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0270" yWindow="1470" windowWidth="21600" windowHeight="11295" tabRatio="600" firstSheet="5" activeTab="5" autoFilterDateGrouping="1"/>
  </bookViews>
  <sheets>
    <sheet name="Form Pengadaan" sheetId="1" state="visible" r:id="rId1"/>
    <sheet name="Hasil Seleksi" sheetId="2" state="visible" r:id="rId2"/>
    <sheet name="Referensi" sheetId="3" state="visible" r:id="rId3"/>
    <sheet name="1.Alqaprint Jatinangor" sheetId="4" state="visible" r:id="rId4"/>
    <sheet name="2.Alumni PT" sheetId="5" state="visible" r:id="rId5"/>
    <sheet name="3.Ananta Vidya CV" sheetId="6" state="visible" r:id="rId6"/>
    <sheet name="4.Andi Offset CV" sheetId="7" state="visible" r:id="rId7"/>
    <sheet name="5.Balai Pustaka PT" sheetId="8" state="visible" r:id="rId8"/>
  </sheets>
  <definedNames>
    <definedName name="AlqaprintJatinangor">'1.Alqaprint Jatinangor'!$J$10:$J$164</definedName>
    <definedName name="AlumniPT">'2.Alumni PT'!$J$10:$J$97</definedName>
    <definedName name="AnantaVidyaCV">'3.Ananta Vidya CV'!$J$10:$J$236</definedName>
    <definedName name="AndiOffsetCV">'4.Andi Offset CV'!$J$10:$J$4484</definedName>
    <definedName name="BalaiPustakaPT">'5.Balai Pustaka PT'!$J$10:$J$247</definedName>
    <definedName name="BestariBuanaMurniGroup">#REF!</definedName>
    <definedName name="BestariBuanaMurniGroupPT">#REF!</definedName>
    <definedName name="BintangSemestaMediaCV">#REF!</definedName>
    <definedName name="BPKTodung">#REF!</definedName>
    <definedName name="BPKTodungSutanGunungMuliaPT">#REF!</definedName>
    <definedName name="BrataFancyMediaPT">#REF!</definedName>
    <definedName name="BudiUtamaCVDeepublish">#REF!</definedName>
    <definedName name="BukaBukuPustaka">#REF!</definedName>
    <definedName name="BUMIAKSARAPT">#REF!</definedName>
    <definedName name="CahayaDuabelasSemestaPT">#REF!</definedName>
    <definedName name="CitraAdityaBaktiPT">#REF!</definedName>
    <definedName name="DeltaEdukasiPrimaCV">#REF!</definedName>
    <definedName name="DiandraPrimamitraMedia">#REF!</definedName>
    <definedName name="DIANDRAPRIMAMITRAMEDIACV">#REF!</definedName>
    <definedName name="DuniaPustakaJayaPT">#REF!</definedName>
    <definedName name="DutaPustakaIndonesiaPT">#REF!</definedName>
    <definedName name="ElementaMediaLiterasiPT">#REF!</definedName>
    <definedName name="ElexMediaKomputindoPT">#REF!</definedName>
    <definedName name="EraAdicitraIntermediaPT">#REF!</definedName>
    <definedName name="GarudaMasSejahteraCV">#REF!</definedName>
    <definedName name="GavaMediaCV">#REF!</definedName>
    <definedName name="GemaInsani">#REF!</definedName>
    <definedName name="GrahaPrintamaSelarasCV">#REF!</definedName>
    <definedName name="GramediaPustakaUtamaPT">#REF!</definedName>
    <definedName name="Grasindo">#REF!</definedName>
    <definedName name="GrasindoGramediaWidiaSaranaIndonesia">#REF!</definedName>
    <definedName name="IndivaMediaKreasiPT">#REF!</definedName>
    <definedName name="IndocampCV">#REF!</definedName>
    <definedName name="IndonesiaEmasGroup">#REF!</definedName>
    <definedName name="IntanPariwara">#REF!</definedName>
    <definedName name="IntanPariwaraGrupCempakaPutihPT">#REF!</definedName>
    <definedName name="InteraCV">#REF!</definedName>
    <definedName name="JejakPublisherCV">#REF!</definedName>
    <definedName name="JejakPustaka">#REF!</definedName>
    <definedName name="JepePressMediaUtamaPT">#REF!</definedName>
    <definedName name="KanisiusPT">#REF!</definedName>
    <definedName name="KesaintBlancIndahPT">#REF!</definedName>
    <definedName name="koderef">Referensi!$A$113:$A$118</definedName>
    <definedName name="KompasMediaNusantara">#REF!</definedName>
    <definedName name="KompasMediaNusantaraPenerbitBukuKompas">#REF!</definedName>
    <definedName name="KytaJayaMandiriCV">#REF!</definedName>
    <definedName name="LanggamPustaka">#REF!</definedName>
    <definedName name="LatifKittoMahesaPT">#REF!</definedName>
    <definedName name="LENTERAHATIPT">#REF!</definedName>
    <definedName name="LenteraPustakaIndonesia">#REF!</definedName>
    <definedName name="LiterasiNusantaraAbadiGroupPT">#REF!</definedName>
    <definedName name="LiterindoBerkahKaryaPT">#REF!</definedName>
    <definedName name="LOKAAKSARACV">#REF!</definedName>
    <definedName name="LuximaMetroMediaPT">#REF!</definedName>
    <definedName name="MandarMajuCV">#REF!</definedName>
    <definedName name="MediaAkselerasi">#REF!</definedName>
    <definedName name="MediaCendekiaMuslimCV">#REF!</definedName>
    <definedName name="MediaDinamikaSelarasPT">#REF!</definedName>
    <definedName name="MediaKaryaPutraCV">#REF!</definedName>
    <definedName name="MediantaraSemestaPT">#REF!</definedName>
    <definedName name="MediaPressindoPT">#REF!</definedName>
    <definedName name="MelaniaPublishingCV">#REF!</definedName>
    <definedName name="MutiaraAksaraCV">#REF!</definedName>
    <definedName name="NafalGlobalNusantaraPT">#REF!</definedName>
    <definedName name="NiagaSwadayaPT">#REF!</definedName>
    <definedName name="NuansaCendekiaCV">#REF!</definedName>
    <definedName name="PDATTempo">#REF!</definedName>
    <definedName name="PenebarSwadayaPT">#REF!</definedName>
    <definedName name="PenerbitAdab">#REF!</definedName>
    <definedName name="PenerbitEGC">#REF!</definedName>
    <definedName name="PenerbitIPBPressPT">#REF!</definedName>
    <definedName name="PenerbitSalemba">#REF!</definedName>
    <definedName name="PohonCahayaSemestaPT">#REF!</definedName>
    <definedName name="PranaDinamikaSejahtera">#REF!</definedName>
    <definedName name="PranaDinamikaSejahteraPT">#REF!</definedName>
    <definedName name="PrenadaMediaGroup">#REF!</definedName>
    <definedName name="PusatDatadanAnalisaTempoPT">#REF!</definedName>
    <definedName name="PuspaSwaraPT">#REF!</definedName>
    <definedName name="PustakaBaruPress">#REF!</definedName>
    <definedName name="PustakaBengawanCV">#REF!</definedName>
    <definedName name="PustakaRumahCintaCV">#REF!</definedName>
    <definedName name="PustakaRumahCntaCV">#REF!</definedName>
    <definedName name="RajaGrafindoPersadaPT">#REF!</definedName>
    <definedName name="RajawaliIntanCemerlang">#REF!</definedName>
    <definedName name="RayyanaKomunikasindoPT">#REF!</definedName>
    <definedName name="RefikaAditamaPT">#REF!</definedName>
    <definedName name="RemajaRosdakaryaPT">#REF!</definedName>
    <definedName name="ReneTurosIndonesiaPT">#REF!</definedName>
    <definedName name="SaranaPancakaryaNusaPT">#REF!</definedName>
    <definedName name="ScopindoMediaPustakaPT">#REF!</definedName>
    <definedName name="SetiAjiCV">#REF!</definedName>
    <definedName name="SindunataCV">#REF!</definedName>
    <definedName name="SinergiPrimaMagnaCV">#REF!</definedName>
    <definedName name="SyiahKualaPress">#REF!</definedName>
    <definedName name="SyiahKualaUniversityPress">#REF!</definedName>
    <definedName name="TazkiaInvestindoUtamaPT">#REF!</definedName>
    <definedName name="TeguhKaryaCV">#REF!</definedName>
    <definedName name="TigaSerangkai">#REF!</definedName>
    <definedName name="TigaSerangkaiPustakaMandiriPT">#REF!</definedName>
    <definedName name="TITIANILMUCV">#REF!</definedName>
    <definedName name="TrubusSwadayaPT">#REF!</definedName>
    <definedName name="UGMPress">#REF!</definedName>
    <definedName name="UINMALIKIPRESS">#REF!</definedName>
    <definedName name="UNISMAPRESS">#REF!</definedName>
    <definedName name="UnitomoPress">#REF!</definedName>
    <definedName name="_xlnm._FilterDatabase" localSheetId="3" hidden="1">'1.Alqaprint Jatinangor'!$A$9:$AB$164</definedName>
    <definedName name="_xlnm._FilterDatabase" localSheetId="4" hidden="1">'2.Alumni PT'!$A$9:$AB$97</definedName>
    <definedName name="_xlnm._FilterDatabase" localSheetId="5" hidden="1">'3.Ananta Vidya CV'!$A$9:$AB$236</definedName>
    <definedName name="_xlnm._FilterDatabase" localSheetId="6" hidden="1">'4.Andi Offset CV'!$A$9:$AB$4484</definedName>
    <definedName name="_xlnm._FilterDatabase" localSheetId="7" hidden="1">'5.Balai Pustaka PT'!$A$9:$AB$247</definedName>
  </definedNames>
  <calcPr calcId="191029" fullCalcOnLoad="1"/>
</workbook>
</file>

<file path=xl/styles.xml><?xml version="1.0" encoding="utf-8"?>
<styleSheet xmlns="http://schemas.openxmlformats.org/spreadsheetml/2006/main">
  <numFmts count="8">
    <numFmt numFmtId="164" formatCode="d&quot; &quot;mmmm&quot; &quot;yyyy"/>
    <numFmt numFmtId="165" formatCode="_-[$Rp-421]* #,##0_-;_-[$Rp-421]* \-#,##0_-;_-[$Rp-421]* &quot;-&quot;??_-;_-@"/>
    <numFmt numFmtId="166" formatCode="[$Rp-421]\ #,##0"/>
    <numFmt numFmtId="167" formatCode="#,##0.00;\(#,##0.00\)"/>
    <numFmt numFmtId="168" formatCode="[$Rp]\ #,##0"/>
    <numFmt numFmtId="169" formatCode="#,##0;\(#,##0\)"/>
    <numFmt numFmtId="170" formatCode="[$Rp]\ #"/>
    <numFmt numFmtId="171" formatCode="yyyy\-mm\-dd"/>
  </numFmts>
  <fonts count="46">
    <font>
      <name val="Calibri"/>
      <color rgb="FF000000"/>
      <sz val="11"/>
    </font>
    <font>
      <name val="Calibri"/>
      <sz val="11"/>
    </font>
    <font>
      <name val="Calibri"/>
      <b val="1"/>
      <color rgb="FF000000"/>
      <sz val="15"/>
      <u val="single"/>
    </font>
    <font>
      <name val="Calibri"/>
      <b val="1"/>
      <color rgb="FF000000"/>
      <sz val="15"/>
    </font>
    <font>
      <name val="Calibri"/>
      <b val="1"/>
      <color rgb="FF000000"/>
      <sz val="12"/>
    </font>
    <font>
      <name val="Calibri"/>
      <color rgb="FF000000"/>
      <sz val="12"/>
    </font>
    <font>
      <name val="Calibri"/>
      <sz val="12"/>
    </font>
    <font>
      <name val="Calibri"/>
      <sz val="11"/>
    </font>
    <font>
      <name val="Calibri"/>
      <b val="1"/>
      <i val="1"/>
      <sz val="12"/>
    </font>
    <font>
      <name val="Calibri"/>
      <b val="1"/>
      <color rgb="FF000000"/>
      <sz val="14"/>
      <u val="single"/>
    </font>
    <font>
      <name val="Calibri"/>
      <i val="1"/>
      <sz val="12"/>
    </font>
    <font>
      <name val="Arial"/>
      <b val="1"/>
      <i val="1"/>
      <sz val="10"/>
    </font>
    <font>
      <name val="Arial"/>
      <sz val="11"/>
    </font>
    <font>
      <name val="Calibri"/>
      <b val="1"/>
      <color rgb="FF000000"/>
      <sz val="11"/>
    </font>
    <font>
      <name val="Calibri"/>
      <b val="1"/>
      <color rgb="FF000000"/>
      <sz val="17"/>
    </font>
    <font>
      <name val="Calibri"/>
      <b val="1"/>
      <sz val="11"/>
    </font>
    <font>
      <name val="Arial"/>
      <sz val="10"/>
    </font>
    <font>
      <name val="Arial"/>
      <color rgb="FF000000"/>
      <sz val="10"/>
    </font>
    <font>
      <name val="Calibri"/>
      <b val="1"/>
      <color rgb="FF000000"/>
      <sz val="14"/>
    </font>
    <font>
      <name val="Calibri"/>
      <b val="1"/>
      <color rgb="FF000000"/>
      <sz val="16"/>
    </font>
    <font>
      <name val="Calibri"/>
      <color rgb="FFD9D9D9"/>
      <sz val="11"/>
    </font>
    <font>
      <name val="Calibri"/>
      <color rgb="FF000000"/>
      <sz val="14"/>
    </font>
    <font>
      <name val="Calibri"/>
      <b val="1"/>
      <sz val="11"/>
    </font>
    <font>
      <name val="Calibri"/>
      <b val="1"/>
      <sz val="14"/>
    </font>
    <font>
      <name val="Calibri"/>
      <b val="1"/>
      <color rgb="FFFFFFFF"/>
      <sz val="11"/>
    </font>
    <font>
      <name val="Calibri"/>
      <color rgb="FF0000FF"/>
      <sz val="12"/>
      <u val="single"/>
    </font>
    <font>
      <name val="Inconsolata"/>
      <color rgb="FF000000"/>
      <sz val="11"/>
    </font>
    <font>
      <name val="Calibri"/>
      <color rgb="FF0000FF"/>
      <sz val="12"/>
      <u val="single"/>
    </font>
    <font>
      <name val="Calibri"/>
      <color rgb="FF0000FF"/>
      <sz val="12"/>
      <u val="single"/>
    </font>
    <font>
      <name val="Calibri"/>
      <color rgb="FF0000FF"/>
      <sz val="12"/>
      <u val="single"/>
    </font>
    <font>
      <name val="Calibri"/>
      <b val="1"/>
      <sz val="13"/>
    </font>
    <font>
      <name val="Calibri"/>
      <b val="1"/>
      <sz val="11"/>
    </font>
    <font>
      <name val="Calibri"/>
      <b val="1"/>
      <sz val="38"/>
    </font>
    <font>
      <name val="Calibri"/>
      <b val="1"/>
      <sz val="17"/>
    </font>
    <font>
      <name val="Calibri"/>
      <color rgb="FF0000FF"/>
      <sz val="11"/>
      <u val="single"/>
    </font>
    <font>
      <name val="Arial"/>
      <b val="1"/>
      <color rgb="FF000000"/>
      <sz val="17"/>
    </font>
    <font>
      <name val="Calibri"/>
      <b val="1"/>
      <color rgb="FF000000"/>
      <sz val="11"/>
    </font>
    <font>
      <name val="Calibri"/>
      <color rgb="FF000000"/>
      <sz val="11"/>
    </font>
    <font>
      <name val="Calibri"/>
      <sz val="11"/>
    </font>
    <font>
      <name val="Calibri"/>
      <color rgb="FFFFFFFF"/>
      <sz val="14"/>
      <u val="single"/>
    </font>
    <font>
      <name val="Calibri"/>
      <color rgb="FF0000FF"/>
      <sz val="11"/>
      <u val="single"/>
    </font>
    <font>
      <name val="Calibri"/>
      <color rgb="FF0000FF"/>
      <sz val="11"/>
      <u val="single"/>
    </font>
    <font>
      <name val="Calibri"/>
      <color rgb="FFFFFFFF"/>
      <sz val="14"/>
      <u val="single"/>
    </font>
    <font>
      <name val="Calibri"/>
      <color rgb="FF0000FF"/>
      <sz val="11"/>
      <u val="single"/>
    </font>
    <font>
      <name val="Calibri"/>
      <color rgb="FF0000FF"/>
      <sz val="11"/>
      <u val="single"/>
    </font>
    <font>
      <name val="Calibri, Arial"/>
      <b val="1"/>
      <color rgb="FF000000"/>
      <sz val="15"/>
    </font>
  </fonts>
  <fills count="14">
    <fill>
      <patternFill/>
    </fill>
    <fill>
      <patternFill patternType="gray125"/>
    </fill>
    <fill>
      <patternFill patternType="solid">
        <fgColor rgb="FF000000"/>
        <bgColor rgb="FF000000"/>
      </patternFill>
    </fill>
    <fill>
      <patternFill patternType="solid">
        <fgColor rgb="FFF8CBAD"/>
        <bgColor rgb="FFF8CBAD"/>
      </patternFill>
    </fill>
    <fill>
      <patternFill patternType="solid">
        <fgColor rgb="FFC6E0B4"/>
        <bgColor rgb="FFC6E0B4"/>
      </patternFill>
    </fill>
    <fill>
      <patternFill patternType="solid">
        <fgColor rgb="FFFFFF00"/>
        <bgColor rgb="FFFFFF00"/>
      </patternFill>
    </fill>
    <fill>
      <patternFill patternType="solid">
        <fgColor rgb="FFFFC000"/>
        <bgColor rgb="FFFFC000"/>
      </patternFill>
    </fill>
    <fill>
      <patternFill patternType="solid">
        <fgColor rgb="FF00FF00"/>
        <bgColor rgb="FF00FF00"/>
      </patternFill>
    </fill>
    <fill>
      <patternFill patternType="solid">
        <fgColor rgb="FF1155CC"/>
        <bgColor rgb="FF1155CC"/>
      </patternFill>
    </fill>
    <fill>
      <patternFill patternType="solid">
        <fgColor rgb="FFFFFFFF"/>
        <bgColor rgb="FFFFFFFF"/>
      </patternFill>
    </fill>
    <fill>
      <patternFill patternType="solid">
        <fgColor rgb="FF4A86E8"/>
        <bgColor rgb="FF4A86E8"/>
      </patternFill>
    </fill>
    <fill>
      <patternFill patternType="solid">
        <fgColor rgb="FFBDBDBD"/>
        <bgColor rgb="FFBDBDBD"/>
      </patternFill>
    </fill>
    <fill>
      <patternFill patternType="solid">
        <fgColor rgb="FFF3F3F3"/>
        <bgColor rgb="FFF3F3F3"/>
      </patternFill>
    </fill>
    <fill>
      <patternFill patternType="solid">
        <fgColor rgb="FF0000FF"/>
        <bgColor rgb="FF0000FF"/>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rgb="FF000000"/>
      </left>
      <right/>
      <top/>
      <bottom/>
      <diagonal/>
    </border>
  </borders>
  <cellStyleXfs count="1">
    <xf numFmtId="0" fontId="37" fillId="0" borderId="0"/>
  </cellStyleXfs>
  <cellXfs count="328">
    <xf numFmtId="0" fontId="0" fillId="0" borderId="0" pivotButton="0" quotePrefix="0" xfId="0"/>
    <xf numFmtId="0" fontId="1" fillId="0" borderId="0" applyAlignment="1" pivotButton="0" quotePrefix="0" xfId="0">
      <alignment vertical="top"/>
    </xf>
    <xf numFmtId="0" fontId="4" fillId="0" borderId="1" applyAlignment="1" pivotButton="0" quotePrefix="0" xfId="0">
      <alignment horizontal="center" vertical="top" wrapText="1"/>
    </xf>
    <xf numFmtId="0" fontId="5" fillId="0" borderId="1" applyAlignment="1" pivotButton="0" quotePrefix="0" xfId="0">
      <alignment horizontal="center" vertical="top" wrapText="1"/>
    </xf>
    <xf numFmtId="0" fontId="4" fillId="0" borderId="1" applyAlignment="1" pivotButton="0" quotePrefix="0" xfId="0">
      <alignment vertical="top" wrapText="1"/>
    </xf>
    <xf numFmtId="0" fontId="6" fillId="0" borderId="1" applyAlignment="1" pivotButton="0" quotePrefix="0" xfId="0">
      <alignment vertical="top"/>
    </xf>
    <xf numFmtId="0" fontId="5" fillId="0" borderId="1" applyAlignment="1" pivotButton="0" quotePrefix="0" xfId="0">
      <alignment vertical="top" wrapText="1"/>
    </xf>
    <xf numFmtId="0" fontId="6" fillId="0" borderId="1" applyAlignment="1" pivotButton="0" quotePrefix="0" xfId="0">
      <alignment horizontal="right" vertical="top" wrapText="1"/>
    </xf>
    <xf numFmtId="164" fontId="6" fillId="0" borderId="1" applyAlignment="1" pivotButton="0" quotePrefix="0" xfId="0">
      <alignment horizontal="right" vertical="top" wrapText="1"/>
    </xf>
    <xf numFmtId="0" fontId="6" fillId="0" borderId="1" applyAlignment="1" pivotButton="0" quotePrefix="0" xfId="0">
      <alignment vertical="top" wrapText="1"/>
    </xf>
    <xf numFmtId="3" fontId="6" fillId="0" borderId="1" applyAlignment="1" pivotButton="0" quotePrefix="0" xfId="0">
      <alignment horizontal="right" vertical="top" wrapText="1"/>
    </xf>
    <xf numFmtId="0" fontId="4" fillId="0" borderId="3" applyAlignment="1" pivotButton="0" quotePrefix="0" xfId="0">
      <alignment vertical="top" wrapText="1"/>
    </xf>
    <xf numFmtId="165" fontId="6" fillId="0" borderId="1" applyAlignment="1" pivotButton="0" quotePrefix="0" xfId="0">
      <alignment horizontal="right" vertical="top" wrapText="1"/>
    </xf>
    <xf numFmtId="0" fontId="6" fillId="0" borderId="0" applyAlignment="1" pivotButton="0" quotePrefix="0" xfId="0">
      <alignment vertical="top"/>
    </xf>
    <xf numFmtId="0" fontId="8" fillId="0" borderId="0" applyAlignment="1" pivotButton="0" quotePrefix="0" xfId="0">
      <alignment vertical="top"/>
    </xf>
    <xf numFmtId="164" fontId="10" fillId="0" borderId="1" applyAlignment="1" pivotButton="0" quotePrefix="0" xfId="0">
      <alignment horizontal="right" vertical="top" wrapText="1"/>
    </xf>
    <xf numFmtId="0" fontId="11" fillId="0" borderId="0" applyAlignment="1" pivotButton="0" quotePrefix="0" xfId="0">
      <alignment vertical="top"/>
    </xf>
    <xf numFmtId="0" fontId="12" fillId="0" borderId="0" applyAlignment="1" pivotButton="0" quotePrefix="0" xfId="0">
      <alignment horizontal="center" vertical="top"/>
    </xf>
    <xf numFmtId="0" fontId="1" fillId="0" borderId="0" applyAlignment="1" pivotButton="0" quotePrefix="0" xfId="0">
      <alignment horizontal="center" vertical="top"/>
    </xf>
    <xf numFmtId="0" fontId="0" fillId="0" borderId="0" applyAlignment="1" pivotButton="0" quotePrefix="0" xfId="0">
      <alignment horizontal="center" vertical="top"/>
    </xf>
    <xf numFmtId="0" fontId="13" fillId="0" borderId="0" applyAlignment="1" pivotButton="0" quotePrefix="0" xfId="0">
      <alignment horizontal="center" vertical="top"/>
    </xf>
    <xf numFmtId="0" fontId="1" fillId="0" borderId="0" pivotButton="0" quotePrefix="0" xfId="0"/>
    <xf numFmtId="0" fontId="7" fillId="0" borderId="0" applyAlignment="1" pivotButton="0" quotePrefix="0" xfId="0">
      <alignment horizontal="left" vertical="top"/>
    </xf>
    <xf numFmtId="0" fontId="15" fillId="0" borderId="0" applyAlignment="1" pivotButton="0" quotePrefix="0" xfId="0">
      <alignment horizontal="left" vertical="top"/>
    </xf>
    <xf numFmtId="0" fontId="7" fillId="0" borderId="0" applyAlignment="1" pivotButton="0" quotePrefix="0" xfId="0">
      <alignment horizontal="center" vertical="center"/>
    </xf>
    <xf numFmtId="49" fontId="7" fillId="0" borderId="0" applyAlignment="1" pivotButton="0" quotePrefix="0" xfId="0">
      <alignment horizontal="center" vertical="center"/>
    </xf>
    <xf numFmtId="3" fontId="7" fillId="0" borderId="0" applyAlignment="1" pivotButton="0" quotePrefix="0" xfId="0">
      <alignment horizontal="right" vertical="center"/>
    </xf>
    <xf numFmtId="0" fontId="7" fillId="2" borderId="0" applyAlignment="1" pivotButton="0" quotePrefix="0" xfId="0">
      <alignment horizontal="center" vertical="center"/>
    </xf>
    <xf numFmtId="0" fontId="7" fillId="0" borderId="0" applyAlignment="1" pivotButton="0" quotePrefix="0" xfId="0">
      <alignment horizontal="left" vertical="center"/>
    </xf>
    <xf numFmtId="0" fontId="17" fillId="0" borderId="1" applyAlignment="1" pivotButton="0" quotePrefix="0" xfId="0">
      <alignment horizontal="center" vertical="center" wrapText="1"/>
    </xf>
    <xf numFmtId="3" fontId="16" fillId="0" borderId="1" applyAlignment="1" pivotButton="0" quotePrefix="0" xfId="0">
      <alignment horizontal="center" vertical="top" wrapText="1"/>
    </xf>
    <xf numFmtId="49" fontId="18" fillId="0" borderId="0" applyAlignment="1" pivotButton="0" quotePrefix="0" xfId="0">
      <alignment horizontal="right" vertical="center"/>
    </xf>
    <xf numFmtId="0" fontId="18" fillId="3" borderId="0" applyAlignment="1" pivotButton="0" quotePrefix="0" xfId="0">
      <alignment horizontal="center" vertical="center"/>
    </xf>
    <xf numFmtId="0" fontId="1" fillId="0" borderId="0" applyAlignment="1" pivotButton="0" quotePrefix="0" xfId="0">
      <alignment vertical="center"/>
    </xf>
    <xf numFmtId="3" fontId="13" fillId="0" borderId="0" applyAlignment="1" pivotButton="0" quotePrefix="0" xfId="0">
      <alignment horizontal="center" vertical="center"/>
    </xf>
    <xf numFmtId="0" fontId="13" fillId="0" borderId="8" applyAlignment="1" pivotButton="0" quotePrefix="0" xfId="0">
      <alignment horizontal="center" vertical="center"/>
    </xf>
    <xf numFmtId="0" fontId="7" fillId="0" borderId="0" applyAlignment="1" pivotButton="0" quotePrefix="0" xfId="0">
      <alignment vertical="center"/>
    </xf>
    <xf numFmtId="0" fontId="18" fillId="0" borderId="0" applyAlignment="1" pivotButton="0" quotePrefix="0" xfId="0">
      <alignment horizontal="right" vertical="center"/>
    </xf>
    <xf numFmtId="3" fontId="18" fillId="4" borderId="0" applyAlignment="1" pivotButton="0" quotePrefix="0" xfId="0">
      <alignment horizontal="center" vertical="center"/>
    </xf>
    <xf numFmtId="0" fontId="19" fillId="4" borderId="0" applyAlignment="1" pivotButton="0" quotePrefix="0" xfId="0">
      <alignment horizontal="center" vertical="center"/>
    </xf>
    <xf numFmtId="0" fontId="20" fillId="0" borderId="0" applyAlignment="1" pivotButton="0" quotePrefix="0" xfId="0">
      <alignment horizontal="center" vertical="center"/>
    </xf>
    <xf numFmtId="0" fontId="13" fillId="0" borderId="0" applyAlignment="1" pivotButton="0" quotePrefix="0" xfId="0">
      <alignment horizontal="left" vertical="center"/>
    </xf>
    <xf numFmtId="49" fontId="21" fillId="0" borderId="0" applyAlignment="1" pivotButton="0" quotePrefix="0" xfId="0">
      <alignment horizontal="right" vertical="center"/>
    </xf>
    <xf numFmtId="0" fontId="21" fillId="0" borderId="0" applyAlignment="1" pivotButton="0" quotePrefix="0" xfId="0">
      <alignment vertical="center"/>
    </xf>
    <xf numFmtId="0" fontId="0" fillId="0" borderId="0" applyAlignment="1" pivotButton="0" quotePrefix="0" xfId="0">
      <alignment vertical="center"/>
    </xf>
    <xf numFmtId="3" fontId="0" fillId="0" borderId="0" applyAlignment="1" pivotButton="0" quotePrefix="0" xfId="0">
      <alignment vertical="center"/>
    </xf>
    <xf numFmtId="0" fontId="0" fillId="0" borderId="8" applyAlignment="1" pivotButton="0" quotePrefix="0" xfId="0">
      <alignment vertical="center"/>
    </xf>
    <xf numFmtId="0" fontId="21" fillId="0" borderId="0" applyAlignment="1" pivotButton="0" quotePrefix="0" xfId="0">
      <alignment horizontal="right" vertical="center"/>
    </xf>
    <xf numFmtId="0" fontId="17" fillId="0" borderId="1" applyAlignment="1" pivotButton="0" quotePrefix="0" xfId="0">
      <alignment horizontal="center" wrapText="1"/>
    </xf>
    <xf numFmtId="166" fontId="16" fillId="0" borderId="1" applyAlignment="1" pivotButton="0" quotePrefix="0" xfId="0">
      <alignment horizontal="center" vertical="top" wrapText="1"/>
    </xf>
    <xf numFmtId="3" fontId="18" fillId="3" borderId="0" applyAlignment="1" pivotButton="0" quotePrefix="0" xfId="0">
      <alignment horizontal="center" vertical="center"/>
    </xf>
    <xf numFmtId="0" fontId="1" fillId="0" borderId="0" applyAlignment="1" pivotButton="0" quotePrefix="0" xfId="0">
      <alignment horizontal="center" vertical="center"/>
    </xf>
    <xf numFmtId="3" fontId="1" fillId="0" borderId="0" applyAlignment="1" pivotButton="0" quotePrefix="0" xfId="0">
      <alignment horizontal="center" vertical="center"/>
    </xf>
    <xf numFmtId="0" fontId="1" fillId="0" borderId="8" applyAlignment="1" pivotButton="0" quotePrefix="0" xfId="0">
      <alignment horizontal="center" vertical="center"/>
    </xf>
    <xf numFmtId="49" fontId="0" fillId="0" borderId="0" applyAlignment="1" pivotButton="0" quotePrefix="0" xfId="0">
      <alignment vertical="center"/>
    </xf>
    <xf numFmtId="0" fontId="16" fillId="0" borderId="1" applyAlignment="1" pivotButton="0" quotePrefix="0" xfId="0">
      <alignment horizontal="center" vertical="top" wrapText="1"/>
    </xf>
    <xf numFmtId="49" fontId="1" fillId="0" borderId="0" pivotButton="0" quotePrefix="0" xfId="0"/>
    <xf numFmtId="3" fontId="1" fillId="0" borderId="0" pivotButton="0" quotePrefix="0" xfId="0"/>
    <xf numFmtId="0" fontId="1" fillId="0" borderId="8" pivotButton="0" quotePrefix="0" xfId="0"/>
    <xf numFmtId="0" fontId="1" fillId="2" borderId="0" pivotButton="0" quotePrefix="0" xfId="0"/>
    <xf numFmtId="0" fontId="18" fillId="0" borderId="0" applyAlignment="1" pivotButton="0" quotePrefix="0" xfId="0">
      <alignment horizontal="right"/>
    </xf>
    <xf numFmtId="165" fontId="18" fillId="4" borderId="0" applyAlignment="1" pivotButton="0" quotePrefix="0" xfId="0">
      <alignment horizontal="right"/>
    </xf>
    <xf numFmtId="165" fontId="18" fillId="5" borderId="0" applyAlignment="1" pivotButton="0" quotePrefix="0" xfId="0">
      <alignment horizontal="right"/>
    </xf>
    <xf numFmtId="49" fontId="1" fillId="0" borderId="0" applyAlignment="1" pivotButton="0" quotePrefix="0" xfId="0">
      <alignment horizontal="center" vertical="center"/>
    </xf>
    <xf numFmtId="0" fontId="22" fillId="0" borderId="8" applyAlignment="1" pivotButton="0" quotePrefix="0" xfId="0">
      <alignment horizontal="center" vertical="center"/>
    </xf>
    <xf numFmtId="165" fontId="18" fillId="0" borderId="0" applyAlignment="1" pivotButton="0" quotePrefix="0" xfId="0">
      <alignment vertical="center"/>
    </xf>
    <xf numFmtId="0" fontId="18" fillId="0" borderId="0" applyAlignment="1" pivotButton="0" quotePrefix="0" xfId="0">
      <alignment horizontal="left" vertical="center"/>
    </xf>
    <xf numFmtId="165" fontId="18" fillId="6" borderId="0" applyAlignment="1" pivotButton="0" quotePrefix="0" xfId="0">
      <alignment vertical="center"/>
    </xf>
    <xf numFmtId="0" fontId="16" fillId="0" borderId="0" applyAlignment="1" pivotButton="0" quotePrefix="0" xfId="0">
      <alignment horizontal="center" vertical="top" wrapText="1"/>
    </xf>
    <xf numFmtId="167" fontId="0" fillId="0" borderId="0" applyAlignment="1" pivotButton="0" quotePrefix="0" xfId="0">
      <alignment vertical="center"/>
    </xf>
    <xf numFmtId="0" fontId="7" fillId="0" borderId="0" applyAlignment="1" pivotButton="0" quotePrefix="0" xfId="0">
      <alignment horizontal="center" vertical="top"/>
    </xf>
    <xf numFmtId="49" fontId="7" fillId="0" borderId="0" applyAlignment="1" pivotButton="0" quotePrefix="0" xfId="0">
      <alignment horizontal="center" vertical="top"/>
    </xf>
    <xf numFmtId="3" fontId="7" fillId="0" borderId="0" applyAlignment="1" pivotButton="0" quotePrefix="0" xfId="0">
      <alignment horizontal="right" vertical="top"/>
    </xf>
    <xf numFmtId="0" fontId="7" fillId="2" borderId="0" applyAlignment="1" pivotButton="0" quotePrefix="0" xfId="0">
      <alignment horizontal="center" vertical="top"/>
    </xf>
    <xf numFmtId="0" fontId="15" fillId="0" borderId="0" applyAlignment="1" pivotButton="0" quotePrefix="0" xfId="0">
      <alignment horizontal="center" vertical="top"/>
    </xf>
    <xf numFmtId="0" fontId="13" fillId="0" borderId="1" applyAlignment="1" pivotButton="0" quotePrefix="0" xfId="0">
      <alignment horizontal="center" vertical="top"/>
    </xf>
    <xf numFmtId="49" fontId="13" fillId="0" borderId="1" applyAlignment="1" pivotButton="0" quotePrefix="0" xfId="0">
      <alignment horizontal="center" vertical="top"/>
    </xf>
    <xf numFmtId="0" fontId="15" fillId="0" borderId="1" applyAlignment="1" pivotButton="0" quotePrefix="0" xfId="0">
      <alignment horizontal="center" vertical="top"/>
    </xf>
    <xf numFmtId="3" fontId="22" fillId="0" borderId="1" applyAlignment="1" pivotButton="0" quotePrefix="0" xfId="0">
      <alignment horizontal="center" vertical="top"/>
    </xf>
    <xf numFmtId="0" fontId="15" fillId="2" borderId="0" applyAlignment="1" pivotButton="0" quotePrefix="0" xfId="0">
      <alignment horizontal="center" vertical="top"/>
    </xf>
    <xf numFmtId="0" fontId="15" fillId="0" borderId="2" applyAlignment="1" pivotButton="0" quotePrefix="0" xfId="0">
      <alignment horizontal="center" vertical="top"/>
    </xf>
    <xf numFmtId="0" fontId="1" fillId="2" borderId="0" applyAlignment="1" pivotButton="0" quotePrefix="0" xfId="0">
      <alignment horizontal="center" vertical="top"/>
    </xf>
    <xf numFmtId="0" fontId="0" fillId="0" borderId="0" applyAlignment="1" pivotButton="0" quotePrefix="0" xfId="0">
      <alignment horizontal="left" vertical="top"/>
    </xf>
    <xf numFmtId="49" fontId="1" fillId="0" borderId="0" applyAlignment="1" pivotButton="0" quotePrefix="0" xfId="0">
      <alignment horizontal="center" vertical="top"/>
    </xf>
    <xf numFmtId="3" fontId="1" fillId="0" borderId="0" applyAlignment="1" pivotButton="0" quotePrefix="0" xfId="0">
      <alignment horizontal="right" vertical="top"/>
    </xf>
    <xf numFmtId="0" fontId="22" fillId="0" borderId="1" applyAlignment="1" pivotButton="0" quotePrefix="0" xfId="0">
      <alignment horizontal="center" vertical="top"/>
    </xf>
    <xf numFmtId="0" fontId="1" fillId="0" borderId="1" applyAlignment="1" pivotButton="0" quotePrefix="0" xfId="0">
      <alignment horizontal="center" vertical="top"/>
    </xf>
    <xf numFmtId="49" fontId="25" fillId="0" borderId="1" applyAlignment="1" pivotButton="0" quotePrefix="0" xfId="0">
      <alignment horizontal="left" vertical="center"/>
    </xf>
    <xf numFmtId="3" fontId="1" fillId="0" borderId="1" applyAlignment="1" pivotButton="0" quotePrefix="0" xfId="0">
      <alignment horizontal="center" vertical="top"/>
    </xf>
    <xf numFmtId="165" fontId="1" fillId="0" borderId="1" applyAlignment="1" pivotButton="0" quotePrefix="0" xfId="0">
      <alignment horizontal="right" vertical="top"/>
    </xf>
    <xf numFmtId="3" fontId="0" fillId="0" borderId="1" applyAlignment="1" pivotButton="0" quotePrefix="0" xfId="0">
      <alignment horizontal="center" vertical="top"/>
    </xf>
    <xf numFmtId="165" fontId="0" fillId="0" borderId="1" applyAlignment="1" pivotButton="0" quotePrefix="0" xfId="0">
      <alignment horizontal="right" vertical="top"/>
    </xf>
    <xf numFmtId="0" fontId="0" fillId="2" borderId="0" applyAlignment="1" pivotButton="0" quotePrefix="0" xfId="0">
      <alignment horizontal="center" vertical="top"/>
    </xf>
    <xf numFmtId="3" fontId="0" fillId="0" borderId="7" applyAlignment="1" pivotButton="0" quotePrefix="0" xfId="0">
      <alignment horizontal="center" vertical="top"/>
    </xf>
    <xf numFmtId="0" fontId="13" fillId="0" borderId="3" applyAlignment="1" pivotButton="0" quotePrefix="0" xfId="0">
      <alignment horizontal="center" vertical="top"/>
    </xf>
    <xf numFmtId="0" fontId="22" fillId="0" borderId="0" applyAlignment="1" pivotButton="0" quotePrefix="0" xfId="0">
      <alignment horizontal="center" vertical="top"/>
    </xf>
    <xf numFmtId="3" fontId="22" fillId="0" borderId="0" applyAlignment="1" pivotButton="0" quotePrefix="0" xfId="0">
      <alignment horizontal="center" vertical="top"/>
    </xf>
    <xf numFmtId="165" fontId="1" fillId="0" borderId="0" applyAlignment="1" pivotButton="0" quotePrefix="0" xfId="0">
      <alignment horizontal="right" vertical="top"/>
    </xf>
    <xf numFmtId="168" fontId="1" fillId="0" borderId="0" applyAlignment="1" pivotButton="0" quotePrefix="0" xfId="0">
      <alignment horizontal="right" vertical="top"/>
    </xf>
    <xf numFmtId="165" fontId="22" fillId="0" borderId="1" applyAlignment="1" pivotButton="0" quotePrefix="0" xfId="0">
      <alignment horizontal="right" vertical="top"/>
    </xf>
    <xf numFmtId="0" fontId="22" fillId="2" borderId="0" applyAlignment="1" pivotButton="0" quotePrefix="0" xfId="0">
      <alignment horizontal="center" vertical="top"/>
    </xf>
    <xf numFmtId="0" fontId="13" fillId="0" borderId="0" applyAlignment="1" pivotButton="0" quotePrefix="0" xfId="0">
      <alignment horizontal="left" vertical="top"/>
    </xf>
    <xf numFmtId="3" fontId="7" fillId="0" borderId="0" applyAlignment="1" pivotButton="0" quotePrefix="0" xfId="0">
      <alignment horizontal="center" vertical="top"/>
    </xf>
    <xf numFmtId="3" fontId="0" fillId="0" borderId="0" applyAlignment="1" pivotButton="0" quotePrefix="0" xfId="0">
      <alignment horizontal="right" vertical="top"/>
    </xf>
    <xf numFmtId="168" fontId="7" fillId="0" borderId="0" applyAlignment="1" pivotButton="0" quotePrefix="0" xfId="0">
      <alignment horizontal="center" vertical="top"/>
    </xf>
    <xf numFmtId="3" fontId="15" fillId="0" borderId="0" applyAlignment="1" pivotButton="0" quotePrefix="0" xfId="0">
      <alignment horizontal="center" vertical="top"/>
    </xf>
    <xf numFmtId="168" fontId="15" fillId="0" borderId="0" applyAlignment="1" pivotButton="0" quotePrefix="0" xfId="0">
      <alignment horizontal="center" vertical="top"/>
    </xf>
    <xf numFmtId="0" fontId="26" fillId="9" borderId="0" applyAlignment="1" pivotButton="0" quotePrefix="0" xfId="0">
      <alignment horizontal="center" vertical="top"/>
    </xf>
    <xf numFmtId="49" fontId="6" fillId="0" borderId="1" applyAlignment="1" pivotButton="0" quotePrefix="0" xfId="0">
      <alignment vertical="center"/>
    </xf>
    <xf numFmtId="0" fontId="0" fillId="0" borderId="1" applyAlignment="1" pivotButton="0" quotePrefix="0" xfId="0">
      <alignment horizontal="center" vertical="top"/>
    </xf>
    <xf numFmtId="49" fontId="27" fillId="0" borderId="1" applyAlignment="1" pivotButton="0" quotePrefix="0" xfId="0">
      <alignment vertical="center"/>
    </xf>
    <xf numFmtId="165" fontId="7" fillId="0" borderId="1" applyAlignment="1" pivotButton="0" quotePrefix="0" xfId="0">
      <alignment horizontal="right" vertical="top"/>
    </xf>
    <xf numFmtId="3" fontId="7" fillId="0" borderId="1" applyAlignment="1" pivotButton="0" quotePrefix="0" xfId="0">
      <alignment horizontal="center" vertical="top"/>
    </xf>
    <xf numFmtId="3" fontId="0" fillId="0" borderId="0" applyAlignment="1" pivotButton="0" quotePrefix="0" xfId="0">
      <alignment horizontal="left" vertical="top"/>
    </xf>
    <xf numFmtId="0" fontId="13" fillId="2" borderId="0" applyAlignment="1" pivotButton="0" quotePrefix="0" xfId="0">
      <alignment horizontal="center" vertical="top"/>
    </xf>
    <xf numFmtId="0" fontId="1" fillId="0" borderId="0" applyAlignment="1" pivotButton="0" quotePrefix="0" xfId="0">
      <alignment horizontal="left" vertical="top"/>
    </xf>
    <xf numFmtId="49" fontId="28" fillId="0" borderId="1" applyAlignment="1" pivotButton="0" quotePrefix="0" xfId="0">
      <alignment horizontal="left" vertical="center"/>
    </xf>
    <xf numFmtId="3" fontId="1" fillId="0" borderId="7" applyAlignment="1" pivotButton="0" quotePrefix="0" xfId="0">
      <alignment horizontal="center" vertical="top"/>
    </xf>
    <xf numFmtId="165" fontId="1" fillId="0" borderId="7" applyAlignment="1" pivotButton="0" quotePrefix="0" xfId="0">
      <alignment horizontal="right" vertical="top"/>
    </xf>
    <xf numFmtId="49" fontId="29" fillId="0" borderId="1" applyAlignment="1" pivotButton="0" quotePrefix="0" xfId="0">
      <alignment horizontal="left" vertical="center"/>
    </xf>
    <xf numFmtId="165" fontId="0" fillId="0" borderId="7" applyAlignment="1" pivotButton="0" quotePrefix="0" xfId="0">
      <alignment horizontal="right" vertical="top"/>
    </xf>
    <xf numFmtId="49" fontId="0" fillId="0" borderId="1" applyAlignment="1" pivotButton="0" quotePrefix="0" xfId="0">
      <alignment horizontal="center" vertical="top"/>
    </xf>
    <xf numFmtId="168" fontId="0" fillId="0" borderId="1" applyAlignment="1" pivotButton="0" quotePrefix="0" xfId="0">
      <alignment horizontal="center" vertical="top"/>
    </xf>
    <xf numFmtId="49" fontId="0" fillId="0" borderId="0" applyAlignment="1" pivotButton="0" quotePrefix="0" xfId="0">
      <alignment horizontal="center" vertical="top"/>
    </xf>
    <xf numFmtId="3" fontId="0" fillId="0" borderId="0" applyAlignment="1" pivotButton="0" quotePrefix="0" xfId="0">
      <alignment horizontal="center" vertical="top"/>
    </xf>
    <xf numFmtId="168" fontId="0" fillId="0" borderId="0" applyAlignment="1" pivotButton="0" quotePrefix="0" xfId="0">
      <alignment horizontal="center" vertical="top"/>
    </xf>
    <xf numFmtId="3" fontId="13" fillId="0" borderId="1" applyAlignment="1" pivotButton="0" quotePrefix="0" xfId="0">
      <alignment horizontal="center" vertical="top"/>
    </xf>
    <xf numFmtId="165" fontId="13" fillId="0" borderId="1" applyAlignment="1" pivotButton="0" quotePrefix="0" xfId="0">
      <alignment horizontal="center" vertical="top"/>
    </xf>
    <xf numFmtId="165" fontId="13" fillId="0" borderId="1" applyAlignment="1" pivotButton="0" quotePrefix="0" xfId="0">
      <alignment horizontal="right" vertical="top"/>
    </xf>
    <xf numFmtId="168" fontId="7" fillId="0" borderId="0" applyAlignment="1" pivotButton="0" quotePrefix="0" xfId="0">
      <alignment horizontal="right" vertical="top"/>
    </xf>
    <xf numFmtId="49" fontId="7" fillId="0" borderId="0" applyAlignment="1" pivotButton="0" quotePrefix="0" xfId="0">
      <alignment horizontal="left" vertical="top"/>
    </xf>
    <xf numFmtId="0" fontId="7" fillId="2" borderId="0" applyAlignment="1" pivotButton="0" quotePrefix="0" xfId="0">
      <alignment horizontal="left" vertical="top"/>
    </xf>
    <xf numFmtId="0" fontId="23" fillId="0" borderId="0" applyAlignment="1" pivotButton="0" quotePrefix="0" xfId="0">
      <alignment horizontal="left" vertical="top"/>
    </xf>
    <xf numFmtId="3" fontId="30" fillId="0" borderId="0" applyAlignment="1" pivotButton="0" quotePrefix="0" xfId="0">
      <alignment horizontal="center" vertical="center" wrapText="1"/>
    </xf>
    <xf numFmtId="3" fontId="31" fillId="0" borderId="0" applyAlignment="1" pivotButton="0" quotePrefix="0" xfId="0">
      <alignment horizontal="center" vertical="center" wrapText="1"/>
    </xf>
    <xf numFmtId="3" fontId="7" fillId="0" borderId="0" applyAlignment="1" pivotButton="0" quotePrefix="0" xfId="0">
      <alignment horizontal="center" vertical="center"/>
    </xf>
    <xf numFmtId="3" fontId="32" fillId="0" borderId="0" applyAlignment="1" pivotButton="0" quotePrefix="0" xfId="0">
      <alignment horizontal="center" vertical="center"/>
    </xf>
    <xf numFmtId="3" fontId="33" fillId="0" borderId="0" applyAlignment="1" pivotButton="0" quotePrefix="0" xfId="0">
      <alignment horizontal="center" vertical="center"/>
    </xf>
    <xf numFmtId="0" fontId="33" fillId="0" borderId="0" applyAlignment="1" pivotButton="0" quotePrefix="0" xfId="0">
      <alignment horizontal="center" vertical="center"/>
    </xf>
    <xf numFmtId="10" fontId="33" fillId="0" borderId="0" applyAlignment="1" pivotButton="0" quotePrefix="0" xfId="0">
      <alignment horizontal="center" vertical="center"/>
    </xf>
    <xf numFmtId="3" fontId="34" fillId="0" borderId="0" applyAlignment="1" pivotButton="0" quotePrefix="0" xfId="0">
      <alignment horizontal="center" vertical="center"/>
    </xf>
    <xf numFmtId="3" fontId="15" fillId="0" borderId="0" applyAlignment="1" pivotButton="0" quotePrefix="0" xfId="0">
      <alignment horizontal="center" vertical="center"/>
    </xf>
    <xf numFmtId="0" fontId="13" fillId="0" borderId="0" applyAlignment="1" pivotButton="0" quotePrefix="0" xfId="0">
      <alignment horizontal="center" vertical="center"/>
    </xf>
    <xf numFmtId="0" fontId="15" fillId="0" borderId="0" applyAlignment="1" pivotButton="0" quotePrefix="0" xfId="0">
      <alignment horizontal="center" vertical="center"/>
    </xf>
    <xf numFmtId="3" fontId="7" fillId="0" borderId="0" applyAlignment="1" pivotButton="0" quotePrefix="0" xfId="0">
      <alignment vertical="center"/>
    </xf>
    <xf numFmtId="3" fontId="0" fillId="0" borderId="0" applyAlignment="1" pivotButton="0" quotePrefix="0" xfId="0">
      <alignment horizontal="center" vertical="center"/>
    </xf>
    <xf numFmtId="0" fontId="0" fillId="5" borderId="0" applyAlignment="1" pivotButton="0" quotePrefix="0" xfId="0">
      <alignment vertical="center"/>
    </xf>
    <xf numFmtId="3" fontId="36" fillId="0" borderId="0" applyAlignment="1" pivotButton="0" quotePrefix="0" xfId="0">
      <alignment horizontal="center" vertical="center"/>
    </xf>
    <xf numFmtId="0" fontId="15" fillId="9" borderId="0" applyAlignment="1" pivotButton="0" quotePrefix="0" xfId="0">
      <alignment vertical="center"/>
    </xf>
    <xf numFmtId="3" fontId="15" fillId="0" borderId="0" applyAlignment="1" pivotButton="0" quotePrefix="0" xfId="0">
      <alignment vertical="center"/>
    </xf>
    <xf numFmtId="0" fontId="37" fillId="0" borderId="0" applyAlignment="1" pivotButton="0" quotePrefix="0" xfId="0">
      <alignment horizontal="center" vertical="center"/>
    </xf>
    <xf numFmtId="0" fontId="0" fillId="0" borderId="0" applyAlignment="1" pivotButton="0" quotePrefix="0" xfId="0">
      <alignment horizontal="center" vertical="center"/>
    </xf>
    <xf numFmtId="0" fontId="7" fillId="5" borderId="0" applyAlignment="1" pivotButton="0" quotePrefix="0" xfId="0">
      <alignment vertical="center"/>
    </xf>
    <xf numFmtId="0" fontId="37" fillId="0" borderId="0" applyAlignment="1" pivotButton="0" quotePrefix="0" xfId="0">
      <alignment vertical="center"/>
    </xf>
    <xf numFmtId="0" fontId="0" fillId="5" borderId="0" applyAlignment="1" pivotButton="0" quotePrefix="0" xfId="0">
      <alignment horizontal="left" vertical="center"/>
    </xf>
    <xf numFmtId="0" fontId="37" fillId="5" borderId="0" applyAlignment="1" pivotButton="0" quotePrefix="0" xfId="0">
      <alignment horizontal="center" vertical="center"/>
    </xf>
    <xf numFmtId="0" fontId="37" fillId="5" borderId="0" applyAlignment="1" pivotButton="0" quotePrefix="0" xfId="0">
      <alignment vertical="center"/>
    </xf>
    <xf numFmtId="0" fontId="7" fillId="5" borderId="0" applyAlignment="1" pivotButton="0" quotePrefix="0" xfId="0">
      <alignment horizontal="left" vertical="center"/>
    </xf>
    <xf numFmtId="0" fontId="7" fillId="9" borderId="0" applyAlignment="1" pivotButton="0" quotePrefix="0" xfId="0">
      <alignment vertical="center"/>
    </xf>
    <xf numFmtId="3" fontId="7" fillId="9" borderId="0" applyAlignment="1" pivotButton="0" quotePrefix="0" xfId="0">
      <alignment vertical="center"/>
    </xf>
    <xf numFmtId="3" fontId="7" fillId="9" borderId="0" applyAlignment="1" pivotButton="0" quotePrefix="0" xfId="0">
      <alignment horizontal="center" vertical="center"/>
    </xf>
    <xf numFmtId="0" fontId="7" fillId="9" borderId="0" pivotButton="0" quotePrefix="0" xfId="0"/>
    <xf numFmtId="0" fontId="22" fillId="0" borderId="0" applyAlignment="1" pivotButton="0" quotePrefix="0" xfId="0">
      <alignment horizontal="left" vertical="top"/>
    </xf>
    <xf numFmtId="0" fontId="38" fillId="0" borderId="0" applyAlignment="1" pivotButton="0" quotePrefix="0" xfId="0">
      <alignment vertical="top"/>
    </xf>
    <xf numFmtId="1" fontId="1" fillId="0" borderId="0" applyAlignment="1" pivotButton="0" quotePrefix="0" xfId="0">
      <alignment vertical="top"/>
    </xf>
    <xf numFmtId="0" fontId="1" fillId="0" borderId="0" applyAlignment="1" pivotButton="0" quotePrefix="0" xfId="0">
      <alignment horizontal="right" vertical="top"/>
    </xf>
    <xf numFmtId="0" fontId="13" fillId="0" borderId="1" applyAlignment="1" pivotButton="0" quotePrefix="0" xfId="0">
      <alignment horizontal="center" vertical="center"/>
    </xf>
    <xf numFmtId="0" fontId="22" fillId="0" borderId="1" applyAlignment="1" pivotButton="0" quotePrefix="0" xfId="0">
      <alignment horizontal="center" vertical="center"/>
    </xf>
    <xf numFmtId="0" fontId="0" fillId="0" borderId="1" applyAlignment="1" pivotButton="0" quotePrefix="0" xfId="0">
      <alignment horizontal="center" vertical="center"/>
    </xf>
    <xf numFmtId="3" fontId="13" fillId="0" borderId="1" applyAlignment="1" pivotButton="0" quotePrefix="0" xfId="0">
      <alignment horizontal="center" vertical="center"/>
    </xf>
    <xf numFmtId="166" fontId="22" fillId="0" borderId="1" applyAlignment="1" pivotButton="0" quotePrefix="0" xfId="0">
      <alignment horizontal="center" vertical="center"/>
    </xf>
    <xf numFmtId="0" fontId="1" fillId="0" borderId="1" applyAlignment="1" pivotButton="0" quotePrefix="0" xfId="0">
      <alignment horizontal="center" vertical="center"/>
    </xf>
    <xf numFmtId="165" fontId="22" fillId="0" borderId="1" applyAlignment="1" pivotButton="0" quotePrefix="0" xfId="0">
      <alignment horizontal="center" vertical="center"/>
    </xf>
    <xf numFmtId="1" fontId="1" fillId="0" borderId="0" applyAlignment="1" pivotButton="0" quotePrefix="0" xfId="0">
      <alignment horizontal="center" vertical="top"/>
    </xf>
    <xf numFmtId="3" fontId="1" fillId="0" borderId="0" applyAlignment="1" pivotButton="0" quotePrefix="0" xfId="0">
      <alignment vertical="top"/>
    </xf>
    <xf numFmtId="0" fontId="1" fillId="0" borderId="12" applyAlignment="1" pivotButton="0" quotePrefix="0" xfId="0">
      <alignment vertical="top"/>
    </xf>
    <xf numFmtId="0" fontId="1" fillId="0" borderId="12" applyAlignment="1" pivotButton="0" quotePrefix="0" xfId="0">
      <alignment horizontal="center" vertical="top"/>
    </xf>
    <xf numFmtId="1" fontId="1" fillId="0" borderId="12" applyAlignment="1" pivotButton="0" quotePrefix="0" xfId="0">
      <alignment vertical="top"/>
    </xf>
    <xf numFmtId="1" fontId="1" fillId="0" borderId="12" applyAlignment="1" pivotButton="0" quotePrefix="0" xfId="0">
      <alignment horizontal="center" vertical="top"/>
    </xf>
    <xf numFmtId="3" fontId="1" fillId="0" borderId="12" applyAlignment="1" pivotButton="0" quotePrefix="0" xfId="0">
      <alignment vertical="top"/>
    </xf>
    <xf numFmtId="0" fontId="1" fillId="0" borderId="12" applyAlignment="1" pivotButton="0" quotePrefix="0" xfId="0">
      <alignment horizontal="right" vertical="top"/>
    </xf>
    <xf numFmtId="0" fontId="13" fillId="11" borderId="1" applyAlignment="1" pivotButton="0" quotePrefix="0" xfId="0">
      <alignment horizontal="center" vertical="top"/>
    </xf>
    <xf numFmtId="1" fontId="22" fillId="11" borderId="1" applyAlignment="1" pivotButton="0" quotePrefix="0" xfId="0">
      <alignment horizontal="center" vertical="top"/>
    </xf>
    <xf numFmtId="0" fontId="22" fillId="11" borderId="1" applyAlignment="1" pivotButton="0" quotePrefix="0" xfId="0">
      <alignment horizontal="center" vertical="top"/>
    </xf>
    <xf numFmtId="1" fontId="13" fillId="11" borderId="1" applyAlignment="1" pivotButton="0" quotePrefix="0" xfId="0">
      <alignment horizontal="center" vertical="top"/>
    </xf>
    <xf numFmtId="3" fontId="13" fillId="11" borderId="1" applyAlignment="1" pivotButton="0" quotePrefix="0" xfId="0">
      <alignment horizontal="center" vertical="top"/>
    </xf>
    <xf numFmtId="0" fontId="1" fillId="9" borderId="1" applyAlignment="1" pivotButton="0" quotePrefix="0" xfId="0">
      <alignment horizontal="center" vertical="top"/>
    </xf>
    <xf numFmtId="0" fontId="40" fillId="9" borderId="1" applyAlignment="1" pivotButton="0" quotePrefix="0" xfId="0">
      <alignment horizontal="center" vertical="top"/>
    </xf>
    <xf numFmtId="0" fontId="38" fillId="9" borderId="1" applyAlignment="1" pivotButton="0" quotePrefix="0" xfId="0">
      <alignment vertical="top"/>
    </xf>
    <xf numFmtId="0" fontId="38" fillId="9" borderId="1" applyAlignment="1" pivotButton="0" quotePrefix="0" xfId="0">
      <alignment horizontal="center" vertical="top"/>
    </xf>
    <xf numFmtId="0" fontId="0" fillId="9" borderId="1" pivotButton="0" quotePrefix="0" xfId="0"/>
    <xf numFmtId="165" fontId="1" fillId="9" borderId="1" applyAlignment="1" pivotButton="0" quotePrefix="0" xfId="0">
      <alignment horizontal="right" vertical="top"/>
    </xf>
    <xf numFmtId="166" fontId="0" fillId="9" borderId="1" applyAlignment="1" pivotButton="0" quotePrefix="0" xfId="0">
      <alignment vertical="top"/>
    </xf>
    <xf numFmtId="0" fontId="1" fillId="12" borderId="1" applyAlignment="1" pivotButton="0" quotePrefix="0" xfId="0">
      <alignment horizontal="center" vertical="top"/>
    </xf>
    <xf numFmtId="0" fontId="41" fillId="12" borderId="1" applyAlignment="1" pivotButton="0" quotePrefix="0" xfId="0">
      <alignment horizontal="center" vertical="top"/>
    </xf>
    <xf numFmtId="0" fontId="38" fillId="12" borderId="1" applyAlignment="1" pivotButton="0" quotePrefix="0" xfId="0">
      <alignment vertical="top"/>
    </xf>
    <xf numFmtId="0" fontId="38" fillId="12" borderId="1" applyAlignment="1" pivotButton="0" quotePrefix="0" xfId="0">
      <alignment horizontal="center" vertical="top"/>
    </xf>
    <xf numFmtId="0" fontId="0" fillId="12" borderId="1" pivotButton="0" quotePrefix="0" xfId="0"/>
    <xf numFmtId="165" fontId="1" fillId="12" borderId="1" applyAlignment="1" pivotButton="0" quotePrefix="0" xfId="0">
      <alignment horizontal="right" vertical="top"/>
    </xf>
    <xf numFmtId="166" fontId="0" fillId="12" borderId="1" applyAlignment="1" pivotButton="0" quotePrefix="0" xfId="0">
      <alignment vertical="top"/>
    </xf>
    <xf numFmtId="0" fontId="1" fillId="9" borderId="1" applyAlignment="1" pivotButton="0" quotePrefix="0" xfId="0">
      <alignment vertical="top"/>
    </xf>
    <xf numFmtId="0" fontId="0" fillId="9" borderId="1" applyAlignment="1" pivotButton="0" quotePrefix="0" xfId="0">
      <alignment vertical="top"/>
    </xf>
    <xf numFmtId="0" fontId="0" fillId="12" borderId="1" applyAlignment="1" pivotButton="0" quotePrefix="0" xfId="0">
      <alignment vertical="top"/>
    </xf>
    <xf numFmtId="168" fontId="0" fillId="9" borderId="1" applyAlignment="1" pivotButton="0" quotePrefix="0" xfId="0">
      <alignment vertical="top"/>
    </xf>
    <xf numFmtId="0" fontId="0" fillId="9" borderId="1" applyAlignment="1" pivotButton="0" quotePrefix="0" xfId="0">
      <alignment horizontal="center" vertical="top"/>
    </xf>
    <xf numFmtId="0" fontId="0" fillId="12" borderId="1" applyAlignment="1" pivotButton="0" quotePrefix="0" xfId="0">
      <alignment horizontal="center" vertical="top"/>
    </xf>
    <xf numFmtId="0" fontId="13" fillId="0" borderId="0" applyAlignment="1" pivotButton="0" quotePrefix="0" xfId="0">
      <alignment vertical="top"/>
    </xf>
    <xf numFmtId="3" fontId="13" fillId="0" borderId="0" applyAlignment="1" pivotButton="0" quotePrefix="0" xfId="0">
      <alignment horizontal="right" vertical="top"/>
    </xf>
    <xf numFmtId="168" fontId="22" fillId="0" borderId="0" applyAlignment="1" pivotButton="0" quotePrefix="0" xfId="0">
      <alignment horizontal="right" vertical="top"/>
    </xf>
    <xf numFmtId="0" fontId="22" fillId="0" borderId="0" applyAlignment="1" pivotButton="0" quotePrefix="0" xfId="0">
      <alignment vertical="top"/>
    </xf>
    <xf numFmtId="49" fontId="1" fillId="0" borderId="0" applyAlignment="1" pivotButton="0" quotePrefix="0" xfId="0">
      <alignment vertical="top"/>
    </xf>
    <xf numFmtId="169" fontId="1" fillId="0" borderId="0" applyAlignment="1" pivotButton="0" quotePrefix="0" xfId="0">
      <alignment vertical="top"/>
    </xf>
    <xf numFmtId="168" fontId="1" fillId="0" borderId="0" applyAlignment="1" pivotButton="0" quotePrefix="0" xfId="0">
      <alignment vertical="top"/>
    </xf>
    <xf numFmtId="3" fontId="22" fillId="0" borderId="1" applyAlignment="1" pivotButton="0" quotePrefix="0" xfId="0">
      <alignment horizontal="center" vertical="center"/>
    </xf>
    <xf numFmtId="168" fontId="22" fillId="0" borderId="1" applyAlignment="1" pivotButton="0" quotePrefix="0" xfId="0">
      <alignment horizontal="center" vertical="center"/>
    </xf>
    <xf numFmtId="170" fontId="1" fillId="0" borderId="0" applyAlignment="1" pivotButton="0" quotePrefix="0" xfId="0">
      <alignment vertical="top"/>
    </xf>
    <xf numFmtId="0" fontId="24" fillId="13" borderId="0" applyAlignment="1" pivotButton="0" quotePrefix="0" xfId="0">
      <alignment vertical="top"/>
    </xf>
    <xf numFmtId="14" fontId="1" fillId="0" borderId="12" applyAlignment="1" pivotButton="0" quotePrefix="0" xfId="0">
      <alignment vertical="top"/>
    </xf>
    <xf numFmtId="49" fontId="1" fillId="0" borderId="12" applyAlignment="1" pivotButton="0" quotePrefix="0" xfId="0">
      <alignment vertical="top"/>
    </xf>
    <xf numFmtId="170" fontId="1" fillId="0" borderId="12" applyAlignment="1" pivotButton="0" quotePrefix="0" xfId="0">
      <alignment vertical="top"/>
    </xf>
    <xf numFmtId="168" fontId="1" fillId="0" borderId="12" applyAlignment="1" pivotButton="0" quotePrefix="0" xfId="0">
      <alignment vertical="top"/>
    </xf>
    <xf numFmtId="0" fontId="13" fillId="11" borderId="1" applyAlignment="1" pivotButton="0" quotePrefix="0" xfId="0">
      <alignment horizontal="right" vertical="top"/>
    </xf>
    <xf numFmtId="0" fontId="43" fillId="0" borderId="1" applyAlignment="1" pivotButton="0" quotePrefix="0" xfId="0">
      <alignment horizontal="center" vertical="top"/>
    </xf>
    <xf numFmtId="0" fontId="1" fillId="0" borderId="1" applyAlignment="1" pivotButton="0" quotePrefix="0" xfId="0">
      <alignment vertical="top"/>
    </xf>
    <xf numFmtId="0" fontId="1" fillId="0" borderId="1" applyAlignment="1" pivotButton="0" quotePrefix="0" xfId="0">
      <alignment horizontal="right" vertical="top"/>
    </xf>
    <xf numFmtId="49" fontId="1" fillId="0" borderId="1" applyAlignment="1" pivotButton="0" quotePrefix="0" xfId="0">
      <alignment vertical="top"/>
    </xf>
    <xf numFmtId="3" fontId="1" fillId="0" borderId="1" applyAlignment="1" pivotButton="0" quotePrefix="0" xfId="0">
      <alignment vertical="top"/>
    </xf>
    <xf numFmtId="168" fontId="0" fillId="0" borderId="1" applyAlignment="1" pivotButton="0" quotePrefix="0" xfId="0">
      <alignment vertical="top"/>
    </xf>
    <xf numFmtId="0" fontId="0" fillId="0" borderId="0" applyAlignment="1" pivotButton="0" quotePrefix="0" xfId="0">
      <alignment vertical="top"/>
    </xf>
    <xf numFmtId="0" fontId="38" fillId="0" borderId="0" applyAlignment="1" pivotButton="0" quotePrefix="0" xfId="0">
      <alignment horizontal="center" vertical="center"/>
    </xf>
    <xf numFmtId="170" fontId="1" fillId="0" borderId="0" applyAlignment="1" pivotButton="0" quotePrefix="0" xfId="0">
      <alignment horizontal="center" vertical="top"/>
    </xf>
    <xf numFmtId="168" fontId="1" fillId="0" borderId="1" applyAlignment="1" pivotButton="0" quotePrefix="0" xfId="0">
      <alignment horizontal="center" vertical="center"/>
    </xf>
    <xf numFmtId="0" fontId="22" fillId="9" borderId="0" applyAlignment="1" pivotButton="0" quotePrefix="0" xfId="0">
      <alignment horizontal="right" vertical="top"/>
    </xf>
    <xf numFmtId="14" fontId="1" fillId="0" borderId="0" applyAlignment="1" pivotButton="0" quotePrefix="0" xfId="0">
      <alignment vertical="top"/>
    </xf>
    <xf numFmtId="170" fontId="1" fillId="0" borderId="12" applyAlignment="1" pivotButton="0" quotePrefix="0" xfId="0">
      <alignment horizontal="center" vertical="top"/>
    </xf>
    <xf numFmtId="0" fontId="0" fillId="0" borderId="1" applyAlignment="1" pivotButton="0" quotePrefix="0" xfId="0">
      <alignment horizontal="right" vertical="top"/>
    </xf>
    <xf numFmtId="0" fontId="38" fillId="0" borderId="1" applyAlignment="1" pivotButton="0" quotePrefix="0" xfId="0">
      <alignment vertical="top"/>
    </xf>
    <xf numFmtId="0" fontId="0" fillId="0" borderId="1" applyAlignment="1" pivotButton="0" quotePrefix="0" xfId="0">
      <alignment vertical="top"/>
    </xf>
    <xf numFmtId="0" fontId="38" fillId="0" borderId="1" applyAlignment="1" pivotButton="0" quotePrefix="0" xfId="0">
      <alignment horizontal="left" vertical="top"/>
    </xf>
    <xf numFmtId="0" fontId="38" fillId="0" borderId="1" applyAlignment="1" pivotButton="0" quotePrefix="0" xfId="0">
      <alignment horizontal="center" vertical="top"/>
    </xf>
    <xf numFmtId="49" fontId="38" fillId="0" borderId="1" applyAlignment="1" pivotButton="0" quotePrefix="0" xfId="0">
      <alignment vertical="top"/>
    </xf>
    <xf numFmtId="165" fontId="0" fillId="0" borderId="1" applyAlignment="1" pivotButton="0" quotePrefix="0" xfId="0">
      <alignment vertical="top"/>
    </xf>
    <xf numFmtId="170" fontId="0" fillId="0" borderId="1" applyAlignment="1" pivotButton="0" quotePrefix="0" xfId="0">
      <alignment vertical="top"/>
    </xf>
    <xf numFmtId="3" fontId="0" fillId="0" borderId="1" applyAlignment="1" pivotButton="0" quotePrefix="0" xfId="0">
      <alignment vertical="top"/>
    </xf>
    <xf numFmtId="0" fontId="0" fillId="0" borderId="1" pivotButton="0" quotePrefix="0" xfId="0"/>
    <xf numFmtId="49" fontId="0" fillId="0" borderId="1" pivotButton="0" quotePrefix="0" xfId="0"/>
    <xf numFmtId="0" fontId="0" fillId="0" borderId="1" applyAlignment="1" pivotButton="0" quotePrefix="0" xfId="0">
      <alignment horizontal="right"/>
    </xf>
    <xf numFmtId="168" fontId="1" fillId="0" borderId="1" applyAlignment="1" pivotButton="0" quotePrefix="0" xfId="0">
      <alignment vertical="top"/>
    </xf>
    <xf numFmtId="0" fontId="0" fillId="0" borderId="0" applyAlignment="1" pivotButton="0" quotePrefix="0" xfId="0">
      <alignment horizontal="center" vertical="top" wrapText="1"/>
    </xf>
    <xf numFmtId="0" fontId="0" fillId="0" borderId="0" applyAlignment="1" pivotButton="0" quotePrefix="0" xfId="0">
      <alignment vertical="top" wrapText="1"/>
    </xf>
    <xf numFmtId="0" fontId="13" fillId="0" borderId="0" applyAlignment="1" pivotButton="0" quotePrefix="0" xfId="0">
      <alignment vertical="top" wrapText="1"/>
    </xf>
    <xf numFmtId="0" fontId="1" fillId="9" borderId="0" applyAlignment="1" pivotButton="0" quotePrefix="0" xfId="0">
      <alignment horizontal="center" vertical="top"/>
    </xf>
    <xf numFmtId="3" fontId="13" fillId="9" borderId="1" applyAlignment="1" pivotButton="0" quotePrefix="0" xfId="0">
      <alignment horizontal="center" vertical="center"/>
    </xf>
    <xf numFmtId="0" fontId="13" fillId="9" borderId="0" applyAlignment="1" pivotButton="0" quotePrefix="0" xfId="0">
      <alignment horizontal="center" vertical="top"/>
    </xf>
    <xf numFmtId="166" fontId="22" fillId="9" borderId="1" applyAlignment="1" pivotButton="0" quotePrefix="0" xfId="0">
      <alignment horizontal="center" vertical="center"/>
    </xf>
    <xf numFmtId="165" fontId="22" fillId="9" borderId="1" applyAlignment="1" pivotButton="0" quotePrefix="0" xfId="0">
      <alignment horizontal="center" vertical="center"/>
    </xf>
    <xf numFmtId="0" fontId="1" fillId="0" borderId="0" applyAlignment="1" pivotButton="0" quotePrefix="0" xfId="0">
      <alignment vertical="top" wrapText="1"/>
    </xf>
    <xf numFmtId="0" fontId="1" fillId="9" borderId="12" applyAlignment="1" pivotButton="0" quotePrefix="0" xfId="0">
      <alignment horizontal="center" vertical="top"/>
    </xf>
    <xf numFmtId="0" fontId="1" fillId="9" borderId="1" applyAlignment="1" pivotButton="0" quotePrefix="0" xfId="0">
      <alignment horizontal="left" vertical="top"/>
    </xf>
    <xf numFmtId="0" fontId="7" fillId="0" borderId="1" pivotButton="0" quotePrefix="0" xfId="0"/>
    <xf numFmtId="1" fontId="1" fillId="0" borderId="1" applyAlignment="1" pivotButton="0" quotePrefix="0" xfId="0">
      <alignment vertical="top"/>
    </xf>
    <xf numFmtId="1" fontId="1" fillId="0" borderId="1" applyAlignment="1" pivotButton="0" quotePrefix="0" xfId="0">
      <alignment horizontal="center" vertical="top"/>
    </xf>
    <xf numFmtId="1" fontId="0" fillId="0" borderId="1" applyAlignment="1" pivotButton="0" quotePrefix="0" xfId="0">
      <alignment horizontal="right" vertical="top"/>
    </xf>
    <xf numFmtId="169" fontId="1" fillId="0" borderId="1" applyAlignment="1" pivotButton="0" quotePrefix="0" xfId="0">
      <alignment vertical="top"/>
    </xf>
    <xf numFmtId="171" fontId="1" fillId="0" borderId="1" applyAlignment="1" pivotButton="0" quotePrefix="0" xfId="0">
      <alignment vertical="top"/>
    </xf>
    <xf numFmtId="171" fontId="7" fillId="0" borderId="1" pivotButton="0" quotePrefix="0" xfId="0"/>
    <xf numFmtId="0" fontId="44" fillId="0" borderId="1" applyAlignment="1" pivotButton="0" quotePrefix="0" xfId="0">
      <alignment vertical="top"/>
    </xf>
    <xf numFmtId="0" fontId="0" fillId="9" borderId="1" applyAlignment="1" pivotButton="0" quotePrefix="0" xfId="0">
      <alignment horizontal="left" vertical="top"/>
    </xf>
    <xf numFmtId="0" fontId="0" fillId="9" borderId="1" applyAlignment="1" pivotButton="0" quotePrefix="0" xfId="0">
      <alignment horizontal="center"/>
    </xf>
    <xf numFmtId="1" fontId="0" fillId="0" borderId="1" applyAlignment="1" pivotButton="0" quotePrefix="0" xfId="0">
      <alignment horizontal="right"/>
    </xf>
    <xf numFmtId="3" fontId="13" fillId="0" borderId="1" applyAlignment="1" pivotButton="0" quotePrefix="0" xfId="0">
      <alignment vertical="top"/>
    </xf>
    <xf numFmtId="0" fontId="0" fillId="9" borderId="1" applyAlignment="1" pivotButton="0" quotePrefix="0" xfId="0">
      <alignment horizontal="left"/>
    </xf>
    <xf numFmtId="0" fontId="7" fillId="9" borderId="1" applyAlignment="1" pivotButton="0" quotePrefix="0" xfId="0">
      <alignment horizontal="left"/>
    </xf>
    <xf numFmtId="3" fontId="0" fillId="0" borderId="1" pivotButton="0" quotePrefix="0" xfId="0"/>
    <xf numFmtId="0" fontId="7" fillId="0" borderId="1" applyAlignment="1" pivotButton="0" quotePrefix="0" xfId="0">
      <alignment horizontal="center"/>
    </xf>
    <xf numFmtId="171" fontId="0" fillId="0" borderId="1" pivotButton="0" quotePrefix="0" xfId="0"/>
    <xf numFmtId="0" fontId="22" fillId="9" borderId="0" applyAlignment="1" pivotButton="0" quotePrefix="0" xfId="0">
      <alignment horizontal="center" vertical="top"/>
    </xf>
    <xf numFmtId="168" fontId="22" fillId="9" borderId="0" applyAlignment="1" pivotButton="0" quotePrefix="0" xfId="0">
      <alignment horizontal="center" vertical="top"/>
    </xf>
    <xf numFmtId="3" fontId="1" fillId="0" borderId="0" applyAlignment="1" pivotButton="0" quotePrefix="0" xfId="0">
      <alignment horizontal="center" vertical="top"/>
    </xf>
    <xf numFmtId="0" fontId="1" fillId="0" borderId="1" applyAlignment="1" pivotButton="0" quotePrefix="0" xfId="0">
      <alignment horizontal="left" vertical="top"/>
    </xf>
    <xf numFmtId="166" fontId="0" fillId="0" borderId="1" applyAlignment="1" pivotButton="0" quotePrefix="0" xfId="0">
      <alignment vertical="top"/>
    </xf>
    <xf numFmtId="0" fontId="0" fillId="0" borderId="0" applyAlignment="1" pivotButton="0" quotePrefix="0" xfId="0">
      <alignment horizontal="right" vertical="top"/>
    </xf>
    <xf numFmtId="0" fontId="2" fillId="0" borderId="0" applyAlignment="1" pivotButton="0" quotePrefix="0" xfId="0">
      <alignment horizontal="center" vertical="top"/>
    </xf>
    <xf numFmtId="0" fontId="0" fillId="0" borderId="0" pivotButton="0" quotePrefix="0" xfId="0"/>
    <xf numFmtId="0" fontId="3" fillId="0" borderId="0" applyAlignment="1" pivotButton="0" quotePrefix="0" xfId="0">
      <alignment horizontal="center" vertical="top"/>
    </xf>
    <xf numFmtId="0" fontId="5" fillId="0" borderId="2" applyAlignment="1" pivotButton="0" quotePrefix="0" xfId="0">
      <alignment horizontal="center" vertical="top" wrapText="1"/>
    </xf>
    <xf numFmtId="0" fontId="7" fillId="0" borderId="3" pivotButton="0" quotePrefix="0" xfId="0"/>
    <xf numFmtId="0" fontId="7" fillId="0" borderId="4" pivotButton="0" quotePrefix="0" xfId="0"/>
    <xf numFmtId="0" fontId="9" fillId="0" borderId="0" applyAlignment="1" pivotButton="0" quotePrefix="0" xfId="0">
      <alignment horizontal="center" vertical="top"/>
    </xf>
    <xf numFmtId="0" fontId="22" fillId="0" borderId="5" applyAlignment="1" pivotButton="0" quotePrefix="0" xfId="0">
      <alignment horizontal="center" vertical="top"/>
    </xf>
    <xf numFmtId="0" fontId="7" fillId="0" borderId="7" pivotButton="0" quotePrefix="0" xfId="0"/>
    <xf numFmtId="0" fontId="13" fillId="7" borderId="0" pivotButton="0" quotePrefix="0" xfId="0"/>
    <xf numFmtId="0" fontId="7" fillId="0" borderId="8" pivotButton="0" quotePrefix="0" xfId="0"/>
    <xf numFmtId="0" fontId="13" fillId="0" borderId="5" applyAlignment="1" pivotButton="0" quotePrefix="0" xfId="0">
      <alignment horizontal="center" vertical="top"/>
    </xf>
    <xf numFmtId="0" fontId="14" fillId="0" borderId="5" applyAlignment="1" pivotButton="0" quotePrefix="0" xfId="0">
      <alignment horizontal="center" vertical="center"/>
    </xf>
    <xf numFmtId="0" fontId="7" fillId="0" borderId="6" pivotButton="0" quotePrefix="0" xfId="0"/>
    <xf numFmtId="0" fontId="16" fillId="0" borderId="5" applyAlignment="1" pivotButton="0" quotePrefix="0" xfId="0">
      <alignment horizontal="center" vertical="top" wrapText="1"/>
    </xf>
    <xf numFmtId="0" fontId="23" fillId="6" borderId="0" applyAlignment="1" pivotButton="0" quotePrefix="0" xfId="0">
      <alignment horizontal="center" vertical="top"/>
    </xf>
    <xf numFmtId="0" fontId="23" fillId="7" borderId="0" applyAlignment="1" pivotButton="0" quotePrefix="0" xfId="0">
      <alignment horizontal="center" vertical="top"/>
    </xf>
    <xf numFmtId="0" fontId="24" fillId="8" borderId="9" applyAlignment="1" pivotButton="0" quotePrefix="0" xfId="0">
      <alignment horizontal="left" vertical="top"/>
    </xf>
    <xf numFmtId="0" fontId="7" fillId="0" borderId="10" pivotButton="0" quotePrefix="0" xfId="0"/>
    <xf numFmtId="0" fontId="7" fillId="0" borderId="11" pivotButton="0" quotePrefix="0" xfId="0"/>
    <xf numFmtId="0" fontId="15" fillId="0" borderId="0" applyAlignment="1" pivotButton="0" quotePrefix="0" xfId="0">
      <alignment horizontal="center" vertical="center"/>
    </xf>
    <xf numFmtId="0" fontId="23" fillId="0" borderId="0" applyAlignment="1" pivotButton="0" quotePrefix="0" xfId="0">
      <alignment horizontal="center" vertical="center"/>
    </xf>
    <xf numFmtId="3" fontId="33" fillId="0" borderId="0" applyAlignment="1" pivotButton="0" quotePrefix="0" xfId="0">
      <alignment horizontal="center" vertical="center"/>
    </xf>
    <xf numFmtId="3" fontId="35" fillId="0" borderId="0" applyAlignment="1" pivotButton="0" quotePrefix="0" xfId="0">
      <alignment horizontal="center" vertical="center"/>
    </xf>
    <xf numFmtId="0" fontId="13" fillId="0" borderId="0" applyAlignment="1" pivotButton="0" quotePrefix="0" xfId="0">
      <alignment horizontal="center" vertical="center"/>
    </xf>
    <xf numFmtId="0" fontId="31" fillId="6" borderId="5" applyAlignment="1" pivotButton="0" quotePrefix="0" xfId="0">
      <alignment horizontal="center" vertical="center"/>
    </xf>
    <xf numFmtId="0" fontId="31" fillId="7" borderId="5" applyAlignment="1" pivotButton="0" quotePrefix="0" xfId="0">
      <alignment horizontal="center" vertical="center"/>
    </xf>
    <xf numFmtId="0" fontId="39" fillId="10" borderId="0" applyAlignment="1" pivotButton="0" quotePrefix="0" xfId="0">
      <alignment horizontal="center" vertical="center" wrapText="1"/>
    </xf>
    <xf numFmtId="0" fontId="22" fillId="6" borderId="5" applyAlignment="1" pivotButton="0" quotePrefix="0" xfId="0">
      <alignment horizontal="center" vertical="center"/>
    </xf>
    <xf numFmtId="0" fontId="22" fillId="7" borderId="5" applyAlignment="1" pivotButton="0" quotePrefix="0" xfId="0">
      <alignment horizontal="center" vertical="center"/>
    </xf>
    <xf numFmtId="0" fontId="42" fillId="10" borderId="0" applyAlignment="1" pivotButton="0" quotePrefix="0" xfId="0">
      <alignment horizontal="center" vertical="center" wrapText="1"/>
    </xf>
    <xf numFmtId="0" fontId="0" fillId="0" borderId="5" pivotButton="0" quotePrefix="0" xfId="0"/>
    <xf numFmtId="0" fontId="0" fillId="0" borderId="3" pivotButton="0" quotePrefix="0" xfId="0"/>
    <xf numFmtId="0" fontId="0" fillId="0" borderId="4" pivotButton="0" quotePrefix="0" xfId="0"/>
    <xf numFmtId="0" fontId="14" fillId="0" borderId="1" applyAlignment="1" pivotButton="0" quotePrefix="0" xfId="0">
      <alignment horizontal="center" vertical="center"/>
    </xf>
    <xf numFmtId="0" fontId="0" fillId="0" borderId="6" pivotButton="0" quotePrefix="0" xfId="0"/>
    <xf numFmtId="0" fontId="0" fillId="0" borderId="7" pivotButton="0" quotePrefix="0" xfId="0"/>
    <xf numFmtId="0" fontId="24" fillId="8" borderId="2" applyAlignment="1" pivotButton="0" quotePrefix="0" xfId="0">
      <alignment horizontal="left" vertical="top"/>
    </xf>
    <xf numFmtId="0" fontId="0" fillId="0" borderId="10" pivotButton="0" quotePrefix="0" xfId="0"/>
    <xf numFmtId="0" fontId="0" fillId="0" borderId="11" pivotButton="0" quotePrefix="0" xfId="0"/>
    <xf numFmtId="0" fontId="13" fillId="7" borderId="8" pivotButton="0" quotePrefix="0" xfId="0"/>
    <xf numFmtId="0" fontId="0" fillId="0" borderId="8" pivotButton="0" quotePrefix="0" xfId="0"/>
    <xf numFmtId="0" fontId="31" fillId="6" borderId="1" applyAlignment="1" pivotButton="0" quotePrefix="0" xfId="0">
      <alignment horizontal="center" vertical="center"/>
    </xf>
    <xf numFmtId="0" fontId="31" fillId="7" borderId="1" applyAlignment="1" pivotButton="0" quotePrefix="0" xfId="0">
      <alignment horizontal="center" vertical="center"/>
    </xf>
    <xf numFmtId="0" fontId="22" fillId="6" borderId="1" applyAlignment="1" pivotButton="0" quotePrefix="0" xfId="0">
      <alignment horizontal="center" vertical="center"/>
    </xf>
    <xf numFmtId="0" fontId="22" fillId="7" borderId="1" applyAlignment="1" pivotButton="0" quotePrefix="0" xfId="0">
      <alignment horizontal="center" vertical="center"/>
    </xf>
  </cellXfs>
  <cellStyles count="1">
    <cellStyle name="Normal" xfId="0" builtinId="0"/>
  </cellStyles>
  <dxfs count="22">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B7E1CD"/>
          <bgColor rgb="FFB7E1CD"/>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ont>
        <b val="1"/>
      </font>
      <fill>
        <patternFill patternType="solid">
          <fgColor rgb="FFB7E1CD"/>
          <bgColor rgb="FFB7E1CD"/>
        </patternFill>
      </fill>
    </dxf>
    <dxf>
      <fill>
        <patternFill patternType="solid">
          <fgColor rgb="FF4A86E8"/>
          <bgColor rgb="FF4A86E8"/>
        </patternFill>
      </fill>
    </dxf>
    <dxf>
      <fill>
        <patternFill patternType="solid">
          <fgColor rgb="FF00FFFF"/>
          <bgColor rgb="FF00FFFF"/>
        </patternFill>
      </fill>
    </dxf>
    <dxf>
      <fill>
        <patternFill patternType="solid">
          <fgColor rgb="FF00FF00"/>
          <bgColor rgb="FF00FF00"/>
        </patternFill>
      </fill>
    </dxf>
    <dxf>
      <font>
        <b val="1"/>
      </font>
      <fill>
        <patternFill patternType="solid">
          <fgColor rgb="FFFFFF00"/>
          <bgColor rgb="FFFFFF00"/>
        </patternFill>
      </fill>
    </dxf>
    <dxf>
      <fill>
        <patternFill patternType="solid">
          <fgColor rgb="FFFF9900"/>
          <bgColor rgb="FFFF99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B7E1CD"/>
          <bgColor rgb="FFB7E1CD"/>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comments/comment1.xml><?xml version="1.0" encoding="utf-8"?>
<comments xmlns="http://schemas.openxmlformats.org/spreadsheetml/2006/main">
  <authors>
    <author>None</author>
  </authors>
  <commentList>
    <comment ref="C8" authorId="0" shapeId="0">
      <text>
        <t>Sebutkan Sesuai Dengan Jenis</t>
      </text>
    </comment>
    <comment ref="C11" authorId="0" shapeId="0">
      <text>
        <t>Sebutkan Nama Pengadaan</t>
      </text>
    </comment>
    <comment ref="C12" authorId="0" shapeId="0">
      <text>
        <t>Contoh:
30 hari kalender</t>
      </text>
    </comment>
    <comment ref="C13" authorId="0" shapeId="0">
      <text>
        <t>Pilih Tanggal/Bulan/Tahun</t>
      </text>
    </comment>
    <comment ref="C14" authorId="0" shapeId="0">
      <text>
        <t>Pilih Tanggal/Bulan/Tahun</t>
      </text>
    </comment>
    <comment ref="C17" authorId="0" shapeId="0">
      <text>
        <t>Masukan Nama ePustak.
Jika Belum Ada ePustaka, Harus menyertakan Mengisi Form Terlebih Dahulu</t>
      </text>
    </comment>
    <comment ref="C28" authorId="0" shapeId="0">
      <text>
        <t>Masukan No SPK / No Kwitansi</t>
      </text>
    </comment>
    <comment ref="C29" authorId="0" shapeId="0">
      <text>
        <t>Pilih Tanggal/Bulan/Tahun</t>
      </text>
    </comment>
    <comment ref="C30" authorId="0" shapeId="0">
      <text>
        <t>Pilih Tanggal/Bulan/Tahun</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838325" cy="495300"/>
    <pic>
      <nvPicPr>
        <cNvPr id="2" name="image1.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142875</colOff>
      <row>0</row>
      <rowOff>0</rowOff>
    </from>
    <ext cx="1619250" cy="257175"/>
    <pic>
      <nvPicPr>
        <cNvPr id="2" name="image2.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7</col>
      <colOff>104775</colOff>
      <row>0</row>
      <rowOff>47625</rowOff>
    </from>
    <ext cx="771525" cy="609600"/>
    <pic>
      <nvPicPr>
        <cNvPr id="2" name="image3.png" title="Gambar"/>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hyperlink" Target="http://beritanet.com/" TargetMode="External" Id="rId1" /><Relationship Type="http://schemas.openxmlformats.org/officeDocument/2006/relationships/drawing" Target="/xl/drawings/drawing3.xml" Id="rId2" /></Relationships>
</file>

<file path=xl/worksheets/sheet1.xml><?xml version="1.0" encoding="utf-8"?>
<worksheet xmlns="http://schemas.openxmlformats.org/spreadsheetml/2006/main">
  <sheetPr>
    <outlinePr summaryBelow="0" summaryRight="0"/>
    <pageSetUpPr/>
  </sheetPr>
  <dimension ref="A1:Z1016"/>
  <sheetViews>
    <sheetView showGridLines="0" workbookViewId="0">
      <selection activeCell="F15" sqref="F15"/>
    </sheetView>
  </sheetViews>
  <sheetFormatPr baseColWidth="8" defaultColWidth="14.42578125" defaultRowHeight="15" customHeight="1"/>
  <cols>
    <col width="4.42578125" customWidth="1" style="283" min="1" max="1"/>
    <col width="35.28515625" customWidth="1" style="283" min="2" max="2"/>
    <col width="39.28515625" customWidth="1" style="283" min="3" max="3"/>
    <col width="3.85546875" customWidth="1" style="283" min="5" max="5"/>
    <col width="35" customWidth="1" style="283" min="6" max="6"/>
    <col width="46.140625" customWidth="1" style="283" min="7" max="7"/>
  </cols>
  <sheetData>
    <row r="1">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c r="A2" s="1" t="n"/>
      <c r="B2" s="1"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c r="A4" s="282" t="inlineStr">
        <is>
          <t>FORM HASIL SELEKSI</t>
        </is>
      </c>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c r="A5" s="284" t="inlineStr">
        <is>
          <t>di iLibrary [...............]</t>
        </is>
      </c>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c r="A7" s="2" t="inlineStr">
        <is>
          <t>No</t>
        </is>
      </c>
      <c r="B7" s="2" t="inlineStr">
        <is>
          <t>Attributes</t>
        </is>
      </c>
      <c r="C7" s="2" t="inlineStr">
        <is>
          <t>Description</t>
        </is>
      </c>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c r="A8" s="3" t="n">
        <v>1</v>
      </c>
      <c r="B8" s="4" t="inlineStr">
        <is>
          <t>---Pilih Jenis Institusi*---</t>
        </is>
      </c>
      <c r="C8" s="5"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c r="A9" s="3" t="n">
        <v>2</v>
      </c>
      <c r="B9" s="4" t="inlineStr">
        <is>
          <t>Alamat *</t>
        </is>
      </c>
      <c r="C9" s="5"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c r="A10" s="3" t="n">
        <v>3</v>
      </c>
      <c r="B10" s="4" t="inlineStr">
        <is>
          <t>Nama Pengadaan*</t>
        </is>
      </c>
      <c r="C10" s="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c r="A11" s="314" t="n"/>
      <c r="B11" s="6" t="inlineStr">
        <is>
          <t>Nama Pengadaan Lainnya</t>
        </is>
      </c>
      <c r="C11" s="5" t="n"/>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c r="A12" s="3" t="n">
        <v>6</v>
      </c>
      <c r="B12" s="4" t="inlineStr">
        <is>
          <t>Masa Pengadaan (Hari)</t>
        </is>
      </c>
      <c r="C12" s="7">
        <f>C14-C13+1</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c r="A13" s="315" t="n"/>
      <c r="B13" s="6" t="inlineStr">
        <is>
          <t>Mulai*</t>
        </is>
      </c>
      <c r="C13" s="8" t="n">
        <v>45323</v>
      </c>
      <c r="D13" s="1" t="n"/>
      <c r="E13" s="1" t="inlineStr">
        <is>
          <t>  </t>
        </is>
      </c>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c r="A14" s="314" t="n"/>
      <c r="B14" s="6" t="inlineStr">
        <is>
          <t>Selesai*</t>
        </is>
      </c>
      <c r="C14" s="8" t="n">
        <v>45323</v>
      </c>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c r="A15" s="3" t="n">
        <v>7</v>
      </c>
      <c r="B15" s="4" t="inlineStr">
        <is>
          <t>Pengadaan Ke-*</t>
        </is>
      </c>
      <c r="C15" s="9" t="inlineStr">
        <is>
          <t>---Pilih---</t>
        </is>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c r="A16" s="3" t="n">
        <v>8</v>
      </c>
      <c r="B16" s="4" t="inlineStr">
        <is>
          <t>Jenis Pengadaan*</t>
        </is>
      </c>
      <c r="C16" s="9" t="inlineStr">
        <is>
          <t>--Pilih Salah Satu---</t>
        </is>
      </c>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c r="A17" s="3" t="n">
        <v>9</v>
      </c>
      <c r="B17" s="4" t="inlineStr">
        <is>
          <t>Nama ePustaka*</t>
        </is>
      </c>
      <c r="C17" s="5"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c r="A18" s="3" t="n">
        <v>10</v>
      </c>
      <c r="B18" s="4" t="inlineStr">
        <is>
          <t>Nama Sales*</t>
        </is>
      </c>
      <c r="C18" s="10"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c r="A19" s="3" t="n">
        <v>11</v>
      </c>
      <c r="B19" s="11" t="inlineStr">
        <is>
          <t>iLibrary Version*</t>
        </is>
      </c>
      <c r="C19" s="10"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c r="A20" s="3" t="n">
        <v>12</v>
      </c>
      <c r="B20" s="4" t="inlineStr">
        <is>
          <t>Total Harga (Inc. ppn)*</t>
        </is>
      </c>
      <c r="C20" s="12">
        <f>'Hasil Seleksi'!J11</f>
        <v/>
      </c>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c r="A21" s="3" t="n">
        <v>13</v>
      </c>
      <c r="B21" s="4" t="inlineStr">
        <is>
          <t>Total Harga Gross*</t>
        </is>
      </c>
      <c r="C21" s="12">
        <f>'Hasil Seleksi'!J7</f>
        <v/>
      </c>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c r="A22" s="3" t="n">
        <v>14</v>
      </c>
      <c r="B22" s="4" t="inlineStr">
        <is>
          <t>Total Judul*</t>
        </is>
      </c>
      <c r="C22" s="10">
        <f>'Hasil Seleksi'!J3</f>
        <v/>
      </c>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c r="A23" s="3" t="n">
        <v>15</v>
      </c>
      <c r="B23" s="4" t="inlineStr">
        <is>
          <t>Total Salinan*</t>
        </is>
      </c>
      <c r="C23" s="10">
        <f>'Hasil Seleksi'!J5</f>
        <v/>
      </c>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c r="A24" s="3" t="n">
        <v>16</v>
      </c>
      <c r="B24" s="4" t="inlineStr">
        <is>
          <t>Total Perusahaan Penerbitan*</t>
        </is>
      </c>
      <c r="C24" s="7">
        <f>'Hasil Seleksi'!L3</f>
        <v/>
      </c>
      <c r="D24" s="1" t="n"/>
      <c r="E24" s="1" t="inlineStr">
        <is>
          <t> </t>
        </is>
      </c>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c r="A25" s="13" t="n"/>
      <c r="B25" s="14" t="inlineStr">
        <is>
          <t>*Wajib di isi</t>
        </is>
      </c>
      <c r="C25" s="13"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c r="A26" s="13" t="n"/>
      <c r="B26" s="13" t="n"/>
      <c r="C26" s="13"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c r="A27" s="288" t="inlineStr">
        <is>
          <t>FORM AKTIVASI</t>
        </is>
      </c>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c r="A28" s="3" t="n">
        <v>1</v>
      </c>
      <c r="B28" s="4" t="inlineStr">
        <is>
          <t>No SPK/Kwitanasi*</t>
        </is>
      </c>
      <c r="C28" s="5"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c r="A29" s="3" t="n">
        <v>2</v>
      </c>
      <c r="B29" s="4" t="inlineStr">
        <is>
          <t>Tgl. Aktivasi (SPK/Kwitansi)*</t>
        </is>
      </c>
      <c r="C29" s="15" t="n">
        <v>45323</v>
      </c>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c r="A30" s="3" t="n">
        <v>3</v>
      </c>
      <c r="B30" s="4" t="inlineStr">
        <is>
          <t>Batas Waktu Pengaktifan*</t>
        </is>
      </c>
      <c r="C30" s="15" t="n">
        <v>45323</v>
      </c>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c r="A31" s="1" t="n"/>
      <c r="B31" s="16" t="inlineStr">
        <is>
          <t>*Wajib di isi</t>
        </is>
      </c>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c r="A33" s="1" t="n"/>
      <c r="B33" s="16" t="inlineStr">
        <is>
          <t>Note:</t>
        </is>
      </c>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c r="A34" s="1" t="n"/>
      <c r="B34" s="16" t="inlineStr">
        <is>
          <t>1. Proses Pengecekan File Memerlukan waktu 2-3 hari per 500 judul setelah hasil seleksi masuk</t>
        </is>
      </c>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c r="A35" s="1" t="n"/>
      <c r="B35" s="16" t="inlineStr">
        <is>
          <t>2. Proses Aktivan konten bisa dilakukan setelah laporan hasil pengecekan dikirim</t>
        </is>
      </c>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c r="A36" s="1" t="n"/>
      <c r="B36" s="16" t="inlineStr">
        <is>
          <t>3. Proses Aktivasi konten 1-2 hari kerja per 500 judul setelah form pengajuan pengaktifan konten masuk</t>
        </is>
      </c>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c r="A38" s="1" t="inlineStr">
        <is>
          <t>Dengan ini untuk dapat dilakukan pengecekan katalog hasil seleksi (telampir) kemudian dapat dilajukan</t>
        </is>
      </c>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c r="A39" s="1" t="inlineStr">
        <is>
          <t>untuk diaktifkan di iLibrary dan ePustaka yang sudah disebutkan diatas.</t>
        </is>
      </c>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c r="A41" s="1" t="n"/>
      <c r="B41" s="17" t="inlineStr">
        <is>
          <t>Tempat, 1 Januari 2024</t>
        </is>
      </c>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c r="A42" s="1" t="n"/>
      <c r="B42" s="18" t="inlineStr">
        <is>
          <t>Pemohon (PIC)</t>
        </is>
      </c>
      <c r="C42" s="19" t="inlineStr">
        <is>
          <t>Diterima Oleh</t>
        </is>
      </c>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c r="A43" s="1" t="n"/>
      <c r="B43" s="18" t="n"/>
      <c r="C43" s="19"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c r="A44" s="1" t="n"/>
      <c r="B44" s="18" t="n"/>
      <c r="C44" s="19"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c r="A45" s="1" t="n"/>
      <c r="B45" s="18" t="n"/>
      <c r="C45" s="19"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c r="A46" s="1" t="n"/>
      <c r="B46" s="20" t="inlineStr">
        <is>
          <t>.......................</t>
        </is>
      </c>
      <c r="C46" s="20" t="inlineStr">
        <is>
          <t>.......................</t>
        </is>
      </c>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c r="A47" s="1" t="n"/>
      <c r="B47" s="18"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1" t="n"/>
      <c r="T1001" s="1" t="n"/>
      <c r="U1001" s="1" t="n"/>
      <c r="V1001" s="1" t="n"/>
      <c r="W1001" s="1" t="n"/>
      <c r="X1001" s="1" t="n"/>
      <c r="Y1001" s="1" t="n"/>
      <c r="Z1001" s="1"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1" t="n"/>
      <c r="T1002" s="1" t="n"/>
      <c r="U1002" s="1" t="n"/>
      <c r="V1002" s="1" t="n"/>
      <c r="W1002" s="1" t="n"/>
      <c r="X1002" s="1" t="n"/>
      <c r="Y1002" s="1" t="n"/>
      <c r="Z1002" s="1"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1" t="n"/>
      <c r="T1003" s="1" t="n"/>
      <c r="U1003" s="1" t="n"/>
      <c r="V1003" s="1" t="n"/>
      <c r="W1003" s="1" t="n"/>
      <c r="X1003" s="1" t="n"/>
      <c r="Y1003" s="1" t="n"/>
      <c r="Z1003" s="1"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1" t="n"/>
      <c r="T1004" s="1" t="n"/>
      <c r="U1004" s="1" t="n"/>
      <c r="V1004" s="1" t="n"/>
      <c r="W1004" s="1" t="n"/>
      <c r="X1004" s="1" t="n"/>
      <c r="Y1004" s="1" t="n"/>
      <c r="Z1004" s="1"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1" t="n"/>
      <c r="T1005" s="1" t="n"/>
      <c r="U1005" s="1" t="n"/>
      <c r="V1005" s="1" t="n"/>
      <c r="W1005" s="1" t="n"/>
      <c r="X1005" s="1" t="n"/>
      <c r="Y1005" s="1" t="n"/>
      <c r="Z1005" s="1"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1" t="n"/>
      <c r="T1006" s="1" t="n"/>
      <c r="U1006" s="1" t="n"/>
      <c r="V1006" s="1" t="n"/>
      <c r="W1006" s="1" t="n"/>
      <c r="X1006" s="1" t="n"/>
      <c r="Y1006" s="1" t="n"/>
      <c r="Z1006" s="1" t="n"/>
    </row>
    <row r="1007">
      <c r="A1007" s="21" t="n"/>
      <c r="B1007" s="21" t="n"/>
      <c r="C1007" s="21" t="n"/>
      <c r="D1007" s="21" t="n"/>
      <c r="E1007" s="21" t="n"/>
      <c r="F1007" s="21" t="n"/>
      <c r="G1007" s="21" t="n"/>
      <c r="H1007" s="21" t="n"/>
      <c r="I1007" s="21" t="n"/>
      <c r="J1007" s="21" t="n"/>
      <c r="K1007" s="21" t="n"/>
      <c r="L1007" s="21" t="n"/>
      <c r="M1007" s="21" t="n"/>
      <c r="N1007" s="21" t="n"/>
      <c r="O1007" s="21" t="n"/>
      <c r="P1007" s="21" t="n"/>
      <c r="Q1007" s="21" t="n"/>
      <c r="R1007" s="21" t="n"/>
      <c r="S1007" s="21" t="n"/>
      <c r="T1007" s="21" t="n"/>
      <c r="U1007" s="21" t="n"/>
      <c r="V1007" s="21" t="n"/>
      <c r="W1007" s="21" t="n"/>
      <c r="X1007" s="21" t="n"/>
      <c r="Y1007" s="21" t="n"/>
      <c r="Z1007" s="21" t="n"/>
    </row>
    <row r="1008">
      <c r="A1008" s="21" t="n"/>
      <c r="B1008" s="21" t="n"/>
      <c r="C1008" s="21" t="n"/>
      <c r="D1008" s="21" t="n"/>
      <c r="E1008" s="21" t="n"/>
      <c r="F1008" s="21" t="n"/>
      <c r="G1008" s="21" t="n"/>
      <c r="H1008" s="21" t="n"/>
      <c r="I1008" s="21" t="n"/>
      <c r="J1008" s="21" t="n"/>
      <c r="K1008" s="21" t="n"/>
      <c r="L1008" s="21" t="n"/>
      <c r="M1008" s="21" t="n"/>
      <c r="N1008" s="21" t="n"/>
      <c r="O1008" s="21" t="n"/>
      <c r="P1008" s="21" t="n"/>
      <c r="Q1008" s="21" t="n"/>
      <c r="R1008" s="21" t="n"/>
      <c r="S1008" s="21" t="n"/>
      <c r="T1008" s="21" t="n"/>
      <c r="U1008" s="21" t="n"/>
      <c r="V1008" s="21" t="n"/>
      <c r="W1008" s="21" t="n"/>
      <c r="X1008" s="21" t="n"/>
      <c r="Y1008" s="21" t="n"/>
      <c r="Z1008" s="21" t="n"/>
    </row>
    <row r="1009">
      <c r="A1009" s="21" t="n"/>
      <c r="B1009" s="21" t="n"/>
      <c r="C1009" s="21" t="n"/>
      <c r="D1009" s="21" t="n"/>
      <c r="E1009" s="21" t="n"/>
      <c r="F1009" s="21" t="n"/>
      <c r="G1009" s="21" t="n"/>
      <c r="H1009" s="21" t="n"/>
      <c r="I1009" s="21" t="n"/>
      <c r="J1009" s="21" t="n"/>
      <c r="K1009" s="21" t="n"/>
      <c r="L1009" s="21" t="n"/>
      <c r="M1009" s="21" t="n"/>
      <c r="N1009" s="21" t="n"/>
      <c r="O1009" s="21" t="n"/>
      <c r="P1009" s="21" t="n"/>
      <c r="Q1009" s="21" t="n"/>
      <c r="R1009" s="21" t="n"/>
      <c r="S1009" s="21" t="n"/>
      <c r="T1009" s="21" t="n"/>
      <c r="U1009" s="21" t="n"/>
      <c r="V1009" s="21" t="n"/>
      <c r="W1009" s="21" t="n"/>
      <c r="X1009" s="21" t="n"/>
      <c r="Y1009" s="21" t="n"/>
      <c r="Z1009" s="21" t="n"/>
    </row>
    <row r="1010">
      <c r="A1010" s="21" t="n"/>
      <c r="B1010" s="21" t="n"/>
      <c r="C1010" s="21" t="n"/>
      <c r="D1010" s="21" t="n"/>
      <c r="E1010" s="21" t="n"/>
      <c r="F1010" s="21" t="n"/>
      <c r="G1010" s="21" t="n"/>
      <c r="H1010" s="21" t="n"/>
      <c r="I1010" s="21" t="n"/>
      <c r="J1010" s="21" t="n"/>
      <c r="K1010" s="21" t="n"/>
      <c r="L1010" s="21" t="n"/>
      <c r="M1010" s="21" t="n"/>
      <c r="N1010" s="21" t="n"/>
      <c r="O1010" s="21" t="n"/>
      <c r="P1010" s="21" t="n"/>
      <c r="Q1010" s="21" t="n"/>
      <c r="R1010" s="21" t="n"/>
      <c r="S1010" s="21" t="n"/>
      <c r="T1010" s="21" t="n"/>
      <c r="U1010" s="21" t="n"/>
      <c r="V1010" s="21" t="n"/>
      <c r="W1010" s="21" t="n"/>
      <c r="X1010" s="21" t="n"/>
      <c r="Y1010" s="21" t="n"/>
      <c r="Z1010" s="21" t="n"/>
    </row>
    <row r="1011">
      <c r="A1011" s="21" t="n"/>
      <c r="B1011" s="21" t="n"/>
      <c r="C1011" s="21" t="n"/>
      <c r="D1011" s="21" t="n"/>
      <c r="E1011" s="21" t="n"/>
      <c r="F1011" s="21" t="n"/>
      <c r="G1011" s="21" t="n"/>
      <c r="H1011" s="21" t="n"/>
      <c r="I1011" s="21" t="n"/>
      <c r="J1011" s="21" t="n"/>
      <c r="K1011" s="21" t="n"/>
      <c r="L1011" s="21" t="n"/>
      <c r="M1011" s="21" t="n"/>
      <c r="N1011" s="21" t="n"/>
      <c r="O1011" s="21" t="n"/>
      <c r="P1011" s="21" t="n"/>
      <c r="Q1011" s="21" t="n"/>
      <c r="R1011" s="21" t="n"/>
      <c r="S1011" s="21" t="n"/>
      <c r="T1011" s="21" t="n"/>
      <c r="U1011" s="21" t="n"/>
      <c r="V1011" s="21" t="n"/>
      <c r="W1011" s="21" t="n"/>
      <c r="X1011" s="21" t="n"/>
      <c r="Y1011" s="21" t="n"/>
      <c r="Z1011" s="21" t="n"/>
    </row>
    <row r="1012">
      <c r="A1012" s="21" t="n"/>
      <c r="B1012" s="21" t="n"/>
      <c r="C1012" s="21" t="n"/>
      <c r="D1012" s="21" t="n"/>
      <c r="E1012" s="21" t="n"/>
      <c r="F1012" s="21" t="n"/>
      <c r="G1012" s="21" t="n"/>
      <c r="H1012" s="21" t="n"/>
      <c r="I1012" s="21" t="n"/>
      <c r="J1012" s="21" t="n"/>
      <c r="K1012" s="21" t="n"/>
      <c r="L1012" s="21" t="n"/>
      <c r="M1012" s="21" t="n"/>
      <c r="N1012" s="21" t="n"/>
      <c r="O1012" s="21" t="n"/>
      <c r="P1012" s="21" t="n"/>
      <c r="Q1012" s="21" t="n"/>
      <c r="R1012" s="21" t="n"/>
      <c r="S1012" s="21" t="n"/>
      <c r="T1012" s="21" t="n"/>
      <c r="U1012" s="21" t="n"/>
      <c r="V1012" s="21" t="n"/>
      <c r="W1012" s="21" t="n"/>
      <c r="X1012" s="21" t="n"/>
      <c r="Y1012" s="21" t="n"/>
      <c r="Z1012" s="21" t="n"/>
    </row>
    <row r="1013">
      <c r="A1013" s="21" t="n"/>
      <c r="B1013" s="21" t="n"/>
      <c r="C1013" s="21" t="n"/>
      <c r="D1013" s="21" t="n"/>
      <c r="E1013" s="21" t="n"/>
      <c r="F1013" s="21" t="n"/>
      <c r="G1013" s="21" t="n"/>
      <c r="H1013" s="21" t="n"/>
      <c r="I1013" s="21" t="n"/>
      <c r="J1013" s="21" t="n"/>
      <c r="K1013" s="21" t="n"/>
      <c r="L1013" s="21" t="n"/>
      <c r="M1013" s="21" t="n"/>
      <c r="N1013" s="21" t="n"/>
      <c r="O1013" s="21" t="n"/>
      <c r="P1013" s="21" t="n"/>
      <c r="Q1013" s="21" t="n"/>
      <c r="R1013" s="21" t="n"/>
      <c r="S1013" s="21" t="n"/>
      <c r="T1013" s="21" t="n"/>
      <c r="U1013" s="21" t="n"/>
      <c r="V1013" s="21" t="n"/>
      <c r="W1013" s="21" t="n"/>
      <c r="X1013" s="21" t="n"/>
      <c r="Y1013" s="21" t="n"/>
      <c r="Z1013" s="21" t="n"/>
    </row>
    <row r="1014">
      <c r="A1014" s="21" t="n"/>
      <c r="B1014" s="21" t="n"/>
      <c r="C1014" s="21" t="n"/>
      <c r="D1014" s="21" t="n"/>
      <c r="E1014" s="21" t="n"/>
      <c r="F1014" s="21" t="n"/>
      <c r="G1014" s="21" t="n"/>
      <c r="H1014" s="21" t="n"/>
      <c r="I1014" s="21" t="n"/>
      <c r="J1014" s="21" t="n"/>
      <c r="K1014" s="21" t="n"/>
      <c r="L1014" s="21" t="n"/>
      <c r="M1014" s="21" t="n"/>
      <c r="N1014" s="21" t="n"/>
      <c r="O1014" s="21" t="n"/>
      <c r="P1014" s="21" t="n"/>
      <c r="Q1014" s="21" t="n"/>
      <c r="R1014" s="21" t="n"/>
      <c r="S1014" s="21" t="n"/>
      <c r="T1014" s="21" t="n"/>
      <c r="U1014" s="21" t="n"/>
      <c r="V1014" s="21" t="n"/>
      <c r="W1014" s="21" t="n"/>
      <c r="X1014" s="21" t="n"/>
      <c r="Y1014" s="21" t="n"/>
      <c r="Z1014" s="21" t="n"/>
    </row>
    <row r="1015">
      <c r="A1015" s="21" t="n"/>
      <c r="B1015" s="21" t="n"/>
      <c r="C1015" s="21" t="n"/>
      <c r="D1015" s="21" t="n"/>
      <c r="E1015" s="21" t="n"/>
      <c r="F1015" s="21" t="n"/>
      <c r="G1015" s="21" t="n"/>
      <c r="H1015" s="21" t="n"/>
      <c r="I1015" s="21" t="n"/>
      <c r="J1015" s="21" t="n"/>
      <c r="K1015" s="21" t="n"/>
      <c r="L1015" s="21" t="n"/>
      <c r="M1015" s="21" t="n"/>
      <c r="N1015" s="21" t="n"/>
      <c r="O1015" s="21" t="n"/>
      <c r="P1015" s="21" t="n"/>
      <c r="Q1015" s="21" t="n"/>
      <c r="R1015" s="21" t="n"/>
      <c r="S1015" s="21" t="n"/>
      <c r="T1015" s="21" t="n"/>
      <c r="U1015" s="21" t="n"/>
      <c r="V1015" s="21" t="n"/>
      <c r="W1015" s="21" t="n"/>
      <c r="X1015" s="21" t="n"/>
      <c r="Y1015" s="21" t="n"/>
      <c r="Z1015" s="21" t="n"/>
    </row>
    <row r="1016">
      <c r="A1016" s="21" t="n"/>
      <c r="B1016" s="21" t="n"/>
      <c r="C1016" s="21" t="n"/>
      <c r="D1016" s="21" t="n"/>
      <c r="E1016" s="21" t="n"/>
      <c r="F1016" s="21" t="n"/>
      <c r="G1016" s="21" t="n"/>
      <c r="H1016" s="21" t="n"/>
      <c r="I1016" s="21" t="n"/>
      <c r="J1016" s="21" t="n"/>
      <c r="K1016" s="21" t="n"/>
      <c r="L1016" s="21" t="n"/>
      <c r="M1016" s="21" t="n"/>
      <c r="N1016" s="21" t="n"/>
      <c r="O1016" s="21" t="n"/>
      <c r="P1016" s="21" t="n"/>
      <c r="Q1016" s="21" t="n"/>
      <c r="R1016" s="21" t="n"/>
      <c r="S1016" s="21" t="n"/>
      <c r="T1016" s="21" t="n"/>
      <c r="U1016" s="21" t="n"/>
      <c r="V1016" s="21" t="n"/>
      <c r="W1016" s="21" t="n"/>
      <c r="X1016" s="21" t="n"/>
      <c r="Y1016" s="21" t="n"/>
      <c r="Z1016" s="21" t="n"/>
    </row>
  </sheetData>
  <mergeCells count="5">
    <mergeCell ref="A12:A14"/>
    <mergeCell ref="A5:C5"/>
    <mergeCell ref="A27:C27"/>
    <mergeCell ref="A10:A11"/>
    <mergeCell ref="A4:C4"/>
  </mergeCells>
  <conditionalFormatting sqref="C10">
    <cfRule type="notContainsBlanks" priority="1" dxfId="6">
      <formula>LEN(TRIM(C10))&gt;0</formula>
    </cfRule>
  </conditionalFormatting>
  <dataValidations count="4">
    <dataValidation sqref="B8" showDropDown="0" showInputMessage="0" showErrorMessage="0" allowBlank="1" type="list">
      <formula1>"---Pilih Jenis Institusi*---,Instansi Pemerintahan,Institusi,Perorangan"</formula1>
    </dataValidation>
    <dataValidation sqref="C10" showDropDown="0" showInputMessage="0" showErrorMessage="0" allowBlank="1" type="list">
      <formula1>"APBN,APBNP,APBD,DAK,Donasi,Internal/Corp,Pribadi,Hibah/CSR"</formula1>
    </dataValidation>
    <dataValidation sqref="C15" showDropDown="0" showInputMessage="0" showErrorMessage="0" allowBlank="1" type="list">
      <formula1>"---Pilih---,1,2,3,4,5,6,7,8,9,10,11,12,13,14,15,16,17,18,19,20"</formula1>
    </dataValidation>
    <dataValidation sqref="C16" showDropDown="0" showInputMessage="0" showErrorMessage="0" allowBlank="1" type="list">
      <formula1>"--Pilih Salah Satu---,Penunjukan Langsung (Anggaran Negara),Penunjukan Langsung (Anggaran Internal/Corp),Penunjukan Langsung Mitra,Lelang Terbuka,Anggaran Pribadi"</formula1>
    </dataValidation>
  </dataValidations>
  <pageMargins left="0.7" right="0.7" top="0.75" bottom="0.75" header="0.3" footer="0.3"/>
  <drawing xmlns:r="http://schemas.openxmlformats.org/officeDocument/2006/relationships" r:id="rId1"/>
  <legacyDrawing xmlns:r="http://schemas.openxmlformats.org/officeDocument/2006/relationships" r:id="anysvml"/>
</worksheet>
</file>

<file path=xl/worksheets/sheet2.xml><?xml version="1.0" encoding="utf-8"?>
<worksheet xmlns="http://schemas.openxmlformats.org/spreadsheetml/2006/main">
  <sheetPr>
    <outlinePr summaryBelow="0" summaryRight="0"/>
    <pageSetUpPr/>
  </sheetPr>
  <dimension ref="A1:AF1107"/>
  <sheetViews>
    <sheetView showGridLines="0" workbookViewId="0">
      <pane ySplit="16" topLeftCell="A17" activePane="bottomLeft" state="frozen"/>
      <selection pane="bottomLeft" activeCell="B18" sqref="B18"/>
    </sheetView>
  </sheetViews>
  <sheetFormatPr baseColWidth="8" defaultColWidth="14.42578125" defaultRowHeight="15" customHeight="1"/>
  <cols>
    <col width="7.28515625" customWidth="1" style="283" min="1" max="1"/>
    <col width="44.85546875" customWidth="1" style="283" min="2" max="2"/>
    <col width="13.42578125" customWidth="1" style="283" min="4" max="4"/>
    <col width="19.28515625" customWidth="1" style="283" min="5" max="5"/>
    <col width="6" customWidth="1" style="283" min="6" max="6"/>
    <col width="0.85546875" customWidth="1" style="283" min="7" max="7"/>
    <col width="4.28515625" customWidth="1" style="283" min="8" max="8"/>
    <col width="23.5703125" customWidth="1" style="283" min="9" max="9"/>
    <col width="21.28515625" customWidth="1" style="283" min="10" max="10"/>
    <col width="18.28515625" customWidth="1" style="283" min="11" max="11"/>
    <col width="19.5703125" customWidth="1" style="283" min="12" max="12"/>
    <col width="2" customWidth="1" style="283" min="13" max="14"/>
    <col width="18.85546875" customWidth="1" style="283" min="30" max="30"/>
    <col width="29.7109375" customWidth="1" style="283" min="31" max="31"/>
    <col width="18.7109375" customWidth="1" style="283" min="32" max="32"/>
  </cols>
  <sheetData>
    <row r="1" ht="22.5" customHeight="1" s="283">
      <c r="A1" s="316" t="inlineStr">
        <is>
          <t>HASIL SELEKSI</t>
        </is>
      </c>
      <c r="B1" s="317" t="n"/>
      <c r="C1" s="317" t="n"/>
      <c r="D1" s="317" t="n"/>
      <c r="E1" s="317" t="n"/>
      <c r="F1" s="317" t="n"/>
      <c r="G1" s="317" t="n"/>
      <c r="H1" s="317" t="n"/>
      <c r="I1" s="317" t="n"/>
      <c r="J1" s="317" t="n"/>
      <c r="K1" s="317" t="n"/>
      <c r="L1" s="317" t="n"/>
      <c r="M1" s="317" t="n"/>
      <c r="N1" s="317" t="n"/>
      <c r="O1" s="318" t="n"/>
      <c r="P1" s="22" t="n"/>
      <c r="Q1" s="22" t="n"/>
      <c r="R1" s="22" t="n"/>
      <c r="S1" s="22" t="n"/>
      <c r="T1" s="22" t="n"/>
      <c r="U1" s="22" t="n"/>
      <c r="V1" s="22" t="n"/>
      <c r="W1" s="22" t="n"/>
      <c r="X1" s="22" t="n"/>
      <c r="Y1" s="22" t="n"/>
      <c r="Z1" s="22" t="n"/>
      <c r="AA1" s="22" t="n"/>
      <c r="AB1" s="22" t="n"/>
      <c r="AC1" s="22" t="n"/>
      <c r="AD1" s="23" t="inlineStr">
        <is>
          <t>Don't Deleted &gt;&gt;&gt;</t>
        </is>
      </c>
      <c r="AE1" s="55" t="inlineStr">
        <is>
          <t>Rumus</t>
        </is>
      </c>
      <c r="AF1" s="318" t="n"/>
    </row>
    <row r="2">
      <c r="A2" s="24" t="n"/>
      <c r="B2" s="25" t="n"/>
      <c r="C2" s="24" t="n"/>
      <c r="D2" s="24" t="n"/>
      <c r="E2" s="26" t="n"/>
      <c r="F2" s="24" t="n"/>
      <c r="G2" s="27" t="n"/>
      <c r="H2" s="24" t="n"/>
      <c r="I2" s="24" t="n"/>
      <c r="J2" s="24" t="n"/>
      <c r="K2" s="24" t="n"/>
      <c r="L2" s="28" t="n"/>
      <c r="M2" s="28" t="n"/>
      <c r="N2" s="28" t="n"/>
      <c r="O2" s="28" t="n"/>
      <c r="P2" s="22" t="n"/>
      <c r="Q2" s="22" t="n"/>
      <c r="R2" s="22" t="n"/>
      <c r="S2" s="22" t="n"/>
      <c r="T2" s="22" t="n"/>
      <c r="U2" s="22" t="n"/>
      <c r="V2" s="22" t="n"/>
      <c r="W2" s="22" t="n"/>
      <c r="X2" s="22" t="n"/>
      <c r="Y2" s="22" t="n"/>
      <c r="Z2" s="22" t="n"/>
      <c r="AA2" s="22" t="n"/>
      <c r="AB2" s="22" t="n"/>
      <c r="AC2" s="22" t="n"/>
      <c r="AD2" s="23" t="inlineStr">
        <is>
          <t>Don't Deleted &gt;&gt;&gt;</t>
        </is>
      </c>
      <c r="AE2" s="29" t="inlineStr">
        <is>
          <t>Total Judul Diseleksi</t>
        </is>
      </c>
      <c r="AF2" s="30">
        <f>I31+I122</f>
        <v/>
      </c>
    </row>
    <row r="3" ht="21" customHeight="1" s="283">
      <c r="A3" s="24" t="n"/>
      <c r="B3" s="31" t="inlineStr">
        <is>
          <t>Total Perusahaan Penerbitan</t>
        </is>
      </c>
      <c r="C3" s="32">
        <f>AF14</f>
        <v/>
      </c>
      <c r="D3" s="33" t="n"/>
      <c r="E3" s="34" t="n"/>
      <c r="F3" s="35" t="n"/>
      <c r="G3" s="27" t="inlineStr">
        <is>
          <t>  </t>
        </is>
      </c>
      <c r="H3" s="36" t="n"/>
      <c r="I3" s="37" t="inlineStr">
        <is>
          <t>Total Judul Diseleksi</t>
        </is>
      </c>
      <c r="J3" s="38">
        <f>AF2</f>
        <v/>
      </c>
      <c r="K3" s="37" t="inlineStr">
        <is>
          <t>Total Penerbit</t>
        </is>
      </c>
      <c r="L3" s="39">
        <f>AF10</f>
        <v/>
      </c>
      <c r="M3" s="40" t="n"/>
      <c r="N3" s="40" t="n"/>
      <c r="O3" s="41" t="n"/>
      <c r="P3" s="22" t="n"/>
      <c r="Q3" s="22" t="n"/>
      <c r="R3" s="22" t="n"/>
      <c r="S3" s="22" t="n"/>
      <c r="T3" s="22" t="n"/>
      <c r="U3" s="22" t="n"/>
      <c r="V3" s="22" t="n"/>
      <c r="W3" s="22" t="n"/>
      <c r="X3" s="22" t="n"/>
      <c r="Y3" s="22" t="n"/>
      <c r="Z3" s="22" t="n"/>
      <c r="AA3" s="22" t="n"/>
      <c r="AB3" s="22" t="n"/>
      <c r="AC3" s="22" t="n"/>
      <c r="AD3" s="23" t="inlineStr">
        <is>
          <t>Don't Deleted &gt;&gt;&gt;</t>
        </is>
      </c>
      <c r="AE3" s="29" t="inlineStr">
        <is>
          <t>Total Salinan Diseleksi</t>
        </is>
      </c>
      <c r="AF3" s="30">
        <f>J31+J122</f>
        <v/>
      </c>
    </row>
    <row r="4" ht="18.75" customHeight="1" s="283">
      <c r="A4" s="24" t="n"/>
      <c r="B4" s="42" t="n"/>
      <c r="C4" s="43" t="n"/>
      <c r="D4" s="44" t="n"/>
      <c r="E4" s="45" t="n"/>
      <c r="F4" s="46" t="n"/>
      <c r="G4" s="27" t="n"/>
      <c r="H4" s="36" t="n"/>
      <c r="I4" s="47" t="n"/>
      <c r="J4" s="44" t="n"/>
      <c r="K4" s="44" t="n"/>
      <c r="L4" s="44" t="n"/>
      <c r="M4" s="44" t="n"/>
      <c r="N4" s="44" t="n"/>
      <c r="O4" s="44" t="n"/>
      <c r="P4" s="22" t="n"/>
      <c r="Q4" s="22" t="n"/>
      <c r="R4" s="22" t="n"/>
      <c r="S4" s="22" t="n"/>
      <c r="T4" s="22" t="n"/>
      <c r="U4" s="22" t="n"/>
      <c r="V4" s="22" t="n"/>
      <c r="W4" s="22" t="n"/>
      <c r="X4" s="22" t="n"/>
      <c r="Y4" s="22" t="n"/>
      <c r="Z4" s="22" t="n"/>
      <c r="AA4" s="22" t="n"/>
      <c r="AB4" s="22" t="n"/>
      <c r="AC4" s="22" t="n"/>
      <c r="AD4" s="23" t="inlineStr">
        <is>
          <t>Don't Deleted &gt;&gt;&gt;</t>
        </is>
      </c>
      <c r="AE4" s="48" t="inlineStr">
        <is>
          <t>Total</t>
        </is>
      </c>
      <c r="AF4" s="49">
        <f>K31+K122</f>
        <v/>
      </c>
    </row>
    <row r="5" ht="18.75" customHeight="1" s="283">
      <c r="A5" s="24" t="n"/>
      <c r="B5" s="31" t="inlineStr">
        <is>
          <t>Total Judul</t>
        </is>
      </c>
      <c r="C5" s="50">
        <f>AF15</f>
        <v/>
      </c>
      <c r="D5" s="51" t="n"/>
      <c r="E5" s="52" t="n"/>
      <c r="F5" s="53" t="n"/>
      <c r="G5" s="27" t="n"/>
      <c r="H5" s="36" t="n"/>
      <c r="I5" s="37" t="inlineStr">
        <is>
          <t>Total Salinan Diseleksi</t>
        </is>
      </c>
      <c r="J5" s="38">
        <f>AF3</f>
        <v/>
      </c>
      <c r="K5" s="44" t="n"/>
      <c r="L5" s="44" t="n"/>
      <c r="M5" s="44" t="n"/>
      <c r="N5" s="44" t="n"/>
      <c r="O5" s="44" t="n"/>
      <c r="P5" s="22" t="n"/>
      <c r="Q5" s="22" t="n"/>
      <c r="R5" s="22" t="n"/>
      <c r="S5" s="22" t="n"/>
      <c r="T5" s="22" t="n"/>
      <c r="U5" s="22" t="n"/>
      <c r="V5" s="22" t="n"/>
      <c r="W5" s="22" t="n"/>
      <c r="X5" s="22" t="n"/>
      <c r="Y5" s="22" t="n"/>
      <c r="Z5" s="22" t="n"/>
      <c r="AA5" s="22" t="n"/>
      <c r="AB5" s="22" t="n"/>
      <c r="AC5" s="22" t="n"/>
      <c r="AD5" s="23" t="inlineStr">
        <is>
          <t>Don't Deleted &gt;&gt;&gt;</t>
        </is>
      </c>
      <c r="AE5" s="29" t="inlineStr">
        <is>
          <t>DPP Lain-lain</t>
        </is>
      </c>
      <c r="AF5" s="49">
        <f>11/12*J7</f>
        <v/>
      </c>
    </row>
    <row r="6" ht="18.75" customHeight="1" s="283">
      <c r="A6" s="24" t="n"/>
      <c r="B6" s="54" t="n"/>
      <c r="C6" s="44" t="n"/>
      <c r="D6" s="44" t="n"/>
      <c r="E6" s="45" t="n"/>
      <c r="F6" s="46" t="n"/>
      <c r="G6" s="27" t="n"/>
      <c r="H6" s="36" t="n"/>
      <c r="I6" s="47" t="n"/>
      <c r="J6" s="44" t="n"/>
      <c r="K6" s="44" t="n"/>
      <c r="L6" s="44" t="n"/>
      <c r="M6" s="44" t="n"/>
      <c r="N6" s="44" t="n"/>
      <c r="O6" s="44" t="n"/>
      <c r="P6" s="22" t="n"/>
      <c r="Q6" s="22" t="n"/>
      <c r="R6" s="22" t="n"/>
      <c r="S6" s="22" t="n"/>
      <c r="T6" s="22" t="n"/>
      <c r="U6" s="22" t="n"/>
      <c r="V6" s="22" t="n"/>
      <c r="W6" s="22" t="n"/>
      <c r="X6" s="22" t="n"/>
      <c r="Y6" s="22" t="n"/>
      <c r="Z6" s="22" t="n"/>
      <c r="AA6" s="22" t="n"/>
      <c r="AB6" s="22" t="n"/>
      <c r="AC6" s="22" t="n"/>
      <c r="AD6" s="23" t="inlineStr">
        <is>
          <t>Don't Deleted &gt;&gt;&gt;</t>
        </is>
      </c>
      <c r="AE6" s="55" t="inlineStr">
        <is>
          <t>PPN 12%</t>
        </is>
      </c>
      <c r="AF6" s="49">
        <f>J9*12%</f>
        <v/>
      </c>
    </row>
    <row r="7" ht="18.75" customHeight="1" s="283">
      <c r="A7" s="21" t="n"/>
      <c r="B7" s="56" t="n"/>
      <c r="C7" s="21" t="n"/>
      <c r="D7" s="21" t="n"/>
      <c r="E7" s="57" t="n"/>
      <c r="F7" s="58" t="n"/>
      <c r="G7" s="59" t="n"/>
      <c r="H7" s="21" t="n"/>
      <c r="I7" s="60" t="inlineStr">
        <is>
          <t>Total</t>
        </is>
      </c>
      <c r="J7" s="61">
        <f>AF4</f>
        <v/>
      </c>
      <c r="K7" s="60" t="inlineStr">
        <is>
          <t>PPN 12%</t>
        </is>
      </c>
      <c r="L7" s="62">
        <f>AF6</f>
        <v/>
      </c>
      <c r="M7" s="21" t="n"/>
      <c r="N7" s="21" t="n"/>
      <c r="O7" s="21" t="n"/>
      <c r="P7" s="21" t="n"/>
      <c r="Q7" s="1" t="n"/>
      <c r="R7" s="1" t="n"/>
      <c r="S7" s="1" t="n"/>
      <c r="T7" s="1" t="n"/>
      <c r="U7" s="1" t="n"/>
      <c r="V7" s="1" t="n"/>
      <c r="W7" s="1" t="n"/>
      <c r="X7" s="1" t="n"/>
      <c r="Y7" s="1" t="n"/>
      <c r="Z7" s="1" t="n"/>
      <c r="AA7" s="1" t="n"/>
      <c r="AB7" s="1" t="n"/>
      <c r="AC7" s="1" t="n"/>
      <c r="AD7" s="23" t="inlineStr">
        <is>
          <t>Don't Deleted &gt;&gt;&gt;</t>
        </is>
      </c>
      <c r="AE7" s="29" t="inlineStr">
        <is>
          <t>Grand Total</t>
        </is>
      </c>
      <c r="AF7" s="49">
        <f>J7+L7</f>
        <v/>
      </c>
    </row>
    <row r="8" ht="18.75" customHeight="1" s="283">
      <c r="A8" s="24" t="n"/>
      <c r="B8" s="63" t="n"/>
      <c r="C8" s="51" t="n"/>
      <c r="D8" s="51" t="n"/>
      <c r="E8" s="52" t="n"/>
      <c r="F8" s="64" t="n"/>
      <c r="G8" s="27" t="n"/>
      <c r="H8" s="36" t="n"/>
      <c r="I8" s="37" t="n"/>
      <c r="J8" s="65" t="n"/>
      <c r="K8" s="66" t="n"/>
      <c r="L8" s="65" t="n"/>
      <c r="M8" s="44" t="n"/>
      <c r="N8" s="44" t="n"/>
      <c r="O8" s="44" t="n"/>
      <c r="P8" s="44" t="n"/>
      <c r="Q8" s="22" t="n"/>
      <c r="R8" s="22" t="n"/>
      <c r="S8" s="22" t="n"/>
      <c r="T8" s="22" t="n"/>
      <c r="U8" s="22" t="n"/>
      <c r="V8" s="22" t="n"/>
      <c r="W8" s="22" t="n"/>
      <c r="X8" s="22" t="n"/>
      <c r="Y8" s="22" t="n"/>
      <c r="Z8" s="22" t="n"/>
      <c r="AA8" s="22" t="n"/>
      <c r="AB8" s="22" t="n"/>
      <c r="AC8" s="22" t="n"/>
      <c r="AD8" s="23" t="inlineStr">
        <is>
          <t>Don't Deleted &gt;&gt;&gt;</t>
        </is>
      </c>
      <c r="AE8" s="29" t="inlineStr">
        <is>
          <t>Total Penerbit atas</t>
        </is>
      </c>
      <c r="AF8" s="55">
        <f>COUNTIF($I$20:$I28,"&gt;0")</f>
        <v/>
      </c>
    </row>
    <row r="9" ht="18.75" customHeight="1" s="283">
      <c r="A9" s="24" t="n"/>
      <c r="B9" s="63" t="n"/>
      <c r="C9" s="51" t="n"/>
      <c r="D9" s="51" t="n"/>
      <c r="E9" s="52" t="n"/>
      <c r="F9" s="64" t="n"/>
      <c r="G9" s="27" t="n"/>
      <c r="H9" s="36" t="n"/>
      <c r="I9" s="37" t="inlineStr">
        <is>
          <t>DPP Lain-lain</t>
        </is>
      </c>
      <c r="J9" s="61">
        <f>AF5</f>
        <v/>
      </c>
      <c r="K9" s="66" t="n"/>
      <c r="L9" s="65" t="n"/>
      <c r="M9" s="44" t="n"/>
      <c r="N9" s="44" t="n"/>
      <c r="O9" s="44" t="n"/>
      <c r="P9" s="44" t="n"/>
      <c r="Q9" s="22" t="n"/>
      <c r="R9" s="22" t="n"/>
      <c r="S9" s="22" t="n"/>
      <c r="T9" s="22" t="n"/>
      <c r="U9" s="22" t="n"/>
      <c r="V9" s="22" t="n"/>
      <c r="W9" s="22" t="n"/>
      <c r="X9" s="22" t="n"/>
      <c r="Y9" s="22" t="n"/>
      <c r="Z9" s="22" t="n"/>
      <c r="AA9" s="22" t="n"/>
      <c r="AB9" s="22" t="n"/>
      <c r="AC9" s="22" t="n"/>
      <c r="AD9" s="23" t="inlineStr">
        <is>
          <t>Don't Deleted &gt;&gt;&gt;</t>
        </is>
      </c>
      <c r="AE9" s="29" t="inlineStr">
        <is>
          <t>Total Penerbit bawah</t>
        </is>
      </c>
      <c r="AF9" s="55">
        <f>COUNTIF($I$36:$I120,"&gt;0")</f>
        <v/>
      </c>
    </row>
    <row r="10" ht="18.75" customHeight="1" s="283">
      <c r="A10" s="24" t="n"/>
      <c r="B10" s="63" t="n"/>
      <c r="C10" s="51" t="n"/>
      <c r="D10" s="51" t="n"/>
      <c r="E10" s="52" t="n"/>
      <c r="F10" s="64" t="n"/>
      <c r="G10" s="27" t="n"/>
      <c r="H10" s="36" t="n"/>
      <c r="I10" s="37" t="n"/>
      <c r="J10" s="65" t="n"/>
      <c r="K10" s="66" t="n"/>
      <c r="L10" s="65" t="n"/>
      <c r="M10" s="44" t="n"/>
      <c r="N10" s="44" t="n"/>
      <c r="O10" s="44" t="n"/>
      <c r="P10" s="44" t="n"/>
      <c r="Q10" s="22" t="n"/>
      <c r="R10" s="22" t="n"/>
      <c r="S10" s="22" t="n"/>
      <c r="T10" s="22" t="n"/>
      <c r="U10" s="22" t="n"/>
      <c r="V10" s="22" t="n"/>
      <c r="W10" s="22" t="n"/>
      <c r="X10" s="22" t="n"/>
      <c r="Y10" s="22" t="n"/>
      <c r="Z10" s="22" t="n"/>
      <c r="AA10" s="22" t="n"/>
      <c r="AB10" s="22" t="n"/>
      <c r="AC10" s="22" t="n"/>
      <c r="AD10" s="23" t="inlineStr">
        <is>
          <t>Don't Deleted &gt;&gt;&gt;</t>
        </is>
      </c>
      <c r="AE10" s="29" t="inlineStr">
        <is>
          <t>Total Penerbit</t>
        </is>
      </c>
      <c r="AF10" s="55">
        <f>AF8+AF9</f>
        <v/>
      </c>
    </row>
    <row r="11" ht="18.75" customHeight="1" s="283">
      <c r="A11" s="24" t="n"/>
      <c r="B11" s="63" t="n"/>
      <c r="C11" s="51" t="n"/>
      <c r="D11" s="51" t="n"/>
      <c r="E11" s="52" t="n"/>
      <c r="F11" s="64" t="n"/>
      <c r="G11" s="27" t="n"/>
      <c r="H11" s="36" t="n"/>
      <c r="I11" s="37" t="inlineStr">
        <is>
          <t>Grand Total</t>
        </is>
      </c>
      <c r="J11" s="67">
        <f>AF7</f>
        <v/>
      </c>
      <c r="K11" s="66" t="n"/>
      <c r="L11" s="65" t="n"/>
      <c r="M11" s="44" t="n"/>
      <c r="N11" s="44" t="n"/>
      <c r="O11" s="44" t="n"/>
      <c r="P11" s="44" t="n"/>
      <c r="Q11" s="22" t="n"/>
      <c r="R11" s="22" t="n"/>
      <c r="S11" s="22" t="n"/>
      <c r="T11" s="22" t="n"/>
      <c r="U11" s="22" t="n"/>
      <c r="V11" s="22" t="n"/>
      <c r="W11" s="22" t="n"/>
      <c r="X11" s="22" t="n"/>
      <c r="Y11" s="22" t="n"/>
      <c r="Z11" s="22" t="n"/>
      <c r="AA11" s="22" t="n"/>
      <c r="AB11" s="22" t="n"/>
      <c r="AC11" s="22" t="n"/>
      <c r="AD11" s="23" t="n"/>
      <c r="AF11" s="68" t="n"/>
    </row>
    <row r="12" ht="18.75" customHeight="1" s="283">
      <c r="A12" s="24" t="n"/>
      <c r="B12" s="54" t="n"/>
      <c r="C12" s="44" t="n"/>
      <c r="D12" s="44" t="n"/>
      <c r="E12" s="45" t="n"/>
      <c r="F12" s="46" t="n"/>
      <c r="G12" s="27" t="n"/>
      <c r="H12" s="36" t="n"/>
      <c r="I12" s="47" t="n"/>
      <c r="J12" s="69" t="n"/>
      <c r="K12" s="44" t="n"/>
      <c r="L12" s="44" t="n"/>
      <c r="M12" s="44" t="n"/>
      <c r="N12" s="44" t="n"/>
      <c r="O12" s="44" t="n"/>
      <c r="P12" s="22" t="n"/>
      <c r="Q12" s="22" t="n"/>
      <c r="R12" s="22" t="n"/>
      <c r="S12" s="22" t="n"/>
      <c r="T12" s="22" t="n"/>
      <c r="U12" s="22" t="n"/>
      <c r="V12" s="22" t="n"/>
      <c r="W12" s="22" t="n"/>
      <c r="X12" s="22" t="n"/>
      <c r="Y12" s="22" t="n"/>
      <c r="Z12" s="22" t="n"/>
      <c r="AA12" s="22" t="n"/>
      <c r="AB12" s="22" t="n"/>
      <c r="AC12" s="22" t="n"/>
      <c r="AD12" s="23" t="n"/>
      <c r="AF12" s="68" t="n"/>
    </row>
    <row r="13">
      <c r="A13" s="70" t="n"/>
      <c r="B13" s="71" t="n"/>
      <c r="C13" s="70" t="n"/>
      <c r="D13" s="70" t="n"/>
      <c r="E13" s="72" t="n"/>
      <c r="F13" s="70" t="n"/>
      <c r="G13" s="73" t="n"/>
      <c r="H13" s="70" t="n"/>
      <c r="I13" s="70" t="n"/>
      <c r="J13" s="70" t="n"/>
      <c r="K13" s="70" t="n"/>
      <c r="L13" s="22" t="n"/>
      <c r="M13" s="22" t="n"/>
      <c r="N13" s="22" t="n"/>
      <c r="O13" s="22" t="n"/>
      <c r="P13" s="22" t="n"/>
      <c r="Q13" s="22" t="n"/>
      <c r="R13" s="22" t="n"/>
      <c r="S13" s="22" t="n"/>
      <c r="T13" s="22" t="n"/>
      <c r="U13" s="22" t="n"/>
      <c r="V13" s="22" t="n"/>
      <c r="W13" s="22" t="n"/>
      <c r="X13" s="22" t="n"/>
      <c r="Y13" s="22" t="n"/>
      <c r="Z13" s="22" t="n"/>
      <c r="AA13" s="22" t="n"/>
      <c r="AB13" s="22" t="n"/>
      <c r="AC13" s="22" t="n"/>
      <c r="AD13" s="23" t="n"/>
      <c r="AE13" s="22" t="n"/>
      <c r="AF13" s="22" t="n"/>
    </row>
    <row r="14" ht="18.75" customHeight="1" s="283">
      <c r="A14" s="297" t="inlineStr">
        <is>
          <t>Katersediaan Katalog</t>
        </is>
      </c>
      <c r="F14" s="70" t="n"/>
      <c r="G14" s="73" t="n"/>
      <c r="H14" s="70" t="n"/>
      <c r="I14" s="298" t="inlineStr">
        <is>
          <t>Jumlah Hasil Seleksi</t>
        </is>
      </c>
      <c r="L14" s="22" t="n"/>
      <c r="M14" s="22" t="n"/>
      <c r="N14" s="22" t="n"/>
      <c r="O14" s="22" t="n"/>
      <c r="P14" s="22" t="n"/>
      <c r="Q14" s="22" t="n"/>
      <c r="R14" s="22" t="n"/>
      <c r="S14" s="22" t="n"/>
      <c r="T14" s="22" t="n"/>
      <c r="U14" s="22" t="n"/>
      <c r="V14" s="22" t="n"/>
      <c r="W14" s="22" t="n"/>
      <c r="X14" s="22" t="n"/>
      <c r="Y14" s="22" t="n"/>
      <c r="Z14" s="22" t="n"/>
      <c r="AA14" s="22" t="n"/>
      <c r="AB14" s="22" t="n"/>
      <c r="AC14" s="22" t="n"/>
      <c r="AD14" s="23" t="inlineStr">
        <is>
          <t>Don't Deleted &gt;&gt;&gt;</t>
        </is>
      </c>
      <c r="AE14" s="55" t="inlineStr">
        <is>
          <t>Total Perusahaan Penerbitan</t>
        </is>
      </c>
      <c r="AF14" s="55">
        <f>COUNTA($B$20:$B28,$B$36:$B120)</f>
        <v/>
      </c>
    </row>
    <row r="15">
      <c r="A15" s="70" t="n"/>
      <c r="B15" s="71" t="n"/>
      <c r="C15" s="70" t="n"/>
      <c r="D15" s="70" t="n"/>
      <c r="E15" s="72" t="n"/>
      <c r="F15" s="70" t="n"/>
      <c r="G15" s="73" t="n"/>
      <c r="H15" s="70" t="n"/>
      <c r="I15" s="70" t="n"/>
      <c r="J15" s="74" t="n"/>
      <c r="K15" s="74" t="n"/>
      <c r="L15" s="22" t="n"/>
      <c r="M15" s="22" t="n"/>
      <c r="N15" s="22" t="n"/>
      <c r="O15" s="22" t="n"/>
      <c r="P15" s="22" t="n"/>
      <c r="Q15" s="22" t="n"/>
      <c r="R15" s="22" t="n"/>
      <c r="S15" s="22" t="n"/>
      <c r="T15" s="22" t="n"/>
      <c r="U15" s="22" t="n"/>
      <c r="V15" s="22" t="n"/>
      <c r="W15" s="22" t="n"/>
      <c r="X15" s="22" t="n"/>
      <c r="Y15" s="22" t="n"/>
      <c r="Z15" s="22" t="n"/>
      <c r="AA15" s="22" t="n"/>
      <c r="AB15" s="22" t="n"/>
      <c r="AC15" s="22" t="n"/>
      <c r="AD15" s="23" t="inlineStr">
        <is>
          <t>Don't Deleted &gt;&gt;&gt;</t>
        </is>
      </c>
      <c r="AE15" s="55" t="inlineStr">
        <is>
          <t>Total Judul</t>
        </is>
      </c>
      <c r="AF15" s="30">
        <f>C31+C122</f>
        <v/>
      </c>
    </row>
    <row r="16">
      <c r="A16" s="75" t="inlineStr">
        <is>
          <t>No</t>
        </is>
      </c>
      <c r="B16" s="76" t="inlineStr">
        <is>
          <t>Penerbit</t>
        </is>
      </c>
      <c r="C16" s="75" t="inlineStr">
        <is>
          <t>Jumlah Judul</t>
        </is>
      </c>
      <c r="D16" s="77" t="inlineStr">
        <is>
          <t>PPN/Non PPN</t>
        </is>
      </c>
      <c r="E16" s="78" t="inlineStr">
        <is>
          <t>Total Harga (Rp)</t>
        </is>
      </c>
      <c r="F16" s="74" t="n"/>
      <c r="G16" s="79" t="n"/>
      <c r="H16" s="74" t="n"/>
      <c r="I16" s="80" t="inlineStr">
        <is>
          <t>Jumla Judul</t>
        </is>
      </c>
      <c r="J16" s="80" t="inlineStr">
        <is>
          <t>Total Copy</t>
        </is>
      </c>
      <c r="K16" s="80" t="inlineStr">
        <is>
          <t>Total Harga (Rp)</t>
        </is>
      </c>
      <c r="L16" s="22" t="n"/>
      <c r="M16" s="22" t="n"/>
      <c r="N16" s="22" t="n"/>
      <c r="O16" s="22" t="n"/>
      <c r="P16" s="22" t="n"/>
      <c r="Q16" s="22" t="n"/>
      <c r="R16" s="22" t="n"/>
      <c r="S16" s="22" t="n"/>
      <c r="T16" s="22" t="n"/>
      <c r="U16" s="22" t="n"/>
      <c r="V16" s="22" t="n"/>
      <c r="W16" s="22" t="n"/>
      <c r="X16" s="22" t="n"/>
      <c r="Y16" s="22" t="n"/>
      <c r="Z16" s="22" t="n"/>
      <c r="AA16" s="22" t="n"/>
      <c r="AB16" s="22" t="n"/>
      <c r="AC16" s="22" t="n"/>
      <c r="AD16" s="22" t="n"/>
      <c r="AE16" s="22" t="n"/>
      <c r="AF16" s="22" t="n"/>
    </row>
    <row r="17">
      <c r="A17" s="319" t="inlineStr">
        <is>
          <t>Daftar Penerbit Hanya BISA pengadaan MITRA atau LELANG</t>
        </is>
      </c>
      <c r="B17" s="320" t="n"/>
      <c r="C17" s="320" t="n"/>
      <c r="D17" s="320" t="n"/>
      <c r="E17" s="321" t="n"/>
      <c r="F17" s="18" t="n"/>
      <c r="G17" s="81" t="n"/>
      <c r="H17" s="18" t="n"/>
      <c r="I17" s="18" t="n"/>
      <c r="J17" s="18" t="n"/>
      <c r="K17" s="18" t="n"/>
      <c r="L17" s="22" t="n"/>
      <c r="M17" s="22" t="n"/>
      <c r="N17" s="82" t="n"/>
      <c r="O17" s="82" t="n"/>
      <c r="P17" s="82" t="n"/>
      <c r="Q17" s="22" t="n"/>
      <c r="R17" s="22" t="n"/>
      <c r="S17" s="22" t="n"/>
      <c r="T17" s="22" t="n"/>
      <c r="U17" s="22" t="n"/>
      <c r="V17" s="22" t="n"/>
      <c r="W17" s="22" t="n"/>
      <c r="X17" s="22" t="n"/>
      <c r="Y17" s="22" t="n"/>
      <c r="Z17" s="22" t="n"/>
      <c r="AA17" s="22" t="n"/>
      <c r="AB17" s="22" t="n"/>
      <c r="AC17" s="22" t="n"/>
      <c r="AD17" s="22" t="n"/>
      <c r="AE17" s="22" t="n"/>
      <c r="AF17" s="22" t="n"/>
    </row>
    <row r="18" ht="4.5" customHeight="1" s="283">
      <c r="A18" s="18" t="n"/>
      <c r="B18" s="83" t="n"/>
      <c r="C18" s="18" t="n"/>
      <c r="D18" s="18" t="n"/>
      <c r="E18" s="84" t="n"/>
      <c r="F18" s="18" t="n"/>
      <c r="G18" s="81" t="n"/>
      <c r="H18" s="18" t="n"/>
      <c r="I18" s="18" t="n"/>
      <c r="J18" s="18" t="n"/>
      <c r="K18" s="18" t="n"/>
      <c r="L18" s="22" t="n"/>
      <c r="M18" s="22" t="n"/>
      <c r="N18" s="82" t="n"/>
      <c r="O18" s="82" t="n"/>
      <c r="P18" s="82" t="n"/>
      <c r="Q18" s="22" t="n"/>
      <c r="R18" s="22" t="n"/>
      <c r="S18" s="22" t="n"/>
      <c r="T18" s="22" t="n"/>
      <c r="U18" s="22" t="n"/>
      <c r="V18" s="22" t="n"/>
      <c r="W18" s="22" t="n"/>
      <c r="X18" s="22" t="n"/>
      <c r="Y18" s="22" t="n"/>
      <c r="Z18" s="22" t="n"/>
      <c r="AA18" s="22" t="n"/>
      <c r="AB18" s="22" t="n"/>
      <c r="AC18" s="22" t="n"/>
      <c r="AD18" s="22" t="n"/>
      <c r="AE18" s="22" t="n"/>
      <c r="AF18" s="22" t="n"/>
    </row>
    <row r="19">
      <c r="A19" s="75" t="inlineStr">
        <is>
          <t>No</t>
        </is>
      </c>
      <c r="B19" s="76" t="inlineStr">
        <is>
          <t>Penerbit</t>
        </is>
      </c>
      <c r="C19" s="75" t="inlineStr">
        <is>
          <t>Jumlah Judul</t>
        </is>
      </c>
      <c r="D19" s="77" t="inlineStr">
        <is>
          <t>PPN/Non PPN</t>
        </is>
      </c>
      <c r="E19" s="78" t="inlineStr">
        <is>
          <t>Total Harga (Rp)</t>
        </is>
      </c>
      <c r="F19" s="18" t="n"/>
      <c r="G19" s="81" t="n"/>
      <c r="H19" s="18" t="n"/>
      <c r="I19" s="85" t="inlineStr">
        <is>
          <t>Jumla Judul</t>
        </is>
      </c>
      <c r="J19" s="85" t="inlineStr">
        <is>
          <t>Total Copy</t>
        </is>
      </c>
      <c r="K19" s="85" t="inlineStr">
        <is>
          <t>Total Harga (Rp)</t>
        </is>
      </c>
      <c r="L19" s="22" t="n"/>
      <c r="M19" s="22" t="n"/>
      <c r="N19" s="82" t="n"/>
      <c r="O19" s="82" t="n"/>
      <c r="P19" s="82" t="n"/>
      <c r="Q19" s="22" t="n"/>
      <c r="R19" s="22" t="n"/>
      <c r="S19" s="22" t="n"/>
      <c r="T19" s="22" t="n"/>
      <c r="U19" s="22" t="n"/>
      <c r="V19" s="22" t="n"/>
      <c r="W19" s="22" t="n"/>
      <c r="X19" s="22" t="n"/>
      <c r="Y19" s="22" t="n"/>
      <c r="Z19" s="22" t="n"/>
      <c r="AA19" s="22" t="n"/>
      <c r="AB19" s="22" t="n"/>
      <c r="AC19" s="22" t="n"/>
      <c r="AD19" s="22" t="n"/>
      <c r="AE19" s="22" t="n"/>
      <c r="AF19" s="22" t="n"/>
    </row>
    <row r="20" ht="16.5" customHeight="1" s="283">
      <c r="A20" s="86" t="n">
        <v>1</v>
      </c>
      <c r="B20" s="87" t="inlineStr">
        <is>
          <t>Alumni PT</t>
        </is>
      </c>
      <c r="C20" s="88">
        <f>'2.Alumni PT'!G2</f>
        <v/>
      </c>
      <c r="D20" s="75" t="inlineStr">
        <is>
          <t>Non PPN</t>
        </is>
      </c>
      <c r="E20" s="89">
        <f>'2.Alumni PT'!G3</f>
        <v/>
      </c>
      <c r="F20" s="18" t="n"/>
      <c r="G20" s="81" t="n"/>
      <c r="H20" s="18" t="n"/>
      <c r="I20" s="90">
        <f>'2.Alumni PT'!J2</f>
        <v/>
      </c>
      <c r="J20" s="90">
        <f>'2.Alumni PT'!J3</f>
        <v/>
      </c>
      <c r="K20" s="91">
        <f>'2.Alumni PT'!J4</f>
        <v/>
      </c>
      <c r="L20" s="22" t="n"/>
      <c r="M20" s="22" t="n"/>
      <c r="N20" s="82" t="n"/>
      <c r="O20" s="82" t="n"/>
      <c r="P20" s="82" t="n"/>
      <c r="Q20" s="22" t="n"/>
      <c r="R20" s="22" t="n"/>
      <c r="S20" s="22" t="n"/>
      <c r="T20" s="22" t="n"/>
      <c r="U20" s="22" t="n"/>
      <c r="V20" s="22" t="n"/>
      <c r="W20" s="22" t="n"/>
      <c r="X20" s="22" t="n"/>
      <c r="Y20" s="22" t="n"/>
      <c r="Z20" s="22" t="n"/>
      <c r="AA20" s="22" t="n"/>
      <c r="AB20" s="22" t="n"/>
      <c r="AC20" s="22" t="n"/>
      <c r="AD20" s="22" t="n"/>
      <c r="AE20" s="22" t="n"/>
      <c r="AF20" s="22" t="n"/>
    </row>
    <row r="21" ht="16.5" customHeight="1" s="283">
      <c r="A21" s="86" t="n">
        <v>2</v>
      </c>
      <c r="B21" s="87" t="inlineStr">
        <is>
          <t>Balai Pustaka PT</t>
        </is>
      </c>
      <c r="C21" s="90">
        <f>'5.Balai Pustaka PT'!G2</f>
        <v/>
      </c>
      <c r="D21" s="75" t="inlineStr">
        <is>
          <t>Non PPN</t>
        </is>
      </c>
      <c r="E21" s="91">
        <f>'5.Balai Pustaka PT'!G3</f>
        <v/>
      </c>
      <c r="F21" s="19" t="n"/>
      <c r="G21" s="92" t="n"/>
      <c r="H21" s="19" t="n"/>
      <c r="I21" s="90">
        <f>'5.Balai Pustaka PT'!J2</f>
        <v/>
      </c>
      <c r="J21" s="90">
        <f>'5.Balai Pustaka PT'!J3</f>
        <v/>
      </c>
      <c r="K21" s="91">
        <f>'5.Balai Pustaka PT'!J4</f>
        <v/>
      </c>
      <c r="L21" s="22" t="n"/>
      <c r="M21" s="22" t="n"/>
      <c r="N21" s="22" t="n"/>
      <c r="O21" s="22" t="n"/>
      <c r="P21" s="22" t="n"/>
      <c r="Q21" s="22" t="n"/>
      <c r="R21" s="22" t="n"/>
      <c r="S21" s="22" t="n"/>
      <c r="T21" s="22" t="n"/>
      <c r="U21" s="22" t="n"/>
      <c r="V21" s="22" t="n"/>
      <c r="W21" s="22" t="n"/>
      <c r="X21" s="22" t="n"/>
      <c r="Y21" s="22" t="n"/>
      <c r="Z21" s="22" t="n"/>
      <c r="AA21" s="22" t="n"/>
      <c r="AB21" s="22" t="n"/>
      <c r="AC21" s="22" t="n"/>
      <c r="AD21" s="22" t="n"/>
      <c r="AE21" s="22" t="n"/>
      <c r="AF21" s="22" t="n"/>
    </row>
    <row r="22" ht="16.5" customHeight="1" s="283">
      <c r="A22" s="86" t="n">
        <v>3</v>
      </c>
      <c r="B22" s="87" t="inlineStr">
        <is>
          <t>Kyta Jaya Mandiri CV</t>
        </is>
      </c>
      <c r="C22" s="93">
        <f>#REF!</f>
        <v/>
      </c>
      <c r="D22" s="94" t="inlineStr">
        <is>
          <t>PPN</t>
        </is>
      </c>
      <c r="E22" s="91">
        <f>#REF!</f>
        <v/>
      </c>
      <c r="F22" s="19" t="n"/>
      <c r="G22" s="92" t="n"/>
      <c r="H22" s="19" t="n"/>
      <c r="I22" s="90">
        <f>#REF!</f>
        <v/>
      </c>
      <c r="J22" s="90">
        <f>#REF!</f>
        <v/>
      </c>
      <c r="K22" s="91">
        <f>#REF!</f>
        <v/>
      </c>
      <c r="L22" s="22" t="n"/>
      <c r="M22" s="22" t="n"/>
      <c r="N22" s="82" t="n"/>
      <c r="O22" s="82" t="n"/>
      <c r="P22" s="82" t="n"/>
      <c r="Q22" s="22" t="n"/>
      <c r="R22" s="22" t="n"/>
      <c r="S22" s="22" t="n"/>
      <c r="T22" s="22" t="n"/>
      <c r="U22" s="22" t="n"/>
      <c r="V22" s="22" t="n"/>
      <c r="W22" s="22" t="n"/>
      <c r="X22" s="22" t="n"/>
      <c r="Y22" s="22" t="n"/>
      <c r="Z22" s="22" t="n"/>
      <c r="AA22" s="22" t="n"/>
      <c r="AB22" s="22" t="n"/>
      <c r="AC22" s="22" t="n"/>
      <c r="AD22" s="22" t="n"/>
      <c r="AE22" s="22" t="n"/>
      <c r="AF22" s="22" t="n"/>
    </row>
    <row r="23" ht="16.5" customHeight="1" s="283">
      <c r="A23" s="86" t="n">
        <v>4</v>
      </c>
      <c r="B23" s="87" t="inlineStr">
        <is>
          <t>Sindunata CV</t>
        </is>
      </c>
      <c r="C23" s="90">
        <f>#REF!</f>
        <v/>
      </c>
      <c r="D23" s="94" t="inlineStr">
        <is>
          <t>PPN</t>
        </is>
      </c>
      <c r="E23" s="91">
        <f>#REF!</f>
        <v/>
      </c>
      <c r="F23" s="19" t="n"/>
      <c r="G23" s="92" t="n"/>
      <c r="H23" s="19" t="n"/>
      <c r="I23" s="90">
        <f>#REF!</f>
        <v/>
      </c>
      <c r="J23" s="90">
        <f>#REF!</f>
        <v/>
      </c>
      <c r="K23" s="91">
        <f>#REF!</f>
        <v/>
      </c>
      <c r="L23" s="22" t="n"/>
      <c r="M23" s="22" t="n"/>
      <c r="N23" s="82" t="n"/>
      <c r="O23" s="82" t="n"/>
      <c r="P23" s="82" t="n"/>
      <c r="Q23" s="22" t="n"/>
      <c r="R23" s="22" t="n"/>
      <c r="S23" s="22" t="n"/>
      <c r="T23" s="22" t="n"/>
      <c r="U23" s="22" t="n"/>
      <c r="V23" s="22" t="n"/>
      <c r="W23" s="22" t="n"/>
      <c r="X23" s="22" t="n"/>
      <c r="Y23" s="22" t="n"/>
      <c r="Z23" s="22" t="n"/>
      <c r="AA23" s="22" t="n"/>
      <c r="AB23" s="22" t="n"/>
      <c r="AC23" s="22" t="n"/>
      <c r="AD23" s="22" t="n"/>
      <c r="AE23" s="22" t="n"/>
      <c r="AF23" s="22" t="n"/>
    </row>
    <row r="24" ht="16.5" customHeight="1" s="283">
      <c r="A24" s="86" t="n">
        <v>5</v>
      </c>
      <c r="B24" s="87" t="inlineStr">
        <is>
          <t>Syiah Kuala University Press</t>
        </is>
      </c>
      <c r="C24" s="90">
        <f>#REF!</f>
        <v/>
      </c>
      <c r="D24" s="94" t="inlineStr">
        <is>
          <t>Non PPN</t>
        </is>
      </c>
      <c r="E24" s="91">
        <f>#REF!</f>
        <v/>
      </c>
      <c r="F24" s="19" t="n"/>
      <c r="G24" s="92" t="n"/>
      <c r="H24" s="19" t="n"/>
      <c r="I24" s="90">
        <f>#REF!</f>
        <v/>
      </c>
      <c r="J24" s="90">
        <f>#REF!</f>
        <v/>
      </c>
      <c r="K24" s="91">
        <f>#REF!</f>
        <v/>
      </c>
      <c r="L24" s="22" t="n"/>
      <c r="M24" s="22" t="n"/>
      <c r="N24" s="82" t="n"/>
      <c r="O24" s="82" t="n"/>
      <c r="P24" s="82" t="n"/>
      <c r="Q24" s="22" t="n"/>
      <c r="R24" s="22" t="n"/>
      <c r="S24" s="22" t="n"/>
      <c r="T24" s="22" t="n"/>
      <c r="U24" s="22" t="n"/>
      <c r="V24" s="22" t="n"/>
      <c r="W24" s="22" t="n"/>
      <c r="X24" s="22" t="n"/>
      <c r="Y24" s="22" t="n"/>
      <c r="Z24" s="22" t="n"/>
      <c r="AA24" s="22" t="n"/>
      <c r="AB24" s="22" t="n"/>
      <c r="AC24" s="22" t="n"/>
      <c r="AD24" s="22" t="n"/>
      <c r="AE24" s="22" t="n"/>
      <c r="AF24" s="22" t="n"/>
    </row>
    <row r="25" ht="16.5" customHeight="1" s="283">
      <c r="A25" s="86" t="n">
        <v>6</v>
      </c>
      <c r="B25" s="87" t="inlineStr">
        <is>
          <t>UIN MALIKI PRESS</t>
        </is>
      </c>
      <c r="C25" s="90">
        <f>#REF!</f>
        <v/>
      </c>
      <c r="D25" s="94" t="inlineStr">
        <is>
          <t>Non PPN</t>
        </is>
      </c>
      <c r="E25" s="91">
        <f>#REF!</f>
        <v/>
      </c>
      <c r="F25" s="19" t="n"/>
      <c r="G25" s="92" t="n"/>
      <c r="H25" s="19" t="n"/>
      <c r="I25" s="90">
        <f>#REF!</f>
        <v/>
      </c>
      <c r="J25" s="90">
        <f>#REF!</f>
        <v/>
      </c>
      <c r="K25" s="91">
        <f>#REF!</f>
        <v/>
      </c>
      <c r="L25" s="22" t="n"/>
      <c r="M25" s="22" t="n"/>
      <c r="N25" s="82" t="n"/>
      <c r="O25" s="82" t="n"/>
      <c r="P25" s="82" t="n"/>
      <c r="Q25" s="22" t="n"/>
      <c r="R25" s="22" t="n"/>
      <c r="S25" s="22" t="n"/>
      <c r="T25" s="22" t="n"/>
      <c r="U25" s="22" t="n"/>
      <c r="V25" s="22" t="n"/>
      <c r="W25" s="22" t="n"/>
      <c r="X25" s="22" t="n"/>
      <c r="Y25" s="22" t="n"/>
      <c r="Z25" s="22" t="n"/>
      <c r="AA25" s="22" t="n"/>
      <c r="AB25" s="22" t="n"/>
      <c r="AC25" s="22" t="n"/>
      <c r="AD25" s="22" t="n"/>
      <c r="AE25" s="22" t="n"/>
      <c r="AF25" s="22" t="n"/>
    </row>
    <row r="26" ht="16.5" customHeight="1" s="283">
      <c r="A26" s="86" t="n">
        <v>7</v>
      </c>
      <c r="B26" s="87" t="inlineStr">
        <is>
          <t>UNISMA PRESS</t>
        </is>
      </c>
      <c r="C26" s="90">
        <f>#REF!</f>
        <v/>
      </c>
      <c r="D26" s="94" t="inlineStr">
        <is>
          <t>Non PPN</t>
        </is>
      </c>
      <c r="E26" s="91">
        <f>#REF!</f>
        <v/>
      </c>
      <c r="F26" s="19" t="n"/>
      <c r="G26" s="92" t="n"/>
      <c r="H26" s="19" t="n"/>
      <c r="I26" s="90">
        <f>#REF!</f>
        <v/>
      </c>
      <c r="J26" s="90">
        <f>#REF!</f>
        <v/>
      </c>
      <c r="K26" s="91">
        <f>#REF!</f>
        <v/>
      </c>
      <c r="L26" s="22" t="n"/>
      <c r="M26" s="22" t="n"/>
      <c r="N26" s="82" t="n"/>
      <c r="O26" s="82" t="n"/>
      <c r="P26" s="82" t="n"/>
      <c r="Q26" s="22" t="n"/>
      <c r="R26" s="22" t="n"/>
      <c r="S26" s="22" t="n"/>
      <c r="T26" s="22" t="n"/>
      <c r="U26" s="22" t="n"/>
      <c r="V26" s="22" t="n"/>
      <c r="W26" s="22" t="n"/>
      <c r="X26" s="22" t="n"/>
      <c r="Y26" s="22" t="n"/>
      <c r="Z26" s="22" t="n"/>
      <c r="AA26" s="22" t="n"/>
      <c r="AB26" s="22" t="n"/>
      <c r="AC26" s="22" t="n"/>
      <c r="AD26" s="22" t="n"/>
      <c r="AE26" s="22" t="n"/>
      <c r="AF26" s="22" t="n"/>
    </row>
    <row r="27" ht="16.5" customHeight="1" s="283">
      <c r="A27" s="86" t="n">
        <v>8</v>
      </c>
      <c r="B27" s="87" t="inlineStr">
        <is>
          <t>Unitomo Press</t>
        </is>
      </c>
      <c r="C27" s="90">
        <f>#REF!</f>
        <v/>
      </c>
      <c r="D27" s="94" t="inlineStr">
        <is>
          <t>PPN</t>
        </is>
      </c>
      <c r="E27" s="91">
        <f>#REF!</f>
        <v/>
      </c>
      <c r="F27" s="19" t="n"/>
      <c r="G27" s="92" t="n"/>
      <c r="H27" s="19" t="n"/>
      <c r="I27" s="90">
        <f>#REF!</f>
        <v/>
      </c>
      <c r="J27" s="90">
        <f>#REF!</f>
        <v/>
      </c>
      <c r="K27" s="91">
        <f>#REF!</f>
        <v/>
      </c>
      <c r="L27" s="22" t="n"/>
      <c r="M27" s="22" t="n"/>
      <c r="N27" s="82" t="n"/>
      <c r="O27" s="82" t="n"/>
      <c r="P27" s="82" t="n"/>
      <c r="Q27" s="22" t="n"/>
      <c r="R27" s="22" t="n"/>
      <c r="S27" s="22" t="n"/>
      <c r="T27" s="22" t="n"/>
      <c r="U27" s="22" t="n"/>
      <c r="V27" s="22" t="n"/>
      <c r="W27" s="22" t="n"/>
      <c r="X27" s="22" t="n"/>
      <c r="Y27" s="22" t="n"/>
      <c r="Z27" s="22" t="n"/>
      <c r="AA27" s="22" t="n"/>
      <c r="AB27" s="22" t="n"/>
      <c r="AC27" s="22" t="n"/>
      <c r="AD27" s="22" t="n"/>
      <c r="AE27" s="22" t="n"/>
      <c r="AF27" s="22" t="n"/>
    </row>
    <row r="28" ht="16.5" customHeight="1" s="283">
      <c r="A28" s="86" t="n">
        <v>9</v>
      </c>
      <c r="B28" s="87" t="inlineStr">
        <is>
          <t>TITIAN ILMU CV</t>
        </is>
      </c>
      <c r="C28" s="90">
        <f>#REF!</f>
        <v/>
      </c>
      <c r="D28" s="94" t="inlineStr">
        <is>
          <t>Non PPN</t>
        </is>
      </c>
      <c r="E28" s="91">
        <f>#REF!</f>
        <v/>
      </c>
      <c r="F28" s="19" t="n"/>
      <c r="G28" s="92" t="n"/>
      <c r="H28" s="19" t="n"/>
      <c r="I28" s="90">
        <f>#REF!</f>
        <v/>
      </c>
      <c r="J28" s="90">
        <f>#REF!</f>
        <v/>
      </c>
      <c r="K28" s="91">
        <f>#REF!</f>
        <v/>
      </c>
      <c r="L28" s="22" t="n"/>
      <c r="M28" s="22" t="n"/>
      <c r="N28" s="22" t="n"/>
      <c r="O28" s="22" t="n"/>
      <c r="P28" s="22" t="n"/>
      <c r="Q28" s="22" t="n"/>
      <c r="R28" s="22" t="n"/>
      <c r="S28" s="22" t="n"/>
      <c r="T28" s="22" t="n"/>
      <c r="U28" s="22" t="n"/>
      <c r="V28" s="22" t="n"/>
      <c r="W28" s="22" t="n"/>
      <c r="X28" s="22" t="n"/>
      <c r="Y28" s="22" t="n"/>
      <c r="Z28" s="22" t="n"/>
      <c r="AA28" s="22" t="n"/>
      <c r="AB28" s="22" t="n"/>
      <c r="AC28" s="22" t="n"/>
      <c r="AD28" s="22" t="n"/>
      <c r="AE28" s="22" t="n"/>
      <c r="AF28" s="22" t="n"/>
    </row>
    <row r="29">
      <c r="A29" s="95" t="n"/>
      <c r="B29" s="83" t="n"/>
      <c r="C29" s="96" t="n"/>
      <c r="D29" s="18" t="n"/>
      <c r="E29" s="97" t="n"/>
      <c r="F29" s="18" t="n"/>
      <c r="G29" s="81" t="n"/>
      <c r="H29" s="18" t="n"/>
      <c r="I29" s="96" t="n"/>
      <c r="J29" s="96" t="n"/>
      <c r="K29" s="98" t="n"/>
      <c r="L29" s="22" t="n"/>
      <c r="M29" s="22" t="n"/>
      <c r="N29" s="82" t="n"/>
      <c r="O29" s="82" t="n"/>
      <c r="P29" s="82" t="n"/>
      <c r="Q29" s="22" t="n"/>
      <c r="R29" s="22" t="n"/>
      <c r="S29" s="22" t="n"/>
      <c r="T29" s="22" t="n"/>
      <c r="U29" s="22" t="n"/>
      <c r="V29" s="22" t="n"/>
      <c r="W29" s="22" t="n"/>
      <c r="X29" s="22" t="n"/>
      <c r="Y29" s="22" t="n"/>
      <c r="Z29" s="22" t="n"/>
      <c r="AA29" s="22" t="n"/>
      <c r="AB29" s="22" t="n"/>
      <c r="AC29" s="22" t="n"/>
      <c r="AD29" s="22" t="n"/>
      <c r="AE29" s="22" t="n"/>
      <c r="AF29" s="22" t="n"/>
    </row>
    <row r="30">
      <c r="A30" s="95" t="n"/>
      <c r="B30" s="83" t="n"/>
      <c r="C30" s="96" t="n"/>
      <c r="D30" s="18" t="n"/>
      <c r="E30" s="97" t="n"/>
      <c r="F30" s="18" t="n"/>
      <c r="G30" s="81" t="n"/>
      <c r="H30" s="18" t="n"/>
      <c r="I30" s="96" t="n"/>
      <c r="J30" s="96" t="n"/>
      <c r="K30" s="98" t="n"/>
      <c r="L30" s="22" t="n"/>
      <c r="M30" s="22" t="n"/>
      <c r="N30" s="82" t="n"/>
      <c r="O30" s="82" t="n"/>
      <c r="P30" s="82" t="n"/>
      <c r="Q30" s="22" t="n"/>
      <c r="R30" s="22" t="n"/>
      <c r="S30" s="22" t="n"/>
      <c r="T30" s="22" t="n"/>
      <c r="U30" s="22" t="n"/>
      <c r="V30" s="22" t="n"/>
      <c r="W30" s="22" t="n"/>
      <c r="X30" s="22" t="n"/>
      <c r="Y30" s="22" t="n"/>
      <c r="Z30" s="22" t="n"/>
      <c r="AA30" s="22" t="n"/>
      <c r="AB30" s="22" t="n"/>
      <c r="AC30" s="22" t="n"/>
      <c r="AD30" s="22" t="n"/>
      <c r="AE30" s="22" t="n"/>
      <c r="AF30" s="22" t="n"/>
    </row>
    <row r="31">
      <c r="A31" s="85" t="inlineStr">
        <is>
          <t>Total</t>
        </is>
      </c>
      <c r="B31" s="318" t="n"/>
      <c r="C31" s="78">
        <f>SUM(C20:C28)</f>
        <v/>
      </c>
      <c r="D31" s="78" t="n"/>
      <c r="E31" s="99">
        <f>SUM(E20:E28)</f>
        <v/>
      </c>
      <c r="F31" s="95" t="n"/>
      <c r="G31" s="100" t="n"/>
      <c r="H31" s="95" t="n"/>
      <c r="I31" s="78">
        <f>SUM(I20:I28)</f>
        <v/>
      </c>
      <c r="J31" s="78">
        <f>SUM(J20:J28)</f>
        <v/>
      </c>
      <c r="K31" s="99">
        <f>SUM(K20:K28)</f>
        <v/>
      </c>
      <c r="L31" s="23" t="n"/>
      <c r="M31" s="23" t="n"/>
      <c r="N31" s="101" t="n"/>
      <c r="O31" s="101" t="n"/>
      <c r="P31" s="101" t="n"/>
      <c r="Q31" s="23" t="n"/>
      <c r="R31" s="23" t="n"/>
      <c r="S31" s="23" t="n"/>
      <c r="T31" s="23" t="n"/>
      <c r="U31" s="23" t="n"/>
      <c r="V31" s="23" t="n"/>
      <c r="W31" s="23" t="n"/>
      <c r="X31" s="23" t="n"/>
      <c r="Y31" s="23" t="n"/>
      <c r="Z31" s="23" t="n"/>
      <c r="AA31" s="23" t="n"/>
      <c r="AB31" s="23" t="n"/>
      <c r="AC31" s="23" t="n"/>
      <c r="AD31" s="23" t="n"/>
      <c r="AE31" s="23" t="n"/>
      <c r="AF31" s="23" t="n"/>
    </row>
    <row r="32">
      <c r="A32" s="70" t="n"/>
      <c r="B32" s="71" t="n"/>
      <c r="C32" s="102" t="n"/>
      <c r="D32" s="19" t="n"/>
      <c r="E32" s="103" t="n"/>
      <c r="F32" s="19" t="n"/>
      <c r="G32" s="92" t="n"/>
      <c r="H32" s="19" t="n"/>
      <c r="I32" s="102" t="n"/>
      <c r="J32" s="102" t="n"/>
      <c r="K32" s="104" t="n"/>
      <c r="L32" s="22" t="n"/>
      <c r="M32" s="22" t="n"/>
      <c r="N32" s="82" t="n"/>
      <c r="O32" s="82" t="n"/>
      <c r="P32" s="82" t="n"/>
      <c r="Q32" s="22" t="n"/>
      <c r="R32" s="22" t="n"/>
      <c r="S32" s="22" t="n"/>
      <c r="T32" s="22" t="n"/>
      <c r="U32" s="22" t="n"/>
      <c r="V32" s="22" t="n"/>
      <c r="W32" s="22" t="n"/>
      <c r="X32" s="22" t="n"/>
      <c r="Y32" s="22" t="n"/>
      <c r="Z32" s="22" t="n"/>
      <c r="AA32" s="22" t="n"/>
      <c r="AB32" s="22" t="n"/>
      <c r="AC32" s="22" t="n"/>
      <c r="AD32" s="22" t="n"/>
      <c r="AE32" s="22" t="n"/>
      <c r="AF32" s="22" t="n"/>
    </row>
    <row r="33">
      <c r="A33" s="70" t="n"/>
      <c r="B33" s="71" t="n"/>
      <c r="C33" s="102" t="n"/>
      <c r="D33" s="19" t="n"/>
      <c r="E33" s="103" t="n"/>
      <c r="F33" s="19" t="n"/>
      <c r="G33" s="92" t="n"/>
      <c r="H33" s="19" t="n"/>
      <c r="I33" s="102" t="n"/>
      <c r="J33" s="102" t="n"/>
      <c r="K33" s="104" t="n"/>
      <c r="L33" s="22" t="n"/>
      <c r="M33" s="22" t="n"/>
      <c r="N33" s="82" t="n"/>
      <c r="O33" s="82" t="n"/>
      <c r="P33" s="82" t="n"/>
      <c r="Q33" s="22" t="n"/>
      <c r="R33" s="22" t="n"/>
      <c r="S33" s="22" t="n"/>
      <c r="T33" s="22" t="n"/>
      <c r="U33" s="22" t="n"/>
      <c r="V33" s="22" t="n"/>
      <c r="W33" s="22" t="n"/>
      <c r="X33" s="22" t="n"/>
      <c r="Y33" s="22" t="n"/>
      <c r="Z33" s="22" t="n"/>
      <c r="AA33" s="22" t="n"/>
      <c r="AB33" s="22" t="n"/>
      <c r="AC33" s="22" t="n"/>
      <c r="AD33" s="22" t="n"/>
      <c r="AE33" s="22" t="n"/>
      <c r="AF33" s="22" t="n"/>
    </row>
    <row r="34">
      <c r="A34" s="322" t="inlineStr">
        <is>
          <t>Daftar Penerbit BISA pengadaan PL, MITRA dan LELANG</t>
        </is>
      </c>
      <c r="E34" s="323" t="n"/>
      <c r="F34" s="74" t="n"/>
      <c r="G34" s="79" t="n"/>
      <c r="H34" s="74" t="n"/>
      <c r="I34" s="105" t="n"/>
      <c r="J34" s="105" t="n"/>
      <c r="K34" s="106" t="n"/>
      <c r="L34" s="22" t="n"/>
      <c r="M34" s="22" t="n"/>
      <c r="N34" s="22" t="n"/>
      <c r="O34" s="22" t="n"/>
      <c r="P34" s="22" t="n"/>
      <c r="Q34" s="22" t="n"/>
      <c r="R34" s="22" t="n"/>
      <c r="S34" s="22" t="n"/>
      <c r="T34" s="22" t="n"/>
      <c r="U34" s="22" t="n"/>
      <c r="V34" s="22" t="n"/>
      <c r="W34" s="22" t="n"/>
      <c r="X34" s="22" t="n"/>
      <c r="Y34" s="22" t="n"/>
      <c r="Z34" s="22" t="n"/>
      <c r="AA34" s="22" t="n"/>
      <c r="AB34" s="22" t="n"/>
      <c r="AC34" s="22" t="n"/>
      <c r="AD34" s="22" t="n"/>
      <c r="AE34" s="22" t="n"/>
      <c r="AF34" s="22" t="n"/>
    </row>
    <row r="35" ht="6" customHeight="1" s="283">
      <c r="A35" s="107" t="n"/>
      <c r="B35" s="108" t="n"/>
      <c r="C35" s="102" t="n"/>
      <c r="D35" s="19" t="n"/>
      <c r="E35" s="103" t="n"/>
      <c r="F35" s="19" t="n"/>
      <c r="G35" s="92" t="n"/>
      <c r="H35" s="19" t="n"/>
      <c r="I35" s="102" t="n"/>
      <c r="J35" s="102" t="n"/>
      <c r="K35" s="104" t="n"/>
      <c r="L35" s="22" t="n"/>
      <c r="M35" s="22" t="n"/>
      <c r="N35" s="82" t="n"/>
      <c r="O35" s="82" t="n"/>
      <c r="P35" s="82" t="n"/>
      <c r="Q35" s="22" t="n"/>
      <c r="R35" s="22" t="n"/>
      <c r="S35" s="22" t="n"/>
      <c r="T35" s="22" t="n"/>
      <c r="U35" s="22" t="n"/>
      <c r="V35" s="22" t="n"/>
      <c r="W35" s="22" t="n"/>
      <c r="X35" s="22" t="n"/>
      <c r="Y35" s="22" t="n"/>
      <c r="Z35" s="22" t="n"/>
      <c r="AA35" s="22" t="n"/>
      <c r="AB35" s="22" t="n"/>
      <c r="AC35" s="22" t="n"/>
      <c r="AD35" s="22" t="n"/>
      <c r="AE35" s="22" t="n"/>
      <c r="AF35" s="22" t="n"/>
    </row>
    <row r="36" ht="16.5" customHeight="1" s="283">
      <c r="A36" s="109" t="n">
        <v>1</v>
      </c>
      <c r="B36" s="110" t="inlineStr">
        <is>
          <t>Alqaprint Jatinangor</t>
        </is>
      </c>
      <c r="C36" s="90">
        <f>'1.Alqaprint Jatinangor'!G2</f>
        <v/>
      </c>
      <c r="D36" s="75" t="inlineStr">
        <is>
          <t>PPN</t>
        </is>
      </c>
      <c r="E36" s="111">
        <f>'1.Alqaprint Jatinangor'!G3</f>
        <v/>
      </c>
      <c r="F36" s="70" t="n"/>
      <c r="G36" s="73" t="n"/>
      <c r="H36" s="70" t="n"/>
      <c r="I36" s="112">
        <f>'1.Alqaprint Jatinangor'!J2</f>
        <v/>
      </c>
      <c r="J36" s="112">
        <f>'1.Alqaprint Jatinangor'!J3</f>
        <v/>
      </c>
      <c r="K36" s="111">
        <f>'1.Alqaprint Jatinangor'!J4</f>
        <v/>
      </c>
      <c r="L36" s="22" t="n"/>
      <c r="M36" s="22" t="n"/>
      <c r="N36" s="82" t="n"/>
      <c r="O36" s="113" t="n"/>
      <c r="P36" s="82" t="n"/>
      <c r="Q36" s="22" t="n"/>
      <c r="R36" s="22" t="n"/>
      <c r="S36" s="22" t="n"/>
      <c r="T36" s="22" t="n"/>
      <c r="U36" s="22" t="n"/>
      <c r="V36" s="22" t="n"/>
      <c r="W36" s="22" t="n"/>
      <c r="X36" s="22" t="n"/>
      <c r="Y36" s="22" t="n"/>
      <c r="Z36" s="22" t="n"/>
      <c r="AA36" s="22" t="n"/>
      <c r="AB36" s="22" t="n"/>
      <c r="AC36" s="22" t="n"/>
      <c r="AD36" s="22" t="n"/>
      <c r="AE36" s="22" t="n"/>
      <c r="AF36" s="22" t="n"/>
    </row>
    <row r="37" ht="16.5" customHeight="1" s="283">
      <c r="A37" s="109" t="n">
        <v>2</v>
      </c>
      <c r="B37" s="110" t="inlineStr">
        <is>
          <t>Ananta Vidya CV</t>
        </is>
      </c>
      <c r="C37" s="90">
        <f>'3.Ananta Vidya CV'!G2</f>
        <v/>
      </c>
      <c r="D37" s="94" t="inlineStr">
        <is>
          <t>Non PPN</t>
        </is>
      </c>
      <c r="E37" s="91">
        <f>'3.Ananta Vidya CV'!G3</f>
        <v/>
      </c>
      <c r="F37" s="20" t="n"/>
      <c r="G37" s="114" t="n"/>
      <c r="H37" s="20" t="n"/>
      <c r="I37" s="90">
        <f>'3.Ananta Vidya CV'!J2</f>
        <v/>
      </c>
      <c r="J37" s="90">
        <f>'3.Ananta Vidya CV'!J3</f>
        <v/>
      </c>
      <c r="K37" s="91">
        <f>'3.Ananta Vidya CV'!J4</f>
        <v/>
      </c>
      <c r="L37" s="22" t="n"/>
      <c r="M37" s="22" t="n"/>
      <c r="N37" s="82" t="n"/>
      <c r="O37" s="113" t="n"/>
      <c r="P37" s="22" t="n"/>
      <c r="Q37" s="22" t="n"/>
      <c r="R37" s="22" t="n"/>
      <c r="S37" s="22" t="n"/>
      <c r="T37" s="22" t="n"/>
      <c r="U37" s="22" t="n"/>
      <c r="V37" s="22" t="n"/>
      <c r="W37" s="22" t="n"/>
      <c r="X37" s="22" t="n"/>
      <c r="Y37" s="22" t="n"/>
      <c r="Z37" s="22" t="n"/>
      <c r="AA37" s="22" t="n"/>
      <c r="AB37" s="22" t="n"/>
      <c r="AC37" s="22" t="n"/>
      <c r="AD37" s="22" t="n"/>
      <c r="AE37" s="22" t="n"/>
      <c r="AF37" s="22" t="n"/>
    </row>
    <row r="38" ht="16.5" customHeight="1" s="283">
      <c r="A38" s="109" t="n">
        <v>3</v>
      </c>
      <c r="B38" s="110" t="inlineStr">
        <is>
          <t>Andi Offset CV</t>
        </is>
      </c>
      <c r="C38" s="90">
        <f>'4.Andi Offset CV'!G2</f>
        <v/>
      </c>
      <c r="D38" s="94" t="inlineStr">
        <is>
          <t>Non PPN</t>
        </is>
      </c>
      <c r="E38" s="91">
        <f>'4.Andi Offset CV'!G3</f>
        <v/>
      </c>
      <c r="F38" s="20" t="n"/>
      <c r="G38" s="114" t="n"/>
      <c r="H38" s="20" t="n"/>
      <c r="I38" s="90">
        <f>'4.Andi Offset CV'!J2</f>
        <v/>
      </c>
      <c r="J38" s="90">
        <f>'4.Andi Offset CV'!J3</f>
        <v/>
      </c>
      <c r="K38" s="91">
        <f>'4.Andi Offset CV'!J4</f>
        <v/>
      </c>
      <c r="L38" s="22" t="n"/>
      <c r="M38" s="22" t="n"/>
      <c r="N38" s="82" t="n"/>
      <c r="O38" s="113" t="n"/>
      <c r="P38" s="82" t="n"/>
      <c r="Q38" s="22" t="n"/>
      <c r="R38" s="22" t="n"/>
      <c r="S38" s="22" t="n"/>
      <c r="T38" s="22" t="n"/>
      <c r="U38" s="22" t="n"/>
      <c r="V38" s="22" t="n"/>
      <c r="W38" s="22" t="n"/>
      <c r="X38" s="22" t="n"/>
      <c r="Y38" s="22" t="n"/>
      <c r="Z38" s="22" t="n"/>
      <c r="AA38" s="22" t="n"/>
      <c r="AB38" s="22" t="n"/>
      <c r="AC38" s="22" t="n"/>
      <c r="AD38" s="22" t="n"/>
      <c r="AE38" s="22" t="n"/>
      <c r="AF38" s="22" t="n"/>
    </row>
    <row r="39" ht="16.5" customHeight="1" s="283">
      <c r="A39" s="109" t="n">
        <v>4</v>
      </c>
      <c r="B39" s="110" t="inlineStr">
        <is>
          <t>Bestari Buana Murni Group PT</t>
        </is>
      </c>
      <c r="C39" s="90">
        <f>#REF!</f>
        <v/>
      </c>
      <c r="D39" s="94" t="inlineStr">
        <is>
          <t>Non PPN</t>
        </is>
      </c>
      <c r="E39" s="91">
        <f>#REF!</f>
        <v/>
      </c>
      <c r="F39" s="20" t="n"/>
      <c r="G39" s="114" t="n"/>
      <c r="H39" s="20" t="n"/>
      <c r="I39" s="112">
        <f>#REF!</f>
        <v/>
      </c>
      <c r="J39" s="112">
        <f>#REF!</f>
        <v/>
      </c>
      <c r="K39" s="111">
        <f>#REF!</f>
        <v/>
      </c>
      <c r="L39" s="22" t="n"/>
      <c r="M39" s="22" t="n"/>
      <c r="N39" s="82" t="n"/>
      <c r="O39" s="113" t="n"/>
      <c r="P39" s="22" t="n"/>
      <c r="Q39" s="22" t="n"/>
      <c r="R39" s="22" t="n"/>
      <c r="S39" s="22" t="n"/>
      <c r="T39" s="22" t="n"/>
      <c r="U39" s="22" t="n"/>
      <c r="V39" s="22" t="n"/>
      <c r="W39" s="22" t="n"/>
      <c r="X39" s="22" t="n"/>
      <c r="Y39" s="22" t="n"/>
      <c r="Z39" s="22" t="n"/>
      <c r="AA39" s="22" t="n"/>
      <c r="AB39" s="22" t="n"/>
      <c r="AC39" s="22" t="n"/>
      <c r="AD39" s="22" t="n"/>
      <c r="AE39" s="22" t="n"/>
      <c r="AF39" s="22" t="n"/>
    </row>
    <row r="40" ht="16.5" customHeight="1" s="283">
      <c r="A40" s="109" t="n">
        <v>5</v>
      </c>
      <c r="B40" s="110" t="inlineStr">
        <is>
          <t>Bintang Semesta Media CV</t>
        </is>
      </c>
      <c r="C40" s="90">
        <f>#REF!</f>
        <v/>
      </c>
      <c r="D40" s="94" t="inlineStr">
        <is>
          <t>PPN</t>
        </is>
      </c>
      <c r="E40" s="89">
        <f>#REF!</f>
        <v/>
      </c>
      <c r="F40" s="18" t="n"/>
      <c r="G40" s="81" t="n"/>
      <c r="H40" s="18" t="n"/>
      <c r="I40" s="88">
        <f>#REF!</f>
        <v/>
      </c>
      <c r="J40" s="88">
        <f>#REF!</f>
        <v/>
      </c>
      <c r="K40" s="89">
        <f>#REF!</f>
        <v/>
      </c>
      <c r="L40" s="115" t="n"/>
      <c r="M40" s="115" t="n"/>
      <c r="N40" s="115" t="n"/>
      <c r="O40" s="115" t="n"/>
      <c r="P40" s="115" t="n"/>
      <c r="Q40" s="115" t="n"/>
      <c r="R40" s="115" t="n"/>
      <c r="S40" s="115" t="n"/>
      <c r="T40" s="115" t="n"/>
      <c r="U40" s="115" t="n"/>
      <c r="V40" s="115" t="n"/>
      <c r="W40" s="115" t="n"/>
      <c r="X40" s="115" t="n"/>
      <c r="Y40" s="115" t="n"/>
      <c r="Z40" s="115" t="n"/>
      <c r="AA40" s="115" t="n"/>
      <c r="AB40" s="115" t="n"/>
      <c r="AC40" s="115" t="n"/>
      <c r="AD40" s="115" t="n"/>
      <c r="AE40" s="115" t="n"/>
      <c r="AF40" s="115" t="n"/>
    </row>
    <row r="41" ht="16.5" customHeight="1" s="283">
      <c r="A41" s="109" t="n">
        <v>6</v>
      </c>
      <c r="B41" s="110" t="inlineStr">
        <is>
          <t>BPK Todung Sutan Gunung Mulia PT</t>
        </is>
      </c>
      <c r="C41" s="90">
        <f>#REF!</f>
        <v/>
      </c>
      <c r="D41" s="94" t="inlineStr">
        <is>
          <t>PPN</t>
        </is>
      </c>
      <c r="E41" s="89">
        <f>#REF!</f>
        <v/>
      </c>
      <c r="F41" s="18" t="n"/>
      <c r="G41" s="81" t="n"/>
      <c r="H41" s="18" t="n"/>
      <c r="I41" s="90">
        <f>#REF!</f>
        <v/>
      </c>
      <c r="J41" s="90">
        <f>#REF!</f>
        <v/>
      </c>
      <c r="K41" s="91">
        <f>#REF!</f>
        <v/>
      </c>
      <c r="L41" s="115" t="n"/>
      <c r="M41" s="115" t="n"/>
      <c r="N41" s="115" t="n"/>
      <c r="O41" s="115" t="n"/>
      <c r="P41" s="115" t="n"/>
      <c r="Q41" s="115" t="n"/>
      <c r="R41" s="115" t="n"/>
      <c r="S41" s="115" t="n"/>
      <c r="T41" s="115" t="n"/>
      <c r="U41" s="115" t="n"/>
      <c r="V41" s="115" t="n"/>
      <c r="W41" s="115" t="n"/>
      <c r="X41" s="115" t="n"/>
      <c r="Y41" s="115" t="n"/>
      <c r="Z41" s="115" t="n"/>
      <c r="AA41" s="115" t="n"/>
      <c r="AB41" s="115" t="n"/>
      <c r="AC41" s="115" t="n"/>
      <c r="AD41" s="115" t="n"/>
      <c r="AE41" s="115" t="n"/>
      <c r="AF41" s="115" t="n"/>
    </row>
    <row r="42" ht="16.5" customHeight="1" s="283">
      <c r="A42" s="109" t="n">
        <v>7</v>
      </c>
      <c r="B42" s="110" t="inlineStr">
        <is>
          <t>Brata Fancy Media PT</t>
        </is>
      </c>
      <c r="C42" s="90">
        <f>#REF!</f>
        <v/>
      </c>
      <c r="D42" s="94" t="inlineStr">
        <is>
          <t>Non PPN</t>
        </is>
      </c>
      <c r="E42" s="89">
        <f>#REF!</f>
        <v/>
      </c>
      <c r="F42" s="18" t="n"/>
      <c r="G42" s="81" t="n"/>
      <c r="H42" s="18" t="n"/>
      <c r="I42" s="90">
        <f>#REF!</f>
        <v/>
      </c>
      <c r="J42" s="90">
        <f>#REF!</f>
        <v/>
      </c>
      <c r="K42" s="91">
        <f>#REF!</f>
        <v/>
      </c>
      <c r="L42" s="115" t="n"/>
      <c r="M42" s="115" t="n"/>
      <c r="N42" s="115" t="n"/>
      <c r="O42" s="115" t="n"/>
      <c r="P42" s="115" t="n"/>
      <c r="Q42" s="115" t="n"/>
      <c r="R42" s="115" t="n"/>
      <c r="S42" s="115" t="n"/>
      <c r="T42" s="115" t="n"/>
      <c r="U42" s="115" t="n"/>
      <c r="V42" s="115" t="n"/>
      <c r="W42" s="115" t="n"/>
      <c r="X42" s="115" t="n"/>
      <c r="Y42" s="115" t="n"/>
      <c r="Z42" s="115" t="n"/>
      <c r="AA42" s="115" t="n"/>
      <c r="AB42" s="115" t="n"/>
      <c r="AC42" s="115" t="n"/>
      <c r="AD42" s="115" t="n"/>
      <c r="AE42" s="115" t="n"/>
      <c r="AF42" s="115" t="n"/>
    </row>
    <row r="43" ht="16.5" customHeight="1" s="283">
      <c r="A43" s="109" t="n">
        <v>8</v>
      </c>
      <c r="B43" s="110" t="inlineStr">
        <is>
          <t>Budi Utama CV (Deepublish)</t>
        </is>
      </c>
      <c r="C43" s="90">
        <f>#REF!</f>
        <v/>
      </c>
      <c r="D43" s="94" t="inlineStr">
        <is>
          <t>Non PPN</t>
        </is>
      </c>
      <c r="E43" s="89">
        <f>#REF!</f>
        <v/>
      </c>
      <c r="F43" s="18" t="n"/>
      <c r="G43" s="81" t="n"/>
      <c r="H43" s="18" t="n"/>
      <c r="I43" s="90">
        <f>#REF!</f>
        <v/>
      </c>
      <c r="J43" s="90">
        <f>#REF!</f>
        <v/>
      </c>
      <c r="K43" s="91">
        <f>#REF!</f>
        <v/>
      </c>
      <c r="L43" s="115" t="n"/>
      <c r="M43" s="115" t="n"/>
      <c r="N43" s="115" t="n"/>
      <c r="O43" s="115" t="n"/>
      <c r="P43" s="115" t="n"/>
      <c r="Q43" s="115" t="n"/>
      <c r="R43" s="115" t="n"/>
      <c r="S43" s="115" t="n"/>
      <c r="T43" s="115" t="n"/>
      <c r="U43" s="115" t="n"/>
      <c r="V43" s="115" t="n"/>
      <c r="W43" s="115" t="n"/>
      <c r="X43" s="115" t="n"/>
      <c r="Y43" s="115" t="n"/>
      <c r="Z43" s="115" t="n"/>
      <c r="AA43" s="115" t="n"/>
      <c r="AB43" s="115" t="n"/>
      <c r="AC43" s="115" t="n"/>
      <c r="AD43" s="115" t="n"/>
      <c r="AE43" s="115" t="n"/>
      <c r="AF43" s="115" t="n"/>
    </row>
    <row r="44" ht="16.5" customHeight="1" s="283">
      <c r="A44" s="109" t="n">
        <v>9</v>
      </c>
      <c r="B44" s="116" t="inlineStr">
        <is>
          <t>Buka Buku Pustaka</t>
        </is>
      </c>
      <c r="C44" s="90">
        <f>#REF!</f>
        <v/>
      </c>
      <c r="D44" s="94" t="inlineStr">
        <is>
          <t>Non PPN</t>
        </is>
      </c>
      <c r="E44" s="89">
        <f>#REF!</f>
        <v/>
      </c>
      <c r="F44" s="18" t="n"/>
      <c r="G44" s="81" t="n"/>
      <c r="H44" s="18" t="n"/>
      <c r="I44" s="88">
        <f>#REF!</f>
        <v/>
      </c>
      <c r="J44" s="117">
        <f>#REF!</f>
        <v/>
      </c>
      <c r="K44" s="118">
        <f>#REF!</f>
        <v/>
      </c>
      <c r="L44" s="115" t="n"/>
      <c r="M44" s="115" t="n"/>
      <c r="N44" s="115" t="n"/>
      <c r="O44" s="115" t="n"/>
      <c r="P44" s="115" t="n"/>
      <c r="Q44" s="115" t="n"/>
      <c r="R44" s="115" t="n"/>
      <c r="S44" s="115" t="n"/>
      <c r="T44" s="115" t="n"/>
      <c r="U44" s="115" t="n"/>
      <c r="V44" s="115" t="n"/>
      <c r="W44" s="115" t="n"/>
      <c r="X44" s="115" t="n"/>
      <c r="Y44" s="115" t="n"/>
      <c r="Z44" s="115" t="n"/>
      <c r="AA44" s="115" t="n"/>
      <c r="AB44" s="115" t="n"/>
      <c r="AC44" s="115" t="n"/>
      <c r="AD44" s="115" t="n"/>
      <c r="AE44" s="115" t="n"/>
      <c r="AF44" s="115" t="n"/>
    </row>
    <row r="45" ht="16.5" customHeight="1" s="283">
      <c r="A45" s="109" t="n">
        <v>10</v>
      </c>
      <c r="B45" s="110" t="inlineStr">
        <is>
          <t>BUMI AKSARA PT</t>
        </is>
      </c>
      <c r="C45" s="90">
        <f>#REF!</f>
        <v/>
      </c>
      <c r="D45" s="94" t="inlineStr">
        <is>
          <t>Non PPN</t>
        </is>
      </c>
      <c r="E45" s="89">
        <f>#REF!</f>
        <v/>
      </c>
      <c r="F45" s="18" t="n"/>
      <c r="G45" s="81" t="n"/>
      <c r="H45" s="18" t="n"/>
      <c r="I45" s="88">
        <f>#REF!</f>
        <v/>
      </c>
      <c r="J45" s="88">
        <f>#REF!</f>
        <v/>
      </c>
      <c r="K45" s="89">
        <f>#REF!</f>
        <v/>
      </c>
      <c r="L45" s="115" t="n"/>
      <c r="M45" s="115" t="n"/>
      <c r="N45" s="115" t="n"/>
      <c r="O45" s="115" t="n"/>
      <c r="P45" s="115" t="n"/>
      <c r="Q45" s="115" t="n"/>
      <c r="R45" s="115" t="n"/>
      <c r="S45" s="115" t="n"/>
      <c r="T45" s="115" t="n"/>
      <c r="U45" s="115" t="n"/>
      <c r="V45" s="115" t="n"/>
      <c r="W45" s="115" t="n"/>
      <c r="X45" s="115" t="n"/>
      <c r="Y45" s="115" t="n"/>
      <c r="Z45" s="115" t="n"/>
      <c r="AA45" s="115" t="n"/>
      <c r="AB45" s="115" t="n"/>
      <c r="AC45" s="115" t="n"/>
      <c r="AD45" s="115" t="n"/>
      <c r="AE45" s="115" t="n"/>
      <c r="AF45" s="115" t="n"/>
    </row>
    <row r="46" ht="16.5" customHeight="1" s="283">
      <c r="A46" s="109" t="n">
        <v>11</v>
      </c>
      <c r="B46" s="110" t="inlineStr">
        <is>
          <t>Cahaya Duabelas Semesta PT</t>
        </is>
      </c>
      <c r="C46" s="90">
        <f>#REF!</f>
        <v/>
      </c>
      <c r="D46" s="94" t="inlineStr">
        <is>
          <t>PPN</t>
        </is>
      </c>
      <c r="E46" s="89">
        <f>#REF!</f>
        <v/>
      </c>
      <c r="F46" s="18" t="n"/>
      <c r="G46" s="81" t="n"/>
      <c r="H46" s="18" t="n"/>
      <c r="I46" s="88">
        <f>#REF!</f>
        <v/>
      </c>
      <c r="J46" s="88">
        <f>#REF!</f>
        <v/>
      </c>
      <c r="K46" s="89">
        <f>#REF!</f>
        <v/>
      </c>
      <c r="L46" s="115" t="n"/>
      <c r="M46" s="115" t="n"/>
      <c r="N46" s="115" t="n"/>
      <c r="O46" s="115" t="n"/>
      <c r="P46" s="115" t="n"/>
      <c r="Q46" s="115" t="n"/>
      <c r="R46" s="115" t="n"/>
      <c r="S46" s="115" t="n"/>
      <c r="T46" s="115" t="n"/>
      <c r="U46" s="115" t="n"/>
      <c r="V46" s="115" t="n"/>
      <c r="W46" s="115" t="n"/>
      <c r="X46" s="115" t="n"/>
      <c r="Y46" s="115" t="n"/>
      <c r="Z46" s="115" t="n"/>
      <c r="AA46" s="115" t="n"/>
      <c r="AB46" s="115" t="n"/>
      <c r="AC46" s="115" t="n"/>
      <c r="AD46" s="115" t="n"/>
      <c r="AE46" s="115" t="n"/>
      <c r="AF46" s="115" t="n"/>
    </row>
    <row r="47" ht="16.5" customHeight="1" s="283">
      <c r="A47" s="109" t="n">
        <v>12</v>
      </c>
      <c r="B47" s="110" t="inlineStr">
        <is>
          <t>Citra Aditya Bakti PT</t>
        </is>
      </c>
      <c r="C47" s="90">
        <f>#REF!</f>
        <v/>
      </c>
      <c r="D47" s="94" t="inlineStr">
        <is>
          <t>Non PPN</t>
        </is>
      </c>
      <c r="E47" s="89">
        <f>#REF!</f>
        <v/>
      </c>
      <c r="F47" s="18" t="n"/>
      <c r="G47" s="81" t="n"/>
      <c r="H47" s="18" t="n"/>
      <c r="I47" s="88">
        <f>#REF!</f>
        <v/>
      </c>
      <c r="J47" s="88">
        <f>#REF!</f>
        <v/>
      </c>
      <c r="K47" s="89">
        <f>#REF!</f>
        <v/>
      </c>
      <c r="L47" s="115" t="n"/>
      <c r="M47" s="115" t="n"/>
      <c r="N47" s="115" t="n"/>
      <c r="O47" s="115" t="n"/>
      <c r="P47" s="115" t="n"/>
      <c r="Q47" s="115" t="n"/>
      <c r="R47" s="115" t="n"/>
      <c r="S47" s="115" t="n"/>
      <c r="T47" s="115" t="n"/>
      <c r="U47" s="115" t="n"/>
      <c r="V47" s="115" t="n"/>
      <c r="W47" s="115" t="n"/>
      <c r="X47" s="115" t="n"/>
      <c r="Y47" s="115" t="n"/>
      <c r="Z47" s="115" t="n"/>
      <c r="AA47" s="115" t="n"/>
      <c r="AB47" s="115" t="n"/>
      <c r="AC47" s="115" t="n"/>
      <c r="AD47" s="115" t="n"/>
      <c r="AE47" s="115" t="n"/>
      <c r="AF47" s="115" t="n"/>
    </row>
    <row r="48" ht="16.5" customHeight="1" s="283">
      <c r="A48" s="109" t="n">
        <v>13</v>
      </c>
      <c r="B48" s="110" t="inlineStr">
        <is>
          <t>Delta Edukasi Prima CV</t>
        </is>
      </c>
      <c r="C48" s="90">
        <f>#REF!</f>
        <v/>
      </c>
      <c r="D48" s="94" t="inlineStr">
        <is>
          <t>PPN</t>
        </is>
      </c>
      <c r="E48" s="89">
        <f>#REF!</f>
        <v/>
      </c>
      <c r="F48" s="18" t="n"/>
      <c r="G48" s="81" t="n"/>
      <c r="H48" s="18" t="n"/>
      <c r="I48" s="88">
        <f>#REF!</f>
        <v/>
      </c>
      <c r="J48" s="88">
        <f>#REF!</f>
        <v/>
      </c>
      <c r="K48" s="89">
        <f>#REF!</f>
        <v/>
      </c>
      <c r="L48" s="115" t="n"/>
      <c r="M48" s="115" t="n"/>
      <c r="N48" s="115" t="n"/>
      <c r="O48" s="115" t="n"/>
      <c r="P48" s="115" t="n"/>
      <c r="Q48" s="115" t="n"/>
      <c r="R48" s="115" t="n"/>
      <c r="S48" s="115" t="n"/>
      <c r="T48" s="115" t="n"/>
      <c r="U48" s="115" t="n"/>
      <c r="V48" s="115" t="n"/>
      <c r="W48" s="115" t="n"/>
      <c r="X48" s="115" t="n"/>
      <c r="Y48" s="115" t="n"/>
      <c r="Z48" s="115" t="n"/>
      <c r="AA48" s="115" t="n"/>
      <c r="AB48" s="115" t="n"/>
      <c r="AC48" s="115" t="n"/>
      <c r="AD48" s="115" t="n"/>
      <c r="AE48" s="115" t="n"/>
      <c r="AF48" s="115" t="n"/>
    </row>
    <row r="49" ht="16.5" customHeight="1" s="283">
      <c r="A49" s="109" t="n">
        <v>14</v>
      </c>
      <c r="B49" s="110" t="inlineStr">
        <is>
          <t>DIANDRA PRIMAMITRA MEDIA CV</t>
        </is>
      </c>
      <c r="C49" s="90">
        <f>#REF!</f>
        <v/>
      </c>
      <c r="D49" s="94" t="inlineStr">
        <is>
          <t>Non PPN</t>
        </is>
      </c>
      <c r="E49" s="89">
        <f>#REF!</f>
        <v/>
      </c>
      <c r="F49" s="18" t="n"/>
      <c r="G49" s="81" t="n"/>
      <c r="H49" s="18" t="n"/>
      <c r="I49" s="88">
        <f>#REF!</f>
        <v/>
      </c>
      <c r="J49" s="88">
        <f>#REF!</f>
        <v/>
      </c>
      <c r="K49" s="89">
        <f>#REF!</f>
        <v/>
      </c>
      <c r="L49" s="115" t="n"/>
      <c r="M49" s="115" t="n"/>
      <c r="N49" s="115" t="n"/>
      <c r="O49" s="115" t="n"/>
      <c r="P49" s="115" t="n"/>
      <c r="Q49" s="115" t="n"/>
      <c r="R49" s="115" t="n"/>
      <c r="S49" s="115" t="n"/>
      <c r="T49" s="115" t="n"/>
      <c r="U49" s="115" t="n"/>
      <c r="V49" s="115" t="n"/>
      <c r="W49" s="115" t="n"/>
      <c r="X49" s="115" t="n"/>
      <c r="Y49" s="115" t="n"/>
      <c r="Z49" s="115" t="n"/>
      <c r="AA49" s="115" t="n"/>
      <c r="AB49" s="115" t="n"/>
      <c r="AC49" s="115" t="n"/>
      <c r="AD49" s="115" t="n"/>
      <c r="AE49" s="115" t="n"/>
      <c r="AF49" s="115" t="n"/>
    </row>
    <row r="50" ht="16.5" customHeight="1" s="283">
      <c r="A50" s="109" t="n">
        <v>15</v>
      </c>
      <c r="B50" s="110" t="inlineStr">
        <is>
          <t>Dunia Pustaka Jaya PT</t>
        </is>
      </c>
      <c r="C50" s="90">
        <f>#REF!</f>
        <v/>
      </c>
      <c r="D50" s="94" t="inlineStr">
        <is>
          <t>Non PPN</t>
        </is>
      </c>
      <c r="E50" s="89">
        <f>#REF!</f>
        <v/>
      </c>
      <c r="F50" s="18" t="n"/>
      <c r="G50" s="81" t="n"/>
      <c r="H50" s="18" t="n"/>
      <c r="I50" s="88">
        <f>#REF!</f>
        <v/>
      </c>
      <c r="J50" s="88">
        <f>#REF!</f>
        <v/>
      </c>
      <c r="K50" s="89">
        <f>#REF!</f>
        <v/>
      </c>
      <c r="L50" s="115" t="n"/>
      <c r="M50" s="115" t="n"/>
      <c r="N50" s="115" t="n"/>
      <c r="O50" s="115" t="n"/>
      <c r="P50" s="115" t="n"/>
      <c r="Q50" s="115" t="n"/>
      <c r="R50" s="115" t="n"/>
      <c r="S50" s="115" t="n"/>
      <c r="T50" s="115" t="n"/>
      <c r="U50" s="115" t="n"/>
      <c r="V50" s="115" t="n"/>
      <c r="W50" s="115" t="n"/>
      <c r="X50" s="115" t="n"/>
      <c r="Y50" s="115" t="n"/>
      <c r="Z50" s="115" t="n"/>
      <c r="AA50" s="115" t="n"/>
      <c r="AB50" s="115" t="n"/>
      <c r="AC50" s="115" t="n"/>
      <c r="AD50" s="115" t="n"/>
      <c r="AE50" s="115" t="n"/>
      <c r="AF50" s="115" t="n"/>
    </row>
    <row r="51" ht="16.5" customHeight="1" s="283">
      <c r="A51" s="109" t="n">
        <v>16</v>
      </c>
      <c r="B51" s="110" t="inlineStr">
        <is>
          <t>Duta Pustaka Indonesia PT</t>
        </is>
      </c>
      <c r="C51" s="90">
        <f>#REF!</f>
        <v/>
      </c>
      <c r="D51" s="94" t="inlineStr">
        <is>
          <t>PPN</t>
        </is>
      </c>
      <c r="E51" s="91">
        <f>#REF!</f>
        <v/>
      </c>
      <c r="F51" s="19" t="n"/>
      <c r="G51" s="92" t="n"/>
      <c r="H51" s="19" t="n"/>
      <c r="I51" s="90">
        <f>#REF!</f>
        <v/>
      </c>
      <c r="J51" s="90">
        <f>#REF!</f>
        <v/>
      </c>
      <c r="K51" s="91">
        <f>#REF!</f>
        <v/>
      </c>
      <c r="L51" s="22" t="n"/>
      <c r="M51" s="22" t="n"/>
      <c r="N51" s="22" t="n"/>
      <c r="O51" s="22" t="n"/>
      <c r="P51" s="22" t="n"/>
      <c r="Q51" s="22" t="n"/>
      <c r="R51" s="22" t="n"/>
      <c r="S51" s="22" t="n"/>
      <c r="T51" s="22" t="n"/>
      <c r="U51" s="22" t="n"/>
      <c r="V51" s="22" t="n"/>
      <c r="W51" s="22" t="n"/>
      <c r="X51" s="22" t="n"/>
      <c r="Y51" s="22" t="n"/>
      <c r="Z51" s="22" t="n"/>
      <c r="AA51" s="22" t="n"/>
      <c r="AB51" s="22" t="n"/>
      <c r="AC51" s="22" t="n"/>
      <c r="AD51" s="22" t="n"/>
      <c r="AE51" s="22" t="n"/>
      <c r="AF51" s="22" t="n"/>
    </row>
    <row r="52" ht="16.5" customHeight="1" s="283">
      <c r="A52" s="109" t="n">
        <v>17</v>
      </c>
      <c r="B52" s="119" t="inlineStr">
        <is>
          <t>Elementa Media Literasi PT</t>
        </is>
      </c>
      <c r="C52" s="90">
        <f>#REF!</f>
        <v/>
      </c>
      <c r="D52" s="94" t="inlineStr">
        <is>
          <t>Non PPN</t>
        </is>
      </c>
      <c r="E52" s="91">
        <f>#REF!</f>
        <v/>
      </c>
      <c r="F52" s="19" t="n"/>
      <c r="G52" s="92" t="n"/>
      <c r="H52" s="19" t="n"/>
      <c r="I52" s="90">
        <f>#REF!</f>
        <v/>
      </c>
      <c r="J52" s="90">
        <f>#REF!</f>
        <v/>
      </c>
      <c r="K52" s="91">
        <f>#REF!</f>
        <v/>
      </c>
      <c r="L52" s="22" t="n"/>
      <c r="M52" s="22" t="n"/>
      <c r="N52" s="22" t="n"/>
      <c r="O52" s="22" t="n"/>
      <c r="P52" s="22" t="n"/>
      <c r="Q52" s="22" t="n"/>
      <c r="R52" s="22" t="n"/>
      <c r="S52" s="22" t="n"/>
      <c r="T52" s="22" t="n"/>
      <c r="U52" s="22" t="n"/>
      <c r="V52" s="22" t="n"/>
      <c r="W52" s="22" t="n"/>
      <c r="X52" s="22" t="n"/>
      <c r="Y52" s="22" t="n"/>
      <c r="Z52" s="22" t="n"/>
      <c r="AA52" s="22" t="n"/>
      <c r="AB52" s="22" t="n"/>
      <c r="AC52" s="22" t="n"/>
      <c r="AD52" s="22" t="n"/>
      <c r="AE52" s="22" t="n"/>
      <c r="AF52" s="22" t="n"/>
    </row>
    <row r="53" ht="16.5" customHeight="1" s="283">
      <c r="A53" s="109" t="n">
        <v>18</v>
      </c>
      <c r="B53" s="110" t="inlineStr">
        <is>
          <t>Elex Media Komputindo PT</t>
        </is>
      </c>
      <c r="C53" s="90">
        <f>#REF!</f>
        <v/>
      </c>
      <c r="D53" s="94" t="inlineStr">
        <is>
          <t>Non PPN</t>
        </is>
      </c>
      <c r="E53" s="91">
        <f>#REF!</f>
        <v/>
      </c>
      <c r="F53" s="19" t="n"/>
      <c r="G53" s="92" t="n"/>
      <c r="H53" s="19" t="n"/>
      <c r="I53" s="90">
        <f>#REF!</f>
        <v/>
      </c>
      <c r="J53" s="90">
        <f>#REF!</f>
        <v/>
      </c>
      <c r="K53" s="91">
        <f>#REF!</f>
        <v/>
      </c>
      <c r="L53" s="22" t="n"/>
      <c r="M53" s="22" t="n"/>
      <c r="N53" s="22" t="n"/>
      <c r="O53" s="22" t="n"/>
      <c r="P53" s="22" t="n"/>
      <c r="Q53" s="22" t="n"/>
      <c r="R53" s="22" t="n"/>
      <c r="S53" s="22" t="n"/>
      <c r="T53" s="22" t="n"/>
      <c r="U53" s="22" t="n"/>
      <c r="V53" s="22" t="n"/>
      <c r="W53" s="22" t="n"/>
      <c r="X53" s="22" t="n"/>
      <c r="Y53" s="22" t="n"/>
      <c r="Z53" s="22" t="n"/>
      <c r="AA53" s="22" t="n"/>
      <c r="AB53" s="22" t="n"/>
      <c r="AC53" s="22" t="n"/>
      <c r="AD53" s="22" t="n"/>
      <c r="AE53" s="22" t="n"/>
      <c r="AF53" s="22" t="n"/>
    </row>
    <row r="54" ht="16.5" customHeight="1" s="283">
      <c r="A54" s="109" t="n">
        <v>19</v>
      </c>
      <c r="B54" s="110" t="inlineStr">
        <is>
          <t>Era Adicitra Intermedia PT</t>
        </is>
      </c>
      <c r="C54" s="90">
        <f>#REF!</f>
        <v/>
      </c>
      <c r="D54" s="94" t="inlineStr">
        <is>
          <t>PPN</t>
        </is>
      </c>
      <c r="E54" s="91">
        <f>#REF!</f>
        <v/>
      </c>
      <c r="F54" s="19" t="n"/>
      <c r="G54" s="92" t="n"/>
      <c r="H54" s="19" t="n"/>
      <c r="I54" s="90">
        <f>#REF!</f>
        <v/>
      </c>
      <c r="J54" s="90">
        <f>#REF!</f>
        <v/>
      </c>
      <c r="K54" s="91">
        <f>#REF!</f>
        <v/>
      </c>
      <c r="L54" s="22" t="n"/>
      <c r="M54" s="22" t="n"/>
      <c r="N54" s="22" t="n"/>
      <c r="O54" s="22" t="n"/>
      <c r="P54" s="22" t="n"/>
      <c r="Q54" s="22" t="n"/>
      <c r="R54" s="22" t="n"/>
      <c r="S54" s="22" t="n"/>
      <c r="T54" s="22" t="n"/>
      <c r="U54" s="22" t="n"/>
      <c r="V54" s="22" t="n"/>
      <c r="W54" s="22" t="n"/>
      <c r="X54" s="22" t="n"/>
      <c r="Y54" s="22" t="n"/>
      <c r="Z54" s="22" t="n"/>
      <c r="AA54" s="22" t="n"/>
      <c r="AB54" s="22" t="n"/>
      <c r="AC54" s="22" t="n"/>
      <c r="AD54" s="22" t="n"/>
      <c r="AE54" s="22" t="n"/>
      <c r="AF54" s="22" t="n"/>
    </row>
    <row r="55" ht="16.5" customHeight="1" s="283">
      <c r="A55" s="109" t="n">
        <v>20</v>
      </c>
      <c r="B55" s="110" t="inlineStr">
        <is>
          <t>Garuda Mas Sejahtera CV</t>
        </is>
      </c>
      <c r="C55" s="90">
        <f>#REF!</f>
        <v/>
      </c>
      <c r="D55" s="94" t="inlineStr">
        <is>
          <t>PPN</t>
        </is>
      </c>
      <c r="E55" s="91">
        <f>#REF!</f>
        <v/>
      </c>
      <c r="F55" s="19" t="n"/>
      <c r="G55" s="92" t="n"/>
      <c r="H55" s="19" t="n"/>
      <c r="I55" s="90">
        <f>#REF!</f>
        <v/>
      </c>
      <c r="J55" s="90">
        <f>#REF!</f>
        <v/>
      </c>
      <c r="K55" s="91">
        <f>#REF!</f>
        <v/>
      </c>
      <c r="L55" s="22" t="n"/>
      <c r="M55" s="22" t="n"/>
      <c r="N55" s="22" t="n"/>
      <c r="O55" s="22" t="n"/>
      <c r="P55" s="22" t="n"/>
      <c r="Q55" s="22" t="n"/>
      <c r="R55" s="22" t="n"/>
      <c r="S55" s="22" t="n"/>
      <c r="T55" s="22" t="n"/>
      <c r="U55" s="22" t="n"/>
      <c r="V55" s="22" t="n"/>
      <c r="W55" s="22" t="n"/>
      <c r="X55" s="22" t="n"/>
      <c r="Y55" s="22" t="n"/>
      <c r="Z55" s="22" t="n"/>
      <c r="AA55" s="22" t="n"/>
      <c r="AB55" s="22" t="n"/>
      <c r="AC55" s="22" t="n"/>
      <c r="AD55" s="22" t="n"/>
      <c r="AE55" s="22" t="n"/>
      <c r="AF55" s="22" t="n"/>
    </row>
    <row r="56" ht="16.5" customHeight="1" s="283">
      <c r="A56" s="109" t="n">
        <v>21</v>
      </c>
      <c r="B56" s="110" t="inlineStr">
        <is>
          <t>Gava Media CV</t>
        </is>
      </c>
      <c r="C56" s="90">
        <f>#REF!</f>
        <v/>
      </c>
      <c r="D56" s="94" t="inlineStr">
        <is>
          <t>Non PPN</t>
        </is>
      </c>
      <c r="E56" s="91">
        <f>#REF!</f>
        <v/>
      </c>
      <c r="F56" s="19" t="n"/>
      <c r="G56" s="92" t="n"/>
      <c r="H56" s="19" t="n"/>
      <c r="I56" s="90">
        <f>#REF!</f>
        <v/>
      </c>
      <c r="J56" s="90">
        <f>#REF!</f>
        <v/>
      </c>
      <c r="K56" s="91">
        <f>#REF!</f>
        <v/>
      </c>
      <c r="L56" s="22" t="n"/>
      <c r="M56" s="22" t="n"/>
      <c r="N56" s="22" t="n"/>
      <c r="O56" s="22" t="n"/>
      <c r="P56" s="22" t="n"/>
      <c r="Q56" s="22" t="n"/>
      <c r="R56" s="22" t="n"/>
      <c r="S56" s="22" t="n"/>
      <c r="T56" s="22" t="n"/>
      <c r="U56" s="22" t="n"/>
      <c r="V56" s="22" t="n"/>
      <c r="W56" s="22" t="n"/>
      <c r="X56" s="22" t="n"/>
      <c r="Y56" s="22" t="n"/>
      <c r="Z56" s="22" t="n"/>
      <c r="AA56" s="22" t="n"/>
      <c r="AB56" s="22" t="n"/>
      <c r="AC56" s="22" t="n"/>
      <c r="AD56" s="22" t="n"/>
      <c r="AE56" s="22" t="n"/>
      <c r="AF56" s="22" t="n"/>
    </row>
    <row r="57" ht="16.5" customHeight="1" s="283">
      <c r="A57" s="109" t="n">
        <v>22</v>
      </c>
      <c r="B57" s="110" t="inlineStr">
        <is>
          <t>Gema Insani</t>
        </is>
      </c>
      <c r="C57" s="90">
        <f>#REF!</f>
        <v/>
      </c>
      <c r="D57" s="94" t="inlineStr">
        <is>
          <t>Non PPN</t>
        </is>
      </c>
      <c r="E57" s="91">
        <f>#REF!</f>
        <v/>
      </c>
      <c r="F57" s="19" t="n"/>
      <c r="G57" s="92" t="n"/>
      <c r="H57" s="19" t="n"/>
      <c r="I57" s="90">
        <f>#REF!</f>
        <v/>
      </c>
      <c r="J57" s="90">
        <f>#REF!</f>
        <v/>
      </c>
      <c r="K57" s="91">
        <f>#REF!</f>
        <v/>
      </c>
      <c r="L57" s="22" t="n"/>
      <c r="M57" s="22" t="n"/>
      <c r="N57" s="22" t="n"/>
      <c r="O57" s="22" t="n"/>
      <c r="P57" s="22" t="n"/>
      <c r="Q57" s="22" t="n"/>
      <c r="R57" s="22" t="n"/>
      <c r="S57" s="22" t="n"/>
      <c r="T57" s="22" t="n"/>
      <c r="U57" s="22" t="n"/>
      <c r="V57" s="22" t="n"/>
      <c r="W57" s="22" t="n"/>
      <c r="X57" s="22" t="n"/>
      <c r="Y57" s="22" t="n"/>
      <c r="Z57" s="22" t="n"/>
      <c r="AA57" s="22" t="n"/>
      <c r="AB57" s="22" t="n"/>
      <c r="AC57" s="22" t="n"/>
      <c r="AD57" s="22" t="n"/>
      <c r="AE57" s="22" t="n"/>
      <c r="AF57" s="22" t="n"/>
    </row>
    <row r="58" ht="16.5" customHeight="1" s="283">
      <c r="A58" s="109" t="n">
        <v>23</v>
      </c>
      <c r="B58" s="110" t="inlineStr">
        <is>
          <t>Graha Printama Selaras CV</t>
        </is>
      </c>
      <c r="C58" s="90">
        <f>#REF!</f>
        <v/>
      </c>
      <c r="D58" s="94" t="inlineStr">
        <is>
          <t>Non PPN</t>
        </is>
      </c>
      <c r="E58" s="91">
        <f>#REF!</f>
        <v/>
      </c>
      <c r="F58" s="19" t="n"/>
      <c r="G58" s="92" t="n"/>
      <c r="H58" s="19" t="n"/>
      <c r="I58" s="90">
        <f>#REF!</f>
        <v/>
      </c>
      <c r="J58" s="90">
        <f>#REF!</f>
        <v/>
      </c>
      <c r="K58" s="91">
        <f>#REF!</f>
        <v/>
      </c>
      <c r="L58" s="22" t="n"/>
      <c r="M58" s="22" t="n"/>
      <c r="N58" s="22" t="n"/>
      <c r="O58" s="22" t="n"/>
      <c r="P58" s="22" t="n"/>
      <c r="Q58" s="22" t="n"/>
      <c r="R58" s="22" t="n"/>
      <c r="S58" s="22" t="n"/>
      <c r="T58" s="22" t="n"/>
      <c r="U58" s="22" t="n"/>
      <c r="V58" s="22" t="n"/>
      <c r="W58" s="22" t="n"/>
      <c r="X58" s="22" t="n"/>
      <c r="Y58" s="22" t="n"/>
      <c r="Z58" s="22" t="n"/>
      <c r="AA58" s="22" t="n"/>
      <c r="AB58" s="22" t="n"/>
      <c r="AC58" s="22" t="n"/>
      <c r="AD58" s="22" t="n"/>
      <c r="AE58" s="22" t="n"/>
      <c r="AF58" s="22" t="n"/>
    </row>
    <row r="59" ht="16.5" customHeight="1" s="283">
      <c r="A59" s="109" t="n">
        <v>24</v>
      </c>
      <c r="B59" s="110" t="inlineStr">
        <is>
          <t>Gramedia Pustaka Utama PT</t>
        </is>
      </c>
      <c r="C59" s="90">
        <f>#REF!</f>
        <v/>
      </c>
      <c r="D59" s="94" t="inlineStr">
        <is>
          <t>Non PPN</t>
        </is>
      </c>
      <c r="E59" s="91">
        <f>#REF!</f>
        <v/>
      </c>
      <c r="F59" s="19" t="n"/>
      <c r="G59" s="92" t="n"/>
      <c r="H59" s="19" t="n"/>
      <c r="I59" s="90">
        <f>#REF!</f>
        <v/>
      </c>
      <c r="J59" s="90">
        <f>#REF!</f>
        <v/>
      </c>
      <c r="K59" s="91">
        <f>#REF!</f>
        <v/>
      </c>
      <c r="L59" s="22" t="n"/>
      <c r="M59" s="22" t="n"/>
      <c r="N59" s="22" t="n"/>
      <c r="O59" s="22" t="n"/>
      <c r="P59" s="22" t="n"/>
      <c r="Q59" s="22" t="n"/>
      <c r="R59" s="22" t="n"/>
      <c r="S59" s="22" t="n"/>
      <c r="T59" s="22" t="n"/>
      <c r="U59" s="22" t="n"/>
      <c r="V59" s="22" t="n"/>
      <c r="W59" s="22" t="n"/>
      <c r="X59" s="22" t="n"/>
      <c r="Y59" s="22" t="n"/>
      <c r="Z59" s="22" t="n"/>
      <c r="AA59" s="22" t="n"/>
      <c r="AB59" s="22" t="n"/>
      <c r="AC59" s="22" t="n"/>
      <c r="AD59" s="22" t="n"/>
      <c r="AE59" s="22" t="n"/>
      <c r="AF59" s="22" t="n"/>
    </row>
    <row r="60" ht="16.5" customHeight="1" s="283">
      <c r="A60" s="109" t="n">
        <v>25</v>
      </c>
      <c r="B60" s="110" t="inlineStr">
        <is>
          <t>Grasindo (Gramedia Widia Sarana Indonesia)</t>
        </is>
      </c>
      <c r="C60" s="90">
        <f>#REF!</f>
        <v/>
      </c>
      <c r="D60" s="94" t="inlineStr">
        <is>
          <t>Non PPN</t>
        </is>
      </c>
      <c r="E60" s="91">
        <f>#REF!</f>
        <v/>
      </c>
      <c r="F60" s="19" t="n"/>
      <c r="G60" s="92" t="n"/>
      <c r="H60" s="19" t="n"/>
      <c r="I60" s="90">
        <f>#REF!</f>
        <v/>
      </c>
      <c r="J60" s="90">
        <f>#REF!</f>
        <v/>
      </c>
      <c r="K60" s="91">
        <f>#REF!</f>
        <v/>
      </c>
      <c r="L60" s="22" t="n"/>
      <c r="M60" s="22" t="n"/>
      <c r="N60" s="22" t="n"/>
      <c r="O60" s="22" t="n"/>
      <c r="P60" s="22" t="n"/>
      <c r="Q60" s="22" t="n"/>
      <c r="R60" s="22" t="n"/>
      <c r="S60" s="22" t="n"/>
      <c r="T60" s="22" t="n"/>
      <c r="U60" s="22" t="n"/>
      <c r="V60" s="22" t="n"/>
      <c r="W60" s="22" t="n"/>
      <c r="X60" s="22" t="n"/>
      <c r="Y60" s="22" t="n"/>
      <c r="Z60" s="22" t="n"/>
      <c r="AA60" s="22" t="n"/>
      <c r="AB60" s="22" t="n"/>
      <c r="AC60" s="22" t="n"/>
      <c r="AD60" s="22" t="n"/>
      <c r="AE60" s="22" t="n"/>
      <c r="AF60" s="22" t="n"/>
    </row>
    <row r="61" ht="16.5" customHeight="1" s="283">
      <c r="A61" s="109" t="n">
        <v>26</v>
      </c>
      <c r="B61" s="110" t="inlineStr">
        <is>
          <t>Indiva Media Kreasi PT</t>
        </is>
      </c>
      <c r="C61" s="93">
        <f>#REF!</f>
        <v/>
      </c>
      <c r="D61" s="94" t="inlineStr">
        <is>
          <t>PPN</t>
        </is>
      </c>
      <c r="E61" s="91">
        <f>#REF!</f>
        <v/>
      </c>
      <c r="F61" s="19" t="n"/>
      <c r="G61" s="92" t="n"/>
      <c r="H61" s="19" t="n"/>
      <c r="I61" s="90">
        <f>#REF!</f>
        <v/>
      </c>
      <c r="J61" s="90">
        <f>#REF!</f>
        <v/>
      </c>
      <c r="K61" s="91">
        <f>#REF!</f>
        <v/>
      </c>
      <c r="L61" s="22" t="n"/>
      <c r="M61" s="22" t="n"/>
      <c r="N61" s="22" t="n"/>
      <c r="O61" s="22" t="n"/>
      <c r="P61" s="22" t="n"/>
      <c r="Q61" s="22" t="n"/>
      <c r="R61" s="22" t="n"/>
      <c r="S61" s="22" t="n"/>
      <c r="T61" s="22" t="n"/>
      <c r="U61" s="22" t="n"/>
      <c r="V61" s="22" t="n"/>
      <c r="W61" s="22" t="n"/>
      <c r="X61" s="22" t="n"/>
      <c r="Y61" s="22" t="n"/>
      <c r="Z61" s="22" t="n"/>
      <c r="AA61" s="22" t="n"/>
      <c r="AB61" s="22" t="n"/>
      <c r="AC61" s="22" t="n"/>
      <c r="AD61" s="22" t="n"/>
      <c r="AE61" s="22" t="n"/>
      <c r="AF61" s="22" t="n"/>
    </row>
    <row r="62" ht="16.5" customHeight="1" s="283">
      <c r="A62" s="109" t="n">
        <v>27</v>
      </c>
      <c r="B62" s="110" t="inlineStr">
        <is>
          <t>Indocamp CV</t>
        </is>
      </c>
      <c r="C62" s="93">
        <f>#REF!</f>
        <v/>
      </c>
      <c r="D62" s="94" t="inlineStr">
        <is>
          <t>Non PPN</t>
        </is>
      </c>
      <c r="E62" s="91">
        <f>#REF!</f>
        <v/>
      </c>
      <c r="F62" s="19" t="n"/>
      <c r="G62" s="92" t="n"/>
      <c r="H62" s="19" t="n"/>
      <c r="I62" s="90">
        <f>#REF!</f>
        <v/>
      </c>
      <c r="J62" s="90">
        <f>#REF!</f>
        <v/>
      </c>
      <c r="K62" s="91">
        <f>#REF!</f>
        <v/>
      </c>
      <c r="L62" s="22" t="n"/>
      <c r="M62" s="22" t="n"/>
      <c r="N62" s="22" t="n"/>
      <c r="O62" s="22" t="n"/>
      <c r="P62" s="22" t="n"/>
      <c r="Q62" s="22" t="n"/>
      <c r="R62" s="22" t="n"/>
      <c r="S62" s="22" t="n"/>
      <c r="T62" s="22" t="n"/>
      <c r="U62" s="22" t="n"/>
      <c r="V62" s="22" t="n"/>
      <c r="W62" s="22" t="n"/>
      <c r="X62" s="22" t="n"/>
      <c r="Y62" s="22" t="n"/>
      <c r="Z62" s="22" t="n"/>
      <c r="AA62" s="22" t="n"/>
      <c r="AB62" s="22" t="n"/>
      <c r="AC62" s="22" t="n"/>
      <c r="AD62" s="22" t="n"/>
      <c r="AE62" s="22" t="n"/>
      <c r="AF62" s="22" t="n"/>
    </row>
    <row r="63" ht="16.5" customHeight="1" s="283">
      <c r="A63" s="109" t="n">
        <v>28</v>
      </c>
      <c r="B63" s="110" t="inlineStr">
        <is>
          <t>Indonesia Emas Group</t>
        </is>
      </c>
      <c r="C63" s="93">
        <f>#REF!</f>
        <v/>
      </c>
      <c r="D63" s="94" t="inlineStr">
        <is>
          <t>Non PPN</t>
        </is>
      </c>
      <c r="E63" s="91">
        <f>#REF!</f>
        <v/>
      </c>
      <c r="F63" s="19" t="n"/>
      <c r="G63" s="92" t="n"/>
      <c r="H63" s="19" t="n"/>
      <c r="I63" s="90">
        <f>#REF!</f>
        <v/>
      </c>
      <c r="J63" s="90">
        <f>#REF!</f>
        <v/>
      </c>
      <c r="K63" s="91">
        <f>#REF!</f>
        <v/>
      </c>
      <c r="L63" s="22" t="n"/>
      <c r="M63" s="22" t="n"/>
      <c r="N63" s="22" t="n"/>
      <c r="O63" s="22" t="n"/>
      <c r="P63" s="22" t="n"/>
      <c r="Q63" s="22" t="n"/>
      <c r="R63" s="22" t="n"/>
      <c r="S63" s="22" t="n"/>
      <c r="T63" s="22" t="n"/>
      <c r="U63" s="22" t="n"/>
      <c r="V63" s="22" t="n"/>
      <c r="W63" s="22" t="n"/>
      <c r="X63" s="22" t="n"/>
      <c r="Y63" s="22" t="n"/>
      <c r="Z63" s="22" t="n"/>
      <c r="AA63" s="22" t="n"/>
      <c r="AB63" s="22" t="n"/>
      <c r="AC63" s="22" t="n"/>
      <c r="AD63" s="22" t="n"/>
      <c r="AE63" s="22" t="n"/>
      <c r="AF63" s="22" t="n"/>
    </row>
    <row r="64" ht="16.5" customHeight="1" s="283">
      <c r="A64" s="109" t="n">
        <v>29</v>
      </c>
      <c r="B64" s="110" t="inlineStr">
        <is>
          <t>Intan Pariwara Grup (Cempaka Putih PT)</t>
        </is>
      </c>
      <c r="C64" s="93">
        <f>#REF!</f>
        <v/>
      </c>
      <c r="D64" s="94" t="inlineStr">
        <is>
          <t>Non PPN</t>
        </is>
      </c>
      <c r="E64" s="91">
        <f>#REF!</f>
        <v/>
      </c>
      <c r="F64" s="19" t="n"/>
      <c r="G64" s="92" t="n"/>
      <c r="H64" s="19" t="n"/>
      <c r="I64" s="90">
        <f>#REF!</f>
        <v/>
      </c>
      <c r="J64" s="90">
        <f>#REF!</f>
        <v/>
      </c>
      <c r="K64" s="91">
        <f>#REF!</f>
        <v/>
      </c>
      <c r="L64" s="22" t="n"/>
      <c r="M64" s="22" t="n"/>
      <c r="N64" s="22" t="n"/>
      <c r="O64" s="22" t="n"/>
      <c r="P64" s="22" t="n"/>
      <c r="Q64" s="22" t="n"/>
      <c r="R64" s="22" t="n"/>
      <c r="S64" s="22" t="n"/>
      <c r="T64" s="22" t="n"/>
      <c r="U64" s="22" t="n"/>
      <c r="V64" s="22" t="n"/>
      <c r="W64" s="22" t="n"/>
      <c r="X64" s="22" t="n"/>
      <c r="Y64" s="22" t="n"/>
      <c r="Z64" s="22" t="n"/>
      <c r="AA64" s="22" t="n"/>
      <c r="AB64" s="22" t="n"/>
      <c r="AC64" s="22" t="n"/>
      <c r="AD64" s="22" t="n"/>
      <c r="AE64" s="22" t="n"/>
      <c r="AF64" s="22" t="n"/>
    </row>
    <row r="65" ht="16.5" customHeight="1" s="283">
      <c r="A65" s="109" t="n">
        <v>30</v>
      </c>
      <c r="B65" s="110" t="inlineStr">
        <is>
          <t>Intera CV</t>
        </is>
      </c>
      <c r="C65" s="93">
        <f>#REF!</f>
        <v/>
      </c>
      <c r="D65" s="94" t="inlineStr">
        <is>
          <t>PPN</t>
        </is>
      </c>
      <c r="E65" s="91">
        <f>#REF!</f>
        <v/>
      </c>
      <c r="F65" s="19" t="n"/>
      <c r="G65" s="92" t="n"/>
      <c r="H65" s="19" t="n"/>
      <c r="I65" s="90">
        <f>#REF!</f>
        <v/>
      </c>
      <c r="J65" s="90">
        <f>#REF!</f>
        <v/>
      </c>
      <c r="K65" s="91">
        <f>#REF!</f>
        <v/>
      </c>
      <c r="L65" s="22" t="n"/>
      <c r="M65" s="22" t="n"/>
      <c r="N65" s="22" t="n"/>
      <c r="O65" s="22" t="n"/>
      <c r="P65" s="22" t="n"/>
      <c r="Q65" s="22" t="n"/>
      <c r="R65" s="22" t="n"/>
      <c r="S65" s="22" t="n"/>
      <c r="T65" s="22" t="n"/>
      <c r="U65" s="22" t="n"/>
      <c r="V65" s="22" t="n"/>
      <c r="W65" s="22" t="n"/>
      <c r="X65" s="22" t="n"/>
      <c r="Y65" s="22" t="n"/>
      <c r="Z65" s="22" t="n"/>
      <c r="AA65" s="22" t="n"/>
      <c r="AB65" s="22" t="n"/>
      <c r="AC65" s="22" t="n"/>
      <c r="AD65" s="22" t="n"/>
      <c r="AE65" s="22" t="n"/>
      <c r="AF65" s="22" t="n"/>
    </row>
    <row r="66" ht="16.5" customHeight="1" s="283">
      <c r="A66" s="109" t="n">
        <v>31</v>
      </c>
      <c r="B66" s="110" t="inlineStr">
        <is>
          <t>Jejak Publisher CV</t>
        </is>
      </c>
      <c r="C66" s="93">
        <f>#REF!</f>
        <v/>
      </c>
      <c r="D66" s="94" t="inlineStr">
        <is>
          <t>Non PPN</t>
        </is>
      </c>
      <c r="E66" s="91">
        <f>#REF!</f>
        <v/>
      </c>
      <c r="F66" s="19" t="n"/>
      <c r="G66" s="92" t="n"/>
      <c r="H66" s="19" t="n"/>
      <c r="I66" s="90">
        <f>#REF!</f>
        <v/>
      </c>
      <c r="J66" s="90">
        <f>#REF!</f>
        <v/>
      </c>
      <c r="K66" s="91">
        <f>#REF!</f>
        <v/>
      </c>
      <c r="L66" s="22" t="n"/>
      <c r="M66" s="22" t="n"/>
      <c r="N66" s="22" t="n"/>
      <c r="O66" s="22" t="n"/>
      <c r="P66" s="22" t="n"/>
      <c r="Q66" s="22" t="n"/>
      <c r="R66" s="22" t="n"/>
      <c r="S66" s="22" t="n"/>
      <c r="T66" s="22" t="n"/>
      <c r="U66" s="22" t="n"/>
      <c r="V66" s="22" t="n"/>
      <c r="W66" s="22" t="n"/>
      <c r="X66" s="22" t="n"/>
      <c r="Y66" s="22" t="n"/>
      <c r="Z66" s="22" t="n"/>
      <c r="AA66" s="22" t="n"/>
      <c r="AB66" s="22" t="n"/>
      <c r="AC66" s="22" t="n"/>
      <c r="AD66" s="22" t="n"/>
      <c r="AE66" s="22" t="n"/>
      <c r="AF66" s="22" t="n"/>
    </row>
    <row r="67" ht="16.5" customHeight="1" s="283">
      <c r="A67" s="109" t="n">
        <v>32</v>
      </c>
      <c r="B67" s="110" t="inlineStr">
        <is>
          <t>Jejak Pustaka</t>
        </is>
      </c>
      <c r="C67" s="93">
        <f>#REF!</f>
        <v/>
      </c>
      <c r="D67" s="94" t="inlineStr">
        <is>
          <t>PPN</t>
        </is>
      </c>
      <c r="E67" s="91">
        <f>#REF!</f>
        <v/>
      </c>
      <c r="F67" s="19" t="n"/>
      <c r="G67" s="92" t="n"/>
      <c r="H67" s="19" t="n"/>
      <c r="I67" s="90">
        <f>#REF!</f>
        <v/>
      </c>
      <c r="J67" s="90">
        <f>#REF!</f>
        <v/>
      </c>
      <c r="K67" s="91">
        <f>#REF!</f>
        <v/>
      </c>
      <c r="L67" s="22" t="n"/>
      <c r="M67" s="22" t="n"/>
      <c r="N67" s="22" t="n"/>
      <c r="O67" s="22" t="n"/>
      <c r="P67" s="22" t="n"/>
      <c r="Q67" s="22" t="n"/>
      <c r="R67" s="22" t="n"/>
      <c r="S67" s="22" t="n"/>
      <c r="T67" s="22" t="n"/>
      <c r="U67" s="22" t="n"/>
      <c r="V67" s="22" t="n"/>
      <c r="W67" s="22" t="n"/>
      <c r="X67" s="22" t="n"/>
      <c r="Y67" s="22" t="n"/>
      <c r="Z67" s="22" t="n"/>
      <c r="AA67" s="22" t="n"/>
      <c r="AB67" s="22" t="n"/>
      <c r="AC67" s="22" t="n"/>
      <c r="AD67" s="22" t="n"/>
      <c r="AE67" s="22" t="n"/>
      <c r="AF67" s="22" t="n"/>
    </row>
    <row r="68" ht="16.5" customHeight="1" s="283">
      <c r="A68" s="109" t="n">
        <v>33</v>
      </c>
      <c r="B68" s="110" t="inlineStr">
        <is>
          <t>Jepe Press Media Utama PT</t>
        </is>
      </c>
      <c r="C68" s="93">
        <f>#REF!</f>
        <v/>
      </c>
      <c r="D68" s="94" t="inlineStr">
        <is>
          <t>Non PPN</t>
        </is>
      </c>
      <c r="E68" s="91">
        <f>#REF!</f>
        <v/>
      </c>
      <c r="F68" s="19" t="n"/>
      <c r="G68" s="92" t="n"/>
      <c r="H68" s="19" t="n"/>
      <c r="I68" s="90">
        <f>#REF!</f>
        <v/>
      </c>
      <c r="J68" s="90">
        <f>#REF!</f>
        <v/>
      </c>
      <c r="K68" s="91">
        <f>#REF!</f>
        <v/>
      </c>
      <c r="L68" s="22" t="n"/>
      <c r="M68" s="22" t="n"/>
      <c r="N68" s="22" t="n"/>
      <c r="O68" s="22" t="n"/>
      <c r="P68" s="22" t="n"/>
      <c r="Q68" s="22" t="n"/>
      <c r="R68" s="22" t="n"/>
      <c r="S68" s="22" t="n"/>
      <c r="T68" s="22" t="n"/>
      <c r="U68" s="22" t="n"/>
      <c r="V68" s="22" t="n"/>
      <c r="W68" s="22" t="n"/>
      <c r="X68" s="22" t="n"/>
      <c r="Y68" s="22" t="n"/>
      <c r="Z68" s="22" t="n"/>
      <c r="AA68" s="22" t="n"/>
      <c r="AB68" s="22" t="n"/>
      <c r="AC68" s="22" t="n"/>
      <c r="AD68" s="22" t="n"/>
      <c r="AE68" s="22" t="n"/>
      <c r="AF68" s="22" t="n"/>
    </row>
    <row r="69" ht="16.5" customHeight="1" s="283">
      <c r="A69" s="109" t="n">
        <v>34</v>
      </c>
      <c r="B69" s="110" t="inlineStr">
        <is>
          <t>Kanisius PT</t>
        </is>
      </c>
      <c r="C69" s="93">
        <f>#REF!</f>
        <v/>
      </c>
      <c r="D69" s="94" t="inlineStr">
        <is>
          <t>Non PPN</t>
        </is>
      </c>
      <c r="E69" s="91">
        <f>#REF!</f>
        <v/>
      </c>
      <c r="F69" s="19" t="n"/>
      <c r="G69" s="92" t="n"/>
      <c r="H69" s="19" t="n"/>
      <c r="I69" s="90">
        <f>#REF!</f>
        <v/>
      </c>
      <c r="J69" s="90">
        <f>#REF!</f>
        <v/>
      </c>
      <c r="K69" s="91">
        <f>#REF!</f>
        <v/>
      </c>
      <c r="L69" s="22" t="n"/>
      <c r="M69" s="22" t="n"/>
      <c r="N69" s="22" t="n"/>
      <c r="O69" s="22" t="n"/>
      <c r="P69" s="22" t="n"/>
      <c r="Q69" s="22" t="n"/>
      <c r="R69" s="22" t="n"/>
      <c r="S69" s="22" t="n"/>
      <c r="T69" s="22" t="n"/>
      <c r="U69" s="22" t="n"/>
      <c r="V69" s="22" t="n"/>
      <c r="W69" s="22" t="n"/>
      <c r="X69" s="22" t="n"/>
      <c r="Y69" s="22" t="n"/>
      <c r="Z69" s="22" t="n"/>
      <c r="AA69" s="22" t="n"/>
      <c r="AB69" s="22" t="n"/>
      <c r="AC69" s="22" t="n"/>
      <c r="AD69" s="22" t="n"/>
      <c r="AE69" s="22" t="n"/>
      <c r="AF69" s="22" t="n"/>
    </row>
    <row r="70" ht="16.5" customHeight="1" s="283">
      <c r="A70" s="109" t="n">
        <v>35</v>
      </c>
      <c r="B70" s="110" t="inlineStr">
        <is>
          <t>Kesaint Blanc Indah PT</t>
        </is>
      </c>
      <c r="C70" s="93">
        <f>#REF!</f>
        <v/>
      </c>
      <c r="D70" s="94" t="inlineStr">
        <is>
          <t>PPN</t>
        </is>
      </c>
      <c r="E70" s="91">
        <f>#REF!</f>
        <v/>
      </c>
      <c r="F70" s="19" t="n"/>
      <c r="G70" s="92" t="n"/>
      <c r="H70" s="19" t="n"/>
      <c r="I70" s="90">
        <f>#REF!</f>
        <v/>
      </c>
      <c r="J70" s="90">
        <f>#REF!</f>
        <v/>
      </c>
      <c r="K70" s="91">
        <f>#REF!</f>
        <v/>
      </c>
      <c r="L70" s="22" t="n"/>
      <c r="M70" s="22" t="n"/>
      <c r="N70" s="22" t="n"/>
      <c r="O70" s="22" t="n"/>
      <c r="P70" s="22" t="n"/>
      <c r="Q70" s="22" t="n"/>
      <c r="R70" s="22" t="n"/>
      <c r="S70" s="22" t="n"/>
      <c r="T70" s="22" t="n"/>
      <c r="U70" s="22" t="n"/>
      <c r="V70" s="22" t="n"/>
      <c r="W70" s="22" t="n"/>
      <c r="X70" s="22" t="n"/>
      <c r="Y70" s="22" t="n"/>
      <c r="Z70" s="22" t="n"/>
      <c r="AA70" s="22" t="n"/>
      <c r="AB70" s="22" t="n"/>
      <c r="AC70" s="22" t="n"/>
      <c r="AD70" s="22" t="n"/>
      <c r="AE70" s="22" t="n"/>
      <c r="AF70" s="22" t="n"/>
    </row>
    <row r="71" ht="16.5" customHeight="1" s="283">
      <c r="A71" s="109" t="n">
        <v>36</v>
      </c>
      <c r="B71" s="110" t="inlineStr">
        <is>
          <t>Kompas Media Nusantara (Penerbit Buku Kompas)</t>
        </is>
      </c>
      <c r="C71" s="93">
        <f>#REF!</f>
        <v/>
      </c>
      <c r="D71" s="94" t="inlineStr">
        <is>
          <t>Non PPN</t>
        </is>
      </c>
      <c r="E71" s="91">
        <f>#REF!</f>
        <v/>
      </c>
      <c r="F71" s="19" t="n"/>
      <c r="G71" s="92" t="n"/>
      <c r="H71" s="19" t="n"/>
      <c r="I71" s="90">
        <f>#REF!</f>
        <v/>
      </c>
      <c r="J71" s="93">
        <f>#REF!</f>
        <v/>
      </c>
      <c r="K71" s="120">
        <f>#REF!</f>
        <v/>
      </c>
      <c r="L71" s="22" t="n"/>
      <c r="M71" s="22" t="n"/>
      <c r="N71" s="22" t="n"/>
      <c r="O71" s="22" t="n"/>
      <c r="P71" s="22" t="n"/>
      <c r="Q71" s="22" t="n"/>
      <c r="R71" s="22" t="n"/>
      <c r="S71" s="22" t="n"/>
      <c r="T71" s="22" t="n"/>
      <c r="U71" s="22" t="n"/>
      <c r="V71" s="22" t="n"/>
      <c r="W71" s="22" t="n"/>
      <c r="X71" s="22" t="n"/>
      <c r="Y71" s="22" t="n"/>
      <c r="Z71" s="22" t="n"/>
      <c r="AA71" s="22" t="n"/>
      <c r="AB71" s="22" t="n"/>
      <c r="AC71" s="22" t="n"/>
      <c r="AD71" s="22" t="n"/>
      <c r="AE71" s="22" t="n"/>
      <c r="AF71" s="22" t="n"/>
    </row>
    <row r="72" ht="16.5" customHeight="1" s="283">
      <c r="A72" s="109" t="n">
        <v>37</v>
      </c>
      <c r="B72" s="110" t="inlineStr">
        <is>
          <t>Langgam Pustaka</t>
        </is>
      </c>
      <c r="C72" s="93">
        <f>#REF!</f>
        <v/>
      </c>
      <c r="D72" s="94" t="inlineStr">
        <is>
          <t>Non PPN</t>
        </is>
      </c>
      <c r="E72" s="91">
        <f>#REF!</f>
        <v/>
      </c>
      <c r="F72" s="19" t="n"/>
      <c r="G72" s="92" t="n"/>
      <c r="H72" s="19" t="n"/>
      <c r="I72" s="90">
        <f>#REF!</f>
        <v/>
      </c>
      <c r="J72" s="93">
        <f>#REF!</f>
        <v/>
      </c>
      <c r="K72" s="120">
        <f>#REF!</f>
        <v/>
      </c>
      <c r="L72" s="22" t="n"/>
      <c r="M72" s="22" t="n"/>
      <c r="N72" s="22" t="n"/>
      <c r="O72" s="22" t="n"/>
      <c r="P72" s="22" t="n"/>
      <c r="Q72" s="22" t="n"/>
      <c r="R72" s="22" t="n"/>
      <c r="S72" s="22" t="n"/>
      <c r="T72" s="22" t="n"/>
      <c r="U72" s="22" t="n"/>
      <c r="V72" s="22" t="n"/>
      <c r="W72" s="22" t="n"/>
      <c r="X72" s="22" t="n"/>
      <c r="Y72" s="22" t="n"/>
      <c r="Z72" s="22" t="n"/>
      <c r="AA72" s="22" t="n"/>
      <c r="AB72" s="22" t="n"/>
      <c r="AC72" s="22" t="n"/>
      <c r="AD72" s="22" t="n"/>
      <c r="AE72" s="22" t="n"/>
      <c r="AF72" s="22" t="n"/>
    </row>
    <row r="73" ht="16.5" customHeight="1" s="283">
      <c r="A73" s="109" t="n">
        <v>38</v>
      </c>
      <c r="B73" s="110" t="inlineStr">
        <is>
          <t>Latif Kitto Mahesa PT</t>
        </is>
      </c>
      <c r="C73" s="93">
        <f>#REF!</f>
        <v/>
      </c>
      <c r="D73" s="94" t="inlineStr">
        <is>
          <t>PPN</t>
        </is>
      </c>
      <c r="E73" s="91">
        <f>#REF!</f>
        <v/>
      </c>
      <c r="F73" s="19" t="n"/>
      <c r="G73" s="92" t="n"/>
      <c r="H73" s="19" t="n"/>
      <c r="I73" s="90">
        <f>#REF!</f>
        <v/>
      </c>
      <c r="J73" s="90">
        <f>#REF!</f>
        <v/>
      </c>
      <c r="K73" s="120">
        <f>#REF!</f>
        <v/>
      </c>
      <c r="L73" s="22" t="n"/>
      <c r="M73" s="22" t="n"/>
      <c r="N73" s="22" t="n"/>
      <c r="O73" s="22" t="n"/>
      <c r="P73" s="22" t="n"/>
      <c r="Q73" s="22" t="n"/>
      <c r="R73" s="22" t="n"/>
      <c r="S73" s="22" t="n"/>
      <c r="T73" s="22" t="n"/>
      <c r="U73" s="22" t="n"/>
      <c r="V73" s="22" t="n"/>
      <c r="W73" s="22" t="n"/>
      <c r="X73" s="22" t="n"/>
      <c r="Y73" s="22" t="n"/>
      <c r="Z73" s="22" t="n"/>
      <c r="AA73" s="22" t="n"/>
      <c r="AB73" s="22" t="n"/>
      <c r="AC73" s="22" t="n"/>
      <c r="AD73" s="22" t="n"/>
      <c r="AE73" s="22" t="n"/>
      <c r="AF73" s="22" t="n"/>
    </row>
    <row r="74" ht="16.5" customHeight="1" s="283">
      <c r="A74" s="109" t="n">
        <v>39</v>
      </c>
      <c r="B74" s="110" t="inlineStr">
        <is>
          <t>LENTERA HATI PT</t>
        </is>
      </c>
      <c r="C74" s="93">
        <f>#REF!</f>
        <v/>
      </c>
      <c r="D74" s="94" t="inlineStr">
        <is>
          <t>Non PPN</t>
        </is>
      </c>
      <c r="E74" s="91">
        <f>#REF!</f>
        <v/>
      </c>
      <c r="F74" s="19" t="n"/>
      <c r="G74" s="92" t="n"/>
      <c r="H74" s="19" t="n"/>
      <c r="I74" s="90">
        <f>#REF!</f>
        <v/>
      </c>
      <c r="J74" s="90">
        <f>#REF!</f>
        <v/>
      </c>
      <c r="K74" s="91">
        <f>#REF!</f>
        <v/>
      </c>
      <c r="L74" s="22" t="n"/>
      <c r="M74" s="22" t="n"/>
      <c r="N74" s="22" t="n"/>
      <c r="O74" s="22" t="n"/>
      <c r="P74" s="22" t="n"/>
      <c r="Q74" s="22" t="n"/>
      <c r="R74" s="22" t="n"/>
      <c r="S74" s="22" t="n"/>
      <c r="T74" s="22" t="n"/>
      <c r="U74" s="22" t="n"/>
      <c r="V74" s="22" t="n"/>
      <c r="W74" s="22" t="n"/>
      <c r="X74" s="22" t="n"/>
      <c r="Y74" s="22" t="n"/>
      <c r="Z74" s="22" t="n"/>
      <c r="AA74" s="22" t="n"/>
      <c r="AB74" s="22" t="n"/>
      <c r="AC74" s="22" t="n"/>
      <c r="AD74" s="22" t="n"/>
      <c r="AE74" s="22" t="n"/>
      <c r="AF74" s="22" t="n"/>
    </row>
    <row r="75" ht="16.5" customHeight="1" s="283">
      <c r="A75" s="109" t="n">
        <v>40</v>
      </c>
      <c r="B75" s="119" t="inlineStr">
        <is>
          <t>Lentera Pustaka Indonesia</t>
        </is>
      </c>
      <c r="C75" s="93">
        <f>#REF!</f>
        <v/>
      </c>
      <c r="D75" s="94" t="inlineStr">
        <is>
          <t>Non PPN</t>
        </is>
      </c>
      <c r="E75" s="91">
        <f>#REF!</f>
        <v/>
      </c>
      <c r="F75" s="19" t="n"/>
      <c r="G75" s="92" t="n"/>
      <c r="H75" s="19" t="n"/>
      <c r="I75" s="90">
        <f>#REF!</f>
        <v/>
      </c>
      <c r="J75" s="90">
        <f>#REF!</f>
        <v/>
      </c>
      <c r="K75" s="91">
        <f>#REF!</f>
        <v/>
      </c>
      <c r="L75" s="22" t="n"/>
      <c r="M75" s="22" t="n"/>
      <c r="N75" s="22" t="n"/>
      <c r="O75" s="22" t="n"/>
      <c r="P75" s="22" t="n"/>
      <c r="Q75" s="22" t="n"/>
      <c r="R75" s="22" t="n"/>
      <c r="S75" s="22" t="n"/>
      <c r="T75" s="22" t="n"/>
      <c r="U75" s="22" t="n"/>
      <c r="V75" s="22" t="n"/>
      <c r="W75" s="22" t="n"/>
      <c r="X75" s="22" t="n"/>
      <c r="Y75" s="22" t="n"/>
      <c r="Z75" s="22" t="n"/>
      <c r="AA75" s="22" t="n"/>
      <c r="AB75" s="22" t="n"/>
      <c r="AC75" s="22" t="n"/>
      <c r="AD75" s="22" t="n"/>
      <c r="AE75" s="22" t="n"/>
      <c r="AF75" s="22" t="n"/>
    </row>
    <row r="76" ht="16.5" customHeight="1" s="283">
      <c r="A76" s="109" t="n">
        <v>41</v>
      </c>
      <c r="B76" s="119" t="inlineStr">
        <is>
          <t>Literasi Nusantara Abadi Group PT</t>
        </is>
      </c>
      <c r="C76" s="90">
        <f>#REF!</f>
        <v/>
      </c>
      <c r="D76" s="94" t="inlineStr">
        <is>
          <t>Non PPN</t>
        </is>
      </c>
      <c r="E76" s="91">
        <f>#REF!</f>
        <v/>
      </c>
      <c r="F76" s="19" t="n"/>
      <c r="G76" s="92" t="n"/>
      <c r="H76" s="19" t="n"/>
      <c r="I76" s="90">
        <f>#REF!</f>
        <v/>
      </c>
      <c r="J76" s="90">
        <f>#REF!</f>
        <v/>
      </c>
      <c r="K76" s="91">
        <f>#REF!</f>
        <v/>
      </c>
      <c r="L76" s="22" t="n"/>
      <c r="M76" s="22" t="n"/>
      <c r="N76" s="22" t="n"/>
      <c r="O76" s="22" t="n"/>
      <c r="P76" s="22" t="n"/>
      <c r="Q76" s="22" t="n"/>
      <c r="R76" s="22" t="n"/>
      <c r="S76" s="22" t="n"/>
      <c r="T76" s="22" t="n"/>
      <c r="U76" s="22" t="n"/>
      <c r="V76" s="22" t="n"/>
      <c r="W76" s="22" t="n"/>
      <c r="X76" s="22" t="n"/>
      <c r="Y76" s="22" t="n"/>
      <c r="Z76" s="22" t="n"/>
      <c r="AA76" s="22" t="n"/>
      <c r="AB76" s="22" t="n"/>
      <c r="AC76" s="22" t="n"/>
      <c r="AD76" s="22" t="n"/>
      <c r="AE76" s="22" t="n"/>
      <c r="AF76" s="22" t="n"/>
    </row>
    <row r="77" ht="16.5" customHeight="1" s="283">
      <c r="A77" s="109" t="n">
        <v>42</v>
      </c>
      <c r="B77" s="110" t="inlineStr">
        <is>
          <t>Literindo Berkah Karya PT</t>
        </is>
      </c>
      <c r="C77" s="90">
        <f>#REF!</f>
        <v/>
      </c>
      <c r="D77" s="94" t="inlineStr">
        <is>
          <t>Non PPN</t>
        </is>
      </c>
      <c r="E77" s="91">
        <f>#REF!</f>
        <v/>
      </c>
      <c r="F77" s="19" t="n"/>
      <c r="G77" s="92" t="n"/>
      <c r="H77" s="19" t="n"/>
      <c r="I77" s="90">
        <f>#REF!</f>
        <v/>
      </c>
      <c r="J77" s="90">
        <f>#REF!</f>
        <v/>
      </c>
      <c r="K77" s="91">
        <f>#REF!</f>
        <v/>
      </c>
      <c r="L77" s="22" t="n"/>
      <c r="M77" s="22" t="n"/>
      <c r="N77" s="22" t="n"/>
      <c r="O77" s="22" t="n"/>
      <c r="P77" s="22" t="n"/>
      <c r="Q77" s="22" t="n"/>
      <c r="R77" s="22" t="n"/>
      <c r="S77" s="22" t="n"/>
      <c r="T77" s="22" t="n"/>
      <c r="U77" s="22" t="n"/>
      <c r="V77" s="22" t="n"/>
      <c r="W77" s="22" t="n"/>
      <c r="X77" s="22" t="n"/>
      <c r="Y77" s="22" t="n"/>
      <c r="Z77" s="22" t="n"/>
      <c r="AA77" s="22" t="n"/>
      <c r="AB77" s="22" t="n"/>
      <c r="AC77" s="22" t="n"/>
      <c r="AD77" s="22" t="n"/>
      <c r="AE77" s="22" t="n"/>
      <c r="AF77" s="22" t="n"/>
    </row>
    <row r="78" ht="16.5" customHeight="1" s="283">
      <c r="A78" s="109" t="n">
        <v>43</v>
      </c>
      <c r="B78" s="110" t="inlineStr">
        <is>
          <t>LOKA AKSARA CV</t>
        </is>
      </c>
      <c r="C78" s="93">
        <f>#REF!</f>
        <v/>
      </c>
      <c r="D78" s="94" t="inlineStr">
        <is>
          <t>PPN</t>
        </is>
      </c>
      <c r="E78" s="91">
        <f>#REF!</f>
        <v/>
      </c>
      <c r="F78" s="19" t="n"/>
      <c r="G78" s="92" t="n"/>
      <c r="H78" s="19" t="n"/>
      <c r="I78" s="90">
        <f>#REF!</f>
        <v/>
      </c>
      <c r="J78" s="90">
        <f>#REF!</f>
        <v/>
      </c>
      <c r="K78" s="91">
        <f>#REF!</f>
        <v/>
      </c>
      <c r="L78" s="22" t="n"/>
      <c r="M78" s="22" t="n"/>
      <c r="N78" s="22" t="n"/>
      <c r="O78" s="22" t="n"/>
      <c r="P78" s="22" t="n"/>
      <c r="Q78" s="22" t="n"/>
      <c r="R78" s="22" t="n"/>
      <c r="S78" s="22" t="n"/>
      <c r="T78" s="22" t="n"/>
      <c r="U78" s="22" t="n"/>
      <c r="V78" s="22" t="n"/>
      <c r="W78" s="22" t="n"/>
      <c r="X78" s="22" t="n"/>
      <c r="Y78" s="22" t="n"/>
      <c r="Z78" s="22" t="n"/>
      <c r="AA78" s="22" t="n"/>
      <c r="AB78" s="22" t="n"/>
      <c r="AC78" s="22" t="n"/>
      <c r="AD78" s="22" t="n"/>
      <c r="AE78" s="22" t="n"/>
      <c r="AF78" s="22" t="n"/>
    </row>
    <row r="79" ht="16.5" customHeight="1" s="283">
      <c r="A79" s="109" t="n">
        <v>44</v>
      </c>
      <c r="B79" s="110" t="inlineStr">
        <is>
          <t>Luxima Metro Media PT</t>
        </is>
      </c>
      <c r="C79" s="93">
        <f>#REF!</f>
        <v/>
      </c>
      <c r="D79" s="94" t="inlineStr">
        <is>
          <t>PPN</t>
        </is>
      </c>
      <c r="E79" s="91">
        <f>#REF!</f>
        <v/>
      </c>
      <c r="F79" s="19" t="n"/>
      <c r="G79" s="92" t="n"/>
      <c r="H79" s="19" t="n"/>
      <c r="I79" s="90">
        <f>#REF!</f>
        <v/>
      </c>
      <c r="J79" s="90">
        <f>#REF!</f>
        <v/>
      </c>
      <c r="K79" s="91">
        <f>#REF!</f>
        <v/>
      </c>
      <c r="L79" s="22" t="n"/>
      <c r="M79" s="22" t="n"/>
      <c r="N79" s="22" t="n"/>
      <c r="O79" s="22" t="n"/>
      <c r="P79" s="22" t="n"/>
      <c r="Q79" s="22" t="n"/>
      <c r="R79" s="22" t="n"/>
      <c r="S79" s="22" t="n"/>
      <c r="T79" s="22" t="n"/>
      <c r="U79" s="22" t="n"/>
      <c r="V79" s="22" t="n"/>
      <c r="W79" s="22" t="n"/>
      <c r="X79" s="22" t="n"/>
      <c r="Y79" s="22" t="n"/>
      <c r="Z79" s="22" t="n"/>
      <c r="AA79" s="22" t="n"/>
      <c r="AB79" s="22" t="n"/>
      <c r="AC79" s="22" t="n"/>
      <c r="AD79" s="22" t="n"/>
      <c r="AE79" s="22" t="n"/>
      <c r="AF79" s="22" t="n"/>
    </row>
    <row r="80" ht="16.5" customHeight="1" s="283">
      <c r="A80" s="109" t="n">
        <v>45</v>
      </c>
      <c r="B80" s="110" t="inlineStr">
        <is>
          <t>Mandar Maju CV</t>
        </is>
      </c>
      <c r="C80" s="93">
        <f>#REF!</f>
        <v/>
      </c>
      <c r="D80" s="94" t="inlineStr">
        <is>
          <t>Non PPN</t>
        </is>
      </c>
      <c r="E80" s="91">
        <f>#REF!</f>
        <v/>
      </c>
      <c r="F80" s="19" t="n"/>
      <c r="G80" s="92" t="n"/>
      <c r="H80" s="19" t="n"/>
      <c r="I80" s="90">
        <f>#REF!</f>
        <v/>
      </c>
      <c r="J80" s="90">
        <f>#REF!</f>
        <v/>
      </c>
      <c r="K80" s="91">
        <f>#REF!</f>
        <v/>
      </c>
      <c r="L80" s="22" t="n"/>
      <c r="M80" s="22" t="n"/>
      <c r="N80" s="22" t="n"/>
      <c r="O80" s="22" t="n"/>
      <c r="P80" s="22" t="n"/>
      <c r="Q80" s="22" t="n"/>
      <c r="R80" s="22" t="n"/>
      <c r="S80" s="22" t="n"/>
      <c r="T80" s="22" t="n"/>
      <c r="U80" s="22" t="n"/>
      <c r="V80" s="22" t="n"/>
      <c r="W80" s="22" t="n"/>
      <c r="X80" s="22" t="n"/>
      <c r="Y80" s="22" t="n"/>
      <c r="Z80" s="22" t="n"/>
      <c r="AA80" s="22" t="n"/>
      <c r="AB80" s="22" t="n"/>
      <c r="AC80" s="22" t="n"/>
      <c r="AD80" s="22" t="n"/>
      <c r="AE80" s="22" t="n"/>
      <c r="AF80" s="22" t="n"/>
    </row>
    <row r="81" ht="16.5" customHeight="1" s="283">
      <c r="A81" s="109" t="n">
        <v>46</v>
      </c>
      <c r="B81" s="110" t="inlineStr">
        <is>
          <t>Media Akselerasi</t>
        </is>
      </c>
      <c r="C81" s="90">
        <f>#REF!</f>
        <v/>
      </c>
      <c r="D81" s="94" t="inlineStr">
        <is>
          <t>PPN</t>
        </is>
      </c>
      <c r="E81" s="91">
        <f>#REF!</f>
        <v/>
      </c>
      <c r="F81" s="19" t="n"/>
      <c r="G81" s="92" t="n"/>
      <c r="H81" s="19" t="n"/>
      <c r="I81" s="90">
        <f>#REF!</f>
        <v/>
      </c>
      <c r="J81" s="90">
        <f>#REF!</f>
        <v/>
      </c>
      <c r="K81" s="91">
        <f>#REF!</f>
        <v/>
      </c>
      <c r="L81" s="22" t="n"/>
      <c r="M81" s="22" t="n"/>
      <c r="N81" s="22" t="n"/>
      <c r="O81" s="22" t="n"/>
      <c r="P81" s="22" t="n"/>
      <c r="Q81" s="22" t="n"/>
      <c r="R81" s="22" t="n"/>
      <c r="S81" s="22" t="n"/>
      <c r="T81" s="22" t="n"/>
      <c r="U81" s="22" t="n"/>
      <c r="V81" s="22" t="n"/>
      <c r="W81" s="22" t="n"/>
      <c r="X81" s="22" t="n"/>
      <c r="Y81" s="22" t="n"/>
      <c r="Z81" s="22" t="n"/>
      <c r="AA81" s="22" t="n"/>
      <c r="AB81" s="22" t="n"/>
      <c r="AC81" s="22" t="n"/>
      <c r="AD81" s="22" t="n"/>
      <c r="AE81" s="22" t="n"/>
      <c r="AF81" s="22" t="n"/>
    </row>
    <row r="82" ht="16.5" customHeight="1" s="283">
      <c r="A82" s="109" t="n">
        <v>47</v>
      </c>
      <c r="B82" s="110" t="inlineStr">
        <is>
          <t>Media Cendekia Muslim CV</t>
        </is>
      </c>
      <c r="C82" s="90">
        <f>#REF!</f>
        <v/>
      </c>
      <c r="D82" s="94" t="inlineStr">
        <is>
          <t>Non PPN</t>
        </is>
      </c>
      <c r="E82" s="91">
        <f>#REF!</f>
        <v/>
      </c>
      <c r="F82" s="19" t="n"/>
      <c r="G82" s="92" t="n"/>
      <c r="H82" s="19" t="n"/>
      <c r="I82" s="90">
        <f>#REF!</f>
        <v/>
      </c>
      <c r="J82" s="90">
        <f>#REF!</f>
        <v/>
      </c>
      <c r="K82" s="91">
        <f>#REF!</f>
        <v/>
      </c>
      <c r="L82" s="22" t="n"/>
      <c r="M82" s="22" t="n"/>
      <c r="N82" s="22" t="n"/>
      <c r="O82" s="22" t="n"/>
      <c r="P82" s="22" t="n"/>
      <c r="Q82" s="22" t="n"/>
      <c r="R82" s="22" t="n"/>
      <c r="S82" s="22" t="n"/>
      <c r="T82" s="22" t="n"/>
      <c r="U82" s="22" t="n"/>
      <c r="V82" s="22" t="n"/>
      <c r="W82" s="22" t="n"/>
      <c r="X82" s="22" t="n"/>
      <c r="Y82" s="22" t="n"/>
      <c r="Z82" s="22" t="n"/>
      <c r="AA82" s="22" t="n"/>
      <c r="AB82" s="22" t="n"/>
      <c r="AC82" s="22" t="n"/>
      <c r="AD82" s="22" t="n"/>
      <c r="AE82" s="22" t="n"/>
      <c r="AF82" s="22" t="n"/>
    </row>
    <row r="83" ht="16.5" customHeight="1" s="283">
      <c r="A83" s="109" t="n">
        <v>48</v>
      </c>
      <c r="B83" s="110" t="inlineStr">
        <is>
          <t>Media Dinamika Selaras PT</t>
        </is>
      </c>
      <c r="C83" s="93">
        <f>#REF!</f>
        <v/>
      </c>
      <c r="D83" s="94" t="inlineStr">
        <is>
          <t>PPN</t>
        </is>
      </c>
      <c r="E83" s="91">
        <f>#REF!</f>
        <v/>
      </c>
      <c r="F83" s="19" t="n"/>
      <c r="G83" s="92" t="n"/>
      <c r="H83" s="19" t="n"/>
      <c r="I83" s="90">
        <f>#REF!</f>
        <v/>
      </c>
      <c r="J83" s="90">
        <f>#REF!</f>
        <v/>
      </c>
      <c r="K83" s="91">
        <f>#REF!</f>
        <v/>
      </c>
      <c r="L83" s="22" t="n"/>
      <c r="M83" s="22" t="n"/>
      <c r="N83" s="22" t="n"/>
      <c r="O83" s="22" t="n"/>
      <c r="P83" s="22" t="n"/>
      <c r="Q83" s="22" t="n"/>
      <c r="R83" s="22" t="n"/>
      <c r="S83" s="22" t="n"/>
      <c r="T83" s="22" t="n"/>
      <c r="U83" s="22" t="n"/>
      <c r="V83" s="22" t="n"/>
      <c r="W83" s="22" t="n"/>
      <c r="X83" s="22" t="n"/>
      <c r="Y83" s="22" t="n"/>
      <c r="Z83" s="22" t="n"/>
      <c r="AA83" s="22" t="n"/>
      <c r="AB83" s="22" t="n"/>
      <c r="AC83" s="22" t="n"/>
      <c r="AD83" s="22" t="n"/>
      <c r="AE83" s="22" t="n"/>
      <c r="AF83" s="22" t="n"/>
    </row>
    <row r="84" ht="16.5" customHeight="1" s="283">
      <c r="A84" s="109" t="n">
        <v>49</v>
      </c>
      <c r="B84" s="110" t="inlineStr">
        <is>
          <t>Media Karya Putra CV</t>
        </is>
      </c>
      <c r="C84" s="93">
        <f>#REF!</f>
        <v/>
      </c>
      <c r="D84" s="94" t="inlineStr">
        <is>
          <t>PPN</t>
        </is>
      </c>
      <c r="E84" s="91">
        <f>#REF!</f>
        <v/>
      </c>
      <c r="F84" s="19" t="n"/>
      <c r="G84" s="92" t="n"/>
      <c r="H84" s="19" t="n"/>
      <c r="I84" s="90">
        <f>#REF!</f>
        <v/>
      </c>
      <c r="J84" s="90">
        <f>#REF!</f>
        <v/>
      </c>
      <c r="K84" s="91">
        <f>#REF!</f>
        <v/>
      </c>
      <c r="L84" s="22" t="n"/>
      <c r="M84" s="22" t="n"/>
      <c r="N84" s="22" t="n"/>
      <c r="O84" s="22" t="n"/>
      <c r="P84" s="22" t="n"/>
      <c r="Q84" s="22" t="n"/>
      <c r="R84" s="22" t="n"/>
      <c r="S84" s="22" t="n"/>
      <c r="T84" s="22" t="n"/>
      <c r="U84" s="22" t="n"/>
      <c r="V84" s="22" t="n"/>
      <c r="W84" s="22" t="n"/>
      <c r="X84" s="22" t="n"/>
      <c r="Y84" s="22" t="n"/>
      <c r="Z84" s="22" t="n"/>
      <c r="AA84" s="22" t="n"/>
      <c r="AB84" s="22" t="n"/>
      <c r="AC84" s="22" t="n"/>
      <c r="AD84" s="22" t="n"/>
      <c r="AE84" s="22" t="n"/>
      <c r="AF84" s="22" t="n"/>
    </row>
    <row r="85" ht="16.5" customHeight="1" s="283">
      <c r="A85" s="109" t="n">
        <v>50</v>
      </c>
      <c r="B85" s="110" t="inlineStr">
        <is>
          <t>Media Pressindo PT</t>
        </is>
      </c>
      <c r="C85" s="93">
        <f>#REF!</f>
        <v/>
      </c>
      <c r="D85" s="94" t="inlineStr">
        <is>
          <t>PPN</t>
        </is>
      </c>
      <c r="E85" s="91">
        <f>#REF!</f>
        <v/>
      </c>
      <c r="F85" s="19" t="n"/>
      <c r="G85" s="92" t="n"/>
      <c r="H85" s="19" t="n"/>
      <c r="I85" s="90">
        <f>#REF!</f>
        <v/>
      </c>
      <c r="J85" s="90">
        <f>#REF!</f>
        <v/>
      </c>
      <c r="K85" s="91">
        <f>#REF!</f>
        <v/>
      </c>
      <c r="L85" s="22" t="n"/>
      <c r="M85" s="22" t="n"/>
      <c r="N85" s="22" t="n"/>
      <c r="O85" s="22" t="n"/>
      <c r="P85" s="22" t="n"/>
      <c r="Q85" s="22" t="n"/>
      <c r="R85" s="22" t="n"/>
      <c r="S85" s="22" t="n"/>
      <c r="T85" s="22" t="n"/>
      <c r="U85" s="22" t="n"/>
      <c r="V85" s="22" t="n"/>
      <c r="W85" s="22" t="n"/>
      <c r="X85" s="22" t="n"/>
      <c r="Y85" s="22" t="n"/>
      <c r="Z85" s="22" t="n"/>
      <c r="AA85" s="22" t="n"/>
      <c r="AB85" s="22" t="n"/>
      <c r="AC85" s="22" t="n"/>
      <c r="AD85" s="22" t="n"/>
      <c r="AE85" s="22" t="n"/>
      <c r="AF85" s="22" t="n"/>
    </row>
    <row r="86" ht="16.5" customHeight="1" s="283">
      <c r="A86" s="109" t="n">
        <v>51</v>
      </c>
      <c r="B86" s="110" t="inlineStr">
        <is>
          <t>Mediantara Semesta PT</t>
        </is>
      </c>
      <c r="C86" s="93">
        <f>#REF!</f>
        <v/>
      </c>
      <c r="D86" s="94" t="inlineStr">
        <is>
          <t>PPN</t>
        </is>
      </c>
      <c r="E86" s="91">
        <f>#REF!</f>
        <v/>
      </c>
      <c r="F86" s="19" t="n"/>
      <c r="G86" s="92" t="n"/>
      <c r="H86" s="19" t="n"/>
      <c r="I86" s="90">
        <f>#REF!</f>
        <v/>
      </c>
      <c r="J86" s="90">
        <f>#REF!</f>
        <v/>
      </c>
      <c r="K86" s="91">
        <f>#REF!</f>
        <v/>
      </c>
      <c r="L86" s="22" t="n"/>
      <c r="M86" s="22" t="n"/>
      <c r="N86" s="22" t="n"/>
      <c r="O86" s="22" t="n"/>
      <c r="P86" s="22" t="n"/>
      <c r="Q86" s="22" t="n"/>
      <c r="R86" s="22" t="n"/>
      <c r="S86" s="22" t="n"/>
      <c r="T86" s="22" t="n"/>
      <c r="U86" s="22" t="n"/>
      <c r="V86" s="22" t="n"/>
      <c r="W86" s="22" t="n"/>
      <c r="X86" s="22" t="n"/>
      <c r="Y86" s="22" t="n"/>
      <c r="Z86" s="22" t="n"/>
      <c r="AA86" s="22" t="n"/>
      <c r="AB86" s="22" t="n"/>
      <c r="AC86" s="22" t="n"/>
      <c r="AD86" s="22" t="n"/>
      <c r="AE86" s="22" t="n"/>
      <c r="AF86" s="22" t="n"/>
    </row>
    <row r="87" ht="16.5" customHeight="1" s="283">
      <c r="A87" s="109" t="n">
        <v>52</v>
      </c>
      <c r="B87" s="110" t="inlineStr">
        <is>
          <t>Melania Publishing CV</t>
        </is>
      </c>
      <c r="C87" s="93">
        <f>#REF!</f>
        <v/>
      </c>
      <c r="D87" s="94" t="inlineStr">
        <is>
          <t>Non PPN</t>
        </is>
      </c>
      <c r="E87" s="91">
        <f>#REF!</f>
        <v/>
      </c>
      <c r="F87" s="19" t="n"/>
      <c r="G87" s="92" t="n"/>
      <c r="H87" s="19" t="n"/>
      <c r="I87" s="90">
        <f>#REF!</f>
        <v/>
      </c>
      <c r="J87" s="90">
        <f>#REF!</f>
        <v/>
      </c>
      <c r="K87" s="91">
        <f>#REF!</f>
        <v/>
      </c>
      <c r="L87" s="22" t="n"/>
      <c r="M87" s="22" t="n"/>
      <c r="N87" s="22" t="n"/>
      <c r="O87" s="22" t="n"/>
      <c r="P87" s="22" t="n"/>
      <c r="Q87" s="22" t="n"/>
      <c r="R87" s="22" t="n"/>
      <c r="S87" s="22" t="n"/>
      <c r="T87" s="22" t="n"/>
      <c r="U87" s="22" t="n"/>
      <c r="V87" s="22" t="n"/>
      <c r="W87" s="22" t="n"/>
      <c r="X87" s="22" t="n"/>
      <c r="Y87" s="22" t="n"/>
      <c r="Z87" s="22" t="n"/>
      <c r="AA87" s="22" t="n"/>
      <c r="AB87" s="22" t="n"/>
      <c r="AC87" s="22" t="n"/>
      <c r="AD87" s="22" t="n"/>
      <c r="AE87" s="22" t="n"/>
      <c r="AF87" s="22" t="n"/>
    </row>
    <row r="88" ht="16.5" customHeight="1" s="283">
      <c r="A88" s="109" t="n">
        <v>53</v>
      </c>
      <c r="B88" s="110" t="inlineStr">
        <is>
          <t>Mutiara Aksara CV</t>
        </is>
      </c>
      <c r="C88" s="93">
        <f>#REF!</f>
        <v/>
      </c>
      <c r="D88" s="94" t="inlineStr">
        <is>
          <t>PPN</t>
        </is>
      </c>
      <c r="E88" s="91">
        <f>#REF!</f>
        <v/>
      </c>
      <c r="F88" s="19" t="n"/>
      <c r="G88" s="92" t="n"/>
      <c r="H88" s="19" t="n"/>
      <c r="I88" s="90">
        <f>#REF!</f>
        <v/>
      </c>
      <c r="J88" s="90">
        <f>#REF!</f>
        <v/>
      </c>
      <c r="K88" s="91">
        <f>#REF!</f>
        <v/>
      </c>
      <c r="L88" s="22" t="n"/>
      <c r="M88" s="22" t="n"/>
      <c r="N88" s="22" t="n"/>
      <c r="O88" s="22" t="n"/>
      <c r="P88" s="22" t="n"/>
      <c r="Q88" s="22" t="n"/>
      <c r="R88" s="22" t="n"/>
      <c r="S88" s="22" t="n"/>
      <c r="T88" s="22" t="n"/>
      <c r="U88" s="22" t="n"/>
      <c r="V88" s="22" t="n"/>
      <c r="W88" s="22" t="n"/>
      <c r="X88" s="22" t="n"/>
      <c r="Y88" s="22" t="n"/>
      <c r="Z88" s="22" t="n"/>
      <c r="AA88" s="22" t="n"/>
      <c r="AB88" s="22" t="n"/>
      <c r="AC88" s="22" t="n"/>
      <c r="AD88" s="22" t="n"/>
      <c r="AE88" s="22" t="n"/>
      <c r="AF88" s="22" t="n"/>
    </row>
    <row r="89" ht="16.5" customHeight="1" s="283">
      <c r="A89" s="109" t="n">
        <v>54</v>
      </c>
      <c r="B89" s="119" t="inlineStr">
        <is>
          <t>Nafal Global Nusantara PT</t>
        </is>
      </c>
      <c r="C89" s="90">
        <f>#REF!</f>
        <v/>
      </c>
      <c r="D89" s="94" t="inlineStr">
        <is>
          <t>Non PPN</t>
        </is>
      </c>
      <c r="E89" s="91">
        <f>#REF!</f>
        <v/>
      </c>
      <c r="F89" s="19" t="n"/>
      <c r="G89" s="92" t="n"/>
      <c r="H89" s="19" t="n"/>
      <c r="I89" s="90">
        <f>#REF!</f>
        <v/>
      </c>
      <c r="J89" s="90">
        <f>#REF!</f>
        <v/>
      </c>
      <c r="K89" s="91">
        <f>#REF!</f>
        <v/>
      </c>
      <c r="L89" s="22" t="n"/>
      <c r="M89" s="22" t="n"/>
      <c r="N89" s="22" t="n"/>
      <c r="O89" s="22" t="n"/>
      <c r="P89" s="22" t="n"/>
      <c r="Q89" s="22" t="n"/>
      <c r="R89" s="22" t="n"/>
      <c r="S89" s="22" t="n"/>
      <c r="T89" s="22" t="n"/>
      <c r="U89" s="22" t="n"/>
      <c r="V89" s="22" t="n"/>
      <c r="W89" s="22" t="n"/>
      <c r="X89" s="22" t="n"/>
      <c r="Y89" s="22" t="n"/>
      <c r="Z89" s="22" t="n"/>
      <c r="AA89" s="22" t="n"/>
      <c r="AB89" s="22" t="n"/>
      <c r="AC89" s="22" t="n"/>
      <c r="AD89" s="22" t="n"/>
      <c r="AE89" s="22" t="n"/>
      <c r="AF89" s="22" t="n"/>
    </row>
    <row r="90" ht="16.5" customHeight="1" s="283">
      <c r="A90" s="109" t="n">
        <v>55</v>
      </c>
      <c r="B90" s="110" t="inlineStr">
        <is>
          <t>Niaga Swadaya PT</t>
        </is>
      </c>
      <c r="C90" s="93">
        <f>#REF!</f>
        <v/>
      </c>
      <c r="D90" s="94" t="inlineStr">
        <is>
          <t>PPN</t>
        </is>
      </c>
      <c r="E90" s="91">
        <f>#REF!</f>
        <v/>
      </c>
      <c r="F90" s="19" t="n"/>
      <c r="G90" s="92" t="n"/>
      <c r="H90" s="19" t="n"/>
      <c r="I90" s="90">
        <f>#REF!</f>
        <v/>
      </c>
      <c r="J90" s="90">
        <f>#REF!</f>
        <v/>
      </c>
      <c r="K90" s="91">
        <f>#REF!</f>
        <v/>
      </c>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row>
    <row r="91" ht="16.5" customHeight="1" s="283">
      <c r="A91" s="109" t="n">
        <v>56</v>
      </c>
      <c r="B91" s="110" t="inlineStr">
        <is>
          <t>Nuansa Cendekia CV</t>
        </is>
      </c>
      <c r="C91" s="93">
        <f>#REF!</f>
        <v/>
      </c>
      <c r="D91" s="94" t="inlineStr">
        <is>
          <t>PPN</t>
        </is>
      </c>
      <c r="E91" s="91">
        <f>#REF!</f>
        <v/>
      </c>
      <c r="F91" s="19" t="n"/>
      <c r="G91" s="92" t="n"/>
      <c r="H91" s="19" t="n"/>
      <c r="I91" s="90">
        <f>#REF!</f>
        <v/>
      </c>
      <c r="J91" s="90">
        <f>#REF!</f>
        <v/>
      </c>
      <c r="K91" s="91">
        <f>#REF!</f>
        <v/>
      </c>
      <c r="L91" s="22" t="n"/>
      <c r="M91" s="22" t="n"/>
      <c r="N91" s="22" t="n"/>
      <c r="O91" s="22" t="n"/>
      <c r="P91" s="22" t="n"/>
      <c r="Q91" s="22" t="n"/>
      <c r="R91" s="22" t="n"/>
      <c r="S91" s="22" t="n"/>
      <c r="T91" s="22" t="n"/>
      <c r="U91" s="22" t="n"/>
      <c r="V91" s="22" t="n"/>
      <c r="W91" s="22" t="n"/>
      <c r="X91" s="22" t="n"/>
      <c r="Y91" s="22" t="n"/>
      <c r="Z91" s="22" t="n"/>
      <c r="AA91" s="22" t="n"/>
      <c r="AB91" s="22" t="n"/>
      <c r="AC91" s="22" t="n"/>
      <c r="AD91" s="22" t="n"/>
      <c r="AE91" s="22" t="n"/>
      <c r="AF91" s="22" t="n"/>
    </row>
    <row r="92" ht="16.5" customHeight="1" s="283">
      <c r="A92" s="109" t="n">
        <v>57</v>
      </c>
      <c r="B92" s="110" t="inlineStr">
        <is>
          <t>Penebar Swadaya PT</t>
        </is>
      </c>
      <c r="C92" s="93">
        <f>#REF!</f>
        <v/>
      </c>
      <c r="D92" s="94" t="inlineStr">
        <is>
          <t>Non PPN</t>
        </is>
      </c>
      <c r="E92" s="91">
        <f>#REF!</f>
        <v/>
      </c>
      <c r="F92" s="19" t="n"/>
      <c r="G92" s="92" t="n"/>
      <c r="H92" s="19" t="n"/>
      <c r="I92" s="90">
        <f>#REF!</f>
        <v/>
      </c>
      <c r="J92" s="90">
        <f>#REF!</f>
        <v/>
      </c>
      <c r="K92" s="91">
        <f>#REF!</f>
        <v/>
      </c>
      <c r="L92" s="22" t="n"/>
      <c r="M92" s="22" t="n"/>
      <c r="N92" s="22" t="n"/>
      <c r="O92" s="22" t="n"/>
      <c r="P92" s="22" t="n"/>
      <c r="Q92" s="22" t="n"/>
      <c r="R92" s="22" t="n"/>
      <c r="S92" s="22" t="n"/>
      <c r="T92" s="22" t="n"/>
      <c r="U92" s="22" t="n"/>
      <c r="V92" s="22" t="n"/>
      <c r="W92" s="22" t="n"/>
      <c r="X92" s="22" t="n"/>
      <c r="Y92" s="22" t="n"/>
      <c r="Z92" s="22" t="n"/>
      <c r="AA92" s="22" t="n"/>
      <c r="AB92" s="22" t="n"/>
      <c r="AC92" s="22" t="n"/>
      <c r="AD92" s="22" t="n"/>
      <c r="AE92" s="22" t="n"/>
      <c r="AF92" s="22" t="n"/>
    </row>
    <row r="93" ht="16.5" customHeight="1" s="283">
      <c r="A93" s="109" t="n">
        <v>58</v>
      </c>
      <c r="B93" s="110" t="inlineStr">
        <is>
          <t>Penerbit Adab</t>
        </is>
      </c>
      <c r="C93" s="93">
        <f>#REF!</f>
        <v/>
      </c>
      <c r="D93" s="94" t="inlineStr">
        <is>
          <t>Non PPN</t>
        </is>
      </c>
      <c r="E93" s="91">
        <f>#REF!</f>
        <v/>
      </c>
      <c r="F93" s="19" t="n"/>
      <c r="G93" s="92" t="n"/>
      <c r="H93" s="19" t="n"/>
      <c r="I93" s="90">
        <f>#REF!</f>
        <v/>
      </c>
      <c r="J93" s="90">
        <f>#REF!</f>
        <v/>
      </c>
      <c r="K93" s="91">
        <f>#REF!</f>
        <v/>
      </c>
      <c r="L93" s="22" t="n"/>
      <c r="M93" s="22" t="n"/>
      <c r="N93" s="22" t="n"/>
      <c r="O93" s="22" t="n"/>
      <c r="P93" s="22" t="n"/>
      <c r="Q93" s="22" t="n"/>
      <c r="R93" s="22" t="n"/>
      <c r="S93" s="22" t="n"/>
      <c r="T93" s="22" t="n"/>
      <c r="U93" s="22" t="n"/>
      <c r="V93" s="22" t="n"/>
      <c r="W93" s="22" t="n"/>
      <c r="X93" s="22" t="n"/>
      <c r="Y93" s="22" t="n"/>
      <c r="Z93" s="22" t="n"/>
      <c r="AA93" s="22" t="n"/>
      <c r="AB93" s="22" t="n"/>
      <c r="AC93" s="22" t="n"/>
      <c r="AD93" s="22" t="n"/>
      <c r="AE93" s="22" t="n"/>
      <c r="AF93" s="22" t="n"/>
    </row>
    <row r="94" ht="16.5" customHeight="1" s="283">
      <c r="A94" s="109" t="n">
        <v>59</v>
      </c>
      <c r="B94" s="110" t="inlineStr">
        <is>
          <t>Penerbit EGC</t>
        </is>
      </c>
      <c r="C94" s="93">
        <f>#REF!</f>
        <v/>
      </c>
      <c r="D94" s="94" t="inlineStr">
        <is>
          <t>PPN</t>
        </is>
      </c>
      <c r="E94" s="91">
        <f>#REF!</f>
        <v/>
      </c>
      <c r="F94" s="19" t="n"/>
      <c r="G94" s="92" t="n"/>
      <c r="H94" s="19" t="n"/>
      <c r="I94" s="90">
        <f>#REF!</f>
        <v/>
      </c>
      <c r="J94" s="90">
        <f>#REF!</f>
        <v/>
      </c>
      <c r="K94" s="91">
        <f>#REF!</f>
        <v/>
      </c>
      <c r="L94" s="22" t="n"/>
      <c r="M94" s="22" t="n"/>
      <c r="N94" s="22" t="n"/>
      <c r="O94" s="22" t="n"/>
      <c r="P94" s="22" t="n"/>
      <c r="Q94" s="22" t="n"/>
      <c r="R94" s="22" t="n"/>
      <c r="S94" s="22" t="n"/>
      <c r="T94" s="22" t="n"/>
      <c r="U94" s="22" t="n"/>
      <c r="V94" s="22" t="n"/>
      <c r="W94" s="22" t="n"/>
      <c r="X94" s="22" t="n"/>
      <c r="Y94" s="22" t="n"/>
      <c r="Z94" s="22" t="n"/>
      <c r="AA94" s="22" t="n"/>
      <c r="AB94" s="22" t="n"/>
      <c r="AC94" s="22" t="n"/>
      <c r="AD94" s="22" t="n"/>
      <c r="AE94" s="22" t="n"/>
      <c r="AF94" s="22" t="n"/>
    </row>
    <row r="95" ht="16.5" customHeight="1" s="283">
      <c r="A95" s="109" t="n">
        <v>60</v>
      </c>
      <c r="B95" s="110" t="inlineStr">
        <is>
          <t>Penerbit IPB Press PT</t>
        </is>
      </c>
      <c r="C95" s="93">
        <f>#REF!</f>
        <v/>
      </c>
      <c r="D95" s="94" t="inlineStr">
        <is>
          <t>Non PPN</t>
        </is>
      </c>
      <c r="E95" s="91">
        <f>#REF!</f>
        <v/>
      </c>
      <c r="F95" s="19" t="n"/>
      <c r="G95" s="92" t="n"/>
      <c r="H95" s="19" t="n"/>
      <c r="I95" s="90">
        <f>#REF!</f>
        <v/>
      </c>
      <c r="J95" s="90">
        <f>#REF!</f>
        <v/>
      </c>
      <c r="K95" s="91">
        <f>#REF!</f>
        <v/>
      </c>
      <c r="L95" s="22" t="n"/>
      <c r="M95" s="22" t="n"/>
      <c r="N95" s="22" t="n"/>
      <c r="O95" s="22" t="n"/>
      <c r="P95" s="22" t="n"/>
      <c r="Q95" s="22" t="n"/>
      <c r="R95" s="22" t="n"/>
      <c r="S95" s="22" t="n"/>
      <c r="T95" s="22" t="n"/>
      <c r="U95" s="22" t="n"/>
      <c r="V95" s="22" t="n"/>
      <c r="W95" s="22" t="n"/>
      <c r="X95" s="22" t="n"/>
      <c r="Y95" s="22" t="n"/>
      <c r="Z95" s="22" t="n"/>
      <c r="AA95" s="22" t="n"/>
      <c r="AB95" s="22" t="n"/>
      <c r="AC95" s="22" t="n"/>
      <c r="AD95" s="22" t="n"/>
      <c r="AE95" s="22" t="n"/>
      <c r="AF95" s="22" t="n"/>
    </row>
    <row r="96" ht="16.5" customHeight="1" s="283">
      <c r="A96" s="109" t="n">
        <v>61</v>
      </c>
      <c r="B96" s="110" t="inlineStr">
        <is>
          <t>Penerbit Salemba</t>
        </is>
      </c>
      <c r="C96" s="93">
        <f>#REF!</f>
        <v/>
      </c>
      <c r="D96" s="94" t="inlineStr">
        <is>
          <t>Non PPN</t>
        </is>
      </c>
      <c r="E96" s="91">
        <f>#REF!</f>
        <v/>
      </c>
      <c r="F96" s="19" t="n"/>
      <c r="G96" s="92" t="n"/>
      <c r="H96" s="19" t="n"/>
      <c r="I96" s="90">
        <f>#REF!</f>
        <v/>
      </c>
      <c r="J96" s="90">
        <f>#REF!</f>
        <v/>
      </c>
      <c r="K96" s="91">
        <f>#REF!</f>
        <v/>
      </c>
      <c r="L96" s="22" t="n"/>
      <c r="M96" s="22" t="n"/>
      <c r="N96" s="22" t="n"/>
      <c r="O96" s="22" t="n"/>
      <c r="P96" s="22" t="n"/>
      <c r="Q96" s="22" t="n"/>
      <c r="R96" s="22" t="n"/>
      <c r="S96" s="22" t="n"/>
      <c r="T96" s="22" t="n"/>
      <c r="U96" s="22" t="n"/>
      <c r="V96" s="22" t="n"/>
      <c r="W96" s="22" t="n"/>
      <c r="X96" s="22" t="n"/>
      <c r="Y96" s="22" t="n"/>
      <c r="Z96" s="22" t="n"/>
      <c r="AA96" s="22" t="n"/>
      <c r="AB96" s="22" t="n"/>
      <c r="AC96" s="22" t="n"/>
      <c r="AD96" s="22" t="n"/>
      <c r="AE96" s="22" t="n"/>
      <c r="AF96" s="22" t="n"/>
    </row>
    <row r="97" ht="16.5" customHeight="1" s="283">
      <c r="A97" s="109" t="n">
        <v>62</v>
      </c>
      <c r="B97" s="110" t="inlineStr">
        <is>
          <t>Pohon Cahaya Semesta PT</t>
        </is>
      </c>
      <c r="C97" s="93">
        <f>#REF!</f>
        <v/>
      </c>
      <c r="D97" s="94" t="inlineStr">
        <is>
          <t>PPN</t>
        </is>
      </c>
      <c r="E97" s="91">
        <f>#REF!</f>
        <v/>
      </c>
      <c r="F97" s="19" t="n"/>
      <c r="G97" s="92" t="n"/>
      <c r="H97" s="19" t="n"/>
      <c r="I97" s="90">
        <f>#REF!</f>
        <v/>
      </c>
      <c r="J97" s="90">
        <f>#REF!</f>
        <v/>
      </c>
      <c r="K97" s="91">
        <f>#REF!</f>
        <v/>
      </c>
      <c r="L97" s="22" t="n"/>
      <c r="M97" s="22" t="n"/>
      <c r="N97" s="22" t="n"/>
      <c r="O97" s="22" t="n"/>
      <c r="P97" s="22" t="n"/>
      <c r="Q97" s="22" t="n"/>
      <c r="R97" s="22" t="n"/>
      <c r="S97" s="22" t="n"/>
      <c r="T97" s="22" t="n"/>
      <c r="U97" s="22" t="n"/>
      <c r="V97" s="22" t="n"/>
      <c r="W97" s="22" t="n"/>
      <c r="X97" s="22" t="n"/>
      <c r="Y97" s="22" t="n"/>
      <c r="Z97" s="22" t="n"/>
      <c r="AA97" s="22" t="n"/>
      <c r="AB97" s="22" t="n"/>
      <c r="AC97" s="22" t="n"/>
      <c r="AD97" s="22" t="n"/>
      <c r="AE97" s="22" t="n"/>
      <c r="AF97" s="22" t="n"/>
    </row>
    <row r="98" ht="16.5" customHeight="1" s="283">
      <c r="A98" s="109" t="n">
        <v>63</v>
      </c>
      <c r="B98" s="110" t="inlineStr">
        <is>
          <t>Prana Dinamika Sejahtera PT</t>
        </is>
      </c>
      <c r="C98" s="93">
        <f>#REF!</f>
        <v/>
      </c>
      <c r="D98" s="94" t="inlineStr">
        <is>
          <t>PPN</t>
        </is>
      </c>
      <c r="E98" s="91">
        <f>#REF!</f>
        <v/>
      </c>
      <c r="F98" s="19" t="n"/>
      <c r="G98" s="92" t="n"/>
      <c r="H98" s="19" t="n"/>
      <c r="I98" s="90">
        <f>#REF!</f>
        <v/>
      </c>
      <c r="J98" s="90">
        <f>#REF!</f>
        <v/>
      </c>
      <c r="K98" s="91">
        <f>#REF!</f>
        <v/>
      </c>
      <c r="L98" s="22" t="n"/>
      <c r="M98" s="22" t="n"/>
      <c r="N98" s="22" t="n"/>
      <c r="O98" s="22" t="n"/>
      <c r="P98" s="22" t="n"/>
      <c r="Q98" s="22" t="n"/>
      <c r="R98" s="22" t="n"/>
      <c r="S98" s="22" t="n"/>
      <c r="T98" s="22" t="n"/>
      <c r="U98" s="22" t="n"/>
      <c r="V98" s="22" t="n"/>
      <c r="W98" s="22" t="n"/>
      <c r="X98" s="22" t="n"/>
      <c r="Y98" s="22" t="n"/>
      <c r="Z98" s="22" t="n"/>
      <c r="AA98" s="22" t="n"/>
      <c r="AB98" s="22" t="n"/>
      <c r="AC98" s="22" t="n"/>
      <c r="AD98" s="22" t="n"/>
      <c r="AE98" s="22" t="n"/>
      <c r="AF98" s="22" t="n"/>
    </row>
    <row r="99" ht="16.5" customHeight="1" s="283">
      <c r="A99" s="109" t="n">
        <v>64</v>
      </c>
      <c r="B99" s="110" t="inlineStr">
        <is>
          <t>PrenadaMedia Group</t>
        </is>
      </c>
      <c r="C99" s="93">
        <f>#REF!</f>
        <v/>
      </c>
      <c r="D99" s="94" t="inlineStr">
        <is>
          <t>Non PPN</t>
        </is>
      </c>
      <c r="E99" s="91">
        <f>#REF!</f>
        <v/>
      </c>
      <c r="F99" s="19" t="n"/>
      <c r="G99" s="92" t="n"/>
      <c r="H99" s="19" t="n"/>
      <c r="I99" s="90">
        <f>#REF!</f>
        <v/>
      </c>
      <c r="J99" s="90">
        <f>#REF!</f>
        <v/>
      </c>
      <c r="K99" s="91">
        <f>#REF!</f>
        <v/>
      </c>
      <c r="L99" s="22" t="n"/>
      <c r="M99" s="22" t="n"/>
      <c r="N99" s="22" t="n"/>
      <c r="O99" s="22" t="n"/>
      <c r="P99" s="22" t="n"/>
      <c r="Q99" s="22" t="n"/>
      <c r="R99" s="22" t="n"/>
      <c r="S99" s="22" t="n"/>
      <c r="T99" s="22" t="n"/>
      <c r="U99" s="22" t="n"/>
      <c r="V99" s="22" t="n"/>
      <c r="W99" s="22" t="n"/>
      <c r="X99" s="22" t="n"/>
      <c r="Y99" s="22" t="n"/>
      <c r="Z99" s="22" t="n"/>
      <c r="AA99" s="22" t="n"/>
      <c r="AB99" s="22" t="n"/>
      <c r="AC99" s="22" t="n"/>
      <c r="AD99" s="22" t="n"/>
      <c r="AE99" s="22" t="n"/>
      <c r="AF99" s="22" t="n"/>
    </row>
    <row r="100" ht="16.5" customHeight="1" s="283">
      <c r="A100" s="109" t="n">
        <v>65</v>
      </c>
      <c r="B100" s="110" t="inlineStr">
        <is>
          <t>Pusat Data dan Analisa Tempo PT</t>
        </is>
      </c>
      <c r="C100" s="90">
        <f>#REF!</f>
        <v/>
      </c>
      <c r="D100" s="94" t="inlineStr">
        <is>
          <t>PPN</t>
        </is>
      </c>
      <c r="E100" s="91">
        <f>#REF!</f>
        <v/>
      </c>
      <c r="F100" s="19" t="n"/>
      <c r="G100" s="92" t="n"/>
      <c r="H100" s="19" t="n"/>
      <c r="I100" s="90">
        <f>#REF!</f>
        <v/>
      </c>
      <c r="J100" s="90">
        <f>#REF!</f>
        <v/>
      </c>
      <c r="K100" s="91">
        <f>#REF!</f>
        <v/>
      </c>
      <c r="L100" s="22" t="n"/>
      <c r="M100" s="22" t="n"/>
      <c r="N100" s="22" t="n"/>
      <c r="O100" s="22" t="n"/>
      <c r="P100" s="22" t="n"/>
      <c r="Q100" s="22" t="n"/>
      <c r="R100" s="22" t="n"/>
      <c r="S100" s="22" t="n"/>
      <c r="T100" s="22" t="n"/>
      <c r="U100" s="22" t="n"/>
      <c r="V100" s="22" t="n"/>
      <c r="W100" s="22" t="n"/>
      <c r="X100" s="22" t="n"/>
      <c r="Y100" s="22" t="n"/>
      <c r="Z100" s="22" t="n"/>
      <c r="AA100" s="22" t="n"/>
      <c r="AB100" s="22" t="n"/>
      <c r="AC100" s="22" t="n"/>
      <c r="AD100" s="22" t="n"/>
      <c r="AE100" s="22" t="n"/>
      <c r="AF100" s="22" t="n"/>
    </row>
    <row r="101" ht="16.5" customHeight="1" s="283">
      <c r="A101" s="109" t="n">
        <v>66</v>
      </c>
      <c r="B101" s="110" t="inlineStr">
        <is>
          <t>Puspa Swara PT</t>
        </is>
      </c>
      <c r="C101" s="90">
        <f>#REF!</f>
        <v/>
      </c>
      <c r="D101" s="94" t="inlineStr">
        <is>
          <t>Non PPN</t>
        </is>
      </c>
      <c r="E101" s="91">
        <f>#REF!</f>
        <v/>
      </c>
      <c r="F101" s="19" t="n"/>
      <c r="G101" s="92" t="n"/>
      <c r="H101" s="19" t="n"/>
      <c r="I101" s="90">
        <f>#REF!</f>
        <v/>
      </c>
      <c r="J101" s="90">
        <f>#REF!</f>
        <v/>
      </c>
      <c r="K101" s="91">
        <f>#REF!</f>
        <v/>
      </c>
      <c r="L101" s="22" t="n"/>
      <c r="M101" s="22" t="n"/>
      <c r="N101" s="22" t="n"/>
      <c r="O101" s="22" t="n"/>
      <c r="P101" s="22" t="n"/>
      <c r="Q101" s="22" t="n"/>
      <c r="R101" s="22" t="n"/>
      <c r="S101" s="22" t="n"/>
      <c r="T101" s="22" t="n"/>
      <c r="U101" s="22" t="n"/>
      <c r="V101" s="22" t="n"/>
      <c r="W101" s="22" t="n"/>
      <c r="X101" s="22" t="n"/>
      <c r="Y101" s="22" t="n"/>
      <c r="Z101" s="22" t="n"/>
      <c r="AA101" s="22" t="n"/>
      <c r="AB101" s="22" t="n"/>
      <c r="AC101" s="22" t="n"/>
      <c r="AD101" s="22" t="n"/>
      <c r="AE101" s="22" t="n"/>
      <c r="AF101" s="22" t="n"/>
    </row>
    <row r="102" ht="16.5" customHeight="1" s="283">
      <c r="A102" s="109" t="n">
        <v>67</v>
      </c>
      <c r="B102" s="110" t="inlineStr">
        <is>
          <t>Pustaka Baru Press</t>
        </is>
      </c>
      <c r="C102" s="90">
        <f>#REF!</f>
        <v/>
      </c>
      <c r="D102" s="94" t="inlineStr">
        <is>
          <t>Non PPN</t>
        </is>
      </c>
      <c r="E102" s="91">
        <f>#REF!</f>
        <v/>
      </c>
      <c r="F102" s="19" t="n"/>
      <c r="G102" s="92" t="n"/>
      <c r="H102" s="19" t="n"/>
      <c r="I102" s="90">
        <f>#REF!</f>
        <v/>
      </c>
      <c r="J102" s="90">
        <f>#REF!</f>
        <v/>
      </c>
      <c r="K102" s="91">
        <f>#REF!</f>
        <v/>
      </c>
      <c r="L102" s="22" t="n"/>
      <c r="M102" s="22" t="n"/>
      <c r="N102" s="22" t="n"/>
      <c r="O102" s="22" t="n"/>
      <c r="P102" s="22" t="n"/>
      <c r="Q102" s="22" t="n"/>
      <c r="R102" s="22" t="n"/>
      <c r="S102" s="22" t="n"/>
      <c r="T102" s="22" t="n"/>
      <c r="U102" s="22" t="n"/>
      <c r="V102" s="22" t="n"/>
      <c r="W102" s="22" t="n"/>
      <c r="X102" s="22" t="n"/>
      <c r="Y102" s="22" t="n"/>
      <c r="Z102" s="22" t="n"/>
      <c r="AA102" s="22" t="n"/>
      <c r="AB102" s="22" t="n"/>
      <c r="AC102" s="22" t="n"/>
      <c r="AD102" s="22" t="n"/>
      <c r="AE102" s="22" t="n"/>
      <c r="AF102" s="22" t="n"/>
    </row>
    <row r="103" ht="16.5" customHeight="1" s="283">
      <c r="A103" s="109" t="n">
        <v>68</v>
      </c>
      <c r="B103" s="110" t="inlineStr">
        <is>
          <t>Pustaka Bengawan CV</t>
        </is>
      </c>
      <c r="C103" s="90">
        <f>#REF!</f>
        <v/>
      </c>
      <c r="D103" s="94" t="inlineStr">
        <is>
          <t>PPN</t>
        </is>
      </c>
      <c r="E103" s="91">
        <f>#REF!</f>
        <v/>
      </c>
      <c r="F103" s="19" t="n"/>
      <c r="G103" s="92" t="n"/>
      <c r="H103" s="19" t="n"/>
      <c r="I103" s="90">
        <f>#REF!</f>
        <v/>
      </c>
      <c r="J103" s="90">
        <f>#REF!</f>
        <v/>
      </c>
      <c r="K103" s="91">
        <f>#REF!</f>
        <v/>
      </c>
      <c r="L103" s="22" t="n"/>
      <c r="M103" s="22" t="n"/>
      <c r="N103" s="22" t="n"/>
      <c r="O103" s="22" t="n"/>
      <c r="P103" s="22" t="n"/>
      <c r="Q103" s="22" t="n"/>
      <c r="R103" s="22" t="n"/>
      <c r="S103" s="22" t="n"/>
      <c r="T103" s="22" t="n"/>
      <c r="U103" s="22" t="n"/>
      <c r="V103" s="22" t="n"/>
      <c r="W103" s="22" t="n"/>
      <c r="X103" s="22" t="n"/>
      <c r="Y103" s="22" t="n"/>
      <c r="Z103" s="22" t="n"/>
      <c r="AA103" s="22" t="n"/>
      <c r="AB103" s="22" t="n"/>
      <c r="AC103" s="22" t="n"/>
      <c r="AD103" s="22" t="n"/>
      <c r="AE103" s="22" t="n"/>
      <c r="AF103" s="22" t="n"/>
    </row>
    <row r="104" ht="16.5" customHeight="1" s="283">
      <c r="A104" s="109" t="n">
        <v>69</v>
      </c>
      <c r="B104" s="110" t="inlineStr">
        <is>
          <t>Pustaka Rumah Cinta CV</t>
        </is>
      </c>
      <c r="C104" s="90">
        <f>#REF!</f>
        <v/>
      </c>
      <c r="D104" s="94" t="inlineStr">
        <is>
          <t>PPN</t>
        </is>
      </c>
      <c r="E104" s="91">
        <f>#REF!</f>
        <v/>
      </c>
      <c r="F104" s="19" t="n"/>
      <c r="G104" s="92" t="n"/>
      <c r="H104" s="19" t="n"/>
      <c r="I104" s="90">
        <f>#REF!</f>
        <v/>
      </c>
      <c r="J104" s="90">
        <f>#REF!</f>
        <v/>
      </c>
      <c r="K104" s="91">
        <f>#REF!</f>
        <v/>
      </c>
      <c r="L104" s="22" t="n"/>
      <c r="M104" s="22" t="n"/>
      <c r="N104" s="22" t="n"/>
      <c r="O104" s="22" t="n"/>
      <c r="P104" s="22" t="n"/>
      <c r="Q104" s="22" t="n"/>
      <c r="R104" s="22" t="n"/>
      <c r="S104" s="22" t="n"/>
      <c r="T104" s="22" t="n"/>
      <c r="U104" s="22" t="n"/>
      <c r="V104" s="22" t="n"/>
      <c r="W104" s="22" t="n"/>
      <c r="X104" s="22" t="n"/>
      <c r="Y104" s="22" t="n"/>
      <c r="Z104" s="22" t="n"/>
      <c r="AA104" s="22" t="n"/>
      <c r="AB104" s="22" t="n"/>
      <c r="AC104" s="22" t="n"/>
      <c r="AD104" s="22" t="n"/>
      <c r="AE104" s="22" t="n"/>
      <c r="AF104" s="22" t="n"/>
    </row>
    <row r="105" ht="16.5" customHeight="1" s="283">
      <c r="A105" s="109" t="n">
        <v>70</v>
      </c>
      <c r="B105" s="110" t="inlineStr">
        <is>
          <t>RajaGrafindo Persada PT</t>
        </is>
      </c>
      <c r="C105" s="90">
        <f>#REF!</f>
        <v/>
      </c>
      <c r="D105" s="94" t="inlineStr">
        <is>
          <t>Non PPN</t>
        </is>
      </c>
      <c r="E105" s="91">
        <f>#REF!</f>
        <v/>
      </c>
      <c r="F105" s="19" t="n"/>
      <c r="G105" s="92" t="n"/>
      <c r="H105" s="19" t="n"/>
      <c r="I105" s="90">
        <f>#REF!</f>
        <v/>
      </c>
      <c r="J105" s="90">
        <f>#REF!</f>
        <v/>
      </c>
      <c r="K105" s="91">
        <f>#REF!</f>
        <v/>
      </c>
      <c r="L105" s="22" t="n"/>
      <c r="M105" s="22" t="n"/>
      <c r="N105" s="22" t="n"/>
      <c r="O105" s="22" t="n"/>
      <c r="P105" s="22" t="n"/>
      <c r="Q105" s="22" t="n"/>
      <c r="R105" s="22" t="n"/>
      <c r="S105" s="22" t="n"/>
      <c r="T105" s="22" t="n"/>
      <c r="U105" s="22" t="n"/>
      <c r="V105" s="22" t="n"/>
      <c r="W105" s="22" t="n"/>
      <c r="X105" s="22" t="n"/>
      <c r="Y105" s="22" t="n"/>
      <c r="Z105" s="22" t="n"/>
      <c r="AA105" s="22" t="n"/>
      <c r="AB105" s="22" t="n"/>
      <c r="AC105" s="22" t="n"/>
      <c r="AD105" s="22" t="n"/>
      <c r="AE105" s="22" t="n"/>
      <c r="AF105" s="22" t="n"/>
    </row>
    <row r="106" ht="16.5" customHeight="1" s="283">
      <c r="A106" s="109" t="n">
        <v>71</v>
      </c>
      <c r="B106" s="119" t="inlineStr">
        <is>
          <t>Rajawali Intan Cemerlang</t>
        </is>
      </c>
      <c r="C106" s="90">
        <f>#REF!</f>
        <v/>
      </c>
      <c r="D106" s="94" t="inlineStr">
        <is>
          <t>Non PPN</t>
        </is>
      </c>
      <c r="E106" s="91">
        <f>#REF!</f>
        <v/>
      </c>
      <c r="F106" s="19" t="n"/>
      <c r="G106" s="92" t="n"/>
      <c r="H106" s="19" t="n"/>
      <c r="I106" s="90">
        <f>#REF!</f>
        <v/>
      </c>
      <c r="J106" s="90">
        <f>#REF!</f>
        <v/>
      </c>
      <c r="K106" s="91">
        <f>#REF!</f>
        <v/>
      </c>
      <c r="L106" s="22" t="n"/>
      <c r="M106" s="22" t="n"/>
      <c r="N106" s="22" t="n"/>
      <c r="O106" s="22" t="n"/>
      <c r="P106" s="22" t="n"/>
      <c r="Q106" s="22" t="n"/>
      <c r="R106" s="22" t="n"/>
      <c r="S106" s="22" t="n"/>
      <c r="T106" s="22" t="n"/>
      <c r="U106" s="22" t="n"/>
      <c r="V106" s="22" t="n"/>
      <c r="W106" s="22" t="n"/>
      <c r="X106" s="22" t="n"/>
      <c r="Y106" s="22" t="n"/>
      <c r="Z106" s="22" t="n"/>
      <c r="AA106" s="22" t="n"/>
      <c r="AB106" s="22" t="n"/>
      <c r="AC106" s="22" t="n"/>
      <c r="AD106" s="22" t="n"/>
      <c r="AE106" s="22" t="n"/>
      <c r="AF106" s="22" t="n"/>
    </row>
    <row r="107" ht="16.5" customHeight="1" s="283">
      <c r="A107" s="109" t="n">
        <v>72</v>
      </c>
      <c r="B107" s="110" t="inlineStr">
        <is>
          <t>Rayyana Komunikasindo PT</t>
        </is>
      </c>
      <c r="C107" s="90">
        <f>#REF!</f>
        <v/>
      </c>
      <c r="D107" s="94" t="inlineStr">
        <is>
          <t>PPN</t>
        </is>
      </c>
      <c r="E107" s="91">
        <f>#REF!</f>
        <v/>
      </c>
      <c r="F107" s="19" t="n"/>
      <c r="G107" s="92" t="n"/>
      <c r="H107" s="19" t="n"/>
      <c r="I107" s="90">
        <f>#REF!</f>
        <v/>
      </c>
      <c r="J107" s="90">
        <f>#REF!</f>
        <v/>
      </c>
      <c r="K107" s="91">
        <f>#REF!</f>
        <v/>
      </c>
      <c r="L107" s="22" t="n"/>
      <c r="M107" s="22" t="n"/>
      <c r="N107" s="22" t="n"/>
      <c r="O107" s="22" t="n"/>
      <c r="P107" s="22" t="n"/>
      <c r="Q107" s="22" t="n"/>
      <c r="R107" s="22" t="n"/>
      <c r="S107" s="22" t="n"/>
      <c r="T107" s="22" t="n"/>
      <c r="U107" s="22" t="n"/>
      <c r="V107" s="22" t="n"/>
      <c r="W107" s="22" t="n"/>
      <c r="X107" s="22" t="n"/>
      <c r="Y107" s="22" t="n"/>
      <c r="Z107" s="22" t="n"/>
      <c r="AA107" s="22" t="n"/>
      <c r="AB107" s="22" t="n"/>
      <c r="AC107" s="22" t="n"/>
      <c r="AD107" s="22" t="n"/>
      <c r="AE107" s="22" t="n"/>
      <c r="AF107" s="22" t="n"/>
    </row>
    <row r="108" ht="16.5" customHeight="1" s="283">
      <c r="A108" s="109" t="n">
        <v>73</v>
      </c>
      <c r="B108" s="110" t="inlineStr">
        <is>
          <t>Refika Aditama PT</t>
        </is>
      </c>
      <c r="C108" s="90">
        <f>#REF!</f>
        <v/>
      </c>
      <c r="D108" s="94" t="inlineStr">
        <is>
          <t>Non PPN</t>
        </is>
      </c>
      <c r="E108" s="91">
        <f>#REF!</f>
        <v/>
      </c>
      <c r="F108" s="19" t="n"/>
      <c r="G108" s="92" t="n"/>
      <c r="H108" s="19" t="n"/>
      <c r="I108" s="90">
        <f>#REF!</f>
        <v/>
      </c>
      <c r="J108" s="90">
        <f>#REF!</f>
        <v/>
      </c>
      <c r="K108" s="91">
        <f>#REF!</f>
        <v/>
      </c>
      <c r="L108" s="22" t="n"/>
      <c r="M108" s="22" t="n"/>
      <c r="N108" s="22" t="n"/>
      <c r="O108" s="22" t="n"/>
      <c r="P108" s="22" t="n"/>
      <c r="Q108" s="22" t="n"/>
      <c r="R108" s="22" t="n"/>
      <c r="S108" s="22" t="n"/>
      <c r="T108" s="22" t="n"/>
      <c r="U108" s="22" t="n"/>
      <c r="V108" s="22" t="n"/>
      <c r="W108" s="22" t="n"/>
      <c r="X108" s="22" t="n"/>
      <c r="Y108" s="22" t="n"/>
      <c r="Z108" s="22" t="n"/>
      <c r="AA108" s="22" t="n"/>
      <c r="AB108" s="22" t="n"/>
      <c r="AC108" s="22" t="n"/>
      <c r="AD108" s="22" t="n"/>
      <c r="AE108" s="22" t="n"/>
      <c r="AF108" s="22" t="n"/>
    </row>
    <row r="109" ht="16.5" customHeight="1" s="283">
      <c r="A109" s="109" t="n">
        <v>74</v>
      </c>
      <c r="B109" s="110" t="inlineStr">
        <is>
          <t>Remaja Rosdakarya PT</t>
        </is>
      </c>
      <c r="C109" s="90">
        <f>#REF!</f>
        <v/>
      </c>
      <c r="D109" s="94" t="inlineStr">
        <is>
          <t>Non PPN</t>
        </is>
      </c>
      <c r="E109" s="91">
        <f>#REF!</f>
        <v/>
      </c>
      <c r="F109" s="19" t="n"/>
      <c r="G109" s="92" t="n"/>
      <c r="H109" s="19" t="n"/>
      <c r="I109" s="90">
        <f>#REF!</f>
        <v/>
      </c>
      <c r="J109" s="90">
        <f>#REF!</f>
        <v/>
      </c>
      <c r="K109" s="91">
        <f>#REF!</f>
        <v/>
      </c>
      <c r="L109" s="22" t="n"/>
      <c r="M109" s="22" t="n"/>
      <c r="N109" s="22" t="n"/>
      <c r="O109" s="22" t="n"/>
      <c r="P109" s="22" t="n"/>
      <c r="Q109" s="22" t="n"/>
      <c r="R109" s="22" t="n"/>
      <c r="S109" s="22" t="n"/>
      <c r="T109" s="22" t="n"/>
      <c r="U109" s="22" t="n"/>
      <c r="V109" s="22" t="n"/>
      <c r="W109" s="22" t="n"/>
      <c r="X109" s="22" t="n"/>
      <c r="Y109" s="22" t="n"/>
      <c r="Z109" s="22" t="n"/>
      <c r="AA109" s="22" t="n"/>
      <c r="AB109" s="22" t="n"/>
      <c r="AC109" s="22" t="n"/>
      <c r="AD109" s="22" t="n"/>
      <c r="AE109" s="22" t="n"/>
      <c r="AF109" s="22" t="n"/>
    </row>
    <row r="110" ht="16.5" customHeight="1" s="283">
      <c r="A110" s="109" t="n">
        <v>75</v>
      </c>
      <c r="B110" s="110" t="inlineStr">
        <is>
          <t>Rene Turos Indonesia PT</t>
        </is>
      </c>
      <c r="C110" s="90">
        <f>#REF!</f>
        <v/>
      </c>
      <c r="D110" s="94" t="inlineStr">
        <is>
          <t>PPN</t>
        </is>
      </c>
      <c r="E110" s="91">
        <f>#REF!</f>
        <v/>
      </c>
      <c r="F110" s="19" t="n"/>
      <c r="G110" s="92" t="n"/>
      <c r="H110" s="19" t="n"/>
      <c r="I110" s="90">
        <f>#REF!</f>
        <v/>
      </c>
      <c r="J110" s="90">
        <f>#REF!</f>
        <v/>
      </c>
      <c r="K110" s="91">
        <f>#REF!</f>
        <v/>
      </c>
      <c r="L110" s="22" t="n"/>
      <c r="M110" s="22" t="n"/>
      <c r="N110" s="22" t="n"/>
      <c r="O110" s="22" t="n"/>
      <c r="P110" s="22" t="n"/>
      <c r="Q110" s="22" t="n"/>
      <c r="R110" s="22" t="n"/>
      <c r="S110" s="22" t="n"/>
      <c r="T110" s="22" t="n"/>
      <c r="U110" s="22" t="n"/>
      <c r="V110" s="22" t="n"/>
      <c r="W110" s="22" t="n"/>
      <c r="X110" s="22" t="n"/>
      <c r="Y110" s="22" t="n"/>
      <c r="Z110" s="22" t="n"/>
      <c r="AA110" s="22" t="n"/>
      <c r="AB110" s="22" t="n"/>
      <c r="AC110" s="22" t="n"/>
      <c r="AD110" s="22" t="n"/>
      <c r="AE110" s="22" t="n"/>
      <c r="AF110" s="22" t="n"/>
    </row>
    <row r="111" ht="16.5" customHeight="1" s="283">
      <c r="A111" s="109" t="n">
        <v>76</v>
      </c>
      <c r="B111" s="110" t="inlineStr">
        <is>
          <t>Sarana Pancakarya Nusa PT</t>
        </is>
      </c>
      <c r="C111" s="90">
        <f>#REF!</f>
        <v/>
      </c>
      <c r="D111" s="94" t="inlineStr">
        <is>
          <t>PPN</t>
        </is>
      </c>
      <c r="E111" s="91">
        <f>#REF!</f>
        <v/>
      </c>
      <c r="F111" s="19" t="n"/>
      <c r="G111" s="92" t="n"/>
      <c r="H111" s="19" t="n"/>
      <c r="I111" s="90">
        <f>#REF!</f>
        <v/>
      </c>
      <c r="J111" s="90">
        <f>#REF!</f>
        <v/>
      </c>
      <c r="K111" s="91">
        <f>#REF!</f>
        <v/>
      </c>
      <c r="L111" s="22" t="n"/>
      <c r="M111" s="22" t="n"/>
      <c r="N111" s="22" t="n"/>
      <c r="O111" s="22" t="n"/>
      <c r="P111" s="22" t="n"/>
      <c r="Q111" s="22" t="n"/>
      <c r="R111" s="22" t="n"/>
      <c r="S111" s="22" t="n"/>
      <c r="T111" s="22" t="n"/>
      <c r="U111" s="22" t="n"/>
      <c r="V111" s="22" t="n"/>
      <c r="W111" s="22" t="n"/>
      <c r="X111" s="22" t="n"/>
      <c r="Y111" s="22" t="n"/>
      <c r="Z111" s="22" t="n"/>
      <c r="AA111" s="22" t="n"/>
      <c r="AB111" s="22" t="n"/>
      <c r="AC111" s="22" t="n"/>
      <c r="AD111" s="22" t="n"/>
      <c r="AE111" s="22" t="n"/>
      <c r="AF111" s="22" t="n"/>
    </row>
    <row r="112" ht="16.5" customHeight="1" s="283">
      <c r="A112" s="109" t="n">
        <v>77</v>
      </c>
      <c r="B112" s="110" t="inlineStr">
        <is>
          <t>Scopindo Media Pustaka PT</t>
        </is>
      </c>
      <c r="C112" s="90">
        <f>#REF!</f>
        <v/>
      </c>
      <c r="D112" s="94" t="inlineStr">
        <is>
          <t>Non PPN</t>
        </is>
      </c>
      <c r="E112" s="91">
        <f>#REF!</f>
        <v/>
      </c>
      <c r="F112" s="19" t="n"/>
      <c r="G112" s="92" t="n"/>
      <c r="H112" s="19" t="n"/>
      <c r="I112" s="90">
        <f>#REF!</f>
        <v/>
      </c>
      <c r="J112" s="90">
        <f>#REF!</f>
        <v/>
      </c>
      <c r="K112" s="91">
        <f>#REF!</f>
        <v/>
      </c>
      <c r="L112" s="22" t="n"/>
      <c r="M112" s="22" t="n"/>
      <c r="N112" s="22" t="n"/>
      <c r="O112" s="22" t="n"/>
      <c r="P112" s="22" t="n"/>
      <c r="Q112" s="22" t="n"/>
      <c r="R112" s="22" t="n"/>
      <c r="S112" s="22" t="n"/>
      <c r="T112" s="22" t="n"/>
      <c r="U112" s="22" t="n"/>
      <c r="V112" s="22" t="n"/>
      <c r="W112" s="22" t="n"/>
      <c r="X112" s="22" t="n"/>
      <c r="Y112" s="22" t="n"/>
      <c r="Z112" s="22" t="n"/>
      <c r="AA112" s="22" t="n"/>
      <c r="AB112" s="22" t="n"/>
      <c r="AC112" s="22" t="n"/>
      <c r="AD112" s="22" t="n"/>
      <c r="AE112" s="22" t="n"/>
      <c r="AF112" s="22" t="n"/>
    </row>
    <row r="113" ht="16.5" customHeight="1" s="283">
      <c r="A113" s="109" t="n">
        <v>78</v>
      </c>
      <c r="B113" s="110" t="inlineStr">
        <is>
          <t>Seti-Aji CV</t>
        </is>
      </c>
      <c r="C113" s="90">
        <f>#REF!</f>
        <v/>
      </c>
      <c r="D113" s="94" t="inlineStr">
        <is>
          <t>PPN</t>
        </is>
      </c>
      <c r="E113" s="91">
        <f>#REF!</f>
        <v/>
      </c>
      <c r="F113" s="19" t="n"/>
      <c r="G113" s="92" t="n"/>
      <c r="H113" s="19" t="n"/>
      <c r="I113" s="90">
        <f>#REF!</f>
        <v/>
      </c>
      <c r="J113" s="90">
        <f>#REF!</f>
        <v/>
      </c>
      <c r="K113" s="91">
        <f>#REF!</f>
        <v/>
      </c>
      <c r="L113" s="22" t="n"/>
      <c r="M113" s="22" t="n"/>
      <c r="N113" s="22" t="n"/>
      <c r="O113" s="22" t="n"/>
      <c r="P113" s="22" t="n"/>
      <c r="Q113" s="22" t="n"/>
      <c r="R113" s="22" t="n"/>
      <c r="S113" s="22" t="n"/>
      <c r="T113" s="22" t="n"/>
      <c r="U113" s="22" t="n"/>
      <c r="V113" s="22" t="n"/>
      <c r="W113" s="22" t="n"/>
      <c r="X113" s="22" t="n"/>
      <c r="Y113" s="22" t="n"/>
      <c r="Z113" s="22" t="n"/>
      <c r="AA113" s="22" t="n"/>
      <c r="AB113" s="22" t="n"/>
      <c r="AC113" s="22" t="n"/>
      <c r="AD113" s="22" t="n"/>
      <c r="AE113" s="22" t="n"/>
      <c r="AF113" s="22" t="n"/>
    </row>
    <row r="114" ht="16.5" customHeight="1" s="283">
      <c r="A114" s="109" t="n">
        <v>79</v>
      </c>
      <c r="B114" s="110" t="inlineStr">
        <is>
          <t>Sinergi Prima Magna CV</t>
        </is>
      </c>
      <c r="C114" s="90">
        <f>#REF!</f>
        <v/>
      </c>
      <c r="D114" s="94" t="inlineStr">
        <is>
          <t>Non PPN</t>
        </is>
      </c>
      <c r="E114" s="91">
        <f>#REF!</f>
        <v/>
      </c>
      <c r="F114" s="19" t="n"/>
      <c r="G114" s="92" t="n"/>
      <c r="H114" s="19" t="n"/>
      <c r="I114" s="90">
        <f>#REF!</f>
        <v/>
      </c>
      <c r="J114" s="90">
        <f>#REF!</f>
        <v/>
      </c>
      <c r="K114" s="91">
        <f>#REF!</f>
        <v/>
      </c>
      <c r="L114" s="22" t="n"/>
      <c r="M114" s="22" t="n"/>
      <c r="N114" s="22" t="n"/>
      <c r="O114" s="22" t="n"/>
      <c r="P114" s="22" t="n"/>
      <c r="Q114" s="22" t="n"/>
      <c r="R114" s="22" t="n"/>
      <c r="S114" s="22" t="n"/>
      <c r="T114" s="22" t="n"/>
      <c r="U114" s="22" t="n"/>
      <c r="V114" s="22" t="n"/>
      <c r="W114" s="22" t="n"/>
      <c r="X114" s="22" t="n"/>
      <c r="Y114" s="22" t="n"/>
      <c r="Z114" s="22" t="n"/>
      <c r="AA114" s="22" t="n"/>
      <c r="AB114" s="22" t="n"/>
      <c r="AC114" s="22" t="n"/>
      <c r="AD114" s="22" t="n"/>
      <c r="AE114" s="22" t="n"/>
      <c r="AF114" s="22" t="n"/>
    </row>
    <row r="115" ht="16.5" customHeight="1" s="283">
      <c r="A115" s="109" t="n">
        <v>80</v>
      </c>
      <c r="B115" s="110" t="inlineStr">
        <is>
          <t>Tazkia Investindo Utama PT</t>
        </is>
      </c>
      <c r="C115" s="90">
        <f>#REF!</f>
        <v/>
      </c>
      <c r="D115" s="94" t="inlineStr">
        <is>
          <t>PPN</t>
        </is>
      </c>
      <c r="E115" s="91">
        <f>#REF!</f>
        <v/>
      </c>
      <c r="F115" s="19" t="n"/>
      <c r="G115" s="92" t="n"/>
      <c r="H115" s="19" t="n"/>
      <c r="I115" s="90">
        <f>#REF!</f>
        <v/>
      </c>
      <c r="J115" s="90">
        <f>#REF!</f>
        <v/>
      </c>
      <c r="K115" s="91">
        <f>#REF!</f>
        <v/>
      </c>
      <c r="L115" s="22" t="n"/>
      <c r="M115" s="22" t="n"/>
      <c r="N115" s="22" t="n"/>
      <c r="O115" s="22" t="n"/>
      <c r="P115" s="22" t="n"/>
      <c r="Q115" s="22" t="n"/>
      <c r="R115" s="22" t="n"/>
      <c r="S115" s="22" t="n"/>
      <c r="T115" s="22" t="n"/>
      <c r="U115" s="22" t="n"/>
      <c r="V115" s="22" t="n"/>
      <c r="W115" s="22" t="n"/>
      <c r="X115" s="22" t="n"/>
      <c r="Y115" s="22" t="n"/>
      <c r="Z115" s="22" t="n"/>
      <c r="AA115" s="22" t="n"/>
      <c r="AB115" s="22" t="n"/>
      <c r="AC115" s="22" t="n"/>
      <c r="AD115" s="22" t="n"/>
      <c r="AE115" s="22" t="n"/>
      <c r="AF115" s="22" t="n"/>
    </row>
    <row r="116" ht="16.5" customHeight="1" s="283">
      <c r="A116" s="109" t="n">
        <v>81</v>
      </c>
      <c r="B116" s="110" t="inlineStr">
        <is>
          <t>Teguh Karya CV</t>
        </is>
      </c>
      <c r="C116" s="90">
        <f>#REF!</f>
        <v/>
      </c>
      <c r="D116" s="94" t="inlineStr">
        <is>
          <t>PPN</t>
        </is>
      </c>
      <c r="E116" s="91">
        <f>#REF!</f>
        <v/>
      </c>
      <c r="F116" s="19" t="n"/>
      <c r="G116" s="92" t="n"/>
      <c r="H116" s="19" t="n"/>
      <c r="I116" s="90">
        <f>#REF!</f>
        <v/>
      </c>
      <c r="J116" s="90">
        <f>#REF!</f>
        <v/>
      </c>
      <c r="K116" s="91">
        <f>#REF!</f>
        <v/>
      </c>
      <c r="L116" s="22" t="n"/>
      <c r="M116" s="22" t="n"/>
      <c r="N116" s="22" t="n"/>
      <c r="O116" s="22" t="n"/>
      <c r="P116" s="22" t="n"/>
      <c r="Q116" s="22" t="n"/>
      <c r="R116" s="22" t="n"/>
      <c r="S116" s="22" t="n"/>
      <c r="T116" s="22" t="n"/>
      <c r="U116" s="22" t="n"/>
      <c r="V116" s="22" t="n"/>
      <c r="W116" s="22" t="n"/>
      <c r="X116" s="22" t="n"/>
      <c r="Y116" s="22" t="n"/>
      <c r="Z116" s="22" t="n"/>
      <c r="AA116" s="22" t="n"/>
      <c r="AB116" s="22" t="n"/>
      <c r="AC116" s="22" t="n"/>
      <c r="AD116" s="22" t="n"/>
      <c r="AE116" s="22" t="n"/>
      <c r="AF116" s="22" t="n"/>
    </row>
    <row r="117" ht="16.5" customHeight="1" s="283">
      <c r="A117" s="109" t="n">
        <v>82</v>
      </c>
      <c r="B117" s="110" t="inlineStr">
        <is>
          <t>Tiga Serangkai Pustaka Mandiri PT</t>
        </is>
      </c>
      <c r="C117" s="90">
        <f>#REF!</f>
        <v/>
      </c>
      <c r="D117" s="94" t="inlineStr">
        <is>
          <t>Non PPN</t>
        </is>
      </c>
      <c r="E117" s="91">
        <f>#REF!</f>
        <v/>
      </c>
      <c r="F117" s="19" t="n"/>
      <c r="G117" s="92" t="n"/>
      <c r="H117" s="19" t="n"/>
      <c r="I117" s="90">
        <f>#REF!</f>
        <v/>
      </c>
      <c r="J117" s="90">
        <f>#REF!</f>
        <v/>
      </c>
      <c r="K117" s="91">
        <f>#REF!</f>
        <v/>
      </c>
      <c r="L117" s="22" t="n"/>
      <c r="M117" s="22" t="n"/>
      <c r="N117" s="22" t="n"/>
      <c r="O117" s="22" t="n"/>
      <c r="P117" s="22" t="n"/>
      <c r="Q117" s="22" t="n"/>
      <c r="R117" s="22" t="n"/>
      <c r="S117" s="22" t="n"/>
      <c r="T117" s="22" t="n"/>
      <c r="U117" s="22" t="n"/>
      <c r="V117" s="22" t="n"/>
      <c r="W117" s="22" t="n"/>
      <c r="X117" s="22" t="n"/>
      <c r="Y117" s="22" t="n"/>
      <c r="Z117" s="22" t="n"/>
      <c r="AA117" s="22" t="n"/>
      <c r="AB117" s="22" t="n"/>
      <c r="AC117" s="22" t="n"/>
      <c r="AD117" s="22" t="n"/>
      <c r="AE117" s="22" t="n"/>
      <c r="AF117" s="22" t="n"/>
    </row>
    <row r="118" ht="16.5" customHeight="1" s="283">
      <c r="A118" s="109" t="n">
        <v>83</v>
      </c>
      <c r="B118" s="110" t="inlineStr">
        <is>
          <t>Trubus Swadaya PT</t>
        </is>
      </c>
      <c r="C118" s="90">
        <f>#REF!</f>
        <v/>
      </c>
      <c r="D118" s="94" t="inlineStr">
        <is>
          <t>Non PPN</t>
        </is>
      </c>
      <c r="E118" s="91">
        <f>#REF!</f>
        <v/>
      </c>
      <c r="F118" s="19" t="n"/>
      <c r="G118" s="92" t="n"/>
      <c r="H118" s="19" t="n"/>
      <c r="I118" s="90">
        <f>#REF!</f>
        <v/>
      </c>
      <c r="J118" s="90">
        <f>#REF!</f>
        <v/>
      </c>
      <c r="K118" s="91">
        <f>#REF!</f>
        <v/>
      </c>
      <c r="L118" s="22" t="n"/>
      <c r="M118" s="22" t="n"/>
      <c r="N118" s="22" t="n"/>
      <c r="O118" s="22" t="n"/>
      <c r="P118" s="22" t="n"/>
      <c r="Q118" s="22" t="n"/>
      <c r="R118" s="22" t="n"/>
      <c r="S118" s="22" t="n"/>
      <c r="T118" s="22" t="n"/>
      <c r="U118" s="22" t="n"/>
      <c r="V118" s="22" t="n"/>
      <c r="W118" s="22" t="n"/>
      <c r="X118" s="22" t="n"/>
      <c r="Y118" s="22" t="n"/>
      <c r="Z118" s="22" t="n"/>
      <c r="AA118" s="22" t="n"/>
      <c r="AB118" s="22" t="n"/>
      <c r="AC118" s="22" t="n"/>
      <c r="AD118" s="22" t="n"/>
      <c r="AE118" s="22" t="n"/>
      <c r="AF118" s="22" t="n"/>
    </row>
    <row r="119" ht="16.5" customHeight="1" s="283">
      <c r="A119" s="109" t="n">
        <v>84</v>
      </c>
      <c r="B119" s="110" t="inlineStr">
        <is>
          <t>UGM Press</t>
        </is>
      </c>
      <c r="C119" s="90">
        <f>#REF!</f>
        <v/>
      </c>
      <c r="D119" s="94" t="inlineStr">
        <is>
          <t>PPN</t>
        </is>
      </c>
      <c r="E119" s="91">
        <f>#REF!</f>
        <v/>
      </c>
      <c r="F119" s="19" t="n"/>
      <c r="G119" s="92" t="n"/>
      <c r="H119" s="19" t="n"/>
      <c r="I119" s="90">
        <f>#REF!</f>
        <v/>
      </c>
      <c r="J119" s="90">
        <f>#REF!</f>
        <v/>
      </c>
      <c r="K119" s="91">
        <f>#REF!</f>
        <v/>
      </c>
      <c r="L119" s="22" t="n"/>
      <c r="M119" s="22" t="n"/>
      <c r="N119" s="22" t="n"/>
      <c r="O119" s="22" t="n"/>
      <c r="P119" s="22" t="n"/>
      <c r="Q119" s="22" t="n"/>
      <c r="R119" s="22" t="n"/>
      <c r="S119" s="22" t="n"/>
      <c r="T119" s="22" t="n"/>
      <c r="U119" s="22" t="n"/>
      <c r="V119" s="22" t="n"/>
      <c r="W119" s="22" t="n"/>
      <c r="X119" s="22" t="n"/>
      <c r="Y119" s="22" t="n"/>
      <c r="Z119" s="22" t="n"/>
      <c r="AA119" s="22" t="n"/>
      <c r="AB119" s="22" t="n"/>
      <c r="AC119" s="22" t="n"/>
      <c r="AD119" s="22" t="n"/>
      <c r="AE119" s="22" t="n"/>
      <c r="AF119" s="22" t="n"/>
    </row>
    <row r="120" ht="16.5" customHeight="1" s="283">
      <c r="A120" s="109" t="n"/>
      <c r="B120" s="121" t="n"/>
      <c r="C120" s="90" t="n"/>
      <c r="D120" s="109" t="n"/>
      <c r="E120" s="91" t="n"/>
      <c r="F120" s="19" t="n"/>
      <c r="G120" s="92" t="n"/>
      <c r="H120" s="19" t="n"/>
      <c r="I120" s="90" t="n"/>
      <c r="J120" s="90" t="n"/>
      <c r="K120" s="122" t="n"/>
      <c r="L120" s="22" t="n"/>
      <c r="M120" s="22" t="n"/>
      <c r="N120" s="22" t="n"/>
      <c r="O120" s="22" t="n"/>
      <c r="P120" s="22" t="n"/>
      <c r="Q120" s="22" t="n"/>
      <c r="R120" s="22" t="n"/>
      <c r="S120" s="22" t="n"/>
      <c r="T120" s="22" t="n"/>
      <c r="U120" s="22" t="n"/>
      <c r="V120" s="22" t="n"/>
      <c r="W120" s="22" t="n"/>
      <c r="X120" s="22" t="n"/>
      <c r="Y120" s="22" t="n"/>
      <c r="Z120" s="22" t="n"/>
      <c r="AA120" s="22" t="n"/>
      <c r="AB120" s="22" t="n"/>
      <c r="AC120" s="22" t="n"/>
      <c r="AD120" s="22" t="n"/>
      <c r="AE120" s="22" t="n"/>
      <c r="AF120" s="22" t="n"/>
    </row>
    <row r="121">
      <c r="A121" s="19" t="n"/>
      <c r="B121" s="123" t="n"/>
      <c r="C121" s="124" t="n"/>
      <c r="D121" s="19" t="n"/>
      <c r="E121" s="103" t="n"/>
      <c r="F121" s="19" t="n"/>
      <c r="G121" s="92" t="n"/>
      <c r="H121" s="19" t="n"/>
      <c r="I121" s="124" t="n"/>
      <c r="J121" s="124" t="n"/>
      <c r="K121" s="125" t="n"/>
      <c r="L121" s="22" t="n"/>
      <c r="M121" s="22" t="n"/>
      <c r="N121" s="22" t="n"/>
      <c r="O121" s="22" t="n"/>
      <c r="P121" s="22" t="n"/>
      <c r="Q121" s="22" t="n"/>
      <c r="R121" s="22" t="n"/>
      <c r="S121" s="22" t="n"/>
      <c r="T121" s="22" t="n"/>
      <c r="U121" s="22" t="n"/>
      <c r="V121" s="22" t="n"/>
      <c r="W121" s="22" t="n"/>
      <c r="X121" s="22" t="n"/>
      <c r="Y121" s="22" t="n"/>
      <c r="Z121" s="22" t="n"/>
      <c r="AA121" s="22" t="n"/>
      <c r="AB121" s="22" t="n"/>
      <c r="AC121" s="22" t="n"/>
      <c r="AD121" s="22" t="n"/>
      <c r="AE121" s="22" t="n"/>
      <c r="AF121" s="22" t="n"/>
    </row>
    <row r="122">
      <c r="A122" s="75" t="inlineStr">
        <is>
          <t>Total</t>
        </is>
      </c>
      <c r="B122" s="318" t="n"/>
      <c r="C122" s="126">
        <f>SUM(C36:C121)</f>
        <v/>
      </c>
      <c r="D122" s="126" t="n"/>
      <c r="E122" s="127">
        <f>SUM(E36:E121)</f>
        <v/>
      </c>
      <c r="F122" s="20" t="n"/>
      <c r="G122" s="114" t="n"/>
      <c r="H122" s="20" t="n"/>
      <c r="I122" s="126">
        <f>SUM(I36:I121)</f>
        <v/>
      </c>
      <c r="J122" s="126">
        <f>SUM(J36:J121)</f>
        <v/>
      </c>
      <c r="K122" s="128">
        <f>SUM(K36:K121)</f>
        <v/>
      </c>
      <c r="L122" s="23" t="n"/>
      <c r="M122" s="23" t="n"/>
      <c r="N122" s="23" t="n"/>
      <c r="O122" s="23" t="n"/>
      <c r="P122" s="23" t="n"/>
      <c r="Q122" s="23" t="n"/>
      <c r="R122" s="23" t="n"/>
      <c r="S122" s="23" t="n"/>
      <c r="T122" s="23" t="n"/>
      <c r="U122" s="23" t="n"/>
      <c r="V122" s="23" t="n"/>
      <c r="W122" s="23" t="n"/>
      <c r="X122" s="23" t="n"/>
      <c r="Y122" s="23" t="n"/>
      <c r="Z122" s="23" t="n"/>
      <c r="AA122" s="23" t="n"/>
      <c r="AB122" s="23" t="n"/>
      <c r="AC122" s="23" t="n"/>
      <c r="AD122" s="23" t="n"/>
      <c r="AE122" s="23" t="n"/>
      <c r="AF122" s="23" t="n"/>
    </row>
    <row r="123">
      <c r="A123" s="70" t="n"/>
      <c r="B123" s="71" t="n"/>
      <c r="C123" s="102" t="n"/>
      <c r="D123" s="70" t="n"/>
      <c r="E123" s="72" t="n"/>
      <c r="F123" s="70" t="n"/>
      <c r="G123" s="73" t="n"/>
      <c r="H123" s="70" t="n"/>
      <c r="I123" s="102" t="n"/>
      <c r="J123" s="102" t="n"/>
      <c r="K123" s="129" t="n"/>
      <c r="L123" s="22" t="n"/>
      <c r="M123" s="22" t="n"/>
      <c r="N123" s="22" t="n"/>
      <c r="O123" s="22" t="n"/>
      <c r="P123" s="22" t="n"/>
      <c r="Q123" s="22" t="n"/>
      <c r="R123" s="22" t="n"/>
      <c r="S123" s="22" t="n"/>
      <c r="T123" s="22" t="n"/>
      <c r="U123" s="22" t="n"/>
      <c r="V123" s="22" t="n"/>
      <c r="W123" s="22" t="n"/>
      <c r="X123" s="22" t="n"/>
      <c r="Y123" s="22" t="n"/>
      <c r="Z123" s="22" t="n"/>
      <c r="AA123" s="22" t="n"/>
      <c r="AB123" s="22" t="n"/>
      <c r="AC123" s="22" t="n"/>
      <c r="AD123" s="22" t="n"/>
      <c r="AE123" s="22" t="n"/>
      <c r="AF123" s="22" t="n"/>
    </row>
    <row r="124">
      <c r="A124" s="70" t="n"/>
      <c r="B124" s="71" t="n"/>
      <c r="C124" s="102" t="n"/>
      <c r="D124" s="70" t="n"/>
      <c r="E124" s="72" t="n"/>
      <c r="F124" s="70" t="n"/>
      <c r="G124" s="73" t="n"/>
      <c r="H124" s="70" t="n"/>
      <c r="I124" s="102" t="n"/>
      <c r="J124" s="102" t="n"/>
      <c r="K124" s="129" t="n"/>
      <c r="L124" s="22" t="n"/>
      <c r="M124" s="22" t="n"/>
      <c r="N124" s="22" t="n"/>
      <c r="O124" s="22" t="n"/>
      <c r="P124" s="22" t="n"/>
      <c r="Q124" s="22" t="n"/>
      <c r="R124" s="22" t="n"/>
      <c r="S124" s="22" t="n"/>
      <c r="T124" s="22" t="n"/>
      <c r="U124" s="22" t="n"/>
      <c r="V124" s="22" t="n"/>
      <c r="W124" s="22" t="n"/>
      <c r="X124" s="22" t="n"/>
      <c r="Y124" s="22" t="n"/>
      <c r="Z124" s="22" t="n"/>
      <c r="AA124" s="22" t="n"/>
      <c r="AB124" s="22" t="n"/>
      <c r="AC124" s="22" t="n"/>
      <c r="AD124" s="22" t="n"/>
      <c r="AE124" s="22" t="n"/>
      <c r="AF124" s="22" t="n"/>
    </row>
    <row r="125">
      <c r="A125" s="22" t="n"/>
      <c r="B125" s="130" t="n"/>
      <c r="C125" s="22" t="n"/>
      <c r="D125" s="22" t="n"/>
      <c r="E125" s="72" t="n"/>
      <c r="F125" s="22" t="n"/>
      <c r="G125" s="131"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c r="AA125" s="22" t="n"/>
      <c r="AB125" s="22" t="n"/>
      <c r="AC125" s="22" t="n"/>
      <c r="AD125" s="22" t="n"/>
      <c r="AE125" s="22" t="n"/>
      <c r="AF125" s="22" t="n"/>
    </row>
    <row r="126" ht="18.75" customHeight="1" s="283">
      <c r="A126" s="132" t="inlineStr">
        <is>
          <t>Penjelasan:</t>
        </is>
      </c>
      <c r="B126" s="130" t="n"/>
      <c r="C126" s="22" t="n"/>
      <c r="D126" s="22" t="n"/>
      <c r="E126" s="72" t="n"/>
      <c r="F126" s="22" t="n"/>
      <c r="G126" s="131"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c r="AA126" s="22" t="n"/>
      <c r="AB126" s="22" t="n"/>
      <c r="AC126" s="22" t="n"/>
      <c r="AD126" s="22" t="n"/>
      <c r="AE126" s="22" t="n"/>
      <c r="AF126" s="22" t="n"/>
    </row>
    <row r="127">
      <c r="A127" s="22" t="inlineStr">
        <is>
          <t>1. Untuk kolom A - H tidak boleh dihilangkan, dipindahkan dan diganti</t>
        </is>
      </c>
      <c r="B127" s="130" t="n"/>
      <c r="C127" s="22" t="n"/>
      <c r="D127" s="22" t="n"/>
      <c r="E127" s="72" t="n"/>
      <c r="F127" s="22" t="n"/>
      <c r="G127" s="131"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c r="AA127" s="22" t="n"/>
      <c r="AB127" s="22" t="n"/>
      <c r="AC127" s="22" t="n"/>
      <c r="AD127" s="22" t="n"/>
      <c r="AE127" s="22" t="n"/>
      <c r="AF127" s="22" t="n"/>
    </row>
    <row r="128">
      <c r="A128" s="22" t="inlineStr">
        <is>
          <t xml:space="preserve">2. Tidak boleh menghapus, memindahkan dan mengubah semua data apapun di katalog </t>
        </is>
      </c>
      <c r="B128" s="130" t="n"/>
      <c r="C128" s="22" t="n"/>
      <c r="D128" s="22" t="n"/>
      <c r="E128" s="72" t="n"/>
      <c r="F128" s="22" t="n"/>
      <c r="G128" s="131"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c r="AA128" s="22" t="n"/>
      <c r="AB128" s="22" t="n"/>
      <c r="AC128" s="22" t="n"/>
      <c r="AD128" s="22" t="n"/>
      <c r="AE128" s="22" t="n"/>
      <c r="AF128" s="22" t="n"/>
    </row>
    <row r="129">
      <c r="A129" s="22" t="inlineStr">
        <is>
          <t>3. Jika ada kolam  harga lainnya silakan ditambahkan diantara kolom Copy dan Kolom Jumlah Harga</t>
        </is>
      </c>
      <c r="B129" s="130" t="n"/>
      <c r="C129" s="22" t="n"/>
      <c r="D129" s="22" t="n"/>
      <c r="E129" s="72" t="n"/>
      <c r="F129" s="22" t="n"/>
      <c r="G129" s="131"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c r="AA129" s="22" t="n"/>
      <c r="AB129" s="22" t="n"/>
      <c r="AC129" s="22" t="n"/>
      <c r="AD129" s="22" t="n"/>
      <c r="AE129" s="22" t="n"/>
      <c r="AF129" s="22" t="n"/>
    </row>
    <row r="130">
      <c r="A130" s="22" t="inlineStr">
        <is>
          <t>4. Panitia pelaksana hanya mengisi jumlah copy saja dan akan langsung terlihat hasilnya di setiap Sheet Penerbit dan Sheet Hasil Seleksi</t>
        </is>
      </c>
      <c r="B130" s="130" t="n"/>
      <c r="C130" s="22" t="n"/>
      <c r="D130" s="22" t="n"/>
      <c r="E130" s="72" t="n"/>
      <c r="F130" s="22" t="n"/>
      <c r="G130" s="131"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c r="AA130" s="22" t="n"/>
      <c r="AB130" s="22" t="n"/>
      <c r="AC130" s="22" t="n"/>
      <c r="AD130" s="22" t="n"/>
      <c r="AE130" s="22" t="n"/>
      <c r="AF130" s="22" t="n"/>
    </row>
    <row r="131">
      <c r="A131" s="22" t="inlineStr">
        <is>
          <t>5. Jumlah Harga, adalah jumlah harga dari semua judul belum termasuk PPN</t>
        </is>
      </c>
      <c r="B131" s="130" t="n"/>
      <c r="C131" s="22" t="n"/>
      <c r="D131" s="22" t="n"/>
      <c r="E131" s="72" t="n"/>
      <c r="F131" s="22" t="n"/>
      <c r="G131" s="131"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c r="AA131" s="22" t="n"/>
      <c r="AB131" s="22" t="n"/>
      <c r="AC131" s="22" t="n"/>
      <c r="AD131" s="22" t="n"/>
      <c r="AE131" s="22" t="n"/>
      <c r="AF131" s="22" t="n"/>
    </row>
    <row r="132" ht="18.75" customHeight="1" s="283">
      <c r="A132" s="132" t="inlineStr">
        <is>
          <t>6. PPN 10% adalah PPN diluar harga eBook/Content</t>
        </is>
      </c>
      <c r="B132" s="130" t="n"/>
      <c r="C132" s="22" t="n"/>
      <c r="D132" s="22" t="n"/>
      <c r="E132" s="72" t="n"/>
      <c r="F132" s="22" t="n"/>
      <c r="G132" s="131"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c r="AA132" s="22" t="n"/>
      <c r="AB132" s="22" t="n"/>
      <c r="AC132" s="22" t="n"/>
      <c r="AD132" s="22" t="n"/>
      <c r="AE132" s="22" t="n"/>
      <c r="AF132" s="22" t="n"/>
    </row>
    <row r="133">
      <c r="A133" s="22" t="inlineStr">
        <is>
          <t>7. Total harga adalah total dari semua harga diatasnya, jika ada PPH yang masih harus dimasukan silakan ditambahakan.</t>
        </is>
      </c>
      <c r="B133" s="130" t="n"/>
      <c r="C133" s="22" t="n"/>
      <c r="D133" s="22" t="n"/>
      <c r="E133" s="72" t="n"/>
      <c r="F133" s="22" t="n"/>
      <c r="G133" s="131"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c r="AA133" s="22" t="n"/>
      <c r="AB133" s="22" t="n"/>
      <c r="AC133" s="22" t="n"/>
      <c r="AD133" s="22" t="n"/>
      <c r="AE133" s="22" t="n"/>
      <c r="AF133" s="22" t="n"/>
    </row>
    <row r="134">
      <c r="A134" s="22" t="inlineStr">
        <is>
          <t>8. Jika ada judul yang dibeli ULANG (PENAMBAHAN COPY), Berikan KETERANGAN</t>
        </is>
      </c>
      <c r="B134" s="130" t="n"/>
      <c r="C134" s="22" t="n"/>
      <c r="D134" s="22" t="n"/>
      <c r="E134" s="72" t="n"/>
      <c r="F134" s="22" t="n"/>
      <c r="G134" s="131"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c r="AA134" s="22" t="n"/>
      <c r="AB134" s="22" t="n"/>
      <c r="AC134" s="22" t="n"/>
      <c r="AD134" s="22" t="n"/>
      <c r="AE134" s="22" t="n"/>
      <c r="AF134" s="22" t="n"/>
    </row>
    <row r="135" ht="18.75" customHeight="1" s="283">
      <c r="A135" s="132" t="inlineStr">
        <is>
          <t>9. Katalog diterima PALING LAMBAT 20 hari sebelum batas akhir berkas atau pembayaran</t>
        </is>
      </c>
      <c r="B135" s="130" t="n"/>
      <c r="C135" s="22" t="n"/>
      <c r="D135" s="22" t="n"/>
      <c r="E135" s="72" t="n"/>
      <c r="F135" s="22" t="n"/>
      <c r="G135" s="131"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c r="AA135" s="22" t="n"/>
      <c r="AB135" s="22" t="n"/>
      <c r="AC135" s="22" t="n"/>
      <c r="AD135" s="22" t="n"/>
      <c r="AE135" s="22" t="n"/>
      <c r="AF135" s="22" t="n"/>
    </row>
    <row r="136">
      <c r="A136" s="22" t="inlineStr">
        <is>
          <t>10. Periksa kembali sebelum benar-benar dikirim</t>
        </is>
      </c>
      <c r="B136" s="130" t="n"/>
      <c r="C136" s="22" t="n"/>
      <c r="D136" s="22" t="n"/>
      <c r="E136" s="72" t="n"/>
      <c r="F136" s="22" t="n"/>
      <c r="G136" s="131"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c r="AA136" s="22" t="n"/>
      <c r="AB136" s="22" t="n"/>
      <c r="AC136" s="22" t="n"/>
      <c r="AD136" s="22" t="n"/>
      <c r="AE136" s="22" t="n"/>
      <c r="AF136" s="22" t="n"/>
    </row>
    <row r="137">
      <c r="A137" s="22" t="n"/>
      <c r="B137" s="130" t="n"/>
      <c r="C137" s="22" t="n"/>
      <c r="D137" s="22" t="n"/>
      <c r="E137" s="72" t="n"/>
      <c r="F137" s="22" t="n"/>
      <c r="G137" s="131"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c r="AA137" s="22" t="n"/>
      <c r="AB137" s="22" t="n"/>
      <c r="AC137" s="22" t="n"/>
      <c r="AD137" s="22" t="n"/>
      <c r="AE137" s="22" t="n"/>
      <c r="AF137" s="22" t="n"/>
    </row>
    <row r="138">
      <c r="A138" s="22" t="n"/>
      <c r="B138" s="130" t="n"/>
      <c r="C138" s="22" t="n"/>
      <c r="D138" s="22" t="n"/>
      <c r="E138" s="72" t="n"/>
      <c r="F138" s="22" t="n"/>
      <c r="G138" s="131"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c r="AA138" s="22" t="n"/>
      <c r="AB138" s="22" t="n"/>
      <c r="AC138" s="22" t="n"/>
      <c r="AD138" s="22" t="n"/>
      <c r="AE138" s="22" t="n"/>
      <c r="AF138" s="22" t="n"/>
    </row>
    <row r="139">
      <c r="A139" s="22" t="n"/>
      <c r="B139" s="130" t="n"/>
      <c r="C139" s="22" t="n"/>
      <c r="D139" s="22" t="n"/>
      <c r="E139" s="72" t="n"/>
      <c r="F139" s="22" t="n"/>
      <c r="G139" s="131"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c r="AA139" s="22" t="n"/>
      <c r="AB139" s="22" t="n"/>
      <c r="AC139" s="22" t="n"/>
      <c r="AD139" s="22" t="n"/>
      <c r="AE139" s="22" t="n"/>
      <c r="AF139" s="22" t="n"/>
    </row>
    <row r="140">
      <c r="A140" s="22" t="n"/>
      <c r="B140" s="130" t="n"/>
      <c r="C140" s="22" t="n"/>
      <c r="D140" s="22" t="n"/>
      <c r="E140" s="72" t="n"/>
      <c r="F140" s="22" t="n"/>
      <c r="G140" s="131"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c r="AA140" s="22" t="n"/>
      <c r="AB140" s="22" t="n"/>
      <c r="AC140" s="22" t="n"/>
      <c r="AD140" s="22" t="n"/>
      <c r="AE140" s="22" t="n"/>
      <c r="AF140" s="22" t="n"/>
    </row>
    <row r="141">
      <c r="A141" s="22" t="n"/>
      <c r="B141" s="130" t="n"/>
      <c r="C141" s="22" t="n"/>
      <c r="D141" s="22" t="n"/>
      <c r="E141" s="72" t="n"/>
      <c r="F141" s="22" t="n"/>
      <c r="G141" s="131"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c r="AA141" s="22" t="n"/>
      <c r="AB141" s="22" t="n"/>
      <c r="AC141" s="22" t="n"/>
      <c r="AD141" s="22" t="n"/>
      <c r="AE141" s="22" t="n"/>
      <c r="AF141" s="22" t="n"/>
    </row>
    <row r="142">
      <c r="A142" s="22" t="n"/>
      <c r="B142" s="130" t="n"/>
      <c r="C142" s="22" t="n"/>
      <c r="D142" s="22" t="n"/>
      <c r="E142" s="72" t="n"/>
      <c r="F142" s="22" t="n"/>
      <c r="G142" s="131"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c r="AA142" s="22" t="n"/>
      <c r="AB142" s="22" t="n"/>
      <c r="AC142" s="22" t="n"/>
      <c r="AD142" s="22" t="n"/>
      <c r="AE142" s="22" t="n"/>
      <c r="AF142" s="22" t="n"/>
    </row>
    <row r="143">
      <c r="A143" s="22" t="n"/>
      <c r="B143" s="130" t="n"/>
      <c r="C143" s="22" t="n"/>
      <c r="D143" s="22" t="n"/>
      <c r="E143" s="72" t="n"/>
      <c r="F143" s="22" t="n"/>
      <c r="G143" s="131"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c r="AA143" s="22" t="n"/>
      <c r="AB143" s="22" t="n"/>
      <c r="AC143" s="22" t="n"/>
      <c r="AD143" s="22" t="n"/>
      <c r="AE143" s="22" t="n"/>
      <c r="AF143" s="22" t="n"/>
    </row>
    <row r="144">
      <c r="A144" s="22" t="n"/>
      <c r="B144" s="130" t="n"/>
      <c r="C144" s="22" t="n"/>
      <c r="D144" s="22" t="n"/>
      <c r="E144" s="72" t="n"/>
      <c r="F144" s="22" t="n"/>
      <c r="G144" s="131"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c r="AA144" s="22" t="n"/>
      <c r="AB144" s="22" t="n"/>
      <c r="AC144" s="22" t="n"/>
      <c r="AD144" s="22" t="n"/>
      <c r="AE144" s="22" t="n"/>
      <c r="AF144" s="22" t="n"/>
    </row>
    <row r="145">
      <c r="A145" s="22" t="n"/>
      <c r="B145" s="130" t="n"/>
      <c r="C145" s="22" t="n"/>
      <c r="D145" s="22" t="n"/>
      <c r="E145" s="72" t="n"/>
      <c r="F145" s="22" t="n"/>
      <c r="G145" s="131"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c r="AA145" s="22" t="n"/>
      <c r="AB145" s="22" t="n"/>
      <c r="AC145" s="22" t="n"/>
      <c r="AD145" s="22" t="n"/>
      <c r="AE145" s="22" t="n"/>
      <c r="AF145" s="22" t="n"/>
    </row>
    <row r="146">
      <c r="A146" s="22" t="n"/>
      <c r="B146" s="130" t="n"/>
      <c r="C146" s="22" t="n"/>
      <c r="D146" s="22" t="n"/>
      <c r="E146" s="72" t="n"/>
      <c r="F146" s="22" t="n"/>
      <c r="G146" s="131"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c r="AA146" s="22" t="n"/>
      <c r="AB146" s="22" t="n"/>
      <c r="AC146" s="22" t="n"/>
      <c r="AD146" s="22" t="n"/>
      <c r="AE146" s="22" t="n"/>
      <c r="AF146" s="22" t="n"/>
    </row>
    <row r="147">
      <c r="A147" s="22" t="n"/>
      <c r="B147" s="130" t="n"/>
      <c r="C147" s="22" t="n"/>
      <c r="D147" s="22" t="n"/>
      <c r="E147" s="72" t="n"/>
      <c r="F147" s="22" t="n"/>
      <c r="G147" s="131"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c r="AA147" s="22" t="n"/>
      <c r="AB147" s="22" t="n"/>
      <c r="AC147" s="22" t="n"/>
      <c r="AD147" s="22" t="n"/>
      <c r="AE147" s="22" t="n"/>
      <c r="AF147" s="22" t="n"/>
    </row>
    <row r="148">
      <c r="A148" s="22" t="n"/>
      <c r="B148" s="130" t="n"/>
      <c r="C148" s="22" t="n"/>
      <c r="D148" s="22" t="n"/>
      <c r="E148" s="72" t="n"/>
      <c r="F148" s="22" t="n"/>
      <c r="G148" s="131"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c r="AA148" s="22" t="n"/>
      <c r="AB148" s="22" t="n"/>
      <c r="AC148" s="22" t="n"/>
      <c r="AD148" s="22" t="n"/>
      <c r="AE148" s="22" t="n"/>
      <c r="AF148" s="22" t="n"/>
    </row>
    <row r="149">
      <c r="A149" s="22" t="n"/>
      <c r="B149" s="130" t="n"/>
      <c r="C149" s="22" t="n"/>
      <c r="D149" s="22" t="n"/>
      <c r="E149" s="72" t="n"/>
      <c r="F149" s="22" t="n"/>
      <c r="G149" s="131"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c r="AA149" s="22" t="n"/>
      <c r="AB149" s="22" t="n"/>
      <c r="AC149" s="22" t="n"/>
      <c r="AD149" s="22" t="n"/>
      <c r="AE149" s="22" t="n"/>
      <c r="AF149" s="22" t="n"/>
    </row>
    <row r="150">
      <c r="A150" s="22" t="n"/>
      <c r="B150" s="130" t="n"/>
      <c r="C150" s="22" t="n"/>
      <c r="D150" s="22" t="n"/>
      <c r="E150" s="72" t="n"/>
      <c r="F150" s="22" t="n"/>
      <c r="G150" s="131"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c r="AA150" s="22" t="n"/>
      <c r="AB150" s="22" t="n"/>
      <c r="AC150" s="22" t="n"/>
      <c r="AD150" s="22" t="n"/>
      <c r="AE150" s="22" t="n"/>
      <c r="AF150" s="22" t="n"/>
    </row>
    <row r="151">
      <c r="A151" s="22" t="n"/>
      <c r="B151" s="130" t="n"/>
      <c r="C151" s="22" t="n"/>
      <c r="D151" s="22" t="n"/>
      <c r="E151" s="72" t="n"/>
      <c r="F151" s="22" t="n"/>
      <c r="G151" s="131"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c r="AA151" s="22" t="n"/>
      <c r="AB151" s="22" t="n"/>
      <c r="AC151" s="22" t="n"/>
      <c r="AD151" s="22" t="n"/>
      <c r="AE151" s="22" t="n"/>
      <c r="AF151" s="22" t="n"/>
    </row>
    <row r="152">
      <c r="A152" s="22" t="n"/>
      <c r="B152" s="130" t="n"/>
      <c r="C152" s="22" t="n"/>
      <c r="D152" s="22" t="n"/>
      <c r="E152" s="72" t="n"/>
      <c r="F152" s="22" t="n"/>
      <c r="G152" s="131"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c r="AA152" s="22" t="n"/>
      <c r="AB152" s="22" t="n"/>
      <c r="AC152" s="22" t="n"/>
      <c r="AD152" s="22" t="n"/>
      <c r="AE152" s="22" t="n"/>
      <c r="AF152" s="22" t="n"/>
    </row>
    <row r="153">
      <c r="A153" s="22" t="n"/>
      <c r="B153" s="130" t="n"/>
      <c r="C153" s="22" t="n"/>
      <c r="D153" s="22" t="n"/>
      <c r="E153" s="72" t="n"/>
      <c r="F153" s="22" t="n"/>
      <c r="G153" s="131"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c r="AA153" s="22" t="n"/>
      <c r="AB153" s="22" t="n"/>
      <c r="AC153" s="22" t="n"/>
      <c r="AD153" s="22" t="n"/>
      <c r="AE153" s="22" t="n"/>
      <c r="AF153" s="22" t="n"/>
    </row>
    <row r="154">
      <c r="A154" s="22" t="n"/>
      <c r="B154" s="130" t="n"/>
      <c r="C154" s="22" t="n"/>
      <c r="D154" s="22" t="n"/>
      <c r="E154" s="72" t="n"/>
      <c r="F154" s="22" t="n"/>
      <c r="G154" s="131"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c r="AA154" s="22" t="n"/>
      <c r="AB154" s="22" t="n"/>
      <c r="AC154" s="22" t="n"/>
      <c r="AD154" s="22" t="n"/>
      <c r="AE154" s="22" t="n"/>
      <c r="AF154" s="22" t="n"/>
    </row>
    <row r="155">
      <c r="A155" s="22" t="n"/>
      <c r="B155" s="130" t="n"/>
      <c r="C155" s="22" t="n"/>
      <c r="D155" s="22" t="n"/>
      <c r="E155" s="72" t="n"/>
      <c r="F155" s="22" t="n"/>
      <c r="G155" s="131"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c r="AA155" s="22" t="n"/>
      <c r="AB155" s="22" t="n"/>
      <c r="AC155" s="22" t="n"/>
      <c r="AD155" s="22" t="n"/>
      <c r="AE155" s="22" t="n"/>
      <c r="AF155" s="22" t="n"/>
    </row>
    <row r="156">
      <c r="A156" s="22" t="n"/>
      <c r="B156" s="130" t="n"/>
      <c r="C156" s="22" t="n"/>
      <c r="D156" s="22" t="n"/>
      <c r="E156" s="72" t="n"/>
      <c r="F156" s="22" t="n"/>
      <c r="G156" s="131"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c r="AA156" s="22" t="n"/>
      <c r="AB156" s="22" t="n"/>
      <c r="AC156" s="22" t="n"/>
      <c r="AD156" s="22" t="n"/>
      <c r="AE156" s="22" t="n"/>
      <c r="AF156" s="22" t="n"/>
    </row>
    <row r="157">
      <c r="A157" s="22" t="n"/>
      <c r="B157" s="130" t="n"/>
      <c r="C157" s="22" t="n"/>
      <c r="D157" s="22" t="n"/>
      <c r="E157" s="72" t="n"/>
      <c r="F157" s="22" t="n"/>
      <c r="G157" s="131"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c r="AA157" s="22" t="n"/>
      <c r="AB157" s="22" t="n"/>
      <c r="AC157" s="22" t="n"/>
      <c r="AD157" s="22" t="n"/>
      <c r="AE157" s="22" t="n"/>
      <c r="AF157" s="22" t="n"/>
    </row>
    <row r="158">
      <c r="A158" s="22" t="n"/>
      <c r="B158" s="130" t="n"/>
      <c r="C158" s="22" t="n"/>
      <c r="D158" s="22" t="n"/>
      <c r="E158" s="72" t="n"/>
      <c r="F158" s="22" t="n"/>
      <c r="G158" s="131"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c r="AA158" s="22" t="n"/>
      <c r="AB158" s="22" t="n"/>
      <c r="AC158" s="22" t="n"/>
      <c r="AD158" s="22" t="n"/>
      <c r="AE158" s="22" t="n"/>
      <c r="AF158" s="22" t="n"/>
    </row>
    <row r="159">
      <c r="A159" s="22" t="n"/>
      <c r="B159" s="130" t="n"/>
      <c r="C159" s="22" t="n"/>
      <c r="D159" s="22" t="n"/>
      <c r="E159" s="72" t="n"/>
      <c r="F159" s="22" t="n"/>
      <c r="G159" s="131"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c r="AA159" s="22" t="n"/>
      <c r="AB159" s="22" t="n"/>
      <c r="AC159" s="22" t="n"/>
      <c r="AD159" s="22" t="n"/>
      <c r="AE159" s="22" t="n"/>
      <c r="AF159" s="22" t="n"/>
    </row>
    <row r="160">
      <c r="A160" s="22" t="n"/>
      <c r="B160" s="130" t="n"/>
      <c r="C160" s="22" t="n"/>
      <c r="D160" s="22" t="n"/>
      <c r="E160" s="72" t="n"/>
      <c r="F160" s="22" t="n"/>
      <c r="G160" s="131"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c r="AA160" s="22" t="n"/>
      <c r="AB160" s="22" t="n"/>
      <c r="AC160" s="22" t="n"/>
      <c r="AD160" s="22" t="n"/>
      <c r="AE160" s="22" t="n"/>
      <c r="AF160" s="22" t="n"/>
    </row>
    <row r="161">
      <c r="A161" s="22" t="n"/>
      <c r="B161" s="130" t="n"/>
      <c r="C161" s="22" t="n"/>
      <c r="D161" s="22" t="n"/>
      <c r="E161" s="72" t="n"/>
      <c r="F161" s="22" t="n"/>
      <c r="G161" s="131"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c r="AA161" s="22" t="n"/>
      <c r="AB161" s="22" t="n"/>
      <c r="AC161" s="22" t="n"/>
      <c r="AD161" s="22" t="n"/>
      <c r="AE161" s="22" t="n"/>
      <c r="AF161" s="22" t="n"/>
    </row>
    <row r="162">
      <c r="A162" s="22" t="n"/>
      <c r="B162" s="130" t="n"/>
      <c r="C162" s="22" t="n"/>
      <c r="D162" s="22" t="n"/>
      <c r="E162" s="72" t="n"/>
      <c r="F162" s="22" t="n"/>
      <c r="G162" s="131"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c r="AA162" s="22" t="n"/>
      <c r="AB162" s="22" t="n"/>
      <c r="AC162" s="22" t="n"/>
      <c r="AD162" s="22" t="n"/>
      <c r="AE162" s="22" t="n"/>
      <c r="AF162" s="22" t="n"/>
    </row>
    <row r="163">
      <c r="A163" s="22" t="n"/>
      <c r="B163" s="130" t="n"/>
      <c r="C163" s="22" t="n"/>
      <c r="D163" s="22" t="n"/>
      <c r="E163" s="72" t="n"/>
      <c r="F163" s="22" t="n"/>
      <c r="G163" s="131"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c r="AA163" s="22" t="n"/>
      <c r="AB163" s="22" t="n"/>
      <c r="AC163" s="22" t="n"/>
      <c r="AD163" s="22" t="n"/>
      <c r="AE163" s="22" t="n"/>
      <c r="AF163" s="22" t="n"/>
    </row>
    <row r="164">
      <c r="A164" s="22" t="n"/>
      <c r="B164" s="130" t="n"/>
      <c r="C164" s="22" t="n"/>
      <c r="D164" s="22" t="n"/>
      <c r="E164" s="72" t="n"/>
      <c r="F164" s="22" t="n"/>
      <c r="G164" s="131"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c r="AA164" s="22" t="n"/>
      <c r="AB164" s="22" t="n"/>
      <c r="AC164" s="22" t="n"/>
      <c r="AD164" s="22" t="n"/>
      <c r="AE164" s="22" t="n"/>
      <c r="AF164" s="22" t="n"/>
    </row>
    <row r="165">
      <c r="A165" s="22" t="n"/>
      <c r="B165" s="130" t="n"/>
      <c r="C165" s="22" t="n"/>
      <c r="D165" s="22" t="n"/>
      <c r="E165" s="72" t="n"/>
      <c r="F165" s="22" t="n"/>
      <c r="G165" s="131"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c r="AA165" s="22" t="n"/>
      <c r="AB165" s="22" t="n"/>
      <c r="AC165" s="22" t="n"/>
      <c r="AD165" s="22" t="n"/>
      <c r="AE165" s="22" t="n"/>
      <c r="AF165" s="22" t="n"/>
    </row>
    <row r="166">
      <c r="A166" s="22" t="n"/>
      <c r="B166" s="130" t="n"/>
      <c r="C166" s="22" t="n"/>
      <c r="D166" s="22" t="n"/>
      <c r="E166" s="72" t="n"/>
      <c r="F166" s="22" t="n"/>
      <c r="G166" s="131"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c r="AA166" s="22" t="n"/>
      <c r="AB166" s="22" t="n"/>
      <c r="AC166" s="22" t="n"/>
      <c r="AD166" s="22" t="n"/>
      <c r="AE166" s="22" t="n"/>
      <c r="AF166" s="22" t="n"/>
    </row>
    <row r="167">
      <c r="A167" s="22" t="n"/>
      <c r="B167" s="130" t="n"/>
      <c r="C167" s="22" t="n"/>
      <c r="D167" s="22" t="n"/>
      <c r="E167" s="72" t="n"/>
      <c r="F167" s="22" t="n"/>
      <c r="G167" s="131"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c r="AA167" s="22" t="n"/>
      <c r="AB167" s="22" t="n"/>
      <c r="AC167" s="22" t="n"/>
      <c r="AD167" s="22" t="n"/>
      <c r="AE167" s="22" t="n"/>
      <c r="AF167" s="22" t="n"/>
    </row>
    <row r="168">
      <c r="A168" s="22" t="n"/>
      <c r="B168" s="130" t="n"/>
      <c r="C168" s="22" t="n"/>
      <c r="D168" s="22" t="n"/>
      <c r="E168" s="72" t="n"/>
      <c r="F168" s="22" t="n"/>
      <c r="G168" s="131"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c r="AA168" s="22" t="n"/>
      <c r="AB168" s="22" t="n"/>
      <c r="AC168" s="22" t="n"/>
      <c r="AD168" s="22" t="n"/>
      <c r="AE168" s="22" t="n"/>
      <c r="AF168" s="22" t="n"/>
    </row>
    <row r="169">
      <c r="A169" s="22" t="n"/>
      <c r="B169" s="130" t="n"/>
      <c r="C169" s="22" t="n"/>
      <c r="D169" s="22" t="n"/>
      <c r="E169" s="72" t="n"/>
      <c r="F169" s="22" t="n"/>
      <c r="G169" s="131"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c r="AA169" s="22" t="n"/>
      <c r="AB169" s="22" t="n"/>
      <c r="AC169" s="22" t="n"/>
      <c r="AD169" s="22" t="n"/>
      <c r="AE169" s="22" t="n"/>
      <c r="AF169" s="22" t="n"/>
    </row>
    <row r="170">
      <c r="A170" s="22" t="n"/>
      <c r="B170" s="130" t="n"/>
      <c r="C170" s="22" t="n"/>
      <c r="D170" s="22" t="n"/>
      <c r="E170" s="72" t="n"/>
      <c r="F170" s="22" t="n"/>
      <c r="G170" s="131"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row>
    <row r="171">
      <c r="A171" s="22" t="n"/>
      <c r="B171" s="130" t="n"/>
      <c r="C171" s="22" t="n"/>
      <c r="D171" s="22" t="n"/>
      <c r="E171" s="72" t="n"/>
      <c r="F171" s="22" t="n"/>
      <c r="G171" s="131"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c r="AA171" s="22" t="n"/>
      <c r="AB171" s="22" t="n"/>
      <c r="AC171" s="22" t="n"/>
      <c r="AD171" s="22" t="n"/>
      <c r="AE171" s="22" t="n"/>
      <c r="AF171" s="22" t="n"/>
    </row>
    <row r="172">
      <c r="A172" s="22" t="n"/>
      <c r="B172" s="130" t="n"/>
      <c r="C172" s="22" t="n"/>
      <c r="D172" s="22" t="n"/>
      <c r="E172" s="72" t="n"/>
      <c r="F172" s="22" t="n"/>
      <c r="G172" s="131"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c r="AA172" s="22" t="n"/>
      <c r="AB172" s="22" t="n"/>
      <c r="AC172" s="22" t="n"/>
      <c r="AD172" s="22" t="n"/>
      <c r="AE172" s="22" t="n"/>
      <c r="AF172" s="22" t="n"/>
    </row>
    <row r="173">
      <c r="A173" s="22" t="n"/>
      <c r="B173" s="130" t="n"/>
      <c r="C173" s="22" t="n"/>
      <c r="D173" s="22" t="n"/>
      <c r="E173" s="72" t="n"/>
      <c r="F173" s="22" t="n"/>
      <c r="G173" s="131"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c r="AA173" s="22" t="n"/>
      <c r="AB173" s="22" t="n"/>
      <c r="AC173" s="22" t="n"/>
      <c r="AD173" s="22" t="n"/>
      <c r="AE173" s="22" t="n"/>
      <c r="AF173" s="22" t="n"/>
    </row>
    <row r="174">
      <c r="A174" s="22" t="n"/>
      <c r="B174" s="130" t="n"/>
      <c r="C174" s="22" t="n"/>
      <c r="D174" s="22" t="n"/>
      <c r="E174" s="72" t="n"/>
      <c r="F174" s="22" t="n"/>
      <c r="G174" s="131"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c r="AA174" s="22" t="n"/>
      <c r="AB174" s="22" t="n"/>
      <c r="AC174" s="22" t="n"/>
      <c r="AD174" s="22" t="n"/>
      <c r="AE174" s="22" t="n"/>
      <c r="AF174" s="22" t="n"/>
    </row>
    <row r="175">
      <c r="A175" s="22" t="n"/>
      <c r="B175" s="130" t="n"/>
      <c r="C175" s="22" t="n"/>
      <c r="D175" s="22" t="n"/>
      <c r="E175" s="72" t="n"/>
      <c r="F175" s="22" t="n"/>
      <c r="G175" s="131"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c r="AA175" s="22" t="n"/>
      <c r="AB175" s="22" t="n"/>
      <c r="AC175" s="22" t="n"/>
      <c r="AD175" s="22" t="n"/>
      <c r="AE175" s="22" t="n"/>
      <c r="AF175" s="22" t="n"/>
    </row>
    <row r="176">
      <c r="A176" s="22" t="n"/>
      <c r="B176" s="130" t="n"/>
      <c r="C176" s="22" t="n"/>
      <c r="D176" s="22" t="n"/>
      <c r="E176" s="72" t="n"/>
      <c r="F176" s="22" t="n"/>
      <c r="G176" s="131"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c r="AA176" s="22" t="n"/>
      <c r="AB176" s="22" t="n"/>
      <c r="AC176" s="22" t="n"/>
      <c r="AD176" s="22" t="n"/>
      <c r="AE176" s="22" t="n"/>
      <c r="AF176" s="22" t="n"/>
    </row>
    <row r="177">
      <c r="A177" s="22" t="n"/>
      <c r="B177" s="130" t="n"/>
      <c r="C177" s="22" t="n"/>
      <c r="D177" s="22" t="n"/>
      <c r="E177" s="72" t="n"/>
      <c r="F177" s="22" t="n"/>
      <c r="G177" s="131"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c r="AA177" s="22" t="n"/>
      <c r="AB177" s="22" t="n"/>
      <c r="AC177" s="22" t="n"/>
      <c r="AD177" s="22" t="n"/>
      <c r="AE177" s="22" t="n"/>
      <c r="AF177" s="22" t="n"/>
    </row>
    <row r="178">
      <c r="A178" s="22" t="n"/>
      <c r="B178" s="130" t="n"/>
      <c r="C178" s="22" t="n"/>
      <c r="D178" s="22" t="n"/>
      <c r="E178" s="72" t="n"/>
      <c r="F178" s="22" t="n"/>
      <c r="G178" s="131"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c r="AA178" s="22" t="n"/>
      <c r="AB178" s="22" t="n"/>
      <c r="AC178" s="22" t="n"/>
      <c r="AD178" s="22" t="n"/>
      <c r="AE178" s="22" t="n"/>
      <c r="AF178" s="22" t="n"/>
    </row>
    <row r="179">
      <c r="A179" s="22" t="n"/>
      <c r="B179" s="130" t="n"/>
      <c r="C179" s="22" t="n"/>
      <c r="D179" s="22" t="n"/>
      <c r="E179" s="72" t="n"/>
      <c r="F179" s="22" t="n"/>
      <c r="G179" s="131"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c r="AA179" s="22" t="n"/>
      <c r="AB179" s="22" t="n"/>
      <c r="AC179" s="22" t="n"/>
      <c r="AD179" s="22" t="n"/>
      <c r="AE179" s="22" t="n"/>
      <c r="AF179" s="22" t="n"/>
    </row>
    <row r="180">
      <c r="A180" s="22" t="n"/>
      <c r="B180" s="130" t="n"/>
      <c r="C180" s="22" t="n"/>
      <c r="D180" s="22" t="n"/>
      <c r="E180" s="72" t="n"/>
      <c r="F180" s="22" t="n"/>
      <c r="G180" s="131"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c r="AA180" s="22" t="n"/>
      <c r="AB180" s="22" t="n"/>
      <c r="AC180" s="22" t="n"/>
      <c r="AD180" s="22" t="n"/>
      <c r="AE180" s="22" t="n"/>
      <c r="AF180" s="22" t="n"/>
    </row>
    <row r="181">
      <c r="A181" s="22" t="n"/>
      <c r="B181" s="130" t="n"/>
      <c r="C181" s="22" t="n"/>
      <c r="D181" s="22" t="n"/>
      <c r="E181" s="72" t="n"/>
      <c r="F181" s="22" t="n"/>
      <c r="G181" s="131"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c r="AA181" s="22" t="n"/>
      <c r="AB181" s="22" t="n"/>
      <c r="AC181" s="22" t="n"/>
      <c r="AD181" s="22" t="n"/>
      <c r="AE181" s="22" t="n"/>
      <c r="AF181" s="22" t="n"/>
    </row>
    <row r="182">
      <c r="A182" s="22" t="n"/>
      <c r="B182" s="130" t="n"/>
      <c r="C182" s="22" t="n"/>
      <c r="D182" s="22" t="n"/>
      <c r="E182" s="72" t="n"/>
      <c r="F182" s="22" t="n"/>
      <c r="G182" s="131"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c r="AA182" s="22" t="n"/>
      <c r="AB182" s="22" t="n"/>
      <c r="AC182" s="22" t="n"/>
      <c r="AD182" s="22" t="n"/>
      <c r="AE182" s="22" t="n"/>
      <c r="AF182" s="22" t="n"/>
    </row>
    <row r="183">
      <c r="A183" s="22" t="n"/>
      <c r="B183" s="130" t="n"/>
      <c r="C183" s="22" t="n"/>
      <c r="D183" s="22" t="n"/>
      <c r="E183" s="72" t="n"/>
      <c r="F183" s="22" t="n"/>
      <c r="G183" s="131"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c r="AA183" s="22" t="n"/>
      <c r="AB183" s="22" t="n"/>
      <c r="AC183" s="22" t="n"/>
      <c r="AD183" s="22" t="n"/>
      <c r="AE183" s="22" t="n"/>
      <c r="AF183" s="22" t="n"/>
    </row>
    <row r="184">
      <c r="A184" s="22" t="n"/>
      <c r="B184" s="130" t="n"/>
      <c r="C184" s="22" t="n"/>
      <c r="D184" s="22" t="n"/>
      <c r="E184" s="72" t="n"/>
      <c r="F184" s="22" t="n"/>
      <c r="G184" s="131"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c r="AA184" s="22" t="n"/>
      <c r="AB184" s="22" t="n"/>
      <c r="AC184" s="22" t="n"/>
      <c r="AD184" s="22" t="n"/>
      <c r="AE184" s="22" t="n"/>
      <c r="AF184" s="22" t="n"/>
    </row>
    <row r="185">
      <c r="A185" s="22" t="n"/>
      <c r="B185" s="130" t="n"/>
      <c r="C185" s="22" t="n"/>
      <c r="D185" s="22" t="n"/>
      <c r="E185" s="72" t="n"/>
      <c r="F185" s="22" t="n"/>
      <c r="G185" s="131"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c r="AA185" s="22" t="n"/>
      <c r="AB185" s="22" t="n"/>
      <c r="AC185" s="22" t="n"/>
      <c r="AD185" s="22" t="n"/>
      <c r="AE185" s="22" t="n"/>
      <c r="AF185" s="22" t="n"/>
    </row>
    <row r="186">
      <c r="A186" s="22" t="n"/>
      <c r="B186" s="130" t="n"/>
      <c r="C186" s="22" t="n"/>
      <c r="D186" s="22" t="n"/>
      <c r="E186" s="72" t="n"/>
      <c r="F186" s="22" t="n"/>
      <c r="G186" s="131"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c r="AA186" s="22" t="n"/>
      <c r="AB186" s="22" t="n"/>
      <c r="AC186" s="22" t="n"/>
      <c r="AD186" s="22" t="n"/>
      <c r="AE186" s="22" t="n"/>
      <c r="AF186" s="22" t="n"/>
    </row>
    <row r="187">
      <c r="A187" s="22" t="n"/>
      <c r="B187" s="130" t="n"/>
      <c r="C187" s="22" t="n"/>
      <c r="D187" s="22" t="n"/>
      <c r="E187" s="72" t="n"/>
      <c r="F187" s="22" t="n"/>
      <c r="G187" s="131"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c r="AA187" s="22" t="n"/>
      <c r="AB187" s="22" t="n"/>
      <c r="AC187" s="22" t="n"/>
      <c r="AD187" s="22" t="n"/>
      <c r="AE187" s="22" t="n"/>
      <c r="AF187" s="22" t="n"/>
    </row>
    <row r="188">
      <c r="A188" s="22" t="n"/>
      <c r="B188" s="130" t="n"/>
      <c r="C188" s="22" t="n"/>
      <c r="D188" s="22" t="n"/>
      <c r="E188" s="72" t="n"/>
      <c r="F188" s="22" t="n"/>
      <c r="G188" s="131"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c r="AA188" s="22" t="n"/>
      <c r="AB188" s="22" t="n"/>
      <c r="AC188" s="22" t="n"/>
      <c r="AD188" s="22" t="n"/>
      <c r="AE188" s="22" t="n"/>
      <c r="AF188" s="22" t="n"/>
    </row>
    <row r="189">
      <c r="A189" s="22" t="n"/>
      <c r="B189" s="130" t="n"/>
      <c r="C189" s="22" t="n"/>
      <c r="D189" s="22" t="n"/>
      <c r="E189" s="72" t="n"/>
      <c r="F189" s="22" t="n"/>
      <c r="G189" s="131"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c r="AA189" s="22" t="n"/>
      <c r="AB189" s="22" t="n"/>
      <c r="AC189" s="22" t="n"/>
      <c r="AD189" s="22" t="n"/>
      <c r="AE189" s="22" t="n"/>
      <c r="AF189" s="22" t="n"/>
    </row>
    <row r="190">
      <c r="A190" s="22" t="n"/>
      <c r="B190" s="130" t="n"/>
      <c r="C190" s="22" t="n"/>
      <c r="D190" s="22" t="n"/>
      <c r="E190" s="72" t="n"/>
      <c r="F190" s="22" t="n"/>
      <c r="G190" s="131"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c r="AA190" s="22" t="n"/>
      <c r="AB190" s="22" t="n"/>
      <c r="AC190" s="22" t="n"/>
      <c r="AD190" s="22" t="n"/>
      <c r="AE190" s="22" t="n"/>
      <c r="AF190" s="22" t="n"/>
    </row>
    <row r="191">
      <c r="A191" s="22" t="n"/>
      <c r="B191" s="130" t="n"/>
      <c r="C191" s="22" t="n"/>
      <c r="D191" s="22" t="n"/>
      <c r="E191" s="72" t="n"/>
      <c r="F191" s="22" t="n"/>
      <c r="G191" s="131"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c r="AA191" s="22" t="n"/>
      <c r="AB191" s="22" t="n"/>
      <c r="AC191" s="22" t="n"/>
      <c r="AD191" s="22" t="n"/>
      <c r="AE191" s="22" t="n"/>
      <c r="AF191" s="22" t="n"/>
    </row>
    <row r="192">
      <c r="A192" s="22" t="n"/>
      <c r="B192" s="130" t="n"/>
      <c r="C192" s="22" t="n"/>
      <c r="D192" s="22" t="n"/>
      <c r="E192" s="72" t="n"/>
      <c r="F192" s="22" t="n"/>
      <c r="G192" s="131"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c r="AA192" s="22" t="n"/>
      <c r="AB192" s="22" t="n"/>
      <c r="AC192" s="22" t="n"/>
      <c r="AD192" s="22" t="n"/>
      <c r="AE192" s="22" t="n"/>
      <c r="AF192" s="22" t="n"/>
    </row>
    <row r="193">
      <c r="A193" s="22" t="n"/>
      <c r="B193" s="130" t="n"/>
      <c r="C193" s="22" t="n"/>
      <c r="D193" s="22" t="n"/>
      <c r="E193" s="72" t="n"/>
      <c r="F193" s="22" t="n"/>
      <c r="G193" s="131"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c r="AA193" s="22" t="n"/>
      <c r="AB193" s="22" t="n"/>
      <c r="AC193" s="22" t="n"/>
      <c r="AD193" s="22" t="n"/>
      <c r="AE193" s="22" t="n"/>
      <c r="AF193" s="22" t="n"/>
    </row>
    <row r="194">
      <c r="A194" s="22" t="n"/>
      <c r="B194" s="130" t="n"/>
      <c r="C194" s="22" t="n"/>
      <c r="D194" s="22" t="n"/>
      <c r="E194" s="72" t="n"/>
      <c r="F194" s="22" t="n"/>
      <c r="G194" s="131"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c r="AA194" s="22" t="n"/>
      <c r="AB194" s="22" t="n"/>
      <c r="AC194" s="22" t="n"/>
      <c r="AD194" s="22" t="n"/>
      <c r="AE194" s="22" t="n"/>
      <c r="AF194" s="22" t="n"/>
    </row>
    <row r="195">
      <c r="A195" s="22" t="n"/>
      <c r="B195" s="130" t="n"/>
      <c r="C195" s="22" t="n"/>
      <c r="D195" s="22" t="n"/>
      <c r="E195" s="72" t="n"/>
      <c r="F195" s="22" t="n"/>
      <c r="G195" s="131"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c r="AA195" s="22" t="n"/>
      <c r="AB195" s="22" t="n"/>
      <c r="AC195" s="22" t="n"/>
      <c r="AD195" s="22" t="n"/>
      <c r="AE195" s="22" t="n"/>
      <c r="AF195" s="22" t="n"/>
    </row>
    <row r="196">
      <c r="A196" s="22" t="n"/>
      <c r="B196" s="130" t="n"/>
      <c r="C196" s="22" t="n"/>
      <c r="D196" s="22" t="n"/>
      <c r="E196" s="72" t="n"/>
      <c r="F196" s="22" t="n"/>
      <c r="G196" s="131"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c r="AA196" s="22" t="n"/>
      <c r="AB196" s="22" t="n"/>
      <c r="AC196" s="22" t="n"/>
      <c r="AD196" s="22" t="n"/>
      <c r="AE196" s="22" t="n"/>
      <c r="AF196" s="22" t="n"/>
    </row>
    <row r="197">
      <c r="A197" s="22" t="n"/>
      <c r="B197" s="130" t="n"/>
      <c r="C197" s="22" t="n"/>
      <c r="D197" s="22" t="n"/>
      <c r="E197" s="72" t="n"/>
      <c r="F197" s="22" t="n"/>
      <c r="G197" s="131"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c r="AA197" s="22" t="n"/>
      <c r="AB197" s="22" t="n"/>
      <c r="AC197" s="22" t="n"/>
      <c r="AD197" s="22" t="n"/>
      <c r="AE197" s="22" t="n"/>
      <c r="AF197" s="22" t="n"/>
    </row>
    <row r="198">
      <c r="A198" s="22" t="n"/>
      <c r="B198" s="130" t="n"/>
      <c r="C198" s="22" t="n"/>
      <c r="D198" s="22" t="n"/>
      <c r="E198" s="72" t="n"/>
      <c r="F198" s="22" t="n"/>
      <c r="G198" s="131"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c r="AA198" s="22" t="n"/>
      <c r="AB198" s="22" t="n"/>
      <c r="AC198" s="22" t="n"/>
      <c r="AD198" s="22" t="n"/>
      <c r="AE198" s="22" t="n"/>
      <c r="AF198" s="22" t="n"/>
    </row>
    <row r="199">
      <c r="A199" s="22" t="n"/>
      <c r="B199" s="130" t="n"/>
      <c r="C199" s="22" t="n"/>
      <c r="D199" s="22" t="n"/>
      <c r="E199" s="72" t="n"/>
      <c r="F199" s="22" t="n"/>
      <c r="G199" s="131"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row>
    <row r="200">
      <c r="A200" s="22" t="n"/>
      <c r="B200" s="130" t="n"/>
      <c r="C200" s="22" t="n"/>
      <c r="D200" s="22" t="n"/>
      <c r="E200" s="72" t="n"/>
      <c r="F200" s="22" t="n"/>
      <c r="G200" s="131"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c r="AA200" s="22" t="n"/>
      <c r="AB200" s="22" t="n"/>
      <c r="AC200" s="22" t="n"/>
      <c r="AD200" s="22" t="n"/>
      <c r="AE200" s="22" t="n"/>
      <c r="AF200" s="22" t="n"/>
    </row>
    <row r="201">
      <c r="A201" s="22" t="n"/>
      <c r="B201" s="130" t="n"/>
      <c r="C201" s="22" t="n"/>
      <c r="D201" s="22" t="n"/>
      <c r="E201" s="72" t="n"/>
      <c r="F201" s="22" t="n"/>
      <c r="G201" s="131"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c r="AA201" s="22" t="n"/>
      <c r="AB201" s="22" t="n"/>
      <c r="AC201" s="22" t="n"/>
      <c r="AD201" s="22" t="n"/>
      <c r="AE201" s="22" t="n"/>
      <c r="AF201" s="22" t="n"/>
    </row>
    <row r="202">
      <c r="A202" s="22" t="n"/>
      <c r="B202" s="130" t="n"/>
      <c r="C202" s="22" t="n"/>
      <c r="D202" s="22" t="n"/>
      <c r="E202" s="72" t="n"/>
      <c r="F202" s="22" t="n"/>
      <c r="G202" s="131"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c r="AA202" s="22" t="n"/>
      <c r="AB202" s="22" t="n"/>
      <c r="AC202" s="22" t="n"/>
      <c r="AD202" s="22" t="n"/>
      <c r="AE202" s="22" t="n"/>
      <c r="AF202" s="22" t="n"/>
    </row>
    <row r="203">
      <c r="A203" s="22" t="n"/>
      <c r="B203" s="130" t="n"/>
      <c r="C203" s="22" t="n"/>
      <c r="D203" s="22" t="n"/>
      <c r="E203" s="72" t="n"/>
      <c r="F203" s="22" t="n"/>
      <c r="G203" s="131"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c r="AA203" s="22" t="n"/>
      <c r="AB203" s="22" t="n"/>
      <c r="AC203" s="22" t="n"/>
      <c r="AD203" s="22" t="n"/>
      <c r="AE203" s="22" t="n"/>
      <c r="AF203" s="22" t="n"/>
    </row>
    <row r="204">
      <c r="A204" s="22" t="n"/>
      <c r="B204" s="130" t="n"/>
      <c r="C204" s="22" t="n"/>
      <c r="D204" s="22" t="n"/>
      <c r="E204" s="72" t="n"/>
      <c r="F204" s="22" t="n"/>
      <c r="G204" s="131"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c r="AA204" s="22" t="n"/>
      <c r="AB204" s="22" t="n"/>
      <c r="AC204" s="22" t="n"/>
      <c r="AD204" s="22" t="n"/>
      <c r="AE204" s="22" t="n"/>
      <c r="AF204" s="22" t="n"/>
    </row>
    <row r="205">
      <c r="A205" s="22" t="n"/>
      <c r="B205" s="130" t="n"/>
      <c r="C205" s="22" t="n"/>
      <c r="D205" s="22" t="n"/>
      <c r="E205" s="72" t="n"/>
      <c r="F205" s="22" t="n"/>
      <c r="G205" s="131"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c r="AA205" s="22" t="n"/>
      <c r="AB205" s="22" t="n"/>
      <c r="AC205" s="22" t="n"/>
      <c r="AD205" s="22" t="n"/>
      <c r="AE205" s="22" t="n"/>
      <c r="AF205" s="22" t="n"/>
    </row>
    <row r="206">
      <c r="A206" s="22" t="n"/>
      <c r="B206" s="130" t="n"/>
      <c r="C206" s="22" t="n"/>
      <c r="D206" s="22" t="n"/>
      <c r="E206" s="72" t="n"/>
      <c r="F206" s="22" t="n"/>
      <c r="G206" s="131"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c r="AA206" s="22" t="n"/>
      <c r="AB206" s="22" t="n"/>
      <c r="AC206" s="22" t="n"/>
      <c r="AD206" s="22" t="n"/>
      <c r="AE206" s="22" t="n"/>
      <c r="AF206" s="22" t="n"/>
    </row>
    <row r="207">
      <c r="A207" s="22" t="n"/>
      <c r="B207" s="130" t="n"/>
      <c r="C207" s="22" t="n"/>
      <c r="D207" s="22" t="n"/>
      <c r="E207" s="72" t="n"/>
      <c r="F207" s="22" t="n"/>
      <c r="G207" s="131"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c r="AA207" s="22" t="n"/>
      <c r="AB207" s="22" t="n"/>
      <c r="AC207" s="22" t="n"/>
      <c r="AD207" s="22" t="n"/>
      <c r="AE207" s="22" t="n"/>
      <c r="AF207" s="22" t="n"/>
    </row>
    <row r="208">
      <c r="A208" s="22" t="n"/>
      <c r="B208" s="130" t="n"/>
      <c r="C208" s="22" t="n"/>
      <c r="D208" s="22" t="n"/>
      <c r="E208" s="72" t="n"/>
      <c r="F208" s="22" t="n"/>
      <c r="G208" s="131"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c r="AA208" s="22" t="n"/>
      <c r="AB208" s="22" t="n"/>
      <c r="AC208" s="22" t="n"/>
      <c r="AD208" s="22" t="n"/>
      <c r="AE208" s="22" t="n"/>
      <c r="AF208" s="22" t="n"/>
    </row>
    <row r="209">
      <c r="A209" s="22" t="n"/>
      <c r="B209" s="130" t="n"/>
      <c r="C209" s="22" t="n"/>
      <c r="D209" s="22" t="n"/>
      <c r="E209" s="72" t="n"/>
      <c r="F209" s="22" t="n"/>
      <c r="G209" s="131"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c r="AA209" s="22" t="n"/>
      <c r="AB209" s="22" t="n"/>
      <c r="AC209" s="22" t="n"/>
      <c r="AD209" s="22" t="n"/>
      <c r="AE209" s="22" t="n"/>
      <c r="AF209" s="22" t="n"/>
    </row>
    <row r="210">
      <c r="A210" s="22" t="n"/>
      <c r="B210" s="130" t="n"/>
      <c r="C210" s="22" t="n"/>
      <c r="D210" s="22" t="n"/>
      <c r="E210" s="72" t="n"/>
      <c r="F210" s="22" t="n"/>
      <c r="G210" s="131"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c r="AA210" s="22" t="n"/>
      <c r="AB210" s="22" t="n"/>
      <c r="AC210" s="22" t="n"/>
      <c r="AD210" s="22" t="n"/>
      <c r="AE210" s="22" t="n"/>
      <c r="AF210" s="22" t="n"/>
    </row>
    <row r="211">
      <c r="A211" s="22" t="n"/>
      <c r="B211" s="130" t="n"/>
      <c r="C211" s="22" t="n"/>
      <c r="D211" s="22" t="n"/>
      <c r="E211" s="72" t="n"/>
      <c r="F211" s="22" t="n"/>
      <c r="G211" s="131"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c r="AA211" s="22" t="n"/>
      <c r="AB211" s="22" t="n"/>
      <c r="AC211" s="22" t="n"/>
      <c r="AD211" s="22" t="n"/>
      <c r="AE211" s="22" t="n"/>
      <c r="AF211" s="22" t="n"/>
    </row>
    <row r="212">
      <c r="A212" s="22" t="n"/>
      <c r="B212" s="130" t="n"/>
      <c r="C212" s="22" t="n"/>
      <c r="D212" s="22" t="n"/>
      <c r="E212" s="72" t="n"/>
      <c r="F212" s="22" t="n"/>
      <c r="G212" s="131"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c r="AA212" s="22" t="n"/>
      <c r="AB212" s="22" t="n"/>
      <c r="AC212" s="22" t="n"/>
      <c r="AD212" s="22" t="n"/>
      <c r="AE212" s="22" t="n"/>
      <c r="AF212" s="22" t="n"/>
    </row>
    <row r="213">
      <c r="A213" s="22" t="n"/>
      <c r="B213" s="130" t="n"/>
      <c r="C213" s="22" t="n"/>
      <c r="D213" s="22" t="n"/>
      <c r="E213" s="72" t="n"/>
      <c r="F213" s="22" t="n"/>
      <c r="G213" s="131"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c r="AA213" s="22" t="n"/>
      <c r="AB213" s="22" t="n"/>
      <c r="AC213" s="22" t="n"/>
      <c r="AD213" s="22" t="n"/>
      <c r="AE213" s="22" t="n"/>
      <c r="AF213" s="22" t="n"/>
    </row>
    <row r="214">
      <c r="A214" s="22" t="n"/>
      <c r="B214" s="130" t="n"/>
      <c r="C214" s="22" t="n"/>
      <c r="D214" s="22" t="n"/>
      <c r="E214" s="72" t="n"/>
      <c r="F214" s="22" t="n"/>
      <c r="G214" s="131"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c r="AA214" s="22" t="n"/>
      <c r="AB214" s="22" t="n"/>
      <c r="AC214" s="22" t="n"/>
      <c r="AD214" s="22" t="n"/>
      <c r="AE214" s="22" t="n"/>
      <c r="AF214" s="22" t="n"/>
    </row>
    <row r="215">
      <c r="A215" s="22" t="n"/>
      <c r="B215" s="130" t="n"/>
      <c r="C215" s="22" t="n"/>
      <c r="D215" s="22" t="n"/>
      <c r="E215" s="72" t="n"/>
      <c r="F215" s="22" t="n"/>
      <c r="G215" s="131"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c r="AA215" s="22" t="n"/>
      <c r="AB215" s="22" t="n"/>
      <c r="AC215" s="22" t="n"/>
      <c r="AD215" s="22" t="n"/>
      <c r="AE215" s="22" t="n"/>
      <c r="AF215" s="22" t="n"/>
    </row>
    <row r="216">
      <c r="A216" s="22" t="n"/>
      <c r="B216" s="130" t="n"/>
      <c r="C216" s="22" t="n"/>
      <c r="D216" s="22" t="n"/>
      <c r="E216" s="72" t="n"/>
      <c r="F216" s="22" t="n"/>
      <c r="G216" s="131"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c r="AA216" s="22" t="n"/>
      <c r="AB216" s="22" t="n"/>
      <c r="AC216" s="22" t="n"/>
      <c r="AD216" s="22" t="n"/>
      <c r="AE216" s="22" t="n"/>
      <c r="AF216" s="22" t="n"/>
    </row>
    <row r="217">
      <c r="A217" s="22" t="n"/>
      <c r="B217" s="130" t="n"/>
      <c r="C217" s="22" t="n"/>
      <c r="D217" s="22" t="n"/>
      <c r="E217" s="72" t="n"/>
      <c r="F217" s="22" t="n"/>
      <c r="G217" s="131"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c r="AA217" s="22" t="n"/>
      <c r="AB217" s="22" t="n"/>
      <c r="AC217" s="22" t="n"/>
      <c r="AD217" s="22" t="n"/>
      <c r="AE217" s="22" t="n"/>
      <c r="AF217" s="22" t="n"/>
    </row>
    <row r="218">
      <c r="A218" s="22" t="n"/>
      <c r="B218" s="130" t="n"/>
      <c r="C218" s="22" t="n"/>
      <c r="D218" s="22" t="n"/>
      <c r="E218" s="72" t="n"/>
      <c r="F218" s="22" t="n"/>
      <c r="G218" s="131"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c r="AA218" s="22" t="n"/>
      <c r="AB218" s="22" t="n"/>
      <c r="AC218" s="22" t="n"/>
      <c r="AD218" s="22" t="n"/>
      <c r="AE218" s="22" t="n"/>
      <c r="AF218" s="22" t="n"/>
    </row>
    <row r="219">
      <c r="A219" s="22" t="n"/>
      <c r="B219" s="130" t="n"/>
      <c r="C219" s="22" t="n"/>
      <c r="D219" s="22" t="n"/>
      <c r="E219" s="72" t="n"/>
      <c r="F219" s="22" t="n"/>
      <c r="G219" s="131"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c r="AA219" s="22" t="n"/>
      <c r="AB219" s="22" t="n"/>
      <c r="AC219" s="22" t="n"/>
      <c r="AD219" s="22" t="n"/>
      <c r="AE219" s="22" t="n"/>
      <c r="AF219" s="22" t="n"/>
    </row>
    <row r="220">
      <c r="A220" s="22" t="n"/>
      <c r="B220" s="130" t="n"/>
      <c r="C220" s="22" t="n"/>
      <c r="D220" s="22" t="n"/>
      <c r="E220" s="72" t="n"/>
      <c r="F220" s="22" t="n"/>
      <c r="G220" s="131"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c r="AA220" s="22" t="n"/>
      <c r="AB220" s="22" t="n"/>
      <c r="AC220" s="22" t="n"/>
      <c r="AD220" s="22" t="n"/>
      <c r="AE220" s="22" t="n"/>
      <c r="AF220" s="22" t="n"/>
    </row>
    <row r="221">
      <c r="A221" s="22" t="n"/>
      <c r="B221" s="130" t="n"/>
      <c r="C221" s="22" t="n"/>
      <c r="D221" s="22" t="n"/>
      <c r="E221" s="72" t="n"/>
      <c r="F221" s="22" t="n"/>
      <c r="G221" s="131"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c r="AA221" s="22" t="n"/>
      <c r="AB221" s="22" t="n"/>
      <c r="AC221" s="22" t="n"/>
      <c r="AD221" s="22" t="n"/>
      <c r="AE221" s="22" t="n"/>
      <c r="AF221" s="22" t="n"/>
    </row>
    <row r="222">
      <c r="A222" s="22" t="n"/>
      <c r="B222" s="130" t="n"/>
      <c r="C222" s="22" t="n"/>
      <c r="D222" s="22" t="n"/>
      <c r="E222" s="72" t="n"/>
      <c r="F222" s="22" t="n"/>
      <c r="G222" s="131"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c r="AA222" s="22" t="n"/>
      <c r="AB222" s="22" t="n"/>
      <c r="AC222" s="22" t="n"/>
      <c r="AD222" s="22" t="n"/>
      <c r="AE222" s="22" t="n"/>
      <c r="AF222" s="22" t="n"/>
    </row>
    <row r="223">
      <c r="A223" s="22" t="n"/>
      <c r="B223" s="130" t="n"/>
      <c r="C223" s="22" t="n"/>
      <c r="D223" s="22" t="n"/>
      <c r="E223" s="72" t="n"/>
      <c r="F223" s="22" t="n"/>
      <c r="G223" s="131"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c r="AA223" s="22" t="n"/>
      <c r="AB223" s="22" t="n"/>
      <c r="AC223" s="22" t="n"/>
      <c r="AD223" s="22" t="n"/>
      <c r="AE223" s="22" t="n"/>
      <c r="AF223" s="22" t="n"/>
    </row>
    <row r="224">
      <c r="A224" s="22" t="n"/>
      <c r="B224" s="130" t="n"/>
      <c r="C224" s="22" t="n"/>
      <c r="D224" s="22" t="n"/>
      <c r="E224" s="72" t="n"/>
      <c r="F224" s="22" t="n"/>
      <c r="G224" s="131"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c r="AA224" s="22" t="n"/>
      <c r="AB224" s="22" t="n"/>
      <c r="AC224" s="22" t="n"/>
      <c r="AD224" s="22" t="n"/>
      <c r="AE224" s="22" t="n"/>
      <c r="AF224" s="22" t="n"/>
    </row>
    <row r="225">
      <c r="A225" s="22" t="n"/>
      <c r="B225" s="130" t="n"/>
      <c r="C225" s="22" t="n"/>
      <c r="D225" s="22" t="n"/>
      <c r="E225" s="72" t="n"/>
      <c r="F225" s="22" t="n"/>
      <c r="G225" s="131"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c r="AA225" s="22" t="n"/>
      <c r="AB225" s="22" t="n"/>
      <c r="AC225" s="22" t="n"/>
      <c r="AD225" s="22" t="n"/>
      <c r="AE225" s="22" t="n"/>
      <c r="AF225" s="22" t="n"/>
    </row>
    <row r="226">
      <c r="A226" s="22" t="n"/>
      <c r="B226" s="130" t="n"/>
      <c r="C226" s="22" t="n"/>
      <c r="D226" s="22" t="n"/>
      <c r="E226" s="72" t="n"/>
      <c r="F226" s="22" t="n"/>
      <c r="G226" s="131"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c r="AA226" s="22" t="n"/>
      <c r="AB226" s="22" t="n"/>
      <c r="AC226" s="22" t="n"/>
      <c r="AD226" s="22" t="n"/>
      <c r="AE226" s="22" t="n"/>
      <c r="AF226" s="22" t="n"/>
    </row>
    <row r="227">
      <c r="A227" s="22" t="n"/>
      <c r="B227" s="130" t="n"/>
      <c r="C227" s="22" t="n"/>
      <c r="D227" s="22" t="n"/>
      <c r="E227" s="72" t="n"/>
      <c r="F227" s="22" t="n"/>
      <c r="G227" s="131"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c r="AA227" s="22" t="n"/>
      <c r="AB227" s="22" t="n"/>
      <c r="AC227" s="22" t="n"/>
      <c r="AD227" s="22" t="n"/>
      <c r="AE227" s="22" t="n"/>
      <c r="AF227" s="22" t="n"/>
    </row>
    <row r="228">
      <c r="A228" s="22" t="n"/>
      <c r="B228" s="130" t="n"/>
      <c r="C228" s="22" t="n"/>
      <c r="D228" s="22" t="n"/>
      <c r="E228" s="72" t="n"/>
      <c r="F228" s="22" t="n"/>
      <c r="G228" s="131"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c r="AA228" s="22" t="n"/>
      <c r="AB228" s="22" t="n"/>
      <c r="AC228" s="22" t="n"/>
      <c r="AD228" s="22" t="n"/>
      <c r="AE228" s="22" t="n"/>
      <c r="AF228" s="22" t="n"/>
    </row>
    <row r="229">
      <c r="A229" s="22" t="n"/>
      <c r="B229" s="130" t="n"/>
      <c r="C229" s="22" t="n"/>
      <c r="D229" s="22" t="n"/>
      <c r="E229" s="72" t="n"/>
      <c r="F229" s="22" t="n"/>
      <c r="G229" s="131"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c r="AA229" s="22" t="n"/>
      <c r="AB229" s="22" t="n"/>
      <c r="AC229" s="22" t="n"/>
      <c r="AD229" s="22" t="n"/>
      <c r="AE229" s="22" t="n"/>
      <c r="AF229" s="22" t="n"/>
    </row>
    <row r="230">
      <c r="A230" s="22" t="n"/>
      <c r="B230" s="130" t="n"/>
      <c r="C230" s="22" t="n"/>
      <c r="D230" s="22" t="n"/>
      <c r="E230" s="72" t="n"/>
      <c r="F230" s="22" t="n"/>
      <c r="G230" s="131"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c r="AA230" s="22" t="n"/>
      <c r="AB230" s="22" t="n"/>
      <c r="AC230" s="22" t="n"/>
      <c r="AD230" s="22" t="n"/>
      <c r="AE230" s="22" t="n"/>
      <c r="AF230" s="22" t="n"/>
    </row>
    <row r="231">
      <c r="A231" s="22" t="n"/>
      <c r="B231" s="130" t="n"/>
      <c r="C231" s="22" t="n"/>
      <c r="D231" s="22" t="n"/>
      <c r="E231" s="72" t="n"/>
      <c r="F231" s="22" t="n"/>
      <c r="G231" s="131"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c r="AA231" s="22" t="n"/>
      <c r="AB231" s="22" t="n"/>
      <c r="AC231" s="22" t="n"/>
      <c r="AD231" s="22" t="n"/>
      <c r="AE231" s="22" t="n"/>
      <c r="AF231" s="22" t="n"/>
    </row>
    <row r="232">
      <c r="A232" s="22" t="n"/>
      <c r="B232" s="130" t="n"/>
      <c r="C232" s="22" t="n"/>
      <c r="D232" s="22" t="n"/>
      <c r="E232" s="72" t="n"/>
      <c r="F232" s="22" t="n"/>
      <c r="G232" s="131"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c r="AA232" s="22" t="n"/>
      <c r="AB232" s="22" t="n"/>
      <c r="AC232" s="22" t="n"/>
      <c r="AD232" s="22" t="n"/>
      <c r="AE232" s="22" t="n"/>
      <c r="AF232" s="22" t="n"/>
    </row>
    <row r="233">
      <c r="A233" s="22" t="n"/>
      <c r="B233" s="130" t="n"/>
      <c r="C233" s="22" t="n"/>
      <c r="D233" s="22" t="n"/>
      <c r="E233" s="72" t="n"/>
      <c r="F233" s="22" t="n"/>
      <c r="G233" s="131"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c r="AA233" s="22" t="n"/>
      <c r="AB233" s="22" t="n"/>
      <c r="AC233" s="22" t="n"/>
      <c r="AD233" s="22" t="n"/>
      <c r="AE233" s="22" t="n"/>
      <c r="AF233" s="22" t="n"/>
    </row>
    <row r="234">
      <c r="A234" s="22" t="n"/>
      <c r="B234" s="130" t="n"/>
      <c r="C234" s="22" t="n"/>
      <c r="D234" s="22" t="n"/>
      <c r="E234" s="72" t="n"/>
      <c r="F234" s="22" t="n"/>
      <c r="G234" s="131"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c r="AA234" s="22" t="n"/>
      <c r="AB234" s="22" t="n"/>
      <c r="AC234" s="22" t="n"/>
      <c r="AD234" s="22" t="n"/>
      <c r="AE234" s="22" t="n"/>
      <c r="AF234" s="22" t="n"/>
    </row>
    <row r="235">
      <c r="A235" s="22" t="n"/>
      <c r="B235" s="130" t="n"/>
      <c r="C235" s="22" t="n"/>
      <c r="D235" s="22" t="n"/>
      <c r="E235" s="72" t="n"/>
      <c r="F235" s="22" t="n"/>
      <c r="G235" s="131"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c r="AA235" s="22" t="n"/>
      <c r="AB235" s="22" t="n"/>
      <c r="AC235" s="22" t="n"/>
      <c r="AD235" s="22" t="n"/>
      <c r="AE235" s="22" t="n"/>
      <c r="AF235" s="22" t="n"/>
    </row>
    <row r="236">
      <c r="A236" s="22" t="n"/>
      <c r="B236" s="130" t="n"/>
      <c r="C236" s="22" t="n"/>
      <c r="D236" s="22" t="n"/>
      <c r="E236" s="72" t="n"/>
      <c r="F236" s="22" t="n"/>
      <c r="G236" s="131"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c r="AA236" s="22" t="n"/>
      <c r="AB236" s="22" t="n"/>
      <c r="AC236" s="22" t="n"/>
      <c r="AD236" s="22" t="n"/>
      <c r="AE236" s="22" t="n"/>
      <c r="AF236" s="22" t="n"/>
    </row>
    <row r="237">
      <c r="A237" s="22" t="n"/>
      <c r="B237" s="130" t="n"/>
      <c r="C237" s="22" t="n"/>
      <c r="D237" s="22" t="n"/>
      <c r="E237" s="72" t="n"/>
      <c r="F237" s="22" t="n"/>
      <c r="G237" s="131"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c r="AA237" s="22" t="n"/>
      <c r="AB237" s="22" t="n"/>
      <c r="AC237" s="22" t="n"/>
      <c r="AD237" s="22" t="n"/>
      <c r="AE237" s="22" t="n"/>
      <c r="AF237" s="22" t="n"/>
    </row>
    <row r="238">
      <c r="A238" s="22" t="n"/>
      <c r="B238" s="130" t="n"/>
      <c r="C238" s="22" t="n"/>
      <c r="D238" s="22" t="n"/>
      <c r="E238" s="72" t="n"/>
      <c r="F238" s="22" t="n"/>
      <c r="G238" s="131"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c r="AA238" s="22" t="n"/>
      <c r="AB238" s="22" t="n"/>
      <c r="AC238" s="22" t="n"/>
      <c r="AD238" s="22" t="n"/>
      <c r="AE238" s="22" t="n"/>
      <c r="AF238" s="22" t="n"/>
    </row>
    <row r="239">
      <c r="A239" s="22" t="n"/>
      <c r="B239" s="130" t="n"/>
      <c r="C239" s="22" t="n"/>
      <c r="D239" s="22" t="n"/>
      <c r="E239" s="72" t="n"/>
      <c r="F239" s="22" t="n"/>
      <c r="G239" s="131"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c r="AA239" s="22" t="n"/>
      <c r="AB239" s="22" t="n"/>
      <c r="AC239" s="22" t="n"/>
      <c r="AD239" s="22" t="n"/>
      <c r="AE239" s="22" t="n"/>
      <c r="AF239" s="22" t="n"/>
    </row>
    <row r="240">
      <c r="A240" s="22" t="n"/>
      <c r="B240" s="130" t="n"/>
      <c r="C240" s="22" t="n"/>
      <c r="D240" s="22" t="n"/>
      <c r="E240" s="72" t="n"/>
      <c r="F240" s="22" t="n"/>
      <c r="G240" s="131"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c r="AA240" s="22" t="n"/>
      <c r="AB240" s="22" t="n"/>
      <c r="AC240" s="22" t="n"/>
      <c r="AD240" s="22" t="n"/>
      <c r="AE240" s="22" t="n"/>
      <c r="AF240" s="22" t="n"/>
    </row>
    <row r="241">
      <c r="A241" s="22" t="n"/>
      <c r="B241" s="130" t="n"/>
      <c r="C241" s="22" t="n"/>
      <c r="D241" s="22" t="n"/>
      <c r="E241" s="72" t="n"/>
      <c r="F241" s="22" t="n"/>
      <c r="G241" s="131"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c r="AA241" s="22" t="n"/>
      <c r="AB241" s="22" t="n"/>
      <c r="AC241" s="22" t="n"/>
      <c r="AD241" s="22" t="n"/>
      <c r="AE241" s="22" t="n"/>
      <c r="AF241" s="22" t="n"/>
    </row>
    <row r="242">
      <c r="A242" s="22" t="n"/>
      <c r="B242" s="130" t="n"/>
      <c r="C242" s="22" t="n"/>
      <c r="D242" s="22" t="n"/>
      <c r="E242" s="72" t="n"/>
      <c r="F242" s="22" t="n"/>
      <c r="G242" s="131"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c r="AA242" s="22" t="n"/>
      <c r="AB242" s="22" t="n"/>
      <c r="AC242" s="22" t="n"/>
      <c r="AD242" s="22" t="n"/>
      <c r="AE242" s="22" t="n"/>
      <c r="AF242" s="22" t="n"/>
    </row>
    <row r="243">
      <c r="A243" s="22" t="n"/>
      <c r="B243" s="130" t="n"/>
      <c r="C243" s="22" t="n"/>
      <c r="D243" s="22" t="n"/>
      <c r="E243" s="72" t="n"/>
      <c r="F243" s="22" t="n"/>
      <c r="G243" s="131"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c r="AA243" s="22" t="n"/>
      <c r="AB243" s="22" t="n"/>
      <c r="AC243" s="22" t="n"/>
      <c r="AD243" s="22" t="n"/>
      <c r="AE243" s="22" t="n"/>
      <c r="AF243" s="22" t="n"/>
    </row>
    <row r="244">
      <c r="A244" s="22" t="n"/>
      <c r="B244" s="130" t="n"/>
      <c r="C244" s="22" t="n"/>
      <c r="D244" s="22" t="n"/>
      <c r="E244" s="72" t="n"/>
      <c r="F244" s="22" t="n"/>
      <c r="G244" s="131"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c r="AA244" s="22" t="n"/>
      <c r="AB244" s="22" t="n"/>
      <c r="AC244" s="22" t="n"/>
      <c r="AD244" s="22" t="n"/>
      <c r="AE244" s="22" t="n"/>
      <c r="AF244" s="22" t="n"/>
    </row>
    <row r="245">
      <c r="A245" s="22" t="n"/>
      <c r="B245" s="130" t="n"/>
      <c r="C245" s="22" t="n"/>
      <c r="D245" s="22" t="n"/>
      <c r="E245" s="72" t="n"/>
      <c r="F245" s="22" t="n"/>
      <c r="G245" s="131"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c r="AA245" s="22" t="n"/>
      <c r="AB245" s="22" t="n"/>
      <c r="AC245" s="22" t="n"/>
      <c r="AD245" s="22" t="n"/>
      <c r="AE245" s="22" t="n"/>
      <c r="AF245" s="22" t="n"/>
    </row>
    <row r="246">
      <c r="A246" s="22" t="n"/>
      <c r="B246" s="130" t="n"/>
      <c r="C246" s="22" t="n"/>
      <c r="D246" s="22" t="n"/>
      <c r="E246" s="72" t="n"/>
      <c r="F246" s="22" t="n"/>
      <c r="G246" s="131"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c r="AA246" s="22" t="n"/>
      <c r="AB246" s="22" t="n"/>
      <c r="AC246" s="22" t="n"/>
      <c r="AD246" s="22" t="n"/>
      <c r="AE246" s="22" t="n"/>
      <c r="AF246" s="22" t="n"/>
    </row>
    <row r="247">
      <c r="A247" s="22" t="n"/>
      <c r="B247" s="130" t="n"/>
      <c r="C247" s="22" t="n"/>
      <c r="D247" s="22" t="n"/>
      <c r="E247" s="72" t="n"/>
      <c r="F247" s="22" t="n"/>
      <c r="G247" s="131"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c r="AA247" s="22" t="n"/>
      <c r="AB247" s="22" t="n"/>
      <c r="AC247" s="22" t="n"/>
      <c r="AD247" s="22" t="n"/>
      <c r="AE247" s="22" t="n"/>
      <c r="AF247" s="22" t="n"/>
    </row>
    <row r="248">
      <c r="A248" s="22" t="n"/>
      <c r="B248" s="130" t="n"/>
      <c r="C248" s="22" t="n"/>
      <c r="D248" s="22" t="n"/>
      <c r="E248" s="72" t="n"/>
      <c r="F248" s="22" t="n"/>
      <c r="G248" s="131"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c r="AA248" s="22" t="n"/>
      <c r="AB248" s="22" t="n"/>
      <c r="AC248" s="22" t="n"/>
      <c r="AD248" s="22" t="n"/>
      <c r="AE248" s="22" t="n"/>
      <c r="AF248" s="22" t="n"/>
    </row>
    <row r="249">
      <c r="A249" s="22" t="n"/>
      <c r="B249" s="130" t="n"/>
      <c r="C249" s="22" t="n"/>
      <c r="D249" s="22" t="n"/>
      <c r="E249" s="72" t="n"/>
      <c r="F249" s="22" t="n"/>
      <c r="G249" s="131"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c r="AA249" s="22" t="n"/>
      <c r="AB249" s="22" t="n"/>
      <c r="AC249" s="22" t="n"/>
      <c r="AD249" s="22" t="n"/>
      <c r="AE249" s="22" t="n"/>
      <c r="AF249" s="22" t="n"/>
    </row>
    <row r="250">
      <c r="A250" s="22" t="n"/>
      <c r="B250" s="130" t="n"/>
      <c r="C250" s="22" t="n"/>
      <c r="D250" s="22" t="n"/>
      <c r="E250" s="72" t="n"/>
      <c r="F250" s="22" t="n"/>
      <c r="G250" s="131"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c r="AA250" s="22" t="n"/>
      <c r="AB250" s="22" t="n"/>
      <c r="AC250" s="22" t="n"/>
      <c r="AD250" s="22" t="n"/>
      <c r="AE250" s="22" t="n"/>
      <c r="AF250" s="22" t="n"/>
    </row>
    <row r="251">
      <c r="A251" s="22" t="n"/>
      <c r="B251" s="130" t="n"/>
      <c r="C251" s="22" t="n"/>
      <c r="D251" s="22" t="n"/>
      <c r="E251" s="72" t="n"/>
      <c r="F251" s="22" t="n"/>
      <c r="G251" s="131"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c r="AA251" s="22" t="n"/>
      <c r="AB251" s="22" t="n"/>
      <c r="AC251" s="22" t="n"/>
      <c r="AD251" s="22" t="n"/>
      <c r="AE251" s="22" t="n"/>
      <c r="AF251" s="22" t="n"/>
    </row>
    <row r="252">
      <c r="A252" s="22" t="n"/>
      <c r="B252" s="130" t="n"/>
      <c r="C252" s="22" t="n"/>
      <c r="D252" s="22" t="n"/>
      <c r="E252" s="72" t="n"/>
      <c r="F252" s="22" t="n"/>
      <c r="G252" s="131"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c r="AA252" s="22" t="n"/>
      <c r="AB252" s="22" t="n"/>
      <c r="AC252" s="22" t="n"/>
      <c r="AD252" s="22" t="n"/>
      <c r="AE252" s="22" t="n"/>
      <c r="AF252" s="22" t="n"/>
    </row>
    <row r="253">
      <c r="A253" s="22" t="n"/>
      <c r="B253" s="130" t="n"/>
      <c r="C253" s="22" t="n"/>
      <c r="D253" s="22" t="n"/>
      <c r="E253" s="72" t="n"/>
      <c r="F253" s="22" t="n"/>
      <c r="G253" s="131"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c r="AA253" s="22" t="n"/>
      <c r="AB253" s="22" t="n"/>
      <c r="AC253" s="22" t="n"/>
      <c r="AD253" s="22" t="n"/>
      <c r="AE253" s="22" t="n"/>
      <c r="AF253" s="22" t="n"/>
    </row>
    <row r="254">
      <c r="A254" s="22" t="n"/>
      <c r="B254" s="130" t="n"/>
      <c r="C254" s="22" t="n"/>
      <c r="D254" s="22" t="n"/>
      <c r="E254" s="72" t="n"/>
      <c r="F254" s="22" t="n"/>
      <c r="G254" s="131"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c r="AA254" s="22" t="n"/>
      <c r="AB254" s="22" t="n"/>
      <c r="AC254" s="22" t="n"/>
      <c r="AD254" s="22" t="n"/>
      <c r="AE254" s="22" t="n"/>
      <c r="AF254" s="22" t="n"/>
    </row>
    <row r="255">
      <c r="A255" s="22" t="n"/>
      <c r="B255" s="130" t="n"/>
      <c r="C255" s="22" t="n"/>
      <c r="D255" s="22" t="n"/>
      <c r="E255" s="72" t="n"/>
      <c r="F255" s="22" t="n"/>
      <c r="G255" s="131"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c r="AA255" s="22" t="n"/>
      <c r="AB255" s="22" t="n"/>
      <c r="AC255" s="22" t="n"/>
      <c r="AD255" s="22" t="n"/>
      <c r="AE255" s="22" t="n"/>
      <c r="AF255" s="22" t="n"/>
    </row>
    <row r="256">
      <c r="A256" s="22" t="n"/>
      <c r="B256" s="130" t="n"/>
      <c r="C256" s="22" t="n"/>
      <c r="D256" s="22" t="n"/>
      <c r="E256" s="72" t="n"/>
      <c r="F256" s="22" t="n"/>
      <c r="G256" s="131"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c r="AA256" s="22" t="n"/>
      <c r="AB256" s="22" t="n"/>
      <c r="AC256" s="22" t="n"/>
      <c r="AD256" s="22" t="n"/>
      <c r="AE256" s="22" t="n"/>
      <c r="AF256" s="22" t="n"/>
    </row>
    <row r="257">
      <c r="A257" s="22" t="n"/>
      <c r="B257" s="130" t="n"/>
      <c r="C257" s="22" t="n"/>
      <c r="D257" s="22" t="n"/>
      <c r="E257" s="72" t="n"/>
      <c r="F257" s="22" t="n"/>
      <c r="G257" s="131"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c r="AA257" s="22" t="n"/>
      <c r="AB257" s="22" t="n"/>
      <c r="AC257" s="22" t="n"/>
      <c r="AD257" s="22" t="n"/>
      <c r="AE257" s="22" t="n"/>
      <c r="AF257" s="22" t="n"/>
    </row>
    <row r="258">
      <c r="A258" s="22" t="n"/>
      <c r="B258" s="130" t="n"/>
      <c r="C258" s="22" t="n"/>
      <c r="D258" s="22" t="n"/>
      <c r="E258" s="72" t="n"/>
      <c r="F258" s="22" t="n"/>
      <c r="G258" s="131"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c r="AA258" s="22" t="n"/>
      <c r="AB258" s="22" t="n"/>
      <c r="AC258" s="22" t="n"/>
      <c r="AD258" s="22" t="n"/>
      <c r="AE258" s="22" t="n"/>
      <c r="AF258" s="22" t="n"/>
    </row>
    <row r="259">
      <c r="A259" s="22" t="n"/>
      <c r="B259" s="130" t="n"/>
      <c r="C259" s="22" t="n"/>
      <c r="D259" s="22" t="n"/>
      <c r="E259" s="72" t="n"/>
      <c r="F259" s="22" t="n"/>
      <c r="G259" s="131"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c r="AA259" s="22" t="n"/>
      <c r="AB259" s="22" t="n"/>
      <c r="AC259" s="22" t="n"/>
      <c r="AD259" s="22" t="n"/>
      <c r="AE259" s="22" t="n"/>
      <c r="AF259" s="22" t="n"/>
    </row>
    <row r="260">
      <c r="A260" s="22" t="n"/>
      <c r="B260" s="130" t="n"/>
      <c r="C260" s="22" t="n"/>
      <c r="D260" s="22" t="n"/>
      <c r="E260" s="72" t="n"/>
      <c r="F260" s="22" t="n"/>
      <c r="G260" s="131"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c r="AA260" s="22" t="n"/>
      <c r="AB260" s="22" t="n"/>
      <c r="AC260" s="22" t="n"/>
      <c r="AD260" s="22" t="n"/>
      <c r="AE260" s="22" t="n"/>
      <c r="AF260" s="22" t="n"/>
    </row>
    <row r="261">
      <c r="A261" s="22" t="n"/>
      <c r="B261" s="130" t="n"/>
      <c r="C261" s="22" t="n"/>
      <c r="D261" s="22" t="n"/>
      <c r="E261" s="72" t="n"/>
      <c r="F261" s="22" t="n"/>
      <c r="G261" s="131"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c r="AA261" s="22" t="n"/>
      <c r="AB261" s="22" t="n"/>
      <c r="AC261" s="22" t="n"/>
      <c r="AD261" s="22" t="n"/>
      <c r="AE261" s="22" t="n"/>
      <c r="AF261" s="22" t="n"/>
    </row>
    <row r="262">
      <c r="A262" s="22" t="n"/>
      <c r="B262" s="130" t="n"/>
      <c r="C262" s="22" t="n"/>
      <c r="D262" s="22" t="n"/>
      <c r="E262" s="72" t="n"/>
      <c r="F262" s="22" t="n"/>
      <c r="G262" s="131"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c r="AA262" s="22" t="n"/>
      <c r="AB262" s="22" t="n"/>
      <c r="AC262" s="22" t="n"/>
      <c r="AD262" s="22" t="n"/>
      <c r="AE262" s="22" t="n"/>
      <c r="AF262" s="22" t="n"/>
    </row>
    <row r="263">
      <c r="A263" s="22" t="n"/>
      <c r="B263" s="130" t="n"/>
      <c r="C263" s="22" t="n"/>
      <c r="D263" s="22" t="n"/>
      <c r="E263" s="72" t="n"/>
      <c r="F263" s="22" t="n"/>
      <c r="G263" s="131"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c r="AA263" s="22" t="n"/>
      <c r="AB263" s="22" t="n"/>
      <c r="AC263" s="22" t="n"/>
      <c r="AD263" s="22" t="n"/>
      <c r="AE263" s="22" t="n"/>
      <c r="AF263" s="22" t="n"/>
    </row>
    <row r="264">
      <c r="A264" s="22" t="n"/>
      <c r="B264" s="130" t="n"/>
      <c r="C264" s="22" t="n"/>
      <c r="D264" s="22" t="n"/>
      <c r="E264" s="72" t="n"/>
      <c r="F264" s="22" t="n"/>
      <c r="G264" s="131"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c r="AA264" s="22" t="n"/>
      <c r="AB264" s="22" t="n"/>
      <c r="AC264" s="22" t="n"/>
      <c r="AD264" s="22" t="n"/>
      <c r="AE264" s="22" t="n"/>
      <c r="AF264" s="22" t="n"/>
    </row>
    <row r="265">
      <c r="A265" s="22" t="n"/>
      <c r="B265" s="130" t="n"/>
      <c r="C265" s="22" t="n"/>
      <c r="D265" s="22" t="n"/>
      <c r="E265" s="72" t="n"/>
      <c r="F265" s="22" t="n"/>
      <c r="G265" s="131"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c r="AA265" s="22" t="n"/>
      <c r="AB265" s="22" t="n"/>
      <c r="AC265" s="22" t="n"/>
      <c r="AD265" s="22" t="n"/>
      <c r="AE265" s="22" t="n"/>
      <c r="AF265" s="22" t="n"/>
    </row>
    <row r="266">
      <c r="A266" s="22" t="n"/>
      <c r="B266" s="130" t="n"/>
      <c r="C266" s="22" t="n"/>
      <c r="D266" s="22" t="n"/>
      <c r="E266" s="72" t="n"/>
      <c r="F266" s="22" t="n"/>
      <c r="G266" s="131"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c r="AA266" s="22" t="n"/>
      <c r="AB266" s="22" t="n"/>
      <c r="AC266" s="22" t="n"/>
      <c r="AD266" s="22" t="n"/>
      <c r="AE266" s="22" t="n"/>
      <c r="AF266" s="22" t="n"/>
    </row>
    <row r="267">
      <c r="A267" s="22" t="n"/>
      <c r="B267" s="130" t="n"/>
      <c r="C267" s="22" t="n"/>
      <c r="D267" s="22" t="n"/>
      <c r="E267" s="72" t="n"/>
      <c r="F267" s="22" t="n"/>
      <c r="G267" s="131"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c r="AA267" s="22" t="n"/>
      <c r="AB267" s="22" t="n"/>
      <c r="AC267" s="22" t="n"/>
      <c r="AD267" s="22" t="n"/>
      <c r="AE267" s="22" t="n"/>
      <c r="AF267" s="22" t="n"/>
    </row>
    <row r="268">
      <c r="A268" s="22" t="n"/>
      <c r="B268" s="130" t="n"/>
      <c r="C268" s="22" t="n"/>
      <c r="D268" s="22" t="n"/>
      <c r="E268" s="72" t="n"/>
      <c r="F268" s="22" t="n"/>
      <c r="G268" s="131"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c r="AA268" s="22" t="n"/>
      <c r="AB268" s="22" t="n"/>
      <c r="AC268" s="22" t="n"/>
      <c r="AD268" s="22" t="n"/>
      <c r="AE268" s="22" t="n"/>
      <c r="AF268" s="22" t="n"/>
    </row>
    <row r="269">
      <c r="A269" s="22" t="n"/>
      <c r="B269" s="130" t="n"/>
      <c r="C269" s="22" t="n"/>
      <c r="D269" s="22" t="n"/>
      <c r="E269" s="72" t="n"/>
      <c r="F269" s="22" t="n"/>
      <c r="G269" s="131"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c r="AA269" s="22" t="n"/>
      <c r="AB269" s="22" t="n"/>
      <c r="AC269" s="22" t="n"/>
      <c r="AD269" s="22" t="n"/>
      <c r="AE269" s="22" t="n"/>
      <c r="AF269" s="22" t="n"/>
    </row>
    <row r="270">
      <c r="A270" s="22" t="n"/>
      <c r="B270" s="130" t="n"/>
      <c r="C270" s="22" t="n"/>
      <c r="D270" s="22" t="n"/>
      <c r="E270" s="72" t="n"/>
      <c r="F270" s="22" t="n"/>
      <c r="G270" s="131"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c r="AA270" s="22" t="n"/>
      <c r="AB270" s="22" t="n"/>
      <c r="AC270" s="22" t="n"/>
      <c r="AD270" s="22" t="n"/>
      <c r="AE270" s="22" t="n"/>
      <c r="AF270" s="22" t="n"/>
    </row>
    <row r="271">
      <c r="A271" s="22" t="n"/>
      <c r="B271" s="130" t="n"/>
      <c r="C271" s="22" t="n"/>
      <c r="D271" s="22" t="n"/>
      <c r="E271" s="72" t="n"/>
      <c r="F271" s="22" t="n"/>
      <c r="G271" s="131"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c r="AA271" s="22" t="n"/>
      <c r="AB271" s="22" t="n"/>
      <c r="AC271" s="22" t="n"/>
      <c r="AD271" s="22" t="n"/>
      <c r="AE271" s="22" t="n"/>
      <c r="AF271" s="22" t="n"/>
    </row>
    <row r="272">
      <c r="A272" s="22" t="n"/>
      <c r="B272" s="130" t="n"/>
      <c r="C272" s="22" t="n"/>
      <c r="D272" s="22" t="n"/>
      <c r="E272" s="72" t="n"/>
      <c r="F272" s="22" t="n"/>
      <c r="G272" s="131"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c r="AA272" s="22" t="n"/>
      <c r="AB272" s="22" t="n"/>
      <c r="AC272" s="22" t="n"/>
      <c r="AD272" s="22" t="n"/>
      <c r="AE272" s="22" t="n"/>
      <c r="AF272" s="22" t="n"/>
    </row>
    <row r="273">
      <c r="A273" s="22" t="n"/>
      <c r="B273" s="130" t="n"/>
      <c r="C273" s="22" t="n"/>
      <c r="D273" s="22" t="n"/>
      <c r="E273" s="72" t="n"/>
      <c r="F273" s="22" t="n"/>
      <c r="G273" s="131"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c r="AA273" s="22" t="n"/>
      <c r="AB273" s="22" t="n"/>
      <c r="AC273" s="22" t="n"/>
      <c r="AD273" s="22" t="n"/>
      <c r="AE273" s="22" t="n"/>
      <c r="AF273" s="22" t="n"/>
    </row>
    <row r="274">
      <c r="A274" s="22" t="n"/>
      <c r="B274" s="130" t="n"/>
      <c r="C274" s="22" t="n"/>
      <c r="D274" s="22" t="n"/>
      <c r="E274" s="72" t="n"/>
      <c r="F274" s="22" t="n"/>
      <c r="G274" s="131"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c r="AA274" s="22" t="n"/>
      <c r="AB274" s="22" t="n"/>
      <c r="AC274" s="22" t="n"/>
      <c r="AD274" s="22" t="n"/>
      <c r="AE274" s="22" t="n"/>
      <c r="AF274" s="22" t="n"/>
    </row>
    <row r="275">
      <c r="A275" s="22" t="n"/>
      <c r="B275" s="130" t="n"/>
      <c r="C275" s="22" t="n"/>
      <c r="D275" s="22" t="n"/>
      <c r="E275" s="72" t="n"/>
      <c r="F275" s="22" t="n"/>
      <c r="G275" s="131"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c r="AA275" s="22" t="n"/>
      <c r="AB275" s="22" t="n"/>
      <c r="AC275" s="22" t="n"/>
      <c r="AD275" s="22" t="n"/>
      <c r="AE275" s="22" t="n"/>
      <c r="AF275" s="22" t="n"/>
    </row>
    <row r="276">
      <c r="A276" s="22" t="n"/>
      <c r="B276" s="130" t="n"/>
      <c r="C276" s="22" t="n"/>
      <c r="D276" s="22" t="n"/>
      <c r="E276" s="72" t="n"/>
      <c r="F276" s="22" t="n"/>
      <c r="G276" s="131"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c r="AA276" s="22" t="n"/>
      <c r="AB276" s="22" t="n"/>
      <c r="AC276" s="22" t="n"/>
      <c r="AD276" s="22" t="n"/>
      <c r="AE276" s="22" t="n"/>
      <c r="AF276" s="22" t="n"/>
    </row>
    <row r="277">
      <c r="A277" s="22" t="n"/>
      <c r="B277" s="130" t="n"/>
      <c r="C277" s="22" t="n"/>
      <c r="D277" s="22" t="n"/>
      <c r="E277" s="72" t="n"/>
      <c r="F277" s="22" t="n"/>
      <c r="G277" s="131"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c r="AA277" s="22" t="n"/>
      <c r="AB277" s="22" t="n"/>
      <c r="AC277" s="22" t="n"/>
      <c r="AD277" s="22" t="n"/>
      <c r="AE277" s="22" t="n"/>
      <c r="AF277" s="22" t="n"/>
    </row>
    <row r="278">
      <c r="A278" s="22" t="n"/>
      <c r="B278" s="130" t="n"/>
      <c r="C278" s="22" t="n"/>
      <c r="D278" s="22" t="n"/>
      <c r="E278" s="72" t="n"/>
      <c r="F278" s="22" t="n"/>
      <c r="G278" s="131"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c r="AA278" s="22" t="n"/>
      <c r="AB278" s="22" t="n"/>
      <c r="AC278" s="22" t="n"/>
      <c r="AD278" s="22" t="n"/>
      <c r="AE278" s="22" t="n"/>
      <c r="AF278" s="22" t="n"/>
    </row>
    <row r="279">
      <c r="A279" s="22" t="n"/>
      <c r="B279" s="130" t="n"/>
      <c r="C279" s="22" t="n"/>
      <c r="D279" s="22" t="n"/>
      <c r="E279" s="72" t="n"/>
      <c r="F279" s="22" t="n"/>
      <c r="G279" s="131"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c r="AA279" s="22" t="n"/>
      <c r="AB279" s="22" t="n"/>
      <c r="AC279" s="22" t="n"/>
      <c r="AD279" s="22" t="n"/>
      <c r="AE279" s="22" t="n"/>
      <c r="AF279" s="22" t="n"/>
    </row>
    <row r="280">
      <c r="A280" s="22" t="n"/>
      <c r="B280" s="130" t="n"/>
      <c r="C280" s="22" t="n"/>
      <c r="D280" s="22" t="n"/>
      <c r="E280" s="72" t="n"/>
      <c r="F280" s="22" t="n"/>
      <c r="G280" s="131"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c r="AA280" s="22" t="n"/>
      <c r="AB280" s="22" t="n"/>
      <c r="AC280" s="22" t="n"/>
      <c r="AD280" s="22" t="n"/>
      <c r="AE280" s="22" t="n"/>
      <c r="AF280" s="22" t="n"/>
    </row>
    <row r="281">
      <c r="A281" s="22" t="n"/>
      <c r="B281" s="130" t="n"/>
      <c r="C281" s="22" t="n"/>
      <c r="D281" s="22" t="n"/>
      <c r="E281" s="72" t="n"/>
      <c r="F281" s="22" t="n"/>
      <c r="G281" s="131"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c r="AA281" s="22" t="n"/>
      <c r="AB281" s="22" t="n"/>
      <c r="AC281" s="22" t="n"/>
      <c r="AD281" s="22" t="n"/>
      <c r="AE281" s="22" t="n"/>
      <c r="AF281" s="22" t="n"/>
    </row>
    <row r="282">
      <c r="A282" s="22" t="n"/>
      <c r="B282" s="130" t="n"/>
      <c r="C282" s="22" t="n"/>
      <c r="D282" s="22" t="n"/>
      <c r="E282" s="72" t="n"/>
      <c r="F282" s="22" t="n"/>
      <c r="G282" s="131"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c r="AA282" s="22" t="n"/>
      <c r="AB282" s="22" t="n"/>
      <c r="AC282" s="22" t="n"/>
      <c r="AD282" s="22" t="n"/>
      <c r="AE282" s="22" t="n"/>
      <c r="AF282" s="22" t="n"/>
    </row>
    <row r="283">
      <c r="A283" s="22" t="n"/>
      <c r="B283" s="130" t="n"/>
      <c r="C283" s="22" t="n"/>
      <c r="D283" s="22" t="n"/>
      <c r="E283" s="72" t="n"/>
      <c r="F283" s="22" t="n"/>
      <c r="G283" s="131"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c r="AA283" s="22" t="n"/>
      <c r="AB283" s="22" t="n"/>
      <c r="AC283" s="22" t="n"/>
      <c r="AD283" s="22" t="n"/>
      <c r="AE283" s="22" t="n"/>
      <c r="AF283" s="22" t="n"/>
    </row>
    <row r="284">
      <c r="A284" s="22" t="n"/>
      <c r="B284" s="130" t="n"/>
      <c r="C284" s="22" t="n"/>
      <c r="D284" s="22" t="n"/>
      <c r="E284" s="72" t="n"/>
      <c r="F284" s="22" t="n"/>
      <c r="G284" s="131"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c r="AA284" s="22" t="n"/>
      <c r="AB284" s="22" t="n"/>
      <c r="AC284" s="22" t="n"/>
      <c r="AD284" s="22" t="n"/>
      <c r="AE284" s="22" t="n"/>
      <c r="AF284" s="22" t="n"/>
    </row>
    <row r="285">
      <c r="A285" s="22" t="n"/>
      <c r="B285" s="130" t="n"/>
      <c r="C285" s="22" t="n"/>
      <c r="D285" s="22" t="n"/>
      <c r="E285" s="72" t="n"/>
      <c r="F285" s="22" t="n"/>
      <c r="G285" s="131"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c r="AA285" s="22" t="n"/>
      <c r="AB285" s="22" t="n"/>
      <c r="AC285" s="22" t="n"/>
      <c r="AD285" s="22" t="n"/>
      <c r="AE285" s="22" t="n"/>
      <c r="AF285" s="22" t="n"/>
    </row>
    <row r="286">
      <c r="A286" s="22" t="n"/>
      <c r="B286" s="130" t="n"/>
      <c r="C286" s="22" t="n"/>
      <c r="D286" s="22" t="n"/>
      <c r="E286" s="72" t="n"/>
      <c r="F286" s="22" t="n"/>
      <c r="G286" s="131"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c r="AA286" s="22" t="n"/>
      <c r="AB286" s="22" t="n"/>
      <c r="AC286" s="22" t="n"/>
      <c r="AD286" s="22" t="n"/>
      <c r="AE286" s="22" t="n"/>
      <c r="AF286" s="22" t="n"/>
    </row>
    <row r="287">
      <c r="A287" s="22" t="n"/>
      <c r="B287" s="130" t="n"/>
      <c r="C287" s="22" t="n"/>
      <c r="D287" s="22" t="n"/>
      <c r="E287" s="72" t="n"/>
      <c r="F287" s="22" t="n"/>
      <c r="G287" s="131"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c r="AA287" s="22" t="n"/>
      <c r="AB287" s="22" t="n"/>
      <c r="AC287" s="22" t="n"/>
      <c r="AD287" s="22" t="n"/>
      <c r="AE287" s="22" t="n"/>
      <c r="AF287" s="22" t="n"/>
    </row>
    <row r="288">
      <c r="A288" s="22" t="n"/>
      <c r="B288" s="130" t="n"/>
      <c r="C288" s="22" t="n"/>
      <c r="D288" s="22" t="n"/>
      <c r="E288" s="72" t="n"/>
      <c r="F288" s="22" t="n"/>
      <c r="G288" s="131"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c r="AA288" s="22" t="n"/>
      <c r="AB288" s="22" t="n"/>
      <c r="AC288" s="22" t="n"/>
      <c r="AD288" s="22" t="n"/>
      <c r="AE288" s="22" t="n"/>
      <c r="AF288" s="22" t="n"/>
    </row>
    <row r="289">
      <c r="A289" s="22" t="n"/>
      <c r="B289" s="130" t="n"/>
      <c r="C289" s="22" t="n"/>
      <c r="D289" s="22" t="n"/>
      <c r="E289" s="72" t="n"/>
      <c r="F289" s="22" t="n"/>
      <c r="G289" s="131"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c r="AA289" s="22" t="n"/>
      <c r="AB289" s="22" t="n"/>
      <c r="AC289" s="22" t="n"/>
      <c r="AD289" s="22" t="n"/>
      <c r="AE289" s="22" t="n"/>
      <c r="AF289" s="22" t="n"/>
    </row>
    <row r="290">
      <c r="A290" s="22" t="n"/>
      <c r="B290" s="130" t="n"/>
      <c r="C290" s="22" t="n"/>
      <c r="D290" s="22" t="n"/>
      <c r="E290" s="72" t="n"/>
      <c r="F290" s="22" t="n"/>
      <c r="G290" s="131"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c r="AA290" s="22" t="n"/>
      <c r="AB290" s="22" t="n"/>
      <c r="AC290" s="22" t="n"/>
      <c r="AD290" s="22" t="n"/>
      <c r="AE290" s="22" t="n"/>
      <c r="AF290" s="22" t="n"/>
    </row>
    <row r="291">
      <c r="A291" s="22" t="n"/>
      <c r="B291" s="130" t="n"/>
      <c r="C291" s="22" t="n"/>
      <c r="D291" s="22" t="n"/>
      <c r="E291" s="72" t="n"/>
      <c r="F291" s="22" t="n"/>
      <c r="G291" s="131"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c r="AA291" s="22" t="n"/>
      <c r="AB291" s="22" t="n"/>
      <c r="AC291" s="22" t="n"/>
      <c r="AD291" s="22" t="n"/>
      <c r="AE291" s="22" t="n"/>
      <c r="AF291" s="22" t="n"/>
    </row>
    <row r="292">
      <c r="A292" s="22" t="n"/>
      <c r="B292" s="130" t="n"/>
      <c r="C292" s="22" t="n"/>
      <c r="D292" s="22" t="n"/>
      <c r="E292" s="72" t="n"/>
      <c r="F292" s="22" t="n"/>
      <c r="G292" s="131"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c r="AA292" s="22" t="n"/>
      <c r="AB292" s="22" t="n"/>
      <c r="AC292" s="22" t="n"/>
      <c r="AD292" s="22" t="n"/>
      <c r="AE292" s="22" t="n"/>
      <c r="AF292" s="22" t="n"/>
    </row>
    <row r="293">
      <c r="A293" s="22" t="n"/>
      <c r="B293" s="130" t="n"/>
      <c r="C293" s="22" t="n"/>
      <c r="D293" s="22" t="n"/>
      <c r="E293" s="72" t="n"/>
      <c r="F293" s="22" t="n"/>
      <c r="G293" s="131"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c r="AA293" s="22" t="n"/>
      <c r="AB293" s="22" t="n"/>
      <c r="AC293" s="22" t="n"/>
      <c r="AD293" s="22" t="n"/>
      <c r="AE293" s="22" t="n"/>
      <c r="AF293" s="22" t="n"/>
    </row>
    <row r="294">
      <c r="A294" s="22" t="n"/>
      <c r="B294" s="130" t="n"/>
      <c r="C294" s="22" t="n"/>
      <c r="D294" s="22" t="n"/>
      <c r="E294" s="72" t="n"/>
      <c r="F294" s="22" t="n"/>
      <c r="G294" s="131"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c r="AA294" s="22" t="n"/>
      <c r="AB294" s="22" t="n"/>
      <c r="AC294" s="22" t="n"/>
      <c r="AD294" s="22" t="n"/>
      <c r="AE294" s="22" t="n"/>
      <c r="AF294" s="22" t="n"/>
    </row>
    <row r="295">
      <c r="A295" s="22" t="n"/>
      <c r="B295" s="130" t="n"/>
      <c r="C295" s="22" t="n"/>
      <c r="D295" s="22" t="n"/>
      <c r="E295" s="72" t="n"/>
      <c r="F295" s="22" t="n"/>
      <c r="G295" s="131"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c r="AA295" s="22" t="n"/>
      <c r="AB295" s="22" t="n"/>
      <c r="AC295" s="22" t="n"/>
      <c r="AD295" s="22" t="n"/>
      <c r="AE295" s="22" t="n"/>
      <c r="AF295" s="22" t="n"/>
    </row>
    <row r="296">
      <c r="A296" s="22" t="n"/>
      <c r="B296" s="130" t="n"/>
      <c r="C296" s="22" t="n"/>
      <c r="D296" s="22" t="n"/>
      <c r="E296" s="72" t="n"/>
      <c r="F296" s="22" t="n"/>
      <c r="G296" s="131"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c r="AA296" s="22" t="n"/>
      <c r="AB296" s="22" t="n"/>
      <c r="AC296" s="22" t="n"/>
      <c r="AD296" s="22" t="n"/>
      <c r="AE296" s="22" t="n"/>
      <c r="AF296" s="22" t="n"/>
    </row>
    <row r="297">
      <c r="A297" s="22" t="n"/>
      <c r="B297" s="130" t="n"/>
      <c r="C297" s="22" t="n"/>
      <c r="D297" s="22" t="n"/>
      <c r="E297" s="72" t="n"/>
      <c r="F297" s="22" t="n"/>
      <c r="G297" s="131"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c r="AA297" s="22" t="n"/>
      <c r="AB297" s="22" t="n"/>
      <c r="AC297" s="22" t="n"/>
      <c r="AD297" s="22" t="n"/>
      <c r="AE297" s="22" t="n"/>
      <c r="AF297" s="22" t="n"/>
    </row>
    <row r="298">
      <c r="A298" s="22" t="n"/>
      <c r="B298" s="130" t="n"/>
      <c r="C298" s="22" t="n"/>
      <c r="D298" s="22" t="n"/>
      <c r="E298" s="72" t="n"/>
      <c r="F298" s="22" t="n"/>
      <c r="G298" s="131"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c r="AA298" s="22" t="n"/>
      <c r="AB298" s="22" t="n"/>
      <c r="AC298" s="22" t="n"/>
      <c r="AD298" s="22" t="n"/>
      <c r="AE298" s="22" t="n"/>
      <c r="AF298" s="22" t="n"/>
    </row>
    <row r="299">
      <c r="A299" s="22" t="n"/>
      <c r="B299" s="130" t="n"/>
      <c r="C299" s="22" t="n"/>
      <c r="D299" s="22" t="n"/>
      <c r="E299" s="72" t="n"/>
      <c r="F299" s="22" t="n"/>
      <c r="G299" s="131"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c r="AA299" s="22" t="n"/>
      <c r="AB299" s="22" t="n"/>
      <c r="AC299" s="22" t="n"/>
      <c r="AD299" s="22" t="n"/>
      <c r="AE299" s="22" t="n"/>
      <c r="AF299" s="22" t="n"/>
    </row>
    <row r="300">
      <c r="A300" s="22" t="n"/>
      <c r="B300" s="130" t="n"/>
      <c r="C300" s="22" t="n"/>
      <c r="D300" s="22" t="n"/>
      <c r="E300" s="72" t="n"/>
      <c r="F300" s="22" t="n"/>
      <c r="G300" s="131"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c r="AA300" s="22" t="n"/>
      <c r="AB300" s="22" t="n"/>
      <c r="AC300" s="22" t="n"/>
      <c r="AD300" s="22" t="n"/>
      <c r="AE300" s="22" t="n"/>
      <c r="AF300" s="22" t="n"/>
    </row>
    <row r="301">
      <c r="A301" s="22" t="n"/>
      <c r="B301" s="130" t="n"/>
      <c r="C301" s="22" t="n"/>
      <c r="D301" s="22" t="n"/>
      <c r="E301" s="72" t="n"/>
      <c r="F301" s="22" t="n"/>
      <c r="G301" s="131"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c r="AA301" s="22" t="n"/>
      <c r="AB301" s="22" t="n"/>
      <c r="AC301" s="22" t="n"/>
      <c r="AD301" s="22" t="n"/>
      <c r="AE301" s="22" t="n"/>
      <c r="AF301" s="22" t="n"/>
    </row>
    <row r="302">
      <c r="A302" s="22" t="n"/>
      <c r="B302" s="130" t="n"/>
      <c r="C302" s="22" t="n"/>
      <c r="D302" s="22" t="n"/>
      <c r="E302" s="72" t="n"/>
      <c r="F302" s="22" t="n"/>
      <c r="G302" s="131"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c r="AA302" s="22" t="n"/>
      <c r="AB302" s="22" t="n"/>
      <c r="AC302" s="22" t="n"/>
      <c r="AD302" s="22" t="n"/>
      <c r="AE302" s="22" t="n"/>
      <c r="AF302" s="22" t="n"/>
    </row>
    <row r="303">
      <c r="A303" s="22" t="n"/>
      <c r="B303" s="130" t="n"/>
      <c r="C303" s="22" t="n"/>
      <c r="D303" s="22" t="n"/>
      <c r="E303" s="72" t="n"/>
      <c r="F303" s="22" t="n"/>
      <c r="G303" s="131"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c r="AA303" s="22" t="n"/>
      <c r="AB303" s="22" t="n"/>
      <c r="AC303" s="22" t="n"/>
      <c r="AD303" s="22" t="n"/>
      <c r="AE303" s="22" t="n"/>
      <c r="AF303" s="22" t="n"/>
    </row>
    <row r="304">
      <c r="A304" s="22" t="n"/>
      <c r="B304" s="130" t="n"/>
      <c r="C304" s="22" t="n"/>
      <c r="D304" s="22" t="n"/>
      <c r="E304" s="72" t="n"/>
      <c r="F304" s="22" t="n"/>
      <c r="G304" s="131"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c r="AA304" s="22" t="n"/>
      <c r="AB304" s="22" t="n"/>
      <c r="AC304" s="22" t="n"/>
      <c r="AD304" s="22" t="n"/>
      <c r="AE304" s="22" t="n"/>
      <c r="AF304" s="22" t="n"/>
    </row>
    <row r="305">
      <c r="A305" s="22" t="n"/>
      <c r="B305" s="130" t="n"/>
      <c r="C305" s="22" t="n"/>
      <c r="D305" s="22" t="n"/>
      <c r="E305" s="72" t="n"/>
      <c r="F305" s="22" t="n"/>
      <c r="G305" s="131"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c r="AA305" s="22" t="n"/>
      <c r="AB305" s="22" t="n"/>
      <c r="AC305" s="22" t="n"/>
      <c r="AD305" s="22" t="n"/>
      <c r="AE305" s="22" t="n"/>
      <c r="AF305" s="22" t="n"/>
    </row>
    <row r="306">
      <c r="A306" s="22" t="n"/>
      <c r="B306" s="130" t="n"/>
      <c r="C306" s="22" t="n"/>
      <c r="D306" s="22" t="n"/>
      <c r="E306" s="72" t="n"/>
      <c r="F306" s="22" t="n"/>
      <c r="G306" s="131"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c r="AA306" s="22" t="n"/>
      <c r="AB306" s="22" t="n"/>
      <c r="AC306" s="22" t="n"/>
      <c r="AD306" s="22" t="n"/>
      <c r="AE306" s="22" t="n"/>
      <c r="AF306" s="22" t="n"/>
    </row>
    <row r="307">
      <c r="A307" s="22" t="n"/>
      <c r="B307" s="130" t="n"/>
      <c r="C307" s="22" t="n"/>
      <c r="D307" s="22" t="n"/>
      <c r="E307" s="72" t="n"/>
      <c r="F307" s="22" t="n"/>
      <c r="G307" s="131"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c r="AA307" s="22" t="n"/>
      <c r="AB307" s="22" t="n"/>
      <c r="AC307" s="22" t="n"/>
      <c r="AD307" s="22" t="n"/>
      <c r="AE307" s="22" t="n"/>
      <c r="AF307" s="22" t="n"/>
    </row>
    <row r="308">
      <c r="A308" s="22" t="n"/>
      <c r="B308" s="130" t="n"/>
      <c r="C308" s="22" t="n"/>
      <c r="D308" s="22" t="n"/>
      <c r="E308" s="72" t="n"/>
      <c r="F308" s="22" t="n"/>
      <c r="G308" s="131"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c r="AA308" s="22" t="n"/>
      <c r="AB308" s="22" t="n"/>
      <c r="AC308" s="22" t="n"/>
      <c r="AD308" s="22" t="n"/>
      <c r="AE308" s="22" t="n"/>
      <c r="AF308" s="22" t="n"/>
    </row>
    <row r="309">
      <c r="A309" s="22" t="n"/>
      <c r="B309" s="130" t="n"/>
      <c r="C309" s="22" t="n"/>
      <c r="D309" s="22" t="n"/>
      <c r="E309" s="72" t="n"/>
      <c r="F309" s="22" t="n"/>
      <c r="G309" s="131"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c r="AA309" s="22" t="n"/>
      <c r="AB309" s="22" t="n"/>
      <c r="AC309" s="22" t="n"/>
      <c r="AD309" s="22" t="n"/>
      <c r="AE309" s="22" t="n"/>
      <c r="AF309" s="22" t="n"/>
    </row>
    <row r="310">
      <c r="A310" s="22" t="n"/>
      <c r="B310" s="130" t="n"/>
      <c r="C310" s="22" t="n"/>
      <c r="D310" s="22" t="n"/>
      <c r="E310" s="72" t="n"/>
      <c r="F310" s="22" t="n"/>
      <c r="G310" s="131"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c r="AA310" s="22" t="n"/>
      <c r="AB310" s="22" t="n"/>
      <c r="AC310" s="22" t="n"/>
      <c r="AD310" s="22" t="n"/>
      <c r="AE310" s="22" t="n"/>
      <c r="AF310" s="22" t="n"/>
    </row>
    <row r="311">
      <c r="A311" s="22" t="n"/>
      <c r="B311" s="130" t="n"/>
      <c r="C311" s="22" t="n"/>
      <c r="D311" s="22" t="n"/>
      <c r="E311" s="72" t="n"/>
      <c r="F311" s="22" t="n"/>
      <c r="G311" s="131"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c r="AA311" s="22" t="n"/>
      <c r="AB311" s="22" t="n"/>
      <c r="AC311" s="22" t="n"/>
      <c r="AD311" s="22" t="n"/>
      <c r="AE311" s="22" t="n"/>
      <c r="AF311" s="22" t="n"/>
    </row>
    <row r="312">
      <c r="A312" s="22" t="n"/>
      <c r="B312" s="130" t="n"/>
      <c r="C312" s="22" t="n"/>
      <c r="D312" s="22" t="n"/>
      <c r="E312" s="72" t="n"/>
      <c r="F312" s="22" t="n"/>
      <c r="G312" s="131"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c r="AA312" s="22" t="n"/>
      <c r="AB312" s="22" t="n"/>
      <c r="AC312" s="22" t="n"/>
      <c r="AD312" s="22" t="n"/>
      <c r="AE312" s="22" t="n"/>
      <c r="AF312" s="22" t="n"/>
    </row>
    <row r="313">
      <c r="A313" s="22" t="n"/>
      <c r="B313" s="130" t="n"/>
      <c r="C313" s="22" t="n"/>
      <c r="D313" s="22" t="n"/>
      <c r="E313" s="72" t="n"/>
      <c r="F313" s="22" t="n"/>
      <c r="G313" s="131"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c r="AA313" s="22" t="n"/>
      <c r="AB313" s="22" t="n"/>
      <c r="AC313" s="22" t="n"/>
      <c r="AD313" s="22" t="n"/>
      <c r="AE313" s="22" t="n"/>
      <c r="AF313" s="22" t="n"/>
    </row>
    <row r="314">
      <c r="A314" s="22" t="n"/>
      <c r="B314" s="130" t="n"/>
      <c r="C314" s="22" t="n"/>
      <c r="D314" s="22" t="n"/>
      <c r="E314" s="72" t="n"/>
      <c r="F314" s="22" t="n"/>
      <c r="G314" s="131"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c r="AA314" s="22" t="n"/>
      <c r="AB314" s="22" t="n"/>
      <c r="AC314" s="22" t="n"/>
      <c r="AD314" s="22" t="n"/>
      <c r="AE314" s="22" t="n"/>
      <c r="AF314" s="22" t="n"/>
    </row>
    <row r="315">
      <c r="A315" s="22" t="n"/>
      <c r="B315" s="130" t="n"/>
      <c r="C315" s="22" t="n"/>
      <c r="D315" s="22" t="n"/>
      <c r="E315" s="72" t="n"/>
      <c r="F315" s="22" t="n"/>
      <c r="G315" s="131"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c r="AA315" s="22" t="n"/>
      <c r="AB315" s="22" t="n"/>
      <c r="AC315" s="22" t="n"/>
      <c r="AD315" s="22" t="n"/>
      <c r="AE315" s="22" t="n"/>
      <c r="AF315" s="22" t="n"/>
    </row>
    <row r="316">
      <c r="A316" s="22" t="n"/>
      <c r="B316" s="130" t="n"/>
      <c r="C316" s="22" t="n"/>
      <c r="D316" s="22" t="n"/>
      <c r="E316" s="72" t="n"/>
      <c r="F316" s="22" t="n"/>
      <c r="G316" s="131"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c r="AA316" s="22" t="n"/>
      <c r="AB316" s="22" t="n"/>
      <c r="AC316" s="22" t="n"/>
      <c r="AD316" s="22" t="n"/>
      <c r="AE316" s="22" t="n"/>
      <c r="AF316" s="22" t="n"/>
    </row>
    <row r="317">
      <c r="A317" s="22" t="n"/>
      <c r="B317" s="130" t="n"/>
      <c r="C317" s="22" t="n"/>
      <c r="D317" s="22" t="n"/>
      <c r="E317" s="72" t="n"/>
      <c r="F317" s="22" t="n"/>
      <c r="G317" s="131"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c r="AA317" s="22" t="n"/>
      <c r="AB317" s="22" t="n"/>
      <c r="AC317" s="22" t="n"/>
      <c r="AD317" s="22" t="n"/>
      <c r="AE317" s="22" t="n"/>
      <c r="AF317" s="22" t="n"/>
    </row>
    <row r="318">
      <c r="A318" s="22" t="n"/>
      <c r="B318" s="130" t="n"/>
      <c r="C318" s="22" t="n"/>
      <c r="D318" s="22" t="n"/>
      <c r="E318" s="72" t="n"/>
      <c r="F318" s="22" t="n"/>
      <c r="G318" s="131"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c r="AA318" s="22" t="n"/>
      <c r="AB318" s="22" t="n"/>
      <c r="AC318" s="22" t="n"/>
      <c r="AD318" s="22" t="n"/>
      <c r="AE318" s="22" t="n"/>
      <c r="AF318" s="22" t="n"/>
    </row>
    <row r="319">
      <c r="A319" s="22" t="n"/>
      <c r="B319" s="130" t="n"/>
      <c r="C319" s="22" t="n"/>
      <c r="D319" s="22" t="n"/>
      <c r="E319" s="72" t="n"/>
      <c r="F319" s="22" t="n"/>
      <c r="G319" s="131"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c r="AA319" s="22" t="n"/>
      <c r="AB319" s="22" t="n"/>
      <c r="AC319" s="22" t="n"/>
      <c r="AD319" s="22" t="n"/>
      <c r="AE319" s="22" t="n"/>
      <c r="AF319" s="22" t="n"/>
    </row>
    <row r="320">
      <c r="A320" s="22" t="n"/>
      <c r="B320" s="130" t="n"/>
      <c r="C320" s="22" t="n"/>
      <c r="D320" s="22" t="n"/>
      <c r="E320" s="72" t="n"/>
      <c r="F320" s="22" t="n"/>
      <c r="G320" s="131"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c r="AA320" s="22" t="n"/>
      <c r="AB320" s="22" t="n"/>
      <c r="AC320" s="22" t="n"/>
      <c r="AD320" s="22" t="n"/>
      <c r="AE320" s="22" t="n"/>
      <c r="AF320" s="22" t="n"/>
    </row>
    <row r="321">
      <c r="A321" s="22" t="n"/>
      <c r="B321" s="130" t="n"/>
      <c r="C321" s="22" t="n"/>
      <c r="D321" s="22" t="n"/>
      <c r="E321" s="72" t="n"/>
      <c r="F321" s="22" t="n"/>
      <c r="G321" s="131"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c r="AA321" s="22" t="n"/>
      <c r="AB321" s="22" t="n"/>
      <c r="AC321" s="22" t="n"/>
      <c r="AD321" s="22" t="n"/>
      <c r="AE321" s="22" t="n"/>
      <c r="AF321" s="22" t="n"/>
    </row>
    <row r="322">
      <c r="A322" s="22" t="n"/>
      <c r="B322" s="130" t="n"/>
      <c r="C322" s="22" t="n"/>
      <c r="D322" s="22" t="n"/>
      <c r="E322" s="72" t="n"/>
      <c r="F322" s="22" t="n"/>
      <c r="G322" s="131"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c r="AA322" s="22" t="n"/>
      <c r="AB322" s="22" t="n"/>
      <c r="AC322" s="22" t="n"/>
      <c r="AD322" s="22" t="n"/>
      <c r="AE322" s="22" t="n"/>
      <c r="AF322" s="22" t="n"/>
    </row>
    <row r="323">
      <c r="A323" s="22" t="n"/>
      <c r="B323" s="130" t="n"/>
      <c r="C323" s="22" t="n"/>
      <c r="D323" s="22" t="n"/>
      <c r="E323" s="72" t="n"/>
      <c r="F323" s="22" t="n"/>
      <c r="G323" s="131"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c r="AA323" s="22" t="n"/>
      <c r="AB323" s="22" t="n"/>
      <c r="AC323" s="22" t="n"/>
      <c r="AD323" s="22" t="n"/>
      <c r="AE323" s="22" t="n"/>
      <c r="AF323" s="22" t="n"/>
    </row>
    <row r="324">
      <c r="A324" s="22" t="n"/>
      <c r="B324" s="130" t="n"/>
      <c r="C324" s="22" t="n"/>
      <c r="D324" s="22" t="n"/>
      <c r="E324" s="72" t="n"/>
      <c r="F324" s="22" t="n"/>
      <c r="G324" s="131"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c r="AA324" s="22" t="n"/>
      <c r="AB324" s="22" t="n"/>
      <c r="AC324" s="22" t="n"/>
      <c r="AD324" s="22" t="n"/>
      <c r="AE324" s="22" t="n"/>
      <c r="AF324" s="22" t="n"/>
    </row>
    <row r="325">
      <c r="A325" s="22" t="n"/>
      <c r="B325" s="130" t="n"/>
      <c r="C325" s="22" t="n"/>
      <c r="D325" s="22" t="n"/>
      <c r="E325" s="72" t="n"/>
      <c r="F325" s="22" t="n"/>
      <c r="G325" s="131"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c r="AA325" s="22" t="n"/>
      <c r="AB325" s="22" t="n"/>
      <c r="AC325" s="22" t="n"/>
      <c r="AD325" s="22" t="n"/>
      <c r="AE325" s="22" t="n"/>
      <c r="AF325" s="22" t="n"/>
    </row>
    <row r="326">
      <c r="A326" s="22" t="n"/>
      <c r="B326" s="130" t="n"/>
      <c r="C326" s="22" t="n"/>
      <c r="D326" s="22" t="n"/>
      <c r="E326" s="72" t="n"/>
      <c r="F326" s="22" t="n"/>
      <c r="G326" s="131"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c r="AA326" s="22" t="n"/>
      <c r="AB326" s="22" t="n"/>
      <c r="AC326" s="22" t="n"/>
      <c r="AD326" s="22" t="n"/>
      <c r="AE326" s="22" t="n"/>
      <c r="AF326" s="22" t="n"/>
    </row>
    <row r="327">
      <c r="A327" s="22" t="n"/>
      <c r="B327" s="130" t="n"/>
      <c r="C327" s="22" t="n"/>
      <c r="D327" s="22" t="n"/>
      <c r="E327" s="72" t="n"/>
      <c r="F327" s="22" t="n"/>
      <c r="G327" s="131"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c r="AA327" s="22" t="n"/>
      <c r="AB327" s="22" t="n"/>
      <c r="AC327" s="22" t="n"/>
      <c r="AD327" s="22" t="n"/>
      <c r="AE327" s="22" t="n"/>
      <c r="AF327" s="22" t="n"/>
    </row>
    <row r="328">
      <c r="A328" s="22" t="n"/>
      <c r="B328" s="130" t="n"/>
      <c r="C328" s="22" t="n"/>
      <c r="D328" s="22" t="n"/>
      <c r="E328" s="72" t="n"/>
      <c r="F328" s="22" t="n"/>
      <c r="G328" s="131"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c r="AA328" s="22" t="n"/>
      <c r="AB328" s="22" t="n"/>
      <c r="AC328" s="22" t="n"/>
      <c r="AD328" s="22" t="n"/>
      <c r="AE328" s="22" t="n"/>
      <c r="AF328" s="22" t="n"/>
    </row>
    <row r="329">
      <c r="A329" s="22" t="n"/>
      <c r="B329" s="130" t="n"/>
      <c r="C329" s="22" t="n"/>
      <c r="D329" s="22" t="n"/>
      <c r="E329" s="72" t="n"/>
      <c r="F329" s="22" t="n"/>
      <c r="G329" s="131"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c r="AA329" s="22" t="n"/>
      <c r="AB329" s="22" t="n"/>
      <c r="AC329" s="22" t="n"/>
      <c r="AD329" s="22" t="n"/>
      <c r="AE329" s="22" t="n"/>
      <c r="AF329" s="22" t="n"/>
    </row>
    <row r="330">
      <c r="A330" s="22" t="n"/>
      <c r="B330" s="130" t="n"/>
      <c r="C330" s="22" t="n"/>
      <c r="D330" s="22" t="n"/>
      <c r="E330" s="72" t="n"/>
      <c r="F330" s="22" t="n"/>
      <c r="G330" s="131"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c r="AA330" s="22" t="n"/>
      <c r="AB330" s="22" t="n"/>
      <c r="AC330" s="22" t="n"/>
      <c r="AD330" s="22" t="n"/>
      <c r="AE330" s="22" t="n"/>
      <c r="AF330" s="22" t="n"/>
    </row>
    <row r="331">
      <c r="A331" s="22" t="n"/>
      <c r="B331" s="130" t="n"/>
      <c r="C331" s="22" t="n"/>
      <c r="D331" s="22" t="n"/>
      <c r="E331" s="72" t="n"/>
      <c r="F331" s="22" t="n"/>
      <c r="G331" s="131"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c r="AA331" s="22" t="n"/>
      <c r="AB331" s="22" t="n"/>
      <c r="AC331" s="22" t="n"/>
      <c r="AD331" s="22" t="n"/>
      <c r="AE331" s="22" t="n"/>
      <c r="AF331" s="22" t="n"/>
    </row>
    <row r="332">
      <c r="A332" s="22" t="n"/>
      <c r="B332" s="130" t="n"/>
      <c r="C332" s="22" t="n"/>
      <c r="D332" s="22" t="n"/>
      <c r="E332" s="72" t="n"/>
      <c r="F332" s="22" t="n"/>
      <c r="G332" s="131"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c r="AA332" s="22" t="n"/>
      <c r="AB332" s="22" t="n"/>
      <c r="AC332" s="22" t="n"/>
      <c r="AD332" s="22" t="n"/>
      <c r="AE332" s="22" t="n"/>
      <c r="AF332" s="22" t="n"/>
    </row>
    <row r="333">
      <c r="A333" s="22" t="n"/>
      <c r="B333" s="130" t="n"/>
      <c r="C333" s="22" t="n"/>
      <c r="D333" s="22" t="n"/>
      <c r="E333" s="72" t="n"/>
      <c r="F333" s="22" t="n"/>
      <c r="G333" s="131"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c r="AA333" s="22" t="n"/>
      <c r="AB333" s="22" t="n"/>
      <c r="AC333" s="22" t="n"/>
      <c r="AD333" s="22" t="n"/>
      <c r="AE333" s="22" t="n"/>
      <c r="AF333" s="22" t="n"/>
    </row>
    <row r="334">
      <c r="A334" s="22" t="n"/>
      <c r="B334" s="130" t="n"/>
      <c r="C334" s="22" t="n"/>
      <c r="D334" s="22" t="n"/>
      <c r="E334" s="72" t="n"/>
      <c r="F334" s="22" t="n"/>
      <c r="G334" s="131"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c r="AA334" s="22" t="n"/>
      <c r="AB334" s="22" t="n"/>
      <c r="AC334" s="22" t="n"/>
      <c r="AD334" s="22" t="n"/>
      <c r="AE334" s="22" t="n"/>
      <c r="AF334" s="22" t="n"/>
    </row>
    <row r="335">
      <c r="A335" s="22" t="n"/>
      <c r="B335" s="130" t="n"/>
      <c r="C335" s="22" t="n"/>
      <c r="D335" s="22" t="n"/>
      <c r="E335" s="72" t="n"/>
      <c r="F335" s="22" t="n"/>
      <c r="G335" s="131"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c r="AA335" s="22" t="n"/>
      <c r="AB335" s="22" t="n"/>
      <c r="AC335" s="22" t="n"/>
      <c r="AD335" s="22" t="n"/>
      <c r="AE335" s="22" t="n"/>
      <c r="AF335" s="22" t="n"/>
    </row>
    <row r="336">
      <c r="A336" s="22" t="n"/>
      <c r="B336" s="130" t="n"/>
      <c r="C336" s="22" t="n"/>
      <c r="D336" s="22" t="n"/>
      <c r="E336" s="72" t="n"/>
      <c r="F336" s="22" t="n"/>
      <c r="G336" s="131"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c r="AA336" s="22" t="n"/>
      <c r="AB336" s="22" t="n"/>
      <c r="AC336" s="22" t="n"/>
      <c r="AD336" s="22" t="n"/>
      <c r="AE336" s="22" t="n"/>
      <c r="AF336" s="22" t="n"/>
    </row>
    <row r="337">
      <c r="A337" s="22" t="n"/>
      <c r="B337" s="130" t="n"/>
      <c r="C337" s="22" t="n"/>
      <c r="D337" s="22" t="n"/>
      <c r="E337" s="72" t="n"/>
      <c r="F337" s="22" t="n"/>
      <c r="G337" s="131"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c r="AA337" s="22" t="n"/>
      <c r="AB337" s="22" t="n"/>
      <c r="AC337" s="22" t="n"/>
      <c r="AD337" s="22" t="n"/>
      <c r="AE337" s="22" t="n"/>
      <c r="AF337" s="22" t="n"/>
    </row>
    <row r="338">
      <c r="A338" s="22" t="n"/>
      <c r="B338" s="130" t="n"/>
      <c r="C338" s="22" t="n"/>
      <c r="D338" s="22" t="n"/>
      <c r="E338" s="72" t="n"/>
      <c r="F338" s="22" t="n"/>
      <c r="G338" s="131"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c r="AA338" s="22" t="n"/>
      <c r="AB338" s="22" t="n"/>
      <c r="AC338" s="22" t="n"/>
      <c r="AD338" s="22" t="n"/>
      <c r="AE338" s="22" t="n"/>
      <c r="AF338" s="22" t="n"/>
    </row>
    <row r="339">
      <c r="A339" s="22" t="n"/>
      <c r="B339" s="130" t="n"/>
      <c r="C339" s="22" t="n"/>
      <c r="D339" s="22" t="n"/>
      <c r="E339" s="72" t="n"/>
      <c r="F339" s="22" t="n"/>
      <c r="G339" s="131"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c r="AA339" s="22" t="n"/>
      <c r="AB339" s="22" t="n"/>
      <c r="AC339" s="22" t="n"/>
      <c r="AD339" s="22" t="n"/>
      <c r="AE339" s="22" t="n"/>
      <c r="AF339" s="22" t="n"/>
    </row>
    <row r="340">
      <c r="A340" s="22" t="n"/>
      <c r="B340" s="130" t="n"/>
      <c r="C340" s="22" t="n"/>
      <c r="D340" s="22" t="n"/>
      <c r="E340" s="72" t="n"/>
      <c r="F340" s="22" t="n"/>
      <c r="G340" s="131"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c r="AA340" s="22" t="n"/>
      <c r="AB340" s="22" t="n"/>
      <c r="AC340" s="22" t="n"/>
      <c r="AD340" s="22" t="n"/>
      <c r="AE340" s="22" t="n"/>
      <c r="AF340" s="22" t="n"/>
    </row>
    <row r="341">
      <c r="A341" s="22" t="n"/>
      <c r="B341" s="130" t="n"/>
      <c r="C341" s="22" t="n"/>
      <c r="D341" s="22" t="n"/>
      <c r="E341" s="72" t="n"/>
      <c r="F341" s="22" t="n"/>
      <c r="G341" s="131"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c r="AA341" s="22" t="n"/>
      <c r="AB341" s="22" t="n"/>
      <c r="AC341" s="22" t="n"/>
      <c r="AD341" s="22" t="n"/>
      <c r="AE341" s="22" t="n"/>
      <c r="AF341" s="22" t="n"/>
    </row>
    <row r="342">
      <c r="A342" s="22" t="n"/>
      <c r="B342" s="130" t="n"/>
      <c r="C342" s="22" t="n"/>
      <c r="D342" s="22" t="n"/>
      <c r="E342" s="72" t="n"/>
      <c r="F342" s="22" t="n"/>
      <c r="G342" s="131"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c r="AA342" s="22" t="n"/>
      <c r="AB342" s="22" t="n"/>
      <c r="AC342" s="22" t="n"/>
      <c r="AD342" s="22" t="n"/>
      <c r="AE342" s="22" t="n"/>
      <c r="AF342" s="22" t="n"/>
    </row>
    <row r="343">
      <c r="A343" s="22" t="n"/>
      <c r="B343" s="130" t="n"/>
      <c r="C343" s="22" t="n"/>
      <c r="D343" s="22" t="n"/>
      <c r="E343" s="72" t="n"/>
      <c r="F343" s="22" t="n"/>
      <c r="G343" s="131"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c r="AA343" s="22" t="n"/>
      <c r="AB343" s="22" t="n"/>
      <c r="AC343" s="22" t="n"/>
      <c r="AD343" s="22" t="n"/>
      <c r="AE343" s="22" t="n"/>
      <c r="AF343" s="22" t="n"/>
    </row>
    <row r="344">
      <c r="A344" s="22" t="n"/>
      <c r="B344" s="130" t="n"/>
      <c r="C344" s="22" t="n"/>
      <c r="D344" s="22" t="n"/>
      <c r="E344" s="72" t="n"/>
      <c r="F344" s="22" t="n"/>
      <c r="G344" s="131"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c r="AA344" s="22" t="n"/>
      <c r="AB344" s="22" t="n"/>
      <c r="AC344" s="22" t="n"/>
      <c r="AD344" s="22" t="n"/>
      <c r="AE344" s="22" t="n"/>
      <c r="AF344" s="22" t="n"/>
    </row>
    <row r="345">
      <c r="A345" s="22" t="n"/>
      <c r="B345" s="130" t="n"/>
      <c r="C345" s="22" t="n"/>
      <c r="D345" s="22" t="n"/>
      <c r="E345" s="72" t="n"/>
      <c r="F345" s="22" t="n"/>
      <c r="G345" s="131"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c r="AA345" s="22" t="n"/>
      <c r="AB345" s="22" t="n"/>
      <c r="AC345" s="22" t="n"/>
      <c r="AD345" s="22" t="n"/>
      <c r="AE345" s="22" t="n"/>
      <c r="AF345" s="22" t="n"/>
    </row>
    <row r="346">
      <c r="A346" s="22" t="n"/>
      <c r="B346" s="130" t="n"/>
      <c r="C346" s="22" t="n"/>
      <c r="D346" s="22" t="n"/>
      <c r="E346" s="72" t="n"/>
      <c r="F346" s="22" t="n"/>
      <c r="G346" s="131"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c r="AA346" s="22" t="n"/>
      <c r="AB346" s="22" t="n"/>
      <c r="AC346" s="22" t="n"/>
      <c r="AD346" s="22" t="n"/>
      <c r="AE346" s="22" t="n"/>
      <c r="AF346" s="22" t="n"/>
    </row>
    <row r="347">
      <c r="A347" s="22" t="n"/>
      <c r="B347" s="130" t="n"/>
      <c r="C347" s="22" t="n"/>
      <c r="D347" s="22" t="n"/>
      <c r="E347" s="72" t="n"/>
      <c r="F347" s="22" t="n"/>
      <c r="G347" s="131"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c r="AA347" s="22" t="n"/>
      <c r="AB347" s="22" t="n"/>
      <c r="AC347" s="22" t="n"/>
      <c r="AD347" s="22" t="n"/>
      <c r="AE347" s="22" t="n"/>
      <c r="AF347" s="22" t="n"/>
    </row>
    <row r="348">
      <c r="A348" s="22" t="n"/>
      <c r="B348" s="130" t="n"/>
      <c r="C348" s="22" t="n"/>
      <c r="D348" s="22" t="n"/>
      <c r="E348" s="72" t="n"/>
      <c r="F348" s="22" t="n"/>
      <c r="G348" s="131"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c r="AA348" s="22" t="n"/>
      <c r="AB348" s="22" t="n"/>
      <c r="AC348" s="22" t="n"/>
      <c r="AD348" s="22" t="n"/>
      <c r="AE348" s="22" t="n"/>
      <c r="AF348" s="22" t="n"/>
    </row>
    <row r="349">
      <c r="A349" s="22" t="n"/>
      <c r="B349" s="130" t="n"/>
      <c r="C349" s="22" t="n"/>
      <c r="D349" s="22" t="n"/>
      <c r="E349" s="72" t="n"/>
      <c r="F349" s="22" t="n"/>
      <c r="G349" s="131"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c r="AA349" s="22" t="n"/>
      <c r="AB349" s="22" t="n"/>
      <c r="AC349" s="22" t="n"/>
      <c r="AD349" s="22" t="n"/>
      <c r="AE349" s="22" t="n"/>
      <c r="AF349" s="22" t="n"/>
    </row>
    <row r="350">
      <c r="A350" s="22" t="n"/>
      <c r="B350" s="130" t="n"/>
      <c r="C350" s="22" t="n"/>
      <c r="D350" s="22" t="n"/>
      <c r="E350" s="72" t="n"/>
      <c r="F350" s="22" t="n"/>
      <c r="G350" s="131"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c r="AA350" s="22" t="n"/>
      <c r="AB350" s="22" t="n"/>
      <c r="AC350" s="22" t="n"/>
      <c r="AD350" s="22" t="n"/>
      <c r="AE350" s="22" t="n"/>
      <c r="AF350" s="22" t="n"/>
    </row>
    <row r="351">
      <c r="A351" s="22" t="n"/>
      <c r="B351" s="130" t="n"/>
      <c r="C351" s="22" t="n"/>
      <c r="D351" s="22" t="n"/>
      <c r="E351" s="72" t="n"/>
      <c r="F351" s="22" t="n"/>
      <c r="G351" s="131"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c r="AA351" s="22" t="n"/>
      <c r="AB351" s="22" t="n"/>
      <c r="AC351" s="22" t="n"/>
      <c r="AD351" s="22" t="n"/>
      <c r="AE351" s="22" t="n"/>
      <c r="AF351" s="22" t="n"/>
    </row>
    <row r="352">
      <c r="A352" s="22" t="n"/>
      <c r="B352" s="130" t="n"/>
      <c r="C352" s="22" t="n"/>
      <c r="D352" s="22" t="n"/>
      <c r="E352" s="72" t="n"/>
      <c r="F352" s="22" t="n"/>
      <c r="G352" s="131"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c r="AA352" s="22" t="n"/>
      <c r="AB352" s="22" t="n"/>
      <c r="AC352" s="22" t="n"/>
      <c r="AD352" s="22" t="n"/>
      <c r="AE352" s="22" t="n"/>
      <c r="AF352" s="22" t="n"/>
    </row>
    <row r="353">
      <c r="A353" s="22" t="n"/>
      <c r="B353" s="130" t="n"/>
      <c r="C353" s="22" t="n"/>
      <c r="D353" s="22" t="n"/>
      <c r="E353" s="72" t="n"/>
      <c r="F353" s="22" t="n"/>
      <c r="G353" s="131"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c r="AA353" s="22" t="n"/>
      <c r="AB353" s="22" t="n"/>
      <c r="AC353" s="22" t="n"/>
      <c r="AD353" s="22" t="n"/>
      <c r="AE353" s="22" t="n"/>
      <c r="AF353" s="22" t="n"/>
    </row>
    <row r="354">
      <c r="A354" s="22" t="n"/>
      <c r="B354" s="130" t="n"/>
      <c r="C354" s="22" t="n"/>
      <c r="D354" s="22" t="n"/>
      <c r="E354" s="72" t="n"/>
      <c r="F354" s="22" t="n"/>
      <c r="G354" s="131"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c r="AA354" s="22" t="n"/>
      <c r="AB354" s="22" t="n"/>
      <c r="AC354" s="22" t="n"/>
      <c r="AD354" s="22" t="n"/>
      <c r="AE354" s="22" t="n"/>
      <c r="AF354" s="22" t="n"/>
    </row>
    <row r="355">
      <c r="A355" s="22" t="n"/>
      <c r="B355" s="130" t="n"/>
      <c r="C355" s="22" t="n"/>
      <c r="D355" s="22" t="n"/>
      <c r="E355" s="72" t="n"/>
      <c r="F355" s="22" t="n"/>
      <c r="G355" s="131"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c r="AA355" s="22" t="n"/>
      <c r="AB355" s="22" t="n"/>
      <c r="AC355" s="22" t="n"/>
      <c r="AD355" s="22" t="n"/>
      <c r="AE355" s="22" t="n"/>
      <c r="AF355" s="22" t="n"/>
    </row>
    <row r="356">
      <c r="A356" s="22" t="n"/>
      <c r="B356" s="130" t="n"/>
      <c r="C356" s="22" t="n"/>
      <c r="D356" s="22" t="n"/>
      <c r="E356" s="72" t="n"/>
      <c r="F356" s="22" t="n"/>
      <c r="G356" s="131"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c r="AA356" s="22" t="n"/>
      <c r="AB356" s="22" t="n"/>
      <c r="AC356" s="22" t="n"/>
      <c r="AD356" s="22" t="n"/>
      <c r="AE356" s="22" t="n"/>
      <c r="AF356" s="22" t="n"/>
    </row>
    <row r="357">
      <c r="A357" s="22" t="n"/>
      <c r="B357" s="130" t="n"/>
      <c r="C357" s="22" t="n"/>
      <c r="D357" s="22" t="n"/>
      <c r="E357" s="72" t="n"/>
      <c r="F357" s="22" t="n"/>
      <c r="G357" s="131"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c r="AA357" s="22" t="n"/>
      <c r="AB357" s="22" t="n"/>
      <c r="AC357" s="22" t="n"/>
      <c r="AD357" s="22" t="n"/>
      <c r="AE357" s="22" t="n"/>
      <c r="AF357" s="22" t="n"/>
    </row>
    <row r="358">
      <c r="A358" s="22" t="n"/>
      <c r="B358" s="130" t="n"/>
      <c r="C358" s="22" t="n"/>
      <c r="D358" s="22" t="n"/>
      <c r="E358" s="72" t="n"/>
      <c r="F358" s="22" t="n"/>
      <c r="G358" s="131"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c r="AA358" s="22" t="n"/>
      <c r="AB358" s="22" t="n"/>
      <c r="AC358" s="22" t="n"/>
      <c r="AD358" s="22" t="n"/>
      <c r="AE358" s="22" t="n"/>
      <c r="AF358" s="22" t="n"/>
    </row>
    <row r="359">
      <c r="A359" s="22" t="n"/>
      <c r="B359" s="130" t="n"/>
      <c r="C359" s="22" t="n"/>
      <c r="D359" s="22" t="n"/>
      <c r="E359" s="72" t="n"/>
      <c r="F359" s="22" t="n"/>
      <c r="G359" s="131"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c r="AA359" s="22" t="n"/>
      <c r="AB359" s="22" t="n"/>
      <c r="AC359" s="22" t="n"/>
      <c r="AD359" s="22" t="n"/>
      <c r="AE359" s="22" t="n"/>
      <c r="AF359" s="22" t="n"/>
    </row>
    <row r="360">
      <c r="A360" s="22" t="n"/>
      <c r="B360" s="130" t="n"/>
      <c r="C360" s="22" t="n"/>
      <c r="D360" s="22" t="n"/>
      <c r="E360" s="72" t="n"/>
      <c r="F360" s="22" t="n"/>
      <c r="G360" s="131"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c r="AA360" s="22" t="n"/>
      <c r="AB360" s="22" t="n"/>
      <c r="AC360" s="22" t="n"/>
      <c r="AD360" s="22" t="n"/>
      <c r="AE360" s="22" t="n"/>
      <c r="AF360" s="22" t="n"/>
    </row>
    <row r="361">
      <c r="A361" s="22" t="n"/>
      <c r="B361" s="130" t="n"/>
      <c r="C361" s="22" t="n"/>
      <c r="D361" s="22" t="n"/>
      <c r="E361" s="72" t="n"/>
      <c r="F361" s="22" t="n"/>
      <c r="G361" s="131"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c r="AA361" s="22" t="n"/>
      <c r="AB361" s="22" t="n"/>
      <c r="AC361" s="22" t="n"/>
      <c r="AD361" s="22" t="n"/>
      <c r="AE361" s="22" t="n"/>
      <c r="AF361" s="22" t="n"/>
    </row>
    <row r="362">
      <c r="A362" s="22" t="n"/>
      <c r="B362" s="130" t="n"/>
      <c r="C362" s="22" t="n"/>
      <c r="D362" s="22" t="n"/>
      <c r="E362" s="72" t="n"/>
      <c r="F362" s="22" t="n"/>
      <c r="G362" s="131"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c r="AA362" s="22" t="n"/>
      <c r="AB362" s="22" t="n"/>
      <c r="AC362" s="22" t="n"/>
      <c r="AD362" s="22" t="n"/>
      <c r="AE362" s="22" t="n"/>
      <c r="AF362" s="22" t="n"/>
    </row>
    <row r="363">
      <c r="A363" s="22" t="n"/>
      <c r="B363" s="130" t="n"/>
      <c r="C363" s="22" t="n"/>
      <c r="D363" s="22" t="n"/>
      <c r="E363" s="72" t="n"/>
      <c r="F363" s="22" t="n"/>
      <c r="G363" s="131"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c r="AA363" s="22" t="n"/>
      <c r="AB363" s="22" t="n"/>
      <c r="AC363" s="22" t="n"/>
      <c r="AD363" s="22" t="n"/>
      <c r="AE363" s="22" t="n"/>
      <c r="AF363" s="22" t="n"/>
    </row>
    <row r="364">
      <c r="A364" s="22" t="n"/>
      <c r="B364" s="130" t="n"/>
      <c r="C364" s="22" t="n"/>
      <c r="D364" s="22" t="n"/>
      <c r="E364" s="72" t="n"/>
      <c r="F364" s="22" t="n"/>
      <c r="G364" s="131"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c r="AA364" s="22" t="n"/>
      <c r="AB364" s="22" t="n"/>
      <c r="AC364" s="22" t="n"/>
      <c r="AD364" s="22" t="n"/>
      <c r="AE364" s="22" t="n"/>
      <c r="AF364" s="22" t="n"/>
    </row>
    <row r="365">
      <c r="A365" s="22" t="n"/>
      <c r="B365" s="130" t="n"/>
      <c r="C365" s="22" t="n"/>
      <c r="D365" s="22" t="n"/>
      <c r="E365" s="72" t="n"/>
      <c r="F365" s="22" t="n"/>
      <c r="G365" s="131"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c r="AA365" s="22" t="n"/>
      <c r="AB365" s="22" t="n"/>
      <c r="AC365" s="22" t="n"/>
      <c r="AD365" s="22" t="n"/>
      <c r="AE365" s="22" t="n"/>
      <c r="AF365" s="22" t="n"/>
    </row>
    <row r="366">
      <c r="A366" s="22" t="n"/>
      <c r="B366" s="130" t="n"/>
      <c r="C366" s="22" t="n"/>
      <c r="D366" s="22" t="n"/>
      <c r="E366" s="72" t="n"/>
      <c r="F366" s="22" t="n"/>
      <c r="G366" s="131"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c r="AA366" s="22" t="n"/>
      <c r="AB366" s="22" t="n"/>
      <c r="AC366" s="22" t="n"/>
      <c r="AD366" s="22" t="n"/>
      <c r="AE366" s="22" t="n"/>
      <c r="AF366" s="22" t="n"/>
    </row>
    <row r="367">
      <c r="A367" s="22" t="n"/>
      <c r="B367" s="130" t="n"/>
      <c r="C367" s="22" t="n"/>
      <c r="D367" s="22" t="n"/>
      <c r="E367" s="72" t="n"/>
      <c r="F367" s="22" t="n"/>
      <c r="G367" s="131"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c r="AA367" s="22" t="n"/>
      <c r="AB367" s="22" t="n"/>
      <c r="AC367" s="22" t="n"/>
      <c r="AD367" s="22" t="n"/>
      <c r="AE367" s="22" t="n"/>
      <c r="AF367" s="22" t="n"/>
    </row>
    <row r="368">
      <c r="A368" s="22" t="n"/>
      <c r="B368" s="130" t="n"/>
      <c r="C368" s="22" t="n"/>
      <c r="D368" s="22" t="n"/>
      <c r="E368" s="72" t="n"/>
      <c r="F368" s="22" t="n"/>
      <c r="G368" s="131"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c r="AA368" s="22" t="n"/>
      <c r="AB368" s="22" t="n"/>
      <c r="AC368" s="22" t="n"/>
      <c r="AD368" s="22" t="n"/>
      <c r="AE368" s="22" t="n"/>
      <c r="AF368" s="22" t="n"/>
    </row>
    <row r="369">
      <c r="A369" s="22" t="n"/>
      <c r="B369" s="130" t="n"/>
      <c r="C369" s="22" t="n"/>
      <c r="D369" s="22" t="n"/>
      <c r="E369" s="72" t="n"/>
      <c r="F369" s="22" t="n"/>
      <c r="G369" s="131"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c r="AA369" s="22" t="n"/>
      <c r="AB369" s="22" t="n"/>
      <c r="AC369" s="22" t="n"/>
      <c r="AD369" s="22" t="n"/>
      <c r="AE369" s="22" t="n"/>
      <c r="AF369" s="22" t="n"/>
    </row>
    <row r="370">
      <c r="A370" s="22" t="n"/>
      <c r="B370" s="130" t="n"/>
      <c r="C370" s="22" t="n"/>
      <c r="D370" s="22" t="n"/>
      <c r="E370" s="72" t="n"/>
      <c r="F370" s="22" t="n"/>
      <c r="G370" s="131"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c r="AA370" s="22" t="n"/>
      <c r="AB370" s="22" t="n"/>
      <c r="AC370" s="22" t="n"/>
      <c r="AD370" s="22" t="n"/>
      <c r="AE370" s="22" t="n"/>
      <c r="AF370" s="22" t="n"/>
    </row>
    <row r="371">
      <c r="A371" s="22" t="n"/>
      <c r="B371" s="130" t="n"/>
      <c r="C371" s="22" t="n"/>
      <c r="D371" s="22" t="n"/>
      <c r="E371" s="72" t="n"/>
      <c r="F371" s="22" t="n"/>
      <c r="G371" s="131"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c r="AA371" s="22" t="n"/>
      <c r="AB371" s="22" t="n"/>
      <c r="AC371" s="22" t="n"/>
      <c r="AD371" s="22" t="n"/>
      <c r="AE371" s="22" t="n"/>
      <c r="AF371" s="22" t="n"/>
    </row>
    <row r="372">
      <c r="A372" s="22" t="n"/>
      <c r="B372" s="130" t="n"/>
      <c r="C372" s="22" t="n"/>
      <c r="D372" s="22" t="n"/>
      <c r="E372" s="72" t="n"/>
      <c r="F372" s="22" t="n"/>
      <c r="G372" s="131"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c r="AA372" s="22" t="n"/>
      <c r="AB372" s="22" t="n"/>
      <c r="AC372" s="22" t="n"/>
      <c r="AD372" s="22" t="n"/>
      <c r="AE372" s="22" t="n"/>
      <c r="AF372" s="22" t="n"/>
    </row>
    <row r="373">
      <c r="A373" s="22" t="n"/>
      <c r="B373" s="130" t="n"/>
      <c r="C373" s="22" t="n"/>
      <c r="D373" s="22" t="n"/>
      <c r="E373" s="72" t="n"/>
      <c r="F373" s="22" t="n"/>
      <c r="G373" s="131"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c r="AA373" s="22" t="n"/>
      <c r="AB373" s="22" t="n"/>
      <c r="AC373" s="22" t="n"/>
      <c r="AD373" s="22" t="n"/>
      <c r="AE373" s="22" t="n"/>
      <c r="AF373" s="22" t="n"/>
    </row>
    <row r="374">
      <c r="A374" s="22" t="n"/>
      <c r="B374" s="130" t="n"/>
      <c r="C374" s="22" t="n"/>
      <c r="D374" s="22" t="n"/>
      <c r="E374" s="72" t="n"/>
      <c r="F374" s="22" t="n"/>
      <c r="G374" s="131"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c r="AA374" s="22" t="n"/>
      <c r="AB374" s="22" t="n"/>
      <c r="AC374" s="22" t="n"/>
      <c r="AD374" s="22" t="n"/>
      <c r="AE374" s="22" t="n"/>
      <c r="AF374" s="22" t="n"/>
    </row>
    <row r="375">
      <c r="A375" s="22" t="n"/>
      <c r="B375" s="130" t="n"/>
      <c r="C375" s="22" t="n"/>
      <c r="D375" s="22" t="n"/>
      <c r="E375" s="72" t="n"/>
      <c r="F375" s="22" t="n"/>
      <c r="G375" s="131"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c r="AA375" s="22" t="n"/>
      <c r="AB375" s="22" t="n"/>
      <c r="AC375" s="22" t="n"/>
      <c r="AD375" s="22" t="n"/>
      <c r="AE375" s="22" t="n"/>
      <c r="AF375" s="22" t="n"/>
    </row>
    <row r="376">
      <c r="A376" s="22" t="n"/>
      <c r="B376" s="130" t="n"/>
      <c r="C376" s="22" t="n"/>
      <c r="D376" s="22" t="n"/>
      <c r="E376" s="72" t="n"/>
      <c r="F376" s="22" t="n"/>
      <c r="G376" s="131"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c r="AA376" s="22" t="n"/>
      <c r="AB376" s="22" t="n"/>
      <c r="AC376" s="22" t="n"/>
      <c r="AD376" s="22" t="n"/>
      <c r="AE376" s="22" t="n"/>
      <c r="AF376" s="22" t="n"/>
    </row>
    <row r="377">
      <c r="A377" s="22" t="n"/>
      <c r="B377" s="130" t="n"/>
      <c r="C377" s="22" t="n"/>
      <c r="D377" s="22" t="n"/>
      <c r="E377" s="72" t="n"/>
      <c r="F377" s="22" t="n"/>
      <c r="G377" s="131"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c r="AA377" s="22" t="n"/>
      <c r="AB377" s="22" t="n"/>
      <c r="AC377" s="22" t="n"/>
      <c r="AD377" s="22" t="n"/>
      <c r="AE377" s="22" t="n"/>
      <c r="AF377" s="22" t="n"/>
    </row>
    <row r="378">
      <c r="A378" s="22" t="n"/>
      <c r="B378" s="130" t="n"/>
      <c r="C378" s="22" t="n"/>
      <c r="D378" s="22" t="n"/>
      <c r="E378" s="72" t="n"/>
      <c r="F378" s="22" t="n"/>
      <c r="G378" s="131"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c r="AA378" s="22" t="n"/>
      <c r="AB378" s="22" t="n"/>
      <c r="AC378" s="22" t="n"/>
      <c r="AD378" s="22" t="n"/>
      <c r="AE378" s="22" t="n"/>
      <c r="AF378" s="22" t="n"/>
    </row>
    <row r="379">
      <c r="A379" s="22" t="n"/>
      <c r="B379" s="130" t="n"/>
      <c r="C379" s="22" t="n"/>
      <c r="D379" s="22" t="n"/>
      <c r="E379" s="72" t="n"/>
      <c r="F379" s="22" t="n"/>
      <c r="G379" s="131"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c r="AA379" s="22" t="n"/>
      <c r="AB379" s="22" t="n"/>
      <c r="AC379" s="22" t="n"/>
      <c r="AD379" s="22" t="n"/>
      <c r="AE379" s="22" t="n"/>
      <c r="AF379" s="22" t="n"/>
    </row>
    <row r="380">
      <c r="A380" s="22" t="n"/>
      <c r="B380" s="130" t="n"/>
      <c r="C380" s="22" t="n"/>
      <c r="D380" s="22" t="n"/>
      <c r="E380" s="72" t="n"/>
      <c r="F380" s="22" t="n"/>
      <c r="G380" s="131"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c r="AA380" s="22" t="n"/>
      <c r="AB380" s="22" t="n"/>
      <c r="AC380" s="22" t="n"/>
      <c r="AD380" s="22" t="n"/>
      <c r="AE380" s="22" t="n"/>
      <c r="AF380" s="22" t="n"/>
    </row>
    <row r="381">
      <c r="A381" s="22" t="n"/>
      <c r="B381" s="130" t="n"/>
      <c r="C381" s="22" t="n"/>
      <c r="D381" s="22" t="n"/>
      <c r="E381" s="72" t="n"/>
      <c r="F381" s="22" t="n"/>
      <c r="G381" s="131"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c r="AA381" s="22" t="n"/>
      <c r="AB381" s="22" t="n"/>
      <c r="AC381" s="22" t="n"/>
      <c r="AD381" s="22" t="n"/>
      <c r="AE381" s="22" t="n"/>
      <c r="AF381" s="22" t="n"/>
    </row>
    <row r="382">
      <c r="A382" s="22" t="n"/>
      <c r="B382" s="130" t="n"/>
      <c r="C382" s="22" t="n"/>
      <c r="D382" s="22" t="n"/>
      <c r="E382" s="72" t="n"/>
      <c r="F382" s="22" t="n"/>
      <c r="G382" s="131"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c r="AA382" s="22" t="n"/>
      <c r="AB382" s="22" t="n"/>
      <c r="AC382" s="22" t="n"/>
      <c r="AD382" s="22" t="n"/>
      <c r="AE382" s="22" t="n"/>
      <c r="AF382" s="22" t="n"/>
    </row>
    <row r="383">
      <c r="A383" s="22" t="n"/>
      <c r="B383" s="130" t="n"/>
      <c r="C383" s="22" t="n"/>
      <c r="D383" s="22" t="n"/>
      <c r="E383" s="72" t="n"/>
      <c r="F383" s="22" t="n"/>
      <c r="G383" s="131"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c r="AA383" s="22" t="n"/>
      <c r="AB383" s="22" t="n"/>
      <c r="AC383" s="22" t="n"/>
      <c r="AD383" s="22" t="n"/>
      <c r="AE383" s="22" t="n"/>
      <c r="AF383" s="22" t="n"/>
    </row>
    <row r="384">
      <c r="A384" s="22" t="n"/>
      <c r="B384" s="130" t="n"/>
      <c r="C384" s="22" t="n"/>
      <c r="D384" s="22" t="n"/>
      <c r="E384" s="72" t="n"/>
      <c r="F384" s="22" t="n"/>
      <c r="G384" s="131"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c r="AA384" s="22" t="n"/>
      <c r="AB384" s="22" t="n"/>
      <c r="AC384" s="22" t="n"/>
      <c r="AD384" s="22" t="n"/>
      <c r="AE384" s="22" t="n"/>
      <c r="AF384" s="22" t="n"/>
    </row>
    <row r="385">
      <c r="A385" s="22" t="n"/>
      <c r="B385" s="130" t="n"/>
      <c r="C385" s="22" t="n"/>
      <c r="D385" s="22" t="n"/>
      <c r="E385" s="72" t="n"/>
      <c r="F385" s="22" t="n"/>
      <c r="G385" s="131"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c r="AA385" s="22" t="n"/>
      <c r="AB385" s="22" t="n"/>
      <c r="AC385" s="22" t="n"/>
      <c r="AD385" s="22" t="n"/>
      <c r="AE385" s="22" t="n"/>
      <c r="AF385" s="22" t="n"/>
    </row>
    <row r="386">
      <c r="A386" s="22" t="n"/>
      <c r="B386" s="130" t="n"/>
      <c r="C386" s="22" t="n"/>
      <c r="D386" s="22" t="n"/>
      <c r="E386" s="72" t="n"/>
      <c r="F386" s="22" t="n"/>
      <c r="G386" s="131"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c r="AA386" s="22" t="n"/>
      <c r="AB386" s="22" t="n"/>
      <c r="AC386" s="22" t="n"/>
      <c r="AD386" s="22" t="n"/>
      <c r="AE386" s="22" t="n"/>
      <c r="AF386" s="22" t="n"/>
    </row>
    <row r="387">
      <c r="A387" s="22" t="n"/>
      <c r="B387" s="130" t="n"/>
      <c r="C387" s="22" t="n"/>
      <c r="D387" s="22" t="n"/>
      <c r="E387" s="72" t="n"/>
      <c r="F387" s="22" t="n"/>
      <c r="G387" s="131"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c r="AA387" s="22" t="n"/>
      <c r="AB387" s="22" t="n"/>
      <c r="AC387" s="22" t="n"/>
      <c r="AD387" s="22" t="n"/>
      <c r="AE387" s="22" t="n"/>
      <c r="AF387" s="22" t="n"/>
    </row>
    <row r="388">
      <c r="A388" s="22" t="n"/>
      <c r="B388" s="130" t="n"/>
      <c r="C388" s="22" t="n"/>
      <c r="D388" s="22" t="n"/>
      <c r="E388" s="72" t="n"/>
      <c r="F388" s="22" t="n"/>
      <c r="G388" s="131"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c r="AA388" s="22" t="n"/>
      <c r="AB388" s="22" t="n"/>
      <c r="AC388" s="22" t="n"/>
      <c r="AD388" s="22" t="n"/>
      <c r="AE388" s="22" t="n"/>
      <c r="AF388" s="22" t="n"/>
    </row>
    <row r="389">
      <c r="A389" s="22" t="n"/>
      <c r="B389" s="130" t="n"/>
      <c r="C389" s="22" t="n"/>
      <c r="D389" s="22" t="n"/>
      <c r="E389" s="72" t="n"/>
      <c r="F389" s="22" t="n"/>
      <c r="G389" s="131"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c r="AA389" s="22" t="n"/>
      <c r="AB389" s="22" t="n"/>
      <c r="AC389" s="22" t="n"/>
      <c r="AD389" s="22" t="n"/>
      <c r="AE389" s="22" t="n"/>
      <c r="AF389" s="22" t="n"/>
    </row>
    <row r="390">
      <c r="A390" s="22" t="n"/>
      <c r="B390" s="130" t="n"/>
      <c r="C390" s="22" t="n"/>
      <c r="D390" s="22" t="n"/>
      <c r="E390" s="72" t="n"/>
      <c r="F390" s="22" t="n"/>
      <c r="G390" s="131"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c r="AA390" s="22" t="n"/>
      <c r="AB390" s="22" t="n"/>
      <c r="AC390" s="22" t="n"/>
      <c r="AD390" s="22" t="n"/>
      <c r="AE390" s="22" t="n"/>
      <c r="AF390" s="22" t="n"/>
    </row>
    <row r="391">
      <c r="A391" s="22" t="n"/>
      <c r="B391" s="130" t="n"/>
      <c r="C391" s="22" t="n"/>
      <c r="D391" s="22" t="n"/>
      <c r="E391" s="72" t="n"/>
      <c r="F391" s="22" t="n"/>
      <c r="G391" s="131"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c r="AA391" s="22" t="n"/>
      <c r="AB391" s="22" t="n"/>
      <c r="AC391" s="22" t="n"/>
      <c r="AD391" s="22" t="n"/>
      <c r="AE391" s="22" t="n"/>
      <c r="AF391" s="22" t="n"/>
    </row>
    <row r="392">
      <c r="A392" s="22" t="n"/>
      <c r="B392" s="130" t="n"/>
      <c r="C392" s="22" t="n"/>
      <c r="D392" s="22" t="n"/>
      <c r="E392" s="72" t="n"/>
      <c r="F392" s="22" t="n"/>
      <c r="G392" s="131"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c r="AA392" s="22" t="n"/>
      <c r="AB392" s="22" t="n"/>
      <c r="AC392" s="22" t="n"/>
      <c r="AD392" s="22" t="n"/>
      <c r="AE392" s="22" t="n"/>
      <c r="AF392" s="22" t="n"/>
    </row>
    <row r="393">
      <c r="A393" s="22" t="n"/>
      <c r="B393" s="130" t="n"/>
      <c r="C393" s="22" t="n"/>
      <c r="D393" s="22" t="n"/>
      <c r="E393" s="72" t="n"/>
      <c r="F393" s="22" t="n"/>
      <c r="G393" s="131"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c r="AA393" s="22" t="n"/>
      <c r="AB393" s="22" t="n"/>
      <c r="AC393" s="22" t="n"/>
      <c r="AD393" s="22" t="n"/>
      <c r="AE393" s="22" t="n"/>
      <c r="AF393" s="22" t="n"/>
    </row>
    <row r="394">
      <c r="A394" s="22" t="n"/>
      <c r="B394" s="130" t="n"/>
      <c r="C394" s="22" t="n"/>
      <c r="D394" s="22" t="n"/>
      <c r="E394" s="72" t="n"/>
      <c r="F394" s="22" t="n"/>
      <c r="G394" s="131"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c r="AA394" s="22" t="n"/>
      <c r="AB394" s="22" t="n"/>
      <c r="AC394" s="22" t="n"/>
      <c r="AD394" s="22" t="n"/>
      <c r="AE394" s="22" t="n"/>
      <c r="AF394" s="22" t="n"/>
    </row>
    <row r="395">
      <c r="A395" s="22" t="n"/>
      <c r="B395" s="130" t="n"/>
      <c r="C395" s="22" t="n"/>
      <c r="D395" s="22" t="n"/>
      <c r="E395" s="72" t="n"/>
      <c r="F395" s="22" t="n"/>
      <c r="G395" s="131"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c r="AA395" s="22" t="n"/>
      <c r="AB395" s="22" t="n"/>
      <c r="AC395" s="22" t="n"/>
      <c r="AD395" s="22" t="n"/>
      <c r="AE395" s="22" t="n"/>
      <c r="AF395" s="22" t="n"/>
    </row>
    <row r="396">
      <c r="A396" s="22" t="n"/>
      <c r="B396" s="130" t="n"/>
      <c r="C396" s="22" t="n"/>
      <c r="D396" s="22" t="n"/>
      <c r="E396" s="72" t="n"/>
      <c r="F396" s="22" t="n"/>
      <c r="G396" s="131"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c r="AA396" s="22" t="n"/>
      <c r="AB396" s="22" t="n"/>
      <c r="AC396" s="22" t="n"/>
      <c r="AD396" s="22" t="n"/>
      <c r="AE396" s="22" t="n"/>
      <c r="AF396" s="22" t="n"/>
    </row>
    <row r="397">
      <c r="A397" s="22" t="n"/>
      <c r="B397" s="130" t="n"/>
      <c r="C397" s="22" t="n"/>
      <c r="D397" s="22" t="n"/>
      <c r="E397" s="72" t="n"/>
      <c r="F397" s="22" t="n"/>
      <c r="G397" s="131"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c r="AA397" s="22" t="n"/>
      <c r="AB397" s="22" t="n"/>
      <c r="AC397" s="22" t="n"/>
      <c r="AD397" s="22" t="n"/>
      <c r="AE397" s="22" t="n"/>
      <c r="AF397" s="22" t="n"/>
    </row>
    <row r="398">
      <c r="A398" s="22" t="n"/>
      <c r="B398" s="130" t="n"/>
      <c r="C398" s="22" t="n"/>
      <c r="D398" s="22" t="n"/>
      <c r="E398" s="72" t="n"/>
      <c r="F398" s="22" t="n"/>
      <c r="G398" s="131"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c r="AA398" s="22" t="n"/>
      <c r="AB398" s="22" t="n"/>
      <c r="AC398" s="22" t="n"/>
      <c r="AD398" s="22" t="n"/>
      <c r="AE398" s="22" t="n"/>
      <c r="AF398" s="22" t="n"/>
    </row>
    <row r="399">
      <c r="A399" s="22" t="n"/>
      <c r="B399" s="130" t="n"/>
      <c r="C399" s="22" t="n"/>
      <c r="D399" s="22" t="n"/>
      <c r="E399" s="72" t="n"/>
      <c r="F399" s="22" t="n"/>
      <c r="G399" s="131"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c r="AA399" s="22" t="n"/>
      <c r="AB399" s="22" t="n"/>
      <c r="AC399" s="22" t="n"/>
      <c r="AD399" s="22" t="n"/>
      <c r="AE399" s="22" t="n"/>
      <c r="AF399" s="22" t="n"/>
    </row>
    <row r="400">
      <c r="A400" s="22" t="n"/>
      <c r="B400" s="130" t="n"/>
      <c r="C400" s="22" t="n"/>
      <c r="D400" s="22" t="n"/>
      <c r="E400" s="72" t="n"/>
      <c r="F400" s="22" t="n"/>
      <c r="G400" s="131"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c r="AA400" s="22" t="n"/>
      <c r="AB400" s="22" t="n"/>
      <c r="AC400" s="22" t="n"/>
      <c r="AD400" s="22" t="n"/>
      <c r="AE400" s="22" t="n"/>
      <c r="AF400" s="22" t="n"/>
    </row>
    <row r="401">
      <c r="A401" s="22" t="n"/>
      <c r="B401" s="130" t="n"/>
      <c r="C401" s="22" t="n"/>
      <c r="D401" s="22" t="n"/>
      <c r="E401" s="72" t="n"/>
      <c r="F401" s="22" t="n"/>
      <c r="G401" s="131"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c r="AA401" s="22" t="n"/>
      <c r="AB401" s="22" t="n"/>
      <c r="AC401" s="22" t="n"/>
      <c r="AD401" s="22" t="n"/>
      <c r="AE401" s="22" t="n"/>
      <c r="AF401" s="22" t="n"/>
    </row>
    <row r="402">
      <c r="A402" s="22" t="n"/>
      <c r="B402" s="130" t="n"/>
      <c r="C402" s="22" t="n"/>
      <c r="D402" s="22" t="n"/>
      <c r="E402" s="72" t="n"/>
      <c r="F402" s="22" t="n"/>
      <c r="G402" s="131"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c r="AA402" s="22" t="n"/>
      <c r="AB402" s="22" t="n"/>
      <c r="AC402" s="22" t="n"/>
      <c r="AD402" s="22" t="n"/>
      <c r="AE402" s="22" t="n"/>
      <c r="AF402" s="22" t="n"/>
    </row>
    <row r="403">
      <c r="A403" s="22" t="n"/>
      <c r="B403" s="130" t="n"/>
      <c r="C403" s="22" t="n"/>
      <c r="D403" s="22" t="n"/>
      <c r="E403" s="72" t="n"/>
      <c r="F403" s="22" t="n"/>
      <c r="G403" s="131"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c r="AA403" s="22" t="n"/>
      <c r="AB403" s="22" t="n"/>
      <c r="AC403" s="22" t="n"/>
      <c r="AD403" s="22" t="n"/>
      <c r="AE403" s="22" t="n"/>
      <c r="AF403" s="22" t="n"/>
    </row>
    <row r="404">
      <c r="A404" s="22" t="n"/>
      <c r="B404" s="130" t="n"/>
      <c r="C404" s="22" t="n"/>
      <c r="D404" s="22" t="n"/>
      <c r="E404" s="72" t="n"/>
      <c r="F404" s="22" t="n"/>
      <c r="G404" s="131"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c r="AA404" s="22" t="n"/>
      <c r="AB404" s="22" t="n"/>
      <c r="AC404" s="22" t="n"/>
      <c r="AD404" s="22" t="n"/>
      <c r="AE404" s="22" t="n"/>
      <c r="AF404" s="22" t="n"/>
    </row>
    <row r="405">
      <c r="A405" s="22" t="n"/>
      <c r="B405" s="130" t="n"/>
      <c r="C405" s="22" t="n"/>
      <c r="D405" s="22" t="n"/>
      <c r="E405" s="72" t="n"/>
      <c r="F405" s="22" t="n"/>
      <c r="G405" s="131"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c r="AA405" s="22" t="n"/>
      <c r="AB405" s="22" t="n"/>
      <c r="AC405" s="22" t="n"/>
      <c r="AD405" s="22" t="n"/>
      <c r="AE405" s="22" t="n"/>
      <c r="AF405" s="22" t="n"/>
    </row>
    <row r="406">
      <c r="A406" s="22" t="n"/>
      <c r="B406" s="130" t="n"/>
      <c r="C406" s="22" t="n"/>
      <c r="D406" s="22" t="n"/>
      <c r="E406" s="72" t="n"/>
      <c r="F406" s="22" t="n"/>
      <c r="G406" s="131"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c r="AA406" s="22" t="n"/>
      <c r="AB406" s="22" t="n"/>
      <c r="AC406" s="22" t="n"/>
      <c r="AD406" s="22" t="n"/>
      <c r="AE406" s="22" t="n"/>
      <c r="AF406" s="22" t="n"/>
    </row>
    <row r="407">
      <c r="A407" s="22" t="n"/>
      <c r="B407" s="130" t="n"/>
      <c r="C407" s="22" t="n"/>
      <c r="D407" s="22" t="n"/>
      <c r="E407" s="72" t="n"/>
      <c r="F407" s="22" t="n"/>
      <c r="G407" s="131"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c r="AA407" s="22" t="n"/>
      <c r="AB407" s="22" t="n"/>
      <c r="AC407" s="22" t="n"/>
      <c r="AD407" s="22" t="n"/>
      <c r="AE407" s="22" t="n"/>
      <c r="AF407" s="22" t="n"/>
    </row>
    <row r="408">
      <c r="A408" s="22" t="n"/>
      <c r="B408" s="130" t="n"/>
      <c r="C408" s="22" t="n"/>
      <c r="D408" s="22" t="n"/>
      <c r="E408" s="72" t="n"/>
      <c r="F408" s="22" t="n"/>
      <c r="G408" s="131"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c r="AA408" s="22" t="n"/>
      <c r="AB408" s="22" t="n"/>
      <c r="AC408" s="22" t="n"/>
      <c r="AD408" s="22" t="n"/>
      <c r="AE408" s="22" t="n"/>
      <c r="AF408" s="22" t="n"/>
    </row>
    <row r="409">
      <c r="A409" s="22" t="n"/>
      <c r="B409" s="130" t="n"/>
      <c r="C409" s="22" t="n"/>
      <c r="D409" s="22" t="n"/>
      <c r="E409" s="72" t="n"/>
      <c r="F409" s="22" t="n"/>
      <c r="G409" s="131"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c r="AA409" s="22" t="n"/>
      <c r="AB409" s="22" t="n"/>
      <c r="AC409" s="22" t="n"/>
      <c r="AD409" s="22" t="n"/>
      <c r="AE409" s="22" t="n"/>
      <c r="AF409" s="22" t="n"/>
    </row>
    <row r="410">
      <c r="A410" s="22" t="n"/>
      <c r="B410" s="130" t="n"/>
      <c r="C410" s="22" t="n"/>
      <c r="D410" s="22" t="n"/>
      <c r="E410" s="72" t="n"/>
      <c r="F410" s="22" t="n"/>
      <c r="G410" s="131"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c r="AA410" s="22" t="n"/>
      <c r="AB410" s="22" t="n"/>
      <c r="AC410" s="22" t="n"/>
      <c r="AD410" s="22" t="n"/>
      <c r="AE410" s="22" t="n"/>
      <c r="AF410" s="22" t="n"/>
    </row>
    <row r="411">
      <c r="A411" s="22" t="n"/>
      <c r="B411" s="130" t="n"/>
      <c r="C411" s="22" t="n"/>
      <c r="D411" s="22" t="n"/>
      <c r="E411" s="72" t="n"/>
      <c r="F411" s="22" t="n"/>
      <c r="G411" s="131"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c r="AA411" s="22" t="n"/>
      <c r="AB411" s="22" t="n"/>
      <c r="AC411" s="22" t="n"/>
      <c r="AD411" s="22" t="n"/>
      <c r="AE411" s="22" t="n"/>
      <c r="AF411" s="22" t="n"/>
    </row>
    <row r="412">
      <c r="A412" s="22" t="n"/>
      <c r="B412" s="130" t="n"/>
      <c r="C412" s="22" t="n"/>
      <c r="D412" s="22" t="n"/>
      <c r="E412" s="72" t="n"/>
      <c r="F412" s="22" t="n"/>
      <c r="G412" s="131"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c r="AA412" s="22" t="n"/>
      <c r="AB412" s="22" t="n"/>
      <c r="AC412" s="22" t="n"/>
      <c r="AD412" s="22" t="n"/>
      <c r="AE412" s="22" t="n"/>
      <c r="AF412" s="22" t="n"/>
    </row>
    <row r="413">
      <c r="A413" s="22" t="n"/>
      <c r="B413" s="130" t="n"/>
      <c r="C413" s="22" t="n"/>
      <c r="D413" s="22" t="n"/>
      <c r="E413" s="72" t="n"/>
      <c r="F413" s="22" t="n"/>
      <c r="G413" s="131"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c r="AA413" s="22" t="n"/>
      <c r="AB413" s="22" t="n"/>
      <c r="AC413" s="22" t="n"/>
      <c r="AD413" s="22" t="n"/>
      <c r="AE413" s="22" t="n"/>
      <c r="AF413" s="22" t="n"/>
    </row>
    <row r="414">
      <c r="A414" s="22" t="n"/>
      <c r="B414" s="130" t="n"/>
      <c r="C414" s="22" t="n"/>
      <c r="D414" s="22" t="n"/>
      <c r="E414" s="72" t="n"/>
      <c r="F414" s="22" t="n"/>
      <c r="G414" s="131"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c r="AA414" s="22" t="n"/>
      <c r="AB414" s="22" t="n"/>
      <c r="AC414" s="22" t="n"/>
      <c r="AD414" s="22" t="n"/>
      <c r="AE414" s="22" t="n"/>
      <c r="AF414" s="22" t="n"/>
    </row>
    <row r="415">
      <c r="A415" s="22" t="n"/>
      <c r="B415" s="130" t="n"/>
      <c r="C415" s="22" t="n"/>
      <c r="D415" s="22" t="n"/>
      <c r="E415" s="72" t="n"/>
      <c r="F415" s="22" t="n"/>
      <c r="G415" s="131"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c r="AA415" s="22" t="n"/>
      <c r="AB415" s="22" t="n"/>
      <c r="AC415" s="22" t="n"/>
      <c r="AD415" s="22" t="n"/>
      <c r="AE415" s="22" t="n"/>
      <c r="AF415" s="22" t="n"/>
    </row>
    <row r="416">
      <c r="A416" s="22" t="n"/>
      <c r="B416" s="130" t="n"/>
      <c r="C416" s="22" t="n"/>
      <c r="D416" s="22" t="n"/>
      <c r="E416" s="72" t="n"/>
      <c r="F416" s="22" t="n"/>
      <c r="G416" s="131"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c r="AA416" s="22" t="n"/>
      <c r="AB416" s="22" t="n"/>
      <c r="AC416" s="22" t="n"/>
      <c r="AD416" s="22" t="n"/>
      <c r="AE416" s="22" t="n"/>
      <c r="AF416" s="22" t="n"/>
    </row>
    <row r="417">
      <c r="A417" s="22" t="n"/>
      <c r="B417" s="130" t="n"/>
      <c r="C417" s="22" t="n"/>
      <c r="D417" s="22" t="n"/>
      <c r="E417" s="72" t="n"/>
      <c r="F417" s="22" t="n"/>
      <c r="G417" s="131"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c r="AA417" s="22" t="n"/>
      <c r="AB417" s="22" t="n"/>
      <c r="AC417" s="22" t="n"/>
      <c r="AD417" s="22" t="n"/>
      <c r="AE417" s="22" t="n"/>
      <c r="AF417" s="22" t="n"/>
    </row>
    <row r="418">
      <c r="A418" s="22" t="n"/>
      <c r="B418" s="130" t="n"/>
      <c r="C418" s="22" t="n"/>
      <c r="D418" s="22" t="n"/>
      <c r="E418" s="72" t="n"/>
      <c r="F418" s="22" t="n"/>
      <c r="G418" s="131"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c r="AA418" s="22" t="n"/>
      <c r="AB418" s="22" t="n"/>
      <c r="AC418" s="22" t="n"/>
      <c r="AD418" s="22" t="n"/>
      <c r="AE418" s="22" t="n"/>
      <c r="AF418" s="22" t="n"/>
    </row>
    <row r="419">
      <c r="A419" s="22" t="n"/>
      <c r="B419" s="130" t="n"/>
      <c r="C419" s="22" t="n"/>
      <c r="D419" s="22" t="n"/>
      <c r="E419" s="72" t="n"/>
      <c r="F419" s="22" t="n"/>
      <c r="G419" s="131"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c r="AA419" s="22" t="n"/>
      <c r="AB419" s="22" t="n"/>
      <c r="AC419" s="22" t="n"/>
      <c r="AD419" s="22" t="n"/>
      <c r="AE419" s="22" t="n"/>
      <c r="AF419" s="22" t="n"/>
    </row>
    <row r="420">
      <c r="A420" s="22" t="n"/>
      <c r="B420" s="130" t="n"/>
      <c r="C420" s="22" t="n"/>
      <c r="D420" s="22" t="n"/>
      <c r="E420" s="72" t="n"/>
      <c r="F420" s="22" t="n"/>
      <c r="G420" s="131"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c r="AA420" s="22" t="n"/>
      <c r="AB420" s="22" t="n"/>
      <c r="AC420" s="22" t="n"/>
      <c r="AD420" s="22" t="n"/>
      <c r="AE420" s="22" t="n"/>
      <c r="AF420" s="22" t="n"/>
    </row>
    <row r="421">
      <c r="A421" s="22" t="n"/>
      <c r="B421" s="130" t="n"/>
      <c r="C421" s="22" t="n"/>
      <c r="D421" s="22" t="n"/>
      <c r="E421" s="72" t="n"/>
      <c r="F421" s="22" t="n"/>
      <c r="G421" s="131"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c r="AA421" s="22" t="n"/>
      <c r="AB421" s="22" t="n"/>
      <c r="AC421" s="22" t="n"/>
      <c r="AD421" s="22" t="n"/>
      <c r="AE421" s="22" t="n"/>
      <c r="AF421" s="22" t="n"/>
    </row>
    <row r="422">
      <c r="A422" s="22" t="n"/>
      <c r="B422" s="130" t="n"/>
      <c r="C422" s="22" t="n"/>
      <c r="D422" s="22" t="n"/>
      <c r="E422" s="72" t="n"/>
      <c r="F422" s="22" t="n"/>
      <c r="G422" s="131"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c r="AA422" s="22" t="n"/>
      <c r="AB422" s="22" t="n"/>
      <c r="AC422" s="22" t="n"/>
      <c r="AD422" s="22" t="n"/>
      <c r="AE422" s="22" t="n"/>
      <c r="AF422" s="22" t="n"/>
    </row>
    <row r="423">
      <c r="A423" s="22" t="n"/>
      <c r="B423" s="130" t="n"/>
      <c r="C423" s="22" t="n"/>
      <c r="D423" s="22" t="n"/>
      <c r="E423" s="72" t="n"/>
      <c r="F423" s="22" t="n"/>
      <c r="G423" s="131"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c r="AA423" s="22" t="n"/>
      <c r="AB423" s="22" t="n"/>
      <c r="AC423" s="22" t="n"/>
      <c r="AD423" s="22" t="n"/>
      <c r="AE423" s="22" t="n"/>
      <c r="AF423" s="22" t="n"/>
    </row>
    <row r="424">
      <c r="A424" s="22" t="n"/>
      <c r="B424" s="130" t="n"/>
      <c r="C424" s="22" t="n"/>
      <c r="D424" s="22" t="n"/>
      <c r="E424" s="72" t="n"/>
      <c r="F424" s="22" t="n"/>
      <c r="G424" s="131"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c r="AA424" s="22" t="n"/>
      <c r="AB424" s="22" t="n"/>
      <c r="AC424" s="22" t="n"/>
      <c r="AD424" s="22" t="n"/>
      <c r="AE424" s="22" t="n"/>
      <c r="AF424" s="22" t="n"/>
    </row>
    <row r="425">
      <c r="A425" s="22" t="n"/>
      <c r="B425" s="130" t="n"/>
      <c r="C425" s="22" t="n"/>
      <c r="D425" s="22" t="n"/>
      <c r="E425" s="72" t="n"/>
      <c r="F425" s="22" t="n"/>
      <c r="G425" s="131"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c r="AA425" s="22" t="n"/>
      <c r="AB425" s="22" t="n"/>
      <c r="AC425" s="22" t="n"/>
      <c r="AD425" s="22" t="n"/>
      <c r="AE425" s="22" t="n"/>
      <c r="AF425" s="22" t="n"/>
    </row>
    <row r="426">
      <c r="A426" s="22" t="n"/>
      <c r="B426" s="130" t="n"/>
      <c r="C426" s="22" t="n"/>
      <c r="D426" s="22" t="n"/>
      <c r="E426" s="72" t="n"/>
      <c r="F426" s="22" t="n"/>
      <c r="G426" s="131"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c r="AA426" s="22" t="n"/>
      <c r="AB426" s="22" t="n"/>
      <c r="AC426" s="22" t="n"/>
      <c r="AD426" s="22" t="n"/>
      <c r="AE426" s="22" t="n"/>
      <c r="AF426" s="22" t="n"/>
    </row>
    <row r="427">
      <c r="A427" s="22" t="n"/>
      <c r="B427" s="130" t="n"/>
      <c r="C427" s="22" t="n"/>
      <c r="D427" s="22" t="n"/>
      <c r="E427" s="72" t="n"/>
      <c r="F427" s="22" t="n"/>
      <c r="G427" s="131"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c r="AA427" s="22" t="n"/>
      <c r="AB427" s="22" t="n"/>
      <c r="AC427" s="22" t="n"/>
      <c r="AD427" s="22" t="n"/>
      <c r="AE427" s="22" t="n"/>
      <c r="AF427" s="22" t="n"/>
    </row>
    <row r="428">
      <c r="A428" s="22" t="n"/>
      <c r="B428" s="130" t="n"/>
      <c r="C428" s="22" t="n"/>
      <c r="D428" s="22" t="n"/>
      <c r="E428" s="72" t="n"/>
      <c r="F428" s="22" t="n"/>
      <c r="G428" s="131"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c r="AA428" s="22" t="n"/>
      <c r="AB428" s="22" t="n"/>
      <c r="AC428" s="22" t="n"/>
      <c r="AD428" s="22" t="n"/>
      <c r="AE428" s="22" t="n"/>
      <c r="AF428" s="22" t="n"/>
    </row>
    <row r="429">
      <c r="A429" s="22" t="n"/>
      <c r="B429" s="130" t="n"/>
      <c r="C429" s="22" t="n"/>
      <c r="D429" s="22" t="n"/>
      <c r="E429" s="72" t="n"/>
      <c r="F429" s="22" t="n"/>
      <c r="G429" s="131"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c r="AA429" s="22" t="n"/>
      <c r="AB429" s="22" t="n"/>
      <c r="AC429" s="22" t="n"/>
      <c r="AD429" s="22" t="n"/>
      <c r="AE429" s="22" t="n"/>
      <c r="AF429" s="22" t="n"/>
    </row>
    <row r="430">
      <c r="A430" s="22" t="n"/>
      <c r="B430" s="130" t="n"/>
      <c r="C430" s="22" t="n"/>
      <c r="D430" s="22" t="n"/>
      <c r="E430" s="72" t="n"/>
      <c r="F430" s="22" t="n"/>
      <c r="G430" s="131"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c r="AA430" s="22" t="n"/>
      <c r="AB430" s="22" t="n"/>
      <c r="AC430" s="22" t="n"/>
      <c r="AD430" s="22" t="n"/>
      <c r="AE430" s="22" t="n"/>
      <c r="AF430" s="22" t="n"/>
    </row>
    <row r="431">
      <c r="A431" s="22" t="n"/>
      <c r="B431" s="130" t="n"/>
      <c r="C431" s="22" t="n"/>
      <c r="D431" s="22" t="n"/>
      <c r="E431" s="72" t="n"/>
      <c r="F431" s="22" t="n"/>
      <c r="G431" s="131"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c r="AA431" s="22" t="n"/>
      <c r="AB431" s="22" t="n"/>
      <c r="AC431" s="22" t="n"/>
      <c r="AD431" s="22" t="n"/>
      <c r="AE431" s="22" t="n"/>
      <c r="AF431" s="22" t="n"/>
    </row>
    <row r="432">
      <c r="A432" s="22" t="n"/>
      <c r="B432" s="130" t="n"/>
      <c r="C432" s="22" t="n"/>
      <c r="D432" s="22" t="n"/>
      <c r="E432" s="72" t="n"/>
      <c r="F432" s="22" t="n"/>
      <c r="G432" s="131"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c r="AA432" s="22" t="n"/>
      <c r="AB432" s="22" t="n"/>
      <c r="AC432" s="22" t="n"/>
      <c r="AD432" s="22" t="n"/>
      <c r="AE432" s="22" t="n"/>
      <c r="AF432" s="22" t="n"/>
    </row>
    <row r="433">
      <c r="A433" s="22" t="n"/>
      <c r="B433" s="130" t="n"/>
      <c r="C433" s="22" t="n"/>
      <c r="D433" s="22" t="n"/>
      <c r="E433" s="72" t="n"/>
      <c r="F433" s="22" t="n"/>
      <c r="G433" s="131"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c r="AA433" s="22" t="n"/>
      <c r="AB433" s="22" t="n"/>
      <c r="AC433" s="22" t="n"/>
      <c r="AD433" s="22" t="n"/>
      <c r="AE433" s="22" t="n"/>
      <c r="AF433" s="22" t="n"/>
    </row>
    <row r="434">
      <c r="A434" s="22" t="n"/>
      <c r="B434" s="130" t="n"/>
      <c r="C434" s="22" t="n"/>
      <c r="D434" s="22" t="n"/>
      <c r="E434" s="72" t="n"/>
      <c r="F434" s="22" t="n"/>
      <c r="G434" s="131"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c r="AA434" s="22" t="n"/>
      <c r="AB434" s="22" t="n"/>
      <c r="AC434" s="22" t="n"/>
      <c r="AD434" s="22" t="n"/>
      <c r="AE434" s="22" t="n"/>
      <c r="AF434" s="22" t="n"/>
    </row>
    <row r="435">
      <c r="A435" s="22" t="n"/>
      <c r="B435" s="130" t="n"/>
      <c r="C435" s="22" t="n"/>
      <c r="D435" s="22" t="n"/>
      <c r="E435" s="72" t="n"/>
      <c r="F435" s="22" t="n"/>
      <c r="G435" s="131"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c r="AA435" s="22" t="n"/>
      <c r="AB435" s="22" t="n"/>
      <c r="AC435" s="22" t="n"/>
      <c r="AD435" s="22" t="n"/>
      <c r="AE435" s="22" t="n"/>
      <c r="AF435" s="22" t="n"/>
    </row>
    <row r="436">
      <c r="A436" s="22" t="n"/>
      <c r="B436" s="130" t="n"/>
      <c r="C436" s="22" t="n"/>
      <c r="D436" s="22" t="n"/>
      <c r="E436" s="72" t="n"/>
      <c r="F436" s="22" t="n"/>
      <c r="G436" s="131"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c r="AA436" s="22" t="n"/>
      <c r="AB436" s="22" t="n"/>
      <c r="AC436" s="22" t="n"/>
      <c r="AD436" s="22" t="n"/>
      <c r="AE436" s="22" t="n"/>
      <c r="AF436" s="22" t="n"/>
    </row>
    <row r="437">
      <c r="A437" s="22" t="n"/>
      <c r="B437" s="130" t="n"/>
      <c r="C437" s="22" t="n"/>
      <c r="D437" s="22" t="n"/>
      <c r="E437" s="72" t="n"/>
      <c r="F437" s="22" t="n"/>
      <c r="G437" s="131"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c r="AA437" s="22" t="n"/>
      <c r="AB437" s="22" t="n"/>
      <c r="AC437" s="22" t="n"/>
      <c r="AD437" s="22" t="n"/>
      <c r="AE437" s="22" t="n"/>
      <c r="AF437" s="22" t="n"/>
    </row>
    <row r="438">
      <c r="A438" s="22" t="n"/>
      <c r="B438" s="130" t="n"/>
      <c r="C438" s="22" t="n"/>
      <c r="D438" s="22" t="n"/>
      <c r="E438" s="72" t="n"/>
      <c r="F438" s="22" t="n"/>
      <c r="G438" s="131"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c r="AA438" s="22" t="n"/>
      <c r="AB438" s="22" t="n"/>
      <c r="AC438" s="22" t="n"/>
      <c r="AD438" s="22" t="n"/>
      <c r="AE438" s="22" t="n"/>
      <c r="AF438" s="22" t="n"/>
    </row>
    <row r="439">
      <c r="A439" s="22" t="n"/>
      <c r="B439" s="130" t="n"/>
      <c r="C439" s="22" t="n"/>
      <c r="D439" s="22" t="n"/>
      <c r="E439" s="72" t="n"/>
      <c r="F439" s="22" t="n"/>
      <c r="G439" s="131"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c r="AA439" s="22" t="n"/>
      <c r="AB439" s="22" t="n"/>
      <c r="AC439" s="22" t="n"/>
      <c r="AD439" s="22" t="n"/>
      <c r="AE439" s="22" t="n"/>
      <c r="AF439" s="22" t="n"/>
    </row>
    <row r="440">
      <c r="A440" s="22" t="n"/>
      <c r="B440" s="130" t="n"/>
      <c r="C440" s="22" t="n"/>
      <c r="D440" s="22" t="n"/>
      <c r="E440" s="72" t="n"/>
      <c r="F440" s="22" t="n"/>
      <c r="G440" s="131"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c r="AA440" s="22" t="n"/>
      <c r="AB440" s="22" t="n"/>
      <c r="AC440" s="22" t="n"/>
      <c r="AD440" s="22" t="n"/>
      <c r="AE440" s="22" t="n"/>
      <c r="AF440" s="22" t="n"/>
    </row>
    <row r="441">
      <c r="A441" s="22" t="n"/>
      <c r="B441" s="130" t="n"/>
      <c r="C441" s="22" t="n"/>
      <c r="D441" s="22" t="n"/>
      <c r="E441" s="72" t="n"/>
      <c r="F441" s="22" t="n"/>
      <c r="G441" s="131"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c r="AA441" s="22" t="n"/>
      <c r="AB441" s="22" t="n"/>
      <c r="AC441" s="22" t="n"/>
      <c r="AD441" s="22" t="n"/>
      <c r="AE441" s="22" t="n"/>
      <c r="AF441" s="22" t="n"/>
    </row>
    <row r="442">
      <c r="A442" s="22" t="n"/>
      <c r="B442" s="130" t="n"/>
      <c r="C442" s="22" t="n"/>
      <c r="D442" s="22" t="n"/>
      <c r="E442" s="72" t="n"/>
      <c r="F442" s="22" t="n"/>
      <c r="G442" s="131"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c r="AA442" s="22" t="n"/>
      <c r="AB442" s="22" t="n"/>
      <c r="AC442" s="22" t="n"/>
      <c r="AD442" s="22" t="n"/>
      <c r="AE442" s="22" t="n"/>
      <c r="AF442" s="22" t="n"/>
    </row>
    <row r="443">
      <c r="A443" s="22" t="n"/>
      <c r="B443" s="130" t="n"/>
      <c r="C443" s="22" t="n"/>
      <c r="D443" s="22" t="n"/>
      <c r="E443" s="72" t="n"/>
      <c r="F443" s="22" t="n"/>
      <c r="G443" s="131"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c r="AA443" s="22" t="n"/>
      <c r="AB443" s="22" t="n"/>
      <c r="AC443" s="22" t="n"/>
      <c r="AD443" s="22" t="n"/>
      <c r="AE443" s="22" t="n"/>
      <c r="AF443" s="22" t="n"/>
    </row>
    <row r="444">
      <c r="A444" s="22" t="n"/>
      <c r="B444" s="130" t="n"/>
      <c r="C444" s="22" t="n"/>
      <c r="D444" s="22" t="n"/>
      <c r="E444" s="72" t="n"/>
      <c r="F444" s="22" t="n"/>
      <c r="G444" s="131"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c r="AA444" s="22" t="n"/>
      <c r="AB444" s="22" t="n"/>
      <c r="AC444" s="22" t="n"/>
      <c r="AD444" s="22" t="n"/>
      <c r="AE444" s="22" t="n"/>
      <c r="AF444" s="22" t="n"/>
    </row>
    <row r="445">
      <c r="A445" s="22" t="n"/>
      <c r="B445" s="130" t="n"/>
      <c r="C445" s="22" t="n"/>
      <c r="D445" s="22" t="n"/>
      <c r="E445" s="72" t="n"/>
      <c r="F445" s="22" t="n"/>
      <c r="G445" s="131"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c r="AA445" s="22" t="n"/>
      <c r="AB445" s="22" t="n"/>
      <c r="AC445" s="22" t="n"/>
      <c r="AD445" s="22" t="n"/>
      <c r="AE445" s="22" t="n"/>
      <c r="AF445" s="22" t="n"/>
    </row>
    <row r="446">
      <c r="A446" s="22" t="n"/>
      <c r="B446" s="130" t="n"/>
      <c r="C446" s="22" t="n"/>
      <c r="D446" s="22" t="n"/>
      <c r="E446" s="72" t="n"/>
      <c r="F446" s="22" t="n"/>
      <c r="G446" s="131"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c r="AA446" s="22" t="n"/>
      <c r="AB446" s="22" t="n"/>
      <c r="AC446" s="22" t="n"/>
      <c r="AD446" s="22" t="n"/>
      <c r="AE446" s="22" t="n"/>
      <c r="AF446" s="22" t="n"/>
    </row>
    <row r="447">
      <c r="A447" s="22" t="n"/>
      <c r="B447" s="130" t="n"/>
      <c r="C447" s="22" t="n"/>
      <c r="D447" s="22" t="n"/>
      <c r="E447" s="72" t="n"/>
      <c r="F447" s="22" t="n"/>
      <c r="G447" s="131"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c r="AA447" s="22" t="n"/>
      <c r="AB447" s="22" t="n"/>
      <c r="AC447" s="22" t="n"/>
      <c r="AD447" s="22" t="n"/>
      <c r="AE447" s="22" t="n"/>
      <c r="AF447" s="22" t="n"/>
    </row>
    <row r="448">
      <c r="A448" s="22" t="n"/>
      <c r="B448" s="130" t="n"/>
      <c r="C448" s="22" t="n"/>
      <c r="D448" s="22" t="n"/>
      <c r="E448" s="72" t="n"/>
      <c r="F448" s="22" t="n"/>
      <c r="G448" s="131"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c r="AA448" s="22" t="n"/>
      <c r="AB448" s="22" t="n"/>
      <c r="AC448" s="22" t="n"/>
      <c r="AD448" s="22" t="n"/>
      <c r="AE448" s="22" t="n"/>
      <c r="AF448" s="22" t="n"/>
    </row>
    <row r="449">
      <c r="A449" s="22" t="n"/>
      <c r="B449" s="130" t="n"/>
      <c r="C449" s="22" t="n"/>
      <c r="D449" s="22" t="n"/>
      <c r="E449" s="72" t="n"/>
      <c r="F449" s="22" t="n"/>
      <c r="G449" s="131"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c r="AA449" s="22" t="n"/>
      <c r="AB449" s="22" t="n"/>
      <c r="AC449" s="22" t="n"/>
      <c r="AD449" s="22" t="n"/>
      <c r="AE449" s="22" t="n"/>
      <c r="AF449" s="22" t="n"/>
    </row>
    <row r="450">
      <c r="A450" s="22" t="n"/>
      <c r="B450" s="130" t="n"/>
      <c r="C450" s="22" t="n"/>
      <c r="D450" s="22" t="n"/>
      <c r="E450" s="72" t="n"/>
      <c r="F450" s="22" t="n"/>
      <c r="G450" s="131"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c r="AA450" s="22" t="n"/>
      <c r="AB450" s="22" t="n"/>
      <c r="AC450" s="22" t="n"/>
      <c r="AD450" s="22" t="n"/>
      <c r="AE450" s="22" t="n"/>
      <c r="AF450" s="22" t="n"/>
    </row>
    <row r="451">
      <c r="A451" s="22" t="n"/>
      <c r="B451" s="130" t="n"/>
      <c r="C451" s="22" t="n"/>
      <c r="D451" s="22" t="n"/>
      <c r="E451" s="72" t="n"/>
      <c r="F451" s="22" t="n"/>
      <c r="G451" s="131"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c r="AA451" s="22" t="n"/>
      <c r="AB451" s="22" t="n"/>
      <c r="AC451" s="22" t="n"/>
      <c r="AD451" s="22" t="n"/>
      <c r="AE451" s="22" t="n"/>
      <c r="AF451" s="22" t="n"/>
    </row>
    <row r="452">
      <c r="A452" s="22" t="n"/>
      <c r="B452" s="130" t="n"/>
      <c r="C452" s="22" t="n"/>
      <c r="D452" s="22" t="n"/>
      <c r="E452" s="72" t="n"/>
      <c r="F452" s="22" t="n"/>
      <c r="G452" s="131"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c r="AA452" s="22" t="n"/>
      <c r="AB452" s="22" t="n"/>
      <c r="AC452" s="22" t="n"/>
      <c r="AD452" s="22" t="n"/>
      <c r="AE452" s="22" t="n"/>
      <c r="AF452" s="22" t="n"/>
    </row>
    <row r="453">
      <c r="A453" s="22" t="n"/>
      <c r="B453" s="130" t="n"/>
      <c r="C453" s="22" t="n"/>
      <c r="D453" s="22" t="n"/>
      <c r="E453" s="72" t="n"/>
      <c r="F453" s="22" t="n"/>
      <c r="G453" s="131"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c r="AA453" s="22" t="n"/>
      <c r="AB453" s="22" t="n"/>
      <c r="AC453" s="22" t="n"/>
      <c r="AD453" s="22" t="n"/>
      <c r="AE453" s="22" t="n"/>
      <c r="AF453" s="22" t="n"/>
    </row>
    <row r="454">
      <c r="A454" s="22" t="n"/>
      <c r="B454" s="130" t="n"/>
      <c r="C454" s="22" t="n"/>
      <c r="D454" s="22" t="n"/>
      <c r="E454" s="72" t="n"/>
      <c r="F454" s="22" t="n"/>
      <c r="G454" s="131"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c r="AA454" s="22" t="n"/>
      <c r="AB454" s="22" t="n"/>
      <c r="AC454" s="22" t="n"/>
      <c r="AD454" s="22" t="n"/>
      <c r="AE454" s="22" t="n"/>
      <c r="AF454" s="22" t="n"/>
    </row>
    <row r="455">
      <c r="A455" s="22" t="n"/>
      <c r="B455" s="130" t="n"/>
      <c r="C455" s="22" t="n"/>
      <c r="D455" s="22" t="n"/>
      <c r="E455" s="72" t="n"/>
      <c r="F455" s="22" t="n"/>
      <c r="G455" s="131"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c r="AA455" s="22" t="n"/>
      <c r="AB455" s="22" t="n"/>
      <c r="AC455" s="22" t="n"/>
      <c r="AD455" s="22" t="n"/>
      <c r="AE455" s="22" t="n"/>
      <c r="AF455" s="22" t="n"/>
    </row>
    <row r="456">
      <c r="A456" s="22" t="n"/>
      <c r="B456" s="130" t="n"/>
      <c r="C456" s="22" t="n"/>
      <c r="D456" s="22" t="n"/>
      <c r="E456" s="72" t="n"/>
      <c r="F456" s="22" t="n"/>
      <c r="G456" s="131"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c r="AA456" s="22" t="n"/>
      <c r="AB456" s="22" t="n"/>
      <c r="AC456" s="22" t="n"/>
      <c r="AD456" s="22" t="n"/>
      <c r="AE456" s="22" t="n"/>
      <c r="AF456" s="22" t="n"/>
    </row>
    <row r="457">
      <c r="A457" s="22" t="n"/>
      <c r="B457" s="130" t="n"/>
      <c r="C457" s="22" t="n"/>
      <c r="D457" s="22" t="n"/>
      <c r="E457" s="72" t="n"/>
      <c r="F457" s="22" t="n"/>
      <c r="G457" s="131"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c r="AA457" s="22" t="n"/>
      <c r="AB457" s="22" t="n"/>
      <c r="AC457" s="22" t="n"/>
      <c r="AD457" s="22" t="n"/>
      <c r="AE457" s="22" t="n"/>
      <c r="AF457" s="22" t="n"/>
    </row>
    <row r="458">
      <c r="A458" s="22" t="n"/>
      <c r="B458" s="130" t="n"/>
      <c r="C458" s="22" t="n"/>
      <c r="D458" s="22" t="n"/>
      <c r="E458" s="72" t="n"/>
      <c r="F458" s="22" t="n"/>
      <c r="G458" s="131"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c r="AA458" s="22" t="n"/>
      <c r="AB458" s="22" t="n"/>
      <c r="AC458" s="22" t="n"/>
      <c r="AD458" s="22" t="n"/>
      <c r="AE458" s="22" t="n"/>
      <c r="AF458" s="22" t="n"/>
    </row>
    <row r="459">
      <c r="A459" s="22" t="n"/>
      <c r="B459" s="130" t="n"/>
      <c r="C459" s="22" t="n"/>
      <c r="D459" s="22" t="n"/>
      <c r="E459" s="72" t="n"/>
      <c r="F459" s="22" t="n"/>
      <c r="G459" s="131"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c r="AA459" s="22" t="n"/>
      <c r="AB459" s="22" t="n"/>
      <c r="AC459" s="22" t="n"/>
      <c r="AD459" s="22" t="n"/>
      <c r="AE459" s="22" t="n"/>
      <c r="AF459" s="22" t="n"/>
    </row>
    <row r="460">
      <c r="A460" s="22" t="n"/>
      <c r="B460" s="130" t="n"/>
      <c r="C460" s="22" t="n"/>
      <c r="D460" s="22" t="n"/>
      <c r="E460" s="72" t="n"/>
      <c r="F460" s="22" t="n"/>
      <c r="G460" s="131"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c r="AA460" s="22" t="n"/>
      <c r="AB460" s="22" t="n"/>
      <c r="AC460" s="22" t="n"/>
      <c r="AD460" s="22" t="n"/>
      <c r="AE460" s="22" t="n"/>
      <c r="AF460" s="22" t="n"/>
    </row>
    <row r="461">
      <c r="A461" s="22" t="n"/>
      <c r="B461" s="130" t="n"/>
      <c r="C461" s="22" t="n"/>
      <c r="D461" s="22" t="n"/>
      <c r="E461" s="72" t="n"/>
      <c r="F461" s="22" t="n"/>
      <c r="G461" s="131"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c r="AA461" s="22" t="n"/>
      <c r="AB461" s="22" t="n"/>
      <c r="AC461" s="22" t="n"/>
      <c r="AD461" s="22" t="n"/>
      <c r="AE461" s="22" t="n"/>
      <c r="AF461" s="22" t="n"/>
    </row>
    <row r="462">
      <c r="A462" s="22" t="n"/>
      <c r="B462" s="130" t="n"/>
      <c r="C462" s="22" t="n"/>
      <c r="D462" s="22" t="n"/>
      <c r="E462" s="72" t="n"/>
      <c r="F462" s="22" t="n"/>
      <c r="G462" s="131"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c r="AA462" s="22" t="n"/>
      <c r="AB462" s="22" t="n"/>
      <c r="AC462" s="22" t="n"/>
      <c r="AD462" s="22" t="n"/>
      <c r="AE462" s="22" t="n"/>
      <c r="AF462" s="22" t="n"/>
    </row>
    <row r="463">
      <c r="A463" s="22" t="n"/>
      <c r="B463" s="130" t="n"/>
      <c r="C463" s="22" t="n"/>
      <c r="D463" s="22" t="n"/>
      <c r="E463" s="72" t="n"/>
      <c r="F463" s="22" t="n"/>
      <c r="G463" s="131"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c r="AA463" s="22" t="n"/>
      <c r="AB463" s="22" t="n"/>
      <c r="AC463" s="22" t="n"/>
      <c r="AD463" s="22" t="n"/>
      <c r="AE463" s="22" t="n"/>
      <c r="AF463" s="22" t="n"/>
    </row>
    <row r="464">
      <c r="A464" s="22" t="n"/>
      <c r="B464" s="130" t="n"/>
      <c r="C464" s="22" t="n"/>
      <c r="D464" s="22" t="n"/>
      <c r="E464" s="72" t="n"/>
      <c r="F464" s="22" t="n"/>
      <c r="G464" s="131"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c r="AA464" s="22" t="n"/>
      <c r="AB464" s="22" t="n"/>
      <c r="AC464" s="22" t="n"/>
      <c r="AD464" s="22" t="n"/>
      <c r="AE464" s="22" t="n"/>
      <c r="AF464" s="22" t="n"/>
    </row>
    <row r="465">
      <c r="A465" s="22" t="n"/>
      <c r="B465" s="130" t="n"/>
      <c r="C465" s="22" t="n"/>
      <c r="D465" s="22" t="n"/>
      <c r="E465" s="72" t="n"/>
      <c r="F465" s="22" t="n"/>
      <c r="G465" s="131"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c r="AA465" s="22" t="n"/>
      <c r="AB465" s="22" t="n"/>
      <c r="AC465" s="22" t="n"/>
      <c r="AD465" s="22" t="n"/>
      <c r="AE465" s="22" t="n"/>
      <c r="AF465" s="22" t="n"/>
    </row>
    <row r="466">
      <c r="A466" s="22" t="n"/>
      <c r="B466" s="130" t="n"/>
      <c r="C466" s="22" t="n"/>
      <c r="D466" s="22" t="n"/>
      <c r="E466" s="72" t="n"/>
      <c r="F466" s="22" t="n"/>
      <c r="G466" s="131"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c r="AA466" s="22" t="n"/>
      <c r="AB466" s="22" t="n"/>
      <c r="AC466" s="22" t="n"/>
      <c r="AD466" s="22" t="n"/>
      <c r="AE466" s="22" t="n"/>
      <c r="AF466" s="22" t="n"/>
    </row>
    <row r="467">
      <c r="A467" s="22" t="n"/>
      <c r="B467" s="130" t="n"/>
      <c r="C467" s="22" t="n"/>
      <c r="D467" s="22" t="n"/>
      <c r="E467" s="72" t="n"/>
      <c r="F467" s="22" t="n"/>
      <c r="G467" s="131"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c r="AA467" s="22" t="n"/>
      <c r="AB467" s="22" t="n"/>
      <c r="AC467" s="22" t="n"/>
      <c r="AD467" s="22" t="n"/>
      <c r="AE467" s="22" t="n"/>
      <c r="AF467" s="22" t="n"/>
    </row>
    <row r="468">
      <c r="A468" s="22" t="n"/>
      <c r="B468" s="130" t="n"/>
      <c r="C468" s="22" t="n"/>
      <c r="D468" s="22" t="n"/>
      <c r="E468" s="72" t="n"/>
      <c r="F468" s="22" t="n"/>
      <c r="G468" s="131"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c r="AA468" s="22" t="n"/>
      <c r="AB468" s="22" t="n"/>
      <c r="AC468" s="22" t="n"/>
      <c r="AD468" s="22" t="n"/>
      <c r="AE468" s="22" t="n"/>
      <c r="AF468" s="22" t="n"/>
    </row>
    <row r="469">
      <c r="A469" s="22" t="n"/>
      <c r="B469" s="130" t="n"/>
      <c r="C469" s="22" t="n"/>
      <c r="D469" s="22" t="n"/>
      <c r="E469" s="72" t="n"/>
      <c r="F469" s="22" t="n"/>
      <c r="G469" s="131"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c r="AA469" s="22" t="n"/>
      <c r="AB469" s="22" t="n"/>
      <c r="AC469" s="22" t="n"/>
      <c r="AD469" s="22" t="n"/>
      <c r="AE469" s="22" t="n"/>
      <c r="AF469" s="22" t="n"/>
    </row>
    <row r="470">
      <c r="A470" s="22" t="n"/>
      <c r="B470" s="130" t="n"/>
      <c r="C470" s="22" t="n"/>
      <c r="D470" s="22" t="n"/>
      <c r="E470" s="72" t="n"/>
      <c r="F470" s="22" t="n"/>
      <c r="G470" s="131"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c r="AA470" s="22" t="n"/>
      <c r="AB470" s="22" t="n"/>
      <c r="AC470" s="22" t="n"/>
      <c r="AD470" s="22" t="n"/>
      <c r="AE470" s="22" t="n"/>
      <c r="AF470" s="22" t="n"/>
    </row>
    <row r="471">
      <c r="A471" s="22" t="n"/>
      <c r="B471" s="130" t="n"/>
      <c r="C471" s="22" t="n"/>
      <c r="D471" s="22" t="n"/>
      <c r="E471" s="72" t="n"/>
      <c r="F471" s="22" t="n"/>
      <c r="G471" s="131"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c r="AA471" s="22" t="n"/>
      <c r="AB471" s="22" t="n"/>
      <c r="AC471" s="22" t="n"/>
      <c r="AD471" s="22" t="n"/>
      <c r="AE471" s="22" t="n"/>
      <c r="AF471" s="22" t="n"/>
    </row>
    <row r="472">
      <c r="A472" s="22" t="n"/>
      <c r="B472" s="130" t="n"/>
      <c r="C472" s="22" t="n"/>
      <c r="D472" s="22" t="n"/>
      <c r="E472" s="72" t="n"/>
      <c r="F472" s="22" t="n"/>
      <c r="G472" s="131"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c r="AA472" s="22" t="n"/>
      <c r="AB472" s="22" t="n"/>
      <c r="AC472" s="22" t="n"/>
      <c r="AD472" s="22" t="n"/>
      <c r="AE472" s="22" t="n"/>
      <c r="AF472" s="22" t="n"/>
    </row>
    <row r="473">
      <c r="A473" s="22" t="n"/>
      <c r="B473" s="130" t="n"/>
      <c r="C473" s="22" t="n"/>
      <c r="D473" s="22" t="n"/>
      <c r="E473" s="72" t="n"/>
      <c r="F473" s="22" t="n"/>
      <c r="G473" s="131"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c r="AA473" s="22" t="n"/>
      <c r="AB473" s="22" t="n"/>
      <c r="AC473" s="22" t="n"/>
      <c r="AD473" s="22" t="n"/>
      <c r="AE473" s="22" t="n"/>
      <c r="AF473" s="22" t="n"/>
    </row>
    <row r="474">
      <c r="A474" s="22" t="n"/>
      <c r="B474" s="130" t="n"/>
      <c r="C474" s="22" t="n"/>
      <c r="D474" s="22" t="n"/>
      <c r="E474" s="72" t="n"/>
      <c r="F474" s="22" t="n"/>
      <c r="G474" s="131"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c r="AA474" s="22" t="n"/>
      <c r="AB474" s="22" t="n"/>
      <c r="AC474" s="22" t="n"/>
      <c r="AD474" s="22" t="n"/>
      <c r="AE474" s="22" t="n"/>
      <c r="AF474" s="22" t="n"/>
    </row>
    <row r="475">
      <c r="A475" s="22" t="n"/>
      <c r="B475" s="130" t="n"/>
      <c r="C475" s="22" t="n"/>
      <c r="D475" s="22" t="n"/>
      <c r="E475" s="72" t="n"/>
      <c r="F475" s="22" t="n"/>
      <c r="G475" s="131"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c r="AA475" s="22" t="n"/>
      <c r="AB475" s="22" t="n"/>
      <c r="AC475" s="22" t="n"/>
      <c r="AD475" s="22" t="n"/>
      <c r="AE475" s="22" t="n"/>
      <c r="AF475" s="22" t="n"/>
    </row>
    <row r="476">
      <c r="A476" s="22" t="n"/>
      <c r="B476" s="130" t="n"/>
      <c r="C476" s="22" t="n"/>
      <c r="D476" s="22" t="n"/>
      <c r="E476" s="72" t="n"/>
      <c r="F476" s="22" t="n"/>
      <c r="G476" s="131"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c r="AA476" s="22" t="n"/>
      <c r="AB476" s="22" t="n"/>
      <c r="AC476" s="22" t="n"/>
      <c r="AD476" s="22" t="n"/>
      <c r="AE476" s="22" t="n"/>
      <c r="AF476" s="22" t="n"/>
    </row>
    <row r="477">
      <c r="A477" s="22" t="n"/>
      <c r="B477" s="130" t="n"/>
      <c r="C477" s="22" t="n"/>
      <c r="D477" s="22" t="n"/>
      <c r="E477" s="72" t="n"/>
      <c r="F477" s="22" t="n"/>
      <c r="G477" s="131"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c r="AA477" s="22" t="n"/>
      <c r="AB477" s="22" t="n"/>
      <c r="AC477" s="22" t="n"/>
      <c r="AD477" s="22" t="n"/>
      <c r="AE477" s="22" t="n"/>
      <c r="AF477" s="22" t="n"/>
    </row>
    <row r="478">
      <c r="A478" s="22" t="n"/>
      <c r="B478" s="130" t="n"/>
      <c r="C478" s="22" t="n"/>
      <c r="D478" s="22" t="n"/>
      <c r="E478" s="72" t="n"/>
      <c r="F478" s="22" t="n"/>
      <c r="G478" s="131"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c r="AA478" s="22" t="n"/>
      <c r="AB478" s="22" t="n"/>
      <c r="AC478" s="22" t="n"/>
      <c r="AD478" s="22" t="n"/>
      <c r="AE478" s="22" t="n"/>
      <c r="AF478" s="22" t="n"/>
    </row>
    <row r="479">
      <c r="A479" s="22" t="n"/>
      <c r="B479" s="130" t="n"/>
      <c r="C479" s="22" t="n"/>
      <c r="D479" s="22" t="n"/>
      <c r="E479" s="72" t="n"/>
      <c r="F479" s="22" t="n"/>
      <c r="G479" s="131"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c r="AA479" s="22" t="n"/>
      <c r="AB479" s="22" t="n"/>
      <c r="AC479" s="22" t="n"/>
      <c r="AD479" s="22" t="n"/>
      <c r="AE479" s="22" t="n"/>
      <c r="AF479" s="22" t="n"/>
    </row>
    <row r="480">
      <c r="A480" s="22" t="n"/>
      <c r="B480" s="130" t="n"/>
      <c r="C480" s="22" t="n"/>
      <c r="D480" s="22" t="n"/>
      <c r="E480" s="72" t="n"/>
      <c r="F480" s="22" t="n"/>
      <c r="G480" s="131"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c r="AA480" s="22" t="n"/>
      <c r="AB480" s="22" t="n"/>
      <c r="AC480" s="22" t="n"/>
      <c r="AD480" s="22" t="n"/>
      <c r="AE480" s="22" t="n"/>
      <c r="AF480" s="22" t="n"/>
    </row>
    <row r="481">
      <c r="A481" s="22" t="n"/>
      <c r="B481" s="130" t="n"/>
      <c r="C481" s="22" t="n"/>
      <c r="D481" s="22" t="n"/>
      <c r="E481" s="72" t="n"/>
      <c r="F481" s="22" t="n"/>
      <c r="G481" s="131"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c r="AA481" s="22" t="n"/>
      <c r="AB481" s="22" t="n"/>
      <c r="AC481" s="22" t="n"/>
      <c r="AD481" s="22" t="n"/>
      <c r="AE481" s="22" t="n"/>
      <c r="AF481" s="22" t="n"/>
    </row>
    <row r="482">
      <c r="A482" s="22" t="n"/>
      <c r="B482" s="130" t="n"/>
      <c r="C482" s="22" t="n"/>
      <c r="D482" s="22" t="n"/>
      <c r="E482" s="72" t="n"/>
      <c r="F482" s="22" t="n"/>
      <c r="G482" s="131"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c r="AA482" s="22" t="n"/>
      <c r="AB482" s="22" t="n"/>
      <c r="AC482" s="22" t="n"/>
      <c r="AD482" s="22" t="n"/>
      <c r="AE482" s="22" t="n"/>
      <c r="AF482" s="22" t="n"/>
    </row>
    <row r="483">
      <c r="A483" s="22" t="n"/>
      <c r="B483" s="130" t="n"/>
      <c r="C483" s="22" t="n"/>
      <c r="D483" s="22" t="n"/>
      <c r="E483" s="72" t="n"/>
      <c r="F483" s="22" t="n"/>
      <c r="G483" s="131"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c r="AA483" s="22" t="n"/>
      <c r="AB483" s="22" t="n"/>
      <c r="AC483" s="22" t="n"/>
      <c r="AD483" s="22" t="n"/>
      <c r="AE483" s="22" t="n"/>
      <c r="AF483" s="22" t="n"/>
    </row>
    <row r="484">
      <c r="A484" s="22" t="n"/>
      <c r="B484" s="130" t="n"/>
      <c r="C484" s="22" t="n"/>
      <c r="D484" s="22" t="n"/>
      <c r="E484" s="72" t="n"/>
      <c r="F484" s="22" t="n"/>
      <c r="G484" s="131"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c r="AA484" s="22" t="n"/>
      <c r="AB484" s="22" t="n"/>
      <c r="AC484" s="22" t="n"/>
      <c r="AD484" s="22" t="n"/>
      <c r="AE484" s="22" t="n"/>
      <c r="AF484" s="22" t="n"/>
    </row>
    <row r="485">
      <c r="A485" s="22" t="n"/>
      <c r="B485" s="130" t="n"/>
      <c r="C485" s="22" t="n"/>
      <c r="D485" s="22" t="n"/>
      <c r="E485" s="72" t="n"/>
      <c r="F485" s="22" t="n"/>
      <c r="G485" s="131"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c r="AA485" s="22" t="n"/>
      <c r="AB485" s="22" t="n"/>
      <c r="AC485" s="22" t="n"/>
      <c r="AD485" s="22" t="n"/>
      <c r="AE485" s="22" t="n"/>
      <c r="AF485" s="22" t="n"/>
    </row>
    <row r="486">
      <c r="A486" s="22" t="n"/>
      <c r="B486" s="130" t="n"/>
      <c r="C486" s="22" t="n"/>
      <c r="D486" s="22" t="n"/>
      <c r="E486" s="72" t="n"/>
      <c r="F486" s="22" t="n"/>
      <c r="G486" s="131"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c r="AA486" s="22" t="n"/>
      <c r="AB486" s="22" t="n"/>
      <c r="AC486" s="22" t="n"/>
      <c r="AD486" s="22" t="n"/>
      <c r="AE486" s="22" t="n"/>
      <c r="AF486" s="22" t="n"/>
    </row>
    <row r="487">
      <c r="A487" s="22" t="n"/>
      <c r="B487" s="130" t="n"/>
      <c r="C487" s="22" t="n"/>
      <c r="D487" s="22" t="n"/>
      <c r="E487" s="72" t="n"/>
      <c r="F487" s="22" t="n"/>
      <c r="G487" s="131"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c r="AA487" s="22" t="n"/>
      <c r="AB487" s="22" t="n"/>
      <c r="AC487" s="22" t="n"/>
      <c r="AD487" s="22" t="n"/>
      <c r="AE487" s="22" t="n"/>
      <c r="AF487" s="22" t="n"/>
    </row>
    <row r="488">
      <c r="A488" s="22" t="n"/>
      <c r="B488" s="130" t="n"/>
      <c r="C488" s="22" t="n"/>
      <c r="D488" s="22" t="n"/>
      <c r="E488" s="72" t="n"/>
      <c r="F488" s="22" t="n"/>
      <c r="G488" s="131"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c r="AA488" s="22" t="n"/>
      <c r="AB488" s="22" t="n"/>
      <c r="AC488" s="22" t="n"/>
      <c r="AD488" s="22" t="n"/>
      <c r="AE488" s="22" t="n"/>
      <c r="AF488" s="22" t="n"/>
    </row>
    <row r="489">
      <c r="A489" s="22" t="n"/>
      <c r="B489" s="130" t="n"/>
      <c r="C489" s="22" t="n"/>
      <c r="D489" s="22" t="n"/>
      <c r="E489" s="72" t="n"/>
      <c r="F489" s="22" t="n"/>
      <c r="G489" s="131"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c r="AA489" s="22" t="n"/>
      <c r="AB489" s="22" t="n"/>
      <c r="AC489" s="22" t="n"/>
      <c r="AD489" s="22" t="n"/>
      <c r="AE489" s="22" t="n"/>
      <c r="AF489" s="22" t="n"/>
    </row>
    <row r="490">
      <c r="A490" s="22" t="n"/>
      <c r="B490" s="130" t="n"/>
      <c r="C490" s="22" t="n"/>
      <c r="D490" s="22" t="n"/>
      <c r="E490" s="72" t="n"/>
      <c r="F490" s="22" t="n"/>
      <c r="G490" s="131"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c r="AA490" s="22" t="n"/>
      <c r="AB490" s="22" t="n"/>
      <c r="AC490" s="22" t="n"/>
      <c r="AD490" s="22" t="n"/>
      <c r="AE490" s="22" t="n"/>
      <c r="AF490" s="22" t="n"/>
    </row>
    <row r="491">
      <c r="A491" s="22" t="n"/>
      <c r="B491" s="130" t="n"/>
      <c r="C491" s="22" t="n"/>
      <c r="D491" s="22" t="n"/>
      <c r="E491" s="72" t="n"/>
      <c r="F491" s="22" t="n"/>
      <c r="G491" s="131"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c r="AA491" s="22" t="n"/>
      <c r="AB491" s="22" t="n"/>
      <c r="AC491" s="22" t="n"/>
      <c r="AD491" s="22" t="n"/>
      <c r="AE491" s="22" t="n"/>
      <c r="AF491" s="22" t="n"/>
    </row>
    <row r="492">
      <c r="A492" s="22" t="n"/>
      <c r="B492" s="130" t="n"/>
      <c r="C492" s="22" t="n"/>
      <c r="D492" s="22" t="n"/>
      <c r="E492" s="72" t="n"/>
      <c r="F492" s="22" t="n"/>
      <c r="G492" s="131"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c r="AA492" s="22" t="n"/>
      <c r="AB492" s="22" t="n"/>
      <c r="AC492" s="22" t="n"/>
      <c r="AD492" s="22" t="n"/>
      <c r="AE492" s="22" t="n"/>
      <c r="AF492" s="22" t="n"/>
    </row>
    <row r="493">
      <c r="A493" s="22" t="n"/>
      <c r="B493" s="130" t="n"/>
      <c r="C493" s="22" t="n"/>
      <c r="D493" s="22" t="n"/>
      <c r="E493" s="72" t="n"/>
      <c r="F493" s="22" t="n"/>
      <c r="G493" s="131"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c r="AA493" s="22" t="n"/>
      <c r="AB493" s="22" t="n"/>
      <c r="AC493" s="22" t="n"/>
      <c r="AD493" s="22" t="n"/>
      <c r="AE493" s="22" t="n"/>
      <c r="AF493" s="22" t="n"/>
    </row>
    <row r="494">
      <c r="A494" s="22" t="n"/>
      <c r="B494" s="130" t="n"/>
      <c r="C494" s="22" t="n"/>
      <c r="D494" s="22" t="n"/>
      <c r="E494" s="72" t="n"/>
      <c r="F494" s="22" t="n"/>
      <c r="G494" s="131"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c r="AA494" s="22" t="n"/>
      <c r="AB494" s="22" t="n"/>
      <c r="AC494" s="22" t="n"/>
      <c r="AD494" s="22" t="n"/>
      <c r="AE494" s="22" t="n"/>
      <c r="AF494" s="22" t="n"/>
    </row>
    <row r="495">
      <c r="A495" s="22" t="n"/>
      <c r="B495" s="130" t="n"/>
      <c r="C495" s="22" t="n"/>
      <c r="D495" s="22" t="n"/>
      <c r="E495" s="72" t="n"/>
      <c r="F495" s="22" t="n"/>
      <c r="G495" s="131"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c r="AA495" s="22" t="n"/>
      <c r="AB495" s="22" t="n"/>
      <c r="AC495" s="22" t="n"/>
      <c r="AD495" s="22" t="n"/>
      <c r="AE495" s="22" t="n"/>
      <c r="AF495" s="22" t="n"/>
    </row>
    <row r="496">
      <c r="A496" s="22" t="n"/>
      <c r="B496" s="130" t="n"/>
      <c r="C496" s="22" t="n"/>
      <c r="D496" s="22" t="n"/>
      <c r="E496" s="72" t="n"/>
      <c r="F496" s="22" t="n"/>
      <c r="G496" s="131"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c r="AA496" s="22" t="n"/>
      <c r="AB496" s="22" t="n"/>
      <c r="AC496" s="22" t="n"/>
      <c r="AD496" s="22" t="n"/>
      <c r="AE496" s="22" t="n"/>
      <c r="AF496" s="22" t="n"/>
    </row>
    <row r="497">
      <c r="A497" s="22" t="n"/>
      <c r="B497" s="130" t="n"/>
      <c r="C497" s="22" t="n"/>
      <c r="D497" s="22" t="n"/>
      <c r="E497" s="72" t="n"/>
      <c r="F497" s="22" t="n"/>
      <c r="G497" s="131"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c r="AA497" s="22" t="n"/>
      <c r="AB497" s="22" t="n"/>
      <c r="AC497" s="22" t="n"/>
      <c r="AD497" s="22" t="n"/>
      <c r="AE497" s="22" t="n"/>
      <c r="AF497" s="22" t="n"/>
    </row>
    <row r="498">
      <c r="A498" s="22" t="n"/>
      <c r="B498" s="130" t="n"/>
      <c r="C498" s="22" t="n"/>
      <c r="D498" s="22" t="n"/>
      <c r="E498" s="72" t="n"/>
      <c r="F498" s="22" t="n"/>
      <c r="G498" s="131"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c r="AA498" s="22" t="n"/>
      <c r="AB498" s="22" t="n"/>
      <c r="AC498" s="22" t="n"/>
      <c r="AD498" s="22" t="n"/>
      <c r="AE498" s="22" t="n"/>
      <c r="AF498" s="22" t="n"/>
    </row>
    <row r="499">
      <c r="A499" s="22" t="n"/>
      <c r="B499" s="130" t="n"/>
      <c r="C499" s="22" t="n"/>
      <c r="D499" s="22" t="n"/>
      <c r="E499" s="72" t="n"/>
      <c r="F499" s="22" t="n"/>
      <c r="G499" s="131"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c r="AA499" s="22" t="n"/>
      <c r="AB499" s="22" t="n"/>
      <c r="AC499" s="22" t="n"/>
      <c r="AD499" s="22" t="n"/>
      <c r="AE499" s="22" t="n"/>
      <c r="AF499" s="22" t="n"/>
    </row>
    <row r="500">
      <c r="A500" s="22" t="n"/>
      <c r="B500" s="130" t="n"/>
      <c r="C500" s="22" t="n"/>
      <c r="D500" s="22" t="n"/>
      <c r="E500" s="72" t="n"/>
      <c r="F500" s="22" t="n"/>
      <c r="G500" s="131"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c r="AA500" s="22" t="n"/>
      <c r="AB500" s="22" t="n"/>
      <c r="AC500" s="22" t="n"/>
      <c r="AD500" s="22" t="n"/>
      <c r="AE500" s="22" t="n"/>
      <c r="AF500" s="22" t="n"/>
    </row>
    <row r="501">
      <c r="A501" s="22" t="n"/>
      <c r="B501" s="130" t="n"/>
      <c r="C501" s="22" t="n"/>
      <c r="D501" s="22" t="n"/>
      <c r="E501" s="72" t="n"/>
      <c r="F501" s="22" t="n"/>
      <c r="G501" s="131"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c r="AA501" s="22" t="n"/>
      <c r="AB501" s="22" t="n"/>
      <c r="AC501" s="22" t="n"/>
      <c r="AD501" s="22" t="n"/>
      <c r="AE501" s="22" t="n"/>
      <c r="AF501" s="22" t="n"/>
    </row>
    <row r="502">
      <c r="A502" s="22" t="n"/>
      <c r="B502" s="130" t="n"/>
      <c r="C502" s="22" t="n"/>
      <c r="D502" s="22" t="n"/>
      <c r="E502" s="72" t="n"/>
      <c r="F502" s="22" t="n"/>
      <c r="G502" s="131"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c r="AA502" s="22" t="n"/>
      <c r="AB502" s="22" t="n"/>
      <c r="AC502" s="22" t="n"/>
      <c r="AD502" s="22" t="n"/>
      <c r="AE502" s="22" t="n"/>
      <c r="AF502" s="22" t="n"/>
    </row>
    <row r="503">
      <c r="A503" s="22" t="n"/>
      <c r="B503" s="130" t="n"/>
      <c r="C503" s="22" t="n"/>
      <c r="D503" s="22" t="n"/>
      <c r="E503" s="72" t="n"/>
      <c r="F503" s="22" t="n"/>
      <c r="G503" s="131"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c r="AA503" s="22" t="n"/>
      <c r="AB503" s="22" t="n"/>
      <c r="AC503" s="22" t="n"/>
      <c r="AD503" s="22" t="n"/>
      <c r="AE503" s="22" t="n"/>
      <c r="AF503" s="22" t="n"/>
    </row>
    <row r="504">
      <c r="A504" s="22" t="n"/>
      <c r="B504" s="130" t="n"/>
      <c r="C504" s="22" t="n"/>
      <c r="D504" s="22" t="n"/>
      <c r="E504" s="72" t="n"/>
      <c r="F504" s="22" t="n"/>
      <c r="G504" s="131"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c r="AA504" s="22" t="n"/>
      <c r="AB504" s="22" t="n"/>
      <c r="AC504" s="22" t="n"/>
      <c r="AD504" s="22" t="n"/>
      <c r="AE504" s="22" t="n"/>
      <c r="AF504" s="22" t="n"/>
    </row>
    <row r="505">
      <c r="A505" s="22" t="n"/>
      <c r="B505" s="130" t="n"/>
      <c r="C505" s="22" t="n"/>
      <c r="D505" s="22" t="n"/>
      <c r="E505" s="72" t="n"/>
      <c r="F505" s="22" t="n"/>
      <c r="G505" s="131"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c r="AA505" s="22" t="n"/>
      <c r="AB505" s="22" t="n"/>
      <c r="AC505" s="22" t="n"/>
      <c r="AD505" s="22" t="n"/>
      <c r="AE505" s="22" t="n"/>
      <c r="AF505" s="22" t="n"/>
    </row>
    <row r="506">
      <c r="A506" s="22" t="n"/>
      <c r="B506" s="130" t="n"/>
      <c r="C506" s="22" t="n"/>
      <c r="D506" s="22" t="n"/>
      <c r="E506" s="72" t="n"/>
      <c r="F506" s="22" t="n"/>
      <c r="G506" s="131"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c r="AA506" s="22" t="n"/>
      <c r="AB506" s="22" t="n"/>
      <c r="AC506" s="22" t="n"/>
      <c r="AD506" s="22" t="n"/>
      <c r="AE506" s="22" t="n"/>
      <c r="AF506" s="22" t="n"/>
    </row>
    <row r="507">
      <c r="A507" s="22" t="n"/>
      <c r="B507" s="130" t="n"/>
      <c r="C507" s="22" t="n"/>
      <c r="D507" s="22" t="n"/>
      <c r="E507" s="72" t="n"/>
      <c r="F507" s="22" t="n"/>
      <c r="G507" s="131"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c r="AA507" s="22" t="n"/>
      <c r="AB507" s="22" t="n"/>
      <c r="AC507" s="22" t="n"/>
      <c r="AD507" s="22" t="n"/>
      <c r="AE507" s="22" t="n"/>
      <c r="AF507" s="22" t="n"/>
    </row>
    <row r="508">
      <c r="A508" s="22" t="n"/>
      <c r="B508" s="130" t="n"/>
      <c r="C508" s="22" t="n"/>
      <c r="D508" s="22" t="n"/>
      <c r="E508" s="72" t="n"/>
      <c r="F508" s="22" t="n"/>
      <c r="G508" s="131"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c r="AA508" s="22" t="n"/>
      <c r="AB508" s="22" t="n"/>
      <c r="AC508" s="22" t="n"/>
      <c r="AD508" s="22" t="n"/>
      <c r="AE508" s="22" t="n"/>
      <c r="AF508" s="22" t="n"/>
    </row>
    <row r="509">
      <c r="A509" s="22" t="n"/>
      <c r="B509" s="130" t="n"/>
      <c r="C509" s="22" t="n"/>
      <c r="D509" s="22" t="n"/>
      <c r="E509" s="72" t="n"/>
      <c r="F509" s="22" t="n"/>
      <c r="G509" s="131"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c r="AA509" s="22" t="n"/>
      <c r="AB509" s="22" t="n"/>
      <c r="AC509" s="22" t="n"/>
      <c r="AD509" s="22" t="n"/>
      <c r="AE509" s="22" t="n"/>
      <c r="AF509" s="22" t="n"/>
    </row>
    <row r="510">
      <c r="A510" s="22" t="n"/>
      <c r="B510" s="130" t="n"/>
      <c r="C510" s="22" t="n"/>
      <c r="D510" s="22" t="n"/>
      <c r="E510" s="72" t="n"/>
      <c r="F510" s="22" t="n"/>
      <c r="G510" s="131"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c r="AA510" s="22" t="n"/>
      <c r="AB510" s="22" t="n"/>
      <c r="AC510" s="22" t="n"/>
      <c r="AD510" s="22" t="n"/>
      <c r="AE510" s="22" t="n"/>
      <c r="AF510" s="22" t="n"/>
    </row>
    <row r="511">
      <c r="A511" s="22" t="n"/>
      <c r="B511" s="130" t="n"/>
      <c r="C511" s="22" t="n"/>
      <c r="D511" s="22" t="n"/>
      <c r="E511" s="72" t="n"/>
      <c r="F511" s="22" t="n"/>
      <c r="G511" s="131"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c r="AA511" s="22" t="n"/>
      <c r="AB511" s="22" t="n"/>
      <c r="AC511" s="22" t="n"/>
      <c r="AD511" s="22" t="n"/>
      <c r="AE511" s="22" t="n"/>
      <c r="AF511" s="22" t="n"/>
    </row>
    <row r="512">
      <c r="A512" s="22" t="n"/>
      <c r="B512" s="130" t="n"/>
      <c r="C512" s="22" t="n"/>
      <c r="D512" s="22" t="n"/>
      <c r="E512" s="72" t="n"/>
      <c r="F512" s="22" t="n"/>
      <c r="G512" s="131"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c r="AA512" s="22" t="n"/>
      <c r="AB512" s="22" t="n"/>
      <c r="AC512" s="22" t="n"/>
      <c r="AD512" s="22" t="n"/>
      <c r="AE512" s="22" t="n"/>
      <c r="AF512" s="22" t="n"/>
    </row>
    <row r="513">
      <c r="A513" s="22" t="n"/>
      <c r="B513" s="130" t="n"/>
      <c r="C513" s="22" t="n"/>
      <c r="D513" s="22" t="n"/>
      <c r="E513" s="72" t="n"/>
      <c r="F513" s="22" t="n"/>
      <c r="G513" s="131"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c r="AA513" s="22" t="n"/>
      <c r="AB513" s="22" t="n"/>
      <c r="AC513" s="22" t="n"/>
      <c r="AD513" s="22" t="n"/>
      <c r="AE513" s="22" t="n"/>
      <c r="AF513" s="22" t="n"/>
    </row>
    <row r="514">
      <c r="A514" s="22" t="n"/>
      <c r="B514" s="130" t="n"/>
      <c r="C514" s="22" t="n"/>
      <c r="D514" s="22" t="n"/>
      <c r="E514" s="72" t="n"/>
      <c r="F514" s="22" t="n"/>
      <c r="G514" s="131"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c r="AA514" s="22" t="n"/>
      <c r="AB514" s="22" t="n"/>
      <c r="AC514" s="22" t="n"/>
      <c r="AD514" s="22" t="n"/>
      <c r="AE514" s="22" t="n"/>
      <c r="AF514" s="22" t="n"/>
    </row>
    <row r="515">
      <c r="A515" s="22" t="n"/>
      <c r="B515" s="130" t="n"/>
      <c r="C515" s="22" t="n"/>
      <c r="D515" s="22" t="n"/>
      <c r="E515" s="72" t="n"/>
      <c r="F515" s="22" t="n"/>
      <c r="G515" s="131"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c r="AA515" s="22" t="n"/>
      <c r="AB515" s="22" t="n"/>
      <c r="AC515" s="22" t="n"/>
      <c r="AD515" s="22" t="n"/>
      <c r="AE515" s="22" t="n"/>
      <c r="AF515" s="22" t="n"/>
    </row>
    <row r="516">
      <c r="A516" s="22" t="n"/>
      <c r="B516" s="130" t="n"/>
      <c r="C516" s="22" t="n"/>
      <c r="D516" s="22" t="n"/>
      <c r="E516" s="72" t="n"/>
      <c r="F516" s="22" t="n"/>
      <c r="G516" s="131"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c r="AA516" s="22" t="n"/>
      <c r="AB516" s="22" t="n"/>
      <c r="AC516" s="22" t="n"/>
      <c r="AD516" s="22" t="n"/>
      <c r="AE516" s="22" t="n"/>
      <c r="AF516" s="22" t="n"/>
    </row>
    <row r="517">
      <c r="A517" s="22" t="n"/>
      <c r="B517" s="130" t="n"/>
      <c r="C517" s="22" t="n"/>
      <c r="D517" s="22" t="n"/>
      <c r="E517" s="72" t="n"/>
      <c r="F517" s="22" t="n"/>
      <c r="G517" s="131"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c r="AA517" s="22" t="n"/>
      <c r="AB517" s="22" t="n"/>
      <c r="AC517" s="22" t="n"/>
      <c r="AD517" s="22" t="n"/>
      <c r="AE517" s="22" t="n"/>
      <c r="AF517" s="22" t="n"/>
    </row>
    <row r="518">
      <c r="A518" s="22" t="n"/>
      <c r="B518" s="130" t="n"/>
      <c r="C518" s="22" t="n"/>
      <c r="D518" s="22" t="n"/>
      <c r="E518" s="72" t="n"/>
      <c r="F518" s="22" t="n"/>
      <c r="G518" s="131"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c r="AA518" s="22" t="n"/>
      <c r="AB518" s="22" t="n"/>
      <c r="AC518" s="22" t="n"/>
      <c r="AD518" s="22" t="n"/>
      <c r="AE518" s="22" t="n"/>
      <c r="AF518" s="22" t="n"/>
    </row>
    <row r="519">
      <c r="A519" s="22" t="n"/>
      <c r="B519" s="130" t="n"/>
      <c r="C519" s="22" t="n"/>
      <c r="D519" s="22" t="n"/>
      <c r="E519" s="72" t="n"/>
      <c r="F519" s="22" t="n"/>
      <c r="G519" s="131"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c r="AA519" s="22" t="n"/>
      <c r="AB519" s="22" t="n"/>
      <c r="AC519" s="22" t="n"/>
      <c r="AD519" s="22" t="n"/>
      <c r="AE519" s="22" t="n"/>
      <c r="AF519" s="22" t="n"/>
    </row>
    <row r="520">
      <c r="A520" s="22" t="n"/>
      <c r="B520" s="130" t="n"/>
      <c r="C520" s="22" t="n"/>
      <c r="D520" s="22" t="n"/>
      <c r="E520" s="72" t="n"/>
      <c r="F520" s="22" t="n"/>
      <c r="G520" s="131"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c r="AA520" s="22" t="n"/>
      <c r="AB520" s="22" t="n"/>
      <c r="AC520" s="22" t="n"/>
      <c r="AD520" s="22" t="n"/>
      <c r="AE520" s="22" t="n"/>
      <c r="AF520" s="22" t="n"/>
    </row>
    <row r="521">
      <c r="A521" s="22" t="n"/>
      <c r="B521" s="130" t="n"/>
      <c r="C521" s="22" t="n"/>
      <c r="D521" s="22" t="n"/>
      <c r="E521" s="72" t="n"/>
      <c r="F521" s="22" t="n"/>
      <c r="G521" s="131"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c r="AA521" s="22" t="n"/>
      <c r="AB521" s="22" t="n"/>
      <c r="AC521" s="22" t="n"/>
      <c r="AD521" s="22" t="n"/>
      <c r="AE521" s="22" t="n"/>
      <c r="AF521" s="22" t="n"/>
    </row>
    <row r="522">
      <c r="A522" s="22" t="n"/>
      <c r="B522" s="130" t="n"/>
      <c r="C522" s="22" t="n"/>
      <c r="D522" s="22" t="n"/>
      <c r="E522" s="72" t="n"/>
      <c r="F522" s="22" t="n"/>
      <c r="G522" s="131"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c r="AA522" s="22" t="n"/>
      <c r="AB522" s="22" t="n"/>
      <c r="AC522" s="22" t="n"/>
      <c r="AD522" s="22" t="n"/>
      <c r="AE522" s="22" t="n"/>
      <c r="AF522" s="22" t="n"/>
    </row>
    <row r="523">
      <c r="A523" s="22" t="n"/>
      <c r="B523" s="130" t="n"/>
      <c r="C523" s="22" t="n"/>
      <c r="D523" s="22" t="n"/>
      <c r="E523" s="72" t="n"/>
      <c r="F523" s="22" t="n"/>
      <c r="G523" s="131"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c r="AA523" s="22" t="n"/>
      <c r="AB523" s="22" t="n"/>
      <c r="AC523" s="22" t="n"/>
      <c r="AD523" s="22" t="n"/>
      <c r="AE523" s="22" t="n"/>
      <c r="AF523" s="22" t="n"/>
    </row>
    <row r="524">
      <c r="A524" s="22" t="n"/>
      <c r="B524" s="130" t="n"/>
      <c r="C524" s="22" t="n"/>
      <c r="D524" s="22" t="n"/>
      <c r="E524" s="72" t="n"/>
      <c r="F524" s="22" t="n"/>
      <c r="G524" s="131"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c r="AA524" s="22" t="n"/>
      <c r="AB524" s="22" t="n"/>
      <c r="AC524" s="22" t="n"/>
      <c r="AD524" s="22" t="n"/>
      <c r="AE524" s="22" t="n"/>
      <c r="AF524" s="22" t="n"/>
    </row>
    <row r="525">
      <c r="A525" s="22" t="n"/>
      <c r="B525" s="130" t="n"/>
      <c r="C525" s="22" t="n"/>
      <c r="D525" s="22" t="n"/>
      <c r="E525" s="72" t="n"/>
      <c r="F525" s="22" t="n"/>
      <c r="G525" s="131"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c r="AA525" s="22" t="n"/>
      <c r="AB525" s="22" t="n"/>
      <c r="AC525" s="22" t="n"/>
      <c r="AD525" s="22" t="n"/>
      <c r="AE525" s="22" t="n"/>
      <c r="AF525" s="22" t="n"/>
    </row>
    <row r="526">
      <c r="A526" s="22" t="n"/>
      <c r="B526" s="130" t="n"/>
      <c r="C526" s="22" t="n"/>
      <c r="D526" s="22" t="n"/>
      <c r="E526" s="72" t="n"/>
      <c r="F526" s="22" t="n"/>
      <c r="G526" s="131"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c r="AA526" s="22" t="n"/>
      <c r="AB526" s="22" t="n"/>
      <c r="AC526" s="22" t="n"/>
      <c r="AD526" s="22" t="n"/>
      <c r="AE526" s="22" t="n"/>
      <c r="AF526" s="22" t="n"/>
    </row>
    <row r="527">
      <c r="A527" s="22" t="n"/>
      <c r="B527" s="130" t="n"/>
      <c r="C527" s="22" t="n"/>
      <c r="D527" s="22" t="n"/>
      <c r="E527" s="72" t="n"/>
      <c r="F527" s="22" t="n"/>
      <c r="G527" s="131"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c r="AA527" s="22" t="n"/>
      <c r="AB527" s="22" t="n"/>
      <c r="AC527" s="22" t="n"/>
      <c r="AD527" s="22" t="n"/>
      <c r="AE527" s="22" t="n"/>
      <c r="AF527" s="22" t="n"/>
    </row>
    <row r="528">
      <c r="A528" s="22" t="n"/>
      <c r="B528" s="130" t="n"/>
      <c r="C528" s="22" t="n"/>
      <c r="D528" s="22" t="n"/>
      <c r="E528" s="72" t="n"/>
      <c r="F528" s="22" t="n"/>
      <c r="G528" s="131"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c r="AA528" s="22" t="n"/>
      <c r="AB528" s="22" t="n"/>
      <c r="AC528" s="22" t="n"/>
      <c r="AD528" s="22" t="n"/>
      <c r="AE528" s="22" t="n"/>
      <c r="AF528" s="22" t="n"/>
    </row>
    <row r="529">
      <c r="A529" s="22" t="n"/>
      <c r="B529" s="130" t="n"/>
      <c r="C529" s="22" t="n"/>
      <c r="D529" s="22" t="n"/>
      <c r="E529" s="72" t="n"/>
      <c r="F529" s="22" t="n"/>
      <c r="G529" s="131"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c r="AA529" s="22" t="n"/>
      <c r="AB529" s="22" t="n"/>
      <c r="AC529" s="22" t="n"/>
      <c r="AD529" s="22" t="n"/>
      <c r="AE529" s="22" t="n"/>
      <c r="AF529" s="22" t="n"/>
    </row>
    <row r="530">
      <c r="A530" s="22" t="n"/>
      <c r="B530" s="130" t="n"/>
      <c r="C530" s="22" t="n"/>
      <c r="D530" s="22" t="n"/>
      <c r="E530" s="72" t="n"/>
      <c r="F530" s="22" t="n"/>
      <c r="G530" s="131"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c r="AA530" s="22" t="n"/>
      <c r="AB530" s="22" t="n"/>
      <c r="AC530" s="22" t="n"/>
      <c r="AD530" s="22" t="n"/>
      <c r="AE530" s="22" t="n"/>
      <c r="AF530" s="22" t="n"/>
    </row>
    <row r="531">
      <c r="A531" s="22" t="n"/>
      <c r="B531" s="130" t="n"/>
      <c r="C531" s="22" t="n"/>
      <c r="D531" s="22" t="n"/>
      <c r="E531" s="72" t="n"/>
      <c r="F531" s="22" t="n"/>
      <c r="G531" s="131"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c r="AA531" s="22" t="n"/>
      <c r="AB531" s="22" t="n"/>
      <c r="AC531" s="22" t="n"/>
      <c r="AD531" s="22" t="n"/>
      <c r="AE531" s="22" t="n"/>
      <c r="AF531" s="22" t="n"/>
    </row>
    <row r="532">
      <c r="A532" s="22" t="n"/>
      <c r="B532" s="130" t="n"/>
      <c r="C532" s="22" t="n"/>
      <c r="D532" s="22" t="n"/>
      <c r="E532" s="72" t="n"/>
      <c r="F532" s="22" t="n"/>
      <c r="G532" s="131"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c r="AA532" s="22" t="n"/>
      <c r="AB532" s="22" t="n"/>
      <c r="AC532" s="22" t="n"/>
      <c r="AD532" s="22" t="n"/>
      <c r="AE532" s="22" t="n"/>
      <c r="AF532" s="22" t="n"/>
    </row>
    <row r="533">
      <c r="A533" s="22" t="n"/>
      <c r="B533" s="130" t="n"/>
      <c r="C533" s="22" t="n"/>
      <c r="D533" s="22" t="n"/>
      <c r="E533" s="72" t="n"/>
      <c r="F533" s="22" t="n"/>
      <c r="G533" s="131"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c r="AA533" s="22" t="n"/>
      <c r="AB533" s="22" t="n"/>
      <c r="AC533" s="22" t="n"/>
      <c r="AD533" s="22" t="n"/>
      <c r="AE533" s="22" t="n"/>
      <c r="AF533" s="22" t="n"/>
    </row>
    <row r="534">
      <c r="A534" s="22" t="n"/>
      <c r="B534" s="130" t="n"/>
      <c r="C534" s="22" t="n"/>
      <c r="D534" s="22" t="n"/>
      <c r="E534" s="72" t="n"/>
      <c r="F534" s="22" t="n"/>
      <c r="G534" s="131"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c r="AA534" s="22" t="n"/>
      <c r="AB534" s="22" t="n"/>
      <c r="AC534" s="22" t="n"/>
      <c r="AD534" s="22" t="n"/>
      <c r="AE534" s="22" t="n"/>
      <c r="AF534" s="22" t="n"/>
    </row>
    <row r="535">
      <c r="A535" s="22" t="n"/>
      <c r="B535" s="130" t="n"/>
      <c r="C535" s="22" t="n"/>
      <c r="D535" s="22" t="n"/>
      <c r="E535" s="72" t="n"/>
      <c r="F535" s="22" t="n"/>
      <c r="G535" s="131"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c r="AA535" s="22" t="n"/>
      <c r="AB535" s="22" t="n"/>
      <c r="AC535" s="22" t="n"/>
      <c r="AD535" s="22" t="n"/>
      <c r="AE535" s="22" t="n"/>
      <c r="AF535" s="22" t="n"/>
    </row>
    <row r="536">
      <c r="A536" s="22" t="n"/>
      <c r="B536" s="130" t="n"/>
      <c r="C536" s="22" t="n"/>
      <c r="D536" s="22" t="n"/>
      <c r="E536" s="72" t="n"/>
      <c r="F536" s="22" t="n"/>
      <c r="G536" s="131"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c r="AA536" s="22" t="n"/>
      <c r="AB536" s="22" t="n"/>
      <c r="AC536" s="22" t="n"/>
      <c r="AD536" s="22" t="n"/>
      <c r="AE536" s="22" t="n"/>
      <c r="AF536" s="22" t="n"/>
    </row>
    <row r="537">
      <c r="A537" s="22" t="n"/>
      <c r="B537" s="130" t="n"/>
      <c r="C537" s="22" t="n"/>
      <c r="D537" s="22" t="n"/>
      <c r="E537" s="72" t="n"/>
      <c r="F537" s="22" t="n"/>
      <c r="G537" s="131"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c r="AA537" s="22" t="n"/>
      <c r="AB537" s="22" t="n"/>
      <c r="AC537" s="22" t="n"/>
      <c r="AD537" s="22" t="n"/>
      <c r="AE537" s="22" t="n"/>
      <c r="AF537" s="22" t="n"/>
    </row>
    <row r="538">
      <c r="A538" s="22" t="n"/>
      <c r="B538" s="130" t="n"/>
      <c r="C538" s="22" t="n"/>
      <c r="D538" s="22" t="n"/>
      <c r="E538" s="72" t="n"/>
      <c r="F538" s="22" t="n"/>
      <c r="G538" s="131"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c r="AA538" s="22" t="n"/>
      <c r="AB538" s="22" t="n"/>
      <c r="AC538" s="22" t="n"/>
      <c r="AD538" s="22" t="n"/>
      <c r="AE538" s="22" t="n"/>
      <c r="AF538" s="22" t="n"/>
    </row>
    <row r="539">
      <c r="A539" s="22" t="n"/>
      <c r="B539" s="130" t="n"/>
      <c r="C539" s="22" t="n"/>
      <c r="D539" s="22" t="n"/>
      <c r="E539" s="72" t="n"/>
      <c r="F539" s="22" t="n"/>
      <c r="G539" s="131"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c r="AA539" s="22" t="n"/>
      <c r="AB539" s="22" t="n"/>
      <c r="AC539" s="22" t="n"/>
      <c r="AD539" s="22" t="n"/>
      <c r="AE539" s="22" t="n"/>
      <c r="AF539" s="22" t="n"/>
    </row>
    <row r="540">
      <c r="A540" s="22" t="n"/>
      <c r="B540" s="130" t="n"/>
      <c r="C540" s="22" t="n"/>
      <c r="D540" s="22" t="n"/>
      <c r="E540" s="72" t="n"/>
      <c r="F540" s="22" t="n"/>
      <c r="G540" s="131"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c r="AA540" s="22" t="n"/>
      <c r="AB540" s="22" t="n"/>
      <c r="AC540" s="22" t="n"/>
      <c r="AD540" s="22" t="n"/>
      <c r="AE540" s="22" t="n"/>
      <c r="AF540" s="22" t="n"/>
    </row>
    <row r="541">
      <c r="A541" s="22" t="n"/>
      <c r="B541" s="130" t="n"/>
      <c r="C541" s="22" t="n"/>
      <c r="D541" s="22" t="n"/>
      <c r="E541" s="72" t="n"/>
      <c r="F541" s="22" t="n"/>
      <c r="G541" s="131"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c r="AA541" s="22" t="n"/>
      <c r="AB541" s="22" t="n"/>
      <c r="AC541" s="22" t="n"/>
      <c r="AD541" s="22" t="n"/>
      <c r="AE541" s="22" t="n"/>
      <c r="AF541" s="22" t="n"/>
    </row>
    <row r="542">
      <c r="A542" s="22" t="n"/>
      <c r="B542" s="130" t="n"/>
      <c r="C542" s="22" t="n"/>
      <c r="D542" s="22" t="n"/>
      <c r="E542" s="72" t="n"/>
      <c r="F542" s="22" t="n"/>
      <c r="G542" s="131"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c r="AA542" s="22" t="n"/>
      <c r="AB542" s="22" t="n"/>
      <c r="AC542" s="22" t="n"/>
      <c r="AD542" s="22" t="n"/>
      <c r="AE542" s="22" t="n"/>
      <c r="AF542" s="22" t="n"/>
    </row>
    <row r="543">
      <c r="A543" s="22" t="n"/>
      <c r="B543" s="130" t="n"/>
      <c r="C543" s="22" t="n"/>
      <c r="D543" s="22" t="n"/>
      <c r="E543" s="72" t="n"/>
      <c r="F543" s="22" t="n"/>
      <c r="G543" s="131"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c r="AA543" s="22" t="n"/>
      <c r="AB543" s="22" t="n"/>
      <c r="AC543" s="22" t="n"/>
      <c r="AD543" s="22" t="n"/>
      <c r="AE543" s="22" t="n"/>
      <c r="AF543" s="22" t="n"/>
    </row>
    <row r="544">
      <c r="A544" s="22" t="n"/>
      <c r="B544" s="130" t="n"/>
      <c r="C544" s="22" t="n"/>
      <c r="D544" s="22" t="n"/>
      <c r="E544" s="72" t="n"/>
      <c r="F544" s="22" t="n"/>
      <c r="G544" s="131"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c r="AA544" s="22" t="n"/>
      <c r="AB544" s="22" t="n"/>
      <c r="AC544" s="22" t="n"/>
      <c r="AD544" s="22" t="n"/>
      <c r="AE544" s="22" t="n"/>
      <c r="AF544" s="22" t="n"/>
    </row>
    <row r="545">
      <c r="A545" s="22" t="n"/>
      <c r="B545" s="130" t="n"/>
      <c r="C545" s="22" t="n"/>
      <c r="D545" s="22" t="n"/>
      <c r="E545" s="72" t="n"/>
      <c r="F545" s="22" t="n"/>
      <c r="G545" s="131"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c r="AA545" s="22" t="n"/>
      <c r="AB545" s="22" t="n"/>
      <c r="AC545" s="22" t="n"/>
      <c r="AD545" s="22" t="n"/>
      <c r="AE545" s="22" t="n"/>
      <c r="AF545" s="22" t="n"/>
    </row>
    <row r="546">
      <c r="A546" s="22" t="n"/>
      <c r="B546" s="130" t="n"/>
      <c r="C546" s="22" t="n"/>
      <c r="D546" s="22" t="n"/>
      <c r="E546" s="72" t="n"/>
      <c r="F546" s="22" t="n"/>
      <c r="G546" s="131"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c r="AA546" s="22" t="n"/>
      <c r="AB546" s="22" t="n"/>
      <c r="AC546" s="22" t="n"/>
      <c r="AD546" s="22" t="n"/>
      <c r="AE546" s="22" t="n"/>
      <c r="AF546" s="22" t="n"/>
    </row>
    <row r="547">
      <c r="A547" s="22" t="n"/>
      <c r="B547" s="130" t="n"/>
      <c r="C547" s="22" t="n"/>
      <c r="D547" s="22" t="n"/>
      <c r="E547" s="72" t="n"/>
      <c r="F547" s="22" t="n"/>
      <c r="G547" s="131"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c r="AA547" s="22" t="n"/>
      <c r="AB547" s="22" t="n"/>
      <c r="AC547" s="22" t="n"/>
      <c r="AD547" s="22" t="n"/>
      <c r="AE547" s="22" t="n"/>
      <c r="AF547" s="22" t="n"/>
    </row>
    <row r="548">
      <c r="A548" s="22" t="n"/>
      <c r="B548" s="130" t="n"/>
      <c r="C548" s="22" t="n"/>
      <c r="D548" s="22" t="n"/>
      <c r="E548" s="72" t="n"/>
      <c r="F548" s="22" t="n"/>
      <c r="G548" s="131"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c r="AA548" s="22" t="n"/>
      <c r="AB548" s="22" t="n"/>
      <c r="AC548" s="22" t="n"/>
      <c r="AD548" s="22" t="n"/>
      <c r="AE548" s="22" t="n"/>
      <c r="AF548" s="22" t="n"/>
    </row>
    <row r="549">
      <c r="A549" s="22" t="n"/>
      <c r="B549" s="130" t="n"/>
      <c r="C549" s="22" t="n"/>
      <c r="D549" s="22" t="n"/>
      <c r="E549" s="72" t="n"/>
      <c r="F549" s="22" t="n"/>
      <c r="G549" s="131"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c r="AA549" s="22" t="n"/>
      <c r="AB549" s="22" t="n"/>
      <c r="AC549" s="22" t="n"/>
      <c r="AD549" s="22" t="n"/>
      <c r="AE549" s="22" t="n"/>
      <c r="AF549" s="22" t="n"/>
    </row>
    <row r="550">
      <c r="A550" s="22" t="n"/>
      <c r="B550" s="130" t="n"/>
      <c r="C550" s="22" t="n"/>
      <c r="D550" s="22" t="n"/>
      <c r="E550" s="72" t="n"/>
      <c r="F550" s="22" t="n"/>
      <c r="G550" s="131"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c r="AA550" s="22" t="n"/>
      <c r="AB550" s="22" t="n"/>
      <c r="AC550" s="22" t="n"/>
      <c r="AD550" s="22" t="n"/>
      <c r="AE550" s="22" t="n"/>
      <c r="AF550" s="22" t="n"/>
    </row>
    <row r="551">
      <c r="A551" s="22" t="n"/>
      <c r="B551" s="130" t="n"/>
      <c r="C551" s="22" t="n"/>
      <c r="D551" s="22" t="n"/>
      <c r="E551" s="72" t="n"/>
      <c r="F551" s="22" t="n"/>
      <c r="G551" s="131"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c r="AA551" s="22" t="n"/>
      <c r="AB551" s="22" t="n"/>
      <c r="AC551" s="22" t="n"/>
      <c r="AD551" s="22" t="n"/>
      <c r="AE551" s="22" t="n"/>
      <c r="AF551" s="22" t="n"/>
    </row>
    <row r="552">
      <c r="A552" s="22" t="n"/>
      <c r="B552" s="130" t="n"/>
      <c r="C552" s="22" t="n"/>
      <c r="D552" s="22" t="n"/>
      <c r="E552" s="72" t="n"/>
      <c r="F552" s="22" t="n"/>
      <c r="G552" s="131"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c r="AA552" s="22" t="n"/>
      <c r="AB552" s="22" t="n"/>
      <c r="AC552" s="22" t="n"/>
      <c r="AD552" s="22" t="n"/>
      <c r="AE552" s="22" t="n"/>
      <c r="AF552" s="22" t="n"/>
    </row>
    <row r="553">
      <c r="A553" s="22" t="n"/>
      <c r="B553" s="130" t="n"/>
      <c r="C553" s="22" t="n"/>
      <c r="D553" s="22" t="n"/>
      <c r="E553" s="72" t="n"/>
      <c r="F553" s="22" t="n"/>
      <c r="G553" s="131"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c r="AA553" s="22" t="n"/>
      <c r="AB553" s="22" t="n"/>
      <c r="AC553" s="22" t="n"/>
      <c r="AD553" s="22" t="n"/>
      <c r="AE553" s="22" t="n"/>
      <c r="AF553" s="22" t="n"/>
    </row>
    <row r="554">
      <c r="A554" s="22" t="n"/>
      <c r="B554" s="130" t="n"/>
      <c r="C554" s="22" t="n"/>
      <c r="D554" s="22" t="n"/>
      <c r="E554" s="72" t="n"/>
      <c r="F554" s="22" t="n"/>
      <c r="G554" s="131"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c r="AA554" s="22" t="n"/>
      <c r="AB554" s="22" t="n"/>
      <c r="AC554" s="22" t="n"/>
      <c r="AD554" s="22" t="n"/>
      <c r="AE554" s="22" t="n"/>
      <c r="AF554" s="22" t="n"/>
    </row>
    <row r="555">
      <c r="A555" s="22" t="n"/>
      <c r="B555" s="130" t="n"/>
      <c r="C555" s="22" t="n"/>
      <c r="D555" s="22" t="n"/>
      <c r="E555" s="72" t="n"/>
      <c r="F555" s="22" t="n"/>
      <c r="G555" s="131"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c r="AA555" s="22" t="n"/>
      <c r="AB555" s="22" t="n"/>
      <c r="AC555" s="22" t="n"/>
      <c r="AD555" s="22" t="n"/>
      <c r="AE555" s="22" t="n"/>
      <c r="AF555" s="22" t="n"/>
    </row>
    <row r="556">
      <c r="A556" s="22" t="n"/>
      <c r="B556" s="130" t="n"/>
      <c r="C556" s="22" t="n"/>
      <c r="D556" s="22" t="n"/>
      <c r="E556" s="72" t="n"/>
      <c r="F556" s="22" t="n"/>
      <c r="G556" s="131"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c r="AA556" s="22" t="n"/>
      <c r="AB556" s="22" t="n"/>
      <c r="AC556" s="22" t="n"/>
      <c r="AD556" s="22" t="n"/>
      <c r="AE556" s="22" t="n"/>
      <c r="AF556" s="22" t="n"/>
    </row>
    <row r="557">
      <c r="A557" s="22" t="n"/>
      <c r="B557" s="130" t="n"/>
      <c r="C557" s="22" t="n"/>
      <c r="D557" s="22" t="n"/>
      <c r="E557" s="72" t="n"/>
      <c r="F557" s="22" t="n"/>
      <c r="G557" s="131"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c r="AA557" s="22" t="n"/>
      <c r="AB557" s="22" t="n"/>
      <c r="AC557" s="22" t="n"/>
      <c r="AD557" s="22" t="n"/>
      <c r="AE557" s="22" t="n"/>
      <c r="AF557" s="22" t="n"/>
    </row>
    <row r="558">
      <c r="A558" s="22" t="n"/>
      <c r="B558" s="130" t="n"/>
      <c r="C558" s="22" t="n"/>
      <c r="D558" s="22" t="n"/>
      <c r="E558" s="72" t="n"/>
      <c r="F558" s="22" t="n"/>
      <c r="G558" s="131"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c r="AA558" s="22" t="n"/>
      <c r="AB558" s="22" t="n"/>
      <c r="AC558" s="22" t="n"/>
      <c r="AD558" s="22" t="n"/>
      <c r="AE558" s="22" t="n"/>
      <c r="AF558" s="22" t="n"/>
    </row>
    <row r="559">
      <c r="A559" s="22" t="n"/>
      <c r="B559" s="130" t="n"/>
      <c r="C559" s="22" t="n"/>
      <c r="D559" s="22" t="n"/>
      <c r="E559" s="72" t="n"/>
      <c r="F559" s="22" t="n"/>
      <c r="G559" s="131"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c r="AA559" s="22" t="n"/>
      <c r="AB559" s="22" t="n"/>
      <c r="AC559" s="22" t="n"/>
      <c r="AD559" s="22" t="n"/>
      <c r="AE559" s="22" t="n"/>
      <c r="AF559" s="22" t="n"/>
    </row>
    <row r="560">
      <c r="A560" s="22" t="n"/>
      <c r="B560" s="130" t="n"/>
      <c r="C560" s="22" t="n"/>
      <c r="D560" s="22" t="n"/>
      <c r="E560" s="72" t="n"/>
      <c r="F560" s="22" t="n"/>
      <c r="G560" s="131"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c r="AA560" s="22" t="n"/>
      <c r="AB560" s="22" t="n"/>
      <c r="AC560" s="22" t="n"/>
      <c r="AD560" s="22" t="n"/>
      <c r="AE560" s="22" t="n"/>
      <c r="AF560" s="22" t="n"/>
    </row>
    <row r="561">
      <c r="A561" s="22" t="n"/>
      <c r="B561" s="130" t="n"/>
      <c r="C561" s="22" t="n"/>
      <c r="D561" s="22" t="n"/>
      <c r="E561" s="72" t="n"/>
      <c r="F561" s="22" t="n"/>
      <c r="G561" s="131"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c r="AA561" s="22" t="n"/>
      <c r="AB561" s="22" t="n"/>
      <c r="AC561" s="22" t="n"/>
      <c r="AD561" s="22" t="n"/>
      <c r="AE561" s="22" t="n"/>
      <c r="AF561" s="22" t="n"/>
    </row>
    <row r="562">
      <c r="A562" s="22" t="n"/>
      <c r="B562" s="130" t="n"/>
      <c r="C562" s="22" t="n"/>
      <c r="D562" s="22" t="n"/>
      <c r="E562" s="72" t="n"/>
      <c r="F562" s="22" t="n"/>
      <c r="G562" s="131"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c r="AA562" s="22" t="n"/>
      <c r="AB562" s="22" t="n"/>
      <c r="AC562" s="22" t="n"/>
      <c r="AD562" s="22" t="n"/>
      <c r="AE562" s="22" t="n"/>
      <c r="AF562" s="22" t="n"/>
    </row>
    <row r="563">
      <c r="A563" s="22" t="n"/>
      <c r="B563" s="130" t="n"/>
      <c r="C563" s="22" t="n"/>
      <c r="D563" s="22" t="n"/>
      <c r="E563" s="72" t="n"/>
      <c r="F563" s="22" t="n"/>
      <c r="G563" s="131"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c r="AA563" s="22" t="n"/>
      <c r="AB563" s="22" t="n"/>
      <c r="AC563" s="22" t="n"/>
      <c r="AD563" s="22" t="n"/>
      <c r="AE563" s="22" t="n"/>
      <c r="AF563" s="22" t="n"/>
    </row>
    <row r="564">
      <c r="A564" s="22" t="n"/>
      <c r="B564" s="130" t="n"/>
      <c r="C564" s="22" t="n"/>
      <c r="D564" s="22" t="n"/>
      <c r="E564" s="72" t="n"/>
      <c r="F564" s="22" t="n"/>
      <c r="G564" s="131"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c r="AA564" s="22" t="n"/>
      <c r="AB564" s="22" t="n"/>
      <c r="AC564" s="22" t="n"/>
      <c r="AD564" s="22" t="n"/>
      <c r="AE564" s="22" t="n"/>
      <c r="AF564" s="22" t="n"/>
    </row>
    <row r="565">
      <c r="A565" s="22" t="n"/>
      <c r="B565" s="130" t="n"/>
      <c r="C565" s="22" t="n"/>
      <c r="D565" s="22" t="n"/>
      <c r="E565" s="72" t="n"/>
      <c r="F565" s="22" t="n"/>
      <c r="G565" s="131"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c r="AA565" s="22" t="n"/>
      <c r="AB565" s="22" t="n"/>
      <c r="AC565" s="22" t="n"/>
      <c r="AD565" s="22" t="n"/>
      <c r="AE565" s="22" t="n"/>
      <c r="AF565" s="22" t="n"/>
    </row>
    <row r="566">
      <c r="A566" s="22" t="n"/>
      <c r="B566" s="130" t="n"/>
      <c r="C566" s="22" t="n"/>
      <c r="D566" s="22" t="n"/>
      <c r="E566" s="72" t="n"/>
      <c r="F566" s="22" t="n"/>
      <c r="G566" s="131"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c r="AA566" s="22" t="n"/>
      <c r="AB566" s="22" t="n"/>
      <c r="AC566" s="22" t="n"/>
      <c r="AD566" s="22" t="n"/>
      <c r="AE566" s="22" t="n"/>
      <c r="AF566" s="22" t="n"/>
    </row>
    <row r="567">
      <c r="A567" s="22" t="n"/>
      <c r="B567" s="130" t="n"/>
      <c r="C567" s="22" t="n"/>
      <c r="D567" s="22" t="n"/>
      <c r="E567" s="72" t="n"/>
      <c r="F567" s="22" t="n"/>
      <c r="G567" s="131"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c r="AA567" s="22" t="n"/>
      <c r="AB567" s="22" t="n"/>
      <c r="AC567" s="22" t="n"/>
      <c r="AD567" s="22" t="n"/>
      <c r="AE567" s="22" t="n"/>
      <c r="AF567" s="22" t="n"/>
    </row>
    <row r="568">
      <c r="A568" s="22" t="n"/>
      <c r="B568" s="130" t="n"/>
      <c r="C568" s="22" t="n"/>
      <c r="D568" s="22" t="n"/>
      <c r="E568" s="72" t="n"/>
      <c r="F568" s="22" t="n"/>
      <c r="G568" s="131"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c r="AA568" s="22" t="n"/>
      <c r="AB568" s="22" t="n"/>
      <c r="AC568" s="22" t="n"/>
      <c r="AD568" s="22" t="n"/>
      <c r="AE568" s="22" t="n"/>
      <c r="AF568" s="22" t="n"/>
    </row>
    <row r="569">
      <c r="A569" s="22" t="n"/>
      <c r="B569" s="130" t="n"/>
      <c r="C569" s="22" t="n"/>
      <c r="D569" s="22" t="n"/>
      <c r="E569" s="72" t="n"/>
      <c r="F569" s="22" t="n"/>
      <c r="G569" s="131"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c r="AA569" s="22" t="n"/>
      <c r="AB569" s="22" t="n"/>
      <c r="AC569" s="22" t="n"/>
      <c r="AD569" s="22" t="n"/>
      <c r="AE569" s="22" t="n"/>
      <c r="AF569" s="22" t="n"/>
    </row>
    <row r="570">
      <c r="A570" s="22" t="n"/>
      <c r="B570" s="130" t="n"/>
      <c r="C570" s="22" t="n"/>
      <c r="D570" s="22" t="n"/>
      <c r="E570" s="72" t="n"/>
      <c r="F570" s="22" t="n"/>
      <c r="G570" s="131"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c r="AA570" s="22" t="n"/>
      <c r="AB570" s="22" t="n"/>
      <c r="AC570" s="22" t="n"/>
      <c r="AD570" s="22" t="n"/>
      <c r="AE570" s="22" t="n"/>
      <c r="AF570" s="22" t="n"/>
    </row>
    <row r="571">
      <c r="A571" s="22" t="n"/>
      <c r="B571" s="130" t="n"/>
      <c r="C571" s="22" t="n"/>
      <c r="D571" s="22" t="n"/>
      <c r="E571" s="72" t="n"/>
      <c r="F571" s="22" t="n"/>
      <c r="G571" s="131"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c r="AA571" s="22" t="n"/>
      <c r="AB571" s="22" t="n"/>
      <c r="AC571" s="22" t="n"/>
      <c r="AD571" s="22" t="n"/>
      <c r="AE571" s="22" t="n"/>
      <c r="AF571" s="22" t="n"/>
    </row>
    <row r="572">
      <c r="A572" s="22" t="n"/>
      <c r="B572" s="130" t="n"/>
      <c r="C572" s="22" t="n"/>
      <c r="D572" s="22" t="n"/>
      <c r="E572" s="72" t="n"/>
      <c r="F572" s="22" t="n"/>
      <c r="G572" s="131"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c r="AA572" s="22" t="n"/>
      <c r="AB572" s="22" t="n"/>
      <c r="AC572" s="22" t="n"/>
      <c r="AD572" s="22" t="n"/>
      <c r="AE572" s="22" t="n"/>
      <c r="AF572" s="22" t="n"/>
    </row>
    <row r="573">
      <c r="A573" s="22" t="n"/>
      <c r="B573" s="130" t="n"/>
      <c r="C573" s="22" t="n"/>
      <c r="D573" s="22" t="n"/>
      <c r="E573" s="72" t="n"/>
      <c r="F573" s="22" t="n"/>
      <c r="G573" s="131"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c r="AA573" s="22" t="n"/>
      <c r="AB573" s="22" t="n"/>
      <c r="AC573" s="22" t="n"/>
      <c r="AD573" s="22" t="n"/>
      <c r="AE573" s="22" t="n"/>
      <c r="AF573" s="22" t="n"/>
    </row>
    <row r="574">
      <c r="A574" s="22" t="n"/>
      <c r="B574" s="130" t="n"/>
      <c r="C574" s="22" t="n"/>
      <c r="D574" s="22" t="n"/>
      <c r="E574" s="72" t="n"/>
      <c r="F574" s="22" t="n"/>
      <c r="G574" s="131"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c r="AA574" s="22" t="n"/>
      <c r="AB574" s="22" t="n"/>
      <c r="AC574" s="22" t="n"/>
      <c r="AD574" s="22" t="n"/>
      <c r="AE574" s="22" t="n"/>
      <c r="AF574" s="22" t="n"/>
    </row>
    <row r="575">
      <c r="A575" s="22" t="n"/>
      <c r="B575" s="130" t="n"/>
      <c r="C575" s="22" t="n"/>
      <c r="D575" s="22" t="n"/>
      <c r="E575" s="72" t="n"/>
      <c r="F575" s="22" t="n"/>
      <c r="G575" s="131"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c r="AA575" s="22" t="n"/>
      <c r="AB575" s="22" t="n"/>
      <c r="AC575" s="22" t="n"/>
      <c r="AD575" s="22" t="n"/>
      <c r="AE575" s="22" t="n"/>
      <c r="AF575" s="22" t="n"/>
    </row>
    <row r="576">
      <c r="A576" s="22" t="n"/>
      <c r="B576" s="130" t="n"/>
      <c r="C576" s="22" t="n"/>
      <c r="D576" s="22" t="n"/>
      <c r="E576" s="72" t="n"/>
      <c r="F576" s="22" t="n"/>
      <c r="G576" s="131"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c r="AA576" s="22" t="n"/>
      <c r="AB576" s="22" t="n"/>
      <c r="AC576" s="22" t="n"/>
      <c r="AD576" s="22" t="n"/>
      <c r="AE576" s="22" t="n"/>
      <c r="AF576" s="22" t="n"/>
    </row>
    <row r="577">
      <c r="A577" s="22" t="n"/>
      <c r="B577" s="130" t="n"/>
      <c r="C577" s="22" t="n"/>
      <c r="D577" s="22" t="n"/>
      <c r="E577" s="72" t="n"/>
      <c r="F577" s="22" t="n"/>
      <c r="G577" s="131"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c r="AA577" s="22" t="n"/>
      <c r="AB577" s="22" t="n"/>
      <c r="AC577" s="22" t="n"/>
      <c r="AD577" s="22" t="n"/>
      <c r="AE577" s="22" t="n"/>
      <c r="AF577" s="22" t="n"/>
    </row>
    <row r="578">
      <c r="A578" s="22" t="n"/>
      <c r="B578" s="130" t="n"/>
      <c r="C578" s="22" t="n"/>
      <c r="D578" s="22" t="n"/>
      <c r="E578" s="72" t="n"/>
      <c r="F578" s="22" t="n"/>
      <c r="G578" s="131"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c r="AA578" s="22" t="n"/>
      <c r="AB578" s="22" t="n"/>
      <c r="AC578" s="22" t="n"/>
      <c r="AD578" s="22" t="n"/>
      <c r="AE578" s="22" t="n"/>
      <c r="AF578" s="22" t="n"/>
    </row>
    <row r="579">
      <c r="A579" s="22" t="n"/>
      <c r="B579" s="130" t="n"/>
      <c r="C579" s="22" t="n"/>
      <c r="D579" s="22" t="n"/>
      <c r="E579" s="72" t="n"/>
      <c r="F579" s="22" t="n"/>
      <c r="G579" s="131"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c r="AA579" s="22" t="n"/>
      <c r="AB579" s="22" t="n"/>
      <c r="AC579" s="22" t="n"/>
      <c r="AD579" s="22" t="n"/>
      <c r="AE579" s="22" t="n"/>
      <c r="AF579" s="22" t="n"/>
    </row>
    <row r="580">
      <c r="A580" s="22" t="n"/>
      <c r="B580" s="130" t="n"/>
      <c r="C580" s="22" t="n"/>
      <c r="D580" s="22" t="n"/>
      <c r="E580" s="72" t="n"/>
      <c r="F580" s="22" t="n"/>
      <c r="G580" s="131"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c r="AA580" s="22" t="n"/>
      <c r="AB580" s="22" t="n"/>
      <c r="AC580" s="22" t="n"/>
      <c r="AD580" s="22" t="n"/>
      <c r="AE580" s="22" t="n"/>
      <c r="AF580" s="22" t="n"/>
    </row>
    <row r="581">
      <c r="A581" s="22" t="n"/>
      <c r="B581" s="130" t="n"/>
      <c r="C581" s="22" t="n"/>
      <c r="D581" s="22" t="n"/>
      <c r="E581" s="72" t="n"/>
      <c r="F581" s="22" t="n"/>
      <c r="G581" s="131"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c r="AA581" s="22" t="n"/>
      <c r="AB581" s="22" t="n"/>
      <c r="AC581" s="22" t="n"/>
      <c r="AD581" s="22" t="n"/>
      <c r="AE581" s="22" t="n"/>
      <c r="AF581" s="22" t="n"/>
    </row>
    <row r="582">
      <c r="A582" s="22" t="n"/>
      <c r="B582" s="130" t="n"/>
      <c r="C582" s="22" t="n"/>
      <c r="D582" s="22" t="n"/>
      <c r="E582" s="72" t="n"/>
      <c r="F582" s="22" t="n"/>
      <c r="G582" s="131"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c r="AA582" s="22" t="n"/>
      <c r="AB582" s="22" t="n"/>
      <c r="AC582" s="22" t="n"/>
      <c r="AD582" s="22" t="n"/>
      <c r="AE582" s="22" t="n"/>
      <c r="AF582" s="22" t="n"/>
    </row>
    <row r="583">
      <c r="A583" s="22" t="n"/>
      <c r="B583" s="130" t="n"/>
      <c r="C583" s="22" t="n"/>
      <c r="D583" s="22" t="n"/>
      <c r="E583" s="72" t="n"/>
      <c r="F583" s="22" t="n"/>
      <c r="G583" s="131"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c r="AA583" s="22" t="n"/>
      <c r="AB583" s="22" t="n"/>
      <c r="AC583" s="22" t="n"/>
      <c r="AD583" s="22" t="n"/>
      <c r="AE583" s="22" t="n"/>
      <c r="AF583" s="22" t="n"/>
    </row>
    <row r="584">
      <c r="A584" s="22" t="n"/>
      <c r="B584" s="130" t="n"/>
      <c r="C584" s="22" t="n"/>
      <c r="D584" s="22" t="n"/>
      <c r="E584" s="72" t="n"/>
      <c r="F584" s="22" t="n"/>
      <c r="G584" s="131"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c r="AA584" s="22" t="n"/>
      <c r="AB584" s="22" t="n"/>
      <c r="AC584" s="22" t="n"/>
      <c r="AD584" s="22" t="n"/>
      <c r="AE584" s="22" t="n"/>
      <c r="AF584" s="22" t="n"/>
    </row>
    <row r="585">
      <c r="A585" s="22" t="n"/>
      <c r="B585" s="130" t="n"/>
      <c r="C585" s="22" t="n"/>
      <c r="D585" s="22" t="n"/>
      <c r="E585" s="72" t="n"/>
      <c r="F585" s="22" t="n"/>
      <c r="G585" s="131"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c r="AA585" s="22" t="n"/>
      <c r="AB585" s="22" t="n"/>
      <c r="AC585" s="22" t="n"/>
      <c r="AD585" s="22" t="n"/>
      <c r="AE585" s="22" t="n"/>
      <c r="AF585" s="22" t="n"/>
    </row>
    <row r="586">
      <c r="A586" s="22" t="n"/>
      <c r="B586" s="130" t="n"/>
      <c r="C586" s="22" t="n"/>
      <c r="D586" s="22" t="n"/>
      <c r="E586" s="72" t="n"/>
      <c r="F586" s="22" t="n"/>
      <c r="G586" s="131"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c r="AA586" s="22" t="n"/>
      <c r="AB586" s="22" t="n"/>
      <c r="AC586" s="22" t="n"/>
      <c r="AD586" s="22" t="n"/>
      <c r="AE586" s="22" t="n"/>
      <c r="AF586" s="22" t="n"/>
    </row>
    <row r="587">
      <c r="A587" s="22" t="n"/>
      <c r="B587" s="130" t="n"/>
      <c r="C587" s="22" t="n"/>
      <c r="D587" s="22" t="n"/>
      <c r="E587" s="72" t="n"/>
      <c r="F587" s="22" t="n"/>
      <c r="G587" s="131"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c r="AA587" s="22" t="n"/>
      <c r="AB587" s="22" t="n"/>
      <c r="AC587" s="22" t="n"/>
      <c r="AD587" s="22" t="n"/>
      <c r="AE587" s="22" t="n"/>
      <c r="AF587" s="22" t="n"/>
    </row>
    <row r="588">
      <c r="A588" s="22" t="n"/>
      <c r="B588" s="130" t="n"/>
      <c r="C588" s="22" t="n"/>
      <c r="D588" s="22" t="n"/>
      <c r="E588" s="72" t="n"/>
      <c r="F588" s="22" t="n"/>
      <c r="G588" s="131"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c r="AA588" s="22" t="n"/>
      <c r="AB588" s="22" t="n"/>
      <c r="AC588" s="22" t="n"/>
      <c r="AD588" s="22" t="n"/>
      <c r="AE588" s="22" t="n"/>
      <c r="AF588" s="22" t="n"/>
    </row>
    <row r="589">
      <c r="A589" s="22" t="n"/>
      <c r="B589" s="130" t="n"/>
      <c r="C589" s="22" t="n"/>
      <c r="D589" s="22" t="n"/>
      <c r="E589" s="72" t="n"/>
      <c r="F589" s="22" t="n"/>
      <c r="G589" s="131"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c r="AA589" s="22" t="n"/>
      <c r="AB589" s="22" t="n"/>
      <c r="AC589" s="22" t="n"/>
      <c r="AD589" s="22" t="n"/>
      <c r="AE589" s="22" t="n"/>
      <c r="AF589" s="22" t="n"/>
    </row>
    <row r="590">
      <c r="A590" s="22" t="n"/>
      <c r="B590" s="130" t="n"/>
      <c r="C590" s="22" t="n"/>
      <c r="D590" s="22" t="n"/>
      <c r="E590" s="72" t="n"/>
      <c r="F590" s="22" t="n"/>
      <c r="G590" s="131"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c r="AA590" s="22" t="n"/>
      <c r="AB590" s="22" t="n"/>
      <c r="AC590" s="22" t="n"/>
      <c r="AD590" s="22" t="n"/>
      <c r="AE590" s="22" t="n"/>
      <c r="AF590" s="22" t="n"/>
    </row>
    <row r="591">
      <c r="A591" s="22" t="n"/>
      <c r="B591" s="130" t="n"/>
      <c r="C591" s="22" t="n"/>
      <c r="D591" s="22" t="n"/>
      <c r="E591" s="72" t="n"/>
      <c r="F591" s="22" t="n"/>
      <c r="G591" s="131"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c r="AA591" s="22" t="n"/>
      <c r="AB591" s="22" t="n"/>
      <c r="AC591" s="22" t="n"/>
      <c r="AD591" s="22" t="n"/>
      <c r="AE591" s="22" t="n"/>
      <c r="AF591" s="22" t="n"/>
    </row>
    <row r="592">
      <c r="A592" s="22" t="n"/>
      <c r="B592" s="130" t="n"/>
      <c r="C592" s="22" t="n"/>
      <c r="D592" s="22" t="n"/>
      <c r="E592" s="72" t="n"/>
      <c r="F592" s="22" t="n"/>
      <c r="G592" s="131"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c r="AA592" s="22" t="n"/>
      <c r="AB592" s="22" t="n"/>
      <c r="AC592" s="22" t="n"/>
      <c r="AD592" s="22" t="n"/>
      <c r="AE592" s="22" t="n"/>
      <c r="AF592" s="22" t="n"/>
    </row>
    <row r="593">
      <c r="A593" s="22" t="n"/>
      <c r="B593" s="130" t="n"/>
      <c r="C593" s="22" t="n"/>
      <c r="D593" s="22" t="n"/>
      <c r="E593" s="72" t="n"/>
      <c r="F593" s="22" t="n"/>
      <c r="G593" s="131"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c r="AA593" s="22" t="n"/>
      <c r="AB593" s="22" t="n"/>
      <c r="AC593" s="22" t="n"/>
      <c r="AD593" s="22" t="n"/>
      <c r="AE593" s="22" t="n"/>
      <c r="AF593" s="22" t="n"/>
    </row>
    <row r="594">
      <c r="A594" s="22" t="n"/>
      <c r="B594" s="130" t="n"/>
      <c r="C594" s="22" t="n"/>
      <c r="D594" s="22" t="n"/>
      <c r="E594" s="72" t="n"/>
      <c r="F594" s="22" t="n"/>
      <c r="G594" s="131"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c r="AA594" s="22" t="n"/>
      <c r="AB594" s="22" t="n"/>
      <c r="AC594" s="22" t="n"/>
      <c r="AD594" s="22" t="n"/>
      <c r="AE594" s="22" t="n"/>
      <c r="AF594" s="22" t="n"/>
    </row>
    <row r="595">
      <c r="A595" s="22" t="n"/>
      <c r="B595" s="130" t="n"/>
      <c r="C595" s="22" t="n"/>
      <c r="D595" s="22" t="n"/>
      <c r="E595" s="72" t="n"/>
      <c r="F595" s="22" t="n"/>
      <c r="G595" s="131"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c r="AA595" s="22" t="n"/>
      <c r="AB595" s="22" t="n"/>
      <c r="AC595" s="22" t="n"/>
      <c r="AD595" s="22" t="n"/>
      <c r="AE595" s="22" t="n"/>
      <c r="AF595" s="22" t="n"/>
    </row>
    <row r="596">
      <c r="A596" s="22" t="n"/>
      <c r="B596" s="130" t="n"/>
      <c r="C596" s="22" t="n"/>
      <c r="D596" s="22" t="n"/>
      <c r="E596" s="72" t="n"/>
      <c r="F596" s="22" t="n"/>
      <c r="G596" s="131"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c r="AA596" s="22" t="n"/>
      <c r="AB596" s="22" t="n"/>
      <c r="AC596" s="22" t="n"/>
      <c r="AD596" s="22" t="n"/>
      <c r="AE596" s="22" t="n"/>
      <c r="AF596" s="22" t="n"/>
    </row>
    <row r="597">
      <c r="A597" s="22" t="n"/>
      <c r="B597" s="130" t="n"/>
      <c r="C597" s="22" t="n"/>
      <c r="D597" s="22" t="n"/>
      <c r="E597" s="72" t="n"/>
      <c r="F597" s="22" t="n"/>
      <c r="G597" s="131"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c r="AA597" s="22" t="n"/>
      <c r="AB597" s="22" t="n"/>
      <c r="AC597" s="22" t="n"/>
      <c r="AD597" s="22" t="n"/>
      <c r="AE597" s="22" t="n"/>
      <c r="AF597" s="22" t="n"/>
    </row>
    <row r="598">
      <c r="A598" s="22" t="n"/>
      <c r="B598" s="130" t="n"/>
      <c r="C598" s="22" t="n"/>
      <c r="D598" s="22" t="n"/>
      <c r="E598" s="72" t="n"/>
      <c r="F598" s="22" t="n"/>
      <c r="G598" s="131"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c r="AA598" s="22" t="n"/>
      <c r="AB598" s="22" t="n"/>
      <c r="AC598" s="22" t="n"/>
      <c r="AD598" s="22" t="n"/>
      <c r="AE598" s="22" t="n"/>
      <c r="AF598" s="22" t="n"/>
    </row>
    <row r="599">
      <c r="A599" s="22" t="n"/>
      <c r="B599" s="130" t="n"/>
      <c r="C599" s="22" t="n"/>
      <c r="D599" s="22" t="n"/>
      <c r="E599" s="72" t="n"/>
      <c r="F599" s="22" t="n"/>
      <c r="G599" s="131"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c r="AA599" s="22" t="n"/>
      <c r="AB599" s="22" t="n"/>
      <c r="AC599" s="22" t="n"/>
      <c r="AD599" s="22" t="n"/>
      <c r="AE599" s="22" t="n"/>
      <c r="AF599" s="22" t="n"/>
    </row>
    <row r="600">
      <c r="A600" s="22" t="n"/>
      <c r="B600" s="130" t="n"/>
      <c r="C600" s="22" t="n"/>
      <c r="D600" s="22" t="n"/>
      <c r="E600" s="72" t="n"/>
      <c r="F600" s="22" t="n"/>
      <c r="G600" s="131"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c r="AA600" s="22" t="n"/>
      <c r="AB600" s="22" t="n"/>
      <c r="AC600" s="22" t="n"/>
      <c r="AD600" s="22" t="n"/>
      <c r="AE600" s="22" t="n"/>
      <c r="AF600" s="22" t="n"/>
    </row>
    <row r="601">
      <c r="A601" s="22" t="n"/>
      <c r="B601" s="130" t="n"/>
      <c r="C601" s="22" t="n"/>
      <c r="D601" s="22" t="n"/>
      <c r="E601" s="72" t="n"/>
      <c r="F601" s="22" t="n"/>
      <c r="G601" s="131"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c r="AA601" s="22" t="n"/>
      <c r="AB601" s="22" t="n"/>
      <c r="AC601" s="22" t="n"/>
      <c r="AD601" s="22" t="n"/>
      <c r="AE601" s="22" t="n"/>
      <c r="AF601" s="22" t="n"/>
    </row>
    <row r="602">
      <c r="A602" s="22" t="n"/>
      <c r="B602" s="130" t="n"/>
      <c r="C602" s="22" t="n"/>
      <c r="D602" s="22" t="n"/>
      <c r="E602" s="72" t="n"/>
      <c r="F602" s="22" t="n"/>
      <c r="G602" s="131"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c r="AA602" s="22" t="n"/>
      <c r="AB602" s="22" t="n"/>
      <c r="AC602" s="22" t="n"/>
      <c r="AD602" s="22" t="n"/>
      <c r="AE602" s="22" t="n"/>
      <c r="AF602" s="22" t="n"/>
    </row>
    <row r="603">
      <c r="A603" s="22" t="n"/>
      <c r="B603" s="130" t="n"/>
      <c r="C603" s="22" t="n"/>
      <c r="D603" s="22" t="n"/>
      <c r="E603" s="72" t="n"/>
      <c r="F603" s="22" t="n"/>
      <c r="G603" s="131"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c r="AA603" s="22" t="n"/>
      <c r="AB603" s="22" t="n"/>
      <c r="AC603" s="22" t="n"/>
      <c r="AD603" s="22" t="n"/>
      <c r="AE603" s="22" t="n"/>
      <c r="AF603" s="22" t="n"/>
    </row>
    <row r="604">
      <c r="A604" s="22" t="n"/>
      <c r="B604" s="130" t="n"/>
      <c r="C604" s="22" t="n"/>
      <c r="D604" s="22" t="n"/>
      <c r="E604" s="72" t="n"/>
      <c r="F604" s="22" t="n"/>
      <c r="G604" s="131"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c r="AA604" s="22" t="n"/>
      <c r="AB604" s="22" t="n"/>
      <c r="AC604" s="22" t="n"/>
      <c r="AD604" s="22" t="n"/>
      <c r="AE604" s="22" t="n"/>
      <c r="AF604" s="22" t="n"/>
    </row>
    <row r="605">
      <c r="A605" s="22" t="n"/>
      <c r="B605" s="130" t="n"/>
      <c r="C605" s="22" t="n"/>
      <c r="D605" s="22" t="n"/>
      <c r="E605" s="72" t="n"/>
      <c r="F605" s="22" t="n"/>
      <c r="G605" s="131"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c r="AA605" s="22" t="n"/>
      <c r="AB605" s="22" t="n"/>
      <c r="AC605" s="22" t="n"/>
      <c r="AD605" s="22" t="n"/>
      <c r="AE605" s="22" t="n"/>
      <c r="AF605" s="22" t="n"/>
    </row>
    <row r="606">
      <c r="A606" s="22" t="n"/>
      <c r="B606" s="130" t="n"/>
      <c r="C606" s="22" t="n"/>
      <c r="D606" s="22" t="n"/>
      <c r="E606" s="72" t="n"/>
      <c r="F606" s="22" t="n"/>
      <c r="G606" s="131"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c r="AA606" s="22" t="n"/>
      <c r="AB606" s="22" t="n"/>
      <c r="AC606" s="22" t="n"/>
      <c r="AD606" s="22" t="n"/>
      <c r="AE606" s="22" t="n"/>
      <c r="AF606" s="22" t="n"/>
    </row>
    <row r="607">
      <c r="A607" s="22" t="n"/>
      <c r="B607" s="130" t="n"/>
      <c r="C607" s="22" t="n"/>
      <c r="D607" s="22" t="n"/>
      <c r="E607" s="72" t="n"/>
      <c r="F607" s="22" t="n"/>
      <c r="G607" s="131"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c r="AA607" s="22" t="n"/>
      <c r="AB607" s="22" t="n"/>
      <c r="AC607" s="22" t="n"/>
      <c r="AD607" s="22" t="n"/>
      <c r="AE607" s="22" t="n"/>
      <c r="AF607" s="22" t="n"/>
    </row>
    <row r="608">
      <c r="A608" s="22" t="n"/>
      <c r="B608" s="130" t="n"/>
      <c r="C608" s="22" t="n"/>
      <c r="D608" s="22" t="n"/>
      <c r="E608" s="72" t="n"/>
      <c r="F608" s="22" t="n"/>
      <c r="G608" s="131"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c r="AA608" s="22" t="n"/>
      <c r="AB608" s="22" t="n"/>
      <c r="AC608" s="22" t="n"/>
      <c r="AD608" s="22" t="n"/>
      <c r="AE608" s="22" t="n"/>
      <c r="AF608" s="22" t="n"/>
    </row>
    <row r="609">
      <c r="A609" s="22" t="n"/>
      <c r="B609" s="130" t="n"/>
      <c r="C609" s="22" t="n"/>
      <c r="D609" s="22" t="n"/>
      <c r="E609" s="72" t="n"/>
      <c r="F609" s="22" t="n"/>
      <c r="G609" s="131"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c r="AA609" s="22" t="n"/>
      <c r="AB609" s="22" t="n"/>
      <c r="AC609" s="22" t="n"/>
      <c r="AD609" s="22" t="n"/>
      <c r="AE609" s="22" t="n"/>
      <c r="AF609" s="22" t="n"/>
    </row>
    <row r="610">
      <c r="A610" s="22" t="n"/>
      <c r="B610" s="130" t="n"/>
      <c r="C610" s="22" t="n"/>
      <c r="D610" s="22" t="n"/>
      <c r="E610" s="72" t="n"/>
      <c r="F610" s="22" t="n"/>
      <c r="G610" s="131"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c r="AA610" s="22" t="n"/>
      <c r="AB610" s="22" t="n"/>
      <c r="AC610" s="22" t="n"/>
      <c r="AD610" s="22" t="n"/>
      <c r="AE610" s="22" t="n"/>
      <c r="AF610" s="22" t="n"/>
    </row>
    <row r="611">
      <c r="A611" s="22" t="n"/>
      <c r="B611" s="130" t="n"/>
      <c r="C611" s="22" t="n"/>
      <c r="D611" s="22" t="n"/>
      <c r="E611" s="72" t="n"/>
      <c r="F611" s="22" t="n"/>
      <c r="G611" s="131"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c r="AA611" s="22" t="n"/>
      <c r="AB611" s="22" t="n"/>
      <c r="AC611" s="22" t="n"/>
      <c r="AD611" s="22" t="n"/>
      <c r="AE611" s="22" t="n"/>
      <c r="AF611" s="22" t="n"/>
    </row>
    <row r="612">
      <c r="A612" s="22" t="n"/>
      <c r="B612" s="130" t="n"/>
      <c r="C612" s="22" t="n"/>
      <c r="D612" s="22" t="n"/>
      <c r="E612" s="72" t="n"/>
      <c r="F612" s="22" t="n"/>
      <c r="G612" s="131"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c r="AA612" s="22" t="n"/>
      <c r="AB612" s="22" t="n"/>
      <c r="AC612" s="22" t="n"/>
      <c r="AD612" s="22" t="n"/>
      <c r="AE612" s="22" t="n"/>
      <c r="AF612" s="22" t="n"/>
    </row>
    <row r="613">
      <c r="A613" s="22" t="n"/>
      <c r="B613" s="130" t="n"/>
      <c r="C613" s="22" t="n"/>
      <c r="D613" s="22" t="n"/>
      <c r="E613" s="72" t="n"/>
      <c r="F613" s="22" t="n"/>
      <c r="G613" s="131"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c r="AA613" s="22" t="n"/>
      <c r="AB613" s="22" t="n"/>
      <c r="AC613" s="22" t="n"/>
      <c r="AD613" s="22" t="n"/>
      <c r="AE613" s="22" t="n"/>
      <c r="AF613" s="22" t="n"/>
    </row>
    <row r="614">
      <c r="A614" s="22" t="n"/>
      <c r="B614" s="130" t="n"/>
      <c r="C614" s="22" t="n"/>
      <c r="D614" s="22" t="n"/>
      <c r="E614" s="72" t="n"/>
      <c r="F614" s="22" t="n"/>
      <c r="G614" s="131"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c r="AA614" s="22" t="n"/>
      <c r="AB614" s="22" t="n"/>
      <c r="AC614" s="22" t="n"/>
      <c r="AD614" s="22" t="n"/>
      <c r="AE614" s="22" t="n"/>
      <c r="AF614" s="22" t="n"/>
    </row>
    <row r="615">
      <c r="A615" s="22" t="n"/>
      <c r="B615" s="130" t="n"/>
      <c r="C615" s="22" t="n"/>
      <c r="D615" s="22" t="n"/>
      <c r="E615" s="72" t="n"/>
      <c r="F615" s="22" t="n"/>
      <c r="G615" s="131"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c r="AA615" s="22" t="n"/>
      <c r="AB615" s="22" t="n"/>
      <c r="AC615" s="22" t="n"/>
      <c r="AD615" s="22" t="n"/>
      <c r="AE615" s="22" t="n"/>
      <c r="AF615" s="22" t="n"/>
    </row>
    <row r="616">
      <c r="A616" s="22" t="n"/>
      <c r="B616" s="130" t="n"/>
      <c r="C616" s="22" t="n"/>
      <c r="D616" s="22" t="n"/>
      <c r="E616" s="72" t="n"/>
      <c r="F616" s="22" t="n"/>
      <c r="G616" s="131"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c r="AA616" s="22" t="n"/>
      <c r="AB616" s="22" t="n"/>
      <c r="AC616" s="22" t="n"/>
      <c r="AD616" s="22" t="n"/>
      <c r="AE616" s="22" t="n"/>
      <c r="AF616" s="22" t="n"/>
    </row>
    <row r="617">
      <c r="A617" s="22" t="n"/>
      <c r="B617" s="130" t="n"/>
      <c r="C617" s="22" t="n"/>
      <c r="D617" s="22" t="n"/>
      <c r="E617" s="72" t="n"/>
      <c r="F617" s="22" t="n"/>
      <c r="G617" s="131"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c r="AA617" s="22" t="n"/>
      <c r="AB617" s="22" t="n"/>
      <c r="AC617" s="22" t="n"/>
      <c r="AD617" s="22" t="n"/>
      <c r="AE617" s="22" t="n"/>
      <c r="AF617" s="22" t="n"/>
    </row>
    <row r="618">
      <c r="A618" s="22" t="n"/>
      <c r="B618" s="130" t="n"/>
      <c r="C618" s="22" t="n"/>
      <c r="D618" s="22" t="n"/>
      <c r="E618" s="72" t="n"/>
      <c r="F618" s="22" t="n"/>
      <c r="G618" s="131"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c r="AA618" s="22" t="n"/>
      <c r="AB618" s="22" t="n"/>
      <c r="AC618" s="22" t="n"/>
      <c r="AD618" s="22" t="n"/>
      <c r="AE618" s="22" t="n"/>
      <c r="AF618" s="22" t="n"/>
    </row>
    <row r="619">
      <c r="A619" s="22" t="n"/>
      <c r="B619" s="130" t="n"/>
      <c r="C619" s="22" t="n"/>
      <c r="D619" s="22" t="n"/>
      <c r="E619" s="72" t="n"/>
      <c r="F619" s="22" t="n"/>
      <c r="G619" s="131"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c r="AA619" s="22" t="n"/>
      <c r="AB619" s="22" t="n"/>
      <c r="AC619" s="22" t="n"/>
      <c r="AD619" s="22" t="n"/>
      <c r="AE619" s="22" t="n"/>
      <c r="AF619" s="22" t="n"/>
    </row>
    <row r="620">
      <c r="A620" s="22" t="n"/>
      <c r="B620" s="130" t="n"/>
      <c r="C620" s="22" t="n"/>
      <c r="D620" s="22" t="n"/>
      <c r="E620" s="72" t="n"/>
      <c r="F620" s="22" t="n"/>
      <c r="G620" s="131"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c r="AA620" s="22" t="n"/>
      <c r="AB620" s="22" t="n"/>
      <c r="AC620" s="22" t="n"/>
      <c r="AD620" s="22" t="n"/>
      <c r="AE620" s="22" t="n"/>
      <c r="AF620" s="22" t="n"/>
    </row>
    <row r="621">
      <c r="A621" s="22" t="n"/>
      <c r="B621" s="130" t="n"/>
      <c r="C621" s="22" t="n"/>
      <c r="D621" s="22" t="n"/>
      <c r="E621" s="72" t="n"/>
      <c r="F621" s="22" t="n"/>
      <c r="G621" s="131"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c r="AA621" s="22" t="n"/>
      <c r="AB621" s="22" t="n"/>
      <c r="AC621" s="22" t="n"/>
      <c r="AD621" s="22" t="n"/>
      <c r="AE621" s="22" t="n"/>
      <c r="AF621" s="22" t="n"/>
    </row>
    <row r="622">
      <c r="A622" s="22" t="n"/>
      <c r="B622" s="130" t="n"/>
      <c r="C622" s="22" t="n"/>
      <c r="D622" s="22" t="n"/>
      <c r="E622" s="72" t="n"/>
      <c r="F622" s="22" t="n"/>
      <c r="G622" s="131"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c r="AA622" s="22" t="n"/>
      <c r="AB622" s="22" t="n"/>
      <c r="AC622" s="22" t="n"/>
      <c r="AD622" s="22" t="n"/>
      <c r="AE622" s="22" t="n"/>
      <c r="AF622" s="22" t="n"/>
    </row>
    <row r="623">
      <c r="A623" s="22" t="n"/>
      <c r="B623" s="130" t="n"/>
      <c r="C623" s="22" t="n"/>
      <c r="D623" s="22" t="n"/>
      <c r="E623" s="72" t="n"/>
      <c r="F623" s="22" t="n"/>
      <c r="G623" s="131"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c r="AA623" s="22" t="n"/>
      <c r="AB623" s="22" t="n"/>
      <c r="AC623" s="22" t="n"/>
      <c r="AD623" s="22" t="n"/>
      <c r="AE623" s="22" t="n"/>
      <c r="AF623" s="22" t="n"/>
    </row>
    <row r="624">
      <c r="A624" s="22" t="n"/>
      <c r="B624" s="130" t="n"/>
      <c r="C624" s="22" t="n"/>
      <c r="D624" s="22" t="n"/>
      <c r="E624" s="72" t="n"/>
      <c r="F624" s="22" t="n"/>
      <c r="G624" s="131"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c r="AA624" s="22" t="n"/>
      <c r="AB624" s="22" t="n"/>
      <c r="AC624" s="22" t="n"/>
      <c r="AD624" s="22" t="n"/>
      <c r="AE624" s="22" t="n"/>
      <c r="AF624" s="22" t="n"/>
    </row>
    <row r="625">
      <c r="A625" s="22" t="n"/>
      <c r="B625" s="130" t="n"/>
      <c r="C625" s="22" t="n"/>
      <c r="D625" s="22" t="n"/>
      <c r="E625" s="72" t="n"/>
      <c r="F625" s="22" t="n"/>
      <c r="G625" s="131"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c r="AA625" s="22" t="n"/>
      <c r="AB625" s="22" t="n"/>
      <c r="AC625" s="22" t="n"/>
      <c r="AD625" s="22" t="n"/>
      <c r="AE625" s="22" t="n"/>
      <c r="AF625" s="22" t="n"/>
    </row>
    <row r="626">
      <c r="A626" s="22" t="n"/>
      <c r="B626" s="130" t="n"/>
      <c r="C626" s="22" t="n"/>
      <c r="D626" s="22" t="n"/>
      <c r="E626" s="72" t="n"/>
      <c r="F626" s="22" t="n"/>
      <c r="G626" s="131"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c r="AA626" s="22" t="n"/>
      <c r="AB626" s="22" t="n"/>
      <c r="AC626" s="22" t="n"/>
      <c r="AD626" s="22" t="n"/>
      <c r="AE626" s="22" t="n"/>
      <c r="AF626" s="22" t="n"/>
    </row>
    <row r="627">
      <c r="A627" s="22" t="n"/>
      <c r="B627" s="130" t="n"/>
      <c r="C627" s="22" t="n"/>
      <c r="D627" s="22" t="n"/>
      <c r="E627" s="72" t="n"/>
      <c r="F627" s="22" t="n"/>
      <c r="G627" s="131"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c r="AA627" s="22" t="n"/>
      <c r="AB627" s="22" t="n"/>
      <c r="AC627" s="22" t="n"/>
      <c r="AD627" s="22" t="n"/>
      <c r="AE627" s="22" t="n"/>
      <c r="AF627" s="22" t="n"/>
    </row>
    <row r="628">
      <c r="A628" s="22" t="n"/>
      <c r="B628" s="130" t="n"/>
      <c r="C628" s="22" t="n"/>
      <c r="D628" s="22" t="n"/>
      <c r="E628" s="72" t="n"/>
      <c r="F628" s="22" t="n"/>
      <c r="G628" s="131"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c r="AA628" s="22" t="n"/>
      <c r="AB628" s="22" t="n"/>
      <c r="AC628" s="22" t="n"/>
      <c r="AD628" s="22" t="n"/>
      <c r="AE628" s="22" t="n"/>
      <c r="AF628" s="22" t="n"/>
    </row>
    <row r="629">
      <c r="A629" s="22" t="n"/>
      <c r="B629" s="130" t="n"/>
      <c r="C629" s="22" t="n"/>
      <c r="D629" s="22" t="n"/>
      <c r="E629" s="72" t="n"/>
      <c r="F629" s="22" t="n"/>
      <c r="G629" s="131"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c r="AA629" s="22" t="n"/>
      <c r="AB629" s="22" t="n"/>
      <c r="AC629" s="22" t="n"/>
      <c r="AD629" s="22" t="n"/>
      <c r="AE629" s="22" t="n"/>
      <c r="AF629" s="22" t="n"/>
    </row>
    <row r="630">
      <c r="A630" s="22" t="n"/>
      <c r="B630" s="130" t="n"/>
      <c r="C630" s="22" t="n"/>
      <c r="D630" s="22" t="n"/>
      <c r="E630" s="72" t="n"/>
      <c r="F630" s="22" t="n"/>
      <c r="G630" s="131"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c r="AA630" s="22" t="n"/>
      <c r="AB630" s="22" t="n"/>
      <c r="AC630" s="22" t="n"/>
      <c r="AD630" s="22" t="n"/>
      <c r="AE630" s="22" t="n"/>
      <c r="AF630" s="22" t="n"/>
    </row>
    <row r="631">
      <c r="A631" s="22" t="n"/>
      <c r="B631" s="130" t="n"/>
      <c r="C631" s="22" t="n"/>
      <c r="D631" s="22" t="n"/>
      <c r="E631" s="72" t="n"/>
      <c r="F631" s="22" t="n"/>
      <c r="G631" s="131"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c r="AA631" s="22" t="n"/>
      <c r="AB631" s="22" t="n"/>
      <c r="AC631" s="22" t="n"/>
      <c r="AD631" s="22" t="n"/>
      <c r="AE631" s="22" t="n"/>
      <c r="AF631" s="22" t="n"/>
    </row>
    <row r="632">
      <c r="A632" s="22" t="n"/>
      <c r="B632" s="130" t="n"/>
      <c r="C632" s="22" t="n"/>
      <c r="D632" s="22" t="n"/>
      <c r="E632" s="72" t="n"/>
      <c r="F632" s="22" t="n"/>
      <c r="G632" s="131"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c r="AA632" s="22" t="n"/>
      <c r="AB632" s="22" t="n"/>
      <c r="AC632" s="22" t="n"/>
      <c r="AD632" s="22" t="n"/>
      <c r="AE632" s="22" t="n"/>
      <c r="AF632" s="22" t="n"/>
    </row>
    <row r="633">
      <c r="A633" s="22" t="n"/>
      <c r="B633" s="130" t="n"/>
      <c r="C633" s="22" t="n"/>
      <c r="D633" s="22" t="n"/>
      <c r="E633" s="72" t="n"/>
      <c r="F633" s="22" t="n"/>
      <c r="G633" s="131"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c r="AA633" s="22" t="n"/>
      <c r="AB633" s="22" t="n"/>
      <c r="AC633" s="22" t="n"/>
      <c r="AD633" s="22" t="n"/>
      <c r="AE633" s="22" t="n"/>
      <c r="AF633" s="22" t="n"/>
    </row>
    <row r="634">
      <c r="A634" s="22" t="n"/>
      <c r="B634" s="130" t="n"/>
      <c r="C634" s="22" t="n"/>
      <c r="D634" s="22" t="n"/>
      <c r="E634" s="72" t="n"/>
      <c r="F634" s="22" t="n"/>
      <c r="G634" s="131"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c r="AA634" s="22" t="n"/>
      <c r="AB634" s="22" t="n"/>
      <c r="AC634" s="22" t="n"/>
      <c r="AD634" s="22" t="n"/>
      <c r="AE634" s="22" t="n"/>
      <c r="AF634" s="22" t="n"/>
    </row>
    <row r="635">
      <c r="A635" s="22" t="n"/>
      <c r="B635" s="130" t="n"/>
      <c r="C635" s="22" t="n"/>
      <c r="D635" s="22" t="n"/>
      <c r="E635" s="72" t="n"/>
      <c r="F635" s="22" t="n"/>
      <c r="G635" s="131"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c r="AA635" s="22" t="n"/>
      <c r="AB635" s="22" t="n"/>
      <c r="AC635" s="22" t="n"/>
      <c r="AD635" s="22" t="n"/>
      <c r="AE635" s="22" t="n"/>
      <c r="AF635" s="22" t="n"/>
    </row>
    <row r="636">
      <c r="A636" s="22" t="n"/>
      <c r="B636" s="130" t="n"/>
      <c r="C636" s="22" t="n"/>
      <c r="D636" s="22" t="n"/>
      <c r="E636" s="72" t="n"/>
      <c r="F636" s="22" t="n"/>
      <c r="G636" s="131"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c r="AA636" s="22" t="n"/>
      <c r="AB636" s="22" t="n"/>
      <c r="AC636" s="22" t="n"/>
      <c r="AD636" s="22" t="n"/>
      <c r="AE636" s="22" t="n"/>
      <c r="AF636" s="22" t="n"/>
    </row>
    <row r="637">
      <c r="A637" s="22" t="n"/>
      <c r="B637" s="130" t="n"/>
      <c r="C637" s="22" t="n"/>
      <c r="D637" s="22" t="n"/>
      <c r="E637" s="72" t="n"/>
      <c r="F637" s="22" t="n"/>
      <c r="G637" s="131"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c r="AA637" s="22" t="n"/>
      <c r="AB637" s="22" t="n"/>
      <c r="AC637" s="22" t="n"/>
      <c r="AD637" s="22" t="n"/>
      <c r="AE637" s="22" t="n"/>
      <c r="AF637" s="22" t="n"/>
    </row>
    <row r="638">
      <c r="A638" s="22" t="n"/>
      <c r="B638" s="130" t="n"/>
      <c r="C638" s="22" t="n"/>
      <c r="D638" s="22" t="n"/>
      <c r="E638" s="72" t="n"/>
      <c r="F638" s="22" t="n"/>
      <c r="G638" s="131"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c r="AA638" s="22" t="n"/>
      <c r="AB638" s="22" t="n"/>
      <c r="AC638" s="22" t="n"/>
      <c r="AD638" s="22" t="n"/>
      <c r="AE638" s="22" t="n"/>
      <c r="AF638" s="22" t="n"/>
    </row>
    <row r="639">
      <c r="A639" s="22" t="n"/>
      <c r="B639" s="130" t="n"/>
      <c r="C639" s="22" t="n"/>
      <c r="D639" s="22" t="n"/>
      <c r="E639" s="72" t="n"/>
      <c r="F639" s="22" t="n"/>
      <c r="G639" s="131"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c r="AA639" s="22" t="n"/>
      <c r="AB639" s="22" t="n"/>
      <c r="AC639" s="22" t="n"/>
      <c r="AD639" s="22" t="n"/>
      <c r="AE639" s="22" t="n"/>
      <c r="AF639" s="22" t="n"/>
    </row>
    <row r="640">
      <c r="A640" s="22" t="n"/>
      <c r="B640" s="130" t="n"/>
      <c r="C640" s="22" t="n"/>
      <c r="D640" s="22" t="n"/>
      <c r="E640" s="72" t="n"/>
      <c r="F640" s="22" t="n"/>
      <c r="G640" s="131"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c r="AA640" s="22" t="n"/>
      <c r="AB640" s="22" t="n"/>
      <c r="AC640" s="22" t="n"/>
      <c r="AD640" s="22" t="n"/>
      <c r="AE640" s="22" t="n"/>
      <c r="AF640" s="22" t="n"/>
    </row>
    <row r="641">
      <c r="A641" s="22" t="n"/>
      <c r="B641" s="130" t="n"/>
      <c r="C641" s="22" t="n"/>
      <c r="D641" s="22" t="n"/>
      <c r="E641" s="72" t="n"/>
      <c r="F641" s="22" t="n"/>
      <c r="G641" s="131"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c r="AA641" s="22" t="n"/>
      <c r="AB641" s="22" t="n"/>
      <c r="AC641" s="22" t="n"/>
      <c r="AD641" s="22" t="n"/>
      <c r="AE641" s="22" t="n"/>
      <c r="AF641" s="22" t="n"/>
    </row>
    <row r="642">
      <c r="A642" s="22" t="n"/>
      <c r="B642" s="130" t="n"/>
      <c r="C642" s="22" t="n"/>
      <c r="D642" s="22" t="n"/>
      <c r="E642" s="72" t="n"/>
      <c r="F642" s="22" t="n"/>
      <c r="G642" s="131"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c r="AA642" s="22" t="n"/>
      <c r="AB642" s="22" t="n"/>
      <c r="AC642" s="22" t="n"/>
      <c r="AD642" s="22" t="n"/>
      <c r="AE642" s="22" t="n"/>
      <c r="AF642" s="22" t="n"/>
    </row>
    <row r="643">
      <c r="A643" s="22" t="n"/>
      <c r="B643" s="130" t="n"/>
      <c r="C643" s="22" t="n"/>
      <c r="D643" s="22" t="n"/>
      <c r="E643" s="72" t="n"/>
      <c r="F643" s="22" t="n"/>
      <c r="G643" s="131"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c r="AA643" s="22" t="n"/>
      <c r="AB643" s="22" t="n"/>
      <c r="AC643" s="22" t="n"/>
      <c r="AD643" s="22" t="n"/>
      <c r="AE643" s="22" t="n"/>
      <c r="AF643" s="22" t="n"/>
    </row>
    <row r="644">
      <c r="A644" s="22" t="n"/>
      <c r="B644" s="130" t="n"/>
      <c r="C644" s="22" t="n"/>
      <c r="D644" s="22" t="n"/>
      <c r="E644" s="72" t="n"/>
      <c r="F644" s="22" t="n"/>
      <c r="G644" s="131"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c r="AA644" s="22" t="n"/>
      <c r="AB644" s="22" t="n"/>
      <c r="AC644" s="22" t="n"/>
      <c r="AD644" s="22" t="n"/>
      <c r="AE644" s="22" t="n"/>
      <c r="AF644" s="22" t="n"/>
    </row>
    <row r="645">
      <c r="A645" s="22" t="n"/>
      <c r="B645" s="130" t="n"/>
      <c r="C645" s="22" t="n"/>
      <c r="D645" s="22" t="n"/>
      <c r="E645" s="72" t="n"/>
      <c r="F645" s="22" t="n"/>
      <c r="G645" s="131"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c r="AA645" s="22" t="n"/>
      <c r="AB645" s="22" t="n"/>
      <c r="AC645" s="22" t="n"/>
      <c r="AD645" s="22" t="n"/>
      <c r="AE645" s="22" t="n"/>
      <c r="AF645" s="22" t="n"/>
    </row>
    <row r="646">
      <c r="A646" s="22" t="n"/>
      <c r="B646" s="130" t="n"/>
      <c r="C646" s="22" t="n"/>
      <c r="D646" s="22" t="n"/>
      <c r="E646" s="72" t="n"/>
      <c r="F646" s="22" t="n"/>
      <c r="G646" s="131"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c r="AA646" s="22" t="n"/>
      <c r="AB646" s="22" t="n"/>
      <c r="AC646" s="22" t="n"/>
      <c r="AD646" s="22" t="n"/>
      <c r="AE646" s="22" t="n"/>
      <c r="AF646" s="22" t="n"/>
    </row>
    <row r="647">
      <c r="A647" s="22" t="n"/>
      <c r="B647" s="130" t="n"/>
      <c r="C647" s="22" t="n"/>
      <c r="D647" s="22" t="n"/>
      <c r="E647" s="72" t="n"/>
      <c r="F647" s="22" t="n"/>
      <c r="G647" s="131"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c r="AA647" s="22" t="n"/>
      <c r="AB647" s="22" t="n"/>
      <c r="AC647" s="22" t="n"/>
      <c r="AD647" s="22" t="n"/>
      <c r="AE647" s="22" t="n"/>
      <c r="AF647" s="22" t="n"/>
    </row>
    <row r="648">
      <c r="A648" s="22" t="n"/>
      <c r="B648" s="130" t="n"/>
      <c r="C648" s="22" t="n"/>
      <c r="D648" s="22" t="n"/>
      <c r="E648" s="72" t="n"/>
      <c r="F648" s="22" t="n"/>
      <c r="G648" s="131"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c r="AA648" s="22" t="n"/>
      <c r="AB648" s="22" t="n"/>
      <c r="AC648" s="22" t="n"/>
      <c r="AD648" s="22" t="n"/>
      <c r="AE648" s="22" t="n"/>
      <c r="AF648" s="22" t="n"/>
    </row>
    <row r="649">
      <c r="A649" s="22" t="n"/>
      <c r="B649" s="130" t="n"/>
      <c r="C649" s="22" t="n"/>
      <c r="D649" s="22" t="n"/>
      <c r="E649" s="72" t="n"/>
      <c r="F649" s="22" t="n"/>
      <c r="G649" s="131"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c r="AA649" s="22" t="n"/>
      <c r="AB649" s="22" t="n"/>
      <c r="AC649" s="22" t="n"/>
      <c r="AD649" s="22" t="n"/>
      <c r="AE649" s="22" t="n"/>
      <c r="AF649" s="22" t="n"/>
    </row>
    <row r="650">
      <c r="A650" s="22" t="n"/>
      <c r="B650" s="130" t="n"/>
      <c r="C650" s="22" t="n"/>
      <c r="D650" s="22" t="n"/>
      <c r="E650" s="72" t="n"/>
      <c r="F650" s="22" t="n"/>
      <c r="G650" s="131"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c r="AA650" s="22" t="n"/>
      <c r="AB650" s="22" t="n"/>
      <c r="AC650" s="22" t="n"/>
      <c r="AD650" s="22" t="n"/>
      <c r="AE650" s="22" t="n"/>
      <c r="AF650" s="22" t="n"/>
    </row>
    <row r="651">
      <c r="A651" s="22" t="n"/>
      <c r="B651" s="130" t="n"/>
      <c r="C651" s="22" t="n"/>
      <c r="D651" s="22" t="n"/>
      <c r="E651" s="72" t="n"/>
      <c r="F651" s="22" t="n"/>
      <c r="G651" s="131"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c r="AA651" s="22" t="n"/>
      <c r="AB651" s="22" t="n"/>
      <c r="AC651" s="22" t="n"/>
      <c r="AD651" s="22" t="n"/>
      <c r="AE651" s="22" t="n"/>
      <c r="AF651" s="22" t="n"/>
    </row>
    <row r="652">
      <c r="A652" s="22" t="n"/>
      <c r="B652" s="130" t="n"/>
      <c r="C652" s="22" t="n"/>
      <c r="D652" s="22" t="n"/>
      <c r="E652" s="72" t="n"/>
      <c r="F652" s="22" t="n"/>
      <c r="G652" s="131"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c r="AA652" s="22" t="n"/>
      <c r="AB652" s="22" t="n"/>
      <c r="AC652" s="22" t="n"/>
      <c r="AD652" s="22" t="n"/>
      <c r="AE652" s="22" t="n"/>
      <c r="AF652" s="22" t="n"/>
    </row>
    <row r="653">
      <c r="A653" s="22" t="n"/>
      <c r="B653" s="130" t="n"/>
      <c r="C653" s="22" t="n"/>
      <c r="D653" s="22" t="n"/>
      <c r="E653" s="72" t="n"/>
      <c r="F653" s="22" t="n"/>
      <c r="G653" s="131"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c r="AA653" s="22" t="n"/>
      <c r="AB653" s="22" t="n"/>
      <c r="AC653" s="22" t="n"/>
      <c r="AD653" s="22" t="n"/>
      <c r="AE653" s="22" t="n"/>
      <c r="AF653" s="22" t="n"/>
    </row>
    <row r="654">
      <c r="A654" s="22" t="n"/>
      <c r="B654" s="130" t="n"/>
      <c r="C654" s="22" t="n"/>
      <c r="D654" s="22" t="n"/>
      <c r="E654" s="72" t="n"/>
      <c r="F654" s="22" t="n"/>
      <c r="G654" s="131"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c r="AA654" s="22" t="n"/>
      <c r="AB654" s="22" t="n"/>
      <c r="AC654" s="22" t="n"/>
      <c r="AD654" s="22" t="n"/>
      <c r="AE654" s="22" t="n"/>
      <c r="AF654" s="22" t="n"/>
    </row>
    <row r="655">
      <c r="A655" s="22" t="n"/>
      <c r="B655" s="130" t="n"/>
      <c r="C655" s="22" t="n"/>
      <c r="D655" s="22" t="n"/>
      <c r="E655" s="72" t="n"/>
      <c r="F655" s="22" t="n"/>
      <c r="G655" s="131"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c r="AA655" s="22" t="n"/>
      <c r="AB655" s="22" t="n"/>
      <c r="AC655" s="22" t="n"/>
      <c r="AD655" s="22" t="n"/>
      <c r="AE655" s="22" t="n"/>
      <c r="AF655" s="22" t="n"/>
    </row>
    <row r="656">
      <c r="A656" s="22" t="n"/>
      <c r="B656" s="130" t="n"/>
      <c r="C656" s="22" t="n"/>
      <c r="D656" s="22" t="n"/>
      <c r="E656" s="72" t="n"/>
      <c r="F656" s="22" t="n"/>
      <c r="G656" s="131"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c r="AA656" s="22" t="n"/>
      <c r="AB656" s="22" t="n"/>
      <c r="AC656" s="22" t="n"/>
      <c r="AD656" s="22" t="n"/>
      <c r="AE656" s="22" t="n"/>
      <c r="AF656" s="22" t="n"/>
    </row>
    <row r="657">
      <c r="A657" s="22" t="n"/>
      <c r="B657" s="130" t="n"/>
      <c r="C657" s="22" t="n"/>
      <c r="D657" s="22" t="n"/>
      <c r="E657" s="72" t="n"/>
      <c r="F657" s="22" t="n"/>
      <c r="G657" s="131"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c r="AA657" s="22" t="n"/>
      <c r="AB657" s="22" t="n"/>
      <c r="AC657" s="22" t="n"/>
      <c r="AD657" s="22" t="n"/>
      <c r="AE657" s="22" t="n"/>
      <c r="AF657" s="22" t="n"/>
    </row>
    <row r="658">
      <c r="A658" s="22" t="n"/>
      <c r="B658" s="130" t="n"/>
      <c r="C658" s="22" t="n"/>
      <c r="D658" s="22" t="n"/>
      <c r="E658" s="72" t="n"/>
      <c r="F658" s="22" t="n"/>
      <c r="G658" s="131"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c r="AA658" s="22" t="n"/>
      <c r="AB658" s="22" t="n"/>
      <c r="AC658" s="22" t="n"/>
      <c r="AD658" s="22" t="n"/>
      <c r="AE658" s="22" t="n"/>
      <c r="AF658" s="22" t="n"/>
    </row>
    <row r="659">
      <c r="A659" s="22" t="n"/>
      <c r="B659" s="130" t="n"/>
      <c r="C659" s="22" t="n"/>
      <c r="D659" s="22" t="n"/>
      <c r="E659" s="72" t="n"/>
      <c r="F659" s="22" t="n"/>
      <c r="G659" s="131"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c r="AA659" s="22" t="n"/>
      <c r="AB659" s="22" t="n"/>
      <c r="AC659" s="22" t="n"/>
      <c r="AD659" s="22" t="n"/>
      <c r="AE659" s="22" t="n"/>
      <c r="AF659" s="22" t="n"/>
    </row>
    <row r="660">
      <c r="A660" s="22" t="n"/>
      <c r="B660" s="130" t="n"/>
      <c r="C660" s="22" t="n"/>
      <c r="D660" s="22" t="n"/>
      <c r="E660" s="72" t="n"/>
      <c r="F660" s="22" t="n"/>
      <c r="G660" s="131"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c r="AA660" s="22" t="n"/>
      <c r="AB660" s="22" t="n"/>
      <c r="AC660" s="22" t="n"/>
      <c r="AD660" s="22" t="n"/>
      <c r="AE660" s="22" t="n"/>
      <c r="AF660" s="22" t="n"/>
    </row>
    <row r="661">
      <c r="A661" s="22" t="n"/>
      <c r="B661" s="130" t="n"/>
      <c r="C661" s="22" t="n"/>
      <c r="D661" s="22" t="n"/>
      <c r="E661" s="72" t="n"/>
      <c r="F661" s="22" t="n"/>
      <c r="G661" s="131"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c r="AA661" s="22" t="n"/>
      <c r="AB661" s="22" t="n"/>
      <c r="AC661" s="22" t="n"/>
      <c r="AD661" s="22" t="n"/>
      <c r="AE661" s="22" t="n"/>
      <c r="AF661" s="22" t="n"/>
    </row>
    <row r="662">
      <c r="A662" s="22" t="n"/>
      <c r="B662" s="130" t="n"/>
      <c r="C662" s="22" t="n"/>
      <c r="D662" s="22" t="n"/>
      <c r="E662" s="72" t="n"/>
      <c r="F662" s="22" t="n"/>
      <c r="G662" s="131"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c r="AA662" s="22" t="n"/>
      <c r="AB662" s="22" t="n"/>
      <c r="AC662" s="22" t="n"/>
      <c r="AD662" s="22" t="n"/>
      <c r="AE662" s="22" t="n"/>
      <c r="AF662" s="22" t="n"/>
    </row>
    <row r="663">
      <c r="A663" s="22" t="n"/>
      <c r="B663" s="130" t="n"/>
      <c r="C663" s="22" t="n"/>
      <c r="D663" s="22" t="n"/>
      <c r="E663" s="72" t="n"/>
      <c r="F663" s="22" t="n"/>
      <c r="G663" s="131"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c r="AA663" s="22" t="n"/>
      <c r="AB663" s="22" t="n"/>
      <c r="AC663" s="22" t="n"/>
      <c r="AD663" s="22" t="n"/>
      <c r="AE663" s="22" t="n"/>
      <c r="AF663" s="22" t="n"/>
    </row>
    <row r="664">
      <c r="A664" s="22" t="n"/>
      <c r="B664" s="130" t="n"/>
      <c r="C664" s="22" t="n"/>
      <c r="D664" s="22" t="n"/>
      <c r="E664" s="72" t="n"/>
      <c r="F664" s="22" t="n"/>
      <c r="G664" s="131"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c r="AA664" s="22" t="n"/>
      <c r="AB664" s="22" t="n"/>
      <c r="AC664" s="22" t="n"/>
      <c r="AD664" s="22" t="n"/>
      <c r="AE664" s="22" t="n"/>
      <c r="AF664" s="22" t="n"/>
    </row>
    <row r="665">
      <c r="A665" s="22" t="n"/>
      <c r="B665" s="130" t="n"/>
      <c r="C665" s="22" t="n"/>
      <c r="D665" s="22" t="n"/>
      <c r="E665" s="72" t="n"/>
      <c r="F665" s="22" t="n"/>
      <c r="G665" s="131"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c r="AA665" s="22" t="n"/>
      <c r="AB665" s="22" t="n"/>
      <c r="AC665" s="22" t="n"/>
      <c r="AD665" s="22" t="n"/>
      <c r="AE665" s="22" t="n"/>
      <c r="AF665" s="22" t="n"/>
    </row>
    <row r="666">
      <c r="A666" s="22" t="n"/>
      <c r="B666" s="130" t="n"/>
      <c r="C666" s="22" t="n"/>
      <c r="D666" s="22" t="n"/>
      <c r="E666" s="72" t="n"/>
      <c r="F666" s="22" t="n"/>
      <c r="G666" s="131"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c r="AA666" s="22" t="n"/>
      <c r="AB666" s="22" t="n"/>
      <c r="AC666" s="22" t="n"/>
      <c r="AD666" s="22" t="n"/>
      <c r="AE666" s="22" t="n"/>
      <c r="AF666" s="22" t="n"/>
    </row>
    <row r="667">
      <c r="A667" s="22" t="n"/>
      <c r="B667" s="130" t="n"/>
      <c r="C667" s="22" t="n"/>
      <c r="D667" s="22" t="n"/>
      <c r="E667" s="72" t="n"/>
      <c r="F667" s="22" t="n"/>
      <c r="G667" s="131"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c r="AA667" s="22" t="n"/>
      <c r="AB667" s="22" t="n"/>
      <c r="AC667" s="22" t="n"/>
      <c r="AD667" s="22" t="n"/>
      <c r="AE667" s="22" t="n"/>
      <c r="AF667" s="22" t="n"/>
    </row>
    <row r="668">
      <c r="A668" s="22" t="n"/>
      <c r="B668" s="130" t="n"/>
      <c r="C668" s="22" t="n"/>
      <c r="D668" s="22" t="n"/>
      <c r="E668" s="72" t="n"/>
      <c r="F668" s="22" t="n"/>
      <c r="G668" s="131"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c r="AA668" s="22" t="n"/>
      <c r="AB668" s="22" t="n"/>
      <c r="AC668" s="22" t="n"/>
      <c r="AD668" s="22" t="n"/>
      <c r="AE668" s="22" t="n"/>
      <c r="AF668" s="22" t="n"/>
    </row>
    <row r="669">
      <c r="A669" s="22" t="n"/>
      <c r="B669" s="130" t="n"/>
      <c r="C669" s="22" t="n"/>
      <c r="D669" s="22" t="n"/>
      <c r="E669" s="72" t="n"/>
      <c r="F669" s="22" t="n"/>
      <c r="G669" s="131"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c r="AA669" s="22" t="n"/>
      <c r="AB669" s="22" t="n"/>
      <c r="AC669" s="22" t="n"/>
      <c r="AD669" s="22" t="n"/>
      <c r="AE669" s="22" t="n"/>
      <c r="AF669" s="22" t="n"/>
    </row>
    <row r="670">
      <c r="A670" s="22" t="n"/>
      <c r="B670" s="130" t="n"/>
      <c r="C670" s="22" t="n"/>
      <c r="D670" s="22" t="n"/>
      <c r="E670" s="72" t="n"/>
      <c r="F670" s="22" t="n"/>
      <c r="G670" s="131"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c r="AA670" s="22" t="n"/>
      <c r="AB670" s="22" t="n"/>
      <c r="AC670" s="22" t="n"/>
      <c r="AD670" s="22" t="n"/>
      <c r="AE670" s="22" t="n"/>
      <c r="AF670" s="22" t="n"/>
    </row>
    <row r="671">
      <c r="A671" s="22" t="n"/>
      <c r="B671" s="130" t="n"/>
      <c r="C671" s="22" t="n"/>
      <c r="D671" s="22" t="n"/>
      <c r="E671" s="72" t="n"/>
      <c r="F671" s="22" t="n"/>
      <c r="G671" s="131"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c r="AA671" s="22" t="n"/>
      <c r="AB671" s="22" t="n"/>
      <c r="AC671" s="22" t="n"/>
      <c r="AD671" s="22" t="n"/>
      <c r="AE671" s="22" t="n"/>
      <c r="AF671" s="22" t="n"/>
    </row>
    <row r="672">
      <c r="A672" s="22" t="n"/>
      <c r="B672" s="130" t="n"/>
      <c r="C672" s="22" t="n"/>
      <c r="D672" s="22" t="n"/>
      <c r="E672" s="72" t="n"/>
      <c r="F672" s="22" t="n"/>
      <c r="G672" s="131"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c r="AA672" s="22" t="n"/>
      <c r="AB672" s="22" t="n"/>
      <c r="AC672" s="22" t="n"/>
      <c r="AD672" s="22" t="n"/>
      <c r="AE672" s="22" t="n"/>
      <c r="AF672" s="22" t="n"/>
    </row>
    <row r="673">
      <c r="A673" s="22" t="n"/>
      <c r="B673" s="130" t="n"/>
      <c r="C673" s="22" t="n"/>
      <c r="D673" s="22" t="n"/>
      <c r="E673" s="72" t="n"/>
      <c r="F673" s="22" t="n"/>
      <c r="G673" s="131"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c r="AA673" s="22" t="n"/>
      <c r="AB673" s="22" t="n"/>
      <c r="AC673" s="22" t="n"/>
      <c r="AD673" s="22" t="n"/>
      <c r="AE673" s="22" t="n"/>
      <c r="AF673" s="22" t="n"/>
    </row>
    <row r="674">
      <c r="A674" s="22" t="n"/>
      <c r="B674" s="130" t="n"/>
      <c r="C674" s="22" t="n"/>
      <c r="D674" s="22" t="n"/>
      <c r="E674" s="72" t="n"/>
      <c r="F674" s="22" t="n"/>
      <c r="G674" s="131"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c r="AA674" s="22" t="n"/>
      <c r="AB674" s="22" t="n"/>
      <c r="AC674" s="22" t="n"/>
      <c r="AD674" s="22" t="n"/>
      <c r="AE674" s="22" t="n"/>
      <c r="AF674" s="22" t="n"/>
    </row>
    <row r="675">
      <c r="A675" s="22" t="n"/>
      <c r="B675" s="130" t="n"/>
      <c r="C675" s="22" t="n"/>
      <c r="D675" s="22" t="n"/>
      <c r="E675" s="72" t="n"/>
      <c r="F675" s="22" t="n"/>
      <c r="G675" s="131"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c r="AA675" s="22" t="n"/>
      <c r="AB675" s="22" t="n"/>
      <c r="AC675" s="22" t="n"/>
      <c r="AD675" s="22" t="n"/>
      <c r="AE675" s="22" t="n"/>
      <c r="AF675" s="22" t="n"/>
    </row>
    <row r="676">
      <c r="A676" s="22" t="n"/>
      <c r="B676" s="130" t="n"/>
      <c r="C676" s="22" t="n"/>
      <c r="D676" s="22" t="n"/>
      <c r="E676" s="72" t="n"/>
      <c r="F676" s="22" t="n"/>
      <c r="G676" s="131"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c r="AA676" s="22" t="n"/>
      <c r="AB676" s="22" t="n"/>
      <c r="AC676" s="22" t="n"/>
      <c r="AD676" s="22" t="n"/>
      <c r="AE676" s="22" t="n"/>
      <c r="AF676" s="22" t="n"/>
    </row>
    <row r="677">
      <c r="A677" s="22" t="n"/>
      <c r="B677" s="130" t="n"/>
      <c r="C677" s="22" t="n"/>
      <c r="D677" s="22" t="n"/>
      <c r="E677" s="72" t="n"/>
      <c r="F677" s="22" t="n"/>
      <c r="G677" s="131"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c r="AA677" s="22" t="n"/>
      <c r="AB677" s="22" t="n"/>
      <c r="AC677" s="22" t="n"/>
      <c r="AD677" s="22" t="n"/>
      <c r="AE677" s="22" t="n"/>
      <c r="AF677" s="22" t="n"/>
    </row>
    <row r="678">
      <c r="A678" s="22" t="n"/>
      <c r="B678" s="130" t="n"/>
      <c r="C678" s="22" t="n"/>
      <c r="D678" s="22" t="n"/>
      <c r="E678" s="72" t="n"/>
      <c r="F678" s="22" t="n"/>
      <c r="G678" s="131"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c r="AA678" s="22" t="n"/>
      <c r="AB678" s="22" t="n"/>
      <c r="AC678" s="22" t="n"/>
      <c r="AD678" s="22" t="n"/>
      <c r="AE678" s="22" t="n"/>
      <c r="AF678" s="22" t="n"/>
    </row>
    <row r="679">
      <c r="A679" s="22" t="n"/>
      <c r="B679" s="130" t="n"/>
      <c r="C679" s="22" t="n"/>
      <c r="D679" s="22" t="n"/>
      <c r="E679" s="72" t="n"/>
      <c r="F679" s="22" t="n"/>
      <c r="G679" s="131"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c r="AA679" s="22" t="n"/>
      <c r="AB679" s="22" t="n"/>
      <c r="AC679" s="22" t="n"/>
      <c r="AD679" s="22" t="n"/>
      <c r="AE679" s="22" t="n"/>
      <c r="AF679" s="22" t="n"/>
    </row>
    <row r="680">
      <c r="A680" s="22" t="n"/>
      <c r="B680" s="130" t="n"/>
      <c r="C680" s="22" t="n"/>
      <c r="D680" s="22" t="n"/>
      <c r="E680" s="72" t="n"/>
      <c r="F680" s="22" t="n"/>
      <c r="G680" s="131"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c r="AA680" s="22" t="n"/>
      <c r="AB680" s="22" t="n"/>
      <c r="AC680" s="22" t="n"/>
      <c r="AD680" s="22" t="n"/>
      <c r="AE680" s="22" t="n"/>
      <c r="AF680" s="22" t="n"/>
    </row>
    <row r="681">
      <c r="A681" s="22" t="n"/>
      <c r="B681" s="130" t="n"/>
      <c r="C681" s="22" t="n"/>
      <c r="D681" s="22" t="n"/>
      <c r="E681" s="72" t="n"/>
      <c r="F681" s="22" t="n"/>
      <c r="G681" s="131"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c r="AA681" s="22" t="n"/>
      <c r="AB681" s="22" t="n"/>
      <c r="AC681" s="22" t="n"/>
      <c r="AD681" s="22" t="n"/>
      <c r="AE681" s="22" t="n"/>
      <c r="AF681" s="22" t="n"/>
    </row>
    <row r="682">
      <c r="A682" s="22" t="n"/>
      <c r="B682" s="130" t="n"/>
      <c r="C682" s="22" t="n"/>
      <c r="D682" s="22" t="n"/>
      <c r="E682" s="72" t="n"/>
      <c r="F682" s="22" t="n"/>
      <c r="G682" s="131"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c r="AA682" s="22" t="n"/>
      <c r="AB682" s="22" t="n"/>
      <c r="AC682" s="22" t="n"/>
      <c r="AD682" s="22" t="n"/>
      <c r="AE682" s="22" t="n"/>
      <c r="AF682" s="22" t="n"/>
    </row>
    <row r="683">
      <c r="A683" s="22" t="n"/>
      <c r="B683" s="130" t="n"/>
      <c r="C683" s="22" t="n"/>
      <c r="D683" s="22" t="n"/>
      <c r="E683" s="72" t="n"/>
      <c r="F683" s="22" t="n"/>
      <c r="G683" s="131"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c r="AA683" s="22" t="n"/>
      <c r="AB683" s="22" t="n"/>
      <c r="AC683" s="22" t="n"/>
      <c r="AD683" s="22" t="n"/>
      <c r="AE683" s="22" t="n"/>
      <c r="AF683" s="22" t="n"/>
    </row>
    <row r="684">
      <c r="A684" s="22" t="n"/>
      <c r="B684" s="130" t="n"/>
      <c r="C684" s="22" t="n"/>
      <c r="D684" s="22" t="n"/>
      <c r="E684" s="72" t="n"/>
      <c r="F684" s="22" t="n"/>
      <c r="G684" s="131"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c r="AA684" s="22" t="n"/>
      <c r="AB684" s="22" t="n"/>
      <c r="AC684" s="22" t="n"/>
      <c r="AD684" s="22" t="n"/>
      <c r="AE684" s="22" t="n"/>
      <c r="AF684" s="22" t="n"/>
    </row>
    <row r="685">
      <c r="A685" s="22" t="n"/>
      <c r="B685" s="130" t="n"/>
      <c r="C685" s="22" t="n"/>
      <c r="D685" s="22" t="n"/>
      <c r="E685" s="72" t="n"/>
      <c r="F685" s="22" t="n"/>
      <c r="G685" s="131"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c r="AA685" s="22" t="n"/>
      <c r="AB685" s="22" t="n"/>
      <c r="AC685" s="22" t="n"/>
      <c r="AD685" s="22" t="n"/>
      <c r="AE685" s="22" t="n"/>
      <c r="AF685" s="22" t="n"/>
    </row>
    <row r="686">
      <c r="A686" s="22" t="n"/>
      <c r="B686" s="130" t="n"/>
      <c r="C686" s="22" t="n"/>
      <c r="D686" s="22" t="n"/>
      <c r="E686" s="72" t="n"/>
      <c r="F686" s="22" t="n"/>
      <c r="G686" s="131"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c r="AA686" s="22" t="n"/>
      <c r="AB686" s="22" t="n"/>
      <c r="AC686" s="22" t="n"/>
      <c r="AD686" s="22" t="n"/>
      <c r="AE686" s="22" t="n"/>
      <c r="AF686" s="22" t="n"/>
    </row>
    <row r="687">
      <c r="A687" s="22" t="n"/>
      <c r="B687" s="130" t="n"/>
      <c r="C687" s="22" t="n"/>
      <c r="D687" s="22" t="n"/>
      <c r="E687" s="72" t="n"/>
      <c r="F687" s="22" t="n"/>
      <c r="G687" s="131"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c r="AA687" s="22" t="n"/>
      <c r="AB687" s="22" t="n"/>
      <c r="AC687" s="22" t="n"/>
      <c r="AD687" s="22" t="n"/>
      <c r="AE687" s="22" t="n"/>
      <c r="AF687" s="22" t="n"/>
    </row>
    <row r="688">
      <c r="A688" s="22" t="n"/>
      <c r="B688" s="130" t="n"/>
      <c r="C688" s="22" t="n"/>
      <c r="D688" s="22" t="n"/>
      <c r="E688" s="72" t="n"/>
      <c r="F688" s="22" t="n"/>
      <c r="G688" s="131"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c r="AA688" s="22" t="n"/>
      <c r="AB688" s="22" t="n"/>
      <c r="AC688" s="22" t="n"/>
      <c r="AD688" s="22" t="n"/>
      <c r="AE688" s="22" t="n"/>
      <c r="AF688" s="22" t="n"/>
    </row>
    <row r="689">
      <c r="A689" s="22" t="n"/>
      <c r="B689" s="130" t="n"/>
      <c r="C689" s="22" t="n"/>
      <c r="D689" s="22" t="n"/>
      <c r="E689" s="72" t="n"/>
      <c r="F689" s="22" t="n"/>
      <c r="G689" s="131"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c r="AA689" s="22" t="n"/>
      <c r="AB689" s="22" t="n"/>
      <c r="AC689" s="22" t="n"/>
      <c r="AD689" s="22" t="n"/>
      <c r="AE689" s="22" t="n"/>
      <c r="AF689" s="22" t="n"/>
    </row>
    <row r="690">
      <c r="A690" s="22" t="n"/>
      <c r="B690" s="130" t="n"/>
      <c r="C690" s="22" t="n"/>
      <c r="D690" s="22" t="n"/>
      <c r="E690" s="72" t="n"/>
      <c r="F690" s="22" t="n"/>
      <c r="G690" s="131"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c r="AA690" s="22" t="n"/>
      <c r="AB690" s="22" t="n"/>
      <c r="AC690" s="22" t="n"/>
      <c r="AD690" s="22" t="n"/>
      <c r="AE690" s="22" t="n"/>
      <c r="AF690" s="22" t="n"/>
    </row>
    <row r="691">
      <c r="A691" s="22" t="n"/>
      <c r="B691" s="130" t="n"/>
      <c r="C691" s="22" t="n"/>
      <c r="D691" s="22" t="n"/>
      <c r="E691" s="72" t="n"/>
      <c r="F691" s="22" t="n"/>
      <c r="G691" s="131"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c r="AA691" s="22" t="n"/>
      <c r="AB691" s="22" t="n"/>
      <c r="AC691" s="22" t="n"/>
      <c r="AD691" s="22" t="n"/>
      <c r="AE691" s="22" t="n"/>
      <c r="AF691" s="22" t="n"/>
    </row>
    <row r="692">
      <c r="A692" s="22" t="n"/>
      <c r="B692" s="130" t="n"/>
      <c r="C692" s="22" t="n"/>
      <c r="D692" s="22" t="n"/>
      <c r="E692" s="72" t="n"/>
      <c r="F692" s="22" t="n"/>
      <c r="G692" s="131"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c r="AA692" s="22" t="n"/>
      <c r="AB692" s="22" t="n"/>
      <c r="AC692" s="22" t="n"/>
      <c r="AD692" s="22" t="n"/>
      <c r="AE692" s="22" t="n"/>
      <c r="AF692" s="22" t="n"/>
    </row>
    <row r="693">
      <c r="A693" s="22" t="n"/>
      <c r="B693" s="130" t="n"/>
      <c r="C693" s="22" t="n"/>
      <c r="D693" s="22" t="n"/>
      <c r="E693" s="72" t="n"/>
      <c r="F693" s="22" t="n"/>
      <c r="G693" s="131"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c r="AA693" s="22" t="n"/>
      <c r="AB693" s="22" t="n"/>
      <c r="AC693" s="22" t="n"/>
      <c r="AD693" s="22" t="n"/>
      <c r="AE693" s="22" t="n"/>
      <c r="AF693" s="22" t="n"/>
    </row>
    <row r="694">
      <c r="A694" s="22" t="n"/>
      <c r="B694" s="130" t="n"/>
      <c r="C694" s="22" t="n"/>
      <c r="D694" s="22" t="n"/>
      <c r="E694" s="72" t="n"/>
      <c r="F694" s="22" t="n"/>
      <c r="G694" s="131"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c r="AA694" s="22" t="n"/>
      <c r="AB694" s="22" t="n"/>
      <c r="AC694" s="22" t="n"/>
      <c r="AD694" s="22" t="n"/>
      <c r="AE694" s="22" t="n"/>
      <c r="AF694" s="22" t="n"/>
    </row>
    <row r="695">
      <c r="A695" s="22" t="n"/>
      <c r="B695" s="130" t="n"/>
      <c r="C695" s="22" t="n"/>
      <c r="D695" s="22" t="n"/>
      <c r="E695" s="72" t="n"/>
      <c r="F695" s="22" t="n"/>
      <c r="G695" s="131"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c r="AA695" s="22" t="n"/>
      <c r="AB695" s="22" t="n"/>
      <c r="AC695" s="22" t="n"/>
      <c r="AD695" s="22" t="n"/>
      <c r="AE695" s="22" t="n"/>
      <c r="AF695" s="22" t="n"/>
    </row>
    <row r="696">
      <c r="A696" s="22" t="n"/>
      <c r="B696" s="130" t="n"/>
      <c r="C696" s="22" t="n"/>
      <c r="D696" s="22" t="n"/>
      <c r="E696" s="72" t="n"/>
      <c r="F696" s="22" t="n"/>
      <c r="G696" s="131"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c r="AA696" s="22" t="n"/>
      <c r="AB696" s="22" t="n"/>
      <c r="AC696" s="22" t="n"/>
      <c r="AD696" s="22" t="n"/>
      <c r="AE696" s="22" t="n"/>
      <c r="AF696" s="22" t="n"/>
    </row>
    <row r="697">
      <c r="A697" s="22" t="n"/>
      <c r="B697" s="130" t="n"/>
      <c r="C697" s="22" t="n"/>
      <c r="D697" s="22" t="n"/>
      <c r="E697" s="72" t="n"/>
      <c r="F697" s="22" t="n"/>
      <c r="G697" s="131"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c r="AA697" s="22" t="n"/>
      <c r="AB697" s="22" t="n"/>
      <c r="AC697" s="22" t="n"/>
      <c r="AD697" s="22" t="n"/>
      <c r="AE697" s="22" t="n"/>
      <c r="AF697" s="22" t="n"/>
    </row>
    <row r="698">
      <c r="A698" s="22" t="n"/>
      <c r="B698" s="130" t="n"/>
      <c r="C698" s="22" t="n"/>
      <c r="D698" s="22" t="n"/>
      <c r="E698" s="72" t="n"/>
      <c r="F698" s="22" t="n"/>
      <c r="G698" s="131"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c r="AA698" s="22" t="n"/>
      <c r="AB698" s="22" t="n"/>
      <c r="AC698" s="22" t="n"/>
      <c r="AD698" s="22" t="n"/>
      <c r="AE698" s="22" t="n"/>
      <c r="AF698" s="22" t="n"/>
    </row>
    <row r="699">
      <c r="A699" s="22" t="n"/>
      <c r="B699" s="130" t="n"/>
      <c r="C699" s="22" t="n"/>
      <c r="D699" s="22" t="n"/>
      <c r="E699" s="72" t="n"/>
      <c r="F699" s="22" t="n"/>
      <c r="G699" s="131"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c r="AA699" s="22" t="n"/>
      <c r="AB699" s="22" t="n"/>
      <c r="AC699" s="22" t="n"/>
      <c r="AD699" s="22" t="n"/>
      <c r="AE699" s="22" t="n"/>
      <c r="AF699" s="22" t="n"/>
    </row>
    <row r="700">
      <c r="A700" s="22" t="n"/>
      <c r="B700" s="130" t="n"/>
      <c r="C700" s="22" t="n"/>
      <c r="D700" s="22" t="n"/>
      <c r="E700" s="72" t="n"/>
      <c r="F700" s="22" t="n"/>
      <c r="G700" s="131"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c r="AA700" s="22" t="n"/>
      <c r="AB700" s="22" t="n"/>
      <c r="AC700" s="22" t="n"/>
      <c r="AD700" s="22" t="n"/>
      <c r="AE700" s="22" t="n"/>
      <c r="AF700" s="22" t="n"/>
    </row>
    <row r="701">
      <c r="A701" s="22" t="n"/>
      <c r="B701" s="130" t="n"/>
      <c r="C701" s="22" t="n"/>
      <c r="D701" s="22" t="n"/>
      <c r="E701" s="72" t="n"/>
      <c r="F701" s="22" t="n"/>
      <c r="G701" s="131"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c r="AA701" s="22" t="n"/>
      <c r="AB701" s="22" t="n"/>
      <c r="AC701" s="22" t="n"/>
      <c r="AD701" s="22" t="n"/>
      <c r="AE701" s="22" t="n"/>
      <c r="AF701" s="22" t="n"/>
    </row>
    <row r="702">
      <c r="A702" s="22" t="n"/>
      <c r="B702" s="130" t="n"/>
      <c r="C702" s="22" t="n"/>
      <c r="D702" s="22" t="n"/>
      <c r="E702" s="72" t="n"/>
      <c r="F702" s="22" t="n"/>
      <c r="G702" s="131"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c r="AA702" s="22" t="n"/>
      <c r="AB702" s="22" t="n"/>
      <c r="AC702" s="22" t="n"/>
      <c r="AD702" s="22" t="n"/>
      <c r="AE702" s="22" t="n"/>
      <c r="AF702" s="22" t="n"/>
    </row>
    <row r="703">
      <c r="A703" s="22" t="n"/>
      <c r="B703" s="130" t="n"/>
      <c r="C703" s="22" t="n"/>
      <c r="D703" s="22" t="n"/>
      <c r="E703" s="72" t="n"/>
      <c r="F703" s="22" t="n"/>
      <c r="G703" s="131"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c r="AA703" s="22" t="n"/>
      <c r="AB703" s="22" t="n"/>
      <c r="AC703" s="22" t="n"/>
      <c r="AD703" s="22" t="n"/>
      <c r="AE703" s="22" t="n"/>
      <c r="AF703" s="22" t="n"/>
    </row>
    <row r="704">
      <c r="A704" s="22" t="n"/>
      <c r="B704" s="130" t="n"/>
      <c r="C704" s="22" t="n"/>
      <c r="D704" s="22" t="n"/>
      <c r="E704" s="72" t="n"/>
      <c r="F704" s="22" t="n"/>
      <c r="G704" s="131"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c r="AA704" s="22" t="n"/>
      <c r="AB704" s="22" t="n"/>
      <c r="AC704" s="22" t="n"/>
      <c r="AD704" s="22" t="n"/>
      <c r="AE704" s="22" t="n"/>
      <c r="AF704" s="22" t="n"/>
    </row>
    <row r="705">
      <c r="A705" s="22" t="n"/>
      <c r="B705" s="130" t="n"/>
      <c r="C705" s="22" t="n"/>
      <c r="D705" s="22" t="n"/>
      <c r="E705" s="72" t="n"/>
      <c r="F705" s="22" t="n"/>
      <c r="G705" s="131"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c r="AA705" s="22" t="n"/>
      <c r="AB705" s="22" t="n"/>
      <c r="AC705" s="22" t="n"/>
      <c r="AD705" s="22" t="n"/>
      <c r="AE705" s="22" t="n"/>
      <c r="AF705" s="22" t="n"/>
    </row>
    <row r="706">
      <c r="A706" s="22" t="n"/>
      <c r="B706" s="130" t="n"/>
      <c r="C706" s="22" t="n"/>
      <c r="D706" s="22" t="n"/>
      <c r="E706" s="72" t="n"/>
      <c r="F706" s="22" t="n"/>
      <c r="G706" s="131"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c r="AA706" s="22" t="n"/>
      <c r="AB706" s="22" t="n"/>
      <c r="AC706" s="22" t="n"/>
      <c r="AD706" s="22" t="n"/>
      <c r="AE706" s="22" t="n"/>
      <c r="AF706" s="22" t="n"/>
    </row>
    <row r="707">
      <c r="A707" s="22" t="n"/>
      <c r="B707" s="130" t="n"/>
      <c r="C707" s="22" t="n"/>
      <c r="D707" s="22" t="n"/>
      <c r="E707" s="72" t="n"/>
      <c r="F707" s="22" t="n"/>
      <c r="G707" s="131"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c r="AA707" s="22" t="n"/>
      <c r="AB707" s="22" t="n"/>
      <c r="AC707" s="22" t="n"/>
      <c r="AD707" s="22" t="n"/>
      <c r="AE707" s="22" t="n"/>
      <c r="AF707" s="22" t="n"/>
    </row>
    <row r="708">
      <c r="A708" s="22" t="n"/>
      <c r="B708" s="130" t="n"/>
      <c r="C708" s="22" t="n"/>
      <c r="D708" s="22" t="n"/>
      <c r="E708" s="72" t="n"/>
      <c r="F708" s="22" t="n"/>
      <c r="G708" s="131"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c r="AA708" s="22" t="n"/>
      <c r="AB708" s="22" t="n"/>
      <c r="AC708" s="22" t="n"/>
      <c r="AD708" s="22" t="n"/>
      <c r="AE708" s="22" t="n"/>
      <c r="AF708" s="22" t="n"/>
    </row>
    <row r="709">
      <c r="A709" s="22" t="n"/>
      <c r="B709" s="130" t="n"/>
      <c r="C709" s="22" t="n"/>
      <c r="D709" s="22" t="n"/>
      <c r="E709" s="72" t="n"/>
      <c r="F709" s="22" t="n"/>
      <c r="G709" s="131"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c r="AA709" s="22" t="n"/>
      <c r="AB709" s="22" t="n"/>
      <c r="AC709" s="22" t="n"/>
      <c r="AD709" s="22" t="n"/>
      <c r="AE709" s="22" t="n"/>
      <c r="AF709" s="22" t="n"/>
    </row>
    <row r="710">
      <c r="A710" s="22" t="n"/>
      <c r="B710" s="130" t="n"/>
      <c r="C710" s="22" t="n"/>
      <c r="D710" s="22" t="n"/>
      <c r="E710" s="72" t="n"/>
      <c r="F710" s="22" t="n"/>
      <c r="G710" s="131"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c r="AA710" s="22" t="n"/>
      <c r="AB710" s="22" t="n"/>
      <c r="AC710" s="22" t="n"/>
      <c r="AD710" s="22" t="n"/>
      <c r="AE710" s="22" t="n"/>
      <c r="AF710" s="22" t="n"/>
    </row>
    <row r="711">
      <c r="A711" s="22" t="n"/>
      <c r="B711" s="130" t="n"/>
      <c r="C711" s="22" t="n"/>
      <c r="D711" s="22" t="n"/>
      <c r="E711" s="72" t="n"/>
      <c r="F711" s="22" t="n"/>
      <c r="G711" s="131"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c r="AA711" s="22" t="n"/>
      <c r="AB711" s="22" t="n"/>
      <c r="AC711" s="22" t="n"/>
      <c r="AD711" s="22" t="n"/>
      <c r="AE711" s="22" t="n"/>
      <c r="AF711" s="22" t="n"/>
    </row>
    <row r="712">
      <c r="A712" s="22" t="n"/>
      <c r="B712" s="130" t="n"/>
      <c r="C712" s="22" t="n"/>
      <c r="D712" s="22" t="n"/>
      <c r="E712" s="72" t="n"/>
      <c r="F712" s="22" t="n"/>
      <c r="G712" s="131"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c r="AA712" s="22" t="n"/>
      <c r="AB712" s="22" t="n"/>
      <c r="AC712" s="22" t="n"/>
      <c r="AD712" s="22" t="n"/>
      <c r="AE712" s="22" t="n"/>
      <c r="AF712" s="22" t="n"/>
    </row>
    <row r="713">
      <c r="A713" s="22" t="n"/>
      <c r="B713" s="130" t="n"/>
      <c r="C713" s="22" t="n"/>
      <c r="D713" s="22" t="n"/>
      <c r="E713" s="72" t="n"/>
      <c r="F713" s="22" t="n"/>
      <c r="G713" s="131"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c r="AA713" s="22" t="n"/>
      <c r="AB713" s="22" t="n"/>
      <c r="AC713" s="22" t="n"/>
      <c r="AD713" s="22" t="n"/>
      <c r="AE713" s="22" t="n"/>
      <c r="AF713" s="22" t="n"/>
    </row>
    <row r="714">
      <c r="A714" s="22" t="n"/>
      <c r="B714" s="130" t="n"/>
      <c r="C714" s="22" t="n"/>
      <c r="D714" s="22" t="n"/>
      <c r="E714" s="72" t="n"/>
      <c r="F714" s="22" t="n"/>
      <c r="G714" s="131"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c r="AA714" s="22" t="n"/>
      <c r="AB714" s="22" t="n"/>
      <c r="AC714" s="22" t="n"/>
      <c r="AD714" s="22" t="n"/>
      <c r="AE714" s="22" t="n"/>
      <c r="AF714" s="22" t="n"/>
    </row>
    <row r="715">
      <c r="A715" s="22" t="n"/>
      <c r="B715" s="130" t="n"/>
      <c r="C715" s="22" t="n"/>
      <c r="D715" s="22" t="n"/>
      <c r="E715" s="72" t="n"/>
      <c r="F715" s="22" t="n"/>
      <c r="G715" s="131"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c r="AA715" s="22" t="n"/>
      <c r="AB715" s="22" t="n"/>
      <c r="AC715" s="22" t="n"/>
      <c r="AD715" s="22" t="n"/>
      <c r="AE715" s="22" t="n"/>
      <c r="AF715" s="22" t="n"/>
    </row>
    <row r="716">
      <c r="A716" s="22" t="n"/>
      <c r="B716" s="130" t="n"/>
      <c r="C716" s="22" t="n"/>
      <c r="D716" s="22" t="n"/>
      <c r="E716" s="72" t="n"/>
      <c r="F716" s="22" t="n"/>
      <c r="G716" s="131"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c r="AA716" s="22" t="n"/>
      <c r="AB716" s="22" t="n"/>
      <c r="AC716" s="22" t="n"/>
      <c r="AD716" s="22" t="n"/>
      <c r="AE716" s="22" t="n"/>
      <c r="AF716" s="22" t="n"/>
    </row>
    <row r="717">
      <c r="A717" s="22" t="n"/>
      <c r="B717" s="130" t="n"/>
      <c r="C717" s="22" t="n"/>
      <c r="D717" s="22" t="n"/>
      <c r="E717" s="72" t="n"/>
      <c r="F717" s="22" t="n"/>
      <c r="G717" s="131"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c r="AA717" s="22" t="n"/>
      <c r="AB717" s="22" t="n"/>
      <c r="AC717" s="22" t="n"/>
      <c r="AD717" s="22" t="n"/>
      <c r="AE717" s="22" t="n"/>
      <c r="AF717" s="22" t="n"/>
    </row>
    <row r="718">
      <c r="A718" s="22" t="n"/>
      <c r="B718" s="130" t="n"/>
      <c r="C718" s="22" t="n"/>
      <c r="D718" s="22" t="n"/>
      <c r="E718" s="72" t="n"/>
      <c r="F718" s="22" t="n"/>
      <c r="G718" s="131"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c r="AA718" s="22" t="n"/>
      <c r="AB718" s="22" t="n"/>
      <c r="AC718" s="22" t="n"/>
      <c r="AD718" s="22" t="n"/>
      <c r="AE718" s="22" t="n"/>
      <c r="AF718" s="22" t="n"/>
    </row>
    <row r="719">
      <c r="A719" s="22" t="n"/>
      <c r="B719" s="130" t="n"/>
      <c r="C719" s="22" t="n"/>
      <c r="D719" s="22" t="n"/>
      <c r="E719" s="72" t="n"/>
      <c r="F719" s="22" t="n"/>
      <c r="G719" s="131"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c r="AA719" s="22" t="n"/>
      <c r="AB719" s="22" t="n"/>
      <c r="AC719" s="22" t="n"/>
      <c r="AD719" s="22" t="n"/>
      <c r="AE719" s="22" t="n"/>
      <c r="AF719" s="22" t="n"/>
    </row>
    <row r="720">
      <c r="A720" s="22" t="n"/>
      <c r="B720" s="130" t="n"/>
      <c r="C720" s="22" t="n"/>
      <c r="D720" s="22" t="n"/>
      <c r="E720" s="72" t="n"/>
      <c r="F720" s="22" t="n"/>
      <c r="G720" s="131"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c r="AA720" s="22" t="n"/>
      <c r="AB720" s="22" t="n"/>
      <c r="AC720" s="22" t="n"/>
      <c r="AD720" s="22" t="n"/>
      <c r="AE720" s="22" t="n"/>
      <c r="AF720" s="22" t="n"/>
    </row>
    <row r="721">
      <c r="A721" s="22" t="n"/>
      <c r="B721" s="130" t="n"/>
      <c r="C721" s="22" t="n"/>
      <c r="D721" s="22" t="n"/>
      <c r="E721" s="72" t="n"/>
      <c r="F721" s="22" t="n"/>
      <c r="G721" s="131"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c r="AA721" s="22" t="n"/>
      <c r="AB721" s="22" t="n"/>
      <c r="AC721" s="22" t="n"/>
      <c r="AD721" s="22" t="n"/>
      <c r="AE721" s="22" t="n"/>
      <c r="AF721" s="22" t="n"/>
    </row>
    <row r="722">
      <c r="A722" s="22" t="n"/>
      <c r="B722" s="130" t="n"/>
      <c r="C722" s="22" t="n"/>
      <c r="D722" s="22" t="n"/>
      <c r="E722" s="72" t="n"/>
      <c r="F722" s="22" t="n"/>
      <c r="G722" s="131"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c r="AA722" s="22" t="n"/>
      <c r="AB722" s="22" t="n"/>
      <c r="AC722" s="22" t="n"/>
      <c r="AD722" s="22" t="n"/>
      <c r="AE722" s="22" t="n"/>
      <c r="AF722" s="22" t="n"/>
    </row>
    <row r="723">
      <c r="A723" s="22" t="n"/>
      <c r="B723" s="130" t="n"/>
      <c r="C723" s="22" t="n"/>
      <c r="D723" s="22" t="n"/>
      <c r="E723" s="72" t="n"/>
      <c r="F723" s="22" t="n"/>
      <c r="G723" s="131"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c r="AA723" s="22" t="n"/>
      <c r="AB723" s="22" t="n"/>
      <c r="AC723" s="22" t="n"/>
      <c r="AD723" s="22" t="n"/>
      <c r="AE723" s="22" t="n"/>
      <c r="AF723" s="22" t="n"/>
    </row>
    <row r="724">
      <c r="A724" s="22" t="n"/>
      <c r="B724" s="130" t="n"/>
      <c r="C724" s="22" t="n"/>
      <c r="D724" s="22" t="n"/>
      <c r="E724" s="72" t="n"/>
      <c r="F724" s="22" t="n"/>
      <c r="G724" s="131"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c r="AA724" s="22" t="n"/>
      <c r="AB724" s="22" t="n"/>
      <c r="AC724" s="22" t="n"/>
      <c r="AD724" s="22" t="n"/>
      <c r="AE724" s="22" t="n"/>
      <c r="AF724" s="22" t="n"/>
    </row>
    <row r="725">
      <c r="A725" s="22" t="n"/>
      <c r="B725" s="130" t="n"/>
      <c r="C725" s="22" t="n"/>
      <c r="D725" s="22" t="n"/>
      <c r="E725" s="72" t="n"/>
      <c r="F725" s="22" t="n"/>
      <c r="G725" s="131"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c r="AA725" s="22" t="n"/>
      <c r="AB725" s="22" t="n"/>
      <c r="AC725" s="22" t="n"/>
      <c r="AD725" s="22" t="n"/>
      <c r="AE725" s="22" t="n"/>
      <c r="AF725" s="22" t="n"/>
    </row>
    <row r="726">
      <c r="A726" s="22" t="n"/>
      <c r="B726" s="130" t="n"/>
      <c r="C726" s="22" t="n"/>
      <c r="D726" s="22" t="n"/>
      <c r="E726" s="72" t="n"/>
      <c r="F726" s="22" t="n"/>
      <c r="G726" s="131"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c r="AA726" s="22" t="n"/>
      <c r="AB726" s="22" t="n"/>
      <c r="AC726" s="22" t="n"/>
      <c r="AD726" s="22" t="n"/>
      <c r="AE726" s="22" t="n"/>
      <c r="AF726" s="22" t="n"/>
    </row>
    <row r="727">
      <c r="A727" s="22" t="n"/>
      <c r="B727" s="130" t="n"/>
      <c r="C727" s="22" t="n"/>
      <c r="D727" s="22" t="n"/>
      <c r="E727" s="72" t="n"/>
      <c r="F727" s="22" t="n"/>
      <c r="G727" s="131"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c r="AA727" s="22" t="n"/>
      <c r="AB727" s="22" t="n"/>
      <c r="AC727" s="22" t="n"/>
      <c r="AD727" s="22" t="n"/>
      <c r="AE727" s="22" t="n"/>
      <c r="AF727" s="22" t="n"/>
    </row>
    <row r="728">
      <c r="A728" s="22" t="n"/>
      <c r="B728" s="130" t="n"/>
      <c r="C728" s="22" t="n"/>
      <c r="D728" s="22" t="n"/>
      <c r="E728" s="72" t="n"/>
      <c r="F728" s="22" t="n"/>
      <c r="G728" s="131"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c r="AA728" s="22" t="n"/>
      <c r="AB728" s="22" t="n"/>
      <c r="AC728" s="22" t="n"/>
      <c r="AD728" s="22" t="n"/>
      <c r="AE728" s="22" t="n"/>
      <c r="AF728" s="22" t="n"/>
    </row>
    <row r="729">
      <c r="A729" s="22" t="n"/>
      <c r="B729" s="130" t="n"/>
      <c r="C729" s="22" t="n"/>
      <c r="D729" s="22" t="n"/>
      <c r="E729" s="72" t="n"/>
      <c r="F729" s="22" t="n"/>
      <c r="G729" s="131"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c r="AA729" s="22" t="n"/>
      <c r="AB729" s="22" t="n"/>
      <c r="AC729" s="22" t="n"/>
      <c r="AD729" s="22" t="n"/>
      <c r="AE729" s="22" t="n"/>
      <c r="AF729" s="22" t="n"/>
    </row>
    <row r="730">
      <c r="A730" s="22" t="n"/>
      <c r="B730" s="130" t="n"/>
      <c r="C730" s="22" t="n"/>
      <c r="D730" s="22" t="n"/>
      <c r="E730" s="72" t="n"/>
      <c r="F730" s="22" t="n"/>
      <c r="G730" s="131"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c r="AA730" s="22" t="n"/>
      <c r="AB730" s="22" t="n"/>
      <c r="AC730" s="22" t="n"/>
      <c r="AD730" s="22" t="n"/>
      <c r="AE730" s="22" t="n"/>
      <c r="AF730" s="22" t="n"/>
    </row>
    <row r="731">
      <c r="A731" s="22" t="n"/>
      <c r="B731" s="130" t="n"/>
      <c r="C731" s="22" t="n"/>
      <c r="D731" s="22" t="n"/>
      <c r="E731" s="72" t="n"/>
      <c r="F731" s="22" t="n"/>
      <c r="G731" s="131"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c r="AA731" s="22" t="n"/>
      <c r="AB731" s="22" t="n"/>
      <c r="AC731" s="22" t="n"/>
      <c r="AD731" s="22" t="n"/>
      <c r="AE731" s="22" t="n"/>
      <c r="AF731" s="22" t="n"/>
    </row>
    <row r="732">
      <c r="A732" s="22" t="n"/>
      <c r="B732" s="130" t="n"/>
      <c r="C732" s="22" t="n"/>
      <c r="D732" s="22" t="n"/>
      <c r="E732" s="72" t="n"/>
      <c r="F732" s="22" t="n"/>
      <c r="G732" s="131"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c r="AA732" s="22" t="n"/>
      <c r="AB732" s="22" t="n"/>
      <c r="AC732" s="22" t="n"/>
      <c r="AD732" s="22" t="n"/>
      <c r="AE732" s="22" t="n"/>
      <c r="AF732" s="22" t="n"/>
    </row>
    <row r="733">
      <c r="A733" s="22" t="n"/>
      <c r="B733" s="130" t="n"/>
      <c r="C733" s="22" t="n"/>
      <c r="D733" s="22" t="n"/>
      <c r="E733" s="72" t="n"/>
      <c r="F733" s="22" t="n"/>
      <c r="G733" s="131"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c r="AA733" s="22" t="n"/>
      <c r="AB733" s="22" t="n"/>
      <c r="AC733" s="22" t="n"/>
      <c r="AD733" s="22" t="n"/>
      <c r="AE733" s="22" t="n"/>
      <c r="AF733" s="22" t="n"/>
    </row>
    <row r="734">
      <c r="A734" s="22" t="n"/>
      <c r="B734" s="130" t="n"/>
      <c r="C734" s="22" t="n"/>
      <c r="D734" s="22" t="n"/>
      <c r="E734" s="72" t="n"/>
      <c r="F734" s="22" t="n"/>
      <c r="G734" s="131"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c r="AA734" s="22" t="n"/>
      <c r="AB734" s="22" t="n"/>
      <c r="AC734" s="22" t="n"/>
      <c r="AD734" s="22" t="n"/>
      <c r="AE734" s="22" t="n"/>
      <c r="AF734" s="22" t="n"/>
    </row>
    <row r="735">
      <c r="A735" s="22" t="n"/>
      <c r="B735" s="130" t="n"/>
      <c r="C735" s="22" t="n"/>
      <c r="D735" s="22" t="n"/>
      <c r="E735" s="72" t="n"/>
      <c r="F735" s="22" t="n"/>
      <c r="G735" s="131"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c r="AA735" s="22" t="n"/>
      <c r="AB735" s="22" t="n"/>
      <c r="AC735" s="22" t="n"/>
      <c r="AD735" s="22" t="n"/>
      <c r="AE735" s="22" t="n"/>
      <c r="AF735" s="22" t="n"/>
    </row>
    <row r="736">
      <c r="A736" s="22" t="n"/>
      <c r="B736" s="130" t="n"/>
      <c r="C736" s="22" t="n"/>
      <c r="D736" s="22" t="n"/>
      <c r="E736" s="72" t="n"/>
      <c r="F736" s="22" t="n"/>
      <c r="G736" s="131"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c r="AA736" s="22" t="n"/>
      <c r="AB736" s="22" t="n"/>
      <c r="AC736" s="22" t="n"/>
      <c r="AD736" s="22" t="n"/>
      <c r="AE736" s="22" t="n"/>
      <c r="AF736" s="22" t="n"/>
    </row>
    <row r="737">
      <c r="A737" s="22" t="n"/>
      <c r="B737" s="130" t="n"/>
      <c r="C737" s="22" t="n"/>
      <c r="D737" s="22" t="n"/>
      <c r="E737" s="72" t="n"/>
      <c r="F737" s="22" t="n"/>
      <c r="G737" s="131"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c r="AA737" s="22" t="n"/>
      <c r="AB737" s="22" t="n"/>
      <c r="AC737" s="22" t="n"/>
      <c r="AD737" s="22" t="n"/>
      <c r="AE737" s="22" t="n"/>
      <c r="AF737" s="22" t="n"/>
    </row>
    <row r="738">
      <c r="A738" s="22" t="n"/>
      <c r="B738" s="130" t="n"/>
      <c r="C738" s="22" t="n"/>
      <c r="D738" s="22" t="n"/>
      <c r="E738" s="72" t="n"/>
      <c r="F738" s="22" t="n"/>
      <c r="G738" s="131"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c r="AA738" s="22" t="n"/>
      <c r="AB738" s="22" t="n"/>
      <c r="AC738" s="22" t="n"/>
      <c r="AD738" s="22" t="n"/>
      <c r="AE738" s="22" t="n"/>
      <c r="AF738" s="22" t="n"/>
    </row>
    <row r="739">
      <c r="A739" s="22" t="n"/>
      <c r="B739" s="130" t="n"/>
      <c r="C739" s="22" t="n"/>
      <c r="D739" s="22" t="n"/>
      <c r="E739" s="72" t="n"/>
      <c r="F739" s="22" t="n"/>
      <c r="G739" s="131"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c r="AA739" s="22" t="n"/>
      <c r="AB739" s="22" t="n"/>
      <c r="AC739" s="22" t="n"/>
      <c r="AD739" s="22" t="n"/>
      <c r="AE739" s="22" t="n"/>
      <c r="AF739" s="22" t="n"/>
    </row>
    <row r="740">
      <c r="A740" s="22" t="n"/>
      <c r="B740" s="130" t="n"/>
      <c r="C740" s="22" t="n"/>
      <c r="D740" s="22" t="n"/>
      <c r="E740" s="72" t="n"/>
      <c r="F740" s="22" t="n"/>
      <c r="G740" s="131"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c r="AA740" s="22" t="n"/>
      <c r="AB740" s="22" t="n"/>
      <c r="AC740" s="22" t="n"/>
      <c r="AD740" s="22" t="n"/>
      <c r="AE740" s="22" t="n"/>
      <c r="AF740" s="22" t="n"/>
    </row>
    <row r="741">
      <c r="A741" s="22" t="n"/>
      <c r="B741" s="130" t="n"/>
      <c r="C741" s="22" t="n"/>
      <c r="D741" s="22" t="n"/>
      <c r="E741" s="72" t="n"/>
      <c r="F741" s="22" t="n"/>
      <c r="G741" s="131"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c r="AA741" s="22" t="n"/>
      <c r="AB741" s="22" t="n"/>
      <c r="AC741" s="22" t="n"/>
      <c r="AD741" s="22" t="n"/>
      <c r="AE741" s="22" t="n"/>
      <c r="AF741" s="22" t="n"/>
    </row>
    <row r="742">
      <c r="A742" s="22" t="n"/>
      <c r="B742" s="130" t="n"/>
      <c r="C742" s="22" t="n"/>
      <c r="D742" s="22" t="n"/>
      <c r="E742" s="72" t="n"/>
      <c r="F742" s="22" t="n"/>
      <c r="G742" s="131"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c r="AA742" s="22" t="n"/>
      <c r="AB742" s="22" t="n"/>
      <c r="AC742" s="22" t="n"/>
      <c r="AD742" s="22" t="n"/>
      <c r="AE742" s="22" t="n"/>
      <c r="AF742" s="22" t="n"/>
    </row>
    <row r="743">
      <c r="A743" s="22" t="n"/>
      <c r="B743" s="130" t="n"/>
      <c r="C743" s="22" t="n"/>
      <c r="D743" s="22" t="n"/>
      <c r="E743" s="72" t="n"/>
      <c r="F743" s="22" t="n"/>
      <c r="G743" s="131"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c r="AA743" s="22" t="n"/>
      <c r="AB743" s="22" t="n"/>
      <c r="AC743" s="22" t="n"/>
      <c r="AD743" s="22" t="n"/>
      <c r="AE743" s="22" t="n"/>
      <c r="AF743" s="22" t="n"/>
    </row>
    <row r="744">
      <c r="A744" s="22" t="n"/>
      <c r="B744" s="130" t="n"/>
      <c r="C744" s="22" t="n"/>
      <c r="D744" s="22" t="n"/>
      <c r="E744" s="72" t="n"/>
      <c r="F744" s="22" t="n"/>
      <c r="G744" s="131"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c r="AA744" s="22" t="n"/>
      <c r="AB744" s="22" t="n"/>
      <c r="AC744" s="22" t="n"/>
      <c r="AD744" s="22" t="n"/>
      <c r="AE744" s="22" t="n"/>
      <c r="AF744" s="22" t="n"/>
    </row>
    <row r="745">
      <c r="A745" s="22" t="n"/>
      <c r="B745" s="130" t="n"/>
      <c r="C745" s="22" t="n"/>
      <c r="D745" s="22" t="n"/>
      <c r="E745" s="72" t="n"/>
      <c r="F745" s="22" t="n"/>
      <c r="G745" s="131"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c r="AA745" s="22" t="n"/>
      <c r="AB745" s="22" t="n"/>
      <c r="AC745" s="22" t="n"/>
      <c r="AD745" s="22" t="n"/>
      <c r="AE745" s="22" t="n"/>
      <c r="AF745" s="22" t="n"/>
    </row>
    <row r="746">
      <c r="A746" s="22" t="n"/>
      <c r="B746" s="130" t="n"/>
      <c r="C746" s="22" t="n"/>
      <c r="D746" s="22" t="n"/>
      <c r="E746" s="72" t="n"/>
      <c r="F746" s="22" t="n"/>
      <c r="G746" s="131"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c r="AA746" s="22" t="n"/>
      <c r="AB746" s="22" t="n"/>
      <c r="AC746" s="22" t="n"/>
      <c r="AD746" s="22" t="n"/>
      <c r="AE746" s="22" t="n"/>
      <c r="AF746" s="22" t="n"/>
    </row>
    <row r="747">
      <c r="A747" s="22" t="n"/>
      <c r="B747" s="130" t="n"/>
      <c r="C747" s="22" t="n"/>
      <c r="D747" s="22" t="n"/>
      <c r="E747" s="72" t="n"/>
      <c r="F747" s="22" t="n"/>
      <c r="G747" s="131"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c r="AA747" s="22" t="n"/>
      <c r="AB747" s="22" t="n"/>
      <c r="AC747" s="22" t="n"/>
      <c r="AD747" s="22" t="n"/>
      <c r="AE747" s="22" t="n"/>
      <c r="AF747" s="22" t="n"/>
    </row>
    <row r="748">
      <c r="A748" s="22" t="n"/>
      <c r="B748" s="130" t="n"/>
      <c r="C748" s="22" t="n"/>
      <c r="D748" s="22" t="n"/>
      <c r="E748" s="72" t="n"/>
      <c r="F748" s="22" t="n"/>
      <c r="G748" s="131"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c r="AA748" s="22" t="n"/>
      <c r="AB748" s="22" t="n"/>
      <c r="AC748" s="22" t="n"/>
      <c r="AD748" s="22" t="n"/>
      <c r="AE748" s="22" t="n"/>
      <c r="AF748" s="22" t="n"/>
    </row>
    <row r="749">
      <c r="A749" s="22" t="n"/>
      <c r="B749" s="130" t="n"/>
      <c r="C749" s="22" t="n"/>
      <c r="D749" s="22" t="n"/>
      <c r="E749" s="72" t="n"/>
      <c r="F749" s="22" t="n"/>
      <c r="G749" s="131"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c r="AA749" s="22" t="n"/>
      <c r="AB749" s="22" t="n"/>
      <c r="AC749" s="22" t="n"/>
      <c r="AD749" s="22" t="n"/>
      <c r="AE749" s="22" t="n"/>
      <c r="AF749" s="22" t="n"/>
    </row>
    <row r="750">
      <c r="A750" s="22" t="n"/>
      <c r="B750" s="130" t="n"/>
      <c r="C750" s="22" t="n"/>
      <c r="D750" s="22" t="n"/>
      <c r="E750" s="72" t="n"/>
      <c r="F750" s="22" t="n"/>
      <c r="G750" s="131"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c r="AA750" s="22" t="n"/>
      <c r="AB750" s="22" t="n"/>
      <c r="AC750" s="22" t="n"/>
      <c r="AD750" s="22" t="n"/>
      <c r="AE750" s="22" t="n"/>
      <c r="AF750" s="22" t="n"/>
    </row>
    <row r="751">
      <c r="A751" s="22" t="n"/>
      <c r="B751" s="130" t="n"/>
      <c r="C751" s="22" t="n"/>
      <c r="D751" s="22" t="n"/>
      <c r="E751" s="72" t="n"/>
      <c r="F751" s="22" t="n"/>
      <c r="G751" s="131"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c r="AA751" s="22" t="n"/>
      <c r="AB751" s="22" t="n"/>
      <c r="AC751" s="22" t="n"/>
      <c r="AD751" s="22" t="n"/>
      <c r="AE751" s="22" t="n"/>
      <c r="AF751" s="22" t="n"/>
    </row>
    <row r="752">
      <c r="A752" s="22" t="n"/>
      <c r="B752" s="130" t="n"/>
      <c r="C752" s="22" t="n"/>
      <c r="D752" s="22" t="n"/>
      <c r="E752" s="72" t="n"/>
      <c r="F752" s="22" t="n"/>
      <c r="G752" s="131"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c r="AA752" s="22" t="n"/>
      <c r="AB752" s="22" t="n"/>
      <c r="AC752" s="22" t="n"/>
      <c r="AD752" s="22" t="n"/>
      <c r="AE752" s="22" t="n"/>
      <c r="AF752" s="22" t="n"/>
    </row>
    <row r="753">
      <c r="A753" s="22" t="n"/>
      <c r="B753" s="130" t="n"/>
      <c r="C753" s="22" t="n"/>
      <c r="D753" s="22" t="n"/>
      <c r="E753" s="72" t="n"/>
      <c r="F753" s="22" t="n"/>
      <c r="G753" s="131"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c r="AA753" s="22" t="n"/>
      <c r="AB753" s="22" t="n"/>
      <c r="AC753" s="22" t="n"/>
      <c r="AD753" s="22" t="n"/>
      <c r="AE753" s="22" t="n"/>
      <c r="AF753" s="22" t="n"/>
    </row>
    <row r="754">
      <c r="A754" s="22" t="n"/>
      <c r="B754" s="130" t="n"/>
      <c r="C754" s="22" t="n"/>
      <c r="D754" s="22" t="n"/>
      <c r="E754" s="72" t="n"/>
      <c r="F754" s="22" t="n"/>
      <c r="G754" s="131"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c r="AA754" s="22" t="n"/>
      <c r="AB754" s="22" t="n"/>
      <c r="AC754" s="22" t="n"/>
      <c r="AD754" s="22" t="n"/>
      <c r="AE754" s="22" t="n"/>
      <c r="AF754" s="22" t="n"/>
    </row>
    <row r="755">
      <c r="A755" s="22" t="n"/>
      <c r="B755" s="130" t="n"/>
      <c r="C755" s="22" t="n"/>
      <c r="D755" s="22" t="n"/>
      <c r="E755" s="72" t="n"/>
      <c r="F755" s="22" t="n"/>
      <c r="G755" s="131"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c r="AA755" s="22" t="n"/>
      <c r="AB755" s="22" t="n"/>
      <c r="AC755" s="22" t="n"/>
      <c r="AD755" s="22" t="n"/>
      <c r="AE755" s="22" t="n"/>
      <c r="AF755" s="22" t="n"/>
    </row>
    <row r="756">
      <c r="A756" s="22" t="n"/>
      <c r="B756" s="130" t="n"/>
      <c r="C756" s="22" t="n"/>
      <c r="D756" s="22" t="n"/>
      <c r="E756" s="72" t="n"/>
      <c r="F756" s="22" t="n"/>
      <c r="G756" s="131"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c r="AA756" s="22" t="n"/>
      <c r="AB756" s="22" t="n"/>
      <c r="AC756" s="22" t="n"/>
      <c r="AD756" s="22" t="n"/>
      <c r="AE756" s="22" t="n"/>
      <c r="AF756" s="22" t="n"/>
    </row>
    <row r="757">
      <c r="A757" s="22" t="n"/>
      <c r="B757" s="130" t="n"/>
      <c r="C757" s="22" t="n"/>
      <c r="D757" s="22" t="n"/>
      <c r="E757" s="72" t="n"/>
      <c r="F757" s="22" t="n"/>
      <c r="G757" s="131"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c r="AA757" s="22" t="n"/>
      <c r="AB757" s="22" t="n"/>
      <c r="AC757" s="22" t="n"/>
      <c r="AD757" s="22" t="n"/>
      <c r="AE757" s="22" t="n"/>
      <c r="AF757" s="22" t="n"/>
    </row>
    <row r="758">
      <c r="A758" s="22" t="n"/>
      <c r="B758" s="130" t="n"/>
      <c r="C758" s="22" t="n"/>
      <c r="D758" s="22" t="n"/>
      <c r="E758" s="72" t="n"/>
      <c r="F758" s="22" t="n"/>
      <c r="G758" s="131"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c r="AA758" s="22" t="n"/>
      <c r="AB758" s="22" t="n"/>
      <c r="AC758" s="22" t="n"/>
      <c r="AD758" s="22" t="n"/>
      <c r="AE758" s="22" t="n"/>
      <c r="AF758" s="22" t="n"/>
    </row>
    <row r="759">
      <c r="A759" s="22" t="n"/>
      <c r="B759" s="130" t="n"/>
      <c r="C759" s="22" t="n"/>
      <c r="D759" s="22" t="n"/>
      <c r="E759" s="72" t="n"/>
      <c r="F759" s="22" t="n"/>
      <c r="G759" s="131"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c r="AA759" s="22" t="n"/>
      <c r="AB759" s="22" t="n"/>
      <c r="AC759" s="22" t="n"/>
      <c r="AD759" s="22" t="n"/>
      <c r="AE759" s="22" t="n"/>
      <c r="AF759" s="22" t="n"/>
    </row>
    <row r="760">
      <c r="A760" s="22" t="n"/>
      <c r="B760" s="130" t="n"/>
      <c r="C760" s="22" t="n"/>
      <c r="D760" s="22" t="n"/>
      <c r="E760" s="72" t="n"/>
      <c r="F760" s="22" t="n"/>
      <c r="G760" s="131"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c r="AA760" s="22" t="n"/>
      <c r="AB760" s="22" t="n"/>
      <c r="AC760" s="22" t="n"/>
      <c r="AD760" s="22" t="n"/>
      <c r="AE760" s="22" t="n"/>
      <c r="AF760" s="22" t="n"/>
    </row>
    <row r="761">
      <c r="A761" s="22" t="n"/>
      <c r="B761" s="130" t="n"/>
      <c r="C761" s="22" t="n"/>
      <c r="D761" s="22" t="n"/>
      <c r="E761" s="72" t="n"/>
      <c r="F761" s="22" t="n"/>
      <c r="G761" s="131"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c r="AA761" s="22" t="n"/>
      <c r="AB761" s="22" t="n"/>
      <c r="AC761" s="22" t="n"/>
      <c r="AD761" s="22" t="n"/>
      <c r="AE761" s="22" t="n"/>
      <c r="AF761" s="22" t="n"/>
    </row>
    <row r="762">
      <c r="A762" s="22" t="n"/>
      <c r="B762" s="130" t="n"/>
      <c r="C762" s="22" t="n"/>
      <c r="D762" s="22" t="n"/>
      <c r="E762" s="72" t="n"/>
      <c r="F762" s="22" t="n"/>
      <c r="G762" s="131"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c r="AA762" s="22" t="n"/>
      <c r="AB762" s="22" t="n"/>
      <c r="AC762" s="22" t="n"/>
      <c r="AD762" s="22" t="n"/>
      <c r="AE762" s="22" t="n"/>
      <c r="AF762" s="22" t="n"/>
    </row>
    <row r="763">
      <c r="A763" s="22" t="n"/>
      <c r="B763" s="130" t="n"/>
      <c r="C763" s="22" t="n"/>
      <c r="D763" s="22" t="n"/>
      <c r="E763" s="72" t="n"/>
      <c r="F763" s="22" t="n"/>
      <c r="G763" s="131"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c r="AA763" s="22" t="n"/>
      <c r="AB763" s="22" t="n"/>
      <c r="AC763" s="22" t="n"/>
      <c r="AD763" s="22" t="n"/>
      <c r="AE763" s="22" t="n"/>
      <c r="AF763" s="22" t="n"/>
    </row>
    <row r="764">
      <c r="A764" s="22" t="n"/>
      <c r="B764" s="130" t="n"/>
      <c r="C764" s="22" t="n"/>
      <c r="D764" s="22" t="n"/>
      <c r="E764" s="72" t="n"/>
      <c r="F764" s="22" t="n"/>
      <c r="G764" s="131"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c r="AA764" s="22" t="n"/>
      <c r="AB764" s="22" t="n"/>
      <c r="AC764" s="22" t="n"/>
      <c r="AD764" s="22" t="n"/>
      <c r="AE764" s="22" t="n"/>
      <c r="AF764" s="22" t="n"/>
    </row>
    <row r="765">
      <c r="A765" s="22" t="n"/>
      <c r="B765" s="130" t="n"/>
      <c r="C765" s="22" t="n"/>
      <c r="D765" s="22" t="n"/>
      <c r="E765" s="72" t="n"/>
      <c r="F765" s="22" t="n"/>
      <c r="G765" s="131"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c r="AA765" s="22" t="n"/>
      <c r="AB765" s="22" t="n"/>
      <c r="AC765" s="22" t="n"/>
      <c r="AD765" s="22" t="n"/>
      <c r="AE765" s="22" t="n"/>
      <c r="AF765" s="22" t="n"/>
    </row>
    <row r="766">
      <c r="A766" s="22" t="n"/>
      <c r="B766" s="130" t="n"/>
      <c r="C766" s="22" t="n"/>
      <c r="D766" s="22" t="n"/>
      <c r="E766" s="72" t="n"/>
      <c r="F766" s="22" t="n"/>
      <c r="G766" s="131"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c r="AA766" s="22" t="n"/>
      <c r="AB766" s="22" t="n"/>
      <c r="AC766" s="22" t="n"/>
      <c r="AD766" s="22" t="n"/>
      <c r="AE766" s="22" t="n"/>
      <c r="AF766" s="22" t="n"/>
    </row>
    <row r="767">
      <c r="A767" s="22" t="n"/>
      <c r="B767" s="130" t="n"/>
      <c r="C767" s="22" t="n"/>
      <c r="D767" s="22" t="n"/>
      <c r="E767" s="72" t="n"/>
      <c r="F767" s="22" t="n"/>
      <c r="G767" s="131"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c r="AA767" s="22" t="n"/>
      <c r="AB767" s="22" t="n"/>
      <c r="AC767" s="22" t="n"/>
      <c r="AD767" s="22" t="n"/>
      <c r="AE767" s="22" t="n"/>
      <c r="AF767" s="22" t="n"/>
    </row>
    <row r="768">
      <c r="A768" s="22" t="n"/>
      <c r="B768" s="130" t="n"/>
      <c r="C768" s="22" t="n"/>
      <c r="D768" s="22" t="n"/>
      <c r="E768" s="72" t="n"/>
      <c r="F768" s="22" t="n"/>
      <c r="G768" s="131"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c r="AA768" s="22" t="n"/>
      <c r="AB768" s="22" t="n"/>
      <c r="AC768" s="22" t="n"/>
      <c r="AD768" s="22" t="n"/>
      <c r="AE768" s="22" t="n"/>
      <c r="AF768" s="22" t="n"/>
    </row>
    <row r="769">
      <c r="A769" s="22" t="n"/>
      <c r="B769" s="130" t="n"/>
      <c r="C769" s="22" t="n"/>
      <c r="D769" s="22" t="n"/>
      <c r="E769" s="72" t="n"/>
      <c r="F769" s="22" t="n"/>
      <c r="G769" s="131"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c r="AA769" s="22" t="n"/>
      <c r="AB769" s="22" t="n"/>
      <c r="AC769" s="22" t="n"/>
      <c r="AD769" s="22" t="n"/>
      <c r="AE769" s="22" t="n"/>
      <c r="AF769" s="22" t="n"/>
    </row>
    <row r="770">
      <c r="A770" s="22" t="n"/>
      <c r="B770" s="130" t="n"/>
      <c r="C770" s="22" t="n"/>
      <c r="D770" s="22" t="n"/>
      <c r="E770" s="72" t="n"/>
      <c r="F770" s="22" t="n"/>
      <c r="G770" s="131"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c r="AA770" s="22" t="n"/>
      <c r="AB770" s="22" t="n"/>
      <c r="AC770" s="22" t="n"/>
      <c r="AD770" s="22" t="n"/>
      <c r="AE770" s="22" t="n"/>
      <c r="AF770" s="22" t="n"/>
    </row>
    <row r="771">
      <c r="A771" s="22" t="n"/>
      <c r="B771" s="130" t="n"/>
      <c r="C771" s="22" t="n"/>
      <c r="D771" s="22" t="n"/>
      <c r="E771" s="72" t="n"/>
      <c r="F771" s="22" t="n"/>
      <c r="G771" s="131"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c r="AA771" s="22" t="n"/>
      <c r="AB771" s="22" t="n"/>
      <c r="AC771" s="22" t="n"/>
      <c r="AD771" s="22" t="n"/>
      <c r="AE771" s="22" t="n"/>
      <c r="AF771" s="22" t="n"/>
    </row>
    <row r="772">
      <c r="A772" s="22" t="n"/>
      <c r="B772" s="130" t="n"/>
      <c r="C772" s="22" t="n"/>
      <c r="D772" s="22" t="n"/>
      <c r="E772" s="72" t="n"/>
      <c r="F772" s="22" t="n"/>
      <c r="G772" s="131"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c r="AA772" s="22" t="n"/>
      <c r="AB772" s="22" t="n"/>
      <c r="AC772" s="22" t="n"/>
      <c r="AD772" s="22" t="n"/>
      <c r="AE772" s="22" t="n"/>
      <c r="AF772" s="22" t="n"/>
    </row>
    <row r="773">
      <c r="A773" s="22" t="n"/>
      <c r="B773" s="130" t="n"/>
      <c r="C773" s="22" t="n"/>
      <c r="D773" s="22" t="n"/>
      <c r="E773" s="72" t="n"/>
      <c r="F773" s="22" t="n"/>
      <c r="G773" s="131"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c r="AA773" s="22" t="n"/>
      <c r="AB773" s="22" t="n"/>
      <c r="AC773" s="22" t="n"/>
      <c r="AD773" s="22" t="n"/>
      <c r="AE773" s="22" t="n"/>
      <c r="AF773" s="22" t="n"/>
    </row>
    <row r="774">
      <c r="A774" s="22" t="n"/>
      <c r="B774" s="130" t="n"/>
      <c r="C774" s="22" t="n"/>
      <c r="D774" s="22" t="n"/>
      <c r="E774" s="72" t="n"/>
      <c r="F774" s="22" t="n"/>
      <c r="G774" s="131"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c r="AA774" s="22" t="n"/>
      <c r="AB774" s="22" t="n"/>
      <c r="AC774" s="22" t="n"/>
      <c r="AD774" s="22" t="n"/>
      <c r="AE774" s="22" t="n"/>
      <c r="AF774" s="22" t="n"/>
    </row>
    <row r="775">
      <c r="A775" s="22" t="n"/>
      <c r="B775" s="130" t="n"/>
      <c r="C775" s="22" t="n"/>
      <c r="D775" s="22" t="n"/>
      <c r="E775" s="72" t="n"/>
      <c r="F775" s="22" t="n"/>
      <c r="G775" s="131"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c r="AA775" s="22" t="n"/>
      <c r="AB775" s="22" t="n"/>
      <c r="AC775" s="22" t="n"/>
      <c r="AD775" s="22" t="n"/>
      <c r="AE775" s="22" t="n"/>
      <c r="AF775" s="22" t="n"/>
    </row>
    <row r="776">
      <c r="A776" s="22" t="n"/>
      <c r="B776" s="130" t="n"/>
      <c r="C776" s="22" t="n"/>
      <c r="D776" s="22" t="n"/>
      <c r="E776" s="72" t="n"/>
      <c r="F776" s="22" t="n"/>
      <c r="G776" s="131"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c r="AA776" s="22" t="n"/>
      <c r="AB776" s="22" t="n"/>
      <c r="AC776" s="22" t="n"/>
      <c r="AD776" s="22" t="n"/>
      <c r="AE776" s="22" t="n"/>
      <c r="AF776" s="22" t="n"/>
    </row>
    <row r="777">
      <c r="A777" s="22" t="n"/>
      <c r="B777" s="130" t="n"/>
      <c r="C777" s="22" t="n"/>
      <c r="D777" s="22" t="n"/>
      <c r="E777" s="72" t="n"/>
      <c r="F777" s="22" t="n"/>
      <c r="G777" s="131"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c r="AA777" s="22" t="n"/>
      <c r="AB777" s="22" t="n"/>
      <c r="AC777" s="22" t="n"/>
      <c r="AD777" s="22" t="n"/>
      <c r="AE777" s="22" t="n"/>
      <c r="AF777" s="22" t="n"/>
    </row>
    <row r="778">
      <c r="A778" s="22" t="n"/>
      <c r="B778" s="130" t="n"/>
      <c r="C778" s="22" t="n"/>
      <c r="D778" s="22" t="n"/>
      <c r="E778" s="72" t="n"/>
      <c r="F778" s="22" t="n"/>
      <c r="G778" s="131"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c r="AA778" s="22" t="n"/>
      <c r="AB778" s="22" t="n"/>
      <c r="AC778" s="22" t="n"/>
      <c r="AD778" s="22" t="n"/>
      <c r="AE778" s="22" t="n"/>
      <c r="AF778" s="22" t="n"/>
    </row>
    <row r="779">
      <c r="A779" s="22" t="n"/>
      <c r="B779" s="130" t="n"/>
      <c r="C779" s="22" t="n"/>
      <c r="D779" s="22" t="n"/>
      <c r="E779" s="72" t="n"/>
      <c r="F779" s="22" t="n"/>
      <c r="G779" s="131"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c r="AA779" s="22" t="n"/>
      <c r="AB779" s="22" t="n"/>
      <c r="AC779" s="22" t="n"/>
      <c r="AD779" s="22" t="n"/>
      <c r="AE779" s="22" t="n"/>
      <c r="AF779" s="22" t="n"/>
    </row>
    <row r="780">
      <c r="A780" s="22" t="n"/>
      <c r="B780" s="130" t="n"/>
      <c r="C780" s="22" t="n"/>
      <c r="D780" s="22" t="n"/>
      <c r="E780" s="72" t="n"/>
      <c r="F780" s="22" t="n"/>
      <c r="G780" s="131"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c r="AA780" s="22" t="n"/>
      <c r="AB780" s="22" t="n"/>
      <c r="AC780" s="22" t="n"/>
      <c r="AD780" s="22" t="n"/>
      <c r="AE780" s="22" t="n"/>
      <c r="AF780" s="22" t="n"/>
    </row>
    <row r="781">
      <c r="A781" s="22" t="n"/>
      <c r="B781" s="130" t="n"/>
      <c r="C781" s="22" t="n"/>
      <c r="D781" s="22" t="n"/>
      <c r="E781" s="72" t="n"/>
      <c r="F781" s="22" t="n"/>
      <c r="G781" s="131"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c r="AA781" s="22" t="n"/>
      <c r="AB781" s="22" t="n"/>
      <c r="AC781" s="22" t="n"/>
      <c r="AD781" s="22" t="n"/>
      <c r="AE781" s="22" t="n"/>
      <c r="AF781" s="22" t="n"/>
    </row>
    <row r="782">
      <c r="A782" s="22" t="n"/>
      <c r="B782" s="130" t="n"/>
      <c r="C782" s="22" t="n"/>
      <c r="D782" s="22" t="n"/>
      <c r="E782" s="72" t="n"/>
      <c r="F782" s="22" t="n"/>
      <c r="G782" s="131"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c r="AA782" s="22" t="n"/>
      <c r="AB782" s="22" t="n"/>
      <c r="AC782" s="22" t="n"/>
      <c r="AD782" s="22" t="n"/>
      <c r="AE782" s="22" t="n"/>
      <c r="AF782" s="22" t="n"/>
    </row>
    <row r="783">
      <c r="A783" s="22" t="n"/>
      <c r="B783" s="130" t="n"/>
      <c r="C783" s="22" t="n"/>
      <c r="D783" s="22" t="n"/>
      <c r="E783" s="72" t="n"/>
      <c r="F783" s="22" t="n"/>
      <c r="G783" s="131"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c r="AA783" s="22" t="n"/>
      <c r="AB783" s="22" t="n"/>
      <c r="AC783" s="22" t="n"/>
      <c r="AD783" s="22" t="n"/>
      <c r="AE783" s="22" t="n"/>
      <c r="AF783" s="22" t="n"/>
    </row>
    <row r="784">
      <c r="A784" s="22" t="n"/>
      <c r="B784" s="130" t="n"/>
      <c r="C784" s="22" t="n"/>
      <c r="D784" s="22" t="n"/>
      <c r="E784" s="72" t="n"/>
      <c r="F784" s="22" t="n"/>
      <c r="G784" s="131"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c r="AA784" s="22" t="n"/>
      <c r="AB784" s="22" t="n"/>
      <c r="AC784" s="22" t="n"/>
      <c r="AD784" s="22" t="n"/>
      <c r="AE784" s="22" t="n"/>
      <c r="AF784" s="22" t="n"/>
    </row>
    <row r="785">
      <c r="A785" s="22" t="n"/>
      <c r="B785" s="130" t="n"/>
      <c r="C785" s="22" t="n"/>
      <c r="D785" s="22" t="n"/>
      <c r="E785" s="72" t="n"/>
      <c r="F785" s="22" t="n"/>
      <c r="G785" s="131"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c r="AA785" s="22" t="n"/>
      <c r="AB785" s="22" t="n"/>
      <c r="AC785" s="22" t="n"/>
      <c r="AD785" s="22" t="n"/>
      <c r="AE785" s="22" t="n"/>
      <c r="AF785" s="22" t="n"/>
    </row>
    <row r="786">
      <c r="A786" s="22" t="n"/>
      <c r="B786" s="130" t="n"/>
      <c r="C786" s="22" t="n"/>
      <c r="D786" s="22" t="n"/>
      <c r="E786" s="72" t="n"/>
      <c r="F786" s="22" t="n"/>
      <c r="G786" s="131"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c r="AA786" s="22" t="n"/>
      <c r="AB786" s="22" t="n"/>
      <c r="AC786" s="22" t="n"/>
      <c r="AD786" s="22" t="n"/>
      <c r="AE786" s="22" t="n"/>
      <c r="AF786" s="22" t="n"/>
    </row>
    <row r="787">
      <c r="A787" s="22" t="n"/>
      <c r="B787" s="130" t="n"/>
      <c r="C787" s="22" t="n"/>
      <c r="D787" s="22" t="n"/>
      <c r="E787" s="72" t="n"/>
      <c r="F787" s="22" t="n"/>
      <c r="G787" s="131"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c r="AA787" s="22" t="n"/>
      <c r="AB787" s="22" t="n"/>
      <c r="AC787" s="22" t="n"/>
      <c r="AD787" s="22" t="n"/>
      <c r="AE787" s="22" t="n"/>
      <c r="AF787" s="22" t="n"/>
    </row>
    <row r="788">
      <c r="A788" s="22" t="n"/>
      <c r="B788" s="130" t="n"/>
      <c r="C788" s="22" t="n"/>
      <c r="D788" s="22" t="n"/>
      <c r="E788" s="72" t="n"/>
      <c r="F788" s="22" t="n"/>
      <c r="G788" s="131"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c r="AA788" s="22" t="n"/>
      <c r="AB788" s="22" t="n"/>
      <c r="AC788" s="22" t="n"/>
      <c r="AD788" s="22" t="n"/>
      <c r="AE788" s="22" t="n"/>
      <c r="AF788" s="22" t="n"/>
    </row>
    <row r="789">
      <c r="A789" s="22" t="n"/>
      <c r="B789" s="130" t="n"/>
      <c r="C789" s="22" t="n"/>
      <c r="D789" s="22" t="n"/>
      <c r="E789" s="72" t="n"/>
      <c r="F789" s="22" t="n"/>
      <c r="G789" s="131"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c r="AA789" s="22" t="n"/>
      <c r="AB789" s="22" t="n"/>
      <c r="AC789" s="22" t="n"/>
      <c r="AD789" s="22" t="n"/>
      <c r="AE789" s="22" t="n"/>
      <c r="AF789" s="22" t="n"/>
    </row>
    <row r="790">
      <c r="A790" s="22" t="n"/>
      <c r="B790" s="130" t="n"/>
      <c r="C790" s="22" t="n"/>
      <c r="D790" s="22" t="n"/>
      <c r="E790" s="72" t="n"/>
      <c r="F790" s="22" t="n"/>
      <c r="G790" s="131"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c r="AA790" s="22" t="n"/>
      <c r="AB790" s="22" t="n"/>
      <c r="AC790" s="22" t="n"/>
      <c r="AD790" s="22" t="n"/>
      <c r="AE790" s="22" t="n"/>
      <c r="AF790" s="22" t="n"/>
    </row>
    <row r="791">
      <c r="A791" s="22" t="n"/>
      <c r="B791" s="130" t="n"/>
      <c r="C791" s="22" t="n"/>
      <c r="D791" s="22" t="n"/>
      <c r="E791" s="72" t="n"/>
      <c r="F791" s="22" t="n"/>
      <c r="G791" s="131"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c r="AA791" s="22" t="n"/>
      <c r="AB791" s="22" t="n"/>
      <c r="AC791" s="22" t="n"/>
      <c r="AD791" s="22" t="n"/>
      <c r="AE791" s="22" t="n"/>
      <c r="AF791" s="22" t="n"/>
    </row>
    <row r="792">
      <c r="A792" s="22" t="n"/>
      <c r="B792" s="130" t="n"/>
      <c r="C792" s="22" t="n"/>
      <c r="D792" s="22" t="n"/>
      <c r="E792" s="72" t="n"/>
      <c r="F792" s="22" t="n"/>
      <c r="G792" s="131"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c r="AA792" s="22" t="n"/>
      <c r="AB792" s="22" t="n"/>
      <c r="AC792" s="22" t="n"/>
      <c r="AD792" s="22" t="n"/>
      <c r="AE792" s="22" t="n"/>
      <c r="AF792" s="22" t="n"/>
    </row>
    <row r="793">
      <c r="A793" s="22" t="n"/>
      <c r="B793" s="130" t="n"/>
      <c r="C793" s="22" t="n"/>
      <c r="D793" s="22" t="n"/>
      <c r="E793" s="72" t="n"/>
      <c r="F793" s="22" t="n"/>
      <c r="G793" s="131"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c r="AA793" s="22" t="n"/>
      <c r="AB793" s="22" t="n"/>
      <c r="AC793" s="22" t="n"/>
      <c r="AD793" s="22" t="n"/>
      <c r="AE793" s="22" t="n"/>
      <c r="AF793" s="22" t="n"/>
    </row>
    <row r="794">
      <c r="A794" s="22" t="n"/>
      <c r="B794" s="130" t="n"/>
      <c r="C794" s="22" t="n"/>
      <c r="D794" s="22" t="n"/>
      <c r="E794" s="72" t="n"/>
      <c r="F794" s="22" t="n"/>
      <c r="G794" s="131"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c r="AA794" s="22" t="n"/>
      <c r="AB794" s="22" t="n"/>
      <c r="AC794" s="22" t="n"/>
      <c r="AD794" s="22" t="n"/>
      <c r="AE794" s="22" t="n"/>
      <c r="AF794" s="22" t="n"/>
    </row>
    <row r="795">
      <c r="A795" s="22" t="n"/>
      <c r="B795" s="130" t="n"/>
      <c r="C795" s="22" t="n"/>
      <c r="D795" s="22" t="n"/>
      <c r="E795" s="72" t="n"/>
      <c r="F795" s="22" t="n"/>
      <c r="G795" s="131"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c r="AA795" s="22" t="n"/>
      <c r="AB795" s="22" t="n"/>
      <c r="AC795" s="22" t="n"/>
      <c r="AD795" s="22" t="n"/>
      <c r="AE795" s="22" t="n"/>
      <c r="AF795" s="22" t="n"/>
    </row>
    <row r="796">
      <c r="A796" s="22" t="n"/>
      <c r="B796" s="130" t="n"/>
      <c r="C796" s="22" t="n"/>
      <c r="D796" s="22" t="n"/>
      <c r="E796" s="72" t="n"/>
      <c r="F796" s="22" t="n"/>
      <c r="G796" s="131"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c r="AA796" s="22" t="n"/>
      <c r="AB796" s="22" t="n"/>
      <c r="AC796" s="22" t="n"/>
      <c r="AD796" s="22" t="n"/>
      <c r="AE796" s="22" t="n"/>
      <c r="AF796" s="22" t="n"/>
    </row>
    <row r="797">
      <c r="A797" s="22" t="n"/>
      <c r="B797" s="130" t="n"/>
      <c r="C797" s="22" t="n"/>
      <c r="D797" s="22" t="n"/>
      <c r="E797" s="72" t="n"/>
      <c r="F797" s="22" t="n"/>
      <c r="G797" s="131"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c r="AA797" s="22" t="n"/>
      <c r="AB797" s="22" t="n"/>
      <c r="AC797" s="22" t="n"/>
      <c r="AD797" s="22" t="n"/>
      <c r="AE797" s="22" t="n"/>
      <c r="AF797" s="22" t="n"/>
    </row>
    <row r="798">
      <c r="A798" s="22" t="n"/>
      <c r="B798" s="130" t="n"/>
      <c r="C798" s="22" t="n"/>
      <c r="D798" s="22" t="n"/>
      <c r="E798" s="72" t="n"/>
      <c r="F798" s="22" t="n"/>
      <c r="G798" s="131"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c r="AA798" s="22" t="n"/>
      <c r="AB798" s="22" t="n"/>
      <c r="AC798" s="22" t="n"/>
      <c r="AD798" s="22" t="n"/>
      <c r="AE798" s="22" t="n"/>
      <c r="AF798" s="22" t="n"/>
    </row>
    <row r="799">
      <c r="A799" s="22" t="n"/>
      <c r="B799" s="130" t="n"/>
      <c r="C799" s="22" t="n"/>
      <c r="D799" s="22" t="n"/>
      <c r="E799" s="72" t="n"/>
      <c r="F799" s="22" t="n"/>
      <c r="G799" s="131"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c r="AA799" s="22" t="n"/>
      <c r="AB799" s="22" t="n"/>
      <c r="AC799" s="22" t="n"/>
      <c r="AD799" s="22" t="n"/>
      <c r="AE799" s="22" t="n"/>
      <c r="AF799" s="22" t="n"/>
    </row>
    <row r="800">
      <c r="A800" s="22" t="n"/>
      <c r="B800" s="130" t="n"/>
      <c r="C800" s="22" t="n"/>
      <c r="D800" s="22" t="n"/>
      <c r="E800" s="72" t="n"/>
      <c r="F800" s="22" t="n"/>
      <c r="G800" s="131"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c r="AA800" s="22" t="n"/>
      <c r="AB800" s="22" t="n"/>
      <c r="AC800" s="22" t="n"/>
      <c r="AD800" s="22" t="n"/>
      <c r="AE800" s="22" t="n"/>
      <c r="AF800" s="22" t="n"/>
    </row>
    <row r="801">
      <c r="A801" s="22" t="n"/>
      <c r="B801" s="130" t="n"/>
      <c r="C801" s="22" t="n"/>
      <c r="D801" s="22" t="n"/>
      <c r="E801" s="72" t="n"/>
      <c r="F801" s="22" t="n"/>
      <c r="G801" s="131"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c r="AA801" s="22" t="n"/>
      <c r="AB801" s="22" t="n"/>
      <c r="AC801" s="22" t="n"/>
      <c r="AD801" s="22" t="n"/>
      <c r="AE801" s="22" t="n"/>
      <c r="AF801" s="22" t="n"/>
    </row>
    <row r="802">
      <c r="A802" s="22" t="n"/>
      <c r="B802" s="130" t="n"/>
      <c r="C802" s="22" t="n"/>
      <c r="D802" s="22" t="n"/>
      <c r="E802" s="72" t="n"/>
      <c r="F802" s="22" t="n"/>
      <c r="G802" s="131"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c r="AA802" s="22" t="n"/>
      <c r="AB802" s="22" t="n"/>
      <c r="AC802" s="22" t="n"/>
      <c r="AD802" s="22" t="n"/>
      <c r="AE802" s="22" t="n"/>
      <c r="AF802" s="22" t="n"/>
    </row>
    <row r="803">
      <c r="A803" s="22" t="n"/>
      <c r="B803" s="130" t="n"/>
      <c r="C803" s="22" t="n"/>
      <c r="D803" s="22" t="n"/>
      <c r="E803" s="72" t="n"/>
      <c r="F803" s="22" t="n"/>
      <c r="G803" s="131"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c r="AA803" s="22" t="n"/>
      <c r="AB803" s="22" t="n"/>
      <c r="AC803" s="22" t="n"/>
      <c r="AD803" s="22" t="n"/>
      <c r="AE803" s="22" t="n"/>
      <c r="AF803" s="22" t="n"/>
    </row>
    <row r="804">
      <c r="A804" s="22" t="n"/>
      <c r="B804" s="130" t="n"/>
      <c r="C804" s="22" t="n"/>
      <c r="D804" s="22" t="n"/>
      <c r="E804" s="72" t="n"/>
      <c r="F804" s="22" t="n"/>
      <c r="G804" s="131"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c r="AA804" s="22" t="n"/>
      <c r="AB804" s="22" t="n"/>
      <c r="AC804" s="22" t="n"/>
      <c r="AD804" s="22" t="n"/>
      <c r="AE804" s="22" t="n"/>
      <c r="AF804" s="22" t="n"/>
    </row>
    <row r="805">
      <c r="A805" s="22" t="n"/>
      <c r="B805" s="130" t="n"/>
      <c r="C805" s="22" t="n"/>
      <c r="D805" s="22" t="n"/>
      <c r="E805" s="72" t="n"/>
      <c r="F805" s="22" t="n"/>
      <c r="G805" s="131"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c r="AA805" s="22" t="n"/>
      <c r="AB805" s="22" t="n"/>
      <c r="AC805" s="22" t="n"/>
      <c r="AD805" s="22" t="n"/>
      <c r="AE805" s="22" t="n"/>
      <c r="AF805" s="22" t="n"/>
    </row>
    <row r="806">
      <c r="A806" s="22" t="n"/>
      <c r="B806" s="130" t="n"/>
      <c r="C806" s="22" t="n"/>
      <c r="D806" s="22" t="n"/>
      <c r="E806" s="72" t="n"/>
      <c r="F806" s="22" t="n"/>
      <c r="G806" s="131"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c r="AA806" s="22" t="n"/>
      <c r="AB806" s="22" t="n"/>
      <c r="AC806" s="22" t="n"/>
      <c r="AD806" s="22" t="n"/>
      <c r="AE806" s="22" t="n"/>
      <c r="AF806" s="22" t="n"/>
    </row>
    <row r="807">
      <c r="A807" s="22" t="n"/>
      <c r="B807" s="130" t="n"/>
      <c r="C807" s="22" t="n"/>
      <c r="D807" s="22" t="n"/>
      <c r="E807" s="72" t="n"/>
      <c r="F807" s="22" t="n"/>
      <c r="G807" s="131"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c r="AA807" s="22" t="n"/>
      <c r="AB807" s="22" t="n"/>
      <c r="AC807" s="22" t="n"/>
      <c r="AD807" s="22" t="n"/>
      <c r="AE807" s="22" t="n"/>
      <c r="AF807" s="22" t="n"/>
    </row>
    <row r="808">
      <c r="A808" s="22" t="n"/>
      <c r="B808" s="130" t="n"/>
      <c r="C808" s="22" t="n"/>
      <c r="D808" s="22" t="n"/>
      <c r="E808" s="72" t="n"/>
      <c r="F808" s="22" t="n"/>
      <c r="G808" s="131"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c r="AA808" s="22" t="n"/>
      <c r="AB808" s="22" t="n"/>
      <c r="AC808" s="22" t="n"/>
      <c r="AD808" s="22" t="n"/>
      <c r="AE808" s="22" t="n"/>
      <c r="AF808" s="22" t="n"/>
    </row>
    <row r="809">
      <c r="A809" s="22" t="n"/>
      <c r="B809" s="130" t="n"/>
      <c r="C809" s="22" t="n"/>
      <c r="D809" s="22" t="n"/>
      <c r="E809" s="72" t="n"/>
      <c r="F809" s="22" t="n"/>
      <c r="G809" s="131"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c r="AA809" s="22" t="n"/>
      <c r="AB809" s="22" t="n"/>
      <c r="AC809" s="22" t="n"/>
      <c r="AD809" s="22" t="n"/>
      <c r="AE809" s="22" t="n"/>
      <c r="AF809" s="22" t="n"/>
    </row>
    <row r="810">
      <c r="A810" s="22" t="n"/>
      <c r="B810" s="130" t="n"/>
      <c r="C810" s="22" t="n"/>
      <c r="D810" s="22" t="n"/>
      <c r="E810" s="72" t="n"/>
      <c r="F810" s="22" t="n"/>
      <c r="G810" s="131"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c r="AA810" s="22" t="n"/>
      <c r="AB810" s="22" t="n"/>
      <c r="AC810" s="22" t="n"/>
      <c r="AD810" s="22" t="n"/>
      <c r="AE810" s="22" t="n"/>
      <c r="AF810" s="22" t="n"/>
    </row>
    <row r="811">
      <c r="A811" s="22" t="n"/>
      <c r="B811" s="130" t="n"/>
      <c r="C811" s="22" t="n"/>
      <c r="D811" s="22" t="n"/>
      <c r="E811" s="72" t="n"/>
      <c r="F811" s="22" t="n"/>
      <c r="G811" s="131"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c r="AA811" s="22" t="n"/>
      <c r="AB811" s="22" t="n"/>
      <c r="AC811" s="22" t="n"/>
      <c r="AD811" s="22" t="n"/>
      <c r="AE811" s="22" t="n"/>
      <c r="AF811" s="22" t="n"/>
    </row>
    <row r="812">
      <c r="A812" s="22" t="n"/>
      <c r="B812" s="130" t="n"/>
      <c r="C812" s="22" t="n"/>
      <c r="D812" s="22" t="n"/>
      <c r="E812" s="72" t="n"/>
      <c r="F812" s="22" t="n"/>
      <c r="G812" s="131"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c r="AA812" s="22" t="n"/>
      <c r="AB812" s="22" t="n"/>
      <c r="AC812" s="22" t="n"/>
      <c r="AD812" s="22" t="n"/>
      <c r="AE812" s="22" t="n"/>
      <c r="AF812" s="22" t="n"/>
    </row>
    <row r="813">
      <c r="A813" s="22" t="n"/>
      <c r="B813" s="130" t="n"/>
      <c r="C813" s="22" t="n"/>
      <c r="D813" s="22" t="n"/>
      <c r="E813" s="72" t="n"/>
      <c r="F813" s="22" t="n"/>
      <c r="G813" s="131"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c r="AA813" s="22" t="n"/>
      <c r="AB813" s="22" t="n"/>
      <c r="AC813" s="22" t="n"/>
      <c r="AD813" s="22" t="n"/>
      <c r="AE813" s="22" t="n"/>
      <c r="AF813" s="22" t="n"/>
    </row>
    <row r="814">
      <c r="A814" s="22" t="n"/>
      <c r="B814" s="130" t="n"/>
      <c r="C814" s="22" t="n"/>
      <c r="D814" s="22" t="n"/>
      <c r="E814" s="72" t="n"/>
      <c r="F814" s="22" t="n"/>
      <c r="G814" s="131"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c r="AA814" s="22" t="n"/>
      <c r="AB814" s="22" t="n"/>
      <c r="AC814" s="22" t="n"/>
      <c r="AD814" s="22" t="n"/>
      <c r="AE814" s="22" t="n"/>
      <c r="AF814" s="22" t="n"/>
    </row>
    <row r="815">
      <c r="A815" s="22" t="n"/>
      <c r="B815" s="130" t="n"/>
      <c r="C815" s="22" t="n"/>
      <c r="D815" s="22" t="n"/>
      <c r="E815" s="72" t="n"/>
      <c r="F815" s="22" t="n"/>
      <c r="G815" s="131"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c r="AA815" s="22" t="n"/>
      <c r="AB815" s="22" t="n"/>
      <c r="AC815" s="22" t="n"/>
      <c r="AD815" s="22" t="n"/>
      <c r="AE815" s="22" t="n"/>
      <c r="AF815" s="22" t="n"/>
    </row>
    <row r="816">
      <c r="A816" s="22" t="n"/>
      <c r="B816" s="130" t="n"/>
      <c r="C816" s="22" t="n"/>
      <c r="D816" s="22" t="n"/>
      <c r="E816" s="72" t="n"/>
      <c r="F816" s="22" t="n"/>
      <c r="G816" s="131"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c r="AA816" s="22" t="n"/>
      <c r="AB816" s="22" t="n"/>
      <c r="AC816" s="22" t="n"/>
      <c r="AD816" s="22" t="n"/>
      <c r="AE816" s="22" t="n"/>
      <c r="AF816" s="22" t="n"/>
    </row>
    <row r="817">
      <c r="A817" s="22" t="n"/>
      <c r="B817" s="130" t="n"/>
      <c r="C817" s="22" t="n"/>
      <c r="D817" s="22" t="n"/>
      <c r="E817" s="72" t="n"/>
      <c r="F817" s="22" t="n"/>
      <c r="G817" s="131"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c r="AA817" s="22" t="n"/>
      <c r="AB817" s="22" t="n"/>
      <c r="AC817" s="22" t="n"/>
      <c r="AD817" s="22" t="n"/>
      <c r="AE817" s="22" t="n"/>
      <c r="AF817" s="22" t="n"/>
    </row>
    <row r="818">
      <c r="A818" s="22" t="n"/>
      <c r="B818" s="130" t="n"/>
      <c r="C818" s="22" t="n"/>
      <c r="D818" s="22" t="n"/>
      <c r="E818" s="72" t="n"/>
      <c r="F818" s="22" t="n"/>
      <c r="G818" s="131"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c r="AA818" s="22" t="n"/>
      <c r="AB818" s="22" t="n"/>
      <c r="AC818" s="22" t="n"/>
      <c r="AD818" s="22" t="n"/>
      <c r="AE818" s="22" t="n"/>
      <c r="AF818" s="22" t="n"/>
    </row>
    <row r="819">
      <c r="A819" s="22" t="n"/>
      <c r="B819" s="130" t="n"/>
      <c r="C819" s="22" t="n"/>
      <c r="D819" s="22" t="n"/>
      <c r="E819" s="72" t="n"/>
      <c r="F819" s="22" t="n"/>
      <c r="G819" s="131"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c r="AA819" s="22" t="n"/>
      <c r="AB819" s="22" t="n"/>
      <c r="AC819" s="22" t="n"/>
      <c r="AD819" s="22" t="n"/>
      <c r="AE819" s="22" t="n"/>
      <c r="AF819" s="22" t="n"/>
    </row>
    <row r="820">
      <c r="A820" s="22" t="n"/>
      <c r="B820" s="130" t="n"/>
      <c r="C820" s="22" t="n"/>
      <c r="D820" s="22" t="n"/>
      <c r="E820" s="72" t="n"/>
      <c r="F820" s="22" t="n"/>
      <c r="G820" s="131"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c r="AA820" s="22" t="n"/>
      <c r="AB820" s="22" t="n"/>
      <c r="AC820" s="22" t="n"/>
      <c r="AD820" s="22" t="n"/>
      <c r="AE820" s="22" t="n"/>
      <c r="AF820" s="22" t="n"/>
    </row>
    <row r="821">
      <c r="A821" s="22" t="n"/>
      <c r="B821" s="130" t="n"/>
      <c r="C821" s="22" t="n"/>
      <c r="D821" s="22" t="n"/>
      <c r="E821" s="72" t="n"/>
      <c r="F821" s="22" t="n"/>
      <c r="G821" s="131"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c r="AA821" s="22" t="n"/>
      <c r="AB821" s="22" t="n"/>
      <c r="AC821" s="22" t="n"/>
      <c r="AD821" s="22" t="n"/>
      <c r="AE821" s="22" t="n"/>
      <c r="AF821" s="22" t="n"/>
    </row>
    <row r="822">
      <c r="A822" s="22" t="n"/>
      <c r="B822" s="130" t="n"/>
      <c r="C822" s="22" t="n"/>
      <c r="D822" s="22" t="n"/>
      <c r="E822" s="72" t="n"/>
      <c r="F822" s="22" t="n"/>
      <c r="G822" s="131"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c r="AA822" s="22" t="n"/>
      <c r="AB822" s="22" t="n"/>
      <c r="AC822" s="22" t="n"/>
      <c r="AD822" s="22" t="n"/>
      <c r="AE822" s="22" t="n"/>
      <c r="AF822" s="22" t="n"/>
    </row>
    <row r="823">
      <c r="A823" s="22" t="n"/>
      <c r="B823" s="130" t="n"/>
      <c r="C823" s="22" t="n"/>
      <c r="D823" s="22" t="n"/>
      <c r="E823" s="72" t="n"/>
      <c r="F823" s="22" t="n"/>
      <c r="G823" s="131"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c r="AA823" s="22" t="n"/>
      <c r="AB823" s="22" t="n"/>
      <c r="AC823" s="22" t="n"/>
      <c r="AD823" s="22" t="n"/>
      <c r="AE823" s="22" t="n"/>
      <c r="AF823" s="22" t="n"/>
    </row>
    <row r="824">
      <c r="A824" s="22" t="n"/>
      <c r="B824" s="130" t="n"/>
      <c r="C824" s="22" t="n"/>
      <c r="D824" s="22" t="n"/>
      <c r="E824" s="72" t="n"/>
      <c r="F824" s="22" t="n"/>
      <c r="G824" s="131"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c r="AA824" s="22" t="n"/>
      <c r="AB824" s="22" t="n"/>
      <c r="AC824" s="22" t="n"/>
      <c r="AD824" s="22" t="n"/>
      <c r="AE824" s="22" t="n"/>
      <c r="AF824" s="22" t="n"/>
    </row>
    <row r="825">
      <c r="A825" s="22" t="n"/>
      <c r="B825" s="130" t="n"/>
      <c r="C825" s="22" t="n"/>
      <c r="D825" s="22" t="n"/>
      <c r="E825" s="72" t="n"/>
      <c r="F825" s="22" t="n"/>
      <c r="G825" s="131"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c r="AA825" s="22" t="n"/>
      <c r="AB825" s="22" t="n"/>
      <c r="AC825" s="22" t="n"/>
      <c r="AD825" s="22" t="n"/>
      <c r="AE825" s="22" t="n"/>
      <c r="AF825" s="22" t="n"/>
    </row>
    <row r="826">
      <c r="A826" s="22" t="n"/>
      <c r="B826" s="130" t="n"/>
      <c r="C826" s="22" t="n"/>
      <c r="D826" s="22" t="n"/>
      <c r="E826" s="72" t="n"/>
      <c r="F826" s="22" t="n"/>
      <c r="G826" s="131"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c r="AA826" s="22" t="n"/>
      <c r="AB826" s="22" t="n"/>
      <c r="AC826" s="22" t="n"/>
      <c r="AD826" s="22" t="n"/>
      <c r="AE826" s="22" t="n"/>
      <c r="AF826" s="22" t="n"/>
    </row>
    <row r="827">
      <c r="A827" s="22" t="n"/>
      <c r="B827" s="130" t="n"/>
      <c r="C827" s="22" t="n"/>
      <c r="D827" s="22" t="n"/>
      <c r="E827" s="72" t="n"/>
      <c r="F827" s="22" t="n"/>
      <c r="G827" s="131"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c r="AA827" s="22" t="n"/>
      <c r="AB827" s="22" t="n"/>
      <c r="AC827" s="22" t="n"/>
      <c r="AD827" s="22" t="n"/>
      <c r="AE827" s="22" t="n"/>
      <c r="AF827" s="22" t="n"/>
    </row>
    <row r="828">
      <c r="A828" s="22" t="n"/>
      <c r="B828" s="130" t="n"/>
      <c r="C828" s="22" t="n"/>
      <c r="D828" s="22" t="n"/>
      <c r="E828" s="72" t="n"/>
      <c r="F828" s="22" t="n"/>
      <c r="G828" s="131"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c r="AA828" s="22" t="n"/>
      <c r="AB828" s="22" t="n"/>
      <c r="AC828" s="22" t="n"/>
      <c r="AD828" s="22" t="n"/>
      <c r="AE828" s="22" t="n"/>
      <c r="AF828" s="22" t="n"/>
    </row>
    <row r="829">
      <c r="A829" s="22" t="n"/>
      <c r="B829" s="130" t="n"/>
      <c r="C829" s="22" t="n"/>
      <c r="D829" s="22" t="n"/>
      <c r="E829" s="72" t="n"/>
      <c r="F829" s="22" t="n"/>
      <c r="G829" s="131"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c r="AA829" s="22" t="n"/>
      <c r="AB829" s="22" t="n"/>
      <c r="AC829" s="22" t="n"/>
      <c r="AD829" s="22" t="n"/>
      <c r="AE829" s="22" t="n"/>
      <c r="AF829" s="22" t="n"/>
    </row>
    <row r="830">
      <c r="A830" s="22" t="n"/>
      <c r="B830" s="130" t="n"/>
      <c r="C830" s="22" t="n"/>
      <c r="D830" s="22" t="n"/>
      <c r="E830" s="72" t="n"/>
      <c r="F830" s="22" t="n"/>
      <c r="G830" s="131"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c r="AA830" s="22" t="n"/>
      <c r="AB830" s="22" t="n"/>
      <c r="AC830" s="22" t="n"/>
      <c r="AD830" s="22" t="n"/>
      <c r="AE830" s="22" t="n"/>
      <c r="AF830" s="22" t="n"/>
    </row>
    <row r="831">
      <c r="A831" s="22" t="n"/>
      <c r="B831" s="130" t="n"/>
      <c r="C831" s="22" t="n"/>
      <c r="D831" s="22" t="n"/>
      <c r="E831" s="72" t="n"/>
      <c r="F831" s="22" t="n"/>
      <c r="G831" s="131"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c r="AA831" s="22" t="n"/>
      <c r="AB831" s="22" t="n"/>
      <c r="AC831" s="22" t="n"/>
      <c r="AD831" s="22" t="n"/>
      <c r="AE831" s="22" t="n"/>
      <c r="AF831" s="22" t="n"/>
    </row>
    <row r="832">
      <c r="A832" s="22" t="n"/>
      <c r="B832" s="130" t="n"/>
      <c r="C832" s="22" t="n"/>
      <c r="D832" s="22" t="n"/>
      <c r="E832" s="72" t="n"/>
      <c r="F832" s="22" t="n"/>
      <c r="G832" s="131"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c r="AA832" s="22" t="n"/>
      <c r="AB832" s="22" t="n"/>
      <c r="AC832" s="22" t="n"/>
      <c r="AD832" s="22" t="n"/>
      <c r="AE832" s="22" t="n"/>
      <c r="AF832" s="22" t="n"/>
    </row>
    <row r="833">
      <c r="A833" s="22" t="n"/>
      <c r="B833" s="130" t="n"/>
      <c r="C833" s="22" t="n"/>
      <c r="D833" s="22" t="n"/>
      <c r="E833" s="72" t="n"/>
      <c r="F833" s="22" t="n"/>
      <c r="G833" s="131"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c r="AA833" s="22" t="n"/>
      <c r="AB833" s="22" t="n"/>
      <c r="AC833" s="22" t="n"/>
      <c r="AD833" s="22" t="n"/>
      <c r="AE833" s="22" t="n"/>
      <c r="AF833" s="22" t="n"/>
    </row>
    <row r="834">
      <c r="A834" s="22" t="n"/>
      <c r="B834" s="130" t="n"/>
      <c r="C834" s="22" t="n"/>
      <c r="D834" s="22" t="n"/>
      <c r="E834" s="72" t="n"/>
      <c r="F834" s="22" t="n"/>
      <c r="G834" s="131"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c r="AA834" s="22" t="n"/>
      <c r="AB834" s="22" t="n"/>
      <c r="AC834" s="22" t="n"/>
      <c r="AD834" s="22" t="n"/>
      <c r="AE834" s="22" t="n"/>
      <c r="AF834" s="22" t="n"/>
    </row>
    <row r="835">
      <c r="A835" s="22" t="n"/>
      <c r="B835" s="130" t="n"/>
      <c r="C835" s="22" t="n"/>
      <c r="D835" s="22" t="n"/>
      <c r="E835" s="72" t="n"/>
      <c r="F835" s="22" t="n"/>
      <c r="G835" s="131"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c r="AA835" s="22" t="n"/>
      <c r="AB835" s="22" t="n"/>
      <c r="AC835" s="22" t="n"/>
      <c r="AD835" s="22" t="n"/>
      <c r="AE835" s="22" t="n"/>
      <c r="AF835" s="22" t="n"/>
    </row>
    <row r="836">
      <c r="A836" s="22" t="n"/>
      <c r="B836" s="130" t="n"/>
      <c r="C836" s="22" t="n"/>
      <c r="D836" s="22" t="n"/>
      <c r="E836" s="72" t="n"/>
      <c r="F836" s="22" t="n"/>
      <c r="G836" s="131"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c r="AA836" s="22" t="n"/>
      <c r="AB836" s="22" t="n"/>
      <c r="AC836" s="22" t="n"/>
      <c r="AD836" s="22" t="n"/>
      <c r="AE836" s="22" t="n"/>
      <c r="AF836" s="22" t="n"/>
    </row>
    <row r="837">
      <c r="A837" s="22" t="n"/>
      <c r="B837" s="130" t="n"/>
      <c r="C837" s="22" t="n"/>
      <c r="D837" s="22" t="n"/>
      <c r="E837" s="72" t="n"/>
      <c r="F837" s="22" t="n"/>
      <c r="G837" s="131"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c r="AA837" s="22" t="n"/>
      <c r="AB837" s="22" t="n"/>
      <c r="AC837" s="22" t="n"/>
      <c r="AD837" s="22" t="n"/>
      <c r="AE837" s="22" t="n"/>
      <c r="AF837" s="22" t="n"/>
    </row>
    <row r="838">
      <c r="A838" s="22" t="n"/>
      <c r="B838" s="130" t="n"/>
      <c r="C838" s="22" t="n"/>
      <c r="D838" s="22" t="n"/>
      <c r="E838" s="72" t="n"/>
      <c r="F838" s="22" t="n"/>
      <c r="G838" s="131"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c r="AA838" s="22" t="n"/>
      <c r="AB838" s="22" t="n"/>
      <c r="AC838" s="22" t="n"/>
      <c r="AD838" s="22" t="n"/>
      <c r="AE838" s="22" t="n"/>
      <c r="AF838" s="22" t="n"/>
    </row>
    <row r="839">
      <c r="A839" s="22" t="n"/>
      <c r="B839" s="130" t="n"/>
      <c r="C839" s="22" t="n"/>
      <c r="D839" s="22" t="n"/>
      <c r="E839" s="72" t="n"/>
      <c r="F839" s="22" t="n"/>
      <c r="G839" s="131"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c r="AA839" s="22" t="n"/>
      <c r="AB839" s="22" t="n"/>
      <c r="AC839" s="22" t="n"/>
      <c r="AD839" s="22" t="n"/>
      <c r="AE839" s="22" t="n"/>
      <c r="AF839" s="22" t="n"/>
    </row>
    <row r="840">
      <c r="A840" s="22" t="n"/>
      <c r="B840" s="130" t="n"/>
      <c r="C840" s="22" t="n"/>
      <c r="D840" s="22" t="n"/>
      <c r="E840" s="72" t="n"/>
      <c r="F840" s="22" t="n"/>
      <c r="G840" s="131"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c r="AA840" s="22" t="n"/>
      <c r="AB840" s="22" t="n"/>
      <c r="AC840" s="22" t="n"/>
      <c r="AD840" s="22" t="n"/>
      <c r="AE840" s="22" t="n"/>
      <c r="AF840" s="22" t="n"/>
    </row>
    <row r="841">
      <c r="A841" s="22" t="n"/>
      <c r="B841" s="130" t="n"/>
      <c r="C841" s="22" t="n"/>
      <c r="D841" s="22" t="n"/>
      <c r="E841" s="72" t="n"/>
      <c r="F841" s="22" t="n"/>
      <c r="G841" s="131"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c r="AA841" s="22" t="n"/>
      <c r="AB841" s="22" t="n"/>
      <c r="AC841" s="22" t="n"/>
      <c r="AD841" s="22" t="n"/>
      <c r="AE841" s="22" t="n"/>
      <c r="AF841" s="22" t="n"/>
    </row>
    <row r="842">
      <c r="A842" s="22" t="n"/>
      <c r="B842" s="130" t="n"/>
      <c r="C842" s="22" t="n"/>
      <c r="D842" s="22" t="n"/>
      <c r="E842" s="72" t="n"/>
      <c r="F842" s="22" t="n"/>
      <c r="G842" s="131"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c r="AA842" s="22" t="n"/>
      <c r="AB842" s="22" t="n"/>
      <c r="AC842" s="22" t="n"/>
      <c r="AD842" s="22" t="n"/>
      <c r="AE842" s="22" t="n"/>
      <c r="AF842" s="22" t="n"/>
    </row>
    <row r="843">
      <c r="A843" s="22" t="n"/>
      <c r="B843" s="130" t="n"/>
      <c r="C843" s="22" t="n"/>
      <c r="D843" s="22" t="n"/>
      <c r="E843" s="72" t="n"/>
      <c r="F843" s="22" t="n"/>
      <c r="G843" s="131"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c r="AA843" s="22" t="n"/>
      <c r="AB843" s="22" t="n"/>
      <c r="AC843" s="22" t="n"/>
      <c r="AD843" s="22" t="n"/>
      <c r="AE843" s="22" t="n"/>
      <c r="AF843" s="22" t="n"/>
    </row>
    <row r="844">
      <c r="A844" s="22" t="n"/>
      <c r="B844" s="130" t="n"/>
      <c r="C844" s="22" t="n"/>
      <c r="D844" s="22" t="n"/>
      <c r="E844" s="72" t="n"/>
      <c r="F844" s="22" t="n"/>
      <c r="G844" s="131"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c r="AA844" s="22" t="n"/>
      <c r="AB844" s="22" t="n"/>
      <c r="AC844" s="22" t="n"/>
      <c r="AD844" s="22" t="n"/>
      <c r="AE844" s="22" t="n"/>
      <c r="AF844" s="22" t="n"/>
    </row>
    <row r="845">
      <c r="A845" s="22" t="n"/>
      <c r="B845" s="130" t="n"/>
      <c r="C845" s="22" t="n"/>
      <c r="D845" s="22" t="n"/>
      <c r="E845" s="72" t="n"/>
      <c r="F845" s="22" t="n"/>
      <c r="G845" s="131"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c r="AA845" s="22" t="n"/>
      <c r="AB845" s="22" t="n"/>
      <c r="AC845" s="22" t="n"/>
      <c r="AD845" s="22" t="n"/>
      <c r="AE845" s="22" t="n"/>
      <c r="AF845" s="22" t="n"/>
    </row>
    <row r="846">
      <c r="A846" s="22" t="n"/>
      <c r="B846" s="130" t="n"/>
      <c r="C846" s="22" t="n"/>
      <c r="D846" s="22" t="n"/>
      <c r="E846" s="72" t="n"/>
      <c r="F846" s="22" t="n"/>
      <c r="G846" s="131"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c r="AA846" s="22" t="n"/>
      <c r="AB846" s="22" t="n"/>
      <c r="AC846" s="22" t="n"/>
      <c r="AD846" s="22" t="n"/>
      <c r="AE846" s="22" t="n"/>
      <c r="AF846" s="22" t="n"/>
    </row>
    <row r="847">
      <c r="A847" s="22" t="n"/>
      <c r="B847" s="130" t="n"/>
      <c r="C847" s="22" t="n"/>
      <c r="D847" s="22" t="n"/>
      <c r="E847" s="72" t="n"/>
      <c r="F847" s="22" t="n"/>
      <c r="G847" s="131"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c r="AA847" s="22" t="n"/>
      <c r="AB847" s="22" t="n"/>
      <c r="AC847" s="22" t="n"/>
      <c r="AD847" s="22" t="n"/>
      <c r="AE847" s="22" t="n"/>
      <c r="AF847" s="22" t="n"/>
    </row>
    <row r="848">
      <c r="A848" s="22" t="n"/>
      <c r="B848" s="130" t="n"/>
      <c r="C848" s="22" t="n"/>
      <c r="D848" s="22" t="n"/>
      <c r="E848" s="72" t="n"/>
      <c r="F848" s="22" t="n"/>
      <c r="G848" s="131"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c r="AA848" s="22" t="n"/>
      <c r="AB848" s="22" t="n"/>
      <c r="AC848" s="22" t="n"/>
      <c r="AD848" s="22" t="n"/>
      <c r="AE848" s="22" t="n"/>
      <c r="AF848" s="22" t="n"/>
    </row>
    <row r="849">
      <c r="A849" s="22" t="n"/>
      <c r="B849" s="130" t="n"/>
      <c r="C849" s="22" t="n"/>
      <c r="D849" s="22" t="n"/>
      <c r="E849" s="72" t="n"/>
      <c r="F849" s="22" t="n"/>
      <c r="G849" s="131"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c r="AA849" s="22" t="n"/>
      <c r="AB849" s="22" t="n"/>
      <c r="AC849" s="22" t="n"/>
      <c r="AD849" s="22" t="n"/>
      <c r="AE849" s="22" t="n"/>
      <c r="AF849" s="22" t="n"/>
    </row>
    <row r="850">
      <c r="A850" s="22" t="n"/>
      <c r="B850" s="130" t="n"/>
      <c r="C850" s="22" t="n"/>
      <c r="D850" s="22" t="n"/>
      <c r="E850" s="72" t="n"/>
      <c r="F850" s="22" t="n"/>
      <c r="G850" s="131"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c r="AA850" s="22" t="n"/>
      <c r="AB850" s="22" t="n"/>
      <c r="AC850" s="22" t="n"/>
      <c r="AD850" s="22" t="n"/>
      <c r="AE850" s="22" t="n"/>
      <c r="AF850" s="22" t="n"/>
    </row>
    <row r="851">
      <c r="A851" s="22" t="n"/>
      <c r="B851" s="130" t="n"/>
      <c r="C851" s="22" t="n"/>
      <c r="D851" s="22" t="n"/>
      <c r="E851" s="72" t="n"/>
      <c r="F851" s="22" t="n"/>
      <c r="G851" s="131"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c r="AA851" s="22" t="n"/>
      <c r="AB851" s="22" t="n"/>
      <c r="AC851" s="22" t="n"/>
      <c r="AD851" s="22" t="n"/>
      <c r="AE851" s="22" t="n"/>
      <c r="AF851" s="22" t="n"/>
    </row>
    <row r="852">
      <c r="A852" s="22" t="n"/>
      <c r="B852" s="130" t="n"/>
      <c r="C852" s="22" t="n"/>
      <c r="D852" s="22" t="n"/>
      <c r="E852" s="72" t="n"/>
      <c r="F852" s="22" t="n"/>
      <c r="G852" s="131"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c r="AA852" s="22" t="n"/>
      <c r="AB852" s="22" t="n"/>
      <c r="AC852" s="22" t="n"/>
      <c r="AD852" s="22" t="n"/>
      <c r="AE852" s="22" t="n"/>
      <c r="AF852" s="22" t="n"/>
    </row>
    <row r="853">
      <c r="A853" s="22" t="n"/>
      <c r="B853" s="130" t="n"/>
      <c r="C853" s="22" t="n"/>
      <c r="D853" s="22" t="n"/>
      <c r="E853" s="72" t="n"/>
      <c r="F853" s="22" t="n"/>
      <c r="G853" s="131"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c r="AA853" s="22" t="n"/>
      <c r="AB853" s="22" t="n"/>
      <c r="AC853" s="22" t="n"/>
      <c r="AD853" s="22" t="n"/>
      <c r="AE853" s="22" t="n"/>
      <c r="AF853" s="22" t="n"/>
    </row>
    <row r="854">
      <c r="A854" s="22" t="n"/>
      <c r="B854" s="130" t="n"/>
      <c r="C854" s="22" t="n"/>
      <c r="D854" s="22" t="n"/>
      <c r="E854" s="72" t="n"/>
      <c r="F854" s="22" t="n"/>
      <c r="G854" s="131"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c r="AA854" s="22" t="n"/>
      <c r="AB854" s="22" t="n"/>
      <c r="AC854" s="22" t="n"/>
      <c r="AD854" s="22" t="n"/>
      <c r="AE854" s="22" t="n"/>
      <c r="AF854" s="22" t="n"/>
    </row>
    <row r="855">
      <c r="A855" s="22" t="n"/>
      <c r="B855" s="130" t="n"/>
      <c r="C855" s="22" t="n"/>
      <c r="D855" s="22" t="n"/>
      <c r="E855" s="72" t="n"/>
      <c r="F855" s="22" t="n"/>
      <c r="G855" s="131"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c r="AA855" s="22" t="n"/>
      <c r="AB855" s="22" t="n"/>
      <c r="AC855" s="22" t="n"/>
      <c r="AD855" s="22" t="n"/>
      <c r="AE855" s="22" t="n"/>
      <c r="AF855" s="22" t="n"/>
    </row>
    <row r="856">
      <c r="A856" s="22" t="n"/>
      <c r="B856" s="130" t="n"/>
      <c r="C856" s="22" t="n"/>
      <c r="D856" s="22" t="n"/>
      <c r="E856" s="72" t="n"/>
      <c r="F856" s="22" t="n"/>
      <c r="G856" s="131"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c r="AA856" s="22" t="n"/>
      <c r="AB856" s="22" t="n"/>
      <c r="AC856" s="22" t="n"/>
      <c r="AD856" s="22" t="n"/>
      <c r="AE856" s="22" t="n"/>
      <c r="AF856" s="22" t="n"/>
    </row>
    <row r="857">
      <c r="A857" s="22" t="n"/>
      <c r="B857" s="130" t="n"/>
      <c r="C857" s="22" t="n"/>
      <c r="D857" s="22" t="n"/>
      <c r="E857" s="72" t="n"/>
      <c r="F857" s="22" t="n"/>
      <c r="G857" s="131"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c r="AA857" s="22" t="n"/>
      <c r="AB857" s="22" t="n"/>
      <c r="AC857" s="22" t="n"/>
      <c r="AD857" s="22" t="n"/>
      <c r="AE857" s="22" t="n"/>
      <c r="AF857" s="22" t="n"/>
    </row>
    <row r="858">
      <c r="A858" s="22" t="n"/>
      <c r="B858" s="130" t="n"/>
      <c r="C858" s="22" t="n"/>
      <c r="D858" s="22" t="n"/>
      <c r="E858" s="72" t="n"/>
      <c r="F858" s="22" t="n"/>
      <c r="G858" s="131"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c r="AA858" s="22" t="n"/>
      <c r="AB858" s="22" t="n"/>
      <c r="AC858" s="22" t="n"/>
      <c r="AD858" s="22" t="n"/>
      <c r="AE858" s="22" t="n"/>
      <c r="AF858" s="22" t="n"/>
    </row>
    <row r="859">
      <c r="A859" s="22" t="n"/>
      <c r="B859" s="130" t="n"/>
      <c r="C859" s="22" t="n"/>
      <c r="D859" s="22" t="n"/>
      <c r="E859" s="72" t="n"/>
      <c r="F859" s="22" t="n"/>
      <c r="G859" s="131"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c r="AA859" s="22" t="n"/>
      <c r="AB859" s="22" t="n"/>
      <c r="AC859" s="22" t="n"/>
      <c r="AD859" s="22" t="n"/>
      <c r="AE859" s="22" t="n"/>
      <c r="AF859" s="22" t="n"/>
    </row>
    <row r="860">
      <c r="A860" s="22" t="n"/>
      <c r="B860" s="130" t="n"/>
      <c r="C860" s="22" t="n"/>
      <c r="D860" s="22" t="n"/>
      <c r="E860" s="72" t="n"/>
      <c r="F860" s="22" t="n"/>
      <c r="G860" s="131"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c r="AA860" s="22" t="n"/>
      <c r="AB860" s="22" t="n"/>
      <c r="AC860" s="22" t="n"/>
      <c r="AD860" s="22" t="n"/>
      <c r="AE860" s="22" t="n"/>
      <c r="AF860" s="22" t="n"/>
    </row>
    <row r="861">
      <c r="A861" s="22" t="n"/>
      <c r="B861" s="130" t="n"/>
      <c r="C861" s="22" t="n"/>
      <c r="D861" s="22" t="n"/>
      <c r="E861" s="72" t="n"/>
      <c r="F861" s="22" t="n"/>
      <c r="G861" s="131"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c r="AA861" s="22" t="n"/>
      <c r="AB861" s="22" t="n"/>
      <c r="AC861" s="22" t="n"/>
      <c r="AD861" s="22" t="n"/>
      <c r="AE861" s="22" t="n"/>
      <c r="AF861" s="22" t="n"/>
    </row>
    <row r="862">
      <c r="A862" s="22" t="n"/>
      <c r="B862" s="130" t="n"/>
      <c r="C862" s="22" t="n"/>
      <c r="D862" s="22" t="n"/>
      <c r="E862" s="72" t="n"/>
      <c r="F862" s="22" t="n"/>
      <c r="G862" s="131"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c r="AA862" s="22" t="n"/>
      <c r="AB862" s="22" t="n"/>
      <c r="AC862" s="22" t="n"/>
      <c r="AD862" s="22" t="n"/>
      <c r="AE862" s="22" t="n"/>
      <c r="AF862" s="22" t="n"/>
    </row>
    <row r="863">
      <c r="A863" s="22" t="n"/>
      <c r="B863" s="130" t="n"/>
      <c r="C863" s="22" t="n"/>
      <c r="D863" s="22" t="n"/>
      <c r="E863" s="72" t="n"/>
      <c r="F863" s="22" t="n"/>
      <c r="G863" s="131"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c r="AA863" s="22" t="n"/>
      <c r="AB863" s="22" t="n"/>
      <c r="AC863" s="22" t="n"/>
      <c r="AD863" s="22" t="n"/>
      <c r="AE863" s="22" t="n"/>
      <c r="AF863" s="22" t="n"/>
    </row>
    <row r="864">
      <c r="A864" s="22" t="n"/>
      <c r="B864" s="130" t="n"/>
      <c r="C864" s="22" t="n"/>
      <c r="D864" s="22" t="n"/>
      <c r="E864" s="72" t="n"/>
      <c r="F864" s="22" t="n"/>
      <c r="G864" s="131"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c r="AA864" s="22" t="n"/>
      <c r="AB864" s="22" t="n"/>
      <c r="AC864" s="22" t="n"/>
      <c r="AD864" s="22" t="n"/>
      <c r="AE864" s="22" t="n"/>
      <c r="AF864" s="22" t="n"/>
    </row>
    <row r="865">
      <c r="A865" s="22" t="n"/>
      <c r="B865" s="130" t="n"/>
      <c r="C865" s="22" t="n"/>
      <c r="D865" s="22" t="n"/>
      <c r="E865" s="72" t="n"/>
      <c r="F865" s="22" t="n"/>
      <c r="G865" s="131"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c r="AA865" s="22" t="n"/>
      <c r="AB865" s="22" t="n"/>
      <c r="AC865" s="22" t="n"/>
      <c r="AD865" s="22" t="n"/>
      <c r="AE865" s="22" t="n"/>
      <c r="AF865" s="22" t="n"/>
    </row>
    <row r="866">
      <c r="A866" s="22" t="n"/>
      <c r="B866" s="130" t="n"/>
      <c r="C866" s="22" t="n"/>
      <c r="D866" s="22" t="n"/>
      <c r="E866" s="72" t="n"/>
      <c r="F866" s="22" t="n"/>
      <c r="G866" s="131"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c r="AA866" s="22" t="n"/>
      <c r="AB866" s="22" t="n"/>
      <c r="AC866" s="22" t="n"/>
      <c r="AD866" s="22" t="n"/>
      <c r="AE866" s="22" t="n"/>
      <c r="AF866" s="22" t="n"/>
    </row>
    <row r="867">
      <c r="A867" s="22" t="n"/>
      <c r="B867" s="130" t="n"/>
      <c r="C867" s="22" t="n"/>
      <c r="D867" s="22" t="n"/>
      <c r="E867" s="72" t="n"/>
      <c r="F867" s="22" t="n"/>
      <c r="G867" s="131"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c r="AA867" s="22" t="n"/>
      <c r="AB867" s="22" t="n"/>
      <c r="AC867" s="22" t="n"/>
      <c r="AD867" s="22" t="n"/>
      <c r="AE867" s="22" t="n"/>
      <c r="AF867" s="22" t="n"/>
    </row>
    <row r="868">
      <c r="A868" s="22" t="n"/>
      <c r="B868" s="130" t="n"/>
      <c r="C868" s="22" t="n"/>
      <c r="D868" s="22" t="n"/>
      <c r="E868" s="72" t="n"/>
      <c r="F868" s="22" t="n"/>
      <c r="G868" s="131"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c r="AA868" s="22" t="n"/>
      <c r="AB868" s="22" t="n"/>
      <c r="AC868" s="22" t="n"/>
      <c r="AD868" s="22" t="n"/>
      <c r="AE868" s="22" t="n"/>
      <c r="AF868" s="22" t="n"/>
    </row>
    <row r="869">
      <c r="A869" s="22" t="n"/>
      <c r="B869" s="130" t="n"/>
      <c r="C869" s="22" t="n"/>
      <c r="D869" s="22" t="n"/>
      <c r="E869" s="72" t="n"/>
      <c r="F869" s="22" t="n"/>
      <c r="G869" s="131"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c r="AA869" s="22" t="n"/>
      <c r="AB869" s="22" t="n"/>
      <c r="AC869" s="22" t="n"/>
      <c r="AD869" s="22" t="n"/>
      <c r="AE869" s="22" t="n"/>
      <c r="AF869" s="22" t="n"/>
    </row>
    <row r="870">
      <c r="A870" s="22" t="n"/>
      <c r="B870" s="130" t="n"/>
      <c r="C870" s="22" t="n"/>
      <c r="D870" s="22" t="n"/>
      <c r="E870" s="72" t="n"/>
      <c r="F870" s="22" t="n"/>
      <c r="G870" s="131"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c r="AA870" s="22" t="n"/>
      <c r="AB870" s="22" t="n"/>
      <c r="AC870" s="22" t="n"/>
      <c r="AD870" s="22" t="n"/>
      <c r="AE870" s="22" t="n"/>
      <c r="AF870" s="22" t="n"/>
    </row>
    <row r="871">
      <c r="A871" s="22" t="n"/>
      <c r="B871" s="130" t="n"/>
      <c r="C871" s="22" t="n"/>
      <c r="D871" s="22" t="n"/>
      <c r="E871" s="72" t="n"/>
      <c r="F871" s="22" t="n"/>
      <c r="G871" s="131"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c r="AA871" s="22" t="n"/>
      <c r="AB871" s="22" t="n"/>
      <c r="AC871" s="22" t="n"/>
      <c r="AD871" s="22" t="n"/>
      <c r="AE871" s="22" t="n"/>
      <c r="AF871" s="22" t="n"/>
    </row>
    <row r="872">
      <c r="A872" s="22" t="n"/>
      <c r="B872" s="130" t="n"/>
      <c r="C872" s="22" t="n"/>
      <c r="D872" s="22" t="n"/>
      <c r="E872" s="72" t="n"/>
      <c r="F872" s="22" t="n"/>
      <c r="G872" s="131"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c r="AA872" s="22" t="n"/>
      <c r="AB872" s="22" t="n"/>
      <c r="AC872" s="22" t="n"/>
      <c r="AD872" s="22" t="n"/>
      <c r="AE872" s="22" t="n"/>
      <c r="AF872" s="22" t="n"/>
    </row>
    <row r="873">
      <c r="A873" s="22" t="n"/>
      <c r="B873" s="130" t="n"/>
      <c r="C873" s="22" t="n"/>
      <c r="D873" s="22" t="n"/>
      <c r="E873" s="72" t="n"/>
      <c r="F873" s="22" t="n"/>
      <c r="G873" s="131"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c r="AA873" s="22" t="n"/>
      <c r="AB873" s="22" t="n"/>
      <c r="AC873" s="22" t="n"/>
      <c r="AD873" s="22" t="n"/>
      <c r="AE873" s="22" t="n"/>
      <c r="AF873" s="22" t="n"/>
    </row>
    <row r="874">
      <c r="A874" s="22" t="n"/>
      <c r="B874" s="130" t="n"/>
      <c r="C874" s="22" t="n"/>
      <c r="D874" s="22" t="n"/>
      <c r="E874" s="72" t="n"/>
      <c r="F874" s="22" t="n"/>
      <c r="G874" s="131"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c r="AA874" s="22" t="n"/>
      <c r="AB874" s="22" t="n"/>
      <c r="AC874" s="22" t="n"/>
      <c r="AD874" s="22" t="n"/>
      <c r="AE874" s="22" t="n"/>
      <c r="AF874" s="22" t="n"/>
    </row>
    <row r="875">
      <c r="A875" s="22" t="n"/>
      <c r="B875" s="130" t="n"/>
      <c r="C875" s="22" t="n"/>
      <c r="D875" s="22" t="n"/>
      <c r="E875" s="72" t="n"/>
      <c r="F875" s="22" t="n"/>
      <c r="G875" s="131"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c r="AA875" s="22" t="n"/>
      <c r="AB875" s="22" t="n"/>
      <c r="AC875" s="22" t="n"/>
      <c r="AD875" s="22" t="n"/>
      <c r="AE875" s="22" t="n"/>
      <c r="AF875" s="22" t="n"/>
    </row>
    <row r="876">
      <c r="A876" s="22" t="n"/>
      <c r="B876" s="130" t="n"/>
      <c r="C876" s="22" t="n"/>
      <c r="D876" s="22" t="n"/>
      <c r="E876" s="72" t="n"/>
      <c r="F876" s="22" t="n"/>
      <c r="G876" s="131"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c r="AA876" s="22" t="n"/>
      <c r="AB876" s="22" t="n"/>
      <c r="AC876" s="22" t="n"/>
      <c r="AD876" s="22" t="n"/>
      <c r="AE876" s="22" t="n"/>
      <c r="AF876" s="22" t="n"/>
    </row>
    <row r="877">
      <c r="A877" s="22" t="n"/>
      <c r="B877" s="130" t="n"/>
      <c r="C877" s="22" t="n"/>
      <c r="D877" s="22" t="n"/>
      <c r="E877" s="72" t="n"/>
      <c r="F877" s="22" t="n"/>
      <c r="G877" s="131"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c r="AA877" s="22" t="n"/>
      <c r="AB877" s="22" t="n"/>
      <c r="AC877" s="22" t="n"/>
      <c r="AD877" s="22" t="n"/>
      <c r="AE877" s="22" t="n"/>
      <c r="AF877" s="22" t="n"/>
    </row>
    <row r="878">
      <c r="A878" s="22" t="n"/>
      <c r="B878" s="130" t="n"/>
      <c r="C878" s="22" t="n"/>
      <c r="D878" s="22" t="n"/>
      <c r="E878" s="72" t="n"/>
      <c r="F878" s="22" t="n"/>
      <c r="G878" s="131"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c r="AA878" s="22" t="n"/>
      <c r="AB878" s="22" t="n"/>
      <c r="AC878" s="22" t="n"/>
      <c r="AD878" s="22" t="n"/>
      <c r="AE878" s="22" t="n"/>
      <c r="AF878" s="22" t="n"/>
    </row>
    <row r="879">
      <c r="A879" s="22" t="n"/>
      <c r="B879" s="130" t="n"/>
      <c r="C879" s="22" t="n"/>
      <c r="D879" s="22" t="n"/>
      <c r="E879" s="72" t="n"/>
      <c r="F879" s="22" t="n"/>
      <c r="G879" s="131"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c r="AA879" s="22" t="n"/>
      <c r="AB879" s="22" t="n"/>
      <c r="AC879" s="22" t="n"/>
      <c r="AD879" s="22" t="n"/>
      <c r="AE879" s="22" t="n"/>
      <c r="AF879" s="22" t="n"/>
    </row>
    <row r="880">
      <c r="A880" s="22" t="n"/>
      <c r="B880" s="130" t="n"/>
      <c r="C880" s="22" t="n"/>
      <c r="D880" s="22" t="n"/>
      <c r="E880" s="72" t="n"/>
      <c r="F880" s="22" t="n"/>
      <c r="G880" s="131"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c r="AA880" s="22" t="n"/>
      <c r="AB880" s="22" t="n"/>
      <c r="AC880" s="22" t="n"/>
      <c r="AD880" s="22" t="n"/>
      <c r="AE880" s="22" t="n"/>
      <c r="AF880" s="22" t="n"/>
    </row>
    <row r="881">
      <c r="A881" s="22" t="n"/>
      <c r="B881" s="130" t="n"/>
      <c r="C881" s="22" t="n"/>
      <c r="D881" s="22" t="n"/>
      <c r="E881" s="72" t="n"/>
      <c r="F881" s="22" t="n"/>
      <c r="G881" s="131"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c r="AA881" s="22" t="n"/>
      <c r="AB881" s="22" t="n"/>
      <c r="AC881" s="22" t="n"/>
      <c r="AD881" s="22" t="n"/>
      <c r="AE881" s="22" t="n"/>
      <c r="AF881" s="22" t="n"/>
    </row>
    <row r="882">
      <c r="A882" s="22" t="n"/>
      <c r="B882" s="130" t="n"/>
      <c r="C882" s="22" t="n"/>
      <c r="D882" s="22" t="n"/>
      <c r="E882" s="72" t="n"/>
      <c r="F882" s="22" t="n"/>
      <c r="G882" s="131"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c r="AA882" s="22" t="n"/>
      <c r="AB882" s="22" t="n"/>
      <c r="AC882" s="22" t="n"/>
      <c r="AD882" s="22" t="n"/>
      <c r="AE882" s="22" t="n"/>
      <c r="AF882" s="22" t="n"/>
    </row>
    <row r="883">
      <c r="A883" s="22" t="n"/>
      <c r="B883" s="130" t="n"/>
      <c r="C883" s="22" t="n"/>
      <c r="D883" s="22" t="n"/>
      <c r="E883" s="72" t="n"/>
      <c r="F883" s="22" t="n"/>
      <c r="G883" s="131"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c r="AA883" s="22" t="n"/>
      <c r="AB883" s="22" t="n"/>
      <c r="AC883" s="22" t="n"/>
      <c r="AD883" s="22" t="n"/>
      <c r="AE883" s="22" t="n"/>
      <c r="AF883" s="22" t="n"/>
    </row>
    <row r="884">
      <c r="A884" s="22" t="n"/>
      <c r="B884" s="130" t="n"/>
      <c r="C884" s="22" t="n"/>
      <c r="D884" s="22" t="n"/>
      <c r="E884" s="72" t="n"/>
      <c r="F884" s="22" t="n"/>
      <c r="G884" s="131"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c r="AA884" s="22" t="n"/>
      <c r="AB884" s="22" t="n"/>
      <c r="AC884" s="22" t="n"/>
      <c r="AD884" s="22" t="n"/>
      <c r="AE884" s="22" t="n"/>
      <c r="AF884" s="22" t="n"/>
    </row>
    <row r="885">
      <c r="A885" s="22" t="n"/>
      <c r="B885" s="130" t="n"/>
      <c r="C885" s="22" t="n"/>
      <c r="D885" s="22" t="n"/>
      <c r="E885" s="72" t="n"/>
      <c r="F885" s="22" t="n"/>
      <c r="G885" s="131"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c r="AA885" s="22" t="n"/>
      <c r="AB885" s="22" t="n"/>
      <c r="AC885" s="22" t="n"/>
      <c r="AD885" s="22" t="n"/>
      <c r="AE885" s="22" t="n"/>
      <c r="AF885" s="22" t="n"/>
    </row>
    <row r="886">
      <c r="A886" s="22" t="n"/>
      <c r="B886" s="130" t="n"/>
      <c r="C886" s="22" t="n"/>
      <c r="D886" s="22" t="n"/>
      <c r="E886" s="72" t="n"/>
      <c r="F886" s="22" t="n"/>
      <c r="G886" s="131"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c r="AA886" s="22" t="n"/>
      <c r="AB886" s="22" t="n"/>
      <c r="AC886" s="22" t="n"/>
      <c r="AD886" s="22" t="n"/>
      <c r="AE886" s="22" t="n"/>
      <c r="AF886" s="22" t="n"/>
    </row>
    <row r="887">
      <c r="A887" s="22" t="n"/>
      <c r="B887" s="130" t="n"/>
      <c r="C887" s="22" t="n"/>
      <c r="D887" s="22" t="n"/>
      <c r="E887" s="72" t="n"/>
      <c r="F887" s="22" t="n"/>
      <c r="G887" s="131"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c r="AA887" s="22" t="n"/>
      <c r="AB887" s="22" t="n"/>
      <c r="AC887" s="22" t="n"/>
      <c r="AD887" s="22" t="n"/>
      <c r="AE887" s="22" t="n"/>
      <c r="AF887" s="22" t="n"/>
    </row>
    <row r="888">
      <c r="A888" s="22" t="n"/>
      <c r="B888" s="130" t="n"/>
      <c r="C888" s="22" t="n"/>
      <c r="D888" s="22" t="n"/>
      <c r="E888" s="72" t="n"/>
      <c r="F888" s="22" t="n"/>
      <c r="G888" s="131"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c r="AA888" s="22" t="n"/>
      <c r="AB888" s="22" t="n"/>
      <c r="AC888" s="22" t="n"/>
      <c r="AD888" s="22" t="n"/>
      <c r="AE888" s="22" t="n"/>
      <c r="AF888" s="22" t="n"/>
    </row>
    <row r="889">
      <c r="A889" s="22" t="n"/>
      <c r="B889" s="130" t="n"/>
      <c r="C889" s="22" t="n"/>
      <c r="D889" s="22" t="n"/>
      <c r="E889" s="72" t="n"/>
      <c r="F889" s="22" t="n"/>
      <c r="G889" s="131"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c r="AA889" s="22" t="n"/>
      <c r="AB889" s="22" t="n"/>
      <c r="AC889" s="22" t="n"/>
      <c r="AD889" s="22" t="n"/>
      <c r="AE889" s="22" t="n"/>
      <c r="AF889" s="22" t="n"/>
    </row>
    <row r="890">
      <c r="A890" s="22" t="n"/>
      <c r="B890" s="130" t="n"/>
      <c r="C890" s="22" t="n"/>
      <c r="D890" s="22" t="n"/>
      <c r="E890" s="72" t="n"/>
      <c r="F890" s="22" t="n"/>
      <c r="G890" s="131"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c r="AA890" s="22" t="n"/>
      <c r="AB890" s="22" t="n"/>
      <c r="AC890" s="22" t="n"/>
      <c r="AD890" s="22" t="n"/>
      <c r="AE890" s="22" t="n"/>
      <c r="AF890" s="22" t="n"/>
    </row>
    <row r="891">
      <c r="A891" s="22" t="n"/>
      <c r="B891" s="130" t="n"/>
      <c r="C891" s="22" t="n"/>
      <c r="D891" s="22" t="n"/>
      <c r="E891" s="72" t="n"/>
      <c r="F891" s="22" t="n"/>
      <c r="G891" s="131"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c r="AA891" s="22" t="n"/>
      <c r="AB891" s="22" t="n"/>
      <c r="AC891" s="22" t="n"/>
      <c r="AD891" s="22" t="n"/>
      <c r="AE891" s="22" t="n"/>
      <c r="AF891" s="22" t="n"/>
    </row>
    <row r="892">
      <c r="A892" s="22" t="n"/>
      <c r="B892" s="130" t="n"/>
      <c r="C892" s="22" t="n"/>
      <c r="D892" s="22" t="n"/>
      <c r="E892" s="72" t="n"/>
      <c r="F892" s="22" t="n"/>
      <c r="G892" s="131"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c r="AA892" s="22" t="n"/>
      <c r="AB892" s="22" t="n"/>
      <c r="AC892" s="22" t="n"/>
      <c r="AD892" s="22" t="n"/>
      <c r="AE892" s="22" t="n"/>
      <c r="AF892" s="22" t="n"/>
    </row>
    <row r="893">
      <c r="A893" s="22" t="n"/>
      <c r="B893" s="130" t="n"/>
      <c r="C893" s="22" t="n"/>
      <c r="D893" s="22" t="n"/>
      <c r="E893" s="72" t="n"/>
      <c r="F893" s="22" t="n"/>
      <c r="G893" s="131"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c r="AA893" s="22" t="n"/>
      <c r="AB893" s="22" t="n"/>
      <c r="AC893" s="22" t="n"/>
      <c r="AD893" s="22" t="n"/>
      <c r="AE893" s="22" t="n"/>
      <c r="AF893" s="22" t="n"/>
    </row>
    <row r="894">
      <c r="A894" s="22" t="n"/>
      <c r="B894" s="130" t="n"/>
      <c r="C894" s="22" t="n"/>
      <c r="D894" s="22" t="n"/>
      <c r="E894" s="72" t="n"/>
      <c r="F894" s="22" t="n"/>
      <c r="G894" s="131"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c r="AA894" s="22" t="n"/>
      <c r="AB894" s="22" t="n"/>
      <c r="AC894" s="22" t="n"/>
      <c r="AD894" s="22" t="n"/>
      <c r="AE894" s="22" t="n"/>
      <c r="AF894" s="22" t="n"/>
    </row>
    <row r="895">
      <c r="A895" s="22" t="n"/>
      <c r="B895" s="130" t="n"/>
      <c r="C895" s="22" t="n"/>
      <c r="D895" s="22" t="n"/>
      <c r="E895" s="72" t="n"/>
      <c r="F895" s="22" t="n"/>
      <c r="G895" s="131"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c r="AA895" s="22" t="n"/>
      <c r="AB895" s="22" t="n"/>
      <c r="AC895" s="22" t="n"/>
      <c r="AD895" s="22" t="n"/>
      <c r="AE895" s="22" t="n"/>
      <c r="AF895" s="22" t="n"/>
    </row>
    <row r="896">
      <c r="A896" s="22" t="n"/>
      <c r="B896" s="130" t="n"/>
      <c r="C896" s="22" t="n"/>
      <c r="D896" s="22" t="n"/>
      <c r="E896" s="72" t="n"/>
      <c r="F896" s="22" t="n"/>
      <c r="G896" s="131"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c r="AA896" s="22" t="n"/>
      <c r="AB896" s="22" t="n"/>
      <c r="AC896" s="22" t="n"/>
      <c r="AD896" s="22" t="n"/>
      <c r="AE896" s="22" t="n"/>
      <c r="AF896" s="22" t="n"/>
    </row>
    <row r="897">
      <c r="A897" s="22" t="n"/>
      <c r="B897" s="130" t="n"/>
      <c r="C897" s="22" t="n"/>
      <c r="D897" s="22" t="n"/>
      <c r="E897" s="72" t="n"/>
      <c r="F897" s="22" t="n"/>
      <c r="G897" s="131"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c r="AA897" s="22" t="n"/>
      <c r="AB897" s="22" t="n"/>
      <c r="AC897" s="22" t="n"/>
      <c r="AD897" s="22" t="n"/>
      <c r="AE897" s="22" t="n"/>
      <c r="AF897" s="22" t="n"/>
    </row>
    <row r="898">
      <c r="A898" s="22" t="n"/>
      <c r="B898" s="130" t="n"/>
      <c r="C898" s="22" t="n"/>
      <c r="D898" s="22" t="n"/>
      <c r="E898" s="72" t="n"/>
      <c r="F898" s="22" t="n"/>
      <c r="G898" s="131"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c r="AA898" s="22" t="n"/>
      <c r="AB898" s="22" t="n"/>
      <c r="AC898" s="22" t="n"/>
      <c r="AD898" s="22" t="n"/>
      <c r="AE898" s="22" t="n"/>
      <c r="AF898" s="22" t="n"/>
    </row>
    <row r="899">
      <c r="A899" s="22" t="n"/>
      <c r="B899" s="130" t="n"/>
      <c r="C899" s="22" t="n"/>
      <c r="D899" s="22" t="n"/>
      <c r="E899" s="72" t="n"/>
      <c r="F899" s="22" t="n"/>
      <c r="G899" s="131"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c r="AA899" s="22" t="n"/>
      <c r="AB899" s="22" t="n"/>
      <c r="AC899" s="22" t="n"/>
      <c r="AD899" s="22" t="n"/>
      <c r="AE899" s="22" t="n"/>
      <c r="AF899" s="22" t="n"/>
    </row>
    <row r="900">
      <c r="A900" s="22" t="n"/>
      <c r="B900" s="130" t="n"/>
      <c r="C900" s="22" t="n"/>
      <c r="D900" s="22" t="n"/>
      <c r="E900" s="72" t="n"/>
      <c r="F900" s="22" t="n"/>
      <c r="G900" s="131"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c r="AA900" s="22" t="n"/>
      <c r="AB900" s="22" t="n"/>
      <c r="AC900" s="22" t="n"/>
      <c r="AD900" s="22" t="n"/>
      <c r="AE900" s="22" t="n"/>
      <c r="AF900" s="22" t="n"/>
    </row>
    <row r="901">
      <c r="A901" s="22" t="n"/>
      <c r="B901" s="130" t="n"/>
      <c r="C901" s="22" t="n"/>
      <c r="D901" s="22" t="n"/>
      <c r="E901" s="72" t="n"/>
      <c r="F901" s="22" t="n"/>
      <c r="G901" s="131"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c r="AA901" s="22" t="n"/>
      <c r="AB901" s="22" t="n"/>
      <c r="AC901" s="22" t="n"/>
      <c r="AD901" s="22" t="n"/>
      <c r="AE901" s="22" t="n"/>
      <c r="AF901" s="22" t="n"/>
    </row>
    <row r="902">
      <c r="A902" s="22" t="n"/>
      <c r="B902" s="130" t="n"/>
      <c r="C902" s="22" t="n"/>
      <c r="D902" s="22" t="n"/>
      <c r="E902" s="72" t="n"/>
      <c r="F902" s="22" t="n"/>
      <c r="G902" s="131"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c r="AA902" s="22" t="n"/>
      <c r="AB902" s="22" t="n"/>
      <c r="AC902" s="22" t="n"/>
      <c r="AD902" s="22" t="n"/>
      <c r="AE902" s="22" t="n"/>
      <c r="AF902" s="22" t="n"/>
    </row>
    <row r="903">
      <c r="A903" s="22" t="n"/>
      <c r="B903" s="130" t="n"/>
      <c r="C903" s="22" t="n"/>
      <c r="D903" s="22" t="n"/>
      <c r="E903" s="72" t="n"/>
      <c r="F903" s="22" t="n"/>
      <c r="G903" s="131"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c r="AA903" s="22" t="n"/>
      <c r="AB903" s="22" t="n"/>
      <c r="AC903" s="22" t="n"/>
      <c r="AD903" s="22" t="n"/>
      <c r="AE903" s="22" t="n"/>
      <c r="AF903" s="22" t="n"/>
    </row>
    <row r="904">
      <c r="A904" s="22" t="n"/>
      <c r="B904" s="130" t="n"/>
      <c r="C904" s="22" t="n"/>
      <c r="D904" s="22" t="n"/>
      <c r="E904" s="72" t="n"/>
      <c r="F904" s="22" t="n"/>
      <c r="G904" s="131"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c r="AA904" s="22" t="n"/>
      <c r="AB904" s="22" t="n"/>
      <c r="AC904" s="22" t="n"/>
      <c r="AD904" s="22" t="n"/>
      <c r="AE904" s="22" t="n"/>
      <c r="AF904" s="22" t="n"/>
    </row>
    <row r="905">
      <c r="A905" s="22" t="n"/>
      <c r="B905" s="130" t="n"/>
      <c r="C905" s="22" t="n"/>
      <c r="D905" s="22" t="n"/>
      <c r="E905" s="72" t="n"/>
      <c r="F905" s="22" t="n"/>
      <c r="G905" s="131"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c r="AA905" s="22" t="n"/>
      <c r="AB905" s="22" t="n"/>
      <c r="AC905" s="22" t="n"/>
      <c r="AD905" s="22" t="n"/>
      <c r="AE905" s="22" t="n"/>
      <c r="AF905" s="22" t="n"/>
    </row>
    <row r="906">
      <c r="A906" s="22" t="n"/>
      <c r="B906" s="130" t="n"/>
      <c r="C906" s="22" t="n"/>
      <c r="D906" s="22" t="n"/>
      <c r="E906" s="72" t="n"/>
      <c r="F906" s="22" t="n"/>
      <c r="G906" s="131"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c r="AA906" s="22" t="n"/>
      <c r="AB906" s="22" t="n"/>
      <c r="AC906" s="22" t="n"/>
      <c r="AD906" s="22" t="n"/>
      <c r="AE906" s="22" t="n"/>
      <c r="AF906" s="22" t="n"/>
    </row>
    <row r="907">
      <c r="A907" s="22" t="n"/>
      <c r="B907" s="130" t="n"/>
      <c r="C907" s="22" t="n"/>
      <c r="D907" s="22" t="n"/>
      <c r="E907" s="72" t="n"/>
      <c r="F907" s="22" t="n"/>
      <c r="G907" s="131"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c r="AA907" s="22" t="n"/>
      <c r="AB907" s="22" t="n"/>
      <c r="AC907" s="22" t="n"/>
      <c r="AD907" s="22" t="n"/>
      <c r="AE907" s="22" t="n"/>
      <c r="AF907" s="22" t="n"/>
    </row>
    <row r="908">
      <c r="A908" s="22" t="n"/>
      <c r="B908" s="130" t="n"/>
      <c r="C908" s="22" t="n"/>
      <c r="D908" s="22" t="n"/>
      <c r="E908" s="72" t="n"/>
      <c r="F908" s="22" t="n"/>
      <c r="G908" s="131"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c r="AA908" s="22" t="n"/>
      <c r="AB908" s="22" t="n"/>
      <c r="AC908" s="22" t="n"/>
      <c r="AD908" s="22" t="n"/>
      <c r="AE908" s="22" t="n"/>
      <c r="AF908" s="22" t="n"/>
    </row>
    <row r="909">
      <c r="A909" s="22" t="n"/>
      <c r="B909" s="130" t="n"/>
      <c r="C909" s="22" t="n"/>
      <c r="D909" s="22" t="n"/>
      <c r="E909" s="72" t="n"/>
      <c r="F909" s="22" t="n"/>
      <c r="G909" s="131"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c r="AA909" s="22" t="n"/>
      <c r="AB909" s="22" t="n"/>
      <c r="AC909" s="22" t="n"/>
      <c r="AD909" s="22" t="n"/>
      <c r="AE909" s="22" t="n"/>
      <c r="AF909" s="22" t="n"/>
    </row>
    <row r="910">
      <c r="A910" s="22" t="n"/>
      <c r="B910" s="130" t="n"/>
      <c r="C910" s="22" t="n"/>
      <c r="D910" s="22" t="n"/>
      <c r="E910" s="72" t="n"/>
      <c r="F910" s="22" t="n"/>
      <c r="G910" s="131"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c r="AA910" s="22" t="n"/>
      <c r="AB910" s="22" t="n"/>
      <c r="AC910" s="22" t="n"/>
      <c r="AD910" s="22" t="n"/>
      <c r="AE910" s="22" t="n"/>
      <c r="AF910" s="22" t="n"/>
    </row>
    <row r="911">
      <c r="A911" s="22" t="n"/>
      <c r="B911" s="130" t="n"/>
      <c r="C911" s="22" t="n"/>
      <c r="D911" s="22" t="n"/>
      <c r="E911" s="72" t="n"/>
      <c r="F911" s="22" t="n"/>
      <c r="G911" s="131"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c r="AA911" s="22" t="n"/>
      <c r="AB911" s="22" t="n"/>
      <c r="AC911" s="22" t="n"/>
      <c r="AD911" s="22" t="n"/>
      <c r="AE911" s="22" t="n"/>
      <c r="AF911" s="22" t="n"/>
    </row>
    <row r="912">
      <c r="A912" s="22" t="n"/>
      <c r="B912" s="130" t="n"/>
      <c r="C912" s="22" t="n"/>
      <c r="D912" s="22" t="n"/>
      <c r="E912" s="72" t="n"/>
      <c r="F912" s="22" t="n"/>
      <c r="G912" s="131"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c r="AA912" s="22" t="n"/>
      <c r="AB912" s="22" t="n"/>
      <c r="AC912" s="22" t="n"/>
      <c r="AD912" s="22" t="n"/>
      <c r="AE912" s="22" t="n"/>
      <c r="AF912" s="22" t="n"/>
    </row>
    <row r="913">
      <c r="A913" s="22" t="n"/>
      <c r="B913" s="130" t="n"/>
      <c r="C913" s="22" t="n"/>
      <c r="D913" s="22" t="n"/>
      <c r="E913" s="72" t="n"/>
      <c r="F913" s="22" t="n"/>
      <c r="G913" s="131"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c r="AA913" s="22" t="n"/>
      <c r="AB913" s="22" t="n"/>
      <c r="AC913" s="22" t="n"/>
      <c r="AD913" s="22" t="n"/>
      <c r="AE913" s="22" t="n"/>
      <c r="AF913" s="22" t="n"/>
    </row>
    <row r="914">
      <c r="A914" s="22" t="n"/>
      <c r="B914" s="130" t="n"/>
      <c r="C914" s="22" t="n"/>
      <c r="D914" s="22" t="n"/>
      <c r="E914" s="72" t="n"/>
      <c r="F914" s="22" t="n"/>
      <c r="G914" s="131"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c r="AA914" s="22" t="n"/>
      <c r="AB914" s="22" t="n"/>
      <c r="AC914" s="22" t="n"/>
      <c r="AD914" s="22" t="n"/>
      <c r="AE914" s="22" t="n"/>
      <c r="AF914" s="22" t="n"/>
    </row>
    <row r="915">
      <c r="A915" s="22" t="n"/>
      <c r="B915" s="130" t="n"/>
      <c r="C915" s="22" t="n"/>
      <c r="D915" s="22" t="n"/>
      <c r="E915" s="72" t="n"/>
      <c r="F915" s="22" t="n"/>
      <c r="G915" s="131"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c r="AA915" s="22" t="n"/>
      <c r="AB915" s="22" t="n"/>
      <c r="AC915" s="22" t="n"/>
      <c r="AD915" s="22" t="n"/>
      <c r="AE915" s="22" t="n"/>
      <c r="AF915" s="22" t="n"/>
    </row>
    <row r="916">
      <c r="A916" s="22" t="n"/>
      <c r="B916" s="130" t="n"/>
      <c r="C916" s="22" t="n"/>
      <c r="D916" s="22" t="n"/>
      <c r="E916" s="72" t="n"/>
      <c r="F916" s="22" t="n"/>
      <c r="G916" s="131"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c r="AA916" s="22" t="n"/>
      <c r="AB916" s="22" t="n"/>
      <c r="AC916" s="22" t="n"/>
      <c r="AD916" s="22" t="n"/>
      <c r="AE916" s="22" t="n"/>
      <c r="AF916" s="22" t="n"/>
    </row>
    <row r="917">
      <c r="A917" s="22" t="n"/>
      <c r="B917" s="130" t="n"/>
      <c r="C917" s="22" t="n"/>
      <c r="D917" s="22" t="n"/>
      <c r="E917" s="72" t="n"/>
      <c r="F917" s="22" t="n"/>
      <c r="G917" s="131"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c r="AA917" s="22" t="n"/>
      <c r="AB917" s="22" t="n"/>
      <c r="AC917" s="22" t="n"/>
      <c r="AD917" s="22" t="n"/>
      <c r="AE917" s="22" t="n"/>
      <c r="AF917" s="22" t="n"/>
    </row>
    <row r="918">
      <c r="A918" s="22" t="n"/>
      <c r="B918" s="130" t="n"/>
      <c r="C918" s="22" t="n"/>
      <c r="D918" s="22" t="n"/>
      <c r="E918" s="72" t="n"/>
      <c r="F918" s="22" t="n"/>
      <c r="G918" s="131"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c r="AA918" s="22" t="n"/>
      <c r="AB918" s="22" t="n"/>
      <c r="AC918" s="22" t="n"/>
      <c r="AD918" s="22" t="n"/>
      <c r="AE918" s="22" t="n"/>
      <c r="AF918" s="22" t="n"/>
    </row>
    <row r="919">
      <c r="A919" s="22" t="n"/>
      <c r="B919" s="130" t="n"/>
      <c r="C919" s="22" t="n"/>
      <c r="D919" s="22" t="n"/>
      <c r="E919" s="72" t="n"/>
      <c r="F919" s="22" t="n"/>
      <c r="G919" s="131"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c r="AA919" s="22" t="n"/>
      <c r="AB919" s="22" t="n"/>
      <c r="AC919" s="22" t="n"/>
      <c r="AD919" s="22" t="n"/>
      <c r="AE919" s="22" t="n"/>
      <c r="AF919" s="22" t="n"/>
    </row>
    <row r="920">
      <c r="A920" s="22" t="n"/>
      <c r="B920" s="130" t="n"/>
      <c r="C920" s="22" t="n"/>
      <c r="D920" s="22" t="n"/>
      <c r="E920" s="72" t="n"/>
      <c r="F920" s="22" t="n"/>
      <c r="G920" s="131"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c r="AA920" s="22" t="n"/>
      <c r="AB920" s="22" t="n"/>
      <c r="AC920" s="22" t="n"/>
      <c r="AD920" s="22" t="n"/>
      <c r="AE920" s="22" t="n"/>
      <c r="AF920" s="22" t="n"/>
    </row>
    <row r="921">
      <c r="A921" s="22" t="n"/>
      <c r="B921" s="130" t="n"/>
      <c r="C921" s="22" t="n"/>
      <c r="D921" s="22" t="n"/>
      <c r="E921" s="72" t="n"/>
      <c r="F921" s="22" t="n"/>
      <c r="G921" s="131"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c r="AA921" s="22" t="n"/>
      <c r="AB921" s="22" t="n"/>
      <c r="AC921" s="22" t="n"/>
      <c r="AD921" s="22" t="n"/>
      <c r="AE921" s="22" t="n"/>
      <c r="AF921" s="22" t="n"/>
    </row>
    <row r="922">
      <c r="A922" s="22" t="n"/>
      <c r="B922" s="130" t="n"/>
      <c r="C922" s="22" t="n"/>
      <c r="D922" s="22" t="n"/>
      <c r="E922" s="72" t="n"/>
      <c r="F922" s="22" t="n"/>
      <c r="G922" s="131"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c r="AA922" s="22" t="n"/>
      <c r="AB922" s="22" t="n"/>
      <c r="AC922" s="22" t="n"/>
      <c r="AD922" s="22" t="n"/>
      <c r="AE922" s="22" t="n"/>
      <c r="AF922" s="22" t="n"/>
    </row>
    <row r="923">
      <c r="A923" s="22" t="n"/>
      <c r="B923" s="130" t="n"/>
      <c r="C923" s="22" t="n"/>
      <c r="D923" s="22" t="n"/>
      <c r="E923" s="72" t="n"/>
      <c r="F923" s="22" t="n"/>
      <c r="G923" s="131"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c r="AA923" s="22" t="n"/>
      <c r="AB923" s="22" t="n"/>
      <c r="AC923" s="22" t="n"/>
      <c r="AD923" s="22" t="n"/>
      <c r="AE923" s="22" t="n"/>
      <c r="AF923" s="22" t="n"/>
    </row>
    <row r="924">
      <c r="A924" s="22" t="n"/>
      <c r="B924" s="130" t="n"/>
      <c r="C924" s="22" t="n"/>
      <c r="D924" s="22" t="n"/>
      <c r="E924" s="72" t="n"/>
      <c r="F924" s="22" t="n"/>
      <c r="G924" s="131"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c r="AA924" s="22" t="n"/>
      <c r="AB924" s="22" t="n"/>
      <c r="AC924" s="22" t="n"/>
      <c r="AD924" s="22" t="n"/>
      <c r="AE924" s="22" t="n"/>
      <c r="AF924" s="22" t="n"/>
    </row>
    <row r="925">
      <c r="A925" s="22" t="n"/>
      <c r="B925" s="130" t="n"/>
      <c r="C925" s="22" t="n"/>
      <c r="D925" s="22" t="n"/>
      <c r="E925" s="72" t="n"/>
      <c r="F925" s="22" t="n"/>
      <c r="G925" s="131"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c r="AA925" s="22" t="n"/>
      <c r="AB925" s="22" t="n"/>
      <c r="AC925" s="22" t="n"/>
      <c r="AD925" s="22" t="n"/>
      <c r="AE925" s="22" t="n"/>
      <c r="AF925" s="22" t="n"/>
    </row>
    <row r="926">
      <c r="A926" s="22" t="n"/>
      <c r="B926" s="130" t="n"/>
      <c r="C926" s="22" t="n"/>
      <c r="D926" s="22" t="n"/>
      <c r="E926" s="72" t="n"/>
      <c r="F926" s="22" t="n"/>
      <c r="G926" s="131"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c r="AA926" s="22" t="n"/>
      <c r="AB926" s="22" t="n"/>
      <c r="AC926" s="22" t="n"/>
      <c r="AD926" s="22" t="n"/>
      <c r="AE926" s="22" t="n"/>
      <c r="AF926" s="22" t="n"/>
    </row>
    <row r="927">
      <c r="A927" s="22" t="n"/>
      <c r="B927" s="130" t="n"/>
      <c r="C927" s="22" t="n"/>
      <c r="D927" s="22" t="n"/>
      <c r="E927" s="72" t="n"/>
      <c r="F927" s="22" t="n"/>
      <c r="G927" s="131"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c r="AA927" s="22" t="n"/>
      <c r="AB927" s="22" t="n"/>
      <c r="AC927" s="22" t="n"/>
      <c r="AD927" s="22" t="n"/>
      <c r="AE927" s="22" t="n"/>
      <c r="AF927" s="22" t="n"/>
    </row>
    <row r="928">
      <c r="A928" s="22" t="n"/>
      <c r="B928" s="130" t="n"/>
      <c r="C928" s="22" t="n"/>
      <c r="D928" s="22" t="n"/>
      <c r="E928" s="72" t="n"/>
      <c r="F928" s="22" t="n"/>
      <c r="G928" s="131"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c r="AA928" s="22" t="n"/>
      <c r="AB928" s="22" t="n"/>
      <c r="AC928" s="22" t="n"/>
      <c r="AD928" s="22" t="n"/>
      <c r="AE928" s="22" t="n"/>
      <c r="AF928" s="22" t="n"/>
    </row>
    <row r="929">
      <c r="A929" s="22" t="n"/>
      <c r="B929" s="130" t="n"/>
      <c r="C929" s="22" t="n"/>
      <c r="D929" s="22" t="n"/>
      <c r="E929" s="72" t="n"/>
      <c r="F929" s="22" t="n"/>
      <c r="G929" s="131"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c r="AA929" s="22" t="n"/>
      <c r="AB929" s="22" t="n"/>
      <c r="AC929" s="22" t="n"/>
      <c r="AD929" s="22" t="n"/>
      <c r="AE929" s="22" t="n"/>
      <c r="AF929" s="22" t="n"/>
    </row>
    <row r="930">
      <c r="A930" s="22" t="n"/>
      <c r="B930" s="130" t="n"/>
      <c r="C930" s="22" t="n"/>
      <c r="D930" s="22" t="n"/>
      <c r="E930" s="72" t="n"/>
      <c r="F930" s="22" t="n"/>
      <c r="G930" s="131"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c r="AA930" s="22" t="n"/>
      <c r="AB930" s="22" t="n"/>
      <c r="AC930" s="22" t="n"/>
      <c r="AD930" s="22" t="n"/>
      <c r="AE930" s="22" t="n"/>
      <c r="AF930" s="22" t="n"/>
    </row>
    <row r="931">
      <c r="A931" s="22" t="n"/>
      <c r="B931" s="130" t="n"/>
      <c r="C931" s="22" t="n"/>
      <c r="D931" s="22" t="n"/>
      <c r="E931" s="72" t="n"/>
      <c r="F931" s="22" t="n"/>
      <c r="G931" s="131"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c r="AA931" s="22" t="n"/>
      <c r="AB931" s="22" t="n"/>
      <c r="AC931" s="22" t="n"/>
      <c r="AD931" s="22" t="n"/>
      <c r="AE931" s="22" t="n"/>
      <c r="AF931" s="22" t="n"/>
    </row>
    <row r="932">
      <c r="A932" s="22" t="n"/>
      <c r="B932" s="130" t="n"/>
      <c r="C932" s="22" t="n"/>
      <c r="D932" s="22" t="n"/>
      <c r="E932" s="72" t="n"/>
      <c r="F932" s="22" t="n"/>
      <c r="G932" s="131"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c r="AA932" s="22" t="n"/>
      <c r="AB932" s="22" t="n"/>
      <c r="AC932" s="22" t="n"/>
      <c r="AD932" s="22" t="n"/>
      <c r="AE932" s="22" t="n"/>
      <c r="AF932" s="22" t="n"/>
    </row>
    <row r="933">
      <c r="A933" s="22" t="n"/>
      <c r="B933" s="130" t="n"/>
      <c r="C933" s="22" t="n"/>
      <c r="D933" s="22" t="n"/>
      <c r="E933" s="72" t="n"/>
      <c r="F933" s="22" t="n"/>
      <c r="G933" s="131"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c r="AA933" s="22" t="n"/>
      <c r="AB933" s="22" t="n"/>
      <c r="AC933" s="22" t="n"/>
      <c r="AD933" s="22" t="n"/>
      <c r="AE933" s="22" t="n"/>
      <c r="AF933" s="22" t="n"/>
    </row>
    <row r="934">
      <c r="A934" s="22" t="n"/>
      <c r="B934" s="130" t="n"/>
      <c r="C934" s="22" t="n"/>
      <c r="D934" s="22" t="n"/>
      <c r="E934" s="72" t="n"/>
      <c r="F934" s="22" t="n"/>
      <c r="G934" s="131"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c r="AA934" s="22" t="n"/>
      <c r="AB934" s="22" t="n"/>
      <c r="AC934" s="22" t="n"/>
      <c r="AD934" s="22" t="n"/>
      <c r="AE934" s="22" t="n"/>
      <c r="AF934" s="22" t="n"/>
    </row>
    <row r="935">
      <c r="A935" s="22" t="n"/>
      <c r="B935" s="130" t="n"/>
      <c r="C935" s="22" t="n"/>
      <c r="D935" s="22" t="n"/>
      <c r="E935" s="72" t="n"/>
      <c r="F935" s="22" t="n"/>
      <c r="G935" s="131"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c r="AA935" s="22" t="n"/>
      <c r="AB935" s="22" t="n"/>
      <c r="AC935" s="22" t="n"/>
      <c r="AD935" s="22" t="n"/>
      <c r="AE935" s="22" t="n"/>
      <c r="AF935" s="22" t="n"/>
    </row>
    <row r="936">
      <c r="A936" s="22" t="n"/>
      <c r="B936" s="130" t="n"/>
      <c r="C936" s="22" t="n"/>
      <c r="D936" s="22" t="n"/>
      <c r="E936" s="72" t="n"/>
      <c r="F936" s="22" t="n"/>
      <c r="G936" s="131"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c r="AA936" s="22" t="n"/>
      <c r="AB936" s="22" t="n"/>
      <c r="AC936" s="22" t="n"/>
      <c r="AD936" s="22" t="n"/>
      <c r="AE936" s="22" t="n"/>
      <c r="AF936" s="22" t="n"/>
    </row>
    <row r="937">
      <c r="A937" s="22" t="n"/>
      <c r="B937" s="130" t="n"/>
      <c r="C937" s="22" t="n"/>
      <c r="D937" s="22" t="n"/>
      <c r="E937" s="72" t="n"/>
      <c r="F937" s="22" t="n"/>
      <c r="G937" s="131"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c r="AA937" s="22" t="n"/>
      <c r="AB937" s="22" t="n"/>
      <c r="AC937" s="22" t="n"/>
      <c r="AD937" s="22" t="n"/>
      <c r="AE937" s="22" t="n"/>
      <c r="AF937" s="22" t="n"/>
    </row>
    <row r="938">
      <c r="A938" s="22" t="n"/>
      <c r="B938" s="130" t="n"/>
      <c r="C938" s="22" t="n"/>
      <c r="D938" s="22" t="n"/>
      <c r="E938" s="72" t="n"/>
      <c r="F938" s="22" t="n"/>
      <c r="G938" s="131"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c r="AA938" s="22" t="n"/>
      <c r="AB938" s="22" t="n"/>
      <c r="AC938" s="22" t="n"/>
      <c r="AD938" s="22" t="n"/>
      <c r="AE938" s="22" t="n"/>
      <c r="AF938" s="22" t="n"/>
    </row>
    <row r="939">
      <c r="A939" s="22" t="n"/>
      <c r="B939" s="130" t="n"/>
      <c r="C939" s="22" t="n"/>
      <c r="D939" s="22" t="n"/>
      <c r="E939" s="72" t="n"/>
      <c r="F939" s="22" t="n"/>
      <c r="G939" s="131"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c r="AA939" s="22" t="n"/>
      <c r="AB939" s="22" t="n"/>
      <c r="AC939" s="22" t="n"/>
      <c r="AD939" s="22" t="n"/>
      <c r="AE939" s="22" t="n"/>
      <c r="AF939" s="22" t="n"/>
    </row>
    <row r="940">
      <c r="A940" s="22" t="n"/>
      <c r="B940" s="130" t="n"/>
      <c r="C940" s="22" t="n"/>
      <c r="D940" s="22" t="n"/>
      <c r="E940" s="72" t="n"/>
      <c r="F940" s="22" t="n"/>
      <c r="G940" s="131"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c r="AA940" s="22" t="n"/>
      <c r="AB940" s="22" t="n"/>
      <c r="AC940" s="22" t="n"/>
      <c r="AD940" s="22" t="n"/>
      <c r="AE940" s="22" t="n"/>
      <c r="AF940" s="22" t="n"/>
    </row>
    <row r="941">
      <c r="A941" s="22" t="n"/>
      <c r="B941" s="130" t="n"/>
      <c r="C941" s="22" t="n"/>
      <c r="D941" s="22" t="n"/>
      <c r="E941" s="72" t="n"/>
      <c r="F941" s="22" t="n"/>
      <c r="G941" s="131"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c r="AA941" s="22" t="n"/>
      <c r="AB941" s="22" t="n"/>
      <c r="AC941" s="22" t="n"/>
      <c r="AD941" s="22" t="n"/>
      <c r="AE941" s="22" t="n"/>
      <c r="AF941" s="22" t="n"/>
    </row>
    <row r="942">
      <c r="A942" s="22" t="n"/>
      <c r="B942" s="130" t="n"/>
      <c r="C942" s="22" t="n"/>
      <c r="D942" s="22" t="n"/>
      <c r="E942" s="72" t="n"/>
      <c r="F942" s="22" t="n"/>
      <c r="G942" s="131"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c r="AA942" s="22" t="n"/>
      <c r="AB942" s="22" t="n"/>
      <c r="AC942" s="22" t="n"/>
      <c r="AD942" s="22" t="n"/>
      <c r="AE942" s="22" t="n"/>
      <c r="AF942" s="22" t="n"/>
    </row>
    <row r="943">
      <c r="A943" s="22" t="n"/>
      <c r="B943" s="130" t="n"/>
      <c r="C943" s="22" t="n"/>
      <c r="D943" s="22" t="n"/>
      <c r="E943" s="72" t="n"/>
      <c r="F943" s="22" t="n"/>
      <c r="G943" s="131"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c r="AA943" s="22" t="n"/>
      <c r="AB943" s="22" t="n"/>
      <c r="AC943" s="22" t="n"/>
      <c r="AD943" s="22" t="n"/>
      <c r="AE943" s="22" t="n"/>
      <c r="AF943" s="22" t="n"/>
    </row>
    <row r="944">
      <c r="A944" s="22" t="n"/>
      <c r="B944" s="130" t="n"/>
      <c r="C944" s="22" t="n"/>
      <c r="D944" s="22" t="n"/>
      <c r="E944" s="72" t="n"/>
      <c r="F944" s="22" t="n"/>
      <c r="G944" s="131"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c r="AA944" s="22" t="n"/>
      <c r="AB944" s="22" t="n"/>
      <c r="AC944" s="22" t="n"/>
      <c r="AD944" s="22" t="n"/>
      <c r="AE944" s="22" t="n"/>
      <c r="AF944" s="22" t="n"/>
    </row>
    <row r="945">
      <c r="A945" s="22" t="n"/>
      <c r="B945" s="130" t="n"/>
      <c r="C945" s="22" t="n"/>
      <c r="D945" s="22" t="n"/>
      <c r="E945" s="72" t="n"/>
      <c r="F945" s="22" t="n"/>
      <c r="G945" s="131"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c r="AA945" s="22" t="n"/>
      <c r="AB945" s="22" t="n"/>
      <c r="AC945" s="22" t="n"/>
      <c r="AD945" s="22" t="n"/>
      <c r="AE945" s="22" t="n"/>
      <c r="AF945" s="22" t="n"/>
    </row>
    <row r="946">
      <c r="A946" s="22" t="n"/>
      <c r="B946" s="130" t="n"/>
      <c r="C946" s="22" t="n"/>
      <c r="D946" s="22" t="n"/>
      <c r="E946" s="72" t="n"/>
      <c r="F946" s="22" t="n"/>
      <c r="G946" s="131"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c r="AA946" s="22" t="n"/>
      <c r="AB946" s="22" t="n"/>
      <c r="AC946" s="22" t="n"/>
      <c r="AD946" s="22" t="n"/>
      <c r="AE946" s="22" t="n"/>
      <c r="AF946" s="22" t="n"/>
    </row>
    <row r="947">
      <c r="A947" s="22" t="n"/>
      <c r="B947" s="130" t="n"/>
      <c r="C947" s="22" t="n"/>
      <c r="D947" s="22" t="n"/>
      <c r="E947" s="72" t="n"/>
      <c r="F947" s="22" t="n"/>
      <c r="G947" s="131"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c r="AA947" s="22" t="n"/>
      <c r="AB947" s="22" t="n"/>
      <c r="AC947" s="22" t="n"/>
      <c r="AD947" s="22" t="n"/>
      <c r="AE947" s="22" t="n"/>
      <c r="AF947" s="22" t="n"/>
    </row>
    <row r="948">
      <c r="A948" s="22" t="n"/>
      <c r="B948" s="130" t="n"/>
      <c r="C948" s="22" t="n"/>
      <c r="D948" s="22" t="n"/>
      <c r="E948" s="72" t="n"/>
      <c r="F948" s="22" t="n"/>
      <c r="G948" s="131"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c r="AA948" s="22" t="n"/>
      <c r="AB948" s="22" t="n"/>
      <c r="AC948" s="22" t="n"/>
      <c r="AD948" s="22" t="n"/>
      <c r="AE948" s="22" t="n"/>
      <c r="AF948" s="22" t="n"/>
    </row>
    <row r="949">
      <c r="A949" s="22" t="n"/>
      <c r="B949" s="130" t="n"/>
      <c r="C949" s="22" t="n"/>
      <c r="D949" s="22" t="n"/>
      <c r="E949" s="72" t="n"/>
      <c r="F949" s="22" t="n"/>
      <c r="G949" s="131"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c r="AA949" s="22" t="n"/>
      <c r="AB949" s="22" t="n"/>
      <c r="AC949" s="22" t="n"/>
      <c r="AD949" s="22" t="n"/>
      <c r="AE949" s="22" t="n"/>
      <c r="AF949" s="22" t="n"/>
    </row>
    <row r="950">
      <c r="A950" s="22" t="n"/>
      <c r="B950" s="130" t="n"/>
      <c r="C950" s="22" t="n"/>
      <c r="D950" s="22" t="n"/>
      <c r="E950" s="72" t="n"/>
      <c r="F950" s="22" t="n"/>
      <c r="G950" s="131"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c r="AA950" s="22" t="n"/>
      <c r="AB950" s="22" t="n"/>
      <c r="AC950" s="22" t="n"/>
      <c r="AD950" s="22" t="n"/>
      <c r="AE950" s="22" t="n"/>
      <c r="AF950" s="22" t="n"/>
    </row>
    <row r="951">
      <c r="A951" s="22" t="n"/>
      <c r="B951" s="130" t="n"/>
      <c r="C951" s="22" t="n"/>
      <c r="D951" s="22" t="n"/>
      <c r="E951" s="72" t="n"/>
      <c r="F951" s="22" t="n"/>
      <c r="G951" s="131"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c r="AA951" s="22" t="n"/>
      <c r="AB951" s="22" t="n"/>
      <c r="AC951" s="22" t="n"/>
      <c r="AD951" s="22" t="n"/>
      <c r="AE951" s="22" t="n"/>
      <c r="AF951" s="22" t="n"/>
    </row>
    <row r="952">
      <c r="A952" s="22" t="n"/>
      <c r="B952" s="130" t="n"/>
      <c r="C952" s="22" t="n"/>
      <c r="D952" s="22" t="n"/>
      <c r="E952" s="72" t="n"/>
      <c r="F952" s="22" t="n"/>
      <c r="G952" s="131"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c r="AA952" s="22" t="n"/>
      <c r="AB952" s="22" t="n"/>
      <c r="AC952" s="22" t="n"/>
      <c r="AD952" s="22" t="n"/>
      <c r="AE952" s="22" t="n"/>
      <c r="AF952" s="22" t="n"/>
    </row>
    <row r="953">
      <c r="A953" s="22" t="n"/>
      <c r="B953" s="130" t="n"/>
      <c r="C953" s="22" t="n"/>
      <c r="D953" s="22" t="n"/>
      <c r="E953" s="72" t="n"/>
      <c r="F953" s="22" t="n"/>
      <c r="G953" s="131"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c r="AA953" s="22" t="n"/>
      <c r="AB953" s="22" t="n"/>
      <c r="AC953" s="22" t="n"/>
      <c r="AD953" s="22" t="n"/>
      <c r="AE953" s="22" t="n"/>
      <c r="AF953" s="22" t="n"/>
    </row>
    <row r="954">
      <c r="A954" s="22" t="n"/>
      <c r="B954" s="130" t="n"/>
      <c r="C954" s="22" t="n"/>
      <c r="D954" s="22" t="n"/>
      <c r="E954" s="72" t="n"/>
      <c r="F954" s="22" t="n"/>
      <c r="G954" s="131"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c r="AA954" s="22" t="n"/>
      <c r="AB954" s="22" t="n"/>
      <c r="AC954" s="22" t="n"/>
      <c r="AD954" s="22" t="n"/>
      <c r="AE954" s="22" t="n"/>
      <c r="AF954" s="22" t="n"/>
    </row>
    <row r="955">
      <c r="A955" s="22" t="n"/>
      <c r="B955" s="130" t="n"/>
      <c r="C955" s="22" t="n"/>
      <c r="D955" s="22" t="n"/>
      <c r="E955" s="72" t="n"/>
      <c r="F955" s="22" t="n"/>
      <c r="G955" s="131"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c r="AA955" s="22" t="n"/>
      <c r="AB955" s="22" t="n"/>
      <c r="AC955" s="22" t="n"/>
      <c r="AD955" s="22" t="n"/>
      <c r="AE955" s="22" t="n"/>
      <c r="AF955" s="22" t="n"/>
    </row>
    <row r="956">
      <c r="A956" s="22" t="n"/>
      <c r="B956" s="130" t="n"/>
      <c r="C956" s="22" t="n"/>
      <c r="D956" s="22" t="n"/>
      <c r="E956" s="72" t="n"/>
      <c r="F956" s="22" t="n"/>
      <c r="G956" s="131"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c r="AA956" s="22" t="n"/>
      <c r="AB956" s="22" t="n"/>
      <c r="AC956" s="22" t="n"/>
      <c r="AD956" s="22" t="n"/>
      <c r="AE956" s="22" t="n"/>
      <c r="AF956" s="22" t="n"/>
    </row>
    <row r="957">
      <c r="A957" s="22" t="n"/>
      <c r="B957" s="130" t="n"/>
      <c r="C957" s="22" t="n"/>
      <c r="D957" s="22" t="n"/>
      <c r="E957" s="72" t="n"/>
      <c r="F957" s="22" t="n"/>
      <c r="G957" s="131"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c r="AA957" s="22" t="n"/>
      <c r="AB957" s="22" t="n"/>
      <c r="AC957" s="22" t="n"/>
      <c r="AD957" s="22" t="n"/>
      <c r="AE957" s="22" t="n"/>
      <c r="AF957" s="22" t="n"/>
    </row>
    <row r="958">
      <c r="A958" s="22" t="n"/>
      <c r="B958" s="130" t="n"/>
      <c r="C958" s="22" t="n"/>
      <c r="D958" s="22" t="n"/>
      <c r="E958" s="72" t="n"/>
      <c r="F958" s="22" t="n"/>
      <c r="G958" s="131"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c r="AA958" s="22" t="n"/>
      <c r="AB958" s="22" t="n"/>
      <c r="AC958" s="22" t="n"/>
      <c r="AD958" s="22" t="n"/>
      <c r="AE958" s="22" t="n"/>
      <c r="AF958" s="22" t="n"/>
    </row>
    <row r="959">
      <c r="A959" s="22" t="n"/>
      <c r="B959" s="130" t="n"/>
      <c r="C959" s="22" t="n"/>
      <c r="D959" s="22" t="n"/>
      <c r="E959" s="72" t="n"/>
      <c r="F959" s="22" t="n"/>
      <c r="G959" s="131"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c r="AA959" s="22" t="n"/>
      <c r="AB959" s="22" t="n"/>
      <c r="AC959" s="22" t="n"/>
      <c r="AD959" s="22" t="n"/>
      <c r="AE959" s="22" t="n"/>
      <c r="AF959" s="22" t="n"/>
    </row>
    <row r="960">
      <c r="A960" s="22" t="n"/>
      <c r="B960" s="130" t="n"/>
      <c r="C960" s="22" t="n"/>
      <c r="D960" s="22" t="n"/>
      <c r="E960" s="72" t="n"/>
      <c r="F960" s="22" t="n"/>
      <c r="G960" s="131"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c r="AA960" s="22" t="n"/>
      <c r="AB960" s="22" t="n"/>
      <c r="AC960" s="22" t="n"/>
      <c r="AD960" s="22" t="n"/>
      <c r="AE960" s="22" t="n"/>
      <c r="AF960" s="22" t="n"/>
    </row>
    <row r="961">
      <c r="A961" s="22" t="n"/>
      <c r="B961" s="130" t="n"/>
      <c r="C961" s="22" t="n"/>
      <c r="D961" s="22" t="n"/>
      <c r="E961" s="72" t="n"/>
      <c r="F961" s="22" t="n"/>
      <c r="G961" s="131"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c r="AA961" s="22" t="n"/>
      <c r="AB961" s="22" t="n"/>
      <c r="AC961" s="22" t="n"/>
      <c r="AD961" s="22" t="n"/>
      <c r="AE961" s="22" t="n"/>
      <c r="AF961" s="22" t="n"/>
    </row>
    <row r="962">
      <c r="A962" s="22" t="n"/>
      <c r="B962" s="130" t="n"/>
      <c r="C962" s="22" t="n"/>
      <c r="D962" s="22" t="n"/>
      <c r="E962" s="72" t="n"/>
      <c r="F962" s="22" t="n"/>
      <c r="G962" s="131"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c r="AA962" s="22" t="n"/>
      <c r="AB962" s="22" t="n"/>
      <c r="AC962" s="22" t="n"/>
      <c r="AD962" s="22" t="n"/>
      <c r="AE962" s="22" t="n"/>
      <c r="AF962" s="22" t="n"/>
    </row>
    <row r="963">
      <c r="A963" s="22" t="n"/>
      <c r="B963" s="130" t="n"/>
      <c r="C963" s="22" t="n"/>
      <c r="D963" s="22" t="n"/>
      <c r="E963" s="72" t="n"/>
      <c r="F963" s="22" t="n"/>
      <c r="G963" s="131"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c r="AA963" s="22" t="n"/>
      <c r="AB963" s="22" t="n"/>
      <c r="AC963" s="22" t="n"/>
      <c r="AD963" s="22" t="n"/>
      <c r="AE963" s="22" t="n"/>
      <c r="AF963" s="22" t="n"/>
    </row>
    <row r="964">
      <c r="A964" s="22" t="n"/>
      <c r="B964" s="130" t="n"/>
      <c r="C964" s="22" t="n"/>
      <c r="D964" s="22" t="n"/>
      <c r="E964" s="72" t="n"/>
      <c r="F964" s="22" t="n"/>
      <c r="G964" s="131"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c r="AA964" s="22" t="n"/>
      <c r="AB964" s="22" t="n"/>
      <c r="AC964" s="22" t="n"/>
      <c r="AD964" s="22" t="n"/>
      <c r="AE964" s="22" t="n"/>
      <c r="AF964" s="22" t="n"/>
    </row>
    <row r="965">
      <c r="A965" s="22" t="n"/>
      <c r="B965" s="130" t="n"/>
      <c r="C965" s="22" t="n"/>
      <c r="D965" s="22" t="n"/>
      <c r="E965" s="72" t="n"/>
      <c r="F965" s="22" t="n"/>
      <c r="G965" s="131"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c r="AA965" s="22" t="n"/>
      <c r="AB965" s="22" t="n"/>
      <c r="AC965" s="22" t="n"/>
      <c r="AD965" s="22" t="n"/>
      <c r="AE965" s="22" t="n"/>
      <c r="AF965" s="22" t="n"/>
    </row>
    <row r="966">
      <c r="A966" s="22" t="n"/>
      <c r="B966" s="130" t="n"/>
      <c r="C966" s="22" t="n"/>
      <c r="D966" s="22" t="n"/>
      <c r="E966" s="72" t="n"/>
      <c r="F966" s="22" t="n"/>
      <c r="G966" s="131"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c r="AA966" s="22" t="n"/>
      <c r="AB966" s="22" t="n"/>
      <c r="AC966" s="22" t="n"/>
      <c r="AD966" s="22" t="n"/>
      <c r="AE966" s="22" t="n"/>
      <c r="AF966" s="22" t="n"/>
    </row>
    <row r="967">
      <c r="A967" s="22" t="n"/>
      <c r="B967" s="130" t="n"/>
      <c r="C967" s="22" t="n"/>
      <c r="D967" s="22" t="n"/>
      <c r="E967" s="72" t="n"/>
      <c r="F967" s="22" t="n"/>
      <c r="G967" s="131"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c r="AA967" s="22" t="n"/>
      <c r="AB967" s="22" t="n"/>
      <c r="AC967" s="22" t="n"/>
      <c r="AD967" s="22" t="n"/>
      <c r="AE967" s="22" t="n"/>
      <c r="AF967" s="22" t="n"/>
    </row>
    <row r="968">
      <c r="A968" s="22" t="n"/>
      <c r="B968" s="130" t="n"/>
      <c r="C968" s="22" t="n"/>
      <c r="D968" s="22" t="n"/>
      <c r="E968" s="72" t="n"/>
      <c r="F968" s="22" t="n"/>
      <c r="G968" s="131"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c r="AA968" s="22" t="n"/>
      <c r="AB968" s="22" t="n"/>
      <c r="AC968" s="22" t="n"/>
      <c r="AD968" s="22" t="n"/>
      <c r="AE968" s="22" t="n"/>
      <c r="AF968" s="22" t="n"/>
    </row>
    <row r="969">
      <c r="A969" s="22" t="n"/>
      <c r="B969" s="130" t="n"/>
      <c r="C969" s="22" t="n"/>
      <c r="D969" s="22" t="n"/>
      <c r="E969" s="72" t="n"/>
      <c r="F969" s="22" t="n"/>
      <c r="G969" s="131"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c r="AA969" s="22" t="n"/>
      <c r="AB969" s="22" t="n"/>
      <c r="AC969" s="22" t="n"/>
      <c r="AD969" s="22" t="n"/>
      <c r="AE969" s="22" t="n"/>
      <c r="AF969" s="22" t="n"/>
    </row>
    <row r="970">
      <c r="A970" s="22" t="n"/>
      <c r="B970" s="130" t="n"/>
      <c r="C970" s="22" t="n"/>
      <c r="D970" s="22" t="n"/>
      <c r="E970" s="72" t="n"/>
      <c r="F970" s="22" t="n"/>
      <c r="G970" s="131"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c r="AA970" s="22" t="n"/>
      <c r="AB970" s="22" t="n"/>
      <c r="AC970" s="22" t="n"/>
      <c r="AD970" s="22" t="n"/>
      <c r="AE970" s="22" t="n"/>
      <c r="AF970" s="22" t="n"/>
    </row>
    <row r="971">
      <c r="A971" s="22" t="n"/>
      <c r="B971" s="130" t="n"/>
      <c r="C971" s="22" t="n"/>
      <c r="D971" s="22" t="n"/>
      <c r="E971" s="72" t="n"/>
      <c r="F971" s="22" t="n"/>
      <c r="G971" s="131"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c r="AA971" s="22" t="n"/>
      <c r="AB971" s="22" t="n"/>
      <c r="AC971" s="22" t="n"/>
      <c r="AD971" s="22" t="n"/>
      <c r="AE971" s="22" t="n"/>
      <c r="AF971" s="22" t="n"/>
    </row>
    <row r="972">
      <c r="A972" s="22" t="n"/>
      <c r="B972" s="130" t="n"/>
      <c r="C972" s="22" t="n"/>
      <c r="D972" s="22" t="n"/>
      <c r="E972" s="72" t="n"/>
      <c r="F972" s="22" t="n"/>
      <c r="G972" s="131"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c r="AA972" s="22" t="n"/>
      <c r="AB972" s="22" t="n"/>
      <c r="AC972" s="22" t="n"/>
      <c r="AD972" s="22" t="n"/>
      <c r="AE972" s="22" t="n"/>
      <c r="AF972" s="22" t="n"/>
    </row>
    <row r="973">
      <c r="A973" s="22" t="n"/>
      <c r="B973" s="130" t="n"/>
      <c r="C973" s="22" t="n"/>
      <c r="D973" s="22" t="n"/>
      <c r="E973" s="72" t="n"/>
      <c r="F973" s="22" t="n"/>
      <c r="G973" s="131"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c r="AA973" s="22" t="n"/>
      <c r="AB973" s="22" t="n"/>
      <c r="AC973" s="22" t="n"/>
      <c r="AD973" s="22" t="n"/>
      <c r="AE973" s="22" t="n"/>
      <c r="AF973" s="22" t="n"/>
    </row>
    <row r="974">
      <c r="A974" s="22" t="n"/>
      <c r="B974" s="130" t="n"/>
      <c r="C974" s="22" t="n"/>
      <c r="D974" s="22" t="n"/>
      <c r="E974" s="72" t="n"/>
      <c r="F974" s="22" t="n"/>
      <c r="G974" s="131"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c r="AA974" s="22" t="n"/>
      <c r="AB974" s="22" t="n"/>
      <c r="AC974" s="22" t="n"/>
      <c r="AD974" s="22" t="n"/>
      <c r="AE974" s="22" t="n"/>
      <c r="AF974" s="22" t="n"/>
    </row>
    <row r="975">
      <c r="A975" s="22" t="n"/>
      <c r="B975" s="130" t="n"/>
      <c r="C975" s="22" t="n"/>
      <c r="D975" s="22" t="n"/>
      <c r="E975" s="72" t="n"/>
      <c r="F975" s="22" t="n"/>
      <c r="G975" s="131"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c r="AA975" s="22" t="n"/>
      <c r="AB975" s="22" t="n"/>
      <c r="AC975" s="22" t="n"/>
      <c r="AD975" s="22" t="n"/>
      <c r="AE975" s="22" t="n"/>
      <c r="AF975" s="22" t="n"/>
    </row>
    <row r="976">
      <c r="A976" s="22" t="n"/>
      <c r="B976" s="130" t="n"/>
      <c r="C976" s="22" t="n"/>
      <c r="D976" s="22" t="n"/>
      <c r="E976" s="72" t="n"/>
      <c r="F976" s="22" t="n"/>
      <c r="G976" s="131"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c r="AA976" s="22" t="n"/>
      <c r="AB976" s="22" t="n"/>
      <c r="AC976" s="22" t="n"/>
      <c r="AD976" s="22" t="n"/>
      <c r="AE976" s="22" t="n"/>
      <c r="AF976" s="22" t="n"/>
    </row>
    <row r="977">
      <c r="A977" s="22" t="n"/>
      <c r="B977" s="130" t="n"/>
      <c r="C977" s="22" t="n"/>
      <c r="D977" s="22" t="n"/>
      <c r="E977" s="72" t="n"/>
      <c r="F977" s="22" t="n"/>
      <c r="G977" s="131"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c r="AA977" s="22" t="n"/>
      <c r="AB977" s="22" t="n"/>
      <c r="AC977" s="22" t="n"/>
      <c r="AD977" s="22" t="n"/>
      <c r="AE977" s="22" t="n"/>
      <c r="AF977" s="22" t="n"/>
    </row>
    <row r="978">
      <c r="A978" s="22" t="n"/>
      <c r="B978" s="130" t="n"/>
      <c r="C978" s="22" t="n"/>
      <c r="D978" s="22" t="n"/>
      <c r="E978" s="72" t="n"/>
      <c r="F978" s="22" t="n"/>
      <c r="G978" s="131"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c r="AA978" s="22" t="n"/>
      <c r="AB978" s="22" t="n"/>
      <c r="AC978" s="22" t="n"/>
      <c r="AD978" s="22" t="n"/>
      <c r="AE978" s="22" t="n"/>
      <c r="AF978" s="22" t="n"/>
    </row>
    <row r="979">
      <c r="A979" s="22" t="n"/>
      <c r="B979" s="130" t="n"/>
      <c r="C979" s="22" t="n"/>
      <c r="D979" s="22" t="n"/>
      <c r="E979" s="72" t="n"/>
      <c r="F979" s="22" t="n"/>
      <c r="G979" s="131"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c r="AA979" s="22" t="n"/>
      <c r="AB979" s="22" t="n"/>
      <c r="AC979" s="22" t="n"/>
      <c r="AD979" s="22" t="n"/>
      <c r="AE979" s="22" t="n"/>
      <c r="AF979" s="22" t="n"/>
    </row>
    <row r="980">
      <c r="A980" s="22" t="n"/>
      <c r="B980" s="130" t="n"/>
      <c r="C980" s="22" t="n"/>
      <c r="D980" s="22" t="n"/>
      <c r="E980" s="72" t="n"/>
      <c r="F980" s="22" t="n"/>
      <c r="G980" s="131"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c r="AA980" s="22" t="n"/>
      <c r="AB980" s="22" t="n"/>
      <c r="AC980" s="22" t="n"/>
      <c r="AD980" s="22" t="n"/>
      <c r="AE980" s="22" t="n"/>
      <c r="AF980" s="22" t="n"/>
    </row>
    <row r="981">
      <c r="A981" s="22" t="n"/>
      <c r="B981" s="130" t="n"/>
      <c r="C981" s="22" t="n"/>
      <c r="D981" s="22" t="n"/>
      <c r="E981" s="72" t="n"/>
      <c r="F981" s="22" t="n"/>
      <c r="G981" s="131"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c r="AA981" s="22" t="n"/>
      <c r="AB981" s="22" t="n"/>
      <c r="AC981" s="22" t="n"/>
      <c r="AD981" s="22" t="n"/>
      <c r="AE981" s="22" t="n"/>
      <c r="AF981" s="22" t="n"/>
    </row>
    <row r="982">
      <c r="A982" s="22" t="n"/>
      <c r="B982" s="130" t="n"/>
      <c r="C982" s="22" t="n"/>
      <c r="D982" s="22" t="n"/>
      <c r="E982" s="72" t="n"/>
      <c r="F982" s="22" t="n"/>
      <c r="G982" s="131"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c r="AA982" s="22" t="n"/>
      <c r="AB982" s="22" t="n"/>
      <c r="AC982" s="22" t="n"/>
      <c r="AD982" s="22" t="n"/>
      <c r="AE982" s="22" t="n"/>
      <c r="AF982" s="22" t="n"/>
    </row>
    <row r="983">
      <c r="A983" s="22" t="n"/>
      <c r="B983" s="130" t="n"/>
      <c r="C983" s="22" t="n"/>
      <c r="D983" s="22" t="n"/>
      <c r="E983" s="72" t="n"/>
      <c r="F983" s="22" t="n"/>
      <c r="G983" s="131"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c r="AA983" s="22" t="n"/>
      <c r="AB983" s="22" t="n"/>
      <c r="AC983" s="22" t="n"/>
      <c r="AD983" s="22" t="n"/>
      <c r="AE983" s="22" t="n"/>
      <c r="AF983" s="22" t="n"/>
    </row>
    <row r="984">
      <c r="A984" s="22" t="n"/>
      <c r="B984" s="130" t="n"/>
      <c r="C984" s="22" t="n"/>
      <c r="D984" s="22" t="n"/>
      <c r="E984" s="72" t="n"/>
      <c r="F984" s="22" t="n"/>
      <c r="G984" s="131"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c r="AA984" s="22" t="n"/>
      <c r="AB984" s="22" t="n"/>
      <c r="AC984" s="22" t="n"/>
      <c r="AD984" s="22" t="n"/>
      <c r="AE984" s="22" t="n"/>
      <c r="AF984" s="22" t="n"/>
    </row>
    <row r="985">
      <c r="A985" s="22" t="n"/>
      <c r="B985" s="130" t="n"/>
      <c r="C985" s="22" t="n"/>
      <c r="D985" s="22" t="n"/>
      <c r="E985" s="72" t="n"/>
      <c r="F985" s="22" t="n"/>
      <c r="G985" s="131"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c r="AA985" s="22" t="n"/>
      <c r="AB985" s="22" t="n"/>
      <c r="AC985" s="22" t="n"/>
      <c r="AD985" s="22" t="n"/>
      <c r="AE985" s="22" t="n"/>
      <c r="AF985" s="22" t="n"/>
    </row>
    <row r="986">
      <c r="A986" s="22" t="n"/>
      <c r="B986" s="130" t="n"/>
      <c r="C986" s="22" t="n"/>
      <c r="D986" s="22" t="n"/>
      <c r="E986" s="72" t="n"/>
      <c r="F986" s="22" t="n"/>
      <c r="G986" s="131"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c r="AA986" s="22" t="n"/>
      <c r="AB986" s="22" t="n"/>
      <c r="AC986" s="22" t="n"/>
      <c r="AD986" s="22" t="n"/>
      <c r="AE986" s="22" t="n"/>
      <c r="AF986" s="22" t="n"/>
    </row>
    <row r="987">
      <c r="A987" s="22" t="n"/>
      <c r="B987" s="130" t="n"/>
      <c r="C987" s="22" t="n"/>
      <c r="D987" s="22" t="n"/>
      <c r="E987" s="72" t="n"/>
      <c r="F987" s="22" t="n"/>
      <c r="G987" s="131"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c r="AA987" s="22" t="n"/>
      <c r="AB987" s="22" t="n"/>
      <c r="AC987" s="22" t="n"/>
      <c r="AD987" s="22" t="n"/>
      <c r="AE987" s="22" t="n"/>
      <c r="AF987" s="22" t="n"/>
    </row>
    <row r="988">
      <c r="A988" s="22" t="n"/>
      <c r="B988" s="130" t="n"/>
      <c r="C988" s="22" t="n"/>
      <c r="D988" s="22" t="n"/>
      <c r="E988" s="72" t="n"/>
      <c r="F988" s="22" t="n"/>
      <c r="G988" s="131"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c r="AA988" s="22" t="n"/>
      <c r="AB988" s="22" t="n"/>
      <c r="AC988" s="22" t="n"/>
      <c r="AD988" s="22" t="n"/>
      <c r="AE988" s="22" t="n"/>
      <c r="AF988" s="22" t="n"/>
    </row>
    <row r="989">
      <c r="A989" s="22" t="n"/>
      <c r="B989" s="130" t="n"/>
      <c r="C989" s="22" t="n"/>
      <c r="D989" s="22" t="n"/>
      <c r="E989" s="72" t="n"/>
      <c r="F989" s="22" t="n"/>
      <c r="G989" s="131"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c r="AA989" s="22" t="n"/>
      <c r="AB989" s="22" t="n"/>
      <c r="AC989" s="22" t="n"/>
      <c r="AD989" s="22" t="n"/>
      <c r="AE989" s="22" t="n"/>
      <c r="AF989" s="22" t="n"/>
    </row>
    <row r="990">
      <c r="A990" s="22" t="n"/>
      <c r="B990" s="130" t="n"/>
      <c r="C990" s="22" t="n"/>
      <c r="D990" s="22" t="n"/>
      <c r="E990" s="72" t="n"/>
      <c r="F990" s="22" t="n"/>
      <c r="G990" s="131"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c r="AA990" s="22" t="n"/>
      <c r="AB990" s="22" t="n"/>
      <c r="AC990" s="22" t="n"/>
      <c r="AD990" s="22" t="n"/>
      <c r="AE990" s="22" t="n"/>
      <c r="AF990" s="22" t="n"/>
    </row>
    <row r="991">
      <c r="A991" s="22" t="n"/>
      <c r="B991" s="130" t="n"/>
      <c r="C991" s="22" t="n"/>
      <c r="D991" s="22" t="n"/>
      <c r="E991" s="72" t="n"/>
      <c r="F991" s="22" t="n"/>
      <c r="G991" s="131"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c r="AA991" s="22" t="n"/>
      <c r="AB991" s="22" t="n"/>
      <c r="AC991" s="22" t="n"/>
      <c r="AD991" s="22" t="n"/>
      <c r="AE991" s="22" t="n"/>
      <c r="AF991" s="22" t="n"/>
    </row>
    <row r="992">
      <c r="A992" s="22" t="n"/>
      <c r="B992" s="130" t="n"/>
      <c r="C992" s="22" t="n"/>
      <c r="D992" s="22" t="n"/>
      <c r="E992" s="72" t="n"/>
      <c r="F992" s="22" t="n"/>
      <c r="G992" s="131"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c r="AA992" s="22" t="n"/>
      <c r="AB992" s="22" t="n"/>
      <c r="AC992" s="22" t="n"/>
      <c r="AD992" s="22" t="n"/>
      <c r="AE992" s="22" t="n"/>
      <c r="AF992" s="22" t="n"/>
    </row>
    <row r="993">
      <c r="A993" s="22" t="n"/>
      <c r="B993" s="130" t="n"/>
      <c r="C993" s="22" t="n"/>
      <c r="D993" s="22" t="n"/>
      <c r="E993" s="72" t="n"/>
      <c r="F993" s="22" t="n"/>
      <c r="G993" s="131"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c r="AA993" s="22" t="n"/>
      <c r="AB993" s="22" t="n"/>
      <c r="AC993" s="22" t="n"/>
      <c r="AD993" s="22" t="n"/>
      <c r="AE993" s="22" t="n"/>
      <c r="AF993" s="22" t="n"/>
    </row>
    <row r="994">
      <c r="A994" s="22" t="n"/>
      <c r="B994" s="130" t="n"/>
      <c r="C994" s="22" t="n"/>
      <c r="D994" s="22" t="n"/>
      <c r="E994" s="72" t="n"/>
      <c r="F994" s="22" t="n"/>
      <c r="G994" s="131"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c r="AA994" s="22" t="n"/>
      <c r="AB994" s="22" t="n"/>
      <c r="AC994" s="22" t="n"/>
      <c r="AD994" s="22" t="n"/>
      <c r="AE994" s="22" t="n"/>
      <c r="AF994" s="22" t="n"/>
    </row>
    <row r="995">
      <c r="A995" s="22" t="n"/>
      <c r="B995" s="130" t="n"/>
      <c r="C995" s="22" t="n"/>
      <c r="D995" s="22" t="n"/>
      <c r="E995" s="72" t="n"/>
      <c r="F995" s="22" t="n"/>
      <c r="G995" s="131"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c r="AA995" s="22" t="n"/>
      <c r="AB995" s="22" t="n"/>
      <c r="AC995" s="22" t="n"/>
      <c r="AD995" s="22" t="n"/>
      <c r="AE995" s="22" t="n"/>
      <c r="AF995" s="22" t="n"/>
    </row>
    <row r="996">
      <c r="A996" s="22" t="n"/>
      <c r="B996" s="130" t="n"/>
      <c r="C996" s="22" t="n"/>
      <c r="D996" s="22" t="n"/>
      <c r="E996" s="72" t="n"/>
      <c r="F996" s="22" t="n"/>
      <c r="G996" s="131"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c r="AA996" s="22" t="n"/>
      <c r="AB996" s="22" t="n"/>
      <c r="AC996" s="22" t="n"/>
      <c r="AD996" s="22" t="n"/>
      <c r="AE996" s="22" t="n"/>
      <c r="AF996" s="22" t="n"/>
    </row>
    <row r="997">
      <c r="A997" s="22" t="n"/>
      <c r="B997" s="130" t="n"/>
      <c r="C997" s="22" t="n"/>
      <c r="D997" s="22" t="n"/>
      <c r="E997" s="72" t="n"/>
      <c r="F997" s="22" t="n"/>
      <c r="G997" s="131"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c r="AA997" s="22" t="n"/>
      <c r="AB997" s="22" t="n"/>
      <c r="AC997" s="22" t="n"/>
      <c r="AD997" s="22" t="n"/>
      <c r="AE997" s="22" t="n"/>
      <c r="AF997" s="22" t="n"/>
    </row>
    <row r="998">
      <c r="A998" s="22" t="n"/>
      <c r="B998" s="130" t="n"/>
      <c r="C998" s="22" t="n"/>
      <c r="D998" s="22" t="n"/>
      <c r="E998" s="72" t="n"/>
      <c r="F998" s="22" t="n"/>
      <c r="G998" s="131"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c r="AA998" s="22" t="n"/>
      <c r="AB998" s="22" t="n"/>
      <c r="AC998" s="22" t="n"/>
      <c r="AD998" s="22" t="n"/>
      <c r="AE998" s="22" t="n"/>
      <c r="AF998" s="22" t="n"/>
    </row>
    <row r="999">
      <c r="A999" s="22" t="n"/>
      <c r="B999" s="130" t="n"/>
      <c r="C999" s="22" t="n"/>
      <c r="D999" s="22" t="n"/>
      <c r="E999" s="72" t="n"/>
      <c r="F999" s="22" t="n"/>
      <c r="G999" s="131"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c r="AA999" s="22" t="n"/>
      <c r="AB999" s="22" t="n"/>
      <c r="AC999" s="22" t="n"/>
      <c r="AD999" s="22" t="n"/>
      <c r="AE999" s="22" t="n"/>
      <c r="AF999" s="22" t="n"/>
    </row>
    <row r="1000">
      <c r="A1000" s="22" t="n"/>
      <c r="B1000" s="130" t="n"/>
      <c r="C1000" s="22" t="n"/>
      <c r="D1000" s="22" t="n"/>
      <c r="E1000" s="72" t="n"/>
      <c r="F1000" s="22" t="n"/>
      <c r="G1000" s="131"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c r="AA1000" s="22" t="n"/>
      <c r="AB1000" s="22" t="n"/>
      <c r="AC1000" s="22" t="n"/>
      <c r="AD1000" s="22" t="n"/>
      <c r="AE1000" s="22" t="n"/>
      <c r="AF1000" s="22" t="n"/>
    </row>
    <row r="1001">
      <c r="A1001" s="22" t="n"/>
      <c r="B1001" s="130" t="n"/>
      <c r="C1001" s="22" t="n"/>
      <c r="D1001" s="22" t="n"/>
      <c r="E1001" s="72" t="n"/>
      <c r="F1001" s="22" t="n"/>
      <c r="G1001" s="131" t="n"/>
      <c r="H1001" s="22" t="n"/>
      <c r="I1001" s="22" t="n"/>
      <c r="J1001" s="22" t="n"/>
      <c r="K1001" s="22" t="n"/>
      <c r="L1001" s="22" t="n"/>
      <c r="M1001" s="22" t="n"/>
      <c r="N1001" s="22" t="n"/>
      <c r="O1001" s="22" t="n"/>
      <c r="P1001" s="22" t="n"/>
      <c r="Q1001" s="22" t="n"/>
      <c r="R1001" s="22" t="n"/>
      <c r="S1001" s="22" t="n"/>
      <c r="T1001" s="22" t="n"/>
      <c r="U1001" s="22" t="n"/>
      <c r="V1001" s="22" t="n"/>
      <c r="W1001" s="22" t="n"/>
      <c r="X1001" s="22" t="n"/>
      <c r="Y1001" s="22" t="n"/>
      <c r="Z1001" s="22" t="n"/>
      <c r="AA1001" s="22" t="n"/>
      <c r="AB1001" s="22" t="n"/>
      <c r="AC1001" s="22" t="n"/>
      <c r="AD1001" s="22" t="n"/>
      <c r="AE1001" s="22" t="n"/>
      <c r="AF1001" s="22" t="n"/>
    </row>
    <row r="1002">
      <c r="A1002" s="22" t="n"/>
      <c r="B1002" s="130" t="n"/>
      <c r="C1002" s="22" t="n"/>
      <c r="D1002" s="22" t="n"/>
      <c r="E1002" s="72" t="n"/>
      <c r="F1002" s="22" t="n"/>
      <c r="G1002" s="131" t="n"/>
      <c r="H1002" s="22" t="n"/>
      <c r="I1002" s="22" t="n"/>
      <c r="J1002" s="22" t="n"/>
      <c r="K1002" s="22" t="n"/>
      <c r="L1002" s="22" t="n"/>
      <c r="M1002" s="22" t="n"/>
      <c r="N1002" s="22" t="n"/>
      <c r="O1002" s="22" t="n"/>
      <c r="P1002" s="22" t="n"/>
      <c r="Q1002" s="22" t="n"/>
      <c r="R1002" s="22" t="n"/>
      <c r="S1002" s="22" t="n"/>
      <c r="T1002" s="22" t="n"/>
      <c r="U1002" s="22" t="n"/>
      <c r="V1002" s="22" t="n"/>
      <c r="W1002" s="22" t="n"/>
      <c r="X1002" s="22" t="n"/>
      <c r="Y1002" s="22" t="n"/>
      <c r="Z1002" s="22" t="n"/>
      <c r="AA1002" s="22" t="n"/>
      <c r="AB1002" s="22" t="n"/>
      <c r="AC1002" s="22" t="n"/>
      <c r="AD1002" s="22" t="n"/>
      <c r="AE1002" s="22" t="n"/>
      <c r="AF1002" s="22" t="n"/>
    </row>
    <row r="1003">
      <c r="A1003" s="22" t="n"/>
      <c r="B1003" s="130" t="n"/>
      <c r="C1003" s="22" t="n"/>
      <c r="D1003" s="22" t="n"/>
      <c r="E1003" s="72" t="n"/>
      <c r="F1003" s="22" t="n"/>
      <c r="G1003" s="131" t="n"/>
      <c r="H1003" s="22" t="n"/>
      <c r="I1003" s="22" t="n"/>
      <c r="J1003" s="22" t="n"/>
      <c r="K1003" s="22" t="n"/>
      <c r="L1003" s="22" t="n"/>
      <c r="M1003" s="22" t="n"/>
      <c r="N1003" s="22" t="n"/>
      <c r="O1003" s="22" t="n"/>
      <c r="P1003" s="22" t="n"/>
      <c r="Q1003" s="22" t="n"/>
      <c r="R1003" s="22" t="n"/>
      <c r="S1003" s="22" t="n"/>
      <c r="T1003" s="22" t="n"/>
      <c r="U1003" s="22" t="n"/>
      <c r="V1003" s="22" t="n"/>
      <c r="W1003" s="22" t="n"/>
      <c r="X1003" s="22" t="n"/>
      <c r="Y1003" s="22" t="n"/>
      <c r="Z1003" s="22" t="n"/>
      <c r="AA1003" s="22" t="n"/>
      <c r="AB1003" s="22" t="n"/>
      <c r="AC1003" s="22" t="n"/>
      <c r="AD1003" s="22" t="n"/>
      <c r="AE1003" s="22" t="n"/>
      <c r="AF1003" s="22" t="n"/>
    </row>
    <row r="1004">
      <c r="A1004" s="22" t="n"/>
      <c r="B1004" s="130" t="n"/>
      <c r="C1004" s="22" t="n"/>
      <c r="D1004" s="22" t="n"/>
      <c r="E1004" s="72" t="n"/>
      <c r="F1004" s="22" t="n"/>
      <c r="G1004" s="131" t="n"/>
      <c r="H1004" s="22" t="n"/>
      <c r="I1004" s="22" t="n"/>
      <c r="J1004" s="22" t="n"/>
      <c r="K1004" s="22" t="n"/>
      <c r="L1004" s="22" t="n"/>
      <c r="M1004" s="22" t="n"/>
      <c r="N1004" s="22" t="n"/>
      <c r="O1004" s="22" t="n"/>
      <c r="P1004" s="22" t="n"/>
      <c r="Q1004" s="22" t="n"/>
      <c r="R1004" s="22" t="n"/>
      <c r="S1004" s="22" t="n"/>
      <c r="T1004" s="22" t="n"/>
      <c r="U1004" s="22" t="n"/>
      <c r="V1004" s="22" t="n"/>
      <c r="W1004" s="22" t="n"/>
      <c r="X1004" s="22" t="n"/>
      <c r="Y1004" s="22" t="n"/>
      <c r="Z1004" s="22" t="n"/>
      <c r="AA1004" s="22" t="n"/>
      <c r="AB1004" s="22" t="n"/>
      <c r="AC1004" s="22" t="n"/>
      <c r="AD1004" s="22" t="n"/>
      <c r="AE1004" s="22" t="n"/>
      <c r="AF1004" s="22" t="n"/>
    </row>
    <row r="1005">
      <c r="A1005" s="22" t="n"/>
      <c r="B1005" s="130" t="n"/>
      <c r="C1005" s="22" t="n"/>
      <c r="D1005" s="22" t="n"/>
      <c r="E1005" s="72" t="n"/>
      <c r="F1005" s="22" t="n"/>
      <c r="G1005" s="131" t="n"/>
      <c r="H1005" s="22" t="n"/>
      <c r="I1005" s="22" t="n"/>
      <c r="J1005" s="22" t="n"/>
      <c r="K1005" s="22" t="n"/>
      <c r="L1005" s="22" t="n"/>
      <c r="M1005" s="22" t="n"/>
      <c r="N1005" s="22" t="n"/>
      <c r="O1005" s="22" t="n"/>
      <c r="P1005" s="22" t="n"/>
      <c r="Q1005" s="22" t="n"/>
      <c r="R1005" s="22" t="n"/>
      <c r="S1005" s="22" t="n"/>
      <c r="T1005" s="22" t="n"/>
      <c r="U1005" s="22" t="n"/>
      <c r="V1005" s="22" t="n"/>
      <c r="W1005" s="22" t="n"/>
      <c r="X1005" s="22" t="n"/>
      <c r="Y1005" s="22" t="n"/>
      <c r="Z1005" s="22" t="n"/>
      <c r="AA1005" s="22" t="n"/>
      <c r="AB1005" s="22" t="n"/>
      <c r="AC1005" s="22" t="n"/>
      <c r="AD1005" s="22" t="n"/>
      <c r="AE1005" s="22" t="n"/>
      <c r="AF1005" s="22" t="n"/>
    </row>
    <row r="1006">
      <c r="A1006" s="22" t="n"/>
      <c r="B1006" s="130" t="n"/>
      <c r="C1006" s="22" t="n"/>
      <c r="D1006" s="22" t="n"/>
      <c r="E1006" s="72" t="n"/>
      <c r="F1006" s="22" t="n"/>
      <c r="G1006" s="131" t="n"/>
      <c r="H1006" s="22" t="n"/>
      <c r="I1006" s="22" t="n"/>
      <c r="J1006" s="22" t="n"/>
      <c r="K1006" s="22" t="n"/>
      <c r="L1006" s="22" t="n"/>
      <c r="M1006" s="22" t="n"/>
      <c r="N1006" s="22" t="n"/>
      <c r="O1006" s="22" t="n"/>
      <c r="P1006" s="22" t="n"/>
      <c r="Q1006" s="22" t="n"/>
      <c r="R1006" s="22" t="n"/>
      <c r="S1006" s="22" t="n"/>
      <c r="T1006" s="22" t="n"/>
      <c r="U1006" s="22" t="n"/>
      <c r="V1006" s="22" t="n"/>
      <c r="W1006" s="22" t="n"/>
      <c r="X1006" s="22" t="n"/>
      <c r="Y1006" s="22" t="n"/>
      <c r="Z1006" s="22" t="n"/>
      <c r="AA1006" s="22" t="n"/>
      <c r="AB1006" s="22" t="n"/>
      <c r="AC1006" s="22" t="n"/>
      <c r="AD1006" s="22" t="n"/>
      <c r="AE1006" s="22" t="n"/>
      <c r="AF1006" s="22" t="n"/>
    </row>
    <row r="1007">
      <c r="A1007" s="22" t="n"/>
      <c r="B1007" s="130" t="n"/>
      <c r="C1007" s="22" t="n"/>
      <c r="D1007" s="22" t="n"/>
      <c r="E1007" s="72" t="n"/>
      <c r="F1007" s="22" t="n"/>
      <c r="G1007" s="131" t="n"/>
      <c r="H1007" s="22" t="n"/>
      <c r="I1007" s="22" t="n"/>
      <c r="J1007" s="22" t="n"/>
      <c r="K1007" s="22" t="n"/>
      <c r="L1007" s="22" t="n"/>
      <c r="M1007" s="22" t="n"/>
      <c r="N1007" s="22" t="n"/>
      <c r="O1007" s="22" t="n"/>
      <c r="P1007" s="22" t="n"/>
      <c r="Q1007" s="22" t="n"/>
      <c r="R1007" s="22" t="n"/>
      <c r="S1007" s="22" t="n"/>
      <c r="T1007" s="22" t="n"/>
      <c r="U1007" s="22" t="n"/>
      <c r="V1007" s="22" t="n"/>
      <c r="W1007" s="22" t="n"/>
      <c r="X1007" s="22" t="n"/>
      <c r="Y1007" s="22" t="n"/>
      <c r="Z1007" s="22" t="n"/>
      <c r="AA1007" s="22" t="n"/>
      <c r="AB1007" s="22" t="n"/>
      <c r="AC1007" s="22" t="n"/>
      <c r="AD1007" s="22" t="n"/>
      <c r="AE1007" s="22" t="n"/>
      <c r="AF1007" s="22" t="n"/>
    </row>
    <row r="1008">
      <c r="A1008" s="22" t="n"/>
      <c r="B1008" s="130" t="n"/>
      <c r="C1008" s="22" t="n"/>
      <c r="D1008" s="22" t="n"/>
      <c r="E1008" s="72" t="n"/>
      <c r="F1008" s="22" t="n"/>
      <c r="G1008" s="131" t="n"/>
      <c r="H1008" s="22" t="n"/>
      <c r="I1008" s="22" t="n"/>
      <c r="J1008" s="22" t="n"/>
      <c r="K1008" s="22" t="n"/>
      <c r="L1008" s="22" t="n"/>
      <c r="M1008" s="22" t="n"/>
      <c r="N1008" s="22" t="n"/>
      <c r="O1008" s="22" t="n"/>
      <c r="P1008" s="22" t="n"/>
      <c r="Q1008" s="22" t="n"/>
      <c r="R1008" s="22" t="n"/>
      <c r="S1008" s="22" t="n"/>
      <c r="T1008" s="22" t="n"/>
      <c r="U1008" s="22" t="n"/>
      <c r="V1008" s="22" t="n"/>
      <c r="W1008" s="22" t="n"/>
      <c r="X1008" s="22" t="n"/>
      <c r="Y1008" s="22" t="n"/>
      <c r="Z1008" s="22" t="n"/>
      <c r="AA1008" s="22" t="n"/>
      <c r="AB1008" s="22" t="n"/>
      <c r="AC1008" s="22" t="n"/>
      <c r="AD1008" s="22" t="n"/>
      <c r="AE1008" s="22" t="n"/>
      <c r="AF1008" s="22" t="n"/>
    </row>
    <row r="1009">
      <c r="A1009" s="22" t="n"/>
      <c r="B1009" s="130" t="n"/>
      <c r="C1009" s="22" t="n"/>
      <c r="D1009" s="22" t="n"/>
      <c r="E1009" s="72" t="n"/>
      <c r="F1009" s="22" t="n"/>
      <c r="G1009" s="131" t="n"/>
      <c r="H1009" s="22" t="n"/>
      <c r="I1009" s="22" t="n"/>
      <c r="J1009" s="22" t="n"/>
      <c r="K1009" s="22" t="n"/>
      <c r="L1009" s="22" t="n"/>
      <c r="M1009" s="22" t="n"/>
      <c r="N1009" s="22" t="n"/>
      <c r="O1009" s="22" t="n"/>
      <c r="P1009" s="22" t="n"/>
      <c r="Q1009" s="22" t="n"/>
      <c r="R1009" s="22" t="n"/>
      <c r="S1009" s="22" t="n"/>
      <c r="T1009" s="22" t="n"/>
      <c r="U1009" s="22" t="n"/>
      <c r="V1009" s="22" t="n"/>
      <c r="W1009" s="22" t="n"/>
      <c r="X1009" s="22" t="n"/>
      <c r="Y1009" s="22" t="n"/>
      <c r="Z1009" s="22" t="n"/>
      <c r="AA1009" s="22" t="n"/>
      <c r="AB1009" s="22" t="n"/>
      <c r="AC1009" s="22" t="n"/>
      <c r="AD1009" s="22" t="n"/>
      <c r="AE1009" s="22" t="n"/>
      <c r="AF1009" s="22" t="n"/>
    </row>
    <row r="1010">
      <c r="A1010" s="22" t="n"/>
      <c r="B1010" s="130" t="n"/>
      <c r="C1010" s="22" t="n"/>
      <c r="D1010" s="22" t="n"/>
      <c r="E1010" s="72" t="n"/>
      <c r="F1010" s="22" t="n"/>
      <c r="G1010" s="131" t="n"/>
      <c r="H1010" s="22" t="n"/>
      <c r="I1010" s="22" t="n"/>
      <c r="J1010" s="22" t="n"/>
      <c r="K1010" s="22" t="n"/>
      <c r="L1010" s="22" t="n"/>
      <c r="M1010" s="22" t="n"/>
      <c r="N1010" s="22" t="n"/>
      <c r="O1010" s="22" t="n"/>
      <c r="P1010" s="22" t="n"/>
      <c r="Q1010" s="22" t="n"/>
      <c r="R1010" s="22" t="n"/>
      <c r="S1010" s="22" t="n"/>
      <c r="T1010" s="22" t="n"/>
      <c r="U1010" s="22" t="n"/>
      <c r="V1010" s="22" t="n"/>
      <c r="W1010" s="22" t="n"/>
      <c r="X1010" s="22" t="n"/>
      <c r="Y1010" s="22" t="n"/>
      <c r="Z1010" s="22" t="n"/>
      <c r="AA1010" s="22" t="n"/>
      <c r="AB1010" s="22" t="n"/>
      <c r="AC1010" s="22" t="n"/>
      <c r="AD1010" s="22" t="n"/>
      <c r="AE1010" s="22" t="n"/>
      <c r="AF1010" s="22" t="n"/>
    </row>
    <row r="1011">
      <c r="A1011" s="22" t="n"/>
      <c r="B1011" s="130" t="n"/>
      <c r="C1011" s="22" t="n"/>
      <c r="D1011" s="22" t="n"/>
      <c r="E1011" s="72" t="n"/>
      <c r="F1011" s="22" t="n"/>
      <c r="G1011" s="131" t="n"/>
      <c r="H1011" s="22" t="n"/>
      <c r="I1011" s="22" t="n"/>
      <c r="J1011" s="22" t="n"/>
      <c r="K1011" s="22" t="n"/>
      <c r="L1011" s="22" t="n"/>
      <c r="M1011" s="22" t="n"/>
      <c r="N1011" s="22" t="n"/>
      <c r="O1011" s="22" t="n"/>
      <c r="P1011" s="22" t="n"/>
      <c r="Q1011" s="22" t="n"/>
      <c r="R1011" s="22" t="n"/>
      <c r="S1011" s="22" t="n"/>
      <c r="T1011" s="22" t="n"/>
      <c r="U1011" s="22" t="n"/>
      <c r="V1011" s="22" t="n"/>
      <c r="W1011" s="22" t="n"/>
      <c r="X1011" s="22" t="n"/>
      <c r="Y1011" s="22" t="n"/>
      <c r="Z1011" s="22" t="n"/>
      <c r="AA1011" s="22" t="n"/>
      <c r="AB1011" s="22" t="n"/>
      <c r="AC1011" s="22" t="n"/>
      <c r="AD1011" s="22" t="n"/>
      <c r="AE1011" s="22" t="n"/>
      <c r="AF1011" s="22" t="n"/>
    </row>
    <row r="1012">
      <c r="A1012" s="22" t="n"/>
      <c r="B1012" s="130" t="n"/>
      <c r="C1012" s="22" t="n"/>
      <c r="D1012" s="22" t="n"/>
      <c r="E1012" s="72" t="n"/>
      <c r="F1012" s="22" t="n"/>
      <c r="G1012" s="131" t="n"/>
      <c r="H1012" s="22" t="n"/>
      <c r="I1012" s="22" t="n"/>
      <c r="J1012" s="22" t="n"/>
      <c r="K1012" s="22" t="n"/>
      <c r="L1012" s="22" t="n"/>
      <c r="M1012" s="22" t="n"/>
      <c r="N1012" s="22" t="n"/>
      <c r="O1012" s="22" t="n"/>
      <c r="P1012" s="22" t="n"/>
      <c r="Q1012" s="22" t="n"/>
      <c r="R1012" s="22" t="n"/>
      <c r="S1012" s="22" t="n"/>
      <c r="T1012" s="22" t="n"/>
      <c r="U1012" s="22" t="n"/>
      <c r="V1012" s="22" t="n"/>
      <c r="W1012" s="22" t="n"/>
      <c r="X1012" s="22" t="n"/>
      <c r="Y1012" s="22" t="n"/>
      <c r="Z1012" s="22" t="n"/>
      <c r="AA1012" s="22" t="n"/>
      <c r="AB1012" s="22" t="n"/>
      <c r="AC1012" s="22" t="n"/>
      <c r="AD1012" s="22" t="n"/>
      <c r="AE1012" s="22" t="n"/>
      <c r="AF1012" s="22" t="n"/>
    </row>
    <row r="1013">
      <c r="A1013" s="22" t="n"/>
      <c r="B1013" s="130" t="n"/>
      <c r="C1013" s="22" t="n"/>
      <c r="D1013" s="22" t="n"/>
      <c r="E1013" s="72" t="n"/>
      <c r="F1013" s="22" t="n"/>
      <c r="G1013" s="131" t="n"/>
      <c r="H1013" s="22" t="n"/>
      <c r="I1013" s="22" t="n"/>
      <c r="J1013" s="22" t="n"/>
      <c r="K1013" s="22" t="n"/>
      <c r="L1013" s="22" t="n"/>
      <c r="M1013" s="22" t="n"/>
      <c r="N1013" s="22" t="n"/>
      <c r="O1013" s="22" t="n"/>
      <c r="P1013" s="22" t="n"/>
      <c r="Q1013" s="22" t="n"/>
      <c r="R1013" s="22" t="n"/>
      <c r="S1013" s="22" t="n"/>
      <c r="T1013" s="22" t="n"/>
      <c r="U1013" s="22" t="n"/>
      <c r="V1013" s="22" t="n"/>
      <c r="W1013" s="22" t="n"/>
      <c r="X1013" s="22" t="n"/>
      <c r="Y1013" s="22" t="n"/>
      <c r="Z1013" s="22" t="n"/>
      <c r="AA1013" s="22" t="n"/>
      <c r="AB1013" s="22" t="n"/>
      <c r="AC1013" s="22" t="n"/>
      <c r="AD1013" s="22" t="n"/>
      <c r="AE1013" s="22" t="n"/>
      <c r="AF1013" s="22" t="n"/>
    </row>
    <row r="1014">
      <c r="A1014" s="22" t="n"/>
      <c r="B1014" s="130" t="n"/>
      <c r="C1014" s="22" t="n"/>
      <c r="D1014" s="22" t="n"/>
      <c r="E1014" s="72" t="n"/>
      <c r="F1014" s="22" t="n"/>
      <c r="G1014" s="131" t="n"/>
      <c r="H1014" s="22" t="n"/>
      <c r="I1014" s="22" t="n"/>
      <c r="J1014" s="22" t="n"/>
      <c r="K1014" s="22" t="n"/>
      <c r="L1014" s="22" t="n"/>
      <c r="M1014" s="22" t="n"/>
      <c r="N1014" s="22" t="n"/>
      <c r="O1014" s="22" t="n"/>
      <c r="P1014" s="22" t="n"/>
      <c r="Q1014" s="22" t="n"/>
      <c r="R1014" s="22" t="n"/>
      <c r="S1014" s="22" t="n"/>
      <c r="T1014" s="22" t="n"/>
      <c r="U1014" s="22" t="n"/>
      <c r="V1014" s="22" t="n"/>
      <c r="W1014" s="22" t="n"/>
      <c r="X1014" s="22" t="n"/>
      <c r="Y1014" s="22" t="n"/>
      <c r="Z1014" s="22" t="n"/>
      <c r="AA1014" s="22" t="n"/>
      <c r="AB1014" s="22" t="n"/>
      <c r="AC1014" s="22" t="n"/>
      <c r="AD1014" s="22" t="n"/>
      <c r="AE1014" s="22" t="n"/>
      <c r="AF1014" s="22" t="n"/>
    </row>
    <row r="1015">
      <c r="A1015" s="22" t="n"/>
      <c r="B1015" s="130" t="n"/>
      <c r="C1015" s="22" t="n"/>
      <c r="D1015" s="22" t="n"/>
      <c r="E1015" s="72" t="n"/>
      <c r="F1015" s="22" t="n"/>
      <c r="G1015" s="131" t="n"/>
      <c r="H1015" s="22" t="n"/>
      <c r="I1015" s="22" t="n"/>
      <c r="J1015" s="22" t="n"/>
      <c r="K1015" s="22" t="n"/>
      <c r="L1015" s="22" t="n"/>
      <c r="M1015" s="22" t="n"/>
      <c r="N1015" s="22" t="n"/>
      <c r="O1015" s="22" t="n"/>
      <c r="P1015" s="22" t="n"/>
      <c r="Q1015" s="22" t="n"/>
      <c r="R1015" s="22" t="n"/>
      <c r="S1015" s="22" t="n"/>
      <c r="T1015" s="22" t="n"/>
      <c r="U1015" s="22" t="n"/>
      <c r="V1015" s="22" t="n"/>
      <c r="W1015" s="22" t="n"/>
      <c r="X1015" s="22" t="n"/>
      <c r="Y1015" s="22" t="n"/>
      <c r="Z1015" s="22" t="n"/>
      <c r="AA1015" s="22" t="n"/>
      <c r="AB1015" s="22" t="n"/>
      <c r="AC1015" s="22" t="n"/>
      <c r="AD1015" s="22" t="n"/>
      <c r="AE1015" s="22" t="n"/>
      <c r="AF1015" s="22" t="n"/>
    </row>
    <row r="1016">
      <c r="A1016" s="22" t="n"/>
      <c r="B1016" s="130" t="n"/>
      <c r="C1016" s="22" t="n"/>
      <c r="D1016" s="22" t="n"/>
      <c r="E1016" s="72" t="n"/>
      <c r="F1016" s="22" t="n"/>
      <c r="G1016" s="131" t="n"/>
      <c r="H1016" s="22" t="n"/>
      <c r="I1016" s="22" t="n"/>
      <c r="J1016" s="22" t="n"/>
      <c r="K1016" s="22" t="n"/>
      <c r="L1016" s="22" t="n"/>
      <c r="M1016" s="22" t="n"/>
      <c r="N1016" s="22" t="n"/>
      <c r="O1016" s="22" t="n"/>
      <c r="P1016" s="22" t="n"/>
      <c r="Q1016" s="22" t="n"/>
      <c r="R1016" s="22" t="n"/>
      <c r="S1016" s="22" t="n"/>
      <c r="T1016" s="22" t="n"/>
      <c r="U1016" s="22" t="n"/>
      <c r="V1016" s="22" t="n"/>
      <c r="W1016" s="22" t="n"/>
      <c r="X1016" s="22" t="n"/>
      <c r="Y1016" s="22" t="n"/>
      <c r="Z1016" s="22" t="n"/>
      <c r="AA1016" s="22" t="n"/>
      <c r="AB1016" s="22" t="n"/>
      <c r="AC1016" s="22" t="n"/>
      <c r="AD1016" s="22" t="n"/>
      <c r="AE1016" s="22" t="n"/>
      <c r="AF1016" s="22" t="n"/>
    </row>
    <row r="1017">
      <c r="A1017" s="22" t="n"/>
      <c r="B1017" s="130" t="n"/>
      <c r="C1017" s="22" t="n"/>
      <c r="D1017" s="22" t="n"/>
      <c r="E1017" s="72" t="n"/>
      <c r="F1017" s="22" t="n"/>
      <c r="G1017" s="131" t="n"/>
      <c r="H1017" s="22" t="n"/>
      <c r="I1017" s="22" t="n"/>
      <c r="J1017" s="22" t="n"/>
      <c r="K1017" s="22" t="n"/>
      <c r="L1017" s="22" t="n"/>
      <c r="M1017" s="22" t="n"/>
      <c r="N1017" s="22" t="n"/>
      <c r="O1017" s="22" t="n"/>
      <c r="P1017" s="22" t="n"/>
      <c r="Q1017" s="22" t="n"/>
      <c r="R1017" s="22" t="n"/>
      <c r="S1017" s="22" t="n"/>
      <c r="T1017" s="22" t="n"/>
      <c r="U1017" s="22" t="n"/>
      <c r="V1017" s="22" t="n"/>
      <c r="W1017" s="22" t="n"/>
      <c r="X1017" s="22" t="n"/>
      <c r="Y1017" s="22" t="n"/>
      <c r="Z1017" s="22" t="n"/>
      <c r="AA1017" s="22" t="n"/>
      <c r="AB1017" s="22" t="n"/>
      <c r="AC1017" s="22" t="n"/>
      <c r="AD1017" s="22" t="n"/>
      <c r="AE1017" s="22" t="n"/>
      <c r="AF1017" s="22" t="n"/>
    </row>
    <row r="1018">
      <c r="A1018" s="22" t="n"/>
      <c r="B1018" s="130" t="n"/>
      <c r="C1018" s="22" t="n"/>
      <c r="D1018" s="22" t="n"/>
      <c r="E1018" s="72" t="n"/>
      <c r="F1018" s="22" t="n"/>
      <c r="G1018" s="131" t="n"/>
      <c r="H1018" s="22" t="n"/>
      <c r="I1018" s="22" t="n"/>
      <c r="J1018" s="22" t="n"/>
      <c r="K1018" s="22" t="n"/>
      <c r="L1018" s="22" t="n"/>
      <c r="M1018" s="22" t="n"/>
      <c r="N1018" s="22" t="n"/>
      <c r="O1018" s="22" t="n"/>
      <c r="P1018" s="22" t="n"/>
      <c r="Q1018" s="22" t="n"/>
      <c r="R1018" s="22" t="n"/>
      <c r="S1018" s="22" t="n"/>
      <c r="T1018" s="22" t="n"/>
      <c r="U1018" s="22" t="n"/>
      <c r="V1018" s="22" t="n"/>
      <c r="W1018" s="22" t="n"/>
      <c r="X1018" s="22" t="n"/>
      <c r="Y1018" s="22" t="n"/>
      <c r="Z1018" s="22" t="n"/>
      <c r="AA1018" s="22" t="n"/>
      <c r="AB1018" s="22" t="n"/>
      <c r="AC1018" s="22" t="n"/>
      <c r="AD1018" s="22" t="n"/>
      <c r="AE1018" s="22" t="n"/>
      <c r="AF1018" s="22" t="n"/>
    </row>
    <row r="1019">
      <c r="A1019" s="22" t="n"/>
      <c r="B1019" s="130" t="n"/>
      <c r="C1019" s="22" t="n"/>
      <c r="D1019" s="22" t="n"/>
      <c r="E1019" s="72" t="n"/>
      <c r="F1019" s="22" t="n"/>
      <c r="G1019" s="131" t="n"/>
      <c r="H1019" s="22" t="n"/>
      <c r="I1019" s="22" t="n"/>
      <c r="J1019" s="22" t="n"/>
      <c r="K1019" s="22" t="n"/>
      <c r="L1019" s="22" t="n"/>
      <c r="M1019" s="22" t="n"/>
      <c r="N1019" s="22" t="n"/>
      <c r="O1019" s="22" t="n"/>
      <c r="P1019" s="22" t="n"/>
      <c r="Q1019" s="22" t="n"/>
      <c r="R1019" s="22" t="n"/>
      <c r="S1019" s="22" t="n"/>
      <c r="T1019" s="22" t="n"/>
      <c r="U1019" s="22" t="n"/>
      <c r="V1019" s="22" t="n"/>
      <c r="W1019" s="22" t="n"/>
      <c r="X1019" s="22" t="n"/>
      <c r="Y1019" s="22" t="n"/>
      <c r="Z1019" s="22" t="n"/>
      <c r="AA1019" s="22" t="n"/>
      <c r="AB1019" s="22" t="n"/>
      <c r="AC1019" s="22" t="n"/>
      <c r="AD1019" s="22" t="n"/>
      <c r="AE1019" s="22" t="n"/>
      <c r="AF1019" s="22" t="n"/>
    </row>
    <row r="1020">
      <c r="A1020" s="22" t="n"/>
      <c r="B1020" s="130" t="n"/>
      <c r="C1020" s="22" t="n"/>
      <c r="D1020" s="22" t="n"/>
      <c r="E1020" s="72" t="n"/>
      <c r="F1020" s="22" t="n"/>
      <c r="G1020" s="131" t="n"/>
      <c r="H1020" s="22" t="n"/>
      <c r="I1020" s="22" t="n"/>
      <c r="J1020" s="22" t="n"/>
      <c r="K1020" s="22" t="n"/>
      <c r="L1020" s="22" t="n"/>
      <c r="M1020" s="22" t="n"/>
      <c r="N1020" s="22" t="n"/>
      <c r="O1020" s="22" t="n"/>
      <c r="P1020" s="22" t="n"/>
      <c r="Q1020" s="22" t="n"/>
      <c r="R1020" s="22" t="n"/>
      <c r="S1020" s="22" t="n"/>
      <c r="T1020" s="22" t="n"/>
      <c r="U1020" s="22" t="n"/>
      <c r="V1020" s="22" t="n"/>
      <c r="W1020" s="22" t="n"/>
      <c r="X1020" s="22" t="n"/>
      <c r="Y1020" s="22" t="n"/>
      <c r="Z1020" s="22" t="n"/>
      <c r="AA1020" s="22" t="n"/>
      <c r="AB1020" s="22" t="n"/>
      <c r="AC1020" s="22" t="n"/>
      <c r="AD1020" s="22" t="n"/>
      <c r="AE1020" s="22" t="n"/>
      <c r="AF1020" s="22" t="n"/>
    </row>
    <row r="1021">
      <c r="A1021" s="22" t="n"/>
      <c r="B1021" s="130" t="n"/>
      <c r="C1021" s="22" t="n"/>
      <c r="D1021" s="22" t="n"/>
      <c r="E1021" s="72" t="n"/>
      <c r="F1021" s="22" t="n"/>
      <c r="G1021" s="131" t="n"/>
      <c r="H1021" s="22" t="n"/>
      <c r="I1021" s="22" t="n"/>
      <c r="J1021" s="22" t="n"/>
      <c r="K1021" s="22" t="n"/>
      <c r="L1021" s="22" t="n"/>
      <c r="M1021" s="22" t="n"/>
      <c r="N1021" s="22" t="n"/>
      <c r="O1021" s="22" t="n"/>
      <c r="P1021" s="22" t="n"/>
      <c r="Q1021" s="22" t="n"/>
      <c r="R1021" s="22" t="n"/>
      <c r="S1021" s="22" t="n"/>
      <c r="T1021" s="22" t="n"/>
      <c r="U1021" s="22" t="n"/>
      <c r="V1021" s="22" t="n"/>
      <c r="W1021" s="22" t="n"/>
      <c r="X1021" s="22" t="n"/>
      <c r="Y1021" s="22" t="n"/>
      <c r="Z1021" s="22" t="n"/>
      <c r="AA1021" s="22" t="n"/>
      <c r="AB1021" s="22" t="n"/>
      <c r="AC1021" s="22" t="n"/>
      <c r="AD1021" s="22" t="n"/>
      <c r="AE1021" s="22" t="n"/>
      <c r="AF1021" s="22" t="n"/>
    </row>
    <row r="1022">
      <c r="A1022" s="22" t="n"/>
      <c r="B1022" s="130" t="n"/>
      <c r="C1022" s="22" t="n"/>
      <c r="D1022" s="22" t="n"/>
      <c r="E1022" s="72" t="n"/>
      <c r="F1022" s="22" t="n"/>
      <c r="G1022" s="131" t="n"/>
      <c r="H1022" s="22" t="n"/>
      <c r="I1022" s="22" t="n"/>
      <c r="J1022" s="22" t="n"/>
      <c r="K1022" s="22" t="n"/>
      <c r="L1022" s="22" t="n"/>
      <c r="M1022" s="22" t="n"/>
      <c r="N1022" s="22" t="n"/>
      <c r="O1022" s="22" t="n"/>
      <c r="P1022" s="22" t="n"/>
      <c r="Q1022" s="22" t="n"/>
      <c r="R1022" s="22" t="n"/>
      <c r="S1022" s="22" t="n"/>
      <c r="T1022" s="22" t="n"/>
      <c r="U1022" s="22" t="n"/>
      <c r="V1022" s="22" t="n"/>
      <c r="W1022" s="22" t="n"/>
      <c r="X1022" s="22" t="n"/>
      <c r="Y1022" s="22" t="n"/>
      <c r="Z1022" s="22" t="n"/>
      <c r="AA1022" s="22" t="n"/>
      <c r="AB1022" s="22" t="n"/>
      <c r="AC1022" s="22" t="n"/>
      <c r="AD1022" s="22" t="n"/>
      <c r="AE1022" s="22" t="n"/>
      <c r="AF1022" s="22" t="n"/>
    </row>
    <row r="1023">
      <c r="A1023" s="22" t="n"/>
      <c r="B1023" s="130" t="n"/>
      <c r="C1023" s="22" t="n"/>
      <c r="D1023" s="22" t="n"/>
      <c r="E1023" s="72" t="n"/>
      <c r="F1023" s="22" t="n"/>
      <c r="G1023" s="131" t="n"/>
      <c r="H1023" s="22" t="n"/>
      <c r="I1023" s="22" t="n"/>
      <c r="J1023" s="22" t="n"/>
      <c r="K1023" s="22" t="n"/>
      <c r="L1023" s="22" t="n"/>
      <c r="M1023" s="22" t="n"/>
      <c r="N1023" s="22" t="n"/>
      <c r="O1023" s="22" t="n"/>
      <c r="P1023" s="22" t="n"/>
      <c r="Q1023" s="22" t="n"/>
      <c r="R1023" s="22" t="n"/>
      <c r="S1023" s="22" t="n"/>
      <c r="T1023" s="22" t="n"/>
      <c r="U1023" s="22" t="n"/>
      <c r="V1023" s="22" t="n"/>
      <c r="W1023" s="22" t="n"/>
      <c r="X1023" s="22" t="n"/>
      <c r="Y1023" s="22" t="n"/>
      <c r="Z1023" s="22" t="n"/>
      <c r="AA1023" s="22" t="n"/>
      <c r="AB1023" s="22" t="n"/>
      <c r="AC1023" s="22" t="n"/>
      <c r="AD1023" s="22" t="n"/>
      <c r="AE1023" s="22" t="n"/>
      <c r="AF1023" s="22" t="n"/>
    </row>
    <row r="1024">
      <c r="A1024" s="22" t="n"/>
      <c r="B1024" s="130" t="n"/>
      <c r="C1024" s="22" t="n"/>
      <c r="D1024" s="22" t="n"/>
      <c r="E1024" s="72" t="n"/>
      <c r="F1024" s="22" t="n"/>
      <c r="G1024" s="131" t="n"/>
      <c r="H1024" s="22" t="n"/>
      <c r="I1024" s="22" t="n"/>
      <c r="J1024" s="22" t="n"/>
      <c r="K1024" s="22" t="n"/>
      <c r="L1024" s="22" t="n"/>
      <c r="M1024" s="22" t="n"/>
      <c r="N1024" s="22" t="n"/>
      <c r="O1024" s="22" t="n"/>
      <c r="P1024" s="22" t="n"/>
      <c r="Q1024" s="22" t="n"/>
      <c r="R1024" s="22" t="n"/>
      <c r="S1024" s="22" t="n"/>
      <c r="T1024" s="22" t="n"/>
      <c r="U1024" s="22" t="n"/>
      <c r="V1024" s="22" t="n"/>
      <c r="W1024" s="22" t="n"/>
      <c r="X1024" s="22" t="n"/>
      <c r="Y1024" s="22" t="n"/>
      <c r="Z1024" s="22" t="n"/>
      <c r="AA1024" s="22" t="n"/>
      <c r="AB1024" s="22" t="n"/>
      <c r="AC1024" s="22" t="n"/>
      <c r="AD1024" s="22" t="n"/>
      <c r="AE1024" s="22" t="n"/>
      <c r="AF1024" s="22" t="n"/>
    </row>
    <row r="1025">
      <c r="A1025" s="22" t="n"/>
      <c r="B1025" s="130" t="n"/>
      <c r="C1025" s="22" t="n"/>
      <c r="D1025" s="22" t="n"/>
      <c r="E1025" s="72" t="n"/>
      <c r="F1025" s="22" t="n"/>
      <c r="G1025" s="131" t="n"/>
      <c r="H1025" s="22" t="n"/>
      <c r="I1025" s="22" t="n"/>
      <c r="J1025" s="22" t="n"/>
      <c r="K1025" s="22" t="n"/>
      <c r="L1025" s="22" t="n"/>
      <c r="M1025" s="22" t="n"/>
      <c r="N1025" s="22" t="n"/>
      <c r="O1025" s="22" t="n"/>
      <c r="P1025" s="22" t="n"/>
      <c r="Q1025" s="22" t="n"/>
      <c r="R1025" s="22" t="n"/>
      <c r="S1025" s="22" t="n"/>
      <c r="T1025" s="22" t="n"/>
      <c r="U1025" s="22" t="n"/>
      <c r="V1025" s="22" t="n"/>
      <c r="W1025" s="22" t="n"/>
      <c r="X1025" s="22" t="n"/>
      <c r="Y1025" s="22" t="n"/>
      <c r="Z1025" s="22" t="n"/>
      <c r="AA1025" s="22" t="n"/>
      <c r="AB1025" s="22" t="n"/>
      <c r="AC1025" s="22" t="n"/>
      <c r="AD1025" s="22" t="n"/>
      <c r="AE1025" s="22" t="n"/>
      <c r="AF1025" s="22" t="n"/>
    </row>
    <row r="1026">
      <c r="A1026" s="22" t="n"/>
      <c r="B1026" s="130" t="n"/>
      <c r="C1026" s="22" t="n"/>
      <c r="D1026" s="22" t="n"/>
      <c r="E1026" s="72" t="n"/>
      <c r="F1026" s="22" t="n"/>
      <c r="G1026" s="131" t="n"/>
      <c r="H1026" s="22" t="n"/>
      <c r="I1026" s="22" t="n"/>
      <c r="J1026" s="22" t="n"/>
      <c r="K1026" s="22" t="n"/>
      <c r="L1026" s="22" t="n"/>
      <c r="M1026" s="22" t="n"/>
      <c r="N1026" s="22" t="n"/>
      <c r="O1026" s="22" t="n"/>
      <c r="P1026" s="22" t="n"/>
      <c r="Q1026" s="22" t="n"/>
      <c r="R1026" s="22" t="n"/>
      <c r="S1026" s="22" t="n"/>
      <c r="T1026" s="22" t="n"/>
      <c r="U1026" s="22" t="n"/>
      <c r="V1026" s="22" t="n"/>
      <c r="W1026" s="22" t="n"/>
      <c r="X1026" s="22" t="n"/>
      <c r="Y1026" s="22" t="n"/>
      <c r="Z1026" s="22" t="n"/>
      <c r="AA1026" s="22" t="n"/>
      <c r="AB1026" s="22" t="n"/>
      <c r="AC1026" s="22" t="n"/>
      <c r="AD1026" s="22" t="n"/>
      <c r="AE1026" s="22" t="n"/>
      <c r="AF1026" s="22" t="n"/>
    </row>
    <row r="1027">
      <c r="A1027" s="22" t="n"/>
      <c r="B1027" s="130" t="n"/>
      <c r="C1027" s="22" t="n"/>
      <c r="D1027" s="22" t="n"/>
      <c r="E1027" s="72" t="n"/>
      <c r="F1027" s="22" t="n"/>
      <c r="G1027" s="131" t="n"/>
      <c r="H1027" s="22" t="n"/>
      <c r="I1027" s="22" t="n"/>
      <c r="J1027" s="22" t="n"/>
      <c r="K1027" s="22" t="n"/>
      <c r="L1027" s="22" t="n"/>
      <c r="M1027" s="22" t="n"/>
      <c r="N1027" s="22" t="n"/>
      <c r="O1027" s="22" t="n"/>
      <c r="P1027" s="22" t="n"/>
      <c r="Q1027" s="22" t="n"/>
      <c r="R1027" s="22" t="n"/>
      <c r="S1027" s="22" t="n"/>
      <c r="T1027" s="22" t="n"/>
      <c r="U1027" s="22" t="n"/>
      <c r="V1027" s="22" t="n"/>
      <c r="W1027" s="22" t="n"/>
      <c r="X1027" s="22" t="n"/>
      <c r="Y1027" s="22" t="n"/>
      <c r="Z1027" s="22" t="n"/>
      <c r="AA1027" s="22" t="n"/>
      <c r="AB1027" s="22" t="n"/>
      <c r="AC1027" s="22" t="n"/>
      <c r="AD1027" s="22" t="n"/>
      <c r="AE1027" s="22" t="n"/>
      <c r="AF1027" s="22" t="n"/>
    </row>
    <row r="1028">
      <c r="A1028" s="22" t="n"/>
      <c r="B1028" s="130" t="n"/>
      <c r="C1028" s="22" t="n"/>
      <c r="D1028" s="22" t="n"/>
      <c r="E1028" s="72" t="n"/>
      <c r="F1028" s="22" t="n"/>
      <c r="G1028" s="131" t="n"/>
      <c r="H1028" s="22" t="n"/>
      <c r="I1028" s="22" t="n"/>
      <c r="J1028" s="22" t="n"/>
      <c r="K1028" s="22" t="n"/>
      <c r="L1028" s="22" t="n"/>
      <c r="M1028" s="22" t="n"/>
      <c r="N1028" s="22" t="n"/>
      <c r="O1028" s="22" t="n"/>
      <c r="P1028" s="22" t="n"/>
      <c r="Q1028" s="22" t="n"/>
      <c r="R1028" s="22" t="n"/>
      <c r="S1028" s="22" t="n"/>
      <c r="T1028" s="22" t="n"/>
      <c r="U1028" s="22" t="n"/>
      <c r="V1028" s="22" t="n"/>
      <c r="W1028" s="22" t="n"/>
      <c r="X1028" s="22" t="n"/>
      <c r="Y1028" s="22" t="n"/>
      <c r="Z1028" s="22" t="n"/>
      <c r="AA1028" s="22" t="n"/>
      <c r="AB1028" s="22" t="n"/>
      <c r="AC1028" s="22" t="n"/>
      <c r="AD1028" s="22" t="n"/>
      <c r="AE1028" s="22" t="n"/>
      <c r="AF1028" s="22" t="n"/>
    </row>
    <row r="1029">
      <c r="A1029" s="22" t="n"/>
      <c r="B1029" s="130" t="n"/>
      <c r="C1029" s="22" t="n"/>
      <c r="D1029" s="22" t="n"/>
      <c r="E1029" s="72" t="n"/>
      <c r="F1029" s="22" t="n"/>
      <c r="G1029" s="131" t="n"/>
      <c r="H1029" s="22" t="n"/>
      <c r="I1029" s="22" t="n"/>
      <c r="J1029" s="22" t="n"/>
      <c r="K1029" s="22" t="n"/>
      <c r="L1029" s="22" t="n"/>
      <c r="M1029" s="22" t="n"/>
      <c r="N1029" s="22" t="n"/>
      <c r="O1029" s="22" t="n"/>
      <c r="P1029" s="22" t="n"/>
      <c r="Q1029" s="22" t="n"/>
      <c r="R1029" s="22" t="n"/>
      <c r="S1029" s="22" t="n"/>
      <c r="T1029" s="22" t="n"/>
      <c r="U1029" s="22" t="n"/>
      <c r="V1029" s="22" t="n"/>
      <c r="W1029" s="22" t="n"/>
      <c r="X1029" s="22" t="n"/>
      <c r="Y1029" s="22" t="n"/>
      <c r="Z1029" s="22" t="n"/>
      <c r="AA1029" s="22" t="n"/>
      <c r="AB1029" s="22" t="n"/>
      <c r="AC1029" s="22" t="n"/>
      <c r="AD1029" s="22" t="n"/>
      <c r="AE1029" s="22" t="n"/>
      <c r="AF1029" s="22" t="n"/>
    </row>
    <row r="1030">
      <c r="A1030" s="22" t="n"/>
      <c r="B1030" s="130" t="n"/>
      <c r="C1030" s="22" t="n"/>
      <c r="D1030" s="22" t="n"/>
      <c r="E1030" s="72" t="n"/>
      <c r="F1030" s="22" t="n"/>
      <c r="G1030" s="131" t="n"/>
      <c r="H1030" s="22" t="n"/>
      <c r="I1030" s="22" t="n"/>
      <c r="J1030" s="22" t="n"/>
      <c r="K1030" s="22" t="n"/>
      <c r="L1030" s="22" t="n"/>
      <c r="M1030" s="22" t="n"/>
      <c r="N1030" s="22" t="n"/>
      <c r="O1030" s="22" t="n"/>
      <c r="P1030" s="22" t="n"/>
      <c r="Q1030" s="22" t="n"/>
      <c r="R1030" s="22" t="n"/>
      <c r="S1030" s="22" t="n"/>
      <c r="T1030" s="22" t="n"/>
      <c r="U1030" s="22" t="n"/>
      <c r="V1030" s="22" t="n"/>
      <c r="W1030" s="22" t="n"/>
      <c r="X1030" s="22" t="n"/>
      <c r="Y1030" s="22" t="n"/>
      <c r="Z1030" s="22" t="n"/>
      <c r="AA1030" s="22" t="n"/>
      <c r="AB1030" s="22" t="n"/>
      <c r="AC1030" s="22" t="n"/>
      <c r="AD1030" s="22" t="n"/>
      <c r="AE1030" s="22" t="n"/>
      <c r="AF1030" s="22" t="n"/>
    </row>
    <row r="1031">
      <c r="A1031" s="22" t="n"/>
      <c r="B1031" s="130" t="n"/>
      <c r="C1031" s="22" t="n"/>
      <c r="D1031" s="22" t="n"/>
      <c r="E1031" s="72" t="n"/>
      <c r="F1031" s="22" t="n"/>
      <c r="G1031" s="131" t="n"/>
      <c r="H1031" s="22" t="n"/>
      <c r="I1031" s="22" t="n"/>
      <c r="J1031" s="22" t="n"/>
      <c r="K1031" s="22" t="n"/>
      <c r="L1031" s="22" t="n"/>
      <c r="M1031" s="22" t="n"/>
      <c r="N1031" s="22" t="n"/>
      <c r="O1031" s="22" t="n"/>
      <c r="P1031" s="22" t="n"/>
      <c r="Q1031" s="22" t="n"/>
      <c r="R1031" s="22" t="n"/>
      <c r="S1031" s="22" t="n"/>
      <c r="T1031" s="22" t="n"/>
      <c r="U1031" s="22" t="n"/>
      <c r="V1031" s="22" t="n"/>
      <c r="W1031" s="22" t="n"/>
      <c r="X1031" s="22" t="n"/>
      <c r="Y1031" s="22" t="n"/>
      <c r="Z1031" s="22" t="n"/>
      <c r="AA1031" s="22" t="n"/>
      <c r="AB1031" s="22" t="n"/>
      <c r="AC1031" s="22" t="n"/>
      <c r="AD1031" s="22" t="n"/>
      <c r="AE1031" s="22" t="n"/>
      <c r="AF1031" s="22" t="n"/>
    </row>
    <row r="1032">
      <c r="A1032" s="22" t="n"/>
      <c r="B1032" s="130" t="n"/>
      <c r="C1032" s="22" t="n"/>
      <c r="D1032" s="22" t="n"/>
      <c r="E1032" s="72" t="n"/>
      <c r="F1032" s="22" t="n"/>
      <c r="G1032" s="131" t="n"/>
      <c r="H1032" s="22" t="n"/>
      <c r="I1032" s="22" t="n"/>
      <c r="J1032" s="22" t="n"/>
      <c r="K1032" s="22" t="n"/>
      <c r="L1032" s="22" t="n"/>
      <c r="M1032" s="22" t="n"/>
      <c r="N1032" s="22" t="n"/>
      <c r="O1032" s="22" t="n"/>
      <c r="P1032" s="22" t="n"/>
      <c r="Q1032" s="22" t="n"/>
      <c r="R1032" s="22" t="n"/>
      <c r="S1032" s="22" t="n"/>
      <c r="T1032" s="22" t="n"/>
      <c r="U1032" s="22" t="n"/>
      <c r="V1032" s="22" t="n"/>
      <c r="W1032" s="22" t="n"/>
      <c r="X1032" s="22" t="n"/>
      <c r="Y1032" s="22" t="n"/>
      <c r="Z1032" s="22" t="n"/>
      <c r="AA1032" s="22" t="n"/>
      <c r="AB1032" s="22" t="n"/>
      <c r="AC1032" s="22" t="n"/>
      <c r="AD1032" s="22" t="n"/>
      <c r="AE1032" s="22" t="n"/>
      <c r="AF1032" s="22" t="n"/>
    </row>
    <row r="1033">
      <c r="A1033" s="22" t="n"/>
      <c r="B1033" s="130" t="n"/>
      <c r="C1033" s="22" t="n"/>
      <c r="D1033" s="22" t="n"/>
      <c r="E1033" s="72" t="n"/>
      <c r="F1033" s="22" t="n"/>
      <c r="G1033" s="131" t="n"/>
      <c r="H1033" s="22" t="n"/>
      <c r="I1033" s="22" t="n"/>
      <c r="J1033" s="22" t="n"/>
      <c r="K1033" s="22" t="n"/>
      <c r="L1033" s="22" t="n"/>
      <c r="M1033" s="22" t="n"/>
      <c r="N1033" s="22" t="n"/>
      <c r="O1033" s="22" t="n"/>
      <c r="P1033" s="22" t="n"/>
      <c r="Q1033" s="22" t="n"/>
      <c r="R1033" s="22" t="n"/>
      <c r="S1033" s="22" t="n"/>
      <c r="T1033" s="22" t="n"/>
      <c r="U1033" s="22" t="n"/>
      <c r="V1033" s="22" t="n"/>
      <c r="W1033" s="22" t="n"/>
      <c r="X1033" s="22" t="n"/>
      <c r="Y1033" s="22" t="n"/>
      <c r="Z1033" s="22" t="n"/>
      <c r="AA1033" s="22" t="n"/>
      <c r="AB1033" s="22" t="n"/>
      <c r="AC1033" s="22" t="n"/>
      <c r="AD1033" s="22" t="n"/>
      <c r="AE1033" s="22" t="n"/>
      <c r="AF1033" s="22" t="n"/>
    </row>
    <row r="1034">
      <c r="A1034" s="22" t="n"/>
      <c r="B1034" s="130" t="n"/>
      <c r="C1034" s="22" t="n"/>
      <c r="D1034" s="22" t="n"/>
      <c r="E1034" s="72" t="n"/>
      <c r="F1034" s="22" t="n"/>
      <c r="G1034" s="131" t="n"/>
      <c r="H1034" s="22" t="n"/>
      <c r="I1034" s="22" t="n"/>
      <c r="J1034" s="22" t="n"/>
      <c r="K1034" s="22" t="n"/>
      <c r="L1034" s="22" t="n"/>
      <c r="M1034" s="22" t="n"/>
      <c r="N1034" s="22" t="n"/>
      <c r="O1034" s="22" t="n"/>
      <c r="P1034" s="22" t="n"/>
      <c r="Q1034" s="22" t="n"/>
      <c r="R1034" s="22" t="n"/>
      <c r="S1034" s="22" t="n"/>
      <c r="T1034" s="22" t="n"/>
      <c r="U1034" s="22" t="n"/>
      <c r="V1034" s="22" t="n"/>
      <c r="W1034" s="22" t="n"/>
      <c r="X1034" s="22" t="n"/>
      <c r="Y1034" s="22" t="n"/>
      <c r="Z1034" s="22" t="n"/>
      <c r="AA1034" s="22" t="n"/>
      <c r="AB1034" s="22" t="n"/>
      <c r="AC1034" s="22" t="n"/>
      <c r="AD1034" s="22" t="n"/>
      <c r="AE1034" s="22" t="n"/>
      <c r="AF1034" s="22" t="n"/>
    </row>
    <row r="1035">
      <c r="A1035" s="22" t="n"/>
      <c r="B1035" s="130" t="n"/>
      <c r="C1035" s="22" t="n"/>
      <c r="D1035" s="22" t="n"/>
      <c r="E1035" s="72" t="n"/>
      <c r="F1035" s="22" t="n"/>
      <c r="G1035" s="131" t="n"/>
      <c r="H1035" s="22" t="n"/>
      <c r="I1035" s="22" t="n"/>
      <c r="J1035" s="22" t="n"/>
      <c r="K1035" s="22" t="n"/>
      <c r="L1035" s="22" t="n"/>
      <c r="M1035" s="22" t="n"/>
      <c r="N1035" s="22" t="n"/>
      <c r="O1035" s="22" t="n"/>
      <c r="P1035" s="22" t="n"/>
      <c r="Q1035" s="22" t="n"/>
      <c r="R1035" s="22" t="n"/>
      <c r="S1035" s="22" t="n"/>
      <c r="T1035" s="22" t="n"/>
      <c r="U1035" s="22" t="n"/>
      <c r="V1035" s="22" t="n"/>
      <c r="W1035" s="22" t="n"/>
      <c r="X1035" s="22" t="n"/>
      <c r="Y1035" s="22" t="n"/>
      <c r="Z1035" s="22" t="n"/>
      <c r="AA1035" s="22" t="n"/>
      <c r="AB1035" s="22" t="n"/>
      <c r="AC1035" s="22" t="n"/>
      <c r="AD1035" s="22" t="n"/>
      <c r="AE1035" s="22" t="n"/>
      <c r="AF1035" s="22" t="n"/>
    </row>
    <row r="1036">
      <c r="A1036" s="22" t="n"/>
      <c r="B1036" s="130" t="n"/>
      <c r="C1036" s="22" t="n"/>
      <c r="D1036" s="22" t="n"/>
      <c r="E1036" s="72" t="n"/>
      <c r="F1036" s="22" t="n"/>
      <c r="G1036" s="131" t="n"/>
      <c r="H1036" s="22" t="n"/>
      <c r="I1036" s="22" t="n"/>
      <c r="J1036" s="22" t="n"/>
      <c r="K1036" s="22" t="n"/>
      <c r="L1036" s="22" t="n"/>
      <c r="M1036" s="22" t="n"/>
      <c r="N1036" s="22" t="n"/>
      <c r="O1036" s="22" t="n"/>
      <c r="P1036" s="22" t="n"/>
      <c r="Q1036" s="22" t="n"/>
      <c r="R1036" s="22" t="n"/>
      <c r="S1036" s="22" t="n"/>
      <c r="T1036" s="22" t="n"/>
      <c r="U1036" s="22" t="n"/>
      <c r="V1036" s="22" t="n"/>
      <c r="W1036" s="22" t="n"/>
      <c r="X1036" s="22" t="n"/>
      <c r="Y1036" s="22" t="n"/>
      <c r="Z1036" s="22" t="n"/>
      <c r="AA1036" s="22" t="n"/>
      <c r="AB1036" s="22" t="n"/>
      <c r="AC1036" s="22" t="n"/>
      <c r="AD1036" s="22" t="n"/>
      <c r="AE1036" s="22" t="n"/>
      <c r="AF1036" s="22" t="n"/>
    </row>
    <row r="1037">
      <c r="A1037" s="22" t="n"/>
      <c r="B1037" s="130" t="n"/>
      <c r="C1037" s="22" t="n"/>
      <c r="D1037" s="22" t="n"/>
      <c r="E1037" s="72" t="n"/>
      <c r="F1037" s="22" t="n"/>
      <c r="G1037" s="131" t="n"/>
      <c r="H1037" s="22" t="n"/>
      <c r="I1037" s="22" t="n"/>
      <c r="J1037" s="22" t="n"/>
      <c r="K1037" s="22" t="n"/>
      <c r="L1037" s="22" t="n"/>
      <c r="M1037" s="22" t="n"/>
      <c r="N1037" s="22" t="n"/>
      <c r="O1037" s="22" t="n"/>
      <c r="P1037" s="22" t="n"/>
      <c r="Q1037" s="22" t="n"/>
      <c r="R1037" s="22" t="n"/>
      <c r="S1037" s="22" t="n"/>
      <c r="T1037" s="22" t="n"/>
      <c r="U1037" s="22" t="n"/>
      <c r="V1037" s="22" t="n"/>
      <c r="W1037" s="22" t="n"/>
      <c r="X1037" s="22" t="n"/>
      <c r="Y1037" s="22" t="n"/>
      <c r="Z1037" s="22" t="n"/>
      <c r="AA1037" s="22" t="n"/>
      <c r="AB1037" s="22" t="n"/>
      <c r="AC1037" s="22" t="n"/>
      <c r="AD1037" s="22" t="n"/>
      <c r="AE1037" s="22" t="n"/>
      <c r="AF1037" s="22" t="n"/>
    </row>
    <row r="1038">
      <c r="A1038" s="22" t="n"/>
      <c r="B1038" s="130" t="n"/>
      <c r="C1038" s="22" t="n"/>
      <c r="D1038" s="22" t="n"/>
      <c r="E1038" s="72" t="n"/>
      <c r="F1038" s="22" t="n"/>
      <c r="G1038" s="131" t="n"/>
      <c r="H1038" s="22" t="n"/>
      <c r="I1038" s="22" t="n"/>
      <c r="J1038" s="22" t="n"/>
      <c r="K1038" s="22" t="n"/>
      <c r="L1038" s="22" t="n"/>
      <c r="M1038" s="22" t="n"/>
      <c r="N1038" s="22" t="n"/>
      <c r="O1038" s="22" t="n"/>
      <c r="P1038" s="22" t="n"/>
      <c r="Q1038" s="22" t="n"/>
      <c r="R1038" s="22" t="n"/>
      <c r="S1038" s="22" t="n"/>
      <c r="T1038" s="22" t="n"/>
      <c r="U1038" s="22" t="n"/>
      <c r="V1038" s="22" t="n"/>
      <c r="W1038" s="22" t="n"/>
      <c r="X1038" s="22" t="n"/>
      <c r="Y1038" s="22" t="n"/>
      <c r="Z1038" s="22" t="n"/>
      <c r="AA1038" s="22" t="n"/>
      <c r="AB1038" s="22" t="n"/>
      <c r="AC1038" s="22" t="n"/>
      <c r="AD1038" s="22" t="n"/>
      <c r="AE1038" s="22" t="n"/>
      <c r="AF1038" s="22" t="n"/>
    </row>
    <row r="1039">
      <c r="A1039" s="22" t="n"/>
      <c r="B1039" s="130" t="n"/>
      <c r="C1039" s="22" t="n"/>
      <c r="D1039" s="22" t="n"/>
      <c r="E1039" s="72" t="n"/>
      <c r="F1039" s="22" t="n"/>
      <c r="G1039" s="131" t="n"/>
      <c r="H1039" s="22" t="n"/>
      <c r="I1039" s="22" t="n"/>
      <c r="J1039" s="22" t="n"/>
      <c r="K1039" s="22" t="n"/>
      <c r="L1039" s="22" t="n"/>
      <c r="M1039" s="22" t="n"/>
      <c r="N1039" s="22" t="n"/>
      <c r="O1039" s="22" t="n"/>
      <c r="P1039" s="22" t="n"/>
      <c r="Q1039" s="22" t="n"/>
      <c r="R1039" s="22" t="n"/>
      <c r="S1039" s="22" t="n"/>
      <c r="T1039" s="22" t="n"/>
      <c r="U1039" s="22" t="n"/>
      <c r="V1039" s="22" t="n"/>
      <c r="W1039" s="22" t="n"/>
      <c r="X1039" s="22" t="n"/>
      <c r="Y1039" s="22" t="n"/>
      <c r="Z1039" s="22" t="n"/>
      <c r="AA1039" s="22" t="n"/>
      <c r="AB1039" s="22" t="n"/>
      <c r="AC1039" s="22" t="n"/>
      <c r="AD1039" s="22" t="n"/>
      <c r="AE1039" s="22" t="n"/>
      <c r="AF1039" s="22" t="n"/>
    </row>
    <row r="1040">
      <c r="A1040" s="22" t="n"/>
      <c r="B1040" s="130" t="n"/>
      <c r="C1040" s="22" t="n"/>
      <c r="D1040" s="22" t="n"/>
      <c r="E1040" s="72" t="n"/>
      <c r="F1040" s="22" t="n"/>
      <c r="G1040" s="131" t="n"/>
      <c r="H1040" s="22" t="n"/>
      <c r="I1040" s="22" t="n"/>
      <c r="J1040" s="22" t="n"/>
      <c r="K1040" s="22" t="n"/>
      <c r="L1040" s="22" t="n"/>
      <c r="M1040" s="22" t="n"/>
      <c r="N1040" s="22" t="n"/>
      <c r="O1040" s="22" t="n"/>
      <c r="P1040" s="22" t="n"/>
      <c r="Q1040" s="22" t="n"/>
      <c r="R1040" s="22" t="n"/>
      <c r="S1040" s="22" t="n"/>
      <c r="T1040" s="22" t="n"/>
      <c r="U1040" s="22" t="n"/>
      <c r="V1040" s="22" t="n"/>
      <c r="W1040" s="22" t="n"/>
      <c r="X1040" s="22" t="n"/>
      <c r="Y1040" s="22" t="n"/>
      <c r="Z1040" s="22" t="n"/>
      <c r="AA1040" s="22" t="n"/>
      <c r="AB1040" s="22" t="n"/>
      <c r="AC1040" s="22" t="n"/>
      <c r="AD1040" s="22" t="n"/>
      <c r="AE1040" s="22" t="n"/>
      <c r="AF1040" s="22" t="n"/>
    </row>
    <row r="1041">
      <c r="A1041" s="22" t="n"/>
      <c r="B1041" s="130" t="n"/>
      <c r="C1041" s="22" t="n"/>
      <c r="D1041" s="22" t="n"/>
      <c r="E1041" s="72" t="n"/>
      <c r="F1041" s="22" t="n"/>
      <c r="G1041" s="131" t="n"/>
      <c r="H1041" s="22" t="n"/>
      <c r="I1041" s="22" t="n"/>
      <c r="J1041" s="22" t="n"/>
      <c r="K1041" s="22" t="n"/>
      <c r="L1041" s="22" t="n"/>
      <c r="M1041" s="22" t="n"/>
      <c r="N1041" s="22" t="n"/>
      <c r="O1041" s="22" t="n"/>
      <c r="P1041" s="22" t="n"/>
      <c r="Q1041" s="22" t="n"/>
      <c r="R1041" s="22" t="n"/>
      <c r="S1041" s="22" t="n"/>
      <c r="T1041" s="22" t="n"/>
      <c r="U1041" s="22" t="n"/>
      <c r="V1041" s="22" t="n"/>
      <c r="W1041" s="22" t="n"/>
      <c r="X1041" s="22" t="n"/>
      <c r="Y1041" s="22" t="n"/>
      <c r="Z1041" s="22" t="n"/>
      <c r="AA1041" s="22" t="n"/>
      <c r="AB1041" s="22" t="n"/>
      <c r="AC1041" s="22" t="n"/>
      <c r="AD1041" s="22" t="n"/>
      <c r="AE1041" s="22" t="n"/>
      <c r="AF1041" s="22" t="n"/>
    </row>
    <row r="1042">
      <c r="A1042" s="22" t="n"/>
      <c r="B1042" s="130" t="n"/>
      <c r="C1042" s="22" t="n"/>
      <c r="D1042" s="22" t="n"/>
      <c r="E1042" s="72" t="n"/>
      <c r="F1042" s="22" t="n"/>
      <c r="G1042" s="131" t="n"/>
      <c r="H1042" s="22" t="n"/>
      <c r="I1042" s="22" t="n"/>
      <c r="J1042" s="22" t="n"/>
      <c r="K1042" s="22" t="n"/>
      <c r="L1042" s="22" t="n"/>
      <c r="M1042" s="22" t="n"/>
      <c r="N1042" s="22" t="n"/>
      <c r="O1042" s="22" t="n"/>
      <c r="P1042" s="22" t="n"/>
      <c r="Q1042" s="22" t="n"/>
      <c r="R1042" s="22" t="n"/>
      <c r="S1042" s="22" t="n"/>
      <c r="T1042" s="22" t="n"/>
      <c r="U1042" s="22" t="n"/>
      <c r="V1042" s="22" t="n"/>
      <c r="W1042" s="22" t="n"/>
      <c r="X1042" s="22" t="n"/>
      <c r="Y1042" s="22" t="n"/>
      <c r="Z1042" s="22" t="n"/>
      <c r="AA1042" s="22" t="n"/>
      <c r="AB1042" s="22" t="n"/>
      <c r="AC1042" s="22" t="n"/>
      <c r="AD1042" s="22" t="n"/>
      <c r="AE1042" s="22" t="n"/>
      <c r="AF1042" s="22" t="n"/>
    </row>
    <row r="1043">
      <c r="A1043" s="22" t="n"/>
      <c r="B1043" s="130" t="n"/>
      <c r="C1043" s="22" t="n"/>
      <c r="D1043" s="22" t="n"/>
      <c r="E1043" s="72" t="n"/>
      <c r="F1043" s="22" t="n"/>
      <c r="G1043" s="131" t="n"/>
      <c r="H1043" s="22" t="n"/>
      <c r="I1043" s="22" t="n"/>
      <c r="J1043" s="22" t="n"/>
      <c r="K1043" s="22" t="n"/>
      <c r="L1043" s="22" t="n"/>
      <c r="M1043" s="22" t="n"/>
      <c r="N1043" s="22" t="n"/>
      <c r="O1043" s="22" t="n"/>
      <c r="P1043" s="22" t="n"/>
      <c r="Q1043" s="22" t="n"/>
      <c r="R1043" s="22" t="n"/>
      <c r="S1043" s="22" t="n"/>
      <c r="T1043" s="22" t="n"/>
      <c r="U1043" s="22" t="n"/>
      <c r="V1043" s="22" t="n"/>
      <c r="W1043" s="22" t="n"/>
      <c r="X1043" s="22" t="n"/>
      <c r="Y1043" s="22" t="n"/>
      <c r="Z1043" s="22" t="n"/>
      <c r="AA1043" s="22" t="n"/>
      <c r="AB1043" s="22" t="n"/>
      <c r="AC1043" s="22" t="n"/>
      <c r="AD1043" s="22" t="n"/>
      <c r="AE1043" s="22" t="n"/>
      <c r="AF1043" s="22" t="n"/>
    </row>
    <row r="1044">
      <c r="A1044" s="22" t="n"/>
      <c r="B1044" s="130" t="n"/>
      <c r="C1044" s="22" t="n"/>
      <c r="D1044" s="22" t="n"/>
      <c r="E1044" s="72" t="n"/>
      <c r="F1044" s="22" t="n"/>
      <c r="G1044" s="131" t="n"/>
      <c r="H1044" s="22" t="n"/>
      <c r="I1044" s="22" t="n"/>
      <c r="J1044" s="22" t="n"/>
      <c r="K1044" s="22" t="n"/>
      <c r="L1044" s="22" t="n"/>
      <c r="M1044" s="22" t="n"/>
      <c r="N1044" s="22" t="n"/>
      <c r="O1044" s="22" t="n"/>
      <c r="P1044" s="22" t="n"/>
      <c r="Q1044" s="22" t="n"/>
      <c r="R1044" s="22" t="n"/>
      <c r="S1044" s="22" t="n"/>
      <c r="T1044" s="22" t="n"/>
      <c r="U1044" s="22" t="n"/>
      <c r="V1044" s="22" t="n"/>
      <c r="W1044" s="22" t="n"/>
      <c r="X1044" s="22" t="n"/>
      <c r="Y1044" s="22" t="n"/>
      <c r="Z1044" s="22" t="n"/>
      <c r="AA1044" s="22" t="n"/>
      <c r="AB1044" s="22" t="n"/>
      <c r="AC1044" s="22" t="n"/>
      <c r="AD1044" s="22" t="n"/>
      <c r="AE1044" s="22" t="n"/>
      <c r="AF1044" s="22" t="n"/>
    </row>
    <row r="1045">
      <c r="A1045" s="22" t="n"/>
      <c r="B1045" s="130" t="n"/>
      <c r="C1045" s="22" t="n"/>
      <c r="D1045" s="22" t="n"/>
      <c r="E1045" s="72" t="n"/>
      <c r="F1045" s="22" t="n"/>
      <c r="G1045" s="131" t="n"/>
      <c r="H1045" s="22" t="n"/>
      <c r="I1045" s="22" t="n"/>
      <c r="J1045" s="22" t="n"/>
      <c r="K1045" s="22" t="n"/>
      <c r="L1045" s="22" t="n"/>
      <c r="M1045" s="22" t="n"/>
      <c r="N1045" s="22" t="n"/>
      <c r="O1045" s="22" t="n"/>
      <c r="P1045" s="22" t="n"/>
      <c r="Q1045" s="22" t="n"/>
      <c r="R1045" s="22" t="n"/>
      <c r="S1045" s="22" t="n"/>
      <c r="T1045" s="22" t="n"/>
      <c r="U1045" s="22" t="n"/>
      <c r="V1045" s="22" t="n"/>
      <c r="W1045" s="22" t="n"/>
      <c r="X1045" s="22" t="n"/>
      <c r="Y1045" s="22" t="n"/>
      <c r="Z1045" s="22" t="n"/>
      <c r="AA1045" s="22" t="n"/>
      <c r="AB1045" s="22" t="n"/>
      <c r="AC1045" s="22" t="n"/>
      <c r="AD1045" s="22" t="n"/>
      <c r="AE1045" s="22" t="n"/>
      <c r="AF1045" s="22" t="n"/>
    </row>
    <row r="1046">
      <c r="A1046" s="22" t="n"/>
      <c r="B1046" s="130" t="n"/>
      <c r="C1046" s="22" t="n"/>
      <c r="D1046" s="22" t="n"/>
      <c r="E1046" s="72" t="n"/>
      <c r="F1046" s="22" t="n"/>
      <c r="G1046" s="131" t="n"/>
      <c r="H1046" s="22" t="n"/>
      <c r="I1046" s="22" t="n"/>
      <c r="J1046" s="22" t="n"/>
      <c r="K1046" s="22" t="n"/>
      <c r="L1046" s="22" t="n"/>
      <c r="M1046" s="22" t="n"/>
      <c r="N1046" s="22" t="n"/>
      <c r="O1046" s="22" t="n"/>
      <c r="P1046" s="22" t="n"/>
      <c r="Q1046" s="22" t="n"/>
      <c r="R1046" s="22" t="n"/>
      <c r="S1046" s="22" t="n"/>
      <c r="T1046" s="22" t="n"/>
      <c r="U1046" s="22" t="n"/>
      <c r="V1046" s="22" t="n"/>
      <c r="W1046" s="22" t="n"/>
      <c r="X1046" s="22" t="n"/>
      <c r="Y1046" s="22" t="n"/>
      <c r="Z1046" s="22" t="n"/>
      <c r="AA1046" s="22" t="n"/>
      <c r="AB1046" s="22" t="n"/>
      <c r="AC1046" s="22" t="n"/>
      <c r="AD1046" s="22" t="n"/>
      <c r="AE1046" s="22" t="n"/>
      <c r="AF1046" s="22" t="n"/>
    </row>
    <row r="1047">
      <c r="A1047" s="22" t="n"/>
      <c r="B1047" s="130" t="n"/>
      <c r="C1047" s="22" t="n"/>
      <c r="D1047" s="22" t="n"/>
      <c r="E1047" s="72" t="n"/>
      <c r="F1047" s="22" t="n"/>
      <c r="G1047" s="131" t="n"/>
      <c r="H1047" s="22" t="n"/>
      <c r="I1047" s="22" t="n"/>
      <c r="J1047" s="22" t="n"/>
      <c r="K1047" s="22" t="n"/>
      <c r="L1047" s="22" t="n"/>
      <c r="M1047" s="22" t="n"/>
      <c r="N1047" s="22" t="n"/>
      <c r="O1047" s="22" t="n"/>
      <c r="P1047" s="22" t="n"/>
      <c r="Q1047" s="22" t="n"/>
      <c r="R1047" s="22" t="n"/>
      <c r="S1047" s="22" t="n"/>
      <c r="T1047" s="22" t="n"/>
      <c r="U1047" s="22" t="n"/>
      <c r="V1047" s="22" t="n"/>
      <c r="W1047" s="22" t="n"/>
      <c r="X1047" s="22" t="n"/>
      <c r="Y1047" s="22" t="n"/>
      <c r="Z1047" s="22" t="n"/>
      <c r="AA1047" s="22" t="n"/>
      <c r="AB1047" s="22" t="n"/>
      <c r="AC1047" s="22" t="n"/>
      <c r="AD1047" s="22" t="n"/>
      <c r="AE1047" s="22" t="n"/>
      <c r="AF1047" s="22" t="n"/>
    </row>
    <row r="1048">
      <c r="A1048" s="22" t="n"/>
      <c r="B1048" s="130" t="n"/>
      <c r="C1048" s="22" t="n"/>
      <c r="D1048" s="22" t="n"/>
      <c r="E1048" s="72" t="n"/>
      <c r="F1048" s="22" t="n"/>
      <c r="G1048" s="131" t="n"/>
      <c r="H1048" s="22" t="n"/>
      <c r="I1048" s="22" t="n"/>
      <c r="J1048" s="22" t="n"/>
      <c r="K1048" s="22" t="n"/>
      <c r="L1048" s="22" t="n"/>
      <c r="M1048" s="22" t="n"/>
      <c r="N1048" s="22" t="n"/>
      <c r="O1048" s="22" t="n"/>
      <c r="P1048" s="22" t="n"/>
      <c r="Q1048" s="22" t="n"/>
      <c r="R1048" s="22" t="n"/>
      <c r="S1048" s="22" t="n"/>
      <c r="T1048" s="22" t="n"/>
      <c r="U1048" s="22" t="n"/>
      <c r="V1048" s="22" t="n"/>
      <c r="W1048" s="22" t="n"/>
      <c r="X1048" s="22" t="n"/>
      <c r="Y1048" s="22" t="n"/>
      <c r="Z1048" s="22" t="n"/>
      <c r="AA1048" s="22" t="n"/>
      <c r="AB1048" s="22" t="n"/>
      <c r="AC1048" s="22" t="n"/>
      <c r="AD1048" s="22" t="n"/>
      <c r="AE1048" s="22" t="n"/>
      <c r="AF1048" s="22" t="n"/>
    </row>
    <row r="1049">
      <c r="A1049" s="22" t="n"/>
      <c r="B1049" s="130" t="n"/>
      <c r="C1049" s="22" t="n"/>
      <c r="D1049" s="22" t="n"/>
      <c r="E1049" s="72" t="n"/>
      <c r="F1049" s="22" t="n"/>
      <c r="G1049" s="131" t="n"/>
      <c r="H1049" s="22" t="n"/>
      <c r="I1049" s="22" t="n"/>
      <c r="J1049" s="22" t="n"/>
      <c r="K1049" s="22" t="n"/>
      <c r="L1049" s="22" t="n"/>
      <c r="M1049" s="22" t="n"/>
      <c r="N1049" s="22" t="n"/>
      <c r="O1049" s="22" t="n"/>
      <c r="P1049" s="22" t="n"/>
      <c r="Q1049" s="22" t="n"/>
      <c r="R1049" s="22" t="n"/>
      <c r="S1049" s="22" t="n"/>
      <c r="T1049" s="22" t="n"/>
      <c r="U1049" s="22" t="n"/>
      <c r="V1049" s="22" t="n"/>
      <c r="W1049" s="22" t="n"/>
      <c r="X1049" s="22" t="n"/>
      <c r="Y1049" s="22" t="n"/>
      <c r="Z1049" s="22" t="n"/>
      <c r="AA1049" s="22" t="n"/>
      <c r="AB1049" s="22" t="n"/>
      <c r="AC1049" s="22" t="n"/>
      <c r="AD1049" s="22" t="n"/>
      <c r="AE1049" s="22" t="n"/>
      <c r="AF1049" s="22" t="n"/>
    </row>
    <row r="1050">
      <c r="A1050" s="22" t="n"/>
      <c r="B1050" s="130" t="n"/>
      <c r="C1050" s="22" t="n"/>
      <c r="D1050" s="22" t="n"/>
      <c r="E1050" s="72" t="n"/>
      <c r="F1050" s="22" t="n"/>
      <c r="G1050" s="131" t="n"/>
      <c r="H1050" s="22" t="n"/>
      <c r="I1050" s="22" t="n"/>
      <c r="J1050" s="22" t="n"/>
      <c r="K1050" s="22" t="n"/>
      <c r="L1050" s="22" t="n"/>
      <c r="M1050" s="22" t="n"/>
      <c r="N1050" s="22" t="n"/>
      <c r="O1050" s="22" t="n"/>
      <c r="P1050" s="22" t="n"/>
      <c r="Q1050" s="22" t="n"/>
      <c r="R1050" s="22" t="n"/>
      <c r="S1050" s="22" t="n"/>
      <c r="T1050" s="22" t="n"/>
      <c r="U1050" s="22" t="n"/>
      <c r="V1050" s="22" t="n"/>
      <c r="W1050" s="22" t="n"/>
      <c r="X1050" s="22" t="n"/>
      <c r="Y1050" s="22" t="n"/>
      <c r="Z1050" s="22" t="n"/>
      <c r="AA1050" s="22" t="n"/>
      <c r="AB1050" s="22" t="n"/>
      <c r="AC1050" s="22" t="n"/>
      <c r="AD1050" s="22" t="n"/>
      <c r="AE1050" s="22" t="n"/>
      <c r="AF1050" s="22" t="n"/>
    </row>
    <row r="1051">
      <c r="A1051" s="22" t="n"/>
      <c r="B1051" s="130" t="n"/>
      <c r="C1051" s="22" t="n"/>
      <c r="D1051" s="22" t="n"/>
      <c r="E1051" s="72" t="n"/>
      <c r="F1051" s="22" t="n"/>
      <c r="G1051" s="131" t="n"/>
      <c r="H1051" s="22" t="n"/>
      <c r="I1051" s="22" t="n"/>
      <c r="J1051" s="22" t="n"/>
      <c r="K1051" s="22" t="n"/>
      <c r="L1051" s="22" t="n"/>
      <c r="M1051" s="22" t="n"/>
      <c r="N1051" s="22" t="n"/>
      <c r="O1051" s="22" t="n"/>
      <c r="P1051" s="22" t="n"/>
      <c r="Q1051" s="22" t="n"/>
      <c r="R1051" s="22" t="n"/>
      <c r="S1051" s="22" t="n"/>
      <c r="T1051" s="22" t="n"/>
      <c r="U1051" s="22" t="n"/>
      <c r="V1051" s="22" t="n"/>
      <c r="W1051" s="22" t="n"/>
      <c r="X1051" s="22" t="n"/>
      <c r="Y1051" s="22" t="n"/>
      <c r="Z1051" s="22" t="n"/>
      <c r="AA1051" s="22" t="n"/>
      <c r="AB1051" s="22" t="n"/>
      <c r="AC1051" s="22" t="n"/>
      <c r="AD1051" s="22" t="n"/>
      <c r="AE1051" s="22" t="n"/>
      <c r="AF1051" s="22" t="n"/>
    </row>
    <row r="1052">
      <c r="A1052" s="22" t="n"/>
      <c r="B1052" s="130" t="n"/>
      <c r="C1052" s="22" t="n"/>
      <c r="D1052" s="22" t="n"/>
      <c r="E1052" s="72" t="n"/>
      <c r="F1052" s="22" t="n"/>
      <c r="G1052" s="131" t="n"/>
      <c r="H1052" s="22" t="n"/>
      <c r="I1052" s="22" t="n"/>
      <c r="J1052" s="22" t="n"/>
      <c r="K1052" s="22" t="n"/>
      <c r="L1052" s="22" t="n"/>
      <c r="M1052" s="22" t="n"/>
      <c r="N1052" s="22" t="n"/>
      <c r="O1052" s="22" t="n"/>
      <c r="P1052" s="22" t="n"/>
      <c r="Q1052" s="22" t="n"/>
      <c r="R1052" s="22" t="n"/>
      <c r="S1052" s="22" t="n"/>
      <c r="T1052" s="22" t="n"/>
      <c r="U1052" s="22" t="n"/>
      <c r="V1052" s="22" t="n"/>
      <c r="W1052" s="22" t="n"/>
      <c r="X1052" s="22" t="n"/>
      <c r="Y1052" s="22" t="n"/>
      <c r="Z1052" s="22" t="n"/>
      <c r="AA1052" s="22" t="n"/>
      <c r="AB1052" s="22" t="n"/>
      <c r="AC1052" s="22" t="n"/>
      <c r="AD1052" s="22" t="n"/>
      <c r="AE1052" s="22" t="n"/>
      <c r="AF1052" s="22" t="n"/>
    </row>
    <row r="1053">
      <c r="A1053" s="22" t="n"/>
      <c r="B1053" s="130" t="n"/>
      <c r="C1053" s="22" t="n"/>
      <c r="D1053" s="22" t="n"/>
      <c r="E1053" s="72" t="n"/>
      <c r="F1053" s="22" t="n"/>
      <c r="G1053" s="131" t="n"/>
      <c r="H1053" s="22" t="n"/>
      <c r="I1053" s="22" t="n"/>
      <c r="J1053" s="22" t="n"/>
      <c r="K1053" s="22" t="n"/>
      <c r="L1053" s="22" t="n"/>
      <c r="M1053" s="22" t="n"/>
      <c r="N1053" s="22" t="n"/>
      <c r="O1053" s="22" t="n"/>
      <c r="P1053" s="22" t="n"/>
      <c r="Q1053" s="22" t="n"/>
      <c r="R1053" s="22" t="n"/>
      <c r="S1053" s="22" t="n"/>
      <c r="T1053" s="22" t="n"/>
      <c r="U1053" s="22" t="n"/>
      <c r="V1053" s="22" t="n"/>
      <c r="W1053" s="22" t="n"/>
      <c r="X1053" s="22" t="n"/>
      <c r="Y1053" s="22" t="n"/>
      <c r="Z1053" s="22" t="n"/>
      <c r="AA1053" s="22" t="n"/>
      <c r="AB1053" s="22" t="n"/>
      <c r="AC1053" s="22" t="n"/>
      <c r="AD1053" s="22" t="n"/>
      <c r="AE1053" s="22" t="n"/>
      <c r="AF1053" s="22" t="n"/>
    </row>
    <row r="1054">
      <c r="A1054" s="22" t="n"/>
      <c r="B1054" s="130" t="n"/>
      <c r="C1054" s="22" t="n"/>
      <c r="D1054" s="22" t="n"/>
      <c r="E1054" s="72" t="n"/>
      <c r="F1054" s="22" t="n"/>
      <c r="G1054" s="131" t="n"/>
      <c r="H1054" s="22" t="n"/>
      <c r="I1054" s="22" t="n"/>
      <c r="J1054" s="22" t="n"/>
      <c r="K1054" s="22" t="n"/>
      <c r="L1054" s="22" t="n"/>
      <c r="M1054" s="22" t="n"/>
      <c r="N1054" s="22" t="n"/>
      <c r="O1054" s="22" t="n"/>
      <c r="P1054" s="22" t="n"/>
      <c r="Q1054" s="22" t="n"/>
      <c r="R1054" s="22" t="n"/>
      <c r="S1054" s="22" t="n"/>
      <c r="T1054" s="22" t="n"/>
      <c r="U1054" s="22" t="n"/>
      <c r="V1054" s="22" t="n"/>
      <c r="W1054" s="22" t="n"/>
      <c r="X1054" s="22" t="n"/>
      <c r="Y1054" s="22" t="n"/>
      <c r="Z1054" s="22" t="n"/>
      <c r="AA1054" s="22" t="n"/>
      <c r="AB1054" s="22" t="n"/>
      <c r="AC1054" s="22" t="n"/>
      <c r="AD1054" s="22" t="n"/>
      <c r="AE1054" s="22" t="n"/>
      <c r="AF1054" s="22" t="n"/>
    </row>
    <row r="1055">
      <c r="A1055" s="22" t="n"/>
      <c r="B1055" s="130" t="n"/>
      <c r="C1055" s="22" t="n"/>
      <c r="D1055" s="22" t="n"/>
      <c r="E1055" s="72" t="n"/>
      <c r="F1055" s="22" t="n"/>
      <c r="G1055" s="131" t="n"/>
      <c r="H1055" s="22" t="n"/>
      <c r="I1055" s="22" t="n"/>
      <c r="J1055" s="22" t="n"/>
      <c r="K1055" s="22" t="n"/>
      <c r="L1055" s="22" t="n"/>
      <c r="M1055" s="22" t="n"/>
      <c r="N1055" s="22" t="n"/>
      <c r="O1055" s="22" t="n"/>
      <c r="P1055" s="22" t="n"/>
      <c r="Q1055" s="22" t="n"/>
      <c r="R1055" s="22" t="n"/>
      <c r="S1055" s="22" t="n"/>
      <c r="T1055" s="22" t="n"/>
      <c r="U1055" s="22" t="n"/>
      <c r="V1055" s="22" t="n"/>
      <c r="W1055" s="22" t="n"/>
      <c r="X1055" s="22" t="n"/>
      <c r="Y1055" s="22" t="n"/>
      <c r="Z1055" s="22" t="n"/>
      <c r="AA1055" s="22" t="n"/>
      <c r="AB1055" s="22" t="n"/>
      <c r="AC1055" s="22" t="n"/>
      <c r="AD1055" s="22" t="n"/>
      <c r="AE1055" s="22" t="n"/>
      <c r="AF1055" s="22" t="n"/>
    </row>
    <row r="1056">
      <c r="A1056" s="22" t="n"/>
      <c r="B1056" s="130" t="n"/>
      <c r="C1056" s="22" t="n"/>
      <c r="D1056" s="22" t="n"/>
      <c r="E1056" s="72" t="n"/>
      <c r="F1056" s="22" t="n"/>
      <c r="G1056" s="131" t="n"/>
      <c r="H1056" s="22" t="n"/>
      <c r="I1056" s="22" t="n"/>
      <c r="J1056" s="22" t="n"/>
      <c r="K1056" s="22" t="n"/>
      <c r="L1056" s="22" t="n"/>
      <c r="M1056" s="22" t="n"/>
      <c r="N1056" s="22" t="n"/>
      <c r="O1056" s="22" t="n"/>
      <c r="P1056" s="22" t="n"/>
      <c r="Q1056" s="22" t="n"/>
      <c r="R1056" s="22" t="n"/>
      <c r="S1056" s="22" t="n"/>
      <c r="T1056" s="22" t="n"/>
      <c r="U1056" s="22" t="n"/>
      <c r="V1056" s="22" t="n"/>
      <c r="W1056" s="22" t="n"/>
      <c r="X1056" s="22" t="n"/>
      <c r="Y1056" s="22" t="n"/>
      <c r="Z1056" s="22" t="n"/>
      <c r="AA1056" s="22" t="n"/>
      <c r="AB1056" s="22" t="n"/>
      <c r="AC1056" s="22" t="n"/>
      <c r="AD1056" s="22" t="n"/>
      <c r="AE1056" s="22" t="n"/>
      <c r="AF1056" s="22" t="n"/>
    </row>
    <row r="1057">
      <c r="A1057" s="22" t="n"/>
      <c r="B1057" s="130" t="n"/>
      <c r="C1057" s="22" t="n"/>
      <c r="D1057" s="22" t="n"/>
      <c r="E1057" s="72" t="n"/>
      <c r="F1057" s="22" t="n"/>
      <c r="G1057" s="131" t="n"/>
      <c r="H1057" s="22" t="n"/>
      <c r="I1057" s="22" t="n"/>
      <c r="J1057" s="22" t="n"/>
      <c r="K1057" s="22" t="n"/>
      <c r="L1057" s="22" t="n"/>
      <c r="M1057" s="22" t="n"/>
      <c r="N1057" s="22" t="n"/>
      <c r="O1057" s="22" t="n"/>
      <c r="P1057" s="22" t="n"/>
      <c r="Q1057" s="22" t="n"/>
      <c r="R1057" s="22" t="n"/>
      <c r="S1057" s="22" t="n"/>
      <c r="T1057" s="22" t="n"/>
      <c r="U1057" s="22" t="n"/>
      <c r="V1057" s="22" t="n"/>
      <c r="W1057" s="22" t="n"/>
      <c r="X1057" s="22" t="n"/>
      <c r="Y1057" s="22" t="n"/>
      <c r="Z1057" s="22" t="n"/>
      <c r="AA1057" s="22" t="n"/>
      <c r="AB1057" s="22" t="n"/>
      <c r="AC1057" s="22" t="n"/>
      <c r="AD1057" s="22" t="n"/>
      <c r="AE1057" s="22" t="n"/>
      <c r="AF1057" s="22" t="n"/>
    </row>
    <row r="1058">
      <c r="A1058" s="22" t="n"/>
      <c r="B1058" s="130" t="n"/>
      <c r="C1058" s="22" t="n"/>
      <c r="D1058" s="22" t="n"/>
      <c r="E1058" s="72" t="n"/>
      <c r="F1058" s="22" t="n"/>
      <c r="G1058" s="131" t="n"/>
      <c r="H1058" s="22" t="n"/>
      <c r="I1058" s="22" t="n"/>
      <c r="J1058" s="22" t="n"/>
      <c r="K1058" s="22" t="n"/>
      <c r="L1058" s="22" t="n"/>
      <c r="M1058" s="22" t="n"/>
      <c r="N1058" s="22" t="n"/>
      <c r="O1058" s="22" t="n"/>
      <c r="P1058" s="22" t="n"/>
      <c r="Q1058" s="22" t="n"/>
      <c r="R1058" s="22" t="n"/>
      <c r="S1058" s="22" t="n"/>
      <c r="T1058" s="22" t="n"/>
      <c r="U1058" s="22" t="n"/>
      <c r="V1058" s="22" t="n"/>
      <c r="W1058" s="22" t="n"/>
      <c r="X1058" s="22" t="n"/>
      <c r="Y1058" s="22" t="n"/>
      <c r="Z1058" s="22" t="n"/>
      <c r="AA1058" s="22" t="n"/>
      <c r="AB1058" s="22" t="n"/>
      <c r="AC1058" s="22" t="n"/>
      <c r="AD1058" s="22" t="n"/>
      <c r="AE1058" s="22" t="n"/>
      <c r="AF1058" s="22" t="n"/>
    </row>
    <row r="1059">
      <c r="A1059" s="22" t="n"/>
      <c r="B1059" s="130" t="n"/>
      <c r="C1059" s="22" t="n"/>
      <c r="D1059" s="22" t="n"/>
      <c r="E1059" s="72" t="n"/>
      <c r="F1059" s="22" t="n"/>
      <c r="G1059" s="131" t="n"/>
      <c r="H1059" s="22" t="n"/>
      <c r="I1059" s="22" t="n"/>
      <c r="J1059" s="22" t="n"/>
      <c r="K1059" s="22" t="n"/>
      <c r="L1059" s="22" t="n"/>
      <c r="M1059" s="22" t="n"/>
      <c r="N1059" s="22" t="n"/>
      <c r="O1059" s="22" t="n"/>
      <c r="P1059" s="22" t="n"/>
      <c r="Q1059" s="22" t="n"/>
      <c r="R1059" s="22" t="n"/>
      <c r="S1059" s="22" t="n"/>
      <c r="T1059" s="22" t="n"/>
      <c r="U1059" s="22" t="n"/>
      <c r="V1059" s="22" t="n"/>
      <c r="W1059" s="22" t="n"/>
      <c r="X1059" s="22" t="n"/>
      <c r="Y1059" s="22" t="n"/>
      <c r="Z1059" s="22" t="n"/>
      <c r="AA1059" s="22" t="n"/>
      <c r="AB1059" s="22" t="n"/>
      <c r="AC1059" s="22" t="n"/>
      <c r="AD1059" s="22" t="n"/>
      <c r="AE1059" s="22" t="n"/>
      <c r="AF1059" s="22" t="n"/>
    </row>
    <row r="1060">
      <c r="A1060" s="22" t="n"/>
      <c r="B1060" s="130" t="n"/>
      <c r="C1060" s="22" t="n"/>
      <c r="D1060" s="22" t="n"/>
      <c r="E1060" s="72" t="n"/>
      <c r="F1060" s="22" t="n"/>
      <c r="G1060" s="131" t="n"/>
      <c r="H1060" s="22" t="n"/>
      <c r="I1060" s="22" t="n"/>
      <c r="J1060" s="22" t="n"/>
      <c r="K1060" s="22" t="n"/>
      <c r="L1060" s="22" t="n"/>
      <c r="M1060" s="22" t="n"/>
      <c r="N1060" s="22" t="n"/>
      <c r="O1060" s="22" t="n"/>
      <c r="P1060" s="22" t="n"/>
      <c r="Q1060" s="22" t="n"/>
      <c r="R1060" s="22" t="n"/>
      <c r="S1060" s="22" t="n"/>
      <c r="T1060" s="22" t="n"/>
      <c r="U1060" s="22" t="n"/>
      <c r="V1060" s="22" t="n"/>
      <c r="W1060" s="22" t="n"/>
      <c r="X1060" s="22" t="n"/>
      <c r="Y1060" s="22" t="n"/>
      <c r="Z1060" s="22" t="n"/>
      <c r="AA1060" s="22" t="n"/>
      <c r="AB1060" s="22" t="n"/>
      <c r="AC1060" s="22" t="n"/>
      <c r="AD1060" s="22" t="n"/>
      <c r="AE1060" s="22" t="n"/>
      <c r="AF1060" s="22" t="n"/>
    </row>
    <row r="1061">
      <c r="A1061" s="22" t="n"/>
      <c r="B1061" s="130" t="n"/>
      <c r="C1061" s="22" t="n"/>
      <c r="D1061" s="22" t="n"/>
      <c r="E1061" s="72" t="n"/>
      <c r="F1061" s="22" t="n"/>
      <c r="G1061" s="131" t="n"/>
      <c r="H1061" s="22" t="n"/>
      <c r="I1061" s="22" t="n"/>
      <c r="J1061" s="22" t="n"/>
      <c r="K1061" s="22" t="n"/>
      <c r="L1061" s="22" t="n"/>
      <c r="M1061" s="22" t="n"/>
      <c r="N1061" s="22" t="n"/>
      <c r="O1061" s="22" t="n"/>
      <c r="P1061" s="22" t="n"/>
      <c r="Q1061" s="22" t="n"/>
      <c r="R1061" s="22" t="n"/>
      <c r="S1061" s="22" t="n"/>
      <c r="T1061" s="22" t="n"/>
      <c r="U1061" s="22" t="n"/>
      <c r="V1061" s="22" t="n"/>
      <c r="W1061" s="22" t="n"/>
      <c r="X1061" s="22" t="n"/>
      <c r="Y1061" s="22" t="n"/>
      <c r="Z1061" s="22" t="n"/>
      <c r="AA1061" s="22" t="n"/>
      <c r="AB1061" s="22" t="n"/>
      <c r="AC1061" s="22" t="n"/>
      <c r="AD1061" s="22" t="n"/>
      <c r="AE1061" s="22" t="n"/>
      <c r="AF1061" s="22" t="n"/>
    </row>
    <row r="1062">
      <c r="A1062" s="22" t="n"/>
      <c r="B1062" s="130" t="n"/>
      <c r="C1062" s="22" t="n"/>
      <c r="D1062" s="22" t="n"/>
      <c r="E1062" s="72" t="n"/>
      <c r="F1062" s="22" t="n"/>
      <c r="G1062" s="131" t="n"/>
      <c r="H1062" s="22" t="n"/>
      <c r="I1062" s="22" t="n"/>
      <c r="J1062" s="22" t="n"/>
      <c r="K1062" s="22" t="n"/>
      <c r="L1062" s="22" t="n"/>
      <c r="M1062" s="22" t="n"/>
      <c r="N1062" s="22" t="n"/>
      <c r="O1062" s="22" t="n"/>
      <c r="P1062" s="22" t="n"/>
      <c r="Q1062" s="22" t="n"/>
      <c r="R1062" s="22" t="n"/>
      <c r="S1062" s="22" t="n"/>
      <c r="T1062" s="22" t="n"/>
      <c r="U1062" s="22" t="n"/>
      <c r="V1062" s="22" t="n"/>
      <c r="W1062" s="22" t="n"/>
      <c r="X1062" s="22" t="n"/>
      <c r="Y1062" s="22" t="n"/>
      <c r="Z1062" s="22" t="n"/>
      <c r="AA1062" s="22" t="n"/>
      <c r="AB1062" s="22" t="n"/>
      <c r="AC1062" s="22" t="n"/>
      <c r="AD1062" s="22" t="n"/>
      <c r="AE1062" s="22" t="n"/>
      <c r="AF1062" s="22" t="n"/>
    </row>
    <row r="1063">
      <c r="A1063" s="22" t="n"/>
      <c r="B1063" s="130" t="n"/>
      <c r="C1063" s="22" t="n"/>
      <c r="D1063" s="22" t="n"/>
      <c r="E1063" s="72" t="n"/>
      <c r="F1063" s="22" t="n"/>
      <c r="G1063" s="131" t="n"/>
      <c r="H1063" s="22" t="n"/>
      <c r="I1063" s="22" t="n"/>
      <c r="J1063" s="22" t="n"/>
      <c r="K1063" s="22" t="n"/>
      <c r="L1063" s="22" t="n"/>
      <c r="M1063" s="22" t="n"/>
      <c r="N1063" s="22" t="n"/>
      <c r="O1063" s="22" t="n"/>
      <c r="P1063" s="22" t="n"/>
      <c r="Q1063" s="22" t="n"/>
      <c r="R1063" s="22" t="n"/>
      <c r="S1063" s="22" t="n"/>
      <c r="T1063" s="22" t="n"/>
      <c r="U1063" s="22" t="n"/>
      <c r="V1063" s="22" t="n"/>
      <c r="W1063" s="22" t="n"/>
      <c r="X1063" s="22" t="n"/>
      <c r="Y1063" s="22" t="n"/>
      <c r="Z1063" s="22" t="n"/>
      <c r="AA1063" s="22" t="n"/>
      <c r="AB1063" s="22" t="n"/>
      <c r="AC1063" s="22" t="n"/>
      <c r="AD1063" s="22" t="n"/>
      <c r="AE1063" s="22" t="n"/>
      <c r="AF1063" s="22" t="n"/>
    </row>
    <row r="1064">
      <c r="A1064" s="22" t="n"/>
      <c r="B1064" s="130" t="n"/>
      <c r="C1064" s="22" t="n"/>
      <c r="D1064" s="22" t="n"/>
      <c r="E1064" s="72" t="n"/>
      <c r="F1064" s="22" t="n"/>
      <c r="G1064" s="131" t="n"/>
      <c r="H1064" s="22" t="n"/>
      <c r="I1064" s="22" t="n"/>
      <c r="J1064" s="22" t="n"/>
      <c r="K1064" s="22" t="n"/>
      <c r="L1064" s="22" t="n"/>
      <c r="M1064" s="22" t="n"/>
      <c r="N1064" s="22" t="n"/>
      <c r="O1064" s="22" t="n"/>
      <c r="P1064" s="22" t="n"/>
      <c r="Q1064" s="22" t="n"/>
      <c r="R1064" s="22" t="n"/>
      <c r="S1064" s="22" t="n"/>
      <c r="T1064" s="22" t="n"/>
      <c r="U1064" s="22" t="n"/>
      <c r="V1064" s="22" t="n"/>
      <c r="W1064" s="22" t="n"/>
      <c r="X1064" s="22" t="n"/>
      <c r="Y1064" s="22" t="n"/>
      <c r="Z1064" s="22" t="n"/>
      <c r="AA1064" s="22" t="n"/>
      <c r="AB1064" s="22" t="n"/>
      <c r="AC1064" s="22" t="n"/>
      <c r="AD1064" s="22" t="n"/>
      <c r="AE1064" s="22" t="n"/>
      <c r="AF1064" s="22" t="n"/>
    </row>
    <row r="1065">
      <c r="A1065" s="22" t="n"/>
      <c r="B1065" s="130" t="n"/>
      <c r="C1065" s="22" t="n"/>
      <c r="D1065" s="22" t="n"/>
      <c r="E1065" s="72" t="n"/>
      <c r="F1065" s="22" t="n"/>
      <c r="G1065" s="131" t="n"/>
      <c r="H1065" s="22" t="n"/>
      <c r="I1065" s="22" t="n"/>
      <c r="J1065" s="22" t="n"/>
      <c r="K1065" s="22" t="n"/>
      <c r="L1065" s="22" t="n"/>
      <c r="M1065" s="22" t="n"/>
      <c r="N1065" s="22" t="n"/>
      <c r="O1065" s="22" t="n"/>
      <c r="P1065" s="22" t="n"/>
      <c r="Q1065" s="22" t="n"/>
      <c r="R1065" s="22" t="n"/>
      <c r="S1065" s="22" t="n"/>
      <c r="T1065" s="22" t="n"/>
      <c r="U1065" s="22" t="n"/>
      <c r="V1065" s="22" t="n"/>
      <c r="W1065" s="22" t="n"/>
      <c r="X1065" s="22" t="n"/>
      <c r="Y1065" s="22" t="n"/>
      <c r="Z1065" s="22" t="n"/>
      <c r="AA1065" s="22" t="n"/>
      <c r="AB1065" s="22" t="n"/>
      <c r="AC1065" s="22" t="n"/>
      <c r="AD1065" s="22" t="n"/>
      <c r="AE1065" s="22" t="n"/>
      <c r="AF1065" s="22" t="n"/>
    </row>
    <row r="1066">
      <c r="A1066" s="22" t="n"/>
      <c r="B1066" s="130" t="n"/>
      <c r="C1066" s="22" t="n"/>
      <c r="D1066" s="22" t="n"/>
      <c r="E1066" s="72" t="n"/>
      <c r="F1066" s="22" t="n"/>
      <c r="G1066" s="131" t="n"/>
      <c r="H1066" s="22" t="n"/>
      <c r="I1066" s="22" t="n"/>
      <c r="J1066" s="22" t="n"/>
      <c r="K1066" s="22" t="n"/>
      <c r="L1066" s="22" t="n"/>
      <c r="M1066" s="22" t="n"/>
      <c r="N1066" s="22" t="n"/>
      <c r="O1066" s="22" t="n"/>
      <c r="P1066" s="22" t="n"/>
      <c r="Q1066" s="22" t="n"/>
      <c r="R1066" s="22" t="n"/>
      <c r="S1066" s="22" t="n"/>
      <c r="T1066" s="22" t="n"/>
      <c r="U1066" s="22" t="n"/>
      <c r="V1066" s="22" t="n"/>
      <c r="W1066" s="22" t="n"/>
      <c r="X1066" s="22" t="n"/>
      <c r="Y1066" s="22" t="n"/>
      <c r="Z1066" s="22" t="n"/>
      <c r="AA1066" s="22" t="n"/>
      <c r="AB1066" s="22" t="n"/>
      <c r="AC1066" s="22" t="n"/>
      <c r="AD1066" s="22" t="n"/>
      <c r="AE1066" s="22" t="n"/>
      <c r="AF1066" s="22" t="n"/>
    </row>
    <row r="1067">
      <c r="A1067" s="22" t="n"/>
      <c r="B1067" s="130" t="n"/>
      <c r="C1067" s="22" t="n"/>
      <c r="D1067" s="22" t="n"/>
      <c r="E1067" s="72" t="n"/>
      <c r="F1067" s="22" t="n"/>
      <c r="G1067" s="131" t="n"/>
      <c r="H1067" s="22" t="n"/>
      <c r="I1067" s="22" t="n"/>
      <c r="J1067" s="22" t="n"/>
      <c r="K1067" s="22" t="n"/>
      <c r="L1067" s="22" t="n"/>
      <c r="M1067" s="22" t="n"/>
      <c r="N1067" s="22" t="n"/>
      <c r="O1067" s="22" t="n"/>
      <c r="P1067" s="22" t="n"/>
      <c r="Q1067" s="22" t="n"/>
      <c r="R1067" s="22" t="n"/>
      <c r="S1067" s="22" t="n"/>
      <c r="T1067" s="22" t="n"/>
      <c r="U1067" s="22" t="n"/>
      <c r="V1067" s="22" t="n"/>
      <c r="W1067" s="22" t="n"/>
      <c r="X1067" s="22" t="n"/>
      <c r="Y1067" s="22" t="n"/>
      <c r="Z1067" s="22" t="n"/>
      <c r="AA1067" s="22" t="n"/>
      <c r="AB1067" s="22" t="n"/>
      <c r="AC1067" s="22" t="n"/>
      <c r="AD1067" s="22" t="n"/>
      <c r="AE1067" s="22" t="n"/>
      <c r="AF1067" s="22" t="n"/>
    </row>
    <row r="1068">
      <c r="A1068" s="22" t="n"/>
      <c r="B1068" s="130" t="n"/>
      <c r="C1068" s="22" t="n"/>
      <c r="D1068" s="22" t="n"/>
      <c r="E1068" s="72" t="n"/>
      <c r="F1068" s="22" t="n"/>
      <c r="G1068" s="131" t="n"/>
      <c r="H1068" s="22" t="n"/>
      <c r="I1068" s="22" t="n"/>
      <c r="J1068" s="22" t="n"/>
      <c r="K1068" s="22" t="n"/>
      <c r="L1068" s="22" t="n"/>
      <c r="M1068" s="22" t="n"/>
      <c r="N1068" s="22" t="n"/>
      <c r="O1068" s="22" t="n"/>
      <c r="P1068" s="22" t="n"/>
      <c r="Q1068" s="22" t="n"/>
      <c r="R1068" s="22" t="n"/>
      <c r="S1068" s="22" t="n"/>
      <c r="T1068" s="22" t="n"/>
      <c r="U1068" s="22" t="n"/>
      <c r="V1068" s="22" t="n"/>
      <c r="W1068" s="22" t="n"/>
      <c r="X1068" s="22" t="n"/>
      <c r="Y1068" s="22" t="n"/>
      <c r="Z1068" s="22" t="n"/>
      <c r="AA1068" s="22" t="n"/>
      <c r="AB1068" s="22" t="n"/>
      <c r="AC1068" s="22" t="n"/>
      <c r="AD1068" s="22" t="n"/>
      <c r="AE1068" s="22" t="n"/>
      <c r="AF1068" s="22" t="n"/>
    </row>
    <row r="1069">
      <c r="A1069" s="22" t="n"/>
      <c r="B1069" s="130" t="n"/>
      <c r="C1069" s="22" t="n"/>
      <c r="D1069" s="22" t="n"/>
      <c r="E1069" s="72" t="n"/>
      <c r="F1069" s="22" t="n"/>
      <c r="G1069" s="131" t="n"/>
      <c r="H1069" s="22" t="n"/>
      <c r="I1069" s="22" t="n"/>
      <c r="J1069" s="22" t="n"/>
      <c r="K1069" s="22" t="n"/>
      <c r="L1069" s="22" t="n"/>
      <c r="M1069" s="22" t="n"/>
      <c r="N1069" s="22" t="n"/>
      <c r="O1069" s="22" t="n"/>
      <c r="P1069" s="22" t="n"/>
      <c r="Q1069" s="22" t="n"/>
      <c r="R1069" s="22" t="n"/>
      <c r="S1069" s="22" t="n"/>
      <c r="T1069" s="22" t="n"/>
      <c r="U1069" s="22" t="n"/>
      <c r="V1069" s="22" t="n"/>
      <c r="W1069" s="22" t="n"/>
      <c r="X1069" s="22" t="n"/>
      <c r="Y1069" s="22" t="n"/>
      <c r="Z1069" s="22" t="n"/>
      <c r="AA1069" s="22" t="n"/>
      <c r="AB1069" s="22" t="n"/>
      <c r="AC1069" s="22" t="n"/>
      <c r="AD1069" s="22" t="n"/>
      <c r="AE1069" s="22" t="n"/>
      <c r="AF1069" s="22" t="n"/>
    </row>
    <row r="1070">
      <c r="A1070" s="22" t="n"/>
      <c r="B1070" s="130" t="n"/>
      <c r="C1070" s="22" t="n"/>
      <c r="D1070" s="22" t="n"/>
      <c r="E1070" s="72" t="n"/>
      <c r="F1070" s="22" t="n"/>
      <c r="G1070" s="131" t="n"/>
      <c r="H1070" s="22" t="n"/>
      <c r="I1070" s="22" t="n"/>
      <c r="J1070" s="22" t="n"/>
      <c r="K1070" s="22" t="n"/>
      <c r="L1070" s="22" t="n"/>
      <c r="M1070" s="22" t="n"/>
      <c r="N1070" s="22" t="n"/>
      <c r="O1070" s="22" t="n"/>
      <c r="P1070" s="22" t="n"/>
      <c r="Q1070" s="22" t="n"/>
      <c r="R1070" s="22" t="n"/>
      <c r="S1070" s="22" t="n"/>
      <c r="T1070" s="22" t="n"/>
      <c r="U1070" s="22" t="n"/>
      <c r="V1070" s="22" t="n"/>
      <c r="W1070" s="22" t="n"/>
      <c r="X1070" s="22" t="n"/>
      <c r="Y1070" s="22" t="n"/>
      <c r="Z1070" s="22" t="n"/>
      <c r="AA1070" s="22" t="n"/>
      <c r="AB1070" s="22" t="n"/>
      <c r="AC1070" s="22" t="n"/>
      <c r="AD1070" s="22" t="n"/>
      <c r="AE1070" s="22" t="n"/>
      <c r="AF1070" s="22" t="n"/>
    </row>
    <row r="1071">
      <c r="A1071" s="22" t="n"/>
      <c r="B1071" s="130" t="n"/>
      <c r="C1071" s="22" t="n"/>
      <c r="D1071" s="22" t="n"/>
      <c r="E1071" s="72" t="n"/>
      <c r="F1071" s="22" t="n"/>
      <c r="G1071" s="131" t="n"/>
      <c r="H1071" s="22" t="n"/>
      <c r="I1071" s="22" t="n"/>
      <c r="J1071" s="22" t="n"/>
      <c r="K1071" s="22" t="n"/>
      <c r="L1071" s="22" t="n"/>
      <c r="M1071" s="22" t="n"/>
      <c r="N1071" s="22" t="n"/>
      <c r="O1071" s="22" t="n"/>
      <c r="P1071" s="22" t="n"/>
      <c r="Q1071" s="22" t="n"/>
      <c r="R1071" s="22" t="n"/>
      <c r="S1071" s="22" t="n"/>
      <c r="T1071" s="22" t="n"/>
      <c r="U1071" s="22" t="n"/>
      <c r="V1071" s="22" t="n"/>
      <c r="W1071" s="22" t="n"/>
      <c r="X1071" s="22" t="n"/>
      <c r="Y1071" s="22" t="n"/>
      <c r="Z1071" s="22" t="n"/>
      <c r="AA1071" s="22" t="n"/>
      <c r="AB1071" s="22" t="n"/>
      <c r="AC1071" s="22" t="n"/>
      <c r="AD1071" s="22" t="n"/>
      <c r="AE1071" s="22" t="n"/>
      <c r="AF1071" s="22" t="n"/>
    </row>
    <row r="1072">
      <c r="A1072" s="22" t="n"/>
      <c r="B1072" s="130" t="n"/>
      <c r="C1072" s="22" t="n"/>
      <c r="D1072" s="22" t="n"/>
      <c r="E1072" s="72" t="n"/>
      <c r="F1072" s="22" t="n"/>
      <c r="G1072" s="131" t="n"/>
      <c r="H1072" s="22" t="n"/>
      <c r="I1072" s="22" t="n"/>
      <c r="J1072" s="22" t="n"/>
      <c r="K1072" s="22" t="n"/>
      <c r="L1072" s="22" t="n"/>
      <c r="M1072" s="22" t="n"/>
      <c r="N1072" s="22" t="n"/>
      <c r="O1072" s="22" t="n"/>
      <c r="P1072" s="22" t="n"/>
      <c r="Q1072" s="22" t="n"/>
      <c r="R1072" s="22" t="n"/>
      <c r="S1072" s="22" t="n"/>
      <c r="T1072" s="22" t="n"/>
      <c r="U1072" s="22" t="n"/>
      <c r="V1072" s="22" t="n"/>
      <c r="W1072" s="22" t="n"/>
      <c r="X1072" s="22" t="n"/>
      <c r="Y1072" s="22" t="n"/>
      <c r="Z1072" s="22" t="n"/>
      <c r="AA1072" s="22" t="n"/>
      <c r="AB1072" s="22" t="n"/>
      <c r="AC1072" s="22" t="n"/>
      <c r="AD1072" s="22" t="n"/>
      <c r="AE1072" s="22" t="n"/>
      <c r="AF1072" s="22" t="n"/>
    </row>
    <row r="1073">
      <c r="A1073" s="22" t="n"/>
      <c r="B1073" s="130" t="n"/>
      <c r="C1073" s="22" t="n"/>
      <c r="D1073" s="22" t="n"/>
      <c r="E1073" s="72" t="n"/>
      <c r="F1073" s="22" t="n"/>
      <c r="G1073" s="131" t="n"/>
      <c r="H1073" s="22" t="n"/>
      <c r="I1073" s="22" t="n"/>
      <c r="J1073" s="22" t="n"/>
      <c r="K1073" s="22" t="n"/>
      <c r="L1073" s="22" t="n"/>
      <c r="M1073" s="22" t="n"/>
      <c r="N1073" s="22" t="n"/>
      <c r="O1073" s="22" t="n"/>
      <c r="P1073" s="22" t="n"/>
      <c r="Q1073" s="22" t="n"/>
      <c r="R1073" s="22" t="n"/>
      <c r="S1073" s="22" t="n"/>
      <c r="T1073" s="22" t="n"/>
      <c r="U1073" s="22" t="n"/>
      <c r="V1073" s="22" t="n"/>
      <c r="W1073" s="22" t="n"/>
      <c r="X1073" s="22" t="n"/>
      <c r="Y1073" s="22" t="n"/>
      <c r="Z1073" s="22" t="n"/>
      <c r="AA1073" s="22" t="n"/>
      <c r="AB1073" s="22" t="n"/>
      <c r="AC1073" s="22" t="n"/>
      <c r="AD1073" s="22" t="n"/>
      <c r="AE1073" s="22" t="n"/>
      <c r="AF1073" s="22" t="n"/>
    </row>
    <row r="1074">
      <c r="A1074" s="22" t="n"/>
      <c r="B1074" s="130" t="n"/>
      <c r="C1074" s="22" t="n"/>
      <c r="D1074" s="22" t="n"/>
      <c r="E1074" s="72" t="n"/>
      <c r="F1074" s="22" t="n"/>
      <c r="G1074" s="131" t="n"/>
      <c r="H1074" s="22" t="n"/>
      <c r="I1074" s="22" t="n"/>
      <c r="J1074" s="22" t="n"/>
      <c r="K1074" s="22" t="n"/>
      <c r="L1074" s="22" t="n"/>
      <c r="M1074" s="22" t="n"/>
      <c r="N1074" s="22" t="n"/>
      <c r="O1074" s="22" t="n"/>
      <c r="P1074" s="22" t="n"/>
      <c r="Q1074" s="22" t="n"/>
      <c r="R1074" s="22" t="n"/>
      <c r="S1074" s="22" t="n"/>
      <c r="T1074" s="22" t="n"/>
      <c r="U1074" s="22" t="n"/>
      <c r="V1074" s="22" t="n"/>
      <c r="W1074" s="22" t="n"/>
      <c r="X1074" s="22" t="n"/>
      <c r="Y1074" s="22" t="n"/>
      <c r="Z1074" s="22" t="n"/>
      <c r="AA1074" s="22" t="n"/>
      <c r="AB1074" s="22" t="n"/>
      <c r="AC1074" s="22" t="n"/>
      <c r="AD1074" s="22" t="n"/>
      <c r="AE1074" s="22" t="n"/>
      <c r="AF1074" s="22" t="n"/>
    </row>
    <row r="1075">
      <c r="A1075" s="22" t="n"/>
      <c r="B1075" s="130" t="n"/>
      <c r="C1075" s="22" t="n"/>
      <c r="D1075" s="22" t="n"/>
      <c r="E1075" s="72" t="n"/>
      <c r="F1075" s="22" t="n"/>
      <c r="G1075" s="131" t="n"/>
      <c r="H1075" s="22" t="n"/>
      <c r="I1075" s="22" t="n"/>
      <c r="J1075" s="22" t="n"/>
      <c r="K1075" s="22" t="n"/>
      <c r="L1075" s="22" t="n"/>
      <c r="M1075" s="22" t="n"/>
      <c r="N1075" s="22" t="n"/>
      <c r="O1075" s="22" t="n"/>
      <c r="P1075" s="22" t="n"/>
      <c r="Q1075" s="22" t="n"/>
      <c r="R1075" s="22" t="n"/>
      <c r="S1075" s="22" t="n"/>
      <c r="T1075" s="22" t="n"/>
      <c r="U1075" s="22" t="n"/>
      <c r="V1075" s="22" t="n"/>
      <c r="W1075" s="22" t="n"/>
      <c r="X1075" s="22" t="n"/>
      <c r="Y1075" s="22" t="n"/>
      <c r="Z1075" s="22" t="n"/>
      <c r="AA1075" s="22" t="n"/>
      <c r="AB1075" s="22" t="n"/>
      <c r="AC1075" s="22" t="n"/>
      <c r="AD1075" s="22" t="n"/>
      <c r="AE1075" s="22" t="n"/>
      <c r="AF1075" s="22" t="n"/>
    </row>
    <row r="1076">
      <c r="A1076" s="22" t="n"/>
      <c r="B1076" s="130" t="n"/>
      <c r="C1076" s="22" t="n"/>
      <c r="D1076" s="22" t="n"/>
      <c r="E1076" s="72" t="n"/>
      <c r="F1076" s="22" t="n"/>
      <c r="G1076" s="131" t="n"/>
      <c r="H1076" s="22" t="n"/>
      <c r="I1076" s="22" t="n"/>
      <c r="J1076" s="22" t="n"/>
      <c r="K1076" s="22" t="n"/>
      <c r="L1076" s="22" t="n"/>
      <c r="M1076" s="22" t="n"/>
      <c r="N1076" s="22" t="n"/>
      <c r="O1076" s="22" t="n"/>
      <c r="P1076" s="22" t="n"/>
      <c r="Q1076" s="22" t="n"/>
      <c r="R1076" s="22" t="n"/>
      <c r="S1076" s="22" t="n"/>
      <c r="T1076" s="22" t="n"/>
      <c r="U1076" s="22" t="n"/>
      <c r="V1076" s="22" t="n"/>
      <c r="W1076" s="22" t="n"/>
      <c r="X1076" s="22" t="n"/>
      <c r="Y1076" s="22" t="n"/>
      <c r="Z1076" s="22" t="n"/>
      <c r="AA1076" s="22" t="n"/>
      <c r="AB1076" s="22" t="n"/>
      <c r="AC1076" s="22" t="n"/>
      <c r="AD1076" s="22" t="n"/>
      <c r="AE1076" s="22" t="n"/>
      <c r="AF1076" s="22" t="n"/>
    </row>
    <row r="1077">
      <c r="A1077" s="22" t="n"/>
      <c r="B1077" s="130" t="n"/>
      <c r="C1077" s="22" t="n"/>
      <c r="D1077" s="22" t="n"/>
      <c r="E1077" s="72" t="n"/>
      <c r="F1077" s="22" t="n"/>
      <c r="G1077" s="131" t="n"/>
      <c r="H1077" s="22" t="n"/>
      <c r="I1077" s="22" t="n"/>
      <c r="J1077" s="22" t="n"/>
      <c r="K1077" s="22" t="n"/>
      <c r="L1077" s="22" t="n"/>
      <c r="M1077" s="22" t="n"/>
      <c r="N1077" s="22" t="n"/>
      <c r="O1077" s="22" t="n"/>
      <c r="P1077" s="22" t="n"/>
      <c r="Q1077" s="22" t="n"/>
      <c r="R1077" s="22" t="n"/>
      <c r="S1077" s="22" t="n"/>
      <c r="T1077" s="22" t="n"/>
      <c r="U1077" s="22" t="n"/>
      <c r="V1077" s="22" t="n"/>
      <c r="W1077" s="22" t="n"/>
      <c r="X1077" s="22" t="n"/>
      <c r="Y1077" s="22" t="n"/>
      <c r="Z1077" s="22" t="n"/>
      <c r="AA1077" s="22" t="n"/>
      <c r="AB1077" s="22" t="n"/>
      <c r="AC1077" s="22" t="n"/>
      <c r="AD1077" s="22" t="n"/>
      <c r="AE1077" s="22" t="n"/>
      <c r="AF1077" s="22" t="n"/>
    </row>
    <row r="1078">
      <c r="A1078" s="22" t="n"/>
      <c r="B1078" s="130" t="n"/>
      <c r="C1078" s="22" t="n"/>
      <c r="D1078" s="22" t="n"/>
      <c r="E1078" s="72" t="n"/>
      <c r="F1078" s="22" t="n"/>
      <c r="G1078" s="131" t="n"/>
      <c r="H1078" s="22" t="n"/>
      <c r="I1078" s="22" t="n"/>
      <c r="J1078" s="22" t="n"/>
      <c r="K1078" s="22" t="n"/>
      <c r="L1078" s="22" t="n"/>
      <c r="M1078" s="22" t="n"/>
      <c r="N1078" s="22" t="n"/>
      <c r="O1078" s="22" t="n"/>
      <c r="P1078" s="22" t="n"/>
      <c r="Q1078" s="22" t="n"/>
      <c r="R1078" s="22" t="n"/>
      <c r="S1078" s="22" t="n"/>
      <c r="T1078" s="22" t="n"/>
      <c r="U1078" s="22" t="n"/>
      <c r="V1078" s="22" t="n"/>
      <c r="W1078" s="22" t="n"/>
      <c r="X1078" s="22" t="n"/>
      <c r="Y1078" s="22" t="n"/>
      <c r="Z1078" s="22" t="n"/>
      <c r="AA1078" s="22" t="n"/>
      <c r="AB1078" s="22" t="n"/>
      <c r="AC1078" s="22" t="n"/>
      <c r="AD1078" s="22" t="n"/>
      <c r="AE1078" s="22" t="n"/>
      <c r="AF1078" s="22" t="n"/>
    </row>
    <row r="1079">
      <c r="A1079" s="22" t="n"/>
      <c r="B1079" s="130" t="n"/>
      <c r="C1079" s="22" t="n"/>
      <c r="D1079" s="22" t="n"/>
      <c r="E1079" s="72" t="n"/>
      <c r="F1079" s="22" t="n"/>
      <c r="G1079" s="131" t="n"/>
      <c r="H1079" s="22" t="n"/>
      <c r="I1079" s="22" t="n"/>
      <c r="J1079" s="22" t="n"/>
      <c r="K1079" s="22" t="n"/>
      <c r="L1079" s="22" t="n"/>
      <c r="M1079" s="22" t="n"/>
      <c r="N1079" s="22" t="n"/>
      <c r="O1079" s="22" t="n"/>
      <c r="P1079" s="22" t="n"/>
      <c r="Q1079" s="22" t="n"/>
      <c r="R1079" s="22" t="n"/>
      <c r="S1079" s="22" t="n"/>
      <c r="T1079" s="22" t="n"/>
      <c r="U1079" s="22" t="n"/>
      <c r="V1079" s="22" t="n"/>
      <c r="W1079" s="22" t="n"/>
      <c r="X1079" s="22" t="n"/>
      <c r="Y1079" s="22" t="n"/>
      <c r="Z1079" s="22" t="n"/>
      <c r="AA1079" s="22" t="n"/>
      <c r="AB1079" s="22" t="n"/>
      <c r="AC1079" s="22" t="n"/>
      <c r="AD1079" s="22" t="n"/>
      <c r="AE1079" s="22" t="n"/>
      <c r="AF1079" s="22" t="n"/>
    </row>
    <row r="1080">
      <c r="A1080" s="22" t="n"/>
      <c r="B1080" s="130" t="n"/>
      <c r="C1080" s="22" t="n"/>
      <c r="D1080" s="22" t="n"/>
      <c r="E1080" s="72" t="n"/>
      <c r="F1080" s="22" t="n"/>
      <c r="G1080" s="131" t="n"/>
      <c r="H1080" s="22" t="n"/>
      <c r="I1080" s="22" t="n"/>
      <c r="J1080" s="22" t="n"/>
      <c r="K1080" s="22" t="n"/>
      <c r="L1080" s="22" t="n"/>
      <c r="M1080" s="22" t="n"/>
      <c r="N1080" s="22" t="n"/>
      <c r="O1080" s="22" t="n"/>
      <c r="P1080" s="22" t="n"/>
      <c r="Q1080" s="22" t="n"/>
      <c r="R1080" s="22" t="n"/>
      <c r="S1080" s="22" t="n"/>
      <c r="T1080" s="22" t="n"/>
      <c r="U1080" s="22" t="n"/>
      <c r="V1080" s="22" t="n"/>
      <c r="W1080" s="22" t="n"/>
      <c r="X1080" s="22" t="n"/>
      <c r="Y1080" s="22" t="n"/>
      <c r="Z1080" s="22" t="n"/>
      <c r="AA1080" s="22" t="n"/>
      <c r="AB1080" s="22" t="n"/>
      <c r="AC1080" s="22" t="n"/>
      <c r="AD1080" s="22" t="n"/>
      <c r="AE1080" s="22" t="n"/>
      <c r="AF1080" s="22" t="n"/>
    </row>
    <row r="1081">
      <c r="A1081" s="22" t="n"/>
      <c r="B1081" s="130" t="n"/>
      <c r="C1081" s="22" t="n"/>
      <c r="D1081" s="22" t="n"/>
      <c r="E1081" s="72" t="n"/>
      <c r="F1081" s="22" t="n"/>
      <c r="G1081" s="131" t="n"/>
      <c r="H1081" s="22" t="n"/>
      <c r="I1081" s="22" t="n"/>
      <c r="J1081" s="22" t="n"/>
      <c r="K1081" s="22" t="n"/>
      <c r="L1081" s="22" t="n"/>
      <c r="M1081" s="22" t="n"/>
      <c r="N1081" s="22" t="n"/>
      <c r="O1081" s="22" t="n"/>
      <c r="P1081" s="22" t="n"/>
      <c r="Q1081" s="22" t="n"/>
      <c r="R1081" s="22" t="n"/>
      <c r="S1081" s="22" t="n"/>
      <c r="T1081" s="22" t="n"/>
      <c r="U1081" s="22" t="n"/>
      <c r="V1081" s="22" t="n"/>
      <c r="W1081" s="22" t="n"/>
      <c r="X1081" s="22" t="n"/>
      <c r="Y1081" s="22" t="n"/>
      <c r="Z1081" s="22" t="n"/>
      <c r="AA1081" s="22" t="n"/>
      <c r="AB1081" s="22" t="n"/>
      <c r="AC1081" s="22" t="n"/>
      <c r="AD1081" s="22" t="n"/>
      <c r="AE1081" s="22" t="n"/>
      <c r="AF1081" s="22" t="n"/>
    </row>
    <row r="1082">
      <c r="A1082" s="22" t="n"/>
      <c r="B1082" s="130" t="n"/>
      <c r="C1082" s="22" t="n"/>
      <c r="D1082" s="22" t="n"/>
      <c r="E1082" s="72" t="n"/>
      <c r="F1082" s="22" t="n"/>
      <c r="G1082" s="131" t="n"/>
      <c r="H1082" s="22" t="n"/>
      <c r="I1082" s="22" t="n"/>
      <c r="J1082" s="22" t="n"/>
      <c r="K1082" s="22" t="n"/>
      <c r="L1082" s="22" t="n"/>
      <c r="M1082" s="22" t="n"/>
      <c r="N1082" s="22" t="n"/>
      <c r="O1082" s="22" t="n"/>
      <c r="P1082" s="22" t="n"/>
      <c r="Q1082" s="22" t="n"/>
      <c r="R1082" s="22" t="n"/>
      <c r="S1082" s="22" t="n"/>
      <c r="T1082" s="22" t="n"/>
      <c r="U1082" s="22" t="n"/>
      <c r="V1082" s="22" t="n"/>
      <c r="W1082" s="22" t="n"/>
      <c r="X1082" s="22" t="n"/>
      <c r="Y1082" s="22" t="n"/>
      <c r="Z1082" s="22" t="n"/>
      <c r="AA1082" s="22" t="n"/>
      <c r="AB1082" s="22" t="n"/>
      <c r="AC1082" s="22" t="n"/>
      <c r="AD1082" s="22" t="n"/>
      <c r="AE1082" s="22" t="n"/>
      <c r="AF1082" s="22" t="n"/>
    </row>
    <row r="1083">
      <c r="A1083" s="22" t="n"/>
      <c r="B1083" s="130" t="n"/>
      <c r="C1083" s="22" t="n"/>
      <c r="D1083" s="22" t="n"/>
      <c r="E1083" s="72" t="n"/>
      <c r="F1083" s="22" t="n"/>
      <c r="G1083" s="131" t="n"/>
      <c r="H1083" s="22" t="n"/>
      <c r="I1083" s="22" t="n"/>
      <c r="J1083" s="22" t="n"/>
      <c r="K1083" s="22" t="n"/>
      <c r="L1083" s="22" t="n"/>
      <c r="M1083" s="22" t="n"/>
      <c r="N1083" s="22" t="n"/>
      <c r="O1083" s="22" t="n"/>
      <c r="P1083" s="22" t="n"/>
      <c r="Q1083" s="22" t="n"/>
      <c r="R1083" s="22" t="n"/>
      <c r="S1083" s="22" t="n"/>
      <c r="T1083" s="22" t="n"/>
      <c r="U1083" s="22" t="n"/>
      <c r="V1083" s="22" t="n"/>
      <c r="W1083" s="22" t="n"/>
      <c r="X1083" s="22" t="n"/>
      <c r="Y1083" s="22" t="n"/>
      <c r="Z1083" s="22" t="n"/>
      <c r="AA1083" s="22" t="n"/>
      <c r="AB1083" s="22" t="n"/>
      <c r="AC1083" s="22" t="n"/>
      <c r="AD1083" s="22" t="n"/>
      <c r="AE1083" s="22" t="n"/>
      <c r="AF1083" s="22" t="n"/>
    </row>
    <row r="1084">
      <c r="A1084" s="22" t="n"/>
      <c r="B1084" s="130" t="n"/>
      <c r="C1084" s="22" t="n"/>
      <c r="D1084" s="22" t="n"/>
      <c r="E1084" s="72" t="n"/>
      <c r="F1084" s="22" t="n"/>
      <c r="G1084" s="131" t="n"/>
      <c r="H1084" s="22" t="n"/>
      <c r="I1084" s="22" t="n"/>
      <c r="J1084" s="22" t="n"/>
      <c r="K1084" s="22" t="n"/>
      <c r="L1084" s="22" t="n"/>
      <c r="M1084" s="22" t="n"/>
      <c r="N1084" s="22" t="n"/>
      <c r="O1084" s="22" t="n"/>
      <c r="P1084" s="22" t="n"/>
      <c r="Q1084" s="22" t="n"/>
      <c r="R1084" s="22" t="n"/>
      <c r="S1084" s="22" t="n"/>
      <c r="T1084" s="22" t="n"/>
      <c r="U1084" s="22" t="n"/>
      <c r="V1084" s="22" t="n"/>
      <c r="W1084" s="22" t="n"/>
      <c r="X1084" s="22" t="n"/>
      <c r="Y1084" s="22" t="n"/>
      <c r="Z1084" s="22" t="n"/>
      <c r="AA1084" s="22" t="n"/>
      <c r="AB1084" s="22" t="n"/>
      <c r="AC1084" s="22" t="n"/>
      <c r="AD1084" s="22" t="n"/>
      <c r="AE1084" s="22" t="n"/>
      <c r="AF1084" s="22" t="n"/>
    </row>
    <row r="1085">
      <c r="A1085" s="22" t="n"/>
      <c r="B1085" s="130" t="n"/>
      <c r="C1085" s="22" t="n"/>
      <c r="D1085" s="22" t="n"/>
      <c r="E1085" s="72" t="n"/>
      <c r="F1085" s="22" t="n"/>
      <c r="G1085" s="131" t="n"/>
      <c r="H1085" s="22" t="n"/>
      <c r="I1085" s="22" t="n"/>
      <c r="J1085" s="22" t="n"/>
      <c r="K1085" s="22" t="n"/>
      <c r="L1085" s="22" t="n"/>
      <c r="M1085" s="22" t="n"/>
      <c r="N1085" s="22" t="n"/>
      <c r="O1085" s="22" t="n"/>
      <c r="P1085" s="22" t="n"/>
      <c r="Q1085" s="22" t="n"/>
      <c r="R1085" s="22" t="n"/>
      <c r="S1085" s="22" t="n"/>
      <c r="T1085" s="22" t="n"/>
      <c r="U1085" s="22" t="n"/>
      <c r="V1085" s="22" t="n"/>
      <c r="W1085" s="22" t="n"/>
      <c r="X1085" s="22" t="n"/>
      <c r="Y1085" s="22" t="n"/>
      <c r="Z1085" s="22" t="n"/>
      <c r="AA1085" s="22" t="n"/>
      <c r="AB1085" s="22" t="n"/>
      <c r="AC1085" s="22" t="n"/>
      <c r="AD1085" s="22" t="n"/>
      <c r="AE1085" s="22" t="n"/>
      <c r="AF1085" s="22" t="n"/>
    </row>
    <row r="1086">
      <c r="A1086" s="22" t="n"/>
      <c r="B1086" s="130" t="n"/>
      <c r="C1086" s="22" t="n"/>
      <c r="D1086" s="22" t="n"/>
      <c r="E1086" s="72" t="n"/>
      <c r="F1086" s="22" t="n"/>
      <c r="G1086" s="131" t="n"/>
      <c r="H1086" s="22" t="n"/>
      <c r="I1086" s="22" t="n"/>
      <c r="J1086" s="22" t="n"/>
      <c r="K1086" s="22" t="n"/>
      <c r="L1086" s="22" t="n"/>
      <c r="M1086" s="22" t="n"/>
      <c r="N1086" s="22" t="n"/>
      <c r="O1086" s="22" t="n"/>
      <c r="P1086" s="22" t="n"/>
      <c r="Q1086" s="22" t="n"/>
      <c r="R1086" s="22" t="n"/>
      <c r="S1086" s="22" t="n"/>
      <c r="T1086" s="22" t="n"/>
      <c r="U1086" s="22" t="n"/>
      <c r="V1086" s="22" t="n"/>
      <c r="W1086" s="22" t="n"/>
      <c r="X1086" s="22" t="n"/>
      <c r="Y1086" s="22" t="n"/>
      <c r="Z1086" s="22" t="n"/>
      <c r="AA1086" s="22" t="n"/>
      <c r="AB1086" s="22" t="n"/>
      <c r="AC1086" s="22" t="n"/>
      <c r="AD1086" s="22" t="n"/>
      <c r="AE1086" s="22" t="n"/>
      <c r="AF1086" s="22" t="n"/>
    </row>
    <row r="1087">
      <c r="A1087" s="22" t="n"/>
      <c r="B1087" s="130" t="n"/>
      <c r="C1087" s="22" t="n"/>
      <c r="D1087" s="22" t="n"/>
      <c r="E1087" s="72" t="n"/>
      <c r="F1087" s="22" t="n"/>
      <c r="G1087" s="131" t="n"/>
      <c r="H1087" s="22" t="n"/>
      <c r="I1087" s="22" t="n"/>
      <c r="J1087" s="22" t="n"/>
      <c r="K1087" s="22" t="n"/>
      <c r="L1087" s="22" t="n"/>
      <c r="M1087" s="22" t="n"/>
      <c r="N1087" s="22" t="n"/>
      <c r="O1087" s="22" t="n"/>
      <c r="P1087" s="22" t="n"/>
      <c r="Q1087" s="22" t="n"/>
      <c r="R1087" s="22" t="n"/>
      <c r="S1087" s="22" t="n"/>
      <c r="T1087" s="22" t="n"/>
      <c r="U1087" s="22" t="n"/>
      <c r="V1087" s="22" t="n"/>
      <c r="W1087" s="22" t="n"/>
      <c r="X1087" s="22" t="n"/>
      <c r="Y1087" s="22" t="n"/>
      <c r="Z1087" s="22" t="n"/>
      <c r="AA1087" s="22" t="n"/>
      <c r="AB1087" s="22" t="n"/>
      <c r="AC1087" s="22" t="n"/>
      <c r="AD1087" s="22" t="n"/>
      <c r="AE1087" s="22" t="n"/>
      <c r="AF1087" s="22" t="n"/>
    </row>
    <row r="1088">
      <c r="A1088" s="22" t="n"/>
      <c r="B1088" s="130" t="n"/>
      <c r="C1088" s="22" t="n"/>
      <c r="D1088" s="22" t="n"/>
      <c r="E1088" s="72" t="n"/>
      <c r="F1088" s="22" t="n"/>
      <c r="G1088" s="131" t="n"/>
      <c r="H1088" s="22" t="n"/>
      <c r="I1088" s="22" t="n"/>
      <c r="J1088" s="22" t="n"/>
      <c r="K1088" s="22" t="n"/>
      <c r="L1088" s="22" t="n"/>
      <c r="M1088" s="22" t="n"/>
      <c r="N1088" s="22" t="n"/>
      <c r="O1088" s="22" t="n"/>
      <c r="P1088" s="22" t="n"/>
      <c r="Q1088" s="22" t="n"/>
      <c r="R1088" s="22" t="n"/>
      <c r="S1088" s="22" t="n"/>
      <c r="T1088" s="22" t="n"/>
      <c r="U1088" s="22" t="n"/>
      <c r="V1088" s="22" t="n"/>
      <c r="W1088" s="22" t="n"/>
      <c r="X1088" s="22" t="n"/>
      <c r="Y1088" s="22" t="n"/>
      <c r="Z1088" s="22" t="n"/>
      <c r="AA1088" s="22" t="n"/>
      <c r="AB1088" s="22" t="n"/>
      <c r="AC1088" s="22" t="n"/>
      <c r="AD1088" s="22" t="n"/>
      <c r="AE1088" s="22" t="n"/>
      <c r="AF1088" s="22" t="n"/>
    </row>
    <row r="1089">
      <c r="A1089" s="22" t="n"/>
      <c r="B1089" s="130" t="n"/>
      <c r="C1089" s="22" t="n"/>
      <c r="D1089" s="22" t="n"/>
      <c r="E1089" s="72" t="n"/>
      <c r="F1089" s="22" t="n"/>
      <c r="G1089" s="131" t="n"/>
      <c r="H1089" s="22" t="n"/>
      <c r="I1089" s="22" t="n"/>
      <c r="J1089" s="22" t="n"/>
      <c r="K1089" s="22" t="n"/>
      <c r="L1089" s="22" t="n"/>
      <c r="M1089" s="22" t="n"/>
      <c r="N1089" s="22" t="n"/>
      <c r="O1089" s="22" t="n"/>
      <c r="P1089" s="22" t="n"/>
      <c r="Q1089" s="22" t="n"/>
      <c r="R1089" s="22" t="n"/>
      <c r="S1089" s="22" t="n"/>
      <c r="T1089" s="22" t="n"/>
      <c r="U1089" s="22" t="n"/>
      <c r="V1089" s="22" t="n"/>
      <c r="W1089" s="22" t="n"/>
      <c r="X1089" s="22" t="n"/>
      <c r="Y1089" s="22" t="n"/>
      <c r="Z1089" s="22" t="n"/>
      <c r="AA1089" s="22" t="n"/>
      <c r="AB1089" s="22" t="n"/>
      <c r="AC1089" s="22" t="n"/>
      <c r="AD1089" s="22" t="n"/>
      <c r="AE1089" s="22" t="n"/>
      <c r="AF1089" s="22" t="n"/>
    </row>
    <row r="1090">
      <c r="A1090" s="22" t="n"/>
      <c r="B1090" s="130" t="n"/>
      <c r="C1090" s="22" t="n"/>
      <c r="D1090" s="22" t="n"/>
      <c r="E1090" s="72" t="n"/>
      <c r="F1090" s="22" t="n"/>
      <c r="G1090" s="131" t="n"/>
      <c r="H1090" s="22" t="n"/>
      <c r="I1090" s="22" t="n"/>
      <c r="J1090" s="22" t="n"/>
      <c r="K1090" s="22" t="n"/>
      <c r="L1090" s="22" t="n"/>
      <c r="M1090" s="22" t="n"/>
      <c r="N1090" s="22" t="n"/>
      <c r="O1090" s="22" t="n"/>
      <c r="P1090" s="22" t="n"/>
      <c r="Q1090" s="22" t="n"/>
      <c r="R1090" s="22" t="n"/>
      <c r="S1090" s="22" t="n"/>
      <c r="T1090" s="22" t="n"/>
      <c r="U1090" s="22" t="n"/>
      <c r="V1090" s="22" t="n"/>
      <c r="W1090" s="22" t="n"/>
      <c r="X1090" s="22" t="n"/>
      <c r="Y1090" s="22" t="n"/>
      <c r="Z1090" s="22" t="n"/>
      <c r="AA1090" s="22" t="n"/>
      <c r="AB1090" s="22" t="n"/>
      <c r="AC1090" s="22" t="n"/>
      <c r="AD1090" s="22" t="n"/>
      <c r="AE1090" s="22" t="n"/>
      <c r="AF1090" s="22" t="n"/>
    </row>
    <row r="1091">
      <c r="A1091" s="22" t="n"/>
      <c r="B1091" s="130" t="n"/>
      <c r="C1091" s="22" t="n"/>
      <c r="D1091" s="22" t="n"/>
      <c r="E1091" s="72" t="n"/>
      <c r="F1091" s="22" t="n"/>
      <c r="G1091" s="131" t="n"/>
      <c r="H1091" s="22" t="n"/>
      <c r="I1091" s="22" t="n"/>
      <c r="J1091" s="22" t="n"/>
      <c r="K1091" s="22" t="n"/>
      <c r="L1091" s="22" t="n"/>
      <c r="M1091" s="22" t="n"/>
      <c r="N1091" s="22" t="n"/>
      <c r="O1091" s="22" t="n"/>
      <c r="P1091" s="22" t="n"/>
      <c r="Q1091" s="22" t="n"/>
      <c r="R1091" s="22" t="n"/>
      <c r="S1091" s="22" t="n"/>
      <c r="T1091" s="22" t="n"/>
      <c r="U1091" s="22" t="n"/>
      <c r="V1091" s="22" t="n"/>
      <c r="W1091" s="22" t="n"/>
      <c r="X1091" s="22" t="n"/>
      <c r="Y1091" s="22" t="n"/>
      <c r="Z1091" s="22" t="n"/>
      <c r="AA1091" s="22" t="n"/>
      <c r="AB1091" s="22" t="n"/>
      <c r="AC1091" s="22" t="n"/>
      <c r="AD1091" s="22" t="n"/>
      <c r="AE1091" s="22" t="n"/>
      <c r="AF1091" s="22" t="n"/>
    </row>
    <row r="1092">
      <c r="A1092" s="22" t="n"/>
      <c r="B1092" s="130" t="n"/>
      <c r="C1092" s="22" t="n"/>
      <c r="D1092" s="22" t="n"/>
      <c r="E1092" s="72" t="n"/>
      <c r="F1092" s="22" t="n"/>
      <c r="G1092" s="131" t="n"/>
      <c r="H1092" s="22" t="n"/>
      <c r="I1092" s="22" t="n"/>
      <c r="J1092" s="22" t="n"/>
      <c r="K1092" s="22" t="n"/>
      <c r="L1092" s="22" t="n"/>
      <c r="M1092" s="22" t="n"/>
      <c r="N1092" s="22" t="n"/>
      <c r="O1092" s="22" t="n"/>
      <c r="P1092" s="22" t="n"/>
      <c r="Q1092" s="22" t="n"/>
      <c r="R1092" s="22" t="n"/>
      <c r="S1092" s="22" t="n"/>
      <c r="T1092" s="22" t="n"/>
      <c r="U1092" s="22" t="n"/>
      <c r="V1092" s="22" t="n"/>
      <c r="W1092" s="22" t="n"/>
      <c r="X1092" s="22" t="n"/>
      <c r="Y1092" s="22" t="n"/>
      <c r="Z1092" s="22" t="n"/>
      <c r="AA1092" s="22" t="n"/>
      <c r="AB1092" s="22" t="n"/>
      <c r="AC1092" s="22" t="n"/>
      <c r="AD1092" s="22" t="n"/>
      <c r="AE1092" s="22" t="n"/>
      <c r="AF1092" s="22" t="n"/>
    </row>
    <row r="1093">
      <c r="A1093" s="22" t="n"/>
      <c r="B1093" s="130" t="n"/>
      <c r="C1093" s="22" t="n"/>
      <c r="D1093" s="22" t="n"/>
      <c r="E1093" s="72" t="n"/>
      <c r="F1093" s="22" t="n"/>
      <c r="G1093" s="131" t="n"/>
      <c r="H1093" s="22" t="n"/>
      <c r="I1093" s="22" t="n"/>
      <c r="J1093" s="22" t="n"/>
      <c r="K1093" s="22" t="n"/>
      <c r="L1093" s="22" t="n"/>
      <c r="M1093" s="22" t="n"/>
      <c r="N1093" s="22" t="n"/>
      <c r="O1093" s="22" t="n"/>
      <c r="P1093" s="22" t="n"/>
      <c r="Q1093" s="22" t="n"/>
      <c r="R1093" s="22" t="n"/>
      <c r="S1093" s="22" t="n"/>
      <c r="T1093" s="22" t="n"/>
      <c r="U1093" s="22" t="n"/>
      <c r="V1093" s="22" t="n"/>
      <c r="W1093" s="22" t="n"/>
      <c r="X1093" s="22" t="n"/>
      <c r="Y1093" s="22" t="n"/>
      <c r="Z1093" s="22" t="n"/>
      <c r="AA1093" s="22" t="n"/>
      <c r="AB1093" s="22" t="n"/>
      <c r="AC1093" s="22" t="n"/>
      <c r="AD1093" s="22" t="n"/>
      <c r="AE1093" s="22" t="n"/>
      <c r="AF1093" s="22" t="n"/>
    </row>
    <row r="1094">
      <c r="A1094" s="22" t="n"/>
      <c r="B1094" s="130" t="n"/>
      <c r="C1094" s="22" t="n"/>
      <c r="D1094" s="22" t="n"/>
      <c r="E1094" s="72" t="n"/>
      <c r="F1094" s="22" t="n"/>
      <c r="G1094" s="131" t="n"/>
      <c r="H1094" s="22" t="n"/>
      <c r="I1094" s="22" t="n"/>
      <c r="J1094" s="22" t="n"/>
      <c r="K1094" s="22" t="n"/>
      <c r="L1094" s="22" t="n"/>
      <c r="M1094" s="22" t="n"/>
      <c r="N1094" s="22" t="n"/>
      <c r="O1094" s="22" t="n"/>
      <c r="P1094" s="22" t="n"/>
      <c r="Q1094" s="22" t="n"/>
      <c r="R1094" s="22" t="n"/>
      <c r="S1094" s="22" t="n"/>
      <c r="T1094" s="22" t="n"/>
      <c r="U1094" s="22" t="n"/>
      <c r="V1094" s="22" t="n"/>
      <c r="W1094" s="22" t="n"/>
      <c r="X1094" s="22" t="n"/>
      <c r="Y1094" s="22" t="n"/>
      <c r="Z1094" s="22" t="n"/>
      <c r="AA1094" s="22" t="n"/>
      <c r="AB1094" s="22" t="n"/>
      <c r="AC1094" s="22" t="n"/>
      <c r="AD1094" s="22" t="n"/>
      <c r="AE1094" s="22" t="n"/>
      <c r="AF1094" s="22" t="n"/>
    </row>
    <row r="1095">
      <c r="A1095" s="22" t="n"/>
      <c r="B1095" s="130" t="n"/>
      <c r="C1095" s="22" t="n"/>
      <c r="D1095" s="22" t="n"/>
      <c r="E1095" s="72" t="n"/>
      <c r="F1095" s="22" t="n"/>
      <c r="G1095" s="131" t="n"/>
      <c r="H1095" s="22" t="n"/>
      <c r="I1095" s="22" t="n"/>
      <c r="J1095" s="22" t="n"/>
      <c r="K1095" s="22" t="n"/>
      <c r="L1095" s="22" t="n"/>
      <c r="M1095" s="22" t="n"/>
      <c r="N1095" s="22" t="n"/>
      <c r="O1095" s="22" t="n"/>
      <c r="P1095" s="22" t="n"/>
      <c r="Q1095" s="22" t="n"/>
      <c r="R1095" s="22" t="n"/>
      <c r="S1095" s="22" t="n"/>
      <c r="T1095" s="22" t="n"/>
      <c r="U1095" s="22" t="n"/>
      <c r="V1095" s="22" t="n"/>
      <c r="W1095" s="22" t="n"/>
      <c r="X1095" s="22" t="n"/>
      <c r="Y1095" s="22" t="n"/>
      <c r="Z1095" s="22" t="n"/>
      <c r="AA1095" s="22" t="n"/>
      <c r="AB1095" s="22" t="n"/>
      <c r="AC1095" s="22" t="n"/>
      <c r="AD1095" s="22" t="n"/>
      <c r="AE1095" s="22" t="n"/>
      <c r="AF1095" s="22" t="n"/>
    </row>
    <row r="1096">
      <c r="A1096" s="22" t="n"/>
      <c r="B1096" s="130" t="n"/>
      <c r="C1096" s="22" t="n"/>
      <c r="D1096" s="22" t="n"/>
      <c r="E1096" s="72" t="n"/>
      <c r="F1096" s="22" t="n"/>
      <c r="G1096" s="131" t="n"/>
      <c r="H1096" s="22" t="n"/>
      <c r="I1096" s="22" t="n"/>
      <c r="J1096" s="22" t="n"/>
      <c r="K1096" s="22" t="n"/>
      <c r="L1096" s="22" t="n"/>
      <c r="M1096" s="22" t="n"/>
      <c r="N1096" s="22" t="n"/>
      <c r="O1096" s="22" t="n"/>
      <c r="P1096" s="22" t="n"/>
      <c r="Q1096" s="22" t="n"/>
      <c r="R1096" s="22" t="n"/>
      <c r="S1096" s="22" t="n"/>
      <c r="T1096" s="22" t="n"/>
      <c r="U1096" s="22" t="n"/>
      <c r="V1096" s="22" t="n"/>
      <c r="W1096" s="22" t="n"/>
      <c r="X1096" s="22" t="n"/>
      <c r="Y1096" s="22" t="n"/>
      <c r="Z1096" s="22" t="n"/>
      <c r="AA1096" s="22" t="n"/>
      <c r="AB1096" s="22" t="n"/>
      <c r="AC1096" s="22" t="n"/>
      <c r="AD1096" s="22" t="n"/>
      <c r="AE1096" s="22" t="n"/>
      <c r="AF1096" s="22" t="n"/>
    </row>
    <row r="1097">
      <c r="A1097" s="22" t="n"/>
      <c r="B1097" s="130" t="n"/>
      <c r="C1097" s="22" t="n"/>
      <c r="D1097" s="22" t="n"/>
      <c r="E1097" s="72" t="n"/>
      <c r="F1097" s="22" t="n"/>
      <c r="G1097" s="131" t="n"/>
      <c r="H1097" s="22" t="n"/>
      <c r="I1097" s="22" t="n"/>
      <c r="J1097" s="22" t="n"/>
      <c r="K1097" s="22" t="n"/>
      <c r="L1097" s="22" t="n"/>
      <c r="M1097" s="22" t="n"/>
      <c r="N1097" s="22" t="n"/>
      <c r="O1097" s="22" t="n"/>
      <c r="P1097" s="22" t="n"/>
      <c r="Q1097" s="22" t="n"/>
      <c r="R1097" s="22" t="n"/>
      <c r="S1097" s="22" t="n"/>
      <c r="T1097" s="22" t="n"/>
      <c r="U1097" s="22" t="n"/>
      <c r="V1097" s="22" t="n"/>
      <c r="W1097" s="22" t="n"/>
      <c r="X1097" s="22" t="n"/>
      <c r="Y1097" s="22" t="n"/>
      <c r="Z1097" s="22" t="n"/>
      <c r="AA1097" s="22" t="n"/>
      <c r="AB1097" s="22" t="n"/>
      <c r="AC1097" s="22" t="n"/>
      <c r="AD1097" s="22" t="n"/>
      <c r="AE1097" s="22" t="n"/>
      <c r="AF1097" s="22" t="n"/>
    </row>
    <row r="1098">
      <c r="A1098" s="22" t="n"/>
      <c r="B1098" s="130" t="n"/>
      <c r="C1098" s="22" t="n"/>
      <c r="D1098" s="22" t="n"/>
      <c r="E1098" s="72" t="n"/>
      <c r="F1098" s="22" t="n"/>
      <c r="G1098" s="131" t="n"/>
      <c r="H1098" s="22" t="n"/>
      <c r="I1098" s="22" t="n"/>
      <c r="J1098" s="22" t="n"/>
      <c r="K1098" s="22" t="n"/>
      <c r="L1098" s="22" t="n"/>
      <c r="M1098" s="22" t="n"/>
      <c r="N1098" s="22" t="n"/>
      <c r="O1098" s="22" t="n"/>
      <c r="P1098" s="22" t="n"/>
      <c r="Q1098" s="22" t="n"/>
      <c r="R1098" s="22" t="n"/>
      <c r="S1098" s="22" t="n"/>
      <c r="T1098" s="22" t="n"/>
      <c r="U1098" s="22" t="n"/>
      <c r="V1098" s="22" t="n"/>
      <c r="W1098" s="22" t="n"/>
      <c r="X1098" s="22" t="n"/>
      <c r="Y1098" s="22" t="n"/>
      <c r="Z1098" s="22" t="n"/>
      <c r="AA1098" s="22" t="n"/>
      <c r="AB1098" s="22" t="n"/>
      <c r="AC1098" s="22" t="n"/>
      <c r="AD1098" s="22" t="n"/>
      <c r="AE1098" s="22" t="n"/>
      <c r="AF1098" s="22" t="n"/>
    </row>
    <row r="1099">
      <c r="A1099" s="22" t="n"/>
      <c r="B1099" s="130" t="n"/>
      <c r="C1099" s="22" t="n"/>
      <c r="D1099" s="22" t="n"/>
      <c r="E1099" s="72" t="n"/>
      <c r="F1099" s="22" t="n"/>
      <c r="G1099" s="131" t="n"/>
      <c r="H1099" s="22" t="n"/>
      <c r="I1099" s="22" t="n"/>
      <c r="J1099" s="22" t="n"/>
      <c r="K1099" s="22" t="n"/>
      <c r="L1099" s="22" t="n"/>
      <c r="M1099" s="22" t="n"/>
      <c r="N1099" s="22" t="n"/>
      <c r="O1099" s="22" t="n"/>
      <c r="P1099" s="22" t="n"/>
      <c r="Q1099" s="22" t="n"/>
      <c r="R1099" s="22" t="n"/>
      <c r="S1099" s="22" t="n"/>
      <c r="T1099" s="22" t="n"/>
      <c r="U1099" s="22" t="n"/>
      <c r="V1099" s="22" t="n"/>
      <c r="W1099" s="22" t="n"/>
      <c r="X1099" s="22" t="n"/>
      <c r="Y1099" s="22" t="n"/>
      <c r="Z1099" s="22" t="n"/>
      <c r="AA1099" s="22" t="n"/>
      <c r="AB1099" s="22" t="n"/>
      <c r="AC1099" s="22" t="n"/>
      <c r="AD1099" s="22" t="n"/>
      <c r="AE1099" s="22" t="n"/>
      <c r="AF1099" s="22" t="n"/>
    </row>
    <row r="1100">
      <c r="A1100" s="22" t="n"/>
      <c r="B1100" s="130" t="n"/>
      <c r="C1100" s="22" t="n"/>
      <c r="D1100" s="22" t="n"/>
      <c r="E1100" s="72" t="n"/>
      <c r="F1100" s="22" t="n"/>
      <c r="G1100" s="131" t="n"/>
      <c r="H1100" s="22" t="n"/>
      <c r="I1100" s="22" t="n"/>
      <c r="J1100" s="22" t="n"/>
      <c r="K1100" s="22" t="n"/>
      <c r="L1100" s="22" t="n"/>
      <c r="M1100" s="22" t="n"/>
      <c r="N1100" s="22" t="n"/>
      <c r="O1100" s="22" t="n"/>
      <c r="P1100" s="22" t="n"/>
      <c r="Q1100" s="22" t="n"/>
      <c r="R1100" s="22" t="n"/>
      <c r="S1100" s="22" t="n"/>
      <c r="T1100" s="22" t="n"/>
      <c r="U1100" s="22" t="n"/>
      <c r="V1100" s="22" t="n"/>
      <c r="W1100" s="22" t="n"/>
      <c r="X1100" s="22" t="n"/>
      <c r="Y1100" s="22" t="n"/>
      <c r="Z1100" s="22" t="n"/>
      <c r="AA1100" s="22" t="n"/>
      <c r="AB1100" s="22" t="n"/>
      <c r="AC1100" s="22" t="n"/>
      <c r="AD1100" s="22" t="n"/>
      <c r="AE1100" s="22" t="n"/>
      <c r="AF1100" s="22" t="n"/>
    </row>
    <row r="1101">
      <c r="A1101" s="22" t="n"/>
      <c r="B1101" s="130" t="n"/>
      <c r="C1101" s="22" t="n"/>
      <c r="D1101" s="22" t="n"/>
      <c r="E1101" s="72" t="n"/>
      <c r="F1101" s="22" t="n"/>
      <c r="G1101" s="131" t="n"/>
      <c r="H1101" s="22" t="n"/>
      <c r="I1101" s="22" t="n"/>
      <c r="J1101" s="22" t="n"/>
      <c r="K1101" s="22" t="n"/>
      <c r="L1101" s="22" t="n"/>
      <c r="M1101" s="22" t="n"/>
      <c r="N1101" s="22" t="n"/>
      <c r="O1101" s="22" t="n"/>
      <c r="P1101" s="22" t="n"/>
      <c r="Q1101" s="22" t="n"/>
      <c r="R1101" s="22" t="n"/>
      <c r="S1101" s="22" t="n"/>
      <c r="T1101" s="22" t="n"/>
      <c r="U1101" s="22" t="n"/>
      <c r="V1101" s="22" t="n"/>
      <c r="W1101" s="22" t="n"/>
      <c r="X1101" s="22" t="n"/>
      <c r="Y1101" s="22" t="n"/>
      <c r="Z1101" s="22" t="n"/>
      <c r="AA1101" s="22" t="n"/>
      <c r="AB1101" s="22" t="n"/>
      <c r="AC1101" s="22" t="n"/>
      <c r="AD1101" s="22" t="n"/>
      <c r="AE1101" s="22" t="n"/>
      <c r="AF1101" s="22" t="n"/>
    </row>
    <row r="1102">
      <c r="A1102" s="22" t="n"/>
      <c r="B1102" s="130" t="n"/>
      <c r="C1102" s="22" t="n"/>
      <c r="D1102" s="22" t="n"/>
      <c r="E1102" s="72" t="n"/>
      <c r="F1102" s="22" t="n"/>
      <c r="G1102" s="131" t="n"/>
      <c r="H1102" s="22" t="n"/>
      <c r="I1102" s="22" t="n"/>
      <c r="J1102" s="22" t="n"/>
      <c r="K1102" s="22" t="n"/>
      <c r="L1102" s="22" t="n"/>
      <c r="M1102" s="22" t="n"/>
      <c r="N1102" s="22" t="n"/>
      <c r="O1102" s="22" t="n"/>
      <c r="P1102" s="22" t="n"/>
      <c r="Q1102" s="22" t="n"/>
      <c r="R1102" s="22" t="n"/>
      <c r="S1102" s="22" t="n"/>
      <c r="T1102" s="22" t="n"/>
      <c r="U1102" s="22" t="n"/>
      <c r="V1102" s="22" t="n"/>
      <c r="W1102" s="22" t="n"/>
      <c r="X1102" s="22" t="n"/>
      <c r="Y1102" s="22" t="n"/>
      <c r="Z1102" s="22" t="n"/>
      <c r="AA1102" s="22" t="n"/>
      <c r="AB1102" s="22" t="n"/>
      <c r="AC1102" s="22" t="n"/>
      <c r="AD1102" s="22" t="n"/>
      <c r="AE1102" s="22" t="n"/>
      <c r="AF1102" s="22" t="n"/>
    </row>
    <row r="1103">
      <c r="A1103" s="22" t="n"/>
      <c r="B1103" s="130" t="n"/>
      <c r="C1103" s="22" t="n"/>
      <c r="D1103" s="22" t="n"/>
      <c r="E1103" s="72" t="n"/>
      <c r="F1103" s="22" t="n"/>
      <c r="G1103" s="131" t="n"/>
      <c r="H1103" s="22" t="n"/>
      <c r="I1103" s="22" t="n"/>
      <c r="J1103" s="22" t="n"/>
      <c r="K1103" s="22" t="n"/>
      <c r="L1103" s="22" t="n"/>
      <c r="M1103" s="22" t="n"/>
      <c r="N1103" s="22" t="n"/>
      <c r="O1103" s="22" t="n"/>
      <c r="P1103" s="22" t="n"/>
      <c r="Q1103" s="22" t="n"/>
      <c r="R1103" s="22" t="n"/>
      <c r="S1103" s="22" t="n"/>
      <c r="T1103" s="22" t="n"/>
      <c r="U1103" s="22" t="n"/>
      <c r="V1103" s="22" t="n"/>
      <c r="W1103" s="22" t="n"/>
      <c r="X1103" s="22" t="n"/>
      <c r="Y1103" s="22" t="n"/>
      <c r="Z1103" s="22" t="n"/>
      <c r="AA1103" s="22" t="n"/>
      <c r="AB1103" s="22" t="n"/>
      <c r="AC1103" s="22" t="n"/>
      <c r="AD1103" s="22" t="n"/>
      <c r="AE1103" s="22" t="n"/>
      <c r="AF1103" s="22" t="n"/>
    </row>
    <row r="1104">
      <c r="A1104" s="22" t="n"/>
      <c r="B1104" s="130" t="n"/>
      <c r="C1104" s="22" t="n"/>
      <c r="D1104" s="22" t="n"/>
      <c r="E1104" s="72" t="n"/>
      <c r="F1104" s="22" t="n"/>
      <c r="G1104" s="131" t="n"/>
      <c r="H1104" s="22" t="n"/>
      <c r="I1104" s="22" t="n"/>
      <c r="J1104" s="22" t="n"/>
      <c r="K1104" s="22" t="n"/>
      <c r="L1104" s="22" t="n"/>
      <c r="M1104" s="22" t="n"/>
      <c r="N1104" s="22" t="n"/>
      <c r="O1104" s="22" t="n"/>
      <c r="P1104" s="22" t="n"/>
      <c r="Q1104" s="22" t="n"/>
      <c r="R1104" s="22" t="n"/>
      <c r="S1104" s="22" t="n"/>
      <c r="T1104" s="22" t="n"/>
      <c r="U1104" s="22" t="n"/>
      <c r="V1104" s="22" t="n"/>
      <c r="W1104" s="22" t="n"/>
      <c r="X1104" s="22" t="n"/>
      <c r="Y1104" s="22" t="n"/>
      <c r="Z1104" s="22" t="n"/>
      <c r="AA1104" s="22" t="n"/>
      <c r="AB1104" s="22" t="n"/>
      <c r="AC1104" s="22" t="n"/>
      <c r="AD1104" s="22" t="n"/>
      <c r="AE1104" s="22" t="n"/>
      <c r="AF1104" s="22" t="n"/>
    </row>
    <row r="1105">
      <c r="A1105" s="22" t="n"/>
      <c r="B1105" s="130" t="n"/>
      <c r="C1105" s="22" t="n"/>
      <c r="D1105" s="22" t="n"/>
      <c r="E1105" s="72" t="n"/>
      <c r="F1105" s="22" t="n"/>
      <c r="G1105" s="131" t="n"/>
      <c r="H1105" s="22" t="n"/>
      <c r="I1105" s="22" t="n"/>
      <c r="J1105" s="22" t="n"/>
      <c r="K1105" s="22" t="n"/>
      <c r="L1105" s="22" t="n"/>
      <c r="M1105" s="22" t="n"/>
      <c r="N1105" s="22" t="n"/>
      <c r="O1105" s="22" t="n"/>
      <c r="P1105" s="22" t="n"/>
      <c r="Q1105" s="22" t="n"/>
      <c r="R1105" s="22" t="n"/>
      <c r="S1105" s="22" t="n"/>
      <c r="T1105" s="22" t="n"/>
      <c r="U1105" s="22" t="n"/>
      <c r="V1105" s="22" t="n"/>
      <c r="W1105" s="22" t="n"/>
      <c r="X1105" s="22" t="n"/>
      <c r="Y1105" s="22" t="n"/>
      <c r="Z1105" s="22" t="n"/>
      <c r="AA1105" s="22" t="n"/>
      <c r="AB1105" s="22" t="n"/>
      <c r="AC1105" s="22" t="n"/>
      <c r="AD1105" s="22" t="n"/>
      <c r="AE1105" s="22" t="n"/>
      <c r="AF1105" s="22" t="n"/>
    </row>
    <row r="1106">
      <c r="A1106" s="22" t="n"/>
      <c r="B1106" s="130" t="n"/>
      <c r="C1106" s="22" t="n"/>
      <c r="D1106" s="22" t="n"/>
      <c r="E1106" s="72" t="n"/>
      <c r="F1106" s="22" t="n"/>
      <c r="G1106" s="131" t="n"/>
      <c r="H1106" s="22" t="n"/>
      <c r="I1106" s="22" t="n"/>
      <c r="J1106" s="22" t="n"/>
      <c r="K1106" s="22" t="n"/>
      <c r="L1106" s="22" t="n"/>
      <c r="M1106" s="22" t="n"/>
      <c r="N1106" s="22" t="n"/>
      <c r="O1106" s="22" t="n"/>
      <c r="P1106" s="22" t="n"/>
      <c r="Q1106" s="22" t="n"/>
      <c r="R1106" s="22" t="n"/>
      <c r="S1106" s="22" t="n"/>
      <c r="T1106" s="22" t="n"/>
      <c r="U1106" s="22" t="n"/>
      <c r="V1106" s="22" t="n"/>
      <c r="W1106" s="22" t="n"/>
      <c r="X1106" s="22" t="n"/>
      <c r="Y1106" s="22" t="n"/>
      <c r="Z1106" s="22" t="n"/>
      <c r="AA1106" s="22" t="n"/>
      <c r="AB1106" s="22" t="n"/>
      <c r="AC1106" s="22" t="n"/>
      <c r="AD1106" s="22" t="n"/>
      <c r="AE1106" s="22" t="n"/>
      <c r="AF1106" s="22" t="n"/>
    </row>
    <row r="1107">
      <c r="A1107" s="22" t="n"/>
      <c r="B1107" s="130" t="n"/>
      <c r="C1107" s="22" t="n"/>
      <c r="D1107" s="22" t="n"/>
      <c r="E1107" s="72" t="n"/>
      <c r="F1107" s="22" t="n"/>
      <c r="G1107" s="131" t="n"/>
      <c r="H1107" s="22" t="n"/>
      <c r="I1107" s="22" t="n"/>
      <c r="J1107" s="22" t="n"/>
      <c r="K1107" s="22" t="n"/>
      <c r="L1107" s="22" t="n"/>
      <c r="M1107" s="22" t="n"/>
      <c r="N1107" s="22" t="n"/>
      <c r="O1107" s="22" t="n"/>
      <c r="P1107" s="22" t="n"/>
      <c r="Q1107" s="22" t="n"/>
      <c r="R1107" s="22" t="n"/>
      <c r="S1107" s="22" t="n"/>
      <c r="T1107" s="22" t="n"/>
      <c r="U1107" s="22" t="n"/>
      <c r="V1107" s="22" t="n"/>
      <c r="W1107" s="22" t="n"/>
      <c r="X1107" s="22" t="n"/>
      <c r="Y1107" s="22" t="n"/>
      <c r="Z1107" s="22" t="n"/>
      <c r="AA1107" s="22" t="n"/>
      <c r="AB1107" s="22" t="n"/>
      <c r="AC1107" s="22" t="n"/>
      <c r="AD1107" s="22" t="n"/>
      <c r="AE1107" s="22" t="n"/>
      <c r="AF1107" s="22" t="n"/>
    </row>
  </sheetData>
  <mergeCells count="8">
    <mergeCell ref="A34:E34"/>
    <mergeCell ref="I14:K14"/>
    <mergeCell ref="A1:O1"/>
    <mergeCell ref="AE1:AF1"/>
    <mergeCell ref="A14:E14"/>
    <mergeCell ref="A31:B31"/>
    <mergeCell ref="A17:E17"/>
    <mergeCell ref="A122:B122"/>
  </mergeCells>
  <conditionalFormatting sqref="I20:K28">
    <cfRule type="cellIs" priority="1" operator="greaterThan" dxfId="0">
      <formula>0</formula>
    </cfRule>
  </conditionalFormatting>
  <conditionalFormatting sqref="I31:K31">
    <cfRule type="cellIs" priority="2" operator="greaterThan" dxfId="19">
      <formula>0</formula>
    </cfRule>
  </conditionalFormatting>
  <conditionalFormatting sqref="I36:K119">
    <cfRule type="cellIs" priority="3" operator="greaterThan" dxfId="0">
      <formula>0</formula>
    </cfRule>
  </conditionalFormatting>
  <hyperlinks>
    <hyperlink ref="B20" location="'2.Alumni PT'!A1" display="Alumni PT"/>
    <hyperlink ref="B21" location="'5.Balai Pustaka PT'!A1" display="Balai Pustaka PT"/>
    <hyperlink ref="B22" location="'39.Kyta Jaya Mandiri CV'!A1" display="Kyta Jaya Mandiri CV"/>
    <hyperlink ref="B23" location="'82.Sindunata CV'!A1" display="Sindunata CV"/>
    <hyperlink ref="B24" location="'84.Syiah Kuala University Press'!A1" display="Syiah Kuala University Press"/>
    <hyperlink ref="B25" location="'91.UIN MALIKI PRESS'!A1" display="UIN MALIKI PRESS"/>
    <hyperlink ref="B26" location="'92.UNISMA PRESS'!A1" display="UNISMA PRESS"/>
    <hyperlink ref="B27" location="'93.Unitomo Press'!A1" display="Unitomo Press"/>
    <hyperlink ref="B28" location="'88.TITIAN ILMU CV'!A1" display="TITIAN ILMU CV"/>
    <hyperlink ref="B36" location="'1.Alqaprint Jatinangor'!A1" display="Alqaprint Jatinangor"/>
    <hyperlink ref="B37" location="'3.Ananta Vidya CV'!A1" display="Ananta Vidya CV"/>
    <hyperlink ref="B38" location="'4.Andi Offset CV'!A1" display="Andi Offset CV"/>
    <hyperlink ref="B39" location="'6.Bestari Buana Murni Group PT'!A1" display="Bestari Buana Murni Group PT"/>
    <hyperlink ref="B40" location="'7.Bintang Semesta Media CV'!A1" display="Bintang Semesta Media CV"/>
    <hyperlink ref="B41" location="'8.BPK Todung Sutan Gunung Mulia'!A1" display="BPK Todung Sutan Gunung Mulia PT"/>
    <hyperlink ref="B42" location="'9.Brata Fancy Media PT'!A1" display="Brata Fancy Media PT"/>
    <hyperlink ref="B43" location="'10.Budi Utama CV (Deepublish)'!A1" display="Budi Utama CV (Deepublish)"/>
    <hyperlink ref="B44" location="'11.Buka Buku Pustaka'!A1" display="Buka Buku Pustaka"/>
    <hyperlink ref="B45" location="'12.BUMI AKSARA PT'!A1" display="BUMI AKSARA PT"/>
    <hyperlink ref="B46" location="'13.Cahaya Duabelas Semesta PT'!A1" display="Cahaya Duabelas Semesta PT"/>
    <hyperlink ref="B47" location="'14.Citra Aditya Bakti PT'!A1" display="Citra Aditya Bakti PT"/>
    <hyperlink ref="B48" location="'15.Delta Edukasi Prima CV'!A1" display="Delta Edukasi Prima CV"/>
    <hyperlink ref="B49" location="'16.DIANDRA PRIMAMITRA MEDIA CV'!A1" display="DIANDRA PRIMAMITRA MEDIA CV"/>
    <hyperlink ref="B50" location="'17.Dunia Pustaka Jaya PT'!A1" display="Dunia Pustaka Jaya PT"/>
    <hyperlink ref="B51" location="'18.Duta Pustaka Indonesia PT'!A1" display="Duta Pustaka Indonesia PT"/>
    <hyperlink ref="B52" location="'19.Elementa Media Literasi PT'!A1" display="Elementa Media Literasi PT"/>
    <hyperlink ref="B53" location="'20.Elex Media Komputindo PT'!A1" display="Elex Media Komputindo PT"/>
    <hyperlink ref="B54" location="'21.Era Adicitra Intermedia PT'!A1" display="Era Adicitra Intermedia PT"/>
    <hyperlink ref="B55" location="'22.Garuda Mas Sejahtera CV'!A1" display="Garuda Mas Sejahtera CV"/>
    <hyperlink ref="B56" location="'23.Gava Media CV'!A1" display="Gava Media CV"/>
    <hyperlink ref="B57" location="'24.Gema Insani'!A1" display="Gema Insani"/>
    <hyperlink ref="B58" location="'25.Graha Printama Selaras CV'!A1" display="Graha Printama Selaras CV"/>
    <hyperlink ref="B59" location="'26.Gramedia Pustaka Utama PT'!A1" display="Gramedia Pustaka Utama PT"/>
    <hyperlink ref="B60" location="'27.Grasindo (Gramedia Widia Sar'!A1" display="Grasindo (Gramedia Widia Sarana Indonesia)"/>
    <hyperlink ref="B61" location="'28.Indiva Media Kreasi PT'!A1" display="Indiva Media Kreasi PT"/>
    <hyperlink ref="B62" location="'29.Indocamp CV'!A1" display="Indocamp CV"/>
    <hyperlink ref="B63" location="'30.Indonesia Emas Group'!A1" display="Indonesia Emas Group"/>
    <hyperlink ref="B64" location="'31.Intan Pariwara Grup (Cempaka'!A1" display="Intan Pariwara Grup (Cempaka Putih PT)"/>
    <hyperlink ref="B65" location="'32.Intera CV'!A1" display="Intera CV"/>
    <hyperlink ref="B66" location="'33.Jejak Publisher CV'!A1" display="Jejak Publisher CV"/>
    <hyperlink ref="B67" location="'34.Jejak Pustaka'!A1" display="Jejak Pustaka"/>
    <hyperlink ref="B68" location="'35.Jepe Press Media Utama PT'!A1" display="Jepe Press Media Utama PT"/>
    <hyperlink ref="B69" location="'36.Kanisius PT'!A1" display="Kanisius PT"/>
    <hyperlink ref="B70" location="'37.Kesaint Blanc Indah PT'!A1" display="Kesaint Blanc Indah PT"/>
    <hyperlink ref="B71" location="'38.Kompas Media Nusantara (Pene'!A1" display="Kompas Media Nusantara (Penerbit Buku Kompas)"/>
    <hyperlink ref="B72" location="'40.Langgam Pustaka'!A1" display="Langgam Pustaka"/>
    <hyperlink ref="B73" location="'41.Latif Kitto Mahesa PT'!A1" display="Latif Kitto Mahesa PT"/>
    <hyperlink ref="B74" location="'42.LENTERA HATI PT'!A1" display="LENTERA HATI PT"/>
    <hyperlink ref="B75" location="'43.Lentera Pustaka Indonesia'!A1" display="Lentera Pustaka Indonesia"/>
    <hyperlink ref="B76" location="'44.Literasi Nusantara Abadi Gro'!A1" display="Literasi Nusantara Abadi Group PT"/>
    <hyperlink ref="B77" location="'45.Literindo Berkah Karya PT'!A1" display="Literindo Berkah Karya PT"/>
    <hyperlink ref="B78" location="'46.LOKA AKSARA CV'!A1" display="LOKA AKSARA CV"/>
    <hyperlink ref="B79" location="'47.Luxima Metro Media PT'!A1" display="Luxima Metro Media PT"/>
    <hyperlink ref="B80" location="'48.Mandar Maju CV'!A1" display="Mandar Maju CV"/>
    <hyperlink ref="B81" location="'49.Media Akselerasi'!A1" display="Media Akselerasi"/>
    <hyperlink ref="B82" location="'50.Media Cendekia Muslim CV'!A1" display="Media Cendekia Muslim CV"/>
    <hyperlink ref="B83" location="'51.Media Dinamika Selaras PT'!A1" display="Media Dinamika Selaras PT"/>
    <hyperlink ref="B84" location="'52.Media Karya Putra CV'!A1" display="Media Karya Putra CV"/>
    <hyperlink ref="B85" location="'53.Media Pressindo PT'!A1" display="Media Pressindo PT"/>
    <hyperlink ref="B86" location="'54.Mediantara Semesta PT'!A1" display="Mediantara Semesta PT"/>
    <hyperlink ref="B87" location="'55.Melania Publishing CV'!A1" display="Melania Publishing CV"/>
    <hyperlink ref="B88" location="'56.Mutiara Aksara CV'!A1" display="Mutiara Aksara CV"/>
    <hyperlink ref="B89" location="'57.Nafal Global Nusantara PT'!A1" display="Nafal Global Nusantara PT"/>
    <hyperlink ref="B90" location="'58.Niaga Swadaya PT'!A1" display="Niaga Swadaya PT"/>
    <hyperlink ref="B91" location="'59.Nuansa Cendekia CV'!A1" display="Nuansa Cendekia CV"/>
    <hyperlink ref="B92" location="'60.Penebar Swadaya PT'!A1" display="Penebar Swadaya PT"/>
    <hyperlink ref="B93" location="'61.Penerbit Adab'!A1" display="Penerbit Adab"/>
    <hyperlink ref="B94" location="'62.Penerbit EGC'!A1" display="Penerbit EGC"/>
    <hyperlink ref="B95" location="'63.Penerbit IPB Press PT'!A1" display="Penerbit IPB Press PT"/>
    <hyperlink ref="B96" location="'64.Penerbit Salemba'!A1" display="Penerbit Salemba"/>
    <hyperlink ref="B97" location="'65.Pohon Cahaya Semesta PT'!A1" display="Pohon Cahaya Semesta PT"/>
    <hyperlink ref="B98" location="'66.Prana Dinamika Sejahtera PT'!A1" display="Prana Dinamika Sejahtera PT"/>
    <hyperlink ref="B99" location="'67.PrenadaMedia Group'!A1" display="PrenadaMedia Group"/>
    <hyperlink ref="B100" location="'68.Pusat Data dan Analisa Tempo'!A1" display="Pusat Data dan Analisa Tempo PT"/>
    <hyperlink ref="B101" location="'69.Puspa Swara PT'!A1" display="Puspa Swara PT"/>
    <hyperlink ref="B102" location="'70.Pustaka Baru Press'!A1" display="Pustaka Baru Press"/>
    <hyperlink ref="B103" location="'71.Pustaka Bengawan CV'!A1" display="Pustaka Bengawan CV"/>
    <hyperlink ref="B104" location="'72.Pustaka Rumah Cinta CV'!A1" display="Pustaka Rumah Cinta CV"/>
    <hyperlink ref="B105" location="'73.RajaGrafindo Persada PT'!A1" display="RajaGrafindo Persada PT"/>
    <hyperlink ref="B106" location="'74.Rajawali Intan Cemerlang'!A1" display="Rajawali Intan Cemerlang"/>
    <hyperlink ref="B107" location="'75.Rayyana Komunikasindo PT'!A1" display="Rayyana Komunikasindo PT"/>
    <hyperlink ref="B108" location="'77.Refika Aditama PT'!A1" display="Refika Aditama PT"/>
    <hyperlink ref="B109" location="'76.Remaja Rosdakarya PT'!A1" display="Remaja Rosdakarya PT"/>
    <hyperlink ref="B110" location="'78.Rene Turos Indonesia PT'!A1" display="Rene Turos Indonesia PT"/>
    <hyperlink ref="B111" location="'79.Sarana Pancakarya Nusa PT'!A1" display="Sarana Pancakarya Nusa PT"/>
    <hyperlink ref="B112" location="'80.Scopindo Media Pustaka PT'!A1" display="Scopindo Media Pustaka PT"/>
    <hyperlink ref="B113" location="'81.Seti-Aji CV'!A1" display="Seti-Aji CV"/>
    <hyperlink ref="B114" location="'83.Sinergi Prima Magna CV'!A1" display="Sinergi Prima Magna CV"/>
    <hyperlink ref="B115" location="'85.Tazkia Investindo Utama PT'!A1" display="Tazkia Investindo Utama PT"/>
    <hyperlink ref="B116" location="'86.Teguh Karya CV'!A1" display="Teguh Karya CV"/>
    <hyperlink ref="B117" location="'87.Tiga Serangkai Pustaka Mandi'!A1" display="Tiga Serangkai Pustaka Mandiri PT"/>
    <hyperlink ref="B118" location="'89.Trubus Swadaya PT'!A1" display="Trubus Swadaya PT"/>
    <hyperlink ref="B119" location="'90.UGM Press'!A1" display="UGM Press"/>
  </hyperlinks>
  <pageMargins left="0.7" right="0.7" top="0.75" bottom="0.75" header="0.3" footer="0.3"/>
  <drawing xmlns:r="http://schemas.openxmlformats.org/officeDocument/2006/relationships" r:id="rId1"/>
</worksheet>
</file>

<file path=xl/worksheets/sheet3.xml><?xml version="1.0" encoding="utf-8"?>
<worksheet xmlns="http://schemas.openxmlformats.org/spreadsheetml/2006/main">
  <sheetPr>
    <tabColor rgb="FF434343"/>
    <outlinePr summaryBelow="0" summaryRight="0"/>
    <pageSetUpPr/>
  </sheetPr>
  <dimension ref="A1:EN1031"/>
  <sheetViews>
    <sheetView workbookViewId="0">
      <pane xSplit="3" ySplit="8" topLeftCell="D9" activePane="bottomRight" state="frozen"/>
      <selection pane="topRight" activeCell="D1" sqref="D1"/>
      <selection pane="bottomLeft" activeCell="A9" sqref="A9"/>
      <selection pane="bottomRight" activeCell="D9" sqref="D9"/>
    </sheetView>
  </sheetViews>
  <sheetFormatPr baseColWidth="8" defaultColWidth="14.42578125" defaultRowHeight="15" customHeight="1"/>
  <cols>
    <col width="8.5703125" customWidth="1" style="283" min="1" max="1"/>
    <col width="44.140625" customWidth="1" style="283" min="2" max="2"/>
    <col width="19.42578125" customWidth="1" style="283" min="3" max="3"/>
    <col width="13.42578125" customWidth="1" style="283" min="4" max="4"/>
    <col width="5.85546875" customWidth="1" style="283" min="5" max="96"/>
    <col width="7" customWidth="1" style="283" min="97" max="97"/>
  </cols>
  <sheetData>
    <row r="1">
      <c r="A1" s="303" t="inlineStr">
        <is>
          <t>REFERENSI</t>
        </is>
      </c>
      <c r="C1" s="133" t="inlineStr">
        <is>
          <t>Total Teridentifikasi</t>
        </is>
      </c>
      <c r="D1" s="134" t="inlineStr">
        <is>
          <t>Belum Teridentifikasi</t>
        </is>
      </c>
      <c r="E1" s="135" t="n"/>
      <c r="F1" s="135" t="n"/>
      <c r="G1" s="135" t="n"/>
      <c r="H1" s="135" t="n"/>
      <c r="I1" s="135" t="n"/>
      <c r="J1" s="135" t="n"/>
      <c r="K1" s="135" t="n"/>
      <c r="L1" s="136" t="n"/>
      <c r="M1" s="136" t="n"/>
      <c r="N1" s="136" t="n"/>
      <c r="O1" s="135" t="n"/>
      <c r="P1" s="135" t="n"/>
      <c r="Q1" s="135" t="n"/>
      <c r="R1" s="135" t="n"/>
      <c r="S1" s="135" t="n"/>
      <c r="T1" s="135" t="n"/>
      <c r="U1" s="135" t="n"/>
      <c r="V1" s="135" t="n"/>
      <c r="W1" s="135" t="n"/>
      <c r="X1" s="135" t="n"/>
      <c r="Y1" s="135" t="n"/>
      <c r="Z1" s="135" t="n"/>
      <c r="AA1" s="135" t="n"/>
      <c r="AB1" s="135" t="n"/>
      <c r="AC1" s="135" t="n"/>
      <c r="AD1" s="135" t="n"/>
      <c r="AE1" s="135" t="n"/>
      <c r="AF1" s="135" t="n"/>
      <c r="AG1" s="135" t="n"/>
      <c r="AH1" s="135" t="n"/>
      <c r="AI1" s="135" t="n"/>
      <c r="AJ1" s="135" t="n"/>
      <c r="AK1" s="135" t="n"/>
      <c r="AL1" s="135" t="n"/>
      <c r="AM1" s="135" t="n"/>
      <c r="AN1" s="135" t="n"/>
      <c r="AO1" s="135" t="n"/>
      <c r="AP1" s="135" t="n"/>
      <c r="AQ1" s="135" t="n"/>
      <c r="AR1" s="135" t="n"/>
      <c r="AS1" s="135" t="n"/>
      <c r="AT1" s="135" t="n"/>
      <c r="AU1" s="135" t="n"/>
      <c r="AV1" s="135" t="n"/>
      <c r="AW1" s="135" t="n"/>
      <c r="AX1" s="135" t="n"/>
      <c r="AY1" s="135" t="n"/>
      <c r="AZ1" s="135" t="n"/>
      <c r="BA1" s="135" t="n"/>
      <c r="BB1" s="135" t="n"/>
      <c r="BC1" s="135" t="n"/>
      <c r="BD1" s="135" t="n"/>
      <c r="BE1" s="135" t="n"/>
      <c r="BF1" s="135" t="n"/>
      <c r="BG1" s="135" t="n"/>
      <c r="BH1" s="135" t="n"/>
      <c r="BI1" s="135" t="n"/>
      <c r="BJ1" s="135" t="n"/>
      <c r="BK1" s="135" t="n"/>
      <c r="BL1" s="135" t="n"/>
      <c r="BM1" s="135" t="n"/>
      <c r="BN1" s="135" t="n"/>
      <c r="BO1" s="135" t="n"/>
      <c r="BP1" s="135" t="n"/>
      <c r="BQ1" s="135" t="n"/>
      <c r="BR1" s="135" t="n"/>
      <c r="BS1" s="135" t="n"/>
      <c r="BT1" s="135" t="n"/>
      <c r="BU1" s="135" t="n"/>
      <c r="BV1" s="135" t="n"/>
      <c r="BW1" s="135" t="n"/>
      <c r="BX1" s="135" t="n"/>
      <c r="BY1" s="135" t="n"/>
      <c r="BZ1" s="135" t="n"/>
      <c r="CA1" s="135" t="n"/>
      <c r="CB1" s="135" t="n"/>
      <c r="CC1" s="135" t="n"/>
      <c r="CD1" s="135" t="n"/>
      <c r="CE1" s="135" t="n"/>
      <c r="CF1" s="135" t="n"/>
      <c r="CG1" s="135" t="n"/>
      <c r="CH1" s="135" t="n"/>
      <c r="CI1" s="135" t="n"/>
      <c r="CJ1" s="135" t="n"/>
      <c r="CK1" s="135" t="n"/>
      <c r="CL1" s="135" t="n"/>
      <c r="CM1" s="135" t="n"/>
      <c r="CN1" s="135" t="n"/>
      <c r="CO1" s="135" t="n"/>
      <c r="CP1" s="135" t="n"/>
      <c r="CQ1" s="135" t="n"/>
      <c r="CR1" s="135" t="n"/>
      <c r="CU1" s="36" t="n"/>
      <c r="CV1" s="36" t="n"/>
      <c r="CW1" s="36" t="n"/>
      <c r="CX1" s="36" t="n"/>
      <c r="CY1" s="36" t="n"/>
      <c r="CZ1" s="36" t="n"/>
      <c r="DA1" s="36" t="n"/>
      <c r="DB1" s="36" t="n"/>
      <c r="DC1" s="36" t="n"/>
      <c r="DD1" s="36" t="n"/>
      <c r="DE1" s="36" t="n"/>
      <c r="DF1" s="36" t="n"/>
      <c r="DG1" s="36" t="n"/>
      <c r="DH1" s="36" t="n"/>
      <c r="DI1" s="36" t="n"/>
      <c r="DJ1" s="36" t="n"/>
      <c r="DK1" s="36" t="n"/>
      <c r="DL1" s="36" t="n"/>
      <c r="DM1" s="36" t="n"/>
      <c r="DN1" s="36" t="n"/>
      <c r="DO1" s="36" t="n"/>
      <c r="DP1" s="36" t="n"/>
      <c r="DQ1" s="36" t="n"/>
      <c r="DR1" s="36" t="n"/>
      <c r="DS1" s="36" t="n"/>
      <c r="DT1" s="36" t="n"/>
      <c r="DU1" s="36" t="n"/>
      <c r="DV1" s="36" t="n"/>
      <c r="DW1" s="36" t="n"/>
      <c r="DX1" s="36" t="n"/>
      <c r="DY1" s="36" t="n"/>
      <c r="DZ1" s="36" t="n"/>
      <c r="EA1" s="36" t="n"/>
      <c r="EB1" s="36" t="n"/>
      <c r="EC1" s="36" t="n"/>
      <c r="ED1" s="36" t="n"/>
      <c r="EE1" s="36" t="n"/>
      <c r="EF1" s="36" t="n"/>
      <c r="EG1" s="36" t="n"/>
      <c r="EH1" s="36" t="n"/>
      <c r="EI1" s="36" t="n"/>
      <c r="EJ1" s="36" t="n"/>
      <c r="EK1" s="36" t="n"/>
      <c r="EL1" s="36" t="n"/>
      <c r="EM1" s="36" t="n"/>
      <c r="EN1" s="36" t="n"/>
    </row>
    <row r="2">
      <c r="A2" s="24" t="n"/>
      <c r="B2" s="304" t="n"/>
      <c r="C2" s="138" t="n"/>
      <c r="D2" s="138" t="n"/>
      <c r="E2" s="135" t="n"/>
      <c r="F2" s="135" t="n"/>
      <c r="G2" s="135" t="n"/>
      <c r="H2" s="135" t="n"/>
      <c r="I2" s="135" t="n"/>
      <c r="J2" s="135" t="n"/>
      <c r="K2" s="135" t="n"/>
      <c r="L2" s="135" t="n"/>
      <c r="M2" s="135" t="n"/>
      <c r="N2" s="135" t="n"/>
      <c r="O2" s="135" t="n"/>
      <c r="P2" s="135" t="n"/>
      <c r="Q2" s="135" t="n"/>
      <c r="R2" s="135" t="n"/>
      <c r="S2" s="135" t="n"/>
      <c r="T2" s="135" t="n"/>
      <c r="U2" s="135" t="n"/>
      <c r="V2" s="135" t="n"/>
      <c r="W2" s="135" t="n"/>
      <c r="X2" s="135" t="n"/>
      <c r="Y2" s="135" t="n"/>
      <c r="Z2" s="135" t="n"/>
      <c r="AA2" s="135" t="n"/>
      <c r="AB2" s="135" t="n"/>
      <c r="AC2" s="135" t="n"/>
      <c r="AD2" s="135" t="n"/>
      <c r="AE2" s="135" t="n"/>
      <c r="AF2" s="135" t="n"/>
      <c r="AG2" s="135" t="n"/>
      <c r="AH2" s="135" t="n"/>
      <c r="AI2" s="135" t="n"/>
      <c r="AJ2" s="135" t="n"/>
      <c r="AK2" s="135" t="n"/>
      <c r="AL2" s="135" t="n"/>
      <c r="AM2" s="135" t="n"/>
      <c r="AN2" s="135" t="n"/>
      <c r="AO2" s="135" t="n"/>
      <c r="AP2" s="135" t="n"/>
      <c r="AQ2" s="135" t="n"/>
      <c r="AR2" s="135" t="n"/>
      <c r="AS2" s="135" t="n"/>
      <c r="AT2" s="135" t="n"/>
      <c r="AU2" s="135" t="n"/>
      <c r="AV2" s="135" t="n"/>
      <c r="AW2" s="135" t="n"/>
      <c r="AX2" s="135" t="n"/>
      <c r="AY2" s="135" t="n"/>
      <c r="AZ2" s="135" t="n"/>
      <c r="BA2" s="135" t="n"/>
      <c r="BB2" s="135" t="n"/>
      <c r="BC2" s="135" t="n"/>
      <c r="BD2" s="135" t="n"/>
      <c r="BE2" s="135" t="n"/>
      <c r="BF2" s="135" t="n"/>
      <c r="BG2" s="135" t="n"/>
      <c r="BH2" s="135" t="n"/>
      <c r="BI2" s="135" t="n"/>
      <c r="BJ2" s="135" t="n"/>
      <c r="BK2" s="135" t="n"/>
      <c r="BL2" s="135" t="n"/>
      <c r="BM2" s="135" t="n"/>
      <c r="BN2" s="135" t="n"/>
      <c r="BO2" s="135" t="n"/>
      <c r="BP2" s="135" t="n"/>
      <c r="BQ2" s="135" t="n"/>
      <c r="BR2" s="135" t="n"/>
      <c r="BS2" s="135" t="n"/>
      <c r="BT2" s="135" t="n"/>
      <c r="BU2" s="135" t="n"/>
      <c r="BV2" s="135" t="n"/>
      <c r="BW2" s="135" t="n"/>
      <c r="BX2" s="135" t="n"/>
      <c r="BY2" s="135" t="n"/>
      <c r="BZ2" s="135" t="n"/>
      <c r="CA2" s="135" t="n"/>
      <c r="CB2" s="135" t="n"/>
      <c r="CC2" s="135" t="n"/>
      <c r="CD2" s="135" t="n"/>
      <c r="CE2" s="135" t="n"/>
      <c r="CF2" s="135" t="n"/>
      <c r="CG2" s="135" t="n"/>
      <c r="CH2" s="135" t="n"/>
      <c r="CI2" s="135" t="n"/>
      <c r="CJ2" s="135" t="n"/>
      <c r="CK2" s="135" t="n"/>
      <c r="CL2" s="135" t="n"/>
      <c r="CM2" s="135" t="n"/>
      <c r="CN2" s="135" t="n"/>
      <c r="CO2" s="135" t="n"/>
      <c r="CP2" s="135" t="n"/>
      <c r="CQ2" s="135" t="n"/>
      <c r="CR2" s="135" t="n"/>
      <c r="CU2" s="24" t="n"/>
      <c r="CV2" s="24" t="n"/>
      <c r="CW2" s="24" t="n"/>
      <c r="CX2" s="24" t="n"/>
      <c r="CY2" s="24" t="n"/>
      <c r="CZ2" s="24" t="n"/>
      <c r="DA2" s="24" t="n"/>
      <c r="DB2" s="24" t="n"/>
      <c r="DC2" s="24" t="n"/>
      <c r="DD2" s="24" t="n"/>
      <c r="DE2" s="24" t="n"/>
      <c r="DF2" s="24" t="n"/>
      <c r="DG2" s="24" t="n"/>
      <c r="DH2" s="24" t="n"/>
      <c r="DI2" s="24" t="n"/>
      <c r="DJ2" s="24" t="n"/>
      <c r="DK2" s="24" t="n"/>
      <c r="DL2" s="24" t="n"/>
      <c r="DM2" s="24" t="n"/>
      <c r="DN2" s="24" t="n"/>
      <c r="DO2" s="24" t="n"/>
      <c r="DP2" s="24" t="n"/>
      <c r="DQ2" s="24" t="n"/>
      <c r="DR2" s="24" t="n"/>
      <c r="DS2" s="24" t="n"/>
      <c r="DT2" s="24" t="n"/>
      <c r="DU2" s="24" t="n"/>
      <c r="DV2" s="24" t="n"/>
      <c r="DW2" s="24" t="n"/>
      <c r="DX2" s="24" t="n"/>
      <c r="DY2" s="24" t="n"/>
      <c r="DZ2" s="24" t="n"/>
      <c r="EA2" s="24" t="n"/>
      <c r="EB2" s="24" t="n"/>
      <c r="EC2" s="24" t="n"/>
      <c r="ED2" s="24" t="n"/>
      <c r="EE2" s="24" t="n"/>
      <c r="EF2" s="24" t="n"/>
      <c r="EG2" s="24" t="n"/>
      <c r="EH2" s="24" t="n"/>
      <c r="EI2" s="24" t="n"/>
      <c r="EJ2" s="24" t="n"/>
      <c r="EK2" s="24" t="n"/>
      <c r="EL2" s="24" t="n"/>
      <c r="EM2" s="24" t="n"/>
      <c r="EN2" s="24" t="n"/>
    </row>
    <row r="3">
      <c r="A3" s="24" t="n"/>
      <c r="B3" s="304" t="n"/>
      <c r="C3" s="138" t="n"/>
      <c r="D3" s="138" t="n"/>
      <c r="E3" s="135" t="n"/>
      <c r="F3" s="135" t="n"/>
      <c r="G3" s="135" t="n"/>
      <c r="H3" s="135" t="n"/>
      <c r="I3" s="135" t="n"/>
      <c r="J3" s="135" t="n"/>
      <c r="K3" s="135" t="n"/>
      <c r="L3" s="135" t="n"/>
      <c r="M3" s="135" t="n"/>
      <c r="N3" s="135" t="n"/>
      <c r="O3" s="135" t="n"/>
      <c r="P3" s="135" t="n"/>
      <c r="Q3" s="135" t="n"/>
      <c r="R3" s="135" t="n"/>
      <c r="S3" s="135" t="n"/>
      <c r="T3" s="135" t="n"/>
      <c r="U3" s="135" t="n"/>
      <c r="V3" s="135" t="n"/>
      <c r="W3" s="135" t="n"/>
      <c r="X3" s="135" t="n"/>
      <c r="Y3" s="135" t="n"/>
      <c r="Z3" s="135" t="n"/>
      <c r="AA3" s="135" t="n"/>
      <c r="AB3" s="135" t="n"/>
      <c r="AC3" s="135" t="n"/>
      <c r="AD3" s="135" t="n"/>
      <c r="AE3" s="135" t="n"/>
      <c r="AF3" s="135" t="n"/>
      <c r="AG3" s="135" t="n"/>
      <c r="AH3" s="135" t="n"/>
      <c r="AI3" s="135" t="n"/>
      <c r="AJ3" s="135" t="n"/>
      <c r="AK3" s="135" t="n"/>
      <c r="AL3" s="135" t="n"/>
      <c r="AM3" s="135" t="n"/>
      <c r="AN3" s="135" t="n"/>
      <c r="AO3" s="135" t="n"/>
      <c r="AP3" s="135" t="n"/>
      <c r="AQ3" s="135" t="n"/>
      <c r="AR3" s="135" t="n"/>
      <c r="AS3" s="135" t="n"/>
      <c r="AT3" s="135" t="n"/>
      <c r="AU3" s="135" t="n"/>
      <c r="AV3" s="135" t="n"/>
      <c r="AW3" s="135" t="n"/>
      <c r="AX3" s="135" t="n"/>
      <c r="AY3" s="135" t="n"/>
      <c r="AZ3" s="135" t="n"/>
      <c r="BA3" s="135" t="n"/>
      <c r="BB3" s="135" t="n"/>
      <c r="BC3" s="135" t="n"/>
      <c r="BD3" s="135" t="n"/>
      <c r="BE3" s="135" t="n"/>
      <c r="BF3" s="135" t="n"/>
      <c r="BG3" s="135" t="n"/>
      <c r="BH3" s="135" t="n"/>
      <c r="BI3" s="135" t="n"/>
      <c r="BJ3" s="135" t="n"/>
      <c r="BK3" s="135" t="n"/>
      <c r="BL3" s="135" t="n"/>
      <c r="BM3" s="135" t="n"/>
      <c r="BN3" s="135" t="n"/>
      <c r="BO3" s="135" t="n"/>
      <c r="BP3" s="135" t="n"/>
      <c r="BQ3" s="135" t="n"/>
      <c r="BR3" s="135" t="n"/>
      <c r="BS3" s="135" t="n"/>
      <c r="BT3" s="135" t="n"/>
      <c r="BU3" s="135" t="n"/>
      <c r="BV3" s="135" t="n"/>
      <c r="BW3" s="135" t="n"/>
      <c r="BX3" s="135" t="n"/>
      <c r="BY3" s="135" t="n"/>
      <c r="BZ3" s="135" t="n"/>
      <c r="CA3" s="135" t="n"/>
      <c r="CB3" s="135" t="n"/>
      <c r="CC3" s="135" t="n"/>
      <c r="CD3" s="135" t="n"/>
      <c r="CE3" s="135" t="n"/>
      <c r="CF3" s="135" t="n"/>
      <c r="CG3" s="135" t="n"/>
      <c r="CH3" s="135" t="n"/>
      <c r="CI3" s="135" t="n"/>
      <c r="CJ3" s="135" t="n"/>
      <c r="CK3" s="135" t="n"/>
      <c r="CL3" s="135" t="n"/>
      <c r="CM3" s="135" t="n"/>
      <c r="CN3" s="135" t="n"/>
      <c r="CO3" s="135" t="n"/>
      <c r="CP3" s="135" t="n"/>
      <c r="CQ3" s="135" t="n"/>
      <c r="CR3" s="135" t="n"/>
      <c r="CU3" s="24" t="n"/>
      <c r="CV3" s="24" t="n"/>
      <c r="CW3" s="24" t="n"/>
      <c r="CX3" s="24" t="n"/>
      <c r="CY3" s="24" t="n"/>
      <c r="CZ3" s="24" t="n"/>
      <c r="DA3" s="24" t="n"/>
      <c r="DB3" s="24" t="n"/>
      <c r="DC3" s="24" t="n"/>
      <c r="DD3" s="24" t="n"/>
      <c r="DE3" s="24" t="n"/>
      <c r="DF3" s="24" t="n"/>
      <c r="DG3" s="24" t="n"/>
      <c r="DH3" s="24" t="n"/>
      <c r="DI3" s="24" t="n"/>
      <c r="DJ3" s="24" t="n"/>
      <c r="DK3" s="24" t="n"/>
      <c r="DL3" s="24" t="n"/>
      <c r="DM3" s="24" t="n"/>
      <c r="DN3" s="24" t="n"/>
      <c r="DO3" s="24" t="n"/>
      <c r="DP3" s="24" t="n"/>
      <c r="DQ3" s="24" t="n"/>
      <c r="DR3" s="24" t="n"/>
      <c r="DS3" s="24" t="n"/>
      <c r="DT3" s="24" t="n"/>
      <c r="DU3" s="24" t="n"/>
      <c r="DV3" s="24" t="n"/>
      <c r="DW3" s="24" t="n"/>
      <c r="DX3" s="24" t="n"/>
      <c r="DY3" s="24" t="n"/>
      <c r="DZ3" s="24" t="n"/>
      <c r="EA3" s="24" t="n"/>
      <c r="EB3" s="24" t="n"/>
      <c r="EC3" s="24" t="n"/>
      <c r="ED3" s="24" t="n"/>
      <c r="EE3" s="24" t="n"/>
      <c r="EF3" s="24" t="n"/>
      <c r="EG3" s="24" t="n"/>
      <c r="EH3" s="24" t="n"/>
      <c r="EI3" s="24" t="n"/>
      <c r="EJ3" s="24" t="n"/>
      <c r="EK3" s="24" t="n"/>
      <c r="EL3" s="24" t="n"/>
      <c r="EM3" s="24" t="n"/>
      <c r="EN3" s="24" t="n"/>
    </row>
    <row r="4">
      <c r="A4" s="304" t="inlineStr">
        <is>
          <t>Total judul</t>
        </is>
      </c>
      <c r="C4" s="139">
        <f>C5/A5</f>
        <v/>
      </c>
      <c r="D4" s="304" t="n"/>
      <c r="E4" s="140" t="inlineStr">
        <is>
          <t>1</t>
        </is>
      </c>
      <c r="F4" s="140" t="inlineStr">
        <is>
          <t>2</t>
        </is>
      </c>
      <c r="G4" s="140" t="inlineStr">
        <is>
          <t>3</t>
        </is>
      </c>
      <c r="H4" s="140" t="inlineStr">
        <is>
          <t>4</t>
        </is>
      </c>
      <c r="I4" s="140" t="inlineStr">
        <is>
          <t>5</t>
        </is>
      </c>
      <c r="J4" s="140" t="inlineStr">
        <is>
          <t>6</t>
        </is>
      </c>
      <c r="K4" s="140" t="inlineStr">
        <is>
          <t>7</t>
        </is>
      </c>
      <c r="L4" s="140" t="inlineStr">
        <is>
          <t>8</t>
        </is>
      </c>
      <c r="M4" s="140" t="inlineStr">
        <is>
          <t>9</t>
        </is>
      </c>
      <c r="N4" s="140" t="inlineStr">
        <is>
          <t>1</t>
        </is>
      </c>
      <c r="O4" s="140" t="inlineStr">
        <is>
          <t>2</t>
        </is>
      </c>
      <c r="P4" s="140" t="inlineStr">
        <is>
          <t>3</t>
        </is>
      </c>
      <c r="Q4" s="140" t="inlineStr">
        <is>
          <t>4</t>
        </is>
      </c>
      <c r="R4" s="140" t="inlineStr">
        <is>
          <t>5</t>
        </is>
      </c>
      <c r="S4" s="140" t="inlineStr">
        <is>
          <t>6</t>
        </is>
      </c>
      <c r="T4" s="140" t="inlineStr">
        <is>
          <t>7</t>
        </is>
      </c>
      <c r="U4" s="140" t="inlineStr">
        <is>
          <t>8</t>
        </is>
      </c>
      <c r="V4" s="140" t="inlineStr">
        <is>
          <t>9</t>
        </is>
      </c>
      <c r="W4" s="140" t="inlineStr">
        <is>
          <t>10</t>
        </is>
      </c>
      <c r="X4" s="140" t="inlineStr">
        <is>
          <t>11</t>
        </is>
      </c>
      <c r="Y4" s="140" t="inlineStr">
        <is>
          <t>12</t>
        </is>
      </c>
      <c r="Z4" s="140" t="inlineStr">
        <is>
          <t>13</t>
        </is>
      </c>
      <c r="AA4" s="140" t="inlineStr">
        <is>
          <t>14</t>
        </is>
      </c>
      <c r="AB4" s="140" t="inlineStr">
        <is>
          <t>15</t>
        </is>
      </c>
      <c r="AC4" s="140" t="inlineStr">
        <is>
          <t>16</t>
        </is>
      </c>
      <c r="AD4" s="140" t="inlineStr">
        <is>
          <t>17</t>
        </is>
      </c>
      <c r="AE4" s="140" t="inlineStr">
        <is>
          <t>18</t>
        </is>
      </c>
      <c r="AF4" s="140" t="inlineStr">
        <is>
          <t>19</t>
        </is>
      </c>
      <c r="AG4" s="140" t="inlineStr">
        <is>
          <t>20</t>
        </is>
      </c>
      <c r="AH4" s="140" t="inlineStr">
        <is>
          <t>21</t>
        </is>
      </c>
      <c r="AI4" s="140" t="inlineStr">
        <is>
          <t>22</t>
        </is>
      </c>
      <c r="AJ4" s="140" t="inlineStr">
        <is>
          <t>23</t>
        </is>
      </c>
      <c r="AK4" s="140" t="inlineStr">
        <is>
          <t>24</t>
        </is>
      </c>
      <c r="AL4" s="140" t="inlineStr">
        <is>
          <t>25</t>
        </is>
      </c>
      <c r="AM4" s="140" t="inlineStr">
        <is>
          <t>26</t>
        </is>
      </c>
      <c r="AN4" s="140" t="inlineStr">
        <is>
          <t>27</t>
        </is>
      </c>
      <c r="AO4" s="140" t="inlineStr">
        <is>
          <t>28</t>
        </is>
      </c>
      <c r="AP4" s="140" t="inlineStr">
        <is>
          <t>29</t>
        </is>
      </c>
      <c r="AQ4" s="140" t="inlineStr">
        <is>
          <t>30</t>
        </is>
      </c>
      <c r="AR4" s="140" t="inlineStr">
        <is>
          <t>31</t>
        </is>
      </c>
      <c r="AS4" s="140" t="inlineStr">
        <is>
          <t>32</t>
        </is>
      </c>
      <c r="AT4" s="140" t="inlineStr">
        <is>
          <t>33</t>
        </is>
      </c>
      <c r="AU4" s="140" t="inlineStr">
        <is>
          <t>34</t>
        </is>
      </c>
      <c r="AV4" s="140" t="inlineStr">
        <is>
          <t>35</t>
        </is>
      </c>
      <c r="AW4" s="140" t="inlineStr">
        <is>
          <t>36</t>
        </is>
      </c>
      <c r="AX4" s="140" t="inlineStr">
        <is>
          <t>37</t>
        </is>
      </c>
      <c r="AY4" s="140" t="inlineStr">
        <is>
          <t>38</t>
        </is>
      </c>
      <c r="AZ4" s="140" t="inlineStr">
        <is>
          <t>39</t>
        </is>
      </c>
      <c r="BA4" s="140" t="inlineStr">
        <is>
          <t>40</t>
        </is>
      </c>
      <c r="BB4" s="140" t="inlineStr">
        <is>
          <t>41</t>
        </is>
      </c>
      <c r="BC4" s="140" t="inlineStr">
        <is>
          <t>42</t>
        </is>
      </c>
      <c r="BD4" s="140" t="inlineStr">
        <is>
          <t>43</t>
        </is>
      </c>
      <c r="BE4" s="140" t="inlineStr">
        <is>
          <t>44</t>
        </is>
      </c>
      <c r="BF4" s="140" t="inlineStr">
        <is>
          <t>45</t>
        </is>
      </c>
      <c r="BG4" s="140" t="inlineStr">
        <is>
          <t>46</t>
        </is>
      </c>
      <c r="BH4" s="140" t="inlineStr">
        <is>
          <t>47</t>
        </is>
      </c>
      <c r="BI4" s="140" t="inlineStr">
        <is>
          <t>48</t>
        </is>
      </c>
      <c r="BJ4" s="140" t="inlineStr">
        <is>
          <t>49</t>
        </is>
      </c>
      <c r="BK4" s="140" t="inlineStr">
        <is>
          <t>50</t>
        </is>
      </c>
      <c r="BL4" s="140" t="inlineStr">
        <is>
          <t>51</t>
        </is>
      </c>
      <c r="BM4" s="140" t="inlineStr">
        <is>
          <t>52</t>
        </is>
      </c>
      <c r="BN4" s="140" t="inlineStr">
        <is>
          <t>53</t>
        </is>
      </c>
      <c r="BO4" s="140" t="inlineStr">
        <is>
          <t>54</t>
        </is>
      </c>
      <c r="BP4" s="140" t="inlineStr">
        <is>
          <t>55</t>
        </is>
      </c>
      <c r="BQ4" s="140" t="inlineStr">
        <is>
          <t>56</t>
        </is>
      </c>
      <c r="BR4" s="140" t="inlineStr">
        <is>
          <t>57</t>
        </is>
      </c>
      <c r="BS4" s="140" t="inlineStr">
        <is>
          <t>58</t>
        </is>
      </c>
      <c r="BT4" s="140" t="inlineStr">
        <is>
          <t>59</t>
        </is>
      </c>
      <c r="BU4" s="140" t="inlineStr">
        <is>
          <t>60</t>
        </is>
      </c>
      <c r="BV4" s="140" t="inlineStr">
        <is>
          <t>61</t>
        </is>
      </c>
      <c r="BW4" s="140" t="inlineStr">
        <is>
          <t>62</t>
        </is>
      </c>
      <c r="BX4" s="140" t="inlineStr">
        <is>
          <t>63</t>
        </is>
      </c>
      <c r="BY4" s="140" t="inlineStr">
        <is>
          <t>64</t>
        </is>
      </c>
      <c r="BZ4" s="140" t="inlineStr">
        <is>
          <t>65</t>
        </is>
      </c>
      <c r="CA4" s="140" t="inlineStr">
        <is>
          <t>66</t>
        </is>
      </c>
      <c r="CB4" s="140" t="inlineStr">
        <is>
          <t>67</t>
        </is>
      </c>
      <c r="CC4" s="140" t="inlineStr">
        <is>
          <t>68</t>
        </is>
      </c>
      <c r="CD4" s="140" t="inlineStr">
        <is>
          <t>69</t>
        </is>
      </c>
      <c r="CE4" s="140" t="inlineStr">
        <is>
          <t>70</t>
        </is>
      </c>
      <c r="CF4" s="140" t="inlineStr">
        <is>
          <t>71</t>
        </is>
      </c>
      <c r="CG4" s="140" t="inlineStr">
        <is>
          <t>72</t>
        </is>
      </c>
      <c r="CH4" s="140" t="inlineStr">
        <is>
          <t>73</t>
        </is>
      </c>
      <c r="CI4" s="140" t="inlineStr">
        <is>
          <t>74</t>
        </is>
      </c>
      <c r="CJ4" s="140" t="inlineStr">
        <is>
          <t>75</t>
        </is>
      </c>
      <c r="CK4" s="140" t="inlineStr">
        <is>
          <t>76</t>
        </is>
      </c>
      <c r="CL4" s="140" t="inlineStr">
        <is>
          <t>77</t>
        </is>
      </c>
      <c r="CM4" s="140" t="inlineStr">
        <is>
          <t>78</t>
        </is>
      </c>
      <c r="CN4" s="140" t="inlineStr">
        <is>
          <t>79</t>
        </is>
      </c>
      <c r="CO4" s="140" t="inlineStr">
        <is>
          <t>80</t>
        </is>
      </c>
      <c r="CP4" s="140" t="inlineStr">
        <is>
          <t>81</t>
        </is>
      </c>
      <c r="CQ4" s="140" t="inlineStr">
        <is>
          <t>82</t>
        </is>
      </c>
      <c r="CR4" s="140" t="inlineStr">
        <is>
          <t>83</t>
        </is>
      </c>
      <c r="CS4" s="140" t="inlineStr">
        <is>
          <t>84</t>
        </is>
      </c>
      <c r="CU4" s="24" t="n"/>
      <c r="CV4" s="24" t="n"/>
      <c r="CW4" s="24" t="n"/>
      <c r="CX4" s="24" t="n"/>
      <c r="CY4" s="24" t="n"/>
      <c r="CZ4" s="24" t="n"/>
      <c r="DA4" s="24" t="n"/>
      <c r="DB4" s="24" t="n"/>
      <c r="DC4" s="24" t="n"/>
      <c r="DD4" s="24" t="n"/>
      <c r="DE4" s="24" t="n"/>
      <c r="DF4" s="24" t="n"/>
      <c r="DG4" s="24" t="n"/>
      <c r="DH4" s="24" t="n"/>
      <c r="DI4" s="24" t="n"/>
      <c r="DJ4" s="24" t="n"/>
      <c r="DK4" s="24" t="n"/>
      <c r="DL4" s="24" t="n"/>
      <c r="DM4" s="24" t="n"/>
      <c r="DN4" s="24" t="n"/>
      <c r="DO4" s="24" t="n"/>
      <c r="DP4" s="24" t="n"/>
      <c r="DQ4" s="24" t="n"/>
      <c r="DR4" s="24" t="n"/>
      <c r="DS4" s="24" t="n"/>
      <c r="DT4" s="24" t="n"/>
      <c r="DU4" s="24" t="n"/>
      <c r="DV4" s="24" t="n"/>
      <c r="DW4" s="24" t="n"/>
      <c r="DX4" s="24" t="n"/>
      <c r="DY4" s="24" t="n"/>
      <c r="DZ4" s="24" t="n"/>
      <c r="EA4" s="24" t="n"/>
      <c r="EB4" s="24" t="n"/>
      <c r="EC4" s="24" t="n"/>
      <c r="ED4" s="24" t="n"/>
      <c r="EE4" s="24" t="n"/>
      <c r="EF4" s="24" t="n"/>
      <c r="EG4" s="24" t="n"/>
      <c r="EH4" s="24" t="n"/>
      <c r="EI4" s="24" t="n"/>
      <c r="EJ4" s="24" t="n"/>
      <c r="EK4" s="24" t="n"/>
      <c r="EL4" s="24" t="n"/>
      <c r="EM4" s="24" t="n"/>
      <c r="EN4" s="24" t="n"/>
    </row>
    <row r="5">
      <c r="A5" s="305">
        <f>'Hasil Seleksi'!C5</f>
        <v/>
      </c>
      <c r="C5" s="304">
        <f>SUM(E5:CS5)</f>
        <v/>
      </c>
      <c r="D5" s="304" t="n"/>
      <c r="E5" s="141">
        <f>SUM(E14,E25,E37,E49,E55,E60,E67,E78,E110,E119)</f>
        <v/>
      </c>
      <c r="F5" s="141">
        <f>SUM(F14,F25,F37,F49,F55,F60,F67,F78,F110,F119)</f>
        <v/>
      </c>
      <c r="G5" s="141">
        <f>SUM(G14,G25,G37,G49,G55,G60,G67,G78,G110,G119)</f>
        <v/>
      </c>
      <c r="H5" s="141">
        <f>SUM(H14,H25,H37,H49,H55,H60,H67,H78,H110,H119)</f>
        <v/>
      </c>
      <c r="I5" s="141">
        <f>SUM(I14,I25,I37,I49,I55,I60,I67,I78,I110,I119)</f>
        <v/>
      </c>
      <c r="J5" s="141">
        <f>SUM(J14,J25,J37,J49,J55,J60,J67,J78,J110,J119)</f>
        <v/>
      </c>
      <c r="K5" s="141">
        <f>SUM(K14,K25,K37,K49,K55,K60,K67,K78,K110,K119)</f>
        <v/>
      </c>
      <c r="L5" s="141">
        <f>SUM(L14,L25,L37,L49,L55,L60,L67,L78,L110,L119)</f>
        <v/>
      </c>
      <c r="M5" s="141">
        <f>SUM(M14,M25,M37,M49,M55,M60,M67,M78,M110,M119)</f>
        <v/>
      </c>
      <c r="N5" s="141">
        <f>SUM(N14,N25,N37,N49,N55,N60,N67,N78,N110,N119)</f>
        <v/>
      </c>
      <c r="O5" s="141">
        <f>SUM(O14,O25,O37,O49,O55,O60,O67,O78,O110,O119)</f>
        <v/>
      </c>
      <c r="P5" s="141">
        <f>SUM(P14,P25,P37,P49,P55,P60,P67,P78,P110,P119)</f>
        <v/>
      </c>
      <c r="Q5" s="141">
        <f>SUM(Q14,Q25,Q37,Q49,Q55,Q60,Q67,Q78,Q110,Q119)</f>
        <v/>
      </c>
      <c r="R5" s="141">
        <f>SUM(R14,R25,R37,R49,R55,R60,R67,R78,R110,R119)</f>
        <v/>
      </c>
      <c r="S5" s="141">
        <f>SUM(S14,S25,S37,S49,S55,S60,S67,S78,S110,S119)</f>
        <v/>
      </c>
      <c r="T5" s="141">
        <f>SUM(T14,T25,T37,T49,T55,T60,T67,T78,T110,T119)</f>
        <v/>
      </c>
      <c r="U5" s="141">
        <f>SUM(U14,U25,U37,U49,U55,U60,U67,U78,U110,U119)</f>
        <v/>
      </c>
      <c r="V5" s="141">
        <f>SUM(V14,V25,V37,V49,V55,V60,V67,V78,V110,V119)</f>
        <v/>
      </c>
      <c r="W5" s="141">
        <f>SUM(W14,W25,W37,W49,W55,W60,W67,W78,W110,W119)</f>
        <v/>
      </c>
      <c r="X5" s="141">
        <f>SUM(X14,X25,X37,X49,X55,X60,X67,X78,X110,X119)</f>
        <v/>
      </c>
      <c r="Y5" s="141">
        <f>SUM(Y14,Y25,Y37,Y49,Y55,Y60,Y67,Y78,Y110,Y119)</f>
        <v/>
      </c>
      <c r="Z5" s="141">
        <f>SUM(Z14,Z25,Z37,Z49,Z55,Z60,Z67,Z78,Z110,Z119)</f>
        <v/>
      </c>
      <c r="AA5" s="141">
        <f>SUM(AA14,AA25,AA37,AA49,AA55,AA60,AA67,AA78,AA110,AA119)</f>
        <v/>
      </c>
      <c r="AB5" s="141">
        <f>SUM(AB14,AB25,AB37,AB49,AB55,AB60,AB67,AB78,AB110,AB119)</f>
        <v/>
      </c>
      <c r="AC5" s="141">
        <f>SUM(AC14,AC25,AC37,AC49,AC55,AC60,AC67,AC78,AC110,AC119)</f>
        <v/>
      </c>
      <c r="AD5" s="141">
        <f>SUM(AD14,AD25,AD37,AD49,AD55,AD60,AD67,AD78,AD110,AD119)</f>
        <v/>
      </c>
      <c r="AE5" s="141">
        <f>SUM(AE14,AE25,AE37,AE49,AE55,AE60,AE67,AE78,AE110,AE119)</f>
        <v/>
      </c>
      <c r="AF5" s="141">
        <f>SUM(AF14,AF25,AF37,AF49,AF55,AF60,AF67,AF78,AF110,AF119)</f>
        <v/>
      </c>
      <c r="AG5" s="141">
        <f>SUM(AG14,AG25,AG37,AG49,AG55,AG60,AG67,AG78,AG110,AG119)</f>
        <v/>
      </c>
      <c r="AH5" s="141">
        <f>SUM(AH14,AH25,AH37,AH49,AH55,AH60,AH67,AH78,AH110,AH119)</f>
        <v/>
      </c>
      <c r="AI5" s="141">
        <f>SUM(AI14,AI25,AI37,AI49,AI55,AI60,AI67,AI78,AI110,AI119)</f>
        <v/>
      </c>
      <c r="AJ5" s="141">
        <f>SUM(AJ14,AJ25,AJ37,AJ49,AJ55,AJ60,AJ67,AJ78,AJ110,AJ119)</f>
        <v/>
      </c>
      <c r="AK5" s="141">
        <f>SUM(AK14,AK25,AK37,AK49,AK55,AK60,AK67,AK78,AK110,AK119)</f>
        <v/>
      </c>
      <c r="AL5" s="141">
        <f>SUM(AL14,AL25,AL37,AL49,AL55,AL60,AL67,AL78,AL110,AL119)</f>
        <v/>
      </c>
      <c r="AM5" s="141">
        <f>SUM(AM14,AM25,AM37,AM49,AM55,AM60,AM67,AM78,AM110,AM119)</f>
        <v/>
      </c>
      <c r="AN5" s="141">
        <f>SUM(AN14,AN25,AN37,AN49,AN55,AN60,AN67,AN78,AN110,AN119)</f>
        <v/>
      </c>
      <c r="AO5" s="141">
        <f>SUM(AO14,AO25,AO37,AO49,AO55,AO60,AO67,AO78,AO110,AO119)</f>
        <v/>
      </c>
      <c r="AP5" s="141">
        <f>SUM(AP14,AP25,AP37,AP49,AP55,AP60,AP67,AP78,AP110,AP119)</f>
        <v/>
      </c>
      <c r="AQ5" s="141">
        <f>SUM(AQ14,AQ25,AQ37,AQ49,AQ55,AQ60,AQ67,AQ78,AQ110,AQ119)</f>
        <v/>
      </c>
      <c r="AR5" s="141">
        <f>SUM(AR14,AR25,AR37,AR49,AR55,AR60,AR67,AR78,AR110,AR119)</f>
        <v/>
      </c>
      <c r="AS5" s="141">
        <f>SUM(AS14,AS25,AS37,AS49,AS55,AS60,AS67,AS78,AS110,AS119)</f>
        <v/>
      </c>
      <c r="AT5" s="141">
        <f>SUM(AT14,AT25,AT37,AT49,AT55,AT60,AT67,AT78,AT110,AT119)</f>
        <v/>
      </c>
      <c r="AU5" s="141">
        <f>SUM(AU14,AU25,AU37,AU49,AU55,AU60,AU67,AU78,AU110,AU119)</f>
        <v/>
      </c>
      <c r="AV5" s="141">
        <f>SUM(AV14,AV25,AV37,AV49,AV55,AV60,AV67,AV78,AV110,AV119)</f>
        <v/>
      </c>
      <c r="AW5" s="141">
        <f>SUM(AW14,AW25,AW37,AW49,AW55,AW60,AW67,AW78,AW110,AW119)</f>
        <v/>
      </c>
      <c r="AX5" s="141">
        <f>SUM(AX14,AX25,AX37,AX49,AX55,AX60,AX67,AX78,AX110,AX119)</f>
        <v/>
      </c>
      <c r="AY5" s="141">
        <f>SUM(AY14,AY25,AY37,AY49,AY55,AY60,AY67,AY78,AY110,AY119)</f>
        <v/>
      </c>
      <c r="AZ5" s="141">
        <f>SUM(AZ14,AZ25,AZ37,AZ49,AZ55,AZ60,AZ67,AZ78,AZ110,AZ119)</f>
        <v/>
      </c>
      <c r="BA5" s="141">
        <f>SUM(BA14,BA25,BA37,BA49,BA55,BA60,BA67,BA78,BA110,BA119)</f>
        <v/>
      </c>
      <c r="BB5" s="141">
        <f>SUM(BB14,BB25,BB37,BB49,BB55,BB60,BB67,BB78,BB110,BB119)</f>
        <v/>
      </c>
      <c r="BC5" s="141">
        <f>SUM(BC14,BC25,BC37,BC49,BC55,BC60,BC67,BC78,BC110,BC119)</f>
        <v/>
      </c>
      <c r="BD5" s="141">
        <f>SUM(BD14,BD25,BD37,BD49,BD55,BD60,BD67,BD78,BD110,BD119)</f>
        <v/>
      </c>
      <c r="BE5" s="141">
        <f>SUM(BE14,BE25,BE37,BE49,BE55,BE60,BE67,BE78,BE110,BE119)</f>
        <v/>
      </c>
      <c r="BF5" s="141">
        <f>SUM(BF14,BF25,BF37,BF49,BF55,BF60,BF67,BF78,BF110,BF119)</f>
        <v/>
      </c>
      <c r="BG5" s="141">
        <f>SUM(BG14,BG25,BG37,BG49,BG55,BG60,BG67,BG78,BG110,BG119)</f>
        <v/>
      </c>
      <c r="BH5" s="141">
        <f>SUM(BH14,BH25,BH37,BH49,BH55,BH60,BH67,BH78,BH110,BH119)</f>
        <v/>
      </c>
      <c r="BI5" s="141">
        <f>SUM(BI14,BI25,BI37,BI49,BI55,BI60,BI67,BI78,BI110,BI119)</f>
        <v/>
      </c>
      <c r="BJ5" s="141">
        <f>SUM(BJ14,BJ25,BJ37,BJ49,BJ55,BJ60,BJ67,BJ78,BJ110,BJ119)</f>
        <v/>
      </c>
      <c r="BK5" s="141">
        <f>SUM(BK14,BK25,BK37,BK49,BK55,BK60,BK67,BK78,BK110,BK119)</f>
        <v/>
      </c>
      <c r="BL5" s="141">
        <f>SUM(BL14,BL25,BL37,BL49,BL55,BL60,BL67,BL78,BL110,BL119)</f>
        <v/>
      </c>
      <c r="BM5" s="141">
        <f>SUM(BM14,BM25,BM37,BM49,BM55,BM60,BM67,BM78,BM110,BM119)</f>
        <v/>
      </c>
      <c r="BN5" s="141">
        <f>SUM(BN14,BN25,BN37,BN49,BN55,BN60,BN67,BN78,BN110,BN119)</f>
        <v/>
      </c>
      <c r="BO5" s="141">
        <f>SUM(BO14,BO25,BO37,BO49,BO55,BO60,BO67,BO78,BO110,BO119)</f>
        <v/>
      </c>
      <c r="BP5" s="141">
        <f>SUM(BP14,BP25,BP37,BP49,BP55,BP60,BP67,BP78,BP110,BP119)</f>
        <v/>
      </c>
      <c r="BQ5" s="141">
        <f>SUM(BQ14,BQ25,BQ37,BQ49,BQ55,BQ60,BQ67,BQ78,BQ110,BQ119)</f>
        <v/>
      </c>
      <c r="BR5" s="141">
        <f>SUM(BR14,BR25,BR37,BR49,BR55,BR60,BR67,BR78,BR110,BR119)</f>
        <v/>
      </c>
      <c r="BS5" s="141">
        <f>SUM(BS14,BS25,BS37,BS49,BS55,BS60,BS67,BS78,BS110,BS119)</f>
        <v/>
      </c>
      <c r="BT5" s="141">
        <f>SUM(BT14,BT25,BT37,BT49,BT55,BT60,BT67,BT78,BT110,BT119)</f>
        <v/>
      </c>
      <c r="BU5" s="141">
        <f>SUM(BU14,BU25,BU37,BU49,BU55,BU60,BU67,BU78,BU110,BU119)</f>
        <v/>
      </c>
      <c r="BV5" s="141">
        <f>SUM(BV14,BV25,BV37,BV49,BV55,BV60,BV67,BV78,BV110,BV119)</f>
        <v/>
      </c>
      <c r="BW5" s="141">
        <f>SUM(BW14,BW25,BW37,BW49,BW55,BW60,BW67,BW78,BW110,BW119)</f>
        <v/>
      </c>
      <c r="BX5" s="141">
        <f>SUM(BX14,BX25,BX37,BX49,BX55,BX60,BX67,BX78,BX110,BX119)</f>
        <v/>
      </c>
      <c r="BY5" s="141">
        <f>SUM(BY14,BY25,BY37,BY49,BY55,BY60,BY67,BY78,BY110,BY119)</f>
        <v/>
      </c>
      <c r="BZ5" s="141">
        <f>SUM(BZ14,BZ25,BZ37,BZ49,BZ55,BZ60,BZ67,BZ78,BZ110,BZ119)</f>
        <v/>
      </c>
      <c r="CA5" s="141">
        <f>SUM(CA14,CA25,CA37,CA49,CA55,CA60,CA67,CA78,CA110,CA119)</f>
        <v/>
      </c>
      <c r="CB5" s="141">
        <f>SUM(CB14,CB25,CB37,CB49,CB55,CB60,CB67,CB78,CB110,CB119)</f>
        <v/>
      </c>
      <c r="CC5" s="141">
        <f>SUM(CC14,CC25,CC37,CC49,CC55,CC60,CC67,CC78,CC110,CC119)</f>
        <v/>
      </c>
      <c r="CD5" s="141">
        <f>SUM(CD14,CD25,CD37,CD49,CD55,CD60,CD67,CD78,CD110,CD119)</f>
        <v/>
      </c>
      <c r="CE5" s="141">
        <f>SUM(CE14,CE25,CE37,CE49,CE55,CE60,CE67,CE78,CE110,CE119)</f>
        <v/>
      </c>
      <c r="CF5" s="141">
        <f>SUM(CF14,CF25,CF37,CF49,CF55,CF60,CF67,CF78,CF110,CF119)</f>
        <v/>
      </c>
      <c r="CG5" s="141">
        <f>SUM(CG14,CG25,CG37,CG49,CG55,CG60,CG67,CG78,CG110,CG119)</f>
        <v/>
      </c>
      <c r="CH5" s="141">
        <f>SUM(CH14,CH25,CH37,CH49,CH55,CH60,CH67,CH78,CH110,CH119)</f>
        <v/>
      </c>
      <c r="CI5" s="141">
        <f>SUM(CI14,CI25,CI37,CI49,CI55,CI60,CI67,CI78,CI110,CI119)</f>
        <v/>
      </c>
      <c r="CJ5" s="141">
        <f>SUM(CJ14,CJ25,CJ37,CJ49,CJ55,CJ60,CJ67,CJ78,CJ110,CJ119)</f>
        <v/>
      </c>
      <c r="CK5" s="141">
        <f>SUM(CK14,CK25,CK37,CK49,CK55,CK60,CK67,CK78,CK110,CK119)</f>
        <v/>
      </c>
      <c r="CL5" s="141">
        <f>SUM(CL14,CL25,CL37,CL49,CL55,CL60,CL67,CL78,CL110,CL119)</f>
        <v/>
      </c>
      <c r="CM5" s="141">
        <f>SUM(CM14,CM25,CM37,CM49,CM55,CM60,CM67,CM78,CM110,CM119)</f>
        <v/>
      </c>
      <c r="CN5" s="141">
        <f>SUM(CN14,CN25,CN37,CN49,CN55,CN60,CN67,CN78,CN110,CN119)</f>
        <v/>
      </c>
      <c r="CO5" s="141">
        <f>SUM(CO14,CO25,CO37,CO49,CO55,CO60,CO67,CO78,CO110,CO119)</f>
        <v/>
      </c>
      <c r="CP5" s="141">
        <f>SUM(CP14,CP25,CP37,CP49,CP55,CP60,CP67,CP78,CP110,CP119)</f>
        <v/>
      </c>
      <c r="CQ5" s="141">
        <f>SUM(CQ14,CQ25,CQ37,CQ49,CQ55,CQ60,CQ67,CQ78,CQ110,CQ119)</f>
        <v/>
      </c>
      <c r="CR5" s="141">
        <f>SUM(CR14,CR25,CR37,CR49,CR55,CR60,CR67,CR78,CR110,CR119)</f>
        <v/>
      </c>
      <c r="CS5" s="141">
        <f>SUM(CS14,CS25,CS37,CS49,CS55,CS60,CS67,CS78,CS110,CS119)</f>
        <v/>
      </c>
      <c r="CU5" s="36" t="n"/>
      <c r="CV5" s="36" t="n"/>
      <c r="CW5" s="36" t="n"/>
      <c r="CX5" s="36" t="n"/>
      <c r="CY5" s="36" t="n"/>
      <c r="CZ5" s="36" t="n"/>
      <c r="DA5" s="36" t="n"/>
      <c r="DB5" s="36" t="n"/>
      <c r="DC5" s="36" t="n"/>
      <c r="DD5" s="36" t="n"/>
      <c r="DE5" s="36" t="n"/>
      <c r="DF5" s="36" t="n"/>
      <c r="DG5" s="36" t="n"/>
      <c r="DH5" s="36" t="n"/>
      <c r="DI5" s="36" t="n"/>
      <c r="DJ5" s="36" t="n"/>
      <c r="DK5" s="36" t="n"/>
      <c r="DL5" s="36" t="n"/>
      <c r="DM5" s="36" t="n"/>
      <c r="DN5" s="36" t="n"/>
      <c r="DO5" s="36" t="n"/>
      <c r="DP5" s="36" t="n"/>
      <c r="DQ5" s="36" t="n"/>
      <c r="DR5" s="36" t="n"/>
      <c r="DS5" s="36" t="n"/>
      <c r="DT5" s="36" t="n"/>
      <c r="DU5" s="36" t="n"/>
      <c r="DV5" s="36" t="n"/>
      <c r="DW5" s="36" t="n"/>
      <c r="DX5" s="36" t="n"/>
      <c r="DY5" s="36" t="n"/>
      <c r="DZ5" s="36" t="n"/>
      <c r="EA5" s="36" t="n"/>
      <c r="EB5" s="36" t="n"/>
      <c r="EC5" s="36" t="n"/>
      <c r="ED5" s="36" t="n"/>
      <c r="EE5" s="36" t="n"/>
      <c r="EF5" s="36" t="n"/>
      <c r="EG5" s="36" t="n"/>
      <c r="EH5" s="36" t="n"/>
      <c r="EI5" s="36" t="n"/>
      <c r="EJ5" s="36" t="n"/>
      <c r="EK5" s="36" t="n"/>
      <c r="EL5" s="36" t="n"/>
      <c r="EM5" s="36" t="n"/>
      <c r="EN5" s="36" t="n"/>
    </row>
    <row r="6">
      <c r="A6" s="36" t="n"/>
      <c r="B6" s="36" t="n"/>
      <c r="C6" s="139" t="n"/>
      <c r="D6" s="304">
        <f>SUM(E6:CS6)</f>
        <v/>
      </c>
      <c r="E6" s="135">
        <f>COUNTIF(AlumniPT,"")</f>
        <v/>
      </c>
      <c r="F6" s="135">
        <f>COUNTIF(BalaiPustakaPT,"")</f>
        <v/>
      </c>
      <c r="G6" s="135">
        <f>COUNTIF(KytaJayaMandiriCV,"")</f>
        <v/>
      </c>
      <c r="H6" s="135">
        <f>COUNTIF(SindunataCV,"")</f>
        <v/>
      </c>
      <c r="I6" s="135">
        <f>COUNTIF(SyiahKualaUniversityPress,"")</f>
        <v/>
      </c>
      <c r="J6" s="135">
        <f>COUNTIF(UINMALIKIPRESS,"")</f>
        <v/>
      </c>
      <c r="K6" s="135">
        <f>COUNTIF(UNISMAPRESS,"")</f>
        <v/>
      </c>
      <c r="L6" s="135">
        <f>COUNTIF(UnitomoPress,"")</f>
        <v/>
      </c>
      <c r="M6" s="135">
        <f>COUNTIF(TITIANILMUCV,"")</f>
        <v/>
      </c>
      <c r="N6" s="135">
        <f>COUNTIF(AlqaprintJatinangor,"")</f>
        <v/>
      </c>
      <c r="O6" s="135">
        <f>COUNTIF(AnantaVidyaCV,"")</f>
        <v/>
      </c>
      <c r="P6" s="135">
        <f>COUNTIF(AndiOffsetCV,"")</f>
        <v/>
      </c>
      <c r="Q6" s="135">
        <f>COUNTIF(BestariBuanaMurniGroupPT,"")</f>
        <v/>
      </c>
      <c r="R6" s="135">
        <f>COUNTIF(BintangSemestaMediaCV,"")</f>
        <v/>
      </c>
      <c r="S6" s="135">
        <f>COUNTIF(BPKTodungSutanGunungMuliaPT,"")</f>
        <v/>
      </c>
      <c r="T6" s="135">
        <f>COUNTIF(BrataFancyMediaPT,"")</f>
        <v/>
      </c>
      <c r="U6" s="135">
        <f>COUNTIF(BudiUtamaCVDeepublish,"")</f>
        <v/>
      </c>
      <c r="V6" s="135">
        <f>COUNTIF(BukaBukuPustaka,"")</f>
        <v/>
      </c>
      <c r="W6" s="135">
        <f>COUNTIF(BUMIAKSARAPT,"")</f>
        <v/>
      </c>
      <c r="X6" s="135">
        <f>COUNTIF(CahayaDuabelasSemestaPT,"")</f>
        <v/>
      </c>
      <c r="Y6" s="135">
        <f>COUNTIF(CitraAdityaBaktiPT,"")</f>
        <v/>
      </c>
      <c r="Z6" s="135">
        <f>COUNTIF(DeltaEdukasiPrimaCV,"")</f>
        <v/>
      </c>
      <c r="AA6" s="135">
        <f>COUNTIF(DIANDRAPRIMAMITRAMEDIACV,"")</f>
        <v/>
      </c>
      <c r="AB6" s="135">
        <f>COUNTIF(DuniaPustakaJayaPT,"")</f>
        <v/>
      </c>
      <c r="AC6" s="135">
        <f>COUNTIF(DutaPustakaIndonesiaPT,"")</f>
        <v/>
      </c>
      <c r="AD6" s="135">
        <f>COUNTIF(ElementaMediaLiterasiPT,"")</f>
        <v/>
      </c>
      <c r="AE6" s="135">
        <f>COUNTIF(ElexMediaKomputindoPT,"")</f>
        <v/>
      </c>
      <c r="AF6" s="135">
        <f>COUNTIF(EraAdicitraIntermediaPT,"")</f>
        <v/>
      </c>
      <c r="AG6" s="135">
        <f>COUNTIF(GarudaMasSejahteraCV,"")</f>
        <v/>
      </c>
      <c r="AH6" s="135">
        <f>COUNTIF(GavaMediaCV,"")</f>
        <v/>
      </c>
      <c r="AI6" s="135">
        <f>COUNTIF(GemaInsani,"")</f>
        <v/>
      </c>
      <c r="AJ6" s="135">
        <f>COUNTIF(GrahaPrintamaSelarasCV,"")</f>
        <v/>
      </c>
      <c r="AK6" s="135">
        <f>COUNTIF(GramediaPustakaUtamaPT,"")</f>
        <v/>
      </c>
      <c r="AL6" s="135">
        <f>COUNTIF(GrasindoGramediaWidiaSaranaIndonesia,"")</f>
        <v/>
      </c>
      <c r="AM6" s="135">
        <f>COUNTIF(IndivaMediaKreasiPT,"")</f>
        <v/>
      </c>
      <c r="AN6" s="135">
        <f>COUNTIF(IndocampCV,"")</f>
        <v/>
      </c>
      <c r="AO6" s="135">
        <f>COUNTIF(IndonesiaEmasGroup,"")</f>
        <v/>
      </c>
      <c r="AP6" s="135">
        <f>COUNTIF(IntanPariwaraGrupCempakaPutihPT,"")</f>
        <v/>
      </c>
      <c r="AQ6" s="135">
        <f>COUNTIF(InteraCV,"")</f>
        <v/>
      </c>
      <c r="AR6" s="135">
        <f>COUNTIF(JejakPublisherCV,"")</f>
        <v/>
      </c>
      <c r="AS6" s="135">
        <f>COUNTIF(JejakPustaka,"")</f>
        <v/>
      </c>
      <c r="AT6" s="135">
        <f>COUNTIF(JepePressMediaUtamaPT,"")</f>
        <v/>
      </c>
      <c r="AU6" s="135">
        <f>COUNTIF(KanisiusPT,"")</f>
        <v/>
      </c>
      <c r="AV6" s="135">
        <f>COUNTIF(KesaintBlancIndahPT,"")</f>
        <v/>
      </c>
      <c r="AW6" s="135">
        <f>COUNTIF(KompasMediaNusantaraPenerbitBukuKompas,"")</f>
        <v/>
      </c>
      <c r="AX6" s="135">
        <f>COUNTIF(LanggamPustaka,"")</f>
        <v/>
      </c>
      <c r="AY6" s="135">
        <f>COUNTIF(LatifKittoMahesaPT,"")</f>
        <v/>
      </c>
      <c r="AZ6" s="135">
        <f>COUNTIF(LENTERAHATIPT,"")</f>
        <v/>
      </c>
      <c r="BA6" s="135">
        <f>COUNTIF(LenteraPustakaIndonesia,"")</f>
        <v/>
      </c>
      <c r="BB6" s="135">
        <f>COUNTIF(LiterasiNusantaraAbadiGroupPT,"")</f>
        <v/>
      </c>
      <c r="BC6" s="135">
        <f>COUNTIF(LiterindoBerkahKaryaPT,"")</f>
        <v/>
      </c>
      <c r="BD6" s="135">
        <f>COUNTIF(LOKAAKSARACV,"")</f>
        <v/>
      </c>
      <c r="BE6" s="135">
        <f>COUNTIF(LuximaMetroMediaPT,"")</f>
        <v/>
      </c>
      <c r="BF6" s="135">
        <f>COUNTIF(MandarMajuCV,"")</f>
        <v/>
      </c>
      <c r="BG6" s="135">
        <f>COUNTIF(MediaAkselerasi,"")</f>
        <v/>
      </c>
      <c r="BH6" s="135">
        <f>COUNTIF(MediaCendekiaMuslimCV,"")</f>
        <v/>
      </c>
      <c r="BI6" s="135">
        <f>COUNTIF(MediaDinamikaSelarasPT,"")</f>
        <v/>
      </c>
      <c r="BJ6" s="135">
        <f>COUNTIF(MediaKaryaPutraCV,"")</f>
        <v/>
      </c>
      <c r="BK6" s="135">
        <f>COUNTIF(MediaPressindoPT,"")</f>
        <v/>
      </c>
      <c r="BL6" s="135">
        <f>COUNTIF(MediantaraSemestaPT,"")</f>
        <v/>
      </c>
      <c r="BM6" s="135">
        <f>COUNTIF(MelaniaPublishingCV,"")</f>
        <v/>
      </c>
      <c r="BN6" s="135">
        <f>COUNTIF(MutiaraAksaraCV,"")</f>
        <v/>
      </c>
      <c r="BO6" s="135">
        <f>COUNTIF(NafalGlobalNusantaraPT,"")</f>
        <v/>
      </c>
      <c r="BP6" s="135">
        <f>COUNTIF(NiagaSwadayaPT,"")</f>
        <v/>
      </c>
      <c r="BQ6" s="135">
        <f>COUNTIF(NuansaCendekiaCV,"")</f>
        <v/>
      </c>
      <c r="BR6" s="135">
        <f>COUNTIF(PenebarSwadayaPT,"")</f>
        <v/>
      </c>
      <c r="BS6" s="135">
        <f>COUNTIF(PenerbitAdab,"")</f>
        <v/>
      </c>
      <c r="BT6" s="135">
        <f>COUNTIF(PenerbitEGC,"")</f>
        <v/>
      </c>
      <c r="BU6" s="135">
        <f>COUNTIF(PenerbitIPBPressPT,"")</f>
        <v/>
      </c>
      <c r="BV6" s="135">
        <f>COUNTIF(PenerbitSalemba,"")</f>
        <v/>
      </c>
      <c r="BW6" s="135">
        <f>COUNTIF(PohonCahayaSemestaPT,"")</f>
        <v/>
      </c>
      <c r="BX6" s="135">
        <f>COUNTIF(PranaDinamikaSejahteraPT,"")</f>
        <v/>
      </c>
      <c r="BY6" s="135">
        <f>COUNTIF(PrenadaMediaGroup,"")</f>
        <v/>
      </c>
      <c r="BZ6" s="135">
        <f>COUNTIF(PusatDatadanAnalisaTempoPT,"")</f>
        <v/>
      </c>
      <c r="CA6" s="135">
        <f>COUNTIF(PuspaSwaraPT,"")</f>
        <v/>
      </c>
      <c r="CB6" s="135">
        <f>COUNTIF(PustakaBaruPress,"")</f>
        <v/>
      </c>
      <c r="CC6" s="135">
        <f>COUNTIF(PustakaBengawanCV,"")</f>
        <v/>
      </c>
      <c r="CD6" s="135">
        <f>COUNTIF(PustakaRumahCintaCV,"")</f>
        <v/>
      </c>
      <c r="CE6" s="135">
        <f>COUNTIF(RajaGrafindoPersadaPT,"")</f>
        <v/>
      </c>
      <c r="CF6" s="135">
        <f>COUNTIF(RajawaliIntanCemerlang,"")</f>
        <v/>
      </c>
      <c r="CG6" s="135">
        <f>COUNTIF(RayyanaKomunikasindoPT,"")</f>
        <v/>
      </c>
      <c r="CH6" s="135">
        <f>COUNTIF(RefikaAditamaPT,"")</f>
        <v/>
      </c>
      <c r="CI6" s="135">
        <f>COUNTIF(RemajaRosdakaryaPT,"")</f>
        <v/>
      </c>
      <c r="CJ6" s="135">
        <f>COUNTIF(ReneTurosIndonesiaPT,"")</f>
        <v/>
      </c>
      <c r="CK6" s="135">
        <f>COUNTIF(SaranaPancakaryaNusaPT,"")</f>
        <v/>
      </c>
      <c r="CL6" s="135">
        <f>COUNTIF(ScopindoMediaPustakaPT,"")</f>
        <v/>
      </c>
      <c r="CM6" s="135">
        <f>COUNTIF(SetiAjiCV,"")</f>
        <v/>
      </c>
      <c r="CN6" s="135">
        <f>COUNTIF(SinergiPrimaMagnaCV,"")</f>
        <v/>
      </c>
      <c r="CO6" s="135">
        <f>COUNTIF(TazkiaInvestindoUtamaPT,"")</f>
        <v/>
      </c>
      <c r="CP6" s="135">
        <f>COUNTIF(TeguhKaryaCV,"")</f>
        <v/>
      </c>
      <c r="CQ6" s="135">
        <f>COUNTIF(TigaSerangkaiPustakaMandiriPT,"")</f>
        <v/>
      </c>
      <c r="CR6" s="135">
        <f>COUNTIF(TrubusSwadayaPT,"")</f>
        <v/>
      </c>
      <c r="CS6" s="135">
        <f>COUNTIF(UGMPress,"")</f>
        <v/>
      </c>
      <c r="CU6" s="36" t="n"/>
      <c r="CV6" s="36" t="n"/>
      <c r="CW6" s="36" t="n"/>
      <c r="CX6" s="36" t="n"/>
      <c r="CY6" s="36" t="n"/>
      <c r="CZ6" s="36" t="n"/>
      <c r="DA6" s="36" t="n"/>
      <c r="DB6" s="36" t="n"/>
      <c r="DC6" s="36" t="n"/>
      <c r="DD6" s="36" t="n"/>
      <c r="DE6" s="36" t="n"/>
      <c r="DF6" s="36" t="n"/>
      <c r="DG6" s="36" t="n"/>
      <c r="DH6" s="36" t="n"/>
      <c r="DI6" s="36" t="n"/>
      <c r="DJ6" s="36" t="n"/>
      <c r="DK6" s="36" t="n"/>
      <c r="DL6" s="36" t="n"/>
      <c r="DM6" s="36" t="n"/>
      <c r="DN6" s="36" t="n"/>
      <c r="DO6" s="36" t="n"/>
      <c r="DP6" s="36" t="n"/>
      <c r="DQ6" s="36" t="n"/>
      <c r="DR6" s="36" t="n"/>
      <c r="DS6" s="36" t="n"/>
      <c r="DT6" s="36" t="n"/>
      <c r="DU6" s="36" t="n"/>
      <c r="DV6" s="36" t="n"/>
      <c r="DW6" s="36" t="n"/>
      <c r="DX6" s="36" t="n"/>
      <c r="DY6" s="36" t="n"/>
      <c r="DZ6" s="36" t="n"/>
      <c r="EA6" s="36" t="n"/>
      <c r="EB6" s="36" t="n"/>
      <c r="EC6" s="36" t="n"/>
      <c r="ED6" s="36" t="n"/>
      <c r="EE6" s="36" t="n"/>
      <c r="EF6" s="36" t="n"/>
      <c r="EG6" s="36" t="n"/>
      <c r="EH6" s="36" t="n"/>
      <c r="EI6" s="36" t="n"/>
      <c r="EJ6" s="36" t="n"/>
      <c r="EK6" s="36" t="n"/>
      <c r="EL6" s="36" t="n"/>
      <c r="EM6" s="36" t="n"/>
      <c r="EN6" s="36" t="n"/>
    </row>
    <row r="7">
      <c r="A7" s="306" t="inlineStr">
        <is>
          <t>Kode</t>
        </is>
      </c>
      <c r="B7" s="306" t="inlineStr">
        <is>
          <t>Nama Referensi</t>
        </is>
      </c>
      <c r="C7" s="139" t="n"/>
      <c r="D7" s="304" t="n"/>
      <c r="E7" s="135" t="n"/>
      <c r="F7" s="135" t="n"/>
      <c r="G7" s="135" t="n"/>
      <c r="H7" s="135" t="n"/>
      <c r="I7" s="135" t="n"/>
      <c r="J7" s="135" t="n"/>
      <c r="K7" s="135" t="n"/>
      <c r="L7" s="135" t="n"/>
      <c r="M7" s="135" t="n"/>
      <c r="N7" s="135" t="n"/>
      <c r="O7" s="135" t="n"/>
      <c r="P7" s="135" t="n"/>
      <c r="Q7" s="135" t="n"/>
      <c r="R7" s="135" t="n"/>
      <c r="S7" s="135" t="n"/>
      <c r="T7" s="135" t="n"/>
      <c r="U7" s="135" t="n"/>
      <c r="V7" s="135" t="n"/>
      <c r="W7" s="135" t="n"/>
      <c r="X7" s="135" t="n"/>
      <c r="Y7" s="135" t="n"/>
      <c r="Z7" s="135" t="n"/>
      <c r="AA7" s="135" t="n"/>
      <c r="AB7" s="135" t="n"/>
      <c r="AC7" s="135" t="n"/>
      <c r="AD7" s="135" t="n"/>
      <c r="AE7" s="135" t="n"/>
      <c r="AF7" s="135" t="n"/>
      <c r="AG7" s="135" t="n"/>
      <c r="AH7" s="135" t="n"/>
      <c r="AI7" s="135" t="n"/>
      <c r="AJ7" s="135" t="n"/>
      <c r="AK7" s="135" t="n"/>
      <c r="AL7" s="135" t="n"/>
      <c r="AM7" s="135" t="n"/>
      <c r="AN7" s="135" t="n"/>
      <c r="AO7" s="135" t="n"/>
      <c r="AP7" s="135" t="n"/>
      <c r="AQ7" s="135" t="n"/>
      <c r="AR7" s="135" t="n"/>
      <c r="AS7" s="135" t="n"/>
      <c r="AT7" s="135" t="n"/>
      <c r="AU7" s="135" t="n"/>
      <c r="AV7" s="135" t="n"/>
      <c r="AW7" s="135" t="n"/>
      <c r="AX7" s="135" t="n"/>
      <c r="AY7" s="135" t="n"/>
      <c r="AZ7" s="135" t="n"/>
      <c r="BA7" s="135" t="n"/>
      <c r="BB7" s="135" t="n"/>
      <c r="BC7" s="135" t="n"/>
      <c r="BD7" s="135" t="n"/>
      <c r="BE7" s="135" t="n"/>
      <c r="BF7" s="135" t="n"/>
      <c r="BG7" s="135" t="n"/>
      <c r="BH7" s="135" t="n"/>
      <c r="BI7" s="135" t="n"/>
      <c r="BJ7" s="135" t="n"/>
      <c r="BK7" s="135" t="n"/>
      <c r="BL7" s="135" t="n"/>
      <c r="BM7" s="135" t="n"/>
      <c r="BN7" s="135" t="n"/>
      <c r="BO7" s="135" t="n"/>
      <c r="BP7" s="135" t="n"/>
      <c r="BQ7" s="135" t="n"/>
      <c r="BR7" s="135" t="n"/>
      <c r="BS7" s="135" t="n"/>
      <c r="BT7" s="135" t="n"/>
      <c r="BU7" s="135" t="n"/>
      <c r="BV7" s="135" t="n"/>
      <c r="BW7" s="135" t="n"/>
      <c r="BX7" s="135" t="n"/>
      <c r="BY7" s="135" t="n"/>
      <c r="BZ7" s="135" t="n"/>
      <c r="CA7" s="135" t="n"/>
      <c r="CB7" s="135" t="n"/>
      <c r="CC7" s="135" t="n"/>
      <c r="CD7" s="135" t="n"/>
      <c r="CE7" s="135" t="n"/>
      <c r="CF7" s="135" t="n"/>
      <c r="CG7" s="135" t="n"/>
      <c r="CH7" s="135" t="n"/>
      <c r="CI7" s="135" t="n"/>
      <c r="CJ7" s="135" t="n"/>
      <c r="CK7" s="135" t="n"/>
      <c r="CL7" s="135" t="n"/>
      <c r="CM7" s="135" t="n"/>
      <c r="CN7" s="135" t="n"/>
      <c r="CO7" s="135" t="n"/>
      <c r="CP7" s="135" t="n"/>
      <c r="CQ7" s="135" t="n"/>
      <c r="CR7" s="135" t="n"/>
      <c r="CS7" s="135" t="n"/>
      <c r="CU7" s="36" t="n"/>
      <c r="CV7" s="36" t="n"/>
      <c r="CW7" s="36" t="n"/>
      <c r="CX7" s="36" t="n"/>
      <c r="CY7" s="36" t="n"/>
      <c r="CZ7" s="36" t="n"/>
      <c r="DA7" s="36" t="n"/>
      <c r="DB7" s="36" t="n"/>
      <c r="DC7" s="36" t="n"/>
      <c r="DD7" s="36" t="n"/>
      <c r="DE7" s="36" t="n"/>
      <c r="DF7" s="36" t="n"/>
      <c r="DG7" s="36" t="n"/>
      <c r="DH7" s="36" t="n"/>
      <c r="DI7" s="36" t="n"/>
      <c r="DJ7" s="36" t="n"/>
      <c r="DK7" s="36" t="n"/>
      <c r="DL7" s="36" t="n"/>
      <c r="DM7" s="36" t="n"/>
      <c r="DN7" s="36" t="n"/>
      <c r="DO7" s="36" t="n"/>
      <c r="DP7" s="36" t="n"/>
      <c r="DQ7" s="36" t="n"/>
      <c r="DR7" s="36" t="n"/>
      <c r="DS7" s="36" t="n"/>
      <c r="DT7" s="36" t="n"/>
      <c r="DU7" s="36" t="n"/>
      <c r="DV7" s="36" t="n"/>
      <c r="DW7" s="36" t="n"/>
      <c r="DX7" s="36" t="n"/>
      <c r="DY7" s="36" t="n"/>
      <c r="DZ7" s="36" t="n"/>
      <c r="EA7" s="36" t="n"/>
      <c r="EB7" s="36" t="n"/>
      <c r="EC7" s="36" t="n"/>
      <c r="ED7" s="36" t="n"/>
      <c r="EE7" s="36" t="n"/>
      <c r="EF7" s="36" t="n"/>
      <c r="EG7" s="36" t="n"/>
      <c r="EH7" s="36" t="n"/>
      <c r="EI7" s="36" t="n"/>
      <c r="EJ7" s="36" t="n"/>
      <c r="EK7" s="36" t="n"/>
      <c r="EL7" s="36" t="n"/>
      <c r="EM7" s="36" t="n"/>
      <c r="EN7" s="36" t="n"/>
    </row>
    <row r="8">
      <c r="A8" s="302" t="n"/>
      <c r="B8" s="302" t="n"/>
      <c r="C8" s="144" t="n"/>
      <c r="D8" s="144" t="n"/>
      <c r="E8" s="135" t="n"/>
      <c r="F8" s="145" t="n"/>
      <c r="G8" s="145" t="n"/>
      <c r="H8" s="135" t="n"/>
      <c r="I8" s="145" t="n"/>
      <c r="J8" s="135" t="n"/>
      <c r="K8" s="145" t="n"/>
      <c r="L8" s="135" t="n"/>
      <c r="M8" s="135" t="n"/>
      <c r="N8" s="135" t="n"/>
      <c r="O8" s="135" t="n"/>
      <c r="P8" s="135" t="n"/>
      <c r="Q8" s="135" t="n"/>
      <c r="R8" s="135" t="n"/>
      <c r="S8" s="135" t="n"/>
      <c r="T8" s="135" t="n"/>
      <c r="U8" s="135" t="n"/>
      <c r="V8" s="135" t="n"/>
      <c r="W8" s="135" t="n"/>
      <c r="X8" s="135" t="n"/>
      <c r="Y8" s="135" t="n"/>
      <c r="Z8" s="135" t="n"/>
      <c r="AA8" s="135" t="n"/>
      <c r="AB8" s="135" t="n"/>
      <c r="AC8" s="135" t="n"/>
      <c r="AD8" s="135" t="n"/>
      <c r="AE8" s="135" t="n"/>
      <c r="AF8" s="135" t="n"/>
      <c r="AG8" s="135" t="n"/>
      <c r="AH8" s="135" t="n"/>
      <c r="AI8" s="135" t="n"/>
      <c r="AJ8" s="135" t="n"/>
      <c r="AK8" s="135" t="n"/>
      <c r="AL8" s="135" t="n"/>
      <c r="AM8" s="135" t="n"/>
      <c r="AN8" s="135" t="n"/>
      <c r="AO8" s="135" t="n"/>
      <c r="AP8" s="135" t="n"/>
      <c r="AQ8" s="135" t="n"/>
      <c r="AR8" s="135" t="n"/>
      <c r="AS8" s="135" t="n"/>
      <c r="AT8" s="135" t="n"/>
      <c r="AU8" s="135" t="n"/>
      <c r="AV8" s="135" t="n"/>
      <c r="AW8" s="135" t="n"/>
      <c r="AX8" s="135" t="n"/>
      <c r="AY8" s="135" t="n"/>
      <c r="AZ8" s="135" t="n"/>
      <c r="BA8" s="135" t="n"/>
      <c r="BB8" s="135" t="n"/>
      <c r="BC8" s="135" t="n"/>
      <c r="BD8" s="135" t="n"/>
      <c r="BE8" s="135" t="n"/>
      <c r="BF8" s="135" t="n"/>
      <c r="BG8" s="135" t="n"/>
      <c r="BH8" s="135" t="n"/>
      <c r="BI8" s="135" t="n"/>
      <c r="BJ8" s="135" t="n"/>
      <c r="BK8" s="135" t="n"/>
      <c r="BL8" s="135" t="n"/>
      <c r="BM8" s="135" t="n"/>
      <c r="BN8" s="135" t="n"/>
      <c r="BO8" s="135" t="n"/>
      <c r="BP8" s="135" t="n"/>
      <c r="BQ8" s="135" t="n"/>
      <c r="BR8" s="135" t="n"/>
      <c r="BS8" s="135" t="n"/>
      <c r="BT8" s="135" t="n"/>
      <c r="BU8" s="135" t="n"/>
      <c r="BV8" s="135" t="n"/>
      <c r="BW8" s="135" t="n"/>
      <c r="BX8" s="135" t="n"/>
      <c r="BY8" s="135" t="n"/>
      <c r="BZ8" s="135" t="n"/>
      <c r="CA8" s="135" t="n"/>
      <c r="CB8" s="135" t="n"/>
      <c r="CC8" s="135" t="n"/>
      <c r="CD8" s="135" t="n"/>
      <c r="CE8" s="135" t="n"/>
      <c r="CF8" s="135" t="n"/>
      <c r="CG8" s="135" t="n"/>
      <c r="CH8" s="135" t="n"/>
      <c r="CI8" s="135" t="n"/>
      <c r="CJ8" s="135" t="n"/>
      <c r="CK8" s="135" t="n"/>
      <c r="CL8" s="135" t="n"/>
      <c r="CM8" s="135" t="n"/>
      <c r="CN8" s="135" t="n"/>
      <c r="CO8" s="135" t="n"/>
      <c r="CP8" s="135" t="n"/>
      <c r="CQ8" s="135" t="n"/>
      <c r="CR8" s="135" t="n"/>
      <c r="CS8" s="135" t="n"/>
      <c r="CU8" s="36" t="n"/>
      <c r="CV8" s="36" t="n"/>
      <c r="CW8" s="36" t="n"/>
      <c r="CX8" s="36" t="n"/>
      <c r="CY8" s="36" t="n"/>
      <c r="CZ8" s="36" t="n"/>
      <c r="DA8" s="36" t="n"/>
      <c r="DB8" s="36" t="n"/>
      <c r="DC8" s="36" t="n"/>
      <c r="DD8" s="36" t="n"/>
      <c r="DE8" s="36" t="n"/>
      <c r="DF8" s="36" t="n"/>
      <c r="DG8" s="36" t="n"/>
      <c r="DH8" s="36" t="n"/>
      <c r="DI8" s="36" t="n"/>
      <c r="DJ8" s="36" t="n"/>
      <c r="DK8" s="36" t="n"/>
      <c r="DL8" s="36" t="n"/>
      <c r="DM8" s="36" t="n"/>
      <c r="DN8" s="36" t="n"/>
      <c r="DO8" s="36" t="n"/>
      <c r="DP8" s="36" t="n"/>
      <c r="DQ8" s="36" t="n"/>
      <c r="DR8" s="36" t="n"/>
      <c r="DS8" s="36" t="n"/>
      <c r="DT8" s="36" t="n"/>
      <c r="DU8" s="36" t="n"/>
      <c r="DV8" s="36" t="n"/>
      <c r="DW8" s="36" t="n"/>
      <c r="DX8" s="36" t="n"/>
      <c r="DY8" s="36" t="n"/>
      <c r="DZ8" s="36" t="n"/>
      <c r="EA8" s="36" t="n"/>
      <c r="EB8" s="36" t="n"/>
      <c r="EC8" s="36" t="n"/>
      <c r="ED8" s="36" t="n"/>
      <c r="EE8" s="36" t="n"/>
      <c r="EF8" s="36" t="n"/>
      <c r="EG8" s="36" t="n"/>
      <c r="EH8" s="36" t="n"/>
      <c r="EI8" s="36" t="n"/>
      <c r="EJ8" s="36" t="n"/>
      <c r="EK8" s="36" t="n"/>
      <c r="EL8" s="36" t="n"/>
      <c r="EM8" s="36" t="n"/>
      <c r="EN8" s="36" t="n"/>
    </row>
    <row r="9">
      <c r="A9" s="302" t="inlineStr">
        <is>
          <t>001 - Fiksi</t>
        </is>
      </c>
      <c r="C9" s="144" t="n"/>
      <c r="D9" s="144" t="n"/>
      <c r="E9" s="135" t="n"/>
      <c r="F9" s="145" t="n"/>
      <c r="G9" s="145" t="n"/>
      <c r="H9" s="135" t="n"/>
      <c r="I9" s="145" t="n"/>
      <c r="J9" s="135" t="n"/>
      <c r="K9" s="145" t="n"/>
      <c r="L9" s="135" t="n"/>
      <c r="M9" s="135" t="n"/>
      <c r="N9" s="135" t="n"/>
      <c r="O9" s="135" t="n"/>
      <c r="P9" s="135" t="n"/>
      <c r="Q9" s="135" t="n"/>
      <c r="R9" s="135" t="n"/>
      <c r="S9" s="135" t="n"/>
      <c r="T9" s="135" t="n"/>
      <c r="U9" s="135" t="n"/>
      <c r="V9" s="135" t="n"/>
      <c r="W9" s="135" t="n"/>
      <c r="X9" s="135" t="n"/>
      <c r="Y9" s="135" t="n"/>
      <c r="Z9" s="135" t="n"/>
      <c r="AA9" s="135" t="n"/>
      <c r="AB9" s="135" t="n"/>
      <c r="AC9" s="135" t="n"/>
      <c r="AD9" s="135" t="n"/>
      <c r="AE9" s="135" t="n"/>
      <c r="AF9" s="135" t="n"/>
      <c r="AG9" s="135" t="n"/>
      <c r="AH9" s="135" t="n"/>
      <c r="AI9" s="135" t="n"/>
      <c r="AJ9" s="135" t="n"/>
      <c r="AK9" s="135" t="n"/>
      <c r="AL9" s="135" t="n"/>
      <c r="AM9" s="135" t="n"/>
      <c r="AN9" s="135" t="n"/>
      <c r="AO9" s="135" t="n"/>
      <c r="AP9" s="135" t="n"/>
      <c r="AQ9" s="135" t="n"/>
      <c r="AR9" s="135" t="n"/>
      <c r="AS9" s="135" t="n"/>
      <c r="AT9" s="135" t="n"/>
      <c r="AU9" s="135" t="n"/>
      <c r="AV9" s="135" t="n"/>
      <c r="AW9" s="135" t="n"/>
      <c r="AX9" s="135" t="n"/>
      <c r="AY9" s="135" t="n"/>
      <c r="AZ9" s="135" t="n"/>
      <c r="BA9" s="135" t="n"/>
      <c r="BB9" s="135" t="n"/>
      <c r="BC9" s="135" t="n"/>
      <c r="BD9" s="135" t="n"/>
      <c r="BE9" s="135" t="n"/>
      <c r="BF9" s="135" t="n"/>
      <c r="BG9" s="135" t="n"/>
      <c r="BH9" s="135" t="n"/>
      <c r="BI9" s="135" t="n"/>
      <c r="BJ9" s="135" t="n"/>
      <c r="BK9" s="135" t="n"/>
      <c r="BL9" s="135" t="n"/>
      <c r="BM9" s="135" t="n"/>
      <c r="BN9" s="135" t="n"/>
      <c r="BO9" s="135" t="n"/>
      <c r="BP9" s="135" t="n"/>
      <c r="BQ9" s="135" t="n"/>
      <c r="BR9" s="135" t="n"/>
      <c r="BS9" s="135" t="n"/>
      <c r="BT9" s="135" t="n"/>
      <c r="BU9" s="135" t="n"/>
      <c r="BV9" s="135" t="n"/>
      <c r="BW9" s="135" t="n"/>
      <c r="BX9" s="135" t="n"/>
      <c r="BY9" s="135" t="n"/>
      <c r="BZ9" s="135" t="n"/>
      <c r="CA9" s="135" t="n"/>
      <c r="CB9" s="135" t="n"/>
      <c r="CC9" s="135" t="n"/>
      <c r="CD9" s="135" t="n"/>
      <c r="CE9" s="135" t="n"/>
      <c r="CF9" s="135" t="n"/>
      <c r="CG9" s="135" t="n"/>
      <c r="CH9" s="135" t="n"/>
      <c r="CI9" s="135" t="n"/>
      <c r="CJ9" s="135" t="n"/>
      <c r="CK9" s="135" t="n"/>
      <c r="CL9" s="135" t="n"/>
      <c r="CM9" s="135" t="n"/>
      <c r="CN9" s="135" t="n"/>
      <c r="CO9" s="135" t="n"/>
      <c r="CP9" s="135" t="n"/>
      <c r="CQ9" s="135" t="n"/>
      <c r="CR9" s="135" t="n"/>
      <c r="CS9" s="135" t="n"/>
      <c r="CU9" s="36" t="n"/>
      <c r="CV9" s="36" t="n"/>
      <c r="CW9" s="36" t="n"/>
      <c r="CX9" s="36" t="n"/>
      <c r="CY9" s="36" t="n"/>
      <c r="CZ9" s="36" t="n"/>
      <c r="DA9" s="36" t="n"/>
      <c r="DB9" s="36" t="n"/>
      <c r="DC9" s="36" t="n"/>
      <c r="DD9" s="36" t="n"/>
      <c r="DE9" s="36" t="n"/>
      <c r="DF9" s="36" t="n"/>
      <c r="DG9" s="36" t="n"/>
      <c r="DH9" s="36" t="n"/>
      <c r="DI9" s="36" t="n"/>
      <c r="DJ9" s="36" t="n"/>
      <c r="DK9" s="36" t="n"/>
      <c r="DL9" s="36" t="n"/>
      <c r="DM9" s="36" t="n"/>
      <c r="DN9" s="36" t="n"/>
      <c r="DO9" s="36" t="n"/>
      <c r="DP9" s="36" t="n"/>
      <c r="DQ9" s="36" t="n"/>
      <c r="DR9" s="36" t="n"/>
      <c r="DS9" s="36" t="n"/>
      <c r="DT9" s="36" t="n"/>
      <c r="DU9" s="36" t="n"/>
      <c r="DV9" s="36" t="n"/>
      <c r="DW9" s="36" t="n"/>
      <c r="DX9" s="36" t="n"/>
      <c r="DY9" s="36" t="n"/>
      <c r="DZ9" s="36" t="n"/>
      <c r="EA9" s="36" t="n"/>
      <c r="EB9" s="36" t="n"/>
      <c r="EC9" s="36" t="n"/>
      <c r="ED9" s="36" t="n"/>
      <c r="EE9" s="36" t="n"/>
      <c r="EF9" s="36" t="n"/>
      <c r="EG9" s="36" t="n"/>
      <c r="EH9" s="36" t="n"/>
      <c r="EI9" s="36" t="n"/>
      <c r="EJ9" s="36" t="n"/>
      <c r="EK9" s="36" t="n"/>
      <c r="EL9" s="36" t="n"/>
      <c r="EM9" s="36" t="n"/>
      <c r="EN9" s="36" t="n"/>
    </row>
    <row r="10">
      <c r="A10" s="306" t="n"/>
      <c r="B10" s="306" t="inlineStr">
        <is>
          <t>Referensi</t>
        </is>
      </c>
      <c r="C10" s="144" t="n"/>
      <c r="D10" s="144" t="n"/>
      <c r="E10" s="135" t="n"/>
      <c r="F10" s="135" t="n"/>
      <c r="G10" s="135" t="n"/>
      <c r="H10" s="135" t="n"/>
      <c r="I10" s="135" t="n"/>
      <c r="J10" s="135" t="n"/>
      <c r="K10" s="145" t="n"/>
      <c r="L10" s="135" t="n"/>
      <c r="M10" s="135" t="n"/>
      <c r="N10" s="135" t="n"/>
      <c r="O10" s="135" t="n"/>
      <c r="P10" s="135" t="n"/>
      <c r="Q10" s="135" t="n"/>
      <c r="R10" s="135" t="n"/>
      <c r="S10" s="135" t="n"/>
      <c r="T10" s="135" t="n"/>
      <c r="U10" s="135" t="n"/>
      <c r="V10" s="135" t="n"/>
      <c r="W10" s="135" t="n"/>
      <c r="X10" s="135" t="n"/>
      <c r="Y10" s="135" t="n"/>
      <c r="Z10" s="135" t="n"/>
      <c r="AA10" s="135" t="n"/>
      <c r="AB10" s="135" t="n"/>
      <c r="AC10" s="135" t="n"/>
      <c r="AD10" s="135" t="n"/>
      <c r="AE10" s="135" t="n"/>
      <c r="AF10" s="135" t="n"/>
      <c r="AG10" s="135" t="n"/>
      <c r="AH10" s="135" t="n"/>
      <c r="AI10" s="135" t="n"/>
      <c r="AJ10" s="135" t="n"/>
      <c r="AK10" s="135" t="n"/>
      <c r="AL10" s="135" t="n"/>
      <c r="AM10" s="135" t="n"/>
      <c r="AN10" s="135" t="n"/>
      <c r="AO10" s="135" t="n"/>
      <c r="AP10" s="135" t="n"/>
      <c r="AQ10" s="135" t="n"/>
      <c r="AR10" s="135" t="n"/>
      <c r="AS10" s="135" t="n"/>
      <c r="AT10" s="135" t="n"/>
      <c r="AU10" s="135" t="n"/>
      <c r="AV10" s="135" t="n"/>
      <c r="AW10" s="135" t="n"/>
      <c r="AX10" s="135" t="n"/>
      <c r="AY10" s="135" t="n"/>
      <c r="AZ10" s="135" t="n"/>
      <c r="BA10" s="135" t="n"/>
      <c r="BB10" s="135" t="n"/>
      <c r="BC10" s="135" t="n"/>
      <c r="BD10" s="135" t="n"/>
      <c r="BE10" s="135" t="n"/>
      <c r="BF10" s="135" t="n"/>
      <c r="BG10" s="135" t="n"/>
      <c r="BH10" s="135" t="n"/>
      <c r="BI10" s="135" t="n"/>
      <c r="BJ10" s="135" t="n"/>
      <c r="BK10" s="135" t="n"/>
      <c r="BL10" s="135" t="n"/>
      <c r="BM10" s="135" t="n"/>
      <c r="BN10" s="135" t="n"/>
      <c r="BO10" s="135" t="n"/>
      <c r="BP10" s="135" t="n"/>
      <c r="BQ10" s="135" t="n"/>
      <c r="BR10" s="135" t="n"/>
      <c r="BS10" s="135" t="n"/>
      <c r="BT10" s="135" t="n"/>
      <c r="BU10" s="135" t="n"/>
      <c r="BV10" s="135" t="n"/>
      <c r="BW10" s="135" t="n"/>
      <c r="BX10" s="135" t="n"/>
      <c r="BY10" s="135" t="n"/>
      <c r="BZ10" s="135" t="n"/>
      <c r="CA10" s="135" t="n"/>
      <c r="CB10" s="135" t="n"/>
      <c r="CC10" s="135" t="n"/>
      <c r="CD10" s="135" t="n"/>
      <c r="CE10" s="135" t="n"/>
      <c r="CF10" s="135" t="n"/>
      <c r="CG10" s="135" t="n"/>
      <c r="CH10" s="135" t="n"/>
      <c r="CI10" s="135" t="n"/>
      <c r="CJ10" s="135" t="n"/>
      <c r="CK10" s="135" t="n"/>
      <c r="CL10" s="135" t="n"/>
      <c r="CM10" s="135" t="n"/>
      <c r="CN10" s="135" t="n"/>
      <c r="CO10" s="135" t="n"/>
      <c r="CP10" s="135" t="n"/>
      <c r="CQ10" s="135" t="n"/>
      <c r="CR10" s="135" t="n"/>
      <c r="CS10" s="135" t="n"/>
      <c r="CU10" s="36" t="n"/>
      <c r="CV10" s="36" t="n"/>
      <c r="CW10" s="36" t="n"/>
      <c r="CX10" s="36" t="n"/>
      <c r="CY10" s="36" t="n"/>
      <c r="CZ10" s="36" t="n"/>
      <c r="DA10" s="36" t="n"/>
      <c r="DB10" s="36" t="n"/>
      <c r="DC10" s="36" t="n"/>
      <c r="DD10" s="36" t="n"/>
      <c r="DE10" s="36" t="n"/>
      <c r="DF10" s="36" t="n"/>
      <c r="DG10" s="36" t="n"/>
      <c r="DH10" s="36" t="n"/>
      <c r="DI10" s="36" t="n"/>
      <c r="DJ10" s="36" t="n"/>
      <c r="DK10" s="36" t="n"/>
      <c r="DL10" s="36" t="n"/>
      <c r="DM10" s="36" t="n"/>
      <c r="DN10" s="36" t="n"/>
      <c r="DO10" s="36" t="n"/>
      <c r="DP10" s="36" t="n"/>
      <c r="DQ10" s="36" t="n"/>
      <c r="DR10" s="36" t="n"/>
      <c r="DS10" s="36" t="n"/>
      <c r="DT10" s="36" t="n"/>
      <c r="DU10" s="36" t="n"/>
      <c r="DV10" s="36" t="n"/>
      <c r="DW10" s="36" t="n"/>
      <c r="DX10" s="36" t="n"/>
      <c r="DY10" s="36" t="n"/>
      <c r="DZ10" s="36" t="n"/>
      <c r="EA10" s="36" t="n"/>
      <c r="EB10" s="36" t="n"/>
      <c r="EC10" s="36" t="n"/>
      <c r="ED10" s="36" t="n"/>
      <c r="EE10" s="36" t="n"/>
      <c r="EF10" s="36" t="n"/>
      <c r="EG10" s="36" t="n"/>
      <c r="EH10" s="36" t="n"/>
      <c r="EI10" s="36" t="n"/>
      <c r="EJ10" s="36" t="n"/>
      <c r="EK10" s="36" t="n"/>
      <c r="EL10" s="36" t="n"/>
      <c r="EM10" s="36" t="n"/>
      <c r="EN10" s="36" t="n"/>
    </row>
    <row r="11">
      <c r="A11" s="146" t="inlineStr">
        <is>
          <t>001.01</t>
        </is>
      </c>
      <c r="B11" s="146" t="inlineStr">
        <is>
          <t>Fiksi Anak</t>
        </is>
      </c>
      <c r="C11" s="147">
        <f>SUM(E11:CS11)</f>
        <v/>
      </c>
      <c r="D11" s="147" t="n"/>
      <c r="E11" s="135">
        <f>COUNTIF(AlumniPT, $A11)</f>
        <v/>
      </c>
      <c r="F11" s="135">
        <f>COUNTIF(BalaiPustakaPT, $A11)</f>
        <v/>
      </c>
      <c r="G11" s="135">
        <f>COUNTIF(KytaJayaMandiriCV, $A11)</f>
        <v/>
      </c>
      <c r="H11" s="135">
        <f>COUNTIF(SindunataCV, $A11)</f>
        <v/>
      </c>
      <c r="I11" s="135">
        <f>COUNTIF(SyiahKualaUniversityPress, $A11)</f>
        <v/>
      </c>
      <c r="J11" s="135">
        <f>COUNTIF(UINMALIKIPRESS, $A11)</f>
        <v/>
      </c>
      <c r="K11" s="135">
        <f>COUNTIF(UNISMAPRESS, $A11)</f>
        <v/>
      </c>
      <c r="L11" s="135">
        <f>COUNTIF(UnitomoPress, $A11)</f>
        <v/>
      </c>
      <c r="M11" s="135">
        <f>COUNTIF(TITIANILMUCV, $A11)</f>
        <v/>
      </c>
      <c r="N11" s="135">
        <f>COUNTIF(AlqaprintJatinangor, $A11)</f>
        <v/>
      </c>
      <c r="O11" s="135">
        <f>COUNTIF(AnantaVidyaCV, $A11)</f>
        <v/>
      </c>
      <c r="P11" s="135">
        <f>COUNTIF(AndiOffsetCV, $A11)</f>
        <v/>
      </c>
      <c r="Q11" s="135">
        <f>COUNTIF(BestariBuanaMurniGroupPT, $A11)</f>
        <v/>
      </c>
      <c r="R11" s="135">
        <f>COUNTIF(BintangSemestaMediaCV, $A11)</f>
        <v/>
      </c>
      <c r="S11" s="135">
        <f>COUNTIF(BPKTodungSutanGunungMuliaPT, $A11)</f>
        <v/>
      </c>
      <c r="T11" s="135">
        <f>COUNTIF(BrataFancyMediaPT, $A11)</f>
        <v/>
      </c>
      <c r="U11" s="135">
        <f>COUNTIF(BudiUtamaCVDeepublish, $A11)</f>
        <v/>
      </c>
      <c r="V11" s="135">
        <f>COUNTIF(BukaBukuPustaka, $A11)</f>
        <v/>
      </c>
      <c r="W11" s="135">
        <f>COUNTIF(BUMIAKSARAPT, $A11)</f>
        <v/>
      </c>
      <c r="X11" s="135">
        <f>COUNTIF(CahayaDuabelasSemestaPT, $A11)</f>
        <v/>
      </c>
      <c r="Y11" s="135">
        <f>COUNTIF(CitraAdityaBaktiPT, $A11)</f>
        <v/>
      </c>
      <c r="Z11" s="135">
        <f>COUNTIF(DeltaEdukasiPrimaCV, $A11)</f>
        <v/>
      </c>
      <c r="AA11" s="135">
        <f>COUNTIF(DIANDRAPRIMAMITRAMEDIACV, $A11)</f>
        <v/>
      </c>
      <c r="AB11" s="135">
        <f>COUNTIF(DuniaPustakaJayaPT, $A11)</f>
        <v/>
      </c>
      <c r="AC11" s="135">
        <f>COUNTIF(DutaPustakaIndonesiaPT, $A11)</f>
        <v/>
      </c>
      <c r="AD11" s="135">
        <f>COUNTIF(ElementaMediaLiterasiPT, $A11)</f>
        <v/>
      </c>
      <c r="AE11" s="135">
        <f>COUNTIF(ElexMediaKomputindoPT, $A11)</f>
        <v/>
      </c>
      <c r="AF11" s="135">
        <f>COUNTIF(EraAdicitraIntermediaPT, $A11)</f>
        <v/>
      </c>
      <c r="AG11" s="135">
        <f>COUNTIF(GarudaMasSejahteraCV, $A11)</f>
        <v/>
      </c>
      <c r="AH11" s="135">
        <f>COUNTIF(GavaMediaCV, $A11)</f>
        <v/>
      </c>
      <c r="AI11" s="135">
        <f>COUNTIF(GemaInsani, $A11)</f>
        <v/>
      </c>
      <c r="AJ11" s="135">
        <f>COUNTIF(GrahaPrintamaSelarasCV, $A11)</f>
        <v/>
      </c>
      <c r="AK11" s="135">
        <f>COUNTIF(GramediaPustakaUtamaPT, $A11)</f>
        <v/>
      </c>
      <c r="AL11" s="135">
        <f>COUNTIF(GrasindoGramediaWidiaSaranaIndonesia, $A11)</f>
        <v/>
      </c>
      <c r="AM11" s="135">
        <f>COUNTIF(IndivaMediaKreasiPT, $A11)</f>
        <v/>
      </c>
      <c r="AN11" s="135">
        <f>COUNTIF(IndocampCV, $A11)</f>
        <v/>
      </c>
      <c r="AO11" s="135">
        <f>COUNTIF(IndonesiaEmasGroup, $A11)</f>
        <v/>
      </c>
      <c r="AP11" s="135">
        <f>COUNTIF(IntanPariwaraGrupCempakaPutihPT, $A11)</f>
        <v/>
      </c>
      <c r="AQ11" s="135">
        <f>COUNTIF(InteraCV, $A11)</f>
        <v/>
      </c>
      <c r="AR11" s="135">
        <f>COUNTIF(JejakPublisherCV, $A11)</f>
        <v/>
      </c>
      <c r="AS11" s="135">
        <f>COUNTIF(JejakPustaka, $A11)</f>
        <v/>
      </c>
      <c r="AT11" s="135">
        <f>COUNTIF(JepePressMediaUtamaPT, $A11)</f>
        <v/>
      </c>
      <c r="AU11" s="135">
        <f>COUNTIF(KanisiusPT, $A11)</f>
        <v/>
      </c>
      <c r="AV11" s="135">
        <f>COUNTIF(KesaintBlancIndahPT, $A11)</f>
        <v/>
      </c>
      <c r="AW11" s="135">
        <f>COUNTIF(KompasMediaNusantaraPenerbitBukuKompas, $A11)</f>
        <v/>
      </c>
      <c r="AX11" s="135">
        <f>COUNTIF(LanggamPustaka, $A11)</f>
        <v/>
      </c>
      <c r="AY11" s="135">
        <f>COUNTIF(LatifKittoMahesaPT, $A11)</f>
        <v/>
      </c>
      <c r="AZ11" s="135">
        <f>COUNTIF(LENTERAHATIPT, $A11)</f>
        <v/>
      </c>
      <c r="BA11" s="135">
        <f>COUNTIF(LenteraPustakaIndonesia, $A11)</f>
        <v/>
      </c>
      <c r="BB11" s="135">
        <f>COUNTIF(LiterasiNusantaraAbadiGroupPT, $A11)</f>
        <v/>
      </c>
      <c r="BC11" s="135">
        <f>COUNTIF(LiterindoBerkahKaryaPT, $A11)</f>
        <v/>
      </c>
      <c r="BD11" s="135">
        <f>COUNTIF(LOKAAKSARACV, $A11)</f>
        <v/>
      </c>
      <c r="BE11" s="135">
        <f>COUNTIF(LuximaMetroMediaPT, $A11)</f>
        <v/>
      </c>
      <c r="BF11" s="135">
        <f>COUNTIF(MandarMajuCV, $A11)</f>
        <v/>
      </c>
      <c r="BG11" s="135">
        <f>COUNTIF(MediaAkselerasi, $A11)</f>
        <v/>
      </c>
      <c r="BH11" s="135">
        <f>COUNTIF(MediaCendekiaMuslimCV, $A11)</f>
        <v/>
      </c>
      <c r="BI11" s="135">
        <f>COUNTIF(MediaDinamikaSelarasPT, $A11)</f>
        <v/>
      </c>
      <c r="BJ11" s="135">
        <f>COUNTIF(MediaKaryaPutraCV, $A11)</f>
        <v/>
      </c>
      <c r="BK11" s="135">
        <f>COUNTIF(MediaPressindoPT, $A11)</f>
        <v/>
      </c>
      <c r="BL11" s="135">
        <f>COUNTIF(MediantaraSemestaPT, $A11)</f>
        <v/>
      </c>
      <c r="BM11" s="135">
        <f>COUNTIF(MelaniaPublishingCV, $A11)</f>
        <v/>
      </c>
      <c r="BN11" s="135">
        <f>COUNTIF(MutiaraAksaraCV, $A11)</f>
        <v/>
      </c>
      <c r="BO11" s="135">
        <f>COUNTIF(NafalGlobalNusantaraPT, $A11)</f>
        <v/>
      </c>
      <c r="BP11" s="135">
        <f>COUNTIF(NiagaSwadayaPT, $A11)</f>
        <v/>
      </c>
      <c r="BQ11" s="135">
        <f>COUNTIF(NuansaCendekiaCV, $A11)</f>
        <v/>
      </c>
      <c r="BR11" s="135">
        <f>COUNTIF(PenebarSwadayaPT, $A11)</f>
        <v/>
      </c>
      <c r="BS11" s="135">
        <f>COUNTIF(PenerbitAdab, $A11)</f>
        <v/>
      </c>
      <c r="BT11" s="135">
        <f>COUNTIF(PenerbitEGC, $A11)</f>
        <v/>
      </c>
      <c r="BU11" s="135">
        <f>COUNTIF(PenerbitIPBPressPT, $A11)</f>
        <v/>
      </c>
      <c r="BV11" s="135">
        <f>COUNTIF(PenerbitSalemba, $A11)</f>
        <v/>
      </c>
      <c r="BW11" s="135">
        <f>COUNTIF(PohonCahayaSemestaPT, $A11)</f>
        <v/>
      </c>
      <c r="BX11" s="135">
        <f>COUNTIF(PranaDinamikaSejahteraPT, $A11)</f>
        <v/>
      </c>
      <c r="BY11" s="135">
        <f>COUNTIF(PrenadaMediaGroup, $A11)</f>
        <v/>
      </c>
      <c r="BZ11" s="135">
        <f>COUNTIF(PusatDatadanAnalisaTempoPT, $A11)</f>
        <v/>
      </c>
      <c r="CA11" s="135">
        <f>COUNTIF(PuspaSwaraPT, $A11)</f>
        <v/>
      </c>
      <c r="CB11" s="135">
        <f>COUNTIF(PustakaBaruPress, $A11)</f>
        <v/>
      </c>
      <c r="CC11" s="135">
        <f>COUNTIF(PustakaBengawanCV, $A11)</f>
        <v/>
      </c>
      <c r="CD11" s="135">
        <f>COUNTIF(PustakaRumahCintaCV, $A11)</f>
        <v/>
      </c>
      <c r="CE11" s="135">
        <f>COUNTIF(RajaGrafindoPersadaPT, $A11)</f>
        <v/>
      </c>
      <c r="CF11" s="135">
        <f>COUNTIF(RajawaliIntanCemerlang, $A11)</f>
        <v/>
      </c>
      <c r="CG11" s="135">
        <f>COUNTIF(RayyanaKomunikasindoPT, $A11)</f>
        <v/>
      </c>
      <c r="CH11" s="135">
        <f>COUNTIF(RefikaAditamaPT, $A11)</f>
        <v/>
      </c>
      <c r="CI11" s="135">
        <f>COUNTIF(RemajaRosdakaryaPT, $A11)</f>
        <v/>
      </c>
      <c r="CJ11" s="135">
        <f>COUNTIF(ReneTurosIndonesiaPT, $A11)</f>
        <v/>
      </c>
      <c r="CK11" s="135">
        <f>COUNTIF(SaranaPancakaryaNusaPT, $A11)</f>
        <v/>
      </c>
      <c r="CL11" s="135">
        <f>COUNTIF(ScopindoMediaPustakaPT, $A11)</f>
        <v/>
      </c>
      <c r="CM11" s="135">
        <f>COUNTIF(SetiAjiCV, $A11)</f>
        <v/>
      </c>
      <c r="CN11" s="135">
        <f>COUNTIF(SinergiPrimaMagnaCV, $A11)</f>
        <v/>
      </c>
      <c r="CO11" s="135">
        <f>COUNTIF(TazkiaInvestindoUtamaPT, $A11)</f>
        <v/>
      </c>
      <c r="CP11" s="135">
        <f>COUNTIF(TeguhKaryaCV, $A11)</f>
        <v/>
      </c>
      <c r="CQ11" s="135">
        <f>COUNTIF(TigaSerangkaiPustakaMandiriPT, $A11)</f>
        <v/>
      </c>
      <c r="CR11" s="135">
        <f>COUNTIF(TrubusSwadayaPT, $A11)</f>
        <v/>
      </c>
      <c r="CS11" s="135">
        <f>COUNTIF(UGMPress, $A11)</f>
        <v/>
      </c>
      <c r="CU11" s="36" t="n"/>
      <c r="CV11" s="36" t="n"/>
      <c r="CW11" s="36" t="n"/>
      <c r="CX11" s="36" t="n"/>
      <c r="CY11" s="36" t="n"/>
      <c r="CZ11" s="36" t="n"/>
      <c r="DA11" s="36" t="n"/>
      <c r="DB11" s="36" t="n"/>
      <c r="DC11" s="36" t="n"/>
      <c r="DD11" s="36" t="n"/>
      <c r="DE11" s="36" t="n"/>
      <c r="DF11" s="36" t="n"/>
      <c r="DG11" s="36" t="n"/>
      <c r="DH11" s="36" t="n"/>
      <c r="DI11" s="36" t="n"/>
      <c r="DJ11" s="36" t="n"/>
      <c r="DK11" s="36" t="n"/>
      <c r="DL11" s="36" t="n"/>
      <c r="DM11" s="36" t="n"/>
      <c r="DN11" s="36" t="n"/>
      <c r="DO11" s="36" t="n"/>
      <c r="DP11" s="36" t="n"/>
      <c r="DQ11" s="36" t="n"/>
      <c r="DR11" s="36" t="n"/>
      <c r="DS11" s="36" t="n"/>
      <c r="DT11" s="36" t="n"/>
      <c r="DU11" s="36" t="n"/>
      <c r="DV11" s="36" t="n"/>
      <c r="DW11" s="36" t="n"/>
      <c r="DX11" s="36" t="n"/>
      <c r="DY11" s="36" t="n"/>
      <c r="DZ11" s="36" t="n"/>
      <c r="EA11" s="36" t="n"/>
      <c r="EB11" s="36" t="n"/>
      <c r="EC11" s="36" t="n"/>
      <c r="ED11" s="36" t="n"/>
      <c r="EE11" s="36" t="n"/>
      <c r="EF11" s="36" t="n"/>
      <c r="EG11" s="36" t="n"/>
      <c r="EH11" s="36" t="n"/>
      <c r="EI11" s="36" t="n"/>
      <c r="EJ11" s="36" t="n"/>
      <c r="EK11" s="36" t="n"/>
      <c r="EL11" s="36" t="n"/>
      <c r="EM11" s="36" t="n"/>
      <c r="EN11" s="36" t="n"/>
    </row>
    <row r="12">
      <c r="A12" s="146" t="inlineStr">
        <is>
          <t>001.02</t>
        </is>
      </c>
      <c r="B12" s="146" t="inlineStr">
        <is>
          <t>Fiksi Remaja</t>
        </is>
      </c>
      <c r="C12" s="147">
        <f>SUM(E12:CS12)</f>
        <v/>
      </c>
      <c r="D12" s="147" t="n"/>
      <c r="E12" s="135">
        <f>COUNTIF(AlumniPT, $A12)</f>
        <v/>
      </c>
      <c r="F12" s="135">
        <f>COUNTIF(BalaiPustakaPT, $A12)</f>
        <v/>
      </c>
      <c r="G12" s="135">
        <f>COUNTIF(KytaJayaMandiriCV, $A12)</f>
        <v/>
      </c>
      <c r="H12" s="135">
        <f>COUNTIF(SindunataCV, $A12)</f>
        <v/>
      </c>
      <c r="I12" s="135">
        <f>COUNTIF(SyiahKualaUniversityPress, $A12)</f>
        <v/>
      </c>
      <c r="J12" s="135">
        <f>COUNTIF(UINMALIKIPRESS, $A12)</f>
        <v/>
      </c>
      <c r="K12" s="135">
        <f>COUNTIF(UNISMAPRESS, $A12)</f>
        <v/>
      </c>
      <c r="L12" s="135">
        <f>COUNTIF(UnitomoPress, $A12)</f>
        <v/>
      </c>
      <c r="M12" s="135">
        <f>COUNTIF(TITIANILMUCV, $A12)</f>
        <v/>
      </c>
      <c r="N12" s="135">
        <f>COUNTIF(AlqaprintJatinangor, $A12)</f>
        <v/>
      </c>
      <c r="O12" s="135">
        <f>COUNTIF(AnantaVidyaCV, $A12)</f>
        <v/>
      </c>
      <c r="P12" s="135">
        <f>COUNTIF(AndiOffsetCV, $A12)</f>
        <v/>
      </c>
      <c r="Q12" s="135">
        <f>COUNTIF(BestariBuanaMurniGroupPT, $A12)</f>
        <v/>
      </c>
      <c r="R12" s="135">
        <f>COUNTIF(BintangSemestaMediaCV, $A12)</f>
        <v/>
      </c>
      <c r="S12" s="135">
        <f>COUNTIF(BPKTodungSutanGunungMuliaPT, $A12)</f>
        <v/>
      </c>
      <c r="T12" s="135">
        <f>COUNTIF(BrataFancyMediaPT, $A12)</f>
        <v/>
      </c>
      <c r="U12" s="135">
        <f>COUNTIF(BudiUtamaCVDeepublish, $A12)</f>
        <v/>
      </c>
      <c r="V12" s="135">
        <f>COUNTIF(BukaBukuPustaka, $A12)</f>
        <v/>
      </c>
      <c r="W12" s="135">
        <f>COUNTIF(BUMIAKSARAPT, $A12)</f>
        <v/>
      </c>
      <c r="X12" s="135">
        <f>COUNTIF(CahayaDuabelasSemestaPT, $A12)</f>
        <v/>
      </c>
      <c r="Y12" s="135">
        <f>COUNTIF(CitraAdityaBaktiPT, $A12)</f>
        <v/>
      </c>
      <c r="Z12" s="135">
        <f>COUNTIF(DeltaEdukasiPrimaCV, $A12)</f>
        <v/>
      </c>
      <c r="AA12" s="135">
        <f>COUNTIF(DIANDRAPRIMAMITRAMEDIACV, $A12)</f>
        <v/>
      </c>
      <c r="AB12" s="135">
        <f>COUNTIF(DuniaPustakaJayaPT, $A12)</f>
        <v/>
      </c>
      <c r="AC12" s="135">
        <f>COUNTIF(DutaPustakaIndonesiaPT, $A12)</f>
        <v/>
      </c>
      <c r="AD12" s="135">
        <f>COUNTIF(ElementaMediaLiterasiPT, $A12)</f>
        <v/>
      </c>
      <c r="AE12" s="135">
        <f>COUNTIF(ElexMediaKomputindoPT, $A12)</f>
        <v/>
      </c>
      <c r="AF12" s="135">
        <f>COUNTIF(EraAdicitraIntermediaPT, $A12)</f>
        <v/>
      </c>
      <c r="AG12" s="135">
        <f>COUNTIF(GarudaMasSejahteraCV, $A12)</f>
        <v/>
      </c>
      <c r="AH12" s="135">
        <f>COUNTIF(GavaMediaCV, $A12)</f>
        <v/>
      </c>
      <c r="AI12" s="135">
        <f>COUNTIF(GemaInsani, $A12)</f>
        <v/>
      </c>
      <c r="AJ12" s="135">
        <f>COUNTIF(GrahaPrintamaSelarasCV, $A12)</f>
        <v/>
      </c>
      <c r="AK12" s="135">
        <f>COUNTIF(GramediaPustakaUtamaPT, $A12)</f>
        <v/>
      </c>
      <c r="AL12" s="135">
        <f>COUNTIF(GrasindoGramediaWidiaSaranaIndonesia, $A12)</f>
        <v/>
      </c>
      <c r="AM12" s="135">
        <f>COUNTIF(IndivaMediaKreasiPT, $A12)</f>
        <v/>
      </c>
      <c r="AN12" s="135">
        <f>COUNTIF(IndocampCV, $A12)</f>
        <v/>
      </c>
      <c r="AO12" s="135">
        <f>COUNTIF(IndonesiaEmasGroup, $A12)</f>
        <v/>
      </c>
      <c r="AP12" s="135">
        <f>COUNTIF(IntanPariwaraGrupCempakaPutihPT, $A12)</f>
        <v/>
      </c>
      <c r="AQ12" s="135">
        <f>COUNTIF(InteraCV, $A12)</f>
        <v/>
      </c>
      <c r="AR12" s="135">
        <f>COUNTIF(JejakPublisherCV, $A12)</f>
        <v/>
      </c>
      <c r="AS12" s="135">
        <f>COUNTIF(JejakPustaka, $A12)</f>
        <v/>
      </c>
      <c r="AT12" s="135">
        <f>COUNTIF(JepePressMediaUtamaPT, $A12)</f>
        <v/>
      </c>
      <c r="AU12" s="135">
        <f>COUNTIF(KanisiusPT, $A12)</f>
        <v/>
      </c>
      <c r="AV12" s="135">
        <f>COUNTIF(KesaintBlancIndahPT, $A12)</f>
        <v/>
      </c>
      <c r="AW12" s="135">
        <f>COUNTIF(KompasMediaNusantaraPenerbitBukuKompas, $A12)</f>
        <v/>
      </c>
      <c r="AX12" s="135">
        <f>COUNTIF(LanggamPustaka, $A12)</f>
        <v/>
      </c>
      <c r="AY12" s="135">
        <f>COUNTIF(LatifKittoMahesaPT, $A12)</f>
        <v/>
      </c>
      <c r="AZ12" s="135">
        <f>COUNTIF(LENTERAHATIPT, $A12)</f>
        <v/>
      </c>
      <c r="BA12" s="135">
        <f>COUNTIF(LenteraPustakaIndonesia, $A12)</f>
        <v/>
      </c>
      <c r="BB12" s="135">
        <f>COUNTIF(LiterasiNusantaraAbadiGroupPT, $A12)</f>
        <v/>
      </c>
      <c r="BC12" s="135">
        <f>COUNTIF(LiterindoBerkahKaryaPT, $A12)</f>
        <v/>
      </c>
      <c r="BD12" s="135">
        <f>COUNTIF(LOKAAKSARACV, $A12)</f>
        <v/>
      </c>
      <c r="BE12" s="135">
        <f>COUNTIF(LuximaMetroMediaPT, $A12)</f>
        <v/>
      </c>
      <c r="BF12" s="135">
        <f>COUNTIF(MandarMajuCV, $A12)</f>
        <v/>
      </c>
      <c r="BG12" s="135">
        <f>COUNTIF(MediaAkselerasi, $A12)</f>
        <v/>
      </c>
      <c r="BH12" s="135">
        <f>COUNTIF(MediaCendekiaMuslimCV, $A12)</f>
        <v/>
      </c>
      <c r="BI12" s="135">
        <f>COUNTIF(MediaDinamikaSelarasPT, $A12)</f>
        <v/>
      </c>
      <c r="BJ12" s="135">
        <f>COUNTIF(MediaKaryaPutraCV, $A12)</f>
        <v/>
      </c>
      <c r="BK12" s="135">
        <f>COUNTIF(MediaPressindoPT, $A12)</f>
        <v/>
      </c>
      <c r="BL12" s="135">
        <f>COUNTIF(MediantaraSemestaPT, $A12)</f>
        <v/>
      </c>
      <c r="BM12" s="135">
        <f>COUNTIF(MelaniaPublishingCV, $A12)</f>
        <v/>
      </c>
      <c r="BN12" s="135">
        <f>COUNTIF(MutiaraAksaraCV, $A12)</f>
        <v/>
      </c>
      <c r="BO12" s="135">
        <f>COUNTIF(NafalGlobalNusantaraPT, $A12)</f>
        <v/>
      </c>
      <c r="BP12" s="135">
        <f>COUNTIF(NiagaSwadayaPT, $A12)</f>
        <v/>
      </c>
      <c r="BQ12" s="135">
        <f>COUNTIF(NuansaCendekiaCV, $A12)</f>
        <v/>
      </c>
      <c r="BR12" s="135">
        <f>COUNTIF(PenebarSwadayaPT, $A12)</f>
        <v/>
      </c>
      <c r="BS12" s="135">
        <f>COUNTIF(PenerbitAdab, $A12)</f>
        <v/>
      </c>
      <c r="BT12" s="135">
        <f>COUNTIF(PenerbitEGC, $A12)</f>
        <v/>
      </c>
      <c r="BU12" s="135">
        <f>COUNTIF(PenerbitIPBPressPT, $A12)</f>
        <v/>
      </c>
      <c r="BV12" s="135">
        <f>COUNTIF(PenerbitSalemba, $A12)</f>
        <v/>
      </c>
      <c r="BW12" s="135">
        <f>COUNTIF(PohonCahayaSemestaPT, $A12)</f>
        <v/>
      </c>
      <c r="BX12" s="135">
        <f>COUNTIF(PranaDinamikaSejahteraPT, $A12)</f>
        <v/>
      </c>
      <c r="BY12" s="135">
        <f>COUNTIF(PrenadaMediaGroup, $A12)</f>
        <v/>
      </c>
      <c r="BZ12" s="135">
        <f>COUNTIF(PusatDatadanAnalisaTempoPT, $A12)</f>
        <v/>
      </c>
      <c r="CA12" s="135">
        <f>COUNTIF(PuspaSwaraPT, $A12)</f>
        <v/>
      </c>
      <c r="CB12" s="135">
        <f>COUNTIF(PustakaBaruPress, $A12)</f>
        <v/>
      </c>
      <c r="CC12" s="135">
        <f>COUNTIF(PustakaBengawanCV, $A12)</f>
        <v/>
      </c>
      <c r="CD12" s="135">
        <f>COUNTIF(PustakaRumahCintaCV, $A12)</f>
        <v/>
      </c>
      <c r="CE12" s="135">
        <f>COUNTIF(RajaGrafindoPersadaPT, $A12)</f>
        <v/>
      </c>
      <c r="CF12" s="135">
        <f>COUNTIF(RajawaliIntanCemerlang, $A12)</f>
        <v/>
      </c>
      <c r="CG12" s="135">
        <f>COUNTIF(RayyanaKomunikasindoPT, $A12)</f>
        <v/>
      </c>
      <c r="CH12" s="135">
        <f>COUNTIF(RefikaAditamaPT, $A12)</f>
        <v/>
      </c>
      <c r="CI12" s="135">
        <f>COUNTIF(RemajaRosdakaryaPT, $A12)</f>
        <v/>
      </c>
      <c r="CJ12" s="135">
        <f>COUNTIF(ReneTurosIndonesiaPT, $A12)</f>
        <v/>
      </c>
      <c r="CK12" s="135">
        <f>COUNTIF(SaranaPancakaryaNusaPT, $A12)</f>
        <v/>
      </c>
      <c r="CL12" s="135">
        <f>COUNTIF(ScopindoMediaPustakaPT, $A12)</f>
        <v/>
      </c>
      <c r="CM12" s="135">
        <f>COUNTIF(SetiAjiCV, $A12)</f>
        <v/>
      </c>
      <c r="CN12" s="135">
        <f>COUNTIF(SinergiPrimaMagnaCV, $A12)</f>
        <v/>
      </c>
      <c r="CO12" s="135">
        <f>COUNTIF(TazkiaInvestindoUtamaPT, $A12)</f>
        <v/>
      </c>
      <c r="CP12" s="135">
        <f>COUNTIF(TeguhKaryaCV, $A12)</f>
        <v/>
      </c>
      <c r="CQ12" s="135">
        <f>COUNTIF(TigaSerangkaiPustakaMandiriPT, $A12)</f>
        <v/>
      </c>
      <c r="CR12" s="135">
        <f>COUNTIF(TrubusSwadayaPT, $A12)</f>
        <v/>
      </c>
      <c r="CS12" s="135">
        <f>COUNTIF(UGMPress, $A12)</f>
        <v/>
      </c>
      <c r="CU12" s="36" t="n"/>
      <c r="CV12" s="36" t="n"/>
      <c r="CW12" s="36" t="n"/>
      <c r="CX12" s="36" t="n"/>
      <c r="CY12" s="36" t="n"/>
      <c r="CZ12" s="36" t="n"/>
      <c r="DA12" s="36" t="n"/>
      <c r="DB12" s="36" t="n"/>
      <c r="DC12" s="36" t="n"/>
      <c r="DD12" s="36" t="n"/>
      <c r="DE12" s="36" t="n"/>
      <c r="DF12" s="36" t="n"/>
      <c r="DG12" s="36" t="n"/>
      <c r="DH12" s="36" t="n"/>
      <c r="DI12" s="36" t="n"/>
      <c r="DJ12" s="36" t="n"/>
      <c r="DK12" s="36" t="n"/>
      <c r="DL12" s="36" t="n"/>
      <c r="DM12" s="36" t="n"/>
      <c r="DN12" s="36" t="n"/>
      <c r="DO12" s="36" t="n"/>
      <c r="DP12" s="36" t="n"/>
      <c r="DQ12" s="36" t="n"/>
      <c r="DR12" s="36" t="n"/>
      <c r="DS12" s="36" t="n"/>
      <c r="DT12" s="36" t="n"/>
      <c r="DU12" s="36" t="n"/>
      <c r="DV12" s="36" t="n"/>
      <c r="DW12" s="36" t="n"/>
      <c r="DX12" s="36" t="n"/>
      <c r="DY12" s="36" t="n"/>
      <c r="DZ12" s="36" t="n"/>
      <c r="EA12" s="36" t="n"/>
      <c r="EB12" s="36" t="n"/>
      <c r="EC12" s="36" t="n"/>
      <c r="ED12" s="36" t="n"/>
      <c r="EE12" s="36" t="n"/>
      <c r="EF12" s="36" t="n"/>
      <c r="EG12" s="36" t="n"/>
      <c r="EH12" s="36" t="n"/>
      <c r="EI12" s="36" t="n"/>
      <c r="EJ12" s="36" t="n"/>
      <c r="EK12" s="36" t="n"/>
      <c r="EL12" s="36" t="n"/>
      <c r="EM12" s="36" t="n"/>
      <c r="EN12" s="36" t="n"/>
    </row>
    <row r="13">
      <c r="A13" s="146" t="inlineStr">
        <is>
          <t>001.03</t>
        </is>
      </c>
      <c r="B13" s="146" t="inlineStr">
        <is>
          <t>Fiksi Dewasa</t>
        </is>
      </c>
      <c r="C13" s="147">
        <f>SUM(E13:CS13)</f>
        <v/>
      </c>
      <c r="D13" s="147" t="n"/>
      <c r="E13" s="135">
        <f>COUNTIF(AlumniPT, $A13)</f>
        <v/>
      </c>
      <c r="F13" s="135">
        <f>COUNTIF(BalaiPustakaPT, $A13)</f>
        <v/>
      </c>
      <c r="G13" s="135">
        <f>COUNTIF(KytaJayaMandiriCV, $A13)</f>
        <v/>
      </c>
      <c r="H13" s="135">
        <f>COUNTIF(SindunataCV, $A13)</f>
        <v/>
      </c>
      <c r="I13" s="135">
        <f>COUNTIF(SyiahKualaUniversityPress, $A13)</f>
        <v/>
      </c>
      <c r="J13" s="135">
        <f>COUNTIF(UINMALIKIPRESS, $A13)</f>
        <v/>
      </c>
      <c r="K13" s="135">
        <f>COUNTIF(UNISMAPRESS, $A13)</f>
        <v/>
      </c>
      <c r="L13" s="135">
        <f>COUNTIF(UnitomoPress, $A13)</f>
        <v/>
      </c>
      <c r="M13" s="135">
        <f>COUNTIF(TITIANILMUCV, $A13)</f>
        <v/>
      </c>
      <c r="N13" s="135">
        <f>COUNTIF(AlqaprintJatinangor, $A13)</f>
        <v/>
      </c>
      <c r="O13" s="135">
        <f>COUNTIF(AnantaVidyaCV, $A13)</f>
        <v/>
      </c>
      <c r="P13" s="135">
        <f>COUNTIF(AndiOffsetCV, $A13)</f>
        <v/>
      </c>
      <c r="Q13" s="135">
        <f>COUNTIF(BestariBuanaMurniGroupPT, $A13)</f>
        <v/>
      </c>
      <c r="R13" s="135">
        <f>COUNTIF(BintangSemestaMediaCV, $A13)</f>
        <v/>
      </c>
      <c r="S13" s="135">
        <f>COUNTIF(BPKTodungSutanGunungMuliaPT, $A13)</f>
        <v/>
      </c>
      <c r="T13" s="135">
        <f>COUNTIF(BrataFancyMediaPT, $A13)</f>
        <v/>
      </c>
      <c r="U13" s="135">
        <f>COUNTIF(BudiUtamaCVDeepublish, $A13)</f>
        <v/>
      </c>
      <c r="V13" s="135">
        <f>COUNTIF(BukaBukuPustaka, $A13)</f>
        <v/>
      </c>
      <c r="W13" s="135">
        <f>COUNTIF(BUMIAKSARAPT, $A13)</f>
        <v/>
      </c>
      <c r="X13" s="135">
        <f>COUNTIF(CahayaDuabelasSemestaPT, $A13)</f>
        <v/>
      </c>
      <c r="Y13" s="135">
        <f>COUNTIF(CitraAdityaBaktiPT, $A13)</f>
        <v/>
      </c>
      <c r="Z13" s="135">
        <f>COUNTIF(DeltaEdukasiPrimaCV, $A13)</f>
        <v/>
      </c>
      <c r="AA13" s="135">
        <f>COUNTIF(DIANDRAPRIMAMITRAMEDIACV, $A13)</f>
        <v/>
      </c>
      <c r="AB13" s="135">
        <f>COUNTIF(DuniaPustakaJayaPT, $A13)</f>
        <v/>
      </c>
      <c r="AC13" s="135">
        <f>COUNTIF(DutaPustakaIndonesiaPT, $A13)</f>
        <v/>
      </c>
      <c r="AD13" s="135">
        <f>COUNTIF(ElementaMediaLiterasiPT, $A13)</f>
        <v/>
      </c>
      <c r="AE13" s="135">
        <f>COUNTIF(ElexMediaKomputindoPT, $A13)</f>
        <v/>
      </c>
      <c r="AF13" s="135">
        <f>COUNTIF(EraAdicitraIntermediaPT, $A13)</f>
        <v/>
      </c>
      <c r="AG13" s="135">
        <f>COUNTIF(GarudaMasSejahteraCV, $A13)</f>
        <v/>
      </c>
      <c r="AH13" s="135">
        <f>COUNTIF(GavaMediaCV, $A13)</f>
        <v/>
      </c>
      <c r="AI13" s="135">
        <f>COUNTIF(GemaInsani, $A13)</f>
        <v/>
      </c>
      <c r="AJ13" s="135">
        <f>COUNTIF(GrahaPrintamaSelarasCV, $A13)</f>
        <v/>
      </c>
      <c r="AK13" s="135">
        <f>COUNTIF(GramediaPustakaUtamaPT, $A13)</f>
        <v/>
      </c>
      <c r="AL13" s="135">
        <f>COUNTIF(GrasindoGramediaWidiaSaranaIndonesia, $A13)</f>
        <v/>
      </c>
      <c r="AM13" s="135">
        <f>COUNTIF(IndivaMediaKreasiPT, $A13)</f>
        <v/>
      </c>
      <c r="AN13" s="135">
        <f>COUNTIF(IndocampCV, $A13)</f>
        <v/>
      </c>
      <c r="AO13" s="135">
        <f>COUNTIF(IndonesiaEmasGroup, $A13)</f>
        <v/>
      </c>
      <c r="AP13" s="135">
        <f>COUNTIF(IntanPariwaraGrupCempakaPutihPT, $A13)</f>
        <v/>
      </c>
      <c r="AQ13" s="135">
        <f>COUNTIF(InteraCV, $A13)</f>
        <v/>
      </c>
      <c r="AR13" s="135">
        <f>COUNTIF(JejakPublisherCV, $A13)</f>
        <v/>
      </c>
      <c r="AS13" s="135">
        <f>COUNTIF(JejakPustaka, $A13)</f>
        <v/>
      </c>
      <c r="AT13" s="135">
        <f>COUNTIF(JepePressMediaUtamaPT, $A13)</f>
        <v/>
      </c>
      <c r="AU13" s="135">
        <f>COUNTIF(KanisiusPT, $A13)</f>
        <v/>
      </c>
      <c r="AV13" s="135">
        <f>COUNTIF(KesaintBlancIndahPT, $A13)</f>
        <v/>
      </c>
      <c r="AW13" s="135">
        <f>COUNTIF(KompasMediaNusantaraPenerbitBukuKompas, $A13)</f>
        <v/>
      </c>
      <c r="AX13" s="135">
        <f>COUNTIF(LanggamPustaka, $A13)</f>
        <v/>
      </c>
      <c r="AY13" s="135">
        <f>COUNTIF(LatifKittoMahesaPT, $A13)</f>
        <v/>
      </c>
      <c r="AZ13" s="135">
        <f>COUNTIF(LENTERAHATIPT, $A13)</f>
        <v/>
      </c>
      <c r="BA13" s="135">
        <f>COUNTIF(LenteraPustakaIndonesia, $A13)</f>
        <v/>
      </c>
      <c r="BB13" s="135">
        <f>COUNTIF(LiterasiNusantaraAbadiGroupPT, $A13)</f>
        <v/>
      </c>
      <c r="BC13" s="135">
        <f>COUNTIF(LiterindoBerkahKaryaPT, $A13)</f>
        <v/>
      </c>
      <c r="BD13" s="135">
        <f>COUNTIF(LOKAAKSARACV, $A13)</f>
        <v/>
      </c>
      <c r="BE13" s="135">
        <f>COUNTIF(LuximaMetroMediaPT, $A13)</f>
        <v/>
      </c>
      <c r="BF13" s="135">
        <f>COUNTIF(MandarMajuCV, $A13)</f>
        <v/>
      </c>
      <c r="BG13" s="135">
        <f>COUNTIF(MediaAkselerasi, $A13)</f>
        <v/>
      </c>
      <c r="BH13" s="135">
        <f>COUNTIF(MediaCendekiaMuslimCV, $A13)</f>
        <v/>
      </c>
      <c r="BI13" s="135">
        <f>COUNTIF(MediaDinamikaSelarasPT, $A13)</f>
        <v/>
      </c>
      <c r="BJ13" s="135">
        <f>COUNTIF(MediaKaryaPutraCV, $A13)</f>
        <v/>
      </c>
      <c r="BK13" s="135">
        <f>COUNTIF(MediaPressindoPT, $A13)</f>
        <v/>
      </c>
      <c r="BL13" s="135">
        <f>COUNTIF(MediantaraSemestaPT, $A13)</f>
        <v/>
      </c>
      <c r="BM13" s="135">
        <f>COUNTIF(MelaniaPublishingCV, $A13)</f>
        <v/>
      </c>
      <c r="BN13" s="135">
        <f>COUNTIF(MutiaraAksaraCV, $A13)</f>
        <v/>
      </c>
      <c r="BO13" s="135">
        <f>COUNTIF(NafalGlobalNusantaraPT, $A13)</f>
        <v/>
      </c>
      <c r="BP13" s="135">
        <f>COUNTIF(NiagaSwadayaPT, $A13)</f>
        <v/>
      </c>
      <c r="BQ13" s="135">
        <f>COUNTIF(NuansaCendekiaCV, $A13)</f>
        <v/>
      </c>
      <c r="BR13" s="135">
        <f>COUNTIF(PenebarSwadayaPT, $A13)</f>
        <v/>
      </c>
      <c r="BS13" s="135">
        <f>COUNTIF(PenerbitAdab, $A13)</f>
        <v/>
      </c>
      <c r="BT13" s="135">
        <f>COUNTIF(PenerbitEGC, $A13)</f>
        <v/>
      </c>
      <c r="BU13" s="135">
        <f>COUNTIF(PenerbitIPBPressPT, $A13)</f>
        <v/>
      </c>
      <c r="BV13" s="135">
        <f>COUNTIF(PenerbitSalemba, $A13)</f>
        <v/>
      </c>
      <c r="BW13" s="135">
        <f>COUNTIF(PohonCahayaSemestaPT, $A13)</f>
        <v/>
      </c>
      <c r="BX13" s="135">
        <f>COUNTIF(PranaDinamikaSejahteraPT, $A13)</f>
        <v/>
      </c>
      <c r="BY13" s="135">
        <f>COUNTIF(PrenadaMediaGroup, $A13)</f>
        <v/>
      </c>
      <c r="BZ13" s="135">
        <f>COUNTIF(PusatDatadanAnalisaTempoPT, $A13)</f>
        <v/>
      </c>
      <c r="CA13" s="135">
        <f>COUNTIF(PuspaSwaraPT, $A13)</f>
        <v/>
      </c>
      <c r="CB13" s="135">
        <f>COUNTIF(PustakaBaruPress, $A13)</f>
        <v/>
      </c>
      <c r="CC13" s="135">
        <f>COUNTIF(PustakaBengawanCV, $A13)</f>
        <v/>
      </c>
      <c r="CD13" s="135">
        <f>COUNTIF(PustakaRumahCintaCV, $A13)</f>
        <v/>
      </c>
      <c r="CE13" s="135">
        <f>COUNTIF(RajaGrafindoPersadaPT, $A13)</f>
        <v/>
      </c>
      <c r="CF13" s="135">
        <f>COUNTIF(RajawaliIntanCemerlang, $A13)</f>
        <v/>
      </c>
      <c r="CG13" s="135">
        <f>COUNTIF(RayyanaKomunikasindoPT, $A13)</f>
        <v/>
      </c>
      <c r="CH13" s="135">
        <f>COUNTIF(RefikaAditamaPT, $A13)</f>
        <v/>
      </c>
      <c r="CI13" s="135">
        <f>COUNTIF(RemajaRosdakaryaPT, $A13)</f>
        <v/>
      </c>
      <c r="CJ13" s="135">
        <f>COUNTIF(ReneTurosIndonesiaPT, $A13)</f>
        <v/>
      </c>
      <c r="CK13" s="135">
        <f>COUNTIF(SaranaPancakaryaNusaPT, $A13)</f>
        <v/>
      </c>
      <c r="CL13" s="135">
        <f>COUNTIF(ScopindoMediaPustakaPT, $A13)</f>
        <v/>
      </c>
      <c r="CM13" s="135">
        <f>COUNTIF(SetiAjiCV, $A13)</f>
        <v/>
      </c>
      <c r="CN13" s="135">
        <f>COUNTIF(SinergiPrimaMagnaCV, $A13)</f>
        <v/>
      </c>
      <c r="CO13" s="135">
        <f>COUNTIF(TazkiaInvestindoUtamaPT, $A13)</f>
        <v/>
      </c>
      <c r="CP13" s="135">
        <f>COUNTIF(TeguhKaryaCV, $A13)</f>
        <v/>
      </c>
      <c r="CQ13" s="135">
        <f>COUNTIF(TigaSerangkaiPustakaMandiriPT, $A13)</f>
        <v/>
      </c>
      <c r="CR13" s="135">
        <f>COUNTIF(TrubusSwadayaPT, $A13)</f>
        <v/>
      </c>
      <c r="CS13" s="135">
        <f>COUNTIF(UGMPress, $A13)</f>
        <v/>
      </c>
      <c r="CU13" s="36" t="n"/>
      <c r="CV13" s="36" t="n"/>
      <c r="CW13" s="36" t="n"/>
      <c r="CX13" s="36" t="n"/>
      <c r="CY13" s="36" t="n"/>
      <c r="CZ13" s="36" t="n"/>
      <c r="DA13" s="36" t="n"/>
      <c r="DB13" s="36" t="n"/>
      <c r="DC13" s="36" t="n"/>
      <c r="DD13" s="36" t="n"/>
      <c r="DE13" s="36" t="n"/>
      <c r="DF13" s="36" t="n"/>
      <c r="DG13" s="36" t="n"/>
      <c r="DH13" s="36" t="n"/>
      <c r="DI13" s="36" t="n"/>
      <c r="DJ13" s="36" t="n"/>
      <c r="DK13" s="36" t="n"/>
      <c r="DL13" s="36" t="n"/>
      <c r="DM13" s="36" t="n"/>
      <c r="DN13" s="36" t="n"/>
      <c r="DO13" s="36" t="n"/>
      <c r="DP13" s="36" t="n"/>
      <c r="DQ13" s="36" t="n"/>
      <c r="DR13" s="36" t="n"/>
      <c r="DS13" s="36" t="n"/>
      <c r="DT13" s="36" t="n"/>
      <c r="DU13" s="36" t="n"/>
      <c r="DV13" s="36" t="n"/>
      <c r="DW13" s="36" t="n"/>
      <c r="DX13" s="36" t="n"/>
      <c r="DY13" s="36" t="n"/>
      <c r="DZ13" s="36" t="n"/>
      <c r="EA13" s="36" t="n"/>
      <c r="EB13" s="36" t="n"/>
      <c r="EC13" s="36" t="n"/>
      <c r="ED13" s="36" t="n"/>
      <c r="EE13" s="36" t="n"/>
      <c r="EF13" s="36" t="n"/>
      <c r="EG13" s="36" t="n"/>
      <c r="EH13" s="36" t="n"/>
      <c r="EI13" s="36" t="n"/>
      <c r="EJ13" s="36" t="n"/>
      <c r="EK13" s="36" t="n"/>
      <c r="EL13" s="36" t="n"/>
      <c r="EM13" s="36" t="n"/>
      <c r="EN13" s="36" t="n"/>
    </row>
    <row r="14">
      <c r="A14" s="36" t="n"/>
      <c r="B14" s="148" t="inlineStr">
        <is>
          <t>TOTAL</t>
        </is>
      </c>
      <c r="C14" s="147" t="n"/>
      <c r="D14" s="149" t="n"/>
      <c r="E14" s="135">
        <f>SUM(E11:E13)</f>
        <v/>
      </c>
      <c r="F14" s="135">
        <f>SUM(F11:F13)</f>
        <v/>
      </c>
      <c r="G14" s="135">
        <f>SUM(G11:G13)</f>
        <v/>
      </c>
      <c r="H14" s="135">
        <f>SUM(H11:H13)</f>
        <v/>
      </c>
      <c r="I14" s="135">
        <f>SUM(I11:I13)</f>
        <v/>
      </c>
      <c r="J14" s="135">
        <f>SUM(J11:J13)</f>
        <v/>
      </c>
      <c r="K14" s="135">
        <f>SUM(K11:K13)</f>
        <v/>
      </c>
      <c r="L14" s="135">
        <f>SUM(L11:L13)</f>
        <v/>
      </c>
      <c r="M14" s="135">
        <f>SUM(M11:M13)</f>
        <v/>
      </c>
      <c r="N14" s="135">
        <f>SUM(N11:N13)</f>
        <v/>
      </c>
      <c r="O14" s="135">
        <f>SUM(O11:O13)</f>
        <v/>
      </c>
      <c r="P14" s="135">
        <f>SUM(P11:P13)</f>
        <v/>
      </c>
      <c r="Q14" s="135">
        <f>SUM(Q11:Q13)</f>
        <v/>
      </c>
      <c r="R14" s="135">
        <f>SUM(R11:R13)</f>
        <v/>
      </c>
      <c r="S14" s="135">
        <f>SUM(S11:S13)</f>
        <v/>
      </c>
      <c r="T14" s="135">
        <f>SUM(T11:T13)</f>
        <v/>
      </c>
      <c r="U14" s="135">
        <f>SUM(U11:U13)</f>
        <v/>
      </c>
      <c r="V14" s="135">
        <f>SUM(V11:V13)</f>
        <v/>
      </c>
      <c r="W14" s="135">
        <f>SUM(W11:W13)</f>
        <v/>
      </c>
      <c r="X14" s="135">
        <f>SUM(X11:X13)</f>
        <v/>
      </c>
      <c r="Y14" s="135">
        <f>SUM(Y11:Y13)</f>
        <v/>
      </c>
      <c r="Z14" s="135">
        <f>SUM(Z11:Z13)</f>
        <v/>
      </c>
      <c r="AA14" s="135">
        <f>SUM(AA11:AA13)</f>
        <v/>
      </c>
      <c r="AB14" s="135">
        <f>SUM(AB11:AB13)</f>
        <v/>
      </c>
      <c r="AC14" s="135">
        <f>SUM(AC11:AC13)</f>
        <v/>
      </c>
      <c r="AD14" s="135">
        <f>SUM(AD11:AD13)</f>
        <v/>
      </c>
      <c r="AE14" s="135">
        <f>SUM(AE11:AE13)</f>
        <v/>
      </c>
      <c r="AF14" s="135">
        <f>SUM(AF11:AF13)</f>
        <v/>
      </c>
      <c r="AG14" s="135">
        <f>SUM(AG11:AG13)</f>
        <v/>
      </c>
      <c r="AH14" s="135">
        <f>SUM(AH11:AH13)</f>
        <v/>
      </c>
      <c r="AI14" s="135">
        <f>SUM(AI11:AI13)</f>
        <v/>
      </c>
      <c r="AJ14" s="135">
        <f>SUM(AJ11:AJ13)</f>
        <v/>
      </c>
      <c r="AK14" s="135">
        <f>SUM(AK11:AK13)</f>
        <v/>
      </c>
      <c r="AL14" s="135">
        <f>SUM(AL11:AL13)</f>
        <v/>
      </c>
      <c r="AM14" s="135">
        <f>SUM(AM11:AM13)</f>
        <v/>
      </c>
      <c r="AN14" s="135">
        <f>SUM(AN11:AN13)</f>
        <v/>
      </c>
      <c r="AO14" s="135">
        <f>SUM(AO11:AO13)</f>
        <v/>
      </c>
      <c r="AP14" s="135">
        <f>SUM(AP11:AP13)</f>
        <v/>
      </c>
      <c r="AQ14" s="135">
        <f>SUM(AQ11:AQ13)</f>
        <v/>
      </c>
      <c r="AR14" s="135">
        <f>SUM(AR11:AR13)</f>
        <v/>
      </c>
      <c r="AS14" s="135">
        <f>SUM(AS11:AS13)</f>
        <v/>
      </c>
      <c r="AT14" s="135">
        <f>SUM(AT11:AT13)</f>
        <v/>
      </c>
      <c r="AU14" s="135">
        <f>SUM(AU11:AU13)</f>
        <v/>
      </c>
      <c r="AV14" s="135">
        <f>SUM(AV11:AV13)</f>
        <v/>
      </c>
      <c r="AW14" s="135">
        <f>SUM(AW11:AW13)</f>
        <v/>
      </c>
      <c r="AX14" s="135">
        <f>SUM(AX11:AX13)</f>
        <v/>
      </c>
      <c r="AY14" s="135">
        <f>SUM(AY11:AY13)</f>
        <v/>
      </c>
      <c r="AZ14" s="135">
        <f>SUM(AZ11:AZ13)</f>
        <v/>
      </c>
      <c r="BA14" s="135">
        <f>SUM(BA11:BA13)</f>
        <v/>
      </c>
      <c r="BB14" s="135">
        <f>SUM(BB11:BB13)</f>
        <v/>
      </c>
      <c r="BC14" s="135">
        <f>SUM(BC11:BC13)</f>
        <v/>
      </c>
      <c r="BD14" s="135">
        <f>SUM(BD11:BD13)</f>
        <v/>
      </c>
      <c r="BE14" s="135">
        <f>SUM(BE11:BE13)</f>
        <v/>
      </c>
      <c r="BF14" s="135">
        <f>SUM(BF11:BF13)</f>
        <v/>
      </c>
      <c r="BG14" s="135">
        <f>SUM(BG11:BG13)</f>
        <v/>
      </c>
      <c r="BH14" s="135">
        <f>SUM(BH11:BH13)</f>
        <v/>
      </c>
      <c r="BI14" s="135">
        <f>SUM(BI11:BI13)</f>
        <v/>
      </c>
      <c r="BJ14" s="135">
        <f>SUM(BJ11:BJ13)</f>
        <v/>
      </c>
      <c r="BK14" s="135">
        <f>SUM(BK11:BK13)</f>
        <v/>
      </c>
      <c r="BL14" s="135">
        <f>SUM(BL11:BL13)</f>
        <v/>
      </c>
      <c r="BM14" s="135">
        <f>SUM(BM11:BM13)</f>
        <v/>
      </c>
      <c r="BN14" s="135">
        <f>SUM(BN11:BN13)</f>
        <v/>
      </c>
      <c r="BO14" s="135">
        <f>SUM(BO11:BO13)</f>
        <v/>
      </c>
      <c r="BP14" s="135">
        <f>SUM(BP11:BP13)</f>
        <v/>
      </c>
      <c r="BQ14" s="135">
        <f>SUM(BQ11:BQ13)</f>
        <v/>
      </c>
      <c r="BR14" s="135">
        <f>SUM(BR11:BR13)</f>
        <v/>
      </c>
      <c r="BS14" s="135">
        <f>SUM(BS11:BS13)</f>
        <v/>
      </c>
      <c r="BT14" s="135">
        <f>SUM(BT11:BT13)</f>
        <v/>
      </c>
      <c r="BU14" s="135">
        <f>SUM(BU11:BU13)</f>
        <v/>
      </c>
      <c r="BV14" s="135">
        <f>SUM(BV11:BV13)</f>
        <v/>
      </c>
      <c r="BW14" s="135">
        <f>SUM(BW11:BW13)</f>
        <v/>
      </c>
      <c r="BX14" s="135">
        <f>SUM(BX11:BX13)</f>
        <v/>
      </c>
      <c r="BY14" s="135">
        <f>SUM(BY11:BY13)</f>
        <v/>
      </c>
      <c r="BZ14" s="135">
        <f>SUM(BZ11:BZ13)</f>
        <v/>
      </c>
      <c r="CA14" s="135">
        <f>SUM(CA11:CA13)</f>
        <v/>
      </c>
      <c r="CB14" s="135">
        <f>SUM(CB11:CB13)</f>
        <v/>
      </c>
      <c r="CC14" s="135">
        <f>SUM(CC11:CC13)</f>
        <v/>
      </c>
      <c r="CD14" s="135">
        <f>SUM(CD11:CD13)</f>
        <v/>
      </c>
      <c r="CE14" s="135">
        <f>SUM(CE11:CE13)</f>
        <v/>
      </c>
      <c r="CF14" s="135">
        <f>SUM(CF11:CF13)</f>
        <v/>
      </c>
      <c r="CG14" s="135">
        <f>SUM(CG11:CG13)</f>
        <v/>
      </c>
      <c r="CH14" s="135">
        <f>SUM(CH11:CH13)</f>
        <v/>
      </c>
      <c r="CI14" s="135">
        <f>SUM(CI11:CI13)</f>
        <v/>
      </c>
      <c r="CJ14" s="135">
        <f>SUM(CJ11:CJ13)</f>
        <v/>
      </c>
      <c r="CK14" s="135">
        <f>SUM(CK11:CK13)</f>
        <v/>
      </c>
      <c r="CL14" s="135">
        <f>SUM(CL11:CL13)</f>
        <v/>
      </c>
      <c r="CM14" s="135">
        <f>SUM(CM11:CM13)</f>
        <v/>
      </c>
      <c r="CN14" s="135">
        <f>SUM(CN11:CN13)</f>
        <v/>
      </c>
      <c r="CO14" s="135">
        <f>SUM(CO11:CO13)</f>
        <v/>
      </c>
      <c r="CP14" s="135">
        <f>SUM(CP11:CP13)</f>
        <v/>
      </c>
      <c r="CQ14" s="135">
        <f>SUM(CQ11:CQ13)</f>
        <v/>
      </c>
      <c r="CR14" s="135">
        <f>SUM(CR11:CR13)</f>
        <v/>
      </c>
      <c r="CS14" s="135">
        <f>SUM(CS11:CS13)</f>
        <v/>
      </c>
      <c r="CU14" s="36" t="n"/>
      <c r="CV14" s="36" t="n"/>
      <c r="CW14" s="36" t="n"/>
      <c r="CX14" s="36" t="n"/>
      <c r="CY14" s="36" t="n"/>
      <c r="CZ14" s="36" t="n"/>
      <c r="DA14" s="36" t="n"/>
      <c r="DB14" s="36" t="n"/>
      <c r="DC14" s="36" t="n"/>
      <c r="DD14" s="36" t="n"/>
      <c r="DE14" s="36" t="n"/>
      <c r="DF14" s="36" t="n"/>
      <c r="DG14" s="36" t="n"/>
      <c r="DH14" s="36" t="n"/>
      <c r="DI14" s="36" t="n"/>
      <c r="DJ14" s="36" t="n"/>
      <c r="DK14" s="36" t="n"/>
      <c r="DL14" s="36" t="n"/>
      <c r="DM14" s="36" t="n"/>
      <c r="DN14" s="36" t="n"/>
      <c r="DO14" s="36" t="n"/>
      <c r="DP14" s="36" t="n"/>
      <c r="DQ14" s="36" t="n"/>
      <c r="DR14" s="36" t="n"/>
      <c r="DS14" s="36" t="n"/>
      <c r="DT14" s="36" t="n"/>
      <c r="DU14" s="36" t="n"/>
      <c r="DV14" s="36" t="n"/>
      <c r="DW14" s="36" t="n"/>
      <c r="DX14" s="36" t="n"/>
      <c r="DY14" s="36" t="n"/>
      <c r="DZ14" s="36" t="n"/>
      <c r="EA14" s="36" t="n"/>
      <c r="EB14" s="36" t="n"/>
      <c r="EC14" s="36" t="n"/>
      <c r="ED14" s="36" t="n"/>
      <c r="EE14" s="36" t="n"/>
      <c r="EF14" s="36" t="n"/>
      <c r="EG14" s="36" t="n"/>
      <c r="EH14" s="36" t="n"/>
      <c r="EI14" s="36" t="n"/>
      <c r="EJ14" s="36" t="n"/>
      <c r="EK14" s="36" t="n"/>
      <c r="EL14" s="36" t="n"/>
      <c r="EM14" s="36" t="n"/>
      <c r="EN14" s="36" t="n"/>
    </row>
    <row r="15">
      <c r="A15" s="36" t="inlineStr">
        <is>
          <t> </t>
        </is>
      </c>
      <c r="B15" s="36" t="n"/>
      <c r="C15" s="147" t="n"/>
      <c r="D15" s="149" t="n"/>
      <c r="E15" s="135" t="n"/>
      <c r="F15" s="135" t="n"/>
      <c r="G15" s="135" t="n"/>
      <c r="H15" s="135" t="n"/>
      <c r="I15" s="135" t="n"/>
      <c r="J15" s="135" t="n"/>
      <c r="K15" s="135" t="n"/>
      <c r="L15" s="135" t="n"/>
      <c r="M15" s="135" t="n"/>
      <c r="N15" s="135" t="n"/>
      <c r="O15" s="135" t="n"/>
      <c r="P15" s="135" t="n"/>
      <c r="Q15" s="135" t="n"/>
      <c r="R15" s="135" t="n"/>
      <c r="S15" s="135" t="n"/>
      <c r="T15" s="135" t="n"/>
      <c r="U15" s="135" t="n"/>
      <c r="V15" s="135" t="n"/>
      <c r="W15" s="135" t="n"/>
      <c r="X15" s="135" t="n"/>
      <c r="Y15" s="135" t="n"/>
      <c r="Z15" s="135" t="n"/>
      <c r="AA15" s="135" t="n"/>
      <c r="AB15" s="135" t="n"/>
      <c r="AC15" s="135" t="n"/>
      <c r="AD15" s="135" t="n"/>
      <c r="AE15" s="135" t="n"/>
      <c r="AF15" s="135" t="n"/>
      <c r="AG15" s="135" t="n"/>
      <c r="AH15" s="135" t="n"/>
      <c r="AI15" s="135" t="n"/>
      <c r="AJ15" s="135" t="n"/>
      <c r="AK15" s="135" t="n"/>
      <c r="AL15" s="135" t="n"/>
      <c r="AM15" s="135" t="n"/>
      <c r="AN15" s="135" t="n"/>
      <c r="AO15" s="135" t="n"/>
      <c r="AP15" s="135" t="n"/>
      <c r="AQ15" s="135" t="n"/>
      <c r="AR15" s="135" t="n"/>
      <c r="AS15" s="135" t="n"/>
      <c r="AT15" s="135" t="n"/>
      <c r="AU15" s="135" t="n"/>
      <c r="AV15" s="135" t="n"/>
      <c r="AW15" s="135" t="n"/>
      <c r="AX15" s="135" t="n"/>
      <c r="AY15" s="135" t="n"/>
      <c r="AZ15" s="135" t="n"/>
      <c r="BA15" s="135" t="n"/>
      <c r="BB15" s="135" t="n"/>
      <c r="BC15" s="135" t="n"/>
      <c r="BD15" s="135" t="n"/>
      <c r="BE15" s="135" t="n"/>
      <c r="BF15" s="135" t="n"/>
      <c r="BG15" s="135" t="n"/>
      <c r="BH15" s="135" t="n"/>
      <c r="BI15" s="135" t="n"/>
      <c r="BJ15" s="135" t="n"/>
      <c r="BK15" s="135" t="n"/>
      <c r="BL15" s="135" t="n"/>
      <c r="BM15" s="135" t="n"/>
      <c r="BN15" s="135" t="n"/>
      <c r="BO15" s="135" t="n"/>
      <c r="BP15" s="135" t="n"/>
      <c r="BQ15" s="135" t="n"/>
      <c r="BR15" s="135" t="n"/>
      <c r="BS15" s="135" t="n"/>
      <c r="BT15" s="135" t="n"/>
      <c r="BU15" s="135" t="n"/>
      <c r="BV15" s="135" t="n"/>
      <c r="BW15" s="135" t="n"/>
      <c r="BX15" s="135" t="n"/>
      <c r="BY15" s="135" t="n"/>
      <c r="BZ15" s="135" t="n"/>
      <c r="CA15" s="135" t="n"/>
      <c r="CB15" s="135" t="n"/>
      <c r="CC15" s="135" t="n"/>
      <c r="CD15" s="135" t="n"/>
      <c r="CE15" s="135" t="n"/>
      <c r="CF15" s="135" t="n"/>
      <c r="CG15" s="135" t="n"/>
      <c r="CH15" s="135" t="n"/>
      <c r="CI15" s="135" t="n"/>
      <c r="CJ15" s="135" t="n"/>
      <c r="CK15" s="135" t="n"/>
      <c r="CL15" s="135" t="n"/>
      <c r="CM15" s="135" t="n"/>
      <c r="CN15" s="135" t="n"/>
      <c r="CO15" s="135" t="n"/>
      <c r="CP15" s="135" t="n"/>
      <c r="CQ15" s="135" t="n"/>
      <c r="CR15" s="135" t="n"/>
      <c r="CS15" s="135" t="n"/>
      <c r="CU15" s="36" t="n"/>
      <c r="CV15" s="36" t="n"/>
      <c r="CW15" s="36" t="n"/>
      <c r="CX15" s="36" t="n"/>
      <c r="CY15" s="36" t="n"/>
      <c r="CZ15" s="36" t="n"/>
      <c r="DA15" s="36" t="n"/>
      <c r="DB15" s="36" t="n"/>
      <c r="DC15" s="36" t="n"/>
      <c r="DD15" s="36" t="n"/>
      <c r="DE15" s="36" t="n"/>
      <c r="DF15" s="36" t="n"/>
      <c r="DG15" s="36" t="n"/>
      <c r="DH15" s="36" t="n"/>
      <c r="DI15" s="36" t="n"/>
      <c r="DJ15" s="36" t="n"/>
      <c r="DK15" s="36" t="n"/>
      <c r="DL15" s="36" t="n"/>
      <c r="DM15" s="36" t="n"/>
      <c r="DN15" s="36" t="n"/>
      <c r="DO15" s="36" t="n"/>
      <c r="DP15" s="36" t="n"/>
      <c r="DQ15" s="36" t="n"/>
      <c r="DR15" s="36" t="n"/>
      <c r="DS15" s="36" t="n"/>
      <c r="DT15" s="36" t="n"/>
      <c r="DU15" s="36" t="n"/>
      <c r="DV15" s="36" t="n"/>
      <c r="DW15" s="36" t="n"/>
      <c r="DX15" s="36" t="n"/>
      <c r="DY15" s="36" t="n"/>
      <c r="DZ15" s="36" t="n"/>
      <c r="EA15" s="36" t="n"/>
      <c r="EB15" s="36" t="n"/>
      <c r="EC15" s="36" t="n"/>
      <c r="ED15" s="36" t="n"/>
      <c r="EE15" s="36" t="n"/>
      <c r="EF15" s="36" t="n"/>
      <c r="EG15" s="36" t="n"/>
      <c r="EH15" s="36" t="n"/>
      <c r="EI15" s="36" t="n"/>
      <c r="EJ15" s="36" t="n"/>
      <c r="EK15" s="36" t="n"/>
      <c r="EL15" s="36" t="n"/>
      <c r="EM15" s="36" t="n"/>
      <c r="EN15" s="36" t="n"/>
    </row>
    <row r="16">
      <c r="A16" s="36" t="n"/>
      <c r="B16" s="36" t="n"/>
      <c r="C16" s="147" t="n"/>
      <c r="D16" s="149" t="n"/>
      <c r="E16" s="135" t="n"/>
      <c r="F16" s="135" t="n"/>
      <c r="G16" s="135" t="n"/>
      <c r="H16" s="135" t="n"/>
      <c r="I16" s="135" t="n"/>
      <c r="J16" s="135" t="n"/>
      <c r="K16" s="135" t="n"/>
      <c r="L16" s="135" t="n"/>
      <c r="M16" s="135" t="n"/>
      <c r="N16" s="135" t="n"/>
      <c r="O16" s="135" t="n"/>
      <c r="P16" s="135" t="n"/>
      <c r="Q16" s="135" t="n"/>
      <c r="R16" s="135" t="n"/>
      <c r="S16" s="135" t="n"/>
      <c r="T16" s="135" t="n"/>
      <c r="U16" s="135" t="n"/>
      <c r="V16" s="135" t="n"/>
      <c r="W16" s="135" t="n"/>
      <c r="X16" s="135" t="n"/>
      <c r="Y16" s="135" t="n"/>
      <c r="Z16" s="135" t="n"/>
      <c r="AA16" s="135" t="n"/>
      <c r="AB16" s="135" t="n"/>
      <c r="AC16" s="135" t="n"/>
      <c r="AD16" s="135" t="n"/>
      <c r="AE16" s="135" t="n"/>
      <c r="AF16" s="135" t="n"/>
      <c r="AG16" s="135" t="n"/>
      <c r="AH16" s="135" t="n"/>
      <c r="AI16" s="135" t="n"/>
      <c r="AJ16" s="135" t="n"/>
      <c r="AK16" s="135" t="n"/>
      <c r="AL16" s="135" t="n"/>
      <c r="AM16" s="135" t="n"/>
      <c r="AN16" s="135" t="n"/>
      <c r="AO16" s="135" t="n"/>
      <c r="AP16" s="135" t="n"/>
      <c r="AQ16" s="135" t="n"/>
      <c r="AR16" s="135" t="n"/>
      <c r="AS16" s="135" t="n"/>
      <c r="AT16" s="135" t="n"/>
      <c r="AU16" s="135" t="n"/>
      <c r="AV16" s="135" t="n"/>
      <c r="AW16" s="135" t="n"/>
      <c r="AX16" s="135" t="n"/>
      <c r="AY16" s="135" t="n"/>
      <c r="AZ16" s="135" t="n"/>
      <c r="BA16" s="135" t="n"/>
      <c r="BB16" s="135" t="n"/>
      <c r="BC16" s="135" t="n"/>
      <c r="BD16" s="135" t="n"/>
      <c r="BE16" s="135" t="n"/>
      <c r="BF16" s="135" t="n"/>
      <c r="BG16" s="135" t="n"/>
      <c r="BH16" s="135" t="n"/>
      <c r="BI16" s="135" t="n"/>
      <c r="BJ16" s="135" t="n"/>
      <c r="BK16" s="135" t="n"/>
      <c r="BL16" s="135" t="n"/>
      <c r="BM16" s="135" t="n"/>
      <c r="BN16" s="135" t="n"/>
      <c r="BO16" s="135" t="n"/>
      <c r="BP16" s="135" t="n"/>
      <c r="BQ16" s="135" t="n"/>
      <c r="BR16" s="135" t="n"/>
      <c r="BS16" s="135" t="n"/>
      <c r="BT16" s="135" t="n"/>
      <c r="BU16" s="135" t="n"/>
      <c r="BV16" s="135" t="n"/>
      <c r="BW16" s="135" t="n"/>
      <c r="BX16" s="135" t="n"/>
      <c r="BY16" s="135" t="n"/>
      <c r="BZ16" s="135" t="n"/>
      <c r="CA16" s="135" t="n"/>
      <c r="CB16" s="135" t="n"/>
      <c r="CC16" s="135" t="n"/>
      <c r="CD16" s="135" t="n"/>
      <c r="CE16" s="135" t="n"/>
      <c r="CF16" s="135" t="n"/>
      <c r="CG16" s="135" t="n"/>
      <c r="CH16" s="135" t="n"/>
      <c r="CI16" s="135" t="n"/>
      <c r="CJ16" s="135" t="n"/>
      <c r="CK16" s="135" t="n"/>
      <c r="CL16" s="135" t="n"/>
      <c r="CM16" s="135" t="n"/>
      <c r="CN16" s="135" t="n"/>
      <c r="CO16" s="135" t="n"/>
      <c r="CP16" s="135" t="n"/>
      <c r="CQ16" s="135" t="n"/>
      <c r="CR16" s="135" t="n"/>
      <c r="CS16" s="135" t="n"/>
      <c r="CU16" s="36" t="n"/>
      <c r="CV16" s="36" t="n"/>
      <c r="CW16" s="36" t="n"/>
      <c r="CX16" s="36" t="n"/>
      <c r="CY16" s="36" t="n"/>
      <c r="CZ16" s="36" t="n"/>
      <c r="DA16" s="36" t="n"/>
      <c r="DB16" s="36" t="n"/>
      <c r="DC16" s="36" t="n"/>
      <c r="DD16" s="36" t="n"/>
      <c r="DE16" s="36" t="n"/>
      <c r="DF16" s="36" t="n"/>
      <c r="DG16" s="36" t="n"/>
      <c r="DH16" s="36" t="n"/>
      <c r="DI16" s="36" t="n"/>
      <c r="DJ16" s="36" t="n"/>
      <c r="DK16" s="36" t="n"/>
      <c r="DL16" s="36" t="n"/>
      <c r="DM16" s="36" t="n"/>
      <c r="DN16" s="36" t="n"/>
      <c r="DO16" s="36" t="n"/>
      <c r="DP16" s="36" t="n"/>
      <c r="DQ16" s="36" t="n"/>
      <c r="DR16" s="36" t="n"/>
      <c r="DS16" s="36" t="n"/>
      <c r="DT16" s="36" t="n"/>
      <c r="DU16" s="36" t="n"/>
      <c r="DV16" s="36" t="n"/>
      <c r="DW16" s="36" t="n"/>
      <c r="DX16" s="36" t="n"/>
      <c r="DY16" s="36" t="n"/>
      <c r="DZ16" s="36" t="n"/>
      <c r="EA16" s="36" t="n"/>
      <c r="EB16" s="36" t="n"/>
      <c r="EC16" s="36" t="n"/>
      <c r="ED16" s="36" t="n"/>
      <c r="EE16" s="36" t="n"/>
      <c r="EF16" s="36" t="n"/>
      <c r="EG16" s="36" t="n"/>
      <c r="EH16" s="36" t="n"/>
      <c r="EI16" s="36" t="n"/>
      <c r="EJ16" s="36" t="n"/>
      <c r="EK16" s="36" t="n"/>
      <c r="EL16" s="36" t="n"/>
      <c r="EM16" s="36" t="n"/>
      <c r="EN16" s="36" t="n"/>
    </row>
    <row r="17">
      <c r="A17" s="302" t="inlineStr">
        <is>
          <t>002 - SD/MI</t>
        </is>
      </c>
      <c r="C17" s="147" t="n"/>
      <c r="D17" s="149" t="n"/>
      <c r="E17" s="135" t="n"/>
      <c r="F17" s="135" t="n"/>
      <c r="G17" s="135" t="n"/>
      <c r="H17" s="135" t="n"/>
      <c r="I17" s="135" t="n"/>
      <c r="J17" s="135" t="n"/>
      <c r="K17" s="135" t="n"/>
      <c r="L17" s="135" t="n"/>
      <c r="M17" s="135" t="n"/>
      <c r="N17" s="135" t="n"/>
      <c r="O17" s="135" t="n"/>
      <c r="P17" s="135" t="n"/>
      <c r="Q17" s="135" t="n"/>
      <c r="R17" s="135" t="n"/>
      <c r="S17" s="135" t="n"/>
      <c r="T17" s="135" t="n"/>
      <c r="U17" s="135" t="n"/>
      <c r="V17" s="135" t="n"/>
      <c r="W17" s="135" t="n"/>
      <c r="X17" s="135" t="n"/>
      <c r="Y17" s="135" t="n"/>
      <c r="Z17" s="135" t="n"/>
      <c r="AA17" s="135" t="n"/>
      <c r="AB17" s="135" t="n"/>
      <c r="AC17" s="135" t="n"/>
      <c r="AD17" s="135" t="n"/>
      <c r="AE17" s="135" t="n"/>
      <c r="AF17" s="135" t="n"/>
      <c r="AG17" s="135" t="n"/>
      <c r="AH17" s="135" t="n"/>
      <c r="AI17" s="135" t="n"/>
      <c r="AJ17" s="135" t="n"/>
      <c r="AK17" s="135" t="n"/>
      <c r="AL17" s="135" t="n"/>
      <c r="AM17" s="135" t="n"/>
      <c r="AN17" s="135" t="n"/>
      <c r="AO17" s="135" t="n"/>
      <c r="AP17" s="135" t="n"/>
      <c r="AQ17" s="135" t="n"/>
      <c r="AR17" s="135" t="n"/>
      <c r="AS17" s="135" t="n"/>
      <c r="AT17" s="135" t="n"/>
      <c r="AU17" s="135" t="n"/>
      <c r="AV17" s="135" t="n"/>
      <c r="AW17" s="135" t="n"/>
      <c r="AX17" s="135" t="n"/>
      <c r="AY17" s="135" t="n"/>
      <c r="AZ17" s="135" t="n"/>
      <c r="BA17" s="135" t="n"/>
      <c r="BB17" s="135" t="n"/>
      <c r="BC17" s="135" t="n"/>
      <c r="BD17" s="135" t="n"/>
      <c r="BE17" s="135" t="n"/>
      <c r="BF17" s="135" t="n"/>
      <c r="BG17" s="135" t="n"/>
      <c r="BH17" s="135" t="n"/>
      <c r="BI17" s="135" t="n"/>
      <c r="BJ17" s="135" t="n"/>
      <c r="BK17" s="135" t="n"/>
      <c r="BL17" s="135" t="n"/>
      <c r="BM17" s="135" t="n"/>
      <c r="BN17" s="135" t="n"/>
      <c r="BO17" s="135" t="n"/>
      <c r="BP17" s="135" t="n"/>
      <c r="BQ17" s="135" t="n"/>
      <c r="BR17" s="135" t="n"/>
      <c r="BS17" s="135" t="n"/>
      <c r="BT17" s="135" t="n"/>
      <c r="BU17" s="135" t="n"/>
      <c r="BV17" s="135" t="n"/>
      <c r="BW17" s="135" t="n"/>
      <c r="BX17" s="135" t="n"/>
      <c r="BY17" s="135" t="n"/>
      <c r="BZ17" s="135" t="n"/>
      <c r="CA17" s="135" t="n"/>
      <c r="CB17" s="135" t="n"/>
      <c r="CC17" s="135" t="n"/>
      <c r="CD17" s="135" t="n"/>
      <c r="CE17" s="135" t="n"/>
      <c r="CF17" s="135" t="n"/>
      <c r="CG17" s="135" t="n"/>
      <c r="CH17" s="135" t="n"/>
      <c r="CI17" s="135" t="n"/>
      <c r="CJ17" s="135" t="n"/>
      <c r="CK17" s="135" t="n"/>
      <c r="CL17" s="135" t="n"/>
      <c r="CM17" s="135" t="n"/>
      <c r="CN17" s="135" t="n"/>
      <c r="CO17" s="135" t="n"/>
      <c r="CP17" s="135" t="n"/>
      <c r="CQ17" s="135" t="n"/>
      <c r="CR17" s="135" t="n"/>
      <c r="CS17" s="135" t="n"/>
      <c r="CU17" s="36" t="n"/>
      <c r="CV17" s="36" t="n"/>
      <c r="CW17" s="36" t="n"/>
      <c r="CX17" s="36" t="n"/>
      <c r="CY17" s="36" t="n"/>
      <c r="CZ17" s="36" t="n"/>
      <c r="DA17" s="36" t="n"/>
      <c r="DB17" s="36" t="n"/>
      <c r="DC17" s="36" t="n"/>
      <c r="DD17" s="36" t="n"/>
      <c r="DE17" s="36" t="n"/>
      <c r="DF17" s="36" t="n"/>
      <c r="DG17" s="36" t="n"/>
      <c r="DH17" s="36" t="n"/>
      <c r="DI17" s="36" t="n"/>
      <c r="DJ17" s="36" t="n"/>
      <c r="DK17" s="36" t="n"/>
      <c r="DL17" s="36" t="n"/>
      <c r="DM17" s="36" t="n"/>
      <c r="DN17" s="36" t="n"/>
      <c r="DO17" s="36" t="n"/>
      <c r="DP17" s="36" t="n"/>
      <c r="DQ17" s="36" t="n"/>
      <c r="DR17" s="36" t="n"/>
      <c r="DS17" s="36" t="n"/>
      <c r="DT17" s="36" t="n"/>
      <c r="DU17" s="36" t="n"/>
      <c r="DV17" s="36" t="n"/>
      <c r="DW17" s="36" t="n"/>
      <c r="DX17" s="36" t="n"/>
      <c r="DY17" s="36" t="n"/>
      <c r="DZ17" s="36" t="n"/>
      <c r="EA17" s="36" t="n"/>
      <c r="EB17" s="36" t="n"/>
      <c r="EC17" s="36" t="n"/>
      <c r="ED17" s="36" t="n"/>
      <c r="EE17" s="36" t="n"/>
      <c r="EF17" s="36" t="n"/>
      <c r="EG17" s="36" t="n"/>
      <c r="EH17" s="36" t="n"/>
      <c r="EI17" s="36" t="n"/>
      <c r="EJ17" s="36" t="n"/>
      <c r="EK17" s="36" t="n"/>
      <c r="EL17" s="36" t="n"/>
      <c r="EM17" s="36" t="n"/>
      <c r="EN17" s="36" t="n"/>
    </row>
    <row r="18">
      <c r="A18" s="150" t="n"/>
      <c r="B18" s="151" t="inlineStr">
        <is>
          <t>Referensi</t>
        </is>
      </c>
      <c r="C18" s="147" t="n"/>
      <c r="D18" s="149" t="n"/>
      <c r="E18" s="135" t="n"/>
      <c r="F18" s="135" t="n"/>
      <c r="G18" s="135" t="n"/>
      <c r="H18" s="135" t="n"/>
      <c r="I18" s="135" t="n"/>
      <c r="J18" s="135" t="n"/>
      <c r="K18" s="135" t="n"/>
      <c r="L18" s="135" t="n"/>
      <c r="M18" s="135" t="n"/>
      <c r="N18" s="135" t="n"/>
      <c r="O18" s="135" t="n"/>
      <c r="P18" s="135" t="n"/>
      <c r="Q18" s="135" t="n"/>
      <c r="R18" s="135" t="n"/>
      <c r="S18" s="135" t="n"/>
      <c r="T18" s="135" t="n"/>
      <c r="U18" s="135" t="n"/>
      <c r="V18" s="135" t="n"/>
      <c r="W18" s="135" t="n"/>
      <c r="X18" s="135" t="n"/>
      <c r="Y18" s="135" t="n"/>
      <c r="Z18" s="135" t="n"/>
      <c r="AA18" s="135" t="n"/>
      <c r="AB18" s="135" t="n"/>
      <c r="AC18" s="135" t="n"/>
      <c r="AD18" s="135" t="n"/>
      <c r="AE18" s="135" t="n"/>
      <c r="AF18" s="135" t="n"/>
      <c r="AG18" s="135" t="n"/>
      <c r="AH18" s="135" t="n"/>
      <c r="AI18" s="135" t="n"/>
      <c r="AJ18" s="135" t="n"/>
      <c r="AK18" s="135" t="n"/>
      <c r="AL18" s="135" t="n"/>
      <c r="AM18" s="135" t="n"/>
      <c r="AN18" s="135" t="n"/>
      <c r="AO18" s="135" t="n"/>
      <c r="AP18" s="135" t="n"/>
      <c r="AQ18" s="135" t="n"/>
      <c r="AR18" s="135" t="n"/>
      <c r="AS18" s="135" t="n"/>
      <c r="AT18" s="135" t="n"/>
      <c r="AU18" s="135" t="n"/>
      <c r="AV18" s="135" t="n"/>
      <c r="AW18" s="135" t="n"/>
      <c r="AX18" s="135" t="n"/>
      <c r="AY18" s="135" t="n"/>
      <c r="AZ18" s="135" t="n"/>
      <c r="BA18" s="135" t="n"/>
      <c r="BB18" s="135" t="n"/>
      <c r="BC18" s="135" t="n"/>
      <c r="BD18" s="135" t="n"/>
      <c r="BE18" s="135" t="n"/>
      <c r="BF18" s="135" t="n"/>
      <c r="BG18" s="135" t="n"/>
      <c r="BH18" s="135" t="n"/>
      <c r="BI18" s="135" t="n"/>
      <c r="BJ18" s="135" t="n"/>
      <c r="BK18" s="135" t="n"/>
      <c r="BL18" s="135" t="n"/>
      <c r="BM18" s="135" t="n"/>
      <c r="BN18" s="135" t="n"/>
      <c r="BO18" s="135" t="n"/>
      <c r="BP18" s="135" t="n"/>
      <c r="BQ18" s="135" t="n"/>
      <c r="BR18" s="135" t="n"/>
      <c r="BS18" s="135" t="n"/>
      <c r="BT18" s="135" t="n"/>
      <c r="BU18" s="135" t="n"/>
      <c r="BV18" s="135" t="n"/>
      <c r="BW18" s="135" t="n"/>
      <c r="BX18" s="135" t="n"/>
      <c r="BY18" s="135" t="n"/>
      <c r="BZ18" s="135" t="n"/>
      <c r="CA18" s="135" t="n"/>
      <c r="CB18" s="135" t="n"/>
      <c r="CC18" s="135" t="n"/>
      <c r="CD18" s="135" t="n"/>
      <c r="CE18" s="135" t="n"/>
      <c r="CF18" s="135" t="n"/>
      <c r="CG18" s="135" t="n"/>
      <c r="CH18" s="135" t="n"/>
      <c r="CI18" s="135" t="n"/>
      <c r="CJ18" s="135" t="n"/>
      <c r="CK18" s="135" t="n"/>
      <c r="CL18" s="135" t="n"/>
      <c r="CM18" s="135" t="n"/>
      <c r="CN18" s="135" t="n"/>
      <c r="CO18" s="135" t="n"/>
      <c r="CP18" s="135" t="n"/>
      <c r="CQ18" s="135" t="n"/>
      <c r="CR18" s="135" t="n"/>
      <c r="CS18" s="135" t="n"/>
      <c r="CU18" s="36" t="n"/>
      <c r="CV18" s="36" t="n"/>
      <c r="CW18" s="36" t="n"/>
      <c r="CX18" s="36" t="n"/>
      <c r="CY18" s="36" t="n"/>
      <c r="CZ18" s="36" t="n"/>
      <c r="DA18" s="36" t="n"/>
      <c r="DB18" s="36" t="n"/>
      <c r="DC18" s="36" t="n"/>
      <c r="DD18" s="36" t="n"/>
      <c r="DE18" s="36" t="n"/>
      <c r="DF18" s="36" t="n"/>
      <c r="DG18" s="36" t="n"/>
      <c r="DH18" s="36" t="n"/>
      <c r="DI18" s="36" t="n"/>
      <c r="DJ18" s="36" t="n"/>
      <c r="DK18" s="36" t="n"/>
      <c r="DL18" s="36" t="n"/>
      <c r="DM18" s="36" t="n"/>
      <c r="DN18" s="36" t="n"/>
      <c r="DO18" s="36" t="n"/>
      <c r="DP18" s="36" t="n"/>
      <c r="DQ18" s="36" t="n"/>
      <c r="DR18" s="36" t="n"/>
      <c r="DS18" s="36" t="n"/>
      <c r="DT18" s="36" t="n"/>
      <c r="DU18" s="36" t="n"/>
      <c r="DV18" s="36" t="n"/>
      <c r="DW18" s="36" t="n"/>
      <c r="DX18" s="36" t="n"/>
      <c r="DY18" s="36" t="n"/>
      <c r="DZ18" s="36" t="n"/>
      <c r="EA18" s="36" t="n"/>
      <c r="EB18" s="36" t="n"/>
      <c r="EC18" s="36" t="n"/>
      <c r="ED18" s="36" t="n"/>
      <c r="EE18" s="36" t="n"/>
      <c r="EF18" s="36" t="n"/>
      <c r="EG18" s="36" t="n"/>
      <c r="EH18" s="36" t="n"/>
      <c r="EI18" s="36" t="n"/>
      <c r="EJ18" s="36" t="n"/>
      <c r="EK18" s="36" t="n"/>
      <c r="EL18" s="36" t="n"/>
      <c r="EM18" s="36" t="n"/>
      <c r="EN18" s="36" t="n"/>
    </row>
    <row r="19">
      <c r="A19" s="146" t="inlineStr">
        <is>
          <t>002.01</t>
        </is>
      </c>
      <c r="B19" s="146" t="inlineStr">
        <is>
          <t>Umum</t>
        </is>
      </c>
      <c r="C19" s="147">
        <f>SUM(E19:CS19)</f>
        <v/>
      </c>
      <c r="D19" s="147" t="n"/>
      <c r="E19" s="135">
        <f>COUNTIF(AlumniPT, $A19)</f>
        <v/>
      </c>
      <c r="F19" s="135">
        <f>COUNTIF(BalaiPustakaPT, $A19)</f>
        <v/>
      </c>
      <c r="G19" s="135">
        <f>COUNTIF(KytaJayaMandiriCV, $A19)</f>
        <v/>
      </c>
      <c r="H19" s="135">
        <f>COUNTIF(SindunataCV, $A19)</f>
        <v/>
      </c>
      <c r="I19" s="135">
        <f>COUNTIF(SyiahKualaUniversityPress, $A19)</f>
        <v/>
      </c>
      <c r="J19" s="135">
        <f>COUNTIF(UINMALIKIPRESS, $A19)</f>
        <v/>
      </c>
      <c r="K19" s="135">
        <f>COUNTIF(UNISMAPRESS, $A19)</f>
        <v/>
      </c>
      <c r="L19" s="135">
        <f>COUNTIF(UnitomoPress, $A19)</f>
        <v/>
      </c>
      <c r="M19" s="135">
        <f>COUNTIF(TITIANILMUCV, $A19)</f>
        <v/>
      </c>
      <c r="N19" s="135">
        <f>COUNTIF(AlqaprintJatinangor, $A19)</f>
        <v/>
      </c>
      <c r="O19" s="135">
        <f>COUNTIF(AnantaVidyaCV, $A19)</f>
        <v/>
      </c>
      <c r="P19" s="135">
        <f>COUNTIF(AndiOffsetCV, $A19)</f>
        <v/>
      </c>
      <c r="Q19" s="135">
        <f>COUNTIF(BestariBuanaMurniGroupPT, $A19)</f>
        <v/>
      </c>
      <c r="R19" s="135">
        <f>COUNTIF(BintangSemestaMediaCV, $A19)</f>
        <v/>
      </c>
      <c r="S19" s="135">
        <f>COUNTIF(BPKTodungSutanGunungMuliaPT, $A19)</f>
        <v/>
      </c>
      <c r="T19" s="135">
        <f>COUNTIF(BrataFancyMediaPT, $A19)</f>
        <v/>
      </c>
      <c r="U19" s="135">
        <f>COUNTIF(BudiUtamaCVDeepublish, $A19)</f>
        <v/>
      </c>
      <c r="V19" s="135">
        <f>COUNTIF(BukaBukuPustaka, $A19)</f>
        <v/>
      </c>
      <c r="W19" s="135">
        <f>COUNTIF(BUMIAKSARAPT, $A19)</f>
        <v/>
      </c>
      <c r="X19" s="135">
        <f>COUNTIF(CahayaDuabelasSemestaPT, $A19)</f>
        <v/>
      </c>
      <c r="Y19" s="135">
        <f>COUNTIF(CitraAdityaBaktiPT, $A19)</f>
        <v/>
      </c>
      <c r="Z19" s="135">
        <f>COUNTIF(DeltaEdukasiPrimaCV, $A19)</f>
        <v/>
      </c>
      <c r="AA19" s="135">
        <f>COUNTIF(DIANDRAPRIMAMITRAMEDIACV, $A19)</f>
        <v/>
      </c>
      <c r="AB19" s="135">
        <f>COUNTIF(DuniaPustakaJayaPT, $A19)</f>
        <v/>
      </c>
      <c r="AC19" s="135">
        <f>COUNTIF(DutaPustakaIndonesiaPT, $A19)</f>
        <v/>
      </c>
      <c r="AD19" s="135">
        <f>COUNTIF(ElementaMediaLiterasiPT, $A19)</f>
        <v/>
      </c>
      <c r="AE19" s="135">
        <f>COUNTIF(ElexMediaKomputindoPT, $A19)</f>
        <v/>
      </c>
      <c r="AF19" s="135">
        <f>COUNTIF(EraAdicitraIntermediaPT, $A19)</f>
        <v/>
      </c>
      <c r="AG19" s="135">
        <f>COUNTIF(GarudaMasSejahteraCV, $A19)</f>
        <v/>
      </c>
      <c r="AH19" s="135">
        <f>COUNTIF(GavaMediaCV, $A19)</f>
        <v/>
      </c>
      <c r="AI19" s="135">
        <f>COUNTIF(GemaInsani, $A19)</f>
        <v/>
      </c>
      <c r="AJ19" s="135">
        <f>COUNTIF(GrahaPrintamaSelarasCV, $A19)</f>
        <v/>
      </c>
      <c r="AK19" s="135">
        <f>COUNTIF(GramediaPustakaUtamaPT, $A19)</f>
        <v/>
      </c>
      <c r="AL19" s="135">
        <f>COUNTIF(GrasindoGramediaWidiaSaranaIndonesia, $A19)</f>
        <v/>
      </c>
      <c r="AM19" s="135">
        <f>COUNTIF(IndivaMediaKreasiPT, $A19)</f>
        <v/>
      </c>
      <c r="AN19" s="135">
        <f>COUNTIF(IndocampCV, $A19)</f>
        <v/>
      </c>
      <c r="AO19" s="135">
        <f>COUNTIF(IndonesiaEmasGroup, $A19)</f>
        <v/>
      </c>
      <c r="AP19" s="135">
        <f>COUNTIF(IntanPariwaraGrupCempakaPutihPT, $A19)</f>
        <v/>
      </c>
      <c r="AQ19" s="135">
        <f>COUNTIF(InteraCV, $A19)</f>
        <v/>
      </c>
      <c r="AR19" s="135">
        <f>COUNTIF(JejakPublisherCV, $A19)</f>
        <v/>
      </c>
      <c r="AS19" s="135">
        <f>COUNTIF(JejakPustaka, $A19)</f>
        <v/>
      </c>
      <c r="AT19" s="135">
        <f>COUNTIF(JepePressMediaUtamaPT, $A19)</f>
        <v/>
      </c>
      <c r="AU19" s="135">
        <f>COUNTIF(KanisiusPT, $A19)</f>
        <v/>
      </c>
      <c r="AV19" s="135">
        <f>COUNTIF(KesaintBlancIndahPT, $A19)</f>
        <v/>
      </c>
      <c r="AW19" s="135">
        <f>COUNTIF(KompasMediaNusantaraPenerbitBukuKompas, $A19)</f>
        <v/>
      </c>
      <c r="AX19" s="135">
        <f>COUNTIF(LanggamPustaka, $A19)</f>
        <v/>
      </c>
      <c r="AY19" s="135">
        <f>COUNTIF(LatifKittoMahesaPT, $A19)</f>
        <v/>
      </c>
      <c r="AZ19" s="135">
        <f>COUNTIF(LENTERAHATIPT, $A19)</f>
        <v/>
      </c>
      <c r="BA19" s="135">
        <f>COUNTIF(LenteraPustakaIndonesia, $A19)</f>
        <v/>
      </c>
      <c r="BB19" s="135">
        <f>COUNTIF(LiterasiNusantaraAbadiGroupPT, $A19)</f>
        <v/>
      </c>
      <c r="BC19" s="135">
        <f>COUNTIF(LiterindoBerkahKaryaPT, $A19)</f>
        <v/>
      </c>
      <c r="BD19" s="135">
        <f>COUNTIF(LOKAAKSARACV, $A19)</f>
        <v/>
      </c>
      <c r="BE19" s="135">
        <f>COUNTIF(LuximaMetroMediaPT, $A19)</f>
        <v/>
      </c>
      <c r="BF19" s="135">
        <f>COUNTIF(MandarMajuCV, $A19)</f>
        <v/>
      </c>
      <c r="BG19" s="135">
        <f>COUNTIF(MediaAkselerasi, $A19)</f>
        <v/>
      </c>
      <c r="BH19" s="135">
        <f>COUNTIF(MediaCendekiaMuslimCV, $A19)</f>
        <v/>
      </c>
      <c r="BI19" s="135">
        <f>COUNTIF(MediaDinamikaSelarasPT, $A19)</f>
        <v/>
      </c>
      <c r="BJ19" s="135">
        <f>COUNTIF(MediaKaryaPutraCV, $A19)</f>
        <v/>
      </c>
      <c r="BK19" s="135">
        <f>COUNTIF(MediaPressindoPT, $A19)</f>
        <v/>
      </c>
      <c r="BL19" s="135">
        <f>COUNTIF(MediantaraSemestaPT, $A19)</f>
        <v/>
      </c>
      <c r="BM19" s="135">
        <f>COUNTIF(MelaniaPublishingCV, $A19)</f>
        <v/>
      </c>
      <c r="BN19" s="135">
        <f>COUNTIF(MutiaraAksaraCV, $A19)</f>
        <v/>
      </c>
      <c r="BO19" s="135">
        <f>COUNTIF(NafalGlobalNusantaraPT, $A19)</f>
        <v/>
      </c>
      <c r="BP19" s="135">
        <f>COUNTIF(NiagaSwadayaPT, $A19)</f>
        <v/>
      </c>
      <c r="BQ19" s="135">
        <f>COUNTIF(NuansaCendekiaCV, $A19)</f>
        <v/>
      </c>
      <c r="BR19" s="135">
        <f>COUNTIF(PenebarSwadayaPT, $A19)</f>
        <v/>
      </c>
      <c r="BS19" s="135">
        <f>COUNTIF(PenerbitAdab, $A19)</f>
        <v/>
      </c>
      <c r="BT19" s="135">
        <f>COUNTIF(PenerbitEGC, $A19)</f>
        <v/>
      </c>
      <c r="BU19" s="135">
        <f>COUNTIF(PenerbitIPBPressPT, $A19)</f>
        <v/>
      </c>
      <c r="BV19" s="135">
        <f>COUNTIF(PenerbitSalemba, $A19)</f>
        <v/>
      </c>
      <c r="BW19" s="135">
        <f>COUNTIF(PohonCahayaSemestaPT, $A19)</f>
        <v/>
      </c>
      <c r="BX19" s="135">
        <f>COUNTIF(PranaDinamikaSejahteraPT, $A19)</f>
        <v/>
      </c>
      <c r="BY19" s="135">
        <f>COUNTIF(PrenadaMediaGroup, $A19)</f>
        <v/>
      </c>
      <c r="BZ19" s="135">
        <f>COUNTIF(PusatDatadanAnalisaTempoPT, $A19)</f>
        <v/>
      </c>
      <c r="CA19" s="135">
        <f>COUNTIF(PuspaSwaraPT, $A19)</f>
        <v/>
      </c>
      <c r="CB19" s="135">
        <f>COUNTIF(PustakaBaruPress, $A19)</f>
        <v/>
      </c>
      <c r="CC19" s="135">
        <f>COUNTIF(PustakaBengawanCV, $A19)</f>
        <v/>
      </c>
      <c r="CD19" s="135">
        <f>COUNTIF(PustakaRumahCintaCV, $A19)</f>
        <v/>
      </c>
      <c r="CE19" s="135">
        <f>COUNTIF(RajaGrafindoPersadaPT, $A19)</f>
        <v/>
      </c>
      <c r="CF19" s="135">
        <f>COUNTIF(RajawaliIntanCemerlang, $A19)</f>
        <v/>
      </c>
      <c r="CG19" s="135">
        <f>COUNTIF(RayyanaKomunikasindoPT, $A19)</f>
        <v/>
      </c>
      <c r="CH19" s="135">
        <f>COUNTIF(RefikaAditamaPT, $A19)</f>
        <v/>
      </c>
      <c r="CI19" s="135">
        <f>COUNTIF(RemajaRosdakaryaPT, $A19)</f>
        <v/>
      </c>
      <c r="CJ19" s="135">
        <f>COUNTIF(ReneTurosIndonesiaPT, $A19)</f>
        <v/>
      </c>
      <c r="CK19" s="135">
        <f>COUNTIF(SaranaPancakaryaNusaPT, $A19)</f>
        <v/>
      </c>
      <c r="CL19" s="135">
        <f>COUNTIF(ScopindoMediaPustakaPT, $A19)</f>
        <v/>
      </c>
      <c r="CM19" s="135">
        <f>COUNTIF(SetiAjiCV, $A19)</f>
        <v/>
      </c>
      <c r="CN19" s="135">
        <f>COUNTIF(SinergiPrimaMagnaCV, $A19)</f>
        <v/>
      </c>
      <c r="CO19" s="135">
        <f>COUNTIF(TazkiaInvestindoUtamaPT, $A19)</f>
        <v/>
      </c>
      <c r="CP19" s="135">
        <f>COUNTIF(TeguhKaryaCV, $A19)</f>
        <v/>
      </c>
      <c r="CQ19" s="135">
        <f>COUNTIF(TigaSerangkaiPustakaMandiriPT, $A19)</f>
        <v/>
      </c>
      <c r="CR19" s="135">
        <f>COUNTIF(TrubusSwadayaPT, $A19)</f>
        <v/>
      </c>
      <c r="CS19" s="135">
        <f>COUNTIF(UGMPress, $A19)</f>
        <v/>
      </c>
      <c r="CU19" s="36" t="n"/>
      <c r="CV19" s="36" t="n"/>
      <c r="CW19" s="36" t="n"/>
      <c r="CX19" s="36" t="n"/>
      <c r="CY19" s="36" t="n"/>
      <c r="CZ19" s="36" t="n"/>
      <c r="DA19" s="36" t="n"/>
      <c r="DB19" s="36" t="n"/>
      <c r="DC19" s="36" t="n"/>
      <c r="DD19" s="36" t="n"/>
      <c r="DE19" s="36" t="n"/>
      <c r="DF19" s="36" t="n"/>
      <c r="DG19" s="36" t="n"/>
      <c r="DH19" s="36" t="n"/>
      <c r="DI19" s="36" t="n"/>
      <c r="DJ19" s="36" t="n"/>
      <c r="DK19" s="36" t="n"/>
      <c r="DL19" s="36" t="n"/>
      <c r="DM19" s="36" t="n"/>
      <c r="DN19" s="36" t="n"/>
      <c r="DO19" s="36" t="n"/>
      <c r="DP19" s="36" t="n"/>
      <c r="DQ19" s="36" t="n"/>
      <c r="DR19" s="36" t="n"/>
      <c r="DS19" s="36" t="n"/>
      <c r="DT19" s="36" t="n"/>
      <c r="DU19" s="36" t="n"/>
      <c r="DV19" s="36" t="n"/>
      <c r="DW19" s="36" t="n"/>
      <c r="DX19" s="36" t="n"/>
      <c r="DY19" s="36" t="n"/>
      <c r="DZ19" s="36" t="n"/>
      <c r="EA19" s="36" t="n"/>
      <c r="EB19" s="36" t="n"/>
      <c r="EC19" s="36" t="n"/>
      <c r="ED19" s="36" t="n"/>
      <c r="EE19" s="36" t="n"/>
      <c r="EF19" s="36" t="n"/>
      <c r="EG19" s="36" t="n"/>
      <c r="EH19" s="36" t="n"/>
      <c r="EI19" s="36" t="n"/>
      <c r="EJ19" s="36" t="n"/>
      <c r="EK19" s="36" t="n"/>
      <c r="EL19" s="36" t="n"/>
      <c r="EM19" s="36" t="n"/>
      <c r="EN19" s="36" t="n"/>
    </row>
    <row r="20">
      <c r="A20" s="146" t="inlineStr">
        <is>
          <t>002.02</t>
        </is>
      </c>
      <c r="B20" s="146" t="inlineStr">
        <is>
          <t>Matematika</t>
        </is>
      </c>
      <c r="C20" s="147">
        <f>SUM(E20:CS20)</f>
        <v/>
      </c>
      <c r="D20" s="147" t="n"/>
      <c r="E20" s="135">
        <f>COUNTIF(AlumniPT, $A20)</f>
        <v/>
      </c>
      <c r="F20" s="135">
        <f>COUNTIF(BalaiPustakaPT, $A20)</f>
        <v/>
      </c>
      <c r="G20" s="135">
        <f>COUNTIF(KytaJayaMandiriCV, $A20)</f>
        <v/>
      </c>
      <c r="H20" s="135">
        <f>COUNTIF(SindunataCV, $A20)</f>
        <v/>
      </c>
      <c r="I20" s="135">
        <f>COUNTIF(SyiahKualaUniversityPress, $A20)</f>
        <v/>
      </c>
      <c r="J20" s="135">
        <f>COUNTIF(UINMALIKIPRESS, $A20)</f>
        <v/>
      </c>
      <c r="K20" s="135">
        <f>COUNTIF(UNISMAPRESS, $A20)</f>
        <v/>
      </c>
      <c r="L20" s="135">
        <f>COUNTIF(UnitomoPress, $A20)</f>
        <v/>
      </c>
      <c r="M20" s="135">
        <f>COUNTIF(TITIANILMUCV, $A20)</f>
        <v/>
      </c>
      <c r="N20" s="135">
        <f>COUNTIF(AlqaprintJatinangor, $A20)</f>
        <v/>
      </c>
      <c r="O20" s="135">
        <f>COUNTIF(AnantaVidyaCV, $A20)</f>
        <v/>
      </c>
      <c r="P20" s="135">
        <f>COUNTIF(AndiOffsetCV, $A20)</f>
        <v/>
      </c>
      <c r="Q20" s="135">
        <f>COUNTIF(BestariBuanaMurniGroupPT, $A20)</f>
        <v/>
      </c>
      <c r="R20" s="135">
        <f>COUNTIF(BintangSemestaMediaCV, $A20)</f>
        <v/>
      </c>
      <c r="S20" s="135">
        <f>COUNTIF(BPKTodungSutanGunungMuliaPT, $A20)</f>
        <v/>
      </c>
      <c r="T20" s="135">
        <f>COUNTIF(BrataFancyMediaPT, $A20)</f>
        <v/>
      </c>
      <c r="U20" s="135">
        <f>COUNTIF(BudiUtamaCVDeepublish, $A20)</f>
        <v/>
      </c>
      <c r="V20" s="135">
        <f>COUNTIF(BukaBukuPustaka, $A20)</f>
        <v/>
      </c>
      <c r="W20" s="135">
        <f>COUNTIF(BUMIAKSARAPT, $A20)</f>
        <v/>
      </c>
      <c r="X20" s="135">
        <f>COUNTIF(CahayaDuabelasSemestaPT, $A20)</f>
        <v/>
      </c>
      <c r="Y20" s="135">
        <f>COUNTIF(CitraAdityaBaktiPT, $A20)</f>
        <v/>
      </c>
      <c r="Z20" s="135">
        <f>COUNTIF(DeltaEdukasiPrimaCV, $A20)</f>
        <v/>
      </c>
      <c r="AA20" s="135">
        <f>COUNTIF(DIANDRAPRIMAMITRAMEDIACV, $A20)</f>
        <v/>
      </c>
      <c r="AB20" s="135">
        <f>COUNTIF(DuniaPustakaJayaPT, $A20)</f>
        <v/>
      </c>
      <c r="AC20" s="135">
        <f>COUNTIF(DutaPustakaIndonesiaPT, $A20)</f>
        <v/>
      </c>
      <c r="AD20" s="135">
        <f>COUNTIF(ElementaMediaLiterasiPT, $A20)</f>
        <v/>
      </c>
      <c r="AE20" s="135">
        <f>COUNTIF(ElexMediaKomputindoPT, $A20)</f>
        <v/>
      </c>
      <c r="AF20" s="135">
        <f>COUNTIF(EraAdicitraIntermediaPT, $A20)</f>
        <v/>
      </c>
      <c r="AG20" s="135">
        <f>COUNTIF(GarudaMasSejahteraCV, $A20)</f>
        <v/>
      </c>
      <c r="AH20" s="135">
        <f>COUNTIF(GavaMediaCV, $A20)</f>
        <v/>
      </c>
      <c r="AI20" s="135">
        <f>COUNTIF(GemaInsani, $A20)</f>
        <v/>
      </c>
      <c r="AJ20" s="135">
        <f>COUNTIF(GrahaPrintamaSelarasCV, $A20)</f>
        <v/>
      </c>
      <c r="AK20" s="135">
        <f>COUNTIF(GramediaPustakaUtamaPT, $A20)</f>
        <v/>
      </c>
      <c r="AL20" s="135">
        <f>COUNTIF(GrasindoGramediaWidiaSaranaIndonesia, $A20)</f>
        <v/>
      </c>
      <c r="AM20" s="135">
        <f>COUNTIF(IndivaMediaKreasiPT, $A20)</f>
        <v/>
      </c>
      <c r="AN20" s="135">
        <f>COUNTIF(IndocampCV, $A20)</f>
        <v/>
      </c>
      <c r="AO20" s="135">
        <f>COUNTIF(IndonesiaEmasGroup, $A20)</f>
        <v/>
      </c>
      <c r="AP20" s="135">
        <f>COUNTIF(IntanPariwaraGrupCempakaPutihPT, $A20)</f>
        <v/>
      </c>
      <c r="AQ20" s="135">
        <f>COUNTIF(InteraCV, $A20)</f>
        <v/>
      </c>
      <c r="AR20" s="135">
        <f>COUNTIF(JejakPublisherCV, $A20)</f>
        <v/>
      </c>
      <c r="AS20" s="135">
        <f>COUNTIF(JejakPustaka, $A20)</f>
        <v/>
      </c>
      <c r="AT20" s="135">
        <f>COUNTIF(JepePressMediaUtamaPT, $A20)</f>
        <v/>
      </c>
      <c r="AU20" s="135">
        <f>COUNTIF(KanisiusPT, $A20)</f>
        <v/>
      </c>
      <c r="AV20" s="135">
        <f>COUNTIF(KesaintBlancIndahPT, $A20)</f>
        <v/>
      </c>
      <c r="AW20" s="135">
        <f>COUNTIF(KompasMediaNusantaraPenerbitBukuKompas, $A20)</f>
        <v/>
      </c>
      <c r="AX20" s="135">
        <f>COUNTIF(LanggamPustaka, $A20)</f>
        <v/>
      </c>
      <c r="AY20" s="135">
        <f>COUNTIF(LatifKittoMahesaPT, $A20)</f>
        <v/>
      </c>
      <c r="AZ20" s="135">
        <f>COUNTIF(LENTERAHATIPT, $A20)</f>
        <v/>
      </c>
      <c r="BA20" s="135">
        <f>COUNTIF(LenteraPustakaIndonesia, $A20)</f>
        <v/>
      </c>
      <c r="BB20" s="135">
        <f>COUNTIF(LiterasiNusantaraAbadiGroupPT, $A20)</f>
        <v/>
      </c>
      <c r="BC20" s="135">
        <f>COUNTIF(LiterindoBerkahKaryaPT, $A20)</f>
        <v/>
      </c>
      <c r="BD20" s="135">
        <f>COUNTIF(LOKAAKSARACV, $A20)</f>
        <v/>
      </c>
      <c r="BE20" s="135">
        <f>COUNTIF(LuximaMetroMediaPT, $A20)</f>
        <v/>
      </c>
      <c r="BF20" s="135">
        <f>COUNTIF(MandarMajuCV, $A20)</f>
        <v/>
      </c>
      <c r="BG20" s="135">
        <f>COUNTIF(MediaAkselerasi, $A20)</f>
        <v/>
      </c>
      <c r="BH20" s="135">
        <f>COUNTIF(MediaCendekiaMuslimCV, $A20)</f>
        <v/>
      </c>
      <c r="BI20" s="135">
        <f>COUNTIF(MediaDinamikaSelarasPT, $A20)</f>
        <v/>
      </c>
      <c r="BJ20" s="135">
        <f>COUNTIF(MediaKaryaPutraCV, $A20)</f>
        <v/>
      </c>
      <c r="BK20" s="135">
        <f>COUNTIF(MediaPressindoPT, $A20)</f>
        <v/>
      </c>
      <c r="BL20" s="135">
        <f>COUNTIF(MediantaraSemestaPT, $A20)</f>
        <v/>
      </c>
      <c r="BM20" s="135">
        <f>COUNTIF(MelaniaPublishingCV, $A20)</f>
        <v/>
      </c>
      <c r="BN20" s="135">
        <f>COUNTIF(MutiaraAksaraCV, $A20)</f>
        <v/>
      </c>
      <c r="BO20" s="135">
        <f>COUNTIF(NafalGlobalNusantaraPT, $A20)</f>
        <v/>
      </c>
      <c r="BP20" s="135">
        <f>COUNTIF(NiagaSwadayaPT, $A20)</f>
        <v/>
      </c>
      <c r="BQ20" s="135">
        <f>COUNTIF(NuansaCendekiaCV, $A20)</f>
        <v/>
      </c>
      <c r="BR20" s="135">
        <f>COUNTIF(PenebarSwadayaPT, $A20)</f>
        <v/>
      </c>
      <c r="BS20" s="135">
        <f>COUNTIF(PenerbitAdab, $A20)</f>
        <v/>
      </c>
      <c r="BT20" s="135">
        <f>COUNTIF(PenerbitEGC, $A20)</f>
        <v/>
      </c>
      <c r="BU20" s="135">
        <f>COUNTIF(PenerbitIPBPressPT, $A20)</f>
        <v/>
      </c>
      <c r="BV20" s="135">
        <f>COUNTIF(PenerbitSalemba, $A20)</f>
        <v/>
      </c>
      <c r="BW20" s="135">
        <f>COUNTIF(PohonCahayaSemestaPT, $A20)</f>
        <v/>
      </c>
      <c r="BX20" s="135">
        <f>COUNTIF(PranaDinamikaSejahteraPT, $A20)</f>
        <v/>
      </c>
      <c r="BY20" s="135">
        <f>COUNTIF(PrenadaMediaGroup, $A20)</f>
        <v/>
      </c>
      <c r="BZ20" s="135">
        <f>COUNTIF(PusatDatadanAnalisaTempoPT, $A20)</f>
        <v/>
      </c>
      <c r="CA20" s="135">
        <f>COUNTIF(PuspaSwaraPT, $A20)</f>
        <v/>
      </c>
      <c r="CB20" s="135">
        <f>COUNTIF(PustakaBaruPress, $A20)</f>
        <v/>
      </c>
      <c r="CC20" s="135">
        <f>COUNTIF(PustakaBengawanCV, $A20)</f>
        <v/>
      </c>
      <c r="CD20" s="135">
        <f>COUNTIF(PustakaRumahCintaCV, $A20)</f>
        <v/>
      </c>
      <c r="CE20" s="135">
        <f>COUNTIF(RajaGrafindoPersadaPT, $A20)</f>
        <v/>
      </c>
      <c r="CF20" s="135">
        <f>COUNTIF(RajawaliIntanCemerlang, $A20)</f>
        <v/>
      </c>
      <c r="CG20" s="135">
        <f>COUNTIF(RayyanaKomunikasindoPT, $A20)</f>
        <v/>
      </c>
      <c r="CH20" s="135">
        <f>COUNTIF(RefikaAditamaPT, $A20)</f>
        <v/>
      </c>
      <c r="CI20" s="135">
        <f>COUNTIF(RemajaRosdakaryaPT, $A20)</f>
        <v/>
      </c>
      <c r="CJ20" s="135">
        <f>COUNTIF(ReneTurosIndonesiaPT, $A20)</f>
        <v/>
      </c>
      <c r="CK20" s="135">
        <f>COUNTIF(SaranaPancakaryaNusaPT, $A20)</f>
        <v/>
      </c>
      <c r="CL20" s="135">
        <f>COUNTIF(ScopindoMediaPustakaPT, $A20)</f>
        <v/>
      </c>
      <c r="CM20" s="135">
        <f>COUNTIF(SetiAjiCV, $A20)</f>
        <v/>
      </c>
      <c r="CN20" s="135">
        <f>COUNTIF(SinergiPrimaMagnaCV, $A20)</f>
        <v/>
      </c>
      <c r="CO20" s="135">
        <f>COUNTIF(TazkiaInvestindoUtamaPT, $A20)</f>
        <v/>
      </c>
      <c r="CP20" s="135">
        <f>COUNTIF(TeguhKaryaCV, $A20)</f>
        <v/>
      </c>
      <c r="CQ20" s="135">
        <f>COUNTIF(TigaSerangkaiPustakaMandiriPT, $A20)</f>
        <v/>
      </c>
      <c r="CR20" s="135">
        <f>COUNTIF(TrubusSwadayaPT, $A20)</f>
        <v/>
      </c>
      <c r="CS20" s="135">
        <f>COUNTIF(UGMPress, $A20)</f>
        <v/>
      </c>
      <c r="CU20" s="36" t="n"/>
      <c r="CV20" s="36" t="n"/>
      <c r="CW20" s="36" t="n"/>
      <c r="CX20" s="36" t="n"/>
      <c r="CY20" s="36" t="n"/>
      <c r="CZ20" s="36" t="n"/>
      <c r="DA20" s="36" t="n"/>
      <c r="DB20" s="36" t="n"/>
      <c r="DC20" s="36" t="n"/>
      <c r="DD20" s="36" t="n"/>
      <c r="DE20" s="36" t="n"/>
      <c r="DF20" s="36" t="n"/>
      <c r="DG20" s="36" t="n"/>
      <c r="DH20" s="36" t="n"/>
      <c r="DI20" s="36" t="n"/>
      <c r="DJ20" s="36" t="n"/>
      <c r="DK20" s="36" t="n"/>
      <c r="DL20" s="36" t="n"/>
      <c r="DM20" s="36" t="n"/>
      <c r="DN20" s="36" t="n"/>
      <c r="DO20" s="36" t="n"/>
      <c r="DP20" s="36" t="n"/>
      <c r="DQ20" s="36" t="n"/>
      <c r="DR20" s="36" t="n"/>
      <c r="DS20" s="36" t="n"/>
      <c r="DT20" s="36" t="n"/>
      <c r="DU20" s="36" t="n"/>
      <c r="DV20" s="36" t="n"/>
      <c r="DW20" s="36" t="n"/>
      <c r="DX20" s="36" t="n"/>
      <c r="DY20" s="36" t="n"/>
      <c r="DZ20" s="36" t="n"/>
      <c r="EA20" s="36" t="n"/>
      <c r="EB20" s="36" t="n"/>
      <c r="EC20" s="36" t="n"/>
      <c r="ED20" s="36" t="n"/>
      <c r="EE20" s="36" t="n"/>
      <c r="EF20" s="36" t="n"/>
      <c r="EG20" s="36" t="n"/>
      <c r="EH20" s="36" t="n"/>
      <c r="EI20" s="36" t="n"/>
      <c r="EJ20" s="36" t="n"/>
      <c r="EK20" s="36" t="n"/>
      <c r="EL20" s="36" t="n"/>
      <c r="EM20" s="36" t="n"/>
      <c r="EN20" s="36" t="n"/>
    </row>
    <row r="21">
      <c r="A21" s="146" t="inlineStr">
        <is>
          <t>002.03</t>
        </is>
      </c>
      <c r="B21" s="146" t="inlineStr">
        <is>
          <t>Agama</t>
        </is>
      </c>
      <c r="C21" s="147">
        <f>SUM(E21:CS21)</f>
        <v/>
      </c>
      <c r="D21" s="147" t="n"/>
      <c r="E21" s="135">
        <f>COUNTIF(AlumniPT, $A21)</f>
        <v/>
      </c>
      <c r="F21" s="135">
        <f>COUNTIF(BalaiPustakaPT, $A21)</f>
        <v/>
      </c>
      <c r="G21" s="135">
        <f>COUNTIF(KytaJayaMandiriCV, $A21)</f>
        <v/>
      </c>
      <c r="H21" s="135">
        <f>COUNTIF(SindunataCV, $A21)</f>
        <v/>
      </c>
      <c r="I21" s="135">
        <f>COUNTIF(SyiahKualaUniversityPress, $A21)</f>
        <v/>
      </c>
      <c r="J21" s="135">
        <f>COUNTIF(UINMALIKIPRESS, $A21)</f>
        <v/>
      </c>
      <c r="K21" s="135">
        <f>COUNTIF(UNISMAPRESS, $A21)</f>
        <v/>
      </c>
      <c r="L21" s="135">
        <f>COUNTIF(UnitomoPress, $A21)</f>
        <v/>
      </c>
      <c r="M21" s="135">
        <f>COUNTIF(TITIANILMUCV, $A21)</f>
        <v/>
      </c>
      <c r="N21" s="135">
        <f>COUNTIF(AlqaprintJatinangor, $A21)</f>
        <v/>
      </c>
      <c r="O21" s="135">
        <f>COUNTIF(AnantaVidyaCV, $A21)</f>
        <v/>
      </c>
      <c r="P21" s="135">
        <f>COUNTIF(AndiOffsetCV, $A21)</f>
        <v/>
      </c>
      <c r="Q21" s="135">
        <f>COUNTIF(BestariBuanaMurniGroupPT, $A21)</f>
        <v/>
      </c>
      <c r="R21" s="135">
        <f>COUNTIF(BintangSemestaMediaCV, $A21)</f>
        <v/>
      </c>
      <c r="S21" s="135">
        <f>COUNTIF(BPKTodungSutanGunungMuliaPT, $A21)</f>
        <v/>
      </c>
      <c r="T21" s="135">
        <f>COUNTIF(BrataFancyMediaPT, $A21)</f>
        <v/>
      </c>
      <c r="U21" s="135">
        <f>COUNTIF(BudiUtamaCVDeepublish, $A21)</f>
        <v/>
      </c>
      <c r="V21" s="135">
        <f>COUNTIF(BukaBukuPustaka, $A21)</f>
        <v/>
      </c>
      <c r="W21" s="135">
        <f>COUNTIF(BUMIAKSARAPT, $A21)</f>
        <v/>
      </c>
      <c r="X21" s="135">
        <f>COUNTIF(CahayaDuabelasSemestaPT, $A21)</f>
        <v/>
      </c>
      <c r="Y21" s="135">
        <f>COUNTIF(CitraAdityaBaktiPT, $A21)</f>
        <v/>
      </c>
      <c r="Z21" s="135">
        <f>COUNTIF(DeltaEdukasiPrimaCV, $A21)</f>
        <v/>
      </c>
      <c r="AA21" s="135">
        <f>COUNTIF(DIANDRAPRIMAMITRAMEDIACV, $A21)</f>
        <v/>
      </c>
      <c r="AB21" s="135">
        <f>COUNTIF(DuniaPustakaJayaPT, $A21)</f>
        <v/>
      </c>
      <c r="AC21" s="135">
        <f>COUNTIF(DutaPustakaIndonesiaPT, $A21)</f>
        <v/>
      </c>
      <c r="AD21" s="135">
        <f>COUNTIF(ElementaMediaLiterasiPT, $A21)</f>
        <v/>
      </c>
      <c r="AE21" s="135">
        <f>COUNTIF(ElexMediaKomputindoPT, $A21)</f>
        <v/>
      </c>
      <c r="AF21" s="135">
        <f>COUNTIF(EraAdicitraIntermediaPT, $A21)</f>
        <v/>
      </c>
      <c r="AG21" s="135">
        <f>COUNTIF(GarudaMasSejahteraCV, $A21)</f>
        <v/>
      </c>
      <c r="AH21" s="135">
        <f>COUNTIF(GavaMediaCV, $A21)</f>
        <v/>
      </c>
      <c r="AI21" s="135">
        <f>COUNTIF(GemaInsani, $A21)</f>
        <v/>
      </c>
      <c r="AJ21" s="135">
        <f>COUNTIF(GrahaPrintamaSelarasCV, $A21)</f>
        <v/>
      </c>
      <c r="AK21" s="135">
        <f>COUNTIF(GramediaPustakaUtamaPT, $A21)</f>
        <v/>
      </c>
      <c r="AL21" s="135">
        <f>COUNTIF(GrasindoGramediaWidiaSaranaIndonesia, $A21)</f>
        <v/>
      </c>
      <c r="AM21" s="135">
        <f>COUNTIF(IndivaMediaKreasiPT, $A21)</f>
        <v/>
      </c>
      <c r="AN21" s="135">
        <f>COUNTIF(IndocampCV, $A21)</f>
        <v/>
      </c>
      <c r="AO21" s="135">
        <f>COUNTIF(IndonesiaEmasGroup, $A21)</f>
        <v/>
      </c>
      <c r="AP21" s="135">
        <f>COUNTIF(IntanPariwaraGrupCempakaPutihPT, $A21)</f>
        <v/>
      </c>
      <c r="AQ21" s="135">
        <f>COUNTIF(InteraCV, $A21)</f>
        <v/>
      </c>
      <c r="AR21" s="135">
        <f>COUNTIF(JejakPublisherCV, $A21)</f>
        <v/>
      </c>
      <c r="AS21" s="135">
        <f>COUNTIF(JejakPustaka, $A21)</f>
        <v/>
      </c>
      <c r="AT21" s="135">
        <f>COUNTIF(JepePressMediaUtamaPT, $A21)</f>
        <v/>
      </c>
      <c r="AU21" s="135">
        <f>COUNTIF(KanisiusPT, $A21)</f>
        <v/>
      </c>
      <c r="AV21" s="135">
        <f>COUNTIF(KesaintBlancIndahPT, $A21)</f>
        <v/>
      </c>
      <c r="AW21" s="135">
        <f>COUNTIF(KompasMediaNusantaraPenerbitBukuKompas, $A21)</f>
        <v/>
      </c>
      <c r="AX21" s="135">
        <f>COUNTIF(LanggamPustaka, $A21)</f>
        <v/>
      </c>
      <c r="AY21" s="135">
        <f>COUNTIF(LatifKittoMahesaPT, $A21)</f>
        <v/>
      </c>
      <c r="AZ21" s="135">
        <f>COUNTIF(LENTERAHATIPT, $A21)</f>
        <v/>
      </c>
      <c r="BA21" s="135">
        <f>COUNTIF(LenteraPustakaIndonesia, $A21)</f>
        <v/>
      </c>
      <c r="BB21" s="135">
        <f>COUNTIF(LiterasiNusantaraAbadiGroupPT, $A21)</f>
        <v/>
      </c>
      <c r="BC21" s="135">
        <f>COUNTIF(LiterindoBerkahKaryaPT, $A21)</f>
        <v/>
      </c>
      <c r="BD21" s="135">
        <f>COUNTIF(LOKAAKSARACV, $A21)</f>
        <v/>
      </c>
      <c r="BE21" s="135">
        <f>COUNTIF(LuximaMetroMediaPT, $A21)</f>
        <v/>
      </c>
      <c r="BF21" s="135">
        <f>COUNTIF(MandarMajuCV, $A21)</f>
        <v/>
      </c>
      <c r="BG21" s="135">
        <f>COUNTIF(MediaAkselerasi, $A21)</f>
        <v/>
      </c>
      <c r="BH21" s="135">
        <f>COUNTIF(MediaCendekiaMuslimCV, $A21)</f>
        <v/>
      </c>
      <c r="BI21" s="135">
        <f>COUNTIF(MediaDinamikaSelarasPT, $A21)</f>
        <v/>
      </c>
      <c r="BJ21" s="135">
        <f>COUNTIF(MediaKaryaPutraCV, $A21)</f>
        <v/>
      </c>
      <c r="BK21" s="135">
        <f>COUNTIF(MediaPressindoPT, $A21)</f>
        <v/>
      </c>
      <c r="BL21" s="135">
        <f>COUNTIF(MediantaraSemestaPT, $A21)</f>
        <v/>
      </c>
      <c r="BM21" s="135">
        <f>COUNTIF(MelaniaPublishingCV, $A21)</f>
        <v/>
      </c>
      <c r="BN21" s="135">
        <f>COUNTIF(MutiaraAksaraCV, $A21)</f>
        <v/>
      </c>
      <c r="BO21" s="135">
        <f>COUNTIF(NafalGlobalNusantaraPT, $A21)</f>
        <v/>
      </c>
      <c r="BP21" s="135">
        <f>COUNTIF(NiagaSwadayaPT, $A21)</f>
        <v/>
      </c>
      <c r="BQ21" s="135">
        <f>COUNTIF(NuansaCendekiaCV, $A21)</f>
        <v/>
      </c>
      <c r="BR21" s="135">
        <f>COUNTIF(PenebarSwadayaPT, $A21)</f>
        <v/>
      </c>
      <c r="BS21" s="135">
        <f>COUNTIF(PenerbitAdab, $A21)</f>
        <v/>
      </c>
      <c r="BT21" s="135">
        <f>COUNTIF(PenerbitEGC, $A21)</f>
        <v/>
      </c>
      <c r="BU21" s="135">
        <f>COUNTIF(PenerbitIPBPressPT, $A21)</f>
        <v/>
      </c>
      <c r="BV21" s="135">
        <f>COUNTIF(PenerbitSalemba, $A21)</f>
        <v/>
      </c>
      <c r="BW21" s="135">
        <f>COUNTIF(PohonCahayaSemestaPT, $A21)</f>
        <v/>
      </c>
      <c r="BX21" s="135">
        <f>COUNTIF(PranaDinamikaSejahteraPT, $A21)</f>
        <v/>
      </c>
      <c r="BY21" s="135">
        <f>COUNTIF(PrenadaMediaGroup, $A21)</f>
        <v/>
      </c>
      <c r="BZ21" s="135">
        <f>COUNTIF(PusatDatadanAnalisaTempoPT, $A21)</f>
        <v/>
      </c>
      <c r="CA21" s="135">
        <f>COUNTIF(PuspaSwaraPT, $A21)</f>
        <v/>
      </c>
      <c r="CB21" s="135">
        <f>COUNTIF(PustakaBaruPress, $A21)</f>
        <v/>
      </c>
      <c r="CC21" s="135">
        <f>COUNTIF(PustakaBengawanCV, $A21)</f>
        <v/>
      </c>
      <c r="CD21" s="135">
        <f>COUNTIF(PustakaRumahCintaCV, $A21)</f>
        <v/>
      </c>
      <c r="CE21" s="135">
        <f>COUNTIF(RajaGrafindoPersadaPT, $A21)</f>
        <v/>
      </c>
      <c r="CF21" s="135">
        <f>COUNTIF(RajawaliIntanCemerlang, $A21)</f>
        <v/>
      </c>
      <c r="CG21" s="135">
        <f>COUNTIF(RayyanaKomunikasindoPT, $A21)</f>
        <v/>
      </c>
      <c r="CH21" s="135">
        <f>COUNTIF(RefikaAditamaPT, $A21)</f>
        <v/>
      </c>
      <c r="CI21" s="135">
        <f>COUNTIF(RemajaRosdakaryaPT, $A21)</f>
        <v/>
      </c>
      <c r="CJ21" s="135">
        <f>COUNTIF(ReneTurosIndonesiaPT, $A21)</f>
        <v/>
      </c>
      <c r="CK21" s="135">
        <f>COUNTIF(SaranaPancakaryaNusaPT, $A21)</f>
        <v/>
      </c>
      <c r="CL21" s="135">
        <f>COUNTIF(ScopindoMediaPustakaPT, $A21)</f>
        <v/>
      </c>
      <c r="CM21" s="135">
        <f>COUNTIF(SetiAjiCV, $A21)</f>
        <v/>
      </c>
      <c r="CN21" s="135">
        <f>COUNTIF(SinergiPrimaMagnaCV, $A21)</f>
        <v/>
      </c>
      <c r="CO21" s="135">
        <f>COUNTIF(TazkiaInvestindoUtamaPT, $A21)</f>
        <v/>
      </c>
      <c r="CP21" s="135">
        <f>COUNTIF(TeguhKaryaCV, $A21)</f>
        <v/>
      </c>
      <c r="CQ21" s="135">
        <f>COUNTIF(TigaSerangkaiPustakaMandiriPT, $A21)</f>
        <v/>
      </c>
      <c r="CR21" s="135">
        <f>COUNTIF(TrubusSwadayaPT, $A21)</f>
        <v/>
      </c>
      <c r="CS21" s="135">
        <f>COUNTIF(UGMPress, $A21)</f>
        <v/>
      </c>
      <c r="CU21" s="36" t="n"/>
      <c r="CV21" s="36" t="n"/>
      <c r="CW21" s="36" t="n"/>
      <c r="CX21" s="36" t="n"/>
      <c r="CY21" s="36" t="n"/>
      <c r="CZ21" s="36" t="n"/>
      <c r="DA21" s="36" t="n"/>
      <c r="DB21" s="36" t="n"/>
      <c r="DC21" s="36" t="n"/>
      <c r="DD21" s="36" t="n"/>
      <c r="DE21" s="36" t="n"/>
      <c r="DF21" s="36" t="n"/>
      <c r="DG21" s="36" t="n"/>
      <c r="DH21" s="36" t="n"/>
      <c r="DI21" s="36" t="n"/>
      <c r="DJ21" s="36" t="n"/>
      <c r="DK21" s="36" t="n"/>
      <c r="DL21" s="36" t="n"/>
      <c r="DM21" s="36" t="n"/>
      <c r="DN21" s="36" t="n"/>
      <c r="DO21" s="36" t="n"/>
      <c r="DP21" s="36" t="n"/>
      <c r="DQ21" s="36" t="n"/>
      <c r="DR21" s="36" t="n"/>
      <c r="DS21" s="36" t="n"/>
      <c r="DT21" s="36" t="n"/>
      <c r="DU21" s="36" t="n"/>
      <c r="DV21" s="36" t="n"/>
      <c r="DW21" s="36" t="n"/>
      <c r="DX21" s="36" t="n"/>
      <c r="DY21" s="36" t="n"/>
      <c r="DZ21" s="36" t="n"/>
      <c r="EA21" s="36" t="n"/>
      <c r="EB21" s="36" t="n"/>
      <c r="EC21" s="36" t="n"/>
      <c r="ED21" s="36" t="n"/>
      <c r="EE21" s="36" t="n"/>
      <c r="EF21" s="36" t="n"/>
      <c r="EG21" s="36" t="n"/>
      <c r="EH21" s="36" t="n"/>
      <c r="EI21" s="36" t="n"/>
      <c r="EJ21" s="36" t="n"/>
      <c r="EK21" s="36" t="n"/>
      <c r="EL21" s="36" t="n"/>
      <c r="EM21" s="36" t="n"/>
      <c r="EN21" s="36" t="n"/>
    </row>
    <row r="22">
      <c r="A22" s="152" t="inlineStr">
        <is>
          <t>002.04</t>
        </is>
      </c>
      <c r="B22" s="152" t="inlineStr">
        <is>
          <t>Bahasa Indonesia</t>
        </is>
      </c>
      <c r="C22" s="147">
        <f>SUM(E22:CS22)</f>
        <v/>
      </c>
      <c r="D22" s="147" t="n"/>
      <c r="E22" s="135">
        <f>COUNTIF(AlumniPT, $A22)</f>
        <v/>
      </c>
      <c r="F22" s="135">
        <f>COUNTIF(BalaiPustakaPT, $A22)</f>
        <v/>
      </c>
      <c r="G22" s="135">
        <f>COUNTIF(KytaJayaMandiriCV, $A22)</f>
        <v/>
      </c>
      <c r="H22" s="135">
        <f>COUNTIF(SindunataCV, $A22)</f>
        <v/>
      </c>
      <c r="I22" s="135">
        <f>COUNTIF(SyiahKualaUniversityPress, $A22)</f>
        <v/>
      </c>
      <c r="J22" s="135">
        <f>COUNTIF(UINMALIKIPRESS, $A22)</f>
        <v/>
      </c>
      <c r="K22" s="135">
        <f>COUNTIF(UNISMAPRESS, $A22)</f>
        <v/>
      </c>
      <c r="L22" s="135">
        <f>COUNTIF(UnitomoPress, $A22)</f>
        <v/>
      </c>
      <c r="M22" s="135">
        <f>COUNTIF(TITIANILMUCV, $A22)</f>
        <v/>
      </c>
      <c r="N22" s="135">
        <f>COUNTIF(AlqaprintJatinangor, $A22)</f>
        <v/>
      </c>
      <c r="O22" s="135">
        <f>COUNTIF(AnantaVidyaCV, $A22)</f>
        <v/>
      </c>
      <c r="P22" s="135">
        <f>COUNTIF(AndiOffsetCV, $A22)</f>
        <v/>
      </c>
      <c r="Q22" s="135">
        <f>COUNTIF(BestariBuanaMurniGroupPT, $A22)</f>
        <v/>
      </c>
      <c r="R22" s="135">
        <f>COUNTIF(BintangSemestaMediaCV, $A22)</f>
        <v/>
      </c>
      <c r="S22" s="135">
        <f>COUNTIF(BPKTodungSutanGunungMuliaPT, $A22)</f>
        <v/>
      </c>
      <c r="T22" s="135">
        <f>COUNTIF(BrataFancyMediaPT, $A22)</f>
        <v/>
      </c>
      <c r="U22" s="135">
        <f>COUNTIF(BudiUtamaCVDeepublish, $A22)</f>
        <v/>
      </c>
      <c r="V22" s="135">
        <f>COUNTIF(BukaBukuPustaka, $A22)</f>
        <v/>
      </c>
      <c r="W22" s="135">
        <f>COUNTIF(BUMIAKSARAPT, $A22)</f>
        <v/>
      </c>
      <c r="X22" s="135">
        <f>COUNTIF(CahayaDuabelasSemestaPT, $A22)</f>
        <v/>
      </c>
      <c r="Y22" s="135">
        <f>COUNTIF(CitraAdityaBaktiPT, $A22)</f>
        <v/>
      </c>
      <c r="Z22" s="135">
        <f>COUNTIF(DeltaEdukasiPrimaCV, $A22)</f>
        <v/>
      </c>
      <c r="AA22" s="135">
        <f>COUNTIF(DIANDRAPRIMAMITRAMEDIACV, $A22)</f>
        <v/>
      </c>
      <c r="AB22" s="135">
        <f>COUNTIF(DuniaPustakaJayaPT, $A22)</f>
        <v/>
      </c>
      <c r="AC22" s="135">
        <f>COUNTIF(DutaPustakaIndonesiaPT, $A22)</f>
        <v/>
      </c>
      <c r="AD22" s="135">
        <f>COUNTIF(ElementaMediaLiterasiPT, $A22)</f>
        <v/>
      </c>
      <c r="AE22" s="135">
        <f>COUNTIF(ElexMediaKomputindoPT, $A22)</f>
        <v/>
      </c>
      <c r="AF22" s="135">
        <f>COUNTIF(EraAdicitraIntermediaPT, $A22)</f>
        <v/>
      </c>
      <c r="AG22" s="135">
        <f>COUNTIF(GarudaMasSejahteraCV, $A22)</f>
        <v/>
      </c>
      <c r="AH22" s="135">
        <f>COUNTIF(GavaMediaCV, $A22)</f>
        <v/>
      </c>
      <c r="AI22" s="135">
        <f>COUNTIF(GemaInsani, $A22)</f>
        <v/>
      </c>
      <c r="AJ22" s="135">
        <f>COUNTIF(GrahaPrintamaSelarasCV, $A22)</f>
        <v/>
      </c>
      <c r="AK22" s="135">
        <f>COUNTIF(GramediaPustakaUtamaPT, $A22)</f>
        <v/>
      </c>
      <c r="AL22" s="135">
        <f>COUNTIF(GrasindoGramediaWidiaSaranaIndonesia, $A22)</f>
        <v/>
      </c>
      <c r="AM22" s="135">
        <f>COUNTIF(IndivaMediaKreasiPT, $A22)</f>
        <v/>
      </c>
      <c r="AN22" s="135">
        <f>COUNTIF(IndocampCV, $A22)</f>
        <v/>
      </c>
      <c r="AO22" s="135">
        <f>COUNTIF(IndonesiaEmasGroup, $A22)</f>
        <v/>
      </c>
      <c r="AP22" s="135">
        <f>COUNTIF(IntanPariwaraGrupCempakaPutihPT, $A22)</f>
        <v/>
      </c>
      <c r="AQ22" s="135">
        <f>COUNTIF(InteraCV, $A22)</f>
        <v/>
      </c>
      <c r="AR22" s="135">
        <f>COUNTIF(JejakPublisherCV, $A22)</f>
        <v/>
      </c>
      <c r="AS22" s="135">
        <f>COUNTIF(JejakPustaka, $A22)</f>
        <v/>
      </c>
      <c r="AT22" s="135">
        <f>COUNTIF(JepePressMediaUtamaPT, $A22)</f>
        <v/>
      </c>
      <c r="AU22" s="135">
        <f>COUNTIF(KanisiusPT, $A22)</f>
        <v/>
      </c>
      <c r="AV22" s="135">
        <f>COUNTIF(KesaintBlancIndahPT, $A22)</f>
        <v/>
      </c>
      <c r="AW22" s="135">
        <f>COUNTIF(KompasMediaNusantaraPenerbitBukuKompas, $A22)</f>
        <v/>
      </c>
      <c r="AX22" s="135">
        <f>COUNTIF(LanggamPustaka, $A22)</f>
        <v/>
      </c>
      <c r="AY22" s="135">
        <f>COUNTIF(LatifKittoMahesaPT, $A22)</f>
        <v/>
      </c>
      <c r="AZ22" s="135">
        <f>COUNTIF(LENTERAHATIPT, $A22)</f>
        <v/>
      </c>
      <c r="BA22" s="135">
        <f>COUNTIF(LenteraPustakaIndonesia, $A22)</f>
        <v/>
      </c>
      <c r="BB22" s="135">
        <f>COUNTIF(LiterasiNusantaraAbadiGroupPT, $A22)</f>
        <v/>
      </c>
      <c r="BC22" s="135">
        <f>COUNTIF(LiterindoBerkahKaryaPT, $A22)</f>
        <v/>
      </c>
      <c r="BD22" s="135">
        <f>COUNTIF(LOKAAKSARACV, $A22)</f>
        <v/>
      </c>
      <c r="BE22" s="135">
        <f>COUNTIF(LuximaMetroMediaPT, $A22)</f>
        <v/>
      </c>
      <c r="BF22" s="135">
        <f>COUNTIF(MandarMajuCV, $A22)</f>
        <v/>
      </c>
      <c r="BG22" s="135">
        <f>COUNTIF(MediaAkselerasi, $A22)</f>
        <v/>
      </c>
      <c r="BH22" s="135">
        <f>COUNTIF(MediaCendekiaMuslimCV, $A22)</f>
        <v/>
      </c>
      <c r="BI22" s="135">
        <f>COUNTIF(MediaDinamikaSelarasPT, $A22)</f>
        <v/>
      </c>
      <c r="BJ22" s="135">
        <f>COUNTIF(MediaKaryaPutraCV, $A22)</f>
        <v/>
      </c>
      <c r="BK22" s="135">
        <f>COUNTIF(MediaPressindoPT, $A22)</f>
        <v/>
      </c>
      <c r="BL22" s="135">
        <f>COUNTIF(MediantaraSemestaPT, $A22)</f>
        <v/>
      </c>
      <c r="BM22" s="135">
        <f>COUNTIF(MelaniaPublishingCV, $A22)</f>
        <v/>
      </c>
      <c r="BN22" s="135">
        <f>COUNTIF(MutiaraAksaraCV, $A22)</f>
        <v/>
      </c>
      <c r="BO22" s="135">
        <f>COUNTIF(NafalGlobalNusantaraPT, $A22)</f>
        <v/>
      </c>
      <c r="BP22" s="135">
        <f>COUNTIF(NiagaSwadayaPT, $A22)</f>
        <v/>
      </c>
      <c r="BQ22" s="135">
        <f>COUNTIF(NuansaCendekiaCV, $A22)</f>
        <v/>
      </c>
      <c r="BR22" s="135">
        <f>COUNTIF(PenebarSwadayaPT, $A22)</f>
        <v/>
      </c>
      <c r="BS22" s="135">
        <f>COUNTIF(PenerbitAdab, $A22)</f>
        <v/>
      </c>
      <c r="BT22" s="135">
        <f>COUNTIF(PenerbitEGC, $A22)</f>
        <v/>
      </c>
      <c r="BU22" s="135">
        <f>COUNTIF(PenerbitIPBPressPT, $A22)</f>
        <v/>
      </c>
      <c r="BV22" s="135">
        <f>COUNTIF(PenerbitSalemba, $A22)</f>
        <v/>
      </c>
      <c r="BW22" s="135">
        <f>COUNTIF(PohonCahayaSemestaPT, $A22)</f>
        <v/>
      </c>
      <c r="BX22" s="135">
        <f>COUNTIF(PranaDinamikaSejahteraPT, $A22)</f>
        <v/>
      </c>
      <c r="BY22" s="135">
        <f>COUNTIF(PrenadaMediaGroup, $A22)</f>
        <v/>
      </c>
      <c r="BZ22" s="135">
        <f>COUNTIF(PusatDatadanAnalisaTempoPT, $A22)</f>
        <v/>
      </c>
      <c r="CA22" s="135">
        <f>COUNTIF(PuspaSwaraPT, $A22)</f>
        <v/>
      </c>
      <c r="CB22" s="135">
        <f>COUNTIF(PustakaBaruPress, $A22)</f>
        <v/>
      </c>
      <c r="CC22" s="135">
        <f>COUNTIF(PustakaBengawanCV, $A22)</f>
        <v/>
      </c>
      <c r="CD22" s="135">
        <f>COUNTIF(PustakaRumahCintaCV, $A22)</f>
        <v/>
      </c>
      <c r="CE22" s="135">
        <f>COUNTIF(RajaGrafindoPersadaPT, $A22)</f>
        <v/>
      </c>
      <c r="CF22" s="135">
        <f>COUNTIF(RajawaliIntanCemerlang, $A22)</f>
        <v/>
      </c>
      <c r="CG22" s="135">
        <f>COUNTIF(RayyanaKomunikasindoPT, $A22)</f>
        <v/>
      </c>
      <c r="CH22" s="135">
        <f>COUNTIF(RefikaAditamaPT, $A22)</f>
        <v/>
      </c>
      <c r="CI22" s="135">
        <f>COUNTIF(RemajaRosdakaryaPT, $A22)</f>
        <v/>
      </c>
      <c r="CJ22" s="135">
        <f>COUNTIF(ReneTurosIndonesiaPT, $A22)</f>
        <v/>
      </c>
      <c r="CK22" s="135">
        <f>COUNTIF(SaranaPancakaryaNusaPT, $A22)</f>
        <v/>
      </c>
      <c r="CL22" s="135">
        <f>COUNTIF(ScopindoMediaPustakaPT, $A22)</f>
        <v/>
      </c>
      <c r="CM22" s="135">
        <f>COUNTIF(SetiAjiCV, $A22)</f>
        <v/>
      </c>
      <c r="CN22" s="135">
        <f>COUNTIF(SinergiPrimaMagnaCV, $A22)</f>
        <v/>
      </c>
      <c r="CO22" s="135">
        <f>COUNTIF(TazkiaInvestindoUtamaPT, $A22)</f>
        <v/>
      </c>
      <c r="CP22" s="135">
        <f>COUNTIF(TeguhKaryaCV, $A22)</f>
        <v/>
      </c>
      <c r="CQ22" s="135">
        <f>COUNTIF(TigaSerangkaiPustakaMandiriPT, $A22)</f>
        <v/>
      </c>
      <c r="CR22" s="135">
        <f>COUNTIF(TrubusSwadayaPT, $A22)</f>
        <v/>
      </c>
      <c r="CS22" s="135">
        <f>COUNTIF(UGMPress, $A22)</f>
        <v/>
      </c>
      <c r="CU22" s="36" t="n"/>
      <c r="CV22" s="36" t="n"/>
      <c r="CW22" s="36" t="n"/>
      <c r="CX22" s="36" t="n"/>
      <c r="CY22" s="36" t="n"/>
      <c r="CZ22" s="36" t="n"/>
      <c r="DA22" s="36" t="n"/>
      <c r="DB22" s="36" t="n"/>
      <c r="DC22" s="36" t="n"/>
      <c r="DD22" s="36" t="n"/>
      <c r="DE22" s="36" t="n"/>
      <c r="DF22" s="36" t="n"/>
      <c r="DG22" s="36" t="n"/>
      <c r="DH22" s="36" t="n"/>
      <c r="DI22" s="36" t="n"/>
      <c r="DJ22" s="36" t="n"/>
      <c r="DK22" s="36" t="n"/>
      <c r="DL22" s="36" t="n"/>
      <c r="DM22" s="36" t="n"/>
      <c r="DN22" s="36" t="n"/>
      <c r="DO22" s="36" t="n"/>
      <c r="DP22" s="36" t="n"/>
      <c r="DQ22" s="36" t="n"/>
      <c r="DR22" s="36" t="n"/>
      <c r="DS22" s="36" t="n"/>
      <c r="DT22" s="36" t="n"/>
      <c r="DU22" s="36" t="n"/>
      <c r="DV22" s="36" t="n"/>
      <c r="DW22" s="36" t="n"/>
      <c r="DX22" s="36" t="n"/>
      <c r="DY22" s="36" t="n"/>
      <c r="DZ22" s="36" t="n"/>
      <c r="EA22" s="36" t="n"/>
      <c r="EB22" s="36" t="n"/>
      <c r="EC22" s="36" t="n"/>
      <c r="ED22" s="36" t="n"/>
      <c r="EE22" s="36" t="n"/>
      <c r="EF22" s="36" t="n"/>
      <c r="EG22" s="36" t="n"/>
      <c r="EH22" s="36" t="n"/>
      <c r="EI22" s="36" t="n"/>
      <c r="EJ22" s="36" t="n"/>
      <c r="EK22" s="36" t="n"/>
      <c r="EL22" s="36" t="n"/>
      <c r="EM22" s="36" t="n"/>
      <c r="EN22" s="36" t="n"/>
    </row>
    <row r="23">
      <c r="A23" s="146" t="inlineStr">
        <is>
          <t>002.05</t>
        </is>
      </c>
      <c r="B23" s="152" t="inlineStr">
        <is>
          <t>Bahasa Ingris</t>
        </is>
      </c>
      <c r="C23" s="147">
        <f>SUM(E23:CS23)</f>
        <v/>
      </c>
      <c r="D23" s="147" t="n"/>
      <c r="E23" s="135">
        <f>COUNTIF(AlumniPT, $A23)</f>
        <v/>
      </c>
      <c r="F23" s="135">
        <f>COUNTIF(BalaiPustakaPT, $A23)</f>
        <v/>
      </c>
      <c r="G23" s="135">
        <f>COUNTIF(KytaJayaMandiriCV, $A23)</f>
        <v/>
      </c>
      <c r="H23" s="135">
        <f>COUNTIF(SindunataCV, $A23)</f>
        <v/>
      </c>
      <c r="I23" s="135">
        <f>COUNTIF(SyiahKualaUniversityPress, $A23)</f>
        <v/>
      </c>
      <c r="J23" s="135">
        <f>COUNTIF(UINMALIKIPRESS, $A23)</f>
        <v/>
      </c>
      <c r="K23" s="135">
        <f>COUNTIF(UNISMAPRESS, $A23)</f>
        <v/>
      </c>
      <c r="L23" s="135">
        <f>COUNTIF(UnitomoPress, $A23)</f>
        <v/>
      </c>
      <c r="M23" s="135">
        <f>COUNTIF(TITIANILMUCV, $A23)</f>
        <v/>
      </c>
      <c r="N23" s="135">
        <f>COUNTIF(AlqaprintJatinangor, $A23)</f>
        <v/>
      </c>
      <c r="O23" s="135">
        <f>COUNTIF(AnantaVidyaCV, $A23)</f>
        <v/>
      </c>
      <c r="P23" s="135">
        <f>COUNTIF(AndiOffsetCV, $A23)</f>
        <v/>
      </c>
      <c r="Q23" s="135">
        <f>COUNTIF(BestariBuanaMurniGroupPT, $A23)</f>
        <v/>
      </c>
      <c r="R23" s="135">
        <f>COUNTIF(BintangSemestaMediaCV, $A23)</f>
        <v/>
      </c>
      <c r="S23" s="135">
        <f>COUNTIF(BPKTodungSutanGunungMuliaPT, $A23)</f>
        <v/>
      </c>
      <c r="T23" s="135">
        <f>COUNTIF(BrataFancyMediaPT, $A23)</f>
        <v/>
      </c>
      <c r="U23" s="135">
        <f>COUNTIF(BudiUtamaCVDeepublish, $A23)</f>
        <v/>
      </c>
      <c r="V23" s="135">
        <f>COUNTIF(BukaBukuPustaka, $A23)</f>
        <v/>
      </c>
      <c r="W23" s="135">
        <f>COUNTIF(BUMIAKSARAPT, $A23)</f>
        <v/>
      </c>
      <c r="X23" s="135">
        <f>COUNTIF(CahayaDuabelasSemestaPT, $A23)</f>
        <v/>
      </c>
      <c r="Y23" s="135">
        <f>COUNTIF(CitraAdityaBaktiPT, $A23)</f>
        <v/>
      </c>
      <c r="Z23" s="135">
        <f>COUNTIF(DeltaEdukasiPrimaCV, $A23)</f>
        <v/>
      </c>
      <c r="AA23" s="135">
        <f>COUNTIF(DIANDRAPRIMAMITRAMEDIACV, $A23)</f>
        <v/>
      </c>
      <c r="AB23" s="135">
        <f>COUNTIF(DuniaPustakaJayaPT, $A23)</f>
        <v/>
      </c>
      <c r="AC23" s="135">
        <f>COUNTIF(DutaPustakaIndonesiaPT, $A23)</f>
        <v/>
      </c>
      <c r="AD23" s="135">
        <f>COUNTIF(ElementaMediaLiterasiPT, $A23)</f>
        <v/>
      </c>
      <c r="AE23" s="135">
        <f>COUNTIF(ElexMediaKomputindoPT, $A23)</f>
        <v/>
      </c>
      <c r="AF23" s="135">
        <f>COUNTIF(EraAdicitraIntermediaPT, $A23)</f>
        <v/>
      </c>
      <c r="AG23" s="135">
        <f>COUNTIF(GarudaMasSejahteraCV, $A23)</f>
        <v/>
      </c>
      <c r="AH23" s="135">
        <f>COUNTIF(GavaMediaCV, $A23)</f>
        <v/>
      </c>
      <c r="AI23" s="135">
        <f>COUNTIF(GemaInsani, $A23)</f>
        <v/>
      </c>
      <c r="AJ23" s="135">
        <f>COUNTIF(GrahaPrintamaSelarasCV, $A23)</f>
        <v/>
      </c>
      <c r="AK23" s="135">
        <f>COUNTIF(GramediaPustakaUtamaPT, $A23)</f>
        <v/>
      </c>
      <c r="AL23" s="135">
        <f>COUNTIF(GrasindoGramediaWidiaSaranaIndonesia, $A23)</f>
        <v/>
      </c>
      <c r="AM23" s="135">
        <f>COUNTIF(IndivaMediaKreasiPT, $A23)</f>
        <v/>
      </c>
      <c r="AN23" s="135">
        <f>COUNTIF(IndocampCV, $A23)</f>
        <v/>
      </c>
      <c r="AO23" s="135">
        <f>COUNTIF(IndonesiaEmasGroup, $A23)</f>
        <v/>
      </c>
      <c r="AP23" s="135">
        <f>COUNTIF(IntanPariwaraGrupCempakaPutihPT, $A23)</f>
        <v/>
      </c>
      <c r="AQ23" s="135">
        <f>COUNTIF(InteraCV, $A23)</f>
        <v/>
      </c>
      <c r="AR23" s="135">
        <f>COUNTIF(JejakPublisherCV, $A23)</f>
        <v/>
      </c>
      <c r="AS23" s="135">
        <f>COUNTIF(JejakPustaka, $A23)</f>
        <v/>
      </c>
      <c r="AT23" s="135">
        <f>COUNTIF(JepePressMediaUtamaPT, $A23)</f>
        <v/>
      </c>
      <c r="AU23" s="135">
        <f>COUNTIF(KanisiusPT, $A23)</f>
        <v/>
      </c>
      <c r="AV23" s="135">
        <f>COUNTIF(KesaintBlancIndahPT, $A23)</f>
        <v/>
      </c>
      <c r="AW23" s="135">
        <f>COUNTIF(KompasMediaNusantaraPenerbitBukuKompas, $A23)</f>
        <v/>
      </c>
      <c r="AX23" s="135">
        <f>COUNTIF(LanggamPustaka, $A23)</f>
        <v/>
      </c>
      <c r="AY23" s="135">
        <f>COUNTIF(LatifKittoMahesaPT, $A23)</f>
        <v/>
      </c>
      <c r="AZ23" s="135">
        <f>COUNTIF(LENTERAHATIPT, $A23)</f>
        <v/>
      </c>
      <c r="BA23" s="135">
        <f>COUNTIF(LenteraPustakaIndonesia, $A23)</f>
        <v/>
      </c>
      <c r="BB23" s="135">
        <f>COUNTIF(LiterasiNusantaraAbadiGroupPT, $A23)</f>
        <v/>
      </c>
      <c r="BC23" s="135">
        <f>COUNTIF(LiterindoBerkahKaryaPT, $A23)</f>
        <v/>
      </c>
      <c r="BD23" s="135">
        <f>COUNTIF(LOKAAKSARACV, $A23)</f>
        <v/>
      </c>
      <c r="BE23" s="135">
        <f>COUNTIF(LuximaMetroMediaPT, $A23)</f>
        <v/>
      </c>
      <c r="BF23" s="135">
        <f>COUNTIF(MandarMajuCV, $A23)</f>
        <v/>
      </c>
      <c r="BG23" s="135">
        <f>COUNTIF(MediaAkselerasi, $A23)</f>
        <v/>
      </c>
      <c r="BH23" s="135">
        <f>COUNTIF(MediaCendekiaMuslimCV, $A23)</f>
        <v/>
      </c>
      <c r="BI23" s="135">
        <f>COUNTIF(MediaDinamikaSelarasPT, $A23)</f>
        <v/>
      </c>
      <c r="BJ23" s="135">
        <f>COUNTIF(MediaKaryaPutraCV, $A23)</f>
        <v/>
      </c>
      <c r="BK23" s="135">
        <f>COUNTIF(MediaPressindoPT, $A23)</f>
        <v/>
      </c>
      <c r="BL23" s="135">
        <f>COUNTIF(MediantaraSemestaPT, $A23)</f>
        <v/>
      </c>
      <c r="BM23" s="135">
        <f>COUNTIF(MelaniaPublishingCV, $A23)</f>
        <v/>
      </c>
      <c r="BN23" s="135">
        <f>COUNTIF(MutiaraAksaraCV, $A23)</f>
        <v/>
      </c>
      <c r="BO23" s="135">
        <f>COUNTIF(NafalGlobalNusantaraPT, $A23)</f>
        <v/>
      </c>
      <c r="BP23" s="135">
        <f>COUNTIF(NiagaSwadayaPT, $A23)</f>
        <v/>
      </c>
      <c r="BQ23" s="135">
        <f>COUNTIF(NuansaCendekiaCV, $A23)</f>
        <v/>
      </c>
      <c r="BR23" s="135">
        <f>COUNTIF(PenebarSwadayaPT, $A23)</f>
        <v/>
      </c>
      <c r="BS23" s="135">
        <f>COUNTIF(PenerbitAdab, $A23)</f>
        <v/>
      </c>
      <c r="BT23" s="135">
        <f>COUNTIF(PenerbitEGC, $A23)</f>
        <v/>
      </c>
      <c r="BU23" s="135">
        <f>COUNTIF(PenerbitIPBPressPT, $A23)</f>
        <v/>
      </c>
      <c r="BV23" s="135">
        <f>COUNTIF(PenerbitSalemba, $A23)</f>
        <v/>
      </c>
      <c r="BW23" s="135">
        <f>COUNTIF(PohonCahayaSemestaPT, $A23)</f>
        <v/>
      </c>
      <c r="BX23" s="135">
        <f>COUNTIF(PranaDinamikaSejahteraPT, $A23)</f>
        <v/>
      </c>
      <c r="BY23" s="135">
        <f>COUNTIF(PrenadaMediaGroup, $A23)</f>
        <v/>
      </c>
      <c r="BZ23" s="135">
        <f>COUNTIF(PusatDatadanAnalisaTempoPT, $A23)</f>
        <v/>
      </c>
      <c r="CA23" s="135">
        <f>COUNTIF(PuspaSwaraPT, $A23)</f>
        <v/>
      </c>
      <c r="CB23" s="135">
        <f>COUNTIF(PustakaBaruPress, $A23)</f>
        <v/>
      </c>
      <c r="CC23" s="135">
        <f>COUNTIF(PustakaBengawanCV, $A23)</f>
        <v/>
      </c>
      <c r="CD23" s="135">
        <f>COUNTIF(PustakaRumahCintaCV, $A23)</f>
        <v/>
      </c>
      <c r="CE23" s="135">
        <f>COUNTIF(RajaGrafindoPersadaPT, $A23)</f>
        <v/>
      </c>
      <c r="CF23" s="135">
        <f>COUNTIF(RajawaliIntanCemerlang, $A23)</f>
        <v/>
      </c>
      <c r="CG23" s="135">
        <f>COUNTIF(RayyanaKomunikasindoPT, $A23)</f>
        <v/>
      </c>
      <c r="CH23" s="135">
        <f>COUNTIF(RefikaAditamaPT, $A23)</f>
        <v/>
      </c>
      <c r="CI23" s="135">
        <f>COUNTIF(RemajaRosdakaryaPT, $A23)</f>
        <v/>
      </c>
      <c r="CJ23" s="135">
        <f>COUNTIF(ReneTurosIndonesiaPT, $A23)</f>
        <v/>
      </c>
      <c r="CK23" s="135">
        <f>COUNTIF(SaranaPancakaryaNusaPT, $A23)</f>
        <v/>
      </c>
      <c r="CL23" s="135">
        <f>COUNTIF(ScopindoMediaPustakaPT, $A23)</f>
        <v/>
      </c>
      <c r="CM23" s="135">
        <f>COUNTIF(SetiAjiCV, $A23)</f>
        <v/>
      </c>
      <c r="CN23" s="135">
        <f>COUNTIF(SinergiPrimaMagnaCV, $A23)</f>
        <v/>
      </c>
      <c r="CO23" s="135">
        <f>COUNTIF(TazkiaInvestindoUtamaPT, $A23)</f>
        <v/>
      </c>
      <c r="CP23" s="135">
        <f>COUNTIF(TeguhKaryaCV, $A23)</f>
        <v/>
      </c>
      <c r="CQ23" s="135">
        <f>COUNTIF(TigaSerangkaiPustakaMandiriPT, $A23)</f>
        <v/>
      </c>
      <c r="CR23" s="135">
        <f>COUNTIF(TrubusSwadayaPT, $A23)</f>
        <v/>
      </c>
      <c r="CS23" s="135">
        <f>COUNTIF(UGMPress, $A23)</f>
        <v/>
      </c>
      <c r="CU23" s="36" t="n"/>
      <c r="CV23" s="36" t="n"/>
      <c r="CW23" s="36" t="n"/>
      <c r="CX23" s="36" t="n"/>
      <c r="CY23" s="36" t="n"/>
      <c r="CZ23" s="36" t="n"/>
      <c r="DA23" s="36" t="n"/>
      <c r="DB23" s="36" t="n"/>
      <c r="DC23" s="36" t="n"/>
      <c r="DD23" s="36" t="n"/>
      <c r="DE23" s="36" t="n"/>
      <c r="DF23" s="36" t="n"/>
      <c r="DG23" s="36" t="n"/>
      <c r="DH23" s="36" t="n"/>
      <c r="DI23" s="36" t="n"/>
      <c r="DJ23" s="36" t="n"/>
      <c r="DK23" s="36" t="n"/>
      <c r="DL23" s="36" t="n"/>
      <c r="DM23" s="36" t="n"/>
      <c r="DN23" s="36" t="n"/>
      <c r="DO23" s="36" t="n"/>
      <c r="DP23" s="36" t="n"/>
      <c r="DQ23" s="36" t="n"/>
      <c r="DR23" s="36" t="n"/>
      <c r="DS23" s="36" t="n"/>
      <c r="DT23" s="36" t="n"/>
      <c r="DU23" s="36" t="n"/>
      <c r="DV23" s="36" t="n"/>
      <c r="DW23" s="36" t="n"/>
      <c r="DX23" s="36" t="n"/>
      <c r="DY23" s="36" t="n"/>
      <c r="DZ23" s="36" t="n"/>
      <c r="EA23" s="36" t="n"/>
      <c r="EB23" s="36" t="n"/>
      <c r="EC23" s="36" t="n"/>
      <c r="ED23" s="36" t="n"/>
      <c r="EE23" s="36" t="n"/>
      <c r="EF23" s="36" t="n"/>
      <c r="EG23" s="36" t="n"/>
      <c r="EH23" s="36" t="n"/>
      <c r="EI23" s="36" t="n"/>
      <c r="EJ23" s="36" t="n"/>
      <c r="EK23" s="36" t="n"/>
      <c r="EL23" s="36" t="n"/>
      <c r="EM23" s="36" t="n"/>
      <c r="EN23" s="36" t="n"/>
    </row>
    <row r="24">
      <c r="A24" s="152" t="inlineStr">
        <is>
          <t>002.06</t>
        </is>
      </c>
      <c r="B24" s="146" t="inlineStr">
        <is>
          <t>Ilmu Pengetahuan Alam</t>
        </is>
      </c>
      <c r="C24" s="147">
        <f>SUM(E24:CS24)</f>
        <v/>
      </c>
      <c r="D24" s="147" t="n"/>
      <c r="E24" s="135">
        <f>COUNTIF(AlumniPT, $A24)</f>
        <v/>
      </c>
      <c r="F24" s="135">
        <f>COUNTIF(BalaiPustakaPT, $A24)</f>
        <v/>
      </c>
      <c r="G24" s="135">
        <f>COUNTIF(KytaJayaMandiriCV, $A24)</f>
        <v/>
      </c>
      <c r="H24" s="135">
        <f>COUNTIF(SindunataCV, $A24)</f>
        <v/>
      </c>
      <c r="I24" s="135">
        <f>COUNTIF(SyiahKualaUniversityPress, $A24)</f>
        <v/>
      </c>
      <c r="J24" s="135">
        <f>COUNTIF(UINMALIKIPRESS, $A24)</f>
        <v/>
      </c>
      <c r="K24" s="135">
        <f>COUNTIF(UNISMAPRESS, $A24)</f>
        <v/>
      </c>
      <c r="L24" s="135">
        <f>COUNTIF(UnitomoPress, $A24)</f>
        <v/>
      </c>
      <c r="M24" s="135">
        <f>COUNTIF(TITIANILMUCV, $A24)</f>
        <v/>
      </c>
      <c r="N24" s="135">
        <f>COUNTIF(AlqaprintJatinangor, $A24)</f>
        <v/>
      </c>
      <c r="O24" s="135">
        <f>COUNTIF(AnantaVidyaCV, $A24)</f>
        <v/>
      </c>
      <c r="P24" s="135">
        <f>COUNTIF(AndiOffsetCV, $A24)</f>
        <v/>
      </c>
      <c r="Q24" s="135">
        <f>COUNTIF(BestariBuanaMurniGroupPT, $A24)</f>
        <v/>
      </c>
      <c r="R24" s="135">
        <f>COUNTIF(BintangSemestaMediaCV, $A24)</f>
        <v/>
      </c>
      <c r="S24" s="135">
        <f>COUNTIF(BPKTodungSutanGunungMuliaPT, $A24)</f>
        <v/>
      </c>
      <c r="T24" s="135">
        <f>COUNTIF(BrataFancyMediaPT, $A24)</f>
        <v/>
      </c>
      <c r="U24" s="135">
        <f>COUNTIF(BudiUtamaCVDeepublish, $A24)</f>
        <v/>
      </c>
      <c r="V24" s="135">
        <f>COUNTIF(BukaBukuPustaka, $A24)</f>
        <v/>
      </c>
      <c r="W24" s="135">
        <f>COUNTIF(BUMIAKSARAPT, $A24)</f>
        <v/>
      </c>
      <c r="X24" s="135">
        <f>COUNTIF(CahayaDuabelasSemestaPT, $A24)</f>
        <v/>
      </c>
      <c r="Y24" s="135">
        <f>COUNTIF(CitraAdityaBaktiPT, $A24)</f>
        <v/>
      </c>
      <c r="Z24" s="135">
        <f>COUNTIF(DeltaEdukasiPrimaCV, $A24)</f>
        <v/>
      </c>
      <c r="AA24" s="135">
        <f>COUNTIF(DIANDRAPRIMAMITRAMEDIACV, $A24)</f>
        <v/>
      </c>
      <c r="AB24" s="135">
        <f>COUNTIF(DuniaPustakaJayaPT, $A24)</f>
        <v/>
      </c>
      <c r="AC24" s="135">
        <f>COUNTIF(DutaPustakaIndonesiaPT, $A24)</f>
        <v/>
      </c>
      <c r="AD24" s="135">
        <f>COUNTIF(ElementaMediaLiterasiPT, $A24)</f>
        <v/>
      </c>
      <c r="AE24" s="135">
        <f>COUNTIF(ElexMediaKomputindoPT, $A24)</f>
        <v/>
      </c>
      <c r="AF24" s="135">
        <f>COUNTIF(EraAdicitraIntermediaPT, $A24)</f>
        <v/>
      </c>
      <c r="AG24" s="135">
        <f>COUNTIF(GarudaMasSejahteraCV, $A24)</f>
        <v/>
      </c>
      <c r="AH24" s="135">
        <f>COUNTIF(GavaMediaCV, $A24)</f>
        <v/>
      </c>
      <c r="AI24" s="135">
        <f>COUNTIF(GemaInsani, $A24)</f>
        <v/>
      </c>
      <c r="AJ24" s="135">
        <f>COUNTIF(GrahaPrintamaSelarasCV, $A24)</f>
        <v/>
      </c>
      <c r="AK24" s="135">
        <f>COUNTIF(GramediaPustakaUtamaPT, $A24)</f>
        <v/>
      </c>
      <c r="AL24" s="135">
        <f>COUNTIF(GrasindoGramediaWidiaSaranaIndonesia, $A24)</f>
        <v/>
      </c>
      <c r="AM24" s="135">
        <f>COUNTIF(IndivaMediaKreasiPT, $A24)</f>
        <v/>
      </c>
      <c r="AN24" s="135">
        <f>COUNTIF(IndocampCV, $A24)</f>
        <v/>
      </c>
      <c r="AO24" s="135">
        <f>COUNTIF(IndonesiaEmasGroup, $A24)</f>
        <v/>
      </c>
      <c r="AP24" s="135">
        <f>COUNTIF(IntanPariwaraGrupCempakaPutihPT, $A24)</f>
        <v/>
      </c>
      <c r="AQ24" s="135">
        <f>COUNTIF(InteraCV, $A24)</f>
        <v/>
      </c>
      <c r="AR24" s="135">
        <f>COUNTIF(JejakPublisherCV, $A24)</f>
        <v/>
      </c>
      <c r="AS24" s="135">
        <f>COUNTIF(JejakPustaka, $A24)</f>
        <v/>
      </c>
      <c r="AT24" s="135">
        <f>COUNTIF(JepePressMediaUtamaPT, $A24)</f>
        <v/>
      </c>
      <c r="AU24" s="135">
        <f>COUNTIF(KanisiusPT, $A24)</f>
        <v/>
      </c>
      <c r="AV24" s="135">
        <f>COUNTIF(KesaintBlancIndahPT, $A24)</f>
        <v/>
      </c>
      <c r="AW24" s="135">
        <f>COUNTIF(KompasMediaNusantaraPenerbitBukuKompas, $A24)</f>
        <v/>
      </c>
      <c r="AX24" s="135">
        <f>COUNTIF(LanggamPustaka, $A24)</f>
        <v/>
      </c>
      <c r="AY24" s="135">
        <f>COUNTIF(LatifKittoMahesaPT, $A24)</f>
        <v/>
      </c>
      <c r="AZ24" s="135">
        <f>COUNTIF(LENTERAHATIPT, $A24)</f>
        <v/>
      </c>
      <c r="BA24" s="135">
        <f>COUNTIF(LenteraPustakaIndonesia, $A24)</f>
        <v/>
      </c>
      <c r="BB24" s="135">
        <f>COUNTIF(LiterasiNusantaraAbadiGroupPT, $A24)</f>
        <v/>
      </c>
      <c r="BC24" s="135">
        <f>COUNTIF(LiterindoBerkahKaryaPT, $A24)</f>
        <v/>
      </c>
      <c r="BD24" s="135">
        <f>COUNTIF(LOKAAKSARACV, $A24)</f>
        <v/>
      </c>
      <c r="BE24" s="135">
        <f>COUNTIF(LuximaMetroMediaPT, $A24)</f>
        <v/>
      </c>
      <c r="BF24" s="135">
        <f>COUNTIF(MandarMajuCV, $A24)</f>
        <v/>
      </c>
      <c r="BG24" s="135">
        <f>COUNTIF(MediaAkselerasi, $A24)</f>
        <v/>
      </c>
      <c r="BH24" s="135">
        <f>COUNTIF(MediaCendekiaMuslimCV, $A24)</f>
        <v/>
      </c>
      <c r="BI24" s="135">
        <f>COUNTIF(MediaDinamikaSelarasPT, $A24)</f>
        <v/>
      </c>
      <c r="BJ24" s="135">
        <f>COUNTIF(MediaKaryaPutraCV, $A24)</f>
        <v/>
      </c>
      <c r="BK24" s="135">
        <f>COUNTIF(MediaPressindoPT, $A24)</f>
        <v/>
      </c>
      <c r="BL24" s="135">
        <f>COUNTIF(MediantaraSemestaPT, $A24)</f>
        <v/>
      </c>
      <c r="BM24" s="135">
        <f>COUNTIF(MelaniaPublishingCV, $A24)</f>
        <v/>
      </c>
      <c r="BN24" s="135">
        <f>COUNTIF(MutiaraAksaraCV, $A24)</f>
        <v/>
      </c>
      <c r="BO24" s="135">
        <f>COUNTIF(NafalGlobalNusantaraPT, $A24)</f>
        <v/>
      </c>
      <c r="BP24" s="135">
        <f>COUNTIF(NiagaSwadayaPT, $A24)</f>
        <v/>
      </c>
      <c r="BQ24" s="135">
        <f>COUNTIF(NuansaCendekiaCV, $A24)</f>
        <v/>
      </c>
      <c r="BR24" s="135">
        <f>COUNTIF(PenebarSwadayaPT, $A24)</f>
        <v/>
      </c>
      <c r="BS24" s="135">
        <f>COUNTIF(PenerbitAdab, $A24)</f>
        <v/>
      </c>
      <c r="BT24" s="135">
        <f>COUNTIF(PenerbitEGC, $A24)</f>
        <v/>
      </c>
      <c r="BU24" s="135">
        <f>COUNTIF(PenerbitIPBPressPT, $A24)</f>
        <v/>
      </c>
      <c r="BV24" s="135">
        <f>COUNTIF(PenerbitSalemba, $A24)</f>
        <v/>
      </c>
      <c r="BW24" s="135">
        <f>COUNTIF(PohonCahayaSemestaPT, $A24)</f>
        <v/>
      </c>
      <c r="BX24" s="135">
        <f>COUNTIF(PranaDinamikaSejahteraPT, $A24)</f>
        <v/>
      </c>
      <c r="BY24" s="135">
        <f>COUNTIF(PrenadaMediaGroup, $A24)</f>
        <v/>
      </c>
      <c r="BZ24" s="135">
        <f>COUNTIF(PusatDatadanAnalisaTempoPT, $A24)</f>
        <v/>
      </c>
      <c r="CA24" s="135">
        <f>COUNTIF(PuspaSwaraPT, $A24)</f>
        <v/>
      </c>
      <c r="CB24" s="135">
        <f>COUNTIF(PustakaBaruPress, $A24)</f>
        <v/>
      </c>
      <c r="CC24" s="135">
        <f>COUNTIF(PustakaBengawanCV, $A24)</f>
        <v/>
      </c>
      <c r="CD24" s="135">
        <f>COUNTIF(PustakaRumahCintaCV, $A24)</f>
        <v/>
      </c>
      <c r="CE24" s="135">
        <f>COUNTIF(RajaGrafindoPersadaPT, $A24)</f>
        <v/>
      </c>
      <c r="CF24" s="135">
        <f>COUNTIF(RajawaliIntanCemerlang, $A24)</f>
        <v/>
      </c>
      <c r="CG24" s="135">
        <f>COUNTIF(RayyanaKomunikasindoPT, $A24)</f>
        <v/>
      </c>
      <c r="CH24" s="135">
        <f>COUNTIF(RefikaAditamaPT, $A24)</f>
        <v/>
      </c>
      <c r="CI24" s="135">
        <f>COUNTIF(RemajaRosdakaryaPT, $A24)</f>
        <v/>
      </c>
      <c r="CJ24" s="135">
        <f>COUNTIF(ReneTurosIndonesiaPT, $A24)</f>
        <v/>
      </c>
      <c r="CK24" s="135">
        <f>COUNTIF(SaranaPancakaryaNusaPT, $A24)</f>
        <v/>
      </c>
      <c r="CL24" s="135">
        <f>COUNTIF(ScopindoMediaPustakaPT, $A24)</f>
        <v/>
      </c>
      <c r="CM24" s="135">
        <f>COUNTIF(SetiAjiCV, $A24)</f>
        <v/>
      </c>
      <c r="CN24" s="135">
        <f>COUNTIF(SinergiPrimaMagnaCV, $A24)</f>
        <v/>
      </c>
      <c r="CO24" s="135">
        <f>COUNTIF(TazkiaInvestindoUtamaPT, $A24)</f>
        <v/>
      </c>
      <c r="CP24" s="135">
        <f>COUNTIF(TeguhKaryaCV, $A24)</f>
        <v/>
      </c>
      <c r="CQ24" s="135">
        <f>COUNTIF(TigaSerangkaiPustakaMandiriPT, $A24)</f>
        <v/>
      </c>
      <c r="CR24" s="135">
        <f>COUNTIF(TrubusSwadayaPT, $A24)</f>
        <v/>
      </c>
      <c r="CS24" s="135">
        <f>COUNTIF(UGMPress, $A24)</f>
        <v/>
      </c>
      <c r="CU24" s="36" t="n"/>
      <c r="CV24" s="36" t="n"/>
      <c r="CW24" s="36" t="n"/>
      <c r="CX24" s="36" t="n"/>
      <c r="CY24" s="36" t="n"/>
      <c r="CZ24" s="36" t="n"/>
      <c r="DA24" s="36" t="n"/>
      <c r="DB24" s="36" t="n"/>
      <c r="DC24" s="36" t="n"/>
      <c r="DD24" s="36" t="n"/>
      <c r="DE24" s="36" t="n"/>
      <c r="DF24" s="36" t="n"/>
      <c r="DG24" s="36" t="n"/>
      <c r="DH24" s="36" t="n"/>
      <c r="DI24" s="36" t="n"/>
      <c r="DJ24" s="36" t="n"/>
      <c r="DK24" s="36" t="n"/>
      <c r="DL24" s="36" t="n"/>
      <c r="DM24" s="36" t="n"/>
      <c r="DN24" s="36" t="n"/>
      <c r="DO24" s="36" t="n"/>
      <c r="DP24" s="36" t="n"/>
      <c r="DQ24" s="36" t="n"/>
      <c r="DR24" s="36" t="n"/>
      <c r="DS24" s="36" t="n"/>
      <c r="DT24" s="36" t="n"/>
      <c r="DU24" s="36" t="n"/>
      <c r="DV24" s="36" t="n"/>
      <c r="DW24" s="36" t="n"/>
      <c r="DX24" s="36" t="n"/>
      <c r="DY24" s="36" t="n"/>
      <c r="DZ24" s="36" t="n"/>
      <c r="EA24" s="36" t="n"/>
      <c r="EB24" s="36" t="n"/>
      <c r="EC24" s="36" t="n"/>
      <c r="ED24" s="36" t="n"/>
      <c r="EE24" s="36" t="n"/>
      <c r="EF24" s="36" t="n"/>
      <c r="EG24" s="36" t="n"/>
      <c r="EH24" s="36" t="n"/>
      <c r="EI24" s="36" t="n"/>
      <c r="EJ24" s="36" t="n"/>
      <c r="EK24" s="36" t="n"/>
      <c r="EL24" s="36" t="n"/>
      <c r="EM24" s="36" t="n"/>
      <c r="EN24" s="36" t="n"/>
    </row>
    <row r="25">
      <c r="A25" s="36" t="n"/>
      <c r="B25" s="148" t="inlineStr">
        <is>
          <t>TOTAL</t>
        </is>
      </c>
      <c r="C25" s="147" t="n"/>
      <c r="D25" s="149" t="n"/>
      <c r="E25" s="135">
        <f>SUM(E19:E24)</f>
        <v/>
      </c>
      <c r="F25" s="135">
        <f>SUM(F19:F24)</f>
        <v/>
      </c>
      <c r="G25" s="135">
        <f>SUM(G19:G24)</f>
        <v/>
      </c>
      <c r="H25" s="135">
        <f>SUM(H19:H24)</f>
        <v/>
      </c>
      <c r="I25" s="135">
        <f>SUM(I19:I24)</f>
        <v/>
      </c>
      <c r="J25" s="135">
        <f>SUM(J19:J24)</f>
        <v/>
      </c>
      <c r="K25" s="135">
        <f>SUM(K19:K24)</f>
        <v/>
      </c>
      <c r="L25" s="135">
        <f>SUM(L19:L24)</f>
        <v/>
      </c>
      <c r="M25" s="135">
        <f>SUM(M19:M24)</f>
        <v/>
      </c>
      <c r="N25" s="135">
        <f>SUM(N19:N24)</f>
        <v/>
      </c>
      <c r="O25" s="135">
        <f>SUM(O19:O24)</f>
        <v/>
      </c>
      <c r="P25" s="135">
        <f>SUM(P19:P24)</f>
        <v/>
      </c>
      <c r="Q25" s="135">
        <f>SUM(Q19:Q24)</f>
        <v/>
      </c>
      <c r="R25" s="135">
        <f>SUM(R19:R24)</f>
        <v/>
      </c>
      <c r="S25" s="135">
        <f>SUM(S19:S24)</f>
        <v/>
      </c>
      <c r="T25" s="135">
        <f>SUM(T19:T24)</f>
        <v/>
      </c>
      <c r="U25" s="135">
        <f>SUM(U19:U24)</f>
        <v/>
      </c>
      <c r="V25" s="135">
        <f>SUM(V19:V24)</f>
        <v/>
      </c>
      <c r="W25" s="135">
        <f>SUM(W19:W24)</f>
        <v/>
      </c>
      <c r="X25" s="135">
        <f>SUM(X19:X24)</f>
        <v/>
      </c>
      <c r="Y25" s="135">
        <f>SUM(Y19:Y24)</f>
        <v/>
      </c>
      <c r="Z25" s="135">
        <f>SUM(Z19:Z24)</f>
        <v/>
      </c>
      <c r="AA25" s="135">
        <f>SUM(AA19:AA24)</f>
        <v/>
      </c>
      <c r="AB25" s="135">
        <f>SUM(AB19:AB24)</f>
        <v/>
      </c>
      <c r="AC25" s="135">
        <f>SUM(AC19:AC24)</f>
        <v/>
      </c>
      <c r="AD25" s="135">
        <f>SUM(AD19:AD24)</f>
        <v/>
      </c>
      <c r="AE25" s="135">
        <f>SUM(AE19:AE24)</f>
        <v/>
      </c>
      <c r="AF25" s="135">
        <f>SUM(AF19:AF24)</f>
        <v/>
      </c>
      <c r="AG25" s="135">
        <f>SUM(AG19:AG24)</f>
        <v/>
      </c>
      <c r="AH25" s="135">
        <f>SUM(AH19:AH24)</f>
        <v/>
      </c>
      <c r="AI25" s="135">
        <f>SUM(AI19:AI24)</f>
        <v/>
      </c>
      <c r="AJ25" s="135">
        <f>SUM(AJ19:AJ24)</f>
        <v/>
      </c>
      <c r="AK25" s="135">
        <f>SUM(AK19:AK24)</f>
        <v/>
      </c>
      <c r="AL25" s="135">
        <f>SUM(AL19:AL24)</f>
        <v/>
      </c>
      <c r="AM25" s="135">
        <f>SUM(AM19:AM24)</f>
        <v/>
      </c>
      <c r="AN25" s="135">
        <f>SUM(AN19:AN24)</f>
        <v/>
      </c>
      <c r="AO25" s="135">
        <f>SUM(AO19:AO24)</f>
        <v/>
      </c>
      <c r="AP25" s="135">
        <f>SUM(AP19:AP24)</f>
        <v/>
      </c>
      <c r="AQ25" s="135">
        <f>SUM(AQ19:AQ24)</f>
        <v/>
      </c>
      <c r="AR25" s="135">
        <f>SUM(AR19:AR24)</f>
        <v/>
      </c>
      <c r="AS25" s="135">
        <f>SUM(AS19:AS24)</f>
        <v/>
      </c>
      <c r="AT25" s="135">
        <f>SUM(AT19:AT24)</f>
        <v/>
      </c>
      <c r="AU25" s="135">
        <f>SUM(AU19:AU24)</f>
        <v/>
      </c>
      <c r="AV25" s="135">
        <f>SUM(AV19:AV24)</f>
        <v/>
      </c>
      <c r="AW25" s="135">
        <f>SUM(AW19:AW24)</f>
        <v/>
      </c>
      <c r="AX25" s="135">
        <f>SUM(AX19:AX24)</f>
        <v/>
      </c>
      <c r="AY25" s="135">
        <f>SUM(AY19:AY24)</f>
        <v/>
      </c>
      <c r="AZ25" s="135">
        <f>SUM(AZ19:AZ24)</f>
        <v/>
      </c>
      <c r="BA25" s="135">
        <f>SUM(BA19:BA24)</f>
        <v/>
      </c>
      <c r="BB25" s="135">
        <f>SUM(BB19:BB24)</f>
        <v/>
      </c>
      <c r="BC25" s="135">
        <f>SUM(BC19:BC24)</f>
        <v/>
      </c>
      <c r="BD25" s="135">
        <f>SUM(BD19:BD24)</f>
        <v/>
      </c>
      <c r="BE25" s="135">
        <f>SUM(BE19:BE24)</f>
        <v/>
      </c>
      <c r="BF25" s="135">
        <f>SUM(BF19:BF24)</f>
        <v/>
      </c>
      <c r="BG25" s="135">
        <f>SUM(BG19:BG24)</f>
        <v/>
      </c>
      <c r="BH25" s="135">
        <f>SUM(BH19:BH24)</f>
        <v/>
      </c>
      <c r="BI25" s="135">
        <f>SUM(BI19:BI24)</f>
        <v/>
      </c>
      <c r="BJ25" s="135">
        <f>SUM(BJ19:BJ24)</f>
        <v/>
      </c>
      <c r="BK25" s="135">
        <f>SUM(BK19:BK24)</f>
        <v/>
      </c>
      <c r="BL25" s="135">
        <f>SUM(BL19:BL24)</f>
        <v/>
      </c>
      <c r="BM25" s="135">
        <f>SUM(BM19:BM24)</f>
        <v/>
      </c>
      <c r="BN25" s="135">
        <f>SUM(BN19:BN24)</f>
        <v/>
      </c>
      <c r="BO25" s="135">
        <f>SUM(BO19:BO24)</f>
        <v/>
      </c>
      <c r="BP25" s="135">
        <f>SUM(BP19:BP24)</f>
        <v/>
      </c>
      <c r="BQ25" s="135">
        <f>SUM(BQ19:BQ24)</f>
        <v/>
      </c>
      <c r="BR25" s="135">
        <f>SUM(BR19:BR24)</f>
        <v/>
      </c>
      <c r="BS25" s="135">
        <f>SUM(BS19:BS24)</f>
        <v/>
      </c>
      <c r="BT25" s="135">
        <f>SUM(BT19:BT24)</f>
        <v/>
      </c>
      <c r="BU25" s="135">
        <f>SUM(BU19:BU24)</f>
        <v/>
      </c>
      <c r="BV25" s="135">
        <f>SUM(BV19:BV24)</f>
        <v/>
      </c>
      <c r="BW25" s="135">
        <f>SUM(BW19:BW24)</f>
        <v/>
      </c>
      <c r="BX25" s="135">
        <f>SUM(BX19:BX24)</f>
        <v/>
      </c>
      <c r="BY25" s="135">
        <f>SUM(BY19:BY24)</f>
        <v/>
      </c>
      <c r="BZ25" s="135">
        <f>SUM(BZ19:BZ24)</f>
        <v/>
      </c>
      <c r="CA25" s="135">
        <f>SUM(CA19:CA24)</f>
        <v/>
      </c>
      <c r="CB25" s="135">
        <f>SUM(CB19:CB24)</f>
        <v/>
      </c>
      <c r="CC25" s="135">
        <f>SUM(CC19:CC24)</f>
        <v/>
      </c>
      <c r="CD25" s="135">
        <f>SUM(CD19:CD24)</f>
        <v/>
      </c>
      <c r="CE25" s="135">
        <f>SUM(CE19:CE24)</f>
        <v/>
      </c>
      <c r="CF25" s="135">
        <f>SUM(CF19:CF24)</f>
        <v/>
      </c>
      <c r="CG25" s="135">
        <f>SUM(CG19:CG24)</f>
        <v/>
      </c>
      <c r="CH25" s="135">
        <f>SUM(CH19:CH24)</f>
        <v/>
      </c>
      <c r="CI25" s="135">
        <f>SUM(CI19:CI24)</f>
        <v/>
      </c>
      <c r="CJ25" s="135">
        <f>SUM(CJ19:CJ24)</f>
        <v/>
      </c>
      <c r="CK25" s="135">
        <f>SUM(CK19:CK24)</f>
        <v/>
      </c>
      <c r="CL25" s="135">
        <f>SUM(CL19:CL24)</f>
        <v/>
      </c>
      <c r="CM25" s="135">
        <f>SUM(CM19:CM24)</f>
        <v/>
      </c>
      <c r="CN25" s="135">
        <f>SUM(CN19:CN24)</f>
        <v/>
      </c>
      <c r="CO25" s="135">
        <f>SUM(CO19:CO24)</f>
        <v/>
      </c>
      <c r="CP25" s="135">
        <f>SUM(CP19:CP24)</f>
        <v/>
      </c>
      <c r="CQ25" s="135">
        <f>SUM(CQ19:CQ24)</f>
        <v/>
      </c>
      <c r="CR25" s="135">
        <f>SUM(CR19:CR24)</f>
        <v/>
      </c>
      <c r="CS25" s="135">
        <f>SUM(CS19:CS24)</f>
        <v/>
      </c>
      <c r="CU25" s="36" t="n"/>
      <c r="CV25" s="36" t="n"/>
      <c r="CW25" s="36" t="n"/>
      <c r="CX25" s="36" t="n"/>
      <c r="CY25" s="36" t="n"/>
      <c r="CZ25" s="36" t="n"/>
      <c r="DA25" s="36" t="n"/>
      <c r="DB25" s="36" t="n"/>
      <c r="DC25" s="36" t="n"/>
      <c r="DD25" s="36" t="n"/>
      <c r="DE25" s="36" t="n"/>
      <c r="DF25" s="36" t="n"/>
      <c r="DG25" s="36" t="n"/>
      <c r="DH25" s="36" t="n"/>
      <c r="DI25" s="36" t="n"/>
      <c r="DJ25" s="36" t="n"/>
      <c r="DK25" s="36" t="n"/>
      <c r="DL25" s="36" t="n"/>
      <c r="DM25" s="36" t="n"/>
      <c r="DN25" s="36" t="n"/>
      <c r="DO25" s="36" t="n"/>
      <c r="DP25" s="36" t="n"/>
      <c r="DQ25" s="36" t="n"/>
      <c r="DR25" s="36" t="n"/>
      <c r="DS25" s="36" t="n"/>
      <c r="DT25" s="36" t="n"/>
      <c r="DU25" s="36" t="n"/>
      <c r="DV25" s="36" t="n"/>
      <c r="DW25" s="36" t="n"/>
      <c r="DX25" s="36" t="n"/>
      <c r="DY25" s="36" t="n"/>
      <c r="DZ25" s="36" t="n"/>
      <c r="EA25" s="36" t="n"/>
      <c r="EB25" s="36" t="n"/>
      <c r="EC25" s="36" t="n"/>
      <c r="ED25" s="36" t="n"/>
      <c r="EE25" s="36" t="n"/>
      <c r="EF25" s="36" t="n"/>
      <c r="EG25" s="36" t="n"/>
      <c r="EH25" s="36" t="n"/>
      <c r="EI25" s="36" t="n"/>
      <c r="EJ25" s="36" t="n"/>
      <c r="EK25" s="36" t="n"/>
      <c r="EL25" s="36" t="n"/>
      <c r="EM25" s="36" t="n"/>
      <c r="EN25" s="36" t="n"/>
    </row>
    <row r="26">
      <c r="A26" s="36" t="n"/>
      <c r="B26" s="36" t="inlineStr">
        <is>
          <t>   </t>
        </is>
      </c>
      <c r="C26" s="147" t="n"/>
      <c r="D26" s="149" t="n"/>
      <c r="E26" s="135" t="n"/>
      <c r="F26" s="135" t="n"/>
      <c r="G26" s="135" t="n"/>
      <c r="H26" s="135" t="n"/>
      <c r="I26" s="135" t="n"/>
      <c r="J26" s="135" t="n"/>
      <c r="K26" s="135" t="n"/>
      <c r="L26" s="135" t="n"/>
      <c r="M26" s="135" t="n"/>
      <c r="N26" s="135" t="n"/>
      <c r="O26" s="135" t="n"/>
      <c r="P26" s="135" t="n"/>
      <c r="Q26" s="135" t="n"/>
      <c r="R26" s="135" t="n"/>
      <c r="S26" s="135" t="n"/>
      <c r="T26" s="135" t="n"/>
      <c r="U26" s="135" t="n"/>
      <c r="V26" s="135" t="n"/>
      <c r="W26" s="135" t="n"/>
      <c r="X26" s="135" t="n"/>
      <c r="Y26" s="135" t="n"/>
      <c r="Z26" s="135" t="n"/>
      <c r="AA26" s="135" t="n"/>
      <c r="AB26" s="135" t="n"/>
      <c r="AC26" s="135" t="n"/>
      <c r="AD26" s="135" t="n"/>
      <c r="AE26" s="135" t="n"/>
      <c r="AF26" s="135" t="n"/>
      <c r="AG26" s="135" t="n"/>
      <c r="AH26" s="135" t="n"/>
      <c r="AI26" s="135" t="n"/>
      <c r="AJ26" s="135" t="n"/>
      <c r="AK26" s="135" t="n"/>
      <c r="AL26" s="135" t="n"/>
      <c r="AM26" s="135" t="n"/>
      <c r="AN26" s="135" t="n"/>
      <c r="AO26" s="135" t="n"/>
      <c r="AP26" s="135" t="n"/>
      <c r="AQ26" s="135" t="n"/>
      <c r="AR26" s="135" t="n"/>
      <c r="AS26" s="135" t="n"/>
      <c r="AT26" s="135" t="n"/>
      <c r="AU26" s="135" t="n"/>
      <c r="AV26" s="135" t="n"/>
      <c r="AW26" s="135" t="n"/>
      <c r="AX26" s="135" t="n"/>
      <c r="AY26" s="135" t="n"/>
      <c r="AZ26" s="135" t="n"/>
      <c r="BA26" s="135" t="n"/>
      <c r="BB26" s="135" t="n"/>
      <c r="BC26" s="135" t="n"/>
      <c r="BD26" s="135" t="n"/>
      <c r="BE26" s="135" t="n"/>
      <c r="BF26" s="135" t="n"/>
      <c r="BG26" s="135" t="n"/>
      <c r="BH26" s="135" t="n"/>
      <c r="BI26" s="135" t="n"/>
      <c r="BJ26" s="135" t="n"/>
      <c r="BK26" s="135" t="n"/>
      <c r="BL26" s="135" t="n"/>
      <c r="BM26" s="135" t="n"/>
      <c r="BN26" s="135" t="n"/>
      <c r="BO26" s="135" t="n"/>
      <c r="BP26" s="135" t="n"/>
      <c r="BQ26" s="135" t="n"/>
      <c r="BR26" s="135" t="n"/>
      <c r="BS26" s="135" t="n"/>
      <c r="BT26" s="135" t="n"/>
      <c r="BU26" s="135" t="n"/>
      <c r="BV26" s="135" t="n"/>
      <c r="BW26" s="135" t="n"/>
      <c r="BX26" s="135" t="n"/>
      <c r="BY26" s="135" t="n"/>
      <c r="BZ26" s="135" t="n"/>
      <c r="CA26" s="135" t="n"/>
      <c r="CB26" s="135" t="n"/>
      <c r="CC26" s="135" t="n"/>
      <c r="CD26" s="135" t="n"/>
      <c r="CE26" s="135" t="n"/>
      <c r="CF26" s="135" t="n"/>
      <c r="CG26" s="135" t="n"/>
      <c r="CH26" s="135" t="n"/>
      <c r="CI26" s="135" t="n"/>
      <c r="CJ26" s="135" t="n"/>
      <c r="CK26" s="135" t="n"/>
      <c r="CL26" s="135" t="n"/>
      <c r="CM26" s="135" t="n"/>
      <c r="CN26" s="135" t="n"/>
      <c r="CO26" s="135" t="n"/>
      <c r="CP26" s="135" t="n"/>
      <c r="CQ26" s="135" t="n"/>
      <c r="CR26" s="135" t="n"/>
      <c r="CS26" s="135" t="n"/>
      <c r="CU26" s="36" t="n"/>
      <c r="CV26" s="36" t="n"/>
      <c r="CW26" s="36" t="n"/>
      <c r="CX26" s="36" t="n"/>
      <c r="CY26" s="36" t="n"/>
      <c r="CZ26" s="36" t="n"/>
      <c r="DA26" s="36" t="n"/>
      <c r="DB26" s="36" t="n"/>
      <c r="DC26" s="36" t="n"/>
      <c r="DD26" s="36" t="n"/>
      <c r="DE26" s="36" t="n"/>
      <c r="DF26" s="36" t="n"/>
      <c r="DG26" s="36" t="n"/>
      <c r="DH26" s="36" t="n"/>
      <c r="DI26" s="36" t="n"/>
      <c r="DJ26" s="36" t="n"/>
      <c r="DK26" s="36" t="n"/>
      <c r="DL26" s="36" t="n"/>
      <c r="DM26" s="36" t="n"/>
      <c r="DN26" s="36" t="n"/>
      <c r="DO26" s="36" t="n"/>
      <c r="DP26" s="36" t="n"/>
      <c r="DQ26" s="36" t="n"/>
      <c r="DR26" s="36" t="n"/>
      <c r="DS26" s="36" t="n"/>
      <c r="DT26" s="36" t="n"/>
      <c r="DU26" s="36" t="n"/>
      <c r="DV26" s="36" t="n"/>
      <c r="DW26" s="36" t="n"/>
      <c r="DX26" s="36" t="n"/>
      <c r="DY26" s="36" t="n"/>
      <c r="DZ26" s="36" t="n"/>
      <c r="EA26" s="36" t="n"/>
      <c r="EB26" s="36" t="n"/>
      <c r="EC26" s="36" t="n"/>
      <c r="ED26" s="36" t="n"/>
      <c r="EE26" s="36" t="n"/>
      <c r="EF26" s="36" t="n"/>
      <c r="EG26" s="36" t="n"/>
      <c r="EH26" s="36" t="n"/>
      <c r="EI26" s="36" t="n"/>
      <c r="EJ26" s="36" t="n"/>
      <c r="EK26" s="36" t="n"/>
      <c r="EL26" s="36" t="n"/>
      <c r="EM26" s="36" t="n"/>
      <c r="EN26" s="36" t="n"/>
    </row>
    <row r="27">
      <c r="A27" s="302" t="inlineStr">
        <is>
          <t>003 - SMP/MTs</t>
        </is>
      </c>
      <c r="C27" s="147" t="n"/>
      <c r="D27" s="149" t="n"/>
      <c r="E27" s="135" t="n"/>
      <c r="F27" s="135" t="n"/>
      <c r="G27" s="135" t="n"/>
      <c r="H27" s="135" t="n"/>
      <c r="I27" s="135" t="n"/>
      <c r="J27" s="135" t="n"/>
      <c r="K27" s="135" t="n"/>
      <c r="L27" s="135" t="n"/>
      <c r="M27" s="135" t="n"/>
      <c r="N27" s="135" t="n"/>
      <c r="O27" s="135" t="n"/>
      <c r="P27" s="135" t="n"/>
      <c r="Q27" s="135" t="n"/>
      <c r="R27" s="135" t="n"/>
      <c r="S27" s="135" t="n"/>
      <c r="T27" s="135" t="n"/>
      <c r="U27" s="135" t="n"/>
      <c r="V27" s="135" t="n"/>
      <c r="W27" s="135" t="n"/>
      <c r="X27" s="135" t="n"/>
      <c r="Y27" s="135" t="n"/>
      <c r="Z27" s="135" t="n"/>
      <c r="AA27" s="135" t="n"/>
      <c r="AB27" s="135" t="n"/>
      <c r="AC27" s="135" t="n"/>
      <c r="AD27" s="135" t="n"/>
      <c r="AE27" s="135" t="n"/>
      <c r="AF27" s="135" t="n"/>
      <c r="AG27" s="135" t="n"/>
      <c r="AH27" s="135" t="n"/>
      <c r="AI27" s="135" t="n"/>
      <c r="AJ27" s="135" t="n"/>
      <c r="AK27" s="135" t="n"/>
      <c r="AL27" s="135" t="n"/>
      <c r="AM27" s="135" t="n"/>
      <c r="AN27" s="135" t="n"/>
      <c r="AO27" s="135" t="n"/>
      <c r="AP27" s="135" t="n"/>
      <c r="AQ27" s="135" t="n"/>
      <c r="AR27" s="135" t="n"/>
      <c r="AS27" s="135" t="n"/>
      <c r="AT27" s="135" t="n"/>
      <c r="AU27" s="135" t="n"/>
      <c r="AV27" s="135" t="n"/>
      <c r="AW27" s="135" t="n"/>
      <c r="AX27" s="135" t="n"/>
      <c r="AY27" s="135" t="n"/>
      <c r="AZ27" s="135" t="n"/>
      <c r="BA27" s="135" t="n"/>
      <c r="BB27" s="135" t="n"/>
      <c r="BC27" s="135" t="n"/>
      <c r="BD27" s="135" t="n"/>
      <c r="BE27" s="135" t="n"/>
      <c r="BF27" s="135" t="n"/>
      <c r="BG27" s="135" t="n"/>
      <c r="BH27" s="135" t="n"/>
      <c r="BI27" s="135" t="n"/>
      <c r="BJ27" s="135" t="n"/>
      <c r="BK27" s="135" t="n"/>
      <c r="BL27" s="135" t="n"/>
      <c r="BM27" s="135" t="n"/>
      <c r="BN27" s="135" t="n"/>
      <c r="BO27" s="135" t="n"/>
      <c r="BP27" s="135" t="n"/>
      <c r="BQ27" s="135" t="n"/>
      <c r="BR27" s="135" t="n"/>
      <c r="BS27" s="135" t="n"/>
      <c r="BT27" s="135" t="n"/>
      <c r="BU27" s="135" t="n"/>
      <c r="BV27" s="135" t="n"/>
      <c r="BW27" s="135" t="n"/>
      <c r="BX27" s="135" t="n"/>
      <c r="BY27" s="135" t="n"/>
      <c r="BZ27" s="135" t="n"/>
      <c r="CA27" s="135" t="n"/>
      <c r="CB27" s="135" t="n"/>
      <c r="CC27" s="135" t="n"/>
      <c r="CD27" s="135" t="n"/>
      <c r="CE27" s="135" t="n"/>
      <c r="CF27" s="135" t="n"/>
      <c r="CG27" s="135" t="n"/>
      <c r="CH27" s="135" t="n"/>
      <c r="CI27" s="135" t="n"/>
      <c r="CJ27" s="135" t="n"/>
      <c r="CK27" s="135" t="n"/>
      <c r="CL27" s="135" t="n"/>
      <c r="CM27" s="135" t="n"/>
      <c r="CN27" s="135" t="n"/>
      <c r="CO27" s="135" t="n"/>
      <c r="CP27" s="135" t="n"/>
      <c r="CQ27" s="135" t="n"/>
      <c r="CR27" s="135" t="n"/>
      <c r="CS27" s="135" t="n"/>
      <c r="CU27" s="36" t="n"/>
      <c r="CV27" s="36" t="n"/>
      <c r="CW27" s="36" t="n"/>
      <c r="CX27" s="36" t="n"/>
      <c r="CY27" s="36" t="n"/>
      <c r="CZ27" s="36" t="n"/>
      <c r="DA27" s="36" t="n"/>
      <c r="DB27" s="36" t="n"/>
      <c r="DC27" s="36" t="n"/>
      <c r="DD27" s="36" t="n"/>
      <c r="DE27" s="36" t="n"/>
      <c r="DF27" s="36" t="n"/>
      <c r="DG27" s="36" t="n"/>
      <c r="DH27" s="36" t="n"/>
      <c r="DI27" s="36" t="n"/>
      <c r="DJ27" s="36" t="n"/>
      <c r="DK27" s="36" t="n"/>
      <c r="DL27" s="36" t="n"/>
      <c r="DM27" s="36" t="n"/>
      <c r="DN27" s="36" t="n"/>
      <c r="DO27" s="36" t="n"/>
      <c r="DP27" s="36" t="n"/>
      <c r="DQ27" s="36" t="n"/>
      <c r="DR27" s="36" t="n"/>
      <c r="DS27" s="36" t="n"/>
      <c r="DT27" s="36" t="n"/>
      <c r="DU27" s="36" t="n"/>
      <c r="DV27" s="36" t="n"/>
      <c r="DW27" s="36" t="n"/>
      <c r="DX27" s="36" t="n"/>
      <c r="DY27" s="36" t="n"/>
      <c r="DZ27" s="36" t="n"/>
      <c r="EA27" s="36" t="n"/>
      <c r="EB27" s="36" t="n"/>
      <c r="EC27" s="36" t="n"/>
      <c r="ED27" s="36" t="n"/>
      <c r="EE27" s="36" t="n"/>
      <c r="EF27" s="36" t="n"/>
      <c r="EG27" s="36" t="n"/>
      <c r="EH27" s="36" t="n"/>
      <c r="EI27" s="36" t="n"/>
      <c r="EJ27" s="36" t="n"/>
      <c r="EK27" s="36" t="n"/>
      <c r="EL27" s="36" t="n"/>
      <c r="EM27" s="36" t="n"/>
      <c r="EN27" s="36" t="n"/>
    </row>
    <row r="28">
      <c r="A28" s="306" t="n"/>
      <c r="B28" s="306" t="inlineStr">
        <is>
          <t>Referensi</t>
        </is>
      </c>
      <c r="C28" s="147" t="n"/>
      <c r="D28" s="149" t="n"/>
      <c r="E28" s="135" t="n"/>
      <c r="F28" s="135" t="n"/>
      <c r="G28" s="135" t="n"/>
      <c r="H28" s="135" t="n"/>
      <c r="I28" s="135" t="n"/>
      <c r="J28" s="135" t="n"/>
      <c r="K28" s="135" t="n"/>
      <c r="L28" s="135" t="n"/>
      <c r="M28" s="135" t="n"/>
      <c r="N28" s="135" t="n"/>
      <c r="O28" s="135" t="n"/>
      <c r="P28" s="135" t="n"/>
      <c r="Q28" s="135" t="n"/>
      <c r="R28" s="135" t="n"/>
      <c r="S28" s="135" t="n"/>
      <c r="T28" s="135" t="n"/>
      <c r="U28" s="135" t="n"/>
      <c r="V28" s="135" t="n"/>
      <c r="W28" s="135" t="n"/>
      <c r="X28" s="135" t="n"/>
      <c r="Y28" s="135" t="n"/>
      <c r="Z28" s="135" t="n"/>
      <c r="AA28" s="135" t="n"/>
      <c r="AB28" s="135" t="n"/>
      <c r="AC28" s="135" t="n"/>
      <c r="AD28" s="135" t="n"/>
      <c r="AE28" s="135" t="n"/>
      <c r="AF28" s="135" t="n"/>
      <c r="AG28" s="135" t="n"/>
      <c r="AH28" s="135" t="n"/>
      <c r="AI28" s="135" t="n"/>
      <c r="AJ28" s="135" t="n"/>
      <c r="AK28" s="135" t="n"/>
      <c r="AL28" s="135" t="n"/>
      <c r="AM28" s="135" t="n"/>
      <c r="AN28" s="135" t="n"/>
      <c r="AO28" s="135" t="n"/>
      <c r="AP28" s="135" t="n"/>
      <c r="AQ28" s="135" t="n"/>
      <c r="AR28" s="135" t="n"/>
      <c r="AS28" s="135" t="n"/>
      <c r="AT28" s="135" t="n"/>
      <c r="AU28" s="135" t="n"/>
      <c r="AV28" s="135" t="n"/>
      <c r="AW28" s="135" t="n"/>
      <c r="AX28" s="135" t="n"/>
      <c r="AY28" s="135" t="n"/>
      <c r="AZ28" s="135" t="n"/>
      <c r="BA28" s="135" t="n"/>
      <c r="BB28" s="135" t="n"/>
      <c r="BC28" s="135" t="n"/>
      <c r="BD28" s="135" t="n"/>
      <c r="BE28" s="135" t="n"/>
      <c r="BF28" s="135" t="n"/>
      <c r="BG28" s="135" t="n"/>
      <c r="BH28" s="135" t="n"/>
      <c r="BI28" s="135" t="n"/>
      <c r="BJ28" s="135" t="n"/>
      <c r="BK28" s="135" t="n"/>
      <c r="BL28" s="135" t="n"/>
      <c r="BM28" s="135" t="n"/>
      <c r="BN28" s="135" t="n"/>
      <c r="BO28" s="135" t="n"/>
      <c r="BP28" s="135" t="n"/>
      <c r="BQ28" s="135" t="n"/>
      <c r="BR28" s="135" t="n"/>
      <c r="BS28" s="135" t="n"/>
      <c r="BT28" s="135" t="n"/>
      <c r="BU28" s="135" t="n"/>
      <c r="BV28" s="135" t="n"/>
      <c r="BW28" s="135" t="n"/>
      <c r="BX28" s="135" t="n"/>
      <c r="BY28" s="135" t="n"/>
      <c r="BZ28" s="135" t="n"/>
      <c r="CA28" s="135" t="n"/>
      <c r="CB28" s="135" t="n"/>
      <c r="CC28" s="135" t="n"/>
      <c r="CD28" s="135" t="n"/>
      <c r="CE28" s="135" t="n"/>
      <c r="CF28" s="135" t="n"/>
      <c r="CG28" s="135" t="n"/>
      <c r="CH28" s="135" t="n"/>
      <c r="CI28" s="135" t="n"/>
      <c r="CJ28" s="135" t="n"/>
      <c r="CK28" s="135" t="n"/>
      <c r="CL28" s="135" t="n"/>
      <c r="CM28" s="135" t="n"/>
      <c r="CN28" s="135" t="n"/>
      <c r="CO28" s="135" t="n"/>
      <c r="CP28" s="135" t="n"/>
      <c r="CQ28" s="135" t="n"/>
      <c r="CR28" s="135" t="n"/>
      <c r="CS28" s="135" t="n"/>
      <c r="CU28" s="36" t="n"/>
      <c r="CV28" s="36" t="n"/>
      <c r="CW28" s="36" t="n"/>
      <c r="CX28" s="36" t="n"/>
      <c r="CY28" s="36" t="n"/>
      <c r="CZ28" s="36" t="n"/>
      <c r="DA28" s="36" t="n"/>
      <c r="DB28" s="36" t="n"/>
      <c r="DC28" s="36" t="n"/>
      <c r="DD28" s="36" t="n"/>
      <c r="DE28" s="36" t="n"/>
      <c r="DF28" s="36" t="n"/>
      <c r="DG28" s="36" t="n"/>
      <c r="DH28" s="36" t="n"/>
      <c r="DI28" s="36" t="n"/>
      <c r="DJ28" s="36" t="n"/>
      <c r="DK28" s="36" t="n"/>
      <c r="DL28" s="36" t="n"/>
      <c r="DM28" s="36" t="n"/>
      <c r="DN28" s="36" t="n"/>
      <c r="DO28" s="36" t="n"/>
      <c r="DP28" s="36" t="n"/>
      <c r="DQ28" s="36" t="n"/>
      <c r="DR28" s="36" t="n"/>
      <c r="DS28" s="36" t="n"/>
      <c r="DT28" s="36" t="n"/>
      <c r="DU28" s="36" t="n"/>
      <c r="DV28" s="36" t="n"/>
      <c r="DW28" s="36" t="n"/>
      <c r="DX28" s="36" t="n"/>
      <c r="DY28" s="36" t="n"/>
      <c r="DZ28" s="36" t="n"/>
      <c r="EA28" s="36" t="n"/>
      <c r="EB28" s="36" t="n"/>
      <c r="EC28" s="36" t="n"/>
      <c r="ED28" s="36" t="n"/>
      <c r="EE28" s="36" t="n"/>
      <c r="EF28" s="36" t="n"/>
      <c r="EG28" s="36" t="n"/>
      <c r="EH28" s="36" t="n"/>
      <c r="EI28" s="36" t="n"/>
      <c r="EJ28" s="36" t="n"/>
      <c r="EK28" s="36" t="n"/>
      <c r="EL28" s="36" t="n"/>
      <c r="EM28" s="36" t="n"/>
      <c r="EN28" s="36" t="n"/>
    </row>
    <row r="29">
      <c r="A29" s="146" t="inlineStr">
        <is>
          <t>003.01</t>
        </is>
      </c>
      <c r="B29" s="146" t="inlineStr">
        <is>
          <t>Matematika</t>
        </is>
      </c>
      <c r="C29" s="147">
        <f>SUM(E29:CS29)</f>
        <v/>
      </c>
      <c r="D29" s="147" t="n"/>
      <c r="E29" s="135">
        <f>COUNTIF(AlumniPT, $A29)</f>
        <v/>
      </c>
      <c r="F29" s="135">
        <f>COUNTIF(BalaiPustakaPT, $A29)</f>
        <v/>
      </c>
      <c r="G29" s="135">
        <f>COUNTIF(KytaJayaMandiriCV, $A29)</f>
        <v/>
      </c>
      <c r="H29" s="135">
        <f>COUNTIF(SindunataCV, $A29)</f>
        <v/>
      </c>
      <c r="I29" s="135">
        <f>COUNTIF(SyiahKualaUniversityPress, $A29)</f>
        <v/>
      </c>
      <c r="J29" s="135">
        <f>COUNTIF(UINMALIKIPRESS, $A29)</f>
        <v/>
      </c>
      <c r="K29" s="135">
        <f>COUNTIF(UNISMAPRESS, $A29)</f>
        <v/>
      </c>
      <c r="L29" s="135">
        <f>COUNTIF(UnitomoPress, $A29)</f>
        <v/>
      </c>
      <c r="M29" s="135">
        <f>COUNTIF(TITIANILMUCV, $A29)</f>
        <v/>
      </c>
      <c r="N29" s="135">
        <f>COUNTIF(AlqaprintJatinangor, $A29)</f>
        <v/>
      </c>
      <c r="O29" s="135">
        <f>COUNTIF(AnantaVidyaCV, $A29)</f>
        <v/>
      </c>
      <c r="P29" s="135">
        <f>COUNTIF(AndiOffsetCV, $A29)</f>
        <v/>
      </c>
      <c r="Q29" s="135">
        <f>COUNTIF(BestariBuanaMurniGroupPT, $A29)</f>
        <v/>
      </c>
      <c r="R29" s="135">
        <f>COUNTIF(BintangSemestaMediaCV, $A29)</f>
        <v/>
      </c>
      <c r="S29" s="135">
        <f>COUNTIF(BPKTodungSutanGunungMuliaPT, $A29)</f>
        <v/>
      </c>
      <c r="T29" s="135">
        <f>COUNTIF(BrataFancyMediaPT, $A29)</f>
        <v/>
      </c>
      <c r="U29" s="135">
        <f>COUNTIF(BudiUtamaCVDeepublish, $A29)</f>
        <v/>
      </c>
      <c r="V29" s="135">
        <f>COUNTIF(BukaBukuPustaka, $A29)</f>
        <v/>
      </c>
      <c r="W29" s="135">
        <f>COUNTIF(BUMIAKSARAPT, $A29)</f>
        <v/>
      </c>
      <c r="X29" s="135">
        <f>COUNTIF(CahayaDuabelasSemestaPT, $A29)</f>
        <v/>
      </c>
      <c r="Y29" s="135">
        <f>COUNTIF(CitraAdityaBaktiPT, $A29)</f>
        <v/>
      </c>
      <c r="Z29" s="135">
        <f>COUNTIF(DeltaEdukasiPrimaCV, $A29)</f>
        <v/>
      </c>
      <c r="AA29" s="135">
        <f>COUNTIF(DIANDRAPRIMAMITRAMEDIACV, $A29)</f>
        <v/>
      </c>
      <c r="AB29" s="135">
        <f>COUNTIF(DuniaPustakaJayaPT, $A29)</f>
        <v/>
      </c>
      <c r="AC29" s="135">
        <f>COUNTIF(DutaPustakaIndonesiaPT, $A29)</f>
        <v/>
      </c>
      <c r="AD29" s="135">
        <f>COUNTIF(ElementaMediaLiterasiPT, $A29)</f>
        <v/>
      </c>
      <c r="AE29" s="135">
        <f>COUNTIF(ElexMediaKomputindoPT, $A29)</f>
        <v/>
      </c>
      <c r="AF29" s="135">
        <f>COUNTIF(EraAdicitraIntermediaPT, $A29)</f>
        <v/>
      </c>
      <c r="AG29" s="135">
        <f>COUNTIF(GarudaMasSejahteraCV, $A29)</f>
        <v/>
      </c>
      <c r="AH29" s="135">
        <f>COUNTIF(GavaMediaCV, $A29)</f>
        <v/>
      </c>
      <c r="AI29" s="135">
        <f>COUNTIF(GemaInsani, $A29)</f>
        <v/>
      </c>
      <c r="AJ29" s="135">
        <f>COUNTIF(GrahaPrintamaSelarasCV, $A29)</f>
        <v/>
      </c>
      <c r="AK29" s="135">
        <f>COUNTIF(GramediaPustakaUtamaPT, $A29)</f>
        <v/>
      </c>
      <c r="AL29" s="135">
        <f>COUNTIF(GrasindoGramediaWidiaSaranaIndonesia, $A29)</f>
        <v/>
      </c>
      <c r="AM29" s="135">
        <f>COUNTIF(IndivaMediaKreasiPT, $A29)</f>
        <v/>
      </c>
      <c r="AN29" s="135">
        <f>COUNTIF(IndocampCV, $A29)</f>
        <v/>
      </c>
      <c r="AO29" s="135">
        <f>COUNTIF(IndonesiaEmasGroup, $A29)</f>
        <v/>
      </c>
      <c r="AP29" s="135">
        <f>COUNTIF(IntanPariwaraGrupCempakaPutihPT, $A29)</f>
        <v/>
      </c>
      <c r="AQ29" s="135">
        <f>COUNTIF(InteraCV, $A29)</f>
        <v/>
      </c>
      <c r="AR29" s="135">
        <f>COUNTIF(JejakPublisherCV, $A29)</f>
        <v/>
      </c>
      <c r="AS29" s="135">
        <f>COUNTIF(JejakPustaka, $A29)</f>
        <v/>
      </c>
      <c r="AT29" s="135">
        <f>COUNTIF(JepePressMediaUtamaPT, $A29)</f>
        <v/>
      </c>
      <c r="AU29" s="135">
        <f>COUNTIF(KanisiusPT, $A29)</f>
        <v/>
      </c>
      <c r="AV29" s="135">
        <f>COUNTIF(KesaintBlancIndahPT, $A29)</f>
        <v/>
      </c>
      <c r="AW29" s="135">
        <f>COUNTIF(KompasMediaNusantaraPenerbitBukuKompas, $A29)</f>
        <v/>
      </c>
      <c r="AX29" s="135">
        <f>COUNTIF(LanggamPustaka, $A29)</f>
        <v/>
      </c>
      <c r="AY29" s="135">
        <f>COUNTIF(LatifKittoMahesaPT, $A29)</f>
        <v/>
      </c>
      <c r="AZ29" s="135">
        <f>COUNTIF(LENTERAHATIPT, $A29)</f>
        <v/>
      </c>
      <c r="BA29" s="135">
        <f>COUNTIF(LenteraPustakaIndonesia, $A29)</f>
        <v/>
      </c>
      <c r="BB29" s="135">
        <f>COUNTIF(LiterasiNusantaraAbadiGroupPT, $A29)</f>
        <v/>
      </c>
      <c r="BC29" s="135">
        <f>COUNTIF(LiterindoBerkahKaryaPT, $A29)</f>
        <v/>
      </c>
      <c r="BD29" s="135">
        <f>COUNTIF(LOKAAKSARACV, $A29)</f>
        <v/>
      </c>
      <c r="BE29" s="135">
        <f>COUNTIF(LuximaMetroMediaPT, $A29)</f>
        <v/>
      </c>
      <c r="BF29" s="135">
        <f>COUNTIF(MandarMajuCV, $A29)</f>
        <v/>
      </c>
      <c r="BG29" s="135">
        <f>COUNTIF(MediaAkselerasi, $A29)</f>
        <v/>
      </c>
      <c r="BH29" s="135">
        <f>COUNTIF(MediaCendekiaMuslimCV, $A29)</f>
        <v/>
      </c>
      <c r="BI29" s="135">
        <f>COUNTIF(MediaDinamikaSelarasPT, $A29)</f>
        <v/>
      </c>
      <c r="BJ29" s="135">
        <f>COUNTIF(MediaKaryaPutraCV, $A29)</f>
        <v/>
      </c>
      <c r="BK29" s="135">
        <f>COUNTIF(MediaPressindoPT, $A29)</f>
        <v/>
      </c>
      <c r="BL29" s="135">
        <f>COUNTIF(MediantaraSemestaPT, $A29)</f>
        <v/>
      </c>
      <c r="BM29" s="135">
        <f>COUNTIF(MelaniaPublishingCV, $A29)</f>
        <v/>
      </c>
      <c r="BN29" s="135">
        <f>COUNTIF(MutiaraAksaraCV, $A29)</f>
        <v/>
      </c>
      <c r="BO29" s="135">
        <f>COUNTIF(NafalGlobalNusantaraPT, $A29)</f>
        <v/>
      </c>
      <c r="BP29" s="135">
        <f>COUNTIF(NiagaSwadayaPT, $A29)</f>
        <v/>
      </c>
      <c r="BQ29" s="135">
        <f>COUNTIF(NuansaCendekiaCV, $A29)</f>
        <v/>
      </c>
      <c r="BR29" s="135">
        <f>COUNTIF(PenebarSwadayaPT, $A29)</f>
        <v/>
      </c>
      <c r="BS29" s="135">
        <f>COUNTIF(PenerbitAdab, $A29)</f>
        <v/>
      </c>
      <c r="BT29" s="135">
        <f>COUNTIF(PenerbitEGC, $A29)</f>
        <v/>
      </c>
      <c r="BU29" s="135">
        <f>COUNTIF(PenerbitIPBPressPT, $A29)</f>
        <v/>
      </c>
      <c r="BV29" s="135">
        <f>COUNTIF(PenerbitSalemba, $A29)</f>
        <v/>
      </c>
      <c r="BW29" s="135">
        <f>COUNTIF(PohonCahayaSemestaPT, $A29)</f>
        <v/>
      </c>
      <c r="BX29" s="135">
        <f>COUNTIF(PranaDinamikaSejahteraPT, $A29)</f>
        <v/>
      </c>
      <c r="BY29" s="135">
        <f>COUNTIF(PrenadaMediaGroup, $A29)</f>
        <v/>
      </c>
      <c r="BZ29" s="135">
        <f>COUNTIF(PusatDatadanAnalisaTempoPT, $A29)</f>
        <v/>
      </c>
      <c r="CA29" s="135">
        <f>COUNTIF(PuspaSwaraPT, $A29)</f>
        <v/>
      </c>
      <c r="CB29" s="135">
        <f>COUNTIF(PustakaBaruPress, $A29)</f>
        <v/>
      </c>
      <c r="CC29" s="135">
        <f>COUNTIF(PustakaBengawanCV, $A29)</f>
        <v/>
      </c>
      <c r="CD29" s="135">
        <f>COUNTIF(PustakaRumahCintaCV, $A29)</f>
        <v/>
      </c>
      <c r="CE29" s="135">
        <f>COUNTIF(RajaGrafindoPersadaPT, $A29)</f>
        <v/>
      </c>
      <c r="CF29" s="135">
        <f>COUNTIF(RajawaliIntanCemerlang, $A29)</f>
        <v/>
      </c>
      <c r="CG29" s="135">
        <f>COUNTIF(RayyanaKomunikasindoPT, $A29)</f>
        <v/>
      </c>
      <c r="CH29" s="135">
        <f>COUNTIF(RefikaAditamaPT, $A29)</f>
        <v/>
      </c>
      <c r="CI29" s="135">
        <f>COUNTIF(RemajaRosdakaryaPT, $A29)</f>
        <v/>
      </c>
      <c r="CJ29" s="135">
        <f>COUNTIF(ReneTurosIndonesiaPT, $A29)</f>
        <v/>
      </c>
      <c r="CK29" s="135">
        <f>COUNTIF(SaranaPancakaryaNusaPT, $A29)</f>
        <v/>
      </c>
      <c r="CL29" s="135">
        <f>COUNTIF(ScopindoMediaPustakaPT, $A29)</f>
        <v/>
      </c>
      <c r="CM29" s="135">
        <f>COUNTIF(SetiAjiCV, $A29)</f>
        <v/>
      </c>
      <c r="CN29" s="135">
        <f>COUNTIF(SinergiPrimaMagnaCV, $A29)</f>
        <v/>
      </c>
      <c r="CO29" s="135">
        <f>COUNTIF(TazkiaInvestindoUtamaPT, $A29)</f>
        <v/>
      </c>
      <c r="CP29" s="135">
        <f>COUNTIF(TeguhKaryaCV, $A29)</f>
        <v/>
      </c>
      <c r="CQ29" s="135">
        <f>COUNTIF(TigaSerangkaiPustakaMandiriPT, $A29)</f>
        <v/>
      </c>
      <c r="CR29" s="135">
        <f>COUNTIF(TrubusSwadayaPT, $A29)</f>
        <v/>
      </c>
      <c r="CS29" s="135">
        <f>COUNTIF(UGMPress, $A29)</f>
        <v/>
      </c>
      <c r="CU29" s="36" t="n"/>
      <c r="CV29" s="36" t="n"/>
      <c r="CW29" s="36" t="n"/>
      <c r="CX29" s="36" t="n"/>
      <c r="CY29" s="36" t="n"/>
      <c r="CZ29" s="36" t="n"/>
      <c r="DA29" s="36" t="n"/>
      <c r="DB29" s="36" t="n"/>
      <c r="DC29" s="36" t="n"/>
      <c r="DD29" s="36" t="n"/>
      <c r="DE29" s="36" t="n"/>
      <c r="DF29" s="36" t="n"/>
      <c r="DG29" s="36" t="n"/>
      <c r="DH29" s="36" t="n"/>
      <c r="DI29" s="36" t="n"/>
      <c r="DJ29" s="36" t="n"/>
      <c r="DK29" s="36" t="n"/>
      <c r="DL29" s="36" t="n"/>
      <c r="DM29" s="36" t="n"/>
      <c r="DN29" s="36" t="n"/>
      <c r="DO29" s="36" t="n"/>
      <c r="DP29" s="36" t="n"/>
      <c r="DQ29" s="36" t="n"/>
      <c r="DR29" s="36" t="n"/>
      <c r="DS29" s="36" t="n"/>
      <c r="DT29" s="36" t="n"/>
      <c r="DU29" s="36" t="n"/>
      <c r="DV29" s="36" t="n"/>
      <c r="DW29" s="36" t="n"/>
      <c r="DX29" s="36" t="n"/>
      <c r="DY29" s="36" t="n"/>
      <c r="DZ29" s="36" t="n"/>
      <c r="EA29" s="36" t="n"/>
      <c r="EB29" s="36" t="n"/>
      <c r="EC29" s="36" t="n"/>
      <c r="ED29" s="36" t="n"/>
      <c r="EE29" s="36" t="n"/>
      <c r="EF29" s="36" t="n"/>
      <c r="EG29" s="36" t="n"/>
      <c r="EH29" s="36" t="n"/>
      <c r="EI29" s="36" t="n"/>
      <c r="EJ29" s="36" t="n"/>
      <c r="EK29" s="36" t="n"/>
      <c r="EL29" s="36" t="n"/>
      <c r="EM29" s="36" t="n"/>
      <c r="EN29" s="36" t="n"/>
    </row>
    <row r="30">
      <c r="A30" s="146" t="inlineStr">
        <is>
          <t>003.02</t>
        </is>
      </c>
      <c r="B30" s="146" t="inlineStr">
        <is>
          <t>Ilmu Pengetahuan Alam</t>
        </is>
      </c>
      <c r="C30" s="147">
        <f>SUM(E30:CS30)</f>
        <v/>
      </c>
      <c r="D30" s="147" t="n"/>
      <c r="E30" s="135">
        <f>COUNTIF(AlumniPT, $A30)</f>
        <v/>
      </c>
      <c r="F30" s="135">
        <f>COUNTIF(BalaiPustakaPT, $A30)</f>
        <v/>
      </c>
      <c r="G30" s="135">
        <f>COUNTIF(KytaJayaMandiriCV, $A30)</f>
        <v/>
      </c>
      <c r="H30" s="135">
        <f>COUNTIF(SindunataCV, $A30)</f>
        <v/>
      </c>
      <c r="I30" s="135">
        <f>COUNTIF(SyiahKualaUniversityPress, $A30)</f>
        <v/>
      </c>
      <c r="J30" s="135">
        <f>COUNTIF(UINMALIKIPRESS, $A30)</f>
        <v/>
      </c>
      <c r="K30" s="135">
        <f>COUNTIF(UNISMAPRESS, $A30)</f>
        <v/>
      </c>
      <c r="L30" s="135">
        <f>COUNTIF(UnitomoPress, $A30)</f>
        <v/>
      </c>
      <c r="M30" s="135">
        <f>COUNTIF(TITIANILMUCV, $A30)</f>
        <v/>
      </c>
      <c r="N30" s="135">
        <f>COUNTIF(AlqaprintJatinangor, $A30)</f>
        <v/>
      </c>
      <c r="O30" s="135">
        <f>COUNTIF(AnantaVidyaCV, $A30)</f>
        <v/>
      </c>
      <c r="P30" s="135">
        <f>COUNTIF(AndiOffsetCV, $A30)</f>
        <v/>
      </c>
      <c r="Q30" s="135">
        <f>COUNTIF(BestariBuanaMurniGroupPT, $A30)</f>
        <v/>
      </c>
      <c r="R30" s="135">
        <f>COUNTIF(BintangSemestaMediaCV, $A30)</f>
        <v/>
      </c>
      <c r="S30" s="135">
        <f>COUNTIF(BPKTodungSutanGunungMuliaPT, $A30)</f>
        <v/>
      </c>
      <c r="T30" s="135">
        <f>COUNTIF(BrataFancyMediaPT, $A30)</f>
        <v/>
      </c>
      <c r="U30" s="135">
        <f>COUNTIF(BudiUtamaCVDeepublish, $A30)</f>
        <v/>
      </c>
      <c r="V30" s="135">
        <f>COUNTIF(BukaBukuPustaka, $A30)</f>
        <v/>
      </c>
      <c r="W30" s="135">
        <f>COUNTIF(BUMIAKSARAPT, $A30)</f>
        <v/>
      </c>
      <c r="X30" s="135">
        <f>COUNTIF(CahayaDuabelasSemestaPT, $A30)</f>
        <v/>
      </c>
      <c r="Y30" s="135">
        <f>COUNTIF(CitraAdityaBaktiPT, $A30)</f>
        <v/>
      </c>
      <c r="Z30" s="135">
        <f>COUNTIF(DeltaEdukasiPrimaCV, $A30)</f>
        <v/>
      </c>
      <c r="AA30" s="135">
        <f>COUNTIF(DIANDRAPRIMAMITRAMEDIACV, $A30)</f>
        <v/>
      </c>
      <c r="AB30" s="135">
        <f>COUNTIF(DuniaPustakaJayaPT, $A30)</f>
        <v/>
      </c>
      <c r="AC30" s="135">
        <f>COUNTIF(DutaPustakaIndonesiaPT, $A30)</f>
        <v/>
      </c>
      <c r="AD30" s="135">
        <f>COUNTIF(ElementaMediaLiterasiPT, $A30)</f>
        <v/>
      </c>
      <c r="AE30" s="135">
        <f>COUNTIF(ElexMediaKomputindoPT, $A30)</f>
        <v/>
      </c>
      <c r="AF30" s="135">
        <f>COUNTIF(EraAdicitraIntermediaPT, $A30)</f>
        <v/>
      </c>
      <c r="AG30" s="135">
        <f>COUNTIF(GarudaMasSejahteraCV, $A30)</f>
        <v/>
      </c>
      <c r="AH30" s="135">
        <f>COUNTIF(GavaMediaCV, $A30)</f>
        <v/>
      </c>
      <c r="AI30" s="135">
        <f>COUNTIF(GemaInsani, $A30)</f>
        <v/>
      </c>
      <c r="AJ30" s="135">
        <f>COUNTIF(GrahaPrintamaSelarasCV, $A30)</f>
        <v/>
      </c>
      <c r="AK30" s="135">
        <f>COUNTIF(GramediaPustakaUtamaPT, $A30)</f>
        <v/>
      </c>
      <c r="AL30" s="135">
        <f>COUNTIF(GrasindoGramediaWidiaSaranaIndonesia, $A30)</f>
        <v/>
      </c>
      <c r="AM30" s="135">
        <f>COUNTIF(IndivaMediaKreasiPT, $A30)</f>
        <v/>
      </c>
      <c r="AN30" s="135">
        <f>COUNTIF(IndocampCV, $A30)</f>
        <v/>
      </c>
      <c r="AO30" s="135">
        <f>COUNTIF(IndonesiaEmasGroup, $A30)</f>
        <v/>
      </c>
      <c r="AP30" s="135">
        <f>COUNTIF(IntanPariwaraGrupCempakaPutihPT, $A30)</f>
        <v/>
      </c>
      <c r="AQ30" s="135">
        <f>COUNTIF(InteraCV, $A30)</f>
        <v/>
      </c>
      <c r="AR30" s="135">
        <f>COUNTIF(JejakPublisherCV, $A30)</f>
        <v/>
      </c>
      <c r="AS30" s="135">
        <f>COUNTIF(JejakPustaka, $A30)</f>
        <v/>
      </c>
      <c r="AT30" s="135">
        <f>COUNTIF(JepePressMediaUtamaPT, $A30)</f>
        <v/>
      </c>
      <c r="AU30" s="135">
        <f>COUNTIF(KanisiusPT, $A30)</f>
        <v/>
      </c>
      <c r="AV30" s="135">
        <f>COUNTIF(KesaintBlancIndahPT, $A30)</f>
        <v/>
      </c>
      <c r="AW30" s="135">
        <f>COUNTIF(KompasMediaNusantaraPenerbitBukuKompas, $A30)</f>
        <v/>
      </c>
      <c r="AX30" s="135">
        <f>COUNTIF(LanggamPustaka, $A30)</f>
        <v/>
      </c>
      <c r="AY30" s="135">
        <f>COUNTIF(LatifKittoMahesaPT, $A30)</f>
        <v/>
      </c>
      <c r="AZ30" s="135">
        <f>COUNTIF(LENTERAHATIPT, $A30)</f>
        <v/>
      </c>
      <c r="BA30" s="135">
        <f>COUNTIF(LenteraPustakaIndonesia, $A30)</f>
        <v/>
      </c>
      <c r="BB30" s="135">
        <f>COUNTIF(LiterasiNusantaraAbadiGroupPT, $A30)</f>
        <v/>
      </c>
      <c r="BC30" s="135">
        <f>COUNTIF(LiterindoBerkahKaryaPT, $A30)</f>
        <v/>
      </c>
      <c r="BD30" s="135">
        <f>COUNTIF(LOKAAKSARACV, $A30)</f>
        <v/>
      </c>
      <c r="BE30" s="135">
        <f>COUNTIF(LuximaMetroMediaPT, $A30)</f>
        <v/>
      </c>
      <c r="BF30" s="135">
        <f>COUNTIF(MandarMajuCV, $A30)</f>
        <v/>
      </c>
      <c r="BG30" s="135">
        <f>COUNTIF(MediaAkselerasi, $A30)</f>
        <v/>
      </c>
      <c r="BH30" s="135">
        <f>COUNTIF(MediaCendekiaMuslimCV, $A30)</f>
        <v/>
      </c>
      <c r="BI30" s="135">
        <f>COUNTIF(MediaDinamikaSelarasPT, $A30)</f>
        <v/>
      </c>
      <c r="BJ30" s="135">
        <f>COUNTIF(MediaKaryaPutraCV, $A30)</f>
        <v/>
      </c>
      <c r="BK30" s="135">
        <f>COUNTIF(MediaPressindoPT, $A30)</f>
        <v/>
      </c>
      <c r="BL30" s="135">
        <f>COUNTIF(MediantaraSemestaPT, $A30)</f>
        <v/>
      </c>
      <c r="BM30" s="135">
        <f>COUNTIF(MelaniaPublishingCV, $A30)</f>
        <v/>
      </c>
      <c r="BN30" s="135">
        <f>COUNTIF(MutiaraAksaraCV, $A30)</f>
        <v/>
      </c>
      <c r="BO30" s="135">
        <f>COUNTIF(NafalGlobalNusantaraPT, $A30)</f>
        <v/>
      </c>
      <c r="BP30" s="135">
        <f>COUNTIF(NiagaSwadayaPT, $A30)</f>
        <v/>
      </c>
      <c r="BQ30" s="135">
        <f>COUNTIF(NuansaCendekiaCV, $A30)</f>
        <v/>
      </c>
      <c r="BR30" s="135">
        <f>COUNTIF(PenebarSwadayaPT, $A30)</f>
        <v/>
      </c>
      <c r="BS30" s="135">
        <f>COUNTIF(PenerbitAdab, $A30)</f>
        <v/>
      </c>
      <c r="BT30" s="135">
        <f>COUNTIF(PenerbitEGC, $A30)</f>
        <v/>
      </c>
      <c r="BU30" s="135">
        <f>COUNTIF(PenerbitIPBPressPT, $A30)</f>
        <v/>
      </c>
      <c r="BV30" s="135">
        <f>COUNTIF(PenerbitSalemba, $A30)</f>
        <v/>
      </c>
      <c r="BW30" s="135">
        <f>COUNTIF(PohonCahayaSemestaPT, $A30)</f>
        <v/>
      </c>
      <c r="BX30" s="135">
        <f>COUNTIF(PranaDinamikaSejahteraPT, $A30)</f>
        <v/>
      </c>
      <c r="BY30" s="135">
        <f>COUNTIF(PrenadaMediaGroup, $A30)</f>
        <v/>
      </c>
      <c r="BZ30" s="135">
        <f>COUNTIF(PusatDatadanAnalisaTempoPT, $A30)</f>
        <v/>
      </c>
      <c r="CA30" s="135">
        <f>COUNTIF(PuspaSwaraPT, $A30)</f>
        <v/>
      </c>
      <c r="CB30" s="135">
        <f>COUNTIF(PustakaBaruPress, $A30)</f>
        <v/>
      </c>
      <c r="CC30" s="135">
        <f>COUNTIF(PustakaBengawanCV, $A30)</f>
        <v/>
      </c>
      <c r="CD30" s="135">
        <f>COUNTIF(PustakaRumahCintaCV, $A30)</f>
        <v/>
      </c>
      <c r="CE30" s="135">
        <f>COUNTIF(RajaGrafindoPersadaPT, $A30)</f>
        <v/>
      </c>
      <c r="CF30" s="135">
        <f>COUNTIF(RajawaliIntanCemerlang, $A30)</f>
        <v/>
      </c>
      <c r="CG30" s="135">
        <f>COUNTIF(RayyanaKomunikasindoPT, $A30)</f>
        <v/>
      </c>
      <c r="CH30" s="135">
        <f>COUNTIF(RefikaAditamaPT, $A30)</f>
        <v/>
      </c>
      <c r="CI30" s="135">
        <f>COUNTIF(RemajaRosdakaryaPT, $A30)</f>
        <v/>
      </c>
      <c r="CJ30" s="135">
        <f>COUNTIF(ReneTurosIndonesiaPT, $A30)</f>
        <v/>
      </c>
      <c r="CK30" s="135">
        <f>COUNTIF(SaranaPancakaryaNusaPT, $A30)</f>
        <v/>
      </c>
      <c r="CL30" s="135">
        <f>COUNTIF(ScopindoMediaPustakaPT, $A30)</f>
        <v/>
      </c>
      <c r="CM30" s="135">
        <f>COUNTIF(SetiAjiCV, $A30)</f>
        <v/>
      </c>
      <c r="CN30" s="135">
        <f>COUNTIF(SinergiPrimaMagnaCV, $A30)</f>
        <v/>
      </c>
      <c r="CO30" s="135">
        <f>COUNTIF(TazkiaInvestindoUtamaPT, $A30)</f>
        <v/>
      </c>
      <c r="CP30" s="135">
        <f>COUNTIF(TeguhKaryaCV, $A30)</f>
        <v/>
      </c>
      <c r="CQ30" s="135">
        <f>COUNTIF(TigaSerangkaiPustakaMandiriPT, $A30)</f>
        <v/>
      </c>
      <c r="CR30" s="135">
        <f>COUNTIF(TrubusSwadayaPT, $A30)</f>
        <v/>
      </c>
      <c r="CS30" s="135">
        <f>COUNTIF(UGMPress, $A30)</f>
        <v/>
      </c>
      <c r="CU30" s="36" t="n"/>
      <c r="CV30" s="36" t="n"/>
      <c r="CW30" s="36" t="n"/>
      <c r="CX30" s="36" t="n"/>
      <c r="CY30" s="36" t="n"/>
      <c r="CZ30" s="36" t="n"/>
      <c r="DA30" s="36" t="n"/>
      <c r="DB30" s="36" t="n"/>
      <c r="DC30" s="36" t="n"/>
      <c r="DD30" s="36" t="n"/>
      <c r="DE30" s="36" t="n"/>
      <c r="DF30" s="36" t="n"/>
      <c r="DG30" s="36" t="n"/>
      <c r="DH30" s="36" t="n"/>
      <c r="DI30" s="36" t="n"/>
      <c r="DJ30" s="36" t="n"/>
      <c r="DK30" s="36" t="n"/>
      <c r="DL30" s="36" t="n"/>
      <c r="DM30" s="36" t="n"/>
      <c r="DN30" s="36" t="n"/>
      <c r="DO30" s="36" t="n"/>
      <c r="DP30" s="36" t="n"/>
      <c r="DQ30" s="36" t="n"/>
      <c r="DR30" s="36" t="n"/>
      <c r="DS30" s="36" t="n"/>
      <c r="DT30" s="36" t="n"/>
      <c r="DU30" s="36" t="n"/>
      <c r="DV30" s="36" t="n"/>
      <c r="DW30" s="36" t="n"/>
      <c r="DX30" s="36" t="n"/>
      <c r="DY30" s="36" t="n"/>
      <c r="DZ30" s="36" t="n"/>
      <c r="EA30" s="36" t="n"/>
      <c r="EB30" s="36" t="n"/>
      <c r="EC30" s="36" t="n"/>
      <c r="ED30" s="36" t="n"/>
      <c r="EE30" s="36" t="n"/>
      <c r="EF30" s="36" t="n"/>
      <c r="EG30" s="36" t="n"/>
      <c r="EH30" s="36" t="n"/>
      <c r="EI30" s="36" t="n"/>
      <c r="EJ30" s="36" t="n"/>
      <c r="EK30" s="36" t="n"/>
      <c r="EL30" s="36" t="n"/>
      <c r="EM30" s="36" t="n"/>
      <c r="EN30" s="36" t="n"/>
    </row>
    <row r="31">
      <c r="A31" s="146" t="inlineStr">
        <is>
          <t>003.03</t>
        </is>
      </c>
      <c r="B31" s="146" t="inlineStr">
        <is>
          <t>Ilmu Pengetahuan Sosial</t>
        </is>
      </c>
      <c r="C31" s="147">
        <f>SUM(E31:CS31)</f>
        <v/>
      </c>
      <c r="D31" s="147" t="n"/>
      <c r="E31" s="135">
        <f>COUNTIF(AlumniPT, $A31)</f>
        <v/>
      </c>
      <c r="F31" s="135">
        <f>COUNTIF(BalaiPustakaPT, $A31)</f>
        <v/>
      </c>
      <c r="G31" s="135">
        <f>COUNTIF(KytaJayaMandiriCV, $A31)</f>
        <v/>
      </c>
      <c r="H31" s="135">
        <f>COUNTIF(SindunataCV, $A31)</f>
        <v/>
      </c>
      <c r="I31" s="135">
        <f>COUNTIF(SyiahKualaUniversityPress, $A31)</f>
        <v/>
      </c>
      <c r="J31" s="135">
        <f>COUNTIF(UINMALIKIPRESS, $A31)</f>
        <v/>
      </c>
      <c r="K31" s="135">
        <f>COUNTIF(UNISMAPRESS, $A31)</f>
        <v/>
      </c>
      <c r="L31" s="135">
        <f>COUNTIF(UnitomoPress, $A31)</f>
        <v/>
      </c>
      <c r="M31" s="135">
        <f>COUNTIF(TITIANILMUCV, $A31)</f>
        <v/>
      </c>
      <c r="N31" s="135">
        <f>COUNTIF(AlqaprintJatinangor, $A31)</f>
        <v/>
      </c>
      <c r="O31" s="135">
        <f>COUNTIF(AnantaVidyaCV, $A31)</f>
        <v/>
      </c>
      <c r="P31" s="135">
        <f>COUNTIF(AndiOffsetCV, $A31)</f>
        <v/>
      </c>
      <c r="Q31" s="135">
        <f>COUNTIF(BestariBuanaMurniGroupPT, $A31)</f>
        <v/>
      </c>
      <c r="R31" s="135">
        <f>COUNTIF(BintangSemestaMediaCV, $A31)</f>
        <v/>
      </c>
      <c r="S31" s="135">
        <f>COUNTIF(BPKTodungSutanGunungMuliaPT, $A31)</f>
        <v/>
      </c>
      <c r="T31" s="135">
        <f>COUNTIF(BrataFancyMediaPT, $A31)</f>
        <v/>
      </c>
      <c r="U31" s="135">
        <f>COUNTIF(BudiUtamaCVDeepublish, $A31)</f>
        <v/>
      </c>
      <c r="V31" s="135">
        <f>COUNTIF(BukaBukuPustaka, $A31)</f>
        <v/>
      </c>
      <c r="W31" s="135">
        <f>COUNTIF(BUMIAKSARAPT, $A31)</f>
        <v/>
      </c>
      <c r="X31" s="135">
        <f>COUNTIF(CahayaDuabelasSemestaPT, $A31)</f>
        <v/>
      </c>
      <c r="Y31" s="135">
        <f>COUNTIF(CitraAdityaBaktiPT, $A31)</f>
        <v/>
      </c>
      <c r="Z31" s="135">
        <f>COUNTIF(DeltaEdukasiPrimaCV, $A31)</f>
        <v/>
      </c>
      <c r="AA31" s="135">
        <f>COUNTIF(DIANDRAPRIMAMITRAMEDIACV, $A31)</f>
        <v/>
      </c>
      <c r="AB31" s="135">
        <f>COUNTIF(DuniaPustakaJayaPT, $A31)</f>
        <v/>
      </c>
      <c r="AC31" s="135">
        <f>COUNTIF(DutaPustakaIndonesiaPT, $A31)</f>
        <v/>
      </c>
      <c r="AD31" s="135">
        <f>COUNTIF(ElementaMediaLiterasiPT, $A31)</f>
        <v/>
      </c>
      <c r="AE31" s="135">
        <f>COUNTIF(ElexMediaKomputindoPT, $A31)</f>
        <v/>
      </c>
      <c r="AF31" s="135">
        <f>COUNTIF(EraAdicitraIntermediaPT, $A31)</f>
        <v/>
      </c>
      <c r="AG31" s="135">
        <f>COUNTIF(GarudaMasSejahteraCV, $A31)</f>
        <v/>
      </c>
      <c r="AH31" s="135">
        <f>COUNTIF(GavaMediaCV, $A31)</f>
        <v/>
      </c>
      <c r="AI31" s="135">
        <f>COUNTIF(GemaInsani, $A31)</f>
        <v/>
      </c>
      <c r="AJ31" s="135">
        <f>COUNTIF(GrahaPrintamaSelarasCV, $A31)</f>
        <v/>
      </c>
      <c r="AK31" s="135">
        <f>COUNTIF(GramediaPustakaUtamaPT, $A31)</f>
        <v/>
      </c>
      <c r="AL31" s="135">
        <f>COUNTIF(GrasindoGramediaWidiaSaranaIndonesia, $A31)</f>
        <v/>
      </c>
      <c r="AM31" s="135">
        <f>COUNTIF(IndivaMediaKreasiPT, $A31)</f>
        <v/>
      </c>
      <c r="AN31" s="135">
        <f>COUNTIF(IndocampCV, $A31)</f>
        <v/>
      </c>
      <c r="AO31" s="135">
        <f>COUNTIF(IndonesiaEmasGroup, $A31)</f>
        <v/>
      </c>
      <c r="AP31" s="135">
        <f>COUNTIF(IntanPariwaraGrupCempakaPutihPT, $A31)</f>
        <v/>
      </c>
      <c r="AQ31" s="135">
        <f>COUNTIF(InteraCV, $A31)</f>
        <v/>
      </c>
      <c r="AR31" s="135">
        <f>COUNTIF(JejakPublisherCV, $A31)</f>
        <v/>
      </c>
      <c r="AS31" s="135">
        <f>COUNTIF(JejakPustaka, $A31)</f>
        <v/>
      </c>
      <c r="AT31" s="135">
        <f>COUNTIF(JepePressMediaUtamaPT, $A31)</f>
        <v/>
      </c>
      <c r="AU31" s="135">
        <f>COUNTIF(KanisiusPT, $A31)</f>
        <v/>
      </c>
      <c r="AV31" s="135">
        <f>COUNTIF(KesaintBlancIndahPT, $A31)</f>
        <v/>
      </c>
      <c r="AW31" s="135">
        <f>COUNTIF(KompasMediaNusantaraPenerbitBukuKompas, $A31)</f>
        <v/>
      </c>
      <c r="AX31" s="135">
        <f>COUNTIF(LanggamPustaka, $A31)</f>
        <v/>
      </c>
      <c r="AY31" s="135">
        <f>COUNTIF(LatifKittoMahesaPT, $A31)</f>
        <v/>
      </c>
      <c r="AZ31" s="135">
        <f>COUNTIF(LENTERAHATIPT, $A31)</f>
        <v/>
      </c>
      <c r="BA31" s="135">
        <f>COUNTIF(LenteraPustakaIndonesia, $A31)</f>
        <v/>
      </c>
      <c r="BB31" s="135">
        <f>COUNTIF(LiterasiNusantaraAbadiGroupPT, $A31)</f>
        <v/>
      </c>
      <c r="BC31" s="135">
        <f>COUNTIF(LiterindoBerkahKaryaPT, $A31)</f>
        <v/>
      </c>
      <c r="BD31" s="135">
        <f>COUNTIF(LOKAAKSARACV, $A31)</f>
        <v/>
      </c>
      <c r="BE31" s="135">
        <f>COUNTIF(LuximaMetroMediaPT, $A31)</f>
        <v/>
      </c>
      <c r="BF31" s="135">
        <f>COUNTIF(MandarMajuCV, $A31)</f>
        <v/>
      </c>
      <c r="BG31" s="135">
        <f>COUNTIF(MediaAkselerasi, $A31)</f>
        <v/>
      </c>
      <c r="BH31" s="135">
        <f>COUNTIF(MediaCendekiaMuslimCV, $A31)</f>
        <v/>
      </c>
      <c r="BI31" s="135">
        <f>COUNTIF(MediaDinamikaSelarasPT, $A31)</f>
        <v/>
      </c>
      <c r="BJ31" s="135">
        <f>COUNTIF(MediaKaryaPutraCV, $A31)</f>
        <v/>
      </c>
      <c r="BK31" s="135">
        <f>COUNTIF(MediaPressindoPT, $A31)</f>
        <v/>
      </c>
      <c r="BL31" s="135">
        <f>COUNTIF(MediantaraSemestaPT, $A31)</f>
        <v/>
      </c>
      <c r="BM31" s="135">
        <f>COUNTIF(MelaniaPublishingCV, $A31)</f>
        <v/>
      </c>
      <c r="BN31" s="135">
        <f>COUNTIF(MutiaraAksaraCV, $A31)</f>
        <v/>
      </c>
      <c r="BO31" s="135">
        <f>COUNTIF(NafalGlobalNusantaraPT, $A31)</f>
        <v/>
      </c>
      <c r="BP31" s="135">
        <f>COUNTIF(NiagaSwadayaPT, $A31)</f>
        <v/>
      </c>
      <c r="BQ31" s="135">
        <f>COUNTIF(NuansaCendekiaCV, $A31)</f>
        <v/>
      </c>
      <c r="BR31" s="135">
        <f>COUNTIF(PenebarSwadayaPT, $A31)</f>
        <v/>
      </c>
      <c r="BS31" s="135">
        <f>COUNTIF(PenerbitAdab, $A31)</f>
        <v/>
      </c>
      <c r="BT31" s="135">
        <f>COUNTIF(PenerbitEGC, $A31)</f>
        <v/>
      </c>
      <c r="BU31" s="135">
        <f>COUNTIF(PenerbitIPBPressPT, $A31)</f>
        <v/>
      </c>
      <c r="BV31" s="135">
        <f>COUNTIF(PenerbitSalemba, $A31)</f>
        <v/>
      </c>
      <c r="BW31" s="135">
        <f>COUNTIF(PohonCahayaSemestaPT, $A31)</f>
        <v/>
      </c>
      <c r="BX31" s="135">
        <f>COUNTIF(PranaDinamikaSejahteraPT, $A31)</f>
        <v/>
      </c>
      <c r="BY31" s="135">
        <f>COUNTIF(PrenadaMediaGroup, $A31)</f>
        <v/>
      </c>
      <c r="BZ31" s="135">
        <f>COUNTIF(PusatDatadanAnalisaTempoPT, $A31)</f>
        <v/>
      </c>
      <c r="CA31" s="135">
        <f>COUNTIF(PuspaSwaraPT, $A31)</f>
        <v/>
      </c>
      <c r="CB31" s="135">
        <f>COUNTIF(PustakaBaruPress, $A31)</f>
        <v/>
      </c>
      <c r="CC31" s="135">
        <f>COUNTIF(PustakaBengawanCV, $A31)</f>
        <v/>
      </c>
      <c r="CD31" s="135">
        <f>COUNTIF(PustakaRumahCintaCV, $A31)</f>
        <v/>
      </c>
      <c r="CE31" s="135">
        <f>COUNTIF(RajaGrafindoPersadaPT, $A31)</f>
        <v/>
      </c>
      <c r="CF31" s="135">
        <f>COUNTIF(RajawaliIntanCemerlang, $A31)</f>
        <v/>
      </c>
      <c r="CG31" s="135">
        <f>COUNTIF(RayyanaKomunikasindoPT, $A31)</f>
        <v/>
      </c>
      <c r="CH31" s="135">
        <f>COUNTIF(RefikaAditamaPT, $A31)</f>
        <v/>
      </c>
      <c r="CI31" s="135">
        <f>COUNTIF(RemajaRosdakaryaPT, $A31)</f>
        <v/>
      </c>
      <c r="CJ31" s="135">
        <f>COUNTIF(ReneTurosIndonesiaPT, $A31)</f>
        <v/>
      </c>
      <c r="CK31" s="135">
        <f>COUNTIF(SaranaPancakaryaNusaPT, $A31)</f>
        <v/>
      </c>
      <c r="CL31" s="135">
        <f>COUNTIF(ScopindoMediaPustakaPT, $A31)</f>
        <v/>
      </c>
      <c r="CM31" s="135">
        <f>COUNTIF(SetiAjiCV, $A31)</f>
        <v/>
      </c>
      <c r="CN31" s="135">
        <f>COUNTIF(SinergiPrimaMagnaCV, $A31)</f>
        <v/>
      </c>
      <c r="CO31" s="135">
        <f>COUNTIF(TazkiaInvestindoUtamaPT, $A31)</f>
        <v/>
      </c>
      <c r="CP31" s="135">
        <f>COUNTIF(TeguhKaryaCV, $A31)</f>
        <v/>
      </c>
      <c r="CQ31" s="135">
        <f>COUNTIF(TigaSerangkaiPustakaMandiriPT, $A31)</f>
        <v/>
      </c>
      <c r="CR31" s="135">
        <f>COUNTIF(TrubusSwadayaPT, $A31)</f>
        <v/>
      </c>
      <c r="CS31" s="135">
        <f>COUNTIF(UGMPress, $A31)</f>
        <v/>
      </c>
      <c r="CU31" s="36" t="n"/>
      <c r="CV31" s="36" t="n"/>
      <c r="CW31" s="36" t="n"/>
      <c r="CX31" s="36" t="n"/>
      <c r="CY31" s="36" t="n"/>
      <c r="CZ31" s="36" t="n"/>
      <c r="DA31" s="36" t="n"/>
      <c r="DB31" s="36" t="n"/>
      <c r="DC31" s="36" t="n"/>
      <c r="DD31" s="36" t="n"/>
      <c r="DE31" s="36" t="n"/>
      <c r="DF31" s="36" t="n"/>
      <c r="DG31" s="36" t="n"/>
      <c r="DH31" s="36" t="n"/>
      <c r="DI31" s="36" t="n"/>
      <c r="DJ31" s="36" t="n"/>
      <c r="DK31" s="36" t="n"/>
      <c r="DL31" s="36" t="n"/>
      <c r="DM31" s="36" t="n"/>
      <c r="DN31" s="36" t="n"/>
      <c r="DO31" s="36" t="n"/>
      <c r="DP31" s="36" t="n"/>
      <c r="DQ31" s="36" t="n"/>
      <c r="DR31" s="36" t="n"/>
      <c r="DS31" s="36" t="n"/>
      <c r="DT31" s="36" t="n"/>
      <c r="DU31" s="36" t="n"/>
      <c r="DV31" s="36" t="n"/>
      <c r="DW31" s="36" t="n"/>
      <c r="DX31" s="36" t="n"/>
      <c r="DY31" s="36" t="n"/>
      <c r="DZ31" s="36" t="n"/>
      <c r="EA31" s="36" t="n"/>
      <c r="EB31" s="36" t="n"/>
      <c r="EC31" s="36" t="n"/>
      <c r="ED31" s="36" t="n"/>
      <c r="EE31" s="36" t="n"/>
      <c r="EF31" s="36" t="n"/>
      <c r="EG31" s="36" t="n"/>
      <c r="EH31" s="36" t="n"/>
      <c r="EI31" s="36" t="n"/>
      <c r="EJ31" s="36" t="n"/>
      <c r="EK31" s="36" t="n"/>
      <c r="EL31" s="36" t="n"/>
      <c r="EM31" s="36" t="n"/>
      <c r="EN31" s="36" t="n"/>
    </row>
    <row r="32">
      <c r="A32" s="146" t="inlineStr">
        <is>
          <t>003.04</t>
        </is>
      </c>
      <c r="B32" s="146" t="inlineStr">
        <is>
          <t>Bahasa Indonesia</t>
        </is>
      </c>
      <c r="C32" s="147">
        <f>SUM(E32:CS32)</f>
        <v/>
      </c>
      <c r="D32" s="147" t="n"/>
      <c r="E32" s="135">
        <f>COUNTIF(AlumniPT, $A32)</f>
        <v/>
      </c>
      <c r="F32" s="135">
        <f>COUNTIF(BalaiPustakaPT, $A32)</f>
        <v/>
      </c>
      <c r="G32" s="135">
        <f>COUNTIF(KytaJayaMandiriCV, $A32)</f>
        <v/>
      </c>
      <c r="H32" s="135">
        <f>COUNTIF(SindunataCV, $A32)</f>
        <v/>
      </c>
      <c r="I32" s="135">
        <f>COUNTIF(SyiahKualaUniversityPress, $A32)</f>
        <v/>
      </c>
      <c r="J32" s="135">
        <f>COUNTIF(UINMALIKIPRESS, $A32)</f>
        <v/>
      </c>
      <c r="K32" s="135">
        <f>COUNTIF(UNISMAPRESS, $A32)</f>
        <v/>
      </c>
      <c r="L32" s="135">
        <f>COUNTIF(UnitomoPress, $A32)</f>
        <v/>
      </c>
      <c r="M32" s="135">
        <f>COUNTIF(TITIANILMUCV, $A32)</f>
        <v/>
      </c>
      <c r="N32" s="135">
        <f>COUNTIF(AlqaprintJatinangor, $A32)</f>
        <v/>
      </c>
      <c r="O32" s="135">
        <f>COUNTIF(AnantaVidyaCV, $A32)</f>
        <v/>
      </c>
      <c r="P32" s="135">
        <f>COUNTIF(AndiOffsetCV, $A32)</f>
        <v/>
      </c>
      <c r="Q32" s="135">
        <f>COUNTIF(BestariBuanaMurniGroupPT, $A32)</f>
        <v/>
      </c>
      <c r="R32" s="135">
        <f>COUNTIF(BintangSemestaMediaCV, $A32)</f>
        <v/>
      </c>
      <c r="S32" s="135">
        <f>COUNTIF(BPKTodungSutanGunungMuliaPT, $A32)</f>
        <v/>
      </c>
      <c r="T32" s="135">
        <f>COUNTIF(BrataFancyMediaPT, $A32)</f>
        <v/>
      </c>
      <c r="U32" s="135">
        <f>COUNTIF(BudiUtamaCVDeepublish, $A32)</f>
        <v/>
      </c>
      <c r="V32" s="135">
        <f>COUNTIF(BukaBukuPustaka, $A32)</f>
        <v/>
      </c>
      <c r="W32" s="135">
        <f>COUNTIF(BUMIAKSARAPT, $A32)</f>
        <v/>
      </c>
      <c r="X32" s="135">
        <f>COUNTIF(CahayaDuabelasSemestaPT, $A32)</f>
        <v/>
      </c>
      <c r="Y32" s="135">
        <f>COUNTIF(CitraAdityaBaktiPT, $A32)</f>
        <v/>
      </c>
      <c r="Z32" s="135">
        <f>COUNTIF(DeltaEdukasiPrimaCV, $A32)</f>
        <v/>
      </c>
      <c r="AA32" s="135">
        <f>COUNTIF(DIANDRAPRIMAMITRAMEDIACV, $A32)</f>
        <v/>
      </c>
      <c r="AB32" s="135">
        <f>COUNTIF(DuniaPustakaJayaPT, $A32)</f>
        <v/>
      </c>
      <c r="AC32" s="135">
        <f>COUNTIF(DutaPustakaIndonesiaPT, $A32)</f>
        <v/>
      </c>
      <c r="AD32" s="135">
        <f>COUNTIF(ElementaMediaLiterasiPT, $A32)</f>
        <v/>
      </c>
      <c r="AE32" s="135">
        <f>COUNTIF(ElexMediaKomputindoPT, $A32)</f>
        <v/>
      </c>
      <c r="AF32" s="135">
        <f>COUNTIF(EraAdicitraIntermediaPT, $A32)</f>
        <v/>
      </c>
      <c r="AG32" s="135">
        <f>COUNTIF(GarudaMasSejahteraCV, $A32)</f>
        <v/>
      </c>
      <c r="AH32" s="135">
        <f>COUNTIF(GavaMediaCV, $A32)</f>
        <v/>
      </c>
      <c r="AI32" s="135">
        <f>COUNTIF(GemaInsani, $A32)</f>
        <v/>
      </c>
      <c r="AJ32" s="135">
        <f>COUNTIF(GrahaPrintamaSelarasCV, $A32)</f>
        <v/>
      </c>
      <c r="AK32" s="135">
        <f>COUNTIF(GramediaPustakaUtamaPT, $A32)</f>
        <v/>
      </c>
      <c r="AL32" s="135">
        <f>COUNTIF(GrasindoGramediaWidiaSaranaIndonesia, $A32)</f>
        <v/>
      </c>
      <c r="AM32" s="135">
        <f>COUNTIF(IndivaMediaKreasiPT, $A32)</f>
        <v/>
      </c>
      <c r="AN32" s="135">
        <f>COUNTIF(IndocampCV, $A32)</f>
        <v/>
      </c>
      <c r="AO32" s="135">
        <f>COUNTIF(IndonesiaEmasGroup, $A32)</f>
        <v/>
      </c>
      <c r="AP32" s="135">
        <f>COUNTIF(IntanPariwaraGrupCempakaPutihPT, $A32)</f>
        <v/>
      </c>
      <c r="AQ32" s="135">
        <f>COUNTIF(InteraCV, $A32)</f>
        <v/>
      </c>
      <c r="AR32" s="135">
        <f>COUNTIF(JejakPublisherCV, $A32)</f>
        <v/>
      </c>
      <c r="AS32" s="135">
        <f>COUNTIF(JejakPustaka, $A32)</f>
        <v/>
      </c>
      <c r="AT32" s="135">
        <f>COUNTIF(JepePressMediaUtamaPT, $A32)</f>
        <v/>
      </c>
      <c r="AU32" s="135">
        <f>COUNTIF(KanisiusPT, $A32)</f>
        <v/>
      </c>
      <c r="AV32" s="135">
        <f>COUNTIF(KesaintBlancIndahPT, $A32)</f>
        <v/>
      </c>
      <c r="AW32" s="135">
        <f>COUNTIF(KompasMediaNusantaraPenerbitBukuKompas, $A32)</f>
        <v/>
      </c>
      <c r="AX32" s="135">
        <f>COUNTIF(LanggamPustaka, $A32)</f>
        <v/>
      </c>
      <c r="AY32" s="135">
        <f>COUNTIF(LatifKittoMahesaPT, $A32)</f>
        <v/>
      </c>
      <c r="AZ32" s="135">
        <f>COUNTIF(LENTERAHATIPT, $A32)</f>
        <v/>
      </c>
      <c r="BA32" s="135">
        <f>COUNTIF(LenteraPustakaIndonesia, $A32)</f>
        <v/>
      </c>
      <c r="BB32" s="135">
        <f>COUNTIF(LiterasiNusantaraAbadiGroupPT, $A32)</f>
        <v/>
      </c>
      <c r="BC32" s="135">
        <f>COUNTIF(LiterindoBerkahKaryaPT, $A32)</f>
        <v/>
      </c>
      <c r="BD32" s="135">
        <f>COUNTIF(LOKAAKSARACV, $A32)</f>
        <v/>
      </c>
      <c r="BE32" s="135">
        <f>COUNTIF(LuximaMetroMediaPT, $A32)</f>
        <v/>
      </c>
      <c r="BF32" s="135">
        <f>COUNTIF(MandarMajuCV, $A32)</f>
        <v/>
      </c>
      <c r="BG32" s="135">
        <f>COUNTIF(MediaAkselerasi, $A32)</f>
        <v/>
      </c>
      <c r="BH32" s="135">
        <f>COUNTIF(MediaCendekiaMuslimCV, $A32)</f>
        <v/>
      </c>
      <c r="BI32" s="135">
        <f>COUNTIF(MediaDinamikaSelarasPT, $A32)</f>
        <v/>
      </c>
      <c r="BJ32" s="135">
        <f>COUNTIF(MediaKaryaPutraCV, $A32)</f>
        <v/>
      </c>
      <c r="BK32" s="135">
        <f>COUNTIF(MediaPressindoPT, $A32)</f>
        <v/>
      </c>
      <c r="BL32" s="135">
        <f>COUNTIF(MediantaraSemestaPT, $A32)</f>
        <v/>
      </c>
      <c r="BM32" s="135">
        <f>COUNTIF(MelaniaPublishingCV, $A32)</f>
        <v/>
      </c>
      <c r="BN32" s="135">
        <f>COUNTIF(MutiaraAksaraCV, $A32)</f>
        <v/>
      </c>
      <c r="BO32" s="135">
        <f>COUNTIF(NafalGlobalNusantaraPT, $A32)</f>
        <v/>
      </c>
      <c r="BP32" s="135">
        <f>COUNTIF(NiagaSwadayaPT, $A32)</f>
        <v/>
      </c>
      <c r="BQ32" s="135">
        <f>COUNTIF(NuansaCendekiaCV, $A32)</f>
        <v/>
      </c>
      <c r="BR32" s="135">
        <f>COUNTIF(PenebarSwadayaPT, $A32)</f>
        <v/>
      </c>
      <c r="BS32" s="135">
        <f>COUNTIF(PenerbitAdab, $A32)</f>
        <v/>
      </c>
      <c r="BT32" s="135">
        <f>COUNTIF(PenerbitEGC, $A32)</f>
        <v/>
      </c>
      <c r="BU32" s="135">
        <f>COUNTIF(PenerbitIPBPressPT, $A32)</f>
        <v/>
      </c>
      <c r="BV32" s="135">
        <f>COUNTIF(PenerbitSalemba, $A32)</f>
        <v/>
      </c>
      <c r="BW32" s="135">
        <f>COUNTIF(PohonCahayaSemestaPT, $A32)</f>
        <v/>
      </c>
      <c r="BX32" s="135">
        <f>COUNTIF(PranaDinamikaSejahteraPT, $A32)</f>
        <v/>
      </c>
      <c r="BY32" s="135">
        <f>COUNTIF(PrenadaMediaGroup, $A32)</f>
        <v/>
      </c>
      <c r="BZ32" s="135">
        <f>COUNTIF(PusatDatadanAnalisaTempoPT, $A32)</f>
        <v/>
      </c>
      <c r="CA32" s="135">
        <f>COUNTIF(PuspaSwaraPT, $A32)</f>
        <v/>
      </c>
      <c r="CB32" s="135">
        <f>COUNTIF(PustakaBaruPress, $A32)</f>
        <v/>
      </c>
      <c r="CC32" s="135">
        <f>COUNTIF(PustakaBengawanCV, $A32)</f>
        <v/>
      </c>
      <c r="CD32" s="135">
        <f>COUNTIF(PustakaRumahCintaCV, $A32)</f>
        <v/>
      </c>
      <c r="CE32" s="135">
        <f>COUNTIF(RajaGrafindoPersadaPT, $A32)</f>
        <v/>
      </c>
      <c r="CF32" s="135">
        <f>COUNTIF(RajawaliIntanCemerlang, $A32)</f>
        <v/>
      </c>
      <c r="CG32" s="135">
        <f>COUNTIF(RayyanaKomunikasindoPT, $A32)</f>
        <v/>
      </c>
      <c r="CH32" s="135">
        <f>COUNTIF(RefikaAditamaPT, $A32)</f>
        <v/>
      </c>
      <c r="CI32" s="135">
        <f>COUNTIF(RemajaRosdakaryaPT, $A32)</f>
        <v/>
      </c>
      <c r="CJ32" s="135">
        <f>COUNTIF(ReneTurosIndonesiaPT, $A32)</f>
        <v/>
      </c>
      <c r="CK32" s="135">
        <f>COUNTIF(SaranaPancakaryaNusaPT, $A32)</f>
        <v/>
      </c>
      <c r="CL32" s="135">
        <f>COUNTIF(ScopindoMediaPustakaPT, $A32)</f>
        <v/>
      </c>
      <c r="CM32" s="135">
        <f>COUNTIF(SetiAjiCV, $A32)</f>
        <v/>
      </c>
      <c r="CN32" s="135">
        <f>COUNTIF(SinergiPrimaMagnaCV, $A32)</f>
        <v/>
      </c>
      <c r="CO32" s="135">
        <f>COUNTIF(TazkiaInvestindoUtamaPT, $A32)</f>
        <v/>
      </c>
      <c r="CP32" s="135">
        <f>COUNTIF(TeguhKaryaCV, $A32)</f>
        <v/>
      </c>
      <c r="CQ32" s="135">
        <f>COUNTIF(TigaSerangkaiPustakaMandiriPT, $A32)</f>
        <v/>
      </c>
      <c r="CR32" s="135">
        <f>COUNTIF(TrubusSwadayaPT, $A32)</f>
        <v/>
      </c>
      <c r="CS32" s="135">
        <f>COUNTIF(UGMPress, $A32)</f>
        <v/>
      </c>
      <c r="CU32" s="36" t="n"/>
      <c r="CV32" s="36" t="n"/>
      <c r="CW32" s="36" t="n"/>
      <c r="CX32" s="36" t="n"/>
      <c r="CY32" s="36" t="n"/>
      <c r="CZ32" s="36" t="n"/>
      <c r="DA32" s="36" t="n"/>
      <c r="DB32" s="36" t="n"/>
      <c r="DC32" s="36" t="n"/>
      <c r="DD32" s="36" t="n"/>
      <c r="DE32" s="36" t="n"/>
      <c r="DF32" s="36" t="n"/>
      <c r="DG32" s="36" t="n"/>
      <c r="DH32" s="36" t="n"/>
      <c r="DI32" s="36" t="n"/>
      <c r="DJ32" s="36" t="n"/>
      <c r="DK32" s="36" t="n"/>
      <c r="DL32" s="36" t="n"/>
      <c r="DM32" s="36" t="n"/>
      <c r="DN32" s="36" t="n"/>
      <c r="DO32" s="36" t="n"/>
      <c r="DP32" s="36" t="n"/>
      <c r="DQ32" s="36" t="n"/>
      <c r="DR32" s="36" t="n"/>
      <c r="DS32" s="36" t="n"/>
      <c r="DT32" s="36" t="n"/>
      <c r="DU32" s="36" t="n"/>
      <c r="DV32" s="36" t="n"/>
      <c r="DW32" s="36" t="n"/>
      <c r="DX32" s="36" t="n"/>
      <c r="DY32" s="36" t="n"/>
      <c r="DZ32" s="36" t="n"/>
      <c r="EA32" s="36" t="n"/>
      <c r="EB32" s="36" t="n"/>
      <c r="EC32" s="36" t="n"/>
      <c r="ED32" s="36" t="n"/>
      <c r="EE32" s="36" t="n"/>
      <c r="EF32" s="36" t="n"/>
      <c r="EG32" s="36" t="n"/>
      <c r="EH32" s="36" t="n"/>
      <c r="EI32" s="36" t="n"/>
      <c r="EJ32" s="36" t="n"/>
      <c r="EK32" s="36" t="n"/>
      <c r="EL32" s="36" t="n"/>
      <c r="EM32" s="36" t="n"/>
      <c r="EN32" s="36" t="n"/>
    </row>
    <row r="33">
      <c r="A33" s="146" t="inlineStr">
        <is>
          <t>003.05</t>
        </is>
      </c>
      <c r="B33" s="146" t="inlineStr">
        <is>
          <t>Pendidikan Pancasila dan Kewarganegaraan</t>
        </is>
      </c>
      <c r="C33" s="147">
        <f>SUM(E33:CS33)</f>
        <v/>
      </c>
      <c r="D33" s="147" t="n"/>
      <c r="E33" s="135">
        <f>COUNTIF(AlumniPT, $A33)</f>
        <v/>
      </c>
      <c r="F33" s="135">
        <f>COUNTIF(BalaiPustakaPT, $A33)</f>
        <v/>
      </c>
      <c r="G33" s="135">
        <f>COUNTIF(KytaJayaMandiriCV, $A33)</f>
        <v/>
      </c>
      <c r="H33" s="135">
        <f>COUNTIF(SindunataCV, $A33)</f>
        <v/>
      </c>
      <c r="I33" s="135">
        <f>COUNTIF(SyiahKualaUniversityPress, $A33)</f>
        <v/>
      </c>
      <c r="J33" s="135">
        <f>COUNTIF(UINMALIKIPRESS, $A33)</f>
        <v/>
      </c>
      <c r="K33" s="135">
        <f>COUNTIF(UNISMAPRESS, $A33)</f>
        <v/>
      </c>
      <c r="L33" s="135">
        <f>COUNTIF(UnitomoPress, $A33)</f>
        <v/>
      </c>
      <c r="M33" s="135">
        <f>COUNTIF(TITIANILMUCV, $A33)</f>
        <v/>
      </c>
      <c r="N33" s="135">
        <f>COUNTIF(AlqaprintJatinangor, $A33)</f>
        <v/>
      </c>
      <c r="O33" s="135">
        <f>COUNTIF(AnantaVidyaCV, $A33)</f>
        <v/>
      </c>
      <c r="P33" s="135">
        <f>COUNTIF(AndiOffsetCV, $A33)</f>
        <v/>
      </c>
      <c r="Q33" s="135">
        <f>COUNTIF(BestariBuanaMurniGroupPT, $A33)</f>
        <v/>
      </c>
      <c r="R33" s="135">
        <f>COUNTIF(BintangSemestaMediaCV, $A33)</f>
        <v/>
      </c>
      <c r="S33" s="135">
        <f>COUNTIF(BPKTodungSutanGunungMuliaPT, $A33)</f>
        <v/>
      </c>
      <c r="T33" s="135">
        <f>COUNTIF(BrataFancyMediaPT, $A33)</f>
        <v/>
      </c>
      <c r="U33" s="135">
        <f>COUNTIF(BudiUtamaCVDeepublish, $A33)</f>
        <v/>
      </c>
      <c r="V33" s="135">
        <f>COUNTIF(BukaBukuPustaka, $A33)</f>
        <v/>
      </c>
      <c r="W33" s="135">
        <f>COUNTIF(BUMIAKSARAPT, $A33)</f>
        <v/>
      </c>
      <c r="X33" s="135">
        <f>COUNTIF(CahayaDuabelasSemestaPT, $A33)</f>
        <v/>
      </c>
      <c r="Y33" s="135">
        <f>COUNTIF(CitraAdityaBaktiPT, $A33)</f>
        <v/>
      </c>
      <c r="Z33" s="135">
        <f>COUNTIF(DeltaEdukasiPrimaCV, $A33)</f>
        <v/>
      </c>
      <c r="AA33" s="135">
        <f>COUNTIF(DIANDRAPRIMAMITRAMEDIACV, $A33)</f>
        <v/>
      </c>
      <c r="AB33" s="135">
        <f>COUNTIF(DuniaPustakaJayaPT, $A33)</f>
        <v/>
      </c>
      <c r="AC33" s="135">
        <f>COUNTIF(DutaPustakaIndonesiaPT, $A33)</f>
        <v/>
      </c>
      <c r="AD33" s="135">
        <f>COUNTIF(ElementaMediaLiterasiPT, $A33)</f>
        <v/>
      </c>
      <c r="AE33" s="135">
        <f>COUNTIF(ElexMediaKomputindoPT, $A33)</f>
        <v/>
      </c>
      <c r="AF33" s="135">
        <f>COUNTIF(EraAdicitraIntermediaPT, $A33)</f>
        <v/>
      </c>
      <c r="AG33" s="135">
        <f>COUNTIF(GarudaMasSejahteraCV, $A33)</f>
        <v/>
      </c>
      <c r="AH33" s="135">
        <f>COUNTIF(GavaMediaCV, $A33)</f>
        <v/>
      </c>
      <c r="AI33" s="135">
        <f>COUNTIF(GemaInsani, $A33)</f>
        <v/>
      </c>
      <c r="AJ33" s="135">
        <f>COUNTIF(GrahaPrintamaSelarasCV, $A33)</f>
        <v/>
      </c>
      <c r="AK33" s="135">
        <f>COUNTIF(GramediaPustakaUtamaPT, $A33)</f>
        <v/>
      </c>
      <c r="AL33" s="135">
        <f>COUNTIF(GrasindoGramediaWidiaSaranaIndonesia, $A33)</f>
        <v/>
      </c>
      <c r="AM33" s="135">
        <f>COUNTIF(IndivaMediaKreasiPT, $A33)</f>
        <v/>
      </c>
      <c r="AN33" s="135">
        <f>COUNTIF(IndocampCV, $A33)</f>
        <v/>
      </c>
      <c r="AO33" s="135">
        <f>COUNTIF(IndonesiaEmasGroup, $A33)</f>
        <v/>
      </c>
      <c r="AP33" s="135">
        <f>COUNTIF(IntanPariwaraGrupCempakaPutihPT, $A33)</f>
        <v/>
      </c>
      <c r="AQ33" s="135">
        <f>COUNTIF(InteraCV, $A33)</f>
        <v/>
      </c>
      <c r="AR33" s="135">
        <f>COUNTIF(JejakPublisherCV, $A33)</f>
        <v/>
      </c>
      <c r="AS33" s="135">
        <f>COUNTIF(JejakPustaka, $A33)</f>
        <v/>
      </c>
      <c r="AT33" s="135">
        <f>COUNTIF(JepePressMediaUtamaPT, $A33)</f>
        <v/>
      </c>
      <c r="AU33" s="135">
        <f>COUNTIF(KanisiusPT, $A33)</f>
        <v/>
      </c>
      <c r="AV33" s="135">
        <f>COUNTIF(KesaintBlancIndahPT, $A33)</f>
        <v/>
      </c>
      <c r="AW33" s="135">
        <f>COUNTIF(KompasMediaNusantaraPenerbitBukuKompas, $A33)</f>
        <v/>
      </c>
      <c r="AX33" s="135">
        <f>COUNTIF(LanggamPustaka, $A33)</f>
        <v/>
      </c>
      <c r="AY33" s="135">
        <f>COUNTIF(LatifKittoMahesaPT, $A33)</f>
        <v/>
      </c>
      <c r="AZ33" s="135">
        <f>COUNTIF(LENTERAHATIPT, $A33)</f>
        <v/>
      </c>
      <c r="BA33" s="135">
        <f>COUNTIF(LenteraPustakaIndonesia, $A33)</f>
        <v/>
      </c>
      <c r="BB33" s="135">
        <f>COUNTIF(LiterasiNusantaraAbadiGroupPT, $A33)</f>
        <v/>
      </c>
      <c r="BC33" s="135">
        <f>COUNTIF(LiterindoBerkahKaryaPT, $A33)</f>
        <v/>
      </c>
      <c r="BD33" s="135">
        <f>COUNTIF(LOKAAKSARACV, $A33)</f>
        <v/>
      </c>
      <c r="BE33" s="135">
        <f>COUNTIF(LuximaMetroMediaPT, $A33)</f>
        <v/>
      </c>
      <c r="BF33" s="135">
        <f>COUNTIF(MandarMajuCV, $A33)</f>
        <v/>
      </c>
      <c r="BG33" s="135">
        <f>COUNTIF(MediaAkselerasi, $A33)</f>
        <v/>
      </c>
      <c r="BH33" s="135">
        <f>COUNTIF(MediaCendekiaMuslimCV, $A33)</f>
        <v/>
      </c>
      <c r="BI33" s="135">
        <f>COUNTIF(MediaDinamikaSelarasPT, $A33)</f>
        <v/>
      </c>
      <c r="BJ33" s="135">
        <f>COUNTIF(MediaKaryaPutraCV, $A33)</f>
        <v/>
      </c>
      <c r="BK33" s="135">
        <f>COUNTIF(MediaPressindoPT, $A33)</f>
        <v/>
      </c>
      <c r="BL33" s="135">
        <f>COUNTIF(MediantaraSemestaPT, $A33)</f>
        <v/>
      </c>
      <c r="BM33" s="135">
        <f>COUNTIF(MelaniaPublishingCV, $A33)</f>
        <v/>
      </c>
      <c r="BN33" s="135">
        <f>COUNTIF(MutiaraAksaraCV, $A33)</f>
        <v/>
      </c>
      <c r="BO33" s="135">
        <f>COUNTIF(NafalGlobalNusantaraPT, $A33)</f>
        <v/>
      </c>
      <c r="BP33" s="135">
        <f>COUNTIF(NiagaSwadayaPT, $A33)</f>
        <v/>
      </c>
      <c r="BQ33" s="135">
        <f>COUNTIF(NuansaCendekiaCV, $A33)</f>
        <v/>
      </c>
      <c r="BR33" s="135">
        <f>COUNTIF(PenebarSwadayaPT, $A33)</f>
        <v/>
      </c>
      <c r="BS33" s="135">
        <f>COUNTIF(PenerbitAdab, $A33)</f>
        <v/>
      </c>
      <c r="BT33" s="135">
        <f>COUNTIF(PenerbitEGC, $A33)</f>
        <v/>
      </c>
      <c r="BU33" s="135">
        <f>COUNTIF(PenerbitIPBPressPT, $A33)</f>
        <v/>
      </c>
      <c r="BV33" s="135">
        <f>COUNTIF(PenerbitSalemba, $A33)</f>
        <v/>
      </c>
      <c r="BW33" s="135">
        <f>COUNTIF(PohonCahayaSemestaPT, $A33)</f>
        <v/>
      </c>
      <c r="BX33" s="135">
        <f>COUNTIF(PranaDinamikaSejahteraPT, $A33)</f>
        <v/>
      </c>
      <c r="BY33" s="135">
        <f>COUNTIF(PrenadaMediaGroup, $A33)</f>
        <v/>
      </c>
      <c r="BZ33" s="135">
        <f>COUNTIF(PusatDatadanAnalisaTempoPT, $A33)</f>
        <v/>
      </c>
      <c r="CA33" s="135">
        <f>COUNTIF(PuspaSwaraPT, $A33)</f>
        <v/>
      </c>
      <c r="CB33" s="135">
        <f>COUNTIF(PustakaBaruPress, $A33)</f>
        <v/>
      </c>
      <c r="CC33" s="135">
        <f>COUNTIF(PustakaBengawanCV, $A33)</f>
        <v/>
      </c>
      <c r="CD33" s="135">
        <f>COUNTIF(PustakaRumahCintaCV, $A33)</f>
        <v/>
      </c>
      <c r="CE33" s="135">
        <f>COUNTIF(RajaGrafindoPersadaPT, $A33)</f>
        <v/>
      </c>
      <c r="CF33" s="135">
        <f>COUNTIF(RajawaliIntanCemerlang, $A33)</f>
        <v/>
      </c>
      <c r="CG33" s="135">
        <f>COUNTIF(RayyanaKomunikasindoPT, $A33)</f>
        <v/>
      </c>
      <c r="CH33" s="135">
        <f>COUNTIF(RefikaAditamaPT, $A33)</f>
        <v/>
      </c>
      <c r="CI33" s="135">
        <f>COUNTIF(RemajaRosdakaryaPT, $A33)</f>
        <v/>
      </c>
      <c r="CJ33" s="135">
        <f>COUNTIF(ReneTurosIndonesiaPT, $A33)</f>
        <v/>
      </c>
      <c r="CK33" s="135">
        <f>COUNTIF(SaranaPancakaryaNusaPT, $A33)</f>
        <v/>
      </c>
      <c r="CL33" s="135">
        <f>COUNTIF(ScopindoMediaPustakaPT, $A33)</f>
        <v/>
      </c>
      <c r="CM33" s="135">
        <f>COUNTIF(SetiAjiCV, $A33)</f>
        <v/>
      </c>
      <c r="CN33" s="135">
        <f>COUNTIF(SinergiPrimaMagnaCV, $A33)</f>
        <v/>
      </c>
      <c r="CO33" s="135">
        <f>COUNTIF(TazkiaInvestindoUtamaPT, $A33)</f>
        <v/>
      </c>
      <c r="CP33" s="135">
        <f>COUNTIF(TeguhKaryaCV, $A33)</f>
        <v/>
      </c>
      <c r="CQ33" s="135">
        <f>COUNTIF(TigaSerangkaiPustakaMandiriPT, $A33)</f>
        <v/>
      </c>
      <c r="CR33" s="135">
        <f>COUNTIF(TrubusSwadayaPT, $A33)</f>
        <v/>
      </c>
      <c r="CS33" s="135">
        <f>COUNTIF(UGMPress, $A33)</f>
        <v/>
      </c>
      <c r="CU33" s="36" t="n"/>
      <c r="CV33" s="36" t="n"/>
      <c r="CW33" s="36" t="n"/>
      <c r="CX33" s="36" t="n"/>
      <c r="CY33" s="36" t="n"/>
      <c r="CZ33" s="36" t="n"/>
      <c r="DA33" s="36" t="n"/>
      <c r="DB33" s="36" t="n"/>
      <c r="DC33" s="36" t="n"/>
      <c r="DD33" s="36" t="n"/>
      <c r="DE33" s="36" t="n"/>
      <c r="DF33" s="36" t="n"/>
      <c r="DG33" s="36" t="n"/>
      <c r="DH33" s="36" t="n"/>
      <c r="DI33" s="36" t="n"/>
      <c r="DJ33" s="36" t="n"/>
      <c r="DK33" s="36" t="n"/>
      <c r="DL33" s="36" t="n"/>
      <c r="DM33" s="36" t="n"/>
      <c r="DN33" s="36" t="n"/>
      <c r="DO33" s="36" t="n"/>
      <c r="DP33" s="36" t="n"/>
      <c r="DQ33" s="36" t="n"/>
      <c r="DR33" s="36" t="n"/>
      <c r="DS33" s="36" t="n"/>
      <c r="DT33" s="36" t="n"/>
      <c r="DU33" s="36" t="n"/>
      <c r="DV33" s="36" t="n"/>
      <c r="DW33" s="36" t="n"/>
      <c r="DX33" s="36" t="n"/>
      <c r="DY33" s="36" t="n"/>
      <c r="DZ33" s="36" t="n"/>
      <c r="EA33" s="36" t="n"/>
      <c r="EB33" s="36" t="n"/>
      <c r="EC33" s="36" t="n"/>
      <c r="ED33" s="36" t="n"/>
      <c r="EE33" s="36" t="n"/>
      <c r="EF33" s="36" t="n"/>
      <c r="EG33" s="36" t="n"/>
      <c r="EH33" s="36" t="n"/>
      <c r="EI33" s="36" t="n"/>
      <c r="EJ33" s="36" t="n"/>
      <c r="EK33" s="36" t="n"/>
      <c r="EL33" s="36" t="n"/>
      <c r="EM33" s="36" t="n"/>
      <c r="EN33" s="36" t="n"/>
    </row>
    <row r="34">
      <c r="A34" s="146" t="inlineStr">
        <is>
          <t>003.06</t>
        </is>
      </c>
      <c r="B34" s="146" t="inlineStr">
        <is>
          <t>Agama</t>
        </is>
      </c>
      <c r="C34" s="147">
        <f>SUM(E34:CS34)</f>
        <v/>
      </c>
      <c r="D34" s="147" t="n"/>
      <c r="E34" s="135">
        <f>COUNTIF(AlumniPT, $A34)</f>
        <v/>
      </c>
      <c r="F34" s="135">
        <f>COUNTIF(BalaiPustakaPT, $A34)</f>
        <v/>
      </c>
      <c r="G34" s="135">
        <f>COUNTIF(KytaJayaMandiriCV, $A34)</f>
        <v/>
      </c>
      <c r="H34" s="135">
        <f>COUNTIF(SindunataCV, $A34)</f>
        <v/>
      </c>
      <c r="I34" s="135">
        <f>COUNTIF(SyiahKualaUniversityPress, $A34)</f>
        <v/>
      </c>
      <c r="J34" s="135">
        <f>COUNTIF(UINMALIKIPRESS, $A34)</f>
        <v/>
      </c>
      <c r="K34" s="135">
        <f>COUNTIF(UNISMAPRESS, $A34)</f>
        <v/>
      </c>
      <c r="L34" s="135">
        <f>COUNTIF(UnitomoPress, $A34)</f>
        <v/>
      </c>
      <c r="M34" s="135">
        <f>COUNTIF(TITIANILMUCV, $A34)</f>
        <v/>
      </c>
      <c r="N34" s="135">
        <f>COUNTIF(AlqaprintJatinangor, $A34)</f>
        <v/>
      </c>
      <c r="O34" s="135">
        <f>COUNTIF(AnantaVidyaCV, $A34)</f>
        <v/>
      </c>
      <c r="P34" s="135">
        <f>COUNTIF(AndiOffsetCV, $A34)</f>
        <v/>
      </c>
      <c r="Q34" s="135">
        <f>COUNTIF(BestariBuanaMurniGroupPT, $A34)</f>
        <v/>
      </c>
      <c r="R34" s="135">
        <f>COUNTIF(BintangSemestaMediaCV, $A34)</f>
        <v/>
      </c>
      <c r="S34" s="135">
        <f>COUNTIF(BPKTodungSutanGunungMuliaPT, $A34)</f>
        <v/>
      </c>
      <c r="T34" s="135">
        <f>COUNTIF(BrataFancyMediaPT, $A34)</f>
        <v/>
      </c>
      <c r="U34" s="135">
        <f>COUNTIF(BudiUtamaCVDeepublish, $A34)</f>
        <v/>
      </c>
      <c r="V34" s="135">
        <f>COUNTIF(BukaBukuPustaka, $A34)</f>
        <v/>
      </c>
      <c r="W34" s="135">
        <f>COUNTIF(BUMIAKSARAPT, $A34)</f>
        <v/>
      </c>
      <c r="X34" s="135">
        <f>COUNTIF(CahayaDuabelasSemestaPT, $A34)</f>
        <v/>
      </c>
      <c r="Y34" s="135">
        <f>COUNTIF(CitraAdityaBaktiPT, $A34)</f>
        <v/>
      </c>
      <c r="Z34" s="135">
        <f>COUNTIF(DeltaEdukasiPrimaCV, $A34)</f>
        <v/>
      </c>
      <c r="AA34" s="135">
        <f>COUNTIF(DIANDRAPRIMAMITRAMEDIACV, $A34)</f>
        <v/>
      </c>
      <c r="AB34" s="135">
        <f>COUNTIF(DuniaPustakaJayaPT, $A34)</f>
        <v/>
      </c>
      <c r="AC34" s="135">
        <f>COUNTIF(DutaPustakaIndonesiaPT, $A34)</f>
        <v/>
      </c>
      <c r="AD34" s="135">
        <f>COUNTIF(ElementaMediaLiterasiPT, $A34)</f>
        <v/>
      </c>
      <c r="AE34" s="135">
        <f>COUNTIF(ElexMediaKomputindoPT, $A34)</f>
        <v/>
      </c>
      <c r="AF34" s="135">
        <f>COUNTIF(EraAdicitraIntermediaPT, $A34)</f>
        <v/>
      </c>
      <c r="AG34" s="135">
        <f>COUNTIF(GarudaMasSejahteraCV, $A34)</f>
        <v/>
      </c>
      <c r="AH34" s="135">
        <f>COUNTIF(GavaMediaCV, $A34)</f>
        <v/>
      </c>
      <c r="AI34" s="135">
        <f>COUNTIF(GemaInsani, $A34)</f>
        <v/>
      </c>
      <c r="AJ34" s="135">
        <f>COUNTIF(GrahaPrintamaSelarasCV, $A34)</f>
        <v/>
      </c>
      <c r="AK34" s="135">
        <f>COUNTIF(GramediaPustakaUtamaPT, $A34)</f>
        <v/>
      </c>
      <c r="AL34" s="135">
        <f>COUNTIF(GrasindoGramediaWidiaSaranaIndonesia, $A34)</f>
        <v/>
      </c>
      <c r="AM34" s="135">
        <f>COUNTIF(IndivaMediaKreasiPT, $A34)</f>
        <v/>
      </c>
      <c r="AN34" s="135">
        <f>COUNTIF(IndocampCV, $A34)</f>
        <v/>
      </c>
      <c r="AO34" s="135">
        <f>COUNTIF(IndonesiaEmasGroup, $A34)</f>
        <v/>
      </c>
      <c r="AP34" s="135">
        <f>COUNTIF(IntanPariwaraGrupCempakaPutihPT, $A34)</f>
        <v/>
      </c>
      <c r="AQ34" s="135">
        <f>COUNTIF(InteraCV, $A34)</f>
        <v/>
      </c>
      <c r="AR34" s="135">
        <f>COUNTIF(JejakPublisherCV, $A34)</f>
        <v/>
      </c>
      <c r="AS34" s="135">
        <f>COUNTIF(JejakPustaka, $A34)</f>
        <v/>
      </c>
      <c r="AT34" s="135">
        <f>COUNTIF(JepePressMediaUtamaPT, $A34)</f>
        <v/>
      </c>
      <c r="AU34" s="135">
        <f>COUNTIF(KanisiusPT, $A34)</f>
        <v/>
      </c>
      <c r="AV34" s="135">
        <f>COUNTIF(KesaintBlancIndahPT, $A34)</f>
        <v/>
      </c>
      <c r="AW34" s="135">
        <f>COUNTIF(KompasMediaNusantaraPenerbitBukuKompas, $A34)</f>
        <v/>
      </c>
      <c r="AX34" s="135">
        <f>COUNTIF(LanggamPustaka, $A34)</f>
        <v/>
      </c>
      <c r="AY34" s="135">
        <f>COUNTIF(LatifKittoMahesaPT, $A34)</f>
        <v/>
      </c>
      <c r="AZ34" s="135">
        <f>COUNTIF(LENTERAHATIPT, $A34)</f>
        <v/>
      </c>
      <c r="BA34" s="135">
        <f>COUNTIF(LenteraPustakaIndonesia, $A34)</f>
        <v/>
      </c>
      <c r="BB34" s="135">
        <f>COUNTIF(LiterasiNusantaraAbadiGroupPT, $A34)</f>
        <v/>
      </c>
      <c r="BC34" s="135">
        <f>COUNTIF(LiterindoBerkahKaryaPT, $A34)</f>
        <v/>
      </c>
      <c r="BD34" s="135">
        <f>COUNTIF(LOKAAKSARACV, $A34)</f>
        <v/>
      </c>
      <c r="BE34" s="135">
        <f>COUNTIF(LuximaMetroMediaPT, $A34)</f>
        <v/>
      </c>
      <c r="BF34" s="135">
        <f>COUNTIF(MandarMajuCV, $A34)</f>
        <v/>
      </c>
      <c r="BG34" s="135">
        <f>COUNTIF(MediaAkselerasi, $A34)</f>
        <v/>
      </c>
      <c r="BH34" s="135">
        <f>COUNTIF(MediaCendekiaMuslimCV, $A34)</f>
        <v/>
      </c>
      <c r="BI34" s="135">
        <f>COUNTIF(MediaDinamikaSelarasPT, $A34)</f>
        <v/>
      </c>
      <c r="BJ34" s="135">
        <f>COUNTIF(MediaKaryaPutraCV, $A34)</f>
        <v/>
      </c>
      <c r="BK34" s="135">
        <f>COUNTIF(MediaPressindoPT, $A34)</f>
        <v/>
      </c>
      <c r="BL34" s="135">
        <f>COUNTIF(MediantaraSemestaPT, $A34)</f>
        <v/>
      </c>
      <c r="BM34" s="135">
        <f>COUNTIF(MelaniaPublishingCV, $A34)</f>
        <v/>
      </c>
      <c r="BN34" s="135">
        <f>COUNTIF(MutiaraAksaraCV, $A34)</f>
        <v/>
      </c>
      <c r="BO34" s="135">
        <f>COUNTIF(NafalGlobalNusantaraPT, $A34)</f>
        <v/>
      </c>
      <c r="BP34" s="135">
        <f>COUNTIF(NiagaSwadayaPT, $A34)</f>
        <v/>
      </c>
      <c r="BQ34" s="135">
        <f>COUNTIF(NuansaCendekiaCV, $A34)</f>
        <v/>
      </c>
      <c r="BR34" s="135">
        <f>COUNTIF(PenebarSwadayaPT, $A34)</f>
        <v/>
      </c>
      <c r="BS34" s="135">
        <f>COUNTIF(PenerbitAdab, $A34)</f>
        <v/>
      </c>
      <c r="BT34" s="135">
        <f>COUNTIF(PenerbitEGC, $A34)</f>
        <v/>
      </c>
      <c r="BU34" s="135">
        <f>COUNTIF(PenerbitIPBPressPT, $A34)</f>
        <v/>
      </c>
      <c r="BV34" s="135">
        <f>COUNTIF(PenerbitSalemba, $A34)</f>
        <v/>
      </c>
      <c r="BW34" s="135">
        <f>COUNTIF(PohonCahayaSemestaPT, $A34)</f>
        <v/>
      </c>
      <c r="BX34" s="135">
        <f>COUNTIF(PranaDinamikaSejahteraPT, $A34)</f>
        <v/>
      </c>
      <c r="BY34" s="135">
        <f>COUNTIF(PrenadaMediaGroup, $A34)</f>
        <v/>
      </c>
      <c r="BZ34" s="135">
        <f>COUNTIF(PusatDatadanAnalisaTempoPT, $A34)</f>
        <v/>
      </c>
      <c r="CA34" s="135">
        <f>COUNTIF(PuspaSwaraPT, $A34)</f>
        <v/>
      </c>
      <c r="CB34" s="135">
        <f>COUNTIF(PustakaBaruPress, $A34)</f>
        <v/>
      </c>
      <c r="CC34" s="135">
        <f>COUNTIF(PustakaBengawanCV, $A34)</f>
        <v/>
      </c>
      <c r="CD34" s="135">
        <f>COUNTIF(PustakaRumahCintaCV, $A34)</f>
        <v/>
      </c>
      <c r="CE34" s="135">
        <f>COUNTIF(RajaGrafindoPersadaPT, $A34)</f>
        <v/>
      </c>
      <c r="CF34" s="135">
        <f>COUNTIF(RajawaliIntanCemerlang, $A34)</f>
        <v/>
      </c>
      <c r="CG34" s="135">
        <f>COUNTIF(RayyanaKomunikasindoPT, $A34)</f>
        <v/>
      </c>
      <c r="CH34" s="135">
        <f>COUNTIF(RefikaAditamaPT, $A34)</f>
        <v/>
      </c>
      <c r="CI34" s="135">
        <f>COUNTIF(RemajaRosdakaryaPT, $A34)</f>
        <v/>
      </c>
      <c r="CJ34" s="135">
        <f>COUNTIF(ReneTurosIndonesiaPT, $A34)</f>
        <v/>
      </c>
      <c r="CK34" s="135">
        <f>COUNTIF(SaranaPancakaryaNusaPT, $A34)</f>
        <v/>
      </c>
      <c r="CL34" s="135">
        <f>COUNTIF(ScopindoMediaPustakaPT, $A34)</f>
        <v/>
      </c>
      <c r="CM34" s="135">
        <f>COUNTIF(SetiAjiCV, $A34)</f>
        <v/>
      </c>
      <c r="CN34" s="135">
        <f>COUNTIF(SinergiPrimaMagnaCV, $A34)</f>
        <v/>
      </c>
      <c r="CO34" s="135">
        <f>COUNTIF(TazkiaInvestindoUtamaPT, $A34)</f>
        <v/>
      </c>
      <c r="CP34" s="135">
        <f>COUNTIF(TeguhKaryaCV, $A34)</f>
        <v/>
      </c>
      <c r="CQ34" s="135">
        <f>COUNTIF(TigaSerangkaiPustakaMandiriPT, $A34)</f>
        <v/>
      </c>
      <c r="CR34" s="135">
        <f>COUNTIF(TrubusSwadayaPT, $A34)</f>
        <v/>
      </c>
      <c r="CS34" s="135">
        <f>COUNTIF(UGMPress, $A34)</f>
        <v/>
      </c>
      <c r="CU34" s="36" t="n"/>
      <c r="CV34" s="36" t="n"/>
      <c r="CW34" s="36" t="n"/>
      <c r="CX34" s="36" t="n"/>
      <c r="CY34" s="36" t="n"/>
      <c r="CZ34" s="36" t="n"/>
      <c r="DA34" s="36" t="n"/>
      <c r="DB34" s="36" t="n"/>
      <c r="DC34" s="36" t="n"/>
      <c r="DD34" s="36" t="n"/>
      <c r="DE34" s="36" t="n"/>
      <c r="DF34" s="36" t="n"/>
      <c r="DG34" s="36" t="n"/>
      <c r="DH34" s="36" t="n"/>
      <c r="DI34" s="36" t="n"/>
      <c r="DJ34" s="36" t="n"/>
      <c r="DK34" s="36" t="n"/>
      <c r="DL34" s="36" t="n"/>
      <c r="DM34" s="36" t="n"/>
      <c r="DN34" s="36" t="n"/>
      <c r="DO34" s="36" t="n"/>
      <c r="DP34" s="36" t="n"/>
      <c r="DQ34" s="36" t="n"/>
      <c r="DR34" s="36" t="n"/>
      <c r="DS34" s="36" t="n"/>
      <c r="DT34" s="36" t="n"/>
      <c r="DU34" s="36" t="n"/>
      <c r="DV34" s="36" t="n"/>
      <c r="DW34" s="36" t="n"/>
      <c r="DX34" s="36" t="n"/>
      <c r="DY34" s="36" t="n"/>
      <c r="DZ34" s="36" t="n"/>
      <c r="EA34" s="36" t="n"/>
      <c r="EB34" s="36" t="n"/>
      <c r="EC34" s="36" t="n"/>
      <c r="ED34" s="36" t="n"/>
      <c r="EE34" s="36" t="n"/>
      <c r="EF34" s="36" t="n"/>
      <c r="EG34" s="36" t="n"/>
      <c r="EH34" s="36" t="n"/>
      <c r="EI34" s="36" t="n"/>
      <c r="EJ34" s="36" t="n"/>
      <c r="EK34" s="36" t="n"/>
      <c r="EL34" s="36" t="n"/>
      <c r="EM34" s="36" t="n"/>
      <c r="EN34" s="36" t="n"/>
    </row>
    <row r="35">
      <c r="A35" s="146" t="inlineStr">
        <is>
          <t>003.07</t>
        </is>
      </c>
      <c r="B35" s="146" t="inlineStr">
        <is>
          <t>Umum</t>
        </is>
      </c>
      <c r="C35" s="147">
        <f>SUM(E35:CS35)</f>
        <v/>
      </c>
      <c r="D35" s="147" t="n"/>
      <c r="E35" s="135">
        <f>COUNTIF(AlumniPT, $A35)</f>
        <v/>
      </c>
      <c r="F35" s="135">
        <f>COUNTIF(BalaiPustakaPT, $A35)</f>
        <v/>
      </c>
      <c r="G35" s="135">
        <f>COUNTIF(KytaJayaMandiriCV, $A35)</f>
        <v/>
      </c>
      <c r="H35" s="135">
        <f>COUNTIF(SindunataCV, $A35)</f>
        <v/>
      </c>
      <c r="I35" s="135">
        <f>COUNTIF(SyiahKualaUniversityPress, $A35)</f>
        <v/>
      </c>
      <c r="J35" s="135">
        <f>COUNTIF(UINMALIKIPRESS, $A35)</f>
        <v/>
      </c>
      <c r="K35" s="135">
        <f>COUNTIF(UNISMAPRESS, $A35)</f>
        <v/>
      </c>
      <c r="L35" s="135">
        <f>COUNTIF(UnitomoPress, $A35)</f>
        <v/>
      </c>
      <c r="M35" s="135">
        <f>COUNTIF(TITIANILMUCV, $A35)</f>
        <v/>
      </c>
      <c r="N35" s="135">
        <f>COUNTIF(AlqaprintJatinangor, $A35)</f>
        <v/>
      </c>
      <c r="O35" s="135">
        <f>COUNTIF(AnantaVidyaCV, $A35)</f>
        <v/>
      </c>
      <c r="P35" s="135">
        <f>COUNTIF(AndiOffsetCV, $A35)</f>
        <v/>
      </c>
      <c r="Q35" s="135">
        <f>COUNTIF(BestariBuanaMurniGroupPT, $A35)</f>
        <v/>
      </c>
      <c r="R35" s="135">
        <f>COUNTIF(BintangSemestaMediaCV, $A35)</f>
        <v/>
      </c>
      <c r="S35" s="135">
        <f>COUNTIF(BPKTodungSutanGunungMuliaPT, $A35)</f>
        <v/>
      </c>
      <c r="T35" s="135">
        <f>COUNTIF(BrataFancyMediaPT, $A35)</f>
        <v/>
      </c>
      <c r="U35" s="135">
        <f>COUNTIF(BudiUtamaCVDeepublish, $A35)</f>
        <v/>
      </c>
      <c r="V35" s="135">
        <f>COUNTIF(BukaBukuPustaka, $A35)</f>
        <v/>
      </c>
      <c r="W35" s="135">
        <f>COUNTIF(BUMIAKSARAPT, $A35)</f>
        <v/>
      </c>
      <c r="X35" s="135">
        <f>COUNTIF(CahayaDuabelasSemestaPT, $A35)</f>
        <v/>
      </c>
      <c r="Y35" s="135">
        <f>COUNTIF(CitraAdityaBaktiPT, $A35)</f>
        <v/>
      </c>
      <c r="Z35" s="135">
        <f>COUNTIF(DeltaEdukasiPrimaCV, $A35)</f>
        <v/>
      </c>
      <c r="AA35" s="135">
        <f>COUNTIF(DIANDRAPRIMAMITRAMEDIACV, $A35)</f>
        <v/>
      </c>
      <c r="AB35" s="135">
        <f>COUNTIF(DuniaPustakaJayaPT, $A35)</f>
        <v/>
      </c>
      <c r="AC35" s="135">
        <f>COUNTIF(DutaPustakaIndonesiaPT, $A35)</f>
        <v/>
      </c>
      <c r="AD35" s="135">
        <f>COUNTIF(ElementaMediaLiterasiPT, $A35)</f>
        <v/>
      </c>
      <c r="AE35" s="135">
        <f>COUNTIF(ElexMediaKomputindoPT, $A35)</f>
        <v/>
      </c>
      <c r="AF35" s="135">
        <f>COUNTIF(EraAdicitraIntermediaPT, $A35)</f>
        <v/>
      </c>
      <c r="AG35" s="135">
        <f>COUNTIF(GarudaMasSejahteraCV, $A35)</f>
        <v/>
      </c>
      <c r="AH35" s="135">
        <f>COUNTIF(GavaMediaCV, $A35)</f>
        <v/>
      </c>
      <c r="AI35" s="135">
        <f>COUNTIF(GemaInsani, $A35)</f>
        <v/>
      </c>
      <c r="AJ35" s="135">
        <f>COUNTIF(GrahaPrintamaSelarasCV, $A35)</f>
        <v/>
      </c>
      <c r="AK35" s="135">
        <f>COUNTIF(GramediaPustakaUtamaPT, $A35)</f>
        <v/>
      </c>
      <c r="AL35" s="135">
        <f>COUNTIF(GrasindoGramediaWidiaSaranaIndonesia, $A35)</f>
        <v/>
      </c>
      <c r="AM35" s="135">
        <f>COUNTIF(IndivaMediaKreasiPT, $A35)</f>
        <v/>
      </c>
      <c r="AN35" s="135">
        <f>COUNTIF(IndocampCV, $A35)</f>
        <v/>
      </c>
      <c r="AO35" s="135">
        <f>COUNTIF(IndonesiaEmasGroup, $A35)</f>
        <v/>
      </c>
      <c r="AP35" s="135">
        <f>COUNTIF(IntanPariwaraGrupCempakaPutihPT, $A35)</f>
        <v/>
      </c>
      <c r="AQ35" s="135">
        <f>COUNTIF(InteraCV, $A35)</f>
        <v/>
      </c>
      <c r="AR35" s="135">
        <f>COUNTIF(JejakPublisherCV, $A35)</f>
        <v/>
      </c>
      <c r="AS35" s="135">
        <f>COUNTIF(JejakPustaka, $A35)</f>
        <v/>
      </c>
      <c r="AT35" s="135">
        <f>COUNTIF(JepePressMediaUtamaPT, $A35)</f>
        <v/>
      </c>
      <c r="AU35" s="135">
        <f>COUNTIF(KanisiusPT, $A35)</f>
        <v/>
      </c>
      <c r="AV35" s="135">
        <f>COUNTIF(KesaintBlancIndahPT, $A35)</f>
        <v/>
      </c>
      <c r="AW35" s="135">
        <f>COUNTIF(KompasMediaNusantaraPenerbitBukuKompas, $A35)</f>
        <v/>
      </c>
      <c r="AX35" s="135">
        <f>COUNTIF(LanggamPustaka, $A35)</f>
        <v/>
      </c>
      <c r="AY35" s="135">
        <f>COUNTIF(LatifKittoMahesaPT, $A35)</f>
        <v/>
      </c>
      <c r="AZ35" s="135">
        <f>COUNTIF(LENTERAHATIPT, $A35)</f>
        <v/>
      </c>
      <c r="BA35" s="135">
        <f>COUNTIF(LenteraPustakaIndonesia, $A35)</f>
        <v/>
      </c>
      <c r="BB35" s="135">
        <f>COUNTIF(LiterasiNusantaraAbadiGroupPT, $A35)</f>
        <v/>
      </c>
      <c r="BC35" s="135">
        <f>COUNTIF(LiterindoBerkahKaryaPT, $A35)</f>
        <v/>
      </c>
      <c r="BD35" s="135">
        <f>COUNTIF(LOKAAKSARACV, $A35)</f>
        <v/>
      </c>
      <c r="BE35" s="135">
        <f>COUNTIF(LuximaMetroMediaPT, $A35)</f>
        <v/>
      </c>
      <c r="BF35" s="135">
        <f>COUNTIF(MandarMajuCV, $A35)</f>
        <v/>
      </c>
      <c r="BG35" s="135">
        <f>COUNTIF(MediaAkselerasi, $A35)</f>
        <v/>
      </c>
      <c r="BH35" s="135">
        <f>COUNTIF(MediaCendekiaMuslimCV, $A35)</f>
        <v/>
      </c>
      <c r="BI35" s="135">
        <f>COUNTIF(MediaDinamikaSelarasPT, $A35)</f>
        <v/>
      </c>
      <c r="BJ35" s="135">
        <f>COUNTIF(MediaKaryaPutraCV, $A35)</f>
        <v/>
      </c>
      <c r="BK35" s="135">
        <f>COUNTIF(MediaPressindoPT, $A35)</f>
        <v/>
      </c>
      <c r="BL35" s="135">
        <f>COUNTIF(MediantaraSemestaPT, $A35)</f>
        <v/>
      </c>
      <c r="BM35" s="135">
        <f>COUNTIF(MelaniaPublishingCV, $A35)</f>
        <v/>
      </c>
      <c r="BN35" s="135">
        <f>COUNTIF(MutiaraAksaraCV, $A35)</f>
        <v/>
      </c>
      <c r="BO35" s="135">
        <f>COUNTIF(NafalGlobalNusantaraPT, $A35)</f>
        <v/>
      </c>
      <c r="BP35" s="135">
        <f>COUNTIF(NiagaSwadayaPT, $A35)</f>
        <v/>
      </c>
      <c r="BQ35" s="135">
        <f>COUNTIF(NuansaCendekiaCV, $A35)</f>
        <v/>
      </c>
      <c r="BR35" s="135">
        <f>COUNTIF(PenebarSwadayaPT, $A35)</f>
        <v/>
      </c>
      <c r="BS35" s="135">
        <f>COUNTIF(PenerbitAdab, $A35)</f>
        <v/>
      </c>
      <c r="BT35" s="135">
        <f>COUNTIF(PenerbitEGC, $A35)</f>
        <v/>
      </c>
      <c r="BU35" s="135">
        <f>COUNTIF(PenerbitIPBPressPT, $A35)</f>
        <v/>
      </c>
      <c r="BV35" s="135">
        <f>COUNTIF(PenerbitSalemba, $A35)</f>
        <v/>
      </c>
      <c r="BW35" s="135">
        <f>COUNTIF(PohonCahayaSemestaPT, $A35)</f>
        <v/>
      </c>
      <c r="BX35" s="135">
        <f>COUNTIF(PranaDinamikaSejahteraPT, $A35)</f>
        <v/>
      </c>
      <c r="BY35" s="135">
        <f>COUNTIF(PrenadaMediaGroup, $A35)</f>
        <v/>
      </c>
      <c r="BZ35" s="135">
        <f>COUNTIF(PusatDatadanAnalisaTempoPT, $A35)</f>
        <v/>
      </c>
      <c r="CA35" s="135">
        <f>COUNTIF(PuspaSwaraPT, $A35)</f>
        <v/>
      </c>
      <c r="CB35" s="135">
        <f>COUNTIF(PustakaBaruPress, $A35)</f>
        <v/>
      </c>
      <c r="CC35" s="135">
        <f>COUNTIF(PustakaBengawanCV, $A35)</f>
        <v/>
      </c>
      <c r="CD35" s="135">
        <f>COUNTIF(PustakaRumahCintaCV, $A35)</f>
        <v/>
      </c>
      <c r="CE35" s="135">
        <f>COUNTIF(RajaGrafindoPersadaPT, $A35)</f>
        <v/>
      </c>
      <c r="CF35" s="135">
        <f>COUNTIF(RajawaliIntanCemerlang, $A35)</f>
        <v/>
      </c>
      <c r="CG35" s="135">
        <f>COUNTIF(RayyanaKomunikasindoPT, $A35)</f>
        <v/>
      </c>
      <c r="CH35" s="135">
        <f>COUNTIF(RefikaAditamaPT, $A35)</f>
        <v/>
      </c>
      <c r="CI35" s="135">
        <f>COUNTIF(RemajaRosdakaryaPT, $A35)</f>
        <v/>
      </c>
      <c r="CJ35" s="135">
        <f>COUNTIF(ReneTurosIndonesiaPT, $A35)</f>
        <v/>
      </c>
      <c r="CK35" s="135">
        <f>COUNTIF(SaranaPancakaryaNusaPT, $A35)</f>
        <v/>
      </c>
      <c r="CL35" s="135">
        <f>COUNTIF(ScopindoMediaPustakaPT, $A35)</f>
        <v/>
      </c>
      <c r="CM35" s="135">
        <f>COUNTIF(SetiAjiCV, $A35)</f>
        <v/>
      </c>
      <c r="CN35" s="135">
        <f>COUNTIF(SinergiPrimaMagnaCV, $A35)</f>
        <v/>
      </c>
      <c r="CO35" s="135">
        <f>COUNTIF(TazkiaInvestindoUtamaPT, $A35)</f>
        <v/>
      </c>
      <c r="CP35" s="135">
        <f>COUNTIF(TeguhKaryaCV, $A35)</f>
        <v/>
      </c>
      <c r="CQ35" s="135">
        <f>COUNTIF(TigaSerangkaiPustakaMandiriPT, $A35)</f>
        <v/>
      </c>
      <c r="CR35" s="135">
        <f>COUNTIF(TrubusSwadayaPT, $A35)</f>
        <v/>
      </c>
      <c r="CS35" s="135">
        <f>COUNTIF(UGMPress, $A35)</f>
        <v/>
      </c>
      <c r="CU35" s="36" t="n"/>
      <c r="CV35" s="36" t="n"/>
      <c r="CW35" s="36" t="n"/>
      <c r="CX35" s="36" t="n"/>
      <c r="CY35" s="36" t="n"/>
      <c r="CZ35" s="36" t="n"/>
      <c r="DA35" s="36" t="n"/>
      <c r="DB35" s="36" t="n"/>
      <c r="DC35" s="36" t="n"/>
      <c r="DD35" s="36" t="n"/>
      <c r="DE35" s="36" t="n"/>
      <c r="DF35" s="36" t="n"/>
      <c r="DG35" s="36" t="n"/>
      <c r="DH35" s="36" t="n"/>
      <c r="DI35" s="36" t="n"/>
      <c r="DJ35" s="36" t="n"/>
      <c r="DK35" s="36" t="n"/>
      <c r="DL35" s="36" t="n"/>
      <c r="DM35" s="36" t="n"/>
      <c r="DN35" s="36" t="n"/>
      <c r="DO35" s="36" t="n"/>
      <c r="DP35" s="36" t="n"/>
      <c r="DQ35" s="36" t="n"/>
      <c r="DR35" s="36" t="n"/>
      <c r="DS35" s="36" t="n"/>
      <c r="DT35" s="36" t="n"/>
      <c r="DU35" s="36" t="n"/>
      <c r="DV35" s="36" t="n"/>
      <c r="DW35" s="36" t="n"/>
      <c r="DX35" s="36" t="n"/>
      <c r="DY35" s="36" t="n"/>
      <c r="DZ35" s="36" t="n"/>
      <c r="EA35" s="36" t="n"/>
      <c r="EB35" s="36" t="n"/>
      <c r="EC35" s="36" t="n"/>
      <c r="ED35" s="36" t="n"/>
      <c r="EE35" s="36" t="n"/>
      <c r="EF35" s="36" t="n"/>
      <c r="EG35" s="36" t="n"/>
      <c r="EH35" s="36" t="n"/>
      <c r="EI35" s="36" t="n"/>
      <c r="EJ35" s="36" t="n"/>
      <c r="EK35" s="36" t="n"/>
      <c r="EL35" s="36" t="n"/>
      <c r="EM35" s="36" t="n"/>
      <c r="EN35" s="36" t="n"/>
    </row>
    <row r="36">
      <c r="A36" s="146" t="inlineStr">
        <is>
          <t>003.08</t>
        </is>
      </c>
      <c r="B36" s="146" t="inlineStr">
        <is>
          <t>Bahasa Inggris</t>
        </is>
      </c>
      <c r="C36" s="147">
        <f>SUM(E36:CS36)</f>
        <v/>
      </c>
      <c r="D36" s="147" t="n"/>
      <c r="E36" s="135">
        <f>COUNTIF(AlumniPT, $A36)</f>
        <v/>
      </c>
      <c r="F36" s="135">
        <f>COUNTIF(BalaiPustakaPT, $A36)</f>
        <v/>
      </c>
      <c r="G36" s="135">
        <f>COUNTIF(KytaJayaMandiriCV, $A36)</f>
        <v/>
      </c>
      <c r="H36" s="135">
        <f>COUNTIF(SindunataCV, $A36)</f>
        <v/>
      </c>
      <c r="I36" s="135">
        <f>COUNTIF(SyiahKualaUniversityPress, $A36)</f>
        <v/>
      </c>
      <c r="J36" s="135">
        <f>COUNTIF(UINMALIKIPRESS, $A36)</f>
        <v/>
      </c>
      <c r="K36" s="135">
        <f>COUNTIF(UNISMAPRESS, $A36)</f>
        <v/>
      </c>
      <c r="L36" s="135">
        <f>COUNTIF(UnitomoPress, $A36)</f>
        <v/>
      </c>
      <c r="M36" s="135">
        <f>COUNTIF(TITIANILMUCV, $A36)</f>
        <v/>
      </c>
      <c r="N36" s="135">
        <f>COUNTIF(AlqaprintJatinangor, $A36)</f>
        <v/>
      </c>
      <c r="O36" s="135">
        <f>COUNTIF(AnantaVidyaCV, $A36)</f>
        <v/>
      </c>
      <c r="P36" s="135">
        <f>COUNTIF(AndiOffsetCV, $A36)</f>
        <v/>
      </c>
      <c r="Q36" s="135">
        <f>COUNTIF(BestariBuanaMurniGroupPT, $A36)</f>
        <v/>
      </c>
      <c r="R36" s="135">
        <f>COUNTIF(BintangSemestaMediaCV, $A36)</f>
        <v/>
      </c>
      <c r="S36" s="135">
        <f>COUNTIF(BPKTodungSutanGunungMuliaPT, $A36)</f>
        <v/>
      </c>
      <c r="T36" s="135">
        <f>COUNTIF(BrataFancyMediaPT, $A36)</f>
        <v/>
      </c>
      <c r="U36" s="135">
        <f>COUNTIF(BudiUtamaCVDeepublish, $A36)</f>
        <v/>
      </c>
      <c r="V36" s="135">
        <f>COUNTIF(BukaBukuPustaka, $A36)</f>
        <v/>
      </c>
      <c r="W36" s="135">
        <f>COUNTIF(BUMIAKSARAPT, $A36)</f>
        <v/>
      </c>
      <c r="X36" s="135">
        <f>COUNTIF(CahayaDuabelasSemestaPT, $A36)</f>
        <v/>
      </c>
      <c r="Y36" s="135">
        <f>COUNTIF(CitraAdityaBaktiPT, $A36)</f>
        <v/>
      </c>
      <c r="Z36" s="135">
        <f>COUNTIF(DeltaEdukasiPrimaCV, $A36)</f>
        <v/>
      </c>
      <c r="AA36" s="135">
        <f>COUNTIF(DIANDRAPRIMAMITRAMEDIACV, $A36)</f>
        <v/>
      </c>
      <c r="AB36" s="135">
        <f>COUNTIF(DuniaPustakaJayaPT, $A36)</f>
        <v/>
      </c>
      <c r="AC36" s="135">
        <f>COUNTIF(DutaPustakaIndonesiaPT, $A36)</f>
        <v/>
      </c>
      <c r="AD36" s="135">
        <f>COUNTIF(ElementaMediaLiterasiPT, $A36)</f>
        <v/>
      </c>
      <c r="AE36" s="135">
        <f>COUNTIF(ElexMediaKomputindoPT, $A36)</f>
        <v/>
      </c>
      <c r="AF36" s="135">
        <f>COUNTIF(EraAdicitraIntermediaPT, $A36)</f>
        <v/>
      </c>
      <c r="AG36" s="135">
        <f>COUNTIF(GarudaMasSejahteraCV, $A36)</f>
        <v/>
      </c>
      <c r="AH36" s="135">
        <f>COUNTIF(GavaMediaCV, $A36)</f>
        <v/>
      </c>
      <c r="AI36" s="135">
        <f>COUNTIF(GemaInsani, $A36)</f>
        <v/>
      </c>
      <c r="AJ36" s="135">
        <f>COUNTIF(GrahaPrintamaSelarasCV, $A36)</f>
        <v/>
      </c>
      <c r="AK36" s="135">
        <f>COUNTIF(GramediaPustakaUtamaPT, $A36)</f>
        <v/>
      </c>
      <c r="AL36" s="135">
        <f>COUNTIF(GrasindoGramediaWidiaSaranaIndonesia, $A36)</f>
        <v/>
      </c>
      <c r="AM36" s="135">
        <f>COUNTIF(IndivaMediaKreasiPT, $A36)</f>
        <v/>
      </c>
      <c r="AN36" s="135">
        <f>COUNTIF(IndocampCV, $A36)</f>
        <v/>
      </c>
      <c r="AO36" s="135">
        <f>COUNTIF(IndonesiaEmasGroup, $A36)</f>
        <v/>
      </c>
      <c r="AP36" s="135">
        <f>COUNTIF(IntanPariwaraGrupCempakaPutihPT, $A36)</f>
        <v/>
      </c>
      <c r="AQ36" s="135">
        <f>COUNTIF(InteraCV, $A36)</f>
        <v/>
      </c>
      <c r="AR36" s="135">
        <f>COUNTIF(JejakPublisherCV, $A36)</f>
        <v/>
      </c>
      <c r="AS36" s="135">
        <f>COUNTIF(JejakPustaka, $A36)</f>
        <v/>
      </c>
      <c r="AT36" s="135">
        <f>COUNTIF(JepePressMediaUtamaPT, $A36)</f>
        <v/>
      </c>
      <c r="AU36" s="135">
        <f>COUNTIF(KanisiusPT, $A36)</f>
        <v/>
      </c>
      <c r="AV36" s="135">
        <f>COUNTIF(KesaintBlancIndahPT, $A36)</f>
        <v/>
      </c>
      <c r="AW36" s="135">
        <f>COUNTIF(KompasMediaNusantaraPenerbitBukuKompas, $A36)</f>
        <v/>
      </c>
      <c r="AX36" s="135">
        <f>COUNTIF(LanggamPustaka, $A36)</f>
        <v/>
      </c>
      <c r="AY36" s="135">
        <f>COUNTIF(LatifKittoMahesaPT, $A36)</f>
        <v/>
      </c>
      <c r="AZ36" s="135">
        <f>COUNTIF(LENTERAHATIPT, $A36)</f>
        <v/>
      </c>
      <c r="BA36" s="135">
        <f>COUNTIF(LenteraPustakaIndonesia, $A36)</f>
        <v/>
      </c>
      <c r="BB36" s="135">
        <f>COUNTIF(LiterasiNusantaraAbadiGroupPT, $A36)</f>
        <v/>
      </c>
      <c r="BC36" s="135">
        <f>COUNTIF(LiterindoBerkahKaryaPT, $A36)</f>
        <v/>
      </c>
      <c r="BD36" s="135">
        <f>COUNTIF(LOKAAKSARACV, $A36)</f>
        <v/>
      </c>
      <c r="BE36" s="135">
        <f>COUNTIF(LuximaMetroMediaPT, $A36)</f>
        <v/>
      </c>
      <c r="BF36" s="135">
        <f>COUNTIF(MandarMajuCV, $A36)</f>
        <v/>
      </c>
      <c r="BG36" s="135">
        <f>COUNTIF(MediaAkselerasi, $A36)</f>
        <v/>
      </c>
      <c r="BH36" s="135">
        <f>COUNTIF(MediaCendekiaMuslimCV, $A36)</f>
        <v/>
      </c>
      <c r="BI36" s="135">
        <f>COUNTIF(MediaDinamikaSelarasPT, $A36)</f>
        <v/>
      </c>
      <c r="BJ36" s="135">
        <f>COUNTIF(MediaKaryaPutraCV, $A36)</f>
        <v/>
      </c>
      <c r="BK36" s="135">
        <f>COUNTIF(MediaPressindoPT, $A36)</f>
        <v/>
      </c>
      <c r="BL36" s="135">
        <f>COUNTIF(MediantaraSemestaPT, $A36)</f>
        <v/>
      </c>
      <c r="BM36" s="135">
        <f>COUNTIF(MelaniaPublishingCV, $A36)</f>
        <v/>
      </c>
      <c r="BN36" s="135">
        <f>COUNTIF(MutiaraAksaraCV, $A36)</f>
        <v/>
      </c>
      <c r="BO36" s="135">
        <f>COUNTIF(NafalGlobalNusantaraPT, $A36)</f>
        <v/>
      </c>
      <c r="BP36" s="135">
        <f>COUNTIF(NiagaSwadayaPT, $A36)</f>
        <v/>
      </c>
      <c r="BQ36" s="135">
        <f>COUNTIF(NuansaCendekiaCV, $A36)</f>
        <v/>
      </c>
      <c r="BR36" s="135">
        <f>COUNTIF(PenebarSwadayaPT, $A36)</f>
        <v/>
      </c>
      <c r="BS36" s="135">
        <f>COUNTIF(PenerbitAdab, $A36)</f>
        <v/>
      </c>
      <c r="BT36" s="135">
        <f>COUNTIF(PenerbitEGC, $A36)</f>
        <v/>
      </c>
      <c r="BU36" s="135">
        <f>COUNTIF(PenerbitIPBPressPT, $A36)</f>
        <v/>
      </c>
      <c r="BV36" s="135">
        <f>COUNTIF(PenerbitSalemba, $A36)</f>
        <v/>
      </c>
      <c r="BW36" s="135">
        <f>COUNTIF(PohonCahayaSemestaPT, $A36)</f>
        <v/>
      </c>
      <c r="BX36" s="135">
        <f>COUNTIF(PranaDinamikaSejahteraPT, $A36)</f>
        <v/>
      </c>
      <c r="BY36" s="135">
        <f>COUNTIF(PrenadaMediaGroup, $A36)</f>
        <v/>
      </c>
      <c r="BZ36" s="135">
        <f>COUNTIF(PusatDatadanAnalisaTempoPT, $A36)</f>
        <v/>
      </c>
      <c r="CA36" s="135">
        <f>COUNTIF(PuspaSwaraPT, $A36)</f>
        <v/>
      </c>
      <c r="CB36" s="135">
        <f>COUNTIF(PustakaBaruPress, $A36)</f>
        <v/>
      </c>
      <c r="CC36" s="135">
        <f>COUNTIF(PustakaBengawanCV, $A36)</f>
        <v/>
      </c>
      <c r="CD36" s="135">
        <f>COUNTIF(PustakaRumahCintaCV, $A36)</f>
        <v/>
      </c>
      <c r="CE36" s="135">
        <f>COUNTIF(RajaGrafindoPersadaPT, $A36)</f>
        <v/>
      </c>
      <c r="CF36" s="135">
        <f>COUNTIF(RajawaliIntanCemerlang, $A36)</f>
        <v/>
      </c>
      <c r="CG36" s="135">
        <f>COUNTIF(RayyanaKomunikasindoPT, $A36)</f>
        <v/>
      </c>
      <c r="CH36" s="135">
        <f>COUNTIF(RefikaAditamaPT, $A36)</f>
        <v/>
      </c>
      <c r="CI36" s="135">
        <f>COUNTIF(RemajaRosdakaryaPT, $A36)</f>
        <v/>
      </c>
      <c r="CJ36" s="135">
        <f>COUNTIF(ReneTurosIndonesiaPT, $A36)</f>
        <v/>
      </c>
      <c r="CK36" s="135">
        <f>COUNTIF(SaranaPancakaryaNusaPT, $A36)</f>
        <v/>
      </c>
      <c r="CL36" s="135">
        <f>COUNTIF(ScopindoMediaPustakaPT, $A36)</f>
        <v/>
      </c>
      <c r="CM36" s="135">
        <f>COUNTIF(SetiAjiCV, $A36)</f>
        <v/>
      </c>
      <c r="CN36" s="135">
        <f>COUNTIF(SinergiPrimaMagnaCV, $A36)</f>
        <v/>
      </c>
      <c r="CO36" s="135">
        <f>COUNTIF(TazkiaInvestindoUtamaPT, $A36)</f>
        <v/>
      </c>
      <c r="CP36" s="135">
        <f>COUNTIF(TeguhKaryaCV, $A36)</f>
        <v/>
      </c>
      <c r="CQ36" s="135">
        <f>COUNTIF(TigaSerangkaiPustakaMandiriPT, $A36)</f>
        <v/>
      </c>
      <c r="CR36" s="135">
        <f>COUNTIF(TrubusSwadayaPT, $A36)</f>
        <v/>
      </c>
      <c r="CS36" s="135">
        <f>COUNTIF(UGMPress, $A36)</f>
        <v/>
      </c>
      <c r="CU36" s="36" t="n"/>
      <c r="CV36" s="36" t="n"/>
      <c r="CW36" s="36" t="n"/>
      <c r="CX36" s="36" t="n"/>
      <c r="CY36" s="36" t="n"/>
      <c r="CZ36" s="36" t="n"/>
      <c r="DA36" s="36" t="n"/>
      <c r="DB36" s="36" t="n"/>
      <c r="DC36" s="36" t="n"/>
      <c r="DD36" s="36" t="n"/>
      <c r="DE36" s="36" t="n"/>
      <c r="DF36" s="36" t="n"/>
      <c r="DG36" s="36" t="n"/>
      <c r="DH36" s="36" t="n"/>
      <c r="DI36" s="36" t="n"/>
      <c r="DJ36" s="36" t="n"/>
      <c r="DK36" s="36" t="n"/>
      <c r="DL36" s="36" t="n"/>
      <c r="DM36" s="36" t="n"/>
      <c r="DN36" s="36" t="n"/>
      <c r="DO36" s="36" t="n"/>
      <c r="DP36" s="36" t="n"/>
      <c r="DQ36" s="36" t="n"/>
      <c r="DR36" s="36" t="n"/>
      <c r="DS36" s="36" t="n"/>
      <c r="DT36" s="36" t="n"/>
      <c r="DU36" s="36" t="n"/>
      <c r="DV36" s="36" t="n"/>
      <c r="DW36" s="36" t="n"/>
      <c r="DX36" s="36" t="n"/>
      <c r="DY36" s="36" t="n"/>
      <c r="DZ36" s="36" t="n"/>
      <c r="EA36" s="36" t="n"/>
      <c r="EB36" s="36" t="n"/>
      <c r="EC36" s="36" t="n"/>
      <c r="ED36" s="36" t="n"/>
      <c r="EE36" s="36" t="n"/>
      <c r="EF36" s="36" t="n"/>
      <c r="EG36" s="36" t="n"/>
      <c r="EH36" s="36" t="n"/>
      <c r="EI36" s="36" t="n"/>
      <c r="EJ36" s="36" t="n"/>
      <c r="EK36" s="36" t="n"/>
      <c r="EL36" s="36" t="n"/>
      <c r="EM36" s="36" t="n"/>
      <c r="EN36" s="36" t="n"/>
    </row>
    <row r="37">
      <c r="A37" s="153" t="n"/>
      <c r="B37" s="148" t="inlineStr">
        <is>
          <t>TOTAL</t>
        </is>
      </c>
      <c r="C37" s="147" t="n"/>
      <c r="D37" s="149" t="n"/>
      <c r="E37" s="135">
        <f>SUM(E29:E36)</f>
        <v/>
      </c>
      <c r="F37" s="135">
        <f>SUM(F29:F36)</f>
        <v/>
      </c>
      <c r="G37" s="135">
        <f>SUM(G29:G36)</f>
        <v/>
      </c>
      <c r="H37" s="135">
        <f>SUM(H29:H36)</f>
        <v/>
      </c>
      <c r="I37" s="135">
        <f>SUM(I29:I36)</f>
        <v/>
      </c>
      <c r="J37" s="135">
        <f>SUM(J29:J36)</f>
        <v/>
      </c>
      <c r="K37" s="135">
        <f>SUM(K29:K36)</f>
        <v/>
      </c>
      <c r="L37" s="135">
        <f>SUM(L29:L36)</f>
        <v/>
      </c>
      <c r="M37" s="135">
        <f>SUM(M29:M36)</f>
        <v/>
      </c>
      <c r="N37" s="135">
        <f>SUM(N29:N36)</f>
        <v/>
      </c>
      <c r="O37" s="135">
        <f>SUM(O29:O36)</f>
        <v/>
      </c>
      <c r="P37" s="135">
        <f>SUM(P29:P36)</f>
        <v/>
      </c>
      <c r="Q37" s="135">
        <f>SUM(Q29:Q36)</f>
        <v/>
      </c>
      <c r="R37" s="135">
        <f>SUM(R29:R36)</f>
        <v/>
      </c>
      <c r="S37" s="135">
        <f>SUM(S29:S36)</f>
        <v/>
      </c>
      <c r="T37" s="135">
        <f>SUM(T29:T36)</f>
        <v/>
      </c>
      <c r="U37" s="135">
        <f>SUM(U29:U36)</f>
        <v/>
      </c>
      <c r="V37" s="135">
        <f>SUM(V29:V36)</f>
        <v/>
      </c>
      <c r="W37" s="135">
        <f>SUM(W29:W36)</f>
        <v/>
      </c>
      <c r="X37" s="135">
        <f>SUM(X29:X36)</f>
        <v/>
      </c>
      <c r="Y37" s="135">
        <f>SUM(Y29:Y36)</f>
        <v/>
      </c>
      <c r="Z37" s="135">
        <f>SUM(Z29:Z36)</f>
        <v/>
      </c>
      <c r="AA37" s="135">
        <f>SUM(AA29:AA36)</f>
        <v/>
      </c>
      <c r="AB37" s="135">
        <f>SUM(AB29:AB36)</f>
        <v/>
      </c>
      <c r="AC37" s="135">
        <f>SUM(AC29:AC36)</f>
        <v/>
      </c>
      <c r="AD37" s="135">
        <f>SUM(AD29:AD36)</f>
        <v/>
      </c>
      <c r="AE37" s="135">
        <f>SUM(AE29:AE36)</f>
        <v/>
      </c>
      <c r="AF37" s="135">
        <f>SUM(AF29:AF36)</f>
        <v/>
      </c>
      <c r="AG37" s="135">
        <f>SUM(AG29:AG36)</f>
        <v/>
      </c>
      <c r="AH37" s="135">
        <f>SUM(AH29:AH36)</f>
        <v/>
      </c>
      <c r="AI37" s="135">
        <f>SUM(AI29:AI36)</f>
        <v/>
      </c>
      <c r="AJ37" s="135">
        <f>SUM(AJ29:AJ36)</f>
        <v/>
      </c>
      <c r="AK37" s="135">
        <f>SUM(AK29:AK36)</f>
        <v/>
      </c>
      <c r="AL37" s="135">
        <f>SUM(AL29:AL36)</f>
        <v/>
      </c>
      <c r="AM37" s="135">
        <f>SUM(AM29:AM36)</f>
        <v/>
      </c>
      <c r="AN37" s="135">
        <f>SUM(AN29:AN36)</f>
        <v/>
      </c>
      <c r="AO37" s="135">
        <f>SUM(AO29:AO36)</f>
        <v/>
      </c>
      <c r="AP37" s="135">
        <f>SUM(AP29:AP36)</f>
        <v/>
      </c>
      <c r="AQ37" s="135">
        <f>SUM(AQ29:AQ36)</f>
        <v/>
      </c>
      <c r="AR37" s="135">
        <f>SUM(AR29:AR36)</f>
        <v/>
      </c>
      <c r="AS37" s="135">
        <f>SUM(AS29:AS36)</f>
        <v/>
      </c>
      <c r="AT37" s="135">
        <f>SUM(AT29:AT36)</f>
        <v/>
      </c>
      <c r="AU37" s="135">
        <f>SUM(AU29:AU36)</f>
        <v/>
      </c>
      <c r="AV37" s="135">
        <f>SUM(AV29:AV36)</f>
        <v/>
      </c>
      <c r="AW37" s="135">
        <f>SUM(AW29:AW36)</f>
        <v/>
      </c>
      <c r="AX37" s="135">
        <f>SUM(AX29:AX36)</f>
        <v/>
      </c>
      <c r="AY37" s="135">
        <f>SUM(AY29:AY36)</f>
        <v/>
      </c>
      <c r="AZ37" s="135">
        <f>SUM(AZ29:AZ36)</f>
        <v/>
      </c>
      <c r="BA37" s="135">
        <f>SUM(BA29:BA36)</f>
        <v/>
      </c>
      <c r="BB37" s="135">
        <f>SUM(BB29:BB36)</f>
        <v/>
      </c>
      <c r="BC37" s="135">
        <f>SUM(BC29:BC36)</f>
        <v/>
      </c>
      <c r="BD37" s="135">
        <f>SUM(BD29:BD36)</f>
        <v/>
      </c>
      <c r="BE37" s="135">
        <f>SUM(BE29:BE36)</f>
        <v/>
      </c>
      <c r="BF37" s="135">
        <f>SUM(BF29:BF36)</f>
        <v/>
      </c>
      <c r="BG37" s="135">
        <f>SUM(BG29:BG36)</f>
        <v/>
      </c>
      <c r="BH37" s="135">
        <f>SUM(BH29:BH36)</f>
        <v/>
      </c>
      <c r="BI37" s="135">
        <f>SUM(BI29:BI36)</f>
        <v/>
      </c>
      <c r="BJ37" s="135">
        <f>SUM(BJ29:BJ36)</f>
        <v/>
      </c>
      <c r="BK37" s="135">
        <f>SUM(BK29:BK36)</f>
        <v/>
      </c>
      <c r="BL37" s="135">
        <f>SUM(BL29:BL36)</f>
        <v/>
      </c>
      <c r="BM37" s="135">
        <f>SUM(BM29:BM36)</f>
        <v/>
      </c>
      <c r="BN37" s="135">
        <f>SUM(BN29:BN36)</f>
        <v/>
      </c>
      <c r="BO37" s="135">
        <f>SUM(BO29:BO36)</f>
        <v/>
      </c>
      <c r="BP37" s="135">
        <f>SUM(BP29:BP36)</f>
        <v/>
      </c>
      <c r="BQ37" s="135">
        <f>SUM(BQ29:BQ36)</f>
        <v/>
      </c>
      <c r="BR37" s="135">
        <f>SUM(BR29:BR36)</f>
        <v/>
      </c>
      <c r="BS37" s="135">
        <f>SUM(BS29:BS36)</f>
        <v/>
      </c>
      <c r="BT37" s="135">
        <f>SUM(BT29:BT36)</f>
        <v/>
      </c>
      <c r="BU37" s="135">
        <f>SUM(BU29:BU36)</f>
        <v/>
      </c>
      <c r="BV37" s="135">
        <f>SUM(BV29:BV36)</f>
        <v/>
      </c>
      <c r="BW37" s="135">
        <f>SUM(BW29:BW36)</f>
        <v/>
      </c>
      <c r="BX37" s="135">
        <f>SUM(BX29:BX36)</f>
        <v/>
      </c>
      <c r="BY37" s="135">
        <f>SUM(BY29:BY36)</f>
        <v/>
      </c>
      <c r="BZ37" s="135">
        <f>SUM(BZ29:BZ36)</f>
        <v/>
      </c>
      <c r="CA37" s="135">
        <f>SUM(CA29:CA36)</f>
        <v/>
      </c>
      <c r="CB37" s="135">
        <f>SUM(CB29:CB36)</f>
        <v/>
      </c>
      <c r="CC37" s="135">
        <f>SUM(CC29:CC36)</f>
        <v/>
      </c>
      <c r="CD37" s="135">
        <f>SUM(CD29:CD36)</f>
        <v/>
      </c>
      <c r="CE37" s="135">
        <f>SUM(CE29:CE36)</f>
        <v/>
      </c>
      <c r="CF37" s="135">
        <f>SUM(CF29:CF36)</f>
        <v/>
      </c>
      <c r="CG37" s="135">
        <f>SUM(CG29:CG36)</f>
        <v/>
      </c>
      <c r="CH37" s="135">
        <f>SUM(CH29:CH36)</f>
        <v/>
      </c>
      <c r="CI37" s="135">
        <f>SUM(CI29:CI36)</f>
        <v/>
      </c>
      <c r="CJ37" s="135">
        <f>SUM(CJ29:CJ36)</f>
        <v/>
      </c>
      <c r="CK37" s="135">
        <f>SUM(CK29:CK36)</f>
        <v/>
      </c>
      <c r="CL37" s="135">
        <f>SUM(CL29:CL36)</f>
        <v/>
      </c>
      <c r="CM37" s="135">
        <f>SUM(CM29:CM36)</f>
        <v/>
      </c>
      <c r="CN37" s="135">
        <f>SUM(CN29:CN36)</f>
        <v/>
      </c>
      <c r="CO37" s="135">
        <f>SUM(CO29:CO36)</f>
        <v/>
      </c>
      <c r="CP37" s="135">
        <f>SUM(CP29:CP36)</f>
        <v/>
      </c>
      <c r="CQ37" s="135">
        <f>SUM(CQ29:CQ36)</f>
        <v/>
      </c>
      <c r="CR37" s="135">
        <f>SUM(CR29:CR36)</f>
        <v/>
      </c>
      <c r="CS37" s="135">
        <f>SUM(CS29:CS36)</f>
        <v/>
      </c>
      <c r="CU37" s="36" t="n"/>
      <c r="CV37" s="36" t="n"/>
      <c r="CW37" s="36" t="n"/>
      <c r="CX37" s="36" t="n"/>
      <c r="CY37" s="36" t="n"/>
      <c r="CZ37" s="36" t="n"/>
      <c r="DA37" s="36" t="n"/>
      <c r="DB37" s="36" t="n"/>
      <c r="DC37" s="36" t="n"/>
      <c r="DD37" s="36" t="n"/>
      <c r="DE37" s="36" t="n"/>
      <c r="DF37" s="36" t="n"/>
      <c r="DG37" s="36" t="n"/>
      <c r="DH37" s="36" t="n"/>
      <c r="DI37" s="36" t="n"/>
      <c r="DJ37" s="36" t="n"/>
      <c r="DK37" s="36" t="n"/>
      <c r="DL37" s="36" t="n"/>
      <c r="DM37" s="36" t="n"/>
      <c r="DN37" s="36" t="n"/>
      <c r="DO37" s="36" t="n"/>
      <c r="DP37" s="36" t="n"/>
      <c r="DQ37" s="36" t="n"/>
      <c r="DR37" s="36" t="n"/>
      <c r="DS37" s="36" t="n"/>
      <c r="DT37" s="36" t="n"/>
      <c r="DU37" s="36" t="n"/>
      <c r="DV37" s="36" t="n"/>
      <c r="DW37" s="36" t="n"/>
      <c r="DX37" s="36" t="n"/>
      <c r="DY37" s="36" t="n"/>
      <c r="DZ37" s="36" t="n"/>
      <c r="EA37" s="36" t="n"/>
      <c r="EB37" s="36" t="n"/>
      <c r="EC37" s="36" t="n"/>
      <c r="ED37" s="36" t="n"/>
      <c r="EE37" s="36" t="n"/>
      <c r="EF37" s="36" t="n"/>
      <c r="EG37" s="36" t="n"/>
      <c r="EH37" s="36" t="n"/>
      <c r="EI37" s="36" t="n"/>
      <c r="EJ37" s="36" t="n"/>
      <c r="EK37" s="36" t="n"/>
      <c r="EL37" s="36" t="n"/>
      <c r="EM37" s="36" t="n"/>
      <c r="EN37" s="36" t="n"/>
    </row>
    <row r="38">
      <c r="A38" s="153" t="n"/>
      <c r="B38" s="153" t="n"/>
      <c r="C38" s="147" t="n"/>
      <c r="D38" s="149" t="n"/>
      <c r="E38" s="135" t="n"/>
      <c r="F38" s="135" t="n"/>
      <c r="G38" s="135" t="n"/>
      <c r="H38" s="135" t="n"/>
      <c r="I38" s="135" t="n"/>
      <c r="J38" s="135" t="n"/>
      <c r="K38" s="135" t="n"/>
      <c r="L38" s="135" t="n"/>
      <c r="M38" s="135" t="n"/>
      <c r="N38" s="135" t="n"/>
      <c r="O38" s="135" t="n"/>
      <c r="P38" s="135" t="n"/>
      <c r="Q38" s="135" t="n"/>
      <c r="R38" s="135" t="n"/>
      <c r="S38" s="135" t="n"/>
      <c r="T38" s="135" t="n"/>
      <c r="U38" s="135" t="n"/>
      <c r="V38" s="135" t="n"/>
      <c r="W38" s="135" t="n"/>
      <c r="X38" s="135" t="n"/>
      <c r="Y38" s="135" t="n"/>
      <c r="Z38" s="135" t="n"/>
      <c r="AA38" s="135" t="n"/>
      <c r="AB38" s="135" t="n"/>
      <c r="AC38" s="135" t="n"/>
      <c r="AD38" s="135" t="n"/>
      <c r="AE38" s="135" t="n"/>
      <c r="AF38" s="135" t="n"/>
      <c r="AG38" s="135" t="n"/>
      <c r="AH38" s="135" t="n"/>
      <c r="AI38" s="135" t="n"/>
      <c r="AJ38" s="135" t="n"/>
      <c r="AK38" s="135" t="n"/>
      <c r="AL38" s="135" t="n"/>
      <c r="AM38" s="135" t="n"/>
      <c r="AN38" s="135" t="n"/>
      <c r="AO38" s="135" t="n"/>
      <c r="AP38" s="135" t="n"/>
      <c r="AQ38" s="135" t="n"/>
      <c r="AR38" s="135" t="n"/>
      <c r="AS38" s="135" t="n"/>
      <c r="AT38" s="135" t="n"/>
      <c r="AU38" s="135" t="n"/>
      <c r="AV38" s="135" t="n"/>
      <c r="AW38" s="135" t="n"/>
      <c r="AX38" s="135" t="n"/>
      <c r="AY38" s="135" t="n"/>
      <c r="AZ38" s="135" t="n"/>
      <c r="BA38" s="135" t="n"/>
      <c r="BB38" s="135" t="n"/>
      <c r="BC38" s="135" t="n"/>
      <c r="BD38" s="135" t="n"/>
      <c r="BE38" s="135" t="n"/>
      <c r="BF38" s="135" t="n"/>
      <c r="BG38" s="135" t="n"/>
      <c r="BH38" s="135" t="n"/>
      <c r="BI38" s="135" t="n"/>
      <c r="BJ38" s="135" t="n"/>
      <c r="BK38" s="135" t="n"/>
      <c r="BL38" s="135" t="n"/>
      <c r="BM38" s="135" t="n"/>
      <c r="BN38" s="135" t="n"/>
      <c r="BO38" s="135" t="n"/>
      <c r="BP38" s="135" t="n"/>
      <c r="BQ38" s="135" t="n"/>
      <c r="BR38" s="135" t="n"/>
      <c r="BS38" s="135" t="n"/>
      <c r="BT38" s="135" t="n"/>
      <c r="BU38" s="135" t="n"/>
      <c r="BV38" s="135" t="n"/>
      <c r="BW38" s="135" t="n"/>
      <c r="BX38" s="135" t="n"/>
      <c r="BY38" s="135" t="n"/>
      <c r="BZ38" s="135" t="n"/>
      <c r="CA38" s="135" t="n"/>
      <c r="CB38" s="135" t="n"/>
      <c r="CC38" s="135" t="n"/>
      <c r="CD38" s="135" t="n"/>
      <c r="CE38" s="135" t="n"/>
      <c r="CF38" s="135" t="n"/>
      <c r="CG38" s="135" t="n"/>
      <c r="CH38" s="135" t="n"/>
      <c r="CI38" s="135" t="n"/>
      <c r="CJ38" s="135" t="n"/>
      <c r="CK38" s="135" t="n"/>
      <c r="CL38" s="135" t="n"/>
      <c r="CM38" s="135" t="n"/>
      <c r="CN38" s="135" t="n"/>
      <c r="CO38" s="135" t="n"/>
      <c r="CP38" s="135" t="n"/>
      <c r="CQ38" s="135" t="n"/>
      <c r="CR38" s="135" t="n"/>
      <c r="CS38" s="135" t="n"/>
      <c r="CU38" s="36" t="n"/>
      <c r="CV38" s="36" t="n"/>
      <c r="CW38" s="36" t="n"/>
      <c r="CX38" s="36" t="n"/>
      <c r="CY38" s="36" t="n"/>
      <c r="CZ38" s="36" t="n"/>
      <c r="DA38" s="36" t="n"/>
      <c r="DB38" s="36" t="n"/>
      <c r="DC38" s="36" t="n"/>
      <c r="DD38" s="36" t="n"/>
      <c r="DE38" s="36" t="n"/>
      <c r="DF38" s="36" t="n"/>
      <c r="DG38" s="36" t="n"/>
      <c r="DH38" s="36" t="n"/>
      <c r="DI38" s="36" t="n"/>
      <c r="DJ38" s="36" t="n"/>
      <c r="DK38" s="36" t="n"/>
      <c r="DL38" s="36" t="n"/>
      <c r="DM38" s="36" t="n"/>
      <c r="DN38" s="36" t="n"/>
      <c r="DO38" s="36" t="n"/>
      <c r="DP38" s="36" t="n"/>
      <c r="DQ38" s="36" t="n"/>
      <c r="DR38" s="36" t="n"/>
      <c r="DS38" s="36" t="n"/>
      <c r="DT38" s="36" t="n"/>
      <c r="DU38" s="36" t="n"/>
      <c r="DV38" s="36" t="n"/>
      <c r="DW38" s="36" t="n"/>
      <c r="DX38" s="36" t="n"/>
      <c r="DY38" s="36" t="n"/>
      <c r="DZ38" s="36" t="n"/>
      <c r="EA38" s="36" t="n"/>
      <c r="EB38" s="36" t="n"/>
      <c r="EC38" s="36" t="n"/>
      <c r="ED38" s="36" t="n"/>
      <c r="EE38" s="36" t="n"/>
      <c r="EF38" s="36" t="n"/>
      <c r="EG38" s="36" t="n"/>
      <c r="EH38" s="36" t="n"/>
      <c r="EI38" s="36" t="n"/>
      <c r="EJ38" s="36" t="n"/>
      <c r="EK38" s="36" t="n"/>
      <c r="EL38" s="36" t="n"/>
      <c r="EM38" s="36" t="n"/>
      <c r="EN38" s="36" t="n"/>
    </row>
    <row r="39">
      <c r="A39" s="153" t="n"/>
      <c r="B39" s="36" t="n"/>
      <c r="C39" s="147" t="n"/>
      <c r="D39" s="149" t="n"/>
      <c r="E39" s="135" t="n"/>
      <c r="F39" s="135" t="n"/>
      <c r="G39" s="135" t="n"/>
      <c r="H39" s="135" t="n"/>
      <c r="I39" s="135" t="n"/>
      <c r="J39" s="135" t="n"/>
      <c r="K39" s="135" t="n"/>
      <c r="L39" s="135" t="n"/>
      <c r="M39" s="135" t="n"/>
      <c r="N39" s="135" t="n"/>
      <c r="O39" s="135" t="n"/>
      <c r="P39" s="135" t="n"/>
      <c r="Q39" s="135" t="n"/>
      <c r="R39" s="135" t="n"/>
      <c r="S39" s="135" t="n"/>
      <c r="T39" s="135" t="n"/>
      <c r="U39" s="135" t="n"/>
      <c r="V39" s="135" t="n"/>
      <c r="W39" s="135" t="n"/>
      <c r="X39" s="135" t="n"/>
      <c r="Y39" s="135" t="n"/>
      <c r="Z39" s="135" t="n"/>
      <c r="AA39" s="135" t="n"/>
      <c r="AB39" s="135" t="n"/>
      <c r="AC39" s="135" t="n"/>
      <c r="AD39" s="135" t="n"/>
      <c r="AE39" s="135" t="n"/>
      <c r="AF39" s="135" t="n"/>
      <c r="AG39" s="135" t="n"/>
      <c r="AH39" s="135" t="n"/>
      <c r="AI39" s="135" t="n"/>
      <c r="AJ39" s="135" t="n"/>
      <c r="AK39" s="135" t="n"/>
      <c r="AL39" s="135" t="n"/>
      <c r="AM39" s="135" t="n"/>
      <c r="AN39" s="135" t="n"/>
      <c r="AO39" s="135" t="n"/>
      <c r="AP39" s="135" t="n"/>
      <c r="AQ39" s="135" t="n"/>
      <c r="AR39" s="135" t="n"/>
      <c r="AS39" s="135" t="n"/>
      <c r="AT39" s="135" t="n"/>
      <c r="AU39" s="135" t="n"/>
      <c r="AV39" s="135" t="n"/>
      <c r="AW39" s="135" t="n"/>
      <c r="AX39" s="135" t="n"/>
      <c r="AY39" s="135" t="n"/>
      <c r="AZ39" s="135" t="n"/>
      <c r="BA39" s="135" t="n"/>
      <c r="BB39" s="135" t="n"/>
      <c r="BC39" s="135" t="n"/>
      <c r="BD39" s="135" t="n"/>
      <c r="BE39" s="135" t="n"/>
      <c r="BF39" s="135" t="n"/>
      <c r="BG39" s="135" t="n"/>
      <c r="BH39" s="135" t="n"/>
      <c r="BI39" s="135" t="n"/>
      <c r="BJ39" s="135" t="n"/>
      <c r="BK39" s="135" t="n"/>
      <c r="BL39" s="135" t="n"/>
      <c r="BM39" s="135" t="n"/>
      <c r="BN39" s="135" t="n"/>
      <c r="BO39" s="135" t="n"/>
      <c r="BP39" s="135" t="n"/>
      <c r="BQ39" s="135" t="n"/>
      <c r="BR39" s="135" t="n"/>
      <c r="BS39" s="135" t="n"/>
      <c r="BT39" s="135" t="n"/>
      <c r="BU39" s="135" t="n"/>
      <c r="BV39" s="135" t="n"/>
      <c r="BW39" s="135" t="n"/>
      <c r="BX39" s="135" t="n"/>
      <c r="BY39" s="135" t="n"/>
      <c r="BZ39" s="135" t="n"/>
      <c r="CA39" s="135" t="n"/>
      <c r="CB39" s="135" t="n"/>
      <c r="CC39" s="135" t="n"/>
      <c r="CD39" s="135" t="n"/>
      <c r="CE39" s="135" t="n"/>
      <c r="CF39" s="135" t="n"/>
      <c r="CG39" s="135" t="n"/>
      <c r="CH39" s="135" t="n"/>
      <c r="CI39" s="135" t="n"/>
      <c r="CJ39" s="135" t="n"/>
      <c r="CK39" s="135" t="n"/>
      <c r="CL39" s="135" t="n"/>
      <c r="CM39" s="135" t="n"/>
      <c r="CN39" s="135" t="n"/>
      <c r="CO39" s="135" t="n"/>
      <c r="CP39" s="135" t="n"/>
      <c r="CQ39" s="135" t="n"/>
      <c r="CR39" s="135" t="n"/>
      <c r="CS39" s="135" t="n"/>
      <c r="CU39" s="36" t="n"/>
      <c r="CV39" s="36" t="n"/>
      <c r="CW39" s="36" t="n"/>
      <c r="CX39" s="36" t="n"/>
      <c r="CY39" s="36" t="n"/>
      <c r="CZ39" s="36" t="n"/>
      <c r="DA39" s="36" t="n"/>
      <c r="DB39" s="36" t="n"/>
      <c r="DC39" s="36" t="n"/>
      <c r="DD39" s="36" t="n"/>
      <c r="DE39" s="36" t="n"/>
      <c r="DF39" s="36" t="n"/>
      <c r="DG39" s="36" t="n"/>
      <c r="DH39" s="36" t="n"/>
      <c r="DI39" s="36" t="n"/>
      <c r="DJ39" s="36" t="n"/>
      <c r="DK39" s="36" t="n"/>
      <c r="DL39" s="36" t="n"/>
      <c r="DM39" s="36" t="n"/>
      <c r="DN39" s="36" t="n"/>
      <c r="DO39" s="36" t="n"/>
      <c r="DP39" s="36" t="n"/>
      <c r="DQ39" s="36" t="n"/>
      <c r="DR39" s="36" t="n"/>
      <c r="DS39" s="36" t="n"/>
      <c r="DT39" s="36" t="n"/>
      <c r="DU39" s="36" t="n"/>
      <c r="DV39" s="36" t="n"/>
      <c r="DW39" s="36" t="n"/>
      <c r="DX39" s="36" t="n"/>
      <c r="DY39" s="36" t="n"/>
      <c r="DZ39" s="36" t="n"/>
      <c r="EA39" s="36" t="n"/>
      <c r="EB39" s="36" t="n"/>
      <c r="EC39" s="36" t="n"/>
      <c r="ED39" s="36" t="n"/>
      <c r="EE39" s="36" t="n"/>
      <c r="EF39" s="36" t="n"/>
      <c r="EG39" s="36" t="n"/>
      <c r="EH39" s="36" t="n"/>
      <c r="EI39" s="36" t="n"/>
      <c r="EJ39" s="36" t="n"/>
      <c r="EK39" s="36" t="n"/>
      <c r="EL39" s="36" t="n"/>
      <c r="EM39" s="36" t="n"/>
      <c r="EN39" s="36" t="n"/>
    </row>
    <row r="40">
      <c r="A40" s="302" t="inlineStr">
        <is>
          <t>004 - SMA/SMK/MA</t>
        </is>
      </c>
      <c r="C40" s="147" t="n"/>
      <c r="D40" s="149" t="n"/>
      <c r="E40" s="135" t="n"/>
      <c r="F40" s="135" t="n"/>
      <c r="G40" s="135" t="n"/>
      <c r="H40" s="135" t="n"/>
      <c r="I40" s="135" t="n"/>
      <c r="J40" s="135" t="n"/>
      <c r="K40" s="135" t="n"/>
      <c r="L40" s="135" t="n"/>
      <c r="M40" s="135" t="n"/>
      <c r="N40" s="135" t="n"/>
      <c r="O40" s="135" t="n"/>
      <c r="P40" s="135" t="n"/>
      <c r="Q40" s="135" t="n"/>
      <c r="R40" s="135" t="n"/>
      <c r="S40" s="135" t="n"/>
      <c r="T40" s="135" t="n"/>
      <c r="U40" s="135" t="n"/>
      <c r="V40" s="135" t="n"/>
      <c r="W40" s="135" t="n"/>
      <c r="X40" s="135" t="n"/>
      <c r="Y40" s="135" t="n"/>
      <c r="Z40" s="135" t="n"/>
      <c r="AA40" s="135" t="n"/>
      <c r="AB40" s="135" t="n"/>
      <c r="AC40" s="135" t="n"/>
      <c r="AD40" s="135" t="n"/>
      <c r="AE40" s="135" t="n"/>
      <c r="AF40" s="135" t="n"/>
      <c r="AG40" s="135" t="n"/>
      <c r="AH40" s="135" t="n"/>
      <c r="AI40" s="135" t="n"/>
      <c r="AJ40" s="135" t="n"/>
      <c r="AK40" s="135" t="n"/>
      <c r="AL40" s="135" t="n"/>
      <c r="AM40" s="135" t="n"/>
      <c r="AN40" s="135" t="n"/>
      <c r="AO40" s="135" t="n"/>
      <c r="AP40" s="135" t="n"/>
      <c r="AQ40" s="135" t="n"/>
      <c r="AR40" s="135" t="n"/>
      <c r="AS40" s="135" t="n"/>
      <c r="AT40" s="135" t="n"/>
      <c r="AU40" s="135" t="n"/>
      <c r="AV40" s="135" t="n"/>
      <c r="AW40" s="135" t="n"/>
      <c r="AX40" s="135" t="n"/>
      <c r="AY40" s="135" t="n"/>
      <c r="AZ40" s="135" t="n"/>
      <c r="BA40" s="135" t="n"/>
      <c r="BB40" s="135" t="n"/>
      <c r="BC40" s="135" t="n"/>
      <c r="BD40" s="135" t="n"/>
      <c r="BE40" s="135" t="n"/>
      <c r="BF40" s="135" t="n"/>
      <c r="BG40" s="135" t="n"/>
      <c r="BH40" s="135" t="n"/>
      <c r="BI40" s="135" t="n"/>
      <c r="BJ40" s="135" t="n"/>
      <c r="BK40" s="135" t="n"/>
      <c r="BL40" s="135" t="n"/>
      <c r="BM40" s="135" t="n"/>
      <c r="BN40" s="135" t="n"/>
      <c r="BO40" s="135" t="n"/>
      <c r="BP40" s="135" t="n"/>
      <c r="BQ40" s="135" t="n"/>
      <c r="BR40" s="135" t="n"/>
      <c r="BS40" s="135" t="n"/>
      <c r="BT40" s="135" t="n"/>
      <c r="BU40" s="135" t="n"/>
      <c r="BV40" s="135" t="n"/>
      <c r="BW40" s="135" t="n"/>
      <c r="BX40" s="135" t="n"/>
      <c r="BY40" s="135" t="n"/>
      <c r="BZ40" s="135" t="n"/>
      <c r="CA40" s="135" t="n"/>
      <c r="CB40" s="135" t="n"/>
      <c r="CC40" s="135" t="n"/>
      <c r="CD40" s="135" t="n"/>
      <c r="CE40" s="135" t="n"/>
      <c r="CF40" s="135" t="n"/>
      <c r="CG40" s="135" t="n"/>
      <c r="CH40" s="135" t="n"/>
      <c r="CI40" s="135" t="n"/>
      <c r="CJ40" s="135" t="n"/>
      <c r="CK40" s="135" t="n"/>
      <c r="CL40" s="135" t="n"/>
      <c r="CM40" s="135" t="n"/>
      <c r="CN40" s="135" t="n"/>
      <c r="CO40" s="135" t="n"/>
      <c r="CP40" s="135" t="n"/>
      <c r="CQ40" s="135" t="n"/>
      <c r="CR40" s="135" t="n"/>
      <c r="CS40" s="135" t="n"/>
      <c r="CU40" s="36" t="n"/>
      <c r="CV40" s="36" t="n"/>
      <c r="CW40" s="36" t="n"/>
      <c r="CX40" s="36" t="n"/>
      <c r="CY40" s="36" t="n"/>
      <c r="CZ40" s="36" t="n"/>
      <c r="DA40" s="36" t="n"/>
      <c r="DB40" s="36" t="n"/>
      <c r="DC40" s="36" t="n"/>
      <c r="DD40" s="36" t="n"/>
      <c r="DE40" s="36" t="n"/>
      <c r="DF40" s="36" t="n"/>
      <c r="DG40" s="36" t="n"/>
      <c r="DH40" s="36" t="n"/>
      <c r="DI40" s="36" t="n"/>
      <c r="DJ40" s="36" t="n"/>
      <c r="DK40" s="36" t="n"/>
      <c r="DL40" s="36" t="n"/>
      <c r="DM40" s="36" t="n"/>
      <c r="DN40" s="36" t="n"/>
      <c r="DO40" s="36" t="n"/>
      <c r="DP40" s="36" t="n"/>
      <c r="DQ40" s="36" t="n"/>
      <c r="DR40" s="36" t="n"/>
      <c r="DS40" s="36" t="n"/>
      <c r="DT40" s="36" t="n"/>
      <c r="DU40" s="36" t="n"/>
      <c r="DV40" s="36" t="n"/>
      <c r="DW40" s="36" t="n"/>
      <c r="DX40" s="36" t="n"/>
      <c r="DY40" s="36" t="n"/>
      <c r="DZ40" s="36" t="n"/>
      <c r="EA40" s="36" t="n"/>
      <c r="EB40" s="36" t="n"/>
      <c r="EC40" s="36" t="n"/>
      <c r="ED40" s="36" t="n"/>
      <c r="EE40" s="36" t="n"/>
      <c r="EF40" s="36" t="n"/>
      <c r="EG40" s="36" t="n"/>
      <c r="EH40" s="36" t="n"/>
      <c r="EI40" s="36" t="n"/>
      <c r="EJ40" s="36" t="n"/>
      <c r="EK40" s="36" t="n"/>
      <c r="EL40" s="36" t="n"/>
      <c r="EM40" s="36" t="n"/>
      <c r="EN40" s="36" t="n"/>
    </row>
    <row r="41">
      <c r="A41" s="306" t="n"/>
      <c r="B41" s="306" t="inlineStr">
        <is>
          <t>Referensi</t>
        </is>
      </c>
      <c r="C41" s="147" t="n"/>
      <c r="D41" s="149" t="n"/>
      <c r="E41" s="135" t="n"/>
      <c r="F41" s="135" t="n"/>
      <c r="G41" s="135" t="n"/>
      <c r="H41" s="135" t="n"/>
      <c r="I41" s="135" t="n"/>
      <c r="J41" s="135" t="n"/>
      <c r="K41" s="135" t="n"/>
      <c r="L41" s="135" t="n"/>
      <c r="M41" s="135" t="n"/>
      <c r="N41" s="135" t="n"/>
      <c r="O41" s="135" t="n"/>
      <c r="P41" s="135" t="n"/>
      <c r="Q41" s="135" t="n"/>
      <c r="R41" s="135" t="n"/>
      <c r="S41" s="135" t="n"/>
      <c r="T41" s="135" t="n"/>
      <c r="U41" s="135" t="n"/>
      <c r="V41" s="135" t="n"/>
      <c r="W41" s="135" t="n"/>
      <c r="X41" s="135" t="n"/>
      <c r="Y41" s="135" t="n"/>
      <c r="Z41" s="135" t="n"/>
      <c r="AA41" s="135" t="n"/>
      <c r="AB41" s="135" t="n"/>
      <c r="AC41" s="135" t="n"/>
      <c r="AD41" s="135" t="n"/>
      <c r="AE41" s="135" t="n"/>
      <c r="AF41" s="135" t="n"/>
      <c r="AG41" s="135" t="n"/>
      <c r="AH41" s="135" t="n"/>
      <c r="AI41" s="135" t="n"/>
      <c r="AJ41" s="135" t="n"/>
      <c r="AK41" s="135" t="n"/>
      <c r="AL41" s="135" t="n"/>
      <c r="AM41" s="135" t="n"/>
      <c r="AN41" s="135" t="n"/>
      <c r="AO41" s="135" t="n"/>
      <c r="AP41" s="135" t="n"/>
      <c r="AQ41" s="135" t="n"/>
      <c r="AR41" s="135" t="n"/>
      <c r="AS41" s="135" t="n"/>
      <c r="AT41" s="135" t="n"/>
      <c r="AU41" s="135" t="n"/>
      <c r="AV41" s="135" t="n"/>
      <c r="AW41" s="135" t="n"/>
      <c r="AX41" s="135" t="n"/>
      <c r="AY41" s="135" t="n"/>
      <c r="AZ41" s="135" t="n"/>
      <c r="BA41" s="135" t="n"/>
      <c r="BB41" s="135" t="n"/>
      <c r="BC41" s="135" t="n"/>
      <c r="BD41" s="135" t="n"/>
      <c r="BE41" s="135" t="n"/>
      <c r="BF41" s="135" t="n"/>
      <c r="BG41" s="135" t="n"/>
      <c r="BH41" s="135" t="n"/>
      <c r="BI41" s="135" t="n"/>
      <c r="BJ41" s="135" t="n"/>
      <c r="BK41" s="135" t="n"/>
      <c r="BL41" s="135" t="n"/>
      <c r="BM41" s="135" t="n"/>
      <c r="BN41" s="135" t="n"/>
      <c r="BO41" s="135" t="n"/>
      <c r="BP41" s="135" t="n"/>
      <c r="BQ41" s="135" t="n"/>
      <c r="BR41" s="135" t="n"/>
      <c r="BS41" s="135" t="n"/>
      <c r="BT41" s="135" t="n"/>
      <c r="BU41" s="135" t="n"/>
      <c r="BV41" s="135" t="n"/>
      <c r="BW41" s="135" t="n"/>
      <c r="BX41" s="135" t="n"/>
      <c r="BY41" s="135" t="n"/>
      <c r="BZ41" s="135" t="n"/>
      <c r="CA41" s="135" t="n"/>
      <c r="CB41" s="135" t="n"/>
      <c r="CC41" s="135" t="n"/>
      <c r="CD41" s="135" t="n"/>
      <c r="CE41" s="135" t="n"/>
      <c r="CF41" s="135" t="n"/>
      <c r="CG41" s="135" t="n"/>
      <c r="CH41" s="135" t="n"/>
      <c r="CI41" s="135" t="n"/>
      <c r="CJ41" s="135" t="n"/>
      <c r="CK41" s="135" t="n"/>
      <c r="CL41" s="135" t="n"/>
      <c r="CM41" s="135" t="n"/>
      <c r="CN41" s="135" t="n"/>
      <c r="CO41" s="135" t="n"/>
      <c r="CP41" s="135" t="n"/>
      <c r="CQ41" s="135" t="n"/>
      <c r="CR41" s="135" t="n"/>
      <c r="CS41" s="135" t="n"/>
      <c r="CU41" s="36" t="n"/>
      <c r="CV41" s="36" t="n"/>
      <c r="CW41" s="36" t="n"/>
      <c r="CX41" s="36" t="n"/>
      <c r="CY41" s="36" t="n"/>
      <c r="CZ41" s="36" t="n"/>
      <c r="DA41" s="36" t="n"/>
      <c r="DB41" s="36" t="n"/>
      <c r="DC41" s="36" t="n"/>
      <c r="DD41" s="36" t="n"/>
      <c r="DE41" s="36" t="n"/>
      <c r="DF41" s="36" t="n"/>
      <c r="DG41" s="36" t="n"/>
      <c r="DH41" s="36" t="n"/>
      <c r="DI41" s="36" t="n"/>
      <c r="DJ41" s="36" t="n"/>
      <c r="DK41" s="36" t="n"/>
      <c r="DL41" s="36" t="n"/>
      <c r="DM41" s="36" t="n"/>
      <c r="DN41" s="36" t="n"/>
      <c r="DO41" s="36" t="n"/>
      <c r="DP41" s="36" t="n"/>
      <c r="DQ41" s="36" t="n"/>
      <c r="DR41" s="36" t="n"/>
      <c r="DS41" s="36" t="n"/>
      <c r="DT41" s="36" t="n"/>
      <c r="DU41" s="36" t="n"/>
      <c r="DV41" s="36" t="n"/>
      <c r="DW41" s="36" t="n"/>
      <c r="DX41" s="36" t="n"/>
      <c r="DY41" s="36" t="n"/>
      <c r="DZ41" s="36" t="n"/>
      <c r="EA41" s="36" t="n"/>
      <c r="EB41" s="36" t="n"/>
      <c r="EC41" s="36" t="n"/>
      <c r="ED41" s="36" t="n"/>
      <c r="EE41" s="36" t="n"/>
      <c r="EF41" s="36" t="n"/>
      <c r="EG41" s="36" t="n"/>
      <c r="EH41" s="36" t="n"/>
      <c r="EI41" s="36" t="n"/>
      <c r="EJ41" s="36" t="n"/>
      <c r="EK41" s="36" t="n"/>
      <c r="EL41" s="36" t="n"/>
      <c r="EM41" s="36" t="n"/>
      <c r="EN41" s="36" t="n"/>
    </row>
    <row r="42">
      <c r="A42" s="146" t="inlineStr">
        <is>
          <t>004.01</t>
        </is>
      </c>
      <c r="B42" s="146" t="inlineStr">
        <is>
          <t>Bahasa Inggris</t>
        </is>
      </c>
      <c r="C42" s="147">
        <f>SUM(E42:CS42)</f>
        <v/>
      </c>
      <c r="D42" s="147" t="n"/>
      <c r="E42" s="135">
        <f>COUNTIF(AlumniPT, $A42)</f>
        <v/>
      </c>
      <c r="F42" s="135">
        <f>COUNTIF(BalaiPustakaPT, $A42)</f>
        <v/>
      </c>
      <c r="G42" s="135">
        <f>COUNTIF(KytaJayaMandiriCV, $A42)</f>
        <v/>
      </c>
      <c r="H42" s="135">
        <f>COUNTIF(SindunataCV, $A42)</f>
        <v/>
      </c>
      <c r="I42" s="135">
        <f>COUNTIF(SyiahKualaUniversityPress, $A42)</f>
        <v/>
      </c>
      <c r="J42" s="135">
        <f>COUNTIF(UINMALIKIPRESS, $A42)</f>
        <v/>
      </c>
      <c r="K42" s="135">
        <f>COUNTIF(UNISMAPRESS, $A42)</f>
        <v/>
      </c>
      <c r="L42" s="135">
        <f>COUNTIF(UnitomoPress, $A42)</f>
        <v/>
      </c>
      <c r="M42" s="135">
        <f>COUNTIF(TITIANILMUCV, $A42)</f>
        <v/>
      </c>
      <c r="N42" s="135">
        <f>COUNTIF(AlqaprintJatinangor, $A42)</f>
        <v/>
      </c>
      <c r="O42" s="135">
        <f>COUNTIF(AnantaVidyaCV, $A42)</f>
        <v/>
      </c>
      <c r="P42" s="135">
        <f>COUNTIF(AndiOffsetCV, $A42)</f>
        <v/>
      </c>
      <c r="Q42" s="135">
        <f>COUNTIF(BestariBuanaMurniGroupPT, $A42)</f>
        <v/>
      </c>
      <c r="R42" s="135">
        <f>COUNTIF(BintangSemestaMediaCV, $A42)</f>
        <v/>
      </c>
      <c r="S42" s="135">
        <f>COUNTIF(BPKTodungSutanGunungMuliaPT, $A42)</f>
        <v/>
      </c>
      <c r="T42" s="135">
        <f>COUNTIF(BrataFancyMediaPT, $A42)</f>
        <v/>
      </c>
      <c r="U42" s="135">
        <f>COUNTIF(BudiUtamaCVDeepublish, $A42)</f>
        <v/>
      </c>
      <c r="V42" s="135">
        <f>COUNTIF(BukaBukuPustaka, $A42)</f>
        <v/>
      </c>
      <c r="W42" s="135">
        <f>COUNTIF(BUMIAKSARAPT, $A42)</f>
        <v/>
      </c>
      <c r="X42" s="135">
        <f>COUNTIF(CahayaDuabelasSemestaPT, $A42)</f>
        <v/>
      </c>
      <c r="Y42" s="135">
        <f>COUNTIF(CitraAdityaBaktiPT, $A42)</f>
        <v/>
      </c>
      <c r="Z42" s="135">
        <f>COUNTIF(DeltaEdukasiPrimaCV, $A42)</f>
        <v/>
      </c>
      <c r="AA42" s="135">
        <f>COUNTIF(DIANDRAPRIMAMITRAMEDIACV, $A42)</f>
        <v/>
      </c>
      <c r="AB42" s="135">
        <f>COUNTIF(DuniaPustakaJayaPT, $A42)</f>
        <v/>
      </c>
      <c r="AC42" s="135">
        <f>COUNTIF(DutaPustakaIndonesiaPT, $A42)</f>
        <v/>
      </c>
      <c r="AD42" s="135">
        <f>COUNTIF(ElementaMediaLiterasiPT, $A42)</f>
        <v/>
      </c>
      <c r="AE42" s="135">
        <f>COUNTIF(ElexMediaKomputindoPT, $A42)</f>
        <v/>
      </c>
      <c r="AF42" s="135">
        <f>COUNTIF(EraAdicitraIntermediaPT, $A42)</f>
        <v/>
      </c>
      <c r="AG42" s="135">
        <f>COUNTIF(GarudaMasSejahteraCV, $A42)</f>
        <v/>
      </c>
      <c r="AH42" s="135">
        <f>COUNTIF(GavaMediaCV, $A42)</f>
        <v/>
      </c>
      <c r="AI42" s="135">
        <f>COUNTIF(GemaInsani, $A42)</f>
        <v/>
      </c>
      <c r="AJ42" s="135">
        <f>COUNTIF(GrahaPrintamaSelarasCV, $A42)</f>
        <v/>
      </c>
      <c r="AK42" s="135">
        <f>COUNTIF(GramediaPustakaUtamaPT, $A42)</f>
        <v/>
      </c>
      <c r="AL42" s="135">
        <f>COUNTIF(GrasindoGramediaWidiaSaranaIndonesia, $A42)</f>
        <v/>
      </c>
      <c r="AM42" s="135">
        <f>COUNTIF(IndivaMediaKreasiPT, $A42)</f>
        <v/>
      </c>
      <c r="AN42" s="135">
        <f>COUNTIF(IndocampCV, $A42)</f>
        <v/>
      </c>
      <c r="AO42" s="135">
        <f>COUNTIF(IndonesiaEmasGroup, $A42)</f>
        <v/>
      </c>
      <c r="AP42" s="135">
        <f>COUNTIF(IntanPariwaraGrupCempakaPutihPT, $A42)</f>
        <v/>
      </c>
      <c r="AQ42" s="135">
        <f>COUNTIF(InteraCV, $A42)</f>
        <v/>
      </c>
      <c r="AR42" s="135">
        <f>COUNTIF(JejakPublisherCV, $A42)</f>
        <v/>
      </c>
      <c r="AS42" s="135">
        <f>COUNTIF(JejakPustaka, $A42)</f>
        <v/>
      </c>
      <c r="AT42" s="135">
        <f>COUNTIF(JepePressMediaUtamaPT, $A42)</f>
        <v/>
      </c>
      <c r="AU42" s="135">
        <f>COUNTIF(KanisiusPT, $A42)</f>
        <v/>
      </c>
      <c r="AV42" s="135">
        <f>COUNTIF(KesaintBlancIndahPT, $A42)</f>
        <v/>
      </c>
      <c r="AW42" s="135">
        <f>COUNTIF(KompasMediaNusantaraPenerbitBukuKompas, $A42)</f>
        <v/>
      </c>
      <c r="AX42" s="135">
        <f>COUNTIF(LanggamPustaka, $A42)</f>
        <v/>
      </c>
      <c r="AY42" s="135">
        <f>COUNTIF(LatifKittoMahesaPT, $A42)</f>
        <v/>
      </c>
      <c r="AZ42" s="135">
        <f>COUNTIF(LENTERAHATIPT, $A42)</f>
        <v/>
      </c>
      <c r="BA42" s="135">
        <f>COUNTIF(LenteraPustakaIndonesia, $A42)</f>
        <v/>
      </c>
      <c r="BB42" s="135">
        <f>COUNTIF(LiterasiNusantaraAbadiGroupPT, $A42)</f>
        <v/>
      </c>
      <c r="BC42" s="135">
        <f>COUNTIF(LiterindoBerkahKaryaPT, $A42)</f>
        <v/>
      </c>
      <c r="BD42" s="135">
        <f>COUNTIF(LOKAAKSARACV, $A42)</f>
        <v/>
      </c>
      <c r="BE42" s="135">
        <f>COUNTIF(LuximaMetroMediaPT, $A42)</f>
        <v/>
      </c>
      <c r="BF42" s="135">
        <f>COUNTIF(MandarMajuCV, $A42)</f>
        <v/>
      </c>
      <c r="BG42" s="135">
        <f>COUNTIF(MediaAkselerasi, $A42)</f>
        <v/>
      </c>
      <c r="BH42" s="135">
        <f>COUNTIF(MediaCendekiaMuslimCV, $A42)</f>
        <v/>
      </c>
      <c r="BI42" s="135">
        <f>COUNTIF(MediaDinamikaSelarasPT, $A42)</f>
        <v/>
      </c>
      <c r="BJ42" s="135">
        <f>COUNTIF(MediaKaryaPutraCV, $A42)</f>
        <v/>
      </c>
      <c r="BK42" s="135">
        <f>COUNTIF(MediaPressindoPT, $A42)</f>
        <v/>
      </c>
      <c r="BL42" s="135">
        <f>COUNTIF(MediantaraSemestaPT, $A42)</f>
        <v/>
      </c>
      <c r="BM42" s="135">
        <f>COUNTIF(MelaniaPublishingCV, $A42)</f>
        <v/>
      </c>
      <c r="BN42" s="135">
        <f>COUNTIF(MutiaraAksaraCV, $A42)</f>
        <v/>
      </c>
      <c r="BO42" s="135">
        <f>COUNTIF(NafalGlobalNusantaraPT, $A42)</f>
        <v/>
      </c>
      <c r="BP42" s="135">
        <f>COUNTIF(NiagaSwadayaPT, $A42)</f>
        <v/>
      </c>
      <c r="BQ42" s="135">
        <f>COUNTIF(NuansaCendekiaCV, $A42)</f>
        <v/>
      </c>
      <c r="BR42" s="135">
        <f>COUNTIF(PenebarSwadayaPT, $A42)</f>
        <v/>
      </c>
      <c r="BS42" s="135">
        <f>COUNTIF(PenerbitAdab, $A42)</f>
        <v/>
      </c>
      <c r="BT42" s="135">
        <f>COUNTIF(PenerbitEGC, $A42)</f>
        <v/>
      </c>
      <c r="BU42" s="135">
        <f>COUNTIF(PenerbitIPBPressPT, $A42)</f>
        <v/>
      </c>
      <c r="BV42" s="135">
        <f>COUNTIF(PenerbitSalemba, $A42)</f>
        <v/>
      </c>
      <c r="BW42" s="135">
        <f>COUNTIF(PohonCahayaSemestaPT, $A42)</f>
        <v/>
      </c>
      <c r="BX42" s="135">
        <f>COUNTIF(PranaDinamikaSejahteraPT, $A42)</f>
        <v/>
      </c>
      <c r="BY42" s="135">
        <f>COUNTIF(PrenadaMediaGroup, $A42)</f>
        <v/>
      </c>
      <c r="BZ42" s="135">
        <f>COUNTIF(PusatDatadanAnalisaTempoPT, $A42)</f>
        <v/>
      </c>
      <c r="CA42" s="135">
        <f>COUNTIF(PuspaSwaraPT, $A42)</f>
        <v/>
      </c>
      <c r="CB42" s="135">
        <f>COUNTIF(PustakaBaruPress, $A42)</f>
        <v/>
      </c>
      <c r="CC42" s="135">
        <f>COUNTIF(PustakaBengawanCV, $A42)</f>
        <v/>
      </c>
      <c r="CD42" s="135">
        <f>COUNTIF(PustakaRumahCintaCV, $A42)</f>
        <v/>
      </c>
      <c r="CE42" s="135">
        <f>COUNTIF(RajaGrafindoPersadaPT, $A42)</f>
        <v/>
      </c>
      <c r="CF42" s="135">
        <f>COUNTIF(RajawaliIntanCemerlang, $A42)</f>
        <v/>
      </c>
      <c r="CG42" s="135">
        <f>COUNTIF(RayyanaKomunikasindoPT, $A42)</f>
        <v/>
      </c>
      <c r="CH42" s="135">
        <f>COUNTIF(RefikaAditamaPT, $A42)</f>
        <v/>
      </c>
      <c r="CI42" s="135">
        <f>COUNTIF(RemajaRosdakaryaPT, $A42)</f>
        <v/>
      </c>
      <c r="CJ42" s="135">
        <f>COUNTIF(ReneTurosIndonesiaPT, $A42)</f>
        <v/>
      </c>
      <c r="CK42" s="135">
        <f>COUNTIF(SaranaPancakaryaNusaPT, $A42)</f>
        <v/>
      </c>
      <c r="CL42" s="135">
        <f>COUNTIF(ScopindoMediaPustakaPT, $A42)</f>
        <v/>
      </c>
      <c r="CM42" s="135">
        <f>COUNTIF(SetiAjiCV, $A42)</f>
        <v/>
      </c>
      <c r="CN42" s="135">
        <f>COUNTIF(SinergiPrimaMagnaCV, $A42)</f>
        <v/>
      </c>
      <c r="CO42" s="135">
        <f>COUNTIF(TazkiaInvestindoUtamaPT, $A42)</f>
        <v/>
      </c>
      <c r="CP42" s="135">
        <f>COUNTIF(TeguhKaryaCV, $A42)</f>
        <v/>
      </c>
      <c r="CQ42" s="135">
        <f>COUNTIF(TigaSerangkaiPustakaMandiriPT, $A42)</f>
        <v/>
      </c>
      <c r="CR42" s="135">
        <f>COUNTIF(TrubusSwadayaPT, $A42)</f>
        <v/>
      </c>
      <c r="CS42" s="135">
        <f>COUNTIF(UGMPress, $A42)</f>
        <v/>
      </c>
      <c r="CU42" s="36" t="n"/>
      <c r="CV42" s="36" t="n"/>
      <c r="CW42" s="36" t="n"/>
      <c r="CX42" s="36" t="n"/>
      <c r="CY42" s="36" t="n"/>
      <c r="CZ42" s="36" t="n"/>
      <c r="DA42" s="36" t="n"/>
      <c r="DB42" s="36" t="n"/>
      <c r="DC42" s="36" t="n"/>
      <c r="DD42" s="36" t="n"/>
      <c r="DE42" s="36" t="n"/>
      <c r="DF42" s="36" t="n"/>
      <c r="DG42" s="36" t="n"/>
      <c r="DH42" s="36" t="n"/>
      <c r="DI42" s="36" t="n"/>
      <c r="DJ42" s="36" t="n"/>
      <c r="DK42" s="36" t="n"/>
      <c r="DL42" s="36" t="n"/>
      <c r="DM42" s="36" t="n"/>
      <c r="DN42" s="36" t="n"/>
      <c r="DO42" s="36" t="n"/>
      <c r="DP42" s="36" t="n"/>
      <c r="DQ42" s="36" t="n"/>
      <c r="DR42" s="36" t="n"/>
      <c r="DS42" s="36" t="n"/>
      <c r="DT42" s="36" t="n"/>
      <c r="DU42" s="36" t="n"/>
      <c r="DV42" s="36" t="n"/>
      <c r="DW42" s="36" t="n"/>
      <c r="DX42" s="36" t="n"/>
      <c r="DY42" s="36" t="n"/>
      <c r="DZ42" s="36" t="n"/>
      <c r="EA42" s="36" t="n"/>
      <c r="EB42" s="36" t="n"/>
      <c r="EC42" s="36" t="n"/>
      <c r="ED42" s="36" t="n"/>
      <c r="EE42" s="36" t="n"/>
      <c r="EF42" s="36" t="n"/>
      <c r="EG42" s="36" t="n"/>
      <c r="EH42" s="36" t="n"/>
      <c r="EI42" s="36" t="n"/>
      <c r="EJ42" s="36" t="n"/>
      <c r="EK42" s="36" t="n"/>
      <c r="EL42" s="36" t="n"/>
      <c r="EM42" s="36" t="n"/>
      <c r="EN42" s="36" t="n"/>
    </row>
    <row r="43">
      <c r="A43" s="146" t="inlineStr">
        <is>
          <t>004.02</t>
        </is>
      </c>
      <c r="B43" s="146" t="inlineStr">
        <is>
          <t>Ilmu Pengetahuan Sosial</t>
        </is>
      </c>
      <c r="C43" s="147">
        <f>SUM(E43:CS43)</f>
        <v/>
      </c>
      <c r="D43" s="147" t="n"/>
      <c r="E43" s="135">
        <f>COUNTIF(AlumniPT, $A43)</f>
        <v/>
      </c>
      <c r="F43" s="135">
        <f>COUNTIF(BalaiPustakaPT, $A43)</f>
        <v/>
      </c>
      <c r="G43" s="135">
        <f>COUNTIF(KytaJayaMandiriCV, $A43)</f>
        <v/>
      </c>
      <c r="H43" s="135">
        <f>COUNTIF(SindunataCV, $A43)</f>
        <v/>
      </c>
      <c r="I43" s="135">
        <f>COUNTIF(SyiahKualaUniversityPress, $A43)</f>
        <v/>
      </c>
      <c r="J43" s="135">
        <f>COUNTIF(UINMALIKIPRESS, $A43)</f>
        <v/>
      </c>
      <c r="K43" s="135">
        <f>COUNTIF(UNISMAPRESS, $A43)</f>
        <v/>
      </c>
      <c r="L43" s="135">
        <f>COUNTIF(UnitomoPress, $A43)</f>
        <v/>
      </c>
      <c r="M43" s="135">
        <f>COUNTIF(TITIANILMUCV, $A43)</f>
        <v/>
      </c>
      <c r="N43" s="135">
        <f>COUNTIF(AlqaprintJatinangor, $A43)</f>
        <v/>
      </c>
      <c r="O43" s="135">
        <f>COUNTIF(AnantaVidyaCV, $A43)</f>
        <v/>
      </c>
      <c r="P43" s="135">
        <f>COUNTIF(AndiOffsetCV, $A43)</f>
        <v/>
      </c>
      <c r="Q43" s="135">
        <f>COUNTIF(BestariBuanaMurniGroupPT, $A43)</f>
        <v/>
      </c>
      <c r="R43" s="135">
        <f>COUNTIF(BintangSemestaMediaCV, $A43)</f>
        <v/>
      </c>
      <c r="S43" s="135">
        <f>COUNTIF(BPKTodungSutanGunungMuliaPT, $A43)</f>
        <v/>
      </c>
      <c r="T43" s="135">
        <f>COUNTIF(BrataFancyMediaPT, $A43)</f>
        <v/>
      </c>
      <c r="U43" s="135">
        <f>COUNTIF(BudiUtamaCVDeepublish, $A43)</f>
        <v/>
      </c>
      <c r="V43" s="135">
        <f>COUNTIF(BukaBukuPustaka, $A43)</f>
        <v/>
      </c>
      <c r="W43" s="135">
        <f>COUNTIF(BUMIAKSARAPT, $A43)</f>
        <v/>
      </c>
      <c r="X43" s="135">
        <f>COUNTIF(CahayaDuabelasSemestaPT, $A43)</f>
        <v/>
      </c>
      <c r="Y43" s="135">
        <f>COUNTIF(CitraAdityaBaktiPT, $A43)</f>
        <v/>
      </c>
      <c r="Z43" s="135">
        <f>COUNTIF(DeltaEdukasiPrimaCV, $A43)</f>
        <v/>
      </c>
      <c r="AA43" s="135">
        <f>COUNTIF(DIANDRAPRIMAMITRAMEDIACV, $A43)</f>
        <v/>
      </c>
      <c r="AB43" s="135">
        <f>COUNTIF(DuniaPustakaJayaPT, $A43)</f>
        <v/>
      </c>
      <c r="AC43" s="135">
        <f>COUNTIF(DutaPustakaIndonesiaPT, $A43)</f>
        <v/>
      </c>
      <c r="AD43" s="135">
        <f>COUNTIF(ElementaMediaLiterasiPT, $A43)</f>
        <v/>
      </c>
      <c r="AE43" s="135">
        <f>COUNTIF(ElexMediaKomputindoPT, $A43)</f>
        <v/>
      </c>
      <c r="AF43" s="135">
        <f>COUNTIF(EraAdicitraIntermediaPT, $A43)</f>
        <v/>
      </c>
      <c r="AG43" s="135">
        <f>COUNTIF(GarudaMasSejahteraCV, $A43)</f>
        <v/>
      </c>
      <c r="AH43" s="135">
        <f>COUNTIF(GavaMediaCV, $A43)</f>
        <v/>
      </c>
      <c r="AI43" s="135">
        <f>COUNTIF(GemaInsani, $A43)</f>
        <v/>
      </c>
      <c r="AJ43" s="135">
        <f>COUNTIF(GrahaPrintamaSelarasCV, $A43)</f>
        <v/>
      </c>
      <c r="AK43" s="135">
        <f>COUNTIF(GramediaPustakaUtamaPT, $A43)</f>
        <v/>
      </c>
      <c r="AL43" s="135">
        <f>COUNTIF(GrasindoGramediaWidiaSaranaIndonesia, $A43)</f>
        <v/>
      </c>
      <c r="AM43" s="135">
        <f>COUNTIF(IndivaMediaKreasiPT, $A43)</f>
        <v/>
      </c>
      <c r="AN43" s="135">
        <f>COUNTIF(IndocampCV, $A43)</f>
        <v/>
      </c>
      <c r="AO43" s="135">
        <f>COUNTIF(IndonesiaEmasGroup, $A43)</f>
        <v/>
      </c>
      <c r="AP43" s="135">
        <f>COUNTIF(IntanPariwaraGrupCempakaPutihPT, $A43)</f>
        <v/>
      </c>
      <c r="AQ43" s="135">
        <f>COUNTIF(InteraCV, $A43)</f>
        <v/>
      </c>
      <c r="AR43" s="135">
        <f>COUNTIF(JejakPublisherCV, $A43)</f>
        <v/>
      </c>
      <c r="AS43" s="135">
        <f>COUNTIF(JejakPustaka, $A43)</f>
        <v/>
      </c>
      <c r="AT43" s="135">
        <f>COUNTIF(JepePressMediaUtamaPT, $A43)</f>
        <v/>
      </c>
      <c r="AU43" s="135">
        <f>COUNTIF(KanisiusPT, $A43)</f>
        <v/>
      </c>
      <c r="AV43" s="135">
        <f>COUNTIF(KesaintBlancIndahPT, $A43)</f>
        <v/>
      </c>
      <c r="AW43" s="135">
        <f>COUNTIF(KompasMediaNusantaraPenerbitBukuKompas, $A43)</f>
        <v/>
      </c>
      <c r="AX43" s="135">
        <f>COUNTIF(LanggamPustaka, $A43)</f>
        <v/>
      </c>
      <c r="AY43" s="135">
        <f>COUNTIF(LatifKittoMahesaPT, $A43)</f>
        <v/>
      </c>
      <c r="AZ43" s="135">
        <f>COUNTIF(LENTERAHATIPT, $A43)</f>
        <v/>
      </c>
      <c r="BA43" s="135">
        <f>COUNTIF(LenteraPustakaIndonesia, $A43)</f>
        <v/>
      </c>
      <c r="BB43" s="135">
        <f>COUNTIF(LiterasiNusantaraAbadiGroupPT, $A43)</f>
        <v/>
      </c>
      <c r="BC43" s="135">
        <f>COUNTIF(LiterindoBerkahKaryaPT, $A43)</f>
        <v/>
      </c>
      <c r="BD43" s="135">
        <f>COUNTIF(LOKAAKSARACV, $A43)</f>
        <v/>
      </c>
      <c r="BE43" s="135">
        <f>COUNTIF(LuximaMetroMediaPT, $A43)</f>
        <v/>
      </c>
      <c r="BF43" s="135">
        <f>COUNTIF(MandarMajuCV, $A43)</f>
        <v/>
      </c>
      <c r="BG43" s="135">
        <f>COUNTIF(MediaAkselerasi, $A43)</f>
        <v/>
      </c>
      <c r="BH43" s="135">
        <f>COUNTIF(MediaCendekiaMuslimCV, $A43)</f>
        <v/>
      </c>
      <c r="BI43" s="135">
        <f>COUNTIF(MediaDinamikaSelarasPT, $A43)</f>
        <v/>
      </c>
      <c r="BJ43" s="135">
        <f>COUNTIF(MediaKaryaPutraCV, $A43)</f>
        <v/>
      </c>
      <c r="BK43" s="135">
        <f>COUNTIF(MediaPressindoPT, $A43)</f>
        <v/>
      </c>
      <c r="BL43" s="135">
        <f>COUNTIF(MediantaraSemestaPT, $A43)</f>
        <v/>
      </c>
      <c r="BM43" s="135">
        <f>COUNTIF(MelaniaPublishingCV, $A43)</f>
        <v/>
      </c>
      <c r="BN43" s="135">
        <f>COUNTIF(MutiaraAksaraCV, $A43)</f>
        <v/>
      </c>
      <c r="BO43" s="135">
        <f>COUNTIF(NafalGlobalNusantaraPT, $A43)</f>
        <v/>
      </c>
      <c r="BP43" s="135">
        <f>COUNTIF(NiagaSwadayaPT, $A43)</f>
        <v/>
      </c>
      <c r="BQ43" s="135">
        <f>COUNTIF(NuansaCendekiaCV, $A43)</f>
        <v/>
      </c>
      <c r="BR43" s="135">
        <f>COUNTIF(PenebarSwadayaPT, $A43)</f>
        <v/>
      </c>
      <c r="BS43" s="135">
        <f>COUNTIF(PenerbitAdab, $A43)</f>
        <v/>
      </c>
      <c r="BT43" s="135">
        <f>COUNTIF(PenerbitEGC, $A43)</f>
        <v/>
      </c>
      <c r="BU43" s="135">
        <f>COUNTIF(PenerbitIPBPressPT, $A43)</f>
        <v/>
      </c>
      <c r="BV43" s="135">
        <f>COUNTIF(PenerbitSalemba, $A43)</f>
        <v/>
      </c>
      <c r="BW43" s="135">
        <f>COUNTIF(PohonCahayaSemestaPT, $A43)</f>
        <v/>
      </c>
      <c r="BX43" s="135">
        <f>COUNTIF(PranaDinamikaSejahteraPT, $A43)</f>
        <v/>
      </c>
      <c r="BY43" s="135">
        <f>COUNTIF(PrenadaMediaGroup, $A43)</f>
        <v/>
      </c>
      <c r="BZ43" s="135">
        <f>COUNTIF(PusatDatadanAnalisaTempoPT, $A43)</f>
        <v/>
      </c>
      <c r="CA43" s="135">
        <f>COUNTIF(PuspaSwaraPT, $A43)</f>
        <v/>
      </c>
      <c r="CB43" s="135">
        <f>COUNTIF(PustakaBaruPress, $A43)</f>
        <v/>
      </c>
      <c r="CC43" s="135">
        <f>COUNTIF(PustakaBengawanCV, $A43)</f>
        <v/>
      </c>
      <c r="CD43" s="135">
        <f>COUNTIF(PustakaRumahCintaCV, $A43)</f>
        <v/>
      </c>
      <c r="CE43" s="135">
        <f>COUNTIF(RajaGrafindoPersadaPT, $A43)</f>
        <v/>
      </c>
      <c r="CF43" s="135">
        <f>COUNTIF(RajawaliIntanCemerlang, $A43)</f>
        <v/>
      </c>
      <c r="CG43" s="135">
        <f>COUNTIF(RayyanaKomunikasindoPT, $A43)</f>
        <v/>
      </c>
      <c r="CH43" s="135">
        <f>COUNTIF(RefikaAditamaPT, $A43)</f>
        <v/>
      </c>
      <c r="CI43" s="135">
        <f>COUNTIF(RemajaRosdakaryaPT, $A43)</f>
        <v/>
      </c>
      <c r="CJ43" s="135">
        <f>COUNTIF(ReneTurosIndonesiaPT, $A43)</f>
        <v/>
      </c>
      <c r="CK43" s="135">
        <f>COUNTIF(SaranaPancakaryaNusaPT, $A43)</f>
        <v/>
      </c>
      <c r="CL43" s="135">
        <f>COUNTIF(ScopindoMediaPustakaPT, $A43)</f>
        <v/>
      </c>
      <c r="CM43" s="135">
        <f>COUNTIF(SetiAjiCV, $A43)</f>
        <v/>
      </c>
      <c r="CN43" s="135">
        <f>COUNTIF(SinergiPrimaMagnaCV, $A43)</f>
        <v/>
      </c>
      <c r="CO43" s="135">
        <f>COUNTIF(TazkiaInvestindoUtamaPT, $A43)</f>
        <v/>
      </c>
      <c r="CP43" s="135">
        <f>COUNTIF(TeguhKaryaCV, $A43)</f>
        <v/>
      </c>
      <c r="CQ43" s="135">
        <f>COUNTIF(TigaSerangkaiPustakaMandiriPT, $A43)</f>
        <v/>
      </c>
      <c r="CR43" s="135">
        <f>COUNTIF(TrubusSwadayaPT, $A43)</f>
        <v/>
      </c>
      <c r="CS43" s="135">
        <f>COUNTIF(UGMPress, $A43)</f>
        <v/>
      </c>
      <c r="CU43" s="36" t="n"/>
      <c r="CV43" s="36" t="n"/>
      <c r="CW43" s="36" t="n"/>
      <c r="CX43" s="36" t="n"/>
      <c r="CY43" s="36" t="n"/>
      <c r="CZ43" s="36" t="n"/>
      <c r="DA43" s="36" t="n"/>
      <c r="DB43" s="36" t="n"/>
      <c r="DC43" s="36" t="n"/>
      <c r="DD43" s="36" t="n"/>
      <c r="DE43" s="36" t="n"/>
      <c r="DF43" s="36" t="n"/>
      <c r="DG43" s="36" t="n"/>
      <c r="DH43" s="36" t="n"/>
      <c r="DI43" s="36" t="n"/>
      <c r="DJ43" s="36" t="n"/>
      <c r="DK43" s="36" t="n"/>
      <c r="DL43" s="36" t="n"/>
      <c r="DM43" s="36" t="n"/>
      <c r="DN43" s="36" t="n"/>
      <c r="DO43" s="36" t="n"/>
      <c r="DP43" s="36" t="n"/>
      <c r="DQ43" s="36" t="n"/>
      <c r="DR43" s="36" t="n"/>
      <c r="DS43" s="36" t="n"/>
      <c r="DT43" s="36" t="n"/>
      <c r="DU43" s="36" t="n"/>
      <c r="DV43" s="36" t="n"/>
      <c r="DW43" s="36" t="n"/>
      <c r="DX43" s="36" t="n"/>
      <c r="DY43" s="36" t="n"/>
      <c r="DZ43" s="36" t="n"/>
      <c r="EA43" s="36" t="n"/>
      <c r="EB43" s="36" t="n"/>
      <c r="EC43" s="36" t="n"/>
      <c r="ED43" s="36" t="n"/>
      <c r="EE43" s="36" t="n"/>
      <c r="EF43" s="36" t="n"/>
      <c r="EG43" s="36" t="n"/>
      <c r="EH43" s="36" t="n"/>
      <c r="EI43" s="36" t="n"/>
      <c r="EJ43" s="36" t="n"/>
      <c r="EK43" s="36" t="n"/>
      <c r="EL43" s="36" t="n"/>
      <c r="EM43" s="36" t="n"/>
      <c r="EN43" s="36" t="n"/>
    </row>
    <row r="44">
      <c r="A44" s="154" t="inlineStr">
        <is>
          <t>004.03</t>
        </is>
      </c>
      <c r="B44" s="154" t="inlineStr">
        <is>
          <t>Ilmu Pengetahuan Alam</t>
        </is>
      </c>
      <c r="C44" s="147">
        <f>SUM(E44:CS44)</f>
        <v/>
      </c>
      <c r="D44" s="147" t="n"/>
      <c r="E44" s="135">
        <f>COUNTIF(AlumniPT, $A44)</f>
        <v/>
      </c>
      <c r="F44" s="135">
        <f>COUNTIF(BalaiPustakaPT, $A44)</f>
        <v/>
      </c>
      <c r="G44" s="135">
        <f>COUNTIF(KytaJayaMandiriCV, $A44)</f>
        <v/>
      </c>
      <c r="H44" s="135">
        <f>COUNTIF(SindunataCV, $A44)</f>
        <v/>
      </c>
      <c r="I44" s="135">
        <f>COUNTIF(SyiahKualaUniversityPress, $A44)</f>
        <v/>
      </c>
      <c r="J44" s="135">
        <f>COUNTIF(UINMALIKIPRESS, $A44)</f>
        <v/>
      </c>
      <c r="K44" s="135">
        <f>COUNTIF(UNISMAPRESS, $A44)</f>
        <v/>
      </c>
      <c r="L44" s="135">
        <f>COUNTIF(UnitomoPress, $A44)</f>
        <v/>
      </c>
      <c r="M44" s="135">
        <f>COUNTIF(TITIANILMUCV, $A44)</f>
        <v/>
      </c>
      <c r="N44" s="135">
        <f>COUNTIF(AlqaprintJatinangor, $A44)</f>
        <v/>
      </c>
      <c r="O44" s="135">
        <f>COUNTIF(AnantaVidyaCV, $A44)</f>
        <v/>
      </c>
      <c r="P44" s="135">
        <f>COUNTIF(AndiOffsetCV, $A44)</f>
        <v/>
      </c>
      <c r="Q44" s="135">
        <f>COUNTIF(BestariBuanaMurniGroupPT, $A44)</f>
        <v/>
      </c>
      <c r="R44" s="135">
        <f>COUNTIF(BintangSemestaMediaCV, $A44)</f>
        <v/>
      </c>
      <c r="S44" s="135">
        <f>COUNTIF(BPKTodungSutanGunungMuliaPT, $A44)</f>
        <v/>
      </c>
      <c r="T44" s="135">
        <f>COUNTIF(BrataFancyMediaPT, $A44)</f>
        <v/>
      </c>
      <c r="U44" s="135">
        <f>COUNTIF(BudiUtamaCVDeepublish, $A44)</f>
        <v/>
      </c>
      <c r="V44" s="135">
        <f>COUNTIF(BukaBukuPustaka, $A44)</f>
        <v/>
      </c>
      <c r="W44" s="135">
        <f>COUNTIF(BUMIAKSARAPT, $A44)</f>
        <v/>
      </c>
      <c r="X44" s="135">
        <f>COUNTIF(CahayaDuabelasSemestaPT, $A44)</f>
        <v/>
      </c>
      <c r="Y44" s="135">
        <f>COUNTIF(CitraAdityaBaktiPT, $A44)</f>
        <v/>
      </c>
      <c r="Z44" s="135">
        <f>COUNTIF(DeltaEdukasiPrimaCV, $A44)</f>
        <v/>
      </c>
      <c r="AA44" s="135">
        <f>COUNTIF(DIANDRAPRIMAMITRAMEDIACV, $A44)</f>
        <v/>
      </c>
      <c r="AB44" s="135">
        <f>COUNTIF(DuniaPustakaJayaPT, $A44)</f>
        <v/>
      </c>
      <c r="AC44" s="135">
        <f>COUNTIF(DutaPustakaIndonesiaPT, $A44)</f>
        <v/>
      </c>
      <c r="AD44" s="135">
        <f>COUNTIF(ElementaMediaLiterasiPT, $A44)</f>
        <v/>
      </c>
      <c r="AE44" s="135">
        <f>COUNTIF(ElexMediaKomputindoPT, $A44)</f>
        <v/>
      </c>
      <c r="AF44" s="135">
        <f>COUNTIF(EraAdicitraIntermediaPT, $A44)</f>
        <v/>
      </c>
      <c r="AG44" s="135">
        <f>COUNTIF(GarudaMasSejahteraCV, $A44)</f>
        <v/>
      </c>
      <c r="AH44" s="135">
        <f>COUNTIF(GavaMediaCV, $A44)</f>
        <v/>
      </c>
      <c r="AI44" s="135">
        <f>COUNTIF(GemaInsani, $A44)</f>
        <v/>
      </c>
      <c r="AJ44" s="135">
        <f>COUNTIF(GrahaPrintamaSelarasCV, $A44)</f>
        <v/>
      </c>
      <c r="AK44" s="135">
        <f>COUNTIF(GramediaPustakaUtamaPT, $A44)</f>
        <v/>
      </c>
      <c r="AL44" s="135">
        <f>COUNTIF(GrasindoGramediaWidiaSaranaIndonesia, $A44)</f>
        <v/>
      </c>
      <c r="AM44" s="135">
        <f>COUNTIF(IndivaMediaKreasiPT, $A44)</f>
        <v/>
      </c>
      <c r="AN44" s="135">
        <f>COUNTIF(IndocampCV, $A44)</f>
        <v/>
      </c>
      <c r="AO44" s="135">
        <f>COUNTIF(IndonesiaEmasGroup, $A44)</f>
        <v/>
      </c>
      <c r="AP44" s="135">
        <f>COUNTIF(IntanPariwaraGrupCempakaPutihPT, $A44)</f>
        <v/>
      </c>
      <c r="AQ44" s="135">
        <f>COUNTIF(InteraCV, $A44)</f>
        <v/>
      </c>
      <c r="AR44" s="135">
        <f>COUNTIF(JejakPublisherCV, $A44)</f>
        <v/>
      </c>
      <c r="AS44" s="135">
        <f>COUNTIF(JejakPustaka, $A44)</f>
        <v/>
      </c>
      <c r="AT44" s="135">
        <f>COUNTIF(JepePressMediaUtamaPT, $A44)</f>
        <v/>
      </c>
      <c r="AU44" s="135">
        <f>COUNTIF(KanisiusPT, $A44)</f>
        <v/>
      </c>
      <c r="AV44" s="135">
        <f>COUNTIF(KesaintBlancIndahPT, $A44)</f>
        <v/>
      </c>
      <c r="AW44" s="135">
        <f>COUNTIF(KompasMediaNusantaraPenerbitBukuKompas, $A44)</f>
        <v/>
      </c>
      <c r="AX44" s="135">
        <f>COUNTIF(LanggamPustaka, $A44)</f>
        <v/>
      </c>
      <c r="AY44" s="135">
        <f>COUNTIF(LatifKittoMahesaPT, $A44)</f>
        <v/>
      </c>
      <c r="AZ44" s="135">
        <f>COUNTIF(LENTERAHATIPT, $A44)</f>
        <v/>
      </c>
      <c r="BA44" s="135">
        <f>COUNTIF(LenteraPustakaIndonesia, $A44)</f>
        <v/>
      </c>
      <c r="BB44" s="135">
        <f>COUNTIF(LiterasiNusantaraAbadiGroupPT, $A44)</f>
        <v/>
      </c>
      <c r="BC44" s="135">
        <f>COUNTIF(LiterindoBerkahKaryaPT, $A44)</f>
        <v/>
      </c>
      <c r="BD44" s="135">
        <f>COUNTIF(LOKAAKSARACV, $A44)</f>
        <v/>
      </c>
      <c r="BE44" s="135">
        <f>COUNTIF(LuximaMetroMediaPT, $A44)</f>
        <v/>
      </c>
      <c r="BF44" s="135">
        <f>COUNTIF(MandarMajuCV, $A44)</f>
        <v/>
      </c>
      <c r="BG44" s="135">
        <f>COUNTIF(MediaAkselerasi, $A44)</f>
        <v/>
      </c>
      <c r="BH44" s="135">
        <f>COUNTIF(MediaCendekiaMuslimCV, $A44)</f>
        <v/>
      </c>
      <c r="BI44" s="135">
        <f>COUNTIF(MediaDinamikaSelarasPT, $A44)</f>
        <v/>
      </c>
      <c r="BJ44" s="135">
        <f>COUNTIF(MediaKaryaPutraCV, $A44)</f>
        <v/>
      </c>
      <c r="BK44" s="135">
        <f>COUNTIF(MediaPressindoPT, $A44)</f>
        <v/>
      </c>
      <c r="BL44" s="135">
        <f>COUNTIF(MediantaraSemestaPT, $A44)</f>
        <v/>
      </c>
      <c r="BM44" s="135">
        <f>COUNTIF(MelaniaPublishingCV, $A44)</f>
        <v/>
      </c>
      <c r="BN44" s="135">
        <f>COUNTIF(MutiaraAksaraCV, $A44)</f>
        <v/>
      </c>
      <c r="BO44" s="135">
        <f>COUNTIF(NafalGlobalNusantaraPT, $A44)</f>
        <v/>
      </c>
      <c r="BP44" s="135">
        <f>COUNTIF(NiagaSwadayaPT, $A44)</f>
        <v/>
      </c>
      <c r="BQ44" s="135">
        <f>COUNTIF(NuansaCendekiaCV, $A44)</f>
        <v/>
      </c>
      <c r="BR44" s="135">
        <f>COUNTIF(PenebarSwadayaPT, $A44)</f>
        <v/>
      </c>
      <c r="BS44" s="135">
        <f>COUNTIF(PenerbitAdab, $A44)</f>
        <v/>
      </c>
      <c r="BT44" s="135">
        <f>COUNTIF(PenerbitEGC, $A44)</f>
        <v/>
      </c>
      <c r="BU44" s="135">
        <f>COUNTIF(PenerbitIPBPressPT, $A44)</f>
        <v/>
      </c>
      <c r="BV44" s="135">
        <f>COUNTIF(PenerbitSalemba, $A44)</f>
        <v/>
      </c>
      <c r="BW44" s="135">
        <f>COUNTIF(PohonCahayaSemestaPT, $A44)</f>
        <v/>
      </c>
      <c r="BX44" s="135">
        <f>COUNTIF(PranaDinamikaSejahteraPT, $A44)</f>
        <v/>
      </c>
      <c r="BY44" s="135">
        <f>COUNTIF(PrenadaMediaGroup, $A44)</f>
        <v/>
      </c>
      <c r="BZ44" s="135">
        <f>COUNTIF(PusatDatadanAnalisaTempoPT, $A44)</f>
        <v/>
      </c>
      <c r="CA44" s="135">
        <f>COUNTIF(PuspaSwaraPT, $A44)</f>
        <v/>
      </c>
      <c r="CB44" s="135">
        <f>COUNTIF(PustakaBaruPress, $A44)</f>
        <v/>
      </c>
      <c r="CC44" s="135">
        <f>COUNTIF(PustakaBengawanCV, $A44)</f>
        <v/>
      </c>
      <c r="CD44" s="135">
        <f>COUNTIF(PustakaRumahCintaCV, $A44)</f>
        <v/>
      </c>
      <c r="CE44" s="135">
        <f>COUNTIF(RajaGrafindoPersadaPT, $A44)</f>
        <v/>
      </c>
      <c r="CF44" s="135">
        <f>COUNTIF(RajawaliIntanCemerlang, $A44)</f>
        <v/>
      </c>
      <c r="CG44" s="135">
        <f>COUNTIF(RayyanaKomunikasindoPT, $A44)</f>
        <v/>
      </c>
      <c r="CH44" s="135">
        <f>COUNTIF(RefikaAditamaPT, $A44)</f>
        <v/>
      </c>
      <c r="CI44" s="135">
        <f>COUNTIF(RemajaRosdakaryaPT, $A44)</f>
        <v/>
      </c>
      <c r="CJ44" s="135">
        <f>COUNTIF(ReneTurosIndonesiaPT, $A44)</f>
        <v/>
      </c>
      <c r="CK44" s="135">
        <f>COUNTIF(SaranaPancakaryaNusaPT, $A44)</f>
        <v/>
      </c>
      <c r="CL44" s="135">
        <f>COUNTIF(ScopindoMediaPustakaPT, $A44)</f>
        <v/>
      </c>
      <c r="CM44" s="135">
        <f>COUNTIF(SetiAjiCV, $A44)</f>
        <v/>
      </c>
      <c r="CN44" s="135">
        <f>COUNTIF(SinergiPrimaMagnaCV, $A44)</f>
        <v/>
      </c>
      <c r="CO44" s="135">
        <f>COUNTIF(TazkiaInvestindoUtamaPT, $A44)</f>
        <v/>
      </c>
      <c r="CP44" s="135">
        <f>COUNTIF(TeguhKaryaCV, $A44)</f>
        <v/>
      </c>
      <c r="CQ44" s="135">
        <f>COUNTIF(TigaSerangkaiPustakaMandiriPT, $A44)</f>
        <v/>
      </c>
      <c r="CR44" s="135">
        <f>COUNTIF(TrubusSwadayaPT, $A44)</f>
        <v/>
      </c>
      <c r="CS44" s="135">
        <f>COUNTIF(UGMPress, $A44)</f>
        <v/>
      </c>
      <c r="CU44" s="36" t="n"/>
      <c r="CV44" s="36" t="n"/>
      <c r="CW44" s="36" t="n"/>
      <c r="CX44" s="36" t="n"/>
      <c r="CY44" s="36" t="n"/>
      <c r="CZ44" s="36" t="n"/>
      <c r="DA44" s="36" t="n"/>
      <c r="DB44" s="36" t="n"/>
      <c r="DC44" s="36" t="n"/>
      <c r="DD44" s="36" t="n"/>
      <c r="DE44" s="36" t="n"/>
      <c r="DF44" s="36" t="n"/>
      <c r="DG44" s="36" t="n"/>
      <c r="DH44" s="36" t="n"/>
      <c r="DI44" s="36" t="n"/>
      <c r="DJ44" s="36" t="n"/>
      <c r="DK44" s="36" t="n"/>
      <c r="DL44" s="36" t="n"/>
      <c r="DM44" s="36" t="n"/>
      <c r="DN44" s="36" t="n"/>
      <c r="DO44" s="36" t="n"/>
      <c r="DP44" s="36" t="n"/>
      <c r="DQ44" s="36" t="n"/>
      <c r="DR44" s="36" t="n"/>
      <c r="DS44" s="36" t="n"/>
      <c r="DT44" s="36" t="n"/>
      <c r="DU44" s="36" t="n"/>
      <c r="DV44" s="36" t="n"/>
      <c r="DW44" s="36" t="n"/>
      <c r="DX44" s="36" t="n"/>
      <c r="DY44" s="36" t="n"/>
      <c r="DZ44" s="36" t="n"/>
      <c r="EA44" s="36" t="n"/>
      <c r="EB44" s="36" t="n"/>
      <c r="EC44" s="36" t="n"/>
      <c r="ED44" s="36" t="n"/>
      <c r="EE44" s="36" t="n"/>
      <c r="EF44" s="36" t="n"/>
      <c r="EG44" s="36" t="n"/>
      <c r="EH44" s="36" t="n"/>
      <c r="EI44" s="36" t="n"/>
      <c r="EJ44" s="36" t="n"/>
      <c r="EK44" s="36" t="n"/>
      <c r="EL44" s="36" t="n"/>
      <c r="EM44" s="36" t="n"/>
      <c r="EN44" s="36" t="n"/>
    </row>
    <row r="45">
      <c r="A45" s="154" t="inlineStr">
        <is>
          <t>004.04</t>
        </is>
      </c>
      <c r="B45" s="154" t="inlineStr">
        <is>
          <t>Kejuruan</t>
        </is>
      </c>
      <c r="C45" s="147">
        <f>SUM(E45:CS45)</f>
        <v/>
      </c>
      <c r="D45" s="147" t="n"/>
      <c r="E45" s="135">
        <f>COUNTIF(AlumniPT, $A45)</f>
        <v/>
      </c>
      <c r="F45" s="135">
        <f>COUNTIF(BalaiPustakaPT, $A45)</f>
        <v/>
      </c>
      <c r="G45" s="135">
        <f>COUNTIF(KytaJayaMandiriCV, $A45)</f>
        <v/>
      </c>
      <c r="H45" s="135">
        <f>COUNTIF(SindunataCV, $A45)</f>
        <v/>
      </c>
      <c r="I45" s="135">
        <f>COUNTIF(SyiahKualaUniversityPress, $A45)</f>
        <v/>
      </c>
      <c r="J45" s="135">
        <f>COUNTIF(UINMALIKIPRESS, $A45)</f>
        <v/>
      </c>
      <c r="K45" s="135">
        <f>COUNTIF(UNISMAPRESS, $A45)</f>
        <v/>
      </c>
      <c r="L45" s="135">
        <f>COUNTIF(UnitomoPress, $A45)</f>
        <v/>
      </c>
      <c r="M45" s="135">
        <f>COUNTIF(TITIANILMUCV, $A45)</f>
        <v/>
      </c>
      <c r="N45" s="135">
        <f>COUNTIF(AlqaprintJatinangor, $A45)</f>
        <v/>
      </c>
      <c r="O45" s="135">
        <f>COUNTIF(AnantaVidyaCV, $A45)</f>
        <v/>
      </c>
      <c r="P45" s="135">
        <f>COUNTIF(AndiOffsetCV, $A45)</f>
        <v/>
      </c>
      <c r="Q45" s="135">
        <f>COUNTIF(BestariBuanaMurniGroupPT, $A45)</f>
        <v/>
      </c>
      <c r="R45" s="135">
        <f>COUNTIF(BintangSemestaMediaCV, $A45)</f>
        <v/>
      </c>
      <c r="S45" s="135">
        <f>COUNTIF(BPKTodungSutanGunungMuliaPT, $A45)</f>
        <v/>
      </c>
      <c r="T45" s="135">
        <f>COUNTIF(BrataFancyMediaPT, $A45)</f>
        <v/>
      </c>
      <c r="U45" s="135">
        <f>COUNTIF(BudiUtamaCVDeepublish, $A45)</f>
        <v/>
      </c>
      <c r="V45" s="135">
        <f>COUNTIF(BukaBukuPustaka, $A45)</f>
        <v/>
      </c>
      <c r="W45" s="135">
        <f>COUNTIF(BUMIAKSARAPT, $A45)</f>
        <v/>
      </c>
      <c r="X45" s="135">
        <f>COUNTIF(CahayaDuabelasSemestaPT, $A45)</f>
        <v/>
      </c>
      <c r="Y45" s="135">
        <f>COUNTIF(CitraAdityaBaktiPT, $A45)</f>
        <v/>
      </c>
      <c r="Z45" s="135">
        <f>COUNTIF(DeltaEdukasiPrimaCV, $A45)</f>
        <v/>
      </c>
      <c r="AA45" s="135">
        <f>COUNTIF(DIANDRAPRIMAMITRAMEDIACV, $A45)</f>
        <v/>
      </c>
      <c r="AB45" s="135">
        <f>COUNTIF(DuniaPustakaJayaPT, $A45)</f>
        <v/>
      </c>
      <c r="AC45" s="135">
        <f>COUNTIF(DutaPustakaIndonesiaPT, $A45)</f>
        <v/>
      </c>
      <c r="AD45" s="135">
        <f>COUNTIF(ElementaMediaLiterasiPT, $A45)</f>
        <v/>
      </c>
      <c r="AE45" s="135">
        <f>COUNTIF(ElexMediaKomputindoPT, $A45)</f>
        <v/>
      </c>
      <c r="AF45" s="135">
        <f>COUNTIF(EraAdicitraIntermediaPT, $A45)</f>
        <v/>
      </c>
      <c r="AG45" s="135">
        <f>COUNTIF(GarudaMasSejahteraCV, $A45)</f>
        <v/>
      </c>
      <c r="AH45" s="135">
        <f>COUNTIF(GavaMediaCV, $A45)</f>
        <v/>
      </c>
      <c r="AI45" s="135">
        <f>COUNTIF(GemaInsani, $A45)</f>
        <v/>
      </c>
      <c r="AJ45" s="135">
        <f>COUNTIF(GrahaPrintamaSelarasCV, $A45)</f>
        <v/>
      </c>
      <c r="AK45" s="135">
        <f>COUNTIF(GramediaPustakaUtamaPT, $A45)</f>
        <v/>
      </c>
      <c r="AL45" s="135">
        <f>COUNTIF(GrasindoGramediaWidiaSaranaIndonesia, $A45)</f>
        <v/>
      </c>
      <c r="AM45" s="135">
        <f>COUNTIF(IndivaMediaKreasiPT, $A45)</f>
        <v/>
      </c>
      <c r="AN45" s="135">
        <f>COUNTIF(IndocampCV, $A45)</f>
        <v/>
      </c>
      <c r="AO45" s="135">
        <f>COUNTIF(IndonesiaEmasGroup, $A45)</f>
        <v/>
      </c>
      <c r="AP45" s="135">
        <f>COUNTIF(IntanPariwaraGrupCempakaPutihPT, $A45)</f>
        <v/>
      </c>
      <c r="AQ45" s="135">
        <f>COUNTIF(InteraCV, $A45)</f>
        <v/>
      </c>
      <c r="AR45" s="135">
        <f>COUNTIF(JejakPublisherCV, $A45)</f>
        <v/>
      </c>
      <c r="AS45" s="135">
        <f>COUNTIF(JejakPustaka, $A45)</f>
        <v/>
      </c>
      <c r="AT45" s="135">
        <f>COUNTIF(JepePressMediaUtamaPT, $A45)</f>
        <v/>
      </c>
      <c r="AU45" s="135">
        <f>COUNTIF(KanisiusPT, $A45)</f>
        <v/>
      </c>
      <c r="AV45" s="135">
        <f>COUNTIF(KesaintBlancIndahPT, $A45)</f>
        <v/>
      </c>
      <c r="AW45" s="135">
        <f>COUNTIF(KompasMediaNusantaraPenerbitBukuKompas, $A45)</f>
        <v/>
      </c>
      <c r="AX45" s="135">
        <f>COUNTIF(LanggamPustaka, $A45)</f>
        <v/>
      </c>
      <c r="AY45" s="135">
        <f>COUNTIF(LatifKittoMahesaPT, $A45)</f>
        <v/>
      </c>
      <c r="AZ45" s="135">
        <f>COUNTIF(LENTERAHATIPT, $A45)</f>
        <v/>
      </c>
      <c r="BA45" s="135">
        <f>COUNTIF(LenteraPustakaIndonesia, $A45)</f>
        <v/>
      </c>
      <c r="BB45" s="135">
        <f>COUNTIF(LiterasiNusantaraAbadiGroupPT, $A45)</f>
        <v/>
      </c>
      <c r="BC45" s="135">
        <f>COUNTIF(LiterindoBerkahKaryaPT, $A45)</f>
        <v/>
      </c>
      <c r="BD45" s="135">
        <f>COUNTIF(LOKAAKSARACV, $A45)</f>
        <v/>
      </c>
      <c r="BE45" s="135">
        <f>COUNTIF(LuximaMetroMediaPT, $A45)</f>
        <v/>
      </c>
      <c r="BF45" s="135">
        <f>COUNTIF(MandarMajuCV, $A45)</f>
        <v/>
      </c>
      <c r="BG45" s="135">
        <f>COUNTIF(MediaAkselerasi, $A45)</f>
        <v/>
      </c>
      <c r="BH45" s="135">
        <f>COUNTIF(MediaCendekiaMuslimCV, $A45)</f>
        <v/>
      </c>
      <c r="BI45" s="135">
        <f>COUNTIF(MediaDinamikaSelarasPT, $A45)</f>
        <v/>
      </c>
      <c r="BJ45" s="135">
        <f>COUNTIF(MediaKaryaPutraCV, $A45)</f>
        <v/>
      </c>
      <c r="BK45" s="135">
        <f>COUNTIF(MediaPressindoPT, $A45)</f>
        <v/>
      </c>
      <c r="BL45" s="135">
        <f>COUNTIF(MediantaraSemestaPT, $A45)</f>
        <v/>
      </c>
      <c r="BM45" s="135">
        <f>COUNTIF(MelaniaPublishingCV, $A45)</f>
        <v/>
      </c>
      <c r="BN45" s="135">
        <f>COUNTIF(MutiaraAksaraCV, $A45)</f>
        <v/>
      </c>
      <c r="BO45" s="135">
        <f>COUNTIF(NafalGlobalNusantaraPT, $A45)</f>
        <v/>
      </c>
      <c r="BP45" s="135">
        <f>COUNTIF(NiagaSwadayaPT, $A45)</f>
        <v/>
      </c>
      <c r="BQ45" s="135">
        <f>COUNTIF(NuansaCendekiaCV, $A45)</f>
        <v/>
      </c>
      <c r="BR45" s="135">
        <f>COUNTIF(PenebarSwadayaPT, $A45)</f>
        <v/>
      </c>
      <c r="BS45" s="135">
        <f>COUNTIF(PenerbitAdab, $A45)</f>
        <v/>
      </c>
      <c r="BT45" s="135">
        <f>COUNTIF(PenerbitEGC, $A45)</f>
        <v/>
      </c>
      <c r="BU45" s="135">
        <f>COUNTIF(PenerbitIPBPressPT, $A45)</f>
        <v/>
      </c>
      <c r="BV45" s="135">
        <f>COUNTIF(PenerbitSalemba, $A45)</f>
        <v/>
      </c>
      <c r="BW45" s="135">
        <f>COUNTIF(PohonCahayaSemestaPT, $A45)</f>
        <v/>
      </c>
      <c r="BX45" s="135">
        <f>COUNTIF(PranaDinamikaSejahteraPT, $A45)</f>
        <v/>
      </c>
      <c r="BY45" s="135">
        <f>COUNTIF(PrenadaMediaGroup, $A45)</f>
        <v/>
      </c>
      <c r="BZ45" s="135">
        <f>COUNTIF(PusatDatadanAnalisaTempoPT, $A45)</f>
        <v/>
      </c>
      <c r="CA45" s="135">
        <f>COUNTIF(PuspaSwaraPT, $A45)</f>
        <v/>
      </c>
      <c r="CB45" s="135">
        <f>COUNTIF(PustakaBaruPress, $A45)</f>
        <v/>
      </c>
      <c r="CC45" s="135">
        <f>COUNTIF(PustakaBengawanCV, $A45)</f>
        <v/>
      </c>
      <c r="CD45" s="135">
        <f>COUNTIF(PustakaRumahCintaCV, $A45)</f>
        <v/>
      </c>
      <c r="CE45" s="135">
        <f>COUNTIF(RajaGrafindoPersadaPT, $A45)</f>
        <v/>
      </c>
      <c r="CF45" s="135">
        <f>COUNTIF(RajawaliIntanCemerlang, $A45)</f>
        <v/>
      </c>
      <c r="CG45" s="135">
        <f>COUNTIF(RayyanaKomunikasindoPT, $A45)</f>
        <v/>
      </c>
      <c r="CH45" s="135">
        <f>COUNTIF(RefikaAditamaPT, $A45)</f>
        <v/>
      </c>
      <c r="CI45" s="135">
        <f>COUNTIF(RemajaRosdakaryaPT, $A45)</f>
        <v/>
      </c>
      <c r="CJ45" s="135">
        <f>COUNTIF(ReneTurosIndonesiaPT, $A45)</f>
        <v/>
      </c>
      <c r="CK45" s="135">
        <f>COUNTIF(SaranaPancakaryaNusaPT, $A45)</f>
        <v/>
      </c>
      <c r="CL45" s="135">
        <f>COUNTIF(ScopindoMediaPustakaPT, $A45)</f>
        <v/>
      </c>
      <c r="CM45" s="135">
        <f>COUNTIF(SetiAjiCV, $A45)</f>
        <v/>
      </c>
      <c r="CN45" s="135">
        <f>COUNTIF(SinergiPrimaMagnaCV, $A45)</f>
        <v/>
      </c>
      <c r="CO45" s="135">
        <f>COUNTIF(TazkiaInvestindoUtamaPT, $A45)</f>
        <v/>
      </c>
      <c r="CP45" s="135">
        <f>COUNTIF(TeguhKaryaCV, $A45)</f>
        <v/>
      </c>
      <c r="CQ45" s="135">
        <f>COUNTIF(TigaSerangkaiPustakaMandiriPT, $A45)</f>
        <v/>
      </c>
      <c r="CR45" s="135">
        <f>COUNTIF(TrubusSwadayaPT, $A45)</f>
        <v/>
      </c>
      <c r="CS45" s="135">
        <f>COUNTIF(UGMPress, $A45)</f>
        <v/>
      </c>
      <c r="CU45" s="36" t="n"/>
      <c r="CV45" s="36" t="n"/>
      <c r="CW45" s="36" t="n"/>
      <c r="CX45" s="36" t="n"/>
      <c r="CY45" s="36" t="n"/>
      <c r="CZ45" s="36" t="n"/>
      <c r="DA45" s="36" t="n"/>
      <c r="DB45" s="36" t="n"/>
      <c r="DC45" s="36" t="n"/>
      <c r="DD45" s="36" t="n"/>
      <c r="DE45" s="36" t="n"/>
      <c r="DF45" s="36" t="n"/>
      <c r="DG45" s="36" t="n"/>
      <c r="DH45" s="36" t="n"/>
      <c r="DI45" s="36" t="n"/>
      <c r="DJ45" s="36" t="n"/>
      <c r="DK45" s="36" t="n"/>
      <c r="DL45" s="36" t="n"/>
      <c r="DM45" s="36" t="n"/>
      <c r="DN45" s="36" t="n"/>
      <c r="DO45" s="36" t="n"/>
      <c r="DP45" s="36" t="n"/>
      <c r="DQ45" s="36" t="n"/>
      <c r="DR45" s="36" t="n"/>
      <c r="DS45" s="36" t="n"/>
      <c r="DT45" s="36" t="n"/>
      <c r="DU45" s="36" t="n"/>
      <c r="DV45" s="36" t="n"/>
      <c r="DW45" s="36" t="n"/>
      <c r="DX45" s="36" t="n"/>
      <c r="DY45" s="36" t="n"/>
      <c r="DZ45" s="36" t="n"/>
      <c r="EA45" s="36" t="n"/>
      <c r="EB45" s="36" t="n"/>
      <c r="EC45" s="36" t="n"/>
      <c r="ED45" s="36" t="n"/>
      <c r="EE45" s="36" t="n"/>
      <c r="EF45" s="36" t="n"/>
      <c r="EG45" s="36" t="n"/>
      <c r="EH45" s="36" t="n"/>
      <c r="EI45" s="36" t="n"/>
      <c r="EJ45" s="36" t="n"/>
      <c r="EK45" s="36" t="n"/>
      <c r="EL45" s="36" t="n"/>
      <c r="EM45" s="36" t="n"/>
      <c r="EN45" s="36" t="n"/>
    </row>
    <row r="46">
      <c r="A46" s="154" t="inlineStr">
        <is>
          <t>004.05</t>
        </is>
      </c>
      <c r="B46" s="154" t="inlineStr">
        <is>
          <t>Bahasa Indonesia</t>
        </is>
      </c>
      <c r="C46" s="147">
        <f>SUM(E46:CS46)</f>
        <v/>
      </c>
      <c r="D46" s="147" t="n"/>
      <c r="E46" s="135">
        <f>COUNTIF(AlumniPT, $A46)</f>
        <v/>
      </c>
      <c r="F46" s="135">
        <f>COUNTIF(BalaiPustakaPT, $A46)</f>
        <v/>
      </c>
      <c r="G46" s="135">
        <f>COUNTIF(KytaJayaMandiriCV, $A46)</f>
        <v/>
      </c>
      <c r="H46" s="135">
        <f>COUNTIF(SindunataCV, $A46)</f>
        <v/>
      </c>
      <c r="I46" s="135">
        <f>COUNTIF(SyiahKualaUniversityPress, $A46)</f>
        <v/>
      </c>
      <c r="J46" s="135">
        <f>COUNTIF(UINMALIKIPRESS, $A46)</f>
        <v/>
      </c>
      <c r="K46" s="135">
        <f>COUNTIF(UNISMAPRESS, $A46)</f>
        <v/>
      </c>
      <c r="L46" s="135">
        <f>COUNTIF(UnitomoPress, $A46)</f>
        <v/>
      </c>
      <c r="M46" s="135">
        <f>COUNTIF(TITIANILMUCV, $A46)</f>
        <v/>
      </c>
      <c r="N46" s="135">
        <f>COUNTIF(AlqaprintJatinangor, $A46)</f>
        <v/>
      </c>
      <c r="O46" s="135">
        <f>COUNTIF(AnantaVidyaCV, $A46)</f>
        <v/>
      </c>
      <c r="P46" s="135">
        <f>COUNTIF(AndiOffsetCV, $A46)</f>
        <v/>
      </c>
      <c r="Q46" s="135">
        <f>COUNTIF(BestariBuanaMurniGroupPT, $A46)</f>
        <v/>
      </c>
      <c r="R46" s="135">
        <f>COUNTIF(BintangSemestaMediaCV, $A46)</f>
        <v/>
      </c>
      <c r="S46" s="135">
        <f>COUNTIF(BPKTodungSutanGunungMuliaPT, $A46)</f>
        <v/>
      </c>
      <c r="T46" s="135">
        <f>COUNTIF(BrataFancyMediaPT, $A46)</f>
        <v/>
      </c>
      <c r="U46" s="135">
        <f>COUNTIF(BudiUtamaCVDeepublish, $A46)</f>
        <v/>
      </c>
      <c r="V46" s="135">
        <f>COUNTIF(BukaBukuPustaka, $A46)</f>
        <v/>
      </c>
      <c r="W46" s="135">
        <f>COUNTIF(BUMIAKSARAPT, $A46)</f>
        <v/>
      </c>
      <c r="X46" s="135">
        <f>COUNTIF(CahayaDuabelasSemestaPT, $A46)</f>
        <v/>
      </c>
      <c r="Y46" s="135">
        <f>COUNTIF(CitraAdityaBaktiPT, $A46)</f>
        <v/>
      </c>
      <c r="Z46" s="135">
        <f>COUNTIF(DeltaEdukasiPrimaCV, $A46)</f>
        <v/>
      </c>
      <c r="AA46" s="135">
        <f>COUNTIF(DIANDRAPRIMAMITRAMEDIACV, $A46)</f>
        <v/>
      </c>
      <c r="AB46" s="135">
        <f>COUNTIF(DuniaPustakaJayaPT, $A46)</f>
        <v/>
      </c>
      <c r="AC46" s="135">
        <f>COUNTIF(DutaPustakaIndonesiaPT, $A46)</f>
        <v/>
      </c>
      <c r="AD46" s="135">
        <f>COUNTIF(ElementaMediaLiterasiPT, $A46)</f>
        <v/>
      </c>
      <c r="AE46" s="135">
        <f>COUNTIF(ElexMediaKomputindoPT, $A46)</f>
        <v/>
      </c>
      <c r="AF46" s="135">
        <f>COUNTIF(EraAdicitraIntermediaPT, $A46)</f>
        <v/>
      </c>
      <c r="AG46" s="135">
        <f>COUNTIF(GarudaMasSejahteraCV, $A46)</f>
        <v/>
      </c>
      <c r="AH46" s="135">
        <f>COUNTIF(GavaMediaCV, $A46)</f>
        <v/>
      </c>
      <c r="AI46" s="135">
        <f>COUNTIF(GemaInsani, $A46)</f>
        <v/>
      </c>
      <c r="AJ46" s="135">
        <f>COUNTIF(GrahaPrintamaSelarasCV, $A46)</f>
        <v/>
      </c>
      <c r="AK46" s="135">
        <f>COUNTIF(GramediaPustakaUtamaPT, $A46)</f>
        <v/>
      </c>
      <c r="AL46" s="135">
        <f>COUNTIF(GrasindoGramediaWidiaSaranaIndonesia, $A46)</f>
        <v/>
      </c>
      <c r="AM46" s="135">
        <f>COUNTIF(IndivaMediaKreasiPT, $A46)</f>
        <v/>
      </c>
      <c r="AN46" s="135">
        <f>COUNTIF(IndocampCV, $A46)</f>
        <v/>
      </c>
      <c r="AO46" s="135">
        <f>COUNTIF(IndonesiaEmasGroup, $A46)</f>
        <v/>
      </c>
      <c r="AP46" s="135">
        <f>COUNTIF(IntanPariwaraGrupCempakaPutihPT, $A46)</f>
        <v/>
      </c>
      <c r="AQ46" s="135">
        <f>COUNTIF(InteraCV, $A46)</f>
        <v/>
      </c>
      <c r="AR46" s="135">
        <f>COUNTIF(JejakPublisherCV, $A46)</f>
        <v/>
      </c>
      <c r="AS46" s="135">
        <f>COUNTIF(JejakPustaka, $A46)</f>
        <v/>
      </c>
      <c r="AT46" s="135">
        <f>COUNTIF(JepePressMediaUtamaPT, $A46)</f>
        <v/>
      </c>
      <c r="AU46" s="135">
        <f>COUNTIF(KanisiusPT, $A46)</f>
        <v/>
      </c>
      <c r="AV46" s="135">
        <f>COUNTIF(KesaintBlancIndahPT, $A46)</f>
        <v/>
      </c>
      <c r="AW46" s="135">
        <f>COUNTIF(KompasMediaNusantaraPenerbitBukuKompas, $A46)</f>
        <v/>
      </c>
      <c r="AX46" s="135">
        <f>COUNTIF(LanggamPustaka, $A46)</f>
        <v/>
      </c>
      <c r="AY46" s="135">
        <f>COUNTIF(LatifKittoMahesaPT, $A46)</f>
        <v/>
      </c>
      <c r="AZ46" s="135">
        <f>COUNTIF(LENTERAHATIPT, $A46)</f>
        <v/>
      </c>
      <c r="BA46" s="135">
        <f>COUNTIF(LenteraPustakaIndonesia, $A46)</f>
        <v/>
      </c>
      <c r="BB46" s="135">
        <f>COUNTIF(LiterasiNusantaraAbadiGroupPT, $A46)</f>
        <v/>
      </c>
      <c r="BC46" s="135">
        <f>COUNTIF(LiterindoBerkahKaryaPT, $A46)</f>
        <v/>
      </c>
      <c r="BD46" s="135">
        <f>COUNTIF(LOKAAKSARACV, $A46)</f>
        <v/>
      </c>
      <c r="BE46" s="135">
        <f>COUNTIF(LuximaMetroMediaPT, $A46)</f>
        <v/>
      </c>
      <c r="BF46" s="135">
        <f>COUNTIF(MandarMajuCV, $A46)</f>
        <v/>
      </c>
      <c r="BG46" s="135">
        <f>COUNTIF(MediaAkselerasi, $A46)</f>
        <v/>
      </c>
      <c r="BH46" s="135">
        <f>COUNTIF(MediaCendekiaMuslimCV, $A46)</f>
        <v/>
      </c>
      <c r="BI46" s="135">
        <f>COUNTIF(MediaDinamikaSelarasPT, $A46)</f>
        <v/>
      </c>
      <c r="BJ46" s="135">
        <f>COUNTIF(MediaKaryaPutraCV, $A46)</f>
        <v/>
      </c>
      <c r="BK46" s="135">
        <f>COUNTIF(MediaPressindoPT, $A46)</f>
        <v/>
      </c>
      <c r="BL46" s="135">
        <f>COUNTIF(MediantaraSemestaPT, $A46)</f>
        <v/>
      </c>
      <c r="BM46" s="135">
        <f>COUNTIF(MelaniaPublishingCV, $A46)</f>
        <v/>
      </c>
      <c r="BN46" s="135">
        <f>COUNTIF(MutiaraAksaraCV, $A46)</f>
        <v/>
      </c>
      <c r="BO46" s="135">
        <f>COUNTIF(NafalGlobalNusantaraPT, $A46)</f>
        <v/>
      </c>
      <c r="BP46" s="135">
        <f>COUNTIF(NiagaSwadayaPT, $A46)</f>
        <v/>
      </c>
      <c r="BQ46" s="135">
        <f>COUNTIF(NuansaCendekiaCV, $A46)</f>
        <v/>
      </c>
      <c r="BR46" s="135">
        <f>COUNTIF(PenebarSwadayaPT, $A46)</f>
        <v/>
      </c>
      <c r="BS46" s="135">
        <f>COUNTIF(PenerbitAdab, $A46)</f>
        <v/>
      </c>
      <c r="BT46" s="135">
        <f>COUNTIF(PenerbitEGC, $A46)</f>
        <v/>
      </c>
      <c r="BU46" s="135">
        <f>COUNTIF(PenerbitIPBPressPT, $A46)</f>
        <v/>
      </c>
      <c r="BV46" s="135">
        <f>COUNTIF(PenerbitSalemba, $A46)</f>
        <v/>
      </c>
      <c r="BW46" s="135">
        <f>COUNTIF(PohonCahayaSemestaPT, $A46)</f>
        <v/>
      </c>
      <c r="BX46" s="135">
        <f>COUNTIF(PranaDinamikaSejahteraPT, $A46)</f>
        <v/>
      </c>
      <c r="BY46" s="135">
        <f>COUNTIF(PrenadaMediaGroup, $A46)</f>
        <v/>
      </c>
      <c r="BZ46" s="135">
        <f>COUNTIF(PusatDatadanAnalisaTempoPT, $A46)</f>
        <v/>
      </c>
      <c r="CA46" s="135">
        <f>COUNTIF(PuspaSwaraPT, $A46)</f>
        <v/>
      </c>
      <c r="CB46" s="135">
        <f>COUNTIF(PustakaBaruPress, $A46)</f>
        <v/>
      </c>
      <c r="CC46" s="135">
        <f>COUNTIF(PustakaBengawanCV, $A46)</f>
        <v/>
      </c>
      <c r="CD46" s="135">
        <f>COUNTIF(PustakaRumahCintaCV, $A46)</f>
        <v/>
      </c>
      <c r="CE46" s="135">
        <f>COUNTIF(RajaGrafindoPersadaPT, $A46)</f>
        <v/>
      </c>
      <c r="CF46" s="135">
        <f>COUNTIF(RajawaliIntanCemerlang, $A46)</f>
        <v/>
      </c>
      <c r="CG46" s="135">
        <f>COUNTIF(RayyanaKomunikasindoPT, $A46)</f>
        <v/>
      </c>
      <c r="CH46" s="135">
        <f>COUNTIF(RefikaAditamaPT, $A46)</f>
        <v/>
      </c>
      <c r="CI46" s="135">
        <f>COUNTIF(RemajaRosdakaryaPT, $A46)</f>
        <v/>
      </c>
      <c r="CJ46" s="135">
        <f>COUNTIF(ReneTurosIndonesiaPT, $A46)</f>
        <v/>
      </c>
      <c r="CK46" s="135">
        <f>COUNTIF(SaranaPancakaryaNusaPT, $A46)</f>
        <v/>
      </c>
      <c r="CL46" s="135">
        <f>COUNTIF(ScopindoMediaPustakaPT, $A46)</f>
        <v/>
      </c>
      <c r="CM46" s="135">
        <f>COUNTIF(SetiAjiCV, $A46)</f>
        <v/>
      </c>
      <c r="CN46" s="135">
        <f>COUNTIF(SinergiPrimaMagnaCV, $A46)</f>
        <v/>
      </c>
      <c r="CO46" s="135">
        <f>COUNTIF(TazkiaInvestindoUtamaPT, $A46)</f>
        <v/>
      </c>
      <c r="CP46" s="135">
        <f>COUNTIF(TeguhKaryaCV, $A46)</f>
        <v/>
      </c>
      <c r="CQ46" s="135">
        <f>COUNTIF(TigaSerangkaiPustakaMandiriPT, $A46)</f>
        <v/>
      </c>
      <c r="CR46" s="135">
        <f>COUNTIF(TrubusSwadayaPT, $A46)</f>
        <v/>
      </c>
      <c r="CS46" s="135">
        <f>COUNTIF(UGMPress, $A46)</f>
        <v/>
      </c>
      <c r="CU46" s="36" t="n"/>
      <c r="CV46" s="36" t="n"/>
      <c r="CW46" s="36" t="n"/>
      <c r="CX46" s="36" t="n"/>
      <c r="CY46" s="36" t="n"/>
      <c r="CZ46" s="36" t="n"/>
      <c r="DA46" s="36" t="n"/>
      <c r="DB46" s="36" t="n"/>
      <c r="DC46" s="36" t="n"/>
      <c r="DD46" s="36" t="n"/>
      <c r="DE46" s="36" t="n"/>
      <c r="DF46" s="36" t="n"/>
      <c r="DG46" s="36" t="n"/>
      <c r="DH46" s="36" t="n"/>
      <c r="DI46" s="36" t="n"/>
      <c r="DJ46" s="36" t="n"/>
      <c r="DK46" s="36" t="n"/>
      <c r="DL46" s="36" t="n"/>
      <c r="DM46" s="36" t="n"/>
      <c r="DN46" s="36" t="n"/>
      <c r="DO46" s="36" t="n"/>
      <c r="DP46" s="36" t="n"/>
      <c r="DQ46" s="36" t="n"/>
      <c r="DR46" s="36" t="n"/>
      <c r="DS46" s="36" t="n"/>
      <c r="DT46" s="36" t="n"/>
      <c r="DU46" s="36" t="n"/>
      <c r="DV46" s="36" t="n"/>
      <c r="DW46" s="36" t="n"/>
      <c r="DX46" s="36" t="n"/>
      <c r="DY46" s="36" t="n"/>
      <c r="DZ46" s="36" t="n"/>
      <c r="EA46" s="36" t="n"/>
      <c r="EB46" s="36" t="n"/>
      <c r="EC46" s="36" t="n"/>
      <c r="ED46" s="36" t="n"/>
      <c r="EE46" s="36" t="n"/>
      <c r="EF46" s="36" t="n"/>
      <c r="EG46" s="36" t="n"/>
      <c r="EH46" s="36" t="n"/>
      <c r="EI46" s="36" t="n"/>
      <c r="EJ46" s="36" t="n"/>
      <c r="EK46" s="36" t="n"/>
      <c r="EL46" s="36" t="n"/>
      <c r="EM46" s="36" t="n"/>
      <c r="EN46" s="36" t="n"/>
    </row>
    <row r="47">
      <c r="A47" s="154" t="inlineStr">
        <is>
          <t>004.06</t>
        </is>
      </c>
      <c r="B47" s="154" t="inlineStr">
        <is>
          <t>Matematika</t>
        </is>
      </c>
      <c r="C47" s="147">
        <f>SUM(E47:CS47)</f>
        <v/>
      </c>
      <c r="D47" s="147" t="n"/>
      <c r="E47" s="135">
        <f>COUNTIF(AlumniPT, $A47)</f>
        <v/>
      </c>
      <c r="F47" s="135">
        <f>COUNTIF(BalaiPustakaPT, $A47)</f>
        <v/>
      </c>
      <c r="G47" s="135">
        <f>COUNTIF(KytaJayaMandiriCV, $A47)</f>
        <v/>
      </c>
      <c r="H47" s="135">
        <f>COUNTIF(SindunataCV, $A47)</f>
        <v/>
      </c>
      <c r="I47" s="135">
        <f>COUNTIF(SyiahKualaUniversityPress, $A47)</f>
        <v/>
      </c>
      <c r="J47" s="135">
        <f>COUNTIF(UINMALIKIPRESS, $A47)</f>
        <v/>
      </c>
      <c r="K47" s="135">
        <f>COUNTIF(UNISMAPRESS, $A47)</f>
        <v/>
      </c>
      <c r="L47" s="135">
        <f>COUNTIF(UnitomoPress, $A47)</f>
        <v/>
      </c>
      <c r="M47" s="135">
        <f>COUNTIF(TITIANILMUCV, $A47)</f>
        <v/>
      </c>
      <c r="N47" s="135">
        <f>COUNTIF(AlqaprintJatinangor, $A47)</f>
        <v/>
      </c>
      <c r="O47" s="135">
        <f>COUNTIF(AnantaVidyaCV, $A47)</f>
        <v/>
      </c>
      <c r="P47" s="135">
        <f>COUNTIF(AndiOffsetCV, $A47)</f>
        <v/>
      </c>
      <c r="Q47" s="135">
        <f>COUNTIF(BestariBuanaMurniGroupPT, $A47)</f>
        <v/>
      </c>
      <c r="R47" s="135">
        <f>COUNTIF(BintangSemestaMediaCV, $A47)</f>
        <v/>
      </c>
      <c r="S47" s="135">
        <f>COUNTIF(BPKTodungSutanGunungMuliaPT, $A47)</f>
        <v/>
      </c>
      <c r="T47" s="135">
        <f>COUNTIF(BrataFancyMediaPT, $A47)</f>
        <v/>
      </c>
      <c r="U47" s="135">
        <f>COUNTIF(BudiUtamaCVDeepublish, $A47)</f>
        <v/>
      </c>
      <c r="V47" s="135">
        <f>COUNTIF(BukaBukuPustaka, $A47)</f>
        <v/>
      </c>
      <c r="W47" s="135">
        <f>COUNTIF(BUMIAKSARAPT, $A47)</f>
        <v/>
      </c>
      <c r="X47" s="135">
        <f>COUNTIF(CahayaDuabelasSemestaPT, $A47)</f>
        <v/>
      </c>
      <c r="Y47" s="135">
        <f>COUNTIF(CitraAdityaBaktiPT, $A47)</f>
        <v/>
      </c>
      <c r="Z47" s="135">
        <f>COUNTIF(DeltaEdukasiPrimaCV, $A47)</f>
        <v/>
      </c>
      <c r="AA47" s="135">
        <f>COUNTIF(DIANDRAPRIMAMITRAMEDIACV, $A47)</f>
        <v/>
      </c>
      <c r="AB47" s="135">
        <f>COUNTIF(DuniaPustakaJayaPT, $A47)</f>
        <v/>
      </c>
      <c r="AC47" s="135">
        <f>COUNTIF(DutaPustakaIndonesiaPT, $A47)</f>
        <v/>
      </c>
      <c r="AD47" s="135">
        <f>COUNTIF(ElementaMediaLiterasiPT, $A47)</f>
        <v/>
      </c>
      <c r="AE47" s="135">
        <f>COUNTIF(ElexMediaKomputindoPT, $A47)</f>
        <v/>
      </c>
      <c r="AF47" s="135">
        <f>COUNTIF(EraAdicitraIntermediaPT, $A47)</f>
        <v/>
      </c>
      <c r="AG47" s="135">
        <f>COUNTIF(GarudaMasSejahteraCV, $A47)</f>
        <v/>
      </c>
      <c r="AH47" s="135">
        <f>COUNTIF(GavaMediaCV, $A47)</f>
        <v/>
      </c>
      <c r="AI47" s="135">
        <f>COUNTIF(GemaInsani, $A47)</f>
        <v/>
      </c>
      <c r="AJ47" s="135">
        <f>COUNTIF(GrahaPrintamaSelarasCV, $A47)</f>
        <v/>
      </c>
      <c r="AK47" s="135">
        <f>COUNTIF(GramediaPustakaUtamaPT, $A47)</f>
        <v/>
      </c>
      <c r="AL47" s="135">
        <f>COUNTIF(GrasindoGramediaWidiaSaranaIndonesia, $A47)</f>
        <v/>
      </c>
      <c r="AM47" s="135">
        <f>COUNTIF(IndivaMediaKreasiPT, $A47)</f>
        <v/>
      </c>
      <c r="AN47" s="135">
        <f>COUNTIF(IndocampCV, $A47)</f>
        <v/>
      </c>
      <c r="AO47" s="135">
        <f>COUNTIF(IndonesiaEmasGroup, $A47)</f>
        <v/>
      </c>
      <c r="AP47" s="135">
        <f>COUNTIF(IntanPariwaraGrupCempakaPutihPT, $A47)</f>
        <v/>
      </c>
      <c r="AQ47" s="135">
        <f>COUNTIF(InteraCV, $A47)</f>
        <v/>
      </c>
      <c r="AR47" s="135">
        <f>COUNTIF(JejakPublisherCV, $A47)</f>
        <v/>
      </c>
      <c r="AS47" s="135">
        <f>COUNTIF(JejakPustaka, $A47)</f>
        <v/>
      </c>
      <c r="AT47" s="135">
        <f>COUNTIF(JepePressMediaUtamaPT, $A47)</f>
        <v/>
      </c>
      <c r="AU47" s="135">
        <f>COUNTIF(KanisiusPT, $A47)</f>
        <v/>
      </c>
      <c r="AV47" s="135">
        <f>COUNTIF(KesaintBlancIndahPT, $A47)</f>
        <v/>
      </c>
      <c r="AW47" s="135">
        <f>COUNTIF(KompasMediaNusantaraPenerbitBukuKompas, $A47)</f>
        <v/>
      </c>
      <c r="AX47" s="135">
        <f>COUNTIF(LanggamPustaka, $A47)</f>
        <v/>
      </c>
      <c r="AY47" s="135">
        <f>COUNTIF(LatifKittoMahesaPT, $A47)</f>
        <v/>
      </c>
      <c r="AZ47" s="135">
        <f>COUNTIF(LENTERAHATIPT, $A47)</f>
        <v/>
      </c>
      <c r="BA47" s="135">
        <f>COUNTIF(LenteraPustakaIndonesia, $A47)</f>
        <v/>
      </c>
      <c r="BB47" s="135">
        <f>COUNTIF(LiterasiNusantaraAbadiGroupPT, $A47)</f>
        <v/>
      </c>
      <c r="BC47" s="135">
        <f>COUNTIF(LiterindoBerkahKaryaPT, $A47)</f>
        <v/>
      </c>
      <c r="BD47" s="135">
        <f>COUNTIF(LOKAAKSARACV, $A47)</f>
        <v/>
      </c>
      <c r="BE47" s="135">
        <f>COUNTIF(LuximaMetroMediaPT, $A47)</f>
        <v/>
      </c>
      <c r="BF47" s="135">
        <f>COUNTIF(MandarMajuCV, $A47)</f>
        <v/>
      </c>
      <c r="BG47" s="135">
        <f>COUNTIF(MediaAkselerasi, $A47)</f>
        <v/>
      </c>
      <c r="BH47" s="135">
        <f>COUNTIF(MediaCendekiaMuslimCV, $A47)</f>
        <v/>
      </c>
      <c r="BI47" s="135">
        <f>COUNTIF(MediaDinamikaSelarasPT, $A47)</f>
        <v/>
      </c>
      <c r="BJ47" s="135">
        <f>COUNTIF(MediaKaryaPutraCV, $A47)</f>
        <v/>
      </c>
      <c r="BK47" s="135">
        <f>COUNTIF(MediaPressindoPT, $A47)</f>
        <v/>
      </c>
      <c r="BL47" s="135">
        <f>COUNTIF(MediantaraSemestaPT, $A47)</f>
        <v/>
      </c>
      <c r="BM47" s="135">
        <f>COUNTIF(MelaniaPublishingCV, $A47)</f>
        <v/>
      </c>
      <c r="BN47" s="135">
        <f>COUNTIF(MutiaraAksaraCV, $A47)</f>
        <v/>
      </c>
      <c r="BO47" s="135">
        <f>COUNTIF(NafalGlobalNusantaraPT, $A47)</f>
        <v/>
      </c>
      <c r="BP47" s="135">
        <f>COUNTIF(NiagaSwadayaPT, $A47)</f>
        <v/>
      </c>
      <c r="BQ47" s="135">
        <f>COUNTIF(NuansaCendekiaCV, $A47)</f>
        <v/>
      </c>
      <c r="BR47" s="135">
        <f>COUNTIF(PenebarSwadayaPT, $A47)</f>
        <v/>
      </c>
      <c r="BS47" s="135">
        <f>COUNTIF(PenerbitAdab, $A47)</f>
        <v/>
      </c>
      <c r="BT47" s="135">
        <f>COUNTIF(PenerbitEGC, $A47)</f>
        <v/>
      </c>
      <c r="BU47" s="135">
        <f>COUNTIF(PenerbitIPBPressPT, $A47)</f>
        <v/>
      </c>
      <c r="BV47" s="135">
        <f>COUNTIF(PenerbitSalemba, $A47)</f>
        <v/>
      </c>
      <c r="BW47" s="135">
        <f>COUNTIF(PohonCahayaSemestaPT, $A47)</f>
        <v/>
      </c>
      <c r="BX47" s="135">
        <f>COUNTIF(PranaDinamikaSejahteraPT, $A47)</f>
        <v/>
      </c>
      <c r="BY47" s="135">
        <f>COUNTIF(PrenadaMediaGroup, $A47)</f>
        <v/>
      </c>
      <c r="BZ47" s="135">
        <f>COUNTIF(PusatDatadanAnalisaTempoPT, $A47)</f>
        <v/>
      </c>
      <c r="CA47" s="135">
        <f>COUNTIF(PuspaSwaraPT, $A47)</f>
        <v/>
      </c>
      <c r="CB47" s="135">
        <f>COUNTIF(PustakaBaruPress, $A47)</f>
        <v/>
      </c>
      <c r="CC47" s="135">
        <f>COUNTIF(PustakaBengawanCV, $A47)</f>
        <v/>
      </c>
      <c r="CD47" s="135">
        <f>COUNTIF(PustakaRumahCintaCV, $A47)</f>
        <v/>
      </c>
      <c r="CE47" s="135">
        <f>COUNTIF(RajaGrafindoPersadaPT, $A47)</f>
        <v/>
      </c>
      <c r="CF47" s="135">
        <f>COUNTIF(RajawaliIntanCemerlang, $A47)</f>
        <v/>
      </c>
      <c r="CG47" s="135">
        <f>COUNTIF(RayyanaKomunikasindoPT, $A47)</f>
        <v/>
      </c>
      <c r="CH47" s="135">
        <f>COUNTIF(RefikaAditamaPT, $A47)</f>
        <v/>
      </c>
      <c r="CI47" s="135">
        <f>COUNTIF(RemajaRosdakaryaPT, $A47)</f>
        <v/>
      </c>
      <c r="CJ47" s="135">
        <f>COUNTIF(ReneTurosIndonesiaPT, $A47)</f>
        <v/>
      </c>
      <c r="CK47" s="135">
        <f>COUNTIF(SaranaPancakaryaNusaPT, $A47)</f>
        <v/>
      </c>
      <c r="CL47" s="135">
        <f>COUNTIF(ScopindoMediaPustakaPT, $A47)</f>
        <v/>
      </c>
      <c r="CM47" s="135">
        <f>COUNTIF(SetiAjiCV, $A47)</f>
        <v/>
      </c>
      <c r="CN47" s="135">
        <f>COUNTIF(SinergiPrimaMagnaCV, $A47)</f>
        <v/>
      </c>
      <c r="CO47" s="135">
        <f>COUNTIF(TazkiaInvestindoUtamaPT, $A47)</f>
        <v/>
      </c>
      <c r="CP47" s="135">
        <f>COUNTIF(TeguhKaryaCV, $A47)</f>
        <v/>
      </c>
      <c r="CQ47" s="135">
        <f>COUNTIF(TigaSerangkaiPustakaMandiriPT, $A47)</f>
        <v/>
      </c>
      <c r="CR47" s="135">
        <f>COUNTIF(TrubusSwadayaPT, $A47)</f>
        <v/>
      </c>
      <c r="CS47" s="135">
        <f>COUNTIF(UGMPress, $A47)</f>
        <v/>
      </c>
      <c r="CU47" s="36" t="n"/>
      <c r="CV47" s="36" t="n"/>
      <c r="CW47" s="36" t="n"/>
      <c r="CX47" s="36" t="n"/>
      <c r="CY47" s="36" t="n"/>
      <c r="CZ47" s="36" t="n"/>
      <c r="DA47" s="36" t="n"/>
      <c r="DB47" s="36" t="n"/>
      <c r="DC47" s="36" t="n"/>
      <c r="DD47" s="36" t="n"/>
      <c r="DE47" s="36" t="n"/>
      <c r="DF47" s="36" t="n"/>
      <c r="DG47" s="36" t="n"/>
      <c r="DH47" s="36" t="n"/>
      <c r="DI47" s="36" t="n"/>
      <c r="DJ47" s="36" t="n"/>
      <c r="DK47" s="36" t="n"/>
      <c r="DL47" s="36" t="n"/>
      <c r="DM47" s="36" t="n"/>
      <c r="DN47" s="36" t="n"/>
      <c r="DO47" s="36" t="n"/>
      <c r="DP47" s="36" t="n"/>
      <c r="DQ47" s="36" t="n"/>
      <c r="DR47" s="36" t="n"/>
      <c r="DS47" s="36" t="n"/>
      <c r="DT47" s="36" t="n"/>
      <c r="DU47" s="36" t="n"/>
      <c r="DV47" s="36" t="n"/>
      <c r="DW47" s="36" t="n"/>
      <c r="DX47" s="36" t="n"/>
      <c r="DY47" s="36" t="n"/>
      <c r="DZ47" s="36" t="n"/>
      <c r="EA47" s="36" t="n"/>
      <c r="EB47" s="36" t="n"/>
      <c r="EC47" s="36" t="n"/>
      <c r="ED47" s="36" t="n"/>
      <c r="EE47" s="36" t="n"/>
      <c r="EF47" s="36" t="n"/>
      <c r="EG47" s="36" t="n"/>
      <c r="EH47" s="36" t="n"/>
      <c r="EI47" s="36" t="n"/>
      <c r="EJ47" s="36" t="n"/>
      <c r="EK47" s="36" t="n"/>
      <c r="EL47" s="36" t="n"/>
      <c r="EM47" s="36" t="n"/>
      <c r="EN47" s="36" t="n"/>
    </row>
    <row r="48">
      <c r="A48" s="154" t="inlineStr">
        <is>
          <t>004.07</t>
        </is>
      </c>
      <c r="B48" s="146" t="inlineStr">
        <is>
          <t>Umum</t>
        </is>
      </c>
      <c r="C48" s="147">
        <f>SUM(E48:CS48)</f>
        <v/>
      </c>
      <c r="D48" s="147" t="n"/>
      <c r="E48" s="135">
        <f>COUNTIF(AlumniPT, $A48)</f>
        <v/>
      </c>
      <c r="F48" s="135">
        <f>COUNTIF(BalaiPustakaPT, $A48)</f>
        <v/>
      </c>
      <c r="G48" s="135">
        <f>COUNTIF(KytaJayaMandiriCV, $A48)</f>
        <v/>
      </c>
      <c r="H48" s="135">
        <f>COUNTIF(SindunataCV, $A48)</f>
        <v/>
      </c>
      <c r="I48" s="135">
        <f>COUNTIF(SyiahKualaUniversityPress, $A48)</f>
        <v/>
      </c>
      <c r="J48" s="135">
        <f>COUNTIF(UINMALIKIPRESS, $A48)</f>
        <v/>
      </c>
      <c r="K48" s="135">
        <f>COUNTIF(UNISMAPRESS, $A48)</f>
        <v/>
      </c>
      <c r="L48" s="135">
        <f>COUNTIF(UnitomoPress, $A48)</f>
        <v/>
      </c>
      <c r="M48" s="135">
        <f>COUNTIF(TITIANILMUCV, $A48)</f>
        <v/>
      </c>
      <c r="N48" s="135">
        <f>COUNTIF(AlqaprintJatinangor, $A48)</f>
        <v/>
      </c>
      <c r="O48" s="135">
        <f>COUNTIF(AnantaVidyaCV, $A48)</f>
        <v/>
      </c>
      <c r="P48" s="135">
        <f>COUNTIF(AndiOffsetCV, $A48)</f>
        <v/>
      </c>
      <c r="Q48" s="135">
        <f>COUNTIF(BestariBuanaMurniGroupPT, $A48)</f>
        <v/>
      </c>
      <c r="R48" s="135">
        <f>COUNTIF(BintangSemestaMediaCV, $A48)</f>
        <v/>
      </c>
      <c r="S48" s="135">
        <f>COUNTIF(BPKTodungSutanGunungMuliaPT, $A48)</f>
        <v/>
      </c>
      <c r="T48" s="135">
        <f>COUNTIF(BrataFancyMediaPT, $A48)</f>
        <v/>
      </c>
      <c r="U48" s="135">
        <f>COUNTIF(BudiUtamaCVDeepublish, $A48)</f>
        <v/>
      </c>
      <c r="V48" s="135">
        <f>COUNTIF(BukaBukuPustaka, $A48)</f>
        <v/>
      </c>
      <c r="W48" s="135">
        <f>COUNTIF(BUMIAKSARAPT, $A48)</f>
        <v/>
      </c>
      <c r="X48" s="135">
        <f>COUNTIF(CahayaDuabelasSemestaPT, $A48)</f>
        <v/>
      </c>
      <c r="Y48" s="135">
        <f>COUNTIF(CitraAdityaBaktiPT, $A48)</f>
        <v/>
      </c>
      <c r="Z48" s="135">
        <f>COUNTIF(DeltaEdukasiPrimaCV, $A48)</f>
        <v/>
      </c>
      <c r="AA48" s="135">
        <f>COUNTIF(DIANDRAPRIMAMITRAMEDIACV, $A48)</f>
        <v/>
      </c>
      <c r="AB48" s="135">
        <f>COUNTIF(DuniaPustakaJayaPT, $A48)</f>
        <v/>
      </c>
      <c r="AC48" s="135">
        <f>COUNTIF(DutaPustakaIndonesiaPT, $A48)</f>
        <v/>
      </c>
      <c r="AD48" s="135">
        <f>COUNTIF(ElementaMediaLiterasiPT, $A48)</f>
        <v/>
      </c>
      <c r="AE48" s="135">
        <f>COUNTIF(ElexMediaKomputindoPT, $A48)</f>
        <v/>
      </c>
      <c r="AF48" s="135">
        <f>COUNTIF(EraAdicitraIntermediaPT, $A48)</f>
        <v/>
      </c>
      <c r="AG48" s="135">
        <f>COUNTIF(GarudaMasSejahteraCV, $A48)</f>
        <v/>
      </c>
      <c r="AH48" s="135">
        <f>COUNTIF(GavaMediaCV, $A48)</f>
        <v/>
      </c>
      <c r="AI48" s="135">
        <f>COUNTIF(GemaInsani, $A48)</f>
        <v/>
      </c>
      <c r="AJ48" s="135">
        <f>COUNTIF(GrahaPrintamaSelarasCV, $A48)</f>
        <v/>
      </c>
      <c r="AK48" s="135">
        <f>COUNTIF(GramediaPustakaUtamaPT, $A48)</f>
        <v/>
      </c>
      <c r="AL48" s="135">
        <f>COUNTIF(GrasindoGramediaWidiaSaranaIndonesia, $A48)</f>
        <v/>
      </c>
      <c r="AM48" s="135">
        <f>COUNTIF(IndivaMediaKreasiPT, $A48)</f>
        <v/>
      </c>
      <c r="AN48" s="135">
        <f>COUNTIF(IndocampCV, $A48)</f>
        <v/>
      </c>
      <c r="AO48" s="135">
        <f>COUNTIF(IndonesiaEmasGroup, $A48)</f>
        <v/>
      </c>
      <c r="AP48" s="135">
        <f>COUNTIF(IntanPariwaraGrupCempakaPutihPT, $A48)</f>
        <v/>
      </c>
      <c r="AQ48" s="135">
        <f>COUNTIF(InteraCV, $A48)</f>
        <v/>
      </c>
      <c r="AR48" s="135">
        <f>COUNTIF(JejakPublisherCV, $A48)</f>
        <v/>
      </c>
      <c r="AS48" s="135">
        <f>COUNTIF(JejakPustaka, $A48)</f>
        <v/>
      </c>
      <c r="AT48" s="135">
        <f>COUNTIF(JepePressMediaUtamaPT, $A48)</f>
        <v/>
      </c>
      <c r="AU48" s="135">
        <f>COUNTIF(KanisiusPT, $A48)</f>
        <v/>
      </c>
      <c r="AV48" s="135">
        <f>COUNTIF(KesaintBlancIndahPT, $A48)</f>
        <v/>
      </c>
      <c r="AW48" s="135">
        <f>COUNTIF(KompasMediaNusantaraPenerbitBukuKompas, $A48)</f>
        <v/>
      </c>
      <c r="AX48" s="135">
        <f>COUNTIF(LanggamPustaka, $A48)</f>
        <v/>
      </c>
      <c r="AY48" s="135">
        <f>COUNTIF(LatifKittoMahesaPT, $A48)</f>
        <v/>
      </c>
      <c r="AZ48" s="135">
        <f>COUNTIF(LENTERAHATIPT, $A48)</f>
        <v/>
      </c>
      <c r="BA48" s="135">
        <f>COUNTIF(LenteraPustakaIndonesia, $A48)</f>
        <v/>
      </c>
      <c r="BB48" s="135">
        <f>COUNTIF(LiterasiNusantaraAbadiGroupPT, $A48)</f>
        <v/>
      </c>
      <c r="BC48" s="135">
        <f>COUNTIF(LiterindoBerkahKaryaPT, $A48)</f>
        <v/>
      </c>
      <c r="BD48" s="135">
        <f>COUNTIF(LOKAAKSARACV, $A48)</f>
        <v/>
      </c>
      <c r="BE48" s="135">
        <f>COUNTIF(LuximaMetroMediaPT, $A48)</f>
        <v/>
      </c>
      <c r="BF48" s="135">
        <f>COUNTIF(MandarMajuCV, $A48)</f>
        <v/>
      </c>
      <c r="BG48" s="135">
        <f>COUNTIF(MediaAkselerasi, $A48)</f>
        <v/>
      </c>
      <c r="BH48" s="135">
        <f>COUNTIF(MediaCendekiaMuslimCV, $A48)</f>
        <v/>
      </c>
      <c r="BI48" s="135">
        <f>COUNTIF(MediaDinamikaSelarasPT, $A48)</f>
        <v/>
      </c>
      <c r="BJ48" s="135">
        <f>COUNTIF(MediaKaryaPutraCV, $A48)</f>
        <v/>
      </c>
      <c r="BK48" s="135">
        <f>COUNTIF(MediaPressindoPT, $A48)</f>
        <v/>
      </c>
      <c r="BL48" s="135">
        <f>COUNTIF(MediantaraSemestaPT, $A48)</f>
        <v/>
      </c>
      <c r="BM48" s="135">
        <f>COUNTIF(MelaniaPublishingCV, $A48)</f>
        <v/>
      </c>
      <c r="BN48" s="135">
        <f>COUNTIF(MutiaraAksaraCV, $A48)</f>
        <v/>
      </c>
      <c r="BO48" s="135">
        <f>COUNTIF(NafalGlobalNusantaraPT, $A48)</f>
        <v/>
      </c>
      <c r="BP48" s="135">
        <f>COUNTIF(NiagaSwadayaPT, $A48)</f>
        <v/>
      </c>
      <c r="BQ48" s="135">
        <f>COUNTIF(NuansaCendekiaCV, $A48)</f>
        <v/>
      </c>
      <c r="BR48" s="135">
        <f>COUNTIF(PenebarSwadayaPT, $A48)</f>
        <v/>
      </c>
      <c r="BS48" s="135">
        <f>COUNTIF(PenerbitAdab, $A48)</f>
        <v/>
      </c>
      <c r="BT48" s="135">
        <f>COUNTIF(PenerbitEGC, $A48)</f>
        <v/>
      </c>
      <c r="BU48" s="135">
        <f>COUNTIF(PenerbitIPBPressPT, $A48)</f>
        <v/>
      </c>
      <c r="BV48" s="135">
        <f>COUNTIF(PenerbitSalemba, $A48)</f>
        <v/>
      </c>
      <c r="BW48" s="135">
        <f>COUNTIF(PohonCahayaSemestaPT, $A48)</f>
        <v/>
      </c>
      <c r="BX48" s="135">
        <f>COUNTIF(PranaDinamikaSejahteraPT, $A48)</f>
        <v/>
      </c>
      <c r="BY48" s="135">
        <f>COUNTIF(PrenadaMediaGroup, $A48)</f>
        <v/>
      </c>
      <c r="BZ48" s="135">
        <f>COUNTIF(PusatDatadanAnalisaTempoPT, $A48)</f>
        <v/>
      </c>
      <c r="CA48" s="135">
        <f>COUNTIF(PuspaSwaraPT, $A48)</f>
        <v/>
      </c>
      <c r="CB48" s="135">
        <f>COUNTIF(PustakaBaruPress, $A48)</f>
        <v/>
      </c>
      <c r="CC48" s="135">
        <f>COUNTIF(PustakaBengawanCV, $A48)</f>
        <v/>
      </c>
      <c r="CD48" s="135">
        <f>COUNTIF(PustakaRumahCintaCV, $A48)</f>
        <v/>
      </c>
      <c r="CE48" s="135">
        <f>COUNTIF(RajaGrafindoPersadaPT, $A48)</f>
        <v/>
      </c>
      <c r="CF48" s="135">
        <f>COUNTIF(RajawaliIntanCemerlang, $A48)</f>
        <v/>
      </c>
      <c r="CG48" s="135">
        <f>COUNTIF(RayyanaKomunikasindoPT, $A48)</f>
        <v/>
      </c>
      <c r="CH48" s="135">
        <f>COUNTIF(RefikaAditamaPT, $A48)</f>
        <v/>
      </c>
      <c r="CI48" s="135">
        <f>COUNTIF(RemajaRosdakaryaPT, $A48)</f>
        <v/>
      </c>
      <c r="CJ48" s="135">
        <f>COUNTIF(ReneTurosIndonesiaPT, $A48)</f>
        <v/>
      </c>
      <c r="CK48" s="135">
        <f>COUNTIF(SaranaPancakaryaNusaPT, $A48)</f>
        <v/>
      </c>
      <c r="CL48" s="135">
        <f>COUNTIF(ScopindoMediaPustakaPT, $A48)</f>
        <v/>
      </c>
      <c r="CM48" s="135">
        <f>COUNTIF(SetiAjiCV, $A48)</f>
        <v/>
      </c>
      <c r="CN48" s="135">
        <f>COUNTIF(SinergiPrimaMagnaCV, $A48)</f>
        <v/>
      </c>
      <c r="CO48" s="135">
        <f>COUNTIF(TazkiaInvestindoUtamaPT, $A48)</f>
        <v/>
      </c>
      <c r="CP48" s="135">
        <f>COUNTIF(TeguhKaryaCV, $A48)</f>
        <v/>
      </c>
      <c r="CQ48" s="135">
        <f>COUNTIF(TigaSerangkaiPustakaMandiriPT, $A48)</f>
        <v/>
      </c>
      <c r="CR48" s="135">
        <f>COUNTIF(TrubusSwadayaPT, $A48)</f>
        <v/>
      </c>
      <c r="CS48" s="135">
        <f>COUNTIF(UGMPress, $A48)</f>
        <v/>
      </c>
      <c r="CU48" s="36" t="n"/>
      <c r="CV48" s="36" t="n"/>
      <c r="CW48" s="36" t="n"/>
      <c r="CX48" s="36" t="n"/>
      <c r="CY48" s="36" t="n"/>
      <c r="CZ48" s="36" t="n"/>
      <c r="DA48" s="36" t="n"/>
      <c r="DB48" s="36" t="n"/>
      <c r="DC48" s="36" t="n"/>
      <c r="DD48" s="36" t="n"/>
      <c r="DE48" s="36" t="n"/>
      <c r="DF48" s="36" t="n"/>
      <c r="DG48" s="36" t="n"/>
      <c r="DH48" s="36" t="n"/>
      <c r="DI48" s="36" t="n"/>
      <c r="DJ48" s="36" t="n"/>
      <c r="DK48" s="36" t="n"/>
      <c r="DL48" s="36" t="n"/>
      <c r="DM48" s="36" t="n"/>
      <c r="DN48" s="36" t="n"/>
      <c r="DO48" s="36" t="n"/>
      <c r="DP48" s="36" t="n"/>
      <c r="DQ48" s="36" t="n"/>
      <c r="DR48" s="36" t="n"/>
      <c r="DS48" s="36" t="n"/>
      <c r="DT48" s="36" t="n"/>
      <c r="DU48" s="36" t="n"/>
      <c r="DV48" s="36" t="n"/>
      <c r="DW48" s="36" t="n"/>
      <c r="DX48" s="36" t="n"/>
      <c r="DY48" s="36" t="n"/>
      <c r="DZ48" s="36" t="n"/>
      <c r="EA48" s="36" t="n"/>
      <c r="EB48" s="36" t="n"/>
      <c r="EC48" s="36" t="n"/>
      <c r="ED48" s="36" t="n"/>
      <c r="EE48" s="36" t="n"/>
      <c r="EF48" s="36" t="n"/>
      <c r="EG48" s="36" t="n"/>
      <c r="EH48" s="36" t="n"/>
      <c r="EI48" s="36" t="n"/>
      <c r="EJ48" s="36" t="n"/>
      <c r="EK48" s="36" t="n"/>
      <c r="EL48" s="36" t="n"/>
      <c r="EM48" s="36" t="n"/>
      <c r="EN48" s="36" t="n"/>
    </row>
    <row r="49">
      <c r="A49" s="306" t="n"/>
      <c r="B49" s="148" t="inlineStr">
        <is>
          <t>TOTAL</t>
        </is>
      </c>
      <c r="C49" s="147" t="n"/>
      <c r="D49" s="149" t="n"/>
      <c r="E49" s="135">
        <f>SUM(E41:E48)</f>
        <v/>
      </c>
      <c r="F49" s="135">
        <f>SUM(F41:F48)</f>
        <v/>
      </c>
      <c r="G49" s="135">
        <f>SUM(G41:G48)</f>
        <v/>
      </c>
      <c r="H49" s="135">
        <f>SUM(H41:H48)</f>
        <v/>
      </c>
      <c r="I49" s="135">
        <f>SUM(I41:I48)</f>
        <v/>
      </c>
      <c r="J49" s="135">
        <f>SUM(J41:J48)</f>
        <v/>
      </c>
      <c r="K49" s="135">
        <f>SUM(K41:K48)</f>
        <v/>
      </c>
      <c r="L49" s="135">
        <f>SUM(L41:L48)</f>
        <v/>
      </c>
      <c r="M49" s="135">
        <f>SUM(M41:M48)</f>
        <v/>
      </c>
      <c r="N49" s="135">
        <f>SUM(N41:N48)</f>
        <v/>
      </c>
      <c r="O49" s="135">
        <f>SUM(O41:O48)</f>
        <v/>
      </c>
      <c r="P49" s="135">
        <f>SUM(P41:P48)</f>
        <v/>
      </c>
      <c r="Q49" s="135">
        <f>SUM(Q41:Q48)</f>
        <v/>
      </c>
      <c r="R49" s="135">
        <f>SUM(R41:R48)</f>
        <v/>
      </c>
      <c r="S49" s="135">
        <f>SUM(S41:S48)</f>
        <v/>
      </c>
      <c r="T49" s="135">
        <f>SUM(T41:T48)</f>
        <v/>
      </c>
      <c r="U49" s="135">
        <f>SUM(U41:U48)</f>
        <v/>
      </c>
      <c r="V49" s="135">
        <f>SUM(V41:V48)</f>
        <v/>
      </c>
      <c r="W49" s="135">
        <f>SUM(W41:W48)</f>
        <v/>
      </c>
      <c r="X49" s="135">
        <f>SUM(X41:X48)</f>
        <v/>
      </c>
      <c r="Y49" s="135">
        <f>SUM(Y41:Y48)</f>
        <v/>
      </c>
      <c r="Z49" s="135">
        <f>SUM(Z41:Z48)</f>
        <v/>
      </c>
      <c r="AA49" s="135">
        <f>SUM(AA41:AA48)</f>
        <v/>
      </c>
      <c r="AB49" s="135">
        <f>SUM(AB41:AB48)</f>
        <v/>
      </c>
      <c r="AC49" s="135">
        <f>SUM(AC41:AC48)</f>
        <v/>
      </c>
      <c r="AD49" s="135">
        <f>SUM(AD41:AD48)</f>
        <v/>
      </c>
      <c r="AE49" s="135">
        <f>SUM(AE41:AE48)</f>
        <v/>
      </c>
      <c r="AF49" s="135">
        <f>SUM(AF41:AF48)</f>
        <v/>
      </c>
      <c r="AG49" s="135">
        <f>SUM(AG41:AG48)</f>
        <v/>
      </c>
      <c r="AH49" s="135">
        <f>SUM(AH41:AH48)</f>
        <v/>
      </c>
      <c r="AI49" s="135">
        <f>SUM(AI41:AI48)</f>
        <v/>
      </c>
      <c r="AJ49" s="135">
        <f>SUM(AJ41:AJ48)</f>
        <v/>
      </c>
      <c r="AK49" s="135">
        <f>SUM(AK41:AK48)</f>
        <v/>
      </c>
      <c r="AL49" s="135">
        <f>SUM(AL41:AL48)</f>
        <v/>
      </c>
      <c r="AM49" s="135">
        <f>SUM(AM41:AM48)</f>
        <v/>
      </c>
      <c r="AN49" s="135">
        <f>SUM(AN41:AN48)</f>
        <v/>
      </c>
      <c r="AO49" s="135">
        <f>SUM(AO41:AO48)</f>
        <v/>
      </c>
      <c r="AP49" s="135">
        <f>SUM(AP41:AP48)</f>
        <v/>
      </c>
      <c r="AQ49" s="135">
        <f>SUM(AQ41:AQ48)</f>
        <v/>
      </c>
      <c r="AR49" s="135">
        <f>SUM(AR41:AR48)</f>
        <v/>
      </c>
      <c r="AS49" s="135">
        <f>SUM(AS41:AS48)</f>
        <v/>
      </c>
      <c r="AT49" s="135">
        <f>SUM(AT41:AT48)</f>
        <v/>
      </c>
      <c r="AU49" s="135">
        <f>SUM(AU41:AU48)</f>
        <v/>
      </c>
      <c r="AV49" s="135">
        <f>SUM(AV41:AV48)</f>
        <v/>
      </c>
      <c r="AW49" s="135">
        <f>SUM(AW41:AW48)</f>
        <v/>
      </c>
      <c r="AX49" s="135">
        <f>SUM(AX41:AX48)</f>
        <v/>
      </c>
      <c r="AY49" s="135">
        <f>SUM(AY41:AY48)</f>
        <v/>
      </c>
      <c r="AZ49" s="135">
        <f>SUM(AZ41:AZ48)</f>
        <v/>
      </c>
      <c r="BA49" s="135">
        <f>SUM(BA41:BA48)</f>
        <v/>
      </c>
      <c r="BB49" s="135">
        <f>SUM(BB41:BB48)</f>
        <v/>
      </c>
      <c r="BC49" s="135">
        <f>SUM(BC41:BC48)</f>
        <v/>
      </c>
      <c r="BD49" s="135">
        <f>SUM(BD41:BD48)</f>
        <v/>
      </c>
      <c r="BE49" s="135">
        <f>SUM(BE41:BE48)</f>
        <v/>
      </c>
      <c r="BF49" s="135">
        <f>SUM(BF41:BF48)</f>
        <v/>
      </c>
      <c r="BG49" s="135">
        <f>SUM(BG41:BG48)</f>
        <v/>
      </c>
      <c r="BH49" s="135">
        <f>SUM(BH41:BH48)</f>
        <v/>
      </c>
      <c r="BI49" s="135">
        <f>SUM(BI41:BI48)</f>
        <v/>
      </c>
      <c r="BJ49" s="135">
        <f>SUM(BJ41:BJ48)</f>
        <v/>
      </c>
      <c r="BK49" s="135">
        <f>SUM(BK41:BK48)</f>
        <v/>
      </c>
      <c r="BL49" s="135">
        <f>SUM(BL41:BL48)</f>
        <v/>
      </c>
      <c r="BM49" s="135">
        <f>SUM(BM41:BM48)</f>
        <v/>
      </c>
      <c r="BN49" s="135">
        <f>SUM(BN41:BN48)</f>
        <v/>
      </c>
      <c r="BO49" s="135">
        <f>SUM(BO41:BO48)</f>
        <v/>
      </c>
      <c r="BP49" s="135">
        <f>SUM(BP41:BP48)</f>
        <v/>
      </c>
      <c r="BQ49" s="135">
        <f>SUM(BQ41:BQ48)</f>
        <v/>
      </c>
      <c r="BR49" s="135">
        <f>SUM(BR41:BR48)</f>
        <v/>
      </c>
      <c r="BS49" s="135">
        <f>SUM(BS41:BS48)</f>
        <v/>
      </c>
      <c r="BT49" s="135">
        <f>SUM(BT41:BT48)</f>
        <v/>
      </c>
      <c r="BU49" s="135">
        <f>SUM(BU41:BU48)</f>
        <v/>
      </c>
      <c r="BV49" s="135">
        <f>SUM(BV41:BV48)</f>
        <v/>
      </c>
      <c r="BW49" s="135">
        <f>SUM(BW41:BW48)</f>
        <v/>
      </c>
      <c r="BX49" s="135">
        <f>SUM(BX41:BX48)</f>
        <v/>
      </c>
      <c r="BY49" s="135">
        <f>SUM(BY41:BY48)</f>
        <v/>
      </c>
      <c r="BZ49" s="135">
        <f>SUM(BZ41:BZ48)</f>
        <v/>
      </c>
      <c r="CA49" s="135">
        <f>SUM(CA41:CA48)</f>
        <v/>
      </c>
      <c r="CB49" s="135">
        <f>SUM(CB41:CB48)</f>
        <v/>
      </c>
      <c r="CC49" s="135">
        <f>SUM(CC41:CC48)</f>
        <v/>
      </c>
      <c r="CD49" s="135">
        <f>SUM(CD41:CD48)</f>
        <v/>
      </c>
      <c r="CE49" s="135">
        <f>SUM(CE41:CE48)</f>
        <v/>
      </c>
      <c r="CF49" s="135">
        <f>SUM(CF41:CF48)</f>
        <v/>
      </c>
      <c r="CG49" s="135">
        <f>SUM(CG41:CG48)</f>
        <v/>
      </c>
      <c r="CH49" s="135">
        <f>SUM(CH41:CH48)</f>
        <v/>
      </c>
      <c r="CI49" s="135">
        <f>SUM(CI41:CI48)</f>
        <v/>
      </c>
      <c r="CJ49" s="135">
        <f>SUM(CJ41:CJ48)</f>
        <v/>
      </c>
      <c r="CK49" s="135">
        <f>SUM(CK41:CK48)</f>
        <v/>
      </c>
      <c r="CL49" s="135">
        <f>SUM(CL41:CL48)</f>
        <v/>
      </c>
      <c r="CM49" s="135">
        <f>SUM(CM41:CM48)</f>
        <v/>
      </c>
      <c r="CN49" s="135">
        <f>SUM(CN41:CN48)</f>
        <v/>
      </c>
      <c r="CO49" s="135">
        <f>SUM(CO41:CO48)</f>
        <v/>
      </c>
      <c r="CP49" s="135">
        <f>SUM(CP41:CP48)</f>
        <v/>
      </c>
      <c r="CQ49" s="135">
        <f>SUM(CQ41:CQ48)</f>
        <v/>
      </c>
      <c r="CR49" s="135">
        <f>SUM(CR41:CR48)</f>
        <v/>
      </c>
      <c r="CS49" s="135">
        <f>SUM(CS41:CS48)</f>
        <v/>
      </c>
      <c r="CU49" s="36" t="n"/>
      <c r="CV49" s="36" t="n"/>
      <c r="CW49" s="36" t="n"/>
      <c r="CX49" s="36" t="n"/>
      <c r="CY49" s="36" t="n"/>
      <c r="CZ49" s="36" t="n"/>
      <c r="DA49" s="36" t="n"/>
      <c r="DB49" s="36" t="n"/>
      <c r="DC49" s="36" t="n"/>
      <c r="DD49" s="36" t="n"/>
      <c r="DE49" s="36" t="n"/>
      <c r="DF49" s="36" t="n"/>
      <c r="DG49" s="36" t="n"/>
      <c r="DH49" s="36" t="n"/>
      <c r="DI49" s="36" t="n"/>
      <c r="DJ49" s="36" t="n"/>
      <c r="DK49" s="36" t="n"/>
      <c r="DL49" s="36" t="n"/>
      <c r="DM49" s="36" t="n"/>
      <c r="DN49" s="36" t="n"/>
      <c r="DO49" s="36" t="n"/>
      <c r="DP49" s="36" t="n"/>
      <c r="DQ49" s="36" t="n"/>
      <c r="DR49" s="36" t="n"/>
      <c r="DS49" s="36" t="n"/>
      <c r="DT49" s="36" t="n"/>
      <c r="DU49" s="36" t="n"/>
      <c r="DV49" s="36" t="n"/>
      <c r="DW49" s="36" t="n"/>
      <c r="DX49" s="36" t="n"/>
      <c r="DY49" s="36" t="n"/>
      <c r="DZ49" s="36" t="n"/>
      <c r="EA49" s="36" t="n"/>
      <c r="EB49" s="36" t="n"/>
      <c r="EC49" s="36" t="n"/>
      <c r="ED49" s="36" t="n"/>
      <c r="EE49" s="36" t="n"/>
      <c r="EF49" s="36" t="n"/>
      <c r="EG49" s="36" t="n"/>
      <c r="EH49" s="36" t="n"/>
      <c r="EI49" s="36" t="n"/>
      <c r="EJ49" s="36" t="n"/>
      <c r="EK49" s="36" t="n"/>
      <c r="EL49" s="36" t="n"/>
      <c r="EM49" s="36" t="n"/>
      <c r="EN49" s="36" t="n"/>
    </row>
    <row r="50">
      <c r="A50" s="306" t="n"/>
      <c r="B50" s="306" t="n"/>
      <c r="C50" s="147" t="n"/>
      <c r="D50" s="149" t="n"/>
      <c r="E50" s="135" t="n"/>
      <c r="F50" s="135" t="n"/>
      <c r="G50" s="135" t="n"/>
      <c r="H50" s="135" t="n"/>
      <c r="I50" s="135" t="n"/>
      <c r="J50" s="135" t="n"/>
      <c r="K50" s="135" t="n"/>
      <c r="L50" s="135" t="n"/>
      <c r="M50" s="135" t="n"/>
      <c r="N50" s="135" t="n"/>
      <c r="O50" s="135" t="n"/>
      <c r="P50" s="135" t="n"/>
      <c r="Q50" s="135" t="n"/>
      <c r="R50" s="135" t="n"/>
      <c r="S50" s="135" t="n"/>
      <c r="T50" s="135" t="n"/>
      <c r="U50" s="135" t="n"/>
      <c r="V50" s="135" t="n"/>
      <c r="W50" s="135" t="n"/>
      <c r="X50" s="135" t="n"/>
      <c r="Y50" s="135" t="n"/>
      <c r="Z50" s="135" t="n"/>
      <c r="AA50" s="135" t="n"/>
      <c r="AB50" s="135" t="n"/>
      <c r="AC50" s="135" t="n"/>
      <c r="AD50" s="135" t="n"/>
      <c r="AE50" s="135" t="n"/>
      <c r="AF50" s="135" t="n"/>
      <c r="AG50" s="135" t="n"/>
      <c r="AH50" s="135" t="n"/>
      <c r="AI50" s="135" t="n"/>
      <c r="AJ50" s="135" t="n"/>
      <c r="AK50" s="135" t="n"/>
      <c r="AL50" s="135" t="n"/>
      <c r="AM50" s="135" t="n"/>
      <c r="AN50" s="135" t="n"/>
      <c r="AO50" s="135" t="n"/>
      <c r="AP50" s="135" t="n"/>
      <c r="AQ50" s="135" t="n"/>
      <c r="AR50" s="135" t="n"/>
      <c r="AS50" s="135" t="n"/>
      <c r="AT50" s="135" t="n"/>
      <c r="AU50" s="135" t="n"/>
      <c r="AV50" s="135" t="n"/>
      <c r="AW50" s="135" t="n"/>
      <c r="AX50" s="135" t="n"/>
      <c r="AY50" s="135" t="n"/>
      <c r="AZ50" s="135" t="n"/>
      <c r="BA50" s="135" t="n"/>
      <c r="BB50" s="135" t="n"/>
      <c r="BC50" s="135" t="n"/>
      <c r="BD50" s="135" t="n"/>
      <c r="BE50" s="135" t="n"/>
      <c r="BF50" s="135" t="n"/>
      <c r="BG50" s="135" t="n"/>
      <c r="BH50" s="135" t="n"/>
      <c r="BI50" s="135" t="n"/>
      <c r="BJ50" s="135" t="n"/>
      <c r="BK50" s="135" t="n"/>
      <c r="BL50" s="135" t="n"/>
      <c r="BM50" s="135" t="n"/>
      <c r="BN50" s="135" t="n"/>
      <c r="BO50" s="135" t="n"/>
      <c r="BP50" s="135" t="n"/>
      <c r="BQ50" s="135" t="n"/>
      <c r="BR50" s="135" t="n"/>
      <c r="BS50" s="135" t="n"/>
      <c r="BT50" s="135" t="n"/>
      <c r="BU50" s="135" t="n"/>
      <c r="BV50" s="135" t="n"/>
      <c r="BW50" s="135" t="n"/>
      <c r="BX50" s="135" t="n"/>
      <c r="BY50" s="135" t="n"/>
      <c r="BZ50" s="135" t="n"/>
      <c r="CA50" s="135" t="n"/>
      <c r="CB50" s="135" t="n"/>
      <c r="CC50" s="135" t="n"/>
      <c r="CD50" s="135" t="n"/>
      <c r="CE50" s="135" t="n"/>
      <c r="CF50" s="135" t="n"/>
      <c r="CG50" s="135" t="n"/>
      <c r="CH50" s="135" t="n"/>
      <c r="CI50" s="135" t="n"/>
      <c r="CJ50" s="135" t="n"/>
      <c r="CK50" s="135" t="n"/>
      <c r="CL50" s="135" t="n"/>
      <c r="CM50" s="135" t="n"/>
      <c r="CN50" s="135" t="n"/>
      <c r="CO50" s="135" t="n"/>
      <c r="CP50" s="135" t="n"/>
      <c r="CQ50" s="135" t="n"/>
      <c r="CR50" s="135" t="n"/>
      <c r="CS50" s="135" t="n"/>
      <c r="CU50" s="36" t="n"/>
      <c r="CV50" s="36" t="n"/>
      <c r="CW50" s="36" t="n"/>
      <c r="CX50" s="36" t="n"/>
      <c r="CY50" s="36" t="n"/>
      <c r="CZ50" s="36" t="n"/>
      <c r="DA50" s="36" t="n"/>
      <c r="DB50" s="36" t="n"/>
      <c r="DC50" s="36" t="n"/>
      <c r="DD50" s="36" t="n"/>
      <c r="DE50" s="36" t="n"/>
      <c r="DF50" s="36" t="n"/>
      <c r="DG50" s="36" t="n"/>
      <c r="DH50" s="36" t="n"/>
      <c r="DI50" s="36" t="n"/>
      <c r="DJ50" s="36" t="n"/>
      <c r="DK50" s="36" t="n"/>
      <c r="DL50" s="36" t="n"/>
      <c r="DM50" s="36" t="n"/>
      <c r="DN50" s="36" t="n"/>
      <c r="DO50" s="36" t="n"/>
      <c r="DP50" s="36" t="n"/>
      <c r="DQ50" s="36" t="n"/>
      <c r="DR50" s="36" t="n"/>
      <c r="DS50" s="36" t="n"/>
      <c r="DT50" s="36" t="n"/>
      <c r="DU50" s="36" t="n"/>
      <c r="DV50" s="36" t="n"/>
      <c r="DW50" s="36" t="n"/>
      <c r="DX50" s="36" t="n"/>
      <c r="DY50" s="36" t="n"/>
      <c r="DZ50" s="36" t="n"/>
      <c r="EA50" s="36" t="n"/>
      <c r="EB50" s="36" t="n"/>
      <c r="EC50" s="36" t="n"/>
      <c r="ED50" s="36" t="n"/>
      <c r="EE50" s="36" t="n"/>
      <c r="EF50" s="36" t="n"/>
      <c r="EG50" s="36" t="n"/>
      <c r="EH50" s="36" t="n"/>
      <c r="EI50" s="36" t="n"/>
      <c r="EJ50" s="36" t="n"/>
      <c r="EK50" s="36" t="n"/>
      <c r="EL50" s="36" t="n"/>
      <c r="EM50" s="36" t="n"/>
      <c r="EN50" s="36" t="n"/>
    </row>
    <row r="51">
      <c r="A51" s="306" t="inlineStr">
        <is>
          <t>005 - Umum</t>
        </is>
      </c>
      <c r="C51" s="147" t="n"/>
      <c r="D51" s="149" t="n"/>
      <c r="E51" s="135" t="n"/>
      <c r="F51" s="135" t="n"/>
      <c r="G51" s="135" t="n"/>
      <c r="H51" s="135" t="n"/>
      <c r="I51" s="135" t="n"/>
      <c r="J51" s="135" t="n"/>
      <c r="K51" s="135" t="n"/>
      <c r="L51" s="135" t="n"/>
      <c r="M51" s="135" t="n"/>
      <c r="N51" s="135" t="n"/>
      <c r="O51" s="135" t="n"/>
      <c r="P51" s="135" t="n"/>
      <c r="Q51" s="135" t="n"/>
      <c r="R51" s="135" t="n"/>
      <c r="S51" s="135" t="n"/>
      <c r="T51" s="135" t="n"/>
      <c r="U51" s="135" t="n"/>
      <c r="V51" s="135" t="n"/>
      <c r="W51" s="135" t="n"/>
      <c r="X51" s="135" t="n"/>
      <c r="Y51" s="135" t="n"/>
      <c r="Z51" s="135" t="n"/>
      <c r="AA51" s="135" t="n"/>
      <c r="AB51" s="135" t="n"/>
      <c r="AC51" s="135" t="n"/>
      <c r="AD51" s="135" t="n"/>
      <c r="AE51" s="135" t="n"/>
      <c r="AF51" s="135" t="n"/>
      <c r="AG51" s="135" t="n"/>
      <c r="AH51" s="135" t="n"/>
      <c r="AI51" s="135" t="n"/>
      <c r="AJ51" s="135" t="n"/>
      <c r="AK51" s="135" t="n"/>
      <c r="AL51" s="135" t="n"/>
      <c r="AM51" s="135" t="n"/>
      <c r="AN51" s="135" t="n"/>
      <c r="AO51" s="135" t="n"/>
      <c r="AP51" s="135" t="n"/>
      <c r="AQ51" s="135" t="n"/>
      <c r="AR51" s="135" t="n"/>
      <c r="AS51" s="135" t="n"/>
      <c r="AT51" s="135" t="n"/>
      <c r="AU51" s="135" t="n"/>
      <c r="AV51" s="135" t="n"/>
      <c r="AW51" s="135" t="n"/>
      <c r="AX51" s="135" t="n"/>
      <c r="AY51" s="135" t="n"/>
      <c r="AZ51" s="135" t="n"/>
      <c r="BA51" s="135" t="n"/>
      <c r="BB51" s="135" t="n"/>
      <c r="BC51" s="135" t="n"/>
      <c r="BD51" s="135" t="n"/>
      <c r="BE51" s="135" t="n"/>
      <c r="BF51" s="135" t="n"/>
      <c r="BG51" s="135" t="n"/>
      <c r="BH51" s="135" t="n"/>
      <c r="BI51" s="135" t="n"/>
      <c r="BJ51" s="135" t="n"/>
      <c r="BK51" s="135" t="n"/>
      <c r="BL51" s="135" t="n"/>
      <c r="BM51" s="135" t="n"/>
      <c r="BN51" s="135" t="n"/>
      <c r="BO51" s="135" t="n"/>
      <c r="BP51" s="135" t="n"/>
      <c r="BQ51" s="135" t="n"/>
      <c r="BR51" s="135" t="n"/>
      <c r="BS51" s="135" t="n"/>
      <c r="BT51" s="135" t="n"/>
      <c r="BU51" s="135" t="n"/>
      <c r="BV51" s="135" t="n"/>
      <c r="BW51" s="135" t="n"/>
      <c r="BX51" s="135" t="n"/>
      <c r="BY51" s="135" t="n"/>
      <c r="BZ51" s="135" t="n"/>
      <c r="CA51" s="135" t="n"/>
      <c r="CB51" s="135" t="n"/>
      <c r="CC51" s="135" t="n"/>
      <c r="CD51" s="135" t="n"/>
      <c r="CE51" s="135" t="n"/>
      <c r="CF51" s="135" t="n"/>
      <c r="CG51" s="135" t="n"/>
      <c r="CH51" s="135" t="n"/>
      <c r="CI51" s="135" t="n"/>
      <c r="CJ51" s="135" t="n"/>
      <c r="CK51" s="135" t="n"/>
      <c r="CL51" s="135" t="n"/>
      <c r="CM51" s="135" t="n"/>
      <c r="CN51" s="135" t="n"/>
      <c r="CO51" s="135" t="n"/>
      <c r="CP51" s="135" t="n"/>
      <c r="CQ51" s="135" t="n"/>
      <c r="CR51" s="135" t="n"/>
      <c r="CS51" s="135" t="n"/>
      <c r="CU51" s="36" t="n"/>
      <c r="CV51" s="36" t="n"/>
      <c r="CW51" s="36" t="n"/>
      <c r="CX51" s="36" t="n"/>
      <c r="CY51" s="36" t="n"/>
      <c r="CZ51" s="36" t="n"/>
      <c r="DA51" s="36" t="n"/>
      <c r="DB51" s="36" t="n"/>
      <c r="DC51" s="36" t="n"/>
      <c r="DD51" s="36" t="n"/>
      <c r="DE51" s="36" t="n"/>
      <c r="DF51" s="36" t="n"/>
      <c r="DG51" s="36" t="n"/>
      <c r="DH51" s="36" t="n"/>
      <c r="DI51" s="36" t="n"/>
      <c r="DJ51" s="36" t="n"/>
      <c r="DK51" s="36" t="n"/>
      <c r="DL51" s="36" t="n"/>
      <c r="DM51" s="36" t="n"/>
      <c r="DN51" s="36" t="n"/>
      <c r="DO51" s="36" t="n"/>
      <c r="DP51" s="36" t="n"/>
      <c r="DQ51" s="36" t="n"/>
      <c r="DR51" s="36" t="n"/>
      <c r="DS51" s="36" t="n"/>
      <c r="DT51" s="36" t="n"/>
      <c r="DU51" s="36" t="n"/>
      <c r="DV51" s="36" t="n"/>
      <c r="DW51" s="36" t="n"/>
      <c r="DX51" s="36" t="n"/>
      <c r="DY51" s="36" t="n"/>
      <c r="DZ51" s="36" t="n"/>
      <c r="EA51" s="36" t="n"/>
      <c r="EB51" s="36" t="n"/>
      <c r="EC51" s="36" t="n"/>
      <c r="ED51" s="36" t="n"/>
      <c r="EE51" s="36" t="n"/>
      <c r="EF51" s="36" t="n"/>
      <c r="EG51" s="36" t="n"/>
      <c r="EH51" s="36" t="n"/>
      <c r="EI51" s="36" t="n"/>
      <c r="EJ51" s="36" t="n"/>
      <c r="EK51" s="36" t="n"/>
      <c r="EL51" s="36" t="n"/>
      <c r="EM51" s="36" t="n"/>
      <c r="EN51" s="36" t="n"/>
    </row>
    <row r="52">
      <c r="A52" s="306" t="n"/>
      <c r="B52" s="306" t="inlineStr">
        <is>
          <t>Referensi</t>
        </is>
      </c>
      <c r="C52" s="147" t="n"/>
      <c r="D52" s="149" t="n"/>
      <c r="E52" s="135" t="n"/>
      <c r="F52" s="135" t="n"/>
      <c r="G52" s="135" t="n"/>
      <c r="H52" s="135" t="n"/>
      <c r="I52" s="135" t="n"/>
      <c r="J52" s="135" t="n"/>
      <c r="K52" s="135" t="n"/>
      <c r="L52" s="135" t="n"/>
      <c r="M52" s="135" t="n"/>
      <c r="N52" s="135" t="n"/>
      <c r="O52" s="135" t="n"/>
      <c r="P52" s="135" t="n"/>
      <c r="Q52" s="135" t="n"/>
      <c r="R52" s="135" t="n"/>
      <c r="S52" s="135" t="n"/>
      <c r="T52" s="135" t="n"/>
      <c r="U52" s="135" t="n"/>
      <c r="V52" s="135" t="n"/>
      <c r="W52" s="135" t="n"/>
      <c r="X52" s="135" t="n"/>
      <c r="Y52" s="135" t="n"/>
      <c r="Z52" s="135" t="n"/>
      <c r="AA52" s="135" t="n"/>
      <c r="AB52" s="135" t="n"/>
      <c r="AC52" s="135" t="n"/>
      <c r="AD52" s="135" t="n"/>
      <c r="AE52" s="135" t="n"/>
      <c r="AF52" s="135" t="n"/>
      <c r="AG52" s="135" t="n"/>
      <c r="AH52" s="135" t="n"/>
      <c r="AI52" s="135" t="n"/>
      <c r="AJ52" s="135" t="n"/>
      <c r="AK52" s="135" t="n"/>
      <c r="AL52" s="135" t="n"/>
      <c r="AM52" s="135" t="n"/>
      <c r="AN52" s="135" t="n"/>
      <c r="AO52" s="135" t="n"/>
      <c r="AP52" s="135" t="n"/>
      <c r="AQ52" s="135" t="n"/>
      <c r="AR52" s="135" t="n"/>
      <c r="AS52" s="135" t="n"/>
      <c r="AT52" s="135" t="n"/>
      <c r="AU52" s="135" t="n"/>
      <c r="AV52" s="135" t="n"/>
      <c r="AW52" s="135" t="n"/>
      <c r="AX52" s="135" t="n"/>
      <c r="AY52" s="135" t="n"/>
      <c r="AZ52" s="135" t="n"/>
      <c r="BA52" s="135" t="n"/>
      <c r="BB52" s="135" t="n"/>
      <c r="BC52" s="135" t="n"/>
      <c r="BD52" s="135" t="n"/>
      <c r="BE52" s="135" t="n"/>
      <c r="BF52" s="135" t="n"/>
      <c r="BG52" s="135" t="n"/>
      <c r="BH52" s="135" t="n"/>
      <c r="BI52" s="135" t="n"/>
      <c r="BJ52" s="135" t="n"/>
      <c r="BK52" s="135" t="n"/>
      <c r="BL52" s="135" t="n"/>
      <c r="BM52" s="135" t="n"/>
      <c r="BN52" s="135" t="n"/>
      <c r="BO52" s="135" t="n"/>
      <c r="BP52" s="135" t="n"/>
      <c r="BQ52" s="135" t="n"/>
      <c r="BR52" s="135" t="n"/>
      <c r="BS52" s="135" t="n"/>
      <c r="BT52" s="135" t="n"/>
      <c r="BU52" s="135" t="n"/>
      <c r="BV52" s="135" t="n"/>
      <c r="BW52" s="135" t="n"/>
      <c r="BX52" s="135" t="n"/>
      <c r="BY52" s="135" t="n"/>
      <c r="BZ52" s="135" t="n"/>
      <c r="CA52" s="135" t="n"/>
      <c r="CB52" s="135" t="n"/>
      <c r="CC52" s="135" t="n"/>
      <c r="CD52" s="135" t="n"/>
      <c r="CE52" s="135" t="n"/>
      <c r="CF52" s="135" t="n"/>
      <c r="CG52" s="135" t="n"/>
      <c r="CH52" s="135" t="n"/>
      <c r="CI52" s="135" t="n"/>
      <c r="CJ52" s="135" t="n"/>
      <c r="CK52" s="135" t="n"/>
      <c r="CL52" s="135" t="n"/>
      <c r="CM52" s="135" t="n"/>
      <c r="CN52" s="135" t="n"/>
      <c r="CO52" s="135" t="n"/>
      <c r="CP52" s="135" t="n"/>
      <c r="CQ52" s="135" t="n"/>
      <c r="CR52" s="135" t="n"/>
      <c r="CS52" s="135" t="n"/>
      <c r="CU52" s="36" t="n"/>
      <c r="CV52" s="36" t="n"/>
      <c r="CW52" s="36" t="n"/>
      <c r="CX52" s="36" t="n"/>
      <c r="CY52" s="36" t="n"/>
      <c r="CZ52" s="36" t="n"/>
      <c r="DA52" s="36" t="n"/>
      <c r="DB52" s="36" t="n"/>
      <c r="DC52" s="36" t="n"/>
      <c r="DD52" s="36" t="n"/>
      <c r="DE52" s="36" t="n"/>
      <c r="DF52" s="36" t="n"/>
      <c r="DG52" s="36" t="n"/>
      <c r="DH52" s="36" t="n"/>
      <c r="DI52" s="36" t="n"/>
      <c r="DJ52" s="36" t="n"/>
      <c r="DK52" s="36" t="n"/>
      <c r="DL52" s="36" t="n"/>
      <c r="DM52" s="36" t="n"/>
      <c r="DN52" s="36" t="n"/>
      <c r="DO52" s="36" t="n"/>
      <c r="DP52" s="36" t="n"/>
      <c r="DQ52" s="36" t="n"/>
      <c r="DR52" s="36" t="n"/>
      <c r="DS52" s="36" t="n"/>
      <c r="DT52" s="36" t="n"/>
      <c r="DU52" s="36" t="n"/>
      <c r="DV52" s="36" t="n"/>
      <c r="DW52" s="36" t="n"/>
      <c r="DX52" s="36" t="n"/>
      <c r="DY52" s="36" t="n"/>
      <c r="DZ52" s="36" t="n"/>
      <c r="EA52" s="36" t="n"/>
      <c r="EB52" s="36" t="n"/>
      <c r="EC52" s="36" t="n"/>
      <c r="ED52" s="36" t="n"/>
      <c r="EE52" s="36" t="n"/>
      <c r="EF52" s="36" t="n"/>
      <c r="EG52" s="36" t="n"/>
      <c r="EH52" s="36" t="n"/>
      <c r="EI52" s="36" t="n"/>
      <c r="EJ52" s="36" t="n"/>
      <c r="EK52" s="36" t="n"/>
      <c r="EL52" s="36" t="n"/>
      <c r="EM52" s="36" t="n"/>
      <c r="EN52" s="36" t="n"/>
    </row>
    <row r="53">
      <c r="A53" s="152" t="inlineStr">
        <is>
          <t>005.01</t>
        </is>
      </c>
      <c r="B53" s="152" t="inlineStr">
        <is>
          <t>Sosial dan Budaya</t>
        </is>
      </c>
      <c r="C53" s="147">
        <f>SUM(E53:CS53)</f>
        <v/>
      </c>
      <c r="D53" s="147" t="n"/>
      <c r="E53" s="135">
        <f>COUNTIF(AlumniPT, $A53)</f>
        <v/>
      </c>
      <c r="F53" s="135">
        <f>COUNTIF(BalaiPustakaPT, $A53)</f>
        <v/>
      </c>
      <c r="G53" s="135">
        <f>COUNTIF(KytaJayaMandiriCV, $A53)</f>
        <v/>
      </c>
      <c r="H53" s="135">
        <f>COUNTIF(SindunataCV, $A53)</f>
        <v/>
      </c>
      <c r="I53" s="135">
        <f>COUNTIF(SyiahKualaUniversityPress, $A53)</f>
        <v/>
      </c>
      <c r="J53" s="135">
        <f>COUNTIF(UINMALIKIPRESS, $A53)</f>
        <v/>
      </c>
      <c r="K53" s="135">
        <f>COUNTIF(UNISMAPRESS, $A53)</f>
        <v/>
      </c>
      <c r="L53" s="135">
        <f>COUNTIF(UnitomoPress, $A53)</f>
        <v/>
      </c>
      <c r="M53" s="135">
        <f>COUNTIF(TITIANILMUCV, $A53)</f>
        <v/>
      </c>
      <c r="N53" s="135">
        <f>COUNTIF(AlqaprintJatinangor, $A53)</f>
        <v/>
      </c>
      <c r="O53" s="135">
        <f>COUNTIF(AnantaVidyaCV, $A53)</f>
        <v/>
      </c>
      <c r="P53" s="135">
        <f>COUNTIF(AndiOffsetCV, $A53)</f>
        <v/>
      </c>
      <c r="Q53" s="135">
        <f>COUNTIF(BestariBuanaMurniGroupPT, $A53)</f>
        <v/>
      </c>
      <c r="R53" s="135">
        <f>COUNTIF(BintangSemestaMediaCV, $A53)</f>
        <v/>
      </c>
      <c r="S53" s="135">
        <f>COUNTIF(BPKTodungSutanGunungMuliaPT, $A53)</f>
        <v/>
      </c>
      <c r="T53" s="135">
        <f>COUNTIF(BrataFancyMediaPT, $A53)</f>
        <v/>
      </c>
      <c r="U53" s="135">
        <f>COUNTIF(BudiUtamaCVDeepublish, $A53)</f>
        <v/>
      </c>
      <c r="V53" s="135">
        <f>COUNTIF(BukaBukuPustaka, $A53)</f>
        <v/>
      </c>
      <c r="W53" s="135">
        <f>COUNTIF(BUMIAKSARAPT, $A53)</f>
        <v/>
      </c>
      <c r="X53" s="135">
        <f>COUNTIF(CahayaDuabelasSemestaPT, $A53)</f>
        <v/>
      </c>
      <c r="Y53" s="135">
        <f>COUNTIF(CitraAdityaBaktiPT, $A53)</f>
        <v/>
      </c>
      <c r="Z53" s="135">
        <f>COUNTIF(DeltaEdukasiPrimaCV, $A53)</f>
        <v/>
      </c>
      <c r="AA53" s="135">
        <f>COUNTIF(DIANDRAPRIMAMITRAMEDIACV, $A53)</f>
        <v/>
      </c>
      <c r="AB53" s="135">
        <f>COUNTIF(DuniaPustakaJayaPT, $A53)</f>
        <v/>
      </c>
      <c r="AC53" s="135">
        <f>COUNTIF(DutaPustakaIndonesiaPT, $A53)</f>
        <v/>
      </c>
      <c r="AD53" s="135">
        <f>COUNTIF(ElementaMediaLiterasiPT, $A53)</f>
        <v/>
      </c>
      <c r="AE53" s="135">
        <f>COUNTIF(ElexMediaKomputindoPT, $A53)</f>
        <v/>
      </c>
      <c r="AF53" s="135">
        <f>COUNTIF(EraAdicitraIntermediaPT, $A53)</f>
        <v/>
      </c>
      <c r="AG53" s="135">
        <f>COUNTIF(GarudaMasSejahteraCV, $A53)</f>
        <v/>
      </c>
      <c r="AH53" s="135">
        <f>COUNTIF(GavaMediaCV, $A53)</f>
        <v/>
      </c>
      <c r="AI53" s="135">
        <f>COUNTIF(GemaInsani, $A53)</f>
        <v/>
      </c>
      <c r="AJ53" s="135">
        <f>COUNTIF(GrahaPrintamaSelarasCV, $A53)</f>
        <v/>
      </c>
      <c r="AK53" s="135">
        <f>COUNTIF(GramediaPustakaUtamaPT, $A53)</f>
        <v/>
      </c>
      <c r="AL53" s="135">
        <f>COUNTIF(GrasindoGramediaWidiaSaranaIndonesia, $A53)</f>
        <v/>
      </c>
      <c r="AM53" s="135">
        <f>COUNTIF(IndivaMediaKreasiPT, $A53)</f>
        <v/>
      </c>
      <c r="AN53" s="135">
        <f>COUNTIF(IndocampCV, $A53)</f>
        <v/>
      </c>
      <c r="AO53" s="135">
        <f>COUNTIF(IndonesiaEmasGroup, $A53)</f>
        <v/>
      </c>
      <c r="AP53" s="135">
        <f>COUNTIF(IntanPariwaraGrupCempakaPutihPT, $A53)</f>
        <v/>
      </c>
      <c r="AQ53" s="135">
        <f>COUNTIF(InteraCV, $A53)</f>
        <v/>
      </c>
      <c r="AR53" s="135">
        <f>COUNTIF(JejakPublisherCV, $A53)</f>
        <v/>
      </c>
      <c r="AS53" s="135">
        <f>COUNTIF(JejakPustaka, $A53)</f>
        <v/>
      </c>
      <c r="AT53" s="135">
        <f>COUNTIF(JepePressMediaUtamaPT, $A53)</f>
        <v/>
      </c>
      <c r="AU53" s="135">
        <f>COUNTIF(KanisiusPT, $A53)</f>
        <v/>
      </c>
      <c r="AV53" s="135">
        <f>COUNTIF(KesaintBlancIndahPT, $A53)</f>
        <v/>
      </c>
      <c r="AW53" s="135">
        <f>COUNTIF(KompasMediaNusantaraPenerbitBukuKompas, $A53)</f>
        <v/>
      </c>
      <c r="AX53" s="135">
        <f>COUNTIF(LanggamPustaka, $A53)</f>
        <v/>
      </c>
      <c r="AY53" s="135">
        <f>COUNTIF(LatifKittoMahesaPT, $A53)</f>
        <v/>
      </c>
      <c r="AZ53" s="135">
        <f>COUNTIF(LENTERAHATIPT, $A53)</f>
        <v/>
      </c>
      <c r="BA53" s="135">
        <f>COUNTIF(LenteraPustakaIndonesia, $A53)</f>
        <v/>
      </c>
      <c r="BB53" s="135">
        <f>COUNTIF(LiterasiNusantaraAbadiGroupPT, $A53)</f>
        <v/>
      </c>
      <c r="BC53" s="135">
        <f>COUNTIF(LiterindoBerkahKaryaPT, $A53)</f>
        <v/>
      </c>
      <c r="BD53" s="135">
        <f>COUNTIF(LOKAAKSARACV, $A53)</f>
        <v/>
      </c>
      <c r="BE53" s="135">
        <f>COUNTIF(LuximaMetroMediaPT, $A53)</f>
        <v/>
      </c>
      <c r="BF53" s="135">
        <f>COUNTIF(MandarMajuCV, $A53)</f>
        <v/>
      </c>
      <c r="BG53" s="135">
        <f>COUNTIF(MediaAkselerasi, $A53)</f>
        <v/>
      </c>
      <c r="BH53" s="135">
        <f>COUNTIF(MediaCendekiaMuslimCV, $A53)</f>
        <v/>
      </c>
      <c r="BI53" s="135">
        <f>COUNTIF(MediaDinamikaSelarasPT, $A53)</f>
        <v/>
      </c>
      <c r="BJ53" s="135">
        <f>COUNTIF(MediaKaryaPutraCV, $A53)</f>
        <v/>
      </c>
      <c r="BK53" s="135">
        <f>COUNTIF(MediaPressindoPT, $A53)</f>
        <v/>
      </c>
      <c r="BL53" s="135">
        <f>COUNTIF(MediantaraSemestaPT, $A53)</f>
        <v/>
      </c>
      <c r="BM53" s="135">
        <f>COUNTIF(MelaniaPublishingCV, $A53)</f>
        <v/>
      </c>
      <c r="BN53" s="135">
        <f>COUNTIF(MutiaraAksaraCV, $A53)</f>
        <v/>
      </c>
      <c r="BO53" s="135">
        <f>COUNTIF(NafalGlobalNusantaraPT, $A53)</f>
        <v/>
      </c>
      <c r="BP53" s="135">
        <f>COUNTIF(NiagaSwadayaPT, $A53)</f>
        <v/>
      </c>
      <c r="BQ53" s="135">
        <f>COUNTIF(NuansaCendekiaCV, $A53)</f>
        <v/>
      </c>
      <c r="BR53" s="135">
        <f>COUNTIF(PenebarSwadayaPT, $A53)</f>
        <v/>
      </c>
      <c r="BS53" s="135">
        <f>COUNTIF(PenerbitAdab, $A53)</f>
        <v/>
      </c>
      <c r="BT53" s="135">
        <f>COUNTIF(PenerbitEGC, $A53)</f>
        <v/>
      </c>
      <c r="BU53" s="135">
        <f>COUNTIF(PenerbitIPBPressPT, $A53)</f>
        <v/>
      </c>
      <c r="BV53" s="135">
        <f>COUNTIF(PenerbitSalemba, $A53)</f>
        <v/>
      </c>
      <c r="BW53" s="135">
        <f>COUNTIF(PohonCahayaSemestaPT, $A53)</f>
        <v/>
      </c>
      <c r="BX53" s="135">
        <f>COUNTIF(PranaDinamikaSejahteraPT, $A53)</f>
        <v/>
      </c>
      <c r="BY53" s="135">
        <f>COUNTIF(PrenadaMediaGroup, $A53)</f>
        <v/>
      </c>
      <c r="BZ53" s="135">
        <f>COUNTIF(PusatDatadanAnalisaTempoPT, $A53)</f>
        <v/>
      </c>
      <c r="CA53" s="135">
        <f>COUNTIF(PuspaSwaraPT, $A53)</f>
        <v/>
      </c>
      <c r="CB53" s="135">
        <f>COUNTIF(PustakaBaruPress, $A53)</f>
        <v/>
      </c>
      <c r="CC53" s="135">
        <f>COUNTIF(PustakaBengawanCV, $A53)</f>
        <v/>
      </c>
      <c r="CD53" s="135">
        <f>COUNTIF(PustakaRumahCintaCV, $A53)</f>
        <v/>
      </c>
      <c r="CE53" s="135">
        <f>COUNTIF(RajaGrafindoPersadaPT, $A53)</f>
        <v/>
      </c>
      <c r="CF53" s="135">
        <f>COUNTIF(RajawaliIntanCemerlang, $A53)</f>
        <v/>
      </c>
      <c r="CG53" s="135">
        <f>COUNTIF(RayyanaKomunikasindoPT, $A53)</f>
        <v/>
      </c>
      <c r="CH53" s="135">
        <f>COUNTIF(RefikaAditamaPT, $A53)</f>
        <v/>
      </c>
      <c r="CI53" s="135">
        <f>COUNTIF(RemajaRosdakaryaPT, $A53)</f>
        <v/>
      </c>
      <c r="CJ53" s="135">
        <f>COUNTIF(ReneTurosIndonesiaPT, $A53)</f>
        <v/>
      </c>
      <c r="CK53" s="135">
        <f>COUNTIF(SaranaPancakaryaNusaPT, $A53)</f>
        <v/>
      </c>
      <c r="CL53" s="135">
        <f>COUNTIF(ScopindoMediaPustakaPT, $A53)</f>
        <v/>
      </c>
      <c r="CM53" s="135">
        <f>COUNTIF(SetiAjiCV, $A53)</f>
        <v/>
      </c>
      <c r="CN53" s="135">
        <f>COUNTIF(SinergiPrimaMagnaCV, $A53)</f>
        <v/>
      </c>
      <c r="CO53" s="135">
        <f>COUNTIF(TazkiaInvestindoUtamaPT, $A53)</f>
        <v/>
      </c>
      <c r="CP53" s="135">
        <f>COUNTIF(TeguhKaryaCV, $A53)</f>
        <v/>
      </c>
      <c r="CQ53" s="135">
        <f>COUNTIF(TigaSerangkaiPustakaMandiriPT, $A53)</f>
        <v/>
      </c>
      <c r="CR53" s="135">
        <f>COUNTIF(TrubusSwadayaPT, $A53)</f>
        <v/>
      </c>
      <c r="CS53" s="135">
        <f>COUNTIF(UGMPress, $A53)</f>
        <v/>
      </c>
      <c r="CU53" s="36" t="n"/>
      <c r="CV53" s="36" t="n"/>
      <c r="CW53" s="36" t="n"/>
      <c r="CX53" s="36" t="n"/>
      <c r="CY53" s="36" t="n"/>
      <c r="CZ53" s="36" t="n"/>
      <c r="DA53" s="36" t="n"/>
      <c r="DB53" s="36" t="n"/>
      <c r="DC53" s="36" t="n"/>
      <c r="DD53" s="36" t="n"/>
      <c r="DE53" s="36" t="n"/>
      <c r="DF53" s="36" t="n"/>
      <c r="DG53" s="36" t="n"/>
      <c r="DH53" s="36" t="n"/>
      <c r="DI53" s="36" t="n"/>
      <c r="DJ53" s="36" t="n"/>
      <c r="DK53" s="36" t="n"/>
      <c r="DL53" s="36" t="n"/>
      <c r="DM53" s="36" t="n"/>
      <c r="DN53" s="36" t="n"/>
      <c r="DO53" s="36" t="n"/>
      <c r="DP53" s="36" t="n"/>
      <c r="DQ53" s="36" t="n"/>
      <c r="DR53" s="36" t="n"/>
      <c r="DS53" s="36" t="n"/>
      <c r="DT53" s="36" t="n"/>
      <c r="DU53" s="36" t="n"/>
      <c r="DV53" s="36" t="n"/>
      <c r="DW53" s="36" t="n"/>
      <c r="DX53" s="36" t="n"/>
      <c r="DY53" s="36" t="n"/>
      <c r="DZ53" s="36" t="n"/>
      <c r="EA53" s="36" t="n"/>
      <c r="EB53" s="36" t="n"/>
      <c r="EC53" s="36" t="n"/>
      <c r="ED53" s="36" t="n"/>
      <c r="EE53" s="36" t="n"/>
      <c r="EF53" s="36" t="n"/>
      <c r="EG53" s="36" t="n"/>
      <c r="EH53" s="36" t="n"/>
      <c r="EI53" s="36" t="n"/>
      <c r="EJ53" s="36" t="n"/>
      <c r="EK53" s="36" t="n"/>
      <c r="EL53" s="36" t="n"/>
      <c r="EM53" s="36" t="n"/>
      <c r="EN53" s="36" t="n"/>
    </row>
    <row r="54">
      <c r="A54" s="152" t="inlineStr">
        <is>
          <t>005.02</t>
        </is>
      </c>
      <c r="B54" s="152" t="inlineStr">
        <is>
          <t>Biografi</t>
        </is>
      </c>
      <c r="C54" s="147">
        <f>SUM(E54:CS54)</f>
        <v/>
      </c>
      <c r="D54" s="147" t="n"/>
      <c r="E54" s="135">
        <f>COUNTIF(AlumniPT, $A54)</f>
        <v/>
      </c>
      <c r="F54" s="135">
        <f>COUNTIF(BalaiPustakaPT, $A54)</f>
        <v/>
      </c>
      <c r="G54" s="135">
        <f>COUNTIF(KytaJayaMandiriCV, $A54)</f>
        <v/>
      </c>
      <c r="H54" s="135">
        <f>COUNTIF(SindunataCV, $A54)</f>
        <v/>
      </c>
      <c r="I54" s="135">
        <f>COUNTIF(SyiahKualaUniversityPress, $A54)</f>
        <v/>
      </c>
      <c r="J54" s="135">
        <f>COUNTIF(UINMALIKIPRESS, $A54)</f>
        <v/>
      </c>
      <c r="K54" s="135">
        <f>COUNTIF(UNISMAPRESS, $A54)</f>
        <v/>
      </c>
      <c r="L54" s="135">
        <f>COUNTIF(UnitomoPress, $A54)</f>
        <v/>
      </c>
      <c r="M54" s="135">
        <f>COUNTIF(TITIANILMUCV, $A54)</f>
        <v/>
      </c>
      <c r="N54" s="135">
        <f>COUNTIF(AlqaprintJatinangor, $A54)</f>
        <v/>
      </c>
      <c r="O54" s="135">
        <f>COUNTIF(AnantaVidyaCV, $A54)</f>
        <v/>
      </c>
      <c r="P54" s="135">
        <f>COUNTIF(AndiOffsetCV, $A54)</f>
        <v/>
      </c>
      <c r="Q54" s="135">
        <f>COUNTIF(BestariBuanaMurniGroupPT, $A54)</f>
        <v/>
      </c>
      <c r="R54" s="135">
        <f>COUNTIF(BintangSemestaMediaCV, $A54)</f>
        <v/>
      </c>
      <c r="S54" s="135">
        <f>COUNTIF(BPKTodungSutanGunungMuliaPT, $A54)</f>
        <v/>
      </c>
      <c r="T54" s="135">
        <f>COUNTIF(BrataFancyMediaPT, $A54)</f>
        <v/>
      </c>
      <c r="U54" s="135">
        <f>COUNTIF(BudiUtamaCVDeepublish, $A54)</f>
        <v/>
      </c>
      <c r="V54" s="135">
        <f>COUNTIF(BukaBukuPustaka, $A54)</f>
        <v/>
      </c>
      <c r="W54" s="135">
        <f>COUNTIF(BUMIAKSARAPT, $A54)</f>
        <v/>
      </c>
      <c r="X54" s="135">
        <f>COUNTIF(CahayaDuabelasSemestaPT, $A54)</f>
        <v/>
      </c>
      <c r="Y54" s="135">
        <f>COUNTIF(CitraAdityaBaktiPT, $A54)</f>
        <v/>
      </c>
      <c r="Z54" s="135">
        <f>COUNTIF(DeltaEdukasiPrimaCV, $A54)</f>
        <v/>
      </c>
      <c r="AA54" s="135">
        <f>COUNTIF(DIANDRAPRIMAMITRAMEDIACV, $A54)</f>
        <v/>
      </c>
      <c r="AB54" s="135">
        <f>COUNTIF(DuniaPustakaJayaPT, $A54)</f>
        <v/>
      </c>
      <c r="AC54" s="135">
        <f>COUNTIF(DutaPustakaIndonesiaPT, $A54)</f>
        <v/>
      </c>
      <c r="AD54" s="135">
        <f>COUNTIF(ElementaMediaLiterasiPT, $A54)</f>
        <v/>
      </c>
      <c r="AE54" s="135">
        <f>COUNTIF(ElexMediaKomputindoPT, $A54)</f>
        <v/>
      </c>
      <c r="AF54" s="135">
        <f>COUNTIF(EraAdicitraIntermediaPT, $A54)</f>
        <v/>
      </c>
      <c r="AG54" s="135">
        <f>COUNTIF(GarudaMasSejahteraCV, $A54)</f>
        <v/>
      </c>
      <c r="AH54" s="135">
        <f>COUNTIF(GavaMediaCV, $A54)</f>
        <v/>
      </c>
      <c r="AI54" s="135">
        <f>COUNTIF(GemaInsani, $A54)</f>
        <v/>
      </c>
      <c r="AJ54" s="135">
        <f>COUNTIF(GrahaPrintamaSelarasCV, $A54)</f>
        <v/>
      </c>
      <c r="AK54" s="135">
        <f>COUNTIF(GramediaPustakaUtamaPT, $A54)</f>
        <v/>
      </c>
      <c r="AL54" s="135">
        <f>COUNTIF(GrasindoGramediaWidiaSaranaIndonesia, $A54)</f>
        <v/>
      </c>
      <c r="AM54" s="135">
        <f>COUNTIF(IndivaMediaKreasiPT, $A54)</f>
        <v/>
      </c>
      <c r="AN54" s="135">
        <f>COUNTIF(IndocampCV, $A54)</f>
        <v/>
      </c>
      <c r="AO54" s="135">
        <f>COUNTIF(IndonesiaEmasGroup, $A54)</f>
        <v/>
      </c>
      <c r="AP54" s="135">
        <f>COUNTIF(IntanPariwaraGrupCempakaPutihPT, $A54)</f>
        <v/>
      </c>
      <c r="AQ54" s="135">
        <f>COUNTIF(InteraCV, $A54)</f>
        <v/>
      </c>
      <c r="AR54" s="135">
        <f>COUNTIF(JejakPublisherCV, $A54)</f>
        <v/>
      </c>
      <c r="AS54" s="135">
        <f>COUNTIF(JejakPustaka, $A54)</f>
        <v/>
      </c>
      <c r="AT54" s="135">
        <f>COUNTIF(JepePressMediaUtamaPT, $A54)</f>
        <v/>
      </c>
      <c r="AU54" s="135">
        <f>COUNTIF(KanisiusPT, $A54)</f>
        <v/>
      </c>
      <c r="AV54" s="135">
        <f>COUNTIF(KesaintBlancIndahPT, $A54)</f>
        <v/>
      </c>
      <c r="AW54" s="135">
        <f>COUNTIF(KompasMediaNusantaraPenerbitBukuKompas, $A54)</f>
        <v/>
      </c>
      <c r="AX54" s="135">
        <f>COUNTIF(LanggamPustaka, $A54)</f>
        <v/>
      </c>
      <c r="AY54" s="135">
        <f>COUNTIF(LatifKittoMahesaPT, $A54)</f>
        <v/>
      </c>
      <c r="AZ54" s="135">
        <f>COUNTIF(LENTERAHATIPT, $A54)</f>
        <v/>
      </c>
      <c r="BA54" s="135">
        <f>COUNTIF(LenteraPustakaIndonesia, $A54)</f>
        <v/>
      </c>
      <c r="BB54" s="135">
        <f>COUNTIF(LiterasiNusantaraAbadiGroupPT, $A54)</f>
        <v/>
      </c>
      <c r="BC54" s="135">
        <f>COUNTIF(LiterindoBerkahKaryaPT, $A54)</f>
        <v/>
      </c>
      <c r="BD54" s="135">
        <f>COUNTIF(LOKAAKSARACV, $A54)</f>
        <v/>
      </c>
      <c r="BE54" s="135">
        <f>COUNTIF(LuximaMetroMediaPT, $A54)</f>
        <v/>
      </c>
      <c r="BF54" s="135">
        <f>COUNTIF(MandarMajuCV, $A54)</f>
        <v/>
      </c>
      <c r="BG54" s="135">
        <f>COUNTIF(MediaAkselerasi, $A54)</f>
        <v/>
      </c>
      <c r="BH54" s="135">
        <f>COUNTIF(MediaCendekiaMuslimCV, $A54)</f>
        <v/>
      </c>
      <c r="BI54" s="135">
        <f>COUNTIF(MediaDinamikaSelarasPT, $A54)</f>
        <v/>
      </c>
      <c r="BJ54" s="135">
        <f>COUNTIF(MediaKaryaPutraCV, $A54)</f>
        <v/>
      </c>
      <c r="BK54" s="135">
        <f>COUNTIF(MediaPressindoPT, $A54)</f>
        <v/>
      </c>
      <c r="BL54" s="135">
        <f>COUNTIF(MediantaraSemestaPT, $A54)</f>
        <v/>
      </c>
      <c r="BM54" s="135">
        <f>COUNTIF(MelaniaPublishingCV, $A54)</f>
        <v/>
      </c>
      <c r="BN54" s="135">
        <f>COUNTIF(MutiaraAksaraCV, $A54)</f>
        <v/>
      </c>
      <c r="BO54" s="135">
        <f>COUNTIF(NafalGlobalNusantaraPT, $A54)</f>
        <v/>
      </c>
      <c r="BP54" s="135">
        <f>COUNTIF(NiagaSwadayaPT, $A54)</f>
        <v/>
      </c>
      <c r="BQ54" s="135">
        <f>COUNTIF(NuansaCendekiaCV, $A54)</f>
        <v/>
      </c>
      <c r="BR54" s="135">
        <f>COUNTIF(PenebarSwadayaPT, $A54)</f>
        <v/>
      </c>
      <c r="BS54" s="135">
        <f>COUNTIF(PenerbitAdab, $A54)</f>
        <v/>
      </c>
      <c r="BT54" s="135">
        <f>COUNTIF(PenerbitEGC, $A54)</f>
        <v/>
      </c>
      <c r="BU54" s="135">
        <f>COUNTIF(PenerbitIPBPressPT, $A54)</f>
        <v/>
      </c>
      <c r="BV54" s="135">
        <f>COUNTIF(PenerbitSalemba, $A54)</f>
        <v/>
      </c>
      <c r="BW54" s="135">
        <f>COUNTIF(PohonCahayaSemestaPT, $A54)</f>
        <v/>
      </c>
      <c r="BX54" s="135">
        <f>COUNTIF(PranaDinamikaSejahteraPT, $A54)</f>
        <v/>
      </c>
      <c r="BY54" s="135">
        <f>COUNTIF(PrenadaMediaGroup, $A54)</f>
        <v/>
      </c>
      <c r="BZ54" s="135">
        <f>COUNTIF(PusatDatadanAnalisaTempoPT, $A54)</f>
        <v/>
      </c>
      <c r="CA54" s="135">
        <f>COUNTIF(PuspaSwaraPT, $A54)</f>
        <v/>
      </c>
      <c r="CB54" s="135">
        <f>COUNTIF(PustakaBaruPress, $A54)</f>
        <v/>
      </c>
      <c r="CC54" s="135">
        <f>COUNTIF(PustakaBengawanCV, $A54)</f>
        <v/>
      </c>
      <c r="CD54" s="135">
        <f>COUNTIF(PustakaRumahCintaCV, $A54)</f>
        <v/>
      </c>
      <c r="CE54" s="135">
        <f>COUNTIF(RajaGrafindoPersadaPT, $A54)</f>
        <v/>
      </c>
      <c r="CF54" s="135">
        <f>COUNTIF(RajawaliIntanCemerlang, $A54)</f>
        <v/>
      </c>
      <c r="CG54" s="135">
        <f>COUNTIF(RayyanaKomunikasindoPT, $A54)</f>
        <v/>
      </c>
      <c r="CH54" s="135">
        <f>COUNTIF(RefikaAditamaPT, $A54)</f>
        <v/>
      </c>
      <c r="CI54" s="135">
        <f>COUNTIF(RemajaRosdakaryaPT, $A54)</f>
        <v/>
      </c>
      <c r="CJ54" s="135">
        <f>COUNTIF(ReneTurosIndonesiaPT, $A54)</f>
        <v/>
      </c>
      <c r="CK54" s="135">
        <f>COUNTIF(SaranaPancakaryaNusaPT, $A54)</f>
        <v/>
      </c>
      <c r="CL54" s="135">
        <f>COUNTIF(ScopindoMediaPustakaPT, $A54)</f>
        <v/>
      </c>
      <c r="CM54" s="135">
        <f>COUNTIF(SetiAjiCV, $A54)</f>
        <v/>
      </c>
      <c r="CN54" s="135">
        <f>COUNTIF(SinergiPrimaMagnaCV, $A54)</f>
        <v/>
      </c>
      <c r="CO54" s="135">
        <f>COUNTIF(TazkiaInvestindoUtamaPT, $A54)</f>
        <v/>
      </c>
      <c r="CP54" s="135">
        <f>COUNTIF(TeguhKaryaCV, $A54)</f>
        <v/>
      </c>
      <c r="CQ54" s="135">
        <f>COUNTIF(TigaSerangkaiPustakaMandiriPT, $A54)</f>
        <v/>
      </c>
      <c r="CR54" s="135">
        <f>COUNTIF(TrubusSwadayaPT, $A54)</f>
        <v/>
      </c>
      <c r="CS54" s="135">
        <f>COUNTIF(UGMPress, $A54)</f>
        <v/>
      </c>
      <c r="CU54" s="36" t="n"/>
      <c r="CV54" s="36" t="n"/>
      <c r="CW54" s="36" t="n"/>
      <c r="CX54" s="36" t="n"/>
      <c r="CY54" s="36" t="n"/>
      <c r="CZ54" s="36" t="n"/>
      <c r="DA54" s="36" t="n"/>
      <c r="DB54" s="36" t="n"/>
      <c r="DC54" s="36" t="n"/>
      <c r="DD54" s="36" t="n"/>
      <c r="DE54" s="36" t="n"/>
      <c r="DF54" s="36" t="n"/>
      <c r="DG54" s="36" t="n"/>
      <c r="DH54" s="36" t="n"/>
      <c r="DI54" s="36" t="n"/>
      <c r="DJ54" s="36" t="n"/>
      <c r="DK54" s="36" t="n"/>
      <c r="DL54" s="36" t="n"/>
      <c r="DM54" s="36" t="n"/>
      <c r="DN54" s="36" t="n"/>
      <c r="DO54" s="36" t="n"/>
      <c r="DP54" s="36" t="n"/>
      <c r="DQ54" s="36" t="n"/>
      <c r="DR54" s="36" t="n"/>
      <c r="DS54" s="36" t="n"/>
      <c r="DT54" s="36" t="n"/>
      <c r="DU54" s="36" t="n"/>
      <c r="DV54" s="36" t="n"/>
      <c r="DW54" s="36" t="n"/>
      <c r="DX54" s="36" t="n"/>
      <c r="DY54" s="36" t="n"/>
      <c r="DZ54" s="36" t="n"/>
      <c r="EA54" s="36" t="n"/>
      <c r="EB54" s="36" t="n"/>
      <c r="EC54" s="36" t="n"/>
      <c r="ED54" s="36" t="n"/>
      <c r="EE54" s="36" t="n"/>
      <c r="EF54" s="36" t="n"/>
      <c r="EG54" s="36" t="n"/>
      <c r="EH54" s="36" t="n"/>
      <c r="EI54" s="36" t="n"/>
      <c r="EJ54" s="36" t="n"/>
      <c r="EK54" s="36" t="n"/>
      <c r="EL54" s="36" t="n"/>
      <c r="EM54" s="36" t="n"/>
      <c r="EN54" s="36" t="n"/>
    </row>
    <row r="55">
      <c r="A55" s="36" t="n"/>
      <c r="B55" s="148" t="inlineStr">
        <is>
          <t>TOTAL</t>
        </is>
      </c>
      <c r="C55" s="147" t="n"/>
      <c r="D55" s="149" t="n"/>
      <c r="E55" s="135">
        <f>SUM(E53:E54)</f>
        <v/>
      </c>
      <c r="F55" s="135">
        <f>SUM(F53:F54)</f>
        <v/>
      </c>
      <c r="G55" s="135">
        <f>SUM(G53:G54)</f>
        <v/>
      </c>
      <c r="H55" s="135">
        <f>SUM(H53:H54)</f>
        <v/>
      </c>
      <c r="I55" s="135">
        <f>SUM(I53:I54)</f>
        <v/>
      </c>
      <c r="J55" s="135">
        <f>SUM(J53:J54)</f>
        <v/>
      </c>
      <c r="K55" s="135">
        <f>SUM(K53:K54)</f>
        <v/>
      </c>
      <c r="L55" s="135">
        <f>SUM(L53:L54)</f>
        <v/>
      </c>
      <c r="M55" s="135">
        <f>SUM(M53:M54)</f>
        <v/>
      </c>
      <c r="N55" s="135">
        <f>SUM(N53:N54)</f>
        <v/>
      </c>
      <c r="O55" s="135">
        <f>SUM(O53:O54)</f>
        <v/>
      </c>
      <c r="P55" s="135">
        <f>SUM(P53:P54)</f>
        <v/>
      </c>
      <c r="Q55" s="135">
        <f>SUM(Q53:Q54)</f>
        <v/>
      </c>
      <c r="R55" s="135">
        <f>SUM(R53:R54)</f>
        <v/>
      </c>
      <c r="S55" s="135">
        <f>SUM(S53:S54)</f>
        <v/>
      </c>
      <c r="T55" s="135">
        <f>SUM(T53:T54)</f>
        <v/>
      </c>
      <c r="U55" s="135">
        <f>SUM(U53:U54)</f>
        <v/>
      </c>
      <c r="V55" s="135">
        <f>SUM(V53:V54)</f>
        <v/>
      </c>
      <c r="W55" s="135">
        <f>SUM(W53:W54)</f>
        <v/>
      </c>
      <c r="X55" s="135">
        <f>SUM(X53:X54)</f>
        <v/>
      </c>
      <c r="Y55" s="135">
        <f>SUM(Y53:Y54)</f>
        <v/>
      </c>
      <c r="Z55" s="135">
        <f>SUM(Z53:Z54)</f>
        <v/>
      </c>
      <c r="AA55" s="135">
        <f>SUM(AA53:AA54)</f>
        <v/>
      </c>
      <c r="AB55" s="135">
        <f>SUM(AB53:AB54)</f>
        <v/>
      </c>
      <c r="AC55" s="135">
        <f>SUM(AC53:AC54)</f>
        <v/>
      </c>
      <c r="AD55" s="135">
        <f>SUM(AD53:AD54)</f>
        <v/>
      </c>
      <c r="AE55" s="135">
        <f>SUM(AE53:AE54)</f>
        <v/>
      </c>
      <c r="AF55" s="135">
        <f>SUM(AF53:AF54)</f>
        <v/>
      </c>
      <c r="AG55" s="135">
        <f>SUM(AG53:AG54)</f>
        <v/>
      </c>
      <c r="AH55" s="135">
        <f>SUM(AH53:AH54)</f>
        <v/>
      </c>
      <c r="AI55" s="135">
        <f>SUM(AI53:AI54)</f>
        <v/>
      </c>
      <c r="AJ55" s="135">
        <f>SUM(AJ53:AJ54)</f>
        <v/>
      </c>
      <c r="AK55" s="135">
        <f>SUM(AK53:AK54)</f>
        <v/>
      </c>
      <c r="AL55" s="135">
        <f>SUM(AL53:AL54)</f>
        <v/>
      </c>
      <c r="AM55" s="135">
        <f>SUM(AM53:AM54)</f>
        <v/>
      </c>
      <c r="AN55" s="135">
        <f>SUM(AN53:AN54)</f>
        <v/>
      </c>
      <c r="AO55" s="135">
        <f>SUM(AO53:AO54)</f>
        <v/>
      </c>
      <c r="AP55" s="135">
        <f>SUM(AP53:AP54)</f>
        <v/>
      </c>
      <c r="AQ55" s="135">
        <f>SUM(AQ53:AQ54)</f>
        <v/>
      </c>
      <c r="AR55" s="135">
        <f>SUM(AR53:AR54)</f>
        <v/>
      </c>
      <c r="AS55" s="135">
        <f>SUM(AS53:AS54)</f>
        <v/>
      </c>
      <c r="AT55" s="135">
        <f>SUM(AT53:AT54)</f>
        <v/>
      </c>
      <c r="AU55" s="135">
        <f>SUM(AU53:AU54)</f>
        <v/>
      </c>
      <c r="AV55" s="135">
        <f>SUM(AV53:AV54)</f>
        <v/>
      </c>
      <c r="AW55" s="135">
        <f>SUM(AW53:AW54)</f>
        <v/>
      </c>
      <c r="AX55" s="135">
        <f>SUM(AX53:AX54)</f>
        <v/>
      </c>
      <c r="AY55" s="135">
        <f>SUM(AY53:AY54)</f>
        <v/>
      </c>
      <c r="AZ55" s="135">
        <f>SUM(AZ53:AZ54)</f>
        <v/>
      </c>
      <c r="BA55" s="135">
        <f>SUM(BA53:BA54)</f>
        <v/>
      </c>
      <c r="BB55" s="135">
        <f>SUM(BB53:BB54)</f>
        <v/>
      </c>
      <c r="BC55" s="135">
        <f>SUM(BC53:BC54)</f>
        <v/>
      </c>
      <c r="BD55" s="135">
        <f>SUM(BD53:BD54)</f>
        <v/>
      </c>
      <c r="BE55" s="135">
        <f>SUM(BE53:BE54)</f>
        <v/>
      </c>
      <c r="BF55" s="135">
        <f>SUM(BF53:BF54)</f>
        <v/>
      </c>
      <c r="BG55" s="135">
        <f>SUM(BG53:BG54)</f>
        <v/>
      </c>
      <c r="BH55" s="135">
        <f>SUM(BH53:BH54)</f>
        <v/>
      </c>
      <c r="BI55" s="135">
        <f>SUM(BI53:BI54)</f>
        <v/>
      </c>
      <c r="BJ55" s="135">
        <f>SUM(BJ53:BJ54)</f>
        <v/>
      </c>
      <c r="BK55" s="135">
        <f>SUM(BK53:BK54)</f>
        <v/>
      </c>
      <c r="BL55" s="135">
        <f>SUM(BL53:BL54)</f>
        <v/>
      </c>
      <c r="BM55" s="135">
        <f>SUM(BM53:BM54)</f>
        <v/>
      </c>
      <c r="BN55" s="135">
        <f>SUM(BN53:BN54)</f>
        <v/>
      </c>
      <c r="BO55" s="135">
        <f>SUM(BO53:BO54)</f>
        <v/>
      </c>
      <c r="BP55" s="135">
        <f>SUM(BP53:BP54)</f>
        <v/>
      </c>
      <c r="BQ55" s="135">
        <f>SUM(BQ53:BQ54)</f>
        <v/>
      </c>
      <c r="BR55" s="135">
        <f>SUM(BR53:BR54)</f>
        <v/>
      </c>
      <c r="BS55" s="135">
        <f>SUM(BS53:BS54)</f>
        <v/>
      </c>
      <c r="BT55" s="135">
        <f>SUM(BT53:BT54)</f>
        <v/>
      </c>
      <c r="BU55" s="135">
        <f>SUM(BU53:BU54)</f>
        <v/>
      </c>
      <c r="BV55" s="135">
        <f>SUM(BV53:BV54)</f>
        <v/>
      </c>
      <c r="BW55" s="135">
        <f>SUM(BW53:BW54)</f>
        <v/>
      </c>
      <c r="BX55" s="135">
        <f>SUM(BX53:BX54)</f>
        <v/>
      </c>
      <c r="BY55" s="135">
        <f>SUM(BY53:BY54)</f>
        <v/>
      </c>
      <c r="BZ55" s="135">
        <f>SUM(BZ53:BZ54)</f>
        <v/>
      </c>
      <c r="CA55" s="135">
        <f>SUM(CA53:CA54)</f>
        <v/>
      </c>
      <c r="CB55" s="135">
        <f>SUM(CB53:CB54)</f>
        <v/>
      </c>
      <c r="CC55" s="135">
        <f>SUM(CC53:CC54)</f>
        <v/>
      </c>
      <c r="CD55" s="135">
        <f>SUM(CD53:CD54)</f>
        <v/>
      </c>
      <c r="CE55" s="135">
        <f>SUM(CE53:CE54)</f>
        <v/>
      </c>
      <c r="CF55" s="135">
        <f>SUM(CF53:CF54)</f>
        <v/>
      </c>
      <c r="CG55" s="135">
        <f>SUM(CG53:CG54)</f>
        <v/>
      </c>
      <c r="CH55" s="135">
        <f>SUM(CH53:CH54)</f>
        <v/>
      </c>
      <c r="CI55" s="135">
        <f>SUM(CI53:CI54)</f>
        <v/>
      </c>
      <c r="CJ55" s="135">
        <f>SUM(CJ53:CJ54)</f>
        <v/>
      </c>
      <c r="CK55" s="135">
        <f>SUM(CK53:CK54)</f>
        <v/>
      </c>
      <c r="CL55" s="135">
        <f>SUM(CL53:CL54)</f>
        <v/>
      </c>
      <c r="CM55" s="135">
        <f>SUM(CM53:CM54)</f>
        <v/>
      </c>
      <c r="CN55" s="135">
        <f>SUM(CN53:CN54)</f>
        <v/>
      </c>
      <c r="CO55" s="135">
        <f>SUM(CO53:CO54)</f>
        <v/>
      </c>
      <c r="CP55" s="135">
        <f>SUM(CP53:CP54)</f>
        <v/>
      </c>
      <c r="CQ55" s="135">
        <f>SUM(CQ53:CQ54)</f>
        <v/>
      </c>
      <c r="CR55" s="135">
        <f>SUM(CR53:CR54)</f>
        <v/>
      </c>
      <c r="CS55" s="135">
        <f>SUM(CS53:CS54)</f>
        <v/>
      </c>
      <c r="CU55" s="36" t="n"/>
      <c r="CV55" s="36" t="n"/>
      <c r="CW55" s="36" t="n"/>
      <c r="CX55" s="36" t="n"/>
      <c r="CY55" s="36" t="n"/>
      <c r="CZ55" s="36" t="n"/>
      <c r="DA55" s="36" t="n"/>
      <c r="DB55" s="36" t="n"/>
      <c r="DC55" s="36" t="n"/>
      <c r="DD55" s="36" t="n"/>
      <c r="DE55" s="36" t="n"/>
      <c r="DF55" s="36" t="n"/>
      <c r="DG55" s="36" t="n"/>
      <c r="DH55" s="36" t="n"/>
      <c r="DI55" s="36" t="n"/>
      <c r="DJ55" s="36" t="n"/>
      <c r="DK55" s="36" t="n"/>
      <c r="DL55" s="36" t="n"/>
      <c r="DM55" s="36" t="n"/>
      <c r="DN55" s="36" t="n"/>
      <c r="DO55" s="36" t="n"/>
      <c r="DP55" s="36" t="n"/>
      <c r="DQ55" s="36" t="n"/>
      <c r="DR55" s="36" t="n"/>
      <c r="DS55" s="36" t="n"/>
      <c r="DT55" s="36" t="n"/>
      <c r="DU55" s="36" t="n"/>
      <c r="DV55" s="36" t="n"/>
      <c r="DW55" s="36" t="n"/>
      <c r="DX55" s="36" t="n"/>
      <c r="DY55" s="36" t="n"/>
      <c r="DZ55" s="36" t="n"/>
      <c r="EA55" s="36" t="n"/>
      <c r="EB55" s="36" t="n"/>
      <c r="EC55" s="36" t="n"/>
      <c r="ED55" s="36" t="n"/>
      <c r="EE55" s="36" t="n"/>
      <c r="EF55" s="36" t="n"/>
      <c r="EG55" s="36" t="n"/>
      <c r="EH55" s="36" t="n"/>
      <c r="EI55" s="36" t="n"/>
      <c r="EJ55" s="36" t="n"/>
      <c r="EK55" s="36" t="n"/>
      <c r="EL55" s="36" t="n"/>
      <c r="EM55" s="36" t="n"/>
      <c r="EN55" s="36" t="n"/>
    </row>
    <row r="56">
      <c r="A56" s="302" t="inlineStr">
        <is>
          <t>006 - Seni dan Hiburan</t>
        </is>
      </c>
      <c r="C56" s="147" t="n"/>
      <c r="D56" s="149" t="n"/>
      <c r="E56" s="135" t="n"/>
      <c r="F56" s="135" t="n"/>
      <c r="G56" s="135" t="n"/>
      <c r="H56" s="135" t="n"/>
      <c r="I56" s="135" t="n"/>
      <c r="J56" s="135" t="n"/>
      <c r="K56" s="135" t="n"/>
      <c r="L56" s="135" t="n"/>
      <c r="M56" s="135" t="n"/>
      <c r="N56" s="135" t="n"/>
      <c r="O56" s="135" t="n"/>
      <c r="P56" s="135" t="n"/>
      <c r="Q56" s="135" t="n"/>
      <c r="R56" s="135" t="n"/>
      <c r="S56" s="135" t="n"/>
      <c r="T56" s="135" t="n"/>
      <c r="U56" s="135" t="n"/>
      <c r="V56" s="135" t="n"/>
      <c r="W56" s="135" t="n"/>
      <c r="X56" s="135" t="n"/>
      <c r="Y56" s="135" t="n"/>
      <c r="Z56" s="135" t="n"/>
      <c r="AA56" s="135" t="n"/>
      <c r="AB56" s="135" t="n"/>
      <c r="AC56" s="135" t="n"/>
      <c r="AD56" s="135" t="n"/>
      <c r="AE56" s="135" t="n"/>
      <c r="AF56" s="135" t="n"/>
      <c r="AG56" s="135" t="n"/>
      <c r="AH56" s="135" t="n"/>
      <c r="AI56" s="135" t="n"/>
      <c r="AJ56" s="135" t="n"/>
      <c r="AK56" s="135" t="n"/>
      <c r="AL56" s="135" t="n"/>
      <c r="AM56" s="135" t="n"/>
      <c r="AN56" s="135" t="n"/>
      <c r="AO56" s="135" t="n"/>
      <c r="AP56" s="135" t="n"/>
      <c r="AQ56" s="135" t="n"/>
      <c r="AR56" s="135" t="n"/>
      <c r="AS56" s="135" t="n"/>
      <c r="AT56" s="135" t="n"/>
      <c r="AU56" s="135" t="n"/>
      <c r="AV56" s="135" t="n"/>
      <c r="AW56" s="135" t="n"/>
      <c r="AX56" s="135" t="n"/>
      <c r="AY56" s="135" t="n"/>
      <c r="AZ56" s="135" t="n"/>
      <c r="BA56" s="135" t="n"/>
      <c r="BB56" s="135" t="n"/>
      <c r="BC56" s="135" t="n"/>
      <c r="BD56" s="135" t="n"/>
      <c r="BE56" s="135" t="n"/>
      <c r="BF56" s="135" t="n"/>
      <c r="BG56" s="135" t="n"/>
      <c r="BH56" s="135" t="n"/>
      <c r="BI56" s="135" t="n"/>
      <c r="BJ56" s="135" t="n"/>
      <c r="BK56" s="135" t="n"/>
      <c r="BL56" s="135" t="n"/>
      <c r="BM56" s="135" t="n"/>
      <c r="BN56" s="135" t="n"/>
      <c r="BO56" s="135" t="n"/>
      <c r="BP56" s="135" t="n"/>
      <c r="BQ56" s="135" t="n"/>
      <c r="BR56" s="135" t="n"/>
      <c r="BS56" s="135" t="n"/>
      <c r="BT56" s="135" t="n"/>
      <c r="BU56" s="135" t="n"/>
      <c r="BV56" s="135" t="n"/>
      <c r="BW56" s="135" t="n"/>
      <c r="BX56" s="135" t="n"/>
      <c r="BY56" s="135" t="n"/>
      <c r="BZ56" s="135" t="n"/>
      <c r="CA56" s="135" t="n"/>
      <c r="CB56" s="135" t="n"/>
      <c r="CC56" s="135" t="n"/>
      <c r="CD56" s="135" t="n"/>
      <c r="CE56" s="135" t="n"/>
      <c r="CF56" s="135" t="n"/>
      <c r="CG56" s="135" t="n"/>
      <c r="CH56" s="135" t="n"/>
      <c r="CI56" s="135" t="n"/>
      <c r="CJ56" s="135" t="n"/>
      <c r="CK56" s="135" t="n"/>
      <c r="CL56" s="135" t="n"/>
      <c r="CM56" s="135" t="n"/>
      <c r="CN56" s="135" t="n"/>
      <c r="CO56" s="135" t="n"/>
      <c r="CP56" s="135" t="n"/>
      <c r="CQ56" s="135" t="n"/>
      <c r="CR56" s="135" t="n"/>
      <c r="CS56" s="135" t="n"/>
      <c r="CU56" s="36" t="n"/>
      <c r="CV56" s="36" t="n"/>
      <c r="CW56" s="36" t="n"/>
      <c r="CX56" s="36" t="n"/>
      <c r="CY56" s="36" t="n"/>
      <c r="CZ56" s="36" t="n"/>
      <c r="DA56" s="36" t="n"/>
      <c r="DB56" s="36" t="n"/>
      <c r="DC56" s="36" t="n"/>
      <c r="DD56" s="36" t="n"/>
      <c r="DE56" s="36" t="n"/>
      <c r="DF56" s="36" t="n"/>
      <c r="DG56" s="36" t="n"/>
      <c r="DH56" s="36" t="n"/>
      <c r="DI56" s="36" t="n"/>
      <c r="DJ56" s="36" t="n"/>
      <c r="DK56" s="36" t="n"/>
      <c r="DL56" s="36" t="n"/>
      <c r="DM56" s="36" t="n"/>
      <c r="DN56" s="36" t="n"/>
      <c r="DO56" s="36" t="n"/>
      <c r="DP56" s="36" t="n"/>
      <c r="DQ56" s="36" t="n"/>
      <c r="DR56" s="36" t="n"/>
      <c r="DS56" s="36" t="n"/>
      <c r="DT56" s="36" t="n"/>
      <c r="DU56" s="36" t="n"/>
      <c r="DV56" s="36" t="n"/>
      <c r="DW56" s="36" t="n"/>
      <c r="DX56" s="36" t="n"/>
      <c r="DY56" s="36" t="n"/>
      <c r="DZ56" s="36" t="n"/>
      <c r="EA56" s="36" t="n"/>
      <c r="EB56" s="36" t="n"/>
      <c r="EC56" s="36" t="n"/>
      <c r="ED56" s="36" t="n"/>
      <c r="EE56" s="36" t="n"/>
      <c r="EF56" s="36" t="n"/>
      <c r="EG56" s="36" t="n"/>
      <c r="EH56" s="36" t="n"/>
      <c r="EI56" s="36" t="n"/>
      <c r="EJ56" s="36" t="n"/>
      <c r="EK56" s="36" t="n"/>
      <c r="EL56" s="36" t="n"/>
      <c r="EM56" s="36" t="n"/>
      <c r="EN56" s="36" t="n"/>
    </row>
    <row r="57">
      <c r="A57" s="306" t="n"/>
      <c r="B57" s="306" t="inlineStr">
        <is>
          <t>Referensi</t>
        </is>
      </c>
      <c r="C57" s="147" t="n"/>
      <c r="D57" s="149" t="n"/>
      <c r="E57" s="135" t="n"/>
      <c r="F57" s="135" t="n"/>
      <c r="G57" s="135" t="n"/>
      <c r="H57" s="135" t="n"/>
      <c r="I57" s="135" t="n"/>
      <c r="J57" s="135" t="n"/>
      <c r="K57" s="135" t="n"/>
      <c r="L57" s="135" t="n"/>
      <c r="M57" s="135" t="n"/>
      <c r="N57" s="135" t="n"/>
      <c r="O57" s="135" t="n"/>
      <c r="P57" s="135" t="n"/>
      <c r="Q57" s="135" t="n"/>
      <c r="R57" s="135" t="n"/>
      <c r="S57" s="135" t="n"/>
      <c r="T57" s="135" t="n"/>
      <c r="U57" s="135" t="n"/>
      <c r="V57" s="135" t="n"/>
      <c r="W57" s="135" t="n"/>
      <c r="X57" s="135" t="n"/>
      <c r="Y57" s="135" t="n"/>
      <c r="Z57" s="135" t="n"/>
      <c r="AA57" s="135" t="n"/>
      <c r="AB57" s="135" t="n"/>
      <c r="AC57" s="135" t="n"/>
      <c r="AD57" s="135" t="n"/>
      <c r="AE57" s="135" t="n"/>
      <c r="AF57" s="135" t="n"/>
      <c r="AG57" s="135" t="n"/>
      <c r="AH57" s="135" t="n"/>
      <c r="AI57" s="135" t="n"/>
      <c r="AJ57" s="135" t="n"/>
      <c r="AK57" s="135" t="n"/>
      <c r="AL57" s="135" t="n"/>
      <c r="AM57" s="135" t="n"/>
      <c r="AN57" s="135" t="n"/>
      <c r="AO57" s="135" t="n"/>
      <c r="AP57" s="135" t="n"/>
      <c r="AQ57" s="135" t="n"/>
      <c r="AR57" s="135" t="n"/>
      <c r="AS57" s="135" t="n"/>
      <c r="AT57" s="135" t="n"/>
      <c r="AU57" s="135" t="n"/>
      <c r="AV57" s="135" t="n"/>
      <c r="AW57" s="135" t="n"/>
      <c r="AX57" s="135" t="n"/>
      <c r="AY57" s="135" t="n"/>
      <c r="AZ57" s="135" t="n"/>
      <c r="BA57" s="135" t="n"/>
      <c r="BB57" s="135" t="n"/>
      <c r="BC57" s="135" t="n"/>
      <c r="BD57" s="135" t="n"/>
      <c r="BE57" s="135" t="n"/>
      <c r="BF57" s="135" t="n"/>
      <c r="BG57" s="135" t="n"/>
      <c r="BH57" s="135" t="n"/>
      <c r="BI57" s="135" t="n"/>
      <c r="BJ57" s="135" t="n"/>
      <c r="BK57" s="135" t="n"/>
      <c r="BL57" s="135" t="n"/>
      <c r="BM57" s="135" t="n"/>
      <c r="BN57" s="135" t="n"/>
      <c r="BO57" s="135" t="n"/>
      <c r="BP57" s="135" t="n"/>
      <c r="BQ57" s="135" t="n"/>
      <c r="BR57" s="135" t="n"/>
      <c r="BS57" s="135" t="n"/>
      <c r="BT57" s="135" t="n"/>
      <c r="BU57" s="135" t="n"/>
      <c r="BV57" s="135" t="n"/>
      <c r="BW57" s="135" t="n"/>
      <c r="BX57" s="135" t="n"/>
      <c r="BY57" s="135" t="n"/>
      <c r="BZ57" s="135" t="n"/>
      <c r="CA57" s="135" t="n"/>
      <c r="CB57" s="135" t="n"/>
      <c r="CC57" s="135" t="n"/>
      <c r="CD57" s="135" t="n"/>
      <c r="CE57" s="135" t="n"/>
      <c r="CF57" s="135" t="n"/>
      <c r="CG57" s="135" t="n"/>
      <c r="CH57" s="135" t="n"/>
      <c r="CI57" s="135" t="n"/>
      <c r="CJ57" s="135" t="n"/>
      <c r="CK57" s="135" t="n"/>
      <c r="CL57" s="135" t="n"/>
      <c r="CM57" s="135" t="n"/>
      <c r="CN57" s="135" t="n"/>
      <c r="CO57" s="135" t="n"/>
      <c r="CP57" s="135" t="n"/>
      <c r="CQ57" s="135" t="n"/>
      <c r="CR57" s="135" t="n"/>
      <c r="CS57" s="135" t="n"/>
      <c r="CU57" s="36" t="n"/>
      <c r="CV57" s="36" t="n"/>
      <c r="CW57" s="36" t="n"/>
      <c r="CX57" s="36" t="n"/>
      <c r="CY57" s="36" t="n"/>
      <c r="CZ57" s="36" t="n"/>
      <c r="DA57" s="36" t="n"/>
      <c r="DB57" s="36" t="n"/>
      <c r="DC57" s="36" t="n"/>
      <c r="DD57" s="36" t="n"/>
      <c r="DE57" s="36" t="n"/>
      <c r="DF57" s="36" t="n"/>
      <c r="DG57" s="36" t="n"/>
      <c r="DH57" s="36" t="n"/>
      <c r="DI57" s="36" t="n"/>
      <c r="DJ57" s="36" t="n"/>
      <c r="DK57" s="36" t="n"/>
      <c r="DL57" s="36" t="n"/>
      <c r="DM57" s="36" t="n"/>
      <c r="DN57" s="36" t="n"/>
      <c r="DO57" s="36" t="n"/>
      <c r="DP57" s="36" t="n"/>
      <c r="DQ57" s="36" t="n"/>
      <c r="DR57" s="36" t="n"/>
      <c r="DS57" s="36" t="n"/>
      <c r="DT57" s="36" t="n"/>
      <c r="DU57" s="36" t="n"/>
      <c r="DV57" s="36" t="n"/>
      <c r="DW57" s="36" t="n"/>
      <c r="DX57" s="36" t="n"/>
      <c r="DY57" s="36" t="n"/>
      <c r="DZ57" s="36" t="n"/>
      <c r="EA57" s="36" t="n"/>
      <c r="EB57" s="36" t="n"/>
      <c r="EC57" s="36" t="n"/>
      <c r="ED57" s="36" t="n"/>
      <c r="EE57" s="36" t="n"/>
      <c r="EF57" s="36" t="n"/>
      <c r="EG57" s="36" t="n"/>
      <c r="EH57" s="36" t="n"/>
      <c r="EI57" s="36" t="n"/>
      <c r="EJ57" s="36" t="n"/>
      <c r="EK57" s="36" t="n"/>
      <c r="EL57" s="36" t="n"/>
      <c r="EM57" s="36" t="n"/>
      <c r="EN57" s="36" t="n"/>
    </row>
    <row r="58">
      <c r="A58" s="146" t="inlineStr">
        <is>
          <t>006.01</t>
        </is>
      </c>
      <c r="B58" s="146" t="inlineStr">
        <is>
          <t>Berita</t>
        </is>
      </c>
      <c r="C58" s="147">
        <f>SUM(E58:CS58)</f>
        <v/>
      </c>
      <c r="D58" s="147" t="n"/>
      <c r="E58" s="135">
        <f>COUNTIF(AlumniPT, $A58)</f>
        <v/>
      </c>
      <c r="F58" s="135">
        <f>COUNTIF(BalaiPustakaPT, $A58)</f>
        <v/>
      </c>
      <c r="G58" s="135">
        <f>COUNTIF(KytaJayaMandiriCV, $A58)</f>
        <v/>
      </c>
      <c r="H58" s="135">
        <f>COUNTIF(SindunataCV, $A58)</f>
        <v/>
      </c>
      <c r="I58" s="135">
        <f>COUNTIF(SyiahKualaUniversityPress, $A58)</f>
        <v/>
      </c>
      <c r="J58" s="135">
        <f>COUNTIF(UINMALIKIPRESS, $A58)</f>
        <v/>
      </c>
      <c r="K58" s="135">
        <f>COUNTIF(UNISMAPRESS, $A58)</f>
        <v/>
      </c>
      <c r="L58" s="135">
        <f>COUNTIF(UnitomoPress, $A58)</f>
        <v/>
      </c>
      <c r="M58" s="135">
        <f>COUNTIF(TITIANILMUCV, $A58)</f>
        <v/>
      </c>
      <c r="N58" s="135">
        <f>COUNTIF(AlqaprintJatinangor, $A58)</f>
        <v/>
      </c>
      <c r="O58" s="135">
        <f>COUNTIF(AnantaVidyaCV, $A58)</f>
        <v/>
      </c>
      <c r="P58" s="135">
        <f>COUNTIF(AndiOffsetCV, $A58)</f>
        <v/>
      </c>
      <c r="Q58" s="135">
        <f>COUNTIF(BestariBuanaMurniGroupPT, $A58)</f>
        <v/>
      </c>
      <c r="R58" s="135">
        <f>COUNTIF(BintangSemestaMediaCV, $A58)</f>
        <v/>
      </c>
      <c r="S58" s="135">
        <f>COUNTIF(BPKTodungSutanGunungMuliaPT, $A58)</f>
        <v/>
      </c>
      <c r="T58" s="135">
        <f>COUNTIF(BrataFancyMediaPT, $A58)</f>
        <v/>
      </c>
      <c r="U58" s="135">
        <f>COUNTIF(BudiUtamaCVDeepublish, $A58)</f>
        <v/>
      </c>
      <c r="V58" s="135">
        <f>COUNTIF(BukaBukuPustaka, $A58)</f>
        <v/>
      </c>
      <c r="W58" s="135">
        <f>COUNTIF(BUMIAKSARAPT, $A58)</f>
        <v/>
      </c>
      <c r="X58" s="135">
        <f>COUNTIF(CahayaDuabelasSemestaPT, $A58)</f>
        <v/>
      </c>
      <c r="Y58" s="135">
        <f>COUNTIF(CitraAdityaBaktiPT, $A58)</f>
        <v/>
      </c>
      <c r="Z58" s="135">
        <f>COUNTIF(DeltaEdukasiPrimaCV, $A58)</f>
        <v/>
      </c>
      <c r="AA58" s="135">
        <f>COUNTIF(DIANDRAPRIMAMITRAMEDIACV, $A58)</f>
        <v/>
      </c>
      <c r="AB58" s="135">
        <f>COUNTIF(DuniaPustakaJayaPT, $A58)</f>
        <v/>
      </c>
      <c r="AC58" s="135">
        <f>COUNTIF(DutaPustakaIndonesiaPT, $A58)</f>
        <v/>
      </c>
      <c r="AD58" s="135">
        <f>COUNTIF(ElementaMediaLiterasiPT, $A58)</f>
        <v/>
      </c>
      <c r="AE58" s="135">
        <f>COUNTIF(ElexMediaKomputindoPT, $A58)</f>
        <v/>
      </c>
      <c r="AF58" s="135">
        <f>COUNTIF(EraAdicitraIntermediaPT, $A58)</f>
        <v/>
      </c>
      <c r="AG58" s="135">
        <f>COUNTIF(GarudaMasSejahteraCV, $A58)</f>
        <v/>
      </c>
      <c r="AH58" s="135">
        <f>COUNTIF(GavaMediaCV, $A58)</f>
        <v/>
      </c>
      <c r="AI58" s="135">
        <f>COUNTIF(GemaInsani, $A58)</f>
        <v/>
      </c>
      <c r="AJ58" s="135">
        <f>COUNTIF(GrahaPrintamaSelarasCV, $A58)</f>
        <v/>
      </c>
      <c r="AK58" s="135">
        <f>COUNTIF(GramediaPustakaUtamaPT, $A58)</f>
        <v/>
      </c>
      <c r="AL58" s="135">
        <f>COUNTIF(GrasindoGramediaWidiaSaranaIndonesia, $A58)</f>
        <v/>
      </c>
      <c r="AM58" s="135">
        <f>COUNTIF(IndivaMediaKreasiPT, $A58)</f>
        <v/>
      </c>
      <c r="AN58" s="135">
        <f>COUNTIF(IndocampCV, $A58)</f>
        <v/>
      </c>
      <c r="AO58" s="135">
        <f>COUNTIF(IndonesiaEmasGroup, $A58)</f>
        <v/>
      </c>
      <c r="AP58" s="135">
        <f>COUNTIF(IntanPariwaraGrupCempakaPutihPT, $A58)</f>
        <v/>
      </c>
      <c r="AQ58" s="135">
        <f>COUNTIF(InteraCV, $A58)</f>
        <v/>
      </c>
      <c r="AR58" s="135">
        <f>COUNTIF(JejakPublisherCV, $A58)</f>
        <v/>
      </c>
      <c r="AS58" s="135">
        <f>COUNTIF(JejakPustaka, $A58)</f>
        <v/>
      </c>
      <c r="AT58" s="135">
        <f>COUNTIF(JepePressMediaUtamaPT, $A58)</f>
        <v/>
      </c>
      <c r="AU58" s="135">
        <f>COUNTIF(KanisiusPT, $A58)</f>
        <v/>
      </c>
      <c r="AV58" s="135">
        <f>COUNTIF(KesaintBlancIndahPT, $A58)</f>
        <v/>
      </c>
      <c r="AW58" s="135">
        <f>COUNTIF(KompasMediaNusantaraPenerbitBukuKompas, $A58)</f>
        <v/>
      </c>
      <c r="AX58" s="135">
        <f>COUNTIF(LanggamPustaka, $A58)</f>
        <v/>
      </c>
      <c r="AY58" s="135">
        <f>COUNTIF(LatifKittoMahesaPT, $A58)</f>
        <v/>
      </c>
      <c r="AZ58" s="135">
        <f>COUNTIF(LENTERAHATIPT, $A58)</f>
        <v/>
      </c>
      <c r="BA58" s="135">
        <f>COUNTIF(LenteraPustakaIndonesia, $A58)</f>
        <v/>
      </c>
      <c r="BB58" s="135">
        <f>COUNTIF(LiterasiNusantaraAbadiGroupPT, $A58)</f>
        <v/>
      </c>
      <c r="BC58" s="135">
        <f>COUNTIF(LiterindoBerkahKaryaPT, $A58)</f>
        <v/>
      </c>
      <c r="BD58" s="135">
        <f>COUNTIF(LOKAAKSARACV, $A58)</f>
        <v/>
      </c>
      <c r="BE58" s="135">
        <f>COUNTIF(LuximaMetroMediaPT, $A58)</f>
        <v/>
      </c>
      <c r="BF58" s="135">
        <f>COUNTIF(MandarMajuCV, $A58)</f>
        <v/>
      </c>
      <c r="BG58" s="135">
        <f>COUNTIF(MediaAkselerasi, $A58)</f>
        <v/>
      </c>
      <c r="BH58" s="135">
        <f>COUNTIF(MediaCendekiaMuslimCV, $A58)</f>
        <v/>
      </c>
      <c r="BI58" s="135">
        <f>COUNTIF(MediaDinamikaSelarasPT, $A58)</f>
        <v/>
      </c>
      <c r="BJ58" s="135">
        <f>COUNTIF(MediaKaryaPutraCV, $A58)</f>
        <v/>
      </c>
      <c r="BK58" s="135">
        <f>COUNTIF(MediaPressindoPT, $A58)</f>
        <v/>
      </c>
      <c r="BL58" s="135">
        <f>COUNTIF(MediantaraSemestaPT, $A58)</f>
        <v/>
      </c>
      <c r="BM58" s="135">
        <f>COUNTIF(MelaniaPublishingCV, $A58)</f>
        <v/>
      </c>
      <c r="BN58" s="135">
        <f>COUNTIF(MutiaraAksaraCV, $A58)</f>
        <v/>
      </c>
      <c r="BO58" s="135">
        <f>COUNTIF(NafalGlobalNusantaraPT, $A58)</f>
        <v/>
      </c>
      <c r="BP58" s="135">
        <f>COUNTIF(NiagaSwadayaPT, $A58)</f>
        <v/>
      </c>
      <c r="BQ58" s="135">
        <f>COUNTIF(NuansaCendekiaCV, $A58)</f>
        <v/>
      </c>
      <c r="BR58" s="135">
        <f>COUNTIF(PenebarSwadayaPT, $A58)</f>
        <v/>
      </c>
      <c r="BS58" s="135">
        <f>COUNTIF(PenerbitAdab, $A58)</f>
        <v/>
      </c>
      <c r="BT58" s="135">
        <f>COUNTIF(PenerbitEGC, $A58)</f>
        <v/>
      </c>
      <c r="BU58" s="135">
        <f>COUNTIF(PenerbitIPBPressPT, $A58)</f>
        <v/>
      </c>
      <c r="BV58" s="135">
        <f>COUNTIF(PenerbitSalemba, $A58)</f>
        <v/>
      </c>
      <c r="BW58" s="135">
        <f>COUNTIF(PohonCahayaSemestaPT, $A58)</f>
        <v/>
      </c>
      <c r="BX58" s="135">
        <f>COUNTIF(PranaDinamikaSejahteraPT, $A58)</f>
        <v/>
      </c>
      <c r="BY58" s="135">
        <f>COUNTIF(PrenadaMediaGroup, $A58)</f>
        <v/>
      </c>
      <c r="BZ58" s="135">
        <f>COUNTIF(PusatDatadanAnalisaTempoPT, $A58)</f>
        <v/>
      </c>
      <c r="CA58" s="135">
        <f>COUNTIF(PuspaSwaraPT, $A58)</f>
        <v/>
      </c>
      <c r="CB58" s="135">
        <f>COUNTIF(PustakaBaruPress, $A58)</f>
        <v/>
      </c>
      <c r="CC58" s="135">
        <f>COUNTIF(PustakaBengawanCV, $A58)</f>
        <v/>
      </c>
      <c r="CD58" s="135">
        <f>COUNTIF(PustakaRumahCintaCV, $A58)</f>
        <v/>
      </c>
      <c r="CE58" s="135">
        <f>COUNTIF(RajaGrafindoPersadaPT, $A58)</f>
        <v/>
      </c>
      <c r="CF58" s="135">
        <f>COUNTIF(RajawaliIntanCemerlang, $A58)</f>
        <v/>
      </c>
      <c r="CG58" s="135">
        <f>COUNTIF(RayyanaKomunikasindoPT, $A58)</f>
        <v/>
      </c>
      <c r="CH58" s="135">
        <f>COUNTIF(RefikaAditamaPT, $A58)</f>
        <v/>
      </c>
      <c r="CI58" s="135">
        <f>COUNTIF(RemajaRosdakaryaPT, $A58)</f>
        <v/>
      </c>
      <c r="CJ58" s="135">
        <f>COUNTIF(ReneTurosIndonesiaPT, $A58)</f>
        <v/>
      </c>
      <c r="CK58" s="135">
        <f>COUNTIF(SaranaPancakaryaNusaPT, $A58)</f>
        <v/>
      </c>
      <c r="CL58" s="135">
        <f>COUNTIF(ScopindoMediaPustakaPT, $A58)</f>
        <v/>
      </c>
      <c r="CM58" s="135">
        <f>COUNTIF(SetiAjiCV, $A58)</f>
        <v/>
      </c>
      <c r="CN58" s="135">
        <f>COUNTIF(SinergiPrimaMagnaCV, $A58)</f>
        <v/>
      </c>
      <c r="CO58" s="135">
        <f>COUNTIF(TazkiaInvestindoUtamaPT, $A58)</f>
        <v/>
      </c>
      <c r="CP58" s="135">
        <f>COUNTIF(TeguhKaryaCV, $A58)</f>
        <v/>
      </c>
      <c r="CQ58" s="135">
        <f>COUNTIF(TigaSerangkaiPustakaMandiriPT, $A58)</f>
        <v/>
      </c>
      <c r="CR58" s="135">
        <f>COUNTIF(TrubusSwadayaPT, $A58)</f>
        <v/>
      </c>
      <c r="CS58" s="135">
        <f>COUNTIF(UGMPress, $A58)</f>
        <v/>
      </c>
      <c r="CU58" s="36" t="n"/>
      <c r="CV58" s="36" t="n"/>
      <c r="CW58" s="36" t="n"/>
      <c r="CX58" s="36" t="n"/>
      <c r="CY58" s="36" t="n"/>
      <c r="CZ58" s="36" t="n"/>
      <c r="DA58" s="36" t="n"/>
      <c r="DB58" s="36" t="n"/>
      <c r="DC58" s="36" t="n"/>
      <c r="DD58" s="36" t="n"/>
      <c r="DE58" s="36" t="n"/>
      <c r="DF58" s="36" t="n"/>
      <c r="DG58" s="36" t="n"/>
      <c r="DH58" s="36" t="n"/>
      <c r="DI58" s="36" t="n"/>
      <c r="DJ58" s="36" t="n"/>
      <c r="DK58" s="36" t="n"/>
      <c r="DL58" s="36" t="n"/>
      <c r="DM58" s="36" t="n"/>
      <c r="DN58" s="36" t="n"/>
      <c r="DO58" s="36" t="n"/>
      <c r="DP58" s="36" t="n"/>
      <c r="DQ58" s="36" t="n"/>
      <c r="DR58" s="36" t="n"/>
      <c r="DS58" s="36" t="n"/>
      <c r="DT58" s="36" t="n"/>
      <c r="DU58" s="36" t="n"/>
      <c r="DV58" s="36" t="n"/>
      <c r="DW58" s="36" t="n"/>
      <c r="DX58" s="36" t="n"/>
      <c r="DY58" s="36" t="n"/>
      <c r="DZ58" s="36" t="n"/>
      <c r="EA58" s="36" t="n"/>
      <c r="EB58" s="36" t="n"/>
      <c r="EC58" s="36" t="n"/>
      <c r="ED58" s="36" t="n"/>
      <c r="EE58" s="36" t="n"/>
      <c r="EF58" s="36" t="n"/>
      <c r="EG58" s="36" t="n"/>
      <c r="EH58" s="36" t="n"/>
      <c r="EI58" s="36" t="n"/>
      <c r="EJ58" s="36" t="n"/>
      <c r="EK58" s="36" t="n"/>
      <c r="EL58" s="36" t="n"/>
      <c r="EM58" s="36" t="n"/>
      <c r="EN58" s="36" t="n"/>
    </row>
    <row r="59">
      <c r="A59" s="146" t="inlineStr">
        <is>
          <t>006.02</t>
        </is>
      </c>
      <c r="B59" s="146" t="inlineStr">
        <is>
          <t>Musik</t>
        </is>
      </c>
      <c r="C59" s="147">
        <f>SUM(E59:CS59)</f>
        <v/>
      </c>
      <c r="D59" s="147" t="n"/>
      <c r="E59" s="135">
        <f>COUNTIF(AlumniPT, $A59)</f>
        <v/>
      </c>
      <c r="F59" s="135">
        <f>COUNTIF(BalaiPustakaPT, $A59)</f>
        <v/>
      </c>
      <c r="G59" s="135">
        <f>COUNTIF(KytaJayaMandiriCV, $A59)</f>
        <v/>
      </c>
      <c r="H59" s="135">
        <f>COUNTIF(SindunataCV, $A59)</f>
        <v/>
      </c>
      <c r="I59" s="135">
        <f>COUNTIF(SyiahKualaUniversityPress, $A59)</f>
        <v/>
      </c>
      <c r="J59" s="135">
        <f>COUNTIF(UINMALIKIPRESS, $A59)</f>
        <v/>
      </c>
      <c r="K59" s="135">
        <f>COUNTIF(UNISMAPRESS, $A59)</f>
        <v/>
      </c>
      <c r="L59" s="135">
        <f>COUNTIF(UnitomoPress, $A59)</f>
        <v/>
      </c>
      <c r="M59" s="135">
        <f>COUNTIF(TITIANILMUCV, $A59)</f>
        <v/>
      </c>
      <c r="N59" s="135">
        <f>COUNTIF(AlqaprintJatinangor, $A59)</f>
        <v/>
      </c>
      <c r="O59" s="135">
        <f>COUNTIF(AnantaVidyaCV, $A59)</f>
        <v/>
      </c>
      <c r="P59" s="135">
        <f>COUNTIF(AndiOffsetCV, $A59)</f>
        <v/>
      </c>
      <c r="Q59" s="135">
        <f>COUNTIF(BestariBuanaMurniGroupPT, $A59)</f>
        <v/>
      </c>
      <c r="R59" s="135">
        <f>COUNTIF(BintangSemestaMediaCV, $A59)</f>
        <v/>
      </c>
      <c r="S59" s="135">
        <f>COUNTIF(BPKTodungSutanGunungMuliaPT, $A59)</f>
        <v/>
      </c>
      <c r="T59" s="135">
        <f>COUNTIF(BrataFancyMediaPT, $A59)</f>
        <v/>
      </c>
      <c r="U59" s="135">
        <f>COUNTIF(BudiUtamaCVDeepublish, $A59)</f>
        <v/>
      </c>
      <c r="V59" s="135">
        <f>COUNTIF(BukaBukuPustaka, $A59)</f>
        <v/>
      </c>
      <c r="W59" s="135">
        <f>COUNTIF(BUMIAKSARAPT, $A59)</f>
        <v/>
      </c>
      <c r="X59" s="135">
        <f>COUNTIF(CahayaDuabelasSemestaPT, $A59)</f>
        <v/>
      </c>
      <c r="Y59" s="135">
        <f>COUNTIF(CitraAdityaBaktiPT, $A59)</f>
        <v/>
      </c>
      <c r="Z59" s="135">
        <f>COUNTIF(DeltaEdukasiPrimaCV, $A59)</f>
        <v/>
      </c>
      <c r="AA59" s="135">
        <f>COUNTIF(DIANDRAPRIMAMITRAMEDIACV, $A59)</f>
        <v/>
      </c>
      <c r="AB59" s="135">
        <f>COUNTIF(DuniaPustakaJayaPT, $A59)</f>
        <v/>
      </c>
      <c r="AC59" s="135">
        <f>COUNTIF(DutaPustakaIndonesiaPT, $A59)</f>
        <v/>
      </c>
      <c r="AD59" s="135">
        <f>COUNTIF(ElementaMediaLiterasiPT, $A59)</f>
        <v/>
      </c>
      <c r="AE59" s="135">
        <f>COUNTIF(ElexMediaKomputindoPT, $A59)</f>
        <v/>
      </c>
      <c r="AF59" s="135">
        <f>COUNTIF(EraAdicitraIntermediaPT, $A59)</f>
        <v/>
      </c>
      <c r="AG59" s="135">
        <f>COUNTIF(GarudaMasSejahteraCV, $A59)</f>
        <v/>
      </c>
      <c r="AH59" s="135">
        <f>COUNTIF(GavaMediaCV, $A59)</f>
        <v/>
      </c>
      <c r="AI59" s="135">
        <f>COUNTIF(GemaInsani, $A59)</f>
        <v/>
      </c>
      <c r="AJ59" s="135">
        <f>COUNTIF(GrahaPrintamaSelarasCV, $A59)</f>
        <v/>
      </c>
      <c r="AK59" s="135">
        <f>COUNTIF(GramediaPustakaUtamaPT, $A59)</f>
        <v/>
      </c>
      <c r="AL59" s="135">
        <f>COUNTIF(GrasindoGramediaWidiaSaranaIndonesia, $A59)</f>
        <v/>
      </c>
      <c r="AM59" s="135">
        <f>COUNTIF(IndivaMediaKreasiPT, $A59)</f>
        <v/>
      </c>
      <c r="AN59" s="135">
        <f>COUNTIF(IndocampCV, $A59)</f>
        <v/>
      </c>
      <c r="AO59" s="135">
        <f>COUNTIF(IndonesiaEmasGroup, $A59)</f>
        <v/>
      </c>
      <c r="AP59" s="135">
        <f>COUNTIF(IntanPariwaraGrupCempakaPutihPT, $A59)</f>
        <v/>
      </c>
      <c r="AQ59" s="135">
        <f>COUNTIF(InteraCV, $A59)</f>
        <v/>
      </c>
      <c r="AR59" s="135">
        <f>COUNTIF(JejakPublisherCV, $A59)</f>
        <v/>
      </c>
      <c r="AS59" s="135">
        <f>COUNTIF(JejakPustaka, $A59)</f>
        <v/>
      </c>
      <c r="AT59" s="135">
        <f>COUNTIF(JepePressMediaUtamaPT, $A59)</f>
        <v/>
      </c>
      <c r="AU59" s="135">
        <f>COUNTIF(KanisiusPT, $A59)</f>
        <v/>
      </c>
      <c r="AV59" s="135">
        <f>COUNTIF(KesaintBlancIndahPT, $A59)</f>
        <v/>
      </c>
      <c r="AW59" s="135">
        <f>COUNTIF(KompasMediaNusantaraPenerbitBukuKompas, $A59)</f>
        <v/>
      </c>
      <c r="AX59" s="135">
        <f>COUNTIF(LanggamPustaka, $A59)</f>
        <v/>
      </c>
      <c r="AY59" s="135">
        <f>COUNTIF(LatifKittoMahesaPT, $A59)</f>
        <v/>
      </c>
      <c r="AZ59" s="135">
        <f>COUNTIF(LENTERAHATIPT, $A59)</f>
        <v/>
      </c>
      <c r="BA59" s="135">
        <f>COUNTIF(LenteraPustakaIndonesia, $A59)</f>
        <v/>
      </c>
      <c r="BB59" s="135">
        <f>COUNTIF(LiterasiNusantaraAbadiGroupPT, $A59)</f>
        <v/>
      </c>
      <c r="BC59" s="135">
        <f>COUNTIF(LiterindoBerkahKaryaPT, $A59)</f>
        <v/>
      </c>
      <c r="BD59" s="135">
        <f>COUNTIF(LOKAAKSARACV, $A59)</f>
        <v/>
      </c>
      <c r="BE59" s="135">
        <f>COUNTIF(LuximaMetroMediaPT, $A59)</f>
        <v/>
      </c>
      <c r="BF59" s="135">
        <f>COUNTIF(MandarMajuCV, $A59)</f>
        <v/>
      </c>
      <c r="BG59" s="135">
        <f>COUNTIF(MediaAkselerasi, $A59)</f>
        <v/>
      </c>
      <c r="BH59" s="135">
        <f>COUNTIF(MediaCendekiaMuslimCV, $A59)</f>
        <v/>
      </c>
      <c r="BI59" s="135">
        <f>COUNTIF(MediaDinamikaSelarasPT, $A59)</f>
        <v/>
      </c>
      <c r="BJ59" s="135">
        <f>COUNTIF(MediaKaryaPutraCV, $A59)</f>
        <v/>
      </c>
      <c r="BK59" s="135">
        <f>COUNTIF(MediaPressindoPT, $A59)</f>
        <v/>
      </c>
      <c r="BL59" s="135">
        <f>COUNTIF(MediantaraSemestaPT, $A59)</f>
        <v/>
      </c>
      <c r="BM59" s="135">
        <f>COUNTIF(MelaniaPublishingCV, $A59)</f>
        <v/>
      </c>
      <c r="BN59" s="135">
        <f>COUNTIF(MutiaraAksaraCV, $A59)</f>
        <v/>
      </c>
      <c r="BO59" s="135">
        <f>COUNTIF(NafalGlobalNusantaraPT, $A59)</f>
        <v/>
      </c>
      <c r="BP59" s="135">
        <f>COUNTIF(NiagaSwadayaPT, $A59)</f>
        <v/>
      </c>
      <c r="BQ59" s="135">
        <f>COUNTIF(NuansaCendekiaCV, $A59)</f>
        <v/>
      </c>
      <c r="BR59" s="135">
        <f>COUNTIF(PenebarSwadayaPT, $A59)</f>
        <v/>
      </c>
      <c r="BS59" s="135">
        <f>COUNTIF(PenerbitAdab, $A59)</f>
        <v/>
      </c>
      <c r="BT59" s="135">
        <f>COUNTIF(PenerbitEGC, $A59)</f>
        <v/>
      </c>
      <c r="BU59" s="135">
        <f>COUNTIF(PenerbitIPBPressPT, $A59)</f>
        <v/>
      </c>
      <c r="BV59" s="135">
        <f>COUNTIF(PenerbitSalemba, $A59)</f>
        <v/>
      </c>
      <c r="BW59" s="135">
        <f>COUNTIF(PohonCahayaSemestaPT, $A59)</f>
        <v/>
      </c>
      <c r="BX59" s="135">
        <f>COUNTIF(PranaDinamikaSejahteraPT, $A59)</f>
        <v/>
      </c>
      <c r="BY59" s="135">
        <f>COUNTIF(PrenadaMediaGroup, $A59)</f>
        <v/>
      </c>
      <c r="BZ59" s="135">
        <f>COUNTIF(PusatDatadanAnalisaTempoPT, $A59)</f>
        <v/>
      </c>
      <c r="CA59" s="135">
        <f>COUNTIF(PuspaSwaraPT, $A59)</f>
        <v/>
      </c>
      <c r="CB59" s="135">
        <f>COUNTIF(PustakaBaruPress, $A59)</f>
        <v/>
      </c>
      <c r="CC59" s="135">
        <f>COUNTIF(PustakaBengawanCV, $A59)</f>
        <v/>
      </c>
      <c r="CD59" s="135">
        <f>COUNTIF(PustakaRumahCintaCV, $A59)</f>
        <v/>
      </c>
      <c r="CE59" s="135">
        <f>COUNTIF(RajaGrafindoPersadaPT, $A59)</f>
        <v/>
      </c>
      <c r="CF59" s="135">
        <f>COUNTIF(RajawaliIntanCemerlang, $A59)</f>
        <v/>
      </c>
      <c r="CG59" s="135">
        <f>COUNTIF(RayyanaKomunikasindoPT, $A59)</f>
        <v/>
      </c>
      <c r="CH59" s="135">
        <f>COUNTIF(RefikaAditamaPT, $A59)</f>
        <v/>
      </c>
      <c r="CI59" s="135">
        <f>COUNTIF(RemajaRosdakaryaPT, $A59)</f>
        <v/>
      </c>
      <c r="CJ59" s="135">
        <f>COUNTIF(ReneTurosIndonesiaPT, $A59)</f>
        <v/>
      </c>
      <c r="CK59" s="135">
        <f>COUNTIF(SaranaPancakaryaNusaPT, $A59)</f>
        <v/>
      </c>
      <c r="CL59" s="135">
        <f>COUNTIF(ScopindoMediaPustakaPT, $A59)</f>
        <v/>
      </c>
      <c r="CM59" s="135">
        <f>COUNTIF(SetiAjiCV, $A59)</f>
        <v/>
      </c>
      <c r="CN59" s="135">
        <f>COUNTIF(SinergiPrimaMagnaCV, $A59)</f>
        <v/>
      </c>
      <c r="CO59" s="135">
        <f>COUNTIF(TazkiaInvestindoUtamaPT, $A59)</f>
        <v/>
      </c>
      <c r="CP59" s="135">
        <f>COUNTIF(TeguhKaryaCV, $A59)</f>
        <v/>
      </c>
      <c r="CQ59" s="135">
        <f>COUNTIF(TigaSerangkaiPustakaMandiriPT, $A59)</f>
        <v/>
      </c>
      <c r="CR59" s="135">
        <f>COUNTIF(TrubusSwadayaPT, $A59)</f>
        <v/>
      </c>
      <c r="CS59" s="135">
        <f>COUNTIF(UGMPress, $A59)</f>
        <v/>
      </c>
      <c r="CU59" s="36" t="n"/>
      <c r="CV59" s="36" t="n"/>
      <c r="CW59" s="36" t="n"/>
      <c r="CX59" s="36" t="n"/>
      <c r="CY59" s="36" t="n"/>
      <c r="CZ59" s="36" t="n"/>
      <c r="DA59" s="36" t="n"/>
      <c r="DB59" s="36" t="n"/>
      <c r="DC59" s="36" t="n"/>
      <c r="DD59" s="36" t="n"/>
      <c r="DE59" s="36" t="n"/>
      <c r="DF59" s="36" t="n"/>
      <c r="DG59" s="36" t="n"/>
      <c r="DH59" s="36" t="n"/>
      <c r="DI59" s="36" t="n"/>
      <c r="DJ59" s="36" t="n"/>
      <c r="DK59" s="36" t="n"/>
      <c r="DL59" s="36" t="n"/>
      <c r="DM59" s="36" t="n"/>
      <c r="DN59" s="36" t="n"/>
      <c r="DO59" s="36" t="n"/>
      <c r="DP59" s="36" t="n"/>
      <c r="DQ59" s="36" t="n"/>
      <c r="DR59" s="36" t="n"/>
      <c r="DS59" s="36" t="n"/>
      <c r="DT59" s="36" t="n"/>
      <c r="DU59" s="36" t="n"/>
      <c r="DV59" s="36" t="n"/>
      <c r="DW59" s="36" t="n"/>
      <c r="DX59" s="36" t="n"/>
      <c r="DY59" s="36" t="n"/>
      <c r="DZ59" s="36" t="n"/>
      <c r="EA59" s="36" t="n"/>
      <c r="EB59" s="36" t="n"/>
      <c r="EC59" s="36" t="n"/>
      <c r="ED59" s="36" t="n"/>
      <c r="EE59" s="36" t="n"/>
      <c r="EF59" s="36" t="n"/>
      <c r="EG59" s="36" t="n"/>
      <c r="EH59" s="36" t="n"/>
      <c r="EI59" s="36" t="n"/>
      <c r="EJ59" s="36" t="n"/>
      <c r="EK59" s="36" t="n"/>
      <c r="EL59" s="36" t="n"/>
      <c r="EM59" s="36" t="n"/>
      <c r="EN59" s="36" t="n"/>
    </row>
    <row r="60">
      <c r="A60" s="44" t="n"/>
      <c r="B60" s="148" t="inlineStr">
        <is>
          <t>TOTAL</t>
        </is>
      </c>
      <c r="C60" s="147" t="n"/>
      <c r="D60" s="147" t="n"/>
      <c r="E60" s="135">
        <f>SUM(E58:E59)</f>
        <v/>
      </c>
      <c r="F60" s="135">
        <f>SUM(F58:F59)</f>
        <v/>
      </c>
      <c r="G60" s="135">
        <f>SUM(G58:G59)</f>
        <v/>
      </c>
      <c r="H60" s="135">
        <f>SUM(H58:H59)</f>
        <v/>
      </c>
      <c r="I60" s="135">
        <f>SUM(I58:I59)</f>
        <v/>
      </c>
      <c r="J60" s="135">
        <f>SUM(J58:J59)</f>
        <v/>
      </c>
      <c r="K60" s="135">
        <f>SUM(K58:K59)</f>
        <v/>
      </c>
      <c r="L60" s="135">
        <f>SUM(L58:L59)</f>
        <v/>
      </c>
      <c r="M60" s="135">
        <f>SUM(M58:M59)</f>
        <v/>
      </c>
      <c r="N60" s="135">
        <f>SUM(N58:N59)</f>
        <v/>
      </c>
      <c r="O60" s="135">
        <f>SUM(O58:O59)</f>
        <v/>
      </c>
      <c r="P60" s="135">
        <f>SUM(P58:P59)</f>
        <v/>
      </c>
      <c r="Q60" s="135">
        <f>SUM(Q58:Q59)</f>
        <v/>
      </c>
      <c r="R60" s="135">
        <f>SUM(R58:R59)</f>
        <v/>
      </c>
      <c r="S60" s="135">
        <f>SUM(S58:S59)</f>
        <v/>
      </c>
      <c r="T60" s="135">
        <f>SUM(T58:T59)</f>
        <v/>
      </c>
      <c r="U60" s="135">
        <f>SUM(U58:U59)</f>
        <v/>
      </c>
      <c r="V60" s="135">
        <f>SUM(V58:V59)</f>
        <v/>
      </c>
      <c r="W60" s="135">
        <f>SUM(W58:W59)</f>
        <v/>
      </c>
      <c r="X60" s="135">
        <f>SUM(X58:X59)</f>
        <v/>
      </c>
      <c r="Y60" s="135">
        <f>SUM(Y58:Y59)</f>
        <v/>
      </c>
      <c r="Z60" s="135">
        <f>SUM(Z58:Z59)</f>
        <v/>
      </c>
      <c r="AA60" s="135">
        <f>SUM(AA58:AA59)</f>
        <v/>
      </c>
      <c r="AB60" s="135">
        <f>SUM(AB58:AB59)</f>
        <v/>
      </c>
      <c r="AC60" s="135">
        <f>SUM(AC58:AC59)</f>
        <v/>
      </c>
      <c r="AD60" s="135">
        <f>SUM(AD58:AD59)</f>
        <v/>
      </c>
      <c r="AE60" s="135">
        <f>SUM(AE58:AE59)</f>
        <v/>
      </c>
      <c r="AF60" s="135">
        <f>SUM(AF58:AF59)</f>
        <v/>
      </c>
      <c r="AG60" s="135">
        <f>SUM(AG58:AG59)</f>
        <v/>
      </c>
      <c r="AH60" s="135">
        <f>SUM(AH58:AH59)</f>
        <v/>
      </c>
      <c r="AI60" s="135">
        <f>SUM(AI58:AI59)</f>
        <v/>
      </c>
      <c r="AJ60" s="135">
        <f>SUM(AJ58:AJ59)</f>
        <v/>
      </c>
      <c r="AK60" s="135">
        <f>SUM(AK58:AK59)</f>
        <v/>
      </c>
      <c r="AL60" s="135">
        <f>SUM(AL58:AL59)</f>
        <v/>
      </c>
      <c r="AM60" s="135">
        <f>SUM(AM58:AM59)</f>
        <v/>
      </c>
      <c r="AN60" s="135">
        <f>SUM(AN58:AN59)</f>
        <v/>
      </c>
      <c r="AO60" s="135">
        <f>SUM(AO58:AO59)</f>
        <v/>
      </c>
      <c r="AP60" s="135">
        <f>SUM(AP58:AP59)</f>
        <v/>
      </c>
      <c r="AQ60" s="135">
        <f>SUM(AQ58:AQ59)</f>
        <v/>
      </c>
      <c r="AR60" s="135">
        <f>SUM(AR58:AR59)</f>
        <v/>
      </c>
      <c r="AS60" s="135">
        <f>SUM(AS58:AS59)</f>
        <v/>
      </c>
      <c r="AT60" s="135">
        <f>SUM(AT58:AT59)</f>
        <v/>
      </c>
      <c r="AU60" s="135">
        <f>SUM(AU58:AU59)</f>
        <v/>
      </c>
      <c r="AV60" s="135">
        <f>SUM(AV58:AV59)</f>
        <v/>
      </c>
      <c r="AW60" s="135">
        <f>SUM(AW58:AW59)</f>
        <v/>
      </c>
      <c r="AX60" s="135">
        <f>SUM(AX58:AX59)</f>
        <v/>
      </c>
      <c r="AY60" s="135">
        <f>SUM(AY58:AY59)</f>
        <v/>
      </c>
      <c r="AZ60" s="135">
        <f>SUM(AZ58:AZ59)</f>
        <v/>
      </c>
      <c r="BA60" s="135">
        <f>SUM(BA58:BA59)</f>
        <v/>
      </c>
      <c r="BB60" s="135">
        <f>SUM(BB58:BB59)</f>
        <v/>
      </c>
      <c r="BC60" s="135">
        <f>SUM(BC58:BC59)</f>
        <v/>
      </c>
      <c r="BD60" s="135">
        <f>SUM(BD58:BD59)</f>
        <v/>
      </c>
      <c r="BE60" s="135">
        <f>SUM(BE58:BE59)</f>
        <v/>
      </c>
      <c r="BF60" s="135">
        <f>SUM(BF58:BF59)</f>
        <v/>
      </c>
      <c r="BG60" s="135">
        <f>SUM(BG58:BG59)</f>
        <v/>
      </c>
      <c r="BH60" s="135">
        <f>SUM(BH58:BH59)</f>
        <v/>
      </c>
      <c r="BI60" s="135">
        <f>SUM(BI58:BI59)</f>
        <v/>
      </c>
      <c r="BJ60" s="135">
        <f>SUM(BJ58:BJ59)</f>
        <v/>
      </c>
      <c r="BK60" s="135">
        <f>SUM(BK58:BK59)</f>
        <v/>
      </c>
      <c r="BL60" s="135">
        <f>SUM(BL58:BL59)</f>
        <v/>
      </c>
      <c r="BM60" s="135">
        <f>SUM(BM58:BM59)</f>
        <v/>
      </c>
      <c r="BN60" s="135">
        <f>SUM(BN58:BN59)</f>
        <v/>
      </c>
      <c r="BO60" s="135">
        <f>SUM(BO58:BO59)</f>
        <v/>
      </c>
      <c r="BP60" s="135">
        <f>SUM(BP58:BP59)</f>
        <v/>
      </c>
      <c r="BQ60" s="135">
        <f>SUM(BQ58:BQ59)</f>
        <v/>
      </c>
      <c r="BR60" s="135">
        <f>SUM(BR58:BR59)</f>
        <v/>
      </c>
      <c r="BS60" s="135">
        <f>SUM(BS58:BS59)</f>
        <v/>
      </c>
      <c r="BT60" s="135">
        <f>SUM(BT58:BT59)</f>
        <v/>
      </c>
      <c r="BU60" s="135">
        <f>SUM(BU58:BU59)</f>
        <v/>
      </c>
      <c r="BV60" s="135">
        <f>SUM(BV58:BV59)</f>
        <v/>
      </c>
      <c r="BW60" s="135">
        <f>SUM(BW58:BW59)</f>
        <v/>
      </c>
      <c r="BX60" s="135">
        <f>SUM(BX58:BX59)</f>
        <v/>
      </c>
      <c r="BY60" s="135">
        <f>SUM(BY58:BY59)</f>
        <v/>
      </c>
      <c r="BZ60" s="135">
        <f>SUM(BZ58:BZ59)</f>
        <v/>
      </c>
      <c r="CA60" s="135">
        <f>SUM(CA58:CA59)</f>
        <v/>
      </c>
      <c r="CB60" s="135">
        <f>SUM(CB58:CB59)</f>
        <v/>
      </c>
      <c r="CC60" s="135">
        <f>SUM(CC58:CC59)</f>
        <v/>
      </c>
      <c r="CD60" s="135">
        <f>SUM(CD58:CD59)</f>
        <v/>
      </c>
      <c r="CE60" s="135">
        <f>SUM(CE58:CE59)</f>
        <v/>
      </c>
      <c r="CF60" s="135">
        <f>SUM(CF58:CF59)</f>
        <v/>
      </c>
      <c r="CG60" s="135">
        <f>SUM(CG58:CG59)</f>
        <v/>
      </c>
      <c r="CH60" s="135">
        <f>SUM(CH58:CH59)</f>
        <v/>
      </c>
      <c r="CI60" s="135">
        <f>SUM(CI58:CI59)</f>
        <v/>
      </c>
      <c r="CJ60" s="135">
        <f>SUM(CJ58:CJ59)</f>
        <v/>
      </c>
      <c r="CK60" s="135">
        <f>SUM(CK58:CK59)</f>
        <v/>
      </c>
      <c r="CL60" s="135">
        <f>SUM(CL58:CL59)</f>
        <v/>
      </c>
      <c r="CM60" s="135">
        <f>SUM(CM58:CM59)</f>
        <v/>
      </c>
      <c r="CN60" s="135">
        <f>SUM(CN58:CN59)</f>
        <v/>
      </c>
      <c r="CO60" s="135">
        <f>SUM(CO58:CO59)</f>
        <v/>
      </c>
      <c r="CP60" s="135">
        <f>SUM(CP58:CP59)</f>
        <v/>
      </c>
      <c r="CQ60" s="135">
        <f>SUM(CQ58:CQ59)</f>
        <v/>
      </c>
      <c r="CR60" s="135">
        <f>SUM(CR58:CR59)</f>
        <v/>
      </c>
      <c r="CS60" s="135">
        <f>SUM(CS58:CS59)</f>
        <v/>
      </c>
      <c r="CU60" s="36" t="n"/>
      <c r="CV60" s="36" t="n"/>
      <c r="CW60" s="36" t="n"/>
      <c r="CX60" s="36" t="n"/>
      <c r="CY60" s="36" t="n"/>
      <c r="CZ60" s="36" t="n"/>
      <c r="DA60" s="36" t="n"/>
      <c r="DB60" s="36" t="n"/>
      <c r="DC60" s="36" t="n"/>
      <c r="DD60" s="36" t="n"/>
      <c r="DE60" s="36" t="n"/>
      <c r="DF60" s="36" t="n"/>
      <c r="DG60" s="36" t="n"/>
      <c r="DH60" s="36" t="n"/>
      <c r="DI60" s="36" t="n"/>
      <c r="DJ60" s="36" t="n"/>
      <c r="DK60" s="36" t="n"/>
      <c r="DL60" s="36" t="n"/>
      <c r="DM60" s="36" t="n"/>
      <c r="DN60" s="36" t="n"/>
      <c r="DO60" s="36" t="n"/>
      <c r="DP60" s="36" t="n"/>
      <c r="DQ60" s="36" t="n"/>
      <c r="DR60" s="36" t="n"/>
      <c r="DS60" s="36" t="n"/>
      <c r="DT60" s="36" t="n"/>
      <c r="DU60" s="36" t="n"/>
      <c r="DV60" s="36" t="n"/>
      <c r="DW60" s="36" t="n"/>
      <c r="DX60" s="36" t="n"/>
      <c r="DY60" s="36" t="n"/>
      <c r="DZ60" s="36" t="n"/>
      <c r="EA60" s="36" t="n"/>
      <c r="EB60" s="36" t="n"/>
      <c r="EC60" s="36" t="n"/>
      <c r="ED60" s="36" t="n"/>
      <c r="EE60" s="36" t="n"/>
      <c r="EF60" s="36" t="n"/>
      <c r="EG60" s="36" t="n"/>
      <c r="EH60" s="36" t="n"/>
      <c r="EI60" s="36" t="n"/>
      <c r="EJ60" s="36" t="n"/>
      <c r="EK60" s="36" t="n"/>
      <c r="EL60" s="36" t="n"/>
      <c r="EM60" s="36" t="n"/>
      <c r="EN60" s="36" t="n"/>
    </row>
    <row r="61">
      <c r="A61" s="44" t="n"/>
      <c r="B61" s="44" t="n"/>
      <c r="C61" s="147" t="n"/>
      <c r="D61" s="147" t="n"/>
      <c r="E61" s="135" t="n"/>
      <c r="F61" s="135" t="n"/>
      <c r="G61" s="135" t="n"/>
      <c r="H61" s="135" t="n"/>
      <c r="I61" s="135" t="n"/>
      <c r="J61" s="135" t="n"/>
      <c r="K61" s="135" t="n"/>
      <c r="L61" s="135" t="n"/>
      <c r="M61" s="135" t="n"/>
      <c r="N61" s="135" t="n"/>
      <c r="O61" s="135" t="n"/>
      <c r="P61" s="135" t="n"/>
      <c r="Q61" s="135" t="n"/>
      <c r="R61" s="135" t="n"/>
      <c r="S61" s="135" t="n"/>
      <c r="T61" s="135" t="n"/>
      <c r="U61" s="135" t="n"/>
      <c r="V61" s="135" t="n"/>
      <c r="W61" s="135" t="n"/>
      <c r="X61" s="135" t="n"/>
      <c r="Y61" s="135" t="n"/>
      <c r="Z61" s="135" t="n"/>
      <c r="AA61" s="135" t="n"/>
      <c r="AB61" s="135" t="n"/>
      <c r="AC61" s="135" t="n"/>
      <c r="AD61" s="135" t="n"/>
      <c r="AE61" s="135" t="n"/>
      <c r="AF61" s="135" t="n"/>
      <c r="AG61" s="135" t="n"/>
      <c r="AH61" s="135" t="n"/>
      <c r="AI61" s="135" t="n"/>
      <c r="AJ61" s="135" t="n"/>
      <c r="AK61" s="135" t="n"/>
      <c r="AL61" s="135" t="n"/>
      <c r="AM61" s="135" t="n"/>
      <c r="AN61" s="135" t="n"/>
      <c r="AO61" s="135" t="n"/>
      <c r="AP61" s="135" t="n"/>
      <c r="AQ61" s="135" t="n"/>
      <c r="AR61" s="135" t="n"/>
      <c r="AS61" s="135" t="n"/>
      <c r="AT61" s="135" t="n"/>
      <c r="AU61" s="135" t="n"/>
      <c r="AV61" s="135" t="n"/>
      <c r="AW61" s="135" t="n"/>
      <c r="AX61" s="135" t="n"/>
      <c r="AY61" s="135" t="n"/>
      <c r="AZ61" s="135" t="n"/>
      <c r="BA61" s="135" t="n"/>
      <c r="BB61" s="135" t="n"/>
      <c r="BC61" s="135" t="n"/>
      <c r="BD61" s="135" t="n"/>
      <c r="BE61" s="135" t="n"/>
      <c r="BF61" s="135" t="n"/>
      <c r="BG61" s="135" t="n"/>
      <c r="BH61" s="135" t="n"/>
      <c r="BI61" s="135" t="n"/>
      <c r="BJ61" s="135" t="n"/>
      <c r="BK61" s="135" t="n"/>
      <c r="BL61" s="135" t="n"/>
      <c r="BM61" s="135" t="n"/>
      <c r="BN61" s="135" t="n"/>
      <c r="BO61" s="135" t="n"/>
      <c r="BP61" s="135" t="n"/>
      <c r="BQ61" s="135" t="n"/>
      <c r="BR61" s="135" t="n"/>
      <c r="BS61" s="135" t="n"/>
      <c r="BT61" s="135" t="n"/>
      <c r="BU61" s="135" t="n"/>
      <c r="BV61" s="135" t="n"/>
      <c r="BW61" s="135" t="n"/>
      <c r="BX61" s="135" t="n"/>
      <c r="BY61" s="135" t="n"/>
      <c r="BZ61" s="135" t="n"/>
      <c r="CA61" s="135" t="n"/>
      <c r="CB61" s="135" t="n"/>
      <c r="CC61" s="135" t="n"/>
      <c r="CD61" s="135" t="n"/>
      <c r="CE61" s="135" t="n"/>
      <c r="CF61" s="135" t="n"/>
      <c r="CG61" s="135" t="n"/>
      <c r="CH61" s="135" t="n"/>
      <c r="CI61" s="135" t="n"/>
      <c r="CJ61" s="135" t="n"/>
      <c r="CK61" s="135" t="n"/>
      <c r="CL61" s="135" t="n"/>
      <c r="CM61" s="135" t="n"/>
      <c r="CN61" s="135" t="n"/>
      <c r="CO61" s="135" t="n"/>
      <c r="CP61" s="135" t="n"/>
      <c r="CQ61" s="135" t="n"/>
      <c r="CR61" s="135" t="n"/>
      <c r="CS61" s="135" t="n"/>
      <c r="CU61" s="36" t="n"/>
      <c r="CV61" s="36" t="n"/>
      <c r="CW61" s="36" t="n"/>
      <c r="CX61" s="36" t="n"/>
      <c r="CY61" s="36" t="n"/>
      <c r="CZ61" s="36" t="n"/>
      <c r="DA61" s="36" t="n"/>
      <c r="DB61" s="36" t="n"/>
      <c r="DC61" s="36" t="n"/>
      <c r="DD61" s="36" t="n"/>
      <c r="DE61" s="36" t="n"/>
      <c r="DF61" s="36" t="n"/>
      <c r="DG61" s="36" t="n"/>
      <c r="DH61" s="36" t="n"/>
      <c r="DI61" s="36" t="n"/>
      <c r="DJ61" s="36" t="n"/>
      <c r="DK61" s="36" t="n"/>
      <c r="DL61" s="36" t="n"/>
      <c r="DM61" s="36" t="n"/>
      <c r="DN61" s="36" t="n"/>
      <c r="DO61" s="36" t="n"/>
      <c r="DP61" s="36" t="n"/>
      <c r="DQ61" s="36" t="n"/>
      <c r="DR61" s="36" t="n"/>
      <c r="DS61" s="36" t="n"/>
      <c r="DT61" s="36" t="n"/>
      <c r="DU61" s="36" t="n"/>
      <c r="DV61" s="36" t="n"/>
      <c r="DW61" s="36" t="n"/>
      <c r="DX61" s="36" t="n"/>
      <c r="DY61" s="36" t="n"/>
      <c r="DZ61" s="36" t="n"/>
      <c r="EA61" s="36" t="n"/>
      <c r="EB61" s="36" t="n"/>
      <c r="EC61" s="36" t="n"/>
      <c r="ED61" s="36" t="n"/>
      <c r="EE61" s="36" t="n"/>
      <c r="EF61" s="36" t="n"/>
      <c r="EG61" s="36" t="n"/>
      <c r="EH61" s="36" t="n"/>
      <c r="EI61" s="36" t="n"/>
      <c r="EJ61" s="36" t="n"/>
      <c r="EK61" s="36" t="n"/>
      <c r="EL61" s="36" t="n"/>
      <c r="EM61" s="36" t="n"/>
      <c r="EN61" s="36" t="n"/>
    </row>
    <row r="62">
      <c r="A62" s="302" t="inlineStr">
        <is>
          <t>007 - PAUD/TK</t>
        </is>
      </c>
      <c r="C62" s="147" t="n"/>
      <c r="D62" s="149" t="n"/>
      <c r="E62" s="135" t="n"/>
      <c r="F62" s="135" t="n"/>
      <c r="G62" s="135" t="n"/>
      <c r="H62" s="135" t="n"/>
      <c r="I62" s="135" t="n"/>
      <c r="J62" s="135" t="n"/>
      <c r="K62" s="135" t="n"/>
      <c r="L62" s="135" t="n"/>
      <c r="M62" s="135" t="n"/>
      <c r="N62" s="135" t="n"/>
      <c r="O62" s="135" t="n"/>
      <c r="P62" s="135" t="n"/>
      <c r="Q62" s="135" t="n"/>
      <c r="R62" s="135" t="n"/>
      <c r="S62" s="135" t="n"/>
      <c r="T62" s="135" t="n"/>
      <c r="U62" s="135" t="n"/>
      <c r="V62" s="135" t="n"/>
      <c r="W62" s="135" t="n"/>
      <c r="X62" s="135" t="n"/>
      <c r="Y62" s="135" t="n"/>
      <c r="Z62" s="135" t="n"/>
      <c r="AA62" s="135" t="n"/>
      <c r="AB62" s="135" t="n"/>
      <c r="AC62" s="135" t="n"/>
      <c r="AD62" s="135" t="n"/>
      <c r="AE62" s="135" t="n"/>
      <c r="AF62" s="135" t="n"/>
      <c r="AG62" s="135" t="n"/>
      <c r="AH62" s="135" t="n"/>
      <c r="AI62" s="135" t="n"/>
      <c r="AJ62" s="135" t="n"/>
      <c r="AK62" s="135" t="n"/>
      <c r="AL62" s="135" t="n"/>
      <c r="AM62" s="135" t="n"/>
      <c r="AN62" s="135" t="n"/>
      <c r="AO62" s="135" t="n"/>
      <c r="AP62" s="135" t="n"/>
      <c r="AQ62" s="135" t="n"/>
      <c r="AR62" s="135" t="n"/>
      <c r="AS62" s="135" t="n"/>
      <c r="AT62" s="135" t="n"/>
      <c r="AU62" s="135" t="n"/>
      <c r="AV62" s="135" t="n"/>
      <c r="AW62" s="135" t="n"/>
      <c r="AX62" s="135" t="n"/>
      <c r="AY62" s="135" t="n"/>
      <c r="AZ62" s="135" t="n"/>
      <c r="BA62" s="135" t="n"/>
      <c r="BB62" s="135" t="n"/>
      <c r="BC62" s="135" t="n"/>
      <c r="BD62" s="135" t="n"/>
      <c r="BE62" s="135" t="n"/>
      <c r="BF62" s="135" t="n"/>
      <c r="BG62" s="135" t="n"/>
      <c r="BH62" s="135" t="n"/>
      <c r="BI62" s="135" t="n"/>
      <c r="BJ62" s="135" t="n"/>
      <c r="BK62" s="135" t="n"/>
      <c r="BL62" s="135" t="n"/>
      <c r="BM62" s="135" t="n"/>
      <c r="BN62" s="135" t="n"/>
      <c r="BO62" s="135" t="n"/>
      <c r="BP62" s="135" t="n"/>
      <c r="BQ62" s="135" t="n"/>
      <c r="BR62" s="135" t="n"/>
      <c r="BS62" s="135" t="n"/>
      <c r="BT62" s="135" t="n"/>
      <c r="BU62" s="135" t="n"/>
      <c r="BV62" s="135" t="n"/>
      <c r="BW62" s="135" t="n"/>
      <c r="BX62" s="135" t="n"/>
      <c r="BY62" s="135" t="n"/>
      <c r="BZ62" s="135" t="n"/>
      <c r="CA62" s="135" t="n"/>
      <c r="CB62" s="135" t="n"/>
      <c r="CC62" s="135" t="n"/>
      <c r="CD62" s="135" t="n"/>
      <c r="CE62" s="135" t="n"/>
      <c r="CF62" s="135" t="n"/>
      <c r="CG62" s="135" t="n"/>
      <c r="CH62" s="135" t="n"/>
      <c r="CI62" s="135" t="n"/>
      <c r="CJ62" s="135" t="n"/>
      <c r="CK62" s="135" t="n"/>
      <c r="CL62" s="135" t="n"/>
      <c r="CM62" s="135" t="n"/>
      <c r="CN62" s="135" t="n"/>
      <c r="CO62" s="135" t="n"/>
      <c r="CP62" s="135" t="n"/>
      <c r="CQ62" s="135" t="n"/>
      <c r="CR62" s="135" t="n"/>
      <c r="CS62" s="135" t="n"/>
      <c r="CU62" s="36" t="n"/>
      <c r="CV62" s="36" t="n"/>
      <c r="CW62" s="36" t="n"/>
      <c r="CX62" s="36" t="n"/>
      <c r="CY62" s="36" t="n"/>
      <c r="CZ62" s="36" t="n"/>
      <c r="DA62" s="36" t="n"/>
      <c r="DB62" s="36" t="n"/>
      <c r="DC62" s="36" t="n"/>
      <c r="DD62" s="36" t="n"/>
      <c r="DE62" s="36" t="n"/>
      <c r="DF62" s="36" t="n"/>
      <c r="DG62" s="36" t="n"/>
      <c r="DH62" s="36" t="n"/>
      <c r="DI62" s="36" t="n"/>
      <c r="DJ62" s="36" t="n"/>
      <c r="DK62" s="36" t="n"/>
      <c r="DL62" s="36" t="n"/>
      <c r="DM62" s="36" t="n"/>
      <c r="DN62" s="36" t="n"/>
      <c r="DO62" s="36" t="n"/>
      <c r="DP62" s="36" t="n"/>
      <c r="DQ62" s="36" t="n"/>
      <c r="DR62" s="36" t="n"/>
      <c r="DS62" s="36" t="n"/>
      <c r="DT62" s="36" t="n"/>
      <c r="DU62" s="36" t="n"/>
      <c r="DV62" s="36" t="n"/>
      <c r="DW62" s="36" t="n"/>
      <c r="DX62" s="36" t="n"/>
      <c r="DY62" s="36" t="n"/>
      <c r="DZ62" s="36" t="n"/>
      <c r="EA62" s="36" t="n"/>
      <c r="EB62" s="36" t="n"/>
      <c r="EC62" s="36" t="n"/>
      <c r="ED62" s="36" t="n"/>
      <c r="EE62" s="36" t="n"/>
      <c r="EF62" s="36" t="n"/>
      <c r="EG62" s="36" t="n"/>
      <c r="EH62" s="36" t="n"/>
      <c r="EI62" s="36" t="n"/>
      <c r="EJ62" s="36" t="n"/>
      <c r="EK62" s="36" t="n"/>
      <c r="EL62" s="36" t="n"/>
      <c r="EM62" s="36" t="n"/>
      <c r="EN62" s="36" t="n"/>
    </row>
    <row r="63">
      <c r="A63" s="306" t="n"/>
      <c r="B63" s="306" t="inlineStr">
        <is>
          <t>Referensi</t>
        </is>
      </c>
      <c r="C63" s="147" t="n"/>
      <c r="D63" s="149" t="n"/>
      <c r="E63" s="135" t="n"/>
      <c r="F63" s="135" t="n"/>
      <c r="G63" s="135" t="n"/>
      <c r="H63" s="135" t="n"/>
      <c r="I63" s="135" t="n"/>
      <c r="J63" s="135" t="n"/>
      <c r="K63" s="135" t="n"/>
      <c r="L63" s="135" t="n"/>
      <c r="M63" s="135" t="n"/>
      <c r="N63" s="135" t="n"/>
      <c r="O63" s="135" t="n"/>
      <c r="P63" s="135" t="n"/>
      <c r="Q63" s="135" t="n"/>
      <c r="R63" s="135" t="n"/>
      <c r="S63" s="135" t="n"/>
      <c r="T63" s="135" t="n"/>
      <c r="U63" s="135" t="n"/>
      <c r="V63" s="135" t="n"/>
      <c r="W63" s="135" t="n"/>
      <c r="X63" s="135" t="n"/>
      <c r="Y63" s="135" t="n"/>
      <c r="Z63" s="135" t="n"/>
      <c r="AA63" s="135" t="n"/>
      <c r="AB63" s="135" t="n"/>
      <c r="AC63" s="135" t="n"/>
      <c r="AD63" s="135" t="n"/>
      <c r="AE63" s="135" t="n"/>
      <c r="AF63" s="135" t="n"/>
      <c r="AG63" s="135" t="n"/>
      <c r="AH63" s="135" t="n"/>
      <c r="AI63" s="135" t="n"/>
      <c r="AJ63" s="135" t="n"/>
      <c r="AK63" s="135" t="n"/>
      <c r="AL63" s="135" t="n"/>
      <c r="AM63" s="135" t="n"/>
      <c r="AN63" s="135" t="n"/>
      <c r="AO63" s="135" t="n"/>
      <c r="AP63" s="135" t="n"/>
      <c r="AQ63" s="135" t="n"/>
      <c r="AR63" s="135" t="n"/>
      <c r="AS63" s="135" t="n"/>
      <c r="AT63" s="135" t="n"/>
      <c r="AU63" s="135" t="n"/>
      <c r="AV63" s="135" t="n"/>
      <c r="AW63" s="135" t="n"/>
      <c r="AX63" s="135" t="n"/>
      <c r="AY63" s="135" t="n"/>
      <c r="AZ63" s="135" t="n"/>
      <c r="BA63" s="135" t="n"/>
      <c r="BB63" s="135" t="n"/>
      <c r="BC63" s="135" t="n"/>
      <c r="BD63" s="135" t="n"/>
      <c r="BE63" s="135" t="n"/>
      <c r="BF63" s="135" t="n"/>
      <c r="BG63" s="135" t="n"/>
      <c r="BH63" s="135" t="n"/>
      <c r="BI63" s="135" t="n"/>
      <c r="BJ63" s="135" t="n"/>
      <c r="BK63" s="135" t="n"/>
      <c r="BL63" s="135" t="n"/>
      <c r="BM63" s="135" t="n"/>
      <c r="BN63" s="135" t="n"/>
      <c r="BO63" s="135" t="n"/>
      <c r="BP63" s="135" t="n"/>
      <c r="BQ63" s="135" t="n"/>
      <c r="BR63" s="135" t="n"/>
      <c r="BS63" s="135" t="n"/>
      <c r="BT63" s="135" t="n"/>
      <c r="BU63" s="135" t="n"/>
      <c r="BV63" s="135" t="n"/>
      <c r="BW63" s="135" t="n"/>
      <c r="BX63" s="135" t="n"/>
      <c r="BY63" s="135" t="n"/>
      <c r="BZ63" s="135" t="n"/>
      <c r="CA63" s="135" t="n"/>
      <c r="CB63" s="135" t="n"/>
      <c r="CC63" s="135" t="n"/>
      <c r="CD63" s="135" t="n"/>
      <c r="CE63" s="135" t="n"/>
      <c r="CF63" s="135" t="n"/>
      <c r="CG63" s="135" t="n"/>
      <c r="CH63" s="135" t="n"/>
      <c r="CI63" s="135" t="n"/>
      <c r="CJ63" s="135" t="n"/>
      <c r="CK63" s="135" t="n"/>
      <c r="CL63" s="135" t="n"/>
      <c r="CM63" s="135" t="n"/>
      <c r="CN63" s="135" t="n"/>
      <c r="CO63" s="135" t="n"/>
      <c r="CP63" s="135" t="n"/>
      <c r="CQ63" s="135" t="n"/>
      <c r="CR63" s="135" t="n"/>
      <c r="CS63" s="135" t="n"/>
      <c r="CU63" s="36" t="n"/>
      <c r="CV63" s="36" t="n"/>
      <c r="CW63" s="36" t="n"/>
      <c r="CX63" s="36" t="n"/>
      <c r="CY63" s="36" t="n"/>
      <c r="CZ63" s="36" t="n"/>
      <c r="DA63" s="36" t="n"/>
      <c r="DB63" s="36" t="n"/>
      <c r="DC63" s="36" t="n"/>
      <c r="DD63" s="36" t="n"/>
      <c r="DE63" s="36" t="n"/>
      <c r="DF63" s="36" t="n"/>
      <c r="DG63" s="36" t="n"/>
      <c r="DH63" s="36" t="n"/>
      <c r="DI63" s="36" t="n"/>
      <c r="DJ63" s="36" t="n"/>
      <c r="DK63" s="36" t="n"/>
      <c r="DL63" s="36" t="n"/>
      <c r="DM63" s="36" t="n"/>
      <c r="DN63" s="36" t="n"/>
      <c r="DO63" s="36" t="n"/>
      <c r="DP63" s="36" t="n"/>
      <c r="DQ63" s="36" t="n"/>
      <c r="DR63" s="36" t="n"/>
      <c r="DS63" s="36" t="n"/>
      <c r="DT63" s="36" t="n"/>
      <c r="DU63" s="36" t="n"/>
      <c r="DV63" s="36" t="n"/>
      <c r="DW63" s="36" t="n"/>
      <c r="DX63" s="36" t="n"/>
      <c r="DY63" s="36" t="n"/>
      <c r="DZ63" s="36" t="n"/>
      <c r="EA63" s="36" t="n"/>
      <c r="EB63" s="36" t="n"/>
      <c r="EC63" s="36" t="n"/>
      <c r="ED63" s="36" t="n"/>
      <c r="EE63" s="36" t="n"/>
      <c r="EF63" s="36" t="n"/>
      <c r="EG63" s="36" t="n"/>
      <c r="EH63" s="36" t="n"/>
      <c r="EI63" s="36" t="n"/>
      <c r="EJ63" s="36" t="n"/>
      <c r="EK63" s="36" t="n"/>
      <c r="EL63" s="36" t="n"/>
      <c r="EM63" s="36" t="n"/>
      <c r="EN63" s="36" t="n"/>
    </row>
    <row r="64">
      <c r="A64" s="155" t="inlineStr">
        <is>
          <t>007.01</t>
        </is>
      </c>
      <c r="B64" s="156" t="inlineStr">
        <is>
          <t>Bahasa dan Komunikasi</t>
        </is>
      </c>
      <c r="C64" s="147">
        <f>SUM(E64:CS64)</f>
        <v/>
      </c>
      <c r="D64" s="147" t="n"/>
      <c r="E64" s="135">
        <f>COUNTIF(AlumniPT, $A64)</f>
        <v/>
      </c>
      <c r="F64" s="135">
        <f>COUNTIF(BalaiPustakaPT, $A64)</f>
        <v/>
      </c>
      <c r="G64" s="135">
        <f>COUNTIF(KytaJayaMandiriCV, $A64)</f>
        <v/>
      </c>
      <c r="H64" s="135">
        <f>COUNTIF(SindunataCV, $A64)</f>
        <v/>
      </c>
      <c r="I64" s="135">
        <f>COUNTIF(SyiahKualaUniversityPress, $A64)</f>
        <v/>
      </c>
      <c r="J64" s="135">
        <f>COUNTIF(UINMALIKIPRESS, $A64)</f>
        <v/>
      </c>
      <c r="K64" s="135">
        <f>COUNTIF(UNISMAPRESS, $A64)</f>
        <v/>
      </c>
      <c r="L64" s="135">
        <f>COUNTIF(UnitomoPress, $A64)</f>
        <v/>
      </c>
      <c r="M64" s="135">
        <f>COUNTIF(TITIANILMUCV, $A64)</f>
        <v/>
      </c>
      <c r="N64" s="135">
        <f>COUNTIF(AlqaprintJatinangor, $A64)</f>
        <v/>
      </c>
      <c r="O64" s="135">
        <f>COUNTIF(AnantaVidyaCV, $A64)</f>
        <v/>
      </c>
      <c r="P64" s="135">
        <f>COUNTIF(AndiOffsetCV, $A64)</f>
        <v/>
      </c>
      <c r="Q64" s="135">
        <f>COUNTIF(BestariBuanaMurniGroupPT, $A64)</f>
        <v/>
      </c>
      <c r="R64" s="135">
        <f>COUNTIF(BintangSemestaMediaCV, $A64)</f>
        <v/>
      </c>
      <c r="S64" s="135">
        <f>COUNTIF(BPKTodungSutanGunungMuliaPT, $A64)</f>
        <v/>
      </c>
      <c r="T64" s="135">
        <f>COUNTIF(BrataFancyMediaPT, $A64)</f>
        <v/>
      </c>
      <c r="U64" s="135">
        <f>COUNTIF(BudiUtamaCVDeepublish, $A64)</f>
        <v/>
      </c>
      <c r="V64" s="135">
        <f>COUNTIF(BukaBukuPustaka, $A64)</f>
        <v/>
      </c>
      <c r="W64" s="135">
        <f>COUNTIF(BUMIAKSARAPT, $A64)</f>
        <v/>
      </c>
      <c r="X64" s="135">
        <f>COUNTIF(CahayaDuabelasSemestaPT, $A64)</f>
        <v/>
      </c>
      <c r="Y64" s="135">
        <f>COUNTIF(CitraAdityaBaktiPT, $A64)</f>
        <v/>
      </c>
      <c r="Z64" s="135">
        <f>COUNTIF(DeltaEdukasiPrimaCV, $A64)</f>
        <v/>
      </c>
      <c r="AA64" s="135">
        <f>COUNTIF(DIANDRAPRIMAMITRAMEDIACV, $A64)</f>
        <v/>
      </c>
      <c r="AB64" s="135">
        <f>COUNTIF(DuniaPustakaJayaPT, $A64)</f>
        <v/>
      </c>
      <c r="AC64" s="135">
        <f>COUNTIF(DutaPustakaIndonesiaPT, $A64)</f>
        <v/>
      </c>
      <c r="AD64" s="135">
        <f>COUNTIF(ElementaMediaLiterasiPT, $A64)</f>
        <v/>
      </c>
      <c r="AE64" s="135">
        <f>COUNTIF(ElexMediaKomputindoPT, $A64)</f>
        <v/>
      </c>
      <c r="AF64" s="135">
        <f>COUNTIF(EraAdicitraIntermediaPT, $A64)</f>
        <v/>
      </c>
      <c r="AG64" s="135">
        <f>COUNTIF(GarudaMasSejahteraCV, $A64)</f>
        <v/>
      </c>
      <c r="AH64" s="135">
        <f>COUNTIF(GavaMediaCV, $A64)</f>
        <v/>
      </c>
      <c r="AI64" s="135">
        <f>COUNTIF(GemaInsani, $A64)</f>
        <v/>
      </c>
      <c r="AJ64" s="135">
        <f>COUNTIF(GrahaPrintamaSelarasCV, $A64)</f>
        <v/>
      </c>
      <c r="AK64" s="135">
        <f>COUNTIF(GramediaPustakaUtamaPT, $A64)</f>
        <v/>
      </c>
      <c r="AL64" s="135">
        <f>COUNTIF(GrasindoGramediaWidiaSaranaIndonesia, $A64)</f>
        <v/>
      </c>
      <c r="AM64" s="135">
        <f>COUNTIF(IndivaMediaKreasiPT, $A64)</f>
        <v/>
      </c>
      <c r="AN64" s="135">
        <f>COUNTIF(IndocampCV, $A64)</f>
        <v/>
      </c>
      <c r="AO64" s="135">
        <f>COUNTIF(IndonesiaEmasGroup, $A64)</f>
        <v/>
      </c>
      <c r="AP64" s="135">
        <f>COUNTIF(IntanPariwaraGrupCempakaPutihPT, $A64)</f>
        <v/>
      </c>
      <c r="AQ64" s="135">
        <f>COUNTIF(InteraCV, $A64)</f>
        <v/>
      </c>
      <c r="AR64" s="135">
        <f>COUNTIF(JejakPublisherCV, $A64)</f>
        <v/>
      </c>
      <c r="AS64" s="135">
        <f>COUNTIF(JejakPustaka, $A64)</f>
        <v/>
      </c>
      <c r="AT64" s="135">
        <f>COUNTIF(JepePressMediaUtamaPT, $A64)</f>
        <v/>
      </c>
      <c r="AU64" s="135">
        <f>COUNTIF(KanisiusPT, $A64)</f>
        <v/>
      </c>
      <c r="AV64" s="135">
        <f>COUNTIF(KesaintBlancIndahPT, $A64)</f>
        <v/>
      </c>
      <c r="AW64" s="135">
        <f>COUNTIF(KompasMediaNusantaraPenerbitBukuKompas, $A64)</f>
        <v/>
      </c>
      <c r="AX64" s="135">
        <f>COUNTIF(LanggamPustaka, $A64)</f>
        <v/>
      </c>
      <c r="AY64" s="135">
        <f>COUNTIF(LatifKittoMahesaPT, $A64)</f>
        <v/>
      </c>
      <c r="AZ64" s="135">
        <f>COUNTIF(LENTERAHATIPT, $A64)</f>
        <v/>
      </c>
      <c r="BA64" s="135">
        <f>COUNTIF(LenteraPustakaIndonesia, $A64)</f>
        <v/>
      </c>
      <c r="BB64" s="135">
        <f>COUNTIF(LiterasiNusantaraAbadiGroupPT, $A64)</f>
        <v/>
      </c>
      <c r="BC64" s="135">
        <f>COUNTIF(LiterindoBerkahKaryaPT, $A64)</f>
        <v/>
      </c>
      <c r="BD64" s="135">
        <f>COUNTIF(LOKAAKSARACV, $A64)</f>
        <v/>
      </c>
      <c r="BE64" s="135">
        <f>COUNTIF(LuximaMetroMediaPT, $A64)</f>
        <v/>
      </c>
      <c r="BF64" s="135">
        <f>COUNTIF(MandarMajuCV, $A64)</f>
        <v/>
      </c>
      <c r="BG64" s="135">
        <f>COUNTIF(MediaAkselerasi, $A64)</f>
        <v/>
      </c>
      <c r="BH64" s="135">
        <f>COUNTIF(MediaCendekiaMuslimCV, $A64)</f>
        <v/>
      </c>
      <c r="BI64" s="135">
        <f>COUNTIF(MediaDinamikaSelarasPT, $A64)</f>
        <v/>
      </c>
      <c r="BJ64" s="135">
        <f>COUNTIF(MediaKaryaPutraCV, $A64)</f>
        <v/>
      </c>
      <c r="BK64" s="135">
        <f>COUNTIF(MediaPressindoPT, $A64)</f>
        <v/>
      </c>
      <c r="BL64" s="135">
        <f>COUNTIF(MediantaraSemestaPT, $A64)</f>
        <v/>
      </c>
      <c r="BM64" s="135">
        <f>COUNTIF(MelaniaPublishingCV, $A64)</f>
        <v/>
      </c>
      <c r="BN64" s="135">
        <f>COUNTIF(MutiaraAksaraCV, $A64)</f>
        <v/>
      </c>
      <c r="BO64" s="135">
        <f>COUNTIF(NafalGlobalNusantaraPT, $A64)</f>
        <v/>
      </c>
      <c r="BP64" s="135">
        <f>COUNTIF(NiagaSwadayaPT, $A64)</f>
        <v/>
      </c>
      <c r="BQ64" s="135">
        <f>COUNTIF(NuansaCendekiaCV, $A64)</f>
        <v/>
      </c>
      <c r="BR64" s="135">
        <f>COUNTIF(PenebarSwadayaPT, $A64)</f>
        <v/>
      </c>
      <c r="BS64" s="135">
        <f>COUNTIF(PenerbitAdab, $A64)</f>
        <v/>
      </c>
      <c r="BT64" s="135">
        <f>COUNTIF(PenerbitEGC, $A64)</f>
        <v/>
      </c>
      <c r="BU64" s="135">
        <f>COUNTIF(PenerbitIPBPressPT, $A64)</f>
        <v/>
      </c>
      <c r="BV64" s="135">
        <f>COUNTIF(PenerbitSalemba, $A64)</f>
        <v/>
      </c>
      <c r="BW64" s="135">
        <f>COUNTIF(PohonCahayaSemestaPT, $A64)</f>
        <v/>
      </c>
      <c r="BX64" s="135">
        <f>COUNTIF(PranaDinamikaSejahteraPT, $A64)</f>
        <v/>
      </c>
      <c r="BY64" s="135">
        <f>COUNTIF(PrenadaMediaGroup, $A64)</f>
        <v/>
      </c>
      <c r="BZ64" s="135">
        <f>COUNTIF(PusatDatadanAnalisaTempoPT, $A64)</f>
        <v/>
      </c>
      <c r="CA64" s="135">
        <f>COUNTIF(PuspaSwaraPT, $A64)</f>
        <v/>
      </c>
      <c r="CB64" s="135">
        <f>COUNTIF(PustakaBaruPress, $A64)</f>
        <v/>
      </c>
      <c r="CC64" s="135">
        <f>COUNTIF(PustakaBengawanCV, $A64)</f>
        <v/>
      </c>
      <c r="CD64" s="135">
        <f>COUNTIF(PustakaRumahCintaCV, $A64)</f>
        <v/>
      </c>
      <c r="CE64" s="135">
        <f>COUNTIF(RajaGrafindoPersadaPT, $A64)</f>
        <v/>
      </c>
      <c r="CF64" s="135">
        <f>COUNTIF(RajawaliIntanCemerlang, $A64)</f>
        <v/>
      </c>
      <c r="CG64" s="135">
        <f>COUNTIF(RayyanaKomunikasindoPT, $A64)</f>
        <v/>
      </c>
      <c r="CH64" s="135">
        <f>COUNTIF(RefikaAditamaPT, $A64)</f>
        <v/>
      </c>
      <c r="CI64" s="135">
        <f>COUNTIF(RemajaRosdakaryaPT, $A64)</f>
        <v/>
      </c>
      <c r="CJ64" s="135">
        <f>COUNTIF(ReneTurosIndonesiaPT, $A64)</f>
        <v/>
      </c>
      <c r="CK64" s="135">
        <f>COUNTIF(SaranaPancakaryaNusaPT, $A64)</f>
        <v/>
      </c>
      <c r="CL64" s="135">
        <f>COUNTIF(ScopindoMediaPustakaPT, $A64)</f>
        <v/>
      </c>
      <c r="CM64" s="135">
        <f>COUNTIF(SetiAjiCV, $A64)</f>
        <v/>
      </c>
      <c r="CN64" s="135">
        <f>COUNTIF(SinergiPrimaMagnaCV, $A64)</f>
        <v/>
      </c>
      <c r="CO64" s="135">
        <f>COUNTIF(TazkiaInvestindoUtamaPT, $A64)</f>
        <v/>
      </c>
      <c r="CP64" s="135">
        <f>COUNTIF(TeguhKaryaCV, $A64)</f>
        <v/>
      </c>
      <c r="CQ64" s="135">
        <f>COUNTIF(TigaSerangkaiPustakaMandiriPT, $A64)</f>
        <v/>
      </c>
      <c r="CR64" s="135">
        <f>COUNTIF(TrubusSwadayaPT, $A64)</f>
        <v/>
      </c>
      <c r="CS64" s="135">
        <f>COUNTIF(UGMPress, $A64)</f>
        <v/>
      </c>
      <c r="CU64" s="36" t="n"/>
      <c r="CV64" s="36" t="n"/>
      <c r="CW64" s="36" t="n"/>
      <c r="CX64" s="36" t="n"/>
      <c r="CY64" s="36" t="n"/>
      <c r="CZ64" s="36" t="n"/>
      <c r="DA64" s="36" t="n"/>
      <c r="DB64" s="36" t="n"/>
      <c r="DC64" s="36" t="n"/>
      <c r="DD64" s="36" t="n"/>
      <c r="DE64" s="36" t="n"/>
      <c r="DF64" s="36" t="n"/>
      <c r="DG64" s="36" t="n"/>
      <c r="DH64" s="36" t="n"/>
      <c r="DI64" s="36" t="n"/>
      <c r="DJ64" s="36" t="n"/>
      <c r="DK64" s="36" t="n"/>
      <c r="DL64" s="36" t="n"/>
      <c r="DM64" s="36" t="n"/>
      <c r="DN64" s="36" t="n"/>
      <c r="DO64" s="36" t="n"/>
      <c r="DP64" s="36" t="n"/>
      <c r="DQ64" s="36" t="n"/>
      <c r="DR64" s="36" t="n"/>
      <c r="DS64" s="36" t="n"/>
      <c r="DT64" s="36" t="n"/>
      <c r="DU64" s="36" t="n"/>
      <c r="DV64" s="36" t="n"/>
      <c r="DW64" s="36" t="n"/>
      <c r="DX64" s="36" t="n"/>
      <c r="DY64" s="36" t="n"/>
      <c r="DZ64" s="36" t="n"/>
      <c r="EA64" s="36" t="n"/>
      <c r="EB64" s="36" t="n"/>
      <c r="EC64" s="36" t="n"/>
      <c r="ED64" s="36" t="n"/>
      <c r="EE64" s="36" t="n"/>
      <c r="EF64" s="36" t="n"/>
      <c r="EG64" s="36" t="n"/>
      <c r="EH64" s="36" t="n"/>
      <c r="EI64" s="36" t="n"/>
      <c r="EJ64" s="36" t="n"/>
      <c r="EK64" s="36" t="n"/>
      <c r="EL64" s="36" t="n"/>
      <c r="EM64" s="36" t="n"/>
      <c r="EN64" s="36" t="n"/>
    </row>
    <row r="65">
      <c r="A65" s="155" t="inlineStr">
        <is>
          <t>007.02</t>
        </is>
      </c>
      <c r="B65" s="156" t="inlineStr">
        <is>
          <t>Matematika</t>
        </is>
      </c>
      <c r="C65" s="147">
        <f>SUM(E65:CS65)</f>
        <v/>
      </c>
      <c r="D65" s="147" t="n"/>
      <c r="E65" s="135">
        <f>COUNTIF(AlumniPT, $A65)</f>
        <v/>
      </c>
      <c r="F65" s="135">
        <f>COUNTIF(BalaiPustakaPT, $A65)</f>
        <v/>
      </c>
      <c r="G65" s="135">
        <f>COUNTIF(KytaJayaMandiriCV, $A65)</f>
        <v/>
      </c>
      <c r="H65" s="135">
        <f>COUNTIF(SindunataCV, $A65)</f>
        <v/>
      </c>
      <c r="I65" s="135">
        <f>COUNTIF(SyiahKualaUniversityPress, $A65)</f>
        <v/>
      </c>
      <c r="J65" s="135">
        <f>COUNTIF(UINMALIKIPRESS, $A65)</f>
        <v/>
      </c>
      <c r="K65" s="135">
        <f>COUNTIF(UNISMAPRESS, $A65)</f>
        <v/>
      </c>
      <c r="L65" s="135">
        <f>COUNTIF(UnitomoPress, $A65)</f>
        <v/>
      </c>
      <c r="M65" s="135">
        <f>COUNTIF(TITIANILMUCV, $A65)</f>
        <v/>
      </c>
      <c r="N65" s="135">
        <f>COUNTIF(AlqaprintJatinangor, $A65)</f>
        <v/>
      </c>
      <c r="O65" s="135">
        <f>COUNTIF(AnantaVidyaCV, $A65)</f>
        <v/>
      </c>
      <c r="P65" s="135">
        <f>COUNTIF(AndiOffsetCV, $A65)</f>
        <v/>
      </c>
      <c r="Q65" s="135">
        <f>COUNTIF(BestariBuanaMurniGroupPT, $A65)</f>
        <v/>
      </c>
      <c r="R65" s="135">
        <f>COUNTIF(BintangSemestaMediaCV, $A65)</f>
        <v/>
      </c>
      <c r="S65" s="135">
        <f>COUNTIF(BPKTodungSutanGunungMuliaPT, $A65)</f>
        <v/>
      </c>
      <c r="T65" s="135">
        <f>COUNTIF(BrataFancyMediaPT, $A65)</f>
        <v/>
      </c>
      <c r="U65" s="135">
        <f>COUNTIF(BudiUtamaCVDeepublish, $A65)</f>
        <v/>
      </c>
      <c r="V65" s="135">
        <f>COUNTIF(BukaBukuPustaka, $A65)</f>
        <v/>
      </c>
      <c r="W65" s="135">
        <f>COUNTIF(BUMIAKSARAPT, $A65)</f>
        <v/>
      </c>
      <c r="X65" s="135">
        <f>COUNTIF(CahayaDuabelasSemestaPT, $A65)</f>
        <v/>
      </c>
      <c r="Y65" s="135">
        <f>COUNTIF(CitraAdityaBaktiPT, $A65)</f>
        <v/>
      </c>
      <c r="Z65" s="135">
        <f>COUNTIF(DeltaEdukasiPrimaCV, $A65)</f>
        <v/>
      </c>
      <c r="AA65" s="135">
        <f>COUNTIF(DIANDRAPRIMAMITRAMEDIACV, $A65)</f>
        <v/>
      </c>
      <c r="AB65" s="135">
        <f>COUNTIF(DuniaPustakaJayaPT, $A65)</f>
        <v/>
      </c>
      <c r="AC65" s="135">
        <f>COUNTIF(DutaPustakaIndonesiaPT, $A65)</f>
        <v/>
      </c>
      <c r="AD65" s="135">
        <f>COUNTIF(ElementaMediaLiterasiPT, $A65)</f>
        <v/>
      </c>
      <c r="AE65" s="135">
        <f>COUNTIF(ElexMediaKomputindoPT, $A65)</f>
        <v/>
      </c>
      <c r="AF65" s="135">
        <f>COUNTIF(EraAdicitraIntermediaPT, $A65)</f>
        <v/>
      </c>
      <c r="AG65" s="135">
        <f>COUNTIF(GarudaMasSejahteraCV, $A65)</f>
        <v/>
      </c>
      <c r="AH65" s="135">
        <f>COUNTIF(GavaMediaCV, $A65)</f>
        <v/>
      </c>
      <c r="AI65" s="135">
        <f>COUNTIF(GemaInsani, $A65)</f>
        <v/>
      </c>
      <c r="AJ65" s="135">
        <f>COUNTIF(GrahaPrintamaSelarasCV, $A65)</f>
        <v/>
      </c>
      <c r="AK65" s="135">
        <f>COUNTIF(GramediaPustakaUtamaPT, $A65)</f>
        <v/>
      </c>
      <c r="AL65" s="135">
        <f>COUNTIF(GrasindoGramediaWidiaSaranaIndonesia, $A65)</f>
        <v/>
      </c>
      <c r="AM65" s="135">
        <f>COUNTIF(IndivaMediaKreasiPT, $A65)</f>
        <v/>
      </c>
      <c r="AN65" s="135">
        <f>COUNTIF(IndocampCV, $A65)</f>
        <v/>
      </c>
      <c r="AO65" s="135">
        <f>COUNTIF(IndonesiaEmasGroup, $A65)</f>
        <v/>
      </c>
      <c r="AP65" s="135">
        <f>COUNTIF(IntanPariwaraGrupCempakaPutihPT, $A65)</f>
        <v/>
      </c>
      <c r="AQ65" s="135">
        <f>COUNTIF(InteraCV, $A65)</f>
        <v/>
      </c>
      <c r="AR65" s="135">
        <f>COUNTIF(JejakPublisherCV, $A65)</f>
        <v/>
      </c>
      <c r="AS65" s="135">
        <f>COUNTIF(JejakPustaka, $A65)</f>
        <v/>
      </c>
      <c r="AT65" s="135">
        <f>COUNTIF(JepePressMediaUtamaPT, $A65)</f>
        <v/>
      </c>
      <c r="AU65" s="135">
        <f>COUNTIF(KanisiusPT, $A65)</f>
        <v/>
      </c>
      <c r="AV65" s="135">
        <f>COUNTIF(KesaintBlancIndahPT, $A65)</f>
        <v/>
      </c>
      <c r="AW65" s="135">
        <f>COUNTIF(KompasMediaNusantaraPenerbitBukuKompas, $A65)</f>
        <v/>
      </c>
      <c r="AX65" s="135">
        <f>COUNTIF(LanggamPustaka, $A65)</f>
        <v/>
      </c>
      <c r="AY65" s="135">
        <f>COUNTIF(LatifKittoMahesaPT, $A65)</f>
        <v/>
      </c>
      <c r="AZ65" s="135">
        <f>COUNTIF(LENTERAHATIPT, $A65)</f>
        <v/>
      </c>
      <c r="BA65" s="135">
        <f>COUNTIF(LenteraPustakaIndonesia, $A65)</f>
        <v/>
      </c>
      <c r="BB65" s="135">
        <f>COUNTIF(LiterasiNusantaraAbadiGroupPT, $A65)</f>
        <v/>
      </c>
      <c r="BC65" s="135">
        <f>COUNTIF(LiterindoBerkahKaryaPT, $A65)</f>
        <v/>
      </c>
      <c r="BD65" s="135">
        <f>COUNTIF(LOKAAKSARACV, $A65)</f>
        <v/>
      </c>
      <c r="BE65" s="135">
        <f>COUNTIF(LuximaMetroMediaPT, $A65)</f>
        <v/>
      </c>
      <c r="BF65" s="135">
        <f>COUNTIF(MandarMajuCV, $A65)</f>
        <v/>
      </c>
      <c r="BG65" s="135">
        <f>COUNTIF(MediaAkselerasi, $A65)</f>
        <v/>
      </c>
      <c r="BH65" s="135">
        <f>COUNTIF(MediaCendekiaMuslimCV, $A65)</f>
        <v/>
      </c>
      <c r="BI65" s="135">
        <f>COUNTIF(MediaDinamikaSelarasPT, $A65)</f>
        <v/>
      </c>
      <c r="BJ65" s="135">
        <f>COUNTIF(MediaKaryaPutraCV, $A65)</f>
        <v/>
      </c>
      <c r="BK65" s="135">
        <f>COUNTIF(MediaPressindoPT, $A65)</f>
        <v/>
      </c>
      <c r="BL65" s="135">
        <f>COUNTIF(MediantaraSemestaPT, $A65)</f>
        <v/>
      </c>
      <c r="BM65" s="135">
        <f>COUNTIF(MelaniaPublishingCV, $A65)</f>
        <v/>
      </c>
      <c r="BN65" s="135">
        <f>COUNTIF(MutiaraAksaraCV, $A65)</f>
        <v/>
      </c>
      <c r="BO65" s="135">
        <f>COUNTIF(NafalGlobalNusantaraPT, $A65)</f>
        <v/>
      </c>
      <c r="BP65" s="135">
        <f>COUNTIF(NiagaSwadayaPT, $A65)</f>
        <v/>
      </c>
      <c r="BQ65" s="135">
        <f>COUNTIF(NuansaCendekiaCV, $A65)</f>
        <v/>
      </c>
      <c r="BR65" s="135">
        <f>COUNTIF(PenebarSwadayaPT, $A65)</f>
        <v/>
      </c>
      <c r="BS65" s="135">
        <f>COUNTIF(PenerbitAdab, $A65)</f>
        <v/>
      </c>
      <c r="BT65" s="135">
        <f>COUNTIF(PenerbitEGC, $A65)</f>
        <v/>
      </c>
      <c r="BU65" s="135">
        <f>COUNTIF(PenerbitIPBPressPT, $A65)</f>
        <v/>
      </c>
      <c r="BV65" s="135">
        <f>COUNTIF(PenerbitSalemba, $A65)</f>
        <v/>
      </c>
      <c r="BW65" s="135">
        <f>COUNTIF(PohonCahayaSemestaPT, $A65)</f>
        <v/>
      </c>
      <c r="BX65" s="135">
        <f>COUNTIF(PranaDinamikaSejahteraPT, $A65)</f>
        <v/>
      </c>
      <c r="BY65" s="135">
        <f>COUNTIF(PrenadaMediaGroup, $A65)</f>
        <v/>
      </c>
      <c r="BZ65" s="135">
        <f>COUNTIF(PusatDatadanAnalisaTempoPT, $A65)</f>
        <v/>
      </c>
      <c r="CA65" s="135">
        <f>COUNTIF(PuspaSwaraPT, $A65)</f>
        <v/>
      </c>
      <c r="CB65" s="135">
        <f>COUNTIF(PustakaBaruPress, $A65)</f>
        <v/>
      </c>
      <c r="CC65" s="135">
        <f>COUNTIF(PustakaBengawanCV, $A65)</f>
        <v/>
      </c>
      <c r="CD65" s="135">
        <f>COUNTIF(PustakaRumahCintaCV, $A65)</f>
        <v/>
      </c>
      <c r="CE65" s="135">
        <f>COUNTIF(RajaGrafindoPersadaPT, $A65)</f>
        <v/>
      </c>
      <c r="CF65" s="135">
        <f>COUNTIF(RajawaliIntanCemerlang, $A65)</f>
        <v/>
      </c>
      <c r="CG65" s="135">
        <f>COUNTIF(RayyanaKomunikasindoPT, $A65)</f>
        <v/>
      </c>
      <c r="CH65" s="135">
        <f>COUNTIF(RefikaAditamaPT, $A65)</f>
        <v/>
      </c>
      <c r="CI65" s="135">
        <f>COUNTIF(RemajaRosdakaryaPT, $A65)</f>
        <v/>
      </c>
      <c r="CJ65" s="135">
        <f>COUNTIF(ReneTurosIndonesiaPT, $A65)</f>
        <v/>
      </c>
      <c r="CK65" s="135">
        <f>COUNTIF(SaranaPancakaryaNusaPT, $A65)</f>
        <v/>
      </c>
      <c r="CL65" s="135">
        <f>COUNTIF(ScopindoMediaPustakaPT, $A65)</f>
        <v/>
      </c>
      <c r="CM65" s="135">
        <f>COUNTIF(SetiAjiCV, $A65)</f>
        <v/>
      </c>
      <c r="CN65" s="135">
        <f>COUNTIF(SinergiPrimaMagnaCV, $A65)</f>
        <v/>
      </c>
      <c r="CO65" s="135">
        <f>COUNTIF(TazkiaInvestindoUtamaPT, $A65)</f>
        <v/>
      </c>
      <c r="CP65" s="135">
        <f>COUNTIF(TeguhKaryaCV, $A65)</f>
        <v/>
      </c>
      <c r="CQ65" s="135">
        <f>COUNTIF(TigaSerangkaiPustakaMandiriPT, $A65)</f>
        <v/>
      </c>
      <c r="CR65" s="135">
        <f>COUNTIF(TrubusSwadayaPT, $A65)</f>
        <v/>
      </c>
      <c r="CS65" s="135">
        <f>COUNTIF(UGMPress, $A65)</f>
        <v/>
      </c>
      <c r="CU65" s="36" t="n"/>
      <c r="CV65" s="36" t="n"/>
      <c r="CW65" s="36" t="n"/>
      <c r="CX65" s="36" t="n"/>
      <c r="CY65" s="36" t="n"/>
      <c r="CZ65" s="36" t="n"/>
      <c r="DA65" s="36" t="n"/>
      <c r="DB65" s="36" t="n"/>
      <c r="DC65" s="36" t="n"/>
      <c r="DD65" s="36" t="n"/>
      <c r="DE65" s="36" t="n"/>
      <c r="DF65" s="36" t="n"/>
      <c r="DG65" s="36" t="n"/>
      <c r="DH65" s="36" t="n"/>
      <c r="DI65" s="36" t="n"/>
      <c r="DJ65" s="36" t="n"/>
      <c r="DK65" s="36" t="n"/>
      <c r="DL65" s="36" t="n"/>
      <c r="DM65" s="36" t="n"/>
      <c r="DN65" s="36" t="n"/>
      <c r="DO65" s="36" t="n"/>
      <c r="DP65" s="36" t="n"/>
      <c r="DQ65" s="36" t="n"/>
      <c r="DR65" s="36" t="n"/>
      <c r="DS65" s="36" t="n"/>
      <c r="DT65" s="36" t="n"/>
      <c r="DU65" s="36" t="n"/>
      <c r="DV65" s="36" t="n"/>
      <c r="DW65" s="36" t="n"/>
      <c r="DX65" s="36" t="n"/>
      <c r="DY65" s="36" t="n"/>
      <c r="DZ65" s="36" t="n"/>
      <c r="EA65" s="36" t="n"/>
      <c r="EB65" s="36" t="n"/>
      <c r="EC65" s="36" t="n"/>
      <c r="ED65" s="36" t="n"/>
      <c r="EE65" s="36" t="n"/>
      <c r="EF65" s="36" t="n"/>
      <c r="EG65" s="36" t="n"/>
      <c r="EH65" s="36" t="n"/>
      <c r="EI65" s="36" t="n"/>
      <c r="EJ65" s="36" t="n"/>
      <c r="EK65" s="36" t="n"/>
      <c r="EL65" s="36" t="n"/>
      <c r="EM65" s="36" t="n"/>
      <c r="EN65" s="36" t="n"/>
    </row>
    <row r="66">
      <c r="A66" s="155" t="inlineStr">
        <is>
          <t>007.03</t>
        </is>
      </c>
      <c r="B66" s="146" t="inlineStr">
        <is>
          <t>Sains dan Alam</t>
        </is>
      </c>
      <c r="C66" s="147">
        <f>SUM(E66:CS66)</f>
        <v/>
      </c>
      <c r="D66" s="147" t="n"/>
      <c r="E66" s="135">
        <f>COUNTIF(AlumniPT, $A66)</f>
        <v/>
      </c>
      <c r="F66" s="135">
        <f>COUNTIF(BalaiPustakaPT, $A66)</f>
        <v/>
      </c>
      <c r="G66" s="135">
        <f>COUNTIF(KytaJayaMandiriCV, $A66)</f>
        <v/>
      </c>
      <c r="H66" s="135">
        <f>COUNTIF(SindunataCV, $A66)</f>
        <v/>
      </c>
      <c r="I66" s="135">
        <f>COUNTIF(SyiahKualaUniversityPress, $A66)</f>
        <v/>
      </c>
      <c r="J66" s="135">
        <f>COUNTIF(UINMALIKIPRESS, $A66)</f>
        <v/>
      </c>
      <c r="K66" s="135">
        <f>COUNTIF(UNISMAPRESS, $A66)</f>
        <v/>
      </c>
      <c r="L66" s="135">
        <f>COUNTIF(UnitomoPress, $A66)</f>
        <v/>
      </c>
      <c r="M66" s="135">
        <f>COUNTIF(TITIANILMUCV, $A66)</f>
        <v/>
      </c>
      <c r="N66" s="135">
        <f>COUNTIF(AlqaprintJatinangor, $A66)</f>
        <v/>
      </c>
      <c r="O66" s="135">
        <f>COUNTIF(AnantaVidyaCV, $A66)</f>
        <v/>
      </c>
      <c r="P66" s="135">
        <f>COUNTIF(AndiOffsetCV, $A66)</f>
        <v/>
      </c>
      <c r="Q66" s="135">
        <f>COUNTIF(BestariBuanaMurniGroupPT, $A66)</f>
        <v/>
      </c>
      <c r="R66" s="135">
        <f>COUNTIF(BintangSemestaMediaCV, $A66)</f>
        <v/>
      </c>
      <c r="S66" s="135">
        <f>COUNTIF(BPKTodungSutanGunungMuliaPT, $A66)</f>
        <v/>
      </c>
      <c r="T66" s="135">
        <f>COUNTIF(BrataFancyMediaPT, $A66)</f>
        <v/>
      </c>
      <c r="U66" s="135">
        <f>COUNTIF(BudiUtamaCVDeepublish, $A66)</f>
        <v/>
      </c>
      <c r="V66" s="135">
        <f>COUNTIF(BukaBukuPustaka, $A66)</f>
        <v/>
      </c>
      <c r="W66" s="135">
        <f>COUNTIF(BUMIAKSARAPT, $A66)</f>
        <v/>
      </c>
      <c r="X66" s="135">
        <f>COUNTIF(CahayaDuabelasSemestaPT, $A66)</f>
        <v/>
      </c>
      <c r="Y66" s="135">
        <f>COUNTIF(CitraAdityaBaktiPT, $A66)</f>
        <v/>
      </c>
      <c r="Z66" s="135">
        <f>COUNTIF(DeltaEdukasiPrimaCV, $A66)</f>
        <v/>
      </c>
      <c r="AA66" s="135">
        <f>COUNTIF(DIANDRAPRIMAMITRAMEDIACV, $A66)</f>
        <v/>
      </c>
      <c r="AB66" s="135">
        <f>COUNTIF(DuniaPustakaJayaPT, $A66)</f>
        <v/>
      </c>
      <c r="AC66" s="135">
        <f>COUNTIF(DutaPustakaIndonesiaPT, $A66)</f>
        <v/>
      </c>
      <c r="AD66" s="135">
        <f>COUNTIF(ElementaMediaLiterasiPT, $A66)</f>
        <v/>
      </c>
      <c r="AE66" s="135">
        <f>COUNTIF(ElexMediaKomputindoPT, $A66)</f>
        <v/>
      </c>
      <c r="AF66" s="135">
        <f>COUNTIF(EraAdicitraIntermediaPT, $A66)</f>
        <v/>
      </c>
      <c r="AG66" s="135">
        <f>COUNTIF(GarudaMasSejahteraCV, $A66)</f>
        <v/>
      </c>
      <c r="AH66" s="135">
        <f>COUNTIF(GavaMediaCV, $A66)</f>
        <v/>
      </c>
      <c r="AI66" s="135">
        <f>COUNTIF(GemaInsani, $A66)</f>
        <v/>
      </c>
      <c r="AJ66" s="135">
        <f>COUNTIF(GrahaPrintamaSelarasCV, $A66)</f>
        <v/>
      </c>
      <c r="AK66" s="135">
        <f>COUNTIF(GramediaPustakaUtamaPT, $A66)</f>
        <v/>
      </c>
      <c r="AL66" s="135">
        <f>COUNTIF(GrasindoGramediaWidiaSaranaIndonesia, $A66)</f>
        <v/>
      </c>
      <c r="AM66" s="135">
        <f>COUNTIF(IndivaMediaKreasiPT, $A66)</f>
        <v/>
      </c>
      <c r="AN66" s="135">
        <f>COUNTIF(IndocampCV, $A66)</f>
        <v/>
      </c>
      <c r="AO66" s="135">
        <f>COUNTIF(IndonesiaEmasGroup, $A66)</f>
        <v/>
      </c>
      <c r="AP66" s="135">
        <f>COUNTIF(IntanPariwaraGrupCempakaPutihPT, $A66)</f>
        <v/>
      </c>
      <c r="AQ66" s="135">
        <f>COUNTIF(InteraCV, $A66)</f>
        <v/>
      </c>
      <c r="AR66" s="135">
        <f>COUNTIF(JejakPublisherCV, $A66)</f>
        <v/>
      </c>
      <c r="AS66" s="135">
        <f>COUNTIF(JejakPustaka, $A66)</f>
        <v/>
      </c>
      <c r="AT66" s="135">
        <f>COUNTIF(JepePressMediaUtamaPT, $A66)</f>
        <v/>
      </c>
      <c r="AU66" s="135">
        <f>COUNTIF(KanisiusPT, $A66)</f>
        <v/>
      </c>
      <c r="AV66" s="135">
        <f>COUNTIF(KesaintBlancIndahPT, $A66)</f>
        <v/>
      </c>
      <c r="AW66" s="135">
        <f>COUNTIF(KompasMediaNusantaraPenerbitBukuKompas, $A66)</f>
        <v/>
      </c>
      <c r="AX66" s="135">
        <f>COUNTIF(LanggamPustaka, $A66)</f>
        <v/>
      </c>
      <c r="AY66" s="135">
        <f>COUNTIF(LatifKittoMahesaPT, $A66)</f>
        <v/>
      </c>
      <c r="AZ66" s="135">
        <f>COUNTIF(LENTERAHATIPT, $A66)</f>
        <v/>
      </c>
      <c r="BA66" s="135">
        <f>COUNTIF(LenteraPustakaIndonesia, $A66)</f>
        <v/>
      </c>
      <c r="BB66" s="135">
        <f>COUNTIF(LiterasiNusantaraAbadiGroupPT, $A66)</f>
        <v/>
      </c>
      <c r="BC66" s="135">
        <f>COUNTIF(LiterindoBerkahKaryaPT, $A66)</f>
        <v/>
      </c>
      <c r="BD66" s="135">
        <f>COUNTIF(LOKAAKSARACV, $A66)</f>
        <v/>
      </c>
      <c r="BE66" s="135">
        <f>COUNTIF(LuximaMetroMediaPT, $A66)</f>
        <v/>
      </c>
      <c r="BF66" s="135">
        <f>COUNTIF(MandarMajuCV, $A66)</f>
        <v/>
      </c>
      <c r="BG66" s="135">
        <f>COUNTIF(MediaAkselerasi, $A66)</f>
        <v/>
      </c>
      <c r="BH66" s="135">
        <f>COUNTIF(MediaCendekiaMuslimCV, $A66)</f>
        <v/>
      </c>
      <c r="BI66" s="135">
        <f>COUNTIF(MediaDinamikaSelarasPT, $A66)</f>
        <v/>
      </c>
      <c r="BJ66" s="135">
        <f>COUNTIF(MediaKaryaPutraCV, $A66)</f>
        <v/>
      </c>
      <c r="BK66" s="135">
        <f>COUNTIF(MediaPressindoPT, $A66)</f>
        <v/>
      </c>
      <c r="BL66" s="135">
        <f>COUNTIF(MediantaraSemestaPT, $A66)</f>
        <v/>
      </c>
      <c r="BM66" s="135">
        <f>COUNTIF(MelaniaPublishingCV, $A66)</f>
        <v/>
      </c>
      <c r="BN66" s="135">
        <f>COUNTIF(MutiaraAksaraCV, $A66)</f>
        <v/>
      </c>
      <c r="BO66" s="135">
        <f>COUNTIF(NafalGlobalNusantaraPT, $A66)</f>
        <v/>
      </c>
      <c r="BP66" s="135">
        <f>COUNTIF(NiagaSwadayaPT, $A66)</f>
        <v/>
      </c>
      <c r="BQ66" s="135">
        <f>COUNTIF(NuansaCendekiaCV, $A66)</f>
        <v/>
      </c>
      <c r="BR66" s="135">
        <f>COUNTIF(PenebarSwadayaPT, $A66)</f>
        <v/>
      </c>
      <c r="BS66" s="135">
        <f>COUNTIF(PenerbitAdab, $A66)</f>
        <v/>
      </c>
      <c r="BT66" s="135">
        <f>COUNTIF(PenerbitEGC, $A66)</f>
        <v/>
      </c>
      <c r="BU66" s="135">
        <f>COUNTIF(PenerbitIPBPressPT, $A66)</f>
        <v/>
      </c>
      <c r="BV66" s="135">
        <f>COUNTIF(PenerbitSalemba, $A66)</f>
        <v/>
      </c>
      <c r="BW66" s="135">
        <f>COUNTIF(PohonCahayaSemestaPT, $A66)</f>
        <v/>
      </c>
      <c r="BX66" s="135">
        <f>COUNTIF(PranaDinamikaSejahteraPT, $A66)</f>
        <v/>
      </c>
      <c r="BY66" s="135">
        <f>COUNTIF(PrenadaMediaGroup, $A66)</f>
        <v/>
      </c>
      <c r="BZ66" s="135">
        <f>COUNTIF(PusatDatadanAnalisaTempoPT, $A66)</f>
        <v/>
      </c>
      <c r="CA66" s="135">
        <f>COUNTIF(PuspaSwaraPT, $A66)</f>
        <v/>
      </c>
      <c r="CB66" s="135">
        <f>COUNTIF(PustakaBaruPress, $A66)</f>
        <v/>
      </c>
      <c r="CC66" s="135">
        <f>COUNTIF(PustakaBengawanCV, $A66)</f>
        <v/>
      </c>
      <c r="CD66" s="135">
        <f>COUNTIF(PustakaRumahCintaCV, $A66)</f>
        <v/>
      </c>
      <c r="CE66" s="135">
        <f>COUNTIF(RajaGrafindoPersadaPT, $A66)</f>
        <v/>
      </c>
      <c r="CF66" s="135">
        <f>COUNTIF(RajawaliIntanCemerlang, $A66)</f>
        <v/>
      </c>
      <c r="CG66" s="135">
        <f>COUNTIF(RayyanaKomunikasindoPT, $A66)</f>
        <v/>
      </c>
      <c r="CH66" s="135">
        <f>COUNTIF(RefikaAditamaPT, $A66)</f>
        <v/>
      </c>
      <c r="CI66" s="135">
        <f>COUNTIF(RemajaRosdakaryaPT, $A66)</f>
        <v/>
      </c>
      <c r="CJ66" s="135">
        <f>COUNTIF(ReneTurosIndonesiaPT, $A66)</f>
        <v/>
      </c>
      <c r="CK66" s="135">
        <f>COUNTIF(SaranaPancakaryaNusaPT, $A66)</f>
        <v/>
      </c>
      <c r="CL66" s="135">
        <f>COUNTIF(ScopindoMediaPustakaPT, $A66)</f>
        <v/>
      </c>
      <c r="CM66" s="135">
        <f>COUNTIF(SetiAjiCV, $A66)</f>
        <v/>
      </c>
      <c r="CN66" s="135">
        <f>COUNTIF(SinergiPrimaMagnaCV, $A66)</f>
        <v/>
      </c>
      <c r="CO66" s="135">
        <f>COUNTIF(TazkiaInvestindoUtamaPT, $A66)</f>
        <v/>
      </c>
      <c r="CP66" s="135">
        <f>COUNTIF(TeguhKaryaCV, $A66)</f>
        <v/>
      </c>
      <c r="CQ66" s="135">
        <f>COUNTIF(TigaSerangkaiPustakaMandiriPT, $A66)</f>
        <v/>
      </c>
      <c r="CR66" s="135">
        <f>COUNTIF(TrubusSwadayaPT, $A66)</f>
        <v/>
      </c>
      <c r="CS66" s="135">
        <f>COUNTIF(UGMPress, $A66)</f>
        <v/>
      </c>
      <c r="CU66" s="36" t="n"/>
      <c r="CV66" s="36" t="n"/>
      <c r="CW66" s="36" t="n"/>
      <c r="CX66" s="36" t="n"/>
      <c r="CY66" s="36" t="n"/>
      <c r="CZ66" s="36" t="n"/>
      <c r="DA66" s="36" t="n"/>
      <c r="DB66" s="36" t="n"/>
      <c r="DC66" s="36" t="n"/>
      <c r="DD66" s="36" t="n"/>
      <c r="DE66" s="36" t="n"/>
      <c r="DF66" s="36" t="n"/>
      <c r="DG66" s="36" t="n"/>
      <c r="DH66" s="36" t="n"/>
      <c r="DI66" s="36" t="n"/>
      <c r="DJ66" s="36" t="n"/>
      <c r="DK66" s="36" t="n"/>
      <c r="DL66" s="36" t="n"/>
      <c r="DM66" s="36" t="n"/>
      <c r="DN66" s="36" t="n"/>
      <c r="DO66" s="36" t="n"/>
      <c r="DP66" s="36" t="n"/>
      <c r="DQ66" s="36" t="n"/>
      <c r="DR66" s="36" t="n"/>
      <c r="DS66" s="36" t="n"/>
      <c r="DT66" s="36" t="n"/>
      <c r="DU66" s="36" t="n"/>
      <c r="DV66" s="36" t="n"/>
      <c r="DW66" s="36" t="n"/>
      <c r="DX66" s="36" t="n"/>
      <c r="DY66" s="36" t="n"/>
      <c r="DZ66" s="36" t="n"/>
      <c r="EA66" s="36" t="n"/>
      <c r="EB66" s="36" t="n"/>
      <c r="EC66" s="36" t="n"/>
      <c r="ED66" s="36" t="n"/>
      <c r="EE66" s="36" t="n"/>
      <c r="EF66" s="36" t="n"/>
      <c r="EG66" s="36" t="n"/>
      <c r="EH66" s="36" t="n"/>
      <c r="EI66" s="36" t="n"/>
      <c r="EJ66" s="36" t="n"/>
      <c r="EK66" s="36" t="n"/>
      <c r="EL66" s="36" t="n"/>
      <c r="EM66" s="36" t="n"/>
      <c r="EN66" s="36" t="n"/>
    </row>
    <row r="67">
      <c r="A67" s="36" t="n"/>
      <c r="B67" s="148" t="inlineStr">
        <is>
          <t>TOTAL</t>
        </is>
      </c>
      <c r="C67" s="147" t="n"/>
      <c r="D67" s="149" t="n"/>
      <c r="E67" s="135">
        <f>SUM(E64:E66)</f>
        <v/>
      </c>
      <c r="F67" s="135">
        <f>SUM(F64:F66)</f>
        <v/>
      </c>
      <c r="G67" s="135">
        <f>SUM(G64:G66)</f>
        <v/>
      </c>
      <c r="H67" s="135">
        <f>SUM(H64:H66)</f>
        <v/>
      </c>
      <c r="I67" s="135">
        <f>SUM(I64:I66)</f>
        <v/>
      </c>
      <c r="J67" s="135">
        <f>SUM(J64:J66)</f>
        <v/>
      </c>
      <c r="K67" s="135">
        <f>SUM(K64:K66)</f>
        <v/>
      </c>
      <c r="L67" s="135">
        <f>SUM(L64:L66)</f>
        <v/>
      </c>
      <c r="M67" s="135">
        <f>SUM(M64:M66)</f>
        <v/>
      </c>
      <c r="N67" s="135">
        <f>SUM(N64:N66)</f>
        <v/>
      </c>
      <c r="O67" s="135">
        <f>SUM(O64:O66)</f>
        <v/>
      </c>
      <c r="P67" s="135">
        <f>SUM(P64:P66)</f>
        <v/>
      </c>
      <c r="Q67" s="135">
        <f>SUM(Q64:Q66)</f>
        <v/>
      </c>
      <c r="R67" s="135">
        <f>SUM(R64:R66)</f>
        <v/>
      </c>
      <c r="S67" s="135">
        <f>SUM(S64:S66)</f>
        <v/>
      </c>
      <c r="T67" s="135">
        <f>SUM(T64:T66)</f>
        <v/>
      </c>
      <c r="U67" s="135">
        <f>SUM(U64:U66)</f>
        <v/>
      </c>
      <c r="V67" s="135">
        <f>SUM(V64:V66)</f>
        <v/>
      </c>
      <c r="W67" s="135">
        <f>SUM(W64:W66)</f>
        <v/>
      </c>
      <c r="X67" s="135">
        <f>SUM(X64:X66)</f>
        <v/>
      </c>
      <c r="Y67" s="135">
        <f>SUM(Y64:Y66)</f>
        <v/>
      </c>
      <c r="Z67" s="135">
        <f>SUM(Z64:Z66)</f>
        <v/>
      </c>
      <c r="AA67" s="135">
        <f>SUM(AA64:AA66)</f>
        <v/>
      </c>
      <c r="AB67" s="135">
        <f>SUM(AB64:AB66)</f>
        <v/>
      </c>
      <c r="AC67" s="135">
        <f>SUM(AC64:AC66)</f>
        <v/>
      </c>
      <c r="AD67" s="135">
        <f>SUM(AD64:AD66)</f>
        <v/>
      </c>
      <c r="AE67" s="135">
        <f>SUM(AE64:AE66)</f>
        <v/>
      </c>
      <c r="AF67" s="135">
        <f>SUM(AF64:AF66)</f>
        <v/>
      </c>
      <c r="AG67" s="135">
        <f>SUM(AG64:AG66)</f>
        <v/>
      </c>
      <c r="AH67" s="135">
        <f>SUM(AH64:AH66)</f>
        <v/>
      </c>
      <c r="AI67" s="135">
        <f>SUM(AI64:AI66)</f>
        <v/>
      </c>
      <c r="AJ67" s="135">
        <f>SUM(AJ64:AJ66)</f>
        <v/>
      </c>
      <c r="AK67" s="135">
        <f>SUM(AK64:AK66)</f>
        <v/>
      </c>
      <c r="AL67" s="135">
        <f>SUM(AL64:AL66)</f>
        <v/>
      </c>
      <c r="AM67" s="135">
        <f>SUM(AM64:AM66)</f>
        <v/>
      </c>
      <c r="AN67" s="135">
        <f>SUM(AN64:AN66)</f>
        <v/>
      </c>
      <c r="AO67" s="135">
        <f>SUM(AO64:AO66)</f>
        <v/>
      </c>
      <c r="AP67" s="135">
        <f>SUM(AP64:AP66)</f>
        <v/>
      </c>
      <c r="AQ67" s="135">
        <f>SUM(AQ64:AQ66)</f>
        <v/>
      </c>
      <c r="AR67" s="135">
        <f>SUM(AR64:AR66)</f>
        <v/>
      </c>
      <c r="AS67" s="135">
        <f>SUM(AS64:AS66)</f>
        <v/>
      </c>
      <c r="AT67" s="135">
        <f>SUM(AT64:AT66)</f>
        <v/>
      </c>
      <c r="AU67" s="135">
        <f>SUM(AU64:AU66)</f>
        <v/>
      </c>
      <c r="AV67" s="135">
        <f>SUM(AV64:AV66)</f>
        <v/>
      </c>
      <c r="AW67" s="135">
        <f>SUM(AW64:AW66)</f>
        <v/>
      </c>
      <c r="AX67" s="135">
        <f>SUM(AX64:AX66)</f>
        <v/>
      </c>
      <c r="AY67" s="135">
        <f>SUM(AY64:AY66)</f>
        <v/>
      </c>
      <c r="AZ67" s="135">
        <f>SUM(AZ64:AZ66)</f>
        <v/>
      </c>
      <c r="BA67" s="135">
        <f>SUM(BA64:BA66)</f>
        <v/>
      </c>
      <c r="BB67" s="135">
        <f>SUM(BB64:BB66)</f>
        <v/>
      </c>
      <c r="BC67" s="135">
        <f>SUM(BC64:BC66)</f>
        <v/>
      </c>
      <c r="BD67" s="135">
        <f>SUM(BD64:BD66)</f>
        <v/>
      </c>
      <c r="BE67" s="135">
        <f>SUM(BE64:BE66)</f>
        <v/>
      </c>
      <c r="BF67" s="135">
        <f>SUM(BF64:BF66)</f>
        <v/>
      </c>
      <c r="BG67" s="135">
        <f>SUM(BG64:BG66)</f>
        <v/>
      </c>
      <c r="BH67" s="135">
        <f>SUM(BH64:BH66)</f>
        <v/>
      </c>
      <c r="BI67" s="135">
        <f>SUM(BI64:BI66)</f>
        <v/>
      </c>
      <c r="BJ67" s="135">
        <f>SUM(BJ64:BJ66)</f>
        <v/>
      </c>
      <c r="BK67" s="135">
        <f>SUM(BK64:BK66)</f>
        <v/>
      </c>
      <c r="BL67" s="135">
        <f>SUM(BL64:BL66)</f>
        <v/>
      </c>
      <c r="BM67" s="135">
        <f>SUM(BM64:BM66)</f>
        <v/>
      </c>
      <c r="BN67" s="135">
        <f>SUM(BN64:BN66)</f>
        <v/>
      </c>
      <c r="BO67" s="135">
        <f>SUM(BO64:BO66)</f>
        <v/>
      </c>
      <c r="BP67" s="135">
        <f>SUM(BP64:BP66)</f>
        <v/>
      </c>
      <c r="BQ67" s="135">
        <f>SUM(BQ64:BQ66)</f>
        <v/>
      </c>
      <c r="BR67" s="135">
        <f>SUM(BR64:BR66)</f>
        <v/>
      </c>
      <c r="BS67" s="135">
        <f>SUM(BS64:BS66)</f>
        <v/>
      </c>
      <c r="BT67" s="135">
        <f>SUM(BT64:BT66)</f>
        <v/>
      </c>
      <c r="BU67" s="135">
        <f>SUM(BU64:BU66)</f>
        <v/>
      </c>
      <c r="BV67" s="135">
        <f>SUM(BV64:BV66)</f>
        <v/>
      </c>
      <c r="BW67" s="135">
        <f>SUM(BW64:BW66)</f>
        <v/>
      </c>
      <c r="BX67" s="135">
        <f>SUM(BX64:BX66)</f>
        <v/>
      </c>
      <c r="BY67" s="135">
        <f>SUM(BY64:BY66)</f>
        <v/>
      </c>
      <c r="BZ67" s="135">
        <f>SUM(BZ64:BZ66)</f>
        <v/>
      </c>
      <c r="CA67" s="135">
        <f>SUM(CA64:CA66)</f>
        <v/>
      </c>
      <c r="CB67" s="135">
        <f>SUM(CB64:CB66)</f>
        <v/>
      </c>
      <c r="CC67" s="135">
        <f>SUM(CC64:CC66)</f>
        <v/>
      </c>
      <c r="CD67" s="135">
        <f>SUM(CD64:CD66)</f>
        <v/>
      </c>
      <c r="CE67" s="135">
        <f>SUM(CE64:CE66)</f>
        <v/>
      </c>
      <c r="CF67" s="135">
        <f>SUM(CF64:CF66)</f>
        <v/>
      </c>
      <c r="CG67" s="135">
        <f>SUM(CG64:CG66)</f>
        <v/>
      </c>
      <c r="CH67" s="135">
        <f>SUM(CH64:CH66)</f>
        <v/>
      </c>
      <c r="CI67" s="135">
        <f>SUM(CI64:CI66)</f>
        <v/>
      </c>
      <c r="CJ67" s="135">
        <f>SUM(CJ64:CJ66)</f>
        <v/>
      </c>
      <c r="CK67" s="135">
        <f>SUM(CK64:CK66)</f>
        <v/>
      </c>
      <c r="CL67" s="135">
        <f>SUM(CL64:CL66)</f>
        <v/>
      </c>
      <c r="CM67" s="135">
        <f>SUM(CM64:CM66)</f>
        <v/>
      </c>
      <c r="CN67" s="135">
        <f>SUM(CN64:CN66)</f>
        <v/>
      </c>
      <c r="CO67" s="135">
        <f>SUM(CO64:CO66)</f>
        <v/>
      </c>
      <c r="CP67" s="135">
        <f>SUM(CP64:CP66)</f>
        <v/>
      </c>
      <c r="CQ67" s="135">
        <f>SUM(CQ64:CQ66)</f>
        <v/>
      </c>
      <c r="CR67" s="135">
        <f>SUM(CR64:CR66)</f>
        <v/>
      </c>
      <c r="CS67" s="135">
        <f>SUM(CS64:CS66)</f>
        <v/>
      </c>
      <c r="CU67" s="36" t="n"/>
      <c r="CV67" s="36" t="n"/>
      <c r="CW67" s="36" t="n"/>
      <c r="CX67" s="36" t="n"/>
      <c r="CY67" s="36" t="n"/>
      <c r="CZ67" s="36" t="n"/>
      <c r="DA67" s="36" t="n"/>
      <c r="DB67" s="36" t="n"/>
      <c r="DC67" s="36" t="n"/>
      <c r="DD67" s="36" t="n"/>
      <c r="DE67" s="36" t="n"/>
      <c r="DF67" s="36" t="n"/>
      <c r="DG67" s="36" t="n"/>
      <c r="DH67" s="36" t="n"/>
      <c r="DI67" s="36" t="n"/>
      <c r="DJ67" s="36" t="n"/>
      <c r="DK67" s="36" t="n"/>
      <c r="DL67" s="36" t="n"/>
      <c r="DM67" s="36" t="n"/>
      <c r="DN67" s="36" t="n"/>
      <c r="DO67" s="36" t="n"/>
      <c r="DP67" s="36" t="n"/>
      <c r="DQ67" s="36" t="n"/>
      <c r="DR67" s="36" t="n"/>
      <c r="DS67" s="36" t="n"/>
      <c r="DT67" s="36" t="n"/>
      <c r="DU67" s="36" t="n"/>
      <c r="DV67" s="36" t="n"/>
      <c r="DW67" s="36" t="n"/>
      <c r="DX67" s="36" t="n"/>
      <c r="DY67" s="36" t="n"/>
      <c r="DZ67" s="36" t="n"/>
      <c r="EA67" s="36" t="n"/>
      <c r="EB67" s="36" t="n"/>
      <c r="EC67" s="36" t="n"/>
      <c r="ED67" s="36" t="n"/>
      <c r="EE67" s="36" t="n"/>
      <c r="EF67" s="36" t="n"/>
      <c r="EG67" s="36" t="n"/>
      <c r="EH67" s="36" t="n"/>
      <c r="EI67" s="36" t="n"/>
      <c r="EJ67" s="36" t="n"/>
      <c r="EK67" s="36" t="n"/>
      <c r="EL67" s="36" t="n"/>
      <c r="EM67" s="36" t="n"/>
      <c r="EN67" s="36" t="n"/>
    </row>
    <row r="68">
      <c r="A68" s="36" t="n"/>
      <c r="B68" s="36" t="n"/>
      <c r="C68" s="147" t="n"/>
      <c r="D68" s="149" t="n"/>
      <c r="E68" s="135" t="n"/>
      <c r="F68" s="135" t="n"/>
      <c r="G68" s="135" t="n"/>
      <c r="H68" s="135" t="n"/>
      <c r="I68" s="135" t="n"/>
      <c r="J68" s="135" t="n"/>
      <c r="K68" s="135" t="n"/>
      <c r="L68" s="135" t="n"/>
      <c r="M68" s="135" t="n"/>
      <c r="N68" s="135" t="n"/>
      <c r="O68" s="135" t="n"/>
      <c r="P68" s="135" t="n"/>
      <c r="Q68" s="135" t="n"/>
      <c r="R68" s="135" t="n"/>
      <c r="S68" s="135" t="n"/>
      <c r="T68" s="135" t="n"/>
      <c r="U68" s="135" t="n"/>
      <c r="V68" s="135" t="n"/>
      <c r="W68" s="135" t="n"/>
      <c r="X68" s="135" t="n"/>
      <c r="Y68" s="135" t="n"/>
      <c r="Z68" s="135" t="n"/>
      <c r="AA68" s="135" t="n"/>
      <c r="AB68" s="135" t="n"/>
      <c r="AC68" s="135" t="n"/>
      <c r="AD68" s="135" t="n"/>
      <c r="AE68" s="135" t="n"/>
      <c r="AF68" s="135" t="n"/>
      <c r="AG68" s="135" t="n"/>
      <c r="AH68" s="135" t="n"/>
      <c r="AI68" s="135" t="n"/>
      <c r="AJ68" s="135" t="n"/>
      <c r="AK68" s="135" t="n"/>
      <c r="AL68" s="135" t="n"/>
      <c r="AM68" s="135" t="n"/>
      <c r="AN68" s="135" t="n"/>
      <c r="AO68" s="135" t="n"/>
      <c r="AP68" s="135" t="n"/>
      <c r="AQ68" s="135" t="n"/>
      <c r="AR68" s="135" t="n"/>
      <c r="AS68" s="135" t="n"/>
      <c r="AT68" s="135" t="n"/>
      <c r="AU68" s="135" t="n"/>
      <c r="AV68" s="135" t="n"/>
      <c r="AW68" s="135" t="n"/>
      <c r="AX68" s="135" t="n"/>
      <c r="AY68" s="135" t="n"/>
      <c r="AZ68" s="135" t="n"/>
      <c r="BA68" s="135" t="n"/>
      <c r="BB68" s="135" t="n"/>
      <c r="BC68" s="135" t="n"/>
      <c r="BD68" s="135" t="n"/>
      <c r="BE68" s="135" t="n"/>
      <c r="BF68" s="135" t="n"/>
      <c r="BG68" s="135" t="n"/>
      <c r="BH68" s="135" t="n"/>
      <c r="BI68" s="135" t="n"/>
      <c r="BJ68" s="135" t="n"/>
      <c r="BK68" s="135" t="n"/>
      <c r="BL68" s="135" t="n"/>
      <c r="BM68" s="135" t="n"/>
      <c r="BN68" s="135" t="n"/>
      <c r="BO68" s="135" t="n"/>
      <c r="BP68" s="135" t="n"/>
      <c r="BQ68" s="135" t="n"/>
      <c r="BR68" s="135" t="n"/>
      <c r="BS68" s="135" t="n"/>
      <c r="BT68" s="135" t="n"/>
      <c r="BU68" s="135" t="n"/>
      <c r="BV68" s="135" t="n"/>
      <c r="BW68" s="135" t="n"/>
      <c r="BX68" s="135" t="n"/>
      <c r="BY68" s="135" t="n"/>
      <c r="BZ68" s="135" t="n"/>
      <c r="CA68" s="135" t="n"/>
      <c r="CB68" s="135" t="n"/>
      <c r="CC68" s="135" t="n"/>
      <c r="CD68" s="135" t="n"/>
      <c r="CE68" s="135" t="n"/>
      <c r="CF68" s="135" t="n"/>
      <c r="CG68" s="135" t="n"/>
      <c r="CH68" s="135" t="n"/>
      <c r="CI68" s="135" t="n"/>
      <c r="CJ68" s="135" t="n"/>
      <c r="CK68" s="135" t="n"/>
      <c r="CL68" s="135" t="n"/>
      <c r="CM68" s="135" t="n"/>
      <c r="CN68" s="135" t="n"/>
      <c r="CO68" s="135" t="n"/>
      <c r="CP68" s="135" t="n"/>
      <c r="CQ68" s="135" t="n"/>
      <c r="CR68" s="135" t="n"/>
      <c r="CS68" s="135" t="n"/>
      <c r="CU68" s="36" t="n"/>
      <c r="CV68" s="36" t="n"/>
      <c r="CW68" s="36" t="n"/>
      <c r="CX68" s="36" t="n"/>
      <c r="CY68" s="36" t="n"/>
      <c r="CZ68" s="36" t="n"/>
      <c r="DA68" s="36" t="n"/>
      <c r="DB68" s="36" t="n"/>
      <c r="DC68" s="36" t="n"/>
      <c r="DD68" s="36" t="n"/>
      <c r="DE68" s="36" t="n"/>
      <c r="DF68" s="36" t="n"/>
      <c r="DG68" s="36" t="n"/>
      <c r="DH68" s="36" t="n"/>
      <c r="DI68" s="36" t="n"/>
      <c r="DJ68" s="36" t="n"/>
      <c r="DK68" s="36" t="n"/>
      <c r="DL68" s="36" t="n"/>
      <c r="DM68" s="36" t="n"/>
      <c r="DN68" s="36" t="n"/>
      <c r="DO68" s="36" t="n"/>
      <c r="DP68" s="36" t="n"/>
      <c r="DQ68" s="36" t="n"/>
      <c r="DR68" s="36" t="n"/>
      <c r="DS68" s="36" t="n"/>
      <c r="DT68" s="36" t="n"/>
      <c r="DU68" s="36" t="n"/>
      <c r="DV68" s="36" t="n"/>
      <c r="DW68" s="36" t="n"/>
      <c r="DX68" s="36" t="n"/>
      <c r="DY68" s="36" t="n"/>
      <c r="DZ68" s="36" t="n"/>
      <c r="EA68" s="36" t="n"/>
      <c r="EB68" s="36" t="n"/>
      <c r="EC68" s="36" t="n"/>
      <c r="ED68" s="36" t="n"/>
      <c r="EE68" s="36" t="n"/>
      <c r="EF68" s="36" t="n"/>
      <c r="EG68" s="36" t="n"/>
      <c r="EH68" s="36" t="n"/>
      <c r="EI68" s="36" t="n"/>
      <c r="EJ68" s="36" t="n"/>
      <c r="EK68" s="36" t="n"/>
      <c r="EL68" s="36" t="n"/>
      <c r="EM68" s="36" t="n"/>
      <c r="EN68" s="36" t="n"/>
    </row>
    <row r="69">
      <c r="A69" s="302" t="inlineStr">
        <is>
          <t>008 - Keterampilan dan Hobi</t>
        </is>
      </c>
      <c r="C69" s="147" t="n"/>
      <c r="D69" s="149" t="n"/>
      <c r="E69" s="135" t="n"/>
      <c r="F69" s="135" t="n"/>
      <c r="G69" s="135" t="n"/>
      <c r="H69" s="135" t="n"/>
      <c r="I69" s="135" t="n"/>
      <c r="J69" s="135" t="n"/>
      <c r="K69" s="135" t="n"/>
      <c r="L69" s="135" t="n"/>
      <c r="M69" s="135" t="n"/>
      <c r="N69" s="135" t="n"/>
      <c r="O69" s="135" t="n"/>
      <c r="P69" s="135" t="n"/>
      <c r="Q69" s="135" t="n"/>
      <c r="R69" s="135" t="n"/>
      <c r="S69" s="135" t="n"/>
      <c r="T69" s="135" t="n"/>
      <c r="U69" s="135" t="n"/>
      <c r="V69" s="135" t="n"/>
      <c r="W69" s="135" t="n"/>
      <c r="X69" s="135" t="n"/>
      <c r="Y69" s="135" t="n"/>
      <c r="Z69" s="135" t="n"/>
      <c r="AA69" s="135" t="n"/>
      <c r="AB69" s="135" t="n"/>
      <c r="AC69" s="135" t="n"/>
      <c r="AD69" s="135" t="n"/>
      <c r="AE69" s="135" t="n"/>
      <c r="AF69" s="135" t="n"/>
      <c r="AG69" s="135" t="n"/>
      <c r="AH69" s="135" t="n"/>
      <c r="AI69" s="135" t="n"/>
      <c r="AJ69" s="135" t="n"/>
      <c r="AK69" s="135" t="n"/>
      <c r="AL69" s="135" t="n"/>
      <c r="AM69" s="135" t="n"/>
      <c r="AN69" s="135" t="n"/>
      <c r="AO69" s="135" t="n"/>
      <c r="AP69" s="135" t="n"/>
      <c r="AQ69" s="135" t="n"/>
      <c r="AR69" s="135" t="n"/>
      <c r="AS69" s="135" t="n"/>
      <c r="AT69" s="135" t="n"/>
      <c r="AU69" s="135" t="n"/>
      <c r="AV69" s="135" t="n"/>
      <c r="AW69" s="135" t="n"/>
      <c r="AX69" s="135" t="n"/>
      <c r="AY69" s="135" t="n"/>
      <c r="AZ69" s="135" t="n"/>
      <c r="BA69" s="135" t="n"/>
      <c r="BB69" s="135" t="n"/>
      <c r="BC69" s="135" t="n"/>
      <c r="BD69" s="135" t="n"/>
      <c r="BE69" s="135" t="n"/>
      <c r="BF69" s="135" t="n"/>
      <c r="BG69" s="135" t="n"/>
      <c r="BH69" s="135" t="n"/>
      <c r="BI69" s="135" t="n"/>
      <c r="BJ69" s="135" t="n"/>
      <c r="BK69" s="135" t="n"/>
      <c r="BL69" s="135" t="n"/>
      <c r="BM69" s="135" t="n"/>
      <c r="BN69" s="135" t="n"/>
      <c r="BO69" s="135" t="n"/>
      <c r="BP69" s="135" t="n"/>
      <c r="BQ69" s="135" t="n"/>
      <c r="BR69" s="135" t="n"/>
      <c r="BS69" s="135" t="n"/>
      <c r="BT69" s="135" t="n"/>
      <c r="BU69" s="135" t="n"/>
      <c r="BV69" s="135" t="n"/>
      <c r="BW69" s="135" t="n"/>
      <c r="BX69" s="135" t="n"/>
      <c r="BY69" s="135" t="n"/>
      <c r="BZ69" s="135" t="n"/>
      <c r="CA69" s="135" t="n"/>
      <c r="CB69" s="135" t="n"/>
      <c r="CC69" s="135" t="n"/>
      <c r="CD69" s="135" t="n"/>
      <c r="CE69" s="135" t="n"/>
      <c r="CF69" s="135" t="n"/>
      <c r="CG69" s="135" t="n"/>
      <c r="CH69" s="135" t="n"/>
      <c r="CI69" s="135" t="n"/>
      <c r="CJ69" s="135" t="n"/>
      <c r="CK69" s="135" t="n"/>
      <c r="CL69" s="135" t="n"/>
      <c r="CM69" s="135" t="n"/>
      <c r="CN69" s="135" t="n"/>
      <c r="CO69" s="135" t="n"/>
      <c r="CP69" s="135" t="n"/>
      <c r="CQ69" s="135" t="n"/>
      <c r="CR69" s="135" t="n"/>
      <c r="CS69" s="135" t="n"/>
      <c r="CU69" s="36" t="n"/>
      <c r="CV69" s="36" t="n"/>
      <c r="CW69" s="36" t="n"/>
      <c r="CX69" s="36" t="n"/>
      <c r="CY69" s="36" t="n"/>
      <c r="CZ69" s="36" t="n"/>
      <c r="DA69" s="36" t="n"/>
      <c r="DB69" s="36" t="n"/>
      <c r="DC69" s="36" t="n"/>
      <c r="DD69" s="36" t="n"/>
      <c r="DE69" s="36" t="n"/>
      <c r="DF69" s="36" t="n"/>
      <c r="DG69" s="36" t="n"/>
      <c r="DH69" s="36" t="n"/>
      <c r="DI69" s="36" t="n"/>
      <c r="DJ69" s="36" t="n"/>
      <c r="DK69" s="36" t="n"/>
      <c r="DL69" s="36" t="n"/>
      <c r="DM69" s="36" t="n"/>
      <c r="DN69" s="36" t="n"/>
      <c r="DO69" s="36" t="n"/>
      <c r="DP69" s="36" t="n"/>
      <c r="DQ69" s="36" t="n"/>
      <c r="DR69" s="36" t="n"/>
      <c r="DS69" s="36" t="n"/>
      <c r="DT69" s="36" t="n"/>
      <c r="DU69" s="36" t="n"/>
      <c r="DV69" s="36" t="n"/>
      <c r="DW69" s="36" t="n"/>
      <c r="DX69" s="36" t="n"/>
      <c r="DY69" s="36" t="n"/>
      <c r="DZ69" s="36" t="n"/>
      <c r="EA69" s="36" t="n"/>
      <c r="EB69" s="36" t="n"/>
      <c r="EC69" s="36" t="n"/>
      <c r="ED69" s="36" t="n"/>
      <c r="EE69" s="36" t="n"/>
      <c r="EF69" s="36" t="n"/>
      <c r="EG69" s="36" t="n"/>
      <c r="EH69" s="36" t="n"/>
      <c r="EI69" s="36" t="n"/>
      <c r="EJ69" s="36" t="n"/>
      <c r="EK69" s="36" t="n"/>
      <c r="EL69" s="36" t="n"/>
      <c r="EM69" s="36" t="n"/>
      <c r="EN69" s="36" t="n"/>
    </row>
    <row r="70">
      <c r="A70" s="306" t="n"/>
      <c r="B70" s="306" t="inlineStr">
        <is>
          <t>Referensi</t>
        </is>
      </c>
      <c r="C70" s="147" t="n"/>
      <c r="D70" s="149" t="n"/>
      <c r="E70" s="135" t="n"/>
      <c r="F70" s="135" t="n"/>
      <c r="G70" s="135" t="n"/>
      <c r="H70" s="135" t="n"/>
      <c r="I70" s="135" t="n"/>
      <c r="J70" s="135" t="n"/>
      <c r="K70" s="135" t="n"/>
      <c r="L70" s="135" t="n"/>
      <c r="M70" s="135" t="n"/>
      <c r="N70" s="135" t="n"/>
      <c r="O70" s="135" t="n"/>
      <c r="P70" s="135" t="n"/>
      <c r="Q70" s="135" t="n"/>
      <c r="R70" s="135" t="n"/>
      <c r="S70" s="135" t="n"/>
      <c r="T70" s="135" t="n"/>
      <c r="U70" s="135" t="n"/>
      <c r="V70" s="135" t="n"/>
      <c r="W70" s="135" t="n"/>
      <c r="X70" s="135" t="n"/>
      <c r="Y70" s="135" t="n"/>
      <c r="Z70" s="135" t="n"/>
      <c r="AA70" s="135" t="n"/>
      <c r="AB70" s="135" t="n"/>
      <c r="AC70" s="135" t="n"/>
      <c r="AD70" s="135" t="n"/>
      <c r="AE70" s="135" t="n"/>
      <c r="AF70" s="135" t="n"/>
      <c r="AG70" s="135" t="n"/>
      <c r="AH70" s="135" t="n"/>
      <c r="AI70" s="135" t="n"/>
      <c r="AJ70" s="135" t="n"/>
      <c r="AK70" s="135" t="n"/>
      <c r="AL70" s="135" t="n"/>
      <c r="AM70" s="135" t="n"/>
      <c r="AN70" s="135" t="n"/>
      <c r="AO70" s="135" t="n"/>
      <c r="AP70" s="135" t="n"/>
      <c r="AQ70" s="135" t="n"/>
      <c r="AR70" s="135" t="n"/>
      <c r="AS70" s="135" t="n"/>
      <c r="AT70" s="135" t="n"/>
      <c r="AU70" s="135" t="n"/>
      <c r="AV70" s="135" t="n"/>
      <c r="AW70" s="135" t="n"/>
      <c r="AX70" s="135" t="n"/>
      <c r="AY70" s="135" t="n"/>
      <c r="AZ70" s="135" t="n"/>
      <c r="BA70" s="135" t="n"/>
      <c r="BB70" s="135" t="n"/>
      <c r="BC70" s="135" t="n"/>
      <c r="BD70" s="135" t="n"/>
      <c r="BE70" s="135" t="n"/>
      <c r="BF70" s="135" t="n"/>
      <c r="BG70" s="135" t="n"/>
      <c r="BH70" s="135" t="n"/>
      <c r="BI70" s="135" t="n"/>
      <c r="BJ70" s="135" t="n"/>
      <c r="BK70" s="135" t="n"/>
      <c r="BL70" s="135" t="n"/>
      <c r="BM70" s="135" t="n"/>
      <c r="BN70" s="135" t="n"/>
      <c r="BO70" s="135" t="n"/>
      <c r="BP70" s="135" t="n"/>
      <c r="BQ70" s="135" t="n"/>
      <c r="BR70" s="135" t="n"/>
      <c r="BS70" s="135" t="n"/>
      <c r="BT70" s="135" t="n"/>
      <c r="BU70" s="135" t="n"/>
      <c r="BV70" s="135" t="n"/>
      <c r="BW70" s="135" t="n"/>
      <c r="BX70" s="135" t="n"/>
      <c r="BY70" s="135" t="n"/>
      <c r="BZ70" s="135" t="n"/>
      <c r="CA70" s="135" t="n"/>
      <c r="CB70" s="135" t="n"/>
      <c r="CC70" s="135" t="n"/>
      <c r="CD70" s="135" t="n"/>
      <c r="CE70" s="135" t="n"/>
      <c r="CF70" s="135" t="n"/>
      <c r="CG70" s="135" t="n"/>
      <c r="CH70" s="135" t="n"/>
      <c r="CI70" s="135" t="n"/>
      <c r="CJ70" s="135" t="n"/>
      <c r="CK70" s="135" t="n"/>
      <c r="CL70" s="135" t="n"/>
      <c r="CM70" s="135" t="n"/>
      <c r="CN70" s="135" t="n"/>
      <c r="CO70" s="135" t="n"/>
      <c r="CP70" s="135" t="n"/>
      <c r="CQ70" s="135" t="n"/>
      <c r="CR70" s="135" t="n"/>
      <c r="CS70" s="135" t="n"/>
      <c r="CU70" s="36" t="n"/>
      <c r="CV70" s="36" t="n"/>
      <c r="CW70" s="36" t="n"/>
      <c r="CX70" s="36" t="n"/>
      <c r="CY70" s="36" t="n"/>
      <c r="CZ70" s="36" t="n"/>
      <c r="DA70" s="36" t="n"/>
      <c r="DB70" s="36" t="n"/>
      <c r="DC70" s="36" t="n"/>
      <c r="DD70" s="36" t="n"/>
      <c r="DE70" s="36" t="n"/>
      <c r="DF70" s="36" t="n"/>
      <c r="DG70" s="36" t="n"/>
      <c r="DH70" s="36" t="n"/>
      <c r="DI70" s="36" t="n"/>
      <c r="DJ70" s="36" t="n"/>
      <c r="DK70" s="36" t="n"/>
      <c r="DL70" s="36" t="n"/>
      <c r="DM70" s="36" t="n"/>
      <c r="DN70" s="36" t="n"/>
      <c r="DO70" s="36" t="n"/>
      <c r="DP70" s="36" t="n"/>
      <c r="DQ70" s="36" t="n"/>
      <c r="DR70" s="36" t="n"/>
      <c r="DS70" s="36" t="n"/>
      <c r="DT70" s="36" t="n"/>
      <c r="DU70" s="36" t="n"/>
      <c r="DV70" s="36" t="n"/>
      <c r="DW70" s="36" t="n"/>
      <c r="DX70" s="36" t="n"/>
      <c r="DY70" s="36" t="n"/>
      <c r="DZ70" s="36" t="n"/>
      <c r="EA70" s="36" t="n"/>
      <c r="EB70" s="36" t="n"/>
      <c r="EC70" s="36" t="n"/>
      <c r="ED70" s="36" t="n"/>
      <c r="EE70" s="36" t="n"/>
      <c r="EF70" s="36" t="n"/>
      <c r="EG70" s="36" t="n"/>
      <c r="EH70" s="36" t="n"/>
      <c r="EI70" s="36" t="n"/>
      <c r="EJ70" s="36" t="n"/>
      <c r="EK70" s="36" t="n"/>
      <c r="EL70" s="36" t="n"/>
      <c r="EM70" s="36" t="n"/>
      <c r="EN70" s="36" t="n"/>
    </row>
    <row r="71">
      <c r="A71" s="146" t="inlineStr">
        <is>
          <t>008.01</t>
        </is>
      </c>
      <c r="B71" s="156" t="inlineStr">
        <is>
          <t>Budidaya</t>
        </is>
      </c>
      <c r="C71" s="147">
        <f>SUM(E71:CS71)</f>
        <v/>
      </c>
      <c r="D71" s="147" t="n"/>
      <c r="E71" s="135">
        <f>COUNTIF(AlumniPT, $A71)</f>
        <v/>
      </c>
      <c r="F71" s="135">
        <f>COUNTIF(BalaiPustakaPT, $A71)</f>
        <v/>
      </c>
      <c r="G71" s="135">
        <f>COUNTIF(KytaJayaMandiriCV, $A71)</f>
        <v/>
      </c>
      <c r="H71" s="135">
        <f>COUNTIF(SindunataCV, $A71)</f>
        <v/>
      </c>
      <c r="I71" s="135">
        <f>COUNTIF(SyiahKualaUniversityPress, $A71)</f>
        <v/>
      </c>
      <c r="J71" s="135">
        <f>COUNTIF(UINMALIKIPRESS, $A71)</f>
        <v/>
      </c>
      <c r="K71" s="135">
        <f>COUNTIF(UNISMAPRESS, $A71)</f>
        <v/>
      </c>
      <c r="L71" s="135">
        <f>COUNTIF(UnitomoPress, $A71)</f>
        <v/>
      </c>
      <c r="M71" s="135">
        <f>COUNTIF(TITIANILMUCV, $A71)</f>
        <v/>
      </c>
      <c r="N71" s="135">
        <f>COUNTIF(AlqaprintJatinangor, $A71)</f>
        <v/>
      </c>
      <c r="O71" s="135">
        <f>COUNTIF(AnantaVidyaCV, $A71)</f>
        <v/>
      </c>
      <c r="P71" s="135">
        <f>COUNTIF(AndiOffsetCV, $A71)</f>
        <v/>
      </c>
      <c r="Q71" s="135">
        <f>COUNTIF(BestariBuanaMurniGroupPT, $A71)</f>
        <v/>
      </c>
      <c r="R71" s="135">
        <f>COUNTIF(BintangSemestaMediaCV, $A71)</f>
        <v/>
      </c>
      <c r="S71" s="135">
        <f>COUNTIF(BPKTodungSutanGunungMuliaPT, $A71)</f>
        <v/>
      </c>
      <c r="T71" s="135">
        <f>COUNTIF(BrataFancyMediaPT, $A71)</f>
        <v/>
      </c>
      <c r="U71" s="135">
        <f>COUNTIF(BudiUtamaCVDeepublish, $A71)</f>
        <v/>
      </c>
      <c r="V71" s="135">
        <f>COUNTIF(BukaBukuPustaka, $A71)</f>
        <v/>
      </c>
      <c r="W71" s="135">
        <f>COUNTIF(BUMIAKSARAPT, $A71)</f>
        <v/>
      </c>
      <c r="X71" s="135">
        <f>COUNTIF(CahayaDuabelasSemestaPT, $A71)</f>
        <v/>
      </c>
      <c r="Y71" s="135">
        <f>COUNTIF(CitraAdityaBaktiPT, $A71)</f>
        <v/>
      </c>
      <c r="Z71" s="135">
        <f>COUNTIF(DeltaEdukasiPrimaCV, $A71)</f>
        <v/>
      </c>
      <c r="AA71" s="135">
        <f>COUNTIF(DIANDRAPRIMAMITRAMEDIACV, $A71)</f>
        <v/>
      </c>
      <c r="AB71" s="135">
        <f>COUNTIF(DuniaPustakaJayaPT, $A71)</f>
        <v/>
      </c>
      <c r="AC71" s="135">
        <f>COUNTIF(DutaPustakaIndonesiaPT, $A71)</f>
        <v/>
      </c>
      <c r="AD71" s="135">
        <f>COUNTIF(ElementaMediaLiterasiPT, $A71)</f>
        <v/>
      </c>
      <c r="AE71" s="135">
        <f>COUNTIF(ElexMediaKomputindoPT, $A71)</f>
        <v/>
      </c>
      <c r="AF71" s="135">
        <f>COUNTIF(EraAdicitraIntermediaPT, $A71)</f>
        <v/>
      </c>
      <c r="AG71" s="135">
        <f>COUNTIF(GarudaMasSejahteraCV, $A71)</f>
        <v/>
      </c>
      <c r="AH71" s="135">
        <f>COUNTIF(GavaMediaCV, $A71)</f>
        <v/>
      </c>
      <c r="AI71" s="135">
        <f>COUNTIF(GemaInsani, $A71)</f>
        <v/>
      </c>
      <c r="AJ71" s="135">
        <f>COUNTIF(GrahaPrintamaSelarasCV, $A71)</f>
        <v/>
      </c>
      <c r="AK71" s="135">
        <f>COUNTIF(GramediaPustakaUtamaPT, $A71)</f>
        <v/>
      </c>
      <c r="AL71" s="135">
        <f>COUNTIF(GrasindoGramediaWidiaSaranaIndonesia, $A71)</f>
        <v/>
      </c>
      <c r="AM71" s="135">
        <f>COUNTIF(IndivaMediaKreasiPT, $A71)</f>
        <v/>
      </c>
      <c r="AN71" s="135">
        <f>COUNTIF(IndocampCV, $A71)</f>
        <v/>
      </c>
      <c r="AO71" s="135">
        <f>COUNTIF(IndonesiaEmasGroup, $A71)</f>
        <v/>
      </c>
      <c r="AP71" s="135">
        <f>COUNTIF(IntanPariwaraGrupCempakaPutihPT, $A71)</f>
        <v/>
      </c>
      <c r="AQ71" s="135">
        <f>COUNTIF(InteraCV, $A71)</f>
        <v/>
      </c>
      <c r="AR71" s="135">
        <f>COUNTIF(JejakPublisherCV, $A71)</f>
        <v/>
      </c>
      <c r="AS71" s="135">
        <f>COUNTIF(JejakPustaka, $A71)</f>
        <v/>
      </c>
      <c r="AT71" s="135">
        <f>COUNTIF(JepePressMediaUtamaPT, $A71)</f>
        <v/>
      </c>
      <c r="AU71" s="135">
        <f>COUNTIF(KanisiusPT, $A71)</f>
        <v/>
      </c>
      <c r="AV71" s="135">
        <f>COUNTIF(KesaintBlancIndahPT, $A71)</f>
        <v/>
      </c>
      <c r="AW71" s="135">
        <f>COUNTIF(KompasMediaNusantaraPenerbitBukuKompas, $A71)</f>
        <v/>
      </c>
      <c r="AX71" s="135">
        <f>COUNTIF(LanggamPustaka, $A71)</f>
        <v/>
      </c>
      <c r="AY71" s="135">
        <f>COUNTIF(LatifKittoMahesaPT, $A71)</f>
        <v/>
      </c>
      <c r="AZ71" s="135">
        <f>COUNTIF(LENTERAHATIPT, $A71)</f>
        <v/>
      </c>
      <c r="BA71" s="135">
        <f>COUNTIF(LenteraPustakaIndonesia, $A71)</f>
        <v/>
      </c>
      <c r="BB71" s="135">
        <f>COUNTIF(LiterasiNusantaraAbadiGroupPT, $A71)</f>
        <v/>
      </c>
      <c r="BC71" s="135">
        <f>COUNTIF(LiterindoBerkahKaryaPT, $A71)</f>
        <v/>
      </c>
      <c r="BD71" s="135">
        <f>COUNTIF(LOKAAKSARACV, $A71)</f>
        <v/>
      </c>
      <c r="BE71" s="135">
        <f>COUNTIF(LuximaMetroMediaPT, $A71)</f>
        <v/>
      </c>
      <c r="BF71" s="135">
        <f>COUNTIF(MandarMajuCV, $A71)</f>
        <v/>
      </c>
      <c r="BG71" s="135">
        <f>COUNTIF(MediaAkselerasi, $A71)</f>
        <v/>
      </c>
      <c r="BH71" s="135">
        <f>COUNTIF(MediaCendekiaMuslimCV, $A71)</f>
        <v/>
      </c>
      <c r="BI71" s="135">
        <f>COUNTIF(MediaDinamikaSelarasPT, $A71)</f>
        <v/>
      </c>
      <c r="BJ71" s="135">
        <f>COUNTIF(MediaKaryaPutraCV, $A71)</f>
        <v/>
      </c>
      <c r="BK71" s="135">
        <f>COUNTIF(MediaPressindoPT, $A71)</f>
        <v/>
      </c>
      <c r="BL71" s="135">
        <f>COUNTIF(MediantaraSemestaPT, $A71)</f>
        <v/>
      </c>
      <c r="BM71" s="135">
        <f>COUNTIF(MelaniaPublishingCV, $A71)</f>
        <v/>
      </c>
      <c r="BN71" s="135">
        <f>COUNTIF(MutiaraAksaraCV, $A71)</f>
        <v/>
      </c>
      <c r="BO71" s="135">
        <f>COUNTIF(NafalGlobalNusantaraPT, $A71)</f>
        <v/>
      </c>
      <c r="BP71" s="135">
        <f>COUNTIF(NiagaSwadayaPT, $A71)</f>
        <v/>
      </c>
      <c r="BQ71" s="135">
        <f>COUNTIF(NuansaCendekiaCV, $A71)</f>
        <v/>
      </c>
      <c r="BR71" s="135">
        <f>COUNTIF(PenebarSwadayaPT, $A71)</f>
        <v/>
      </c>
      <c r="BS71" s="135">
        <f>COUNTIF(PenerbitAdab, $A71)</f>
        <v/>
      </c>
      <c r="BT71" s="135">
        <f>COUNTIF(PenerbitEGC, $A71)</f>
        <v/>
      </c>
      <c r="BU71" s="135">
        <f>COUNTIF(PenerbitIPBPressPT, $A71)</f>
        <v/>
      </c>
      <c r="BV71" s="135">
        <f>COUNTIF(PenerbitSalemba, $A71)</f>
        <v/>
      </c>
      <c r="BW71" s="135">
        <f>COUNTIF(PohonCahayaSemestaPT, $A71)</f>
        <v/>
      </c>
      <c r="BX71" s="135">
        <f>COUNTIF(PranaDinamikaSejahteraPT, $A71)</f>
        <v/>
      </c>
      <c r="BY71" s="135">
        <f>COUNTIF(PrenadaMediaGroup, $A71)</f>
        <v/>
      </c>
      <c r="BZ71" s="135">
        <f>COUNTIF(PusatDatadanAnalisaTempoPT, $A71)</f>
        <v/>
      </c>
      <c r="CA71" s="135">
        <f>COUNTIF(PuspaSwaraPT, $A71)</f>
        <v/>
      </c>
      <c r="CB71" s="135">
        <f>COUNTIF(PustakaBaruPress, $A71)</f>
        <v/>
      </c>
      <c r="CC71" s="135">
        <f>COUNTIF(PustakaBengawanCV, $A71)</f>
        <v/>
      </c>
      <c r="CD71" s="135">
        <f>COUNTIF(PustakaRumahCintaCV, $A71)</f>
        <v/>
      </c>
      <c r="CE71" s="135">
        <f>COUNTIF(RajaGrafindoPersadaPT, $A71)</f>
        <v/>
      </c>
      <c r="CF71" s="135">
        <f>COUNTIF(RajawaliIntanCemerlang, $A71)</f>
        <v/>
      </c>
      <c r="CG71" s="135">
        <f>COUNTIF(RayyanaKomunikasindoPT, $A71)</f>
        <v/>
      </c>
      <c r="CH71" s="135">
        <f>COUNTIF(RefikaAditamaPT, $A71)</f>
        <v/>
      </c>
      <c r="CI71" s="135">
        <f>COUNTIF(RemajaRosdakaryaPT, $A71)</f>
        <v/>
      </c>
      <c r="CJ71" s="135">
        <f>COUNTIF(ReneTurosIndonesiaPT, $A71)</f>
        <v/>
      </c>
      <c r="CK71" s="135">
        <f>COUNTIF(SaranaPancakaryaNusaPT, $A71)</f>
        <v/>
      </c>
      <c r="CL71" s="135">
        <f>COUNTIF(ScopindoMediaPustakaPT, $A71)</f>
        <v/>
      </c>
      <c r="CM71" s="135">
        <f>COUNTIF(SetiAjiCV, $A71)</f>
        <v/>
      </c>
      <c r="CN71" s="135">
        <f>COUNTIF(SinergiPrimaMagnaCV, $A71)</f>
        <v/>
      </c>
      <c r="CO71" s="135">
        <f>COUNTIF(TazkiaInvestindoUtamaPT, $A71)</f>
        <v/>
      </c>
      <c r="CP71" s="135">
        <f>COUNTIF(TeguhKaryaCV, $A71)</f>
        <v/>
      </c>
      <c r="CQ71" s="135">
        <f>COUNTIF(TigaSerangkaiPustakaMandiriPT, $A71)</f>
        <v/>
      </c>
      <c r="CR71" s="135">
        <f>COUNTIF(TrubusSwadayaPT, $A71)</f>
        <v/>
      </c>
      <c r="CS71" s="135">
        <f>COUNTIF(UGMPress, $A71)</f>
        <v/>
      </c>
      <c r="CU71" s="36" t="n"/>
      <c r="CV71" s="36" t="n"/>
      <c r="CW71" s="36" t="n"/>
      <c r="CX71" s="36" t="n"/>
      <c r="CY71" s="36" t="n"/>
      <c r="CZ71" s="36" t="n"/>
      <c r="DA71" s="36" t="n"/>
      <c r="DB71" s="36" t="n"/>
      <c r="DC71" s="36" t="n"/>
      <c r="DD71" s="36" t="n"/>
      <c r="DE71" s="36" t="n"/>
      <c r="DF71" s="36" t="n"/>
      <c r="DG71" s="36" t="n"/>
      <c r="DH71" s="36" t="n"/>
      <c r="DI71" s="36" t="n"/>
      <c r="DJ71" s="36" t="n"/>
      <c r="DK71" s="36" t="n"/>
      <c r="DL71" s="36" t="n"/>
      <c r="DM71" s="36" t="n"/>
      <c r="DN71" s="36" t="n"/>
      <c r="DO71" s="36" t="n"/>
      <c r="DP71" s="36" t="n"/>
      <c r="DQ71" s="36" t="n"/>
      <c r="DR71" s="36" t="n"/>
      <c r="DS71" s="36" t="n"/>
      <c r="DT71" s="36" t="n"/>
      <c r="DU71" s="36" t="n"/>
      <c r="DV71" s="36" t="n"/>
      <c r="DW71" s="36" t="n"/>
      <c r="DX71" s="36" t="n"/>
      <c r="DY71" s="36" t="n"/>
      <c r="DZ71" s="36" t="n"/>
      <c r="EA71" s="36" t="n"/>
      <c r="EB71" s="36" t="n"/>
      <c r="EC71" s="36" t="n"/>
      <c r="ED71" s="36" t="n"/>
      <c r="EE71" s="36" t="n"/>
      <c r="EF71" s="36" t="n"/>
      <c r="EG71" s="36" t="n"/>
      <c r="EH71" s="36" t="n"/>
      <c r="EI71" s="36" t="n"/>
      <c r="EJ71" s="36" t="n"/>
      <c r="EK71" s="36" t="n"/>
      <c r="EL71" s="36" t="n"/>
      <c r="EM71" s="36" t="n"/>
      <c r="EN71" s="36" t="n"/>
    </row>
    <row r="72">
      <c r="A72" s="146" t="inlineStr">
        <is>
          <t>008.02</t>
        </is>
      </c>
      <c r="B72" s="156" t="inlineStr">
        <is>
          <t>Tata Busana dan Fashion</t>
        </is>
      </c>
      <c r="C72" s="147">
        <f>SUM(E72:CS72)</f>
        <v/>
      </c>
      <c r="D72" s="147" t="n"/>
      <c r="E72" s="135">
        <f>COUNTIF(AlumniPT, $A72)</f>
        <v/>
      </c>
      <c r="F72" s="135">
        <f>COUNTIF(BalaiPustakaPT, $A72)</f>
        <v/>
      </c>
      <c r="G72" s="135">
        <f>COUNTIF(KytaJayaMandiriCV, $A72)</f>
        <v/>
      </c>
      <c r="H72" s="135">
        <f>COUNTIF(SindunataCV, $A72)</f>
        <v/>
      </c>
      <c r="I72" s="135">
        <f>COUNTIF(SyiahKualaUniversityPress, $A72)</f>
        <v/>
      </c>
      <c r="J72" s="135">
        <f>COUNTIF(UINMALIKIPRESS, $A72)</f>
        <v/>
      </c>
      <c r="K72" s="135">
        <f>COUNTIF(UNISMAPRESS, $A72)</f>
        <v/>
      </c>
      <c r="L72" s="135">
        <f>COUNTIF(UnitomoPress, $A72)</f>
        <v/>
      </c>
      <c r="M72" s="135">
        <f>COUNTIF(TITIANILMUCV, $A72)</f>
        <v/>
      </c>
      <c r="N72" s="135">
        <f>COUNTIF(AlqaprintJatinangor, $A72)</f>
        <v/>
      </c>
      <c r="O72" s="135">
        <f>COUNTIF(AnantaVidyaCV, $A72)</f>
        <v/>
      </c>
      <c r="P72" s="135">
        <f>COUNTIF(AndiOffsetCV, $A72)</f>
        <v/>
      </c>
      <c r="Q72" s="135">
        <f>COUNTIF(BestariBuanaMurniGroupPT, $A72)</f>
        <v/>
      </c>
      <c r="R72" s="135">
        <f>COUNTIF(BintangSemestaMediaCV, $A72)</f>
        <v/>
      </c>
      <c r="S72" s="135">
        <f>COUNTIF(BPKTodungSutanGunungMuliaPT, $A72)</f>
        <v/>
      </c>
      <c r="T72" s="135">
        <f>COUNTIF(BrataFancyMediaPT, $A72)</f>
        <v/>
      </c>
      <c r="U72" s="135">
        <f>COUNTIF(BudiUtamaCVDeepublish, $A72)</f>
        <v/>
      </c>
      <c r="V72" s="135">
        <f>COUNTIF(BukaBukuPustaka, $A72)</f>
        <v/>
      </c>
      <c r="W72" s="135">
        <f>COUNTIF(BUMIAKSARAPT, $A72)</f>
        <v/>
      </c>
      <c r="X72" s="135">
        <f>COUNTIF(CahayaDuabelasSemestaPT, $A72)</f>
        <v/>
      </c>
      <c r="Y72" s="135">
        <f>COUNTIF(CitraAdityaBaktiPT, $A72)</f>
        <v/>
      </c>
      <c r="Z72" s="135">
        <f>COUNTIF(DeltaEdukasiPrimaCV, $A72)</f>
        <v/>
      </c>
      <c r="AA72" s="135">
        <f>COUNTIF(DIANDRAPRIMAMITRAMEDIACV, $A72)</f>
        <v/>
      </c>
      <c r="AB72" s="135">
        <f>COUNTIF(DuniaPustakaJayaPT, $A72)</f>
        <v/>
      </c>
      <c r="AC72" s="135">
        <f>COUNTIF(DutaPustakaIndonesiaPT, $A72)</f>
        <v/>
      </c>
      <c r="AD72" s="135">
        <f>COUNTIF(ElementaMediaLiterasiPT, $A72)</f>
        <v/>
      </c>
      <c r="AE72" s="135">
        <f>COUNTIF(ElexMediaKomputindoPT, $A72)</f>
        <v/>
      </c>
      <c r="AF72" s="135">
        <f>COUNTIF(EraAdicitraIntermediaPT, $A72)</f>
        <v/>
      </c>
      <c r="AG72" s="135">
        <f>COUNTIF(GarudaMasSejahteraCV, $A72)</f>
        <v/>
      </c>
      <c r="AH72" s="135">
        <f>COUNTIF(GavaMediaCV, $A72)</f>
        <v/>
      </c>
      <c r="AI72" s="135">
        <f>COUNTIF(GemaInsani, $A72)</f>
        <v/>
      </c>
      <c r="AJ72" s="135">
        <f>COUNTIF(GrahaPrintamaSelarasCV, $A72)</f>
        <v/>
      </c>
      <c r="AK72" s="135">
        <f>COUNTIF(GramediaPustakaUtamaPT, $A72)</f>
        <v/>
      </c>
      <c r="AL72" s="135">
        <f>COUNTIF(GrasindoGramediaWidiaSaranaIndonesia, $A72)</f>
        <v/>
      </c>
      <c r="AM72" s="135">
        <f>COUNTIF(IndivaMediaKreasiPT, $A72)</f>
        <v/>
      </c>
      <c r="AN72" s="135">
        <f>COUNTIF(IndocampCV, $A72)</f>
        <v/>
      </c>
      <c r="AO72" s="135">
        <f>COUNTIF(IndonesiaEmasGroup, $A72)</f>
        <v/>
      </c>
      <c r="AP72" s="135">
        <f>COUNTIF(IntanPariwaraGrupCempakaPutihPT, $A72)</f>
        <v/>
      </c>
      <c r="AQ72" s="135">
        <f>COUNTIF(InteraCV, $A72)</f>
        <v/>
      </c>
      <c r="AR72" s="135">
        <f>COUNTIF(JejakPublisherCV, $A72)</f>
        <v/>
      </c>
      <c r="AS72" s="135">
        <f>COUNTIF(JejakPustaka, $A72)</f>
        <v/>
      </c>
      <c r="AT72" s="135">
        <f>COUNTIF(JepePressMediaUtamaPT, $A72)</f>
        <v/>
      </c>
      <c r="AU72" s="135">
        <f>COUNTIF(KanisiusPT, $A72)</f>
        <v/>
      </c>
      <c r="AV72" s="135">
        <f>COUNTIF(KesaintBlancIndahPT, $A72)</f>
        <v/>
      </c>
      <c r="AW72" s="135">
        <f>COUNTIF(KompasMediaNusantaraPenerbitBukuKompas, $A72)</f>
        <v/>
      </c>
      <c r="AX72" s="135">
        <f>COUNTIF(LanggamPustaka, $A72)</f>
        <v/>
      </c>
      <c r="AY72" s="135">
        <f>COUNTIF(LatifKittoMahesaPT, $A72)</f>
        <v/>
      </c>
      <c r="AZ72" s="135">
        <f>COUNTIF(LENTERAHATIPT, $A72)</f>
        <v/>
      </c>
      <c r="BA72" s="135">
        <f>COUNTIF(LenteraPustakaIndonesia, $A72)</f>
        <v/>
      </c>
      <c r="BB72" s="135">
        <f>COUNTIF(LiterasiNusantaraAbadiGroupPT, $A72)</f>
        <v/>
      </c>
      <c r="BC72" s="135">
        <f>COUNTIF(LiterindoBerkahKaryaPT, $A72)</f>
        <v/>
      </c>
      <c r="BD72" s="135">
        <f>COUNTIF(LOKAAKSARACV, $A72)</f>
        <v/>
      </c>
      <c r="BE72" s="135">
        <f>COUNTIF(LuximaMetroMediaPT, $A72)</f>
        <v/>
      </c>
      <c r="BF72" s="135">
        <f>COUNTIF(MandarMajuCV, $A72)</f>
        <v/>
      </c>
      <c r="BG72" s="135">
        <f>COUNTIF(MediaAkselerasi, $A72)</f>
        <v/>
      </c>
      <c r="BH72" s="135">
        <f>COUNTIF(MediaCendekiaMuslimCV, $A72)</f>
        <v/>
      </c>
      <c r="BI72" s="135">
        <f>COUNTIF(MediaDinamikaSelarasPT, $A72)</f>
        <v/>
      </c>
      <c r="BJ72" s="135">
        <f>COUNTIF(MediaKaryaPutraCV, $A72)</f>
        <v/>
      </c>
      <c r="BK72" s="135">
        <f>COUNTIF(MediaPressindoPT, $A72)</f>
        <v/>
      </c>
      <c r="BL72" s="135">
        <f>COUNTIF(MediantaraSemestaPT, $A72)</f>
        <v/>
      </c>
      <c r="BM72" s="135">
        <f>COUNTIF(MelaniaPublishingCV, $A72)</f>
        <v/>
      </c>
      <c r="BN72" s="135">
        <f>COUNTIF(MutiaraAksaraCV, $A72)</f>
        <v/>
      </c>
      <c r="BO72" s="135">
        <f>COUNTIF(NafalGlobalNusantaraPT, $A72)</f>
        <v/>
      </c>
      <c r="BP72" s="135">
        <f>COUNTIF(NiagaSwadayaPT, $A72)</f>
        <v/>
      </c>
      <c r="BQ72" s="135">
        <f>COUNTIF(NuansaCendekiaCV, $A72)</f>
        <v/>
      </c>
      <c r="BR72" s="135">
        <f>COUNTIF(PenebarSwadayaPT, $A72)</f>
        <v/>
      </c>
      <c r="BS72" s="135">
        <f>COUNTIF(PenerbitAdab, $A72)</f>
        <v/>
      </c>
      <c r="BT72" s="135">
        <f>COUNTIF(PenerbitEGC, $A72)</f>
        <v/>
      </c>
      <c r="BU72" s="135">
        <f>COUNTIF(PenerbitIPBPressPT, $A72)</f>
        <v/>
      </c>
      <c r="BV72" s="135">
        <f>COUNTIF(PenerbitSalemba, $A72)</f>
        <v/>
      </c>
      <c r="BW72" s="135">
        <f>COUNTIF(PohonCahayaSemestaPT, $A72)</f>
        <v/>
      </c>
      <c r="BX72" s="135">
        <f>COUNTIF(PranaDinamikaSejahteraPT, $A72)</f>
        <v/>
      </c>
      <c r="BY72" s="135">
        <f>COUNTIF(PrenadaMediaGroup, $A72)</f>
        <v/>
      </c>
      <c r="BZ72" s="135">
        <f>COUNTIF(PusatDatadanAnalisaTempoPT, $A72)</f>
        <v/>
      </c>
      <c r="CA72" s="135">
        <f>COUNTIF(PuspaSwaraPT, $A72)</f>
        <v/>
      </c>
      <c r="CB72" s="135">
        <f>COUNTIF(PustakaBaruPress, $A72)</f>
        <v/>
      </c>
      <c r="CC72" s="135">
        <f>COUNTIF(PustakaBengawanCV, $A72)</f>
        <v/>
      </c>
      <c r="CD72" s="135">
        <f>COUNTIF(PustakaRumahCintaCV, $A72)</f>
        <v/>
      </c>
      <c r="CE72" s="135">
        <f>COUNTIF(RajaGrafindoPersadaPT, $A72)</f>
        <v/>
      </c>
      <c r="CF72" s="135">
        <f>COUNTIF(RajawaliIntanCemerlang, $A72)</f>
        <v/>
      </c>
      <c r="CG72" s="135">
        <f>COUNTIF(RayyanaKomunikasindoPT, $A72)</f>
        <v/>
      </c>
      <c r="CH72" s="135">
        <f>COUNTIF(RefikaAditamaPT, $A72)</f>
        <v/>
      </c>
      <c r="CI72" s="135">
        <f>COUNTIF(RemajaRosdakaryaPT, $A72)</f>
        <v/>
      </c>
      <c r="CJ72" s="135">
        <f>COUNTIF(ReneTurosIndonesiaPT, $A72)</f>
        <v/>
      </c>
      <c r="CK72" s="135">
        <f>COUNTIF(SaranaPancakaryaNusaPT, $A72)</f>
        <v/>
      </c>
      <c r="CL72" s="135">
        <f>COUNTIF(ScopindoMediaPustakaPT, $A72)</f>
        <v/>
      </c>
      <c r="CM72" s="135">
        <f>COUNTIF(SetiAjiCV, $A72)</f>
        <v/>
      </c>
      <c r="CN72" s="135">
        <f>COUNTIF(SinergiPrimaMagnaCV, $A72)</f>
        <v/>
      </c>
      <c r="CO72" s="135">
        <f>COUNTIF(TazkiaInvestindoUtamaPT, $A72)</f>
        <v/>
      </c>
      <c r="CP72" s="135">
        <f>COUNTIF(TeguhKaryaCV, $A72)</f>
        <v/>
      </c>
      <c r="CQ72" s="135">
        <f>COUNTIF(TigaSerangkaiPustakaMandiriPT, $A72)</f>
        <v/>
      </c>
      <c r="CR72" s="135">
        <f>COUNTIF(TrubusSwadayaPT, $A72)</f>
        <v/>
      </c>
      <c r="CS72" s="135">
        <f>COUNTIF(UGMPress, $A72)</f>
        <v/>
      </c>
      <c r="CU72" s="36" t="n"/>
      <c r="CV72" s="36" t="n"/>
      <c r="CW72" s="36" t="n"/>
      <c r="CX72" s="36" t="n"/>
      <c r="CY72" s="36" t="n"/>
      <c r="CZ72" s="36" t="n"/>
      <c r="DA72" s="36" t="n"/>
      <c r="DB72" s="36" t="n"/>
      <c r="DC72" s="36" t="n"/>
      <c r="DD72" s="36" t="n"/>
      <c r="DE72" s="36" t="n"/>
      <c r="DF72" s="36" t="n"/>
      <c r="DG72" s="36" t="n"/>
      <c r="DH72" s="36" t="n"/>
      <c r="DI72" s="36" t="n"/>
      <c r="DJ72" s="36" t="n"/>
      <c r="DK72" s="36" t="n"/>
      <c r="DL72" s="36" t="n"/>
      <c r="DM72" s="36" t="n"/>
      <c r="DN72" s="36" t="n"/>
      <c r="DO72" s="36" t="n"/>
      <c r="DP72" s="36" t="n"/>
      <c r="DQ72" s="36" t="n"/>
      <c r="DR72" s="36" t="n"/>
      <c r="DS72" s="36" t="n"/>
      <c r="DT72" s="36" t="n"/>
      <c r="DU72" s="36" t="n"/>
      <c r="DV72" s="36" t="n"/>
      <c r="DW72" s="36" t="n"/>
      <c r="DX72" s="36" t="n"/>
      <c r="DY72" s="36" t="n"/>
      <c r="DZ72" s="36" t="n"/>
      <c r="EA72" s="36" t="n"/>
      <c r="EB72" s="36" t="n"/>
      <c r="EC72" s="36" t="n"/>
      <c r="ED72" s="36" t="n"/>
      <c r="EE72" s="36" t="n"/>
      <c r="EF72" s="36" t="n"/>
      <c r="EG72" s="36" t="n"/>
      <c r="EH72" s="36" t="n"/>
      <c r="EI72" s="36" t="n"/>
      <c r="EJ72" s="36" t="n"/>
      <c r="EK72" s="36" t="n"/>
      <c r="EL72" s="36" t="n"/>
      <c r="EM72" s="36" t="n"/>
      <c r="EN72" s="36" t="n"/>
    </row>
    <row r="73">
      <c r="A73" s="146" t="inlineStr">
        <is>
          <t>008.03</t>
        </is>
      </c>
      <c r="B73" s="156" t="inlineStr">
        <is>
          <t>Kuliner</t>
        </is>
      </c>
      <c r="C73" s="147">
        <f>SUM(E73:CS73)</f>
        <v/>
      </c>
      <c r="D73" s="147" t="n"/>
      <c r="E73" s="135">
        <f>COUNTIF(AlumniPT, $A73)</f>
        <v/>
      </c>
      <c r="F73" s="135">
        <f>COUNTIF(BalaiPustakaPT, $A73)</f>
        <v/>
      </c>
      <c r="G73" s="135">
        <f>COUNTIF(KytaJayaMandiriCV, $A73)</f>
        <v/>
      </c>
      <c r="H73" s="135">
        <f>COUNTIF(SindunataCV, $A73)</f>
        <v/>
      </c>
      <c r="I73" s="135">
        <f>COUNTIF(SyiahKualaUniversityPress, $A73)</f>
        <v/>
      </c>
      <c r="J73" s="135">
        <f>COUNTIF(UINMALIKIPRESS, $A73)</f>
        <v/>
      </c>
      <c r="K73" s="135">
        <f>COUNTIF(UNISMAPRESS, $A73)</f>
        <v/>
      </c>
      <c r="L73" s="135">
        <f>COUNTIF(UnitomoPress, $A73)</f>
        <v/>
      </c>
      <c r="M73" s="135">
        <f>COUNTIF(TITIANILMUCV, $A73)</f>
        <v/>
      </c>
      <c r="N73" s="135">
        <f>COUNTIF(AlqaprintJatinangor, $A73)</f>
        <v/>
      </c>
      <c r="O73" s="135">
        <f>COUNTIF(AnantaVidyaCV, $A73)</f>
        <v/>
      </c>
      <c r="P73" s="135">
        <f>COUNTIF(AndiOffsetCV, $A73)</f>
        <v/>
      </c>
      <c r="Q73" s="135">
        <f>COUNTIF(BestariBuanaMurniGroupPT, $A73)</f>
        <v/>
      </c>
      <c r="R73" s="135">
        <f>COUNTIF(BintangSemestaMediaCV, $A73)</f>
        <v/>
      </c>
      <c r="S73" s="135">
        <f>COUNTIF(BPKTodungSutanGunungMuliaPT, $A73)</f>
        <v/>
      </c>
      <c r="T73" s="135">
        <f>COUNTIF(BrataFancyMediaPT, $A73)</f>
        <v/>
      </c>
      <c r="U73" s="135">
        <f>COUNTIF(BudiUtamaCVDeepublish, $A73)</f>
        <v/>
      </c>
      <c r="V73" s="135">
        <f>COUNTIF(BukaBukuPustaka, $A73)</f>
        <v/>
      </c>
      <c r="W73" s="135">
        <f>COUNTIF(BUMIAKSARAPT, $A73)</f>
        <v/>
      </c>
      <c r="X73" s="135">
        <f>COUNTIF(CahayaDuabelasSemestaPT, $A73)</f>
        <v/>
      </c>
      <c r="Y73" s="135">
        <f>COUNTIF(CitraAdityaBaktiPT, $A73)</f>
        <v/>
      </c>
      <c r="Z73" s="135">
        <f>COUNTIF(DeltaEdukasiPrimaCV, $A73)</f>
        <v/>
      </c>
      <c r="AA73" s="135">
        <f>COUNTIF(DIANDRAPRIMAMITRAMEDIACV, $A73)</f>
        <v/>
      </c>
      <c r="AB73" s="135">
        <f>COUNTIF(DuniaPustakaJayaPT, $A73)</f>
        <v/>
      </c>
      <c r="AC73" s="135">
        <f>COUNTIF(DutaPustakaIndonesiaPT, $A73)</f>
        <v/>
      </c>
      <c r="AD73" s="135">
        <f>COUNTIF(ElementaMediaLiterasiPT, $A73)</f>
        <v/>
      </c>
      <c r="AE73" s="135">
        <f>COUNTIF(ElexMediaKomputindoPT, $A73)</f>
        <v/>
      </c>
      <c r="AF73" s="135">
        <f>COUNTIF(EraAdicitraIntermediaPT, $A73)</f>
        <v/>
      </c>
      <c r="AG73" s="135">
        <f>COUNTIF(GarudaMasSejahteraCV, $A73)</f>
        <v/>
      </c>
      <c r="AH73" s="135">
        <f>COUNTIF(GavaMediaCV, $A73)</f>
        <v/>
      </c>
      <c r="AI73" s="135">
        <f>COUNTIF(GemaInsani, $A73)</f>
        <v/>
      </c>
      <c r="AJ73" s="135">
        <f>COUNTIF(GrahaPrintamaSelarasCV, $A73)</f>
        <v/>
      </c>
      <c r="AK73" s="135">
        <f>COUNTIF(GramediaPustakaUtamaPT, $A73)</f>
        <v/>
      </c>
      <c r="AL73" s="135">
        <f>COUNTIF(GrasindoGramediaWidiaSaranaIndonesia, $A73)</f>
        <v/>
      </c>
      <c r="AM73" s="135">
        <f>COUNTIF(IndivaMediaKreasiPT, $A73)</f>
        <v/>
      </c>
      <c r="AN73" s="135">
        <f>COUNTIF(IndocampCV, $A73)</f>
        <v/>
      </c>
      <c r="AO73" s="135">
        <f>COUNTIF(IndonesiaEmasGroup, $A73)</f>
        <v/>
      </c>
      <c r="AP73" s="135">
        <f>COUNTIF(IntanPariwaraGrupCempakaPutihPT, $A73)</f>
        <v/>
      </c>
      <c r="AQ73" s="135">
        <f>COUNTIF(InteraCV, $A73)</f>
        <v/>
      </c>
      <c r="AR73" s="135">
        <f>COUNTIF(JejakPublisherCV, $A73)</f>
        <v/>
      </c>
      <c r="AS73" s="135">
        <f>COUNTIF(JejakPustaka, $A73)</f>
        <v/>
      </c>
      <c r="AT73" s="135">
        <f>COUNTIF(JepePressMediaUtamaPT, $A73)</f>
        <v/>
      </c>
      <c r="AU73" s="135">
        <f>COUNTIF(KanisiusPT, $A73)</f>
        <v/>
      </c>
      <c r="AV73" s="135">
        <f>COUNTIF(KesaintBlancIndahPT, $A73)</f>
        <v/>
      </c>
      <c r="AW73" s="135">
        <f>COUNTIF(KompasMediaNusantaraPenerbitBukuKompas, $A73)</f>
        <v/>
      </c>
      <c r="AX73" s="135">
        <f>COUNTIF(LanggamPustaka, $A73)</f>
        <v/>
      </c>
      <c r="AY73" s="135">
        <f>COUNTIF(LatifKittoMahesaPT, $A73)</f>
        <v/>
      </c>
      <c r="AZ73" s="135">
        <f>COUNTIF(LENTERAHATIPT, $A73)</f>
        <v/>
      </c>
      <c r="BA73" s="135">
        <f>COUNTIF(LenteraPustakaIndonesia, $A73)</f>
        <v/>
      </c>
      <c r="BB73" s="135">
        <f>COUNTIF(LiterasiNusantaraAbadiGroupPT, $A73)</f>
        <v/>
      </c>
      <c r="BC73" s="135">
        <f>COUNTIF(LiterindoBerkahKaryaPT, $A73)</f>
        <v/>
      </c>
      <c r="BD73" s="135">
        <f>COUNTIF(LOKAAKSARACV, $A73)</f>
        <v/>
      </c>
      <c r="BE73" s="135">
        <f>COUNTIF(LuximaMetroMediaPT, $A73)</f>
        <v/>
      </c>
      <c r="BF73" s="135">
        <f>COUNTIF(MandarMajuCV, $A73)</f>
        <v/>
      </c>
      <c r="BG73" s="135">
        <f>COUNTIF(MediaAkselerasi, $A73)</f>
        <v/>
      </c>
      <c r="BH73" s="135">
        <f>COUNTIF(MediaCendekiaMuslimCV, $A73)</f>
        <v/>
      </c>
      <c r="BI73" s="135">
        <f>COUNTIF(MediaDinamikaSelarasPT, $A73)</f>
        <v/>
      </c>
      <c r="BJ73" s="135">
        <f>COUNTIF(MediaKaryaPutraCV, $A73)</f>
        <v/>
      </c>
      <c r="BK73" s="135">
        <f>COUNTIF(MediaPressindoPT, $A73)</f>
        <v/>
      </c>
      <c r="BL73" s="135">
        <f>COUNTIF(MediantaraSemestaPT, $A73)</f>
        <v/>
      </c>
      <c r="BM73" s="135">
        <f>COUNTIF(MelaniaPublishingCV, $A73)</f>
        <v/>
      </c>
      <c r="BN73" s="135">
        <f>COUNTIF(MutiaraAksaraCV, $A73)</f>
        <v/>
      </c>
      <c r="BO73" s="135">
        <f>COUNTIF(NafalGlobalNusantaraPT, $A73)</f>
        <v/>
      </c>
      <c r="BP73" s="135">
        <f>COUNTIF(NiagaSwadayaPT, $A73)</f>
        <v/>
      </c>
      <c r="BQ73" s="135">
        <f>COUNTIF(NuansaCendekiaCV, $A73)</f>
        <v/>
      </c>
      <c r="BR73" s="135">
        <f>COUNTIF(PenebarSwadayaPT, $A73)</f>
        <v/>
      </c>
      <c r="BS73" s="135">
        <f>COUNTIF(PenerbitAdab, $A73)</f>
        <v/>
      </c>
      <c r="BT73" s="135">
        <f>COUNTIF(PenerbitEGC, $A73)</f>
        <v/>
      </c>
      <c r="BU73" s="135">
        <f>COUNTIF(PenerbitIPBPressPT, $A73)</f>
        <v/>
      </c>
      <c r="BV73" s="135">
        <f>COUNTIF(PenerbitSalemba, $A73)</f>
        <v/>
      </c>
      <c r="BW73" s="135">
        <f>COUNTIF(PohonCahayaSemestaPT, $A73)</f>
        <v/>
      </c>
      <c r="BX73" s="135">
        <f>COUNTIF(PranaDinamikaSejahteraPT, $A73)</f>
        <v/>
      </c>
      <c r="BY73" s="135">
        <f>COUNTIF(PrenadaMediaGroup, $A73)</f>
        <v/>
      </c>
      <c r="BZ73" s="135">
        <f>COUNTIF(PusatDatadanAnalisaTempoPT, $A73)</f>
        <v/>
      </c>
      <c r="CA73" s="135">
        <f>COUNTIF(PuspaSwaraPT, $A73)</f>
        <v/>
      </c>
      <c r="CB73" s="135">
        <f>COUNTIF(PustakaBaruPress, $A73)</f>
        <v/>
      </c>
      <c r="CC73" s="135">
        <f>COUNTIF(PustakaBengawanCV, $A73)</f>
        <v/>
      </c>
      <c r="CD73" s="135">
        <f>COUNTIF(PustakaRumahCintaCV, $A73)</f>
        <v/>
      </c>
      <c r="CE73" s="135">
        <f>COUNTIF(RajaGrafindoPersadaPT, $A73)</f>
        <v/>
      </c>
      <c r="CF73" s="135">
        <f>COUNTIF(RajawaliIntanCemerlang, $A73)</f>
        <v/>
      </c>
      <c r="CG73" s="135">
        <f>COUNTIF(RayyanaKomunikasindoPT, $A73)</f>
        <v/>
      </c>
      <c r="CH73" s="135">
        <f>COUNTIF(RefikaAditamaPT, $A73)</f>
        <v/>
      </c>
      <c r="CI73" s="135">
        <f>COUNTIF(RemajaRosdakaryaPT, $A73)</f>
        <v/>
      </c>
      <c r="CJ73" s="135">
        <f>COUNTIF(ReneTurosIndonesiaPT, $A73)</f>
        <v/>
      </c>
      <c r="CK73" s="135">
        <f>COUNTIF(SaranaPancakaryaNusaPT, $A73)</f>
        <v/>
      </c>
      <c r="CL73" s="135">
        <f>COUNTIF(ScopindoMediaPustakaPT, $A73)</f>
        <v/>
      </c>
      <c r="CM73" s="135">
        <f>COUNTIF(SetiAjiCV, $A73)</f>
        <v/>
      </c>
      <c r="CN73" s="135">
        <f>COUNTIF(SinergiPrimaMagnaCV, $A73)</f>
        <v/>
      </c>
      <c r="CO73" s="135">
        <f>COUNTIF(TazkiaInvestindoUtamaPT, $A73)</f>
        <v/>
      </c>
      <c r="CP73" s="135">
        <f>COUNTIF(TeguhKaryaCV, $A73)</f>
        <v/>
      </c>
      <c r="CQ73" s="135">
        <f>COUNTIF(TigaSerangkaiPustakaMandiriPT, $A73)</f>
        <v/>
      </c>
      <c r="CR73" s="135">
        <f>COUNTIF(TrubusSwadayaPT, $A73)</f>
        <v/>
      </c>
      <c r="CS73" s="135">
        <f>COUNTIF(UGMPress, $A73)</f>
        <v/>
      </c>
      <c r="CU73" s="36" t="n"/>
      <c r="CV73" s="36" t="n"/>
      <c r="CW73" s="36" t="n"/>
      <c r="CX73" s="36" t="n"/>
      <c r="CY73" s="36" t="n"/>
      <c r="CZ73" s="36" t="n"/>
      <c r="DA73" s="36" t="n"/>
      <c r="DB73" s="36" t="n"/>
      <c r="DC73" s="36" t="n"/>
      <c r="DD73" s="36" t="n"/>
      <c r="DE73" s="36" t="n"/>
      <c r="DF73" s="36" t="n"/>
      <c r="DG73" s="36" t="n"/>
      <c r="DH73" s="36" t="n"/>
      <c r="DI73" s="36" t="n"/>
      <c r="DJ73" s="36" t="n"/>
      <c r="DK73" s="36" t="n"/>
      <c r="DL73" s="36" t="n"/>
      <c r="DM73" s="36" t="n"/>
      <c r="DN73" s="36" t="n"/>
      <c r="DO73" s="36" t="n"/>
      <c r="DP73" s="36" t="n"/>
      <c r="DQ73" s="36" t="n"/>
      <c r="DR73" s="36" t="n"/>
      <c r="DS73" s="36" t="n"/>
      <c r="DT73" s="36" t="n"/>
      <c r="DU73" s="36" t="n"/>
      <c r="DV73" s="36" t="n"/>
      <c r="DW73" s="36" t="n"/>
      <c r="DX73" s="36" t="n"/>
      <c r="DY73" s="36" t="n"/>
      <c r="DZ73" s="36" t="n"/>
      <c r="EA73" s="36" t="n"/>
      <c r="EB73" s="36" t="n"/>
      <c r="EC73" s="36" t="n"/>
      <c r="ED73" s="36" t="n"/>
      <c r="EE73" s="36" t="n"/>
      <c r="EF73" s="36" t="n"/>
      <c r="EG73" s="36" t="n"/>
      <c r="EH73" s="36" t="n"/>
      <c r="EI73" s="36" t="n"/>
      <c r="EJ73" s="36" t="n"/>
      <c r="EK73" s="36" t="n"/>
      <c r="EL73" s="36" t="n"/>
      <c r="EM73" s="36" t="n"/>
      <c r="EN73" s="36" t="n"/>
    </row>
    <row r="74">
      <c r="A74" s="146" t="inlineStr">
        <is>
          <t>008.04</t>
        </is>
      </c>
      <c r="B74" s="146" t="inlineStr">
        <is>
          <t>Otomotif</t>
        </is>
      </c>
      <c r="C74" s="147">
        <f>SUM(E74:CS74)</f>
        <v/>
      </c>
      <c r="D74" s="147" t="n"/>
      <c r="E74" s="135">
        <f>COUNTIF(AlumniPT, $A74)</f>
        <v/>
      </c>
      <c r="F74" s="135">
        <f>COUNTIF(BalaiPustakaPT, $A74)</f>
        <v/>
      </c>
      <c r="G74" s="135">
        <f>COUNTIF(KytaJayaMandiriCV, $A74)</f>
        <v/>
      </c>
      <c r="H74" s="135">
        <f>COUNTIF(SindunataCV, $A74)</f>
        <v/>
      </c>
      <c r="I74" s="135">
        <f>COUNTIF(SyiahKualaUniversityPress, $A74)</f>
        <v/>
      </c>
      <c r="J74" s="135">
        <f>COUNTIF(UINMALIKIPRESS, $A74)</f>
        <v/>
      </c>
      <c r="K74" s="135">
        <f>COUNTIF(UNISMAPRESS, $A74)</f>
        <v/>
      </c>
      <c r="L74" s="135">
        <f>COUNTIF(UnitomoPress, $A74)</f>
        <v/>
      </c>
      <c r="M74" s="135">
        <f>COUNTIF(TITIANILMUCV, $A74)</f>
        <v/>
      </c>
      <c r="N74" s="135">
        <f>COUNTIF(AlqaprintJatinangor, $A74)</f>
        <v/>
      </c>
      <c r="O74" s="135">
        <f>COUNTIF(AnantaVidyaCV, $A74)</f>
        <v/>
      </c>
      <c r="P74" s="135">
        <f>COUNTIF(AndiOffsetCV, $A74)</f>
        <v/>
      </c>
      <c r="Q74" s="135">
        <f>COUNTIF(BestariBuanaMurniGroupPT, $A74)</f>
        <v/>
      </c>
      <c r="R74" s="135">
        <f>COUNTIF(BintangSemestaMediaCV, $A74)</f>
        <v/>
      </c>
      <c r="S74" s="135">
        <f>COUNTIF(BPKTodungSutanGunungMuliaPT, $A74)</f>
        <v/>
      </c>
      <c r="T74" s="135">
        <f>COUNTIF(BrataFancyMediaPT, $A74)</f>
        <v/>
      </c>
      <c r="U74" s="135">
        <f>COUNTIF(BudiUtamaCVDeepublish, $A74)</f>
        <v/>
      </c>
      <c r="V74" s="135">
        <f>COUNTIF(BukaBukuPustaka, $A74)</f>
        <v/>
      </c>
      <c r="W74" s="135">
        <f>COUNTIF(BUMIAKSARAPT, $A74)</f>
        <v/>
      </c>
      <c r="X74" s="135">
        <f>COUNTIF(CahayaDuabelasSemestaPT, $A74)</f>
        <v/>
      </c>
      <c r="Y74" s="135">
        <f>COUNTIF(CitraAdityaBaktiPT, $A74)</f>
        <v/>
      </c>
      <c r="Z74" s="135">
        <f>COUNTIF(DeltaEdukasiPrimaCV, $A74)</f>
        <v/>
      </c>
      <c r="AA74" s="135">
        <f>COUNTIF(DIANDRAPRIMAMITRAMEDIACV, $A74)</f>
        <v/>
      </c>
      <c r="AB74" s="135">
        <f>COUNTIF(DuniaPustakaJayaPT, $A74)</f>
        <v/>
      </c>
      <c r="AC74" s="135">
        <f>COUNTIF(DutaPustakaIndonesiaPT, $A74)</f>
        <v/>
      </c>
      <c r="AD74" s="135">
        <f>COUNTIF(ElementaMediaLiterasiPT, $A74)</f>
        <v/>
      </c>
      <c r="AE74" s="135">
        <f>COUNTIF(ElexMediaKomputindoPT, $A74)</f>
        <v/>
      </c>
      <c r="AF74" s="135">
        <f>COUNTIF(EraAdicitraIntermediaPT, $A74)</f>
        <v/>
      </c>
      <c r="AG74" s="135">
        <f>COUNTIF(GarudaMasSejahteraCV, $A74)</f>
        <v/>
      </c>
      <c r="AH74" s="135">
        <f>COUNTIF(GavaMediaCV, $A74)</f>
        <v/>
      </c>
      <c r="AI74" s="135">
        <f>COUNTIF(GemaInsani, $A74)</f>
        <v/>
      </c>
      <c r="AJ74" s="135">
        <f>COUNTIF(GrahaPrintamaSelarasCV, $A74)</f>
        <v/>
      </c>
      <c r="AK74" s="135">
        <f>COUNTIF(GramediaPustakaUtamaPT, $A74)</f>
        <v/>
      </c>
      <c r="AL74" s="135">
        <f>COUNTIF(GrasindoGramediaWidiaSaranaIndonesia, $A74)</f>
        <v/>
      </c>
      <c r="AM74" s="135">
        <f>COUNTIF(IndivaMediaKreasiPT, $A74)</f>
        <v/>
      </c>
      <c r="AN74" s="135">
        <f>COUNTIF(IndocampCV, $A74)</f>
        <v/>
      </c>
      <c r="AO74" s="135">
        <f>COUNTIF(IndonesiaEmasGroup, $A74)</f>
        <v/>
      </c>
      <c r="AP74" s="135">
        <f>COUNTIF(IntanPariwaraGrupCempakaPutihPT, $A74)</f>
        <v/>
      </c>
      <c r="AQ74" s="135">
        <f>COUNTIF(InteraCV, $A74)</f>
        <v/>
      </c>
      <c r="AR74" s="135">
        <f>COUNTIF(JejakPublisherCV, $A74)</f>
        <v/>
      </c>
      <c r="AS74" s="135">
        <f>COUNTIF(JejakPustaka, $A74)</f>
        <v/>
      </c>
      <c r="AT74" s="135">
        <f>COUNTIF(JepePressMediaUtamaPT, $A74)</f>
        <v/>
      </c>
      <c r="AU74" s="135">
        <f>COUNTIF(KanisiusPT, $A74)</f>
        <v/>
      </c>
      <c r="AV74" s="135">
        <f>COUNTIF(KesaintBlancIndahPT, $A74)</f>
        <v/>
      </c>
      <c r="AW74" s="135">
        <f>COUNTIF(KompasMediaNusantaraPenerbitBukuKompas, $A74)</f>
        <v/>
      </c>
      <c r="AX74" s="135">
        <f>COUNTIF(LanggamPustaka, $A74)</f>
        <v/>
      </c>
      <c r="AY74" s="135">
        <f>COUNTIF(LatifKittoMahesaPT, $A74)</f>
        <v/>
      </c>
      <c r="AZ74" s="135">
        <f>COUNTIF(LENTERAHATIPT, $A74)</f>
        <v/>
      </c>
      <c r="BA74" s="135">
        <f>COUNTIF(LenteraPustakaIndonesia, $A74)</f>
        <v/>
      </c>
      <c r="BB74" s="135">
        <f>COUNTIF(LiterasiNusantaraAbadiGroupPT, $A74)</f>
        <v/>
      </c>
      <c r="BC74" s="135">
        <f>COUNTIF(LiterindoBerkahKaryaPT, $A74)</f>
        <v/>
      </c>
      <c r="BD74" s="135">
        <f>COUNTIF(LOKAAKSARACV, $A74)</f>
        <v/>
      </c>
      <c r="BE74" s="135">
        <f>COUNTIF(LuximaMetroMediaPT, $A74)</f>
        <v/>
      </c>
      <c r="BF74" s="135">
        <f>COUNTIF(MandarMajuCV, $A74)</f>
        <v/>
      </c>
      <c r="BG74" s="135">
        <f>COUNTIF(MediaAkselerasi, $A74)</f>
        <v/>
      </c>
      <c r="BH74" s="135">
        <f>COUNTIF(MediaCendekiaMuslimCV, $A74)</f>
        <v/>
      </c>
      <c r="BI74" s="135">
        <f>COUNTIF(MediaDinamikaSelarasPT, $A74)</f>
        <v/>
      </c>
      <c r="BJ74" s="135">
        <f>COUNTIF(MediaKaryaPutraCV, $A74)</f>
        <v/>
      </c>
      <c r="BK74" s="135">
        <f>COUNTIF(MediaPressindoPT, $A74)</f>
        <v/>
      </c>
      <c r="BL74" s="135">
        <f>COUNTIF(MediantaraSemestaPT, $A74)</f>
        <v/>
      </c>
      <c r="BM74" s="135">
        <f>COUNTIF(MelaniaPublishingCV, $A74)</f>
        <v/>
      </c>
      <c r="BN74" s="135">
        <f>COUNTIF(MutiaraAksaraCV, $A74)</f>
        <v/>
      </c>
      <c r="BO74" s="135">
        <f>COUNTIF(NafalGlobalNusantaraPT, $A74)</f>
        <v/>
      </c>
      <c r="BP74" s="135">
        <f>COUNTIF(NiagaSwadayaPT, $A74)</f>
        <v/>
      </c>
      <c r="BQ74" s="135">
        <f>COUNTIF(NuansaCendekiaCV, $A74)</f>
        <v/>
      </c>
      <c r="BR74" s="135">
        <f>COUNTIF(PenebarSwadayaPT, $A74)</f>
        <v/>
      </c>
      <c r="BS74" s="135">
        <f>COUNTIF(PenerbitAdab, $A74)</f>
        <v/>
      </c>
      <c r="BT74" s="135">
        <f>COUNTIF(PenerbitEGC, $A74)</f>
        <v/>
      </c>
      <c r="BU74" s="135">
        <f>COUNTIF(PenerbitIPBPressPT, $A74)</f>
        <v/>
      </c>
      <c r="BV74" s="135">
        <f>COUNTIF(PenerbitSalemba, $A74)</f>
        <v/>
      </c>
      <c r="BW74" s="135">
        <f>COUNTIF(PohonCahayaSemestaPT, $A74)</f>
        <v/>
      </c>
      <c r="BX74" s="135">
        <f>COUNTIF(PranaDinamikaSejahteraPT, $A74)</f>
        <v/>
      </c>
      <c r="BY74" s="135">
        <f>COUNTIF(PrenadaMediaGroup, $A74)</f>
        <v/>
      </c>
      <c r="BZ74" s="135">
        <f>COUNTIF(PusatDatadanAnalisaTempoPT, $A74)</f>
        <v/>
      </c>
      <c r="CA74" s="135">
        <f>COUNTIF(PuspaSwaraPT, $A74)</f>
        <v/>
      </c>
      <c r="CB74" s="135">
        <f>COUNTIF(PustakaBaruPress, $A74)</f>
        <v/>
      </c>
      <c r="CC74" s="135">
        <f>COUNTIF(PustakaBengawanCV, $A74)</f>
        <v/>
      </c>
      <c r="CD74" s="135">
        <f>COUNTIF(PustakaRumahCintaCV, $A74)</f>
        <v/>
      </c>
      <c r="CE74" s="135">
        <f>COUNTIF(RajaGrafindoPersadaPT, $A74)</f>
        <v/>
      </c>
      <c r="CF74" s="135">
        <f>COUNTIF(RajawaliIntanCemerlang, $A74)</f>
        <v/>
      </c>
      <c r="CG74" s="135">
        <f>COUNTIF(RayyanaKomunikasindoPT, $A74)</f>
        <v/>
      </c>
      <c r="CH74" s="135">
        <f>COUNTIF(RefikaAditamaPT, $A74)</f>
        <v/>
      </c>
      <c r="CI74" s="135">
        <f>COUNTIF(RemajaRosdakaryaPT, $A74)</f>
        <v/>
      </c>
      <c r="CJ74" s="135">
        <f>COUNTIF(ReneTurosIndonesiaPT, $A74)</f>
        <v/>
      </c>
      <c r="CK74" s="135">
        <f>COUNTIF(SaranaPancakaryaNusaPT, $A74)</f>
        <v/>
      </c>
      <c r="CL74" s="135">
        <f>COUNTIF(ScopindoMediaPustakaPT, $A74)</f>
        <v/>
      </c>
      <c r="CM74" s="135">
        <f>COUNTIF(SetiAjiCV, $A74)</f>
        <v/>
      </c>
      <c r="CN74" s="135">
        <f>COUNTIF(SinergiPrimaMagnaCV, $A74)</f>
        <v/>
      </c>
      <c r="CO74" s="135">
        <f>COUNTIF(TazkiaInvestindoUtamaPT, $A74)</f>
        <v/>
      </c>
      <c r="CP74" s="135">
        <f>COUNTIF(TeguhKaryaCV, $A74)</f>
        <v/>
      </c>
      <c r="CQ74" s="135">
        <f>COUNTIF(TigaSerangkaiPustakaMandiriPT, $A74)</f>
        <v/>
      </c>
      <c r="CR74" s="135">
        <f>COUNTIF(TrubusSwadayaPT, $A74)</f>
        <v/>
      </c>
      <c r="CS74" s="135">
        <f>COUNTIF(UGMPress, $A74)</f>
        <v/>
      </c>
      <c r="CU74" s="36" t="n"/>
      <c r="CV74" s="36" t="n"/>
      <c r="CW74" s="36" t="n"/>
      <c r="CX74" s="36" t="n"/>
      <c r="CY74" s="36" t="n"/>
      <c r="CZ74" s="36" t="n"/>
      <c r="DA74" s="36" t="n"/>
      <c r="DB74" s="36" t="n"/>
      <c r="DC74" s="36" t="n"/>
      <c r="DD74" s="36" t="n"/>
      <c r="DE74" s="36" t="n"/>
      <c r="DF74" s="36" t="n"/>
      <c r="DG74" s="36" t="n"/>
      <c r="DH74" s="36" t="n"/>
      <c r="DI74" s="36" t="n"/>
      <c r="DJ74" s="36" t="n"/>
      <c r="DK74" s="36" t="n"/>
      <c r="DL74" s="36" t="n"/>
      <c r="DM74" s="36" t="n"/>
      <c r="DN74" s="36" t="n"/>
      <c r="DO74" s="36" t="n"/>
      <c r="DP74" s="36" t="n"/>
      <c r="DQ74" s="36" t="n"/>
      <c r="DR74" s="36" t="n"/>
      <c r="DS74" s="36" t="n"/>
      <c r="DT74" s="36" t="n"/>
      <c r="DU74" s="36" t="n"/>
      <c r="DV74" s="36" t="n"/>
      <c r="DW74" s="36" t="n"/>
      <c r="DX74" s="36" t="n"/>
      <c r="DY74" s="36" t="n"/>
      <c r="DZ74" s="36" t="n"/>
      <c r="EA74" s="36" t="n"/>
      <c r="EB74" s="36" t="n"/>
      <c r="EC74" s="36" t="n"/>
      <c r="ED74" s="36" t="n"/>
      <c r="EE74" s="36" t="n"/>
      <c r="EF74" s="36" t="n"/>
      <c r="EG74" s="36" t="n"/>
      <c r="EH74" s="36" t="n"/>
      <c r="EI74" s="36" t="n"/>
      <c r="EJ74" s="36" t="n"/>
      <c r="EK74" s="36" t="n"/>
      <c r="EL74" s="36" t="n"/>
      <c r="EM74" s="36" t="n"/>
      <c r="EN74" s="36" t="n"/>
    </row>
    <row r="75">
      <c r="A75" s="146" t="inlineStr">
        <is>
          <t>008.05</t>
        </is>
      </c>
      <c r="B75" s="146" t="inlineStr">
        <is>
          <t>Olahraga</t>
        </is>
      </c>
      <c r="C75" s="147">
        <f>SUM(E75:CS75)</f>
        <v/>
      </c>
      <c r="D75" s="147" t="n"/>
      <c r="E75" s="135">
        <f>COUNTIF(AlumniPT, $A75)</f>
        <v/>
      </c>
      <c r="F75" s="135">
        <f>COUNTIF(BalaiPustakaPT, $A75)</f>
        <v/>
      </c>
      <c r="G75" s="135">
        <f>COUNTIF(KytaJayaMandiriCV, $A75)</f>
        <v/>
      </c>
      <c r="H75" s="135">
        <f>COUNTIF(SindunataCV, $A75)</f>
        <v/>
      </c>
      <c r="I75" s="135">
        <f>COUNTIF(SyiahKualaUniversityPress, $A75)</f>
        <v/>
      </c>
      <c r="J75" s="135">
        <f>COUNTIF(UINMALIKIPRESS, $A75)</f>
        <v/>
      </c>
      <c r="K75" s="135">
        <f>COUNTIF(UNISMAPRESS, $A75)</f>
        <v/>
      </c>
      <c r="L75" s="135">
        <f>COUNTIF(UnitomoPress, $A75)</f>
        <v/>
      </c>
      <c r="M75" s="135">
        <f>COUNTIF(TITIANILMUCV, $A75)</f>
        <v/>
      </c>
      <c r="N75" s="135">
        <f>COUNTIF(AlqaprintJatinangor, $A75)</f>
        <v/>
      </c>
      <c r="O75" s="135">
        <f>COUNTIF(AnantaVidyaCV, $A75)</f>
        <v/>
      </c>
      <c r="P75" s="135">
        <f>COUNTIF(AndiOffsetCV, $A75)</f>
        <v/>
      </c>
      <c r="Q75" s="135">
        <f>COUNTIF(BestariBuanaMurniGroupPT, $A75)</f>
        <v/>
      </c>
      <c r="R75" s="135">
        <f>COUNTIF(BintangSemestaMediaCV, $A75)</f>
        <v/>
      </c>
      <c r="S75" s="135">
        <f>COUNTIF(BPKTodungSutanGunungMuliaPT, $A75)</f>
        <v/>
      </c>
      <c r="T75" s="135">
        <f>COUNTIF(BrataFancyMediaPT, $A75)</f>
        <v/>
      </c>
      <c r="U75" s="135">
        <f>COUNTIF(BudiUtamaCVDeepublish, $A75)</f>
        <v/>
      </c>
      <c r="V75" s="135">
        <f>COUNTIF(BukaBukuPustaka, $A75)</f>
        <v/>
      </c>
      <c r="W75" s="135">
        <f>COUNTIF(BUMIAKSARAPT, $A75)</f>
        <v/>
      </c>
      <c r="X75" s="135">
        <f>COUNTIF(CahayaDuabelasSemestaPT, $A75)</f>
        <v/>
      </c>
      <c r="Y75" s="135">
        <f>COUNTIF(CitraAdityaBaktiPT, $A75)</f>
        <v/>
      </c>
      <c r="Z75" s="135">
        <f>COUNTIF(DeltaEdukasiPrimaCV, $A75)</f>
        <v/>
      </c>
      <c r="AA75" s="135">
        <f>COUNTIF(DIANDRAPRIMAMITRAMEDIACV, $A75)</f>
        <v/>
      </c>
      <c r="AB75" s="135">
        <f>COUNTIF(DuniaPustakaJayaPT, $A75)</f>
        <v/>
      </c>
      <c r="AC75" s="135">
        <f>COUNTIF(DutaPustakaIndonesiaPT, $A75)</f>
        <v/>
      </c>
      <c r="AD75" s="135">
        <f>COUNTIF(ElementaMediaLiterasiPT, $A75)</f>
        <v/>
      </c>
      <c r="AE75" s="135">
        <f>COUNTIF(ElexMediaKomputindoPT, $A75)</f>
        <v/>
      </c>
      <c r="AF75" s="135">
        <f>COUNTIF(EraAdicitraIntermediaPT, $A75)</f>
        <v/>
      </c>
      <c r="AG75" s="135">
        <f>COUNTIF(GarudaMasSejahteraCV, $A75)</f>
        <v/>
      </c>
      <c r="AH75" s="135">
        <f>COUNTIF(GavaMediaCV, $A75)</f>
        <v/>
      </c>
      <c r="AI75" s="135">
        <f>COUNTIF(GemaInsani, $A75)</f>
        <v/>
      </c>
      <c r="AJ75" s="135">
        <f>COUNTIF(GrahaPrintamaSelarasCV, $A75)</f>
        <v/>
      </c>
      <c r="AK75" s="135">
        <f>COUNTIF(GramediaPustakaUtamaPT, $A75)</f>
        <v/>
      </c>
      <c r="AL75" s="135">
        <f>COUNTIF(GrasindoGramediaWidiaSaranaIndonesia, $A75)</f>
        <v/>
      </c>
      <c r="AM75" s="135">
        <f>COUNTIF(IndivaMediaKreasiPT, $A75)</f>
        <v/>
      </c>
      <c r="AN75" s="135">
        <f>COUNTIF(IndocampCV, $A75)</f>
        <v/>
      </c>
      <c r="AO75" s="135">
        <f>COUNTIF(IndonesiaEmasGroup, $A75)</f>
        <v/>
      </c>
      <c r="AP75" s="135">
        <f>COUNTIF(IntanPariwaraGrupCempakaPutihPT, $A75)</f>
        <v/>
      </c>
      <c r="AQ75" s="135">
        <f>COUNTIF(InteraCV, $A75)</f>
        <v/>
      </c>
      <c r="AR75" s="135">
        <f>COUNTIF(JejakPublisherCV, $A75)</f>
        <v/>
      </c>
      <c r="AS75" s="135">
        <f>COUNTIF(JejakPustaka, $A75)</f>
        <v/>
      </c>
      <c r="AT75" s="135">
        <f>COUNTIF(JepePressMediaUtamaPT, $A75)</f>
        <v/>
      </c>
      <c r="AU75" s="135">
        <f>COUNTIF(KanisiusPT, $A75)</f>
        <v/>
      </c>
      <c r="AV75" s="135">
        <f>COUNTIF(KesaintBlancIndahPT, $A75)</f>
        <v/>
      </c>
      <c r="AW75" s="135">
        <f>COUNTIF(KompasMediaNusantaraPenerbitBukuKompas, $A75)</f>
        <v/>
      </c>
      <c r="AX75" s="135">
        <f>COUNTIF(LanggamPustaka, $A75)</f>
        <v/>
      </c>
      <c r="AY75" s="135">
        <f>COUNTIF(LatifKittoMahesaPT, $A75)</f>
        <v/>
      </c>
      <c r="AZ75" s="135">
        <f>COUNTIF(LENTERAHATIPT, $A75)</f>
        <v/>
      </c>
      <c r="BA75" s="135">
        <f>COUNTIF(LenteraPustakaIndonesia, $A75)</f>
        <v/>
      </c>
      <c r="BB75" s="135">
        <f>COUNTIF(LiterasiNusantaraAbadiGroupPT, $A75)</f>
        <v/>
      </c>
      <c r="BC75" s="135">
        <f>COUNTIF(LiterindoBerkahKaryaPT, $A75)</f>
        <v/>
      </c>
      <c r="BD75" s="135">
        <f>COUNTIF(LOKAAKSARACV, $A75)</f>
        <v/>
      </c>
      <c r="BE75" s="135">
        <f>COUNTIF(LuximaMetroMediaPT, $A75)</f>
        <v/>
      </c>
      <c r="BF75" s="135">
        <f>COUNTIF(MandarMajuCV, $A75)</f>
        <v/>
      </c>
      <c r="BG75" s="135">
        <f>COUNTIF(MediaAkselerasi, $A75)</f>
        <v/>
      </c>
      <c r="BH75" s="135">
        <f>COUNTIF(MediaCendekiaMuslimCV, $A75)</f>
        <v/>
      </c>
      <c r="BI75" s="135">
        <f>COUNTIF(MediaDinamikaSelarasPT, $A75)</f>
        <v/>
      </c>
      <c r="BJ75" s="135">
        <f>COUNTIF(MediaKaryaPutraCV, $A75)</f>
        <v/>
      </c>
      <c r="BK75" s="135">
        <f>COUNTIF(MediaPressindoPT, $A75)</f>
        <v/>
      </c>
      <c r="BL75" s="135">
        <f>COUNTIF(MediantaraSemestaPT, $A75)</f>
        <v/>
      </c>
      <c r="BM75" s="135">
        <f>COUNTIF(MelaniaPublishingCV, $A75)</f>
        <v/>
      </c>
      <c r="BN75" s="135">
        <f>COUNTIF(MutiaraAksaraCV, $A75)</f>
        <v/>
      </c>
      <c r="BO75" s="135">
        <f>COUNTIF(NafalGlobalNusantaraPT, $A75)</f>
        <v/>
      </c>
      <c r="BP75" s="135">
        <f>COUNTIF(NiagaSwadayaPT, $A75)</f>
        <v/>
      </c>
      <c r="BQ75" s="135">
        <f>COUNTIF(NuansaCendekiaCV, $A75)</f>
        <v/>
      </c>
      <c r="BR75" s="135">
        <f>COUNTIF(PenebarSwadayaPT, $A75)</f>
        <v/>
      </c>
      <c r="BS75" s="135">
        <f>COUNTIF(PenerbitAdab, $A75)</f>
        <v/>
      </c>
      <c r="BT75" s="135">
        <f>COUNTIF(PenerbitEGC, $A75)</f>
        <v/>
      </c>
      <c r="BU75" s="135">
        <f>COUNTIF(PenerbitIPBPressPT, $A75)</f>
        <v/>
      </c>
      <c r="BV75" s="135">
        <f>COUNTIF(PenerbitSalemba, $A75)</f>
        <v/>
      </c>
      <c r="BW75" s="135">
        <f>COUNTIF(PohonCahayaSemestaPT, $A75)</f>
        <v/>
      </c>
      <c r="BX75" s="135">
        <f>COUNTIF(PranaDinamikaSejahteraPT, $A75)</f>
        <v/>
      </c>
      <c r="BY75" s="135">
        <f>COUNTIF(PrenadaMediaGroup, $A75)</f>
        <v/>
      </c>
      <c r="BZ75" s="135">
        <f>COUNTIF(PusatDatadanAnalisaTempoPT, $A75)</f>
        <v/>
      </c>
      <c r="CA75" s="135">
        <f>COUNTIF(PuspaSwaraPT, $A75)</f>
        <v/>
      </c>
      <c r="CB75" s="135">
        <f>COUNTIF(PustakaBaruPress, $A75)</f>
        <v/>
      </c>
      <c r="CC75" s="135">
        <f>COUNTIF(PustakaBengawanCV, $A75)</f>
        <v/>
      </c>
      <c r="CD75" s="135">
        <f>COUNTIF(PustakaRumahCintaCV, $A75)</f>
        <v/>
      </c>
      <c r="CE75" s="135">
        <f>COUNTIF(RajaGrafindoPersadaPT, $A75)</f>
        <v/>
      </c>
      <c r="CF75" s="135">
        <f>COUNTIF(RajawaliIntanCemerlang, $A75)</f>
        <v/>
      </c>
      <c r="CG75" s="135">
        <f>COUNTIF(RayyanaKomunikasindoPT, $A75)</f>
        <v/>
      </c>
      <c r="CH75" s="135">
        <f>COUNTIF(RefikaAditamaPT, $A75)</f>
        <v/>
      </c>
      <c r="CI75" s="135">
        <f>COUNTIF(RemajaRosdakaryaPT, $A75)</f>
        <v/>
      </c>
      <c r="CJ75" s="135">
        <f>COUNTIF(ReneTurosIndonesiaPT, $A75)</f>
        <v/>
      </c>
      <c r="CK75" s="135">
        <f>COUNTIF(SaranaPancakaryaNusaPT, $A75)</f>
        <v/>
      </c>
      <c r="CL75" s="135">
        <f>COUNTIF(ScopindoMediaPustakaPT, $A75)</f>
        <v/>
      </c>
      <c r="CM75" s="135">
        <f>COUNTIF(SetiAjiCV, $A75)</f>
        <v/>
      </c>
      <c r="CN75" s="135">
        <f>COUNTIF(SinergiPrimaMagnaCV, $A75)</f>
        <v/>
      </c>
      <c r="CO75" s="135">
        <f>COUNTIF(TazkiaInvestindoUtamaPT, $A75)</f>
        <v/>
      </c>
      <c r="CP75" s="135">
        <f>COUNTIF(TeguhKaryaCV, $A75)</f>
        <v/>
      </c>
      <c r="CQ75" s="135">
        <f>COUNTIF(TigaSerangkaiPustakaMandiriPT, $A75)</f>
        <v/>
      </c>
      <c r="CR75" s="135">
        <f>COUNTIF(TrubusSwadayaPT, $A75)</f>
        <v/>
      </c>
      <c r="CS75" s="135">
        <f>COUNTIF(UGMPress, $A75)</f>
        <v/>
      </c>
      <c r="CU75" s="36" t="n"/>
      <c r="CV75" s="36" t="n"/>
      <c r="CW75" s="36" t="n"/>
      <c r="CX75" s="36" t="n"/>
      <c r="CY75" s="36" t="n"/>
      <c r="CZ75" s="36" t="n"/>
      <c r="DA75" s="36" t="n"/>
      <c r="DB75" s="36" t="n"/>
      <c r="DC75" s="36" t="n"/>
      <c r="DD75" s="36" t="n"/>
      <c r="DE75" s="36" t="n"/>
      <c r="DF75" s="36" t="n"/>
      <c r="DG75" s="36" t="n"/>
      <c r="DH75" s="36" t="n"/>
      <c r="DI75" s="36" t="n"/>
      <c r="DJ75" s="36" t="n"/>
      <c r="DK75" s="36" t="n"/>
      <c r="DL75" s="36" t="n"/>
      <c r="DM75" s="36" t="n"/>
      <c r="DN75" s="36" t="n"/>
      <c r="DO75" s="36" t="n"/>
      <c r="DP75" s="36" t="n"/>
      <c r="DQ75" s="36" t="n"/>
      <c r="DR75" s="36" t="n"/>
      <c r="DS75" s="36" t="n"/>
      <c r="DT75" s="36" t="n"/>
      <c r="DU75" s="36" t="n"/>
      <c r="DV75" s="36" t="n"/>
      <c r="DW75" s="36" t="n"/>
      <c r="DX75" s="36" t="n"/>
      <c r="DY75" s="36" t="n"/>
      <c r="DZ75" s="36" t="n"/>
      <c r="EA75" s="36" t="n"/>
      <c r="EB75" s="36" t="n"/>
      <c r="EC75" s="36" t="n"/>
      <c r="ED75" s="36" t="n"/>
      <c r="EE75" s="36" t="n"/>
      <c r="EF75" s="36" t="n"/>
      <c r="EG75" s="36" t="n"/>
      <c r="EH75" s="36" t="n"/>
      <c r="EI75" s="36" t="n"/>
      <c r="EJ75" s="36" t="n"/>
      <c r="EK75" s="36" t="n"/>
      <c r="EL75" s="36" t="n"/>
      <c r="EM75" s="36" t="n"/>
      <c r="EN75" s="36" t="n"/>
    </row>
    <row r="76">
      <c r="A76" s="146" t="inlineStr">
        <is>
          <t>008.06</t>
        </is>
      </c>
      <c r="B76" s="146" t="inlineStr">
        <is>
          <t>Fotografi</t>
        </is>
      </c>
      <c r="C76" s="147">
        <f>SUM(E76:CS76)</f>
        <v/>
      </c>
      <c r="D76" s="147" t="n"/>
      <c r="E76" s="135">
        <f>COUNTIF(AlumniPT, $A76)</f>
        <v/>
      </c>
      <c r="F76" s="135">
        <f>COUNTIF(BalaiPustakaPT, $A76)</f>
        <v/>
      </c>
      <c r="G76" s="135">
        <f>COUNTIF(KytaJayaMandiriCV, $A76)</f>
        <v/>
      </c>
      <c r="H76" s="135">
        <f>COUNTIF(SindunataCV, $A76)</f>
        <v/>
      </c>
      <c r="I76" s="135">
        <f>COUNTIF(SyiahKualaUniversityPress, $A76)</f>
        <v/>
      </c>
      <c r="J76" s="135">
        <f>COUNTIF(UINMALIKIPRESS, $A76)</f>
        <v/>
      </c>
      <c r="K76" s="135">
        <f>COUNTIF(UNISMAPRESS, $A76)</f>
        <v/>
      </c>
      <c r="L76" s="135">
        <f>COUNTIF(UnitomoPress, $A76)</f>
        <v/>
      </c>
      <c r="M76" s="135">
        <f>COUNTIF(TITIANILMUCV, $A76)</f>
        <v/>
      </c>
      <c r="N76" s="135">
        <f>COUNTIF(AlqaprintJatinangor, $A76)</f>
        <v/>
      </c>
      <c r="O76" s="135">
        <f>COUNTIF(AnantaVidyaCV, $A76)</f>
        <v/>
      </c>
      <c r="P76" s="135">
        <f>COUNTIF(AndiOffsetCV, $A76)</f>
        <v/>
      </c>
      <c r="Q76" s="135">
        <f>COUNTIF(BestariBuanaMurniGroupPT, $A76)</f>
        <v/>
      </c>
      <c r="R76" s="135">
        <f>COUNTIF(BintangSemestaMediaCV, $A76)</f>
        <v/>
      </c>
      <c r="S76" s="135">
        <f>COUNTIF(BPKTodungSutanGunungMuliaPT, $A76)</f>
        <v/>
      </c>
      <c r="T76" s="135">
        <f>COUNTIF(BrataFancyMediaPT, $A76)</f>
        <v/>
      </c>
      <c r="U76" s="135">
        <f>COUNTIF(BudiUtamaCVDeepublish, $A76)</f>
        <v/>
      </c>
      <c r="V76" s="135">
        <f>COUNTIF(BukaBukuPustaka, $A76)</f>
        <v/>
      </c>
      <c r="W76" s="135">
        <f>COUNTIF(BUMIAKSARAPT, $A76)</f>
        <v/>
      </c>
      <c r="X76" s="135">
        <f>COUNTIF(CahayaDuabelasSemestaPT, $A76)</f>
        <v/>
      </c>
      <c r="Y76" s="135">
        <f>COUNTIF(CitraAdityaBaktiPT, $A76)</f>
        <v/>
      </c>
      <c r="Z76" s="135">
        <f>COUNTIF(DeltaEdukasiPrimaCV, $A76)</f>
        <v/>
      </c>
      <c r="AA76" s="135">
        <f>COUNTIF(DIANDRAPRIMAMITRAMEDIACV, $A76)</f>
        <v/>
      </c>
      <c r="AB76" s="135">
        <f>COUNTIF(DuniaPustakaJayaPT, $A76)</f>
        <v/>
      </c>
      <c r="AC76" s="135">
        <f>COUNTIF(DutaPustakaIndonesiaPT, $A76)</f>
        <v/>
      </c>
      <c r="AD76" s="135">
        <f>COUNTIF(ElementaMediaLiterasiPT, $A76)</f>
        <v/>
      </c>
      <c r="AE76" s="135">
        <f>COUNTIF(ElexMediaKomputindoPT, $A76)</f>
        <v/>
      </c>
      <c r="AF76" s="135">
        <f>COUNTIF(EraAdicitraIntermediaPT, $A76)</f>
        <v/>
      </c>
      <c r="AG76" s="135">
        <f>COUNTIF(GarudaMasSejahteraCV, $A76)</f>
        <v/>
      </c>
      <c r="AH76" s="135">
        <f>COUNTIF(GavaMediaCV, $A76)</f>
        <v/>
      </c>
      <c r="AI76" s="135">
        <f>COUNTIF(GemaInsani, $A76)</f>
        <v/>
      </c>
      <c r="AJ76" s="135">
        <f>COUNTIF(GrahaPrintamaSelarasCV, $A76)</f>
        <v/>
      </c>
      <c r="AK76" s="135">
        <f>COUNTIF(GramediaPustakaUtamaPT, $A76)</f>
        <v/>
      </c>
      <c r="AL76" s="135">
        <f>COUNTIF(GrasindoGramediaWidiaSaranaIndonesia, $A76)</f>
        <v/>
      </c>
      <c r="AM76" s="135">
        <f>COUNTIF(IndivaMediaKreasiPT, $A76)</f>
        <v/>
      </c>
      <c r="AN76" s="135">
        <f>COUNTIF(IndocampCV, $A76)</f>
        <v/>
      </c>
      <c r="AO76" s="135">
        <f>COUNTIF(IndonesiaEmasGroup, $A76)</f>
        <v/>
      </c>
      <c r="AP76" s="135">
        <f>COUNTIF(IntanPariwaraGrupCempakaPutihPT, $A76)</f>
        <v/>
      </c>
      <c r="AQ76" s="135">
        <f>COUNTIF(InteraCV, $A76)</f>
        <v/>
      </c>
      <c r="AR76" s="135">
        <f>COUNTIF(JejakPublisherCV, $A76)</f>
        <v/>
      </c>
      <c r="AS76" s="135">
        <f>COUNTIF(JejakPustaka, $A76)</f>
        <v/>
      </c>
      <c r="AT76" s="135">
        <f>COUNTIF(JepePressMediaUtamaPT, $A76)</f>
        <v/>
      </c>
      <c r="AU76" s="135">
        <f>COUNTIF(KanisiusPT, $A76)</f>
        <v/>
      </c>
      <c r="AV76" s="135">
        <f>COUNTIF(KesaintBlancIndahPT, $A76)</f>
        <v/>
      </c>
      <c r="AW76" s="135">
        <f>COUNTIF(KompasMediaNusantaraPenerbitBukuKompas, $A76)</f>
        <v/>
      </c>
      <c r="AX76" s="135">
        <f>COUNTIF(LanggamPustaka, $A76)</f>
        <v/>
      </c>
      <c r="AY76" s="135">
        <f>COUNTIF(LatifKittoMahesaPT, $A76)</f>
        <v/>
      </c>
      <c r="AZ76" s="135">
        <f>COUNTIF(LENTERAHATIPT, $A76)</f>
        <v/>
      </c>
      <c r="BA76" s="135">
        <f>COUNTIF(LenteraPustakaIndonesia, $A76)</f>
        <v/>
      </c>
      <c r="BB76" s="135">
        <f>COUNTIF(LiterasiNusantaraAbadiGroupPT, $A76)</f>
        <v/>
      </c>
      <c r="BC76" s="135">
        <f>COUNTIF(LiterindoBerkahKaryaPT, $A76)</f>
        <v/>
      </c>
      <c r="BD76" s="135">
        <f>COUNTIF(LOKAAKSARACV, $A76)</f>
        <v/>
      </c>
      <c r="BE76" s="135">
        <f>COUNTIF(LuximaMetroMediaPT, $A76)</f>
        <v/>
      </c>
      <c r="BF76" s="135">
        <f>COUNTIF(MandarMajuCV, $A76)</f>
        <v/>
      </c>
      <c r="BG76" s="135">
        <f>COUNTIF(MediaAkselerasi, $A76)</f>
        <v/>
      </c>
      <c r="BH76" s="135">
        <f>COUNTIF(MediaCendekiaMuslimCV, $A76)</f>
        <v/>
      </c>
      <c r="BI76" s="135">
        <f>COUNTIF(MediaDinamikaSelarasPT, $A76)</f>
        <v/>
      </c>
      <c r="BJ76" s="135">
        <f>COUNTIF(MediaKaryaPutraCV, $A76)</f>
        <v/>
      </c>
      <c r="BK76" s="135">
        <f>COUNTIF(MediaPressindoPT, $A76)</f>
        <v/>
      </c>
      <c r="BL76" s="135">
        <f>COUNTIF(MediantaraSemestaPT, $A76)</f>
        <v/>
      </c>
      <c r="BM76" s="135">
        <f>COUNTIF(MelaniaPublishingCV, $A76)</f>
        <v/>
      </c>
      <c r="BN76" s="135">
        <f>COUNTIF(MutiaraAksaraCV, $A76)</f>
        <v/>
      </c>
      <c r="BO76" s="135">
        <f>COUNTIF(NafalGlobalNusantaraPT, $A76)</f>
        <v/>
      </c>
      <c r="BP76" s="135">
        <f>COUNTIF(NiagaSwadayaPT, $A76)</f>
        <v/>
      </c>
      <c r="BQ76" s="135">
        <f>COUNTIF(NuansaCendekiaCV, $A76)</f>
        <v/>
      </c>
      <c r="BR76" s="135">
        <f>COUNTIF(PenebarSwadayaPT, $A76)</f>
        <v/>
      </c>
      <c r="BS76" s="135">
        <f>COUNTIF(PenerbitAdab, $A76)</f>
        <v/>
      </c>
      <c r="BT76" s="135">
        <f>COUNTIF(PenerbitEGC, $A76)</f>
        <v/>
      </c>
      <c r="BU76" s="135">
        <f>COUNTIF(PenerbitIPBPressPT, $A76)</f>
        <v/>
      </c>
      <c r="BV76" s="135">
        <f>COUNTIF(PenerbitSalemba, $A76)</f>
        <v/>
      </c>
      <c r="BW76" s="135">
        <f>COUNTIF(PohonCahayaSemestaPT, $A76)</f>
        <v/>
      </c>
      <c r="BX76" s="135">
        <f>COUNTIF(PranaDinamikaSejahteraPT, $A76)</f>
        <v/>
      </c>
      <c r="BY76" s="135">
        <f>COUNTIF(PrenadaMediaGroup, $A76)</f>
        <v/>
      </c>
      <c r="BZ76" s="135">
        <f>COUNTIF(PusatDatadanAnalisaTempoPT, $A76)</f>
        <v/>
      </c>
      <c r="CA76" s="135">
        <f>COUNTIF(PuspaSwaraPT, $A76)</f>
        <v/>
      </c>
      <c r="CB76" s="135">
        <f>COUNTIF(PustakaBaruPress, $A76)</f>
        <v/>
      </c>
      <c r="CC76" s="135">
        <f>COUNTIF(PustakaBengawanCV, $A76)</f>
        <v/>
      </c>
      <c r="CD76" s="135">
        <f>COUNTIF(PustakaRumahCintaCV, $A76)</f>
        <v/>
      </c>
      <c r="CE76" s="135">
        <f>COUNTIF(RajaGrafindoPersadaPT, $A76)</f>
        <v/>
      </c>
      <c r="CF76" s="135">
        <f>COUNTIF(RajawaliIntanCemerlang, $A76)</f>
        <v/>
      </c>
      <c r="CG76" s="135">
        <f>COUNTIF(RayyanaKomunikasindoPT, $A76)</f>
        <v/>
      </c>
      <c r="CH76" s="135">
        <f>COUNTIF(RefikaAditamaPT, $A76)</f>
        <v/>
      </c>
      <c r="CI76" s="135">
        <f>COUNTIF(RemajaRosdakaryaPT, $A76)</f>
        <v/>
      </c>
      <c r="CJ76" s="135">
        <f>COUNTIF(ReneTurosIndonesiaPT, $A76)</f>
        <v/>
      </c>
      <c r="CK76" s="135">
        <f>COUNTIF(SaranaPancakaryaNusaPT, $A76)</f>
        <v/>
      </c>
      <c r="CL76" s="135">
        <f>COUNTIF(ScopindoMediaPustakaPT, $A76)</f>
        <v/>
      </c>
      <c r="CM76" s="135">
        <f>COUNTIF(SetiAjiCV, $A76)</f>
        <v/>
      </c>
      <c r="CN76" s="135">
        <f>COUNTIF(SinergiPrimaMagnaCV, $A76)</f>
        <v/>
      </c>
      <c r="CO76" s="135">
        <f>COUNTIF(TazkiaInvestindoUtamaPT, $A76)</f>
        <v/>
      </c>
      <c r="CP76" s="135">
        <f>COUNTIF(TeguhKaryaCV, $A76)</f>
        <v/>
      </c>
      <c r="CQ76" s="135">
        <f>COUNTIF(TigaSerangkaiPustakaMandiriPT, $A76)</f>
        <v/>
      </c>
      <c r="CR76" s="135">
        <f>COUNTIF(TrubusSwadayaPT, $A76)</f>
        <v/>
      </c>
      <c r="CS76" s="135">
        <f>COUNTIF(UGMPress, $A76)</f>
        <v/>
      </c>
      <c r="CU76" s="36" t="n"/>
      <c r="CV76" s="36" t="n"/>
      <c r="CW76" s="36" t="n"/>
      <c r="CX76" s="36" t="n"/>
      <c r="CY76" s="36" t="n"/>
      <c r="CZ76" s="36" t="n"/>
      <c r="DA76" s="36" t="n"/>
      <c r="DB76" s="36" t="n"/>
      <c r="DC76" s="36" t="n"/>
      <c r="DD76" s="36" t="n"/>
      <c r="DE76" s="36" t="n"/>
      <c r="DF76" s="36" t="n"/>
      <c r="DG76" s="36" t="n"/>
      <c r="DH76" s="36" t="n"/>
      <c r="DI76" s="36" t="n"/>
      <c r="DJ76" s="36" t="n"/>
      <c r="DK76" s="36" t="n"/>
      <c r="DL76" s="36" t="n"/>
      <c r="DM76" s="36" t="n"/>
      <c r="DN76" s="36" t="n"/>
      <c r="DO76" s="36" t="n"/>
      <c r="DP76" s="36" t="n"/>
      <c r="DQ76" s="36" t="n"/>
      <c r="DR76" s="36" t="n"/>
      <c r="DS76" s="36" t="n"/>
      <c r="DT76" s="36" t="n"/>
      <c r="DU76" s="36" t="n"/>
      <c r="DV76" s="36" t="n"/>
      <c r="DW76" s="36" t="n"/>
      <c r="DX76" s="36" t="n"/>
      <c r="DY76" s="36" t="n"/>
      <c r="DZ76" s="36" t="n"/>
      <c r="EA76" s="36" t="n"/>
      <c r="EB76" s="36" t="n"/>
      <c r="EC76" s="36" t="n"/>
      <c r="ED76" s="36" t="n"/>
      <c r="EE76" s="36" t="n"/>
      <c r="EF76" s="36" t="n"/>
      <c r="EG76" s="36" t="n"/>
      <c r="EH76" s="36" t="n"/>
      <c r="EI76" s="36" t="n"/>
      <c r="EJ76" s="36" t="n"/>
      <c r="EK76" s="36" t="n"/>
      <c r="EL76" s="36" t="n"/>
      <c r="EM76" s="36" t="n"/>
      <c r="EN76" s="36" t="n"/>
    </row>
    <row r="77">
      <c r="A77" s="157" t="inlineStr">
        <is>
          <t>008.07</t>
        </is>
      </c>
      <c r="B77" s="157" t="inlineStr">
        <is>
          <t>Kerajinan</t>
        </is>
      </c>
      <c r="C77" s="147">
        <f>SUM(E77:CS77)</f>
        <v/>
      </c>
      <c r="D77" s="147" t="n"/>
      <c r="E77" s="135">
        <f>COUNTIF(AlumniPT, $A77)</f>
        <v/>
      </c>
      <c r="F77" s="135">
        <f>COUNTIF(BalaiPustakaPT, $A77)</f>
        <v/>
      </c>
      <c r="G77" s="135">
        <f>COUNTIF(KytaJayaMandiriCV, $A77)</f>
        <v/>
      </c>
      <c r="H77" s="135">
        <f>COUNTIF(SindunataCV, $A77)</f>
        <v/>
      </c>
      <c r="I77" s="135">
        <f>COUNTIF(SyiahKualaUniversityPress, $A77)</f>
        <v/>
      </c>
      <c r="J77" s="135">
        <f>COUNTIF(UINMALIKIPRESS, $A77)</f>
        <v/>
      </c>
      <c r="K77" s="135">
        <f>COUNTIF(UNISMAPRESS, $A77)</f>
        <v/>
      </c>
      <c r="L77" s="135">
        <f>COUNTIF(UnitomoPress, $A77)</f>
        <v/>
      </c>
      <c r="M77" s="135">
        <f>COUNTIF(TITIANILMUCV, $A77)</f>
        <v/>
      </c>
      <c r="N77" s="135">
        <f>COUNTIF(AlqaprintJatinangor, $A77)</f>
        <v/>
      </c>
      <c r="O77" s="135">
        <f>COUNTIF(AnantaVidyaCV, $A77)</f>
        <v/>
      </c>
      <c r="P77" s="135">
        <f>COUNTIF(AndiOffsetCV, $A77)</f>
        <v/>
      </c>
      <c r="Q77" s="135">
        <f>COUNTIF(BestariBuanaMurniGroupPT, $A77)</f>
        <v/>
      </c>
      <c r="R77" s="135">
        <f>COUNTIF(BintangSemestaMediaCV, $A77)</f>
        <v/>
      </c>
      <c r="S77" s="135">
        <f>COUNTIF(BPKTodungSutanGunungMuliaPT, $A77)</f>
        <v/>
      </c>
      <c r="T77" s="135">
        <f>COUNTIF(BrataFancyMediaPT, $A77)</f>
        <v/>
      </c>
      <c r="U77" s="135">
        <f>COUNTIF(BudiUtamaCVDeepublish, $A77)</f>
        <v/>
      </c>
      <c r="V77" s="135">
        <f>COUNTIF(BukaBukuPustaka, $A77)</f>
        <v/>
      </c>
      <c r="W77" s="135">
        <f>COUNTIF(BUMIAKSARAPT, $A77)</f>
        <v/>
      </c>
      <c r="X77" s="135">
        <f>COUNTIF(CahayaDuabelasSemestaPT, $A77)</f>
        <v/>
      </c>
      <c r="Y77" s="135">
        <f>COUNTIF(CitraAdityaBaktiPT, $A77)</f>
        <v/>
      </c>
      <c r="Z77" s="135">
        <f>COUNTIF(DeltaEdukasiPrimaCV, $A77)</f>
        <v/>
      </c>
      <c r="AA77" s="135">
        <f>COUNTIF(DIANDRAPRIMAMITRAMEDIACV, $A77)</f>
        <v/>
      </c>
      <c r="AB77" s="135">
        <f>COUNTIF(DuniaPustakaJayaPT, $A77)</f>
        <v/>
      </c>
      <c r="AC77" s="135">
        <f>COUNTIF(DutaPustakaIndonesiaPT, $A77)</f>
        <v/>
      </c>
      <c r="AD77" s="135">
        <f>COUNTIF(ElementaMediaLiterasiPT, $A77)</f>
        <v/>
      </c>
      <c r="AE77" s="135">
        <f>COUNTIF(ElexMediaKomputindoPT, $A77)</f>
        <v/>
      </c>
      <c r="AF77" s="135">
        <f>COUNTIF(EraAdicitraIntermediaPT, $A77)</f>
        <v/>
      </c>
      <c r="AG77" s="135">
        <f>COUNTIF(GarudaMasSejahteraCV, $A77)</f>
        <v/>
      </c>
      <c r="AH77" s="135">
        <f>COUNTIF(GavaMediaCV, $A77)</f>
        <v/>
      </c>
      <c r="AI77" s="135">
        <f>COUNTIF(GemaInsani, $A77)</f>
        <v/>
      </c>
      <c r="AJ77" s="135">
        <f>COUNTIF(GrahaPrintamaSelarasCV, $A77)</f>
        <v/>
      </c>
      <c r="AK77" s="135">
        <f>COUNTIF(GramediaPustakaUtamaPT, $A77)</f>
        <v/>
      </c>
      <c r="AL77" s="135">
        <f>COUNTIF(GrasindoGramediaWidiaSaranaIndonesia, $A77)</f>
        <v/>
      </c>
      <c r="AM77" s="135">
        <f>COUNTIF(IndivaMediaKreasiPT, $A77)</f>
        <v/>
      </c>
      <c r="AN77" s="135">
        <f>COUNTIF(IndocampCV, $A77)</f>
        <v/>
      </c>
      <c r="AO77" s="135">
        <f>COUNTIF(IndonesiaEmasGroup, $A77)</f>
        <v/>
      </c>
      <c r="AP77" s="135">
        <f>COUNTIF(IntanPariwaraGrupCempakaPutihPT, $A77)</f>
        <v/>
      </c>
      <c r="AQ77" s="135">
        <f>COUNTIF(InteraCV, $A77)</f>
        <v/>
      </c>
      <c r="AR77" s="135">
        <f>COUNTIF(JejakPublisherCV, $A77)</f>
        <v/>
      </c>
      <c r="AS77" s="135">
        <f>COUNTIF(JejakPustaka, $A77)</f>
        <v/>
      </c>
      <c r="AT77" s="135">
        <f>COUNTIF(JepePressMediaUtamaPT, $A77)</f>
        <v/>
      </c>
      <c r="AU77" s="135">
        <f>COUNTIF(KanisiusPT, $A77)</f>
        <v/>
      </c>
      <c r="AV77" s="135">
        <f>COUNTIF(KesaintBlancIndahPT, $A77)</f>
        <v/>
      </c>
      <c r="AW77" s="135">
        <f>COUNTIF(KompasMediaNusantaraPenerbitBukuKompas, $A77)</f>
        <v/>
      </c>
      <c r="AX77" s="135">
        <f>COUNTIF(LanggamPustaka, $A77)</f>
        <v/>
      </c>
      <c r="AY77" s="135">
        <f>COUNTIF(LatifKittoMahesaPT, $A77)</f>
        <v/>
      </c>
      <c r="AZ77" s="135">
        <f>COUNTIF(LENTERAHATIPT, $A77)</f>
        <v/>
      </c>
      <c r="BA77" s="135">
        <f>COUNTIF(LenteraPustakaIndonesia, $A77)</f>
        <v/>
      </c>
      <c r="BB77" s="135">
        <f>COUNTIF(LiterasiNusantaraAbadiGroupPT, $A77)</f>
        <v/>
      </c>
      <c r="BC77" s="135">
        <f>COUNTIF(LiterindoBerkahKaryaPT, $A77)</f>
        <v/>
      </c>
      <c r="BD77" s="135">
        <f>COUNTIF(LOKAAKSARACV, $A77)</f>
        <v/>
      </c>
      <c r="BE77" s="135">
        <f>COUNTIF(LuximaMetroMediaPT, $A77)</f>
        <v/>
      </c>
      <c r="BF77" s="135">
        <f>COUNTIF(MandarMajuCV, $A77)</f>
        <v/>
      </c>
      <c r="BG77" s="135">
        <f>COUNTIF(MediaAkselerasi, $A77)</f>
        <v/>
      </c>
      <c r="BH77" s="135">
        <f>COUNTIF(MediaCendekiaMuslimCV, $A77)</f>
        <v/>
      </c>
      <c r="BI77" s="135">
        <f>COUNTIF(MediaDinamikaSelarasPT, $A77)</f>
        <v/>
      </c>
      <c r="BJ77" s="135">
        <f>COUNTIF(MediaKaryaPutraCV, $A77)</f>
        <v/>
      </c>
      <c r="BK77" s="135">
        <f>COUNTIF(MediaPressindoPT, $A77)</f>
        <v/>
      </c>
      <c r="BL77" s="135">
        <f>COUNTIF(MediantaraSemestaPT, $A77)</f>
        <v/>
      </c>
      <c r="BM77" s="135">
        <f>COUNTIF(MelaniaPublishingCV, $A77)</f>
        <v/>
      </c>
      <c r="BN77" s="135">
        <f>COUNTIF(MutiaraAksaraCV, $A77)</f>
        <v/>
      </c>
      <c r="BO77" s="135">
        <f>COUNTIF(NafalGlobalNusantaraPT, $A77)</f>
        <v/>
      </c>
      <c r="BP77" s="135">
        <f>COUNTIF(NiagaSwadayaPT, $A77)</f>
        <v/>
      </c>
      <c r="BQ77" s="135">
        <f>COUNTIF(NuansaCendekiaCV, $A77)</f>
        <v/>
      </c>
      <c r="BR77" s="135">
        <f>COUNTIF(PenebarSwadayaPT, $A77)</f>
        <v/>
      </c>
      <c r="BS77" s="135">
        <f>COUNTIF(PenerbitAdab, $A77)</f>
        <v/>
      </c>
      <c r="BT77" s="135">
        <f>COUNTIF(PenerbitEGC, $A77)</f>
        <v/>
      </c>
      <c r="BU77" s="135">
        <f>COUNTIF(PenerbitIPBPressPT, $A77)</f>
        <v/>
      </c>
      <c r="BV77" s="135">
        <f>COUNTIF(PenerbitSalemba, $A77)</f>
        <v/>
      </c>
      <c r="BW77" s="135">
        <f>COUNTIF(PohonCahayaSemestaPT, $A77)</f>
        <v/>
      </c>
      <c r="BX77" s="135">
        <f>COUNTIF(PranaDinamikaSejahteraPT, $A77)</f>
        <v/>
      </c>
      <c r="BY77" s="135">
        <f>COUNTIF(PrenadaMediaGroup, $A77)</f>
        <v/>
      </c>
      <c r="BZ77" s="135">
        <f>COUNTIF(PusatDatadanAnalisaTempoPT, $A77)</f>
        <v/>
      </c>
      <c r="CA77" s="135">
        <f>COUNTIF(PuspaSwaraPT, $A77)</f>
        <v/>
      </c>
      <c r="CB77" s="135">
        <f>COUNTIF(PustakaBaruPress, $A77)</f>
        <v/>
      </c>
      <c r="CC77" s="135">
        <f>COUNTIF(PustakaBengawanCV, $A77)</f>
        <v/>
      </c>
      <c r="CD77" s="135">
        <f>COUNTIF(PustakaRumahCintaCV, $A77)</f>
        <v/>
      </c>
      <c r="CE77" s="135">
        <f>COUNTIF(RajaGrafindoPersadaPT, $A77)</f>
        <v/>
      </c>
      <c r="CF77" s="135">
        <f>COUNTIF(RajawaliIntanCemerlang, $A77)</f>
        <v/>
      </c>
      <c r="CG77" s="135">
        <f>COUNTIF(RayyanaKomunikasindoPT, $A77)</f>
        <v/>
      </c>
      <c r="CH77" s="135">
        <f>COUNTIF(RefikaAditamaPT, $A77)</f>
        <v/>
      </c>
      <c r="CI77" s="135">
        <f>COUNTIF(RemajaRosdakaryaPT, $A77)</f>
        <v/>
      </c>
      <c r="CJ77" s="135">
        <f>COUNTIF(ReneTurosIndonesiaPT, $A77)</f>
        <v/>
      </c>
      <c r="CK77" s="135">
        <f>COUNTIF(SaranaPancakaryaNusaPT, $A77)</f>
        <v/>
      </c>
      <c r="CL77" s="135">
        <f>COUNTIF(ScopindoMediaPustakaPT, $A77)</f>
        <v/>
      </c>
      <c r="CM77" s="135">
        <f>COUNTIF(SetiAjiCV, $A77)</f>
        <v/>
      </c>
      <c r="CN77" s="135">
        <f>COUNTIF(SinergiPrimaMagnaCV, $A77)</f>
        <v/>
      </c>
      <c r="CO77" s="135">
        <f>COUNTIF(TazkiaInvestindoUtamaPT, $A77)</f>
        <v/>
      </c>
      <c r="CP77" s="135">
        <f>COUNTIF(TeguhKaryaCV, $A77)</f>
        <v/>
      </c>
      <c r="CQ77" s="135">
        <f>COUNTIF(TigaSerangkaiPustakaMandiriPT, $A77)</f>
        <v/>
      </c>
      <c r="CR77" s="135">
        <f>COUNTIF(TrubusSwadayaPT, $A77)</f>
        <v/>
      </c>
      <c r="CS77" s="135">
        <f>COUNTIF(UGMPress, $A77)</f>
        <v/>
      </c>
      <c r="CU77" s="36" t="n"/>
      <c r="CV77" s="36" t="n"/>
      <c r="CW77" s="36" t="n"/>
      <c r="CX77" s="36" t="n"/>
      <c r="CY77" s="36" t="n"/>
      <c r="CZ77" s="36" t="n"/>
      <c r="DA77" s="36" t="n"/>
      <c r="DB77" s="36" t="n"/>
      <c r="DC77" s="36" t="n"/>
      <c r="DD77" s="36" t="n"/>
      <c r="DE77" s="36" t="n"/>
      <c r="DF77" s="36" t="n"/>
      <c r="DG77" s="36" t="n"/>
      <c r="DH77" s="36" t="n"/>
      <c r="DI77" s="36" t="n"/>
      <c r="DJ77" s="36" t="n"/>
      <c r="DK77" s="36" t="n"/>
      <c r="DL77" s="36" t="n"/>
      <c r="DM77" s="36" t="n"/>
      <c r="DN77" s="36" t="n"/>
      <c r="DO77" s="36" t="n"/>
      <c r="DP77" s="36" t="n"/>
      <c r="DQ77" s="36" t="n"/>
      <c r="DR77" s="36" t="n"/>
      <c r="DS77" s="36" t="n"/>
      <c r="DT77" s="36" t="n"/>
      <c r="DU77" s="36" t="n"/>
      <c r="DV77" s="36" t="n"/>
      <c r="DW77" s="36" t="n"/>
      <c r="DX77" s="36" t="n"/>
      <c r="DY77" s="36" t="n"/>
      <c r="DZ77" s="36" t="n"/>
      <c r="EA77" s="36" t="n"/>
      <c r="EB77" s="36" t="n"/>
      <c r="EC77" s="36" t="n"/>
      <c r="ED77" s="36" t="n"/>
      <c r="EE77" s="36" t="n"/>
      <c r="EF77" s="36" t="n"/>
      <c r="EG77" s="36" t="n"/>
      <c r="EH77" s="36" t="n"/>
      <c r="EI77" s="36" t="n"/>
      <c r="EJ77" s="36" t="n"/>
      <c r="EK77" s="36" t="n"/>
      <c r="EL77" s="36" t="n"/>
      <c r="EM77" s="36" t="n"/>
      <c r="EN77" s="36" t="n"/>
    </row>
    <row r="78">
      <c r="A78" s="302" t="n"/>
      <c r="B78" s="148" t="inlineStr">
        <is>
          <t>TOTAL</t>
        </is>
      </c>
      <c r="C78" s="147" t="n"/>
      <c r="D78" s="149" t="n"/>
      <c r="E78" s="135">
        <f>SUM(E70:E77)</f>
        <v/>
      </c>
      <c r="F78" s="135">
        <f>SUM(F70:F77)</f>
        <v/>
      </c>
      <c r="G78" s="135">
        <f>SUM(G70:G77)</f>
        <v/>
      </c>
      <c r="H78" s="135">
        <f>SUM(H70:H77)</f>
        <v/>
      </c>
      <c r="I78" s="135">
        <f>SUM(I70:I77)</f>
        <v/>
      </c>
      <c r="J78" s="135">
        <f>SUM(J70:J77)</f>
        <v/>
      </c>
      <c r="K78" s="135">
        <f>SUM(K70:K77)</f>
        <v/>
      </c>
      <c r="L78" s="135">
        <f>SUM(L70:L77)</f>
        <v/>
      </c>
      <c r="M78" s="135">
        <f>SUM(M70:M77)</f>
        <v/>
      </c>
      <c r="N78" s="135">
        <f>SUM(N70:N77)</f>
        <v/>
      </c>
      <c r="O78" s="135">
        <f>SUM(O70:O77)</f>
        <v/>
      </c>
      <c r="P78" s="135">
        <f>SUM(P70:P77)</f>
        <v/>
      </c>
      <c r="Q78" s="135">
        <f>SUM(Q70:Q77)</f>
        <v/>
      </c>
      <c r="R78" s="135">
        <f>SUM(R70:R77)</f>
        <v/>
      </c>
      <c r="S78" s="135">
        <f>SUM(S70:S77)</f>
        <v/>
      </c>
      <c r="T78" s="135">
        <f>SUM(T70:T77)</f>
        <v/>
      </c>
      <c r="U78" s="135">
        <f>SUM(U70:U77)</f>
        <v/>
      </c>
      <c r="V78" s="135">
        <f>SUM(V70:V77)</f>
        <v/>
      </c>
      <c r="W78" s="135">
        <f>SUM(W70:W77)</f>
        <v/>
      </c>
      <c r="X78" s="135">
        <f>SUM(X70:X77)</f>
        <v/>
      </c>
      <c r="Y78" s="135">
        <f>SUM(Y70:Y77)</f>
        <v/>
      </c>
      <c r="Z78" s="135">
        <f>SUM(Z70:Z77)</f>
        <v/>
      </c>
      <c r="AA78" s="135">
        <f>SUM(AA70:AA77)</f>
        <v/>
      </c>
      <c r="AB78" s="135">
        <f>SUM(AB70:AB77)</f>
        <v/>
      </c>
      <c r="AC78" s="135">
        <f>SUM(AC70:AC77)</f>
        <v/>
      </c>
      <c r="AD78" s="135">
        <f>SUM(AD70:AD77)</f>
        <v/>
      </c>
      <c r="AE78" s="135">
        <f>SUM(AE70:AE77)</f>
        <v/>
      </c>
      <c r="AF78" s="135">
        <f>SUM(AF70:AF77)</f>
        <v/>
      </c>
      <c r="AG78" s="135">
        <f>SUM(AG70:AG77)</f>
        <v/>
      </c>
      <c r="AH78" s="135">
        <f>SUM(AH70:AH77)</f>
        <v/>
      </c>
      <c r="AI78" s="135">
        <f>SUM(AI70:AI77)</f>
        <v/>
      </c>
      <c r="AJ78" s="135">
        <f>SUM(AJ70:AJ77)</f>
        <v/>
      </c>
      <c r="AK78" s="135">
        <f>SUM(AK70:AK77)</f>
        <v/>
      </c>
      <c r="AL78" s="135">
        <f>SUM(AL70:AL77)</f>
        <v/>
      </c>
      <c r="AM78" s="135">
        <f>SUM(AM70:AM77)</f>
        <v/>
      </c>
      <c r="AN78" s="135">
        <f>SUM(AN70:AN77)</f>
        <v/>
      </c>
      <c r="AO78" s="135">
        <f>SUM(AO70:AO77)</f>
        <v/>
      </c>
      <c r="AP78" s="135">
        <f>SUM(AP70:AP77)</f>
        <v/>
      </c>
      <c r="AQ78" s="135">
        <f>SUM(AQ70:AQ77)</f>
        <v/>
      </c>
      <c r="AR78" s="135">
        <f>SUM(AR70:AR77)</f>
        <v/>
      </c>
      <c r="AS78" s="135">
        <f>SUM(AS70:AS77)</f>
        <v/>
      </c>
      <c r="AT78" s="135">
        <f>SUM(AT70:AT77)</f>
        <v/>
      </c>
      <c r="AU78" s="135">
        <f>SUM(AU70:AU77)</f>
        <v/>
      </c>
      <c r="AV78" s="135">
        <f>SUM(AV70:AV77)</f>
        <v/>
      </c>
      <c r="AW78" s="135">
        <f>SUM(AW70:AW77)</f>
        <v/>
      </c>
      <c r="AX78" s="135">
        <f>SUM(AX70:AX77)</f>
        <v/>
      </c>
      <c r="AY78" s="135">
        <f>SUM(AY70:AY77)</f>
        <v/>
      </c>
      <c r="AZ78" s="135">
        <f>SUM(AZ70:AZ77)</f>
        <v/>
      </c>
      <c r="BA78" s="135">
        <f>SUM(BA70:BA77)</f>
        <v/>
      </c>
      <c r="BB78" s="135">
        <f>SUM(BB70:BB77)</f>
        <v/>
      </c>
      <c r="BC78" s="135">
        <f>SUM(BC70:BC77)</f>
        <v/>
      </c>
      <c r="BD78" s="135">
        <f>SUM(BD70:BD77)</f>
        <v/>
      </c>
      <c r="BE78" s="135">
        <f>SUM(BE70:BE77)</f>
        <v/>
      </c>
      <c r="BF78" s="135">
        <f>SUM(BF70:BF77)</f>
        <v/>
      </c>
      <c r="BG78" s="135">
        <f>SUM(BG70:BG77)</f>
        <v/>
      </c>
      <c r="BH78" s="135">
        <f>SUM(BH70:BH77)</f>
        <v/>
      </c>
      <c r="BI78" s="135">
        <f>SUM(BI70:BI77)</f>
        <v/>
      </c>
      <c r="BJ78" s="135">
        <f>SUM(BJ70:BJ77)</f>
        <v/>
      </c>
      <c r="BK78" s="135">
        <f>SUM(BK70:BK77)</f>
        <v/>
      </c>
      <c r="BL78" s="135">
        <f>SUM(BL70:BL77)</f>
        <v/>
      </c>
      <c r="BM78" s="135">
        <f>SUM(BM70:BM77)</f>
        <v/>
      </c>
      <c r="BN78" s="135">
        <f>SUM(BN70:BN77)</f>
        <v/>
      </c>
      <c r="BO78" s="135">
        <f>SUM(BO70:BO77)</f>
        <v/>
      </c>
      <c r="BP78" s="135">
        <f>SUM(BP70:BP77)</f>
        <v/>
      </c>
      <c r="BQ78" s="135">
        <f>SUM(BQ70:BQ77)</f>
        <v/>
      </c>
      <c r="BR78" s="135">
        <f>SUM(BR70:BR77)</f>
        <v/>
      </c>
      <c r="BS78" s="135">
        <f>SUM(BS70:BS77)</f>
        <v/>
      </c>
      <c r="BT78" s="135">
        <f>SUM(BT70:BT77)</f>
        <v/>
      </c>
      <c r="BU78" s="135">
        <f>SUM(BU70:BU77)</f>
        <v/>
      </c>
      <c r="BV78" s="135">
        <f>SUM(BV70:BV77)</f>
        <v/>
      </c>
      <c r="BW78" s="135">
        <f>SUM(BW70:BW77)</f>
        <v/>
      </c>
      <c r="BX78" s="135">
        <f>SUM(BX70:BX77)</f>
        <v/>
      </c>
      <c r="BY78" s="135">
        <f>SUM(BY70:BY77)</f>
        <v/>
      </c>
      <c r="BZ78" s="135">
        <f>SUM(BZ70:BZ77)</f>
        <v/>
      </c>
      <c r="CA78" s="135">
        <f>SUM(CA70:CA77)</f>
        <v/>
      </c>
      <c r="CB78" s="135">
        <f>SUM(CB70:CB77)</f>
        <v/>
      </c>
      <c r="CC78" s="135">
        <f>SUM(CC70:CC77)</f>
        <v/>
      </c>
      <c r="CD78" s="135">
        <f>SUM(CD70:CD77)</f>
        <v/>
      </c>
      <c r="CE78" s="135">
        <f>SUM(CE70:CE77)</f>
        <v/>
      </c>
      <c r="CF78" s="135">
        <f>SUM(CF70:CF77)</f>
        <v/>
      </c>
      <c r="CG78" s="135">
        <f>SUM(CG70:CG77)</f>
        <v/>
      </c>
      <c r="CH78" s="135">
        <f>SUM(CH70:CH77)</f>
        <v/>
      </c>
      <c r="CI78" s="135">
        <f>SUM(CI70:CI77)</f>
        <v/>
      </c>
      <c r="CJ78" s="135">
        <f>SUM(CJ70:CJ77)</f>
        <v/>
      </c>
      <c r="CK78" s="135">
        <f>SUM(CK70:CK77)</f>
        <v/>
      </c>
      <c r="CL78" s="135">
        <f>SUM(CL70:CL77)</f>
        <v/>
      </c>
      <c r="CM78" s="135">
        <f>SUM(CM70:CM77)</f>
        <v/>
      </c>
      <c r="CN78" s="135">
        <f>SUM(CN70:CN77)</f>
        <v/>
      </c>
      <c r="CO78" s="135">
        <f>SUM(CO70:CO77)</f>
        <v/>
      </c>
      <c r="CP78" s="135">
        <f>SUM(CP70:CP77)</f>
        <v/>
      </c>
      <c r="CQ78" s="135">
        <f>SUM(CQ70:CQ77)</f>
        <v/>
      </c>
      <c r="CR78" s="135">
        <f>SUM(CR70:CR77)</f>
        <v/>
      </c>
      <c r="CS78" s="135">
        <f>SUM(CS70:CS77)</f>
        <v/>
      </c>
      <c r="CU78" s="36" t="n"/>
      <c r="CV78" s="36" t="n"/>
      <c r="CW78" s="36" t="n"/>
      <c r="CX78" s="36" t="n"/>
      <c r="CY78" s="36" t="n"/>
      <c r="CZ78" s="36" t="n"/>
      <c r="DA78" s="36" t="n"/>
      <c r="DB78" s="36" t="n"/>
      <c r="DC78" s="36" t="n"/>
      <c r="DD78" s="36" t="n"/>
      <c r="DE78" s="36" t="n"/>
      <c r="DF78" s="36" t="n"/>
      <c r="DG78" s="36" t="n"/>
      <c r="DH78" s="36" t="n"/>
      <c r="DI78" s="36" t="n"/>
      <c r="DJ78" s="36" t="n"/>
      <c r="DK78" s="36" t="n"/>
      <c r="DL78" s="36" t="n"/>
      <c r="DM78" s="36" t="n"/>
      <c r="DN78" s="36" t="n"/>
      <c r="DO78" s="36" t="n"/>
      <c r="DP78" s="36" t="n"/>
      <c r="DQ78" s="36" t="n"/>
      <c r="DR78" s="36" t="n"/>
      <c r="DS78" s="36" t="n"/>
      <c r="DT78" s="36" t="n"/>
      <c r="DU78" s="36" t="n"/>
      <c r="DV78" s="36" t="n"/>
      <c r="DW78" s="36" t="n"/>
      <c r="DX78" s="36" t="n"/>
      <c r="DY78" s="36" t="n"/>
      <c r="DZ78" s="36" t="n"/>
      <c r="EA78" s="36" t="n"/>
      <c r="EB78" s="36" t="n"/>
      <c r="EC78" s="36" t="n"/>
      <c r="ED78" s="36" t="n"/>
      <c r="EE78" s="36" t="n"/>
      <c r="EF78" s="36" t="n"/>
      <c r="EG78" s="36" t="n"/>
      <c r="EH78" s="36" t="n"/>
      <c r="EI78" s="36" t="n"/>
      <c r="EJ78" s="36" t="n"/>
      <c r="EK78" s="36" t="n"/>
      <c r="EL78" s="36" t="n"/>
      <c r="EM78" s="36" t="n"/>
      <c r="EN78" s="36" t="n"/>
    </row>
    <row r="79">
      <c r="A79" s="302" t="inlineStr">
        <is>
          <t>009 - Perguruan Tinggi</t>
        </is>
      </c>
      <c r="C79" s="147" t="n"/>
      <c r="D79" s="149" t="n"/>
      <c r="E79" s="135" t="n"/>
      <c r="F79" s="135" t="n"/>
      <c r="G79" s="135" t="n"/>
      <c r="H79" s="135" t="n"/>
      <c r="I79" s="135" t="n"/>
      <c r="J79" s="135" t="n"/>
      <c r="K79" s="135" t="n"/>
      <c r="L79" s="135" t="n"/>
      <c r="M79" s="135" t="n"/>
      <c r="N79" s="135" t="n"/>
      <c r="O79" s="135" t="n"/>
      <c r="P79" s="135" t="n"/>
      <c r="Q79" s="135" t="n"/>
      <c r="R79" s="135" t="n"/>
      <c r="S79" s="135" t="n"/>
      <c r="T79" s="135" t="n"/>
      <c r="U79" s="135" t="n"/>
      <c r="V79" s="135" t="n"/>
      <c r="W79" s="135" t="n"/>
      <c r="X79" s="135" t="n"/>
      <c r="Y79" s="135" t="n"/>
      <c r="Z79" s="135" t="n"/>
      <c r="AA79" s="135" t="n"/>
      <c r="AB79" s="135" t="n"/>
      <c r="AC79" s="135" t="n"/>
      <c r="AD79" s="135" t="n"/>
      <c r="AE79" s="135" t="n"/>
      <c r="AF79" s="135" t="n"/>
      <c r="AG79" s="135" t="n"/>
      <c r="AH79" s="135" t="n"/>
      <c r="AI79" s="135" t="n"/>
      <c r="AJ79" s="135" t="n"/>
      <c r="AK79" s="135" t="n"/>
      <c r="AL79" s="135" t="n"/>
      <c r="AM79" s="135" t="n"/>
      <c r="AN79" s="135" t="n"/>
      <c r="AO79" s="135" t="n"/>
      <c r="AP79" s="135" t="n"/>
      <c r="AQ79" s="135" t="n"/>
      <c r="AR79" s="135" t="n"/>
      <c r="AS79" s="135" t="n"/>
      <c r="AT79" s="135" t="n"/>
      <c r="AU79" s="135" t="n"/>
      <c r="AV79" s="135" t="n"/>
      <c r="AW79" s="135" t="n"/>
      <c r="AX79" s="135" t="n"/>
      <c r="AY79" s="135" t="n"/>
      <c r="AZ79" s="135" t="n"/>
      <c r="BA79" s="135" t="n"/>
      <c r="BB79" s="135" t="n"/>
      <c r="BC79" s="135" t="n"/>
      <c r="BD79" s="135" t="n"/>
      <c r="BE79" s="135" t="n"/>
      <c r="BF79" s="135" t="n"/>
      <c r="BG79" s="135" t="n"/>
      <c r="BH79" s="135" t="n"/>
      <c r="BI79" s="135" t="n"/>
      <c r="BJ79" s="135" t="n"/>
      <c r="BK79" s="135" t="n"/>
      <c r="BL79" s="135" t="n"/>
      <c r="BM79" s="135" t="n"/>
      <c r="BN79" s="135" t="n"/>
      <c r="BO79" s="135" t="n"/>
      <c r="BP79" s="135" t="n"/>
      <c r="BQ79" s="135" t="n"/>
      <c r="BR79" s="135" t="n"/>
      <c r="BS79" s="135" t="n"/>
      <c r="BT79" s="135" t="n"/>
      <c r="BU79" s="135" t="n"/>
      <c r="BV79" s="135" t="n"/>
      <c r="BW79" s="135" t="n"/>
      <c r="BX79" s="135" t="n"/>
      <c r="BY79" s="135" t="n"/>
      <c r="BZ79" s="135" t="n"/>
      <c r="CA79" s="135" t="n"/>
      <c r="CB79" s="135" t="n"/>
      <c r="CC79" s="135" t="n"/>
      <c r="CD79" s="135" t="n"/>
      <c r="CE79" s="135" t="n"/>
      <c r="CF79" s="135" t="n"/>
      <c r="CG79" s="135" t="n"/>
      <c r="CH79" s="135" t="n"/>
      <c r="CI79" s="135" t="n"/>
      <c r="CJ79" s="135" t="n"/>
      <c r="CK79" s="135" t="n"/>
      <c r="CL79" s="135" t="n"/>
      <c r="CM79" s="135" t="n"/>
      <c r="CN79" s="135" t="n"/>
      <c r="CO79" s="135" t="n"/>
      <c r="CP79" s="135" t="n"/>
      <c r="CQ79" s="135" t="n"/>
      <c r="CR79" s="135" t="n"/>
      <c r="CS79" s="135" t="n"/>
      <c r="CU79" s="36" t="n"/>
      <c r="CV79" s="36" t="n"/>
      <c r="CW79" s="36" t="n"/>
      <c r="CX79" s="36" t="n"/>
      <c r="CY79" s="36" t="n"/>
      <c r="CZ79" s="36" t="n"/>
      <c r="DA79" s="36" t="n"/>
      <c r="DB79" s="36" t="n"/>
      <c r="DC79" s="36" t="n"/>
      <c r="DD79" s="36" t="n"/>
      <c r="DE79" s="36" t="n"/>
      <c r="DF79" s="36" t="n"/>
      <c r="DG79" s="36" t="n"/>
      <c r="DH79" s="36" t="n"/>
      <c r="DI79" s="36" t="n"/>
      <c r="DJ79" s="36" t="n"/>
      <c r="DK79" s="36" t="n"/>
      <c r="DL79" s="36" t="n"/>
      <c r="DM79" s="36" t="n"/>
      <c r="DN79" s="36" t="n"/>
      <c r="DO79" s="36" t="n"/>
      <c r="DP79" s="36" t="n"/>
      <c r="DQ79" s="36" t="n"/>
      <c r="DR79" s="36" t="n"/>
      <c r="DS79" s="36" t="n"/>
      <c r="DT79" s="36" t="n"/>
      <c r="DU79" s="36" t="n"/>
      <c r="DV79" s="36" t="n"/>
      <c r="DW79" s="36" t="n"/>
      <c r="DX79" s="36" t="n"/>
      <c r="DY79" s="36" t="n"/>
      <c r="DZ79" s="36" t="n"/>
      <c r="EA79" s="36" t="n"/>
      <c r="EB79" s="36" t="n"/>
      <c r="EC79" s="36" t="n"/>
      <c r="ED79" s="36" t="n"/>
      <c r="EE79" s="36" t="n"/>
      <c r="EF79" s="36" t="n"/>
      <c r="EG79" s="36" t="n"/>
      <c r="EH79" s="36" t="n"/>
      <c r="EI79" s="36" t="n"/>
      <c r="EJ79" s="36" t="n"/>
      <c r="EK79" s="36" t="n"/>
      <c r="EL79" s="36" t="n"/>
      <c r="EM79" s="36" t="n"/>
      <c r="EN79" s="36" t="n"/>
    </row>
    <row r="80">
      <c r="A80" s="306" t="n"/>
      <c r="B80" s="306" t="inlineStr">
        <is>
          <t>Nama Referensi</t>
        </is>
      </c>
      <c r="C80" s="147" t="n"/>
      <c r="D80" s="149" t="n"/>
      <c r="E80" s="135" t="n"/>
      <c r="F80" s="135" t="n"/>
      <c r="G80" s="135" t="n"/>
      <c r="H80" s="135" t="n"/>
      <c r="I80" s="135" t="n"/>
      <c r="J80" s="135" t="n"/>
      <c r="K80" s="135" t="n"/>
      <c r="L80" s="135" t="n"/>
      <c r="M80" s="135" t="n"/>
      <c r="N80" s="135" t="n"/>
      <c r="O80" s="135" t="n"/>
      <c r="P80" s="135" t="n"/>
      <c r="Q80" s="135" t="n"/>
      <c r="R80" s="135" t="n"/>
      <c r="S80" s="135" t="n"/>
      <c r="T80" s="135" t="n"/>
      <c r="U80" s="135" t="n"/>
      <c r="V80" s="135" t="n"/>
      <c r="W80" s="135" t="n"/>
      <c r="X80" s="135" t="n"/>
      <c r="Y80" s="135" t="n"/>
      <c r="Z80" s="135" t="n"/>
      <c r="AA80" s="135" t="n"/>
      <c r="AB80" s="135" t="n"/>
      <c r="AC80" s="135" t="n"/>
      <c r="AD80" s="135" t="n"/>
      <c r="AE80" s="135" t="n"/>
      <c r="AF80" s="135" t="n"/>
      <c r="AG80" s="135" t="n"/>
      <c r="AH80" s="135" t="n"/>
      <c r="AI80" s="135" t="n"/>
      <c r="AJ80" s="135" t="n"/>
      <c r="AK80" s="135" t="n"/>
      <c r="AL80" s="135" t="n"/>
      <c r="AM80" s="135" t="n"/>
      <c r="AN80" s="135" t="n"/>
      <c r="AO80" s="135" t="n"/>
      <c r="AP80" s="135" t="n"/>
      <c r="AQ80" s="135" t="n"/>
      <c r="AR80" s="135" t="n"/>
      <c r="AS80" s="135" t="n"/>
      <c r="AT80" s="135" t="n"/>
      <c r="AU80" s="135" t="n"/>
      <c r="AV80" s="135" t="n"/>
      <c r="AW80" s="135" t="n"/>
      <c r="AX80" s="135" t="n"/>
      <c r="AY80" s="135" t="n"/>
      <c r="AZ80" s="135" t="n"/>
      <c r="BA80" s="135" t="n"/>
      <c r="BB80" s="135" t="n"/>
      <c r="BC80" s="135" t="n"/>
      <c r="BD80" s="135" t="n"/>
      <c r="BE80" s="135" t="n"/>
      <c r="BF80" s="135" t="n"/>
      <c r="BG80" s="135" t="n"/>
      <c r="BH80" s="135" t="n"/>
      <c r="BI80" s="135" t="n"/>
      <c r="BJ80" s="135" t="n"/>
      <c r="BK80" s="135" t="n"/>
      <c r="BL80" s="135" t="n"/>
      <c r="BM80" s="135" t="n"/>
      <c r="BN80" s="135" t="n"/>
      <c r="BO80" s="135" t="n"/>
      <c r="BP80" s="135" t="n"/>
      <c r="BQ80" s="135" t="n"/>
      <c r="BR80" s="135" t="n"/>
      <c r="BS80" s="135" t="n"/>
      <c r="BT80" s="135" t="n"/>
      <c r="BU80" s="135" t="n"/>
      <c r="BV80" s="135" t="n"/>
      <c r="BW80" s="135" t="n"/>
      <c r="BX80" s="135" t="n"/>
      <c r="BY80" s="135" t="n"/>
      <c r="BZ80" s="135" t="n"/>
      <c r="CA80" s="135" t="n"/>
      <c r="CB80" s="135" t="n"/>
      <c r="CC80" s="135" t="n"/>
      <c r="CD80" s="135" t="n"/>
      <c r="CE80" s="135" t="n"/>
      <c r="CF80" s="135" t="n"/>
      <c r="CG80" s="135" t="n"/>
      <c r="CH80" s="135" t="n"/>
      <c r="CI80" s="135" t="n"/>
      <c r="CJ80" s="135" t="n"/>
      <c r="CK80" s="135" t="n"/>
      <c r="CL80" s="135" t="n"/>
      <c r="CM80" s="135" t="n"/>
      <c r="CN80" s="135" t="n"/>
      <c r="CO80" s="135" t="n"/>
      <c r="CP80" s="135" t="n"/>
      <c r="CQ80" s="135" t="n"/>
      <c r="CR80" s="135" t="n"/>
      <c r="CS80" s="135" t="n"/>
      <c r="CU80" s="36" t="n"/>
      <c r="CV80" s="36" t="n"/>
      <c r="CW80" s="36" t="n"/>
      <c r="CX80" s="36" t="n"/>
      <c r="CY80" s="36" t="n"/>
      <c r="CZ80" s="36" t="n"/>
      <c r="DA80" s="36" t="n"/>
      <c r="DB80" s="36" t="n"/>
      <c r="DC80" s="36" t="n"/>
      <c r="DD80" s="36" t="n"/>
      <c r="DE80" s="36" t="n"/>
      <c r="DF80" s="36" t="n"/>
      <c r="DG80" s="36" t="n"/>
      <c r="DH80" s="36" t="n"/>
      <c r="DI80" s="36" t="n"/>
      <c r="DJ80" s="36" t="n"/>
      <c r="DK80" s="36" t="n"/>
      <c r="DL80" s="36" t="n"/>
      <c r="DM80" s="36" t="n"/>
      <c r="DN80" s="36" t="n"/>
      <c r="DO80" s="36" t="n"/>
      <c r="DP80" s="36" t="n"/>
      <c r="DQ80" s="36" t="n"/>
      <c r="DR80" s="36" t="n"/>
      <c r="DS80" s="36" t="n"/>
      <c r="DT80" s="36" t="n"/>
      <c r="DU80" s="36" t="n"/>
      <c r="DV80" s="36" t="n"/>
      <c r="DW80" s="36" t="n"/>
      <c r="DX80" s="36" t="n"/>
      <c r="DY80" s="36" t="n"/>
      <c r="DZ80" s="36" t="n"/>
      <c r="EA80" s="36" t="n"/>
      <c r="EB80" s="36" t="n"/>
      <c r="EC80" s="36" t="n"/>
      <c r="ED80" s="36" t="n"/>
      <c r="EE80" s="36" t="n"/>
      <c r="EF80" s="36" t="n"/>
      <c r="EG80" s="36" t="n"/>
      <c r="EH80" s="36" t="n"/>
      <c r="EI80" s="36" t="n"/>
      <c r="EJ80" s="36" t="n"/>
      <c r="EK80" s="36" t="n"/>
      <c r="EL80" s="36" t="n"/>
      <c r="EM80" s="36" t="n"/>
      <c r="EN80" s="36" t="n"/>
    </row>
    <row r="81">
      <c r="A81" s="146" t="inlineStr">
        <is>
          <t>009.01</t>
        </is>
      </c>
      <c r="B81" s="146" t="inlineStr">
        <is>
          <t>MIPA</t>
        </is>
      </c>
      <c r="C81" s="147">
        <f>SUM(E81:CS81)</f>
        <v/>
      </c>
      <c r="D81" s="147" t="n"/>
      <c r="E81" s="135">
        <f>COUNTIF(AlumniPT, $A81)</f>
        <v/>
      </c>
      <c r="F81" s="135">
        <f>COUNTIF(BalaiPustakaPT, $A81)</f>
        <v/>
      </c>
      <c r="G81" s="135">
        <f>COUNTIF(KytaJayaMandiriCV, $A81)</f>
        <v/>
      </c>
      <c r="H81" s="135">
        <f>COUNTIF(SindunataCV, $A81)</f>
        <v/>
      </c>
      <c r="I81" s="135">
        <f>COUNTIF(SyiahKualaUniversityPress, $A81)</f>
        <v/>
      </c>
      <c r="J81" s="135">
        <f>COUNTIF(UINMALIKIPRESS, $A81)</f>
        <v/>
      </c>
      <c r="K81" s="135">
        <f>COUNTIF(UNISMAPRESS, $A81)</f>
        <v/>
      </c>
      <c r="L81" s="135">
        <f>COUNTIF(UnitomoPress, $A81)</f>
        <v/>
      </c>
      <c r="M81" s="135">
        <f>COUNTIF(TITIANILMUCV, $A81)</f>
        <v/>
      </c>
      <c r="N81" s="135">
        <f>COUNTIF(AlqaprintJatinangor, $A81)</f>
        <v/>
      </c>
      <c r="O81" s="135">
        <f>COUNTIF(AnantaVidyaCV, $A81)</f>
        <v/>
      </c>
      <c r="P81" s="135">
        <f>COUNTIF(AndiOffsetCV, $A81)</f>
        <v/>
      </c>
      <c r="Q81" s="135">
        <f>COUNTIF(BestariBuanaMurniGroupPT, $A81)</f>
        <v/>
      </c>
      <c r="R81" s="135">
        <f>COUNTIF(BintangSemestaMediaCV, $A81)</f>
        <v/>
      </c>
      <c r="S81" s="135">
        <f>COUNTIF(BPKTodungSutanGunungMuliaPT, $A81)</f>
        <v/>
      </c>
      <c r="T81" s="135">
        <f>COUNTIF(BrataFancyMediaPT, $A81)</f>
        <v/>
      </c>
      <c r="U81" s="135">
        <f>COUNTIF(BudiUtamaCVDeepublish, $A81)</f>
        <v/>
      </c>
      <c r="V81" s="135">
        <f>COUNTIF(BukaBukuPustaka, $A81)</f>
        <v/>
      </c>
      <c r="W81" s="135">
        <f>COUNTIF(BUMIAKSARAPT, $A81)</f>
        <v/>
      </c>
      <c r="X81" s="135">
        <f>COUNTIF(CahayaDuabelasSemestaPT, $A81)</f>
        <v/>
      </c>
      <c r="Y81" s="135">
        <f>COUNTIF(CitraAdityaBaktiPT, $A81)</f>
        <v/>
      </c>
      <c r="Z81" s="135">
        <f>COUNTIF(DeltaEdukasiPrimaCV, $A81)</f>
        <v/>
      </c>
      <c r="AA81" s="135">
        <f>COUNTIF(DIANDRAPRIMAMITRAMEDIACV, $A81)</f>
        <v/>
      </c>
      <c r="AB81" s="135">
        <f>COUNTIF(DuniaPustakaJayaPT, $A81)</f>
        <v/>
      </c>
      <c r="AC81" s="135">
        <f>COUNTIF(DutaPustakaIndonesiaPT, $A81)</f>
        <v/>
      </c>
      <c r="AD81" s="135">
        <f>COUNTIF(ElementaMediaLiterasiPT, $A81)</f>
        <v/>
      </c>
      <c r="AE81" s="135">
        <f>COUNTIF(ElexMediaKomputindoPT, $A81)</f>
        <v/>
      </c>
      <c r="AF81" s="135">
        <f>COUNTIF(EraAdicitraIntermediaPT, $A81)</f>
        <v/>
      </c>
      <c r="AG81" s="135">
        <f>COUNTIF(GarudaMasSejahteraCV, $A81)</f>
        <v/>
      </c>
      <c r="AH81" s="135">
        <f>COUNTIF(GavaMediaCV, $A81)</f>
        <v/>
      </c>
      <c r="AI81" s="135">
        <f>COUNTIF(GemaInsani, $A81)</f>
        <v/>
      </c>
      <c r="AJ81" s="135">
        <f>COUNTIF(GrahaPrintamaSelarasCV, $A81)</f>
        <v/>
      </c>
      <c r="AK81" s="135">
        <f>COUNTIF(GramediaPustakaUtamaPT, $A81)</f>
        <v/>
      </c>
      <c r="AL81" s="135">
        <f>COUNTIF(GrasindoGramediaWidiaSaranaIndonesia, $A81)</f>
        <v/>
      </c>
      <c r="AM81" s="135">
        <f>COUNTIF(IndivaMediaKreasiPT, $A81)</f>
        <v/>
      </c>
      <c r="AN81" s="135">
        <f>COUNTIF(IndocampCV, $A81)</f>
        <v/>
      </c>
      <c r="AO81" s="135">
        <f>COUNTIF(IndonesiaEmasGroup, $A81)</f>
        <v/>
      </c>
      <c r="AP81" s="135">
        <f>COUNTIF(IntanPariwaraGrupCempakaPutihPT, $A81)</f>
        <v/>
      </c>
      <c r="AQ81" s="135">
        <f>COUNTIF(InteraCV, $A81)</f>
        <v/>
      </c>
      <c r="AR81" s="135">
        <f>COUNTIF(JejakPublisherCV, $A81)</f>
        <v/>
      </c>
      <c r="AS81" s="135">
        <f>COUNTIF(JejakPustaka, $A81)</f>
        <v/>
      </c>
      <c r="AT81" s="135">
        <f>COUNTIF(JepePressMediaUtamaPT, $A81)</f>
        <v/>
      </c>
      <c r="AU81" s="135">
        <f>COUNTIF(KanisiusPT, $A81)</f>
        <v/>
      </c>
      <c r="AV81" s="135">
        <f>COUNTIF(KesaintBlancIndahPT, $A81)</f>
        <v/>
      </c>
      <c r="AW81" s="135">
        <f>COUNTIF(KompasMediaNusantaraPenerbitBukuKompas, $A81)</f>
        <v/>
      </c>
      <c r="AX81" s="135">
        <f>COUNTIF(LanggamPustaka, $A81)</f>
        <v/>
      </c>
      <c r="AY81" s="135">
        <f>COUNTIF(LatifKittoMahesaPT, $A81)</f>
        <v/>
      </c>
      <c r="AZ81" s="135">
        <f>COUNTIF(LENTERAHATIPT, $A81)</f>
        <v/>
      </c>
      <c r="BA81" s="135">
        <f>COUNTIF(LenteraPustakaIndonesia, $A81)</f>
        <v/>
      </c>
      <c r="BB81" s="135">
        <f>COUNTIF(LiterasiNusantaraAbadiGroupPT, $A81)</f>
        <v/>
      </c>
      <c r="BC81" s="135">
        <f>COUNTIF(LiterindoBerkahKaryaPT, $A81)</f>
        <v/>
      </c>
      <c r="BD81" s="135">
        <f>COUNTIF(LOKAAKSARACV, $A81)</f>
        <v/>
      </c>
      <c r="BE81" s="135">
        <f>COUNTIF(LuximaMetroMediaPT, $A81)</f>
        <v/>
      </c>
      <c r="BF81" s="135">
        <f>COUNTIF(MandarMajuCV, $A81)</f>
        <v/>
      </c>
      <c r="BG81" s="135">
        <f>COUNTIF(MediaAkselerasi, $A81)</f>
        <v/>
      </c>
      <c r="BH81" s="135">
        <f>COUNTIF(MediaCendekiaMuslimCV, $A81)</f>
        <v/>
      </c>
      <c r="BI81" s="135">
        <f>COUNTIF(MediaDinamikaSelarasPT, $A81)</f>
        <v/>
      </c>
      <c r="BJ81" s="135">
        <f>COUNTIF(MediaKaryaPutraCV, $A81)</f>
        <v/>
      </c>
      <c r="BK81" s="135">
        <f>COUNTIF(MediaPressindoPT, $A81)</f>
        <v/>
      </c>
      <c r="BL81" s="135">
        <f>COUNTIF(MediantaraSemestaPT, $A81)</f>
        <v/>
      </c>
      <c r="BM81" s="135">
        <f>COUNTIF(MelaniaPublishingCV, $A81)</f>
        <v/>
      </c>
      <c r="BN81" s="135">
        <f>COUNTIF(MutiaraAksaraCV, $A81)</f>
        <v/>
      </c>
      <c r="BO81" s="135">
        <f>COUNTIF(NafalGlobalNusantaraPT, $A81)</f>
        <v/>
      </c>
      <c r="BP81" s="135">
        <f>COUNTIF(NiagaSwadayaPT, $A81)</f>
        <v/>
      </c>
      <c r="BQ81" s="135">
        <f>COUNTIF(NuansaCendekiaCV, $A81)</f>
        <v/>
      </c>
      <c r="BR81" s="135">
        <f>COUNTIF(PenebarSwadayaPT, $A81)</f>
        <v/>
      </c>
      <c r="BS81" s="135">
        <f>COUNTIF(PenerbitAdab, $A81)</f>
        <v/>
      </c>
      <c r="BT81" s="135">
        <f>COUNTIF(PenerbitEGC, $A81)</f>
        <v/>
      </c>
      <c r="BU81" s="135">
        <f>COUNTIF(PenerbitIPBPressPT, $A81)</f>
        <v/>
      </c>
      <c r="BV81" s="135">
        <f>COUNTIF(PenerbitSalemba, $A81)</f>
        <v/>
      </c>
      <c r="BW81" s="135">
        <f>COUNTIF(PohonCahayaSemestaPT, $A81)</f>
        <v/>
      </c>
      <c r="BX81" s="135">
        <f>COUNTIF(PranaDinamikaSejahteraPT, $A81)</f>
        <v/>
      </c>
      <c r="BY81" s="135">
        <f>COUNTIF(PrenadaMediaGroup, $A81)</f>
        <v/>
      </c>
      <c r="BZ81" s="135">
        <f>COUNTIF(PusatDatadanAnalisaTempoPT, $A81)</f>
        <v/>
      </c>
      <c r="CA81" s="135">
        <f>COUNTIF(PuspaSwaraPT, $A81)</f>
        <v/>
      </c>
      <c r="CB81" s="135">
        <f>COUNTIF(PustakaBaruPress, $A81)</f>
        <v/>
      </c>
      <c r="CC81" s="135">
        <f>COUNTIF(PustakaBengawanCV, $A81)</f>
        <v/>
      </c>
      <c r="CD81" s="135">
        <f>COUNTIF(PustakaRumahCintaCV, $A81)</f>
        <v/>
      </c>
      <c r="CE81" s="135">
        <f>COUNTIF(RajaGrafindoPersadaPT, $A81)</f>
        <v/>
      </c>
      <c r="CF81" s="135">
        <f>COUNTIF(RajawaliIntanCemerlang, $A81)</f>
        <v/>
      </c>
      <c r="CG81" s="135">
        <f>COUNTIF(RayyanaKomunikasindoPT, $A81)</f>
        <v/>
      </c>
      <c r="CH81" s="135">
        <f>COUNTIF(RefikaAditamaPT, $A81)</f>
        <v/>
      </c>
      <c r="CI81" s="135">
        <f>COUNTIF(RemajaRosdakaryaPT, $A81)</f>
        <v/>
      </c>
      <c r="CJ81" s="135">
        <f>COUNTIF(ReneTurosIndonesiaPT, $A81)</f>
        <v/>
      </c>
      <c r="CK81" s="135">
        <f>COUNTIF(SaranaPancakaryaNusaPT, $A81)</f>
        <v/>
      </c>
      <c r="CL81" s="135">
        <f>COUNTIF(ScopindoMediaPustakaPT, $A81)</f>
        <v/>
      </c>
      <c r="CM81" s="135">
        <f>COUNTIF(SetiAjiCV, $A81)</f>
        <v/>
      </c>
      <c r="CN81" s="135">
        <f>COUNTIF(SinergiPrimaMagnaCV, $A81)</f>
        <v/>
      </c>
      <c r="CO81" s="135">
        <f>COUNTIF(TazkiaInvestindoUtamaPT, $A81)</f>
        <v/>
      </c>
      <c r="CP81" s="135">
        <f>COUNTIF(TeguhKaryaCV, $A81)</f>
        <v/>
      </c>
      <c r="CQ81" s="135">
        <f>COUNTIF(TigaSerangkaiPustakaMandiriPT, $A81)</f>
        <v/>
      </c>
      <c r="CR81" s="135">
        <f>COUNTIF(TrubusSwadayaPT, $A81)</f>
        <v/>
      </c>
      <c r="CS81" s="135">
        <f>COUNTIF(UGMPress, $A81)</f>
        <v/>
      </c>
      <c r="CU81" s="36" t="n"/>
      <c r="CV81" s="36" t="n"/>
      <c r="CW81" s="36" t="n"/>
      <c r="CX81" s="36" t="n"/>
      <c r="CY81" s="36" t="n"/>
      <c r="CZ81" s="36" t="n"/>
      <c r="DA81" s="36" t="n"/>
      <c r="DB81" s="36" t="n"/>
      <c r="DC81" s="36" t="n"/>
      <c r="DD81" s="36" t="n"/>
      <c r="DE81" s="36" t="n"/>
      <c r="DF81" s="36" t="n"/>
      <c r="DG81" s="36" t="n"/>
      <c r="DH81" s="36" t="n"/>
      <c r="DI81" s="36" t="n"/>
      <c r="DJ81" s="36" t="n"/>
      <c r="DK81" s="36" t="n"/>
      <c r="DL81" s="36" t="n"/>
      <c r="DM81" s="36" t="n"/>
      <c r="DN81" s="36" t="n"/>
      <c r="DO81" s="36" t="n"/>
      <c r="DP81" s="36" t="n"/>
      <c r="DQ81" s="36" t="n"/>
      <c r="DR81" s="36" t="n"/>
      <c r="DS81" s="36" t="n"/>
      <c r="DT81" s="36" t="n"/>
      <c r="DU81" s="36" t="n"/>
      <c r="DV81" s="36" t="n"/>
      <c r="DW81" s="36" t="n"/>
      <c r="DX81" s="36" t="n"/>
      <c r="DY81" s="36" t="n"/>
      <c r="DZ81" s="36" t="n"/>
      <c r="EA81" s="36" t="n"/>
      <c r="EB81" s="36" t="n"/>
      <c r="EC81" s="36" t="n"/>
      <c r="ED81" s="36" t="n"/>
      <c r="EE81" s="36" t="n"/>
      <c r="EF81" s="36" t="n"/>
      <c r="EG81" s="36" t="n"/>
      <c r="EH81" s="36" t="n"/>
      <c r="EI81" s="36" t="n"/>
      <c r="EJ81" s="36" t="n"/>
      <c r="EK81" s="36" t="n"/>
      <c r="EL81" s="36" t="n"/>
      <c r="EM81" s="36" t="n"/>
      <c r="EN81" s="36" t="n"/>
    </row>
    <row r="82">
      <c r="A82" s="146" t="inlineStr">
        <is>
          <t>009.02</t>
        </is>
      </c>
      <c r="B82" s="146" t="inlineStr">
        <is>
          <t>Kedokteran</t>
        </is>
      </c>
      <c r="C82" s="147">
        <f>SUM(E82:CS82)</f>
        <v/>
      </c>
      <c r="D82" s="147" t="n"/>
      <c r="E82" s="135">
        <f>COUNTIF(AlumniPT, $A82)</f>
        <v/>
      </c>
      <c r="F82" s="135">
        <f>COUNTIF(BalaiPustakaPT, $A82)</f>
        <v/>
      </c>
      <c r="G82" s="135">
        <f>COUNTIF(KytaJayaMandiriCV, $A82)</f>
        <v/>
      </c>
      <c r="H82" s="135">
        <f>COUNTIF(SindunataCV, $A82)</f>
        <v/>
      </c>
      <c r="I82" s="135">
        <f>COUNTIF(SyiahKualaUniversityPress, $A82)</f>
        <v/>
      </c>
      <c r="J82" s="135">
        <f>COUNTIF(UINMALIKIPRESS, $A82)</f>
        <v/>
      </c>
      <c r="K82" s="135">
        <f>COUNTIF(UNISMAPRESS, $A82)</f>
        <v/>
      </c>
      <c r="L82" s="135">
        <f>COUNTIF(UnitomoPress, $A82)</f>
        <v/>
      </c>
      <c r="M82" s="135">
        <f>COUNTIF(TITIANILMUCV, $A82)</f>
        <v/>
      </c>
      <c r="N82" s="135">
        <f>COUNTIF(AlqaprintJatinangor, $A82)</f>
        <v/>
      </c>
      <c r="O82" s="135">
        <f>COUNTIF(AnantaVidyaCV, $A82)</f>
        <v/>
      </c>
      <c r="P82" s="135">
        <f>COUNTIF(AndiOffsetCV, $A82)</f>
        <v/>
      </c>
      <c r="Q82" s="135">
        <f>COUNTIF(BestariBuanaMurniGroupPT, $A82)</f>
        <v/>
      </c>
      <c r="R82" s="135">
        <f>COUNTIF(BintangSemestaMediaCV, $A82)</f>
        <v/>
      </c>
      <c r="S82" s="135">
        <f>COUNTIF(BPKTodungSutanGunungMuliaPT, $A82)</f>
        <v/>
      </c>
      <c r="T82" s="135">
        <f>COUNTIF(BrataFancyMediaPT, $A82)</f>
        <v/>
      </c>
      <c r="U82" s="135">
        <f>COUNTIF(BudiUtamaCVDeepublish, $A82)</f>
        <v/>
      </c>
      <c r="V82" s="135">
        <f>COUNTIF(BukaBukuPustaka, $A82)</f>
        <v/>
      </c>
      <c r="W82" s="135">
        <f>COUNTIF(BUMIAKSARAPT, $A82)</f>
        <v/>
      </c>
      <c r="X82" s="135">
        <f>COUNTIF(CahayaDuabelasSemestaPT, $A82)</f>
        <v/>
      </c>
      <c r="Y82" s="135">
        <f>COUNTIF(CitraAdityaBaktiPT, $A82)</f>
        <v/>
      </c>
      <c r="Z82" s="135">
        <f>COUNTIF(DeltaEdukasiPrimaCV, $A82)</f>
        <v/>
      </c>
      <c r="AA82" s="135">
        <f>COUNTIF(DIANDRAPRIMAMITRAMEDIACV, $A82)</f>
        <v/>
      </c>
      <c r="AB82" s="135">
        <f>COUNTIF(DuniaPustakaJayaPT, $A82)</f>
        <v/>
      </c>
      <c r="AC82" s="135">
        <f>COUNTIF(DutaPustakaIndonesiaPT, $A82)</f>
        <v/>
      </c>
      <c r="AD82" s="135">
        <f>COUNTIF(ElementaMediaLiterasiPT, $A82)</f>
        <v/>
      </c>
      <c r="AE82" s="135">
        <f>COUNTIF(ElexMediaKomputindoPT, $A82)</f>
        <v/>
      </c>
      <c r="AF82" s="135">
        <f>COUNTIF(EraAdicitraIntermediaPT, $A82)</f>
        <v/>
      </c>
      <c r="AG82" s="135">
        <f>COUNTIF(GarudaMasSejahteraCV, $A82)</f>
        <v/>
      </c>
      <c r="AH82" s="135">
        <f>COUNTIF(GavaMediaCV, $A82)</f>
        <v/>
      </c>
      <c r="AI82" s="135">
        <f>COUNTIF(GemaInsani, $A82)</f>
        <v/>
      </c>
      <c r="AJ82" s="135">
        <f>COUNTIF(GrahaPrintamaSelarasCV, $A82)</f>
        <v/>
      </c>
      <c r="AK82" s="135">
        <f>COUNTIF(GramediaPustakaUtamaPT, $A82)</f>
        <v/>
      </c>
      <c r="AL82" s="135">
        <f>COUNTIF(GrasindoGramediaWidiaSaranaIndonesia, $A82)</f>
        <v/>
      </c>
      <c r="AM82" s="135">
        <f>COUNTIF(IndivaMediaKreasiPT, $A82)</f>
        <v/>
      </c>
      <c r="AN82" s="135">
        <f>COUNTIF(IndocampCV, $A82)</f>
        <v/>
      </c>
      <c r="AO82" s="135">
        <f>COUNTIF(IndonesiaEmasGroup, $A82)</f>
        <v/>
      </c>
      <c r="AP82" s="135">
        <f>COUNTIF(IntanPariwaraGrupCempakaPutihPT, $A82)</f>
        <v/>
      </c>
      <c r="AQ82" s="135">
        <f>COUNTIF(InteraCV, $A82)</f>
        <v/>
      </c>
      <c r="AR82" s="135">
        <f>COUNTIF(JejakPublisherCV, $A82)</f>
        <v/>
      </c>
      <c r="AS82" s="135">
        <f>COUNTIF(JejakPustaka, $A82)</f>
        <v/>
      </c>
      <c r="AT82" s="135">
        <f>COUNTIF(JepePressMediaUtamaPT, $A82)</f>
        <v/>
      </c>
      <c r="AU82" s="135">
        <f>COUNTIF(KanisiusPT, $A82)</f>
        <v/>
      </c>
      <c r="AV82" s="135">
        <f>COUNTIF(KesaintBlancIndahPT, $A82)</f>
        <v/>
      </c>
      <c r="AW82" s="135">
        <f>COUNTIF(KompasMediaNusantaraPenerbitBukuKompas, $A82)</f>
        <v/>
      </c>
      <c r="AX82" s="135">
        <f>COUNTIF(LanggamPustaka, $A82)</f>
        <v/>
      </c>
      <c r="AY82" s="135">
        <f>COUNTIF(LatifKittoMahesaPT, $A82)</f>
        <v/>
      </c>
      <c r="AZ82" s="135">
        <f>COUNTIF(LENTERAHATIPT, $A82)</f>
        <v/>
      </c>
      <c r="BA82" s="135">
        <f>COUNTIF(LenteraPustakaIndonesia, $A82)</f>
        <v/>
      </c>
      <c r="BB82" s="135">
        <f>COUNTIF(LiterasiNusantaraAbadiGroupPT, $A82)</f>
        <v/>
      </c>
      <c r="BC82" s="135">
        <f>COUNTIF(LiterindoBerkahKaryaPT, $A82)</f>
        <v/>
      </c>
      <c r="BD82" s="135">
        <f>COUNTIF(LOKAAKSARACV, $A82)</f>
        <v/>
      </c>
      <c r="BE82" s="135">
        <f>COUNTIF(LuximaMetroMediaPT, $A82)</f>
        <v/>
      </c>
      <c r="BF82" s="135">
        <f>COUNTIF(MandarMajuCV, $A82)</f>
        <v/>
      </c>
      <c r="BG82" s="135">
        <f>COUNTIF(MediaAkselerasi, $A82)</f>
        <v/>
      </c>
      <c r="BH82" s="135">
        <f>COUNTIF(MediaCendekiaMuslimCV, $A82)</f>
        <v/>
      </c>
      <c r="BI82" s="135">
        <f>COUNTIF(MediaDinamikaSelarasPT, $A82)</f>
        <v/>
      </c>
      <c r="BJ82" s="135">
        <f>COUNTIF(MediaKaryaPutraCV, $A82)</f>
        <v/>
      </c>
      <c r="BK82" s="135">
        <f>COUNTIF(MediaPressindoPT, $A82)</f>
        <v/>
      </c>
      <c r="BL82" s="135">
        <f>COUNTIF(MediantaraSemestaPT, $A82)</f>
        <v/>
      </c>
      <c r="BM82" s="135">
        <f>COUNTIF(MelaniaPublishingCV, $A82)</f>
        <v/>
      </c>
      <c r="BN82" s="135">
        <f>COUNTIF(MutiaraAksaraCV, $A82)</f>
        <v/>
      </c>
      <c r="BO82" s="135">
        <f>COUNTIF(NafalGlobalNusantaraPT, $A82)</f>
        <v/>
      </c>
      <c r="BP82" s="135">
        <f>COUNTIF(NiagaSwadayaPT, $A82)</f>
        <v/>
      </c>
      <c r="BQ82" s="135">
        <f>COUNTIF(NuansaCendekiaCV, $A82)</f>
        <v/>
      </c>
      <c r="BR82" s="135">
        <f>COUNTIF(PenebarSwadayaPT, $A82)</f>
        <v/>
      </c>
      <c r="BS82" s="135">
        <f>COUNTIF(PenerbitAdab, $A82)</f>
        <v/>
      </c>
      <c r="BT82" s="135">
        <f>COUNTIF(PenerbitEGC, $A82)</f>
        <v/>
      </c>
      <c r="BU82" s="135">
        <f>COUNTIF(PenerbitIPBPressPT, $A82)</f>
        <v/>
      </c>
      <c r="BV82" s="135">
        <f>COUNTIF(PenerbitSalemba, $A82)</f>
        <v/>
      </c>
      <c r="BW82" s="135">
        <f>COUNTIF(PohonCahayaSemestaPT, $A82)</f>
        <v/>
      </c>
      <c r="BX82" s="135">
        <f>COUNTIF(PranaDinamikaSejahteraPT, $A82)</f>
        <v/>
      </c>
      <c r="BY82" s="135">
        <f>COUNTIF(PrenadaMediaGroup, $A82)</f>
        <v/>
      </c>
      <c r="BZ82" s="135">
        <f>COUNTIF(PusatDatadanAnalisaTempoPT, $A82)</f>
        <v/>
      </c>
      <c r="CA82" s="135">
        <f>COUNTIF(PuspaSwaraPT, $A82)</f>
        <v/>
      </c>
      <c r="CB82" s="135">
        <f>COUNTIF(PustakaBaruPress, $A82)</f>
        <v/>
      </c>
      <c r="CC82" s="135">
        <f>COUNTIF(PustakaBengawanCV, $A82)</f>
        <v/>
      </c>
      <c r="CD82" s="135">
        <f>COUNTIF(PustakaRumahCintaCV, $A82)</f>
        <v/>
      </c>
      <c r="CE82" s="135">
        <f>COUNTIF(RajaGrafindoPersadaPT, $A82)</f>
        <v/>
      </c>
      <c r="CF82" s="135">
        <f>COUNTIF(RajawaliIntanCemerlang, $A82)</f>
        <v/>
      </c>
      <c r="CG82" s="135">
        <f>COUNTIF(RayyanaKomunikasindoPT, $A82)</f>
        <v/>
      </c>
      <c r="CH82" s="135">
        <f>COUNTIF(RefikaAditamaPT, $A82)</f>
        <v/>
      </c>
      <c r="CI82" s="135">
        <f>COUNTIF(RemajaRosdakaryaPT, $A82)</f>
        <v/>
      </c>
      <c r="CJ82" s="135">
        <f>COUNTIF(ReneTurosIndonesiaPT, $A82)</f>
        <v/>
      </c>
      <c r="CK82" s="135">
        <f>COUNTIF(SaranaPancakaryaNusaPT, $A82)</f>
        <v/>
      </c>
      <c r="CL82" s="135">
        <f>COUNTIF(ScopindoMediaPustakaPT, $A82)</f>
        <v/>
      </c>
      <c r="CM82" s="135">
        <f>COUNTIF(SetiAjiCV, $A82)</f>
        <v/>
      </c>
      <c r="CN82" s="135">
        <f>COUNTIF(SinergiPrimaMagnaCV, $A82)</f>
        <v/>
      </c>
      <c r="CO82" s="135">
        <f>COUNTIF(TazkiaInvestindoUtamaPT, $A82)</f>
        <v/>
      </c>
      <c r="CP82" s="135">
        <f>COUNTIF(TeguhKaryaCV, $A82)</f>
        <v/>
      </c>
      <c r="CQ82" s="135">
        <f>COUNTIF(TigaSerangkaiPustakaMandiriPT, $A82)</f>
        <v/>
      </c>
      <c r="CR82" s="135">
        <f>COUNTIF(TrubusSwadayaPT, $A82)</f>
        <v/>
      </c>
      <c r="CS82" s="135">
        <f>COUNTIF(UGMPress, $A82)</f>
        <v/>
      </c>
      <c r="CU82" s="36" t="n"/>
      <c r="CV82" s="36" t="n"/>
      <c r="CW82" s="36" t="n"/>
      <c r="CX82" s="36" t="n"/>
      <c r="CY82" s="36" t="n"/>
      <c r="CZ82" s="36" t="n"/>
      <c r="DA82" s="36" t="n"/>
      <c r="DB82" s="36" t="n"/>
      <c r="DC82" s="36" t="n"/>
      <c r="DD82" s="36" t="n"/>
      <c r="DE82" s="36" t="n"/>
      <c r="DF82" s="36" t="n"/>
      <c r="DG82" s="36" t="n"/>
      <c r="DH82" s="36" t="n"/>
      <c r="DI82" s="36" t="n"/>
      <c r="DJ82" s="36" t="n"/>
      <c r="DK82" s="36" t="n"/>
      <c r="DL82" s="36" t="n"/>
      <c r="DM82" s="36" t="n"/>
      <c r="DN82" s="36" t="n"/>
      <c r="DO82" s="36" t="n"/>
      <c r="DP82" s="36" t="n"/>
      <c r="DQ82" s="36" t="n"/>
      <c r="DR82" s="36" t="n"/>
      <c r="DS82" s="36" t="n"/>
      <c r="DT82" s="36" t="n"/>
      <c r="DU82" s="36" t="n"/>
      <c r="DV82" s="36" t="n"/>
      <c r="DW82" s="36" t="n"/>
      <c r="DX82" s="36" t="n"/>
      <c r="DY82" s="36" t="n"/>
      <c r="DZ82" s="36" t="n"/>
      <c r="EA82" s="36" t="n"/>
      <c r="EB82" s="36" t="n"/>
      <c r="EC82" s="36" t="n"/>
      <c r="ED82" s="36" t="n"/>
      <c r="EE82" s="36" t="n"/>
      <c r="EF82" s="36" t="n"/>
      <c r="EG82" s="36" t="n"/>
      <c r="EH82" s="36" t="n"/>
      <c r="EI82" s="36" t="n"/>
      <c r="EJ82" s="36" t="n"/>
      <c r="EK82" s="36" t="n"/>
      <c r="EL82" s="36" t="n"/>
      <c r="EM82" s="36" t="n"/>
      <c r="EN82" s="36" t="n"/>
    </row>
    <row r="83">
      <c r="A83" s="146" t="inlineStr">
        <is>
          <t>009.03</t>
        </is>
      </c>
      <c r="B83" s="146" t="inlineStr">
        <is>
          <t>Teknik</t>
        </is>
      </c>
      <c r="C83" s="147">
        <f>SUM(E83:CS83)</f>
        <v/>
      </c>
      <c r="D83" s="147" t="n"/>
      <c r="E83" s="135">
        <f>COUNTIF(AlumniPT, $A83)</f>
        <v/>
      </c>
      <c r="F83" s="135">
        <f>COUNTIF(BalaiPustakaPT, $A83)</f>
        <v/>
      </c>
      <c r="G83" s="135">
        <f>COUNTIF(KytaJayaMandiriCV, $A83)</f>
        <v/>
      </c>
      <c r="H83" s="135">
        <f>COUNTIF(SindunataCV, $A83)</f>
        <v/>
      </c>
      <c r="I83" s="135">
        <f>COUNTIF(SyiahKualaUniversityPress, $A83)</f>
        <v/>
      </c>
      <c r="J83" s="135">
        <f>COUNTIF(UINMALIKIPRESS, $A83)</f>
        <v/>
      </c>
      <c r="K83" s="135">
        <f>COUNTIF(UNISMAPRESS, $A83)</f>
        <v/>
      </c>
      <c r="L83" s="135">
        <f>COUNTIF(UnitomoPress, $A83)</f>
        <v/>
      </c>
      <c r="M83" s="135">
        <f>COUNTIF(TITIANILMUCV, $A83)</f>
        <v/>
      </c>
      <c r="N83" s="135">
        <f>COUNTIF(AlqaprintJatinangor, $A83)</f>
        <v/>
      </c>
      <c r="O83" s="135">
        <f>COUNTIF(AnantaVidyaCV, $A83)</f>
        <v/>
      </c>
      <c r="P83" s="135">
        <f>COUNTIF(AndiOffsetCV, $A83)</f>
        <v/>
      </c>
      <c r="Q83" s="135">
        <f>COUNTIF(BestariBuanaMurniGroupPT, $A83)</f>
        <v/>
      </c>
      <c r="R83" s="135">
        <f>COUNTIF(BintangSemestaMediaCV, $A83)</f>
        <v/>
      </c>
      <c r="S83" s="135">
        <f>COUNTIF(BPKTodungSutanGunungMuliaPT, $A83)</f>
        <v/>
      </c>
      <c r="T83" s="135">
        <f>COUNTIF(BrataFancyMediaPT, $A83)</f>
        <v/>
      </c>
      <c r="U83" s="135">
        <f>COUNTIF(BudiUtamaCVDeepublish, $A83)</f>
        <v/>
      </c>
      <c r="V83" s="135">
        <f>COUNTIF(BukaBukuPustaka, $A83)</f>
        <v/>
      </c>
      <c r="W83" s="135">
        <f>COUNTIF(BUMIAKSARAPT, $A83)</f>
        <v/>
      </c>
      <c r="X83" s="135">
        <f>COUNTIF(CahayaDuabelasSemestaPT, $A83)</f>
        <v/>
      </c>
      <c r="Y83" s="135">
        <f>COUNTIF(CitraAdityaBaktiPT, $A83)</f>
        <v/>
      </c>
      <c r="Z83" s="135">
        <f>COUNTIF(DeltaEdukasiPrimaCV, $A83)</f>
        <v/>
      </c>
      <c r="AA83" s="135">
        <f>COUNTIF(DIANDRAPRIMAMITRAMEDIACV, $A83)</f>
        <v/>
      </c>
      <c r="AB83" s="135">
        <f>COUNTIF(DuniaPustakaJayaPT, $A83)</f>
        <v/>
      </c>
      <c r="AC83" s="135">
        <f>COUNTIF(DutaPustakaIndonesiaPT, $A83)</f>
        <v/>
      </c>
      <c r="AD83" s="135">
        <f>COUNTIF(ElementaMediaLiterasiPT, $A83)</f>
        <v/>
      </c>
      <c r="AE83" s="135">
        <f>COUNTIF(ElexMediaKomputindoPT, $A83)</f>
        <v/>
      </c>
      <c r="AF83" s="135">
        <f>COUNTIF(EraAdicitraIntermediaPT, $A83)</f>
        <v/>
      </c>
      <c r="AG83" s="135">
        <f>COUNTIF(GarudaMasSejahteraCV, $A83)</f>
        <v/>
      </c>
      <c r="AH83" s="135">
        <f>COUNTIF(GavaMediaCV, $A83)</f>
        <v/>
      </c>
      <c r="AI83" s="135">
        <f>COUNTIF(GemaInsani, $A83)</f>
        <v/>
      </c>
      <c r="AJ83" s="135">
        <f>COUNTIF(GrahaPrintamaSelarasCV, $A83)</f>
        <v/>
      </c>
      <c r="AK83" s="135">
        <f>COUNTIF(GramediaPustakaUtamaPT, $A83)</f>
        <v/>
      </c>
      <c r="AL83" s="135">
        <f>COUNTIF(GrasindoGramediaWidiaSaranaIndonesia, $A83)</f>
        <v/>
      </c>
      <c r="AM83" s="135">
        <f>COUNTIF(IndivaMediaKreasiPT, $A83)</f>
        <v/>
      </c>
      <c r="AN83" s="135">
        <f>COUNTIF(IndocampCV, $A83)</f>
        <v/>
      </c>
      <c r="AO83" s="135">
        <f>COUNTIF(IndonesiaEmasGroup, $A83)</f>
        <v/>
      </c>
      <c r="AP83" s="135">
        <f>COUNTIF(IntanPariwaraGrupCempakaPutihPT, $A83)</f>
        <v/>
      </c>
      <c r="AQ83" s="135">
        <f>COUNTIF(InteraCV, $A83)</f>
        <v/>
      </c>
      <c r="AR83" s="135">
        <f>COUNTIF(JejakPublisherCV, $A83)</f>
        <v/>
      </c>
      <c r="AS83" s="135">
        <f>COUNTIF(JejakPustaka, $A83)</f>
        <v/>
      </c>
      <c r="AT83" s="135">
        <f>COUNTIF(JepePressMediaUtamaPT, $A83)</f>
        <v/>
      </c>
      <c r="AU83" s="135">
        <f>COUNTIF(KanisiusPT, $A83)</f>
        <v/>
      </c>
      <c r="AV83" s="135">
        <f>COUNTIF(KesaintBlancIndahPT, $A83)</f>
        <v/>
      </c>
      <c r="AW83" s="135">
        <f>COUNTIF(KompasMediaNusantaraPenerbitBukuKompas, $A83)</f>
        <v/>
      </c>
      <c r="AX83" s="135">
        <f>COUNTIF(LanggamPustaka, $A83)</f>
        <v/>
      </c>
      <c r="AY83" s="135">
        <f>COUNTIF(LatifKittoMahesaPT, $A83)</f>
        <v/>
      </c>
      <c r="AZ83" s="135">
        <f>COUNTIF(LENTERAHATIPT, $A83)</f>
        <v/>
      </c>
      <c r="BA83" s="135">
        <f>COUNTIF(LenteraPustakaIndonesia, $A83)</f>
        <v/>
      </c>
      <c r="BB83" s="135">
        <f>COUNTIF(LiterasiNusantaraAbadiGroupPT, $A83)</f>
        <v/>
      </c>
      <c r="BC83" s="135">
        <f>COUNTIF(LiterindoBerkahKaryaPT, $A83)</f>
        <v/>
      </c>
      <c r="BD83" s="135">
        <f>COUNTIF(LOKAAKSARACV, $A83)</f>
        <v/>
      </c>
      <c r="BE83" s="135">
        <f>COUNTIF(LuximaMetroMediaPT, $A83)</f>
        <v/>
      </c>
      <c r="BF83" s="135">
        <f>COUNTIF(MandarMajuCV, $A83)</f>
        <v/>
      </c>
      <c r="BG83" s="135">
        <f>COUNTIF(MediaAkselerasi, $A83)</f>
        <v/>
      </c>
      <c r="BH83" s="135">
        <f>COUNTIF(MediaCendekiaMuslimCV, $A83)</f>
        <v/>
      </c>
      <c r="BI83" s="135">
        <f>COUNTIF(MediaDinamikaSelarasPT, $A83)</f>
        <v/>
      </c>
      <c r="BJ83" s="135">
        <f>COUNTIF(MediaKaryaPutraCV, $A83)</f>
        <v/>
      </c>
      <c r="BK83" s="135">
        <f>COUNTIF(MediaPressindoPT, $A83)</f>
        <v/>
      </c>
      <c r="BL83" s="135">
        <f>COUNTIF(MediantaraSemestaPT, $A83)</f>
        <v/>
      </c>
      <c r="BM83" s="135">
        <f>COUNTIF(MelaniaPublishingCV, $A83)</f>
        <v/>
      </c>
      <c r="BN83" s="135">
        <f>COUNTIF(MutiaraAksaraCV, $A83)</f>
        <v/>
      </c>
      <c r="BO83" s="135">
        <f>COUNTIF(NafalGlobalNusantaraPT, $A83)</f>
        <v/>
      </c>
      <c r="BP83" s="135">
        <f>COUNTIF(NiagaSwadayaPT, $A83)</f>
        <v/>
      </c>
      <c r="BQ83" s="135">
        <f>COUNTIF(NuansaCendekiaCV, $A83)</f>
        <v/>
      </c>
      <c r="BR83" s="135">
        <f>COUNTIF(PenebarSwadayaPT, $A83)</f>
        <v/>
      </c>
      <c r="BS83" s="135">
        <f>COUNTIF(PenerbitAdab, $A83)</f>
        <v/>
      </c>
      <c r="BT83" s="135">
        <f>COUNTIF(PenerbitEGC, $A83)</f>
        <v/>
      </c>
      <c r="BU83" s="135">
        <f>COUNTIF(PenerbitIPBPressPT, $A83)</f>
        <v/>
      </c>
      <c r="BV83" s="135">
        <f>COUNTIF(PenerbitSalemba, $A83)</f>
        <v/>
      </c>
      <c r="BW83" s="135">
        <f>COUNTIF(PohonCahayaSemestaPT, $A83)</f>
        <v/>
      </c>
      <c r="BX83" s="135">
        <f>COUNTIF(PranaDinamikaSejahteraPT, $A83)</f>
        <v/>
      </c>
      <c r="BY83" s="135">
        <f>COUNTIF(PrenadaMediaGroup, $A83)</f>
        <v/>
      </c>
      <c r="BZ83" s="135">
        <f>COUNTIF(PusatDatadanAnalisaTempoPT, $A83)</f>
        <v/>
      </c>
      <c r="CA83" s="135">
        <f>COUNTIF(PuspaSwaraPT, $A83)</f>
        <v/>
      </c>
      <c r="CB83" s="135">
        <f>COUNTIF(PustakaBaruPress, $A83)</f>
        <v/>
      </c>
      <c r="CC83" s="135">
        <f>COUNTIF(PustakaBengawanCV, $A83)</f>
        <v/>
      </c>
      <c r="CD83" s="135">
        <f>COUNTIF(PustakaRumahCintaCV, $A83)</f>
        <v/>
      </c>
      <c r="CE83" s="135">
        <f>COUNTIF(RajaGrafindoPersadaPT, $A83)</f>
        <v/>
      </c>
      <c r="CF83" s="135">
        <f>COUNTIF(RajawaliIntanCemerlang, $A83)</f>
        <v/>
      </c>
      <c r="CG83" s="135">
        <f>COUNTIF(RayyanaKomunikasindoPT, $A83)</f>
        <v/>
      </c>
      <c r="CH83" s="135">
        <f>COUNTIF(RefikaAditamaPT, $A83)</f>
        <v/>
      </c>
      <c r="CI83" s="135">
        <f>COUNTIF(RemajaRosdakaryaPT, $A83)</f>
        <v/>
      </c>
      <c r="CJ83" s="135">
        <f>COUNTIF(ReneTurosIndonesiaPT, $A83)</f>
        <v/>
      </c>
      <c r="CK83" s="135">
        <f>COUNTIF(SaranaPancakaryaNusaPT, $A83)</f>
        <v/>
      </c>
      <c r="CL83" s="135">
        <f>COUNTIF(ScopindoMediaPustakaPT, $A83)</f>
        <v/>
      </c>
      <c r="CM83" s="135">
        <f>COUNTIF(SetiAjiCV, $A83)</f>
        <v/>
      </c>
      <c r="CN83" s="135">
        <f>COUNTIF(SinergiPrimaMagnaCV, $A83)</f>
        <v/>
      </c>
      <c r="CO83" s="135">
        <f>COUNTIF(TazkiaInvestindoUtamaPT, $A83)</f>
        <v/>
      </c>
      <c r="CP83" s="135">
        <f>COUNTIF(TeguhKaryaCV, $A83)</f>
        <v/>
      </c>
      <c r="CQ83" s="135">
        <f>COUNTIF(TigaSerangkaiPustakaMandiriPT, $A83)</f>
        <v/>
      </c>
      <c r="CR83" s="135">
        <f>COUNTIF(TrubusSwadayaPT, $A83)</f>
        <v/>
      </c>
      <c r="CS83" s="135">
        <f>COUNTIF(UGMPress, $A83)</f>
        <v/>
      </c>
      <c r="CU83" s="36" t="n"/>
      <c r="CV83" s="36" t="n"/>
      <c r="CW83" s="36" t="n"/>
      <c r="CX83" s="36" t="n"/>
      <c r="CY83" s="36" t="n"/>
      <c r="CZ83" s="36" t="n"/>
      <c r="DA83" s="36" t="n"/>
      <c r="DB83" s="36" t="n"/>
      <c r="DC83" s="36" t="n"/>
      <c r="DD83" s="36" t="n"/>
      <c r="DE83" s="36" t="n"/>
      <c r="DF83" s="36" t="n"/>
      <c r="DG83" s="36" t="n"/>
      <c r="DH83" s="36" t="n"/>
      <c r="DI83" s="36" t="n"/>
      <c r="DJ83" s="36" t="n"/>
      <c r="DK83" s="36" t="n"/>
      <c r="DL83" s="36" t="n"/>
      <c r="DM83" s="36" t="n"/>
      <c r="DN83" s="36" t="n"/>
      <c r="DO83" s="36" t="n"/>
      <c r="DP83" s="36" t="n"/>
      <c r="DQ83" s="36" t="n"/>
      <c r="DR83" s="36" t="n"/>
      <c r="DS83" s="36" t="n"/>
      <c r="DT83" s="36" t="n"/>
      <c r="DU83" s="36" t="n"/>
      <c r="DV83" s="36" t="n"/>
      <c r="DW83" s="36" t="n"/>
      <c r="DX83" s="36" t="n"/>
      <c r="DY83" s="36" t="n"/>
      <c r="DZ83" s="36" t="n"/>
      <c r="EA83" s="36" t="n"/>
      <c r="EB83" s="36" t="n"/>
      <c r="EC83" s="36" t="n"/>
      <c r="ED83" s="36" t="n"/>
      <c r="EE83" s="36" t="n"/>
      <c r="EF83" s="36" t="n"/>
      <c r="EG83" s="36" t="n"/>
      <c r="EH83" s="36" t="n"/>
      <c r="EI83" s="36" t="n"/>
      <c r="EJ83" s="36" t="n"/>
      <c r="EK83" s="36" t="n"/>
      <c r="EL83" s="36" t="n"/>
      <c r="EM83" s="36" t="n"/>
      <c r="EN83" s="36" t="n"/>
    </row>
    <row r="84">
      <c r="A84" s="146" t="inlineStr">
        <is>
          <t>009.04</t>
        </is>
      </c>
      <c r="B84" s="146" t="inlineStr">
        <is>
          <t>Arsitektur</t>
        </is>
      </c>
      <c r="C84" s="147">
        <f>SUM(E84:CS84)</f>
        <v/>
      </c>
      <c r="D84" s="147" t="n"/>
      <c r="E84" s="135">
        <f>COUNTIF(AlumniPT, $A84)</f>
        <v/>
      </c>
      <c r="F84" s="135">
        <f>COUNTIF(BalaiPustakaPT, $A84)</f>
        <v/>
      </c>
      <c r="G84" s="135">
        <f>COUNTIF(KytaJayaMandiriCV, $A84)</f>
        <v/>
      </c>
      <c r="H84" s="135">
        <f>COUNTIF(SindunataCV, $A84)</f>
        <v/>
      </c>
      <c r="I84" s="135">
        <f>COUNTIF(SyiahKualaUniversityPress, $A84)</f>
        <v/>
      </c>
      <c r="J84" s="135">
        <f>COUNTIF(UINMALIKIPRESS, $A84)</f>
        <v/>
      </c>
      <c r="K84" s="135">
        <f>COUNTIF(UNISMAPRESS, $A84)</f>
        <v/>
      </c>
      <c r="L84" s="135">
        <f>COUNTIF(UnitomoPress, $A84)</f>
        <v/>
      </c>
      <c r="M84" s="135">
        <f>COUNTIF(TITIANILMUCV, $A84)</f>
        <v/>
      </c>
      <c r="N84" s="135">
        <f>COUNTIF(AlqaprintJatinangor, $A84)</f>
        <v/>
      </c>
      <c r="O84" s="135">
        <f>COUNTIF(AnantaVidyaCV, $A84)</f>
        <v/>
      </c>
      <c r="P84" s="135">
        <f>COUNTIF(AndiOffsetCV, $A84)</f>
        <v/>
      </c>
      <c r="Q84" s="135">
        <f>COUNTIF(BestariBuanaMurniGroupPT, $A84)</f>
        <v/>
      </c>
      <c r="R84" s="135">
        <f>COUNTIF(BintangSemestaMediaCV, $A84)</f>
        <v/>
      </c>
      <c r="S84" s="135">
        <f>COUNTIF(BPKTodungSutanGunungMuliaPT, $A84)</f>
        <v/>
      </c>
      <c r="T84" s="135">
        <f>COUNTIF(BrataFancyMediaPT, $A84)</f>
        <v/>
      </c>
      <c r="U84" s="135">
        <f>COUNTIF(BudiUtamaCVDeepublish, $A84)</f>
        <v/>
      </c>
      <c r="V84" s="135">
        <f>COUNTIF(BukaBukuPustaka, $A84)</f>
        <v/>
      </c>
      <c r="W84" s="135">
        <f>COUNTIF(BUMIAKSARAPT, $A84)</f>
        <v/>
      </c>
      <c r="X84" s="135">
        <f>COUNTIF(CahayaDuabelasSemestaPT, $A84)</f>
        <v/>
      </c>
      <c r="Y84" s="135">
        <f>COUNTIF(CitraAdityaBaktiPT, $A84)</f>
        <v/>
      </c>
      <c r="Z84" s="135">
        <f>COUNTIF(DeltaEdukasiPrimaCV, $A84)</f>
        <v/>
      </c>
      <c r="AA84" s="135">
        <f>COUNTIF(DIANDRAPRIMAMITRAMEDIACV, $A84)</f>
        <v/>
      </c>
      <c r="AB84" s="135">
        <f>COUNTIF(DuniaPustakaJayaPT, $A84)</f>
        <v/>
      </c>
      <c r="AC84" s="135">
        <f>COUNTIF(DutaPustakaIndonesiaPT, $A84)</f>
        <v/>
      </c>
      <c r="AD84" s="135">
        <f>COUNTIF(ElementaMediaLiterasiPT, $A84)</f>
        <v/>
      </c>
      <c r="AE84" s="135">
        <f>COUNTIF(ElexMediaKomputindoPT, $A84)</f>
        <v/>
      </c>
      <c r="AF84" s="135">
        <f>COUNTIF(EraAdicitraIntermediaPT, $A84)</f>
        <v/>
      </c>
      <c r="AG84" s="135">
        <f>COUNTIF(GarudaMasSejahteraCV, $A84)</f>
        <v/>
      </c>
      <c r="AH84" s="135">
        <f>COUNTIF(GavaMediaCV, $A84)</f>
        <v/>
      </c>
      <c r="AI84" s="135">
        <f>COUNTIF(GemaInsani, $A84)</f>
        <v/>
      </c>
      <c r="AJ84" s="135">
        <f>COUNTIF(GrahaPrintamaSelarasCV, $A84)</f>
        <v/>
      </c>
      <c r="AK84" s="135">
        <f>COUNTIF(GramediaPustakaUtamaPT, $A84)</f>
        <v/>
      </c>
      <c r="AL84" s="135">
        <f>COUNTIF(GrasindoGramediaWidiaSaranaIndonesia, $A84)</f>
        <v/>
      </c>
      <c r="AM84" s="135">
        <f>COUNTIF(IndivaMediaKreasiPT, $A84)</f>
        <v/>
      </c>
      <c r="AN84" s="135">
        <f>COUNTIF(IndocampCV, $A84)</f>
        <v/>
      </c>
      <c r="AO84" s="135">
        <f>COUNTIF(IndonesiaEmasGroup, $A84)</f>
        <v/>
      </c>
      <c r="AP84" s="135">
        <f>COUNTIF(IntanPariwaraGrupCempakaPutihPT, $A84)</f>
        <v/>
      </c>
      <c r="AQ84" s="135">
        <f>COUNTIF(InteraCV, $A84)</f>
        <v/>
      </c>
      <c r="AR84" s="135">
        <f>COUNTIF(JejakPublisherCV, $A84)</f>
        <v/>
      </c>
      <c r="AS84" s="135">
        <f>COUNTIF(JejakPustaka, $A84)</f>
        <v/>
      </c>
      <c r="AT84" s="135">
        <f>COUNTIF(JepePressMediaUtamaPT, $A84)</f>
        <v/>
      </c>
      <c r="AU84" s="135">
        <f>COUNTIF(KanisiusPT, $A84)</f>
        <v/>
      </c>
      <c r="AV84" s="135">
        <f>COUNTIF(KesaintBlancIndahPT, $A84)</f>
        <v/>
      </c>
      <c r="AW84" s="135">
        <f>COUNTIF(KompasMediaNusantaraPenerbitBukuKompas, $A84)</f>
        <v/>
      </c>
      <c r="AX84" s="135">
        <f>COUNTIF(LanggamPustaka, $A84)</f>
        <v/>
      </c>
      <c r="AY84" s="135">
        <f>COUNTIF(LatifKittoMahesaPT, $A84)</f>
        <v/>
      </c>
      <c r="AZ84" s="135">
        <f>COUNTIF(LENTERAHATIPT, $A84)</f>
        <v/>
      </c>
      <c r="BA84" s="135">
        <f>COUNTIF(LenteraPustakaIndonesia, $A84)</f>
        <v/>
      </c>
      <c r="BB84" s="135">
        <f>COUNTIF(LiterasiNusantaraAbadiGroupPT, $A84)</f>
        <v/>
      </c>
      <c r="BC84" s="135">
        <f>COUNTIF(LiterindoBerkahKaryaPT, $A84)</f>
        <v/>
      </c>
      <c r="BD84" s="135">
        <f>COUNTIF(LOKAAKSARACV, $A84)</f>
        <v/>
      </c>
      <c r="BE84" s="135">
        <f>COUNTIF(LuximaMetroMediaPT, $A84)</f>
        <v/>
      </c>
      <c r="BF84" s="135">
        <f>COUNTIF(MandarMajuCV, $A84)</f>
        <v/>
      </c>
      <c r="BG84" s="135">
        <f>COUNTIF(MediaAkselerasi, $A84)</f>
        <v/>
      </c>
      <c r="BH84" s="135">
        <f>COUNTIF(MediaCendekiaMuslimCV, $A84)</f>
        <v/>
      </c>
      <c r="BI84" s="135">
        <f>COUNTIF(MediaDinamikaSelarasPT, $A84)</f>
        <v/>
      </c>
      <c r="BJ84" s="135">
        <f>COUNTIF(MediaKaryaPutraCV, $A84)</f>
        <v/>
      </c>
      <c r="BK84" s="135">
        <f>COUNTIF(MediaPressindoPT, $A84)</f>
        <v/>
      </c>
      <c r="BL84" s="135">
        <f>COUNTIF(MediantaraSemestaPT, $A84)</f>
        <v/>
      </c>
      <c r="BM84" s="135">
        <f>COUNTIF(MelaniaPublishingCV, $A84)</f>
        <v/>
      </c>
      <c r="BN84" s="135">
        <f>COUNTIF(MutiaraAksaraCV, $A84)</f>
        <v/>
      </c>
      <c r="BO84" s="135">
        <f>COUNTIF(NafalGlobalNusantaraPT, $A84)</f>
        <v/>
      </c>
      <c r="BP84" s="135">
        <f>COUNTIF(NiagaSwadayaPT, $A84)</f>
        <v/>
      </c>
      <c r="BQ84" s="135">
        <f>COUNTIF(NuansaCendekiaCV, $A84)</f>
        <v/>
      </c>
      <c r="BR84" s="135">
        <f>COUNTIF(PenebarSwadayaPT, $A84)</f>
        <v/>
      </c>
      <c r="BS84" s="135">
        <f>COUNTIF(PenerbitAdab, $A84)</f>
        <v/>
      </c>
      <c r="BT84" s="135">
        <f>COUNTIF(PenerbitEGC, $A84)</f>
        <v/>
      </c>
      <c r="BU84" s="135">
        <f>COUNTIF(PenerbitIPBPressPT, $A84)</f>
        <v/>
      </c>
      <c r="BV84" s="135">
        <f>COUNTIF(PenerbitSalemba, $A84)</f>
        <v/>
      </c>
      <c r="BW84" s="135">
        <f>COUNTIF(PohonCahayaSemestaPT, $A84)</f>
        <v/>
      </c>
      <c r="BX84" s="135">
        <f>COUNTIF(PranaDinamikaSejahteraPT, $A84)</f>
        <v/>
      </c>
      <c r="BY84" s="135">
        <f>COUNTIF(PrenadaMediaGroup, $A84)</f>
        <v/>
      </c>
      <c r="BZ84" s="135">
        <f>COUNTIF(PusatDatadanAnalisaTempoPT, $A84)</f>
        <v/>
      </c>
      <c r="CA84" s="135">
        <f>COUNTIF(PuspaSwaraPT, $A84)</f>
        <v/>
      </c>
      <c r="CB84" s="135">
        <f>COUNTIF(PustakaBaruPress, $A84)</f>
        <v/>
      </c>
      <c r="CC84" s="135">
        <f>COUNTIF(PustakaBengawanCV, $A84)</f>
        <v/>
      </c>
      <c r="CD84" s="135">
        <f>COUNTIF(PustakaRumahCintaCV, $A84)</f>
        <v/>
      </c>
      <c r="CE84" s="135">
        <f>COUNTIF(RajaGrafindoPersadaPT, $A84)</f>
        <v/>
      </c>
      <c r="CF84" s="135">
        <f>COUNTIF(RajawaliIntanCemerlang, $A84)</f>
        <v/>
      </c>
      <c r="CG84" s="135">
        <f>COUNTIF(RayyanaKomunikasindoPT, $A84)</f>
        <v/>
      </c>
      <c r="CH84" s="135">
        <f>COUNTIF(RefikaAditamaPT, $A84)</f>
        <v/>
      </c>
      <c r="CI84" s="135">
        <f>COUNTIF(RemajaRosdakaryaPT, $A84)</f>
        <v/>
      </c>
      <c r="CJ84" s="135">
        <f>COUNTIF(ReneTurosIndonesiaPT, $A84)</f>
        <v/>
      </c>
      <c r="CK84" s="135">
        <f>COUNTIF(SaranaPancakaryaNusaPT, $A84)</f>
        <v/>
      </c>
      <c r="CL84" s="135">
        <f>COUNTIF(ScopindoMediaPustakaPT, $A84)</f>
        <v/>
      </c>
      <c r="CM84" s="135">
        <f>COUNTIF(SetiAjiCV, $A84)</f>
        <v/>
      </c>
      <c r="CN84" s="135">
        <f>COUNTIF(SinergiPrimaMagnaCV, $A84)</f>
        <v/>
      </c>
      <c r="CO84" s="135">
        <f>COUNTIF(TazkiaInvestindoUtamaPT, $A84)</f>
        <v/>
      </c>
      <c r="CP84" s="135">
        <f>COUNTIF(TeguhKaryaCV, $A84)</f>
        <v/>
      </c>
      <c r="CQ84" s="135">
        <f>COUNTIF(TigaSerangkaiPustakaMandiriPT, $A84)</f>
        <v/>
      </c>
      <c r="CR84" s="135">
        <f>COUNTIF(TrubusSwadayaPT, $A84)</f>
        <v/>
      </c>
      <c r="CS84" s="135">
        <f>COUNTIF(UGMPress, $A84)</f>
        <v/>
      </c>
      <c r="CU84" s="36" t="n"/>
      <c r="CV84" s="36" t="n"/>
      <c r="CW84" s="36" t="n"/>
      <c r="CX84" s="36" t="n"/>
      <c r="CY84" s="36" t="n"/>
      <c r="CZ84" s="36" t="n"/>
      <c r="DA84" s="36" t="n"/>
      <c r="DB84" s="36" t="n"/>
      <c r="DC84" s="36" t="n"/>
      <c r="DD84" s="36" t="n"/>
      <c r="DE84" s="36" t="n"/>
      <c r="DF84" s="36" t="n"/>
      <c r="DG84" s="36" t="n"/>
      <c r="DH84" s="36" t="n"/>
      <c r="DI84" s="36" t="n"/>
      <c r="DJ84" s="36" t="n"/>
      <c r="DK84" s="36" t="n"/>
      <c r="DL84" s="36" t="n"/>
      <c r="DM84" s="36" t="n"/>
      <c r="DN84" s="36" t="n"/>
      <c r="DO84" s="36" t="n"/>
      <c r="DP84" s="36" t="n"/>
      <c r="DQ84" s="36" t="n"/>
      <c r="DR84" s="36" t="n"/>
      <c r="DS84" s="36" t="n"/>
      <c r="DT84" s="36" t="n"/>
      <c r="DU84" s="36" t="n"/>
      <c r="DV84" s="36" t="n"/>
      <c r="DW84" s="36" t="n"/>
      <c r="DX84" s="36" t="n"/>
      <c r="DY84" s="36" t="n"/>
      <c r="DZ84" s="36" t="n"/>
      <c r="EA84" s="36" t="n"/>
      <c r="EB84" s="36" t="n"/>
      <c r="EC84" s="36" t="n"/>
      <c r="ED84" s="36" t="n"/>
      <c r="EE84" s="36" t="n"/>
      <c r="EF84" s="36" t="n"/>
      <c r="EG84" s="36" t="n"/>
      <c r="EH84" s="36" t="n"/>
      <c r="EI84" s="36" t="n"/>
      <c r="EJ84" s="36" t="n"/>
      <c r="EK84" s="36" t="n"/>
      <c r="EL84" s="36" t="n"/>
      <c r="EM84" s="36" t="n"/>
      <c r="EN84" s="36" t="n"/>
    </row>
    <row r="85">
      <c r="A85" s="146" t="inlineStr">
        <is>
          <t>009.05</t>
        </is>
      </c>
      <c r="B85" s="146" t="inlineStr">
        <is>
          <t>Komputer</t>
        </is>
      </c>
      <c r="C85" s="147">
        <f>SUM(E85:CS85)</f>
        <v/>
      </c>
      <c r="D85" s="147" t="n"/>
      <c r="E85" s="135">
        <f>COUNTIF(AlumniPT, $A85)</f>
        <v/>
      </c>
      <c r="F85" s="135">
        <f>COUNTIF(BalaiPustakaPT, $A85)</f>
        <v/>
      </c>
      <c r="G85" s="135">
        <f>COUNTIF(KytaJayaMandiriCV, $A85)</f>
        <v/>
      </c>
      <c r="H85" s="135">
        <f>COUNTIF(SindunataCV, $A85)</f>
        <v/>
      </c>
      <c r="I85" s="135">
        <f>COUNTIF(SyiahKualaUniversityPress, $A85)</f>
        <v/>
      </c>
      <c r="J85" s="135">
        <f>COUNTIF(UINMALIKIPRESS, $A85)</f>
        <v/>
      </c>
      <c r="K85" s="135">
        <f>COUNTIF(UNISMAPRESS, $A85)</f>
        <v/>
      </c>
      <c r="L85" s="135">
        <f>COUNTIF(UnitomoPress, $A85)</f>
        <v/>
      </c>
      <c r="M85" s="135">
        <f>COUNTIF(TITIANILMUCV, $A85)</f>
        <v/>
      </c>
      <c r="N85" s="135">
        <f>COUNTIF(AlqaprintJatinangor, $A85)</f>
        <v/>
      </c>
      <c r="O85" s="135">
        <f>COUNTIF(AnantaVidyaCV, $A85)</f>
        <v/>
      </c>
      <c r="P85" s="135">
        <f>COUNTIF(AndiOffsetCV, $A85)</f>
        <v/>
      </c>
      <c r="Q85" s="135">
        <f>COUNTIF(BestariBuanaMurniGroupPT, $A85)</f>
        <v/>
      </c>
      <c r="R85" s="135">
        <f>COUNTIF(BintangSemestaMediaCV, $A85)</f>
        <v/>
      </c>
      <c r="S85" s="135">
        <f>COUNTIF(BPKTodungSutanGunungMuliaPT, $A85)</f>
        <v/>
      </c>
      <c r="T85" s="135">
        <f>COUNTIF(BrataFancyMediaPT, $A85)</f>
        <v/>
      </c>
      <c r="U85" s="135">
        <f>COUNTIF(BudiUtamaCVDeepublish, $A85)</f>
        <v/>
      </c>
      <c r="V85" s="135">
        <f>COUNTIF(BukaBukuPustaka, $A85)</f>
        <v/>
      </c>
      <c r="W85" s="135">
        <f>COUNTIF(BUMIAKSARAPT, $A85)</f>
        <v/>
      </c>
      <c r="X85" s="135">
        <f>COUNTIF(CahayaDuabelasSemestaPT, $A85)</f>
        <v/>
      </c>
      <c r="Y85" s="135">
        <f>COUNTIF(CitraAdityaBaktiPT, $A85)</f>
        <v/>
      </c>
      <c r="Z85" s="135">
        <f>COUNTIF(DeltaEdukasiPrimaCV, $A85)</f>
        <v/>
      </c>
      <c r="AA85" s="135">
        <f>COUNTIF(DIANDRAPRIMAMITRAMEDIACV, $A85)</f>
        <v/>
      </c>
      <c r="AB85" s="135">
        <f>COUNTIF(DuniaPustakaJayaPT, $A85)</f>
        <v/>
      </c>
      <c r="AC85" s="135">
        <f>COUNTIF(DutaPustakaIndonesiaPT, $A85)</f>
        <v/>
      </c>
      <c r="AD85" s="135">
        <f>COUNTIF(ElementaMediaLiterasiPT, $A85)</f>
        <v/>
      </c>
      <c r="AE85" s="135">
        <f>COUNTIF(ElexMediaKomputindoPT, $A85)</f>
        <v/>
      </c>
      <c r="AF85" s="135">
        <f>COUNTIF(EraAdicitraIntermediaPT, $A85)</f>
        <v/>
      </c>
      <c r="AG85" s="135">
        <f>COUNTIF(GarudaMasSejahteraCV, $A85)</f>
        <v/>
      </c>
      <c r="AH85" s="135">
        <f>COUNTIF(GavaMediaCV, $A85)</f>
        <v/>
      </c>
      <c r="AI85" s="135">
        <f>COUNTIF(GemaInsani, $A85)</f>
        <v/>
      </c>
      <c r="AJ85" s="135">
        <f>COUNTIF(GrahaPrintamaSelarasCV, $A85)</f>
        <v/>
      </c>
      <c r="AK85" s="135">
        <f>COUNTIF(GramediaPustakaUtamaPT, $A85)</f>
        <v/>
      </c>
      <c r="AL85" s="135">
        <f>COUNTIF(GrasindoGramediaWidiaSaranaIndonesia, $A85)</f>
        <v/>
      </c>
      <c r="AM85" s="135">
        <f>COUNTIF(IndivaMediaKreasiPT, $A85)</f>
        <v/>
      </c>
      <c r="AN85" s="135">
        <f>COUNTIF(IndocampCV, $A85)</f>
        <v/>
      </c>
      <c r="AO85" s="135">
        <f>COUNTIF(IndonesiaEmasGroup, $A85)</f>
        <v/>
      </c>
      <c r="AP85" s="135">
        <f>COUNTIF(IntanPariwaraGrupCempakaPutihPT, $A85)</f>
        <v/>
      </c>
      <c r="AQ85" s="135">
        <f>COUNTIF(InteraCV, $A85)</f>
        <v/>
      </c>
      <c r="AR85" s="135">
        <f>COUNTIF(JejakPublisherCV, $A85)</f>
        <v/>
      </c>
      <c r="AS85" s="135">
        <f>COUNTIF(JejakPustaka, $A85)</f>
        <v/>
      </c>
      <c r="AT85" s="135">
        <f>COUNTIF(JepePressMediaUtamaPT, $A85)</f>
        <v/>
      </c>
      <c r="AU85" s="135">
        <f>COUNTIF(KanisiusPT, $A85)</f>
        <v/>
      </c>
      <c r="AV85" s="135">
        <f>COUNTIF(KesaintBlancIndahPT, $A85)</f>
        <v/>
      </c>
      <c r="AW85" s="135">
        <f>COUNTIF(KompasMediaNusantaraPenerbitBukuKompas, $A85)</f>
        <v/>
      </c>
      <c r="AX85" s="135">
        <f>COUNTIF(LanggamPustaka, $A85)</f>
        <v/>
      </c>
      <c r="AY85" s="135">
        <f>COUNTIF(LatifKittoMahesaPT, $A85)</f>
        <v/>
      </c>
      <c r="AZ85" s="135">
        <f>COUNTIF(LENTERAHATIPT, $A85)</f>
        <v/>
      </c>
      <c r="BA85" s="135">
        <f>COUNTIF(LenteraPustakaIndonesia, $A85)</f>
        <v/>
      </c>
      <c r="BB85" s="135">
        <f>COUNTIF(LiterasiNusantaraAbadiGroupPT, $A85)</f>
        <v/>
      </c>
      <c r="BC85" s="135">
        <f>COUNTIF(LiterindoBerkahKaryaPT, $A85)</f>
        <v/>
      </c>
      <c r="BD85" s="135">
        <f>COUNTIF(LOKAAKSARACV, $A85)</f>
        <v/>
      </c>
      <c r="BE85" s="135">
        <f>COUNTIF(LuximaMetroMediaPT, $A85)</f>
        <v/>
      </c>
      <c r="BF85" s="135">
        <f>COUNTIF(MandarMajuCV, $A85)</f>
        <v/>
      </c>
      <c r="BG85" s="135">
        <f>COUNTIF(MediaAkselerasi, $A85)</f>
        <v/>
      </c>
      <c r="BH85" s="135">
        <f>COUNTIF(MediaCendekiaMuslimCV, $A85)</f>
        <v/>
      </c>
      <c r="BI85" s="135">
        <f>COUNTIF(MediaDinamikaSelarasPT, $A85)</f>
        <v/>
      </c>
      <c r="BJ85" s="135">
        <f>COUNTIF(MediaKaryaPutraCV, $A85)</f>
        <v/>
      </c>
      <c r="BK85" s="135">
        <f>COUNTIF(MediaPressindoPT, $A85)</f>
        <v/>
      </c>
      <c r="BL85" s="135">
        <f>COUNTIF(MediantaraSemestaPT, $A85)</f>
        <v/>
      </c>
      <c r="BM85" s="135">
        <f>COUNTIF(MelaniaPublishingCV, $A85)</f>
        <v/>
      </c>
      <c r="BN85" s="135">
        <f>COUNTIF(MutiaraAksaraCV, $A85)</f>
        <v/>
      </c>
      <c r="BO85" s="135">
        <f>COUNTIF(NafalGlobalNusantaraPT, $A85)</f>
        <v/>
      </c>
      <c r="BP85" s="135">
        <f>COUNTIF(NiagaSwadayaPT, $A85)</f>
        <v/>
      </c>
      <c r="BQ85" s="135">
        <f>COUNTIF(NuansaCendekiaCV, $A85)</f>
        <v/>
      </c>
      <c r="BR85" s="135">
        <f>COUNTIF(PenebarSwadayaPT, $A85)</f>
        <v/>
      </c>
      <c r="BS85" s="135">
        <f>COUNTIF(PenerbitAdab, $A85)</f>
        <v/>
      </c>
      <c r="BT85" s="135">
        <f>COUNTIF(PenerbitEGC, $A85)</f>
        <v/>
      </c>
      <c r="BU85" s="135">
        <f>COUNTIF(PenerbitIPBPressPT, $A85)</f>
        <v/>
      </c>
      <c r="BV85" s="135">
        <f>COUNTIF(PenerbitSalemba, $A85)</f>
        <v/>
      </c>
      <c r="BW85" s="135">
        <f>COUNTIF(PohonCahayaSemestaPT, $A85)</f>
        <v/>
      </c>
      <c r="BX85" s="135">
        <f>COUNTIF(PranaDinamikaSejahteraPT, $A85)</f>
        <v/>
      </c>
      <c r="BY85" s="135">
        <f>COUNTIF(PrenadaMediaGroup, $A85)</f>
        <v/>
      </c>
      <c r="BZ85" s="135">
        <f>COUNTIF(PusatDatadanAnalisaTempoPT, $A85)</f>
        <v/>
      </c>
      <c r="CA85" s="135">
        <f>COUNTIF(PuspaSwaraPT, $A85)</f>
        <v/>
      </c>
      <c r="CB85" s="135">
        <f>COUNTIF(PustakaBaruPress, $A85)</f>
        <v/>
      </c>
      <c r="CC85" s="135">
        <f>COUNTIF(PustakaBengawanCV, $A85)</f>
        <v/>
      </c>
      <c r="CD85" s="135">
        <f>COUNTIF(PustakaRumahCintaCV, $A85)</f>
        <v/>
      </c>
      <c r="CE85" s="135">
        <f>COUNTIF(RajaGrafindoPersadaPT, $A85)</f>
        <v/>
      </c>
      <c r="CF85" s="135">
        <f>COUNTIF(RajawaliIntanCemerlang, $A85)</f>
        <v/>
      </c>
      <c r="CG85" s="135">
        <f>COUNTIF(RayyanaKomunikasindoPT, $A85)</f>
        <v/>
      </c>
      <c r="CH85" s="135">
        <f>COUNTIF(RefikaAditamaPT, $A85)</f>
        <v/>
      </c>
      <c r="CI85" s="135">
        <f>COUNTIF(RemajaRosdakaryaPT, $A85)</f>
        <v/>
      </c>
      <c r="CJ85" s="135">
        <f>COUNTIF(ReneTurosIndonesiaPT, $A85)</f>
        <v/>
      </c>
      <c r="CK85" s="135">
        <f>COUNTIF(SaranaPancakaryaNusaPT, $A85)</f>
        <v/>
      </c>
      <c r="CL85" s="135">
        <f>COUNTIF(ScopindoMediaPustakaPT, $A85)</f>
        <v/>
      </c>
      <c r="CM85" s="135">
        <f>COUNTIF(SetiAjiCV, $A85)</f>
        <v/>
      </c>
      <c r="CN85" s="135">
        <f>COUNTIF(SinergiPrimaMagnaCV, $A85)</f>
        <v/>
      </c>
      <c r="CO85" s="135">
        <f>COUNTIF(TazkiaInvestindoUtamaPT, $A85)</f>
        <v/>
      </c>
      <c r="CP85" s="135">
        <f>COUNTIF(TeguhKaryaCV, $A85)</f>
        <v/>
      </c>
      <c r="CQ85" s="135">
        <f>COUNTIF(TigaSerangkaiPustakaMandiriPT, $A85)</f>
        <v/>
      </c>
      <c r="CR85" s="135">
        <f>COUNTIF(TrubusSwadayaPT, $A85)</f>
        <v/>
      </c>
      <c r="CS85" s="135">
        <f>COUNTIF(UGMPress, $A85)</f>
        <v/>
      </c>
      <c r="CU85" s="36" t="n"/>
      <c r="CV85" s="36" t="n"/>
      <c r="CW85" s="36" t="n"/>
      <c r="CX85" s="36" t="n"/>
      <c r="CY85" s="36" t="n"/>
      <c r="CZ85" s="36" t="n"/>
      <c r="DA85" s="36" t="n"/>
      <c r="DB85" s="36" t="n"/>
      <c r="DC85" s="36" t="n"/>
      <c r="DD85" s="36" t="n"/>
      <c r="DE85" s="36" t="n"/>
      <c r="DF85" s="36" t="n"/>
      <c r="DG85" s="36" t="n"/>
      <c r="DH85" s="36" t="n"/>
      <c r="DI85" s="36" t="n"/>
      <c r="DJ85" s="36" t="n"/>
      <c r="DK85" s="36" t="n"/>
      <c r="DL85" s="36" t="n"/>
      <c r="DM85" s="36" t="n"/>
      <c r="DN85" s="36" t="n"/>
      <c r="DO85" s="36" t="n"/>
      <c r="DP85" s="36" t="n"/>
      <c r="DQ85" s="36" t="n"/>
      <c r="DR85" s="36" t="n"/>
      <c r="DS85" s="36" t="n"/>
      <c r="DT85" s="36" t="n"/>
      <c r="DU85" s="36" t="n"/>
      <c r="DV85" s="36" t="n"/>
      <c r="DW85" s="36" t="n"/>
      <c r="DX85" s="36" t="n"/>
      <c r="DY85" s="36" t="n"/>
      <c r="DZ85" s="36" t="n"/>
      <c r="EA85" s="36" t="n"/>
      <c r="EB85" s="36" t="n"/>
      <c r="EC85" s="36" t="n"/>
      <c r="ED85" s="36" t="n"/>
      <c r="EE85" s="36" t="n"/>
      <c r="EF85" s="36" t="n"/>
      <c r="EG85" s="36" t="n"/>
      <c r="EH85" s="36" t="n"/>
      <c r="EI85" s="36" t="n"/>
      <c r="EJ85" s="36" t="n"/>
      <c r="EK85" s="36" t="n"/>
      <c r="EL85" s="36" t="n"/>
      <c r="EM85" s="36" t="n"/>
      <c r="EN85" s="36" t="n"/>
    </row>
    <row r="86">
      <c r="A86" s="146" t="inlineStr">
        <is>
          <t>009.06</t>
        </is>
      </c>
      <c r="B86" s="146" t="inlineStr">
        <is>
          <t>Kehutanan, Pertanian, Peternakan, dan Perikanan</t>
        </is>
      </c>
      <c r="C86" s="147">
        <f>SUM(E86:CS86)</f>
        <v/>
      </c>
      <c r="D86" s="147" t="n"/>
      <c r="E86" s="135">
        <f>COUNTIF(AlumniPT, $A86)</f>
        <v/>
      </c>
      <c r="F86" s="135">
        <f>COUNTIF(BalaiPustakaPT, $A86)</f>
        <v/>
      </c>
      <c r="G86" s="135">
        <f>COUNTIF(KytaJayaMandiriCV, $A86)</f>
        <v/>
      </c>
      <c r="H86" s="135">
        <f>COUNTIF(SindunataCV, $A86)</f>
        <v/>
      </c>
      <c r="I86" s="135">
        <f>COUNTIF(SyiahKualaUniversityPress, $A86)</f>
        <v/>
      </c>
      <c r="J86" s="135">
        <f>COUNTIF(UINMALIKIPRESS, $A86)</f>
        <v/>
      </c>
      <c r="K86" s="135">
        <f>COUNTIF(UNISMAPRESS, $A86)</f>
        <v/>
      </c>
      <c r="L86" s="135">
        <f>COUNTIF(UnitomoPress, $A86)</f>
        <v/>
      </c>
      <c r="M86" s="135">
        <f>COUNTIF(TITIANILMUCV, $A86)</f>
        <v/>
      </c>
      <c r="N86" s="135">
        <f>COUNTIF(AlqaprintJatinangor, $A86)</f>
        <v/>
      </c>
      <c r="O86" s="135">
        <f>COUNTIF(AnantaVidyaCV, $A86)</f>
        <v/>
      </c>
      <c r="P86" s="135">
        <f>COUNTIF(AndiOffsetCV, $A86)</f>
        <v/>
      </c>
      <c r="Q86" s="135">
        <f>COUNTIF(BestariBuanaMurniGroupPT, $A86)</f>
        <v/>
      </c>
      <c r="R86" s="135">
        <f>COUNTIF(BintangSemestaMediaCV, $A86)</f>
        <v/>
      </c>
      <c r="S86" s="135">
        <f>COUNTIF(BPKTodungSutanGunungMuliaPT, $A86)</f>
        <v/>
      </c>
      <c r="T86" s="135">
        <f>COUNTIF(BrataFancyMediaPT, $A86)</f>
        <v/>
      </c>
      <c r="U86" s="135">
        <f>COUNTIF(BudiUtamaCVDeepublish, $A86)</f>
        <v/>
      </c>
      <c r="V86" s="135">
        <f>COUNTIF(BukaBukuPustaka, $A86)</f>
        <v/>
      </c>
      <c r="W86" s="135">
        <f>COUNTIF(BUMIAKSARAPT, $A86)</f>
        <v/>
      </c>
      <c r="X86" s="135">
        <f>COUNTIF(CahayaDuabelasSemestaPT, $A86)</f>
        <v/>
      </c>
      <c r="Y86" s="135">
        <f>COUNTIF(CitraAdityaBaktiPT, $A86)</f>
        <v/>
      </c>
      <c r="Z86" s="135">
        <f>COUNTIF(DeltaEdukasiPrimaCV, $A86)</f>
        <v/>
      </c>
      <c r="AA86" s="135">
        <f>COUNTIF(DIANDRAPRIMAMITRAMEDIACV, $A86)</f>
        <v/>
      </c>
      <c r="AB86" s="135">
        <f>COUNTIF(DuniaPustakaJayaPT, $A86)</f>
        <v/>
      </c>
      <c r="AC86" s="135">
        <f>COUNTIF(DutaPustakaIndonesiaPT, $A86)</f>
        <v/>
      </c>
      <c r="AD86" s="135">
        <f>COUNTIF(ElementaMediaLiterasiPT, $A86)</f>
        <v/>
      </c>
      <c r="AE86" s="135">
        <f>COUNTIF(ElexMediaKomputindoPT, $A86)</f>
        <v/>
      </c>
      <c r="AF86" s="135">
        <f>COUNTIF(EraAdicitraIntermediaPT, $A86)</f>
        <v/>
      </c>
      <c r="AG86" s="135">
        <f>COUNTIF(GarudaMasSejahteraCV, $A86)</f>
        <v/>
      </c>
      <c r="AH86" s="135">
        <f>COUNTIF(GavaMediaCV, $A86)</f>
        <v/>
      </c>
      <c r="AI86" s="135">
        <f>COUNTIF(GemaInsani, $A86)</f>
        <v/>
      </c>
      <c r="AJ86" s="135">
        <f>COUNTIF(GrahaPrintamaSelarasCV, $A86)</f>
        <v/>
      </c>
      <c r="AK86" s="135">
        <f>COUNTIF(GramediaPustakaUtamaPT, $A86)</f>
        <v/>
      </c>
      <c r="AL86" s="135">
        <f>COUNTIF(GrasindoGramediaWidiaSaranaIndonesia, $A86)</f>
        <v/>
      </c>
      <c r="AM86" s="135">
        <f>COUNTIF(IndivaMediaKreasiPT, $A86)</f>
        <v/>
      </c>
      <c r="AN86" s="135">
        <f>COUNTIF(IndocampCV, $A86)</f>
        <v/>
      </c>
      <c r="AO86" s="135">
        <f>COUNTIF(IndonesiaEmasGroup, $A86)</f>
        <v/>
      </c>
      <c r="AP86" s="135">
        <f>COUNTIF(IntanPariwaraGrupCempakaPutihPT, $A86)</f>
        <v/>
      </c>
      <c r="AQ86" s="135">
        <f>COUNTIF(InteraCV, $A86)</f>
        <v/>
      </c>
      <c r="AR86" s="135">
        <f>COUNTIF(JejakPublisherCV, $A86)</f>
        <v/>
      </c>
      <c r="AS86" s="135">
        <f>COUNTIF(JejakPustaka, $A86)</f>
        <v/>
      </c>
      <c r="AT86" s="135">
        <f>COUNTIF(JepePressMediaUtamaPT, $A86)</f>
        <v/>
      </c>
      <c r="AU86" s="135">
        <f>COUNTIF(KanisiusPT, $A86)</f>
        <v/>
      </c>
      <c r="AV86" s="135">
        <f>COUNTIF(KesaintBlancIndahPT, $A86)</f>
        <v/>
      </c>
      <c r="AW86" s="135">
        <f>COUNTIF(KompasMediaNusantaraPenerbitBukuKompas, $A86)</f>
        <v/>
      </c>
      <c r="AX86" s="135">
        <f>COUNTIF(LanggamPustaka, $A86)</f>
        <v/>
      </c>
      <c r="AY86" s="135">
        <f>COUNTIF(LatifKittoMahesaPT, $A86)</f>
        <v/>
      </c>
      <c r="AZ86" s="135">
        <f>COUNTIF(LENTERAHATIPT, $A86)</f>
        <v/>
      </c>
      <c r="BA86" s="135">
        <f>COUNTIF(LenteraPustakaIndonesia, $A86)</f>
        <v/>
      </c>
      <c r="BB86" s="135">
        <f>COUNTIF(LiterasiNusantaraAbadiGroupPT, $A86)</f>
        <v/>
      </c>
      <c r="BC86" s="135">
        <f>COUNTIF(LiterindoBerkahKaryaPT, $A86)</f>
        <v/>
      </c>
      <c r="BD86" s="135">
        <f>COUNTIF(LOKAAKSARACV, $A86)</f>
        <v/>
      </c>
      <c r="BE86" s="135">
        <f>COUNTIF(LuximaMetroMediaPT, $A86)</f>
        <v/>
      </c>
      <c r="BF86" s="135">
        <f>COUNTIF(MandarMajuCV, $A86)</f>
        <v/>
      </c>
      <c r="BG86" s="135">
        <f>COUNTIF(MediaAkselerasi, $A86)</f>
        <v/>
      </c>
      <c r="BH86" s="135">
        <f>COUNTIF(MediaCendekiaMuslimCV, $A86)</f>
        <v/>
      </c>
      <c r="BI86" s="135">
        <f>COUNTIF(MediaDinamikaSelarasPT, $A86)</f>
        <v/>
      </c>
      <c r="BJ86" s="135">
        <f>COUNTIF(MediaKaryaPutraCV, $A86)</f>
        <v/>
      </c>
      <c r="BK86" s="135">
        <f>COUNTIF(MediaPressindoPT, $A86)</f>
        <v/>
      </c>
      <c r="BL86" s="135">
        <f>COUNTIF(MediantaraSemestaPT, $A86)</f>
        <v/>
      </c>
      <c r="BM86" s="135">
        <f>COUNTIF(MelaniaPublishingCV, $A86)</f>
        <v/>
      </c>
      <c r="BN86" s="135">
        <f>COUNTIF(MutiaraAksaraCV, $A86)</f>
        <v/>
      </c>
      <c r="BO86" s="135">
        <f>COUNTIF(NafalGlobalNusantaraPT, $A86)</f>
        <v/>
      </c>
      <c r="BP86" s="135">
        <f>COUNTIF(NiagaSwadayaPT, $A86)</f>
        <v/>
      </c>
      <c r="BQ86" s="135">
        <f>COUNTIF(NuansaCendekiaCV, $A86)</f>
        <v/>
      </c>
      <c r="BR86" s="135">
        <f>COUNTIF(PenebarSwadayaPT, $A86)</f>
        <v/>
      </c>
      <c r="BS86" s="135">
        <f>COUNTIF(PenerbitAdab, $A86)</f>
        <v/>
      </c>
      <c r="BT86" s="135">
        <f>COUNTIF(PenerbitEGC, $A86)</f>
        <v/>
      </c>
      <c r="BU86" s="135">
        <f>COUNTIF(PenerbitIPBPressPT, $A86)</f>
        <v/>
      </c>
      <c r="BV86" s="135">
        <f>COUNTIF(PenerbitSalemba, $A86)</f>
        <v/>
      </c>
      <c r="BW86" s="135">
        <f>COUNTIF(PohonCahayaSemestaPT, $A86)</f>
        <v/>
      </c>
      <c r="BX86" s="135">
        <f>COUNTIF(PranaDinamikaSejahteraPT, $A86)</f>
        <v/>
      </c>
      <c r="BY86" s="135">
        <f>COUNTIF(PrenadaMediaGroup, $A86)</f>
        <v/>
      </c>
      <c r="BZ86" s="135">
        <f>COUNTIF(PusatDatadanAnalisaTempoPT, $A86)</f>
        <v/>
      </c>
      <c r="CA86" s="135">
        <f>COUNTIF(PuspaSwaraPT, $A86)</f>
        <v/>
      </c>
      <c r="CB86" s="135">
        <f>COUNTIF(PustakaBaruPress, $A86)</f>
        <v/>
      </c>
      <c r="CC86" s="135">
        <f>COUNTIF(PustakaBengawanCV, $A86)</f>
        <v/>
      </c>
      <c r="CD86" s="135">
        <f>COUNTIF(PustakaRumahCintaCV, $A86)</f>
        <v/>
      </c>
      <c r="CE86" s="135">
        <f>COUNTIF(RajaGrafindoPersadaPT, $A86)</f>
        <v/>
      </c>
      <c r="CF86" s="135">
        <f>COUNTIF(RajawaliIntanCemerlang, $A86)</f>
        <v/>
      </c>
      <c r="CG86" s="135">
        <f>COUNTIF(RayyanaKomunikasindoPT, $A86)</f>
        <v/>
      </c>
      <c r="CH86" s="135">
        <f>COUNTIF(RefikaAditamaPT, $A86)</f>
        <v/>
      </c>
      <c r="CI86" s="135">
        <f>COUNTIF(RemajaRosdakaryaPT, $A86)</f>
        <v/>
      </c>
      <c r="CJ86" s="135">
        <f>COUNTIF(ReneTurosIndonesiaPT, $A86)</f>
        <v/>
      </c>
      <c r="CK86" s="135">
        <f>COUNTIF(SaranaPancakaryaNusaPT, $A86)</f>
        <v/>
      </c>
      <c r="CL86" s="135">
        <f>COUNTIF(ScopindoMediaPustakaPT, $A86)</f>
        <v/>
      </c>
      <c r="CM86" s="135">
        <f>COUNTIF(SetiAjiCV, $A86)</f>
        <v/>
      </c>
      <c r="CN86" s="135">
        <f>COUNTIF(SinergiPrimaMagnaCV, $A86)</f>
        <v/>
      </c>
      <c r="CO86" s="135">
        <f>COUNTIF(TazkiaInvestindoUtamaPT, $A86)</f>
        <v/>
      </c>
      <c r="CP86" s="135">
        <f>COUNTIF(TeguhKaryaCV, $A86)</f>
        <v/>
      </c>
      <c r="CQ86" s="135">
        <f>COUNTIF(TigaSerangkaiPustakaMandiriPT, $A86)</f>
        <v/>
      </c>
      <c r="CR86" s="135">
        <f>COUNTIF(TrubusSwadayaPT, $A86)</f>
        <v/>
      </c>
      <c r="CS86" s="135">
        <f>COUNTIF(UGMPress, $A86)</f>
        <v/>
      </c>
      <c r="CU86" s="36" t="n"/>
      <c r="CV86" s="36" t="n"/>
      <c r="CW86" s="36" t="n"/>
      <c r="CX86" s="36" t="n"/>
      <c r="CY86" s="36" t="n"/>
      <c r="CZ86" s="36" t="n"/>
      <c r="DA86" s="36" t="n"/>
      <c r="DB86" s="36" t="n"/>
      <c r="DC86" s="36" t="n"/>
      <c r="DD86" s="36" t="n"/>
      <c r="DE86" s="36" t="n"/>
      <c r="DF86" s="36" t="n"/>
      <c r="DG86" s="36" t="n"/>
      <c r="DH86" s="36" t="n"/>
      <c r="DI86" s="36" t="n"/>
      <c r="DJ86" s="36" t="n"/>
      <c r="DK86" s="36" t="n"/>
      <c r="DL86" s="36" t="n"/>
      <c r="DM86" s="36" t="n"/>
      <c r="DN86" s="36" t="n"/>
      <c r="DO86" s="36" t="n"/>
      <c r="DP86" s="36" t="n"/>
      <c r="DQ86" s="36" t="n"/>
      <c r="DR86" s="36" t="n"/>
      <c r="DS86" s="36" t="n"/>
      <c r="DT86" s="36" t="n"/>
      <c r="DU86" s="36" t="n"/>
      <c r="DV86" s="36" t="n"/>
      <c r="DW86" s="36" t="n"/>
      <c r="DX86" s="36" t="n"/>
      <c r="DY86" s="36" t="n"/>
      <c r="DZ86" s="36" t="n"/>
      <c r="EA86" s="36" t="n"/>
      <c r="EB86" s="36" t="n"/>
      <c r="EC86" s="36" t="n"/>
      <c r="ED86" s="36" t="n"/>
      <c r="EE86" s="36" t="n"/>
      <c r="EF86" s="36" t="n"/>
      <c r="EG86" s="36" t="n"/>
      <c r="EH86" s="36" t="n"/>
      <c r="EI86" s="36" t="n"/>
      <c r="EJ86" s="36" t="n"/>
      <c r="EK86" s="36" t="n"/>
      <c r="EL86" s="36" t="n"/>
      <c r="EM86" s="36" t="n"/>
      <c r="EN86" s="36" t="n"/>
    </row>
    <row r="87">
      <c r="A87" s="146" t="inlineStr">
        <is>
          <t>009.07</t>
        </is>
      </c>
      <c r="B87" s="146" t="inlineStr">
        <is>
          <t>Sosial dan politik</t>
        </is>
      </c>
      <c r="C87" s="147">
        <f>SUM(E87:CS87)</f>
        <v/>
      </c>
      <c r="D87" s="147" t="n"/>
      <c r="E87" s="135">
        <f>COUNTIF(AlumniPT, $A87)</f>
        <v/>
      </c>
      <c r="F87" s="135">
        <f>COUNTIF(BalaiPustakaPT, $A87)</f>
        <v/>
      </c>
      <c r="G87" s="135">
        <f>COUNTIF(KytaJayaMandiriCV, $A87)</f>
        <v/>
      </c>
      <c r="H87" s="135">
        <f>COUNTIF(SindunataCV, $A87)</f>
        <v/>
      </c>
      <c r="I87" s="135">
        <f>COUNTIF(SyiahKualaUniversityPress, $A87)</f>
        <v/>
      </c>
      <c r="J87" s="135">
        <f>COUNTIF(UINMALIKIPRESS, $A87)</f>
        <v/>
      </c>
      <c r="K87" s="135">
        <f>COUNTIF(UNISMAPRESS, $A87)</f>
        <v/>
      </c>
      <c r="L87" s="135">
        <f>COUNTIF(UnitomoPress, $A87)</f>
        <v/>
      </c>
      <c r="M87" s="135">
        <f>COUNTIF(TITIANILMUCV, $A87)</f>
        <v/>
      </c>
      <c r="N87" s="135">
        <f>COUNTIF(AlqaprintJatinangor, $A87)</f>
        <v/>
      </c>
      <c r="O87" s="135">
        <f>COUNTIF(AnantaVidyaCV, $A87)</f>
        <v/>
      </c>
      <c r="P87" s="135">
        <f>COUNTIF(AndiOffsetCV, $A87)</f>
        <v/>
      </c>
      <c r="Q87" s="135">
        <f>COUNTIF(BestariBuanaMurniGroupPT, $A87)</f>
        <v/>
      </c>
      <c r="R87" s="135">
        <f>COUNTIF(BintangSemestaMediaCV, $A87)</f>
        <v/>
      </c>
      <c r="S87" s="135">
        <f>COUNTIF(BPKTodungSutanGunungMuliaPT, $A87)</f>
        <v/>
      </c>
      <c r="T87" s="135">
        <f>COUNTIF(BrataFancyMediaPT, $A87)</f>
        <v/>
      </c>
      <c r="U87" s="135">
        <f>COUNTIF(BudiUtamaCVDeepublish, $A87)</f>
        <v/>
      </c>
      <c r="V87" s="135">
        <f>COUNTIF(BukaBukuPustaka, $A87)</f>
        <v/>
      </c>
      <c r="W87" s="135">
        <f>COUNTIF(BUMIAKSARAPT, $A87)</f>
        <v/>
      </c>
      <c r="X87" s="135">
        <f>COUNTIF(CahayaDuabelasSemestaPT, $A87)</f>
        <v/>
      </c>
      <c r="Y87" s="135">
        <f>COUNTIF(CitraAdityaBaktiPT, $A87)</f>
        <v/>
      </c>
      <c r="Z87" s="135">
        <f>COUNTIF(DeltaEdukasiPrimaCV, $A87)</f>
        <v/>
      </c>
      <c r="AA87" s="135">
        <f>COUNTIF(DIANDRAPRIMAMITRAMEDIACV, $A87)</f>
        <v/>
      </c>
      <c r="AB87" s="135">
        <f>COUNTIF(DuniaPustakaJayaPT, $A87)</f>
        <v/>
      </c>
      <c r="AC87" s="135">
        <f>COUNTIF(DutaPustakaIndonesiaPT, $A87)</f>
        <v/>
      </c>
      <c r="AD87" s="135">
        <f>COUNTIF(ElementaMediaLiterasiPT, $A87)</f>
        <v/>
      </c>
      <c r="AE87" s="135">
        <f>COUNTIF(ElexMediaKomputindoPT, $A87)</f>
        <v/>
      </c>
      <c r="AF87" s="135">
        <f>COUNTIF(EraAdicitraIntermediaPT, $A87)</f>
        <v/>
      </c>
      <c r="AG87" s="135">
        <f>COUNTIF(GarudaMasSejahteraCV, $A87)</f>
        <v/>
      </c>
      <c r="AH87" s="135">
        <f>COUNTIF(GavaMediaCV, $A87)</f>
        <v/>
      </c>
      <c r="AI87" s="135">
        <f>COUNTIF(GemaInsani, $A87)</f>
        <v/>
      </c>
      <c r="AJ87" s="135">
        <f>COUNTIF(GrahaPrintamaSelarasCV, $A87)</f>
        <v/>
      </c>
      <c r="AK87" s="135">
        <f>COUNTIF(GramediaPustakaUtamaPT, $A87)</f>
        <v/>
      </c>
      <c r="AL87" s="135">
        <f>COUNTIF(GrasindoGramediaWidiaSaranaIndonesia, $A87)</f>
        <v/>
      </c>
      <c r="AM87" s="135">
        <f>COUNTIF(IndivaMediaKreasiPT, $A87)</f>
        <v/>
      </c>
      <c r="AN87" s="135">
        <f>COUNTIF(IndocampCV, $A87)</f>
        <v/>
      </c>
      <c r="AO87" s="135">
        <f>COUNTIF(IndonesiaEmasGroup, $A87)</f>
        <v/>
      </c>
      <c r="AP87" s="135">
        <f>COUNTIF(IntanPariwaraGrupCempakaPutihPT, $A87)</f>
        <v/>
      </c>
      <c r="AQ87" s="135">
        <f>COUNTIF(InteraCV, $A87)</f>
        <v/>
      </c>
      <c r="AR87" s="135">
        <f>COUNTIF(JejakPublisherCV, $A87)</f>
        <v/>
      </c>
      <c r="AS87" s="135">
        <f>COUNTIF(JejakPustaka, $A87)</f>
        <v/>
      </c>
      <c r="AT87" s="135">
        <f>COUNTIF(JepePressMediaUtamaPT, $A87)</f>
        <v/>
      </c>
      <c r="AU87" s="135">
        <f>COUNTIF(KanisiusPT, $A87)</f>
        <v/>
      </c>
      <c r="AV87" s="135">
        <f>COUNTIF(KesaintBlancIndahPT, $A87)</f>
        <v/>
      </c>
      <c r="AW87" s="135">
        <f>COUNTIF(KompasMediaNusantaraPenerbitBukuKompas, $A87)</f>
        <v/>
      </c>
      <c r="AX87" s="135">
        <f>COUNTIF(LanggamPustaka, $A87)</f>
        <v/>
      </c>
      <c r="AY87" s="135">
        <f>COUNTIF(LatifKittoMahesaPT, $A87)</f>
        <v/>
      </c>
      <c r="AZ87" s="135">
        <f>COUNTIF(LENTERAHATIPT, $A87)</f>
        <v/>
      </c>
      <c r="BA87" s="135">
        <f>COUNTIF(LenteraPustakaIndonesia, $A87)</f>
        <v/>
      </c>
      <c r="BB87" s="135">
        <f>COUNTIF(LiterasiNusantaraAbadiGroupPT, $A87)</f>
        <v/>
      </c>
      <c r="BC87" s="135">
        <f>COUNTIF(LiterindoBerkahKaryaPT, $A87)</f>
        <v/>
      </c>
      <c r="BD87" s="135">
        <f>COUNTIF(LOKAAKSARACV, $A87)</f>
        <v/>
      </c>
      <c r="BE87" s="135">
        <f>COUNTIF(LuximaMetroMediaPT, $A87)</f>
        <v/>
      </c>
      <c r="BF87" s="135">
        <f>COUNTIF(MandarMajuCV, $A87)</f>
        <v/>
      </c>
      <c r="BG87" s="135">
        <f>COUNTIF(MediaAkselerasi, $A87)</f>
        <v/>
      </c>
      <c r="BH87" s="135">
        <f>COUNTIF(MediaCendekiaMuslimCV, $A87)</f>
        <v/>
      </c>
      <c r="BI87" s="135">
        <f>COUNTIF(MediaDinamikaSelarasPT, $A87)</f>
        <v/>
      </c>
      <c r="BJ87" s="135">
        <f>COUNTIF(MediaKaryaPutraCV, $A87)</f>
        <v/>
      </c>
      <c r="BK87" s="135">
        <f>COUNTIF(MediaPressindoPT, $A87)</f>
        <v/>
      </c>
      <c r="BL87" s="135">
        <f>COUNTIF(MediantaraSemestaPT, $A87)</f>
        <v/>
      </c>
      <c r="BM87" s="135">
        <f>COUNTIF(MelaniaPublishingCV, $A87)</f>
        <v/>
      </c>
      <c r="BN87" s="135">
        <f>COUNTIF(MutiaraAksaraCV, $A87)</f>
        <v/>
      </c>
      <c r="BO87" s="135">
        <f>COUNTIF(NafalGlobalNusantaraPT, $A87)</f>
        <v/>
      </c>
      <c r="BP87" s="135">
        <f>COUNTIF(NiagaSwadayaPT, $A87)</f>
        <v/>
      </c>
      <c r="BQ87" s="135">
        <f>COUNTIF(NuansaCendekiaCV, $A87)</f>
        <v/>
      </c>
      <c r="BR87" s="135">
        <f>COUNTIF(PenebarSwadayaPT, $A87)</f>
        <v/>
      </c>
      <c r="BS87" s="135">
        <f>COUNTIF(PenerbitAdab, $A87)</f>
        <v/>
      </c>
      <c r="BT87" s="135">
        <f>COUNTIF(PenerbitEGC, $A87)</f>
        <v/>
      </c>
      <c r="BU87" s="135">
        <f>COUNTIF(PenerbitIPBPressPT, $A87)</f>
        <v/>
      </c>
      <c r="BV87" s="135">
        <f>COUNTIF(PenerbitSalemba, $A87)</f>
        <v/>
      </c>
      <c r="BW87" s="135">
        <f>COUNTIF(PohonCahayaSemestaPT, $A87)</f>
        <v/>
      </c>
      <c r="BX87" s="135">
        <f>COUNTIF(PranaDinamikaSejahteraPT, $A87)</f>
        <v/>
      </c>
      <c r="BY87" s="135">
        <f>COUNTIF(PrenadaMediaGroup, $A87)</f>
        <v/>
      </c>
      <c r="BZ87" s="135">
        <f>COUNTIF(PusatDatadanAnalisaTempoPT, $A87)</f>
        <v/>
      </c>
      <c r="CA87" s="135">
        <f>COUNTIF(PuspaSwaraPT, $A87)</f>
        <v/>
      </c>
      <c r="CB87" s="135">
        <f>COUNTIF(PustakaBaruPress, $A87)</f>
        <v/>
      </c>
      <c r="CC87" s="135">
        <f>COUNTIF(PustakaBengawanCV, $A87)</f>
        <v/>
      </c>
      <c r="CD87" s="135">
        <f>COUNTIF(PustakaRumahCintaCV, $A87)</f>
        <v/>
      </c>
      <c r="CE87" s="135">
        <f>COUNTIF(RajaGrafindoPersadaPT, $A87)</f>
        <v/>
      </c>
      <c r="CF87" s="135">
        <f>COUNTIF(RajawaliIntanCemerlang, $A87)</f>
        <v/>
      </c>
      <c r="CG87" s="135">
        <f>COUNTIF(RayyanaKomunikasindoPT, $A87)</f>
        <v/>
      </c>
      <c r="CH87" s="135">
        <f>COUNTIF(RefikaAditamaPT, $A87)</f>
        <v/>
      </c>
      <c r="CI87" s="135">
        <f>COUNTIF(RemajaRosdakaryaPT, $A87)</f>
        <v/>
      </c>
      <c r="CJ87" s="135">
        <f>COUNTIF(ReneTurosIndonesiaPT, $A87)</f>
        <v/>
      </c>
      <c r="CK87" s="135">
        <f>COUNTIF(SaranaPancakaryaNusaPT, $A87)</f>
        <v/>
      </c>
      <c r="CL87" s="135">
        <f>COUNTIF(ScopindoMediaPustakaPT, $A87)</f>
        <v/>
      </c>
      <c r="CM87" s="135">
        <f>COUNTIF(SetiAjiCV, $A87)</f>
        <v/>
      </c>
      <c r="CN87" s="135">
        <f>COUNTIF(SinergiPrimaMagnaCV, $A87)</f>
        <v/>
      </c>
      <c r="CO87" s="135">
        <f>COUNTIF(TazkiaInvestindoUtamaPT, $A87)</f>
        <v/>
      </c>
      <c r="CP87" s="135">
        <f>COUNTIF(TeguhKaryaCV, $A87)</f>
        <v/>
      </c>
      <c r="CQ87" s="135">
        <f>COUNTIF(TigaSerangkaiPustakaMandiriPT, $A87)</f>
        <v/>
      </c>
      <c r="CR87" s="135">
        <f>COUNTIF(TrubusSwadayaPT, $A87)</f>
        <v/>
      </c>
      <c r="CS87" s="135">
        <f>COUNTIF(UGMPress, $A87)</f>
        <v/>
      </c>
      <c r="CU87" s="36" t="n"/>
      <c r="CV87" s="36" t="n"/>
      <c r="CW87" s="36" t="n"/>
      <c r="CX87" s="36" t="n"/>
      <c r="CY87" s="36" t="n"/>
      <c r="CZ87" s="36" t="n"/>
      <c r="DA87" s="36" t="n"/>
      <c r="DB87" s="36" t="n"/>
      <c r="DC87" s="36" t="n"/>
      <c r="DD87" s="36" t="n"/>
      <c r="DE87" s="36" t="n"/>
      <c r="DF87" s="36" t="n"/>
      <c r="DG87" s="36" t="n"/>
      <c r="DH87" s="36" t="n"/>
      <c r="DI87" s="36" t="n"/>
      <c r="DJ87" s="36" t="n"/>
      <c r="DK87" s="36" t="n"/>
      <c r="DL87" s="36" t="n"/>
      <c r="DM87" s="36" t="n"/>
      <c r="DN87" s="36" t="n"/>
      <c r="DO87" s="36" t="n"/>
      <c r="DP87" s="36" t="n"/>
      <c r="DQ87" s="36" t="n"/>
      <c r="DR87" s="36" t="n"/>
      <c r="DS87" s="36" t="n"/>
      <c r="DT87" s="36" t="n"/>
      <c r="DU87" s="36" t="n"/>
      <c r="DV87" s="36" t="n"/>
      <c r="DW87" s="36" t="n"/>
      <c r="DX87" s="36" t="n"/>
      <c r="DY87" s="36" t="n"/>
      <c r="DZ87" s="36" t="n"/>
      <c r="EA87" s="36" t="n"/>
      <c r="EB87" s="36" t="n"/>
      <c r="EC87" s="36" t="n"/>
      <c r="ED87" s="36" t="n"/>
      <c r="EE87" s="36" t="n"/>
      <c r="EF87" s="36" t="n"/>
      <c r="EG87" s="36" t="n"/>
      <c r="EH87" s="36" t="n"/>
      <c r="EI87" s="36" t="n"/>
      <c r="EJ87" s="36" t="n"/>
      <c r="EK87" s="36" t="n"/>
      <c r="EL87" s="36" t="n"/>
      <c r="EM87" s="36" t="n"/>
      <c r="EN87" s="36" t="n"/>
    </row>
    <row r="88">
      <c r="A88" s="146" t="inlineStr">
        <is>
          <t>009.08</t>
        </is>
      </c>
      <c r="B88" s="146" t="inlineStr">
        <is>
          <t>Komunikasi</t>
        </is>
      </c>
      <c r="C88" s="147">
        <f>SUM(E88:CS88)</f>
        <v/>
      </c>
      <c r="D88" s="147" t="n"/>
      <c r="E88" s="135">
        <f>COUNTIF(AlumniPT, $A88)</f>
        <v/>
      </c>
      <c r="F88" s="135">
        <f>COUNTIF(BalaiPustakaPT, $A88)</f>
        <v/>
      </c>
      <c r="G88" s="135">
        <f>COUNTIF(KytaJayaMandiriCV, $A88)</f>
        <v/>
      </c>
      <c r="H88" s="135">
        <f>COUNTIF(SindunataCV, $A88)</f>
        <v/>
      </c>
      <c r="I88" s="135">
        <f>COUNTIF(SyiahKualaUniversityPress, $A88)</f>
        <v/>
      </c>
      <c r="J88" s="135">
        <f>COUNTIF(UINMALIKIPRESS, $A88)</f>
        <v/>
      </c>
      <c r="K88" s="135">
        <f>COUNTIF(UNISMAPRESS, $A88)</f>
        <v/>
      </c>
      <c r="L88" s="135">
        <f>COUNTIF(UnitomoPress, $A88)</f>
        <v/>
      </c>
      <c r="M88" s="135">
        <f>COUNTIF(TITIANILMUCV, $A88)</f>
        <v/>
      </c>
      <c r="N88" s="135">
        <f>COUNTIF(AlqaprintJatinangor, $A88)</f>
        <v/>
      </c>
      <c r="O88" s="135">
        <f>COUNTIF(AnantaVidyaCV, $A88)</f>
        <v/>
      </c>
      <c r="P88" s="135">
        <f>COUNTIF(AndiOffsetCV, $A88)</f>
        <v/>
      </c>
      <c r="Q88" s="135">
        <f>COUNTIF(BestariBuanaMurniGroupPT, $A88)</f>
        <v/>
      </c>
      <c r="R88" s="135">
        <f>COUNTIF(BintangSemestaMediaCV, $A88)</f>
        <v/>
      </c>
      <c r="S88" s="135">
        <f>COUNTIF(BPKTodungSutanGunungMuliaPT, $A88)</f>
        <v/>
      </c>
      <c r="T88" s="135">
        <f>COUNTIF(BrataFancyMediaPT, $A88)</f>
        <v/>
      </c>
      <c r="U88" s="135">
        <f>COUNTIF(BudiUtamaCVDeepublish, $A88)</f>
        <v/>
      </c>
      <c r="V88" s="135">
        <f>COUNTIF(BukaBukuPustaka, $A88)</f>
        <v/>
      </c>
      <c r="W88" s="135">
        <f>COUNTIF(BUMIAKSARAPT, $A88)</f>
        <v/>
      </c>
      <c r="X88" s="135">
        <f>COUNTIF(CahayaDuabelasSemestaPT, $A88)</f>
        <v/>
      </c>
      <c r="Y88" s="135">
        <f>COUNTIF(CitraAdityaBaktiPT, $A88)</f>
        <v/>
      </c>
      <c r="Z88" s="135">
        <f>COUNTIF(DeltaEdukasiPrimaCV, $A88)</f>
        <v/>
      </c>
      <c r="AA88" s="135">
        <f>COUNTIF(DIANDRAPRIMAMITRAMEDIACV, $A88)</f>
        <v/>
      </c>
      <c r="AB88" s="135">
        <f>COUNTIF(DuniaPustakaJayaPT, $A88)</f>
        <v/>
      </c>
      <c r="AC88" s="135">
        <f>COUNTIF(DutaPustakaIndonesiaPT, $A88)</f>
        <v/>
      </c>
      <c r="AD88" s="135">
        <f>COUNTIF(ElementaMediaLiterasiPT, $A88)</f>
        <v/>
      </c>
      <c r="AE88" s="135">
        <f>COUNTIF(ElexMediaKomputindoPT, $A88)</f>
        <v/>
      </c>
      <c r="AF88" s="135">
        <f>COUNTIF(EraAdicitraIntermediaPT, $A88)</f>
        <v/>
      </c>
      <c r="AG88" s="135">
        <f>COUNTIF(GarudaMasSejahteraCV, $A88)</f>
        <v/>
      </c>
      <c r="AH88" s="135">
        <f>COUNTIF(GavaMediaCV, $A88)</f>
        <v/>
      </c>
      <c r="AI88" s="135">
        <f>COUNTIF(GemaInsani, $A88)</f>
        <v/>
      </c>
      <c r="AJ88" s="135">
        <f>COUNTIF(GrahaPrintamaSelarasCV, $A88)</f>
        <v/>
      </c>
      <c r="AK88" s="135">
        <f>COUNTIF(GramediaPustakaUtamaPT, $A88)</f>
        <v/>
      </c>
      <c r="AL88" s="135">
        <f>COUNTIF(GrasindoGramediaWidiaSaranaIndonesia, $A88)</f>
        <v/>
      </c>
      <c r="AM88" s="135">
        <f>COUNTIF(IndivaMediaKreasiPT, $A88)</f>
        <v/>
      </c>
      <c r="AN88" s="135">
        <f>COUNTIF(IndocampCV, $A88)</f>
        <v/>
      </c>
      <c r="AO88" s="135">
        <f>COUNTIF(IndonesiaEmasGroup, $A88)</f>
        <v/>
      </c>
      <c r="AP88" s="135">
        <f>COUNTIF(IntanPariwaraGrupCempakaPutihPT, $A88)</f>
        <v/>
      </c>
      <c r="AQ88" s="135">
        <f>COUNTIF(InteraCV, $A88)</f>
        <v/>
      </c>
      <c r="AR88" s="135">
        <f>COUNTIF(JejakPublisherCV, $A88)</f>
        <v/>
      </c>
      <c r="AS88" s="135">
        <f>COUNTIF(JejakPustaka, $A88)</f>
        <v/>
      </c>
      <c r="AT88" s="135">
        <f>COUNTIF(JepePressMediaUtamaPT, $A88)</f>
        <v/>
      </c>
      <c r="AU88" s="135">
        <f>COUNTIF(KanisiusPT, $A88)</f>
        <v/>
      </c>
      <c r="AV88" s="135">
        <f>COUNTIF(KesaintBlancIndahPT, $A88)</f>
        <v/>
      </c>
      <c r="AW88" s="135">
        <f>COUNTIF(KompasMediaNusantaraPenerbitBukuKompas, $A88)</f>
        <v/>
      </c>
      <c r="AX88" s="135">
        <f>COUNTIF(LanggamPustaka, $A88)</f>
        <v/>
      </c>
      <c r="AY88" s="135">
        <f>COUNTIF(LatifKittoMahesaPT, $A88)</f>
        <v/>
      </c>
      <c r="AZ88" s="135">
        <f>COUNTIF(LENTERAHATIPT, $A88)</f>
        <v/>
      </c>
      <c r="BA88" s="135">
        <f>COUNTIF(LenteraPustakaIndonesia, $A88)</f>
        <v/>
      </c>
      <c r="BB88" s="135">
        <f>COUNTIF(LiterasiNusantaraAbadiGroupPT, $A88)</f>
        <v/>
      </c>
      <c r="BC88" s="135">
        <f>COUNTIF(LiterindoBerkahKaryaPT, $A88)</f>
        <v/>
      </c>
      <c r="BD88" s="135">
        <f>COUNTIF(LOKAAKSARACV, $A88)</f>
        <v/>
      </c>
      <c r="BE88" s="135">
        <f>COUNTIF(LuximaMetroMediaPT, $A88)</f>
        <v/>
      </c>
      <c r="BF88" s="135">
        <f>COUNTIF(MandarMajuCV, $A88)</f>
        <v/>
      </c>
      <c r="BG88" s="135">
        <f>COUNTIF(MediaAkselerasi, $A88)</f>
        <v/>
      </c>
      <c r="BH88" s="135">
        <f>COUNTIF(MediaCendekiaMuslimCV, $A88)</f>
        <v/>
      </c>
      <c r="BI88" s="135">
        <f>COUNTIF(MediaDinamikaSelarasPT, $A88)</f>
        <v/>
      </c>
      <c r="BJ88" s="135">
        <f>COUNTIF(MediaKaryaPutraCV, $A88)</f>
        <v/>
      </c>
      <c r="BK88" s="135">
        <f>COUNTIF(MediaPressindoPT, $A88)</f>
        <v/>
      </c>
      <c r="BL88" s="135">
        <f>COUNTIF(MediantaraSemestaPT, $A88)</f>
        <v/>
      </c>
      <c r="BM88" s="135">
        <f>COUNTIF(MelaniaPublishingCV, $A88)</f>
        <v/>
      </c>
      <c r="BN88" s="135">
        <f>COUNTIF(MutiaraAksaraCV, $A88)</f>
        <v/>
      </c>
      <c r="BO88" s="135">
        <f>COUNTIF(NafalGlobalNusantaraPT, $A88)</f>
        <v/>
      </c>
      <c r="BP88" s="135">
        <f>COUNTIF(NiagaSwadayaPT, $A88)</f>
        <v/>
      </c>
      <c r="BQ88" s="135">
        <f>COUNTIF(NuansaCendekiaCV, $A88)</f>
        <v/>
      </c>
      <c r="BR88" s="135">
        <f>COUNTIF(PenebarSwadayaPT, $A88)</f>
        <v/>
      </c>
      <c r="BS88" s="135">
        <f>COUNTIF(PenerbitAdab, $A88)</f>
        <v/>
      </c>
      <c r="BT88" s="135">
        <f>COUNTIF(PenerbitEGC, $A88)</f>
        <v/>
      </c>
      <c r="BU88" s="135">
        <f>COUNTIF(PenerbitIPBPressPT, $A88)</f>
        <v/>
      </c>
      <c r="BV88" s="135">
        <f>COUNTIF(PenerbitSalemba, $A88)</f>
        <v/>
      </c>
      <c r="BW88" s="135">
        <f>COUNTIF(PohonCahayaSemestaPT, $A88)</f>
        <v/>
      </c>
      <c r="BX88" s="135">
        <f>COUNTIF(PranaDinamikaSejahteraPT, $A88)</f>
        <v/>
      </c>
      <c r="BY88" s="135">
        <f>COUNTIF(PrenadaMediaGroup, $A88)</f>
        <v/>
      </c>
      <c r="BZ88" s="135">
        <f>COUNTIF(PusatDatadanAnalisaTempoPT, $A88)</f>
        <v/>
      </c>
      <c r="CA88" s="135">
        <f>COUNTIF(PuspaSwaraPT, $A88)</f>
        <v/>
      </c>
      <c r="CB88" s="135">
        <f>COUNTIF(PustakaBaruPress, $A88)</f>
        <v/>
      </c>
      <c r="CC88" s="135">
        <f>COUNTIF(PustakaBengawanCV, $A88)</f>
        <v/>
      </c>
      <c r="CD88" s="135">
        <f>COUNTIF(PustakaRumahCintaCV, $A88)</f>
        <v/>
      </c>
      <c r="CE88" s="135">
        <f>COUNTIF(RajaGrafindoPersadaPT, $A88)</f>
        <v/>
      </c>
      <c r="CF88" s="135">
        <f>COUNTIF(RajawaliIntanCemerlang, $A88)</f>
        <v/>
      </c>
      <c r="CG88" s="135">
        <f>COUNTIF(RayyanaKomunikasindoPT, $A88)</f>
        <v/>
      </c>
      <c r="CH88" s="135">
        <f>COUNTIF(RefikaAditamaPT, $A88)</f>
        <v/>
      </c>
      <c r="CI88" s="135">
        <f>COUNTIF(RemajaRosdakaryaPT, $A88)</f>
        <v/>
      </c>
      <c r="CJ88" s="135">
        <f>COUNTIF(ReneTurosIndonesiaPT, $A88)</f>
        <v/>
      </c>
      <c r="CK88" s="135">
        <f>COUNTIF(SaranaPancakaryaNusaPT, $A88)</f>
        <v/>
      </c>
      <c r="CL88" s="135">
        <f>COUNTIF(ScopindoMediaPustakaPT, $A88)</f>
        <v/>
      </c>
      <c r="CM88" s="135">
        <f>COUNTIF(SetiAjiCV, $A88)</f>
        <v/>
      </c>
      <c r="CN88" s="135">
        <f>COUNTIF(SinergiPrimaMagnaCV, $A88)</f>
        <v/>
      </c>
      <c r="CO88" s="135">
        <f>COUNTIF(TazkiaInvestindoUtamaPT, $A88)</f>
        <v/>
      </c>
      <c r="CP88" s="135">
        <f>COUNTIF(TeguhKaryaCV, $A88)</f>
        <v/>
      </c>
      <c r="CQ88" s="135">
        <f>COUNTIF(TigaSerangkaiPustakaMandiriPT, $A88)</f>
        <v/>
      </c>
      <c r="CR88" s="135">
        <f>COUNTIF(TrubusSwadayaPT, $A88)</f>
        <v/>
      </c>
      <c r="CS88" s="135">
        <f>COUNTIF(UGMPress, $A88)</f>
        <v/>
      </c>
      <c r="CU88" s="36" t="n"/>
      <c r="CV88" s="36" t="n"/>
      <c r="CW88" s="36" t="n"/>
      <c r="CX88" s="36" t="n"/>
      <c r="CY88" s="36" t="n"/>
      <c r="CZ88" s="36" t="n"/>
      <c r="DA88" s="36" t="n"/>
      <c r="DB88" s="36" t="n"/>
      <c r="DC88" s="36" t="n"/>
      <c r="DD88" s="36" t="n"/>
      <c r="DE88" s="36" t="n"/>
      <c r="DF88" s="36" t="n"/>
      <c r="DG88" s="36" t="n"/>
      <c r="DH88" s="36" t="n"/>
      <c r="DI88" s="36" t="n"/>
      <c r="DJ88" s="36" t="n"/>
      <c r="DK88" s="36" t="n"/>
      <c r="DL88" s="36" t="n"/>
      <c r="DM88" s="36" t="n"/>
      <c r="DN88" s="36" t="n"/>
      <c r="DO88" s="36" t="n"/>
      <c r="DP88" s="36" t="n"/>
      <c r="DQ88" s="36" t="n"/>
      <c r="DR88" s="36" t="n"/>
      <c r="DS88" s="36" t="n"/>
      <c r="DT88" s="36" t="n"/>
      <c r="DU88" s="36" t="n"/>
      <c r="DV88" s="36" t="n"/>
      <c r="DW88" s="36" t="n"/>
      <c r="DX88" s="36" t="n"/>
      <c r="DY88" s="36" t="n"/>
      <c r="DZ88" s="36" t="n"/>
      <c r="EA88" s="36" t="n"/>
      <c r="EB88" s="36" t="n"/>
      <c r="EC88" s="36" t="n"/>
      <c r="ED88" s="36" t="n"/>
      <c r="EE88" s="36" t="n"/>
      <c r="EF88" s="36" t="n"/>
      <c r="EG88" s="36" t="n"/>
      <c r="EH88" s="36" t="n"/>
      <c r="EI88" s="36" t="n"/>
      <c r="EJ88" s="36" t="n"/>
      <c r="EK88" s="36" t="n"/>
      <c r="EL88" s="36" t="n"/>
      <c r="EM88" s="36" t="n"/>
      <c r="EN88" s="36" t="n"/>
    </row>
    <row r="89">
      <c r="A89" s="146" t="inlineStr">
        <is>
          <t>009.09</t>
        </is>
      </c>
      <c r="B89" s="146" t="inlineStr">
        <is>
          <t>Ekonomi</t>
        </is>
      </c>
      <c r="C89" s="147">
        <f>SUM(E89:CS89)</f>
        <v/>
      </c>
      <c r="D89" s="147" t="n"/>
      <c r="E89" s="135">
        <f>COUNTIF(AlumniPT, $A89)</f>
        <v/>
      </c>
      <c r="F89" s="135">
        <f>COUNTIF(BalaiPustakaPT, $A89)</f>
        <v/>
      </c>
      <c r="G89" s="135">
        <f>COUNTIF(KytaJayaMandiriCV, $A89)</f>
        <v/>
      </c>
      <c r="H89" s="135">
        <f>COUNTIF(SindunataCV, $A89)</f>
        <v/>
      </c>
      <c r="I89" s="135">
        <f>COUNTIF(SyiahKualaUniversityPress, $A89)</f>
        <v/>
      </c>
      <c r="J89" s="135">
        <f>COUNTIF(UINMALIKIPRESS, $A89)</f>
        <v/>
      </c>
      <c r="K89" s="135">
        <f>COUNTIF(UNISMAPRESS, $A89)</f>
        <v/>
      </c>
      <c r="L89" s="135">
        <f>COUNTIF(UnitomoPress, $A89)</f>
        <v/>
      </c>
      <c r="M89" s="135">
        <f>COUNTIF(TITIANILMUCV, $A89)</f>
        <v/>
      </c>
      <c r="N89" s="135">
        <f>COUNTIF(AlqaprintJatinangor, $A89)</f>
        <v/>
      </c>
      <c r="O89" s="135">
        <f>COUNTIF(AnantaVidyaCV, $A89)</f>
        <v/>
      </c>
      <c r="P89" s="135">
        <f>COUNTIF(AndiOffsetCV, $A89)</f>
        <v/>
      </c>
      <c r="Q89" s="135">
        <f>COUNTIF(BestariBuanaMurniGroupPT, $A89)</f>
        <v/>
      </c>
      <c r="R89" s="135">
        <f>COUNTIF(BintangSemestaMediaCV, $A89)</f>
        <v/>
      </c>
      <c r="S89" s="135">
        <f>COUNTIF(BPKTodungSutanGunungMuliaPT, $A89)</f>
        <v/>
      </c>
      <c r="T89" s="135">
        <f>COUNTIF(BrataFancyMediaPT, $A89)</f>
        <v/>
      </c>
      <c r="U89" s="135">
        <f>COUNTIF(BudiUtamaCVDeepublish, $A89)</f>
        <v/>
      </c>
      <c r="V89" s="135">
        <f>COUNTIF(BukaBukuPustaka, $A89)</f>
        <v/>
      </c>
      <c r="W89" s="135">
        <f>COUNTIF(BUMIAKSARAPT, $A89)</f>
        <v/>
      </c>
      <c r="X89" s="135">
        <f>COUNTIF(CahayaDuabelasSemestaPT, $A89)</f>
        <v/>
      </c>
      <c r="Y89" s="135">
        <f>COUNTIF(CitraAdityaBaktiPT, $A89)</f>
        <v/>
      </c>
      <c r="Z89" s="135">
        <f>COUNTIF(DeltaEdukasiPrimaCV, $A89)</f>
        <v/>
      </c>
      <c r="AA89" s="135">
        <f>COUNTIF(DIANDRAPRIMAMITRAMEDIACV, $A89)</f>
        <v/>
      </c>
      <c r="AB89" s="135">
        <f>COUNTIF(DuniaPustakaJayaPT, $A89)</f>
        <v/>
      </c>
      <c r="AC89" s="135">
        <f>COUNTIF(DutaPustakaIndonesiaPT, $A89)</f>
        <v/>
      </c>
      <c r="AD89" s="135">
        <f>COUNTIF(ElementaMediaLiterasiPT, $A89)</f>
        <v/>
      </c>
      <c r="AE89" s="135">
        <f>COUNTIF(ElexMediaKomputindoPT, $A89)</f>
        <v/>
      </c>
      <c r="AF89" s="135">
        <f>COUNTIF(EraAdicitraIntermediaPT, $A89)</f>
        <v/>
      </c>
      <c r="AG89" s="135">
        <f>COUNTIF(GarudaMasSejahteraCV, $A89)</f>
        <v/>
      </c>
      <c r="AH89" s="135">
        <f>COUNTIF(GavaMediaCV, $A89)</f>
        <v/>
      </c>
      <c r="AI89" s="135">
        <f>COUNTIF(GemaInsani, $A89)</f>
        <v/>
      </c>
      <c r="AJ89" s="135">
        <f>COUNTIF(GrahaPrintamaSelarasCV, $A89)</f>
        <v/>
      </c>
      <c r="AK89" s="135">
        <f>COUNTIF(GramediaPustakaUtamaPT, $A89)</f>
        <v/>
      </c>
      <c r="AL89" s="135">
        <f>COUNTIF(GrasindoGramediaWidiaSaranaIndonesia, $A89)</f>
        <v/>
      </c>
      <c r="AM89" s="135">
        <f>COUNTIF(IndivaMediaKreasiPT, $A89)</f>
        <v/>
      </c>
      <c r="AN89" s="135">
        <f>COUNTIF(IndocampCV, $A89)</f>
        <v/>
      </c>
      <c r="AO89" s="135">
        <f>COUNTIF(IndonesiaEmasGroup, $A89)</f>
        <v/>
      </c>
      <c r="AP89" s="135">
        <f>COUNTIF(IntanPariwaraGrupCempakaPutihPT, $A89)</f>
        <v/>
      </c>
      <c r="AQ89" s="135">
        <f>COUNTIF(InteraCV, $A89)</f>
        <v/>
      </c>
      <c r="AR89" s="135">
        <f>COUNTIF(JejakPublisherCV, $A89)</f>
        <v/>
      </c>
      <c r="AS89" s="135">
        <f>COUNTIF(JejakPustaka, $A89)</f>
        <v/>
      </c>
      <c r="AT89" s="135">
        <f>COUNTIF(JepePressMediaUtamaPT, $A89)</f>
        <v/>
      </c>
      <c r="AU89" s="135">
        <f>COUNTIF(KanisiusPT, $A89)</f>
        <v/>
      </c>
      <c r="AV89" s="135">
        <f>COUNTIF(KesaintBlancIndahPT, $A89)</f>
        <v/>
      </c>
      <c r="AW89" s="135">
        <f>COUNTIF(KompasMediaNusantaraPenerbitBukuKompas, $A89)</f>
        <v/>
      </c>
      <c r="AX89" s="135">
        <f>COUNTIF(LanggamPustaka, $A89)</f>
        <v/>
      </c>
      <c r="AY89" s="135">
        <f>COUNTIF(LatifKittoMahesaPT, $A89)</f>
        <v/>
      </c>
      <c r="AZ89" s="135">
        <f>COUNTIF(LENTERAHATIPT, $A89)</f>
        <v/>
      </c>
      <c r="BA89" s="135">
        <f>COUNTIF(LenteraPustakaIndonesia, $A89)</f>
        <v/>
      </c>
      <c r="BB89" s="135">
        <f>COUNTIF(LiterasiNusantaraAbadiGroupPT, $A89)</f>
        <v/>
      </c>
      <c r="BC89" s="135">
        <f>COUNTIF(LiterindoBerkahKaryaPT, $A89)</f>
        <v/>
      </c>
      <c r="BD89" s="135">
        <f>COUNTIF(LOKAAKSARACV, $A89)</f>
        <v/>
      </c>
      <c r="BE89" s="135">
        <f>COUNTIF(LuximaMetroMediaPT, $A89)</f>
        <v/>
      </c>
      <c r="BF89" s="135">
        <f>COUNTIF(MandarMajuCV, $A89)</f>
        <v/>
      </c>
      <c r="BG89" s="135">
        <f>COUNTIF(MediaAkselerasi, $A89)</f>
        <v/>
      </c>
      <c r="BH89" s="135">
        <f>COUNTIF(MediaCendekiaMuslimCV, $A89)</f>
        <v/>
      </c>
      <c r="BI89" s="135">
        <f>COUNTIF(MediaDinamikaSelarasPT, $A89)</f>
        <v/>
      </c>
      <c r="BJ89" s="135">
        <f>COUNTIF(MediaKaryaPutraCV, $A89)</f>
        <v/>
      </c>
      <c r="BK89" s="135">
        <f>COUNTIF(MediaPressindoPT, $A89)</f>
        <v/>
      </c>
      <c r="BL89" s="135">
        <f>COUNTIF(MediantaraSemestaPT, $A89)</f>
        <v/>
      </c>
      <c r="BM89" s="135">
        <f>COUNTIF(MelaniaPublishingCV, $A89)</f>
        <v/>
      </c>
      <c r="BN89" s="135">
        <f>COUNTIF(MutiaraAksaraCV, $A89)</f>
        <v/>
      </c>
      <c r="BO89" s="135">
        <f>COUNTIF(NafalGlobalNusantaraPT, $A89)</f>
        <v/>
      </c>
      <c r="BP89" s="135">
        <f>COUNTIF(NiagaSwadayaPT, $A89)</f>
        <v/>
      </c>
      <c r="BQ89" s="135">
        <f>COUNTIF(NuansaCendekiaCV, $A89)</f>
        <v/>
      </c>
      <c r="BR89" s="135">
        <f>COUNTIF(PenebarSwadayaPT, $A89)</f>
        <v/>
      </c>
      <c r="BS89" s="135">
        <f>COUNTIF(PenerbitAdab, $A89)</f>
        <v/>
      </c>
      <c r="BT89" s="135">
        <f>COUNTIF(PenerbitEGC, $A89)</f>
        <v/>
      </c>
      <c r="BU89" s="135">
        <f>COUNTIF(PenerbitIPBPressPT, $A89)</f>
        <v/>
      </c>
      <c r="BV89" s="135">
        <f>COUNTIF(PenerbitSalemba, $A89)</f>
        <v/>
      </c>
      <c r="BW89" s="135">
        <f>COUNTIF(PohonCahayaSemestaPT, $A89)</f>
        <v/>
      </c>
      <c r="BX89" s="135">
        <f>COUNTIF(PranaDinamikaSejahteraPT, $A89)</f>
        <v/>
      </c>
      <c r="BY89" s="135">
        <f>COUNTIF(PrenadaMediaGroup, $A89)</f>
        <v/>
      </c>
      <c r="BZ89" s="135">
        <f>COUNTIF(PusatDatadanAnalisaTempoPT, $A89)</f>
        <v/>
      </c>
      <c r="CA89" s="135">
        <f>COUNTIF(PuspaSwaraPT, $A89)</f>
        <v/>
      </c>
      <c r="CB89" s="135">
        <f>COUNTIF(PustakaBaruPress, $A89)</f>
        <v/>
      </c>
      <c r="CC89" s="135">
        <f>COUNTIF(PustakaBengawanCV, $A89)</f>
        <v/>
      </c>
      <c r="CD89" s="135">
        <f>COUNTIF(PustakaRumahCintaCV, $A89)</f>
        <v/>
      </c>
      <c r="CE89" s="135">
        <f>COUNTIF(RajaGrafindoPersadaPT, $A89)</f>
        <v/>
      </c>
      <c r="CF89" s="135">
        <f>COUNTIF(RajawaliIntanCemerlang, $A89)</f>
        <v/>
      </c>
      <c r="CG89" s="135">
        <f>COUNTIF(RayyanaKomunikasindoPT, $A89)</f>
        <v/>
      </c>
      <c r="CH89" s="135">
        <f>COUNTIF(RefikaAditamaPT, $A89)</f>
        <v/>
      </c>
      <c r="CI89" s="135">
        <f>COUNTIF(RemajaRosdakaryaPT, $A89)</f>
        <v/>
      </c>
      <c r="CJ89" s="135">
        <f>COUNTIF(ReneTurosIndonesiaPT, $A89)</f>
        <v/>
      </c>
      <c r="CK89" s="135">
        <f>COUNTIF(SaranaPancakaryaNusaPT, $A89)</f>
        <v/>
      </c>
      <c r="CL89" s="135">
        <f>COUNTIF(ScopindoMediaPustakaPT, $A89)</f>
        <v/>
      </c>
      <c r="CM89" s="135">
        <f>COUNTIF(SetiAjiCV, $A89)</f>
        <v/>
      </c>
      <c r="CN89" s="135">
        <f>COUNTIF(SinergiPrimaMagnaCV, $A89)</f>
        <v/>
      </c>
      <c r="CO89" s="135">
        <f>COUNTIF(TazkiaInvestindoUtamaPT, $A89)</f>
        <v/>
      </c>
      <c r="CP89" s="135">
        <f>COUNTIF(TeguhKaryaCV, $A89)</f>
        <v/>
      </c>
      <c r="CQ89" s="135">
        <f>COUNTIF(TigaSerangkaiPustakaMandiriPT, $A89)</f>
        <v/>
      </c>
      <c r="CR89" s="135">
        <f>COUNTIF(TrubusSwadayaPT, $A89)</f>
        <v/>
      </c>
      <c r="CS89" s="135">
        <f>COUNTIF(UGMPress, $A89)</f>
        <v/>
      </c>
      <c r="CU89" s="36" t="n"/>
      <c r="CV89" s="36" t="n"/>
      <c r="CW89" s="36" t="n"/>
      <c r="CX89" s="36" t="n"/>
      <c r="CY89" s="36" t="n"/>
      <c r="CZ89" s="36" t="n"/>
      <c r="DA89" s="36" t="n"/>
      <c r="DB89" s="36" t="n"/>
      <c r="DC89" s="36" t="n"/>
      <c r="DD89" s="36" t="n"/>
      <c r="DE89" s="36" t="n"/>
      <c r="DF89" s="36" t="n"/>
      <c r="DG89" s="36" t="n"/>
      <c r="DH89" s="36" t="n"/>
      <c r="DI89" s="36" t="n"/>
      <c r="DJ89" s="36" t="n"/>
      <c r="DK89" s="36" t="n"/>
      <c r="DL89" s="36" t="n"/>
      <c r="DM89" s="36" t="n"/>
      <c r="DN89" s="36" t="n"/>
      <c r="DO89" s="36" t="n"/>
      <c r="DP89" s="36" t="n"/>
      <c r="DQ89" s="36" t="n"/>
      <c r="DR89" s="36" t="n"/>
      <c r="DS89" s="36" t="n"/>
      <c r="DT89" s="36" t="n"/>
      <c r="DU89" s="36" t="n"/>
      <c r="DV89" s="36" t="n"/>
      <c r="DW89" s="36" t="n"/>
      <c r="DX89" s="36" t="n"/>
      <c r="DY89" s="36" t="n"/>
      <c r="DZ89" s="36" t="n"/>
      <c r="EA89" s="36" t="n"/>
      <c r="EB89" s="36" t="n"/>
      <c r="EC89" s="36" t="n"/>
      <c r="ED89" s="36" t="n"/>
      <c r="EE89" s="36" t="n"/>
      <c r="EF89" s="36" t="n"/>
      <c r="EG89" s="36" t="n"/>
      <c r="EH89" s="36" t="n"/>
      <c r="EI89" s="36" t="n"/>
      <c r="EJ89" s="36" t="n"/>
      <c r="EK89" s="36" t="n"/>
      <c r="EL89" s="36" t="n"/>
      <c r="EM89" s="36" t="n"/>
      <c r="EN89" s="36" t="n"/>
    </row>
    <row r="90">
      <c r="A90" s="146" t="inlineStr">
        <is>
          <t>009.10</t>
        </is>
      </c>
      <c r="B90" s="146" t="inlineStr">
        <is>
          <t>Pendidikan</t>
        </is>
      </c>
      <c r="C90" s="147">
        <f>SUM(E90:CS90)</f>
        <v/>
      </c>
      <c r="D90" s="147" t="n"/>
      <c r="E90" s="135">
        <f>COUNTIF(AlumniPT, $A90)</f>
        <v/>
      </c>
      <c r="F90" s="135">
        <f>COUNTIF(BalaiPustakaPT, $A90)</f>
        <v/>
      </c>
      <c r="G90" s="135">
        <f>COUNTIF(KytaJayaMandiriCV, $A90)</f>
        <v/>
      </c>
      <c r="H90" s="135">
        <f>COUNTIF(SindunataCV, $A90)</f>
        <v/>
      </c>
      <c r="I90" s="135">
        <f>COUNTIF(SyiahKualaUniversityPress, $A90)</f>
        <v/>
      </c>
      <c r="J90" s="135">
        <f>COUNTIF(UINMALIKIPRESS, $A90)</f>
        <v/>
      </c>
      <c r="K90" s="135">
        <f>COUNTIF(UNISMAPRESS, $A90)</f>
        <v/>
      </c>
      <c r="L90" s="135">
        <f>COUNTIF(UnitomoPress, $A90)</f>
        <v/>
      </c>
      <c r="M90" s="135">
        <f>COUNTIF(TITIANILMUCV, $A90)</f>
        <v/>
      </c>
      <c r="N90" s="135">
        <f>COUNTIF(AlqaprintJatinangor, $A90)</f>
        <v/>
      </c>
      <c r="O90" s="135">
        <f>COUNTIF(AnantaVidyaCV, $A90)</f>
        <v/>
      </c>
      <c r="P90" s="135">
        <f>COUNTIF(AndiOffsetCV, $A90)</f>
        <v/>
      </c>
      <c r="Q90" s="135">
        <f>COUNTIF(BestariBuanaMurniGroupPT, $A90)</f>
        <v/>
      </c>
      <c r="R90" s="135">
        <f>COUNTIF(BintangSemestaMediaCV, $A90)</f>
        <v/>
      </c>
      <c r="S90" s="135">
        <f>COUNTIF(BPKTodungSutanGunungMuliaPT, $A90)</f>
        <v/>
      </c>
      <c r="T90" s="135">
        <f>COUNTIF(BrataFancyMediaPT, $A90)</f>
        <v/>
      </c>
      <c r="U90" s="135">
        <f>COUNTIF(BudiUtamaCVDeepublish, $A90)</f>
        <v/>
      </c>
      <c r="V90" s="135">
        <f>COUNTIF(BukaBukuPustaka, $A90)</f>
        <v/>
      </c>
      <c r="W90" s="135">
        <f>COUNTIF(BUMIAKSARAPT, $A90)</f>
        <v/>
      </c>
      <c r="X90" s="135">
        <f>COUNTIF(CahayaDuabelasSemestaPT, $A90)</f>
        <v/>
      </c>
      <c r="Y90" s="135">
        <f>COUNTIF(CitraAdityaBaktiPT, $A90)</f>
        <v/>
      </c>
      <c r="Z90" s="135">
        <f>COUNTIF(DeltaEdukasiPrimaCV, $A90)</f>
        <v/>
      </c>
      <c r="AA90" s="135">
        <f>COUNTIF(DIANDRAPRIMAMITRAMEDIACV, $A90)</f>
        <v/>
      </c>
      <c r="AB90" s="135">
        <f>COUNTIF(DuniaPustakaJayaPT, $A90)</f>
        <v/>
      </c>
      <c r="AC90" s="135">
        <f>COUNTIF(DutaPustakaIndonesiaPT, $A90)</f>
        <v/>
      </c>
      <c r="AD90" s="135">
        <f>COUNTIF(ElementaMediaLiterasiPT, $A90)</f>
        <v/>
      </c>
      <c r="AE90" s="135">
        <f>COUNTIF(ElexMediaKomputindoPT, $A90)</f>
        <v/>
      </c>
      <c r="AF90" s="135">
        <f>COUNTIF(EraAdicitraIntermediaPT, $A90)</f>
        <v/>
      </c>
      <c r="AG90" s="135">
        <f>COUNTIF(GarudaMasSejahteraCV, $A90)</f>
        <v/>
      </c>
      <c r="AH90" s="135">
        <f>COUNTIF(GavaMediaCV, $A90)</f>
        <v/>
      </c>
      <c r="AI90" s="135">
        <f>COUNTIF(GemaInsani, $A90)</f>
        <v/>
      </c>
      <c r="AJ90" s="135">
        <f>COUNTIF(GrahaPrintamaSelarasCV, $A90)</f>
        <v/>
      </c>
      <c r="AK90" s="135">
        <f>COUNTIF(GramediaPustakaUtamaPT, $A90)</f>
        <v/>
      </c>
      <c r="AL90" s="135">
        <f>COUNTIF(GrasindoGramediaWidiaSaranaIndonesia, $A90)</f>
        <v/>
      </c>
      <c r="AM90" s="135">
        <f>COUNTIF(IndivaMediaKreasiPT, $A90)</f>
        <v/>
      </c>
      <c r="AN90" s="135">
        <f>COUNTIF(IndocampCV, $A90)</f>
        <v/>
      </c>
      <c r="AO90" s="135">
        <f>COUNTIF(IndonesiaEmasGroup, $A90)</f>
        <v/>
      </c>
      <c r="AP90" s="135">
        <f>COUNTIF(IntanPariwaraGrupCempakaPutihPT, $A90)</f>
        <v/>
      </c>
      <c r="AQ90" s="135">
        <f>COUNTIF(InteraCV, $A90)</f>
        <v/>
      </c>
      <c r="AR90" s="135">
        <f>COUNTIF(JejakPublisherCV, $A90)</f>
        <v/>
      </c>
      <c r="AS90" s="135">
        <f>COUNTIF(JejakPustaka, $A90)</f>
        <v/>
      </c>
      <c r="AT90" s="135">
        <f>COUNTIF(JepePressMediaUtamaPT, $A90)</f>
        <v/>
      </c>
      <c r="AU90" s="135">
        <f>COUNTIF(KanisiusPT, $A90)</f>
        <v/>
      </c>
      <c r="AV90" s="135">
        <f>COUNTIF(KesaintBlancIndahPT, $A90)</f>
        <v/>
      </c>
      <c r="AW90" s="135">
        <f>COUNTIF(KompasMediaNusantaraPenerbitBukuKompas, $A90)</f>
        <v/>
      </c>
      <c r="AX90" s="135">
        <f>COUNTIF(LanggamPustaka, $A90)</f>
        <v/>
      </c>
      <c r="AY90" s="135">
        <f>COUNTIF(LatifKittoMahesaPT, $A90)</f>
        <v/>
      </c>
      <c r="AZ90" s="135">
        <f>COUNTIF(LENTERAHATIPT, $A90)</f>
        <v/>
      </c>
      <c r="BA90" s="135">
        <f>COUNTIF(LenteraPustakaIndonesia, $A90)</f>
        <v/>
      </c>
      <c r="BB90" s="135">
        <f>COUNTIF(LiterasiNusantaraAbadiGroupPT, $A90)</f>
        <v/>
      </c>
      <c r="BC90" s="135">
        <f>COUNTIF(LiterindoBerkahKaryaPT, $A90)</f>
        <v/>
      </c>
      <c r="BD90" s="135">
        <f>COUNTIF(LOKAAKSARACV, $A90)</f>
        <v/>
      </c>
      <c r="BE90" s="135">
        <f>COUNTIF(LuximaMetroMediaPT, $A90)</f>
        <v/>
      </c>
      <c r="BF90" s="135">
        <f>COUNTIF(MandarMajuCV, $A90)</f>
        <v/>
      </c>
      <c r="BG90" s="135">
        <f>COUNTIF(MediaAkselerasi, $A90)</f>
        <v/>
      </c>
      <c r="BH90" s="135">
        <f>COUNTIF(MediaCendekiaMuslimCV, $A90)</f>
        <v/>
      </c>
      <c r="BI90" s="135">
        <f>COUNTIF(MediaDinamikaSelarasPT, $A90)</f>
        <v/>
      </c>
      <c r="BJ90" s="135">
        <f>COUNTIF(MediaKaryaPutraCV, $A90)</f>
        <v/>
      </c>
      <c r="BK90" s="135">
        <f>COUNTIF(MediaPressindoPT, $A90)</f>
        <v/>
      </c>
      <c r="BL90" s="135">
        <f>COUNTIF(MediantaraSemestaPT, $A90)</f>
        <v/>
      </c>
      <c r="BM90" s="135">
        <f>COUNTIF(MelaniaPublishingCV, $A90)</f>
        <v/>
      </c>
      <c r="BN90" s="135">
        <f>COUNTIF(MutiaraAksaraCV, $A90)</f>
        <v/>
      </c>
      <c r="BO90" s="135">
        <f>COUNTIF(NafalGlobalNusantaraPT, $A90)</f>
        <v/>
      </c>
      <c r="BP90" s="135">
        <f>COUNTIF(NiagaSwadayaPT, $A90)</f>
        <v/>
      </c>
      <c r="BQ90" s="135">
        <f>COUNTIF(NuansaCendekiaCV, $A90)</f>
        <v/>
      </c>
      <c r="BR90" s="135">
        <f>COUNTIF(PenebarSwadayaPT, $A90)</f>
        <v/>
      </c>
      <c r="BS90" s="135">
        <f>COUNTIF(PenerbitAdab, $A90)</f>
        <v/>
      </c>
      <c r="BT90" s="135">
        <f>COUNTIF(PenerbitEGC, $A90)</f>
        <v/>
      </c>
      <c r="BU90" s="135">
        <f>COUNTIF(PenerbitIPBPressPT, $A90)</f>
        <v/>
      </c>
      <c r="BV90" s="135">
        <f>COUNTIF(PenerbitSalemba, $A90)</f>
        <v/>
      </c>
      <c r="BW90" s="135">
        <f>COUNTIF(PohonCahayaSemestaPT, $A90)</f>
        <v/>
      </c>
      <c r="BX90" s="135">
        <f>COUNTIF(PranaDinamikaSejahteraPT, $A90)</f>
        <v/>
      </c>
      <c r="BY90" s="135">
        <f>COUNTIF(PrenadaMediaGroup, $A90)</f>
        <v/>
      </c>
      <c r="BZ90" s="135">
        <f>COUNTIF(PusatDatadanAnalisaTempoPT, $A90)</f>
        <v/>
      </c>
      <c r="CA90" s="135">
        <f>COUNTIF(PuspaSwaraPT, $A90)</f>
        <v/>
      </c>
      <c r="CB90" s="135">
        <f>COUNTIF(PustakaBaruPress, $A90)</f>
        <v/>
      </c>
      <c r="CC90" s="135">
        <f>COUNTIF(PustakaBengawanCV, $A90)</f>
        <v/>
      </c>
      <c r="CD90" s="135">
        <f>COUNTIF(PustakaRumahCintaCV, $A90)</f>
        <v/>
      </c>
      <c r="CE90" s="135">
        <f>COUNTIF(RajaGrafindoPersadaPT, $A90)</f>
        <v/>
      </c>
      <c r="CF90" s="135">
        <f>COUNTIF(RajawaliIntanCemerlang, $A90)</f>
        <v/>
      </c>
      <c r="CG90" s="135">
        <f>COUNTIF(RayyanaKomunikasindoPT, $A90)</f>
        <v/>
      </c>
      <c r="CH90" s="135">
        <f>COUNTIF(RefikaAditamaPT, $A90)</f>
        <v/>
      </c>
      <c r="CI90" s="135">
        <f>COUNTIF(RemajaRosdakaryaPT, $A90)</f>
        <v/>
      </c>
      <c r="CJ90" s="135">
        <f>COUNTIF(ReneTurosIndonesiaPT, $A90)</f>
        <v/>
      </c>
      <c r="CK90" s="135">
        <f>COUNTIF(SaranaPancakaryaNusaPT, $A90)</f>
        <v/>
      </c>
      <c r="CL90" s="135">
        <f>COUNTIF(ScopindoMediaPustakaPT, $A90)</f>
        <v/>
      </c>
      <c r="CM90" s="135">
        <f>COUNTIF(SetiAjiCV, $A90)</f>
        <v/>
      </c>
      <c r="CN90" s="135">
        <f>COUNTIF(SinergiPrimaMagnaCV, $A90)</f>
        <v/>
      </c>
      <c r="CO90" s="135">
        <f>COUNTIF(TazkiaInvestindoUtamaPT, $A90)</f>
        <v/>
      </c>
      <c r="CP90" s="135">
        <f>COUNTIF(TeguhKaryaCV, $A90)</f>
        <v/>
      </c>
      <c r="CQ90" s="135">
        <f>COUNTIF(TigaSerangkaiPustakaMandiriPT, $A90)</f>
        <v/>
      </c>
      <c r="CR90" s="135">
        <f>COUNTIF(TrubusSwadayaPT, $A90)</f>
        <v/>
      </c>
      <c r="CS90" s="135">
        <f>COUNTIF(UGMPress, $A90)</f>
        <v/>
      </c>
      <c r="CU90" s="36" t="n"/>
      <c r="CV90" s="36" t="n"/>
      <c r="CW90" s="36" t="n"/>
      <c r="CX90" s="36" t="n"/>
      <c r="CY90" s="36" t="n"/>
      <c r="CZ90" s="36" t="n"/>
      <c r="DA90" s="36" t="n"/>
      <c r="DB90" s="36" t="n"/>
      <c r="DC90" s="36" t="n"/>
      <c r="DD90" s="36" t="n"/>
      <c r="DE90" s="36" t="n"/>
      <c r="DF90" s="36" t="n"/>
      <c r="DG90" s="36" t="n"/>
      <c r="DH90" s="36" t="n"/>
      <c r="DI90" s="36" t="n"/>
      <c r="DJ90" s="36" t="n"/>
      <c r="DK90" s="36" t="n"/>
      <c r="DL90" s="36" t="n"/>
      <c r="DM90" s="36" t="n"/>
      <c r="DN90" s="36" t="n"/>
      <c r="DO90" s="36" t="n"/>
      <c r="DP90" s="36" t="n"/>
      <c r="DQ90" s="36" t="n"/>
      <c r="DR90" s="36" t="n"/>
      <c r="DS90" s="36" t="n"/>
      <c r="DT90" s="36" t="n"/>
      <c r="DU90" s="36" t="n"/>
      <c r="DV90" s="36" t="n"/>
      <c r="DW90" s="36" t="n"/>
      <c r="DX90" s="36" t="n"/>
      <c r="DY90" s="36" t="n"/>
      <c r="DZ90" s="36" t="n"/>
      <c r="EA90" s="36" t="n"/>
      <c r="EB90" s="36" t="n"/>
      <c r="EC90" s="36" t="n"/>
      <c r="ED90" s="36" t="n"/>
      <c r="EE90" s="36" t="n"/>
      <c r="EF90" s="36" t="n"/>
      <c r="EG90" s="36" t="n"/>
      <c r="EH90" s="36" t="n"/>
      <c r="EI90" s="36" t="n"/>
      <c r="EJ90" s="36" t="n"/>
      <c r="EK90" s="36" t="n"/>
      <c r="EL90" s="36" t="n"/>
      <c r="EM90" s="36" t="n"/>
      <c r="EN90" s="36" t="n"/>
    </row>
    <row r="91">
      <c r="A91" s="146" t="inlineStr">
        <is>
          <t>009.11</t>
        </is>
      </c>
      <c r="B91" s="146" t="inlineStr">
        <is>
          <t>Ilmu Keperawatan</t>
        </is>
      </c>
      <c r="C91" s="147">
        <f>SUM(E91:CS91)</f>
        <v/>
      </c>
      <c r="D91" s="147" t="n"/>
      <c r="E91" s="135">
        <f>COUNTIF(AlumniPT, $A91)</f>
        <v/>
      </c>
      <c r="F91" s="135">
        <f>COUNTIF(BalaiPustakaPT, $A91)</f>
        <v/>
      </c>
      <c r="G91" s="135">
        <f>COUNTIF(KytaJayaMandiriCV, $A91)</f>
        <v/>
      </c>
      <c r="H91" s="135">
        <f>COUNTIF(SindunataCV, $A91)</f>
        <v/>
      </c>
      <c r="I91" s="135">
        <f>COUNTIF(SyiahKualaUniversityPress, $A91)</f>
        <v/>
      </c>
      <c r="J91" s="135">
        <f>COUNTIF(UINMALIKIPRESS, $A91)</f>
        <v/>
      </c>
      <c r="K91" s="135">
        <f>COUNTIF(UNISMAPRESS, $A91)</f>
        <v/>
      </c>
      <c r="L91" s="135">
        <f>COUNTIF(UnitomoPress, $A91)</f>
        <v/>
      </c>
      <c r="M91" s="135">
        <f>COUNTIF(TITIANILMUCV, $A91)</f>
        <v/>
      </c>
      <c r="N91" s="135">
        <f>COUNTIF(AlqaprintJatinangor, $A91)</f>
        <v/>
      </c>
      <c r="O91" s="135">
        <f>COUNTIF(AnantaVidyaCV, $A91)</f>
        <v/>
      </c>
      <c r="P91" s="135">
        <f>COUNTIF(AndiOffsetCV, $A91)</f>
        <v/>
      </c>
      <c r="Q91" s="135">
        <f>COUNTIF(BestariBuanaMurniGroupPT, $A91)</f>
        <v/>
      </c>
      <c r="R91" s="135">
        <f>COUNTIF(BintangSemestaMediaCV, $A91)</f>
        <v/>
      </c>
      <c r="S91" s="135">
        <f>COUNTIF(BPKTodungSutanGunungMuliaPT, $A91)</f>
        <v/>
      </c>
      <c r="T91" s="135">
        <f>COUNTIF(BrataFancyMediaPT, $A91)</f>
        <v/>
      </c>
      <c r="U91" s="135">
        <f>COUNTIF(BudiUtamaCVDeepublish, $A91)</f>
        <v/>
      </c>
      <c r="V91" s="135">
        <f>COUNTIF(BukaBukuPustaka, $A91)</f>
        <v/>
      </c>
      <c r="W91" s="135">
        <f>COUNTIF(BUMIAKSARAPT, $A91)</f>
        <v/>
      </c>
      <c r="X91" s="135">
        <f>COUNTIF(CahayaDuabelasSemestaPT, $A91)</f>
        <v/>
      </c>
      <c r="Y91" s="135">
        <f>COUNTIF(CitraAdityaBaktiPT, $A91)</f>
        <v/>
      </c>
      <c r="Z91" s="135">
        <f>COUNTIF(DeltaEdukasiPrimaCV, $A91)</f>
        <v/>
      </c>
      <c r="AA91" s="135">
        <f>COUNTIF(DIANDRAPRIMAMITRAMEDIACV, $A91)</f>
        <v/>
      </c>
      <c r="AB91" s="135">
        <f>COUNTIF(DuniaPustakaJayaPT, $A91)</f>
        <v/>
      </c>
      <c r="AC91" s="135">
        <f>COUNTIF(DutaPustakaIndonesiaPT, $A91)</f>
        <v/>
      </c>
      <c r="AD91" s="135">
        <f>COUNTIF(ElementaMediaLiterasiPT, $A91)</f>
        <v/>
      </c>
      <c r="AE91" s="135">
        <f>COUNTIF(ElexMediaKomputindoPT, $A91)</f>
        <v/>
      </c>
      <c r="AF91" s="135">
        <f>COUNTIF(EraAdicitraIntermediaPT, $A91)</f>
        <v/>
      </c>
      <c r="AG91" s="135">
        <f>COUNTIF(GarudaMasSejahteraCV, $A91)</f>
        <v/>
      </c>
      <c r="AH91" s="135">
        <f>COUNTIF(GavaMediaCV, $A91)</f>
        <v/>
      </c>
      <c r="AI91" s="135">
        <f>COUNTIF(GemaInsani, $A91)</f>
        <v/>
      </c>
      <c r="AJ91" s="135">
        <f>COUNTIF(GrahaPrintamaSelarasCV, $A91)</f>
        <v/>
      </c>
      <c r="AK91" s="135">
        <f>COUNTIF(GramediaPustakaUtamaPT, $A91)</f>
        <v/>
      </c>
      <c r="AL91" s="135">
        <f>COUNTIF(GrasindoGramediaWidiaSaranaIndonesia, $A91)</f>
        <v/>
      </c>
      <c r="AM91" s="135">
        <f>COUNTIF(IndivaMediaKreasiPT, $A91)</f>
        <v/>
      </c>
      <c r="AN91" s="135">
        <f>COUNTIF(IndocampCV, $A91)</f>
        <v/>
      </c>
      <c r="AO91" s="135">
        <f>COUNTIF(IndonesiaEmasGroup, $A91)</f>
        <v/>
      </c>
      <c r="AP91" s="135">
        <f>COUNTIF(IntanPariwaraGrupCempakaPutihPT, $A91)</f>
        <v/>
      </c>
      <c r="AQ91" s="135">
        <f>COUNTIF(InteraCV, $A91)</f>
        <v/>
      </c>
      <c r="AR91" s="135">
        <f>COUNTIF(JejakPublisherCV, $A91)</f>
        <v/>
      </c>
      <c r="AS91" s="135">
        <f>COUNTIF(JejakPustaka, $A91)</f>
        <v/>
      </c>
      <c r="AT91" s="135">
        <f>COUNTIF(JepePressMediaUtamaPT, $A91)</f>
        <v/>
      </c>
      <c r="AU91" s="135">
        <f>COUNTIF(KanisiusPT, $A91)</f>
        <v/>
      </c>
      <c r="AV91" s="135">
        <f>COUNTIF(KesaintBlancIndahPT, $A91)</f>
        <v/>
      </c>
      <c r="AW91" s="135">
        <f>COUNTIF(KompasMediaNusantaraPenerbitBukuKompas, $A91)</f>
        <v/>
      </c>
      <c r="AX91" s="135">
        <f>COUNTIF(LanggamPustaka, $A91)</f>
        <v/>
      </c>
      <c r="AY91" s="135">
        <f>COUNTIF(LatifKittoMahesaPT, $A91)</f>
        <v/>
      </c>
      <c r="AZ91" s="135">
        <f>COUNTIF(LENTERAHATIPT, $A91)</f>
        <v/>
      </c>
      <c r="BA91" s="135">
        <f>COUNTIF(LenteraPustakaIndonesia, $A91)</f>
        <v/>
      </c>
      <c r="BB91" s="135">
        <f>COUNTIF(LiterasiNusantaraAbadiGroupPT, $A91)</f>
        <v/>
      </c>
      <c r="BC91" s="135">
        <f>COUNTIF(LiterindoBerkahKaryaPT, $A91)</f>
        <v/>
      </c>
      <c r="BD91" s="135">
        <f>COUNTIF(LOKAAKSARACV, $A91)</f>
        <v/>
      </c>
      <c r="BE91" s="135">
        <f>COUNTIF(LuximaMetroMediaPT, $A91)</f>
        <v/>
      </c>
      <c r="BF91" s="135">
        <f>COUNTIF(MandarMajuCV, $A91)</f>
        <v/>
      </c>
      <c r="BG91" s="135">
        <f>COUNTIF(MediaAkselerasi, $A91)</f>
        <v/>
      </c>
      <c r="BH91" s="135">
        <f>COUNTIF(MediaCendekiaMuslimCV, $A91)</f>
        <v/>
      </c>
      <c r="BI91" s="135">
        <f>COUNTIF(MediaDinamikaSelarasPT, $A91)</f>
        <v/>
      </c>
      <c r="BJ91" s="135">
        <f>COUNTIF(MediaKaryaPutraCV, $A91)</f>
        <v/>
      </c>
      <c r="BK91" s="135">
        <f>COUNTIF(MediaPressindoPT, $A91)</f>
        <v/>
      </c>
      <c r="BL91" s="135">
        <f>COUNTIF(MediantaraSemestaPT, $A91)</f>
        <v/>
      </c>
      <c r="BM91" s="135">
        <f>COUNTIF(MelaniaPublishingCV, $A91)</f>
        <v/>
      </c>
      <c r="BN91" s="135">
        <f>COUNTIF(MutiaraAksaraCV, $A91)</f>
        <v/>
      </c>
      <c r="BO91" s="135">
        <f>COUNTIF(NafalGlobalNusantaraPT, $A91)</f>
        <v/>
      </c>
      <c r="BP91" s="135">
        <f>COUNTIF(NiagaSwadayaPT, $A91)</f>
        <v/>
      </c>
      <c r="BQ91" s="135">
        <f>COUNTIF(NuansaCendekiaCV, $A91)</f>
        <v/>
      </c>
      <c r="BR91" s="135">
        <f>COUNTIF(PenebarSwadayaPT, $A91)</f>
        <v/>
      </c>
      <c r="BS91" s="135">
        <f>COUNTIF(PenerbitAdab, $A91)</f>
        <v/>
      </c>
      <c r="BT91" s="135">
        <f>COUNTIF(PenerbitEGC, $A91)</f>
        <v/>
      </c>
      <c r="BU91" s="135">
        <f>COUNTIF(PenerbitIPBPressPT, $A91)</f>
        <v/>
      </c>
      <c r="BV91" s="135">
        <f>COUNTIF(PenerbitSalemba, $A91)</f>
        <v/>
      </c>
      <c r="BW91" s="135">
        <f>COUNTIF(PohonCahayaSemestaPT, $A91)</f>
        <v/>
      </c>
      <c r="BX91" s="135">
        <f>COUNTIF(PranaDinamikaSejahteraPT, $A91)</f>
        <v/>
      </c>
      <c r="BY91" s="135">
        <f>COUNTIF(PrenadaMediaGroup, $A91)</f>
        <v/>
      </c>
      <c r="BZ91" s="135">
        <f>COUNTIF(PusatDatadanAnalisaTempoPT, $A91)</f>
        <v/>
      </c>
      <c r="CA91" s="135">
        <f>COUNTIF(PuspaSwaraPT, $A91)</f>
        <v/>
      </c>
      <c r="CB91" s="135">
        <f>COUNTIF(PustakaBaruPress, $A91)</f>
        <v/>
      </c>
      <c r="CC91" s="135">
        <f>COUNTIF(PustakaBengawanCV, $A91)</f>
        <v/>
      </c>
      <c r="CD91" s="135">
        <f>COUNTIF(PustakaRumahCintaCV, $A91)</f>
        <v/>
      </c>
      <c r="CE91" s="135">
        <f>COUNTIF(RajaGrafindoPersadaPT, $A91)</f>
        <v/>
      </c>
      <c r="CF91" s="135">
        <f>COUNTIF(RajawaliIntanCemerlang, $A91)</f>
        <v/>
      </c>
      <c r="CG91" s="135">
        <f>COUNTIF(RayyanaKomunikasindoPT, $A91)</f>
        <v/>
      </c>
      <c r="CH91" s="135">
        <f>COUNTIF(RefikaAditamaPT, $A91)</f>
        <v/>
      </c>
      <c r="CI91" s="135">
        <f>COUNTIF(RemajaRosdakaryaPT, $A91)</f>
        <v/>
      </c>
      <c r="CJ91" s="135">
        <f>COUNTIF(ReneTurosIndonesiaPT, $A91)</f>
        <v/>
      </c>
      <c r="CK91" s="135">
        <f>COUNTIF(SaranaPancakaryaNusaPT, $A91)</f>
        <v/>
      </c>
      <c r="CL91" s="135">
        <f>COUNTIF(ScopindoMediaPustakaPT, $A91)</f>
        <v/>
      </c>
      <c r="CM91" s="135">
        <f>COUNTIF(SetiAjiCV, $A91)</f>
        <v/>
      </c>
      <c r="CN91" s="135">
        <f>COUNTIF(SinergiPrimaMagnaCV, $A91)</f>
        <v/>
      </c>
      <c r="CO91" s="135">
        <f>COUNTIF(TazkiaInvestindoUtamaPT, $A91)</f>
        <v/>
      </c>
      <c r="CP91" s="135">
        <f>COUNTIF(TeguhKaryaCV, $A91)</f>
        <v/>
      </c>
      <c r="CQ91" s="135">
        <f>COUNTIF(TigaSerangkaiPustakaMandiriPT, $A91)</f>
        <v/>
      </c>
      <c r="CR91" s="135">
        <f>COUNTIF(TrubusSwadayaPT, $A91)</f>
        <v/>
      </c>
      <c r="CS91" s="135">
        <f>COUNTIF(UGMPress, $A91)</f>
        <v/>
      </c>
      <c r="CU91" s="36" t="n"/>
      <c r="CV91" s="36" t="n"/>
      <c r="CW91" s="36" t="n"/>
      <c r="CX91" s="36" t="n"/>
      <c r="CY91" s="36" t="n"/>
      <c r="CZ91" s="36" t="n"/>
      <c r="DA91" s="36" t="n"/>
      <c r="DB91" s="36" t="n"/>
      <c r="DC91" s="36" t="n"/>
      <c r="DD91" s="36" t="n"/>
      <c r="DE91" s="36" t="n"/>
      <c r="DF91" s="36" t="n"/>
      <c r="DG91" s="36" t="n"/>
      <c r="DH91" s="36" t="n"/>
      <c r="DI91" s="36" t="n"/>
      <c r="DJ91" s="36" t="n"/>
      <c r="DK91" s="36" t="n"/>
      <c r="DL91" s="36" t="n"/>
      <c r="DM91" s="36" t="n"/>
      <c r="DN91" s="36" t="n"/>
      <c r="DO91" s="36" t="n"/>
      <c r="DP91" s="36" t="n"/>
      <c r="DQ91" s="36" t="n"/>
      <c r="DR91" s="36" t="n"/>
      <c r="DS91" s="36" t="n"/>
      <c r="DT91" s="36" t="n"/>
      <c r="DU91" s="36" t="n"/>
      <c r="DV91" s="36" t="n"/>
      <c r="DW91" s="36" t="n"/>
      <c r="DX91" s="36" t="n"/>
      <c r="DY91" s="36" t="n"/>
      <c r="DZ91" s="36" t="n"/>
      <c r="EA91" s="36" t="n"/>
      <c r="EB91" s="36" t="n"/>
      <c r="EC91" s="36" t="n"/>
      <c r="ED91" s="36" t="n"/>
      <c r="EE91" s="36" t="n"/>
      <c r="EF91" s="36" t="n"/>
      <c r="EG91" s="36" t="n"/>
      <c r="EH91" s="36" t="n"/>
      <c r="EI91" s="36" t="n"/>
      <c r="EJ91" s="36" t="n"/>
      <c r="EK91" s="36" t="n"/>
      <c r="EL91" s="36" t="n"/>
      <c r="EM91" s="36" t="n"/>
      <c r="EN91" s="36" t="n"/>
    </row>
    <row r="92">
      <c r="A92" s="146" t="inlineStr">
        <is>
          <t>009.12</t>
        </is>
      </c>
      <c r="B92" s="146" t="inlineStr">
        <is>
          <t>Ilmu Hukum</t>
        </is>
      </c>
      <c r="C92" s="147">
        <f>SUM(E92:CS92)</f>
        <v/>
      </c>
      <c r="D92" s="147" t="n"/>
      <c r="E92" s="135">
        <f>COUNTIF(AlumniPT, $A92)</f>
        <v/>
      </c>
      <c r="F92" s="135">
        <f>COUNTIF(BalaiPustakaPT, $A92)</f>
        <v/>
      </c>
      <c r="G92" s="135">
        <f>COUNTIF(KytaJayaMandiriCV, $A92)</f>
        <v/>
      </c>
      <c r="H92" s="135">
        <f>COUNTIF(SindunataCV, $A92)</f>
        <v/>
      </c>
      <c r="I92" s="135">
        <f>COUNTIF(SyiahKualaUniversityPress, $A92)</f>
        <v/>
      </c>
      <c r="J92" s="135">
        <f>COUNTIF(UINMALIKIPRESS, $A92)</f>
        <v/>
      </c>
      <c r="K92" s="135">
        <f>COUNTIF(UNISMAPRESS, $A92)</f>
        <v/>
      </c>
      <c r="L92" s="135">
        <f>COUNTIF(UnitomoPress, $A92)</f>
        <v/>
      </c>
      <c r="M92" s="135">
        <f>COUNTIF(TITIANILMUCV, $A92)</f>
        <v/>
      </c>
      <c r="N92" s="135">
        <f>COUNTIF(AlqaprintJatinangor, $A92)</f>
        <v/>
      </c>
      <c r="O92" s="135">
        <f>COUNTIF(AnantaVidyaCV, $A92)</f>
        <v/>
      </c>
      <c r="P92" s="135">
        <f>COUNTIF(AndiOffsetCV, $A92)</f>
        <v/>
      </c>
      <c r="Q92" s="135">
        <f>COUNTIF(BestariBuanaMurniGroupPT, $A92)</f>
        <v/>
      </c>
      <c r="R92" s="135">
        <f>COUNTIF(BintangSemestaMediaCV, $A92)</f>
        <v/>
      </c>
      <c r="S92" s="135">
        <f>COUNTIF(BPKTodungSutanGunungMuliaPT, $A92)</f>
        <v/>
      </c>
      <c r="T92" s="135">
        <f>COUNTIF(BrataFancyMediaPT, $A92)</f>
        <v/>
      </c>
      <c r="U92" s="135">
        <f>COUNTIF(BudiUtamaCVDeepublish, $A92)</f>
        <v/>
      </c>
      <c r="V92" s="135">
        <f>COUNTIF(BukaBukuPustaka, $A92)</f>
        <v/>
      </c>
      <c r="W92" s="135">
        <f>COUNTIF(BUMIAKSARAPT, $A92)</f>
        <v/>
      </c>
      <c r="X92" s="135">
        <f>COUNTIF(CahayaDuabelasSemestaPT, $A92)</f>
        <v/>
      </c>
      <c r="Y92" s="135">
        <f>COUNTIF(CitraAdityaBaktiPT, $A92)</f>
        <v/>
      </c>
      <c r="Z92" s="135">
        <f>COUNTIF(DeltaEdukasiPrimaCV, $A92)</f>
        <v/>
      </c>
      <c r="AA92" s="135">
        <f>COUNTIF(DIANDRAPRIMAMITRAMEDIACV, $A92)</f>
        <v/>
      </c>
      <c r="AB92" s="135">
        <f>COUNTIF(DuniaPustakaJayaPT, $A92)</f>
        <v/>
      </c>
      <c r="AC92" s="135">
        <f>COUNTIF(DutaPustakaIndonesiaPT, $A92)</f>
        <v/>
      </c>
      <c r="AD92" s="135">
        <f>COUNTIF(ElementaMediaLiterasiPT, $A92)</f>
        <v/>
      </c>
      <c r="AE92" s="135">
        <f>COUNTIF(ElexMediaKomputindoPT, $A92)</f>
        <v/>
      </c>
      <c r="AF92" s="135">
        <f>COUNTIF(EraAdicitraIntermediaPT, $A92)</f>
        <v/>
      </c>
      <c r="AG92" s="135">
        <f>COUNTIF(GarudaMasSejahteraCV, $A92)</f>
        <v/>
      </c>
      <c r="AH92" s="135">
        <f>COUNTIF(GavaMediaCV, $A92)</f>
        <v/>
      </c>
      <c r="AI92" s="135">
        <f>COUNTIF(GemaInsani, $A92)</f>
        <v/>
      </c>
      <c r="AJ92" s="135">
        <f>COUNTIF(GrahaPrintamaSelarasCV, $A92)</f>
        <v/>
      </c>
      <c r="AK92" s="135">
        <f>COUNTIF(GramediaPustakaUtamaPT, $A92)</f>
        <v/>
      </c>
      <c r="AL92" s="135">
        <f>COUNTIF(GrasindoGramediaWidiaSaranaIndonesia, $A92)</f>
        <v/>
      </c>
      <c r="AM92" s="135">
        <f>COUNTIF(IndivaMediaKreasiPT, $A92)</f>
        <v/>
      </c>
      <c r="AN92" s="135">
        <f>COUNTIF(IndocampCV, $A92)</f>
        <v/>
      </c>
      <c r="AO92" s="135">
        <f>COUNTIF(IndonesiaEmasGroup, $A92)</f>
        <v/>
      </c>
      <c r="AP92" s="135">
        <f>COUNTIF(IntanPariwaraGrupCempakaPutihPT, $A92)</f>
        <v/>
      </c>
      <c r="AQ92" s="135">
        <f>COUNTIF(InteraCV, $A92)</f>
        <v/>
      </c>
      <c r="AR92" s="135">
        <f>COUNTIF(JejakPublisherCV, $A92)</f>
        <v/>
      </c>
      <c r="AS92" s="135">
        <f>COUNTIF(JejakPustaka, $A92)</f>
        <v/>
      </c>
      <c r="AT92" s="135">
        <f>COUNTIF(JepePressMediaUtamaPT, $A92)</f>
        <v/>
      </c>
      <c r="AU92" s="135">
        <f>COUNTIF(KanisiusPT, $A92)</f>
        <v/>
      </c>
      <c r="AV92" s="135">
        <f>COUNTIF(KesaintBlancIndahPT, $A92)</f>
        <v/>
      </c>
      <c r="AW92" s="135">
        <f>COUNTIF(KompasMediaNusantaraPenerbitBukuKompas, $A92)</f>
        <v/>
      </c>
      <c r="AX92" s="135">
        <f>COUNTIF(LanggamPustaka, $A92)</f>
        <v/>
      </c>
      <c r="AY92" s="135">
        <f>COUNTIF(LatifKittoMahesaPT, $A92)</f>
        <v/>
      </c>
      <c r="AZ92" s="135">
        <f>COUNTIF(LENTERAHATIPT, $A92)</f>
        <v/>
      </c>
      <c r="BA92" s="135">
        <f>COUNTIF(LenteraPustakaIndonesia, $A92)</f>
        <v/>
      </c>
      <c r="BB92" s="135">
        <f>COUNTIF(LiterasiNusantaraAbadiGroupPT, $A92)</f>
        <v/>
      </c>
      <c r="BC92" s="135">
        <f>COUNTIF(LiterindoBerkahKaryaPT, $A92)</f>
        <v/>
      </c>
      <c r="BD92" s="135">
        <f>COUNTIF(LOKAAKSARACV, $A92)</f>
        <v/>
      </c>
      <c r="BE92" s="135">
        <f>COUNTIF(LuximaMetroMediaPT, $A92)</f>
        <v/>
      </c>
      <c r="BF92" s="135">
        <f>COUNTIF(MandarMajuCV, $A92)</f>
        <v/>
      </c>
      <c r="BG92" s="135">
        <f>COUNTIF(MediaAkselerasi, $A92)</f>
        <v/>
      </c>
      <c r="BH92" s="135">
        <f>COUNTIF(MediaCendekiaMuslimCV, $A92)</f>
        <v/>
      </c>
      <c r="BI92" s="135">
        <f>COUNTIF(MediaDinamikaSelarasPT, $A92)</f>
        <v/>
      </c>
      <c r="BJ92" s="135">
        <f>COUNTIF(MediaKaryaPutraCV, $A92)</f>
        <v/>
      </c>
      <c r="BK92" s="135">
        <f>COUNTIF(MediaPressindoPT, $A92)</f>
        <v/>
      </c>
      <c r="BL92" s="135">
        <f>COUNTIF(MediantaraSemestaPT, $A92)</f>
        <v/>
      </c>
      <c r="BM92" s="135">
        <f>COUNTIF(MelaniaPublishingCV, $A92)</f>
        <v/>
      </c>
      <c r="BN92" s="135">
        <f>COUNTIF(MutiaraAksaraCV, $A92)</f>
        <v/>
      </c>
      <c r="BO92" s="135">
        <f>COUNTIF(NafalGlobalNusantaraPT, $A92)</f>
        <v/>
      </c>
      <c r="BP92" s="135">
        <f>COUNTIF(NiagaSwadayaPT, $A92)</f>
        <v/>
      </c>
      <c r="BQ92" s="135">
        <f>COUNTIF(NuansaCendekiaCV, $A92)</f>
        <v/>
      </c>
      <c r="BR92" s="135">
        <f>COUNTIF(PenebarSwadayaPT, $A92)</f>
        <v/>
      </c>
      <c r="BS92" s="135">
        <f>COUNTIF(PenerbitAdab, $A92)</f>
        <v/>
      </c>
      <c r="BT92" s="135">
        <f>COUNTIF(PenerbitEGC, $A92)</f>
        <v/>
      </c>
      <c r="BU92" s="135">
        <f>COUNTIF(PenerbitIPBPressPT, $A92)</f>
        <v/>
      </c>
      <c r="BV92" s="135">
        <f>COUNTIF(PenerbitSalemba, $A92)</f>
        <v/>
      </c>
      <c r="BW92" s="135">
        <f>COUNTIF(PohonCahayaSemestaPT, $A92)</f>
        <v/>
      </c>
      <c r="BX92" s="135">
        <f>COUNTIF(PranaDinamikaSejahteraPT, $A92)</f>
        <v/>
      </c>
      <c r="BY92" s="135">
        <f>COUNTIF(PrenadaMediaGroup, $A92)</f>
        <v/>
      </c>
      <c r="BZ92" s="135">
        <f>COUNTIF(PusatDatadanAnalisaTempoPT, $A92)</f>
        <v/>
      </c>
      <c r="CA92" s="135">
        <f>COUNTIF(PuspaSwaraPT, $A92)</f>
        <v/>
      </c>
      <c r="CB92" s="135">
        <f>COUNTIF(PustakaBaruPress, $A92)</f>
        <v/>
      </c>
      <c r="CC92" s="135">
        <f>COUNTIF(PustakaBengawanCV, $A92)</f>
        <v/>
      </c>
      <c r="CD92" s="135">
        <f>COUNTIF(PustakaRumahCintaCV, $A92)</f>
        <v/>
      </c>
      <c r="CE92" s="135">
        <f>COUNTIF(RajaGrafindoPersadaPT, $A92)</f>
        <v/>
      </c>
      <c r="CF92" s="135">
        <f>COUNTIF(RajawaliIntanCemerlang, $A92)</f>
        <v/>
      </c>
      <c r="CG92" s="135">
        <f>COUNTIF(RayyanaKomunikasindoPT, $A92)</f>
        <v/>
      </c>
      <c r="CH92" s="135">
        <f>COUNTIF(RefikaAditamaPT, $A92)</f>
        <v/>
      </c>
      <c r="CI92" s="135">
        <f>COUNTIF(RemajaRosdakaryaPT, $A92)</f>
        <v/>
      </c>
      <c r="CJ92" s="135">
        <f>COUNTIF(ReneTurosIndonesiaPT, $A92)</f>
        <v/>
      </c>
      <c r="CK92" s="135">
        <f>COUNTIF(SaranaPancakaryaNusaPT, $A92)</f>
        <v/>
      </c>
      <c r="CL92" s="135">
        <f>COUNTIF(ScopindoMediaPustakaPT, $A92)</f>
        <v/>
      </c>
      <c r="CM92" s="135">
        <f>COUNTIF(SetiAjiCV, $A92)</f>
        <v/>
      </c>
      <c r="CN92" s="135">
        <f>COUNTIF(SinergiPrimaMagnaCV, $A92)</f>
        <v/>
      </c>
      <c r="CO92" s="135">
        <f>COUNTIF(TazkiaInvestindoUtamaPT, $A92)</f>
        <v/>
      </c>
      <c r="CP92" s="135">
        <f>COUNTIF(TeguhKaryaCV, $A92)</f>
        <v/>
      </c>
      <c r="CQ92" s="135">
        <f>COUNTIF(TigaSerangkaiPustakaMandiriPT, $A92)</f>
        <v/>
      </c>
      <c r="CR92" s="135">
        <f>COUNTIF(TrubusSwadayaPT, $A92)</f>
        <v/>
      </c>
      <c r="CS92" s="135">
        <f>COUNTIF(UGMPress, $A92)</f>
        <v/>
      </c>
      <c r="CU92" s="36" t="n"/>
      <c r="CV92" s="36" t="n"/>
      <c r="CW92" s="36" t="n"/>
      <c r="CX92" s="36" t="n"/>
      <c r="CY92" s="36" t="n"/>
      <c r="CZ92" s="36" t="n"/>
      <c r="DA92" s="36" t="n"/>
      <c r="DB92" s="36" t="n"/>
      <c r="DC92" s="36" t="n"/>
      <c r="DD92" s="36" t="n"/>
      <c r="DE92" s="36" t="n"/>
      <c r="DF92" s="36" t="n"/>
      <c r="DG92" s="36" t="n"/>
      <c r="DH92" s="36" t="n"/>
      <c r="DI92" s="36" t="n"/>
      <c r="DJ92" s="36" t="n"/>
      <c r="DK92" s="36" t="n"/>
      <c r="DL92" s="36" t="n"/>
      <c r="DM92" s="36" t="n"/>
      <c r="DN92" s="36" t="n"/>
      <c r="DO92" s="36" t="n"/>
      <c r="DP92" s="36" t="n"/>
      <c r="DQ92" s="36" t="n"/>
      <c r="DR92" s="36" t="n"/>
      <c r="DS92" s="36" t="n"/>
      <c r="DT92" s="36" t="n"/>
      <c r="DU92" s="36" t="n"/>
      <c r="DV92" s="36" t="n"/>
      <c r="DW92" s="36" t="n"/>
      <c r="DX92" s="36" t="n"/>
      <c r="DY92" s="36" t="n"/>
      <c r="DZ92" s="36" t="n"/>
      <c r="EA92" s="36" t="n"/>
      <c r="EB92" s="36" t="n"/>
      <c r="EC92" s="36" t="n"/>
      <c r="ED92" s="36" t="n"/>
      <c r="EE92" s="36" t="n"/>
      <c r="EF92" s="36" t="n"/>
      <c r="EG92" s="36" t="n"/>
      <c r="EH92" s="36" t="n"/>
      <c r="EI92" s="36" t="n"/>
      <c r="EJ92" s="36" t="n"/>
      <c r="EK92" s="36" t="n"/>
      <c r="EL92" s="36" t="n"/>
      <c r="EM92" s="36" t="n"/>
      <c r="EN92" s="36" t="n"/>
    </row>
    <row r="93">
      <c r="A93" s="146" t="inlineStr">
        <is>
          <t>009.13</t>
        </is>
      </c>
      <c r="B93" s="146" t="inlineStr">
        <is>
          <t>Psikologi</t>
        </is>
      </c>
      <c r="C93" s="147">
        <f>SUM(E93:CS93)</f>
        <v/>
      </c>
      <c r="D93" s="147" t="n"/>
      <c r="E93" s="135">
        <f>COUNTIF(AlumniPT, $A93)</f>
        <v/>
      </c>
      <c r="F93" s="135">
        <f>COUNTIF(BalaiPustakaPT, $A93)</f>
        <v/>
      </c>
      <c r="G93" s="135">
        <f>COUNTIF(KytaJayaMandiriCV, $A93)</f>
        <v/>
      </c>
      <c r="H93" s="135">
        <f>COUNTIF(SindunataCV, $A93)</f>
        <v/>
      </c>
      <c r="I93" s="135">
        <f>COUNTIF(SyiahKualaUniversityPress, $A93)</f>
        <v/>
      </c>
      <c r="J93" s="135">
        <f>COUNTIF(UINMALIKIPRESS, $A93)</f>
        <v/>
      </c>
      <c r="K93" s="135">
        <f>COUNTIF(UNISMAPRESS, $A93)</f>
        <v/>
      </c>
      <c r="L93" s="135">
        <f>COUNTIF(UnitomoPress, $A93)</f>
        <v/>
      </c>
      <c r="M93" s="135">
        <f>COUNTIF(TITIANILMUCV, $A93)</f>
        <v/>
      </c>
      <c r="N93" s="135">
        <f>COUNTIF(AlqaprintJatinangor, $A93)</f>
        <v/>
      </c>
      <c r="O93" s="135">
        <f>COUNTIF(AnantaVidyaCV, $A93)</f>
        <v/>
      </c>
      <c r="P93" s="135">
        <f>COUNTIF(AndiOffsetCV, $A93)</f>
        <v/>
      </c>
      <c r="Q93" s="135">
        <f>COUNTIF(BestariBuanaMurniGroupPT, $A93)</f>
        <v/>
      </c>
      <c r="R93" s="135">
        <f>COUNTIF(BintangSemestaMediaCV, $A93)</f>
        <v/>
      </c>
      <c r="S93" s="135">
        <f>COUNTIF(BPKTodungSutanGunungMuliaPT, $A93)</f>
        <v/>
      </c>
      <c r="T93" s="135">
        <f>COUNTIF(BrataFancyMediaPT, $A93)</f>
        <v/>
      </c>
      <c r="U93" s="135">
        <f>COUNTIF(BudiUtamaCVDeepublish, $A93)</f>
        <v/>
      </c>
      <c r="V93" s="135">
        <f>COUNTIF(BukaBukuPustaka, $A93)</f>
        <v/>
      </c>
      <c r="W93" s="135">
        <f>COUNTIF(BUMIAKSARAPT, $A93)</f>
        <v/>
      </c>
      <c r="X93" s="135">
        <f>COUNTIF(CahayaDuabelasSemestaPT, $A93)</f>
        <v/>
      </c>
      <c r="Y93" s="135">
        <f>COUNTIF(CitraAdityaBaktiPT, $A93)</f>
        <v/>
      </c>
      <c r="Z93" s="135">
        <f>COUNTIF(DeltaEdukasiPrimaCV, $A93)</f>
        <v/>
      </c>
      <c r="AA93" s="135">
        <f>COUNTIF(DIANDRAPRIMAMITRAMEDIACV, $A93)</f>
        <v/>
      </c>
      <c r="AB93" s="135">
        <f>COUNTIF(DuniaPustakaJayaPT, $A93)</f>
        <v/>
      </c>
      <c r="AC93" s="135">
        <f>COUNTIF(DutaPustakaIndonesiaPT, $A93)</f>
        <v/>
      </c>
      <c r="AD93" s="135">
        <f>COUNTIF(ElementaMediaLiterasiPT, $A93)</f>
        <v/>
      </c>
      <c r="AE93" s="135">
        <f>COUNTIF(ElexMediaKomputindoPT, $A93)</f>
        <v/>
      </c>
      <c r="AF93" s="135">
        <f>COUNTIF(EraAdicitraIntermediaPT, $A93)</f>
        <v/>
      </c>
      <c r="AG93" s="135">
        <f>COUNTIF(GarudaMasSejahteraCV, $A93)</f>
        <v/>
      </c>
      <c r="AH93" s="135">
        <f>COUNTIF(GavaMediaCV, $A93)</f>
        <v/>
      </c>
      <c r="AI93" s="135">
        <f>COUNTIF(GemaInsani, $A93)</f>
        <v/>
      </c>
      <c r="AJ93" s="135">
        <f>COUNTIF(GrahaPrintamaSelarasCV, $A93)</f>
        <v/>
      </c>
      <c r="AK93" s="135">
        <f>COUNTIF(GramediaPustakaUtamaPT, $A93)</f>
        <v/>
      </c>
      <c r="AL93" s="135">
        <f>COUNTIF(GrasindoGramediaWidiaSaranaIndonesia, $A93)</f>
        <v/>
      </c>
      <c r="AM93" s="135">
        <f>COUNTIF(IndivaMediaKreasiPT, $A93)</f>
        <v/>
      </c>
      <c r="AN93" s="135">
        <f>COUNTIF(IndocampCV, $A93)</f>
        <v/>
      </c>
      <c r="AO93" s="135">
        <f>COUNTIF(IndonesiaEmasGroup, $A93)</f>
        <v/>
      </c>
      <c r="AP93" s="135">
        <f>COUNTIF(IntanPariwaraGrupCempakaPutihPT, $A93)</f>
        <v/>
      </c>
      <c r="AQ93" s="135">
        <f>COUNTIF(InteraCV, $A93)</f>
        <v/>
      </c>
      <c r="AR93" s="135">
        <f>COUNTIF(JejakPublisherCV, $A93)</f>
        <v/>
      </c>
      <c r="AS93" s="135">
        <f>COUNTIF(JejakPustaka, $A93)</f>
        <v/>
      </c>
      <c r="AT93" s="135">
        <f>COUNTIF(JepePressMediaUtamaPT, $A93)</f>
        <v/>
      </c>
      <c r="AU93" s="135">
        <f>COUNTIF(KanisiusPT, $A93)</f>
        <v/>
      </c>
      <c r="AV93" s="135">
        <f>COUNTIF(KesaintBlancIndahPT, $A93)</f>
        <v/>
      </c>
      <c r="AW93" s="135">
        <f>COUNTIF(KompasMediaNusantaraPenerbitBukuKompas, $A93)</f>
        <v/>
      </c>
      <c r="AX93" s="135">
        <f>COUNTIF(LanggamPustaka, $A93)</f>
        <v/>
      </c>
      <c r="AY93" s="135">
        <f>COUNTIF(LatifKittoMahesaPT, $A93)</f>
        <v/>
      </c>
      <c r="AZ93" s="135">
        <f>COUNTIF(LENTERAHATIPT, $A93)</f>
        <v/>
      </c>
      <c r="BA93" s="135">
        <f>COUNTIF(LenteraPustakaIndonesia, $A93)</f>
        <v/>
      </c>
      <c r="BB93" s="135">
        <f>COUNTIF(LiterasiNusantaraAbadiGroupPT, $A93)</f>
        <v/>
      </c>
      <c r="BC93" s="135">
        <f>COUNTIF(LiterindoBerkahKaryaPT, $A93)</f>
        <v/>
      </c>
      <c r="BD93" s="135">
        <f>COUNTIF(LOKAAKSARACV, $A93)</f>
        <v/>
      </c>
      <c r="BE93" s="135">
        <f>COUNTIF(LuximaMetroMediaPT, $A93)</f>
        <v/>
      </c>
      <c r="BF93" s="135">
        <f>COUNTIF(MandarMajuCV, $A93)</f>
        <v/>
      </c>
      <c r="BG93" s="135">
        <f>COUNTIF(MediaAkselerasi, $A93)</f>
        <v/>
      </c>
      <c r="BH93" s="135">
        <f>COUNTIF(MediaCendekiaMuslimCV, $A93)</f>
        <v/>
      </c>
      <c r="BI93" s="135">
        <f>COUNTIF(MediaDinamikaSelarasPT, $A93)</f>
        <v/>
      </c>
      <c r="BJ93" s="135">
        <f>COUNTIF(MediaKaryaPutraCV, $A93)</f>
        <v/>
      </c>
      <c r="BK93" s="135">
        <f>COUNTIF(MediaPressindoPT, $A93)</f>
        <v/>
      </c>
      <c r="BL93" s="135">
        <f>COUNTIF(MediantaraSemestaPT, $A93)</f>
        <v/>
      </c>
      <c r="BM93" s="135">
        <f>COUNTIF(MelaniaPublishingCV, $A93)</f>
        <v/>
      </c>
      <c r="BN93" s="135">
        <f>COUNTIF(MutiaraAksaraCV, $A93)</f>
        <v/>
      </c>
      <c r="BO93" s="135">
        <f>COUNTIF(NafalGlobalNusantaraPT, $A93)</f>
        <v/>
      </c>
      <c r="BP93" s="135">
        <f>COUNTIF(NiagaSwadayaPT, $A93)</f>
        <v/>
      </c>
      <c r="BQ93" s="135">
        <f>COUNTIF(NuansaCendekiaCV, $A93)</f>
        <v/>
      </c>
      <c r="BR93" s="135">
        <f>COUNTIF(PenebarSwadayaPT, $A93)</f>
        <v/>
      </c>
      <c r="BS93" s="135">
        <f>COUNTIF(PenerbitAdab, $A93)</f>
        <v/>
      </c>
      <c r="BT93" s="135">
        <f>COUNTIF(PenerbitEGC, $A93)</f>
        <v/>
      </c>
      <c r="BU93" s="135">
        <f>COUNTIF(PenerbitIPBPressPT, $A93)</f>
        <v/>
      </c>
      <c r="BV93" s="135">
        <f>COUNTIF(PenerbitSalemba, $A93)</f>
        <v/>
      </c>
      <c r="BW93" s="135">
        <f>COUNTIF(PohonCahayaSemestaPT, $A93)</f>
        <v/>
      </c>
      <c r="BX93" s="135">
        <f>COUNTIF(PranaDinamikaSejahteraPT, $A93)</f>
        <v/>
      </c>
      <c r="BY93" s="135">
        <f>COUNTIF(PrenadaMediaGroup, $A93)</f>
        <v/>
      </c>
      <c r="BZ93" s="135">
        <f>COUNTIF(PusatDatadanAnalisaTempoPT, $A93)</f>
        <v/>
      </c>
      <c r="CA93" s="135">
        <f>COUNTIF(PuspaSwaraPT, $A93)</f>
        <v/>
      </c>
      <c r="CB93" s="135">
        <f>COUNTIF(PustakaBaruPress, $A93)</f>
        <v/>
      </c>
      <c r="CC93" s="135">
        <f>COUNTIF(PustakaBengawanCV, $A93)</f>
        <v/>
      </c>
      <c r="CD93" s="135">
        <f>COUNTIF(PustakaRumahCintaCV, $A93)</f>
        <v/>
      </c>
      <c r="CE93" s="135">
        <f>COUNTIF(RajaGrafindoPersadaPT, $A93)</f>
        <v/>
      </c>
      <c r="CF93" s="135">
        <f>COUNTIF(RajawaliIntanCemerlang, $A93)</f>
        <v/>
      </c>
      <c r="CG93" s="135">
        <f>COUNTIF(RayyanaKomunikasindoPT, $A93)</f>
        <v/>
      </c>
      <c r="CH93" s="135">
        <f>COUNTIF(RefikaAditamaPT, $A93)</f>
        <v/>
      </c>
      <c r="CI93" s="135">
        <f>COUNTIF(RemajaRosdakaryaPT, $A93)</f>
        <v/>
      </c>
      <c r="CJ93" s="135">
        <f>COUNTIF(ReneTurosIndonesiaPT, $A93)</f>
        <v/>
      </c>
      <c r="CK93" s="135">
        <f>COUNTIF(SaranaPancakaryaNusaPT, $A93)</f>
        <v/>
      </c>
      <c r="CL93" s="135">
        <f>COUNTIF(ScopindoMediaPustakaPT, $A93)</f>
        <v/>
      </c>
      <c r="CM93" s="135">
        <f>COUNTIF(SetiAjiCV, $A93)</f>
        <v/>
      </c>
      <c r="CN93" s="135">
        <f>COUNTIF(SinergiPrimaMagnaCV, $A93)</f>
        <v/>
      </c>
      <c r="CO93" s="135">
        <f>COUNTIF(TazkiaInvestindoUtamaPT, $A93)</f>
        <v/>
      </c>
      <c r="CP93" s="135">
        <f>COUNTIF(TeguhKaryaCV, $A93)</f>
        <v/>
      </c>
      <c r="CQ93" s="135">
        <f>COUNTIF(TigaSerangkaiPustakaMandiriPT, $A93)</f>
        <v/>
      </c>
      <c r="CR93" s="135">
        <f>COUNTIF(TrubusSwadayaPT, $A93)</f>
        <v/>
      </c>
      <c r="CS93" s="135">
        <f>COUNTIF(UGMPress, $A93)</f>
        <v/>
      </c>
      <c r="CU93" s="36" t="n"/>
      <c r="CV93" s="36" t="n"/>
      <c r="CW93" s="36" t="n"/>
      <c r="CX93" s="36" t="n"/>
      <c r="CY93" s="36" t="n"/>
      <c r="CZ93" s="36" t="n"/>
      <c r="DA93" s="36" t="n"/>
      <c r="DB93" s="36" t="n"/>
      <c r="DC93" s="36" t="n"/>
      <c r="DD93" s="36" t="n"/>
      <c r="DE93" s="36" t="n"/>
      <c r="DF93" s="36" t="n"/>
      <c r="DG93" s="36" t="n"/>
      <c r="DH93" s="36" t="n"/>
      <c r="DI93" s="36" t="n"/>
      <c r="DJ93" s="36" t="n"/>
      <c r="DK93" s="36" t="n"/>
      <c r="DL93" s="36" t="n"/>
      <c r="DM93" s="36" t="n"/>
      <c r="DN93" s="36" t="n"/>
      <c r="DO93" s="36" t="n"/>
      <c r="DP93" s="36" t="n"/>
      <c r="DQ93" s="36" t="n"/>
      <c r="DR93" s="36" t="n"/>
      <c r="DS93" s="36" t="n"/>
      <c r="DT93" s="36" t="n"/>
      <c r="DU93" s="36" t="n"/>
      <c r="DV93" s="36" t="n"/>
      <c r="DW93" s="36" t="n"/>
      <c r="DX93" s="36" t="n"/>
      <c r="DY93" s="36" t="n"/>
      <c r="DZ93" s="36" t="n"/>
      <c r="EA93" s="36" t="n"/>
      <c r="EB93" s="36" t="n"/>
      <c r="EC93" s="36" t="n"/>
      <c r="ED93" s="36" t="n"/>
      <c r="EE93" s="36" t="n"/>
      <c r="EF93" s="36" t="n"/>
      <c r="EG93" s="36" t="n"/>
      <c r="EH93" s="36" t="n"/>
      <c r="EI93" s="36" t="n"/>
      <c r="EJ93" s="36" t="n"/>
      <c r="EK93" s="36" t="n"/>
      <c r="EL93" s="36" t="n"/>
      <c r="EM93" s="36" t="n"/>
      <c r="EN93" s="36" t="n"/>
    </row>
    <row r="94">
      <c r="A94" s="146" t="inlineStr">
        <is>
          <t>009.14</t>
        </is>
      </c>
      <c r="B94" s="146" t="inlineStr">
        <is>
          <t>Geografi</t>
        </is>
      </c>
      <c r="C94" s="147">
        <f>SUM(E94:CS94)</f>
        <v/>
      </c>
      <c r="D94" s="147" t="n"/>
      <c r="E94" s="135">
        <f>COUNTIF(AlumniPT, $A94)</f>
        <v/>
      </c>
      <c r="F94" s="135">
        <f>COUNTIF(BalaiPustakaPT, $A94)</f>
        <v/>
      </c>
      <c r="G94" s="135">
        <f>COUNTIF(KytaJayaMandiriCV, $A94)</f>
        <v/>
      </c>
      <c r="H94" s="135">
        <f>COUNTIF(SindunataCV, $A94)</f>
        <v/>
      </c>
      <c r="I94" s="135">
        <f>COUNTIF(SyiahKualaUniversityPress, $A94)</f>
        <v/>
      </c>
      <c r="J94" s="135">
        <f>COUNTIF(UINMALIKIPRESS, $A94)</f>
        <v/>
      </c>
      <c r="K94" s="135">
        <f>COUNTIF(UNISMAPRESS, $A94)</f>
        <v/>
      </c>
      <c r="L94" s="135">
        <f>COUNTIF(UnitomoPress, $A94)</f>
        <v/>
      </c>
      <c r="M94" s="135">
        <f>COUNTIF(TITIANILMUCV, $A94)</f>
        <v/>
      </c>
      <c r="N94" s="135">
        <f>COUNTIF(AlqaprintJatinangor, $A94)</f>
        <v/>
      </c>
      <c r="O94" s="135">
        <f>COUNTIF(AnantaVidyaCV, $A94)</f>
        <v/>
      </c>
      <c r="P94" s="135">
        <f>COUNTIF(AndiOffsetCV, $A94)</f>
        <v/>
      </c>
      <c r="Q94" s="135">
        <f>COUNTIF(BestariBuanaMurniGroupPT, $A94)</f>
        <v/>
      </c>
      <c r="R94" s="135">
        <f>COUNTIF(BintangSemestaMediaCV, $A94)</f>
        <v/>
      </c>
      <c r="S94" s="135">
        <f>COUNTIF(BPKTodungSutanGunungMuliaPT, $A94)</f>
        <v/>
      </c>
      <c r="T94" s="135">
        <f>COUNTIF(BrataFancyMediaPT, $A94)</f>
        <v/>
      </c>
      <c r="U94" s="135">
        <f>COUNTIF(BudiUtamaCVDeepublish, $A94)</f>
        <v/>
      </c>
      <c r="V94" s="135">
        <f>COUNTIF(BukaBukuPustaka, $A94)</f>
        <v/>
      </c>
      <c r="W94" s="135">
        <f>COUNTIF(BUMIAKSARAPT, $A94)</f>
        <v/>
      </c>
      <c r="X94" s="135">
        <f>COUNTIF(CahayaDuabelasSemestaPT, $A94)</f>
        <v/>
      </c>
      <c r="Y94" s="135">
        <f>COUNTIF(CitraAdityaBaktiPT, $A94)</f>
        <v/>
      </c>
      <c r="Z94" s="135">
        <f>COUNTIF(DeltaEdukasiPrimaCV, $A94)</f>
        <v/>
      </c>
      <c r="AA94" s="135">
        <f>COUNTIF(DIANDRAPRIMAMITRAMEDIACV, $A94)</f>
        <v/>
      </c>
      <c r="AB94" s="135">
        <f>COUNTIF(DuniaPustakaJayaPT, $A94)</f>
        <v/>
      </c>
      <c r="AC94" s="135">
        <f>COUNTIF(DutaPustakaIndonesiaPT, $A94)</f>
        <v/>
      </c>
      <c r="AD94" s="135">
        <f>COUNTIF(ElementaMediaLiterasiPT, $A94)</f>
        <v/>
      </c>
      <c r="AE94" s="135">
        <f>COUNTIF(ElexMediaKomputindoPT, $A94)</f>
        <v/>
      </c>
      <c r="AF94" s="135">
        <f>COUNTIF(EraAdicitraIntermediaPT, $A94)</f>
        <v/>
      </c>
      <c r="AG94" s="135">
        <f>COUNTIF(GarudaMasSejahteraCV, $A94)</f>
        <v/>
      </c>
      <c r="AH94" s="135">
        <f>COUNTIF(GavaMediaCV, $A94)</f>
        <v/>
      </c>
      <c r="AI94" s="135">
        <f>COUNTIF(GemaInsani, $A94)</f>
        <v/>
      </c>
      <c r="AJ94" s="135">
        <f>COUNTIF(GrahaPrintamaSelarasCV, $A94)</f>
        <v/>
      </c>
      <c r="AK94" s="135">
        <f>COUNTIF(GramediaPustakaUtamaPT, $A94)</f>
        <v/>
      </c>
      <c r="AL94" s="135">
        <f>COUNTIF(GrasindoGramediaWidiaSaranaIndonesia, $A94)</f>
        <v/>
      </c>
      <c r="AM94" s="135">
        <f>COUNTIF(IndivaMediaKreasiPT, $A94)</f>
        <v/>
      </c>
      <c r="AN94" s="135">
        <f>COUNTIF(IndocampCV, $A94)</f>
        <v/>
      </c>
      <c r="AO94" s="135">
        <f>COUNTIF(IndonesiaEmasGroup, $A94)</f>
        <v/>
      </c>
      <c r="AP94" s="135">
        <f>COUNTIF(IntanPariwaraGrupCempakaPutihPT, $A94)</f>
        <v/>
      </c>
      <c r="AQ94" s="135">
        <f>COUNTIF(InteraCV, $A94)</f>
        <v/>
      </c>
      <c r="AR94" s="135">
        <f>COUNTIF(JejakPublisherCV, $A94)</f>
        <v/>
      </c>
      <c r="AS94" s="135">
        <f>COUNTIF(JejakPustaka, $A94)</f>
        <v/>
      </c>
      <c r="AT94" s="135">
        <f>COUNTIF(JepePressMediaUtamaPT, $A94)</f>
        <v/>
      </c>
      <c r="AU94" s="135">
        <f>COUNTIF(KanisiusPT, $A94)</f>
        <v/>
      </c>
      <c r="AV94" s="135">
        <f>COUNTIF(KesaintBlancIndahPT, $A94)</f>
        <v/>
      </c>
      <c r="AW94" s="135">
        <f>COUNTIF(KompasMediaNusantaraPenerbitBukuKompas, $A94)</f>
        <v/>
      </c>
      <c r="AX94" s="135">
        <f>COUNTIF(LanggamPustaka, $A94)</f>
        <v/>
      </c>
      <c r="AY94" s="135">
        <f>COUNTIF(LatifKittoMahesaPT, $A94)</f>
        <v/>
      </c>
      <c r="AZ94" s="135">
        <f>COUNTIF(LENTERAHATIPT, $A94)</f>
        <v/>
      </c>
      <c r="BA94" s="135">
        <f>COUNTIF(LenteraPustakaIndonesia, $A94)</f>
        <v/>
      </c>
      <c r="BB94" s="135">
        <f>COUNTIF(LiterasiNusantaraAbadiGroupPT, $A94)</f>
        <v/>
      </c>
      <c r="BC94" s="135">
        <f>COUNTIF(LiterindoBerkahKaryaPT, $A94)</f>
        <v/>
      </c>
      <c r="BD94" s="135">
        <f>COUNTIF(LOKAAKSARACV, $A94)</f>
        <v/>
      </c>
      <c r="BE94" s="135">
        <f>COUNTIF(LuximaMetroMediaPT, $A94)</f>
        <v/>
      </c>
      <c r="BF94" s="135">
        <f>COUNTIF(MandarMajuCV, $A94)</f>
        <v/>
      </c>
      <c r="BG94" s="135">
        <f>COUNTIF(MediaAkselerasi, $A94)</f>
        <v/>
      </c>
      <c r="BH94" s="135">
        <f>COUNTIF(MediaCendekiaMuslimCV, $A94)</f>
        <v/>
      </c>
      <c r="BI94" s="135">
        <f>COUNTIF(MediaDinamikaSelarasPT, $A94)</f>
        <v/>
      </c>
      <c r="BJ94" s="135">
        <f>COUNTIF(MediaKaryaPutraCV, $A94)</f>
        <v/>
      </c>
      <c r="BK94" s="135">
        <f>COUNTIF(MediaPressindoPT, $A94)</f>
        <v/>
      </c>
      <c r="BL94" s="135">
        <f>COUNTIF(MediantaraSemestaPT, $A94)</f>
        <v/>
      </c>
      <c r="BM94" s="135">
        <f>COUNTIF(MelaniaPublishingCV, $A94)</f>
        <v/>
      </c>
      <c r="BN94" s="135">
        <f>COUNTIF(MutiaraAksaraCV, $A94)</f>
        <v/>
      </c>
      <c r="BO94" s="135">
        <f>COUNTIF(NafalGlobalNusantaraPT, $A94)</f>
        <v/>
      </c>
      <c r="BP94" s="135">
        <f>COUNTIF(NiagaSwadayaPT, $A94)</f>
        <v/>
      </c>
      <c r="BQ94" s="135">
        <f>COUNTIF(NuansaCendekiaCV, $A94)</f>
        <v/>
      </c>
      <c r="BR94" s="135">
        <f>COUNTIF(PenebarSwadayaPT, $A94)</f>
        <v/>
      </c>
      <c r="BS94" s="135">
        <f>COUNTIF(PenerbitAdab, $A94)</f>
        <v/>
      </c>
      <c r="BT94" s="135">
        <f>COUNTIF(PenerbitEGC, $A94)</f>
        <v/>
      </c>
      <c r="BU94" s="135">
        <f>COUNTIF(PenerbitIPBPressPT, $A94)</f>
        <v/>
      </c>
      <c r="BV94" s="135">
        <f>COUNTIF(PenerbitSalemba, $A94)</f>
        <v/>
      </c>
      <c r="BW94" s="135">
        <f>COUNTIF(PohonCahayaSemestaPT, $A94)</f>
        <v/>
      </c>
      <c r="BX94" s="135">
        <f>COUNTIF(PranaDinamikaSejahteraPT, $A94)</f>
        <v/>
      </c>
      <c r="BY94" s="135">
        <f>COUNTIF(PrenadaMediaGroup, $A94)</f>
        <v/>
      </c>
      <c r="BZ94" s="135">
        <f>COUNTIF(PusatDatadanAnalisaTempoPT, $A94)</f>
        <v/>
      </c>
      <c r="CA94" s="135">
        <f>COUNTIF(PuspaSwaraPT, $A94)</f>
        <v/>
      </c>
      <c r="CB94" s="135">
        <f>COUNTIF(PustakaBaruPress, $A94)</f>
        <v/>
      </c>
      <c r="CC94" s="135">
        <f>COUNTIF(PustakaBengawanCV, $A94)</f>
        <v/>
      </c>
      <c r="CD94" s="135">
        <f>COUNTIF(PustakaRumahCintaCV, $A94)</f>
        <v/>
      </c>
      <c r="CE94" s="135">
        <f>COUNTIF(RajaGrafindoPersadaPT, $A94)</f>
        <v/>
      </c>
      <c r="CF94" s="135">
        <f>COUNTIF(RajawaliIntanCemerlang, $A94)</f>
        <v/>
      </c>
      <c r="CG94" s="135">
        <f>COUNTIF(RayyanaKomunikasindoPT, $A94)</f>
        <v/>
      </c>
      <c r="CH94" s="135">
        <f>COUNTIF(RefikaAditamaPT, $A94)</f>
        <v/>
      </c>
      <c r="CI94" s="135">
        <f>COUNTIF(RemajaRosdakaryaPT, $A94)</f>
        <v/>
      </c>
      <c r="CJ94" s="135">
        <f>COUNTIF(ReneTurosIndonesiaPT, $A94)</f>
        <v/>
      </c>
      <c r="CK94" s="135">
        <f>COUNTIF(SaranaPancakaryaNusaPT, $A94)</f>
        <v/>
      </c>
      <c r="CL94" s="135">
        <f>COUNTIF(ScopindoMediaPustakaPT, $A94)</f>
        <v/>
      </c>
      <c r="CM94" s="135">
        <f>COUNTIF(SetiAjiCV, $A94)</f>
        <v/>
      </c>
      <c r="CN94" s="135">
        <f>COUNTIF(SinergiPrimaMagnaCV, $A94)</f>
        <v/>
      </c>
      <c r="CO94" s="135">
        <f>COUNTIF(TazkiaInvestindoUtamaPT, $A94)</f>
        <v/>
      </c>
      <c r="CP94" s="135">
        <f>COUNTIF(TeguhKaryaCV, $A94)</f>
        <v/>
      </c>
      <c r="CQ94" s="135">
        <f>COUNTIF(TigaSerangkaiPustakaMandiriPT, $A94)</f>
        <v/>
      </c>
      <c r="CR94" s="135">
        <f>COUNTIF(TrubusSwadayaPT, $A94)</f>
        <v/>
      </c>
      <c r="CS94" s="135">
        <f>COUNTIF(UGMPress, $A94)</f>
        <v/>
      </c>
      <c r="CU94" s="36" t="n"/>
      <c r="CV94" s="36" t="n"/>
      <c r="CW94" s="36" t="n"/>
      <c r="CX94" s="36" t="n"/>
      <c r="CY94" s="36" t="n"/>
      <c r="CZ94" s="36" t="n"/>
      <c r="DA94" s="36" t="n"/>
      <c r="DB94" s="36" t="n"/>
      <c r="DC94" s="36" t="n"/>
      <c r="DD94" s="36" t="n"/>
      <c r="DE94" s="36" t="n"/>
      <c r="DF94" s="36" t="n"/>
      <c r="DG94" s="36" t="n"/>
      <c r="DH94" s="36" t="n"/>
      <c r="DI94" s="36" t="n"/>
      <c r="DJ94" s="36" t="n"/>
      <c r="DK94" s="36" t="n"/>
      <c r="DL94" s="36" t="n"/>
      <c r="DM94" s="36" t="n"/>
      <c r="DN94" s="36" t="n"/>
      <c r="DO94" s="36" t="n"/>
      <c r="DP94" s="36" t="n"/>
      <c r="DQ94" s="36" t="n"/>
      <c r="DR94" s="36" t="n"/>
      <c r="DS94" s="36" t="n"/>
      <c r="DT94" s="36" t="n"/>
      <c r="DU94" s="36" t="n"/>
      <c r="DV94" s="36" t="n"/>
      <c r="DW94" s="36" t="n"/>
      <c r="DX94" s="36" t="n"/>
      <c r="DY94" s="36" t="n"/>
      <c r="DZ94" s="36" t="n"/>
      <c r="EA94" s="36" t="n"/>
      <c r="EB94" s="36" t="n"/>
      <c r="EC94" s="36" t="n"/>
      <c r="ED94" s="36" t="n"/>
      <c r="EE94" s="36" t="n"/>
      <c r="EF94" s="36" t="n"/>
      <c r="EG94" s="36" t="n"/>
      <c r="EH94" s="36" t="n"/>
      <c r="EI94" s="36" t="n"/>
      <c r="EJ94" s="36" t="n"/>
      <c r="EK94" s="36" t="n"/>
      <c r="EL94" s="36" t="n"/>
      <c r="EM94" s="36" t="n"/>
      <c r="EN94" s="36" t="n"/>
    </row>
    <row r="95">
      <c r="A95" s="146" t="inlineStr">
        <is>
          <t>009.15</t>
        </is>
      </c>
      <c r="B95" s="146" t="inlineStr">
        <is>
          <t>Ilmu Kesejahteraan Sosial</t>
        </is>
      </c>
      <c r="C95" s="147">
        <f>SUM(E95:CS95)</f>
        <v/>
      </c>
      <c r="D95" s="147" t="n"/>
      <c r="E95" s="135">
        <f>COUNTIF(AlumniPT, $A95)</f>
        <v/>
      </c>
      <c r="F95" s="135">
        <f>COUNTIF(BalaiPustakaPT, $A95)</f>
        <v/>
      </c>
      <c r="G95" s="135">
        <f>COUNTIF(KytaJayaMandiriCV, $A95)</f>
        <v/>
      </c>
      <c r="H95" s="135">
        <f>COUNTIF(SindunataCV, $A95)</f>
        <v/>
      </c>
      <c r="I95" s="135">
        <f>COUNTIF(SyiahKualaUniversityPress, $A95)</f>
        <v/>
      </c>
      <c r="J95" s="135">
        <f>COUNTIF(UINMALIKIPRESS, $A95)</f>
        <v/>
      </c>
      <c r="K95" s="135">
        <f>COUNTIF(UNISMAPRESS, $A95)</f>
        <v/>
      </c>
      <c r="L95" s="135">
        <f>COUNTIF(UnitomoPress, $A95)</f>
        <v/>
      </c>
      <c r="M95" s="135">
        <f>COUNTIF(TITIANILMUCV, $A95)</f>
        <v/>
      </c>
      <c r="N95" s="135">
        <f>COUNTIF(AlqaprintJatinangor, $A95)</f>
        <v/>
      </c>
      <c r="O95" s="135">
        <f>COUNTIF(AnantaVidyaCV, $A95)</f>
        <v/>
      </c>
      <c r="P95" s="135">
        <f>COUNTIF(AndiOffsetCV, $A95)</f>
        <v/>
      </c>
      <c r="Q95" s="135">
        <f>COUNTIF(BestariBuanaMurniGroupPT, $A95)</f>
        <v/>
      </c>
      <c r="R95" s="135">
        <f>COUNTIF(BintangSemestaMediaCV, $A95)</f>
        <v/>
      </c>
      <c r="S95" s="135">
        <f>COUNTIF(BPKTodungSutanGunungMuliaPT, $A95)</f>
        <v/>
      </c>
      <c r="T95" s="135">
        <f>COUNTIF(BrataFancyMediaPT, $A95)</f>
        <v/>
      </c>
      <c r="U95" s="135">
        <f>COUNTIF(BudiUtamaCVDeepublish, $A95)</f>
        <v/>
      </c>
      <c r="V95" s="135">
        <f>COUNTIF(BukaBukuPustaka, $A95)</f>
        <v/>
      </c>
      <c r="W95" s="135">
        <f>COUNTIF(BUMIAKSARAPT, $A95)</f>
        <v/>
      </c>
      <c r="X95" s="135">
        <f>COUNTIF(CahayaDuabelasSemestaPT, $A95)</f>
        <v/>
      </c>
      <c r="Y95" s="135">
        <f>COUNTIF(CitraAdityaBaktiPT, $A95)</f>
        <v/>
      </c>
      <c r="Z95" s="135">
        <f>COUNTIF(DeltaEdukasiPrimaCV, $A95)</f>
        <v/>
      </c>
      <c r="AA95" s="135">
        <f>COUNTIF(DIANDRAPRIMAMITRAMEDIACV, $A95)</f>
        <v/>
      </c>
      <c r="AB95" s="135">
        <f>COUNTIF(DuniaPustakaJayaPT, $A95)</f>
        <v/>
      </c>
      <c r="AC95" s="135">
        <f>COUNTIF(DutaPustakaIndonesiaPT, $A95)</f>
        <v/>
      </c>
      <c r="AD95" s="135">
        <f>COUNTIF(ElementaMediaLiterasiPT, $A95)</f>
        <v/>
      </c>
      <c r="AE95" s="135">
        <f>COUNTIF(ElexMediaKomputindoPT, $A95)</f>
        <v/>
      </c>
      <c r="AF95" s="135">
        <f>COUNTIF(EraAdicitraIntermediaPT, $A95)</f>
        <v/>
      </c>
      <c r="AG95" s="135">
        <f>COUNTIF(GarudaMasSejahteraCV, $A95)</f>
        <v/>
      </c>
      <c r="AH95" s="135">
        <f>COUNTIF(GavaMediaCV, $A95)</f>
        <v/>
      </c>
      <c r="AI95" s="135">
        <f>COUNTIF(GemaInsani, $A95)</f>
        <v/>
      </c>
      <c r="AJ95" s="135">
        <f>COUNTIF(GrahaPrintamaSelarasCV, $A95)</f>
        <v/>
      </c>
      <c r="AK95" s="135">
        <f>COUNTIF(GramediaPustakaUtamaPT, $A95)</f>
        <v/>
      </c>
      <c r="AL95" s="135">
        <f>COUNTIF(GrasindoGramediaWidiaSaranaIndonesia, $A95)</f>
        <v/>
      </c>
      <c r="AM95" s="135">
        <f>COUNTIF(IndivaMediaKreasiPT, $A95)</f>
        <v/>
      </c>
      <c r="AN95" s="135">
        <f>COUNTIF(IndocampCV, $A95)</f>
        <v/>
      </c>
      <c r="AO95" s="135">
        <f>COUNTIF(IndonesiaEmasGroup, $A95)</f>
        <v/>
      </c>
      <c r="AP95" s="135">
        <f>COUNTIF(IntanPariwaraGrupCempakaPutihPT, $A95)</f>
        <v/>
      </c>
      <c r="AQ95" s="135">
        <f>COUNTIF(InteraCV, $A95)</f>
        <v/>
      </c>
      <c r="AR95" s="135">
        <f>COUNTIF(JejakPublisherCV, $A95)</f>
        <v/>
      </c>
      <c r="AS95" s="135">
        <f>COUNTIF(JejakPustaka, $A95)</f>
        <v/>
      </c>
      <c r="AT95" s="135">
        <f>COUNTIF(JepePressMediaUtamaPT, $A95)</f>
        <v/>
      </c>
      <c r="AU95" s="135">
        <f>COUNTIF(KanisiusPT, $A95)</f>
        <v/>
      </c>
      <c r="AV95" s="135">
        <f>COUNTIF(KesaintBlancIndahPT, $A95)</f>
        <v/>
      </c>
      <c r="AW95" s="135">
        <f>COUNTIF(KompasMediaNusantaraPenerbitBukuKompas, $A95)</f>
        <v/>
      </c>
      <c r="AX95" s="135">
        <f>COUNTIF(LanggamPustaka, $A95)</f>
        <v/>
      </c>
      <c r="AY95" s="135">
        <f>COUNTIF(LatifKittoMahesaPT, $A95)</f>
        <v/>
      </c>
      <c r="AZ95" s="135">
        <f>COUNTIF(LENTERAHATIPT, $A95)</f>
        <v/>
      </c>
      <c r="BA95" s="135">
        <f>COUNTIF(LenteraPustakaIndonesia, $A95)</f>
        <v/>
      </c>
      <c r="BB95" s="135">
        <f>COUNTIF(LiterasiNusantaraAbadiGroupPT, $A95)</f>
        <v/>
      </c>
      <c r="BC95" s="135">
        <f>COUNTIF(LiterindoBerkahKaryaPT, $A95)</f>
        <v/>
      </c>
      <c r="BD95" s="135">
        <f>COUNTIF(LOKAAKSARACV, $A95)</f>
        <v/>
      </c>
      <c r="BE95" s="135">
        <f>COUNTIF(LuximaMetroMediaPT, $A95)</f>
        <v/>
      </c>
      <c r="BF95" s="135">
        <f>COUNTIF(MandarMajuCV, $A95)</f>
        <v/>
      </c>
      <c r="BG95" s="135">
        <f>COUNTIF(MediaAkselerasi, $A95)</f>
        <v/>
      </c>
      <c r="BH95" s="135">
        <f>COUNTIF(MediaCendekiaMuslimCV, $A95)</f>
        <v/>
      </c>
      <c r="BI95" s="135">
        <f>COUNTIF(MediaDinamikaSelarasPT, $A95)</f>
        <v/>
      </c>
      <c r="BJ95" s="135">
        <f>COUNTIF(MediaKaryaPutraCV, $A95)</f>
        <v/>
      </c>
      <c r="BK95" s="135">
        <f>COUNTIF(MediaPressindoPT, $A95)</f>
        <v/>
      </c>
      <c r="BL95" s="135">
        <f>COUNTIF(MediantaraSemestaPT, $A95)</f>
        <v/>
      </c>
      <c r="BM95" s="135">
        <f>COUNTIF(MelaniaPublishingCV, $A95)</f>
        <v/>
      </c>
      <c r="BN95" s="135">
        <f>COUNTIF(MutiaraAksaraCV, $A95)</f>
        <v/>
      </c>
      <c r="BO95" s="135">
        <f>COUNTIF(NafalGlobalNusantaraPT, $A95)</f>
        <v/>
      </c>
      <c r="BP95" s="135">
        <f>COUNTIF(NiagaSwadayaPT, $A95)</f>
        <v/>
      </c>
      <c r="BQ95" s="135">
        <f>COUNTIF(NuansaCendekiaCV, $A95)</f>
        <v/>
      </c>
      <c r="BR95" s="135">
        <f>COUNTIF(PenebarSwadayaPT, $A95)</f>
        <v/>
      </c>
      <c r="BS95" s="135">
        <f>COUNTIF(PenerbitAdab, $A95)</f>
        <v/>
      </c>
      <c r="BT95" s="135">
        <f>COUNTIF(PenerbitEGC, $A95)</f>
        <v/>
      </c>
      <c r="BU95" s="135">
        <f>COUNTIF(PenerbitIPBPressPT, $A95)</f>
        <v/>
      </c>
      <c r="BV95" s="135">
        <f>COUNTIF(PenerbitSalemba, $A95)</f>
        <v/>
      </c>
      <c r="BW95" s="135">
        <f>COUNTIF(PohonCahayaSemestaPT, $A95)</f>
        <v/>
      </c>
      <c r="BX95" s="135">
        <f>COUNTIF(PranaDinamikaSejahteraPT, $A95)</f>
        <v/>
      </c>
      <c r="BY95" s="135">
        <f>COUNTIF(PrenadaMediaGroup, $A95)</f>
        <v/>
      </c>
      <c r="BZ95" s="135">
        <f>COUNTIF(PusatDatadanAnalisaTempoPT, $A95)</f>
        <v/>
      </c>
      <c r="CA95" s="135">
        <f>COUNTIF(PuspaSwaraPT, $A95)</f>
        <v/>
      </c>
      <c r="CB95" s="135">
        <f>COUNTIF(PustakaBaruPress, $A95)</f>
        <v/>
      </c>
      <c r="CC95" s="135">
        <f>COUNTIF(PustakaBengawanCV, $A95)</f>
        <v/>
      </c>
      <c r="CD95" s="135">
        <f>COUNTIF(PustakaRumahCintaCV, $A95)</f>
        <v/>
      </c>
      <c r="CE95" s="135">
        <f>COUNTIF(RajaGrafindoPersadaPT, $A95)</f>
        <v/>
      </c>
      <c r="CF95" s="135">
        <f>COUNTIF(RajawaliIntanCemerlang, $A95)</f>
        <v/>
      </c>
      <c r="CG95" s="135">
        <f>COUNTIF(RayyanaKomunikasindoPT, $A95)</f>
        <v/>
      </c>
      <c r="CH95" s="135">
        <f>COUNTIF(RefikaAditamaPT, $A95)</f>
        <v/>
      </c>
      <c r="CI95" s="135">
        <f>COUNTIF(RemajaRosdakaryaPT, $A95)</f>
        <v/>
      </c>
      <c r="CJ95" s="135">
        <f>COUNTIF(ReneTurosIndonesiaPT, $A95)</f>
        <v/>
      </c>
      <c r="CK95" s="135">
        <f>COUNTIF(SaranaPancakaryaNusaPT, $A95)</f>
        <v/>
      </c>
      <c r="CL95" s="135">
        <f>COUNTIF(ScopindoMediaPustakaPT, $A95)</f>
        <v/>
      </c>
      <c r="CM95" s="135">
        <f>COUNTIF(SetiAjiCV, $A95)</f>
        <v/>
      </c>
      <c r="CN95" s="135">
        <f>COUNTIF(SinergiPrimaMagnaCV, $A95)</f>
        <v/>
      </c>
      <c r="CO95" s="135">
        <f>COUNTIF(TazkiaInvestindoUtamaPT, $A95)</f>
        <v/>
      </c>
      <c r="CP95" s="135">
        <f>COUNTIF(TeguhKaryaCV, $A95)</f>
        <v/>
      </c>
      <c r="CQ95" s="135">
        <f>COUNTIF(TigaSerangkaiPustakaMandiriPT, $A95)</f>
        <v/>
      </c>
      <c r="CR95" s="135">
        <f>COUNTIF(TrubusSwadayaPT, $A95)</f>
        <v/>
      </c>
      <c r="CS95" s="135">
        <f>COUNTIF(UGMPress, $A95)</f>
        <v/>
      </c>
      <c r="CU95" s="36" t="n"/>
      <c r="CV95" s="36" t="n"/>
      <c r="CW95" s="36" t="n"/>
      <c r="CX95" s="36" t="n"/>
      <c r="CY95" s="36" t="n"/>
      <c r="CZ95" s="36" t="n"/>
      <c r="DA95" s="36" t="n"/>
      <c r="DB95" s="36" t="n"/>
      <c r="DC95" s="36" t="n"/>
      <c r="DD95" s="36" t="n"/>
      <c r="DE95" s="36" t="n"/>
      <c r="DF95" s="36" t="n"/>
      <c r="DG95" s="36" t="n"/>
      <c r="DH95" s="36" t="n"/>
      <c r="DI95" s="36" t="n"/>
      <c r="DJ95" s="36" t="n"/>
      <c r="DK95" s="36" t="n"/>
      <c r="DL95" s="36" t="n"/>
      <c r="DM95" s="36" t="n"/>
      <c r="DN95" s="36" t="n"/>
      <c r="DO95" s="36" t="n"/>
      <c r="DP95" s="36" t="n"/>
      <c r="DQ95" s="36" t="n"/>
      <c r="DR95" s="36" t="n"/>
      <c r="DS95" s="36" t="n"/>
      <c r="DT95" s="36" t="n"/>
      <c r="DU95" s="36" t="n"/>
      <c r="DV95" s="36" t="n"/>
      <c r="DW95" s="36" t="n"/>
      <c r="DX95" s="36" t="n"/>
      <c r="DY95" s="36" t="n"/>
      <c r="DZ95" s="36" t="n"/>
      <c r="EA95" s="36" t="n"/>
      <c r="EB95" s="36" t="n"/>
      <c r="EC95" s="36" t="n"/>
      <c r="ED95" s="36" t="n"/>
      <c r="EE95" s="36" t="n"/>
      <c r="EF95" s="36" t="n"/>
      <c r="EG95" s="36" t="n"/>
      <c r="EH95" s="36" t="n"/>
      <c r="EI95" s="36" t="n"/>
      <c r="EJ95" s="36" t="n"/>
      <c r="EK95" s="36" t="n"/>
      <c r="EL95" s="36" t="n"/>
      <c r="EM95" s="36" t="n"/>
      <c r="EN95" s="36" t="n"/>
    </row>
    <row r="96">
      <c r="A96" s="146" t="inlineStr">
        <is>
          <t>009.16</t>
        </is>
      </c>
      <c r="B96" s="146" t="inlineStr">
        <is>
          <t>Ilmu Agama</t>
        </is>
      </c>
      <c r="C96" s="147">
        <f>SUM(E96:CS96)</f>
        <v/>
      </c>
      <c r="D96" s="147" t="n"/>
      <c r="E96" s="135">
        <f>COUNTIF(AlumniPT, $A96)</f>
        <v/>
      </c>
      <c r="F96" s="135">
        <f>COUNTIF(BalaiPustakaPT, $A96)</f>
        <v/>
      </c>
      <c r="G96" s="135">
        <f>COUNTIF(KytaJayaMandiriCV, $A96)</f>
        <v/>
      </c>
      <c r="H96" s="135">
        <f>COUNTIF(SindunataCV, $A96)</f>
        <v/>
      </c>
      <c r="I96" s="135">
        <f>COUNTIF(SyiahKualaUniversityPress, $A96)</f>
        <v/>
      </c>
      <c r="J96" s="135">
        <f>COUNTIF(UINMALIKIPRESS, $A96)</f>
        <v/>
      </c>
      <c r="K96" s="135">
        <f>COUNTIF(UNISMAPRESS, $A96)</f>
        <v/>
      </c>
      <c r="L96" s="135">
        <f>COUNTIF(UnitomoPress, $A96)</f>
        <v/>
      </c>
      <c r="M96" s="135">
        <f>COUNTIF(TITIANILMUCV, $A96)</f>
        <v/>
      </c>
      <c r="N96" s="135">
        <f>COUNTIF(AlqaprintJatinangor, $A96)</f>
        <v/>
      </c>
      <c r="O96" s="135">
        <f>COUNTIF(AnantaVidyaCV, $A96)</f>
        <v/>
      </c>
      <c r="P96" s="135">
        <f>COUNTIF(AndiOffsetCV, $A96)</f>
        <v/>
      </c>
      <c r="Q96" s="135">
        <f>COUNTIF(BestariBuanaMurniGroupPT, $A96)</f>
        <v/>
      </c>
      <c r="R96" s="135">
        <f>COUNTIF(BintangSemestaMediaCV, $A96)</f>
        <v/>
      </c>
      <c r="S96" s="135">
        <f>COUNTIF(BPKTodungSutanGunungMuliaPT, $A96)</f>
        <v/>
      </c>
      <c r="T96" s="135">
        <f>COUNTIF(BrataFancyMediaPT, $A96)</f>
        <v/>
      </c>
      <c r="U96" s="135">
        <f>COUNTIF(BudiUtamaCVDeepublish, $A96)</f>
        <v/>
      </c>
      <c r="V96" s="135">
        <f>COUNTIF(BukaBukuPustaka, $A96)</f>
        <v/>
      </c>
      <c r="W96" s="135">
        <f>COUNTIF(BUMIAKSARAPT, $A96)</f>
        <v/>
      </c>
      <c r="X96" s="135">
        <f>COUNTIF(CahayaDuabelasSemestaPT, $A96)</f>
        <v/>
      </c>
      <c r="Y96" s="135">
        <f>COUNTIF(CitraAdityaBaktiPT, $A96)</f>
        <v/>
      </c>
      <c r="Z96" s="135">
        <f>COUNTIF(DeltaEdukasiPrimaCV, $A96)</f>
        <v/>
      </c>
      <c r="AA96" s="135">
        <f>COUNTIF(DIANDRAPRIMAMITRAMEDIACV, $A96)</f>
        <v/>
      </c>
      <c r="AB96" s="135">
        <f>COUNTIF(DuniaPustakaJayaPT, $A96)</f>
        <v/>
      </c>
      <c r="AC96" s="135">
        <f>COUNTIF(DutaPustakaIndonesiaPT, $A96)</f>
        <v/>
      </c>
      <c r="AD96" s="135">
        <f>COUNTIF(ElementaMediaLiterasiPT, $A96)</f>
        <v/>
      </c>
      <c r="AE96" s="135">
        <f>COUNTIF(ElexMediaKomputindoPT, $A96)</f>
        <v/>
      </c>
      <c r="AF96" s="135">
        <f>COUNTIF(EraAdicitraIntermediaPT, $A96)</f>
        <v/>
      </c>
      <c r="AG96" s="135">
        <f>COUNTIF(GarudaMasSejahteraCV, $A96)</f>
        <v/>
      </c>
      <c r="AH96" s="135">
        <f>COUNTIF(GavaMediaCV, $A96)</f>
        <v/>
      </c>
      <c r="AI96" s="135">
        <f>COUNTIF(GemaInsani, $A96)</f>
        <v/>
      </c>
      <c r="AJ96" s="135">
        <f>COUNTIF(GrahaPrintamaSelarasCV, $A96)</f>
        <v/>
      </c>
      <c r="AK96" s="135">
        <f>COUNTIF(GramediaPustakaUtamaPT, $A96)</f>
        <v/>
      </c>
      <c r="AL96" s="135">
        <f>COUNTIF(GrasindoGramediaWidiaSaranaIndonesia, $A96)</f>
        <v/>
      </c>
      <c r="AM96" s="135">
        <f>COUNTIF(IndivaMediaKreasiPT, $A96)</f>
        <v/>
      </c>
      <c r="AN96" s="135">
        <f>COUNTIF(IndocampCV, $A96)</f>
        <v/>
      </c>
      <c r="AO96" s="135">
        <f>COUNTIF(IndonesiaEmasGroup, $A96)</f>
        <v/>
      </c>
      <c r="AP96" s="135">
        <f>COUNTIF(IntanPariwaraGrupCempakaPutihPT, $A96)</f>
        <v/>
      </c>
      <c r="AQ96" s="135">
        <f>COUNTIF(InteraCV, $A96)</f>
        <v/>
      </c>
      <c r="AR96" s="135">
        <f>COUNTIF(JejakPublisherCV, $A96)</f>
        <v/>
      </c>
      <c r="AS96" s="135">
        <f>COUNTIF(JejakPustaka, $A96)</f>
        <v/>
      </c>
      <c r="AT96" s="135">
        <f>COUNTIF(JepePressMediaUtamaPT, $A96)</f>
        <v/>
      </c>
      <c r="AU96" s="135">
        <f>COUNTIF(KanisiusPT, $A96)</f>
        <v/>
      </c>
      <c r="AV96" s="135">
        <f>COUNTIF(KesaintBlancIndahPT, $A96)</f>
        <v/>
      </c>
      <c r="AW96" s="135">
        <f>COUNTIF(KompasMediaNusantaraPenerbitBukuKompas, $A96)</f>
        <v/>
      </c>
      <c r="AX96" s="135">
        <f>COUNTIF(LanggamPustaka, $A96)</f>
        <v/>
      </c>
      <c r="AY96" s="135">
        <f>COUNTIF(LatifKittoMahesaPT, $A96)</f>
        <v/>
      </c>
      <c r="AZ96" s="135">
        <f>COUNTIF(LENTERAHATIPT, $A96)</f>
        <v/>
      </c>
      <c r="BA96" s="135">
        <f>COUNTIF(LenteraPustakaIndonesia, $A96)</f>
        <v/>
      </c>
      <c r="BB96" s="135">
        <f>COUNTIF(LiterasiNusantaraAbadiGroupPT, $A96)</f>
        <v/>
      </c>
      <c r="BC96" s="135">
        <f>COUNTIF(LiterindoBerkahKaryaPT, $A96)</f>
        <v/>
      </c>
      <c r="BD96" s="135">
        <f>COUNTIF(LOKAAKSARACV, $A96)</f>
        <v/>
      </c>
      <c r="BE96" s="135">
        <f>COUNTIF(LuximaMetroMediaPT, $A96)</f>
        <v/>
      </c>
      <c r="BF96" s="135">
        <f>COUNTIF(MandarMajuCV, $A96)</f>
        <v/>
      </c>
      <c r="BG96" s="135">
        <f>COUNTIF(MediaAkselerasi, $A96)</f>
        <v/>
      </c>
      <c r="BH96" s="135">
        <f>COUNTIF(MediaCendekiaMuslimCV, $A96)</f>
        <v/>
      </c>
      <c r="BI96" s="135">
        <f>COUNTIF(MediaDinamikaSelarasPT, $A96)</f>
        <v/>
      </c>
      <c r="BJ96" s="135">
        <f>COUNTIF(MediaKaryaPutraCV, $A96)</f>
        <v/>
      </c>
      <c r="BK96" s="135">
        <f>COUNTIF(MediaPressindoPT, $A96)</f>
        <v/>
      </c>
      <c r="BL96" s="135">
        <f>COUNTIF(MediantaraSemestaPT, $A96)</f>
        <v/>
      </c>
      <c r="BM96" s="135">
        <f>COUNTIF(MelaniaPublishingCV, $A96)</f>
        <v/>
      </c>
      <c r="BN96" s="135">
        <f>COUNTIF(MutiaraAksaraCV, $A96)</f>
        <v/>
      </c>
      <c r="BO96" s="135">
        <f>COUNTIF(NafalGlobalNusantaraPT, $A96)</f>
        <v/>
      </c>
      <c r="BP96" s="135">
        <f>COUNTIF(NiagaSwadayaPT, $A96)</f>
        <v/>
      </c>
      <c r="BQ96" s="135">
        <f>COUNTIF(NuansaCendekiaCV, $A96)</f>
        <v/>
      </c>
      <c r="BR96" s="135">
        <f>COUNTIF(PenebarSwadayaPT, $A96)</f>
        <v/>
      </c>
      <c r="BS96" s="135">
        <f>COUNTIF(PenerbitAdab, $A96)</f>
        <v/>
      </c>
      <c r="BT96" s="135">
        <f>COUNTIF(PenerbitEGC, $A96)</f>
        <v/>
      </c>
      <c r="BU96" s="135">
        <f>COUNTIF(PenerbitIPBPressPT, $A96)</f>
        <v/>
      </c>
      <c r="BV96" s="135">
        <f>COUNTIF(PenerbitSalemba, $A96)</f>
        <v/>
      </c>
      <c r="BW96" s="135">
        <f>COUNTIF(PohonCahayaSemestaPT, $A96)</f>
        <v/>
      </c>
      <c r="BX96" s="135">
        <f>COUNTIF(PranaDinamikaSejahteraPT, $A96)</f>
        <v/>
      </c>
      <c r="BY96" s="135">
        <f>COUNTIF(PrenadaMediaGroup, $A96)</f>
        <v/>
      </c>
      <c r="BZ96" s="135">
        <f>COUNTIF(PusatDatadanAnalisaTempoPT, $A96)</f>
        <v/>
      </c>
      <c r="CA96" s="135">
        <f>COUNTIF(PuspaSwaraPT, $A96)</f>
        <v/>
      </c>
      <c r="CB96" s="135">
        <f>COUNTIF(PustakaBaruPress, $A96)</f>
        <v/>
      </c>
      <c r="CC96" s="135">
        <f>COUNTIF(PustakaBengawanCV, $A96)</f>
        <v/>
      </c>
      <c r="CD96" s="135">
        <f>COUNTIF(PustakaRumahCintaCV, $A96)</f>
        <v/>
      </c>
      <c r="CE96" s="135">
        <f>COUNTIF(RajaGrafindoPersadaPT, $A96)</f>
        <v/>
      </c>
      <c r="CF96" s="135">
        <f>COUNTIF(RajawaliIntanCemerlang, $A96)</f>
        <v/>
      </c>
      <c r="CG96" s="135">
        <f>COUNTIF(RayyanaKomunikasindoPT, $A96)</f>
        <v/>
      </c>
      <c r="CH96" s="135">
        <f>COUNTIF(RefikaAditamaPT, $A96)</f>
        <v/>
      </c>
      <c r="CI96" s="135">
        <f>COUNTIF(RemajaRosdakaryaPT, $A96)</f>
        <v/>
      </c>
      <c r="CJ96" s="135">
        <f>COUNTIF(ReneTurosIndonesiaPT, $A96)</f>
        <v/>
      </c>
      <c r="CK96" s="135">
        <f>COUNTIF(SaranaPancakaryaNusaPT, $A96)</f>
        <v/>
      </c>
      <c r="CL96" s="135">
        <f>COUNTIF(ScopindoMediaPustakaPT, $A96)</f>
        <v/>
      </c>
      <c r="CM96" s="135">
        <f>COUNTIF(SetiAjiCV, $A96)</f>
        <v/>
      </c>
      <c r="CN96" s="135">
        <f>COUNTIF(SinergiPrimaMagnaCV, $A96)</f>
        <v/>
      </c>
      <c r="CO96" s="135">
        <f>COUNTIF(TazkiaInvestindoUtamaPT, $A96)</f>
        <v/>
      </c>
      <c r="CP96" s="135">
        <f>COUNTIF(TeguhKaryaCV, $A96)</f>
        <v/>
      </c>
      <c r="CQ96" s="135">
        <f>COUNTIF(TigaSerangkaiPustakaMandiriPT, $A96)</f>
        <v/>
      </c>
      <c r="CR96" s="135">
        <f>COUNTIF(TrubusSwadayaPT, $A96)</f>
        <v/>
      </c>
      <c r="CS96" s="135">
        <f>COUNTIF(UGMPress, $A96)</f>
        <v/>
      </c>
      <c r="CU96" s="36" t="n"/>
      <c r="CV96" s="36" t="n"/>
      <c r="CW96" s="36" t="n"/>
      <c r="CX96" s="36" t="n"/>
      <c r="CY96" s="36" t="n"/>
      <c r="CZ96" s="36" t="n"/>
      <c r="DA96" s="36" t="n"/>
      <c r="DB96" s="36" t="n"/>
      <c r="DC96" s="36" t="n"/>
      <c r="DD96" s="36" t="n"/>
      <c r="DE96" s="36" t="n"/>
      <c r="DF96" s="36" t="n"/>
      <c r="DG96" s="36" t="n"/>
      <c r="DH96" s="36" t="n"/>
      <c r="DI96" s="36" t="n"/>
      <c r="DJ96" s="36" t="n"/>
      <c r="DK96" s="36" t="n"/>
      <c r="DL96" s="36" t="n"/>
      <c r="DM96" s="36" t="n"/>
      <c r="DN96" s="36" t="n"/>
      <c r="DO96" s="36" t="n"/>
      <c r="DP96" s="36" t="n"/>
      <c r="DQ96" s="36" t="n"/>
      <c r="DR96" s="36" t="n"/>
      <c r="DS96" s="36" t="n"/>
      <c r="DT96" s="36" t="n"/>
      <c r="DU96" s="36" t="n"/>
      <c r="DV96" s="36" t="n"/>
      <c r="DW96" s="36" t="n"/>
      <c r="DX96" s="36" t="n"/>
      <c r="DY96" s="36" t="n"/>
      <c r="DZ96" s="36" t="n"/>
      <c r="EA96" s="36" t="n"/>
      <c r="EB96" s="36" t="n"/>
      <c r="EC96" s="36" t="n"/>
      <c r="ED96" s="36" t="n"/>
      <c r="EE96" s="36" t="n"/>
      <c r="EF96" s="36" t="n"/>
      <c r="EG96" s="36" t="n"/>
      <c r="EH96" s="36" t="n"/>
      <c r="EI96" s="36" t="n"/>
      <c r="EJ96" s="36" t="n"/>
      <c r="EK96" s="36" t="n"/>
      <c r="EL96" s="36" t="n"/>
      <c r="EM96" s="36" t="n"/>
      <c r="EN96" s="36" t="n"/>
    </row>
    <row r="97">
      <c r="A97" s="146" t="inlineStr">
        <is>
          <t>009.17</t>
        </is>
      </c>
      <c r="B97" s="156" t="inlineStr">
        <is>
          <t>Pariwisata</t>
        </is>
      </c>
      <c r="C97" s="147">
        <f>SUM(E97:CS97)</f>
        <v/>
      </c>
      <c r="D97" s="147" t="n"/>
      <c r="E97" s="135">
        <f>COUNTIF(AlumniPT, $A97)</f>
        <v/>
      </c>
      <c r="F97" s="135">
        <f>COUNTIF(BalaiPustakaPT, $A97)</f>
        <v/>
      </c>
      <c r="G97" s="135">
        <f>COUNTIF(KytaJayaMandiriCV, $A97)</f>
        <v/>
      </c>
      <c r="H97" s="135">
        <f>COUNTIF(SindunataCV, $A97)</f>
        <v/>
      </c>
      <c r="I97" s="135">
        <f>COUNTIF(SyiahKualaUniversityPress, $A97)</f>
        <v/>
      </c>
      <c r="J97" s="135">
        <f>COUNTIF(UINMALIKIPRESS, $A97)</f>
        <v/>
      </c>
      <c r="K97" s="135">
        <f>COUNTIF(UNISMAPRESS, $A97)</f>
        <v/>
      </c>
      <c r="L97" s="135">
        <f>COUNTIF(UnitomoPress, $A97)</f>
        <v/>
      </c>
      <c r="M97" s="135">
        <f>COUNTIF(TITIANILMUCV, $A97)</f>
        <v/>
      </c>
      <c r="N97" s="135">
        <f>COUNTIF(AlqaprintJatinangor, $A97)</f>
        <v/>
      </c>
      <c r="O97" s="135">
        <f>COUNTIF(AnantaVidyaCV, $A97)</f>
        <v/>
      </c>
      <c r="P97" s="135">
        <f>COUNTIF(AndiOffsetCV, $A97)</f>
        <v/>
      </c>
      <c r="Q97" s="135">
        <f>COUNTIF(BestariBuanaMurniGroupPT, $A97)</f>
        <v/>
      </c>
      <c r="R97" s="135">
        <f>COUNTIF(BintangSemestaMediaCV, $A97)</f>
        <v/>
      </c>
      <c r="S97" s="135">
        <f>COUNTIF(BPKTodungSutanGunungMuliaPT, $A97)</f>
        <v/>
      </c>
      <c r="T97" s="135">
        <f>COUNTIF(BrataFancyMediaPT, $A97)</f>
        <v/>
      </c>
      <c r="U97" s="135">
        <f>COUNTIF(BudiUtamaCVDeepublish, $A97)</f>
        <v/>
      </c>
      <c r="V97" s="135">
        <f>COUNTIF(BukaBukuPustaka, $A97)</f>
        <v/>
      </c>
      <c r="W97" s="135">
        <f>COUNTIF(BUMIAKSARAPT, $A97)</f>
        <v/>
      </c>
      <c r="X97" s="135">
        <f>COUNTIF(CahayaDuabelasSemestaPT, $A97)</f>
        <v/>
      </c>
      <c r="Y97" s="135">
        <f>COUNTIF(CitraAdityaBaktiPT, $A97)</f>
        <v/>
      </c>
      <c r="Z97" s="135">
        <f>COUNTIF(DeltaEdukasiPrimaCV, $A97)</f>
        <v/>
      </c>
      <c r="AA97" s="135">
        <f>COUNTIF(DIANDRAPRIMAMITRAMEDIACV, $A97)</f>
        <v/>
      </c>
      <c r="AB97" s="135">
        <f>COUNTIF(DuniaPustakaJayaPT, $A97)</f>
        <v/>
      </c>
      <c r="AC97" s="135">
        <f>COUNTIF(DutaPustakaIndonesiaPT, $A97)</f>
        <v/>
      </c>
      <c r="AD97" s="135">
        <f>COUNTIF(ElementaMediaLiterasiPT, $A97)</f>
        <v/>
      </c>
      <c r="AE97" s="135">
        <f>COUNTIF(ElexMediaKomputindoPT, $A97)</f>
        <v/>
      </c>
      <c r="AF97" s="135">
        <f>COUNTIF(EraAdicitraIntermediaPT, $A97)</f>
        <v/>
      </c>
      <c r="AG97" s="135">
        <f>COUNTIF(GarudaMasSejahteraCV, $A97)</f>
        <v/>
      </c>
      <c r="AH97" s="135">
        <f>COUNTIF(GavaMediaCV, $A97)</f>
        <v/>
      </c>
      <c r="AI97" s="135">
        <f>COUNTIF(GemaInsani, $A97)</f>
        <v/>
      </c>
      <c r="AJ97" s="135">
        <f>COUNTIF(GrahaPrintamaSelarasCV, $A97)</f>
        <v/>
      </c>
      <c r="AK97" s="135">
        <f>COUNTIF(GramediaPustakaUtamaPT, $A97)</f>
        <v/>
      </c>
      <c r="AL97" s="135">
        <f>COUNTIF(GrasindoGramediaWidiaSaranaIndonesia, $A97)</f>
        <v/>
      </c>
      <c r="AM97" s="135">
        <f>COUNTIF(IndivaMediaKreasiPT, $A97)</f>
        <v/>
      </c>
      <c r="AN97" s="135">
        <f>COUNTIF(IndocampCV, $A97)</f>
        <v/>
      </c>
      <c r="AO97" s="135">
        <f>COUNTIF(IndonesiaEmasGroup, $A97)</f>
        <v/>
      </c>
      <c r="AP97" s="135">
        <f>COUNTIF(IntanPariwaraGrupCempakaPutihPT, $A97)</f>
        <v/>
      </c>
      <c r="AQ97" s="135">
        <f>COUNTIF(InteraCV, $A97)</f>
        <v/>
      </c>
      <c r="AR97" s="135">
        <f>COUNTIF(JejakPublisherCV, $A97)</f>
        <v/>
      </c>
      <c r="AS97" s="135">
        <f>COUNTIF(JejakPustaka, $A97)</f>
        <v/>
      </c>
      <c r="AT97" s="135">
        <f>COUNTIF(JepePressMediaUtamaPT, $A97)</f>
        <v/>
      </c>
      <c r="AU97" s="135">
        <f>COUNTIF(KanisiusPT, $A97)</f>
        <v/>
      </c>
      <c r="AV97" s="135">
        <f>COUNTIF(KesaintBlancIndahPT, $A97)</f>
        <v/>
      </c>
      <c r="AW97" s="135">
        <f>COUNTIF(KompasMediaNusantaraPenerbitBukuKompas, $A97)</f>
        <v/>
      </c>
      <c r="AX97" s="135">
        <f>COUNTIF(LanggamPustaka, $A97)</f>
        <v/>
      </c>
      <c r="AY97" s="135">
        <f>COUNTIF(LatifKittoMahesaPT, $A97)</f>
        <v/>
      </c>
      <c r="AZ97" s="135">
        <f>COUNTIF(LENTERAHATIPT, $A97)</f>
        <v/>
      </c>
      <c r="BA97" s="135">
        <f>COUNTIF(LenteraPustakaIndonesia, $A97)</f>
        <v/>
      </c>
      <c r="BB97" s="135">
        <f>COUNTIF(LiterasiNusantaraAbadiGroupPT, $A97)</f>
        <v/>
      </c>
      <c r="BC97" s="135">
        <f>COUNTIF(LiterindoBerkahKaryaPT, $A97)</f>
        <v/>
      </c>
      <c r="BD97" s="135">
        <f>COUNTIF(LOKAAKSARACV, $A97)</f>
        <v/>
      </c>
      <c r="BE97" s="135">
        <f>COUNTIF(LuximaMetroMediaPT, $A97)</f>
        <v/>
      </c>
      <c r="BF97" s="135">
        <f>COUNTIF(MandarMajuCV, $A97)</f>
        <v/>
      </c>
      <c r="BG97" s="135">
        <f>COUNTIF(MediaAkselerasi, $A97)</f>
        <v/>
      </c>
      <c r="BH97" s="135">
        <f>COUNTIF(MediaCendekiaMuslimCV, $A97)</f>
        <v/>
      </c>
      <c r="BI97" s="135">
        <f>COUNTIF(MediaDinamikaSelarasPT, $A97)</f>
        <v/>
      </c>
      <c r="BJ97" s="135">
        <f>COUNTIF(MediaKaryaPutraCV, $A97)</f>
        <v/>
      </c>
      <c r="BK97" s="135">
        <f>COUNTIF(MediaPressindoPT, $A97)</f>
        <v/>
      </c>
      <c r="BL97" s="135">
        <f>COUNTIF(MediantaraSemestaPT, $A97)</f>
        <v/>
      </c>
      <c r="BM97" s="135">
        <f>COUNTIF(MelaniaPublishingCV, $A97)</f>
        <v/>
      </c>
      <c r="BN97" s="135">
        <f>COUNTIF(MutiaraAksaraCV, $A97)</f>
        <v/>
      </c>
      <c r="BO97" s="135">
        <f>COUNTIF(NafalGlobalNusantaraPT, $A97)</f>
        <v/>
      </c>
      <c r="BP97" s="135">
        <f>COUNTIF(NiagaSwadayaPT, $A97)</f>
        <v/>
      </c>
      <c r="BQ97" s="135">
        <f>COUNTIF(NuansaCendekiaCV, $A97)</f>
        <v/>
      </c>
      <c r="BR97" s="135">
        <f>COUNTIF(PenebarSwadayaPT, $A97)</f>
        <v/>
      </c>
      <c r="BS97" s="135">
        <f>COUNTIF(PenerbitAdab, $A97)</f>
        <v/>
      </c>
      <c r="BT97" s="135">
        <f>COUNTIF(PenerbitEGC, $A97)</f>
        <v/>
      </c>
      <c r="BU97" s="135">
        <f>COUNTIF(PenerbitIPBPressPT, $A97)</f>
        <v/>
      </c>
      <c r="BV97" s="135">
        <f>COUNTIF(PenerbitSalemba, $A97)</f>
        <v/>
      </c>
      <c r="BW97" s="135">
        <f>COUNTIF(PohonCahayaSemestaPT, $A97)</f>
        <v/>
      </c>
      <c r="BX97" s="135">
        <f>COUNTIF(PranaDinamikaSejahteraPT, $A97)</f>
        <v/>
      </c>
      <c r="BY97" s="135">
        <f>COUNTIF(PrenadaMediaGroup, $A97)</f>
        <v/>
      </c>
      <c r="BZ97" s="135">
        <f>COUNTIF(PusatDatadanAnalisaTempoPT, $A97)</f>
        <v/>
      </c>
      <c r="CA97" s="135">
        <f>COUNTIF(PuspaSwaraPT, $A97)</f>
        <v/>
      </c>
      <c r="CB97" s="135">
        <f>COUNTIF(PustakaBaruPress, $A97)</f>
        <v/>
      </c>
      <c r="CC97" s="135">
        <f>COUNTIF(PustakaBengawanCV, $A97)</f>
        <v/>
      </c>
      <c r="CD97" s="135">
        <f>COUNTIF(PustakaRumahCintaCV, $A97)</f>
        <v/>
      </c>
      <c r="CE97" s="135">
        <f>COUNTIF(RajaGrafindoPersadaPT, $A97)</f>
        <v/>
      </c>
      <c r="CF97" s="135">
        <f>COUNTIF(RajawaliIntanCemerlang, $A97)</f>
        <v/>
      </c>
      <c r="CG97" s="135">
        <f>COUNTIF(RayyanaKomunikasindoPT, $A97)</f>
        <v/>
      </c>
      <c r="CH97" s="135">
        <f>COUNTIF(RefikaAditamaPT, $A97)</f>
        <v/>
      </c>
      <c r="CI97" s="135">
        <f>COUNTIF(RemajaRosdakaryaPT, $A97)</f>
        <v/>
      </c>
      <c r="CJ97" s="135">
        <f>COUNTIF(ReneTurosIndonesiaPT, $A97)</f>
        <v/>
      </c>
      <c r="CK97" s="135">
        <f>COUNTIF(SaranaPancakaryaNusaPT, $A97)</f>
        <v/>
      </c>
      <c r="CL97" s="135">
        <f>COUNTIF(ScopindoMediaPustakaPT, $A97)</f>
        <v/>
      </c>
      <c r="CM97" s="135">
        <f>COUNTIF(SetiAjiCV, $A97)</f>
        <v/>
      </c>
      <c r="CN97" s="135">
        <f>COUNTIF(SinergiPrimaMagnaCV, $A97)</f>
        <v/>
      </c>
      <c r="CO97" s="135">
        <f>COUNTIF(TazkiaInvestindoUtamaPT, $A97)</f>
        <v/>
      </c>
      <c r="CP97" s="135">
        <f>COUNTIF(TeguhKaryaCV, $A97)</f>
        <v/>
      </c>
      <c r="CQ97" s="135">
        <f>COUNTIF(TigaSerangkaiPustakaMandiriPT, $A97)</f>
        <v/>
      </c>
      <c r="CR97" s="135">
        <f>COUNTIF(TrubusSwadayaPT, $A97)</f>
        <v/>
      </c>
      <c r="CS97" s="135">
        <f>COUNTIF(UGMPress, $A97)</f>
        <v/>
      </c>
      <c r="CU97" s="36" t="n"/>
      <c r="CV97" s="36" t="n"/>
      <c r="CW97" s="36" t="n"/>
      <c r="CX97" s="36" t="n"/>
      <c r="CY97" s="36" t="n"/>
      <c r="CZ97" s="36" t="n"/>
      <c r="DA97" s="36" t="n"/>
      <c r="DB97" s="36" t="n"/>
      <c r="DC97" s="36" t="n"/>
      <c r="DD97" s="36" t="n"/>
      <c r="DE97" s="36" t="n"/>
      <c r="DF97" s="36" t="n"/>
      <c r="DG97" s="36" t="n"/>
      <c r="DH97" s="36" t="n"/>
      <c r="DI97" s="36" t="n"/>
      <c r="DJ97" s="36" t="n"/>
      <c r="DK97" s="36" t="n"/>
      <c r="DL97" s="36" t="n"/>
      <c r="DM97" s="36" t="n"/>
      <c r="DN97" s="36" t="n"/>
      <c r="DO97" s="36" t="n"/>
      <c r="DP97" s="36" t="n"/>
      <c r="DQ97" s="36" t="n"/>
      <c r="DR97" s="36" t="n"/>
      <c r="DS97" s="36" t="n"/>
      <c r="DT97" s="36" t="n"/>
      <c r="DU97" s="36" t="n"/>
      <c r="DV97" s="36" t="n"/>
      <c r="DW97" s="36" t="n"/>
      <c r="DX97" s="36" t="n"/>
      <c r="DY97" s="36" t="n"/>
      <c r="DZ97" s="36" t="n"/>
      <c r="EA97" s="36" t="n"/>
      <c r="EB97" s="36" t="n"/>
      <c r="EC97" s="36" t="n"/>
      <c r="ED97" s="36" t="n"/>
      <c r="EE97" s="36" t="n"/>
      <c r="EF97" s="36" t="n"/>
      <c r="EG97" s="36" t="n"/>
      <c r="EH97" s="36" t="n"/>
      <c r="EI97" s="36" t="n"/>
      <c r="EJ97" s="36" t="n"/>
      <c r="EK97" s="36" t="n"/>
      <c r="EL97" s="36" t="n"/>
      <c r="EM97" s="36" t="n"/>
      <c r="EN97" s="36" t="n"/>
    </row>
    <row r="98">
      <c r="A98" s="146" t="inlineStr">
        <is>
          <t>009.18</t>
        </is>
      </c>
      <c r="B98" s="156" t="inlineStr">
        <is>
          <t>Perhotelan</t>
        </is>
      </c>
      <c r="C98" s="147">
        <f>SUM(E98:CS98)</f>
        <v/>
      </c>
      <c r="D98" s="147" t="n"/>
      <c r="E98" s="135">
        <f>COUNTIF(AlumniPT, $A98)</f>
        <v/>
      </c>
      <c r="F98" s="135">
        <f>COUNTIF(BalaiPustakaPT, $A98)</f>
        <v/>
      </c>
      <c r="G98" s="135">
        <f>COUNTIF(KytaJayaMandiriCV, $A98)</f>
        <v/>
      </c>
      <c r="H98" s="135">
        <f>COUNTIF(SindunataCV, $A98)</f>
        <v/>
      </c>
      <c r="I98" s="135">
        <f>COUNTIF(SyiahKualaUniversityPress, $A98)</f>
        <v/>
      </c>
      <c r="J98" s="135">
        <f>COUNTIF(UINMALIKIPRESS, $A98)</f>
        <v/>
      </c>
      <c r="K98" s="135">
        <f>COUNTIF(UNISMAPRESS, $A98)</f>
        <v/>
      </c>
      <c r="L98" s="135">
        <f>COUNTIF(UnitomoPress, $A98)</f>
        <v/>
      </c>
      <c r="M98" s="135">
        <f>COUNTIF(TITIANILMUCV, $A98)</f>
        <v/>
      </c>
      <c r="N98" s="135">
        <f>COUNTIF(AlqaprintJatinangor, $A98)</f>
        <v/>
      </c>
      <c r="O98" s="135">
        <f>COUNTIF(AnantaVidyaCV, $A98)</f>
        <v/>
      </c>
      <c r="P98" s="135">
        <f>COUNTIF(AndiOffsetCV, $A98)</f>
        <v/>
      </c>
      <c r="Q98" s="135">
        <f>COUNTIF(BestariBuanaMurniGroupPT, $A98)</f>
        <v/>
      </c>
      <c r="R98" s="135">
        <f>COUNTIF(BintangSemestaMediaCV, $A98)</f>
        <v/>
      </c>
      <c r="S98" s="135">
        <f>COUNTIF(BPKTodungSutanGunungMuliaPT, $A98)</f>
        <v/>
      </c>
      <c r="T98" s="135">
        <f>COUNTIF(BrataFancyMediaPT, $A98)</f>
        <v/>
      </c>
      <c r="U98" s="135">
        <f>COUNTIF(BudiUtamaCVDeepublish, $A98)</f>
        <v/>
      </c>
      <c r="V98" s="135">
        <f>COUNTIF(BukaBukuPustaka, $A98)</f>
        <v/>
      </c>
      <c r="W98" s="135">
        <f>COUNTIF(BUMIAKSARAPT, $A98)</f>
        <v/>
      </c>
      <c r="X98" s="135">
        <f>COUNTIF(CahayaDuabelasSemestaPT, $A98)</f>
        <v/>
      </c>
      <c r="Y98" s="135">
        <f>COUNTIF(CitraAdityaBaktiPT, $A98)</f>
        <v/>
      </c>
      <c r="Z98" s="135">
        <f>COUNTIF(DeltaEdukasiPrimaCV, $A98)</f>
        <v/>
      </c>
      <c r="AA98" s="135">
        <f>COUNTIF(DIANDRAPRIMAMITRAMEDIACV, $A98)</f>
        <v/>
      </c>
      <c r="AB98" s="135">
        <f>COUNTIF(DuniaPustakaJayaPT, $A98)</f>
        <v/>
      </c>
      <c r="AC98" s="135">
        <f>COUNTIF(DutaPustakaIndonesiaPT, $A98)</f>
        <v/>
      </c>
      <c r="AD98" s="135">
        <f>COUNTIF(ElementaMediaLiterasiPT, $A98)</f>
        <v/>
      </c>
      <c r="AE98" s="135">
        <f>COUNTIF(ElexMediaKomputindoPT, $A98)</f>
        <v/>
      </c>
      <c r="AF98" s="135">
        <f>COUNTIF(EraAdicitraIntermediaPT, $A98)</f>
        <v/>
      </c>
      <c r="AG98" s="135">
        <f>COUNTIF(GarudaMasSejahteraCV, $A98)</f>
        <v/>
      </c>
      <c r="AH98" s="135">
        <f>COUNTIF(GavaMediaCV, $A98)</f>
        <v/>
      </c>
      <c r="AI98" s="135">
        <f>COUNTIF(GemaInsani, $A98)</f>
        <v/>
      </c>
      <c r="AJ98" s="135">
        <f>COUNTIF(GrahaPrintamaSelarasCV, $A98)</f>
        <v/>
      </c>
      <c r="AK98" s="135">
        <f>COUNTIF(GramediaPustakaUtamaPT, $A98)</f>
        <v/>
      </c>
      <c r="AL98" s="135">
        <f>COUNTIF(GrasindoGramediaWidiaSaranaIndonesia, $A98)</f>
        <v/>
      </c>
      <c r="AM98" s="135">
        <f>COUNTIF(IndivaMediaKreasiPT, $A98)</f>
        <v/>
      </c>
      <c r="AN98" s="135">
        <f>COUNTIF(IndocampCV, $A98)</f>
        <v/>
      </c>
      <c r="AO98" s="135">
        <f>COUNTIF(IndonesiaEmasGroup, $A98)</f>
        <v/>
      </c>
      <c r="AP98" s="135">
        <f>COUNTIF(IntanPariwaraGrupCempakaPutihPT, $A98)</f>
        <v/>
      </c>
      <c r="AQ98" s="135">
        <f>COUNTIF(InteraCV, $A98)</f>
        <v/>
      </c>
      <c r="AR98" s="135">
        <f>COUNTIF(JejakPublisherCV, $A98)</f>
        <v/>
      </c>
      <c r="AS98" s="135">
        <f>COUNTIF(JejakPustaka, $A98)</f>
        <v/>
      </c>
      <c r="AT98" s="135">
        <f>COUNTIF(JepePressMediaUtamaPT, $A98)</f>
        <v/>
      </c>
      <c r="AU98" s="135">
        <f>COUNTIF(KanisiusPT, $A98)</f>
        <v/>
      </c>
      <c r="AV98" s="135">
        <f>COUNTIF(KesaintBlancIndahPT, $A98)</f>
        <v/>
      </c>
      <c r="AW98" s="135">
        <f>COUNTIF(KompasMediaNusantaraPenerbitBukuKompas, $A98)</f>
        <v/>
      </c>
      <c r="AX98" s="135">
        <f>COUNTIF(LanggamPustaka, $A98)</f>
        <v/>
      </c>
      <c r="AY98" s="135">
        <f>COUNTIF(LatifKittoMahesaPT, $A98)</f>
        <v/>
      </c>
      <c r="AZ98" s="135">
        <f>COUNTIF(LENTERAHATIPT, $A98)</f>
        <v/>
      </c>
      <c r="BA98" s="135">
        <f>COUNTIF(LenteraPustakaIndonesia, $A98)</f>
        <v/>
      </c>
      <c r="BB98" s="135">
        <f>COUNTIF(LiterasiNusantaraAbadiGroupPT, $A98)</f>
        <v/>
      </c>
      <c r="BC98" s="135">
        <f>COUNTIF(LiterindoBerkahKaryaPT, $A98)</f>
        <v/>
      </c>
      <c r="BD98" s="135">
        <f>COUNTIF(LOKAAKSARACV, $A98)</f>
        <v/>
      </c>
      <c r="BE98" s="135">
        <f>COUNTIF(LuximaMetroMediaPT, $A98)</f>
        <v/>
      </c>
      <c r="BF98" s="135">
        <f>COUNTIF(MandarMajuCV, $A98)</f>
        <v/>
      </c>
      <c r="BG98" s="135">
        <f>COUNTIF(MediaAkselerasi, $A98)</f>
        <v/>
      </c>
      <c r="BH98" s="135">
        <f>COUNTIF(MediaCendekiaMuslimCV, $A98)</f>
        <v/>
      </c>
      <c r="BI98" s="135">
        <f>COUNTIF(MediaDinamikaSelarasPT, $A98)</f>
        <v/>
      </c>
      <c r="BJ98" s="135">
        <f>COUNTIF(MediaKaryaPutraCV, $A98)</f>
        <v/>
      </c>
      <c r="BK98" s="135">
        <f>COUNTIF(MediaPressindoPT, $A98)</f>
        <v/>
      </c>
      <c r="BL98" s="135">
        <f>COUNTIF(MediantaraSemestaPT, $A98)</f>
        <v/>
      </c>
      <c r="BM98" s="135">
        <f>COUNTIF(MelaniaPublishingCV, $A98)</f>
        <v/>
      </c>
      <c r="BN98" s="135">
        <f>COUNTIF(MutiaraAksaraCV, $A98)</f>
        <v/>
      </c>
      <c r="BO98" s="135">
        <f>COUNTIF(NafalGlobalNusantaraPT, $A98)</f>
        <v/>
      </c>
      <c r="BP98" s="135">
        <f>COUNTIF(NiagaSwadayaPT, $A98)</f>
        <v/>
      </c>
      <c r="BQ98" s="135">
        <f>COUNTIF(NuansaCendekiaCV, $A98)</f>
        <v/>
      </c>
      <c r="BR98" s="135">
        <f>COUNTIF(PenebarSwadayaPT, $A98)</f>
        <v/>
      </c>
      <c r="BS98" s="135">
        <f>COUNTIF(PenerbitAdab, $A98)</f>
        <v/>
      </c>
      <c r="BT98" s="135">
        <f>COUNTIF(PenerbitEGC, $A98)</f>
        <v/>
      </c>
      <c r="BU98" s="135">
        <f>COUNTIF(PenerbitIPBPressPT, $A98)</f>
        <v/>
      </c>
      <c r="BV98" s="135">
        <f>COUNTIF(PenerbitSalemba, $A98)</f>
        <v/>
      </c>
      <c r="BW98" s="135">
        <f>COUNTIF(PohonCahayaSemestaPT, $A98)</f>
        <v/>
      </c>
      <c r="BX98" s="135">
        <f>COUNTIF(PranaDinamikaSejahteraPT, $A98)</f>
        <v/>
      </c>
      <c r="BY98" s="135">
        <f>COUNTIF(PrenadaMediaGroup, $A98)</f>
        <v/>
      </c>
      <c r="BZ98" s="135">
        <f>COUNTIF(PusatDatadanAnalisaTempoPT, $A98)</f>
        <v/>
      </c>
      <c r="CA98" s="135">
        <f>COUNTIF(PuspaSwaraPT, $A98)</f>
        <v/>
      </c>
      <c r="CB98" s="135">
        <f>COUNTIF(PustakaBaruPress, $A98)</f>
        <v/>
      </c>
      <c r="CC98" s="135">
        <f>COUNTIF(PustakaBengawanCV, $A98)</f>
        <v/>
      </c>
      <c r="CD98" s="135">
        <f>COUNTIF(PustakaRumahCintaCV, $A98)</f>
        <v/>
      </c>
      <c r="CE98" s="135">
        <f>COUNTIF(RajaGrafindoPersadaPT, $A98)</f>
        <v/>
      </c>
      <c r="CF98" s="135">
        <f>COUNTIF(RajawaliIntanCemerlang, $A98)</f>
        <v/>
      </c>
      <c r="CG98" s="135">
        <f>COUNTIF(RayyanaKomunikasindoPT, $A98)</f>
        <v/>
      </c>
      <c r="CH98" s="135">
        <f>COUNTIF(RefikaAditamaPT, $A98)</f>
        <v/>
      </c>
      <c r="CI98" s="135">
        <f>COUNTIF(RemajaRosdakaryaPT, $A98)</f>
        <v/>
      </c>
      <c r="CJ98" s="135">
        <f>COUNTIF(ReneTurosIndonesiaPT, $A98)</f>
        <v/>
      </c>
      <c r="CK98" s="135">
        <f>COUNTIF(SaranaPancakaryaNusaPT, $A98)</f>
        <v/>
      </c>
      <c r="CL98" s="135">
        <f>COUNTIF(ScopindoMediaPustakaPT, $A98)</f>
        <v/>
      </c>
      <c r="CM98" s="135">
        <f>COUNTIF(SetiAjiCV, $A98)</f>
        <v/>
      </c>
      <c r="CN98" s="135">
        <f>COUNTIF(SinergiPrimaMagnaCV, $A98)</f>
        <v/>
      </c>
      <c r="CO98" s="135">
        <f>COUNTIF(TazkiaInvestindoUtamaPT, $A98)</f>
        <v/>
      </c>
      <c r="CP98" s="135">
        <f>COUNTIF(TeguhKaryaCV, $A98)</f>
        <v/>
      </c>
      <c r="CQ98" s="135">
        <f>COUNTIF(TigaSerangkaiPustakaMandiriPT, $A98)</f>
        <v/>
      </c>
      <c r="CR98" s="135">
        <f>COUNTIF(TrubusSwadayaPT, $A98)</f>
        <v/>
      </c>
      <c r="CS98" s="135">
        <f>COUNTIF(UGMPress, $A98)</f>
        <v/>
      </c>
      <c r="CU98" s="36" t="n"/>
      <c r="CV98" s="36" t="n"/>
      <c r="CW98" s="36" t="n"/>
      <c r="CX98" s="36" t="n"/>
      <c r="CY98" s="36" t="n"/>
      <c r="CZ98" s="36" t="n"/>
      <c r="DA98" s="36" t="n"/>
      <c r="DB98" s="36" t="n"/>
      <c r="DC98" s="36" t="n"/>
      <c r="DD98" s="36" t="n"/>
      <c r="DE98" s="36" t="n"/>
      <c r="DF98" s="36" t="n"/>
      <c r="DG98" s="36" t="n"/>
      <c r="DH98" s="36" t="n"/>
      <c r="DI98" s="36" t="n"/>
      <c r="DJ98" s="36" t="n"/>
      <c r="DK98" s="36" t="n"/>
      <c r="DL98" s="36" t="n"/>
      <c r="DM98" s="36" t="n"/>
      <c r="DN98" s="36" t="n"/>
      <c r="DO98" s="36" t="n"/>
      <c r="DP98" s="36" t="n"/>
      <c r="DQ98" s="36" t="n"/>
      <c r="DR98" s="36" t="n"/>
      <c r="DS98" s="36" t="n"/>
      <c r="DT98" s="36" t="n"/>
      <c r="DU98" s="36" t="n"/>
      <c r="DV98" s="36" t="n"/>
      <c r="DW98" s="36" t="n"/>
      <c r="DX98" s="36" t="n"/>
      <c r="DY98" s="36" t="n"/>
      <c r="DZ98" s="36" t="n"/>
      <c r="EA98" s="36" t="n"/>
      <c r="EB98" s="36" t="n"/>
      <c r="EC98" s="36" t="n"/>
      <c r="ED98" s="36" t="n"/>
      <c r="EE98" s="36" t="n"/>
      <c r="EF98" s="36" t="n"/>
      <c r="EG98" s="36" t="n"/>
      <c r="EH98" s="36" t="n"/>
      <c r="EI98" s="36" t="n"/>
      <c r="EJ98" s="36" t="n"/>
      <c r="EK98" s="36" t="n"/>
      <c r="EL98" s="36" t="n"/>
      <c r="EM98" s="36" t="n"/>
      <c r="EN98" s="36" t="n"/>
    </row>
    <row r="99">
      <c r="A99" s="146" t="inlineStr">
        <is>
          <t>009.19</t>
        </is>
      </c>
      <c r="B99" s="156" t="inlineStr">
        <is>
          <t>Sastra, Budaya, dan Bahasa</t>
        </is>
      </c>
      <c r="C99" s="147">
        <f>SUM(E99:CS99)</f>
        <v/>
      </c>
      <c r="D99" s="147" t="n"/>
      <c r="E99" s="135">
        <f>COUNTIF(AlumniPT, $A99)</f>
        <v/>
      </c>
      <c r="F99" s="135">
        <f>COUNTIF(BalaiPustakaPT, $A99)</f>
        <v/>
      </c>
      <c r="G99" s="135">
        <f>COUNTIF(KytaJayaMandiriCV, $A99)</f>
        <v/>
      </c>
      <c r="H99" s="135">
        <f>COUNTIF(SindunataCV, $A99)</f>
        <v/>
      </c>
      <c r="I99" s="135">
        <f>COUNTIF(SyiahKualaUniversityPress, $A99)</f>
        <v/>
      </c>
      <c r="J99" s="135">
        <f>COUNTIF(UINMALIKIPRESS, $A99)</f>
        <v/>
      </c>
      <c r="K99" s="135">
        <f>COUNTIF(UNISMAPRESS, $A99)</f>
        <v/>
      </c>
      <c r="L99" s="135">
        <f>COUNTIF(UnitomoPress, $A99)</f>
        <v/>
      </c>
      <c r="M99" s="135">
        <f>COUNTIF(TITIANILMUCV, $A99)</f>
        <v/>
      </c>
      <c r="N99" s="135">
        <f>COUNTIF(AlqaprintJatinangor, $A99)</f>
        <v/>
      </c>
      <c r="O99" s="135">
        <f>COUNTIF(AnantaVidyaCV, $A99)</f>
        <v/>
      </c>
      <c r="P99" s="135">
        <f>COUNTIF(AndiOffsetCV, $A99)</f>
        <v/>
      </c>
      <c r="Q99" s="135">
        <f>COUNTIF(BestariBuanaMurniGroupPT, $A99)</f>
        <v/>
      </c>
      <c r="R99" s="135">
        <f>COUNTIF(BintangSemestaMediaCV, $A99)</f>
        <v/>
      </c>
      <c r="S99" s="135">
        <f>COUNTIF(BPKTodungSutanGunungMuliaPT, $A99)</f>
        <v/>
      </c>
      <c r="T99" s="135">
        <f>COUNTIF(BrataFancyMediaPT, $A99)</f>
        <v/>
      </c>
      <c r="U99" s="135">
        <f>COUNTIF(BudiUtamaCVDeepublish, $A99)</f>
        <v/>
      </c>
      <c r="V99" s="135">
        <f>COUNTIF(BukaBukuPustaka, $A99)</f>
        <v/>
      </c>
      <c r="W99" s="135">
        <f>COUNTIF(BUMIAKSARAPT, $A99)</f>
        <v/>
      </c>
      <c r="X99" s="135">
        <f>COUNTIF(CahayaDuabelasSemestaPT, $A99)</f>
        <v/>
      </c>
      <c r="Y99" s="135">
        <f>COUNTIF(CitraAdityaBaktiPT, $A99)</f>
        <v/>
      </c>
      <c r="Z99" s="135">
        <f>COUNTIF(DeltaEdukasiPrimaCV, $A99)</f>
        <v/>
      </c>
      <c r="AA99" s="135">
        <f>COUNTIF(DIANDRAPRIMAMITRAMEDIACV, $A99)</f>
        <v/>
      </c>
      <c r="AB99" s="135">
        <f>COUNTIF(DuniaPustakaJayaPT, $A99)</f>
        <v/>
      </c>
      <c r="AC99" s="135">
        <f>COUNTIF(DutaPustakaIndonesiaPT, $A99)</f>
        <v/>
      </c>
      <c r="AD99" s="135">
        <f>COUNTIF(ElementaMediaLiterasiPT, $A99)</f>
        <v/>
      </c>
      <c r="AE99" s="135">
        <f>COUNTIF(ElexMediaKomputindoPT, $A99)</f>
        <v/>
      </c>
      <c r="AF99" s="135">
        <f>COUNTIF(EraAdicitraIntermediaPT, $A99)</f>
        <v/>
      </c>
      <c r="AG99" s="135">
        <f>COUNTIF(GarudaMasSejahteraCV, $A99)</f>
        <v/>
      </c>
      <c r="AH99" s="135">
        <f>COUNTIF(GavaMediaCV, $A99)</f>
        <v/>
      </c>
      <c r="AI99" s="135">
        <f>COUNTIF(GemaInsani, $A99)</f>
        <v/>
      </c>
      <c r="AJ99" s="135">
        <f>COUNTIF(GrahaPrintamaSelarasCV, $A99)</f>
        <v/>
      </c>
      <c r="AK99" s="135">
        <f>COUNTIF(GramediaPustakaUtamaPT, $A99)</f>
        <v/>
      </c>
      <c r="AL99" s="135">
        <f>COUNTIF(GrasindoGramediaWidiaSaranaIndonesia, $A99)</f>
        <v/>
      </c>
      <c r="AM99" s="135">
        <f>COUNTIF(IndivaMediaKreasiPT, $A99)</f>
        <v/>
      </c>
      <c r="AN99" s="135">
        <f>COUNTIF(IndocampCV, $A99)</f>
        <v/>
      </c>
      <c r="AO99" s="135">
        <f>COUNTIF(IndonesiaEmasGroup, $A99)</f>
        <v/>
      </c>
      <c r="AP99" s="135">
        <f>COUNTIF(IntanPariwaraGrupCempakaPutihPT, $A99)</f>
        <v/>
      </c>
      <c r="AQ99" s="135">
        <f>COUNTIF(InteraCV, $A99)</f>
        <v/>
      </c>
      <c r="AR99" s="135">
        <f>COUNTIF(JejakPublisherCV, $A99)</f>
        <v/>
      </c>
      <c r="AS99" s="135">
        <f>COUNTIF(JejakPustaka, $A99)</f>
        <v/>
      </c>
      <c r="AT99" s="135">
        <f>COUNTIF(JepePressMediaUtamaPT, $A99)</f>
        <v/>
      </c>
      <c r="AU99" s="135">
        <f>COUNTIF(KanisiusPT, $A99)</f>
        <v/>
      </c>
      <c r="AV99" s="135">
        <f>COUNTIF(KesaintBlancIndahPT, $A99)</f>
        <v/>
      </c>
      <c r="AW99" s="135">
        <f>COUNTIF(KompasMediaNusantaraPenerbitBukuKompas, $A99)</f>
        <v/>
      </c>
      <c r="AX99" s="135">
        <f>COUNTIF(LanggamPustaka, $A99)</f>
        <v/>
      </c>
      <c r="AY99" s="135">
        <f>COUNTIF(LatifKittoMahesaPT, $A99)</f>
        <v/>
      </c>
      <c r="AZ99" s="135">
        <f>COUNTIF(LENTERAHATIPT, $A99)</f>
        <v/>
      </c>
      <c r="BA99" s="135">
        <f>COUNTIF(LenteraPustakaIndonesia, $A99)</f>
        <v/>
      </c>
      <c r="BB99" s="135">
        <f>COUNTIF(LiterasiNusantaraAbadiGroupPT, $A99)</f>
        <v/>
      </c>
      <c r="BC99" s="135">
        <f>COUNTIF(LiterindoBerkahKaryaPT, $A99)</f>
        <v/>
      </c>
      <c r="BD99" s="135">
        <f>COUNTIF(LOKAAKSARACV, $A99)</f>
        <v/>
      </c>
      <c r="BE99" s="135">
        <f>COUNTIF(LuximaMetroMediaPT, $A99)</f>
        <v/>
      </c>
      <c r="BF99" s="135">
        <f>COUNTIF(MandarMajuCV, $A99)</f>
        <v/>
      </c>
      <c r="BG99" s="135">
        <f>COUNTIF(MediaAkselerasi, $A99)</f>
        <v/>
      </c>
      <c r="BH99" s="135">
        <f>COUNTIF(MediaCendekiaMuslimCV, $A99)</f>
        <v/>
      </c>
      <c r="BI99" s="135">
        <f>COUNTIF(MediaDinamikaSelarasPT, $A99)</f>
        <v/>
      </c>
      <c r="BJ99" s="135">
        <f>COUNTIF(MediaKaryaPutraCV, $A99)</f>
        <v/>
      </c>
      <c r="BK99" s="135">
        <f>COUNTIF(MediaPressindoPT, $A99)</f>
        <v/>
      </c>
      <c r="BL99" s="135">
        <f>COUNTIF(MediantaraSemestaPT, $A99)</f>
        <v/>
      </c>
      <c r="BM99" s="135">
        <f>COUNTIF(MelaniaPublishingCV, $A99)</f>
        <v/>
      </c>
      <c r="BN99" s="135">
        <f>COUNTIF(MutiaraAksaraCV, $A99)</f>
        <v/>
      </c>
      <c r="BO99" s="135">
        <f>COUNTIF(NafalGlobalNusantaraPT, $A99)</f>
        <v/>
      </c>
      <c r="BP99" s="135">
        <f>COUNTIF(NiagaSwadayaPT, $A99)</f>
        <v/>
      </c>
      <c r="BQ99" s="135">
        <f>COUNTIF(NuansaCendekiaCV, $A99)</f>
        <v/>
      </c>
      <c r="BR99" s="135">
        <f>COUNTIF(PenebarSwadayaPT, $A99)</f>
        <v/>
      </c>
      <c r="BS99" s="135">
        <f>COUNTIF(PenerbitAdab, $A99)</f>
        <v/>
      </c>
      <c r="BT99" s="135">
        <f>COUNTIF(PenerbitEGC, $A99)</f>
        <v/>
      </c>
      <c r="BU99" s="135">
        <f>COUNTIF(PenerbitIPBPressPT, $A99)</f>
        <v/>
      </c>
      <c r="BV99" s="135">
        <f>COUNTIF(PenerbitSalemba, $A99)</f>
        <v/>
      </c>
      <c r="BW99" s="135">
        <f>COUNTIF(PohonCahayaSemestaPT, $A99)</f>
        <v/>
      </c>
      <c r="BX99" s="135">
        <f>COUNTIF(PranaDinamikaSejahteraPT, $A99)</f>
        <v/>
      </c>
      <c r="BY99" s="135">
        <f>COUNTIF(PrenadaMediaGroup, $A99)</f>
        <v/>
      </c>
      <c r="BZ99" s="135">
        <f>COUNTIF(PusatDatadanAnalisaTempoPT, $A99)</f>
        <v/>
      </c>
      <c r="CA99" s="135">
        <f>COUNTIF(PuspaSwaraPT, $A99)</f>
        <v/>
      </c>
      <c r="CB99" s="135">
        <f>COUNTIF(PustakaBaruPress, $A99)</f>
        <v/>
      </c>
      <c r="CC99" s="135">
        <f>COUNTIF(PustakaBengawanCV, $A99)</f>
        <v/>
      </c>
      <c r="CD99" s="135">
        <f>COUNTIF(PustakaRumahCintaCV, $A99)</f>
        <v/>
      </c>
      <c r="CE99" s="135">
        <f>COUNTIF(RajaGrafindoPersadaPT, $A99)</f>
        <v/>
      </c>
      <c r="CF99" s="135">
        <f>COUNTIF(RajawaliIntanCemerlang, $A99)</f>
        <v/>
      </c>
      <c r="CG99" s="135">
        <f>COUNTIF(RayyanaKomunikasindoPT, $A99)</f>
        <v/>
      </c>
      <c r="CH99" s="135">
        <f>COUNTIF(RefikaAditamaPT, $A99)</f>
        <v/>
      </c>
      <c r="CI99" s="135">
        <f>COUNTIF(RemajaRosdakaryaPT, $A99)</f>
        <v/>
      </c>
      <c r="CJ99" s="135">
        <f>COUNTIF(ReneTurosIndonesiaPT, $A99)</f>
        <v/>
      </c>
      <c r="CK99" s="135">
        <f>COUNTIF(SaranaPancakaryaNusaPT, $A99)</f>
        <v/>
      </c>
      <c r="CL99" s="135">
        <f>COUNTIF(ScopindoMediaPustakaPT, $A99)</f>
        <v/>
      </c>
      <c r="CM99" s="135">
        <f>COUNTIF(SetiAjiCV, $A99)</f>
        <v/>
      </c>
      <c r="CN99" s="135">
        <f>COUNTIF(SinergiPrimaMagnaCV, $A99)</f>
        <v/>
      </c>
      <c r="CO99" s="135">
        <f>COUNTIF(TazkiaInvestindoUtamaPT, $A99)</f>
        <v/>
      </c>
      <c r="CP99" s="135">
        <f>COUNTIF(TeguhKaryaCV, $A99)</f>
        <v/>
      </c>
      <c r="CQ99" s="135">
        <f>COUNTIF(TigaSerangkaiPustakaMandiriPT, $A99)</f>
        <v/>
      </c>
      <c r="CR99" s="135">
        <f>COUNTIF(TrubusSwadayaPT, $A99)</f>
        <v/>
      </c>
      <c r="CS99" s="135">
        <f>COUNTIF(UGMPress, $A99)</f>
        <v/>
      </c>
      <c r="CU99" s="36" t="n"/>
      <c r="CV99" s="36" t="n"/>
      <c r="CW99" s="36" t="n"/>
      <c r="CX99" s="36" t="n"/>
      <c r="CY99" s="36" t="n"/>
      <c r="CZ99" s="36" t="n"/>
      <c r="DA99" s="36" t="n"/>
      <c r="DB99" s="36" t="n"/>
      <c r="DC99" s="36" t="n"/>
      <c r="DD99" s="36" t="n"/>
      <c r="DE99" s="36" t="n"/>
      <c r="DF99" s="36" t="n"/>
      <c r="DG99" s="36" t="n"/>
      <c r="DH99" s="36" t="n"/>
      <c r="DI99" s="36" t="n"/>
      <c r="DJ99" s="36" t="n"/>
      <c r="DK99" s="36" t="n"/>
      <c r="DL99" s="36" t="n"/>
      <c r="DM99" s="36" t="n"/>
      <c r="DN99" s="36" t="n"/>
      <c r="DO99" s="36" t="n"/>
      <c r="DP99" s="36" t="n"/>
      <c r="DQ99" s="36" t="n"/>
      <c r="DR99" s="36" t="n"/>
      <c r="DS99" s="36" t="n"/>
      <c r="DT99" s="36" t="n"/>
      <c r="DU99" s="36" t="n"/>
      <c r="DV99" s="36" t="n"/>
      <c r="DW99" s="36" t="n"/>
      <c r="DX99" s="36" t="n"/>
      <c r="DY99" s="36" t="n"/>
      <c r="DZ99" s="36" t="n"/>
      <c r="EA99" s="36" t="n"/>
      <c r="EB99" s="36" t="n"/>
      <c r="EC99" s="36" t="n"/>
      <c r="ED99" s="36" t="n"/>
      <c r="EE99" s="36" t="n"/>
      <c r="EF99" s="36" t="n"/>
      <c r="EG99" s="36" t="n"/>
      <c r="EH99" s="36" t="n"/>
      <c r="EI99" s="36" t="n"/>
      <c r="EJ99" s="36" t="n"/>
      <c r="EK99" s="36" t="n"/>
      <c r="EL99" s="36" t="n"/>
      <c r="EM99" s="36" t="n"/>
      <c r="EN99" s="36" t="n"/>
    </row>
    <row r="100">
      <c r="A100" s="146" t="inlineStr">
        <is>
          <t>009.20</t>
        </is>
      </c>
      <c r="B100" s="156" t="inlineStr">
        <is>
          <t>Seni</t>
        </is>
      </c>
      <c r="C100" s="147">
        <f>SUM(E100:CS100)</f>
        <v/>
      </c>
      <c r="D100" s="147" t="n"/>
      <c r="E100" s="135">
        <f>COUNTIF(AlumniPT, $A100)</f>
        <v/>
      </c>
      <c r="F100" s="135">
        <f>COUNTIF(BalaiPustakaPT, $A100)</f>
        <v/>
      </c>
      <c r="G100" s="135">
        <f>COUNTIF(KytaJayaMandiriCV, $A100)</f>
        <v/>
      </c>
      <c r="H100" s="135">
        <f>COUNTIF(SindunataCV, $A100)</f>
        <v/>
      </c>
      <c r="I100" s="135">
        <f>COUNTIF(SyiahKualaUniversityPress, $A100)</f>
        <v/>
      </c>
      <c r="J100" s="135">
        <f>COUNTIF(UINMALIKIPRESS, $A100)</f>
        <v/>
      </c>
      <c r="K100" s="135">
        <f>COUNTIF(UNISMAPRESS, $A100)</f>
        <v/>
      </c>
      <c r="L100" s="135">
        <f>COUNTIF(UnitomoPress, $A100)</f>
        <v/>
      </c>
      <c r="M100" s="135">
        <f>COUNTIF(TITIANILMUCV, $A100)</f>
        <v/>
      </c>
      <c r="N100" s="135">
        <f>COUNTIF(AlqaprintJatinangor, $A100)</f>
        <v/>
      </c>
      <c r="O100" s="135">
        <f>COUNTIF(AnantaVidyaCV, $A100)</f>
        <v/>
      </c>
      <c r="P100" s="135">
        <f>COUNTIF(AndiOffsetCV, $A100)</f>
        <v/>
      </c>
      <c r="Q100" s="135">
        <f>COUNTIF(BestariBuanaMurniGroupPT, $A100)</f>
        <v/>
      </c>
      <c r="R100" s="135">
        <f>COUNTIF(BintangSemestaMediaCV, $A100)</f>
        <v/>
      </c>
      <c r="S100" s="135">
        <f>COUNTIF(BPKTodungSutanGunungMuliaPT, $A100)</f>
        <v/>
      </c>
      <c r="T100" s="135">
        <f>COUNTIF(BrataFancyMediaPT, $A100)</f>
        <v/>
      </c>
      <c r="U100" s="135">
        <f>COUNTIF(BudiUtamaCVDeepublish, $A100)</f>
        <v/>
      </c>
      <c r="V100" s="135">
        <f>COUNTIF(BukaBukuPustaka, $A100)</f>
        <v/>
      </c>
      <c r="W100" s="135">
        <f>COUNTIF(BUMIAKSARAPT, $A100)</f>
        <v/>
      </c>
      <c r="X100" s="135">
        <f>COUNTIF(CahayaDuabelasSemestaPT, $A100)</f>
        <v/>
      </c>
      <c r="Y100" s="135">
        <f>COUNTIF(CitraAdityaBaktiPT, $A100)</f>
        <v/>
      </c>
      <c r="Z100" s="135">
        <f>COUNTIF(DeltaEdukasiPrimaCV, $A100)</f>
        <v/>
      </c>
      <c r="AA100" s="135">
        <f>COUNTIF(DIANDRAPRIMAMITRAMEDIACV, $A100)</f>
        <v/>
      </c>
      <c r="AB100" s="135">
        <f>COUNTIF(DuniaPustakaJayaPT, $A100)</f>
        <v/>
      </c>
      <c r="AC100" s="135">
        <f>COUNTIF(DutaPustakaIndonesiaPT, $A100)</f>
        <v/>
      </c>
      <c r="AD100" s="135">
        <f>COUNTIF(ElementaMediaLiterasiPT, $A100)</f>
        <v/>
      </c>
      <c r="AE100" s="135">
        <f>COUNTIF(ElexMediaKomputindoPT, $A100)</f>
        <v/>
      </c>
      <c r="AF100" s="135">
        <f>COUNTIF(EraAdicitraIntermediaPT, $A100)</f>
        <v/>
      </c>
      <c r="AG100" s="135">
        <f>COUNTIF(GarudaMasSejahteraCV, $A100)</f>
        <v/>
      </c>
      <c r="AH100" s="135">
        <f>COUNTIF(GavaMediaCV, $A100)</f>
        <v/>
      </c>
      <c r="AI100" s="135">
        <f>COUNTIF(GemaInsani, $A100)</f>
        <v/>
      </c>
      <c r="AJ100" s="135">
        <f>COUNTIF(GrahaPrintamaSelarasCV, $A100)</f>
        <v/>
      </c>
      <c r="AK100" s="135">
        <f>COUNTIF(GramediaPustakaUtamaPT, $A100)</f>
        <v/>
      </c>
      <c r="AL100" s="135">
        <f>COUNTIF(GrasindoGramediaWidiaSaranaIndonesia, $A100)</f>
        <v/>
      </c>
      <c r="AM100" s="135">
        <f>COUNTIF(IndivaMediaKreasiPT, $A100)</f>
        <v/>
      </c>
      <c r="AN100" s="135">
        <f>COUNTIF(IndocampCV, $A100)</f>
        <v/>
      </c>
      <c r="AO100" s="135">
        <f>COUNTIF(IndonesiaEmasGroup, $A100)</f>
        <v/>
      </c>
      <c r="AP100" s="135">
        <f>COUNTIF(IntanPariwaraGrupCempakaPutihPT, $A100)</f>
        <v/>
      </c>
      <c r="AQ100" s="135">
        <f>COUNTIF(InteraCV, $A100)</f>
        <v/>
      </c>
      <c r="AR100" s="135">
        <f>COUNTIF(JejakPublisherCV, $A100)</f>
        <v/>
      </c>
      <c r="AS100" s="135">
        <f>COUNTIF(JejakPustaka, $A100)</f>
        <v/>
      </c>
      <c r="AT100" s="135">
        <f>COUNTIF(JepePressMediaUtamaPT, $A100)</f>
        <v/>
      </c>
      <c r="AU100" s="135">
        <f>COUNTIF(KanisiusPT, $A100)</f>
        <v/>
      </c>
      <c r="AV100" s="135">
        <f>COUNTIF(KesaintBlancIndahPT, $A100)</f>
        <v/>
      </c>
      <c r="AW100" s="135">
        <f>COUNTIF(KompasMediaNusantaraPenerbitBukuKompas, $A100)</f>
        <v/>
      </c>
      <c r="AX100" s="135">
        <f>COUNTIF(LanggamPustaka, $A100)</f>
        <v/>
      </c>
      <c r="AY100" s="135">
        <f>COUNTIF(LatifKittoMahesaPT, $A100)</f>
        <v/>
      </c>
      <c r="AZ100" s="135">
        <f>COUNTIF(LENTERAHATIPT, $A100)</f>
        <v/>
      </c>
      <c r="BA100" s="135">
        <f>COUNTIF(LenteraPustakaIndonesia, $A100)</f>
        <v/>
      </c>
      <c r="BB100" s="135">
        <f>COUNTIF(LiterasiNusantaraAbadiGroupPT, $A100)</f>
        <v/>
      </c>
      <c r="BC100" s="135">
        <f>COUNTIF(LiterindoBerkahKaryaPT, $A100)</f>
        <v/>
      </c>
      <c r="BD100" s="135">
        <f>COUNTIF(LOKAAKSARACV, $A100)</f>
        <v/>
      </c>
      <c r="BE100" s="135">
        <f>COUNTIF(LuximaMetroMediaPT, $A100)</f>
        <v/>
      </c>
      <c r="BF100" s="135">
        <f>COUNTIF(MandarMajuCV, $A100)</f>
        <v/>
      </c>
      <c r="BG100" s="135">
        <f>COUNTIF(MediaAkselerasi, $A100)</f>
        <v/>
      </c>
      <c r="BH100" s="135">
        <f>COUNTIF(MediaCendekiaMuslimCV, $A100)</f>
        <v/>
      </c>
      <c r="BI100" s="135">
        <f>COUNTIF(MediaDinamikaSelarasPT, $A100)</f>
        <v/>
      </c>
      <c r="BJ100" s="135">
        <f>COUNTIF(MediaKaryaPutraCV, $A100)</f>
        <v/>
      </c>
      <c r="BK100" s="135">
        <f>COUNTIF(MediaPressindoPT, $A100)</f>
        <v/>
      </c>
      <c r="BL100" s="135">
        <f>COUNTIF(MediantaraSemestaPT, $A100)</f>
        <v/>
      </c>
      <c r="BM100" s="135">
        <f>COUNTIF(MelaniaPublishingCV, $A100)</f>
        <v/>
      </c>
      <c r="BN100" s="135">
        <f>COUNTIF(MutiaraAksaraCV, $A100)</f>
        <v/>
      </c>
      <c r="BO100" s="135">
        <f>COUNTIF(NafalGlobalNusantaraPT, $A100)</f>
        <v/>
      </c>
      <c r="BP100" s="135">
        <f>COUNTIF(NiagaSwadayaPT, $A100)</f>
        <v/>
      </c>
      <c r="BQ100" s="135">
        <f>COUNTIF(NuansaCendekiaCV, $A100)</f>
        <v/>
      </c>
      <c r="BR100" s="135">
        <f>COUNTIF(PenebarSwadayaPT, $A100)</f>
        <v/>
      </c>
      <c r="BS100" s="135">
        <f>COUNTIF(PenerbitAdab, $A100)</f>
        <v/>
      </c>
      <c r="BT100" s="135">
        <f>COUNTIF(PenerbitEGC, $A100)</f>
        <v/>
      </c>
      <c r="BU100" s="135">
        <f>COUNTIF(PenerbitIPBPressPT, $A100)</f>
        <v/>
      </c>
      <c r="BV100" s="135">
        <f>COUNTIF(PenerbitSalemba, $A100)</f>
        <v/>
      </c>
      <c r="BW100" s="135">
        <f>COUNTIF(PohonCahayaSemestaPT, $A100)</f>
        <v/>
      </c>
      <c r="BX100" s="135">
        <f>COUNTIF(PranaDinamikaSejahteraPT, $A100)</f>
        <v/>
      </c>
      <c r="BY100" s="135">
        <f>COUNTIF(PrenadaMediaGroup, $A100)</f>
        <v/>
      </c>
      <c r="BZ100" s="135">
        <f>COUNTIF(PusatDatadanAnalisaTempoPT, $A100)</f>
        <v/>
      </c>
      <c r="CA100" s="135">
        <f>COUNTIF(PuspaSwaraPT, $A100)</f>
        <v/>
      </c>
      <c r="CB100" s="135">
        <f>COUNTIF(PustakaBaruPress, $A100)</f>
        <v/>
      </c>
      <c r="CC100" s="135">
        <f>COUNTIF(PustakaBengawanCV, $A100)</f>
        <v/>
      </c>
      <c r="CD100" s="135">
        <f>COUNTIF(PustakaRumahCintaCV, $A100)</f>
        <v/>
      </c>
      <c r="CE100" s="135">
        <f>COUNTIF(RajaGrafindoPersadaPT, $A100)</f>
        <v/>
      </c>
      <c r="CF100" s="135">
        <f>COUNTIF(RajawaliIntanCemerlang, $A100)</f>
        <v/>
      </c>
      <c r="CG100" s="135">
        <f>COUNTIF(RayyanaKomunikasindoPT, $A100)</f>
        <v/>
      </c>
      <c r="CH100" s="135">
        <f>COUNTIF(RefikaAditamaPT, $A100)</f>
        <v/>
      </c>
      <c r="CI100" s="135">
        <f>COUNTIF(RemajaRosdakaryaPT, $A100)</f>
        <v/>
      </c>
      <c r="CJ100" s="135">
        <f>COUNTIF(ReneTurosIndonesiaPT, $A100)</f>
        <v/>
      </c>
      <c r="CK100" s="135">
        <f>COUNTIF(SaranaPancakaryaNusaPT, $A100)</f>
        <v/>
      </c>
      <c r="CL100" s="135">
        <f>COUNTIF(ScopindoMediaPustakaPT, $A100)</f>
        <v/>
      </c>
      <c r="CM100" s="135">
        <f>COUNTIF(SetiAjiCV, $A100)</f>
        <v/>
      </c>
      <c r="CN100" s="135">
        <f>COUNTIF(SinergiPrimaMagnaCV, $A100)</f>
        <v/>
      </c>
      <c r="CO100" s="135">
        <f>COUNTIF(TazkiaInvestindoUtamaPT, $A100)</f>
        <v/>
      </c>
      <c r="CP100" s="135">
        <f>COUNTIF(TeguhKaryaCV, $A100)</f>
        <v/>
      </c>
      <c r="CQ100" s="135">
        <f>COUNTIF(TigaSerangkaiPustakaMandiriPT, $A100)</f>
        <v/>
      </c>
      <c r="CR100" s="135">
        <f>COUNTIF(TrubusSwadayaPT, $A100)</f>
        <v/>
      </c>
      <c r="CS100" s="135">
        <f>COUNTIF(UGMPress, $A100)</f>
        <v/>
      </c>
      <c r="CU100" s="36" t="n"/>
      <c r="CV100" s="36" t="n"/>
      <c r="CW100" s="36" t="n"/>
      <c r="CX100" s="36" t="n"/>
      <c r="CY100" s="36" t="n"/>
      <c r="CZ100" s="36" t="n"/>
      <c r="DA100" s="36" t="n"/>
      <c r="DB100" s="36" t="n"/>
      <c r="DC100" s="36" t="n"/>
      <c r="DD100" s="36" t="n"/>
      <c r="DE100" s="36" t="n"/>
      <c r="DF100" s="36" t="n"/>
      <c r="DG100" s="36" t="n"/>
      <c r="DH100" s="36" t="n"/>
      <c r="DI100" s="36" t="n"/>
      <c r="DJ100" s="36" t="n"/>
      <c r="DK100" s="36" t="n"/>
      <c r="DL100" s="36" t="n"/>
      <c r="DM100" s="36" t="n"/>
      <c r="DN100" s="36" t="n"/>
      <c r="DO100" s="36" t="n"/>
      <c r="DP100" s="36" t="n"/>
      <c r="DQ100" s="36" t="n"/>
      <c r="DR100" s="36" t="n"/>
      <c r="DS100" s="36" t="n"/>
      <c r="DT100" s="36" t="n"/>
      <c r="DU100" s="36" t="n"/>
      <c r="DV100" s="36" t="n"/>
      <c r="DW100" s="36" t="n"/>
      <c r="DX100" s="36" t="n"/>
      <c r="DY100" s="36" t="n"/>
      <c r="DZ100" s="36" t="n"/>
      <c r="EA100" s="36" t="n"/>
      <c r="EB100" s="36" t="n"/>
      <c r="EC100" s="36" t="n"/>
      <c r="ED100" s="36" t="n"/>
      <c r="EE100" s="36" t="n"/>
      <c r="EF100" s="36" t="n"/>
      <c r="EG100" s="36" t="n"/>
      <c r="EH100" s="36" t="n"/>
      <c r="EI100" s="36" t="n"/>
      <c r="EJ100" s="36" t="n"/>
      <c r="EK100" s="36" t="n"/>
      <c r="EL100" s="36" t="n"/>
      <c r="EM100" s="36" t="n"/>
      <c r="EN100" s="36" t="n"/>
    </row>
    <row r="101">
      <c r="A101" s="146" t="inlineStr">
        <is>
          <t>009.21</t>
        </is>
      </c>
      <c r="B101" s="156" t="inlineStr">
        <is>
          <t>Pertanahan</t>
        </is>
      </c>
      <c r="C101" s="147">
        <f>SUM(E101:CS101)</f>
        <v/>
      </c>
      <c r="D101" s="147" t="n"/>
      <c r="E101" s="135">
        <f>COUNTIF(AlumniPT, $A101)</f>
        <v/>
      </c>
      <c r="F101" s="135">
        <f>COUNTIF(BalaiPustakaPT, $A101)</f>
        <v/>
      </c>
      <c r="G101" s="135">
        <f>COUNTIF(KytaJayaMandiriCV, $A101)</f>
        <v/>
      </c>
      <c r="H101" s="135">
        <f>COUNTIF(SindunataCV, $A101)</f>
        <v/>
      </c>
      <c r="I101" s="135">
        <f>COUNTIF(SyiahKualaUniversityPress, $A101)</f>
        <v/>
      </c>
      <c r="J101" s="135">
        <f>COUNTIF(UINMALIKIPRESS, $A101)</f>
        <v/>
      </c>
      <c r="K101" s="135">
        <f>COUNTIF(UNISMAPRESS, $A101)</f>
        <v/>
      </c>
      <c r="L101" s="135">
        <f>COUNTIF(UnitomoPress, $A101)</f>
        <v/>
      </c>
      <c r="M101" s="135">
        <f>COUNTIF(TITIANILMUCV, $A101)</f>
        <v/>
      </c>
      <c r="N101" s="135">
        <f>COUNTIF(AlqaprintJatinangor, $A101)</f>
        <v/>
      </c>
      <c r="O101" s="135">
        <f>COUNTIF(AnantaVidyaCV, $A101)</f>
        <v/>
      </c>
      <c r="P101" s="135">
        <f>COUNTIF(AndiOffsetCV, $A101)</f>
        <v/>
      </c>
      <c r="Q101" s="135">
        <f>COUNTIF(BestariBuanaMurniGroupPT, $A101)</f>
        <v/>
      </c>
      <c r="R101" s="135">
        <f>COUNTIF(BintangSemestaMediaCV, $A101)</f>
        <v/>
      </c>
      <c r="S101" s="135">
        <f>COUNTIF(BPKTodungSutanGunungMuliaPT, $A101)</f>
        <v/>
      </c>
      <c r="T101" s="135">
        <f>COUNTIF(BrataFancyMediaPT, $A101)</f>
        <v/>
      </c>
      <c r="U101" s="135">
        <f>COUNTIF(BudiUtamaCVDeepublish, $A101)</f>
        <v/>
      </c>
      <c r="V101" s="135">
        <f>COUNTIF(BukaBukuPustaka, $A101)</f>
        <v/>
      </c>
      <c r="W101" s="135">
        <f>COUNTIF(BUMIAKSARAPT, $A101)</f>
        <v/>
      </c>
      <c r="X101" s="135">
        <f>COUNTIF(CahayaDuabelasSemestaPT, $A101)</f>
        <v/>
      </c>
      <c r="Y101" s="135">
        <f>COUNTIF(CitraAdityaBaktiPT, $A101)</f>
        <v/>
      </c>
      <c r="Z101" s="135">
        <f>COUNTIF(DeltaEdukasiPrimaCV, $A101)</f>
        <v/>
      </c>
      <c r="AA101" s="135">
        <f>COUNTIF(DIANDRAPRIMAMITRAMEDIACV, $A101)</f>
        <v/>
      </c>
      <c r="AB101" s="135">
        <f>COUNTIF(DuniaPustakaJayaPT, $A101)</f>
        <v/>
      </c>
      <c r="AC101" s="135">
        <f>COUNTIF(DutaPustakaIndonesiaPT, $A101)</f>
        <v/>
      </c>
      <c r="AD101" s="135">
        <f>COUNTIF(ElementaMediaLiterasiPT, $A101)</f>
        <v/>
      </c>
      <c r="AE101" s="135">
        <f>COUNTIF(ElexMediaKomputindoPT, $A101)</f>
        <v/>
      </c>
      <c r="AF101" s="135">
        <f>COUNTIF(EraAdicitraIntermediaPT, $A101)</f>
        <v/>
      </c>
      <c r="AG101" s="135">
        <f>COUNTIF(GarudaMasSejahteraCV, $A101)</f>
        <v/>
      </c>
      <c r="AH101" s="135">
        <f>COUNTIF(GavaMediaCV, $A101)</f>
        <v/>
      </c>
      <c r="AI101" s="135">
        <f>COUNTIF(GemaInsani, $A101)</f>
        <v/>
      </c>
      <c r="AJ101" s="135">
        <f>COUNTIF(GrahaPrintamaSelarasCV, $A101)</f>
        <v/>
      </c>
      <c r="AK101" s="135">
        <f>COUNTIF(GramediaPustakaUtamaPT, $A101)</f>
        <v/>
      </c>
      <c r="AL101" s="135">
        <f>COUNTIF(GrasindoGramediaWidiaSaranaIndonesia, $A101)</f>
        <v/>
      </c>
      <c r="AM101" s="135">
        <f>COUNTIF(IndivaMediaKreasiPT, $A101)</f>
        <v/>
      </c>
      <c r="AN101" s="135">
        <f>COUNTIF(IndocampCV, $A101)</f>
        <v/>
      </c>
      <c r="AO101" s="135">
        <f>COUNTIF(IndonesiaEmasGroup, $A101)</f>
        <v/>
      </c>
      <c r="AP101" s="135">
        <f>COUNTIF(IntanPariwaraGrupCempakaPutihPT, $A101)</f>
        <v/>
      </c>
      <c r="AQ101" s="135">
        <f>COUNTIF(InteraCV, $A101)</f>
        <v/>
      </c>
      <c r="AR101" s="135">
        <f>COUNTIF(JejakPublisherCV, $A101)</f>
        <v/>
      </c>
      <c r="AS101" s="135">
        <f>COUNTIF(JejakPustaka, $A101)</f>
        <v/>
      </c>
      <c r="AT101" s="135">
        <f>COUNTIF(JepePressMediaUtamaPT, $A101)</f>
        <v/>
      </c>
      <c r="AU101" s="135">
        <f>COUNTIF(KanisiusPT, $A101)</f>
        <v/>
      </c>
      <c r="AV101" s="135">
        <f>COUNTIF(KesaintBlancIndahPT, $A101)</f>
        <v/>
      </c>
      <c r="AW101" s="135">
        <f>COUNTIF(KompasMediaNusantaraPenerbitBukuKompas, $A101)</f>
        <v/>
      </c>
      <c r="AX101" s="135">
        <f>COUNTIF(LanggamPustaka, $A101)</f>
        <v/>
      </c>
      <c r="AY101" s="135">
        <f>COUNTIF(LatifKittoMahesaPT, $A101)</f>
        <v/>
      </c>
      <c r="AZ101" s="135">
        <f>COUNTIF(LENTERAHATIPT, $A101)</f>
        <v/>
      </c>
      <c r="BA101" s="135">
        <f>COUNTIF(LenteraPustakaIndonesia, $A101)</f>
        <v/>
      </c>
      <c r="BB101" s="135">
        <f>COUNTIF(LiterasiNusantaraAbadiGroupPT, $A101)</f>
        <v/>
      </c>
      <c r="BC101" s="135">
        <f>COUNTIF(LiterindoBerkahKaryaPT, $A101)</f>
        <v/>
      </c>
      <c r="BD101" s="135">
        <f>COUNTIF(LOKAAKSARACV, $A101)</f>
        <v/>
      </c>
      <c r="BE101" s="135">
        <f>COUNTIF(LuximaMetroMediaPT, $A101)</f>
        <v/>
      </c>
      <c r="BF101" s="135">
        <f>COUNTIF(MandarMajuCV, $A101)</f>
        <v/>
      </c>
      <c r="BG101" s="135">
        <f>COUNTIF(MediaAkselerasi, $A101)</f>
        <v/>
      </c>
      <c r="BH101" s="135">
        <f>COUNTIF(MediaCendekiaMuslimCV, $A101)</f>
        <v/>
      </c>
      <c r="BI101" s="135">
        <f>COUNTIF(MediaDinamikaSelarasPT, $A101)</f>
        <v/>
      </c>
      <c r="BJ101" s="135">
        <f>COUNTIF(MediaKaryaPutraCV, $A101)</f>
        <v/>
      </c>
      <c r="BK101" s="135">
        <f>COUNTIF(MediaPressindoPT, $A101)</f>
        <v/>
      </c>
      <c r="BL101" s="135">
        <f>COUNTIF(MediantaraSemestaPT, $A101)</f>
        <v/>
      </c>
      <c r="BM101" s="135">
        <f>COUNTIF(MelaniaPublishingCV, $A101)</f>
        <v/>
      </c>
      <c r="BN101" s="135">
        <f>COUNTIF(MutiaraAksaraCV, $A101)</f>
        <v/>
      </c>
      <c r="BO101" s="135">
        <f>COUNTIF(NafalGlobalNusantaraPT, $A101)</f>
        <v/>
      </c>
      <c r="BP101" s="135">
        <f>COUNTIF(NiagaSwadayaPT, $A101)</f>
        <v/>
      </c>
      <c r="BQ101" s="135">
        <f>COUNTIF(NuansaCendekiaCV, $A101)</f>
        <v/>
      </c>
      <c r="BR101" s="135">
        <f>COUNTIF(PenebarSwadayaPT, $A101)</f>
        <v/>
      </c>
      <c r="BS101" s="135">
        <f>COUNTIF(PenerbitAdab, $A101)</f>
        <v/>
      </c>
      <c r="BT101" s="135">
        <f>COUNTIF(PenerbitEGC, $A101)</f>
        <v/>
      </c>
      <c r="BU101" s="135">
        <f>COUNTIF(PenerbitIPBPressPT, $A101)</f>
        <v/>
      </c>
      <c r="BV101" s="135">
        <f>COUNTIF(PenerbitSalemba, $A101)</f>
        <v/>
      </c>
      <c r="BW101" s="135">
        <f>COUNTIF(PohonCahayaSemestaPT, $A101)</f>
        <v/>
      </c>
      <c r="BX101" s="135">
        <f>COUNTIF(PranaDinamikaSejahteraPT, $A101)</f>
        <v/>
      </c>
      <c r="BY101" s="135">
        <f>COUNTIF(PrenadaMediaGroup, $A101)</f>
        <v/>
      </c>
      <c r="BZ101" s="135">
        <f>COUNTIF(PusatDatadanAnalisaTempoPT, $A101)</f>
        <v/>
      </c>
      <c r="CA101" s="135">
        <f>COUNTIF(PuspaSwaraPT, $A101)</f>
        <v/>
      </c>
      <c r="CB101" s="135">
        <f>COUNTIF(PustakaBaruPress, $A101)</f>
        <v/>
      </c>
      <c r="CC101" s="135">
        <f>COUNTIF(PustakaBengawanCV, $A101)</f>
        <v/>
      </c>
      <c r="CD101" s="135">
        <f>COUNTIF(PustakaRumahCintaCV, $A101)</f>
        <v/>
      </c>
      <c r="CE101" s="135">
        <f>COUNTIF(RajaGrafindoPersadaPT, $A101)</f>
        <v/>
      </c>
      <c r="CF101" s="135">
        <f>COUNTIF(RajawaliIntanCemerlang, $A101)</f>
        <v/>
      </c>
      <c r="CG101" s="135">
        <f>COUNTIF(RayyanaKomunikasindoPT, $A101)</f>
        <v/>
      </c>
      <c r="CH101" s="135">
        <f>COUNTIF(RefikaAditamaPT, $A101)</f>
        <v/>
      </c>
      <c r="CI101" s="135">
        <f>COUNTIF(RemajaRosdakaryaPT, $A101)</f>
        <v/>
      </c>
      <c r="CJ101" s="135">
        <f>COUNTIF(ReneTurosIndonesiaPT, $A101)</f>
        <v/>
      </c>
      <c r="CK101" s="135">
        <f>COUNTIF(SaranaPancakaryaNusaPT, $A101)</f>
        <v/>
      </c>
      <c r="CL101" s="135">
        <f>COUNTIF(ScopindoMediaPustakaPT, $A101)</f>
        <v/>
      </c>
      <c r="CM101" s="135">
        <f>COUNTIF(SetiAjiCV, $A101)</f>
        <v/>
      </c>
      <c r="CN101" s="135">
        <f>COUNTIF(SinergiPrimaMagnaCV, $A101)</f>
        <v/>
      </c>
      <c r="CO101" s="135">
        <f>COUNTIF(TazkiaInvestindoUtamaPT, $A101)</f>
        <v/>
      </c>
      <c r="CP101" s="135">
        <f>COUNTIF(TeguhKaryaCV, $A101)</f>
        <v/>
      </c>
      <c r="CQ101" s="135">
        <f>COUNTIF(TigaSerangkaiPustakaMandiriPT, $A101)</f>
        <v/>
      </c>
      <c r="CR101" s="135">
        <f>COUNTIF(TrubusSwadayaPT, $A101)</f>
        <v/>
      </c>
      <c r="CS101" s="135">
        <f>COUNTIF(UGMPress, $A101)</f>
        <v/>
      </c>
      <c r="CU101" s="36" t="n"/>
      <c r="CV101" s="36" t="n"/>
      <c r="CW101" s="36" t="n"/>
      <c r="CX101" s="36" t="n"/>
      <c r="CY101" s="36" t="n"/>
      <c r="CZ101" s="36" t="n"/>
      <c r="DA101" s="36" t="n"/>
      <c r="DB101" s="36" t="n"/>
      <c r="DC101" s="36" t="n"/>
      <c r="DD101" s="36" t="n"/>
      <c r="DE101" s="36" t="n"/>
      <c r="DF101" s="36" t="n"/>
      <c r="DG101" s="36" t="n"/>
      <c r="DH101" s="36" t="n"/>
      <c r="DI101" s="36" t="n"/>
      <c r="DJ101" s="36" t="n"/>
      <c r="DK101" s="36" t="n"/>
      <c r="DL101" s="36" t="n"/>
      <c r="DM101" s="36" t="n"/>
      <c r="DN101" s="36" t="n"/>
      <c r="DO101" s="36" t="n"/>
      <c r="DP101" s="36" t="n"/>
      <c r="DQ101" s="36" t="n"/>
      <c r="DR101" s="36" t="n"/>
      <c r="DS101" s="36" t="n"/>
      <c r="DT101" s="36" t="n"/>
      <c r="DU101" s="36" t="n"/>
      <c r="DV101" s="36" t="n"/>
      <c r="DW101" s="36" t="n"/>
      <c r="DX101" s="36" t="n"/>
      <c r="DY101" s="36" t="n"/>
      <c r="DZ101" s="36" t="n"/>
      <c r="EA101" s="36" t="n"/>
      <c r="EB101" s="36" t="n"/>
      <c r="EC101" s="36" t="n"/>
      <c r="ED101" s="36" t="n"/>
      <c r="EE101" s="36" t="n"/>
      <c r="EF101" s="36" t="n"/>
      <c r="EG101" s="36" t="n"/>
      <c r="EH101" s="36" t="n"/>
      <c r="EI101" s="36" t="n"/>
      <c r="EJ101" s="36" t="n"/>
      <c r="EK101" s="36" t="n"/>
      <c r="EL101" s="36" t="n"/>
      <c r="EM101" s="36" t="n"/>
      <c r="EN101" s="36" t="n"/>
    </row>
    <row r="102">
      <c r="A102" s="152" t="inlineStr">
        <is>
          <t>009.22</t>
        </is>
      </c>
      <c r="B102" s="152" t="inlineStr">
        <is>
          <t>Teknologi</t>
        </is>
      </c>
      <c r="C102" s="147">
        <f>SUM(E102:CS102)</f>
        <v/>
      </c>
      <c r="D102" s="147" t="n"/>
      <c r="E102" s="135">
        <f>COUNTIF(AlumniPT, $A102)</f>
        <v/>
      </c>
      <c r="F102" s="135">
        <f>COUNTIF(BalaiPustakaPT, $A102)</f>
        <v/>
      </c>
      <c r="G102" s="135">
        <f>COUNTIF(KytaJayaMandiriCV, $A102)</f>
        <v/>
      </c>
      <c r="H102" s="135">
        <f>COUNTIF(SindunataCV, $A102)</f>
        <v/>
      </c>
      <c r="I102" s="135">
        <f>COUNTIF(SyiahKualaUniversityPress, $A102)</f>
        <v/>
      </c>
      <c r="J102" s="135">
        <f>COUNTIF(UINMALIKIPRESS, $A102)</f>
        <v/>
      </c>
      <c r="K102" s="135">
        <f>COUNTIF(UNISMAPRESS, $A102)</f>
        <v/>
      </c>
      <c r="L102" s="135">
        <f>COUNTIF(UnitomoPress, $A102)</f>
        <v/>
      </c>
      <c r="M102" s="135">
        <f>COUNTIF(TITIANILMUCV, $A102)</f>
        <v/>
      </c>
      <c r="N102" s="135">
        <f>COUNTIF(AlqaprintJatinangor, $A102)</f>
        <v/>
      </c>
      <c r="O102" s="135">
        <f>COUNTIF(AnantaVidyaCV, $A102)</f>
        <v/>
      </c>
      <c r="P102" s="135">
        <f>COUNTIF(AndiOffsetCV, $A102)</f>
        <v/>
      </c>
      <c r="Q102" s="135">
        <f>COUNTIF(BestariBuanaMurniGroupPT, $A102)</f>
        <v/>
      </c>
      <c r="R102" s="135">
        <f>COUNTIF(BintangSemestaMediaCV, $A102)</f>
        <v/>
      </c>
      <c r="S102" s="135">
        <f>COUNTIF(BPKTodungSutanGunungMuliaPT, $A102)</f>
        <v/>
      </c>
      <c r="T102" s="135">
        <f>COUNTIF(BrataFancyMediaPT, $A102)</f>
        <v/>
      </c>
      <c r="U102" s="135">
        <f>COUNTIF(BudiUtamaCVDeepublish, $A102)</f>
        <v/>
      </c>
      <c r="V102" s="135">
        <f>COUNTIF(BukaBukuPustaka, $A102)</f>
        <v/>
      </c>
      <c r="W102" s="135">
        <f>COUNTIF(BUMIAKSARAPT, $A102)</f>
        <v/>
      </c>
      <c r="X102" s="135">
        <f>COUNTIF(CahayaDuabelasSemestaPT, $A102)</f>
        <v/>
      </c>
      <c r="Y102" s="135">
        <f>COUNTIF(CitraAdityaBaktiPT, $A102)</f>
        <v/>
      </c>
      <c r="Z102" s="135">
        <f>COUNTIF(DeltaEdukasiPrimaCV, $A102)</f>
        <v/>
      </c>
      <c r="AA102" s="135">
        <f>COUNTIF(DIANDRAPRIMAMITRAMEDIACV, $A102)</f>
        <v/>
      </c>
      <c r="AB102" s="135">
        <f>COUNTIF(DuniaPustakaJayaPT, $A102)</f>
        <v/>
      </c>
      <c r="AC102" s="135">
        <f>COUNTIF(DutaPustakaIndonesiaPT, $A102)</f>
        <v/>
      </c>
      <c r="AD102" s="135">
        <f>COUNTIF(ElementaMediaLiterasiPT, $A102)</f>
        <v/>
      </c>
      <c r="AE102" s="135">
        <f>COUNTIF(ElexMediaKomputindoPT, $A102)</f>
        <v/>
      </c>
      <c r="AF102" s="135">
        <f>COUNTIF(EraAdicitraIntermediaPT, $A102)</f>
        <v/>
      </c>
      <c r="AG102" s="135">
        <f>COUNTIF(GarudaMasSejahteraCV, $A102)</f>
        <v/>
      </c>
      <c r="AH102" s="135">
        <f>COUNTIF(GavaMediaCV, $A102)</f>
        <v/>
      </c>
      <c r="AI102" s="135">
        <f>COUNTIF(GemaInsani, $A102)</f>
        <v/>
      </c>
      <c r="AJ102" s="135">
        <f>COUNTIF(GrahaPrintamaSelarasCV, $A102)</f>
        <v/>
      </c>
      <c r="AK102" s="135">
        <f>COUNTIF(GramediaPustakaUtamaPT, $A102)</f>
        <v/>
      </c>
      <c r="AL102" s="135">
        <f>COUNTIF(GrasindoGramediaWidiaSaranaIndonesia, $A102)</f>
        <v/>
      </c>
      <c r="AM102" s="135">
        <f>COUNTIF(IndivaMediaKreasiPT, $A102)</f>
        <v/>
      </c>
      <c r="AN102" s="135">
        <f>COUNTIF(IndocampCV, $A102)</f>
        <v/>
      </c>
      <c r="AO102" s="135">
        <f>COUNTIF(IndonesiaEmasGroup, $A102)</f>
        <v/>
      </c>
      <c r="AP102" s="135">
        <f>COUNTIF(IntanPariwaraGrupCempakaPutihPT, $A102)</f>
        <v/>
      </c>
      <c r="AQ102" s="135">
        <f>COUNTIF(InteraCV, $A102)</f>
        <v/>
      </c>
      <c r="AR102" s="135">
        <f>COUNTIF(JejakPublisherCV, $A102)</f>
        <v/>
      </c>
      <c r="AS102" s="135">
        <f>COUNTIF(JejakPustaka, $A102)</f>
        <v/>
      </c>
      <c r="AT102" s="135">
        <f>COUNTIF(JepePressMediaUtamaPT, $A102)</f>
        <v/>
      </c>
      <c r="AU102" s="135">
        <f>COUNTIF(KanisiusPT, $A102)</f>
        <v/>
      </c>
      <c r="AV102" s="135">
        <f>COUNTIF(KesaintBlancIndahPT, $A102)</f>
        <v/>
      </c>
      <c r="AW102" s="135">
        <f>COUNTIF(KompasMediaNusantaraPenerbitBukuKompas, $A102)</f>
        <v/>
      </c>
      <c r="AX102" s="135">
        <f>COUNTIF(LanggamPustaka, $A102)</f>
        <v/>
      </c>
      <c r="AY102" s="135">
        <f>COUNTIF(LatifKittoMahesaPT, $A102)</f>
        <v/>
      </c>
      <c r="AZ102" s="135">
        <f>COUNTIF(LENTERAHATIPT, $A102)</f>
        <v/>
      </c>
      <c r="BA102" s="135">
        <f>COUNTIF(LenteraPustakaIndonesia, $A102)</f>
        <v/>
      </c>
      <c r="BB102" s="135">
        <f>COUNTIF(LiterasiNusantaraAbadiGroupPT, $A102)</f>
        <v/>
      </c>
      <c r="BC102" s="135">
        <f>COUNTIF(LiterindoBerkahKaryaPT, $A102)</f>
        <v/>
      </c>
      <c r="BD102" s="135">
        <f>COUNTIF(LOKAAKSARACV, $A102)</f>
        <v/>
      </c>
      <c r="BE102" s="135">
        <f>COUNTIF(LuximaMetroMediaPT, $A102)</f>
        <v/>
      </c>
      <c r="BF102" s="135">
        <f>COUNTIF(MandarMajuCV, $A102)</f>
        <v/>
      </c>
      <c r="BG102" s="135">
        <f>COUNTIF(MediaAkselerasi, $A102)</f>
        <v/>
      </c>
      <c r="BH102" s="135">
        <f>COUNTIF(MediaCendekiaMuslimCV, $A102)</f>
        <v/>
      </c>
      <c r="BI102" s="135">
        <f>COUNTIF(MediaDinamikaSelarasPT, $A102)</f>
        <v/>
      </c>
      <c r="BJ102" s="135">
        <f>COUNTIF(MediaKaryaPutraCV, $A102)</f>
        <v/>
      </c>
      <c r="BK102" s="135">
        <f>COUNTIF(MediaPressindoPT, $A102)</f>
        <v/>
      </c>
      <c r="BL102" s="135">
        <f>COUNTIF(MediantaraSemestaPT, $A102)</f>
        <v/>
      </c>
      <c r="BM102" s="135">
        <f>COUNTIF(MelaniaPublishingCV, $A102)</f>
        <v/>
      </c>
      <c r="BN102" s="135">
        <f>COUNTIF(MutiaraAksaraCV, $A102)</f>
        <v/>
      </c>
      <c r="BO102" s="135">
        <f>COUNTIF(NafalGlobalNusantaraPT, $A102)</f>
        <v/>
      </c>
      <c r="BP102" s="135">
        <f>COUNTIF(NiagaSwadayaPT, $A102)</f>
        <v/>
      </c>
      <c r="BQ102" s="135">
        <f>COUNTIF(NuansaCendekiaCV, $A102)</f>
        <v/>
      </c>
      <c r="BR102" s="135">
        <f>COUNTIF(PenebarSwadayaPT, $A102)</f>
        <v/>
      </c>
      <c r="BS102" s="135">
        <f>COUNTIF(PenerbitAdab, $A102)</f>
        <v/>
      </c>
      <c r="BT102" s="135">
        <f>COUNTIF(PenerbitEGC, $A102)</f>
        <v/>
      </c>
      <c r="BU102" s="135">
        <f>COUNTIF(PenerbitIPBPressPT, $A102)</f>
        <v/>
      </c>
      <c r="BV102" s="135">
        <f>COUNTIF(PenerbitSalemba, $A102)</f>
        <v/>
      </c>
      <c r="BW102" s="135">
        <f>COUNTIF(PohonCahayaSemestaPT, $A102)</f>
        <v/>
      </c>
      <c r="BX102" s="135">
        <f>COUNTIF(PranaDinamikaSejahteraPT, $A102)</f>
        <v/>
      </c>
      <c r="BY102" s="135">
        <f>COUNTIF(PrenadaMediaGroup, $A102)</f>
        <v/>
      </c>
      <c r="BZ102" s="135">
        <f>COUNTIF(PusatDatadanAnalisaTempoPT, $A102)</f>
        <v/>
      </c>
      <c r="CA102" s="135">
        <f>COUNTIF(PuspaSwaraPT, $A102)</f>
        <v/>
      </c>
      <c r="CB102" s="135">
        <f>COUNTIF(PustakaBaruPress, $A102)</f>
        <v/>
      </c>
      <c r="CC102" s="135">
        <f>COUNTIF(PustakaBengawanCV, $A102)</f>
        <v/>
      </c>
      <c r="CD102" s="135">
        <f>COUNTIF(PustakaRumahCintaCV, $A102)</f>
        <v/>
      </c>
      <c r="CE102" s="135">
        <f>COUNTIF(RajaGrafindoPersadaPT, $A102)</f>
        <v/>
      </c>
      <c r="CF102" s="135">
        <f>COUNTIF(RajawaliIntanCemerlang, $A102)</f>
        <v/>
      </c>
      <c r="CG102" s="135">
        <f>COUNTIF(RayyanaKomunikasindoPT, $A102)</f>
        <v/>
      </c>
      <c r="CH102" s="135">
        <f>COUNTIF(RefikaAditamaPT, $A102)</f>
        <v/>
      </c>
      <c r="CI102" s="135">
        <f>COUNTIF(RemajaRosdakaryaPT, $A102)</f>
        <v/>
      </c>
      <c r="CJ102" s="135">
        <f>COUNTIF(ReneTurosIndonesiaPT, $A102)</f>
        <v/>
      </c>
      <c r="CK102" s="135">
        <f>COUNTIF(SaranaPancakaryaNusaPT, $A102)</f>
        <v/>
      </c>
      <c r="CL102" s="135">
        <f>COUNTIF(ScopindoMediaPustakaPT, $A102)</f>
        <v/>
      </c>
      <c r="CM102" s="135">
        <f>COUNTIF(SetiAjiCV, $A102)</f>
        <v/>
      </c>
      <c r="CN102" s="135">
        <f>COUNTIF(SinergiPrimaMagnaCV, $A102)</f>
        <v/>
      </c>
      <c r="CO102" s="135">
        <f>COUNTIF(TazkiaInvestindoUtamaPT, $A102)</f>
        <v/>
      </c>
      <c r="CP102" s="135">
        <f>COUNTIF(TeguhKaryaCV, $A102)</f>
        <v/>
      </c>
      <c r="CQ102" s="135">
        <f>COUNTIF(TigaSerangkaiPustakaMandiriPT, $A102)</f>
        <v/>
      </c>
      <c r="CR102" s="135">
        <f>COUNTIF(TrubusSwadayaPT, $A102)</f>
        <v/>
      </c>
      <c r="CS102" s="135">
        <f>COUNTIF(UGMPress, $A102)</f>
        <v/>
      </c>
      <c r="CU102" s="36" t="n"/>
      <c r="CV102" s="36" t="n"/>
      <c r="CW102" s="36" t="n"/>
      <c r="CX102" s="36" t="n"/>
      <c r="CY102" s="36" t="n"/>
      <c r="CZ102" s="36" t="n"/>
      <c r="DA102" s="36" t="n"/>
      <c r="DB102" s="36" t="n"/>
      <c r="DC102" s="36" t="n"/>
      <c r="DD102" s="36" t="n"/>
      <c r="DE102" s="36" t="n"/>
      <c r="DF102" s="36" t="n"/>
      <c r="DG102" s="36" t="n"/>
      <c r="DH102" s="36" t="n"/>
      <c r="DI102" s="36" t="n"/>
      <c r="DJ102" s="36" t="n"/>
      <c r="DK102" s="36" t="n"/>
      <c r="DL102" s="36" t="n"/>
      <c r="DM102" s="36" t="n"/>
      <c r="DN102" s="36" t="n"/>
      <c r="DO102" s="36" t="n"/>
      <c r="DP102" s="36" t="n"/>
      <c r="DQ102" s="36" t="n"/>
      <c r="DR102" s="36" t="n"/>
      <c r="DS102" s="36" t="n"/>
      <c r="DT102" s="36" t="n"/>
      <c r="DU102" s="36" t="n"/>
      <c r="DV102" s="36" t="n"/>
      <c r="DW102" s="36" t="n"/>
      <c r="DX102" s="36" t="n"/>
      <c r="DY102" s="36" t="n"/>
      <c r="DZ102" s="36" t="n"/>
      <c r="EA102" s="36" t="n"/>
      <c r="EB102" s="36" t="n"/>
      <c r="EC102" s="36" t="n"/>
      <c r="ED102" s="36" t="n"/>
      <c r="EE102" s="36" t="n"/>
      <c r="EF102" s="36" t="n"/>
      <c r="EG102" s="36" t="n"/>
      <c r="EH102" s="36" t="n"/>
      <c r="EI102" s="36" t="n"/>
      <c r="EJ102" s="36" t="n"/>
      <c r="EK102" s="36" t="n"/>
      <c r="EL102" s="36" t="n"/>
      <c r="EM102" s="36" t="n"/>
      <c r="EN102" s="36" t="n"/>
    </row>
    <row r="103">
      <c r="A103" s="152" t="inlineStr">
        <is>
          <t>009.23</t>
        </is>
      </c>
      <c r="B103" s="152" t="inlineStr">
        <is>
          <t>Ilmu Gizi</t>
        </is>
      </c>
      <c r="C103" s="147">
        <f>SUM(E103:CS103)</f>
        <v/>
      </c>
      <c r="D103" s="147" t="n"/>
      <c r="E103" s="135">
        <f>COUNTIF(AlumniPT, $A103)</f>
        <v/>
      </c>
      <c r="F103" s="135">
        <f>COUNTIF(BalaiPustakaPT, $A103)</f>
        <v/>
      </c>
      <c r="G103" s="135">
        <f>COUNTIF(KytaJayaMandiriCV, $A103)</f>
        <v/>
      </c>
      <c r="H103" s="135">
        <f>COUNTIF(SindunataCV, $A103)</f>
        <v/>
      </c>
      <c r="I103" s="135">
        <f>COUNTIF(SyiahKualaUniversityPress, $A103)</f>
        <v/>
      </c>
      <c r="J103" s="135">
        <f>COUNTIF(UINMALIKIPRESS, $A103)</f>
        <v/>
      </c>
      <c r="K103" s="135">
        <f>COUNTIF(UNISMAPRESS, $A103)</f>
        <v/>
      </c>
      <c r="L103" s="135">
        <f>COUNTIF(UnitomoPress, $A103)</f>
        <v/>
      </c>
      <c r="M103" s="135">
        <f>COUNTIF(TITIANILMUCV, $A103)</f>
        <v/>
      </c>
      <c r="N103" s="135">
        <f>COUNTIF(AlqaprintJatinangor, $A103)</f>
        <v/>
      </c>
      <c r="O103" s="135">
        <f>COUNTIF(AnantaVidyaCV, $A103)</f>
        <v/>
      </c>
      <c r="P103" s="135">
        <f>COUNTIF(AndiOffsetCV, $A103)</f>
        <v/>
      </c>
      <c r="Q103" s="135">
        <f>COUNTIF(BestariBuanaMurniGroupPT, $A103)</f>
        <v/>
      </c>
      <c r="R103" s="135">
        <f>COUNTIF(BintangSemestaMediaCV, $A103)</f>
        <v/>
      </c>
      <c r="S103" s="135">
        <f>COUNTIF(BPKTodungSutanGunungMuliaPT, $A103)</f>
        <v/>
      </c>
      <c r="T103" s="135">
        <f>COUNTIF(BrataFancyMediaPT, $A103)</f>
        <v/>
      </c>
      <c r="U103" s="135">
        <f>COUNTIF(BudiUtamaCVDeepublish, $A103)</f>
        <v/>
      </c>
      <c r="V103" s="135">
        <f>COUNTIF(BukaBukuPustaka, $A103)</f>
        <v/>
      </c>
      <c r="W103" s="135">
        <f>COUNTIF(BUMIAKSARAPT, $A103)</f>
        <v/>
      </c>
      <c r="X103" s="135">
        <f>COUNTIF(CahayaDuabelasSemestaPT, $A103)</f>
        <v/>
      </c>
      <c r="Y103" s="135">
        <f>COUNTIF(CitraAdityaBaktiPT, $A103)</f>
        <v/>
      </c>
      <c r="Z103" s="135">
        <f>COUNTIF(DeltaEdukasiPrimaCV, $A103)</f>
        <v/>
      </c>
      <c r="AA103" s="135">
        <f>COUNTIF(DIANDRAPRIMAMITRAMEDIACV, $A103)</f>
        <v/>
      </c>
      <c r="AB103" s="135">
        <f>COUNTIF(DuniaPustakaJayaPT, $A103)</f>
        <v/>
      </c>
      <c r="AC103" s="135">
        <f>COUNTIF(DutaPustakaIndonesiaPT, $A103)</f>
        <v/>
      </c>
      <c r="AD103" s="135">
        <f>COUNTIF(ElementaMediaLiterasiPT, $A103)</f>
        <v/>
      </c>
      <c r="AE103" s="135">
        <f>COUNTIF(ElexMediaKomputindoPT, $A103)</f>
        <v/>
      </c>
      <c r="AF103" s="135">
        <f>COUNTIF(EraAdicitraIntermediaPT, $A103)</f>
        <v/>
      </c>
      <c r="AG103" s="135">
        <f>COUNTIF(GarudaMasSejahteraCV, $A103)</f>
        <v/>
      </c>
      <c r="AH103" s="135">
        <f>COUNTIF(GavaMediaCV, $A103)</f>
        <v/>
      </c>
      <c r="AI103" s="135">
        <f>COUNTIF(GemaInsani, $A103)</f>
        <v/>
      </c>
      <c r="AJ103" s="135">
        <f>COUNTIF(GrahaPrintamaSelarasCV, $A103)</f>
        <v/>
      </c>
      <c r="AK103" s="135">
        <f>COUNTIF(GramediaPustakaUtamaPT, $A103)</f>
        <v/>
      </c>
      <c r="AL103" s="135">
        <f>COUNTIF(GrasindoGramediaWidiaSaranaIndonesia, $A103)</f>
        <v/>
      </c>
      <c r="AM103" s="135">
        <f>COUNTIF(IndivaMediaKreasiPT, $A103)</f>
        <v/>
      </c>
      <c r="AN103" s="135">
        <f>COUNTIF(IndocampCV, $A103)</f>
        <v/>
      </c>
      <c r="AO103" s="135">
        <f>COUNTIF(IndonesiaEmasGroup, $A103)</f>
        <v/>
      </c>
      <c r="AP103" s="135">
        <f>COUNTIF(IntanPariwaraGrupCempakaPutihPT, $A103)</f>
        <v/>
      </c>
      <c r="AQ103" s="135">
        <f>COUNTIF(InteraCV, $A103)</f>
        <v/>
      </c>
      <c r="AR103" s="135">
        <f>COUNTIF(JejakPublisherCV, $A103)</f>
        <v/>
      </c>
      <c r="AS103" s="135">
        <f>COUNTIF(JejakPustaka, $A103)</f>
        <v/>
      </c>
      <c r="AT103" s="135">
        <f>COUNTIF(JepePressMediaUtamaPT, $A103)</f>
        <v/>
      </c>
      <c r="AU103" s="135">
        <f>COUNTIF(KanisiusPT, $A103)</f>
        <v/>
      </c>
      <c r="AV103" s="135">
        <f>COUNTIF(KesaintBlancIndahPT, $A103)</f>
        <v/>
      </c>
      <c r="AW103" s="135">
        <f>COUNTIF(KompasMediaNusantaraPenerbitBukuKompas, $A103)</f>
        <v/>
      </c>
      <c r="AX103" s="135">
        <f>COUNTIF(LanggamPustaka, $A103)</f>
        <v/>
      </c>
      <c r="AY103" s="135">
        <f>COUNTIF(LatifKittoMahesaPT, $A103)</f>
        <v/>
      </c>
      <c r="AZ103" s="135">
        <f>COUNTIF(LENTERAHATIPT, $A103)</f>
        <v/>
      </c>
      <c r="BA103" s="135">
        <f>COUNTIF(LenteraPustakaIndonesia, $A103)</f>
        <v/>
      </c>
      <c r="BB103" s="135">
        <f>COUNTIF(LiterasiNusantaraAbadiGroupPT, $A103)</f>
        <v/>
      </c>
      <c r="BC103" s="135">
        <f>COUNTIF(LiterindoBerkahKaryaPT, $A103)</f>
        <v/>
      </c>
      <c r="BD103" s="135">
        <f>COUNTIF(LOKAAKSARACV, $A103)</f>
        <v/>
      </c>
      <c r="BE103" s="135">
        <f>COUNTIF(LuximaMetroMediaPT, $A103)</f>
        <v/>
      </c>
      <c r="BF103" s="135">
        <f>COUNTIF(MandarMajuCV, $A103)</f>
        <v/>
      </c>
      <c r="BG103" s="135">
        <f>COUNTIF(MediaAkselerasi, $A103)</f>
        <v/>
      </c>
      <c r="BH103" s="135">
        <f>COUNTIF(MediaCendekiaMuslimCV, $A103)</f>
        <v/>
      </c>
      <c r="BI103" s="135">
        <f>COUNTIF(MediaDinamikaSelarasPT, $A103)</f>
        <v/>
      </c>
      <c r="BJ103" s="135">
        <f>COUNTIF(MediaKaryaPutraCV, $A103)</f>
        <v/>
      </c>
      <c r="BK103" s="135">
        <f>COUNTIF(MediaPressindoPT, $A103)</f>
        <v/>
      </c>
      <c r="BL103" s="135">
        <f>COUNTIF(MediantaraSemestaPT, $A103)</f>
        <v/>
      </c>
      <c r="BM103" s="135">
        <f>COUNTIF(MelaniaPublishingCV, $A103)</f>
        <v/>
      </c>
      <c r="BN103" s="135">
        <f>COUNTIF(MutiaraAksaraCV, $A103)</f>
        <v/>
      </c>
      <c r="BO103" s="135">
        <f>COUNTIF(NafalGlobalNusantaraPT, $A103)</f>
        <v/>
      </c>
      <c r="BP103" s="135">
        <f>COUNTIF(NiagaSwadayaPT, $A103)</f>
        <v/>
      </c>
      <c r="BQ103" s="135">
        <f>COUNTIF(NuansaCendekiaCV, $A103)</f>
        <v/>
      </c>
      <c r="BR103" s="135">
        <f>COUNTIF(PenebarSwadayaPT, $A103)</f>
        <v/>
      </c>
      <c r="BS103" s="135">
        <f>COUNTIF(PenerbitAdab, $A103)</f>
        <v/>
      </c>
      <c r="BT103" s="135">
        <f>COUNTIF(PenerbitEGC, $A103)</f>
        <v/>
      </c>
      <c r="BU103" s="135">
        <f>COUNTIF(PenerbitIPBPressPT, $A103)</f>
        <v/>
      </c>
      <c r="BV103" s="135">
        <f>COUNTIF(PenerbitSalemba, $A103)</f>
        <v/>
      </c>
      <c r="BW103" s="135">
        <f>COUNTIF(PohonCahayaSemestaPT, $A103)</f>
        <v/>
      </c>
      <c r="BX103" s="135">
        <f>COUNTIF(PranaDinamikaSejahteraPT, $A103)</f>
        <v/>
      </c>
      <c r="BY103" s="135">
        <f>COUNTIF(PrenadaMediaGroup, $A103)</f>
        <v/>
      </c>
      <c r="BZ103" s="135">
        <f>COUNTIF(PusatDatadanAnalisaTempoPT, $A103)</f>
        <v/>
      </c>
      <c r="CA103" s="135">
        <f>COUNTIF(PuspaSwaraPT, $A103)</f>
        <v/>
      </c>
      <c r="CB103" s="135">
        <f>COUNTIF(PustakaBaruPress, $A103)</f>
        <v/>
      </c>
      <c r="CC103" s="135">
        <f>COUNTIF(PustakaBengawanCV, $A103)</f>
        <v/>
      </c>
      <c r="CD103" s="135">
        <f>COUNTIF(PustakaRumahCintaCV, $A103)</f>
        <v/>
      </c>
      <c r="CE103" s="135">
        <f>COUNTIF(RajaGrafindoPersadaPT, $A103)</f>
        <v/>
      </c>
      <c r="CF103" s="135">
        <f>COUNTIF(RajawaliIntanCemerlang, $A103)</f>
        <v/>
      </c>
      <c r="CG103" s="135">
        <f>COUNTIF(RayyanaKomunikasindoPT, $A103)</f>
        <v/>
      </c>
      <c r="CH103" s="135">
        <f>COUNTIF(RefikaAditamaPT, $A103)</f>
        <v/>
      </c>
      <c r="CI103" s="135">
        <f>COUNTIF(RemajaRosdakaryaPT, $A103)</f>
        <v/>
      </c>
      <c r="CJ103" s="135">
        <f>COUNTIF(ReneTurosIndonesiaPT, $A103)</f>
        <v/>
      </c>
      <c r="CK103" s="135">
        <f>COUNTIF(SaranaPancakaryaNusaPT, $A103)</f>
        <v/>
      </c>
      <c r="CL103" s="135">
        <f>COUNTIF(ScopindoMediaPustakaPT, $A103)</f>
        <v/>
      </c>
      <c r="CM103" s="135">
        <f>COUNTIF(SetiAjiCV, $A103)</f>
        <v/>
      </c>
      <c r="CN103" s="135">
        <f>COUNTIF(SinergiPrimaMagnaCV, $A103)</f>
        <v/>
      </c>
      <c r="CO103" s="135">
        <f>COUNTIF(TazkiaInvestindoUtamaPT, $A103)</f>
        <v/>
      </c>
      <c r="CP103" s="135">
        <f>COUNTIF(TeguhKaryaCV, $A103)</f>
        <v/>
      </c>
      <c r="CQ103" s="135">
        <f>COUNTIF(TigaSerangkaiPustakaMandiriPT, $A103)</f>
        <v/>
      </c>
      <c r="CR103" s="135">
        <f>COUNTIF(TrubusSwadayaPT, $A103)</f>
        <v/>
      </c>
      <c r="CS103" s="135">
        <f>COUNTIF(UGMPress, $A103)</f>
        <v/>
      </c>
      <c r="CU103" s="36" t="n"/>
      <c r="CV103" s="36" t="n"/>
      <c r="CW103" s="36" t="n"/>
      <c r="CX103" s="36" t="n"/>
      <c r="CY103" s="36" t="n"/>
      <c r="CZ103" s="36" t="n"/>
      <c r="DA103" s="36" t="n"/>
      <c r="DB103" s="36" t="n"/>
      <c r="DC103" s="36" t="n"/>
      <c r="DD103" s="36" t="n"/>
      <c r="DE103" s="36" t="n"/>
      <c r="DF103" s="36" t="n"/>
      <c r="DG103" s="36" t="n"/>
      <c r="DH103" s="36" t="n"/>
      <c r="DI103" s="36" t="n"/>
      <c r="DJ103" s="36" t="n"/>
      <c r="DK103" s="36" t="n"/>
      <c r="DL103" s="36" t="n"/>
      <c r="DM103" s="36" t="n"/>
      <c r="DN103" s="36" t="n"/>
      <c r="DO103" s="36" t="n"/>
      <c r="DP103" s="36" t="n"/>
      <c r="DQ103" s="36" t="n"/>
      <c r="DR103" s="36" t="n"/>
      <c r="DS103" s="36" t="n"/>
      <c r="DT103" s="36" t="n"/>
      <c r="DU103" s="36" t="n"/>
      <c r="DV103" s="36" t="n"/>
      <c r="DW103" s="36" t="n"/>
      <c r="DX103" s="36" t="n"/>
      <c r="DY103" s="36" t="n"/>
      <c r="DZ103" s="36" t="n"/>
      <c r="EA103" s="36" t="n"/>
      <c r="EB103" s="36" t="n"/>
      <c r="EC103" s="36" t="n"/>
      <c r="ED103" s="36" t="n"/>
      <c r="EE103" s="36" t="n"/>
      <c r="EF103" s="36" t="n"/>
      <c r="EG103" s="36" t="n"/>
      <c r="EH103" s="36" t="n"/>
      <c r="EI103" s="36" t="n"/>
      <c r="EJ103" s="36" t="n"/>
      <c r="EK103" s="36" t="n"/>
      <c r="EL103" s="36" t="n"/>
      <c r="EM103" s="36" t="n"/>
      <c r="EN103" s="36" t="n"/>
    </row>
    <row r="104">
      <c r="A104" s="152" t="inlineStr">
        <is>
          <t>009.24</t>
        </is>
      </c>
      <c r="B104" s="152" t="inlineStr">
        <is>
          <t>Kesehatan</t>
        </is>
      </c>
      <c r="C104" s="147">
        <f>SUM(E104:CS104)</f>
        <v/>
      </c>
      <c r="D104" s="147" t="n"/>
      <c r="E104" s="135">
        <f>COUNTIF(AlumniPT, $A104)</f>
        <v/>
      </c>
      <c r="F104" s="135">
        <f>COUNTIF(BalaiPustakaPT, $A104)</f>
        <v/>
      </c>
      <c r="G104" s="135">
        <f>COUNTIF(KytaJayaMandiriCV, $A104)</f>
        <v/>
      </c>
      <c r="H104" s="135">
        <f>COUNTIF(SindunataCV, $A104)</f>
        <v/>
      </c>
      <c r="I104" s="135">
        <f>COUNTIF(SyiahKualaUniversityPress, $A104)</f>
        <v/>
      </c>
      <c r="J104" s="135">
        <f>COUNTIF(UINMALIKIPRESS, $A104)</f>
        <v/>
      </c>
      <c r="K104" s="135">
        <f>COUNTIF(UNISMAPRESS, $A104)</f>
        <v/>
      </c>
      <c r="L104" s="135">
        <f>COUNTIF(UnitomoPress, $A104)</f>
        <v/>
      </c>
      <c r="M104" s="135">
        <f>COUNTIF(TITIANILMUCV, $A104)</f>
        <v/>
      </c>
      <c r="N104" s="135">
        <f>COUNTIF(AlqaprintJatinangor, $A104)</f>
        <v/>
      </c>
      <c r="O104" s="135">
        <f>COUNTIF(AnantaVidyaCV, $A104)</f>
        <v/>
      </c>
      <c r="P104" s="135">
        <f>COUNTIF(AndiOffsetCV, $A104)</f>
        <v/>
      </c>
      <c r="Q104" s="135">
        <f>COUNTIF(BestariBuanaMurniGroupPT, $A104)</f>
        <v/>
      </c>
      <c r="R104" s="135">
        <f>COUNTIF(BintangSemestaMediaCV, $A104)</f>
        <v/>
      </c>
      <c r="S104" s="135">
        <f>COUNTIF(BPKTodungSutanGunungMuliaPT, $A104)</f>
        <v/>
      </c>
      <c r="T104" s="135">
        <f>COUNTIF(BrataFancyMediaPT, $A104)</f>
        <v/>
      </c>
      <c r="U104" s="135">
        <f>COUNTIF(BudiUtamaCVDeepublish, $A104)</f>
        <v/>
      </c>
      <c r="V104" s="135">
        <f>COUNTIF(BukaBukuPustaka, $A104)</f>
        <v/>
      </c>
      <c r="W104" s="135">
        <f>COUNTIF(BUMIAKSARAPT, $A104)</f>
        <v/>
      </c>
      <c r="X104" s="135">
        <f>COUNTIF(CahayaDuabelasSemestaPT, $A104)</f>
        <v/>
      </c>
      <c r="Y104" s="135">
        <f>COUNTIF(CitraAdityaBaktiPT, $A104)</f>
        <v/>
      </c>
      <c r="Z104" s="135">
        <f>COUNTIF(DeltaEdukasiPrimaCV, $A104)</f>
        <v/>
      </c>
      <c r="AA104" s="135">
        <f>COUNTIF(DIANDRAPRIMAMITRAMEDIACV, $A104)</f>
        <v/>
      </c>
      <c r="AB104" s="135">
        <f>COUNTIF(DuniaPustakaJayaPT, $A104)</f>
        <v/>
      </c>
      <c r="AC104" s="135">
        <f>COUNTIF(DutaPustakaIndonesiaPT, $A104)</f>
        <v/>
      </c>
      <c r="AD104" s="135">
        <f>COUNTIF(ElementaMediaLiterasiPT, $A104)</f>
        <v/>
      </c>
      <c r="AE104" s="135">
        <f>COUNTIF(ElexMediaKomputindoPT, $A104)</f>
        <v/>
      </c>
      <c r="AF104" s="135">
        <f>COUNTIF(EraAdicitraIntermediaPT, $A104)</f>
        <v/>
      </c>
      <c r="AG104" s="135">
        <f>COUNTIF(GarudaMasSejahteraCV, $A104)</f>
        <v/>
      </c>
      <c r="AH104" s="135">
        <f>COUNTIF(GavaMediaCV, $A104)</f>
        <v/>
      </c>
      <c r="AI104" s="135">
        <f>COUNTIF(GemaInsani, $A104)</f>
        <v/>
      </c>
      <c r="AJ104" s="135">
        <f>COUNTIF(GrahaPrintamaSelarasCV, $A104)</f>
        <v/>
      </c>
      <c r="AK104" s="135">
        <f>COUNTIF(GramediaPustakaUtamaPT, $A104)</f>
        <v/>
      </c>
      <c r="AL104" s="135">
        <f>COUNTIF(GrasindoGramediaWidiaSaranaIndonesia, $A104)</f>
        <v/>
      </c>
      <c r="AM104" s="135">
        <f>COUNTIF(IndivaMediaKreasiPT, $A104)</f>
        <v/>
      </c>
      <c r="AN104" s="135">
        <f>COUNTIF(IndocampCV, $A104)</f>
        <v/>
      </c>
      <c r="AO104" s="135">
        <f>COUNTIF(IndonesiaEmasGroup, $A104)</f>
        <v/>
      </c>
      <c r="AP104" s="135">
        <f>COUNTIF(IntanPariwaraGrupCempakaPutihPT, $A104)</f>
        <v/>
      </c>
      <c r="AQ104" s="135">
        <f>COUNTIF(InteraCV, $A104)</f>
        <v/>
      </c>
      <c r="AR104" s="135">
        <f>COUNTIF(JejakPublisherCV, $A104)</f>
        <v/>
      </c>
      <c r="AS104" s="135">
        <f>COUNTIF(JejakPustaka, $A104)</f>
        <v/>
      </c>
      <c r="AT104" s="135">
        <f>COUNTIF(JepePressMediaUtamaPT, $A104)</f>
        <v/>
      </c>
      <c r="AU104" s="135">
        <f>COUNTIF(KanisiusPT, $A104)</f>
        <v/>
      </c>
      <c r="AV104" s="135">
        <f>COUNTIF(KesaintBlancIndahPT, $A104)</f>
        <v/>
      </c>
      <c r="AW104" s="135">
        <f>COUNTIF(KompasMediaNusantaraPenerbitBukuKompas, $A104)</f>
        <v/>
      </c>
      <c r="AX104" s="135">
        <f>COUNTIF(LanggamPustaka, $A104)</f>
        <v/>
      </c>
      <c r="AY104" s="135">
        <f>COUNTIF(LatifKittoMahesaPT, $A104)</f>
        <v/>
      </c>
      <c r="AZ104" s="135">
        <f>COUNTIF(LENTERAHATIPT, $A104)</f>
        <v/>
      </c>
      <c r="BA104" s="135">
        <f>COUNTIF(LenteraPustakaIndonesia, $A104)</f>
        <v/>
      </c>
      <c r="BB104" s="135">
        <f>COUNTIF(LiterasiNusantaraAbadiGroupPT, $A104)</f>
        <v/>
      </c>
      <c r="BC104" s="135">
        <f>COUNTIF(LiterindoBerkahKaryaPT, $A104)</f>
        <v/>
      </c>
      <c r="BD104" s="135">
        <f>COUNTIF(LOKAAKSARACV, $A104)</f>
        <v/>
      </c>
      <c r="BE104" s="135">
        <f>COUNTIF(LuximaMetroMediaPT, $A104)</f>
        <v/>
      </c>
      <c r="BF104" s="135">
        <f>COUNTIF(MandarMajuCV, $A104)</f>
        <v/>
      </c>
      <c r="BG104" s="135">
        <f>COUNTIF(MediaAkselerasi, $A104)</f>
        <v/>
      </c>
      <c r="BH104" s="135">
        <f>COUNTIF(MediaCendekiaMuslimCV, $A104)</f>
        <v/>
      </c>
      <c r="BI104" s="135">
        <f>COUNTIF(MediaDinamikaSelarasPT, $A104)</f>
        <v/>
      </c>
      <c r="BJ104" s="135">
        <f>COUNTIF(MediaKaryaPutraCV, $A104)</f>
        <v/>
      </c>
      <c r="BK104" s="135">
        <f>COUNTIF(MediaPressindoPT, $A104)</f>
        <v/>
      </c>
      <c r="BL104" s="135">
        <f>COUNTIF(MediantaraSemestaPT, $A104)</f>
        <v/>
      </c>
      <c r="BM104" s="135">
        <f>COUNTIF(MelaniaPublishingCV, $A104)</f>
        <v/>
      </c>
      <c r="BN104" s="135">
        <f>COUNTIF(MutiaraAksaraCV, $A104)</f>
        <v/>
      </c>
      <c r="BO104" s="135">
        <f>COUNTIF(NafalGlobalNusantaraPT, $A104)</f>
        <v/>
      </c>
      <c r="BP104" s="135">
        <f>COUNTIF(NiagaSwadayaPT, $A104)</f>
        <v/>
      </c>
      <c r="BQ104" s="135">
        <f>COUNTIF(NuansaCendekiaCV, $A104)</f>
        <v/>
      </c>
      <c r="BR104" s="135">
        <f>COUNTIF(PenebarSwadayaPT, $A104)</f>
        <v/>
      </c>
      <c r="BS104" s="135">
        <f>COUNTIF(PenerbitAdab, $A104)</f>
        <v/>
      </c>
      <c r="BT104" s="135">
        <f>COUNTIF(PenerbitEGC, $A104)</f>
        <v/>
      </c>
      <c r="BU104" s="135">
        <f>COUNTIF(PenerbitIPBPressPT, $A104)</f>
        <v/>
      </c>
      <c r="BV104" s="135">
        <f>COUNTIF(PenerbitSalemba, $A104)</f>
        <v/>
      </c>
      <c r="BW104" s="135">
        <f>COUNTIF(PohonCahayaSemestaPT, $A104)</f>
        <v/>
      </c>
      <c r="BX104" s="135">
        <f>COUNTIF(PranaDinamikaSejahteraPT, $A104)</f>
        <v/>
      </c>
      <c r="BY104" s="135">
        <f>COUNTIF(PrenadaMediaGroup, $A104)</f>
        <v/>
      </c>
      <c r="BZ104" s="135">
        <f>COUNTIF(PusatDatadanAnalisaTempoPT, $A104)</f>
        <v/>
      </c>
      <c r="CA104" s="135">
        <f>COUNTIF(PuspaSwaraPT, $A104)</f>
        <v/>
      </c>
      <c r="CB104" s="135">
        <f>COUNTIF(PustakaBaruPress, $A104)</f>
        <v/>
      </c>
      <c r="CC104" s="135">
        <f>COUNTIF(PustakaBengawanCV, $A104)</f>
        <v/>
      </c>
      <c r="CD104" s="135">
        <f>COUNTIF(PustakaRumahCintaCV, $A104)</f>
        <v/>
      </c>
      <c r="CE104" s="135">
        <f>COUNTIF(RajaGrafindoPersadaPT, $A104)</f>
        <v/>
      </c>
      <c r="CF104" s="135">
        <f>COUNTIF(RajawaliIntanCemerlang, $A104)</f>
        <v/>
      </c>
      <c r="CG104" s="135">
        <f>COUNTIF(RayyanaKomunikasindoPT, $A104)</f>
        <v/>
      </c>
      <c r="CH104" s="135">
        <f>COUNTIF(RefikaAditamaPT, $A104)</f>
        <v/>
      </c>
      <c r="CI104" s="135">
        <f>COUNTIF(RemajaRosdakaryaPT, $A104)</f>
        <v/>
      </c>
      <c r="CJ104" s="135">
        <f>COUNTIF(ReneTurosIndonesiaPT, $A104)</f>
        <v/>
      </c>
      <c r="CK104" s="135">
        <f>COUNTIF(SaranaPancakaryaNusaPT, $A104)</f>
        <v/>
      </c>
      <c r="CL104" s="135">
        <f>COUNTIF(ScopindoMediaPustakaPT, $A104)</f>
        <v/>
      </c>
      <c r="CM104" s="135">
        <f>COUNTIF(SetiAjiCV, $A104)</f>
        <v/>
      </c>
      <c r="CN104" s="135">
        <f>COUNTIF(SinergiPrimaMagnaCV, $A104)</f>
        <v/>
      </c>
      <c r="CO104" s="135">
        <f>COUNTIF(TazkiaInvestindoUtamaPT, $A104)</f>
        <v/>
      </c>
      <c r="CP104" s="135">
        <f>COUNTIF(TeguhKaryaCV, $A104)</f>
        <v/>
      </c>
      <c r="CQ104" s="135">
        <f>COUNTIF(TigaSerangkaiPustakaMandiriPT, $A104)</f>
        <v/>
      </c>
      <c r="CR104" s="135">
        <f>COUNTIF(TrubusSwadayaPT, $A104)</f>
        <v/>
      </c>
      <c r="CS104" s="135">
        <f>COUNTIF(UGMPress, $A104)</f>
        <v/>
      </c>
      <c r="CU104" s="36" t="n"/>
      <c r="CV104" s="36" t="n"/>
      <c r="CW104" s="36" t="n"/>
      <c r="CX104" s="36" t="n"/>
      <c r="CY104" s="36" t="n"/>
      <c r="CZ104" s="36" t="n"/>
      <c r="DA104" s="36" t="n"/>
      <c r="DB104" s="36" t="n"/>
      <c r="DC104" s="36" t="n"/>
      <c r="DD104" s="36" t="n"/>
      <c r="DE104" s="36" t="n"/>
      <c r="DF104" s="36" t="n"/>
      <c r="DG104" s="36" t="n"/>
      <c r="DH104" s="36" t="n"/>
      <c r="DI104" s="36" t="n"/>
      <c r="DJ104" s="36" t="n"/>
      <c r="DK104" s="36" t="n"/>
      <c r="DL104" s="36" t="n"/>
      <c r="DM104" s="36" t="n"/>
      <c r="DN104" s="36" t="n"/>
      <c r="DO104" s="36" t="n"/>
      <c r="DP104" s="36" t="n"/>
      <c r="DQ104" s="36" t="n"/>
      <c r="DR104" s="36" t="n"/>
      <c r="DS104" s="36" t="n"/>
      <c r="DT104" s="36" t="n"/>
      <c r="DU104" s="36" t="n"/>
      <c r="DV104" s="36" t="n"/>
      <c r="DW104" s="36" t="n"/>
      <c r="DX104" s="36" t="n"/>
      <c r="DY104" s="36" t="n"/>
      <c r="DZ104" s="36" t="n"/>
      <c r="EA104" s="36" t="n"/>
      <c r="EB104" s="36" t="n"/>
      <c r="EC104" s="36" t="n"/>
      <c r="ED104" s="36" t="n"/>
      <c r="EE104" s="36" t="n"/>
      <c r="EF104" s="36" t="n"/>
      <c r="EG104" s="36" t="n"/>
      <c r="EH104" s="36" t="n"/>
      <c r="EI104" s="36" t="n"/>
      <c r="EJ104" s="36" t="n"/>
      <c r="EK104" s="36" t="n"/>
      <c r="EL104" s="36" t="n"/>
      <c r="EM104" s="36" t="n"/>
      <c r="EN104" s="36" t="n"/>
    </row>
    <row r="105">
      <c r="A105" s="152" t="inlineStr">
        <is>
          <t>009.25</t>
        </is>
      </c>
      <c r="B105" s="152" t="inlineStr">
        <is>
          <t>Bisnis</t>
        </is>
      </c>
      <c r="C105" s="147">
        <f>SUM(E105:CS105)</f>
        <v/>
      </c>
      <c r="D105" s="147" t="n"/>
      <c r="E105" s="135">
        <f>COUNTIF(AlumniPT, $A105)</f>
        <v/>
      </c>
      <c r="F105" s="135">
        <f>COUNTIF(BalaiPustakaPT, $A105)</f>
        <v/>
      </c>
      <c r="G105" s="135">
        <f>COUNTIF(KytaJayaMandiriCV, $A105)</f>
        <v/>
      </c>
      <c r="H105" s="135">
        <f>COUNTIF(SindunataCV, $A105)</f>
        <v/>
      </c>
      <c r="I105" s="135">
        <f>COUNTIF(SyiahKualaUniversityPress, $A105)</f>
        <v/>
      </c>
      <c r="J105" s="135">
        <f>COUNTIF(UINMALIKIPRESS, $A105)</f>
        <v/>
      </c>
      <c r="K105" s="135">
        <f>COUNTIF(UNISMAPRESS, $A105)</f>
        <v/>
      </c>
      <c r="L105" s="135">
        <f>COUNTIF(UnitomoPress, $A105)</f>
        <v/>
      </c>
      <c r="M105" s="135">
        <f>COUNTIF(TITIANILMUCV, $A105)</f>
        <v/>
      </c>
      <c r="N105" s="135">
        <f>COUNTIF(AlqaprintJatinangor, $A105)</f>
        <v/>
      </c>
      <c r="O105" s="135">
        <f>COUNTIF(AnantaVidyaCV, $A105)</f>
        <v/>
      </c>
      <c r="P105" s="135">
        <f>COUNTIF(AndiOffsetCV, $A105)</f>
        <v/>
      </c>
      <c r="Q105" s="135">
        <f>COUNTIF(BestariBuanaMurniGroupPT, $A105)</f>
        <v/>
      </c>
      <c r="R105" s="135">
        <f>COUNTIF(BintangSemestaMediaCV, $A105)</f>
        <v/>
      </c>
      <c r="S105" s="135">
        <f>COUNTIF(BPKTodungSutanGunungMuliaPT, $A105)</f>
        <v/>
      </c>
      <c r="T105" s="135">
        <f>COUNTIF(BrataFancyMediaPT, $A105)</f>
        <v/>
      </c>
      <c r="U105" s="135">
        <f>COUNTIF(BudiUtamaCVDeepublish, $A105)</f>
        <v/>
      </c>
      <c r="V105" s="135">
        <f>COUNTIF(BukaBukuPustaka, $A105)</f>
        <v/>
      </c>
      <c r="W105" s="135">
        <f>COUNTIF(BUMIAKSARAPT, $A105)</f>
        <v/>
      </c>
      <c r="X105" s="135">
        <f>COUNTIF(CahayaDuabelasSemestaPT, $A105)</f>
        <v/>
      </c>
      <c r="Y105" s="135">
        <f>COUNTIF(CitraAdityaBaktiPT, $A105)</f>
        <v/>
      </c>
      <c r="Z105" s="135">
        <f>COUNTIF(DeltaEdukasiPrimaCV, $A105)</f>
        <v/>
      </c>
      <c r="AA105" s="135">
        <f>COUNTIF(DIANDRAPRIMAMITRAMEDIACV, $A105)</f>
        <v/>
      </c>
      <c r="AB105" s="135">
        <f>COUNTIF(DuniaPustakaJayaPT, $A105)</f>
        <v/>
      </c>
      <c r="AC105" s="135">
        <f>COUNTIF(DutaPustakaIndonesiaPT, $A105)</f>
        <v/>
      </c>
      <c r="AD105" s="135">
        <f>COUNTIF(ElementaMediaLiterasiPT, $A105)</f>
        <v/>
      </c>
      <c r="AE105" s="135">
        <f>COUNTIF(ElexMediaKomputindoPT, $A105)</f>
        <v/>
      </c>
      <c r="AF105" s="135">
        <f>COUNTIF(EraAdicitraIntermediaPT, $A105)</f>
        <v/>
      </c>
      <c r="AG105" s="135">
        <f>COUNTIF(GarudaMasSejahteraCV, $A105)</f>
        <v/>
      </c>
      <c r="AH105" s="135">
        <f>COUNTIF(GavaMediaCV, $A105)</f>
        <v/>
      </c>
      <c r="AI105" s="135">
        <f>COUNTIF(GemaInsani, $A105)</f>
        <v/>
      </c>
      <c r="AJ105" s="135">
        <f>COUNTIF(GrahaPrintamaSelarasCV, $A105)</f>
        <v/>
      </c>
      <c r="AK105" s="135">
        <f>COUNTIF(GramediaPustakaUtamaPT, $A105)</f>
        <v/>
      </c>
      <c r="AL105" s="135">
        <f>COUNTIF(GrasindoGramediaWidiaSaranaIndonesia, $A105)</f>
        <v/>
      </c>
      <c r="AM105" s="135">
        <f>COUNTIF(IndivaMediaKreasiPT, $A105)</f>
        <v/>
      </c>
      <c r="AN105" s="135">
        <f>COUNTIF(IndocampCV, $A105)</f>
        <v/>
      </c>
      <c r="AO105" s="135">
        <f>COUNTIF(IndonesiaEmasGroup, $A105)</f>
        <v/>
      </c>
      <c r="AP105" s="135">
        <f>COUNTIF(IntanPariwaraGrupCempakaPutihPT, $A105)</f>
        <v/>
      </c>
      <c r="AQ105" s="135">
        <f>COUNTIF(InteraCV, $A105)</f>
        <v/>
      </c>
      <c r="AR105" s="135">
        <f>COUNTIF(JejakPublisherCV, $A105)</f>
        <v/>
      </c>
      <c r="AS105" s="135">
        <f>COUNTIF(JejakPustaka, $A105)</f>
        <v/>
      </c>
      <c r="AT105" s="135">
        <f>COUNTIF(JepePressMediaUtamaPT, $A105)</f>
        <v/>
      </c>
      <c r="AU105" s="135">
        <f>COUNTIF(KanisiusPT, $A105)</f>
        <v/>
      </c>
      <c r="AV105" s="135">
        <f>COUNTIF(KesaintBlancIndahPT, $A105)</f>
        <v/>
      </c>
      <c r="AW105" s="135">
        <f>COUNTIF(KompasMediaNusantaraPenerbitBukuKompas, $A105)</f>
        <v/>
      </c>
      <c r="AX105" s="135">
        <f>COUNTIF(LanggamPustaka, $A105)</f>
        <v/>
      </c>
      <c r="AY105" s="135">
        <f>COUNTIF(LatifKittoMahesaPT, $A105)</f>
        <v/>
      </c>
      <c r="AZ105" s="135">
        <f>COUNTIF(LENTERAHATIPT, $A105)</f>
        <v/>
      </c>
      <c r="BA105" s="135">
        <f>COUNTIF(LenteraPustakaIndonesia, $A105)</f>
        <v/>
      </c>
      <c r="BB105" s="135">
        <f>COUNTIF(LiterasiNusantaraAbadiGroupPT, $A105)</f>
        <v/>
      </c>
      <c r="BC105" s="135">
        <f>COUNTIF(LiterindoBerkahKaryaPT, $A105)</f>
        <v/>
      </c>
      <c r="BD105" s="135">
        <f>COUNTIF(LOKAAKSARACV, $A105)</f>
        <v/>
      </c>
      <c r="BE105" s="135">
        <f>COUNTIF(LuximaMetroMediaPT, $A105)</f>
        <v/>
      </c>
      <c r="BF105" s="135">
        <f>COUNTIF(MandarMajuCV, $A105)</f>
        <v/>
      </c>
      <c r="BG105" s="135">
        <f>COUNTIF(MediaAkselerasi, $A105)</f>
        <v/>
      </c>
      <c r="BH105" s="135">
        <f>COUNTIF(MediaCendekiaMuslimCV, $A105)</f>
        <v/>
      </c>
      <c r="BI105" s="135">
        <f>COUNTIF(MediaDinamikaSelarasPT, $A105)</f>
        <v/>
      </c>
      <c r="BJ105" s="135">
        <f>COUNTIF(MediaKaryaPutraCV, $A105)</f>
        <v/>
      </c>
      <c r="BK105" s="135">
        <f>COUNTIF(MediaPressindoPT, $A105)</f>
        <v/>
      </c>
      <c r="BL105" s="135">
        <f>COUNTIF(MediantaraSemestaPT, $A105)</f>
        <v/>
      </c>
      <c r="BM105" s="135">
        <f>COUNTIF(MelaniaPublishingCV, $A105)</f>
        <v/>
      </c>
      <c r="BN105" s="135">
        <f>COUNTIF(MutiaraAksaraCV, $A105)</f>
        <v/>
      </c>
      <c r="BO105" s="135">
        <f>COUNTIF(NafalGlobalNusantaraPT, $A105)</f>
        <v/>
      </c>
      <c r="BP105" s="135">
        <f>COUNTIF(NiagaSwadayaPT, $A105)</f>
        <v/>
      </c>
      <c r="BQ105" s="135">
        <f>COUNTIF(NuansaCendekiaCV, $A105)</f>
        <v/>
      </c>
      <c r="BR105" s="135">
        <f>COUNTIF(PenebarSwadayaPT, $A105)</f>
        <v/>
      </c>
      <c r="BS105" s="135">
        <f>COUNTIF(PenerbitAdab, $A105)</f>
        <v/>
      </c>
      <c r="BT105" s="135">
        <f>COUNTIF(PenerbitEGC, $A105)</f>
        <v/>
      </c>
      <c r="BU105" s="135">
        <f>COUNTIF(PenerbitIPBPressPT, $A105)</f>
        <v/>
      </c>
      <c r="BV105" s="135">
        <f>COUNTIF(PenerbitSalemba, $A105)</f>
        <v/>
      </c>
      <c r="BW105" s="135">
        <f>COUNTIF(PohonCahayaSemestaPT, $A105)</f>
        <v/>
      </c>
      <c r="BX105" s="135">
        <f>COUNTIF(PranaDinamikaSejahteraPT, $A105)</f>
        <v/>
      </c>
      <c r="BY105" s="135">
        <f>COUNTIF(PrenadaMediaGroup, $A105)</f>
        <v/>
      </c>
      <c r="BZ105" s="135">
        <f>COUNTIF(PusatDatadanAnalisaTempoPT, $A105)</f>
        <v/>
      </c>
      <c r="CA105" s="135">
        <f>COUNTIF(PuspaSwaraPT, $A105)</f>
        <v/>
      </c>
      <c r="CB105" s="135">
        <f>COUNTIF(PustakaBaruPress, $A105)</f>
        <v/>
      </c>
      <c r="CC105" s="135">
        <f>COUNTIF(PustakaBengawanCV, $A105)</f>
        <v/>
      </c>
      <c r="CD105" s="135">
        <f>COUNTIF(PustakaRumahCintaCV, $A105)</f>
        <v/>
      </c>
      <c r="CE105" s="135">
        <f>COUNTIF(RajaGrafindoPersadaPT, $A105)</f>
        <v/>
      </c>
      <c r="CF105" s="135">
        <f>COUNTIF(RajawaliIntanCemerlang, $A105)</f>
        <v/>
      </c>
      <c r="CG105" s="135">
        <f>COUNTIF(RayyanaKomunikasindoPT, $A105)</f>
        <v/>
      </c>
      <c r="CH105" s="135">
        <f>COUNTIF(RefikaAditamaPT, $A105)</f>
        <v/>
      </c>
      <c r="CI105" s="135">
        <f>COUNTIF(RemajaRosdakaryaPT, $A105)</f>
        <v/>
      </c>
      <c r="CJ105" s="135">
        <f>COUNTIF(ReneTurosIndonesiaPT, $A105)</f>
        <v/>
      </c>
      <c r="CK105" s="135">
        <f>COUNTIF(SaranaPancakaryaNusaPT, $A105)</f>
        <v/>
      </c>
      <c r="CL105" s="135">
        <f>COUNTIF(ScopindoMediaPustakaPT, $A105)</f>
        <v/>
      </c>
      <c r="CM105" s="135">
        <f>COUNTIF(SetiAjiCV, $A105)</f>
        <v/>
      </c>
      <c r="CN105" s="135">
        <f>COUNTIF(SinergiPrimaMagnaCV, $A105)</f>
        <v/>
      </c>
      <c r="CO105" s="135">
        <f>COUNTIF(TazkiaInvestindoUtamaPT, $A105)</f>
        <v/>
      </c>
      <c r="CP105" s="135">
        <f>COUNTIF(TeguhKaryaCV, $A105)</f>
        <v/>
      </c>
      <c r="CQ105" s="135">
        <f>COUNTIF(TigaSerangkaiPustakaMandiriPT, $A105)</f>
        <v/>
      </c>
      <c r="CR105" s="135">
        <f>COUNTIF(TrubusSwadayaPT, $A105)</f>
        <v/>
      </c>
      <c r="CS105" s="135">
        <f>COUNTIF(UGMPress, $A105)</f>
        <v/>
      </c>
      <c r="CU105" s="36" t="n"/>
      <c r="CV105" s="36" t="n"/>
      <c r="CW105" s="36" t="n"/>
      <c r="CX105" s="36" t="n"/>
      <c r="CY105" s="36" t="n"/>
      <c r="CZ105" s="36" t="n"/>
      <c r="DA105" s="36" t="n"/>
      <c r="DB105" s="36" t="n"/>
      <c r="DC105" s="36" t="n"/>
      <c r="DD105" s="36" t="n"/>
      <c r="DE105" s="36" t="n"/>
      <c r="DF105" s="36" t="n"/>
      <c r="DG105" s="36" t="n"/>
      <c r="DH105" s="36" t="n"/>
      <c r="DI105" s="36" t="n"/>
      <c r="DJ105" s="36" t="n"/>
      <c r="DK105" s="36" t="n"/>
      <c r="DL105" s="36" t="n"/>
      <c r="DM105" s="36" t="n"/>
      <c r="DN105" s="36" t="n"/>
      <c r="DO105" s="36" t="n"/>
      <c r="DP105" s="36" t="n"/>
      <c r="DQ105" s="36" t="n"/>
      <c r="DR105" s="36" t="n"/>
      <c r="DS105" s="36" t="n"/>
      <c r="DT105" s="36" t="n"/>
      <c r="DU105" s="36" t="n"/>
      <c r="DV105" s="36" t="n"/>
      <c r="DW105" s="36" t="n"/>
      <c r="DX105" s="36" t="n"/>
      <c r="DY105" s="36" t="n"/>
      <c r="DZ105" s="36" t="n"/>
      <c r="EA105" s="36" t="n"/>
      <c r="EB105" s="36" t="n"/>
      <c r="EC105" s="36" t="n"/>
      <c r="ED105" s="36" t="n"/>
      <c r="EE105" s="36" t="n"/>
      <c r="EF105" s="36" t="n"/>
      <c r="EG105" s="36" t="n"/>
      <c r="EH105" s="36" t="n"/>
      <c r="EI105" s="36" t="n"/>
      <c r="EJ105" s="36" t="n"/>
      <c r="EK105" s="36" t="n"/>
      <c r="EL105" s="36" t="n"/>
      <c r="EM105" s="36" t="n"/>
      <c r="EN105" s="36" t="n"/>
    </row>
    <row r="106">
      <c r="A106" s="152" t="inlineStr">
        <is>
          <t>009.26</t>
        </is>
      </c>
      <c r="B106" s="152" t="inlineStr">
        <is>
          <t>Akuntansi</t>
        </is>
      </c>
      <c r="C106" s="147">
        <f>SUM(E106:CS106)</f>
        <v/>
      </c>
      <c r="D106" s="147" t="n"/>
      <c r="E106" s="135">
        <f>COUNTIF(AlumniPT, $A106)</f>
        <v/>
      </c>
      <c r="F106" s="135">
        <f>COUNTIF(BalaiPustakaPT, $A106)</f>
        <v/>
      </c>
      <c r="G106" s="135">
        <f>COUNTIF(KytaJayaMandiriCV, $A106)</f>
        <v/>
      </c>
      <c r="H106" s="135">
        <f>COUNTIF(SindunataCV, $A106)</f>
        <v/>
      </c>
      <c r="I106" s="135">
        <f>COUNTIF(SyiahKualaUniversityPress, $A106)</f>
        <v/>
      </c>
      <c r="J106" s="135">
        <f>COUNTIF(UINMALIKIPRESS, $A106)</f>
        <v/>
      </c>
      <c r="K106" s="135">
        <f>COUNTIF(UNISMAPRESS, $A106)</f>
        <v/>
      </c>
      <c r="L106" s="135">
        <f>COUNTIF(UnitomoPress, $A106)</f>
        <v/>
      </c>
      <c r="M106" s="135">
        <f>COUNTIF(TITIANILMUCV, $A106)</f>
        <v/>
      </c>
      <c r="N106" s="135">
        <f>COUNTIF(AlqaprintJatinangor, $A106)</f>
        <v/>
      </c>
      <c r="O106" s="135">
        <f>COUNTIF(AnantaVidyaCV, $A106)</f>
        <v/>
      </c>
      <c r="P106" s="135">
        <f>COUNTIF(AndiOffsetCV, $A106)</f>
        <v/>
      </c>
      <c r="Q106" s="135">
        <f>COUNTIF(BestariBuanaMurniGroupPT, $A106)</f>
        <v/>
      </c>
      <c r="R106" s="135">
        <f>COUNTIF(BintangSemestaMediaCV, $A106)</f>
        <v/>
      </c>
      <c r="S106" s="135">
        <f>COUNTIF(BPKTodungSutanGunungMuliaPT, $A106)</f>
        <v/>
      </c>
      <c r="T106" s="135">
        <f>COUNTIF(BrataFancyMediaPT, $A106)</f>
        <v/>
      </c>
      <c r="U106" s="135">
        <f>COUNTIF(BudiUtamaCVDeepublish, $A106)</f>
        <v/>
      </c>
      <c r="V106" s="135">
        <f>COUNTIF(BukaBukuPustaka, $A106)</f>
        <v/>
      </c>
      <c r="W106" s="135">
        <f>COUNTIF(BUMIAKSARAPT, $A106)</f>
        <v/>
      </c>
      <c r="X106" s="135">
        <f>COUNTIF(CahayaDuabelasSemestaPT, $A106)</f>
        <v/>
      </c>
      <c r="Y106" s="135">
        <f>COUNTIF(CitraAdityaBaktiPT, $A106)</f>
        <v/>
      </c>
      <c r="Z106" s="135">
        <f>COUNTIF(DeltaEdukasiPrimaCV, $A106)</f>
        <v/>
      </c>
      <c r="AA106" s="135">
        <f>COUNTIF(DIANDRAPRIMAMITRAMEDIACV, $A106)</f>
        <v/>
      </c>
      <c r="AB106" s="135">
        <f>COUNTIF(DuniaPustakaJayaPT, $A106)</f>
        <v/>
      </c>
      <c r="AC106" s="135">
        <f>COUNTIF(DutaPustakaIndonesiaPT, $A106)</f>
        <v/>
      </c>
      <c r="AD106" s="135">
        <f>COUNTIF(ElementaMediaLiterasiPT, $A106)</f>
        <v/>
      </c>
      <c r="AE106" s="135">
        <f>COUNTIF(ElexMediaKomputindoPT, $A106)</f>
        <v/>
      </c>
      <c r="AF106" s="135">
        <f>COUNTIF(EraAdicitraIntermediaPT, $A106)</f>
        <v/>
      </c>
      <c r="AG106" s="135">
        <f>COUNTIF(GarudaMasSejahteraCV, $A106)</f>
        <v/>
      </c>
      <c r="AH106" s="135">
        <f>COUNTIF(GavaMediaCV, $A106)</f>
        <v/>
      </c>
      <c r="AI106" s="135">
        <f>COUNTIF(GemaInsani, $A106)</f>
        <v/>
      </c>
      <c r="AJ106" s="135">
        <f>COUNTIF(GrahaPrintamaSelarasCV, $A106)</f>
        <v/>
      </c>
      <c r="AK106" s="135">
        <f>COUNTIF(GramediaPustakaUtamaPT, $A106)</f>
        <v/>
      </c>
      <c r="AL106" s="135">
        <f>COUNTIF(GrasindoGramediaWidiaSaranaIndonesia, $A106)</f>
        <v/>
      </c>
      <c r="AM106" s="135">
        <f>COUNTIF(IndivaMediaKreasiPT, $A106)</f>
        <v/>
      </c>
      <c r="AN106" s="135">
        <f>COUNTIF(IndocampCV, $A106)</f>
        <v/>
      </c>
      <c r="AO106" s="135">
        <f>COUNTIF(IndonesiaEmasGroup, $A106)</f>
        <v/>
      </c>
      <c r="AP106" s="135">
        <f>COUNTIF(IntanPariwaraGrupCempakaPutihPT, $A106)</f>
        <v/>
      </c>
      <c r="AQ106" s="135">
        <f>COUNTIF(InteraCV, $A106)</f>
        <v/>
      </c>
      <c r="AR106" s="135">
        <f>COUNTIF(JejakPublisherCV, $A106)</f>
        <v/>
      </c>
      <c r="AS106" s="135">
        <f>COUNTIF(JejakPustaka, $A106)</f>
        <v/>
      </c>
      <c r="AT106" s="135">
        <f>COUNTIF(JepePressMediaUtamaPT, $A106)</f>
        <v/>
      </c>
      <c r="AU106" s="135">
        <f>COUNTIF(KanisiusPT, $A106)</f>
        <v/>
      </c>
      <c r="AV106" s="135">
        <f>COUNTIF(KesaintBlancIndahPT, $A106)</f>
        <v/>
      </c>
      <c r="AW106" s="135">
        <f>COUNTIF(KompasMediaNusantaraPenerbitBukuKompas, $A106)</f>
        <v/>
      </c>
      <c r="AX106" s="135">
        <f>COUNTIF(LanggamPustaka, $A106)</f>
        <v/>
      </c>
      <c r="AY106" s="135">
        <f>COUNTIF(LatifKittoMahesaPT, $A106)</f>
        <v/>
      </c>
      <c r="AZ106" s="135">
        <f>COUNTIF(LENTERAHATIPT, $A106)</f>
        <v/>
      </c>
      <c r="BA106" s="135">
        <f>COUNTIF(LenteraPustakaIndonesia, $A106)</f>
        <v/>
      </c>
      <c r="BB106" s="135">
        <f>COUNTIF(LiterasiNusantaraAbadiGroupPT, $A106)</f>
        <v/>
      </c>
      <c r="BC106" s="135">
        <f>COUNTIF(LiterindoBerkahKaryaPT, $A106)</f>
        <v/>
      </c>
      <c r="BD106" s="135">
        <f>COUNTIF(LOKAAKSARACV, $A106)</f>
        <v/>
      </c>
      <c r="BE106" s="135">
        <f>COUNTIF(LuximaMetroMediaPT, $A106)</f>
        <v/>
      </c>
      <c r="BF106" s="135">
        <f>COUNTIF(MandarMajuCV, $A106)</f>
        <v/>
      </c>
      <c r="BG106" s="135">
        <f>COUNTIF(MediaAkselerasi, $A106)</f>
        <v/>
      </c>
      <c r="BH106" s="135">
        <f>COUNTIF(MediaCendekiaMuslimCV, $A106)</f>
        <v/>
      </c>
      <c r="BI106" s="135">
        <f>COUNTIF(MediaDinamikaSelarasPT, $A106)</f>
        <v/>
      </c>
      <c r="BJ106" s="135">
        <f>COUNTIF(MediaKaryaPutraCV, $A106)</f>
        <v/>
      </c>
      <c r="BK106" s="135">
        <f>COUNTIF(MediaPressindoPT, $A106)</f>
        <v/>
      </c>
      <c r="BL106" s="135">
        <f>COUNTIF(MediantaraSemestaPT, $A106)</f>
        <v/>
      </c>
      <c r="BM106" s="135">
        <f>COUNTIF(MelaniaPublishingCV, $A106)</f>
        <v/>
      </c>
      <c r="BN106" s="135">
        <f>COUNTIF(MutiaraAksaraCV, $A106)</f>
        <v/>
      </c>
      <c r="BO106" s="135">
        <f>COUNTIF(NafalGlobalNusantaraPT, $A106)</f>
        <v/>
      </c>
      <c r="BP106" s="135">
        <f>COUNTIF(NiagaSwadayaPT, $A106)</f>
        <v/>
      </c>
      <c r="BQ106" s="135">
        <f>COUNTIF(NuansaCendekiaCV, $A106)</f>
        <v/>
      </c>
      <c r="BR106" s="135">
        <f>COUNTIF(PenebarSwadayaPT, $A106)</f>
        <v/>
      </c>
      <c r="BS106" s="135">
        <f>COUNTIF(PenerbitAdab, $A106)</f>
        <v/>
      </c>
      <c r="BT106" s="135">
        <f>COUNTIF(PenerbitEGC, $A106)</f>
        <v/>
      </c>
      <c r="BU106" s="135">
        <f>COUNTIF(PenerbitIPBPressPT, $A106)</f>
        <v/>
      </c>
      <c r="BV106" s="135">
        <f>COUNTIF(PenerbitSalemba, $A106)</f>
        <v/>
      </c>
      <c r="BW106" s="135">
        <f>COUNTIF(PohonCahayaSemestaPT, $A106)</f>
        <v/>
      </c>
      <c r="BX106" s="135">
        <f>COUNTIF(PranaDinamikaSejahteraPT, $A106)</f>
        <v/>
      </c>
      <c r="BY106" s="135">
        <f>COUNTIF(PrenadaMediaGroup, $A106)</f>
        <v/>
      </c>
      <c r="BZ106" s="135">
        <f>COUNTIF(PusatDatadanAnalisaTempoPT, $A106)</f>
        <v/>
      </c>
      <c r="CA106" s="135">
        <f>COUNTIF(PuspaSwaraPT, $A106)</f>
        <v/>
      </c>
      <c r="CB106" s="135">
        <f>COUNTIF(PustakaBaruPress, $A106)</f>
        <v/>
      </c>
      <c r="CC106" s="135">
        <f>COUNTIF(PustakaBengawanCV, $A106)</f>
        <v/>
      </c>
      <c r="CD106" s="135">
        <f>COUNTIF(PustakaRumahCintaCV, $A106)</f>
        <v/>
      </c>
      <c r="CE106" s="135">
        <f>COUNTIF(RajaGrafindoPersadaPT, $A106)</f>
        <v/>
      </c>
      <c r="CF106" s="135">
        <f>COUNTIF(RajawaliIntanCemerlang, $A106)</f>
        <v/>
      </c>
      <c r="CG106" s="135">
        <f>COUNTIF(RayyanaKomunikasindoPT, $A106)</f>
        <v/>
      </c>
      <c r="CH106" s="135">
        <f>COUNTIF(RefikaAditamaPT, $A106)</f>
        <v/>
      </c>
      <c r="CI106" s="135">
        <f>COUNTIF(RemajaRosdakaryaPT, $A106)</f>
        <v/>
      </c>
      <c r="CJ106" s="135">
        <f>COUNTIF(ReneTurosIndonesiaPT, $A106)</f>
        <v/>
      </c>
      <c r="CK106" s="135">
        <f>COUNTIF(SaranaPancakaryaNusaPT, $A106)</f>
        <v/>
      </c>
      <c r="CL106" s="135">
        <f>COUNTIF(ScopindoMediaPustakaPT, $A106)</f>
        <v/>
      </c>
      <c r="CM106" s="135">
        <f>COUNTIF(SetiAjiCV, $A106)</f>
        <v/>
      </c>
      <c r="CN106" s="135">
        <f>COUNTIF(SinergiPrimaMagnaCV, $A106)</f>
        <v/>
      </c>
      <c r="CO106" s="135">
        <f>COUNTIF(TazkiaInvestindoUtamaPT, $A106)</f>
        <v/>
      </c>
      <c r="CP106" s="135">
        <f>COUNTIF(TeguhKaryaCV, $A106)</f>
        <v/>
      </c>
      <c r="CQ106" s="135">
        <f>COUNTIF(TigaSerangkaiPustakaMandiriPT, $A106)</f>
        <v/>
      </c>
      <c r="CR106" s="135">
        <f>COUNTIF(TrubusSwadayaPT, $A106)</f>
        <v/>
      </c>
      <c r="CS106" s="135">
        <f>COUNTIF(UGMPress, $A106)</f>
        <v/>
      </c>
      <c r="CU106" s="36" t="n"/>
      <c r="CV106" s="36" t="n"/>
      <c r="CW106" s="36" t="n"/>
      <c r="CX106" s="36" t="n"/>
      <c r="CY106" s="36" t="n"/>
      <c r="CZ106" s="36" t="n"/>
      <c r="DA106" s="36" t="n"/>
      <c r="DB106" s="36" t="n"/>
      <c r="DC106" s="36" t="n"/>
      <c r="DD106" s="36" t="n"/>
      <c r="DE106" s="36" t="n"/>
      <c r="DF106" s="36" t="n"/>
      <c r="DG106" s="36" t="n"/>
      <c r="DH106" s="36" t="n"/>
      <c r="DI106" s="36" t="n"/>
      <c r="DJ106" s="36" t="n"/>
      <c r="DK106" s="36" t="n"/>
      <c r="DL106" s="36" t="n"/>
      <c r="DM106" s="36" t="n"/>
      <c r="DN106" s="36" t="n"/>
      <c r="DO106" s="36" t="n"/>
      <c r="DP106" s="36" t="n"/>
      <c r="DQ106" s="36" t="n"/>
      <c r="DR106" s="36" t="n"/>
      <c r="DS106" s="36" t="n"/>
      <c r="DT106" s="36" t="n"/>
      <c r="DU106" s="36" t="n"/>
      <c r="DV106" s="36" t="n"/>
      <c r="DW106" s="36" t="n"/>
      <c r="DX106" s="36" t="n"/>
      <c r="DY106" s="36" t="n"/>
      <c r="DZ106" s="36" t="n"/>
      <c r="EA106" s="36" t="n"/>
      <c r="EB106" s="36" t="n"/>
      <c r="EC106" s="36" t="n"/>
      <c r="ED106" s="36" t="n"/>
      <c r="EE106" s="36" t="n"/>
      <c r="EF106" s="36" t="n"/>
      <c r="EG106" s="36" t="n"/>
      <c r="EH106" s="36" t="n"/>
      <c r="EI106" s="36" t="n"/>
      <c r="EJ106" s="36" t="n"/>
      <c r="EK106" s="36" t="n"/>
      <c r="EL106" s="36" t="n"/>
      <c r="EM106" s="36" t="n"/>
      <c r="EN106" s="36" t="n"/>
    </row>
    <row r="107">
      <c r="A107" s="152" t="inlineStr">
        <is>
          <t>009.27</t>
        </is>
      </c>
      <c r="B107" s="152" t="inlineStr">
        <is>
          <t>Umum</t>
        </is>
      </c>
      <c r="C107" s="147">
        <f>SUM(E107:CS107)</f>
        <v/>
      </c>
      <c r="D107" s="147" t="n"/>
      <c r="E107" s="135">
        <f>COUNTIF(AlumniPT, $A107)</f>
        <v/>
      </c>
      <c r="F107" s="135">
        <f>COUNTIF(BalaiPustakaPT, $A107)</f>
        <v/>
      </c>
      <c r="G107" s="135">
        <f>COUNTIF(KytaJayaMandiriCV, $A107)</f>
        <v/>
      </c>
      <c r="H107" s="135">
        <f>COUNTIF(SindunataCV, $A107)</f>
        <v/>
      </c>
      <c r="I107" s="135">
        <f>COUNTIF(SyiahKualaUniversityPress, $A107)</f>
        <v/>
      </c>
      <c r="J107" s="135">
        <f>COUNTIF(UINMALIKIPRESS, $A107)</f>
        <v/>
      </c>
      <c r="K107" s="135">
        <f>COUNTIF(UNISMAPRESS, $A107)</f>
        <v/>
      </c>
      <c r="L107" s="135">
        <f>COUNTIF(UnitomoPress, $A107)</f>
        <v/>
      </c>
      <c r="M107" s="135">
        <f>COUNTIF(TITIANILMUCV, $A107)</f>
        <v/>
      </c>
      <c r="N107" s="135">
        <f>COUNTIF(AlqaprintJatinangor, $A107)</f>
        <v/>
      </c>
      <c r="O107" s="135">
        <f>COUNTIF(AnantaVidyaCV, $A107)</f>
        <v/>
      </c>
      <c r="P107" s="135">
        <f>COUNTIF(AndiOffsetCV, $A107)</f>
        <v/>
      </c>
      <c r="Q107" s="135">
        <f>COUNTIF(BestariBuanaMurniGroupPT, $A107)</f>
        <v/>
      </c>
      <c r="R107" s="135">
        <f>COUNTIF(BintangSemestaMediaCV, $A107)</f>
        <v/>
      </c>
      <c r="S107" s="135">
        <f>COUNTIF(BPKTodungSutanGunungMuliaPT, $A107)</f>
        <v/>
      </c>
      <c r="T107" s="135">
        <f>COUNTIF(BrataFancyMediaPT, $A107)</f>
        <v/>
      </c>
      <c r="U107" s="135">
        <f>COUNTIF(BudiUtamaCVDeepublish, $A107)</f>
        <v/>
      </c>
      <c r="V107" s="135">
        <f>COUNTIF(BukaBukuPustaka, $A107)</f>
        <v/>
      </c>
      <c r="W107" s="135">
        <f>COUNTIF(BUMIAKSARAPT, $A107)</f>
        <v/>
      </c>
      <c r="X107" s="135">
        <f>COUNTIF(CahayaDuabelasSemestaPT, $A107)</f>
        <v/>
      </c>
      <c r="Y107" s="135">
        <f>COUNTIF(CitraAdityaBaktiPT, $A107)</f>
        <v/>
      </c>
      <c r="Z107" s="135">
        <f>COUNTIF(DeltaEdukasiPrimaCV, $A107)</f>
        <v/>
      </c>
      <c r="AA107" s="135">
        <f>COUNTIF(DIANDRAPRIMAMITRAMEDIACV, $A107)</f>
        <v/>
      </c>
      <c r="AB107" s="135">
        <f>COUNTIF(DuniaPustakaJayaPT, $A107)</f>
        <v/>
      </c>
      <c r="AC107" s="135">
        <f>COUNTIF(DutaPustakaIndonesiaPT, $A107)</f>
        <v/>
      </c>
      <c r="AD107" s="135">
        <f>COUNTIF(ElementaMediaLiterasiPT, $A107)</f>
        <v/>
      </c>
      <c r="AE107" s="135">
        <f>COUNTIF(ElexMediaKomputindoPT, $A107)</f>
        <v/>
      </c>
      <c r="AF107" s="135">
        <f>COUNTIF(EraAdicitraIntermediaPT, $A107)</f>
        <v/>
      </c>
      <c r="AG107" s="135">
        <f>COUNTIF(GarudaMasSejahteraCV, $A107)</f>
        <v/>
      </c>
      <c r="AH107" s="135">
        <f>COUNTIF(GavaMediaCV, $A107)</f>
        <v/>
      </c>
      <c r="AI107" s="135">
        <f>COUNTIF(GemaInsani, $A107)</f>
        <v/>
      </c>
      <c r="AJ107" s="135">
        <f>COUNTIF(GrahaPrintamaSelarasCV, $A107)</f>
        <v/>
      </c>
      <c r="AK107" s="135">
        <f>COUNTIF(GramediaPustakaUtamaPT, $A107)</f>
        <v/>
      </c>
      <c r="AL107" s="135">
        <f>COUNTIF(GrasindoGramediaWidiaSaranaIndonesia, $A107)</f>
        <v/>
      </c>
      <c r="AM107" s="135">
        <f>COUNTIF(IndivaMediaKreasiPT, $A107)</f>
        <v/>
      </c>
      <c r="AN107" s="135">
        <f>COUNTIF(IndocampCV, $A107)</f>
        <v/>
      </c>
      <c r="AO107" s="135">
        <f>COUNTIF(IndonesiaEmasGroup, $A107)</f>
        <v/>
      </c>
      <c r="AP107" s="135">
        <f>COUNTIF(IntanPariwaraGrupCempakaPutihPT, $A107)</f>
        <v/>
      </c>
      <c r="AQ107" s="135">
        <f>COUNTIF(InteraCV, $A107)</f>
        <v/>
      </c>
      <c r="AR107" s="135">
        <f>COUNTIF(JejakPublisherCV, $A107)</f>
        <v/>
      </c>
      <c r="AS107" s="135">
        <f>COUNTIF(JejakPustaka, $A107)</f>
        <v/>
      </c>
      <c r="AT107" s="135">
        <f>COUNTIF(JepePressMediaUtamaPT, $A107)</f>
        <v/>
      </c>
      <c r="AU107" s="135">
        <f>COUNTIF(KanisiusPT, $A107)</f>
        <v/>
      </c>
      <c r="AV107" s="135">
        <f>COUNTIF(KesaintBlancIndahPT, $A107)</f>
        <v/>
      </c>
      <c r="AW107" s="135">
        <f>COUNTIF(KompasMediaNusantaraPenerbitBukuKompas, $A107)</f>
        <v/>
      </c>
      <c r="AX107" s="135">
        <f>COUNTIF(LanggamPustaka, $A107)</f>
        <v/>
      </c>
      <c r="AY107" s="135">
        <f>COUNTIF(LatifKittoMahesaPT, $A107)</f>
        <v/>
      </c>
      <c r="AZ107" s="135">
        <f>COUNTIF(LENTERAHATIPT, $A107)</f>
        <v/>
      </c>
      <c r="BA107" s="135">
        <f>COUNTIF(LenteraPustakaIndonesia, $A107)</f>
        <v/>
      </c>
      <c r="BB107" s="135">
        <f>COUNTIF(LiterasiNusantaraAbadiGroupPT, $A107)</f>
        <v/>
      </c>
      <c r="BC107" s="135">
        <f>COUNTIF(LiterindoBerkahKaryaPT, $A107)</f>
        <v/>
      </c>
      <c r="BD107" s="135">
        <f>COUNTIF(LOKAAKSARACV, $A107)</f>
        <v/>
      </c>
      <c r="BE107" s="135">
        <f>COUNTIF(LuximaMetroMediaPT, $A107)</f>
        <v/>
      </c>
      <c r="BF107" s="135">
        <f>COUNTIF(MandarMajuCV, $A107)</f>
        <v/>
      </c>
      <c r="BG107" s="135">
        <f>COUNTIF(MediaAkselerasi, $A107)</f>
        <v/>
      </c>
      <c r="BH107" s="135">
        <f>COUNTIF(MediaCendekiaMuslimCV, $A107)</f>
        <v/>
      </c>
      <c r="BI107" s="135">
        <f>COUNTIF(MediaDinamikaSelarasPT, $A107)</f>
        <v/>
      </c>
      <c r="BJ107" s="135">
        <f>COUNTIF(MediaKaryaPutraCV, $A107)</f>
        <v/>
      </c>
      <c r="BK107" s="135">
        <f>COUNTIF(MediaPressindoPT, $A107)</f>
        <v/>
      </c>
      <c r="BL107" s="135">
        <f>COUNTIF(MediantaraSemestaPT, $A107)</f>
        <v/>
      </c>
      <c r="BM107" s="135">
        <f>COUNTIF(MelaniaPublishingCV, $A107)</f>
        <v/>
      </c>
      <c r="BN107" s="135">
        <f>COUNTIF(MutiaraAksaraCV, $A107)</f>
        <v/>
      </c>
      <c r="BO107" s="135">
        <f>COUNTIF(NafalGlobalNusantaraPT, $A107)</f>
        <v/>
      </c>
      <c r="BP107" s="135">
        <f>COUNTIF(NiagaSwadayaPT, $A107)</f>
        <v/>
      </c>
      <c r="BQ107" s="135">
        <f>COUNTIF(NuansaCendekiaCV, $A107)</f>
        <v/>
      </c>
      <c r="BR107" s="135">
        <f>COUNTIF(PenebarSwadayaPT, $A107)</f>
        <v/>
      </c>
      <c r="BS107" s="135">
        <f>COUNTIF(PenerbitAdab, $A107)</f>
        <v/>
      </c>
      <c r="BT107" s="135">
        <f>COUNTIF(PenerbitEGC, $A107)</f>
        <v/>
      </c>
      <c r="BU107" s="135">
        <f>COUNTIF(PenerbitIPBPressPT, $A107)</f>
        <v/>
      </c>
      <c r="BV107" s="135">
        <f>COUNTIF(PenerbitSalemba, $A107)</f>
        <v/>
      </c>
      <c r="BW107" s="135">
        <f>COUNTIF(PohonCahayaSemestaPT, $A107)</f>
        <v/>
      </c>
      <c r="BX107" s="135">
        <f>COUNTIF(PranaDinamikaSejahteraPT, $A107)</f>
        <v/>
      </c>
      <c r="BY107" s="135">
        <f>COUNTIF(PrenadaMediaGroup, $A107)</f>
        <v/>
      </c>
      <c r="BZ107" s="135">
        <f>COUNTIF(PusatDatadanAnalisaTempoPT, $A107)</f>
        <v/>
      </c>
      <c r="CA107" s="135">
        <f>COUNTIF(PuspaSwaraPT, $A107)</f>
        <v/>
      </c>
      <c r="CB107" s="135">
        <f>COUNTIF(PustakaBaruPress, $A107)</f>
        <v/>
      </c>
      <c r="CC107" s="135">
        <f>COUNTIF(PustakaBengawanCV, $A107)</f>
        <v/>
      </c>
      <c r="CD107" s="135">
        <f>COUNTIF(PustakaRumahCintaCV, $A107)</f>
        <v/>
      </c>
      <c r="CE107" s="135">
        <f>COUNTIF(RajaGrafindoPersadaPT, $A107)</f>
        <v/>
      </c>
      <c r="CF107" s="135">
        <f>COUNTIF(RajawaliIntanCemerlang, $A107)</f>
        <v/>
      </c>
      <c r="CG107" s="135">
        <f>COUNTIF(RayyanaKomunikasindoPT, $A107)</f>
        <v/>
      </c>
      <c r="CH107" s="135">
        <f>COUNTIF(RefikaAditamaPT, $A107)</f>
        <v/>
      </c>
      <c r="CI107" s="135">
        <f>COUNTIF(RemajaRosdakaryaPT, $A107)</f>
        <v/>
      </c>
      <c r="CJ107" s="135">
        <f>COUNTIF(ReneTurosIndonesiaPT, $A107)</f>
        <v/>
      </c>
      <c r="CK107" s="135">
        <f>COUNTIF(SaranaPancakaryaNusaPT, $A107)</f>
        <v/>
      </c>
      <c r="CL107" s="135">
        <f>COUNTIF(ScopindoMediaPustakaPT, $A107)</f>
        <v/>
      </c>
      <c r="CM107" s="135">
        <f>COUNTIF(SetiAjiCV, $A107)</f>
        <v/>
      </c>
      <c r="CN107" s="135">
        <f>COUNTIF(SinergiPrimaMagnaCV, $A107)</f>
        <v/>
      </c>
      <c r="CO107" s="135">
        <f>COUNTIF(TazkiaInvestindoUtamaPT, $A107)</f>
        <v/>
      </c>
      <c r="CP107" s="135">
        <f>COUNTIF(TeguhKaryaCV, $A107)</f>
        <v/>
      </c>
      <c r="CQ107" s="135">
        <f>COUNTIF(TigaSerangkaiPustakaMandiriPT, $A107)</f>
        <v/>
      </c>
      <c r="CR107" s="135">
        <f>COUNTIF(TrubusSwadayaPT, $A107)</f>
        <v/>
      </c>
      <c r="CS107" s="135">
        <f>COUNTIF(UGMPress, $A107)</f>
        <v/>
      </c>
      <c r="CU107" s="36" t="n"/>
      <c r="CV107" s="36" t="n"/>
      <c r="CW107" s="36" t="n"/>
      <c r="CX107" s="36" t="n"/>
      <c r="CY107" s="36" t="n"/>
      <c r="CZ107" s="36" t="n"/>
      <c r="DA107" s="36" t="n"/>
      <c r="DB107" s="36" t="n"/>
      <c r="DC107" s="36" t="n"/>
      <c r="DD107" s="36" t="n"/>
      <c r="DE107" s="36" t="n"/>
      <c r="DF107" s="36" t="n"/>
      <c r="DG107" s="36" t="n"/>
      <c r="DH107" s="36" t="n"/>
      <c r="DI107" s="36" t="n"/>
      <c r="DJ107" s="36" t="n"/>
      <c r="DK107" s="36" t="n"/>
      <c r="DL107" s="36" t="n"/>
      <c r="DM107" s="36" t="n"/>
      <c r="DN107" s="36" t="n"/>
      <c r="DO107" s="36" t="n"/>
      <c r="DP107" s="36" t="n"/>
      <c r="DQ107" s="36" t="n"/>
      <c r="DR107" s="36" t="n"/>
      <c r="DS107" s="36" t="n"/>
      <c r="DT107" s="36" t="n"/>
      <c r="DU107" s="36" t="n"/>
      <c r="DV107" s="36" t="n"/>
      <c r="DW107" s="36" t="n"/>
      <c r="DX107" s="36" t="n"/>
      <c r="DY107" s="36" t="n"/>
      <c r="DZ107" s="36" t="n"/>
      <c r="EA107" s="36" t="n"/>
      <c r="EB107" s="36" t="n"/>
      <c r="EC107" s="36" t="n"/>
      <c r="ED107" s="36" t="n"/>
      <c r="EE107" s="36" t="n"/>
      <c r="EF107" s="36" t="n"/>
      <c r="EG107" s="36" t="n"/>
      <c r="EH107" s="36" t="n"/>
      <c r="EI107" s="36" t="n"/>
      <c r="EJ107" s="36" t="n"/>
      <c r="EK107" s="36" t="n"/>
      <c r="EL107" s="36" t="n"/>
      <c r="EM107" s="36" t="n"/>
      <c r="EN107" s="36" t="n"/>
    </row>
    <row r="108">
      <c r="A108" s="152" t="inlineStr">
        <is>
          <t>009.28</t>
        </is>
      </c>
      <c r="B108" s="152" t="inlineStr">
        <is>
          <t>Vokasi</t>
        </is>
      </c>
      <c r="C108" s="147">
        <f>SUM(E108:CS108)</f>
        <v/>
      </c>
      <c r="D108" s="147" t="n"/>
      <c r="E108" s="135">
        <f>COUNTIF(AlumniPT, $A108)</f>
        <v/>
      </c>
      <c r="F108" s="135">
        <f>COUNTIF(BalaiPustakaPT, $A108)</f>
        <v/>
      </c>
      <c r="G108" s="135">
        <f>COUNTIF(KytaJayaMandiriCV, $A108)</f>
        <v/>
      </c>
      <c r="H108" s="135">
        <f>COUNTIF(SindunataCV, $A108)</f>
        <v/>
      </c>
      <c r="I108" s="135">
        <f>COUNTIF(SyiahKualaUniversityPress, $A108)</f>
        <v/>
      </c>
      <c r="J108" s="135">
        <f>COUNTIF(UINMALIKIPRESS, $A108)</f>
        <v/>
      </c>
      <c r="K108" s="135">
        <f>COUNTIF(UNISMAPRESS, $A108)</f>
        <v/>
      </c>
      <c r="L108" s="135">
        <f>COUNTIF(UnitomoPress, $A108)</f>
        <v/>
      </c>
      <c r="M108" s="135">
        <f>COUNTIF(TITIANILMUCV, $A108)</f>
        <v/>
      </c>
      <c r="N108" s="135">
        <f>COUNTIF(AlqaprintJatinangor, $A108)</f>
        <v/>
      </c>
      <c r="O108" s="135">
        <f>COUNTIF(AnantaVidyaCV, $A108)</f>
        <v/>
      </c>
      <c r="P108" s="135">
        <f>COUNTIF(AndiOffsetCV, $A108)</f>
        <v/>
      </c>
      <c r="Q108" s="135">
        <f>COUNTIF(BestariBuanaMurniGroupPT, $A108)</f>
        <v/>
      </c>
      <c r="R108" s="135">
        <f>COUNTIF(BintangSemestaMediaCV, $A108)</f>
        <v/>
      </c>
      <c r="S108" s="135">
        <f>COUNTIF(BPKTodungSutanGunungMuliaPT, $A108)</f>
        <v/>
      </c>
      <c r="T108" s="135">
        <f>COUNTIF(BrataFancyMediaPT, $A108)</f>
        <v/>
      </c>
      <c r="U108" s="135">
        <f>COUNTIF(BudiUtamaCVDeepublish, $A108)</f>
        <v/>
      </c>
      <c r="V108" s="135">
        <f>COUNTIF(BukaBukuPustaka, $A108)</f>
        <v/>
      </c>
      <c r="W108" s="135">
        <f>COUNTIF(BUMIAKSARAPT, $A108)</f>
        <v/>
      </c>
      <c r="X108" s="135">
        <f>COUNTIF(CahayaDuabelasSemestaPT, $A108)</f>
        <v/>
      </c>
      <c r="Y108" s="135">
        <f>COUNTIF(CitraAdityaBaktiPT, $A108)</f>
        <v/>
      </c>
      <c r="Z108" s="135">
        <f>COUNTIF(DeltaEdukasiPrimaCV, $A108)</f>
        <v/>
      </c>
      <c r="AA108" s="135">
        <f>COUNTIF(DIANDRAPRIMAMITRAMEDIACV, $A108)</f>
        <v/>
      </c>
      <c r="AB108" s="135">
        <f>COUNTIF(DuniaPustakaJayaPT, $A108)</f>
        <v/>
      </c>
      <c r="AC108" s="135">
        <f>COUNTIF(DutaPustakaIndonesiaPT, $A108)</f>
        <v/>
      </c>
      <c r="AD108" s="135">
        <f>COUNTIF(ElementaMediaLiterasiPT, $A108)</f>
        <v/>
      </c>
      <c r="AE108" s="135">
        <f>COUNTIF(ElexMediaKomputindoPT, $A108)</f>
        <v/>
      </c>
      <c r="AF108" s="135">
        <f>COUNTIF(EraAdicitraIntermediaPT, $A108)</f>
        <v/>
      </c>
      <c r="AG108" s="135">
        <f>COUNTIF(GarudaMasSejahteraCV, $A108)</f>
        <v/>
      </c>
      <c r="AH108" s="135">
        <f>COUNTIF(GavaMediaCV, $A108)</f>
        <v/>
      </c>
      <c r="AI108" s="135">
        <f>COUNTIF(GemaInsani, $A108)</f>
        <v/>
      </c>
      <c r="AJ108" s="135">
        <f>COUNTIF(GrahaPrintamaSelarasCV, $A108)</f>
        <v/>
      </c>
      <c r="AK108" s="135">
        <f>COUNTIF(GramediaPustakaUtamaPT, $A108)</f>
        <v/>
      </c>
      <c r="AL108" s="135">
        <f>COUNTIF(GrasindoGramediaWidiaSaranaIndonesia, $A108)</f>
        <v/>
      </c>
      <c r="AM108" s="135">
        <f>COUNTIF(IndivaMediaKreasiPT, $A108)</f>
        <v/>
      </c>
      <c r="AN108" s="135">
        <f>COUNTIF(IndocampCV, $A108)</f>
        <v/>
      </c>
      <c r="AO108" s="135">
        <f>COUNTIF(IndonesiaEmasGroup, $A108)</f>
        <v/>
      </c>
      <c r="AP108" s="135">
        <f>COUNTIF(IntanPariwaraGrupCempakaPutihPT, $A108)</f>
        <v/>
      </c>
      <c r="AQ108" s="135">
        <f>COUNTIF(InteraCV, $A108)</f>
        <v/>
      </c>
      <c r="AR108" s="135">
        <f>COUNTIF(JejakPublisherCV, $A108)</f>
        <v/>
      </c>
      <c r="AS108" s="135">
        <f>COUNTIF(JejakPustaka, $A108)</f>
        <v/>
      </c>
      <c r="AT108" s="135">
        <f>COUNTIF(JepePressMediaUtamaPT, $A108)</f>
        <v/>
      </c>
      <c r="AU108" s="135">
        <f>COUNTIF(KanisiusPT, $A108)</f>
        <v/>
      </c>
      <c r="AV108" s="135">
        <f>COUNTIF(KesaintBlancIndahPT, $A108)</f>
        <v/>
      </c>
      <c r="AW108" s="135">
        <f>COUNTIF(KompasMediaNusantaraPenerbitBukuKompas, $A108)</f>
        <v/>
      </c>
      <c r="AX108" s="135">
        <f>COUNTIF(LanggamPustaka, $A108)</f>
        <v/>
      </c>
      <c r="AY108" s="135">
        <f>COUNTIF(LatifKittoMahesaPT, $A108)</f>
        <v/>
      </c>
      <c r="AZ108" s="135">
        <f>COUNTIF(LENTERAHATIPT, $A108)</f>
        <v/>
      </c>
      <c r="BA108" s="135">
        <f>COUNTIF(LenteraPustakaIndonesia, $A108)</f>
        <v/>
      </c>
      <c r="BB108" s="135">
        <f>COUNTIF(LiterasiNusantaraAbadiGroupPT, $A108)</f>
        <v/>
      </c>
      <c r="BC108" s="135">
        <f>COUNTIF(LiterindoBerkahKaryaPT, $A108)</f>
        <v/>
      </c>
      <c r="BD108" s="135">
        <f>COUNTIF(LOKAAKSARACV, $A108)</f>
        <v/>
      </c>
      <c r="BE108" s="135">
        <f>COUNTIF(LuximaMetroMediaPT, $A108)</f>
        <v/>
      </c>
      <c r="BF108" s="135">
        <f>COUNTIF(MandarMajuCV, $A108)</f>
        <v/>
      </c>
      <c r="BG108" s="135">
        <f>COUNTIF(MediaAkselerasi, $A108)</f>
        <v/>
      </c>
      <c r="BH108" s="135">
        <f>COUNTIF(MediaCendekiaMuslimCV, $A108)</f>
        <v/>
      </c>
      <c r="BI108" s="135">
        <f>COUNTIF(MediaDinamikaSelarasPT, $A108)</f>
        <v/>
      </c>
      <c r="BJ108" s="135">
        <f>COUNTIF(MediaKaryaPutraCV, $A108)</f>
        <v/>
      </c>
      <c r="BK108" s="135">
        <f>COUNTIF(MediaPressindoPT, $A108)</f>
        <v/>
      </c>
      <c r="BL108" s="135">
        <f>COUNTIF(MediantaraSemestaPT, $A108)</f>
        <v/>
      </c>
      <c r="BM108" s="135">
        <f>COUNTIF(MelaniaPublishingCV, $A108)</f>
        <v/>
      </c>
      <c r="BN108" s="135">
        <f>COUNTIF(MutiaraAksaraCV, $A108)</f>
        <v/>
      </c>
      <c r="BO108" s="135">
        <f>COUNTIF(NafalGlobalNusantaraPT, $A108)</f>
        <v/>
      </c>
      <c r="BP108" s="135">
        <f>COUNTIF(NiagaSwadayaPT, $A108)</f>
        <v/>
      </c>
      <c r="BQ108" s="135">
        <f>COUNTIF(NuansaCendekiaCV, $A108)</f>
        <v/>
      </c>
      <c r="BR108" s="135">
        <f>COUNTIF(PenebarSwadayaPT, $A108)</f>
        <v/>
      </c>
      <c r="BS108" s="135">
        <f>COUNTIF(PenerbitAdab, $A108)</f>
        <v/>
      </c>
      <c r="BT108" s="135">
        <f>COUNTIF(PenerbitEGC, $A108)</f>
        <v/>
      </c>
      <c r="BU108" s="135">
        <f>COUNTIF(PenerbitIPBPressPT, $A108)</f>
        <v/>
      </c>
      <c r="BV108" s="135">
        <f>COUNTIF(PenerbitSalemba, $A108)</f>
        <v/>
      </c>
      <c r="BW108" s="135">
        <f>COUNTIF(PohonCahayaSemestaPT, $A108)</f>
        <v/>
      </c>
      <c r="BX108" s="135">
        <f>COUNTIF(PranaDinamikaSejahteraPT, $A108)</f>
        <v/>
      </c>
      <c r="BY108" s="135">
        <f>COUNTIF(PrenadaMediaGroup, $A108)</f>
        <v/>
      </c>
      <c r="BZ108" s="135">
        <f>COUNTIF(PusatDatadanAnalisaTempoPT, $A108)</f>
        <v/>
      </c>
      <c r="CA108" s="135">
        <f>COUNTIF(PuspaSwaraPT, $A108)</f>
        <v/>
      </c>
      <c r="CB108" s="135">
        <f>COUNTIF(PustakaBaruPress, $A108)</f>
        <v/>
      </c>
      <c r="CC108" s="135">
        <f>COUNTIF(PustakaBengawanCV, $A108)</f>
        <v/>
      </c>
      <c r="CD108" s="135">
        <f>COUNTIF(PustakaRumahCintaCV, $A108)</f>
        <v/>
      </c>
      <c r="CE108" s="135">
        <f>COUNTIF(RajaGrafindoPersadaPT, $A108)</f>
        <v/>
      </c>
      <c r="CF108" s="135">
        <f>COUNTIF(RajawaliIntanCemerlang, $A108)</f>
        <v/>
      </c>
      <c r="CG108" s="135">
        <f>COUNTIF(RayyanaKomunikasindoPT, $A108)</f>
        <v/>
      </c>
      <c r="CH108" s="135">
        <f>COUNTIF(RefikaAditamaPT, $A108)</f>
        <v/>
      </c>
      <c r="CI108" s="135">
        <f>COUNTIF(RemajaRosdakaryaPT, $A108)</f>
        <v/>
      </c>
      <c r="CJ108" s="135">
        <f>COUNTIF(ReneTurosIndonesiaPT, $A108)</f>
        <v/>
      </c>
      <c r="CK108" s="135">
        <f>COUNTIF(SaranaPancakaryaNusaPT, $A108)</f>
        <v/>
      </c>
      <c r="CL108" s="135">
        <f>COUNTIF(ScopindoMediaPustakaPT, $A108)</f>
        <v/>
      </c>
      <c r="CM108" s="135">
        <f>COUNTIF(SetiAjiCV, $A108)</f>
        <v/>
      </c>
      <c r="CN108" s="135">
        <f>COUNTIF(SinergiPrimaMagnaCV, $A108)</f>
        <v/>
      </c>
      <c r="CO108" s="135">
        <f>COUNTIF(TazkiaInvestindoUtamaPT, $A108)</f>
        <v/>
      </c>
      <c r="CP108" s="135">
        <f>COUNTIF(TeguhKaryaCV, $A108)</f>
        <v/>
      </c>
      <c r="CQ108" s="135">
        <f>COUNTIF(TigaSerangkaiPustakaMandiriPT, $A108)</f>
        <v/>
      </c>
      <c r="CR108" s="135">
        <f>COUNTIF(TrubusSwadayaPT, $A108)</f>
        <v/>
      </c>
      <c r="CS108" s="135">
        <f>COUNTIF(UGMPress, $A108)</f>
        <v/>
      </c>
      <c r="CU108" s="36" t="n"/>
      <c r="CV108" s="36" t="n"/>
      <c r="CW108" s="36" t="n"/>
      <c r="CX108" s="36" t="n"/>
      <c r="CY108" s="36" t="n"/>
      <c r="CZ108" s="36" t="n"/>
      <c r="DA108" s="36" t="n"/>
      <c r="DB108" s="36" t="n"/>
      <c r="DC108" s="36" t="n"/>
      <c r="DD108" s="36" t="n"/>
      <c r="DE108" s="36" t="n"/>
      <c r="DF108" s="36" t="n"/>
      <c r="DG108" s="36" t="n"/>
      <c r="DH108" s="36" t="n"/>
      <c r="DI108" s="36" t="n"/>
      <c r="DJ108" s="36" t="n"/>
      <c r="DK108" s="36" t="n"/>
      <c r="DL108" s="36" t="n"/>
      <c r="DM108" s="36" t="n"/>
      <c r="DN108" s="36" t="n"/>
      <c r="DO108" s="36" t="n"/>
      <c r="DP108" s="36" t="n"/>
      <c r="DQ108" s="36" t="n"/>
      <c r="DR108" s="36" t="n"/>
      <c r="DS108" s="36" t="n"/>
      <c r="DT108" s="36" t="n"/>
      <c r="DU108" s="36" t="n"/>
      <c r="DV108" s="36" t="n"/>
      <c r="DW108" s="36" t="n"/>
      <c r="DX108" s="36" t="n"/>
      <c r="DY108" s="36" t="n"/>
      <c r="DZ108" s="36" t="n"/>
      <c r="EA108" s="36" t="n"/>
      <c r="EB108" s="36" t="n"/>
      <c r="EC108" s="36" t="n"/>
      <c r="ED108" s="36" t="n"/>
      <c r="EE108" s="36" t="n"/>
      <c r="EF108" s="36" t="n"/>
      <c r="EG108" s="36" t="n"/>
      <c r="EH108" s="36" t="n"/>
      <c r="EI108" s="36" t="n"/>
      <c r="EJ108" s="36" t="n"/>
      <c r="EK108" s="36" t="n"/>
      <c r="EL108" s="36" t="n"/>
      <c r="EM108" s="36" t="n"/>
      <c r="EN108" s="36" t="n"/>
    </row>
    <row r="109">
      <c r="A109" s="152" t="inlineStr">
        <is>
          <t>009.29</t>
        </is>
      </c>
      <c r="B109" s="152" t="inlineStr">
        <is>
          <t>Kedirgantaraan/Penerbangan</t>
        </is>
      </c>
      <c r="C109" s="147">
        <f>SUM(E109:CS109)</f>
        <v/>
      </c>
      <c r="D109" s="147" t="n"/>
      <c r="E109" s="135">
        <f>COUNTIF(AlumniPT, $A109)</f>
        <v/>
      </c>
      <c r="F109" s="135">
        <f>COUNTIF(BalaiPustakaPT, $A109)</f>
        <v/>
      </c>
      <c r="G109" s="135">
        <f>COUNTIF(KytaJayaMandiriCV, $A109)</f>
        <v/>
      </c>
      <c r="H109" s="135">
        <f>COUNTIF(SindunataCV, $A109)</f>
        <v/>
      </c>
      <c r="I109" s="135">
        <f>COUNTIF(SyiahKualaUniversityPress, $A109)</f>
        <v/>
      </c>
      <c r="J109" s="135">
        <f>COUNTIF(UINMALIKIPRESS, $A109)</f>
        <v/>
      </c>
      <c r="K109" s="135">
        <f>COUNTIF(UNISMAPRESS, $A109)</f>
        <v/>
      </c>
      <c r="L109" s="135">
        <f>COUNTIF(UnitomoPress, $A109)</f>
        <v/>
      </c>
      <c r="M109" s="135">
        <f>COUNTIF(TITIANILMUCV, $A109)</f>
        <v/>
      </c>
      <c r="N109" s="135">
        <f>COUNTIF(AlqaprintJatinangor, $A109)</f>
        <v/>
      </c>
      <c r="O109" s="135">
        <f>COUNTIF(AnantaVidyaCV, $A109)</f>
        <v/>
      </c>
      <c r="P109" s="135">
        <f>COUNTIF(AndiOffsetCV, $A109)</f>
        <v/>
      </c>
      <c r="Q109" s="135">
        <f>COUNTIF(BestariBuanaMurniGroupPT, $A109)</f>
        <v/>
      </c>
      <c r="R109" s="135">
        <f>COUNTIF(BintangSemestaMediaCV, $A109)</f>
        <v/>
      </c>
      <c r="S109" s="135">
        <f>COUNTIF(BPKTodungSutanGunungMuliaPT, $A109)</f>
        <v/>
      </c>
      <c r="T109" s="135">
        <f>COUNTIF(BrataFancyMediaPT, $A109)</f>
        <v/>
      </c>
      <c r="U109" s="135">
        <f>COUNTIF(BudiUtamaCVDeepublish, $A109)</f>
        <v/>
      </c>
      <c r="V109" s="135">
        <f>COUNTIF(BukaBukuPustaka, $A109)</f>
        <v/>
      </c>
      <c r="W109" s="135">
        <f>COUNTIF(BUMIAKSARAPT, $A109)</f>
        <v/>
      </c>
      <c r="X109" s="135">
        <f>COUNTIF(CahayaDuabelasSemestaPT, $A109)</f>
        <v/>
      </c>
      <c r="Y109" s="135">
        <f>COUNTIF(CitraAdityaBaktiPT, $A109)</f>
        <v/>
      </c>
      <c r="Z109" s="135">
        <f>COUNTIF(DeltaEdukasiPrimaCV, $A109)</f>
        <v/>
      </c>
      <c r="AA109" s="135">
        <f>COUNTIF(DIANDRAPRIMAMITRAMEDIACV, $A109)</f>
        <v/>
      </c>
      <c r="AB109" s="135">
        <f>COUNTIF(DuniaPustakaJayaPT, $A109)</f>
        <v/>
      </c>
      <c r="AC109" s="135">
        <f>COUNTIF(DutaPustakaIndonesiaPT, $A109)</f>
        <v/>
      </c>
      <c r="AD109" s="135">
        <f>COUNTIF(ElementaMediaLiterasiPT, $A109)</f>
        <v/>
      </c>
      <c r="AE109" s="135">
        <f>COUNTIF(ElexMediaKomputindoPT, $A109)</f>
        <v/>
      </c>
      <c r="AF109" s="135">
        <f>COUNTIF(EraAdicitraIntermediaPT, $A109)</f>
        <v/>
      </c>
      <c r="AG109" s="135">
        <f>COUNTIF(GarudaMasSejahteraCV, $A109)</f>
        <v/>
      </c>
      <c r="AH109" s="135">
        <f>COUNTIF(GavaMediaCV, $A109)</f>
        <v/>
      </c>
      <c r="AI109" s="135">
        <f>COUNTIF(GemaInsani, $A109)</f>
        <v/>
      </c>
      <c r="AJ109" s="135">
        <f>COUNTIF(GrahaPrintamaSelarasCV, $A109)</f>
        <v/>
      </c>
      <c r="AK109" s="135">
        <f>COUNTIF(GramediaPustakaUtamaPT, $A109)</f>
        <v/>
      </c>
      <c r="AL109" s="135">
        <f>COUNTIF(GrasindoGramediaWidiaSaranaIndonesia, $A109)</f>
        <v/>
      </c>
      <c r="AM109" s="135">
        <f>COUNTIF(IndivaMediaKreasiPT, $A109)</f>
        <v/>
      </c>
      <c r="AN109" s="135">
        <f>COUNTIF(IndocampCV, $A109)</f>
        <v/>
      </c>
      <c r="AO109" s="135">
        <f>COUNTIF(IndonesiaEmasGroup, $A109)</f>
        <v/>
      </c>
      <c r="AP109" s="135">
        <f>COUNTIF(IntanPariwaraGrupCempakaPutihPT, $A109)</f>
        <v/>
      </c>
      <c r="AQ109" s="135">
        <f>COUNTIF(InteraCV, $A109)</f>
        <v/>
      </c>
      <c r="AR109" s="135">
        <f>COUNTIF(JejakPublisherCV, $A109)</f>
        <v/>
      </c>
      <c r="AS109" s="135">
        <f>COUNTIF(JejakPustaka, $A109)</f>
        <v/>
      </c>
      <c r="AT109" s="135">
        <f>COUNTIF(JepePressMediaUtamaPT, $A109)</f>
        <v/>
      </c>
      <c r="AU109" s="135">
        <f>COUNTIF(KanisiusPT, $A109)</f>
        <v/>
      </c>
      <c r="AV109" s="135">
        <f>COUNTIF(KesaintBlancIndahPT, $A109)</f>
        <v/>
      </c>
      <c r="AW109" s="135">
        <f>COUNTIF(KompasMediaNusantaraPenerbitBukuKompas, $A109)</f>
        <v/>
      </c>
      <c r="AX109" s="135">
        <f>COUNTIF(LanggamPustaka, $A109)</f>
        <v/>
      </c>
      <c r="AY109" s="135">
        <f>COUNTIF(LatifKittoMahesaPT, $A109)</f>
        <v/>
      </c>
      <c r="AZ109" s="135">
        <f>COUNTIF(LENTERAHATIPT, $A109)</f>
        <v/>
      </c>
      <c r="BA109" s="135">
        <f>COUNTIF(LenteraPustakaIndonesia, $A109)</f>
        <v/>
      </c>
      <c r="BB109" s="135">
        <f>COUNTIF(LiterasiNusantaraAbadiGroupPT, $A109)</f>
        <v/>
      </c>
      <c r="BC109" s="135">
        <f>COUNTIF(LiterindoBerkahKaryaPT, $A109)</f>
        <v/>
      </c>
      <c r="BD109" s="135">
        <f>COUNTIF(LOKAAKSARACV, $A109)</f>
        <v/>
      </c>
      <c r="BE109" s="135">
        <f>COUNTIF(LuximaMetroMediaPT, $A109)</f>
        <v/>
      </c>
      <c r="BF109" s="135">
        <f>COUNTIF(MandarMajuCV, $A109)</f>
        <v/>
      </c>
      <c r="BG109" s="135">
        <f>COUNTIF(MediaAkselerasi, $A109)</f>
        <v/>
      </c>
      <c r="BH109" s="135">
        <f>COUNTIF(MediaCendekiaMuslimCV, $A109)</f>
        <v/>
      </c>
      <c r="BI109" s="135">
        <f>COUNTIF(MediaDinamikaSelarasPT, $A109)</f>
        <v/>
      </c>
      <c r="BJ109" s="135">
        <f>COUNTIF(MediaKaryaPutraCV, $A109)</f>
        <v/>
      </c>
      <c r="BK109" s="135">
        <f>COUNTIF(MediaPressindoPT, $A109)</f>
        <v/>
      </c>
      <c r="BL109" s="135">
        <f>COUNTIF(MediantaraSemestaPT, $A109)</f>
        <v/>
      </c>
      <c r="BM109" s="135">
        <f>COUNTIF(MelaniaPublishingCV, $A109)</f>
        <v/>
      </c>
      <c r="BN109" s="135">
        <f>COUNTIF(MutiaraAksaraCV, $A109)</f>
        <v/>
      </c>
      <c r="BO109" s="135">
        <f>COUNTIF(NafalGlobalNusantaraPT, $A109)</f>
        <v/>
      </c>
      <c r="BP109" s="135">
        <f>COUNTIF(NiagaSwadayaPT, $A109)</f>
        <v/>
      </c>
      <c r="BQ109" s="135">
        <f>COUNTIF(NuansaCendekiaCV, $A109)</f>
        <v/>
      </c>
      <c r="BR109" s="135">
        <f>COUNTIF(PenebarSwadayaPT, $A109)</f>
        <v/>
      </c>
      <c r="BS109" s="135">
        <f>COUNTIF(PenerbitAdab, $A109)</f>
        <v/>
      </c>
      <c r="BT109" s="135">
        <f>COUNTIF(PenerbitEGC, $A109)</f>
        <v/>
      </c>
      <c r="BU109" s="135">
        <f>COUNTIF(PenerbitIPBPressPT, $A109)</f>
        <v/>
      </c>
      <c r="BV109" s="135">
        <f>COUNTIF(PenerbitSalemba, $A109)</f>
        <v/>
      </c>
      <c r="BW109" s="135">
        <f>COUNTIF(PohonCahayaSemestaPT, $A109)</f>
        <v/>
      </c>
      <c r="BX109" s="135">
        <f>COUNTIF(PranaDinamikaSejahteraPT, $A109)</f>
        <v/>
      </c>
      <c r="BY109" s="135">
        <f>COUNTIF(PrenadaMediaGroup, $A109)</f>
        <v/>
      </c>
      <c r="BZ109" s="135">
        <f>COUNTIF(PusatDatadanAnalisaTempoPT, $A109)</f>
        <v/>
      </c>
      <c r="CA109" s="135">
        <f>COUNTIF(PuspaSwaraPT, $A109)</f>
        <v/>
      </c>
      <c r="CB109" s="135">
        <f>COUNTIF(PustakaBaruPress, $A109)</f>
        <v/>
      </c>
      <c r="CC109" s="135">
        <f>COUNTIF(PustakaBengawanCV, $A109)</f>
        <v/>
      </c>
      <c r="CD109" s="135">
        <f>COUNTIF(PustakaRumahCintaCV, $A109)</f>
        <v/>
      </c>
      <c r="CE109" s="135">
        <f>COUNTIF(RajaGrafindoPersadaPT, $A109)</f>
        <v/>
      </c>
      <c r="CF109" s="135">
        <f>COUNTIF(RajawaliIntanCemerlang, $A109)</f>
        <v/>
      </c>
      <c r="CG109" s="135">
        <f>COUNTIF(RayyanaKomunikasindoPT, $A109)</f>
        <v/>
      </c>
      <c r="CH109" s="135">
        <f>COUNTIF(RefikaAditamaPT, $A109)</f>
        <v/>
      </c>
      <c r="CI109" s="135">
        <f>COUNTIF(RemajaRosdakaryaPT, $A109)</f>
        <v/>
      </c>
      <c r="CJ109" s="135">
        <f>COUNTIF(ReneTurosIndonesiaPT, $A109)</f>
        <v/>
      </c>
      <c r="CK109" s="135">
        <f>COUNTIF(SaranaPancakaryaNusaPT, $A109)</f>
        <v/>
      </c>
      <c r="CL109" s="135">
        <f>COUNTIF(ScopindoMediaPustakaPT, $A109)</f>
        <v/>
      </c>
      <c r="CM109" s="135">
        <f>COUNTIF(SetiAjiCV, $A109)</f>
        <v/>
      </c>
      <c r="CN109" s="135">
        <f>COUNTIF(SinergiPrimaMagnaCV, $A109)</f>
        <v/>
      </c>
      <c r="CO109" s="135">
        <f>COUNTIF(TazkiaInvestindoUtamaPT, $A109)</f>
        <v/>
      </c>
      <c r="CP109" s="135">
        <f>COUNTIF(TeguhKaryaCV, $A109)</f>
        <v/>
      </c>
      <c r="CQ109" s="135">
        <f>COUNTIF(TigaSerangkaiPustakaMandiriPT, $A109)</f>
        <v/>
      </c>
      <c r="CR109" s="135">
        <f>COUNTIF(TrubusSwadayaPT, $A109)</f>
        <v/>
      </c>
      <c r="CS109" s="135">
        <f>COUNTIF(UGMPress, $A109)</f>
        <v/>
      </c>
      <c r="CU109" s="36" t="n"/>
      <c r="CV109" s="36" t="n"/>
      <c r="CW109" s="36" t="n"/>
      <c r="CX109" s="36" t="n"/>
      <c r="CY109" s="36" t="n"/>
      <c r="CZ109" s="36" t="n"/>
      <c r="DA109" s="36" t="n"/>
      <c r="DB109" s="36" t="n"/>
      <c r="DC109" s="36" t="n"/>
      <c r="DD109" s="36" t="n"/>
      <c r="DE109" s="36" t="n"/>
      <c r="DF109" s="36" t="n"/>
      <c r="DG109" s="36" t="n"/>
      <c r="DH109" s="36" t="n"/>
      <c r="DI109" s="36" t="n"/>
      <c r="DJ109" s="36" t="n"/>
      <c r="DK109" s="36" t="n"/>
      <c r="DL109" s="36" t="n"/>
      <c r="DM109" s="36" t="n"/>
      <c r="DN109" s="36" t="n"/>
      <c r="DO109" s="36" t="n"/>
      <c r="DP109" s="36" t="n"/>
      <c r="DQ109" s="36" t="n"/>
      <c r="DR109" s="36" t="n"/>
      <c r="DS109" s="36" t="n"/>
      <c r="DT109" s="36" t="n"/>
      <c r="DU109" s="36" t="n"/>
      <c r="DV109" s="36" t="n"/>
      <c r="DW109" s="36" t="n"/>
      <c r="DX109" s="36" t="n"/>
      <c r="DY109" s="36" t="n"/>
      <c r="DZ109" s="36" t="n"/>
      <c r="EA109" s="36" t="n"/>
      <c r="EB109" s="36" t="n"/>
      <c r="EC109" s="36" t="n"/>
      <c r="ED109" s="36" t="n"/>
      <c r="EE109" s="36" t="n"/>
      <c r="EF109" s="36" t="n"/>
      <c r="EG109" s="36" t="n"/>
      <c r="EH109" s="36" t="n"/>
      <c r="EI109" s="36" t="n"/>
      <c r="EJ109" s="36" t="n"/>
      <c r="EK109" s="36" t="n"/>
      <c r="EL109" s="36" t="n"/>
      <c r="EM109" s="36" t="n"/>
      <c r="EN109" s="36" t="n"/>
    </row>
    <row r="110">
      <c r="A110" s="36" t="n"/>
      <c r="B110" s="148" t="inlineStr">
        <is>
          <t>TOTAL</t>
        </is>
      </c>
      <c r="C110" s="147" t="n"/>
      <c r="D110" s="147" t="n"/>
      <c r="E110" s="135">
        <f>SUM(E81:E109)</f>
        <v/>
      </c>
      <c r="F110" s="135">
        <f>SUM(F81:F109)</f>
        <v/>
      </c>
      <c r="G110" s="135">
        <f>SUM(G81:G109)</f>
        <v/>
      </c>
      <c r="H110" s="135">
        <f>SUM(H81:H109)</f>
        <v/>
      </c>
      <c r="I110" s="135">
        <f>SUM(I81:I109)</f>
        <v/>
      </c>
      <c r="J110" s="135">
        <f>SUM(J81:J109)</f>
        <v/>
      </c>
      <c r="K110" s="135">
        <f>SUM(K81:K109)</f>
        <v/>
      </c>
      <c r="L110" s="135">
        <f>SUM(L81:L109)</f>
        <v/>
      </c>
      <c r="M110" s="135">
        <f>SUM(M81:M109)</f>
        <v/>
      </c>
      <c r="N110" s="135">
        <f>SUM(N81:N109)</f>
        <v/>
      </c>
      <c r="O110" s="135">
        <f>SUM(O81:O109)</f>
        <v/>
      </c>
      <c r="P110" s="135">
        <f>SUM(P81:P109)</f>
        <v/>
      </c>
      <c r="Q110" s="135">
        <f>SUM(Q81:Q109)</f>
        <v/>
      </c>
      <c r="R110" s="135">
        <f>SUM(R81:R109)</f>
        <v/>
      </c>
      <c r="S110" s="135">
        <f>SUM(S81:S109)</f>
        <v/>
      </c>
      <c r="T110" s="135">
        <f>SUM(T81:T109)</f>
        <v/>
      </c>
      <c r="U110" s="135">
        <f>SUM(U81:U109)</f>
        <v/>
      </c>
      <c r="V110" s="135">
        <f>SUM(V81:V109)</f>
        <v/>
      </c>
      <c r="W110" s="135">
        <f>SUM(W81:W109)</f>
        <v/>
      </c>
      <c r="X110" s="135">
        <f>SUM(X81:X109)</f>
        <v/>
      </c>
      <c r="Y110" s="135">
        <f>SUM(Y81:Y109)</f>
        <v/>
      </c>
      <c r="Z110" s="135">
        <f>SUM(Z81:Z109)</f>
        <v/>
      </c>
      <c r="AA110" s="135">
        <f>SUM(AA81:AA109)</f>
        <v/>
      </c>
      <c r="AB110" s="135">
        <f>SUM(AB81:AB109)</f>
        <v/>
      </c>
      <c r="AC110" s="135">
        <f>SUM(AC81:AC109)</f>
        <v/>
      </c>
      <c r="AD110" s="135">
        <f>SUM(AD81:AD109)</f>
        <v/>
      </c>
      <c r="AE110" s="135">
        <f>SUM(AE81:AE109)</f>
        <v/>
      </c>
      <c r="AF110" s="135">
        <f>SUM(AF81:AF109)</f>
        <v/>
      </c>
      <c r="AG110" s="135">
        <f>SUM(AG81:AG109)</f>
        <v/>
      </c>
      <c r="AH110" s="135">
        <f>SUM(AH81:AH109)</f>
        <v/>
      </c>
      <c r="AI110" s="135">
        <f>SUM(AI81:AI109)</f>
        <v/>
      </c>
      <c r="AJ110" s="135">
        <f>SUM(AJ81:AJ109)</f>
        <v/>
      </c>
      <c r="AK110" s="135">
        <f>SUM(AK81:AK109)</f>
        <v/>
      </c>
      <c r="AL110" s="135">
        <f>SUM(AL81:AL109)</f>
        <v/>
      </c>
      <c r="AM110" s="135">
        <f>SUM(AM81:AM109)</f>
        <v/>
      </c>
      <c r="AN110" s="135">
        <f>SUM(AN81:AN109)</f>
        <v/>
      </c>
      <c r="AO110" s="135">
        <f>SUM(AO81:AO109)</f>
        <v/>
      </c>
      <c r="AP110" s="135">
        <f>SUM(AP81:AP109)</f>
        <v/>
      </c>
      <c r="AQ110" s="135">
        <f>SUM(AQ81:AQ109)</f>
        <v/>
      </c>
      <c r="AR110" s="135">
        <f>SUM(AR81:AR109)</f>
        <v/>
      </c>
      <c r="AS110" s="135">
        <f>SUM(AS81:AS109)</f>
        <v/>
      </c>
      <c r="AT110" s="135">
        <f>SUM(AT81:AT109)</f>
        <v/>
      </c>
      <c r="AU110" s="135">
        <f>SUM(AU81:AU109)</f>
        <v/>
      </c>
      <c r="AV110" s="135">
        <f>SUM(AV81:AV109)</f>
        <v/>
      </c>
      <c r="AW110" s="135">
        <f>SUM(AW81:AW109)</f>
        <v/>
      </c>
      <c r="AX110" s="135">
        <f>SUM(AX81:AX109)</f>
        <v/>
      </c>
      <c r="AY110" s="135">
        <f>SUM(AY81:AY109)</f>
        <v/>
      </c>
      <c r="AZ110" s="135">
        <f>SUM(AZ81:AZ109)</f>
        <v/>
      </c>
      <c r="BA110" s="135">
        <f>SUM(BA81:BA109)</f>
        <v/>
      </c>
      <c r="BB110" s="135">
        <f>SUM(BB81:BB109)</f>
        <v/>
      </c>
      <c r="BC110" s="135">
        <f>SUM(BC81:BC109)</f>
        <v/>
      </c>
      <c r="BD110" s="135">
        <f>SUM(BD81:BD109)</f>
        <v/>
      </c>
      <c r="BE110" s="135">
        <f>SUM(BE81:BE109)</f>
        <v/>
      </c>
      <c r="BF110" s="135">
        <f>SUM(BF81:BF109)</f>
        <v/>
      </c>
      <c r="BG110" s="135">
        <f>SUM(BG81:BG109)</f>
        <v/>
      </c>
      <c r="BH110" s="135">
        <f>SUM(BH81:BH109)</f>
        <v/>
      </c>
      <c r="BI110" s="135">
        <f>SUM(BI81:BI109)</f>
        <v/>
      </c>
      <c r="BJ110" s="135">
        <f>SUM(BJ81:BJ109)</f>
        <v/>
      </c>
      <c r="BK110" s="135">
        <f>SUM(BK81:BK109)</f>
        <v/>
      </c>
      <c r="BL110" s="135">
        <f>SUM(BL81:BL109)</f>
        <v/>
      </c>
      <c r="BM110" s="135">
        <f>SUM(BM81:BM109)</f>
        <v/>
      </c>
      <c r="BN110" s="135">
        <f>SUM(BN81:BN109)</f>
        <v/>
      </c>
      <c r="BO110" s="135">
        <f>SUM(BO81:BO109)</f>
        <v/>
      </c>
      <c r="BP110" s="135">
        <f>SUM(BP81:BP109)</f>
        <v/>
      </c>
      <c r="BQ110" s="135">
        <f>SUM(BQ81:BQ109)</f>
        <v/>
      </c>
      <c r="BR110" s="135">
        <f>SUM(BR81:BR109)</f>
        <v/>
      </c>
      <c r="BS110" s="135">
        <f>SUM(BS81:BS109)</f>
        <v/>
      </c>
      <c r="BT110" s="135">
        <f>SUM(BT81:BT109)</f>
        <v/>
      </c>
      <c r="BU110" s="135">
        <f>SUM(BU81:BU109)</f>
        <v/>
      </c>
      <c r="BV110" s="135">
        <f>SUM(BV81:BV109)</f>
        <v/>
      </c>
      <c r="BW110" s="135">
        <f>SUM(BW81:BW109)</f>
        <v/>
      </c>
      <c r="BX110" s="135">
        <f>SUM(BX81:BX109)</f>
        <v/>
      </c>
      <c r="BY110" s="135">
        <f>SUM(BY81:BY109)</f>
        <v/>
      </c>
      <c r="BZ110" s="135">
        <f>SUM(BZ81:BZ109)</f>
        <v/>
      </c>
      <c r="CA110" s="135">
        <f>SUM(CA81:CA109)</f>
        <v/>
      </c>
      <c r="CB110" s="135">
        <f>SUM(CB81:CB109)</f>
        <v/>
      </c>
      <c r="CC110" s="135">
        <f>SUM(CC81:CC109)</f>
        <v/>
      </c>
      <c r="CD110" s="135">
        <f>SUM(CD81:CD109)</f>
        <v/>
      </c>
      <c r="CE110" s="135">
        <f>SUM(CE81:CE109)</f>
        <v/>
      </c>
      <c r="CF110" s="135">
        <f>SUM(CF81:CF109)</f>
        <v/>
      </c>
      <c r="CG110" s="135">
        <f>SUM(CG81:CG109)</f>
        <v/>
      </c>
      <c r="CH110" s="135">
        <f>SUM(CH81:CH109)</f>
        <v/>
      </c>
      <c r="CI110" s="135">
        <f>SUM(CI81:CI109)</f>
        <v/>
      </c>
      <c r="CJ110" s="135">
        <f>SUM(CJ81:CJ109)</f>
        <v/>
      </c>
      <c r="CK110" s="135">
        <f>SUM(CK81:CK109)</f>
        <v/>
      </c>
      <c r="CL110" s="135">
        <f>SUM(CL81:CL109)</f>
        <v/>
      </c>
      <c r="CM110" s="135">
        <f>SUM(CM81:CM109)</f>
        <v/>
      </c>
      <c r="CN110" s="135">
        <f>SUM(CN81:CN109)</f>
        <v/>
      </c>
      <c r="CO110" s="135">
        <f>SUM(CO81:CO109)</f>
        <v/>
      </c>
      <c r="CP110" s="135">
        <f>SUM(CP81:CP109)</f>
        <v/>
      </c>
      <c r="CQ110" s="135">
        <f>SUM(CQ81:CQ109)</f>
        <v/>
      </c>
      <c r="CR110" s="135">
        <f>SUM(CR81:CR109)</f>
        <v/>
      </c>
      <c r="CS110" s="135">
        <f>SUM(CS81:CS109)</f>
        <v/>
      </c>
      <c r="CU110" s="36" t="n"/>
      <c r="CV110" s="36" t="n"/>
      <c r="CW110" s="36" t="n"/>
      <c r="CX110" s="36" t="n"/>
      <c r="CY110" s="36" t="n"/>
      <c r="CZ110" s="36" t="n"/>
      <c r="DA110" s="36" t="n"/>
      <c r="DB110" s="36" t="n"/>
      <c r="DC110" s="36" t="n"/>
      <c r="DD110" s="36" t="n"/>
      <c r="DE110" s="36" t="n"/>
      <c r="DF110" s="36" t="n"/>
      <c r="DG110" s="36" t="n"/>
      <c r="DH110" s="36" t="n"/>
      <c r="DI110" s="36" t="n"/>
      <c r="DJ110" s="36" t="n"/>
      <c r="DK110" s="36" t="n"/>
      <c r="DL110" s="36" t="n"/>
      <c r="DM110" s="36" t="n"/>
      <c r="DN110" s="36" t="n"/>
      <c r="DO110" s="36" t="n"/>
      <c r="DP110" s="36" t="n"/>
      <c r="DQ110" s="36" t="n"/>
      <c r="DR110" s="36" t="n"/>
      <c r="DS110" s="36" t="n"/>
      <c r="DT110" s="36" t="n"/>
      <c r="DU110" s="36" t="n"/>
      <c r="DV110" s="36" t="n"/>
      <c r="DW110" s="36" t="n"/>
      <c r="DX110" s="36" t="n"/>
      <c r="DY110" s="36" t="n"/>
      <c r="DZ110" s="36" t="n"/>
      <c r="EA110" s="36" t="n"/>
      <c r="EB110" s="36" t="n"/>
      <c r="EC110" s="36" t="n"/>
      <c r="ED110" s="36" t="n"/>
      <c r="EE110" s="36" t="n"/>
      <c r="EF110" s="36" t="n"/>
      <c r="EG110" s="36" t="n"/>
      <c r="EH110" s="36" t="n"/>
      <c r="EI110" s="36" t="n"/>
      <c r="EJ110" s="36" t="n"/>
      <c r="EK110" s="36" t="n"/>
      <c r="EL110" s="36" t="n"/>
      <c r="EM110" s="36" t="n"/>
      <c r="EN110" s="36" t="n"/>
    </row>
    <row r="111">
      <c r="A111" s="302" t="inlineStr">
        <is>
          <t>010 - Self-Help</t>
        </is>
      </c>
      <c r="C111" s="147" t="n"/>
      <c r="D111" s="149" t="n"/>
      <c r="E111" s="135" t="n"/>
      <c r="F111" s="135" t="n"/>
      <c r="G111" s="135" t="n"/>
      <c r="H111" s="135" t="n"/>
      <c r="I111" s="135" t="n"/>
      <c r="J111" s="135" t="n"/>
      <c r="K111" s="135" t="n"/>
      <c r="L111" s="135" t="n"/>
      <c r="M111" s="135" t="n"/>
      <c r="N111" s="135" t="n"/>
      <c r="O111" s="135" t="n"/>
      <c r="P111" s="135" t="n"/>
      <c r="Q111" s="135" t="n"/>
      <c r="R111" s="135" t="n"/>
      <c r="S111" s="135" t="n"/>
      <c r="T111" s="135" t="n"/>
      <c r="U111" s="135" t="n"/>
      <c r="V111" s="135" t="n"/>
      <c r="W111" s="135" t="n"/>
      <c r="X111" s="135" t="n"/>
      <c r="Y111" s="135" t="n"/>
      <c r="Z111" s="135" t="n"/>
      <c r="AA111" s="135" t="n"/>
      <c r="AB111" s="135" t="n"/>
      <c r="AC111" s="135" t="n"/>
      <c r="AD111" s="135" t="n"/>
      <c r="AE111" s="135" t="n"/>
      <c r="AF111" s="135" t="n"/>
      <c r="AG111" s="135" t="n"/>
      <c r="AH111" s="135" t="n"/>
      <c r="AI111" s="135" t="n"/>
      <c r="AJ111" s="135" t="n"/>
      <c r="AK111" s="135" t="n"/>
      <c r="AL111" s="135" t="n"/>
      <c r="AM111" s="135" t="n"/>
      <c r="AN111" s="135" t="n"/>
      <c r="AO111" s="135" t="n"/>
      <c r="AP111" s="135" t="n"/>
      <c r="AQ111" s="135" t="n"/>
      <c r="AR111" s="135" t="n"/>
      <c r="AS111" s="135" t="n"/>
      <c r="AT111" s="135" t="n"/>
      <c r="AU111" s="135" t="n"/>
      <c r="AV111" s="135" t="n"/>
      <c r="AW111" s="135" t="n"/>
      <c r="AX111" s="135" t="n"/>
      <c r="AY111" s="135" t="n"/>
      <c r="AZ111" s="135" t="n"/>
      <c r="BA111" s="135" t="n"/>
      <c r="BB111" s="135" t="n"/>
      <c r="BC111" s="135" t="n"/>
      <c r="BD111" s="135" t="n"/>
      <c r="BE111" s="135" t="n"/>
      <c r="BF111" s="135" t="n"/>
      <c r="BG111" s="135" t="n"/>
      <c r="BH111" s="135" t="n"/>
      <c r="BI111" s="135" t="n"/>
      <c r="BJ111" s="135" t="n"/>
      <c r="BK111" s="135" t="n"/>
      <c r="BL111" s="135" t="n"/>
      <c r="BM111" s="135" t="n"/>
      <c r="BN111" s="135" t="n"/>
      <c r="BO111" s="135" t="n"/>
      <c r="BP111" s="135" t="n"/>
      <c r="BQ111" s="135" t="n"/>
      <c r="BR111" s="135" t="n"/>
      <c r="BS111" s="135" t="n"/>
      <c r="BT111" s="135" t="n"/>
      <c r="BU111" s="135" t="n"/>
      <c r="BV111" s="135" t="n"/>
      <c r="BW111" s="135" t="n"/>
      <c r="BX111" s="135" t="n"/>
      <c r="BY111" s="135" t="n"/>
      <c r="BZ111" s="135" t="n"/>
      <c r="CA111" s="135" t="n"/>
      <c r="CB111" s="135" t="n"/>
      <c r="CC111" s="135" t="n"/>
      <c r="CD111" s="135" t="n"/>
      <c r="CE111" s="135" t="n"/>
      <c r="CF111" s="135" t="n"/>
      <c r="CG111" s="135" t="n"/>
      <c r="CH111" s="135" t="n"/>
      <c r="CI111" s="135" t="n"/>
      <c r="CJ111" s="135" t="n"/>
      <c r="CK111" s="135" t="n"/>
      <c r="CL111" s="135" t="n"/>
      <c r="CM111" s="135" t="n"/>
      <c r="CN111" s="135" t="n"/>
      <c r="CO111" s="135" t="n"/>
      <c r="CP111" s="135" t="n"/>
      <c r="CQ111" s="135" t="n"/>
      <c r="CR111" s="135" t="n"/>
      <c r="CS111" s="135" t="n"/>
      <c r="CU111" s="36" t="n"/>
      <c r="CV111" s="36" t="n"/>
      <c r="CW111" s="36" t="n"/>
      <c r="CX111" s="36" t="n"/>
      <c r="CY111" s="36" t="n"/>
      <c r="CZ111" s="36" t="n"/>
      <c r="DA111" s="36" t="n"/>
      <c r="DB111" s="36" t="n"/>
      <c r="DC111" s="36" t="n"/>
      <c r="DD111" s="36" t="n"/>
      <c r="DE111" s="36" t="n"/>
      <c r="DF111" s="36" t="n"/>
      <c r="DG111" s="36" t="n"/>
      <c r="DH111" s="36" t="n"/>
      <c r="DI111" s="36" t="n"/>
      <c r="DJ111" s="36" t="n"/>
      <c r="DK111" s="36" t="n"/>
      <c r="DL111" s="36" t="n"/>
      <c r="DM111" s="36" t="n"/>
      <c r="DN111" s="36" t="n"/>
      <c r="DO111" s="36" t="n"/>
      <c r="DP111" s="36" t="n"/>
      <c r="DQ111" s="36" t="n"/>
      <c r="DR111" s="36" t="n"/>
      <c r="DS111" s="36" t="n"/>
      <c r="DT111" s="36" t="n"/>
      <c r="DU111" s="36" t="n"/>
      <c r="DV111" s="36" t="n"/>
      <c r="DW111" s="36" t="n"/>
      <c r="DX111" s="36" t="n"/>
      <c r="DY111" s="36" t="n"/>
      <c r="DZ111" s="36" t="n"/>
      <c r="EA111" s="36" t="n"/>
      <c r="EB111" s="36" t="n"/>
      <c r="EC111" s="36" t="n"/>
      <c r="ED111" s="36" t="n"/>
      <c r="EE111" s="36" t="n"/>
      <c r="EF111" s="36" t="n"/>
      <c r="EG111" s="36" t="n"/>
      <c r="EH111" s="36" t="n"/>
      <c r="EI111" s="36" t="n"/>
      <c r="EJ111" s="36" t="n"/>
      <c r="EK111" s="36" t="n"/>
      <c r="EL111" s="36" t="n"/>
      <c r="EM111" s="36" t="n"/>
      <c r="EN111" s="36" t="n"/>
    </row>
    <row r="112">
      <c r="A112" s="306" t="n"/>
      <c r="B112" s="306" t="inlineStr">
        <is>
          <t>Nama Referensi</t>
        </is>
      </c>
      <c r="C112" s="147" t="n"/>
      <c r="D112" s="149" t="n"/>
      <c r="E112" s="135" t="n"/>
      <c r="F112" s="135" t="n"/>
      <c r="G112" s="135" t="n"/>
      <c r="H112" s="135" t="n"/>
      <c r="I112" s="135" t="n"/>
      <c r="J112" s="135" t="n"/>
      <c r="K112" s="135" t="n"/>
      <c r="L112" s="135" t="n"/>
      <c r="M112" s="135" t="n"/>
      <c r="N112" s="135" t="n"/>
      <c r="O112" s="135" t="n"/>
      <c r="P112" s="135" t="n"/>
      <c r="Q112" s="135" t="n"/>
      <c r="R112" s="135" t="n"/>
      <c r="S112" s="135" t="n"/>
      <c r="T112" s="135" t="n"/>
      <c r="U112" s="135" t="n"/>
      <c r="V112" s="135" t="n"/>
      <c r="W112" s="135" t="n"/>
      <c r="X112" s="135" t="n"/>
      <c r="Y112" s="135" t="n"/>
      <c r="Z112" s="135" t="n"/>
      <c r="AA112" s="135" t="n"/>
      <c r="AB112" s="135" t="n"/>
      <c r="AC112" s="135" t="n"/>
      <c r="AD112" s="135" t="n"/>
      <c r="AE112" s="135" t="n"/>
      <c r="AF112" s="135" t="n"/>
      <c r="AG112" s="135" t="n"/>
      <c r="AH112" s="135" t="n"/>
      <c r="AI112" s="135" t="n"/>
      <c r="AJ112" s="135" t="n"/>
      <c r="AK112" s="135" t="n"/>
      <c r="AL112" s="135" t="n"/>
      <c r="AM112" s="135" t="n"/>
      <c r="AN112" s="135" t="n"/>
      <c r="AO112" s="135" t="n"/>
      <c r="AP112" s="135" t="n"/>
      <c r="AQ112" s="135" t="n"/>
      <c r="AR112" s="135" t="n"/>
      <c r="AS112" s="135" t="n"/>
      <c r="AT112" s="135" t="n"/>
      <c r="AU112" s="135" t="n"/>
      <c r="AV112" s="135" t="n"/>
      <c r="AW112" s="135" t="n"/>
      <c r="AX112" s="135" t="n"/>
      <c r="AY112" s="135" t="n"/>
      <c r="AZ112" s="135" t="n"/>
      <c r="BA112" s="135" t="n"/>
      <c r="BB112" s="135" t="n"/>
      <c r="BC112" s="135" t="n"/>
      <c r="BD112" s="135" t="n"/>
      <c r="BE112" s="135" t="n"/>
      <c r="BF112" s="135" t="n"/>
      <c r="BG112" s="135" t="n"/>
      <c r="BH112" s="135" t="n"/>
      <c r="BI112" s="135" t="n"/>
      <c r="BJ112" s="135" t="n"/>
      <c r="BK112" s="135" t="n"/>
      <c r="BL112" s="135" t="n"/>
      <c r="BM112" s="135" t="n"/>
      <c r="BN112" s="135" t="n"/>
      <c r="BO112" s="135" t="n"/>
      <c r="BP112" s="135" t="n"/>
      <c r="BQ112" s="135" t="n"/>
      <c r="BR112" s="135" t="n"/>
      <c r="BS112" s="135" t="n"/>
      <c r="BT112" s="135" t="n"/>
      <c r="BU112" s="135" t="n"/>
      <c r="BV112" s="135" t="n"/>
      <c r="BW112" s="135" t="n"/>
      <c r="BX112" s="135" t="n"/>
      <c r="BY112" s="135" t="n"/>
      <c r="BZ112" s="135" t="n"/>
      <c r="CA112" s="135" t="n"/>
      <c r="CB112" s="135" t="n"/>
      <c r="CC112" s="135" t="n"/>
      <c r="CD112" s="135" t="n"/>
      <c r="CE112" s="135" t="n"/>
      <c r="CF112" s="135" t="n"/>
      <c r="CG112" s="135" t="n"/>
      <c r="CH112" s="135" t="n"/>
      <c r="CI112" s="135" t="n"/>
      <c r="CJ112" s="135" t="n"/>
      <c r="CK112" s="135" t="n"/>
      <c r="CL112" s="135" t="n"/>
      <c r="CM112" s="135" t="n"/>
      <c r="CN112" s="135" t="n"/>
      <c r="CO112" s="135" t="n"/>
      <c r="CP112" s="135" t="n"/>
      <c r="CQ112" s="135" t="n"/>
      <c r="CR112" s="135" t="n"/>
      <c r="CS112" s="135" t="n"/>
      <c r="CU112" s="36" t="n"/>
      <c r="CV112" s="36" t="n"/>
      <c r="CW112" s="36" t="n"/>
      <c r="CX112" s="36" t="n"/>
      <c r="CY112" s="36" t="n"/>
      <c r="CZ112" s="36" t="n"/>
      <c r="DA112" s="36" t="n"/>
      <c r="DB112" s="36" t="n"/>
      <c r="DC112" s="36" t="n"/>
      <c r="DD112" s="36" t="n"/>
      <c r="DE112" s="36" t="n"/>
      <c r="DF112" s="36" t="n"/>
      <c r="DG112" s="36" t="n"/>
      <c r="DH112" s="36" t="n"/>
      <c r="DI112" s="36" t="n"/>
      <c r="DJ112" s="36" t="n"/>
      <c r="DK112" s="36" t="n"/>
      <c r="DL112" s="36" t="n"/>
      <c r="DM112" s="36" t="n"/>
      <c r="DN112" s="36" t="n"/>
      <c r="DO112" s="36" t="n"/>
      <c r="DP112" s="36" t="n"/>
      <c r="DQ112" s="36" t="n"/>
      <c r="DR112" s="36" t="n"/>
      <c r="DS112" s="36" t="n"/>
      <c r="DT112" s="36" t="n"/>
      <c r="DU112" s="36" t="n"/>
      <c r="DV112" s="36" t="n"/>
      <c r="DW112" s="36" t="n"/>
      <c r="DX112" s="36" t="n"/>
      <c r="DY112" s="36" t="n"/>
      <c r="DZ112" s="36" t="n"/>
      <c r="EA112" s="36" t="n"/>
      <c r="EB112" s="36" t="n"/>
      <c r="EC112" s="36" t="n"/>
      <c r="ED112" s="36" t="n"/>
      <c r="EE112" s="36" t="n"/>
      <c r="EF112" s="36" t="n"/>
      <c r="EG112" s="36" t="n"/>
      <c r="EH112" s="36" t="n"/>
      <c r="EI112" s="36" t="n"/>
      <c r="EJ112" s="36" t="n"/>
      <c r="EK112" s="36" t="n"/>
      <c r="EL112" s="36" t="n"/>
      <c r="EM112" s="36" t="n"/>
      <c r="EN112" s="36" t="n"/>
    </row>
    <row r="113">
      <c r="A113" s="146" t="inlineStr">
        <is>
          <t>010.01</t>
        </is>
      </c>
      <c r="B113" s="146" t="inlineStr">
        <is>
          <t>Tanaman Obat</t>
        </is>
      </c>
      <c r="C113" s="147">
        <f>SUM(E113:CS113)</f>
        <v/>
      </c>
      <c r="D113" s="147" t="n"/>
      <c r="E113" s="135">
        <f>COUNTIF(AlumniPT, $A113)</f>
        <v/>
      </c>
      <c r="F113" s="135">
        <f>COUNTIF(BalaiPustakaPT, $A113)</f>
        <v/>
      </c>
      <c r="G113" s="135">
        <f>COUNTIF(KytaJayaMandiriCV, $A113)</f>
        <v/>
      </c>
      <c r="H113" s="135">
        <f>COUNTIF(SindunataCV, $A113)</f>
        <v/>
      </c>
      <c r="I113" s="135">
        <f>COUNTIF(SyiahKualaUniversityPress, $A113)</f>
        <v/>
      </c>
      <c r="J113" s="135">
        <f>COUNTIF(UINMALIKIPRESS, $A113)</f>
        <v/>
      </c>
      <c r="K113" s="135">
        <f>COUNTIF(UNISMAPRESS, $A113)</f>
        <v/>
      </c>
      <c r="L113" s="135">
        <f>COUNTIF(UnitomoPress, $A113)</f>
        <v/>
      </c>
      <c r="M113" s="135">
        <f>COUNTIF(TITIANILMUCV, $A113)</f>
        <v/>
      </c>
      <c r="N113" s="135">
        <f>COUNTIF(AlqaprintJatinangor, $A113)</f>
        <v/>
      </c>
      <c r="O113" s="135">
        <f>COUNTIF(AnantaVidyaCV, $A113)</f>
        <v/>
      </c>
      <c r="P113" s="135">
        <f>COUNTIF(AndiOffsetCV, $A113)</f>
        <v/>
      </c>
      <c r="Q113" s="135">
        <f>COUNTIF(BestariBuanaMurniGroupPT, $A113)</f>
        <v/>
      </c>
      <c r="R113" s="135">
        <f>COUNTIF(BintangSemestaMediaCV, $A113)</f>
        <v/>
      </c>
      <c r="S113" s="135">
        <f>COUNTIF(BPKTodungSutanGunungMuliaPT, $A113)</f>
        <v/>
      </c>
      <c r="T113" s="135">
        <f>COUNTIF(BrataFancyMediaPT, $A113)</f>
        <v/>
      </c>
      <c r="U113" s="135">
        <f>COUNTIF(BudiUtamaCVDeepublish, $A113)</f>
        <v/>
      </c>
      <c r="V113" s="135">
        <f>COUNTIF(BukaBukuPustaka, $A113)</f>
        <v/>
      </c>
      <c r="W113" s="135">
        <f>COUNTIF(BUMIAKSARAPT, $A113)</f>
        <v/>
      </c>
      <c r="X113" s="135">
        <f>COUNTIF(CahayaDuabelasSemestaPT, $A113)</f>
        <v/>
      </c>
      <c r="Y113" s="135">
        <f>COUNTIF(CitraAdityaBaktiPT, $A113)</f>
        <v/>
      </c>
      <c r="Z113" s="135">
        <f>COUNTIF(DeltaEdukasiPrimaCV, $A113)</f>
        <v/>
      </c>
      <c r="AA113" s="135">
        <f>COUNTIF(DIANDRAPRIMAMITRAMEDIACV, $A113)</f>
        <v/>
      </c>
      <c r="AB113" s="135">
        <f>COUNTIF(DuniaPustakaJayaPT, $A113)</f>
        <v/>
      </c>
      <c r="AC113" s="135">
        <f>COUNTIF(DutaPustakaIndonesiaPT, $A113)</f>
        <v/>
      </c>
      <c r="AD113" s="135">
        <f>COUNTIF(ElementaMediaLiterasiPT, $A113)</f>
        <v/>
      </c>
      <c r="AE113" s="135">
        <f>COUNTIF(ElexMediaKomputindoPT, $A113)</f>
        <v/>
      </c>
      <c r="AF113" s="135">
        <f>COUNTIF(EraAdicitraIntermediaPT, $A113)</f>
        <v/>
      </c>
      <c r="AG113" s="135">
        <f>COUNTIF(GarudaMasSejahteraCV, $A113)</f>
        <v/>
      </c>
      <c r="AH113" s="135">
        <f>COUNTIF(GavaMediaCV, $A113)</f>
        <v/>
      </c>
      <c r="AI113" s="135">
        <f>COUNTIF(GemaInsani, $A113)</f>
        <v/>
      </c>
      <c r="AJ113" s="135">
        <f>COUNTIF(GrahaPrintamaSelarasCV, $A113)</f>
        <v/>
      </c>
      <c r="AK113" s="135">
        <f>COUNTIF(GramediaPustakaUtamaPT, $A113)</f>
        <v/>
      </c>
      <c r="AL113" s="135">
        <f>COUNTIF(GrasindoGramediaWidiaSaranaIndonesia, $A113)</f>
        <v/>
      </c>
      <c r="AM113" s="135">
        <f>COUNTIF(IndivaMediaKreasiPT, $A113)</f>
        <v/>
      </c>
      <c r="AN113" s="135">
        <f>COUNTIF(IndocampCV, $A113)</f>
        <v/>
      </c>
      <c r="AO113" s="135">
        <f>COUNTIF(IndonesiaEmasGroup, $A113)</f>
        <v/>
      </c>
      <c r="AP113" s="135">
        <f>COUNTIF(IntanPariwaraGrupCempakaPutihPT, $A113)</f>
        <v/>
      </c>
      <c r="AQ113" s="135">
        <f>COUNTIF(InteraCV, $A113)</f>
        <v/>
      </c>
      <c r="AR113" s="135">
        <f>COUNTIF(JejakPublisherCV, $A113)</f>
        <v/>
      </c>
      <c r="AS113" s="135">
        <f>COUNTIF(JejakPustaka, $A113)</f>
        <v/>
      </c>
      <c r="AT113" s="135">
        <f>COUNTIF(JepePressMediaUtamaPT, $A113)</f>
        <v/>
      </c>
      <c r="AU113" s="135">
        <f>COUNTIF(KanisiusPT, $A113)</f>
        <v/>
      </c>
      <c r="AV113" s="135">
        <f>COUNTIF(KesaintBlancIndahPT, $A113)</f>
        <v/>
      </c>
      <c r="AW113" s="135">
        <f>COUNTIF(KompasMediaNusantaraPenerbitBukuKompas, $A113)</f>
        <v/>
      </c>
      <c r="AX113" s="135">
        <f>COUNTIF(LanggamPustaka, $A113)</f>
        <v/>
      </c>
      <c r="AY113" s="135">
        <f>COUNTIF(LatifKittoMahesaPT, $A113)</f>
        <v/>
      </c>
      <c r="AZ113" s="135">
        <f>COUNTIF(LENTERAHATIPT, $A113)</f>
        <v/>
      </c>
      <c r="BA113" s="135">
        <f>COUNTIF(LenteraPustakaIndonesia, $A113)</f>
        <v/>
      </c>
      <c r="BB113" s="135">
        <f>COUNTIF(LiterasiNusantaraAbadiGroupPT, $A113)</f>
        <v/>
      </c>
      <c r="BC113" s="135">
        <f>COUNTIF(LiterindoBerkahKaryaPT, $A113)</f>
        <v/>
      </c>
      <c r="BD113" s="135">
        <f>COUNTIF(LOKAAKSARACV, $A113)</f>
        <v/>
      </c>
      <c r="BE113" s="135">
        <f>COUNTIF(LuximaMetroMediaPT, $A113)</f>
        <v/>
      </c>
      <c r="BF113" s="135">
        <f>COUNTIF(MandarMajuCV, $A113)</f>
        <v/>
      </c>
      <c r="BG113" s="135">
        <f>COUNTIF(MediaAkselerasi, $A113)</f>
        <v/>
      </c>
      <c r="BH113" s="135">
        <f>COUNTIF(MediaCendekiaMuslimCV, $A113)</f>
        <v/>
      </c>
      <c r="BI113" s="135">
        <f>COUNTIF(MediaDinamikaSelarasPT, $A113)</f>
        <v/>
      </c>
      <c r="BJ113" s="135">
        <f>COUNTIF(MediaKaryaPutraCV, $A113)</f>
        <v/>
      </c>
      <c r="BK113" s="135">
        <f>COUNTIF(MediaPressindoPT, $A113)</f>
        <v/>
      </c>
      <c r="BL113" s="135">
        <f>COUNTIF(MediantaraSemestaPT, $A113)</f>
        <v/>
      </c>
      <c r="BM113" s="135">
        <f>COUNTIF(MelaniaPublishingCV, $A113)</f>
        <v/>
      </c>
      <c r="BN113" s="135">
        <f>COUNTIF(MutiaraAksaraCV, $A113)</f>
        <v/>
      </c>
      <c r="BO113" s="135">
        <f>COUNTIF(NafalGlobalNusantaraPT, $A113)</f>
        <v/>
      </c>
      <c r="BP113" s="135">
        <f>COUNTIF(NiagaSwadayaPT, $A113)</f>
        <v/>
      </c>
      <c r="BQ113" s="135">
        <f>COUNTIF(NuansaCendekiaCV, $A113)</f>
        <v/>
      </c>
      <c r="BR113" s="135">
        <f>COUNTIF(PenebarSwadayaPT, $A113)</f>
        <v/>
      </c>
      <c r="BS113" s="135">
        <f>COUNTIF(PenerbitAdab, $A113)</f>
        <v/>
      </c>
      <c r="BT113" s="135">
        <f>COUNTIF(PenerbitEGC, $A113)</f>
        <v/>
      </c>
      <c r="BU113" s="135">
        <f>COUNTIF(PenerbitIPBPressPT, $A113)</f>
        <v/>
      </c>
      <c r="BV113" s="135">
        <f>COUNTIF(PenerbitSalemba, $A113)</f>
        <v/>
      </c>
      <c r="BW113" s="135">
        <f>COUNTIF(PohonCahayaSemestaPT, $A113)</f>
        <v/>
      </c>
      <c r="BX113" s="135">
        <f>COUNTIF(PranaDinamikaSejahteraPT, $A113)</f>
        <v/>
      </c>
      <c r="BY113" s="135">
        <f>COUNTIF(PrenadaMediaGroup, $A113)</f>
        <v/>
      </c>
      <c r="BZ113" s="135">
        <f>COUNTIF(PusatDatadanAnalisaTempoPT, $A113)</f>
        <v/>
      </c>
      <c r="CA113" s="135">
        <f>COUNTIF(PuspaSwaraPT, $A113)</f>
        <v/>
      </c>
      <c r="CB113" s="135">
        <f>COUNTIF(PustakaBaruPress, $A113)</f>
        <v/>
      </c>
      <c r="CC113" s="135">
        <f>COUNTIF(PustakaBengawanCV, $A113)</f>
        <v/>
      </c>
      <c r="CD113" s="135">
        <f>COUNTIF(PustakaRumahCintaCV, $A113)</f>
        <v/>
      </c>
      <c r="CE113" s="135">
        <f>COUNTIF(RajaGrafindoPersadaPT, $A113)</f>
        <v/>
      </c>
      <c r="CF113" s="135">
        <f>COUNTIF(RajawaliIntanCemerlang, $A113)</f>
        <v/>
      </c>
      <c r="CG113" s="135">
        <f>COUNTIF(RayyanaKomunikasindoPT, $A113)</f>
        <v/>
      </c>
      <c r="CH113" s="135">
        <f>COUNTIF(RefikaAditamaPT, $A113)</f>
        <v/>
      </c>
      <c r="CI113" s="135">
        <f>COUNTIF(RemajaRosdakaryaPT, $A113)</f>
        <v/>
      </c>
      <c r="CJ113" s="135">
        <f>COUNTIF(ReneTurosIndonesiaPT, $A113)</f>
        <v/>
      </c>
      <c r="CK113" s="135">
        <f>COUNTIF(SaranaPancakaryaNusaPT, $A113)</f>
        <v/>
      </c>
      <c r="CL113" s="135">
        <f>COUNTIF(ScopindoMediaPustakaPT, $A113)</f>
        <v/>
      </c>
      <c r="CM113" s="135">
        <f>COUNTIF(SetiAjiCV, $A113)</f>
        <v/>
      </c>
      <c r="CN113" s="135">
        <f>COUNTIF(SinergiPrimaMagnaCV, $A113)</f>
        <v/>
      </c>
      <c r="CO113" s="135">
        <f>COUNTIF(TazkiaInvestindoUtamaPT, $A113)</f>
        <v/>
      </c>
      <c r="CP113" s="135">
        <f>COUNTIF(TeguhKaryaCV, $A113)</f>
        <v/>
      </c>
      <c r="CQ113" s="135">
        <f>COUNTIF(TigaSerangkaiPustakaMandiriPT, $A113)</f>
        <v/>
      </c>
      <c r="CR113" s="135">
        <f>COUNTIF(TrubusSwadayaPT, $A113)</f>
        <v/>
      </c>
      <c r="CS113" s="135">
        <f>COUNTIF(UGMPress, $A113)</f>
        <v/>
      </c>
      <c r="CU113" s="36" t="n"/>
      <c r="CV113" s="36" t="n"/>
      <c r="CW113" s="36" t="n"/>
      <c r="CX113" s="36" t="n"/>
      <c r="CY113" s="36" t="n"/>
      <c r="CZ113" s="36" t="n"/>
      <c r="DA113" s="36" t="n"/>
      <c r="DB113" s="36" t="n"/>
      <c r="DC113" s="36" t="n"/>
      <c r="DD113" s="36" t="n"/>
      <c r="DE113" s="36" t="n"/>
      <c r="DF113" s="36" t="n"/>
      <c r="DG113" s="36" t="n"/>
      <c r="DH113" s="36" t="n"/>
      <c r="DI113" s="36" t="n"/>
      <c r="DJ113" s="36" t="n"/>
      <c r="DK113" s="36" t="n"/>
      <c r="DL113" s="36" t="n"/>
      <c r="DM113" s="36" t="n"/>
      <c r="DN113" s="36" t="n"/>
      <c r="DO113" s="36" t="n"/>
      <c r="DP113" s="36" t="n"/>
      <c r="DQ113" s="36" t="n"/>
      <c r="DR113" s="36" t="n"/>
      <c r="DS113" s="36" t="n"/>
      <c r="DT113" s="36" t="n"/>
      <c r="DU113" s="36" t="n"/>
      <c r="DV113" s="36" t="n"/>
      <c r="DW113" s="36" t="n"/>
      <c r="DX113" s="36" t="n"/>
      <c r="DY113" s="36" t="n"/>
      <c r="DZ113" s="36" t="n"/>
      <c r="EA113" s="36" t="n"/>
      <c r="EB113" s="36" t="n"/>
      <c r="EC113" s="36" t="n"/>
      <c r="ED113" s="36" t="n"/>
      <c r="EE113" s="36" t="n"/>
      <c r="EF113" s="36" t="n"/>
      <c r="EG113" s="36" t="n"/>
      <c r="EH113" s="36" t="n"/>
      <c r="EI113" s="36" t="n"/>
      <c r="EJ113" s="36" t="n"/>
      <c r="EK113" s="36" t="n"/>
      <c r="EL113" s="36" t="n"/>
      <c r="EM113" s="36" t="n"/>
      <c r="EN113" s="36" t="n"/>
    </row>
    <row r="114">
      <c r="A114" s="146" t="inlineStr">
        <is>
          <t>010.02</t>
        </is>
      </c>
      <c r="B114" s="146" t="inlineStr">
        <is>
          <t>Pengembangan Diri</t>
        </is>
      </c>
      <c r="C114" s="147">
        <f>SUM(E114:CS114)</f>
        <v/>
      </c>
      <c r="D114" s="147" t="n"/>
      <c r="E114" s="135">
        <f>COUNTIF(AlumniPT, $A114)</f>
        <v/>
      </c>
      <c r="F114" s="135">
        <f>COUNTIF(BalaiPustakaPT, $A114)</f>
        <v/>
      </c>
      <c r="G114" s="135">
        <f>COUNTIF(KytaJayaMandiriCV, $A114)</f>
        <v/>
      </c>
      <c r="H114" s="135">
        <f>COUNTIF(SindunataCV, $A114)</f>
        <v/>
      </c>
      <c r="I114" s="135">
        <f>COUNTIF(SyiahKualaUniversityPress, $A114)</f>
        <v/>
      </c>
      <c r="J114" s="135">
        <f>COUNTIF(UINMALIKIPRESS, $A114)</f>
        <v/>
      </c>
      <c r="K114" s="135">
        <f>COUNTIF(UNISMAPRESS, $A114)</f>
        <v/>
      </c>
      <c r="L114" s="135">
        <f>COUNTIF(UnitomoPress, $A114)</f>
        <v/>
      </c>
      <c r="M114" s="135">
        <f>COUNTIF(TITIANILMUCV, $A114)</f>
        <v/>
      </c>
      <c r="N114" s="135">
        <f>COUNTIF(AlqaprintJatinangor, $A114)</f>
        <v/>
      </c>
      <c r="O114" s="135">
        <f>COUNTIF(AnantaVidyaCV, $A114)</f>
        <v/>
      </c>
      <c r="P114" s="135">
        <f>COUNTIF(AndiOffsetCV, $A114)</f>
        <v/>
      </c>
      <c r="Q114" s="135">
        <f>COUNTIF(BestariBuanaMurniGroupPT, $A114)</f>
        <v/>
      </c>
      <c r="R114" s="135">
        <f>COUNTIF(BintangSemestaMediaCV, $A114)</f>
        <v/>
      </c>
      <c r="S114" s="135">
        <f>COUNTIF(BPKTodungSutanGunungMuliaPT, $A114)</f>
        <v/>
      </c>
      <c r="T114" s="135">
        <f>COUNTIF(BrataFancyMediaPT, $A114)</f>
        <v/>
      </c>
      <c r="U114" s="135">
        <f>COUNTIF(BudiUtamaCVDeepublish, $A114)</f>
        <v/>
      </c>
      <c r="V114" s="135">
        <f>COUNTIF(BukaBukuPustaka, $A114)</f>
        <v/>
      </c>
      <c r="W114" s="135">
        <f>COUNTIF(BUMIAKSARAPT, $A114)</f>
        <v/>
      </c>
      <c r="X114" s="135">
        <f>COUNTIF(CahayaDuabelasSemestaPT, $A114)</f>
        <v/>
      </c>
      <c r="Y114" s="135">
        <f>COUNTIF(CitraAdityaBaktiPT, $A114)</f>
        <v/>
      </c>
      <c r="Z114" s="135">
        <f>COUNTIF(DeltaEdukasiPrimaCV, $A114)</f>
        <v/>
      </c>
      <c r="AA114" s="135">
        <f>COUNTIF(DIANDRAPRIMAMITRAMEDIACV, $A114)</f>
        <v/>
      </c>
      <c r="AB114" s="135">
        <f>COUNTIF(DuniaPustakaJayaPT, $A114)</f>
        <v/>
      </c>
      <c r="AC114" s="135">
        <f>COUNTIF(DutaPustakaIndonesiaPT, $A114)</f>
        <v/>
      </c>
      <c r="AD114" s="135">
        <f>COUNTIF(ElementaMediaLiterasiPT, $A114)</f>
        <v/>
      </c>
      <c r="AE114" s="135">
        <f>COUNTIF(ElexMediaKomputindoPT, $A114)</f>
        <v/>
      </c>
      <c r="AF114" s="135">
        <f>COUNTIF(EraAdicitraIntermediaPT, $A114)</f>
        <v/>
      </c>
      <c r="AG114" s="135">
        <f>COUNTIF(GarudaMasSejahteraCV, $A114)</f>
        <v/>
      </c>
      <c r="AH114" s="135">
        <f>COUNTIF(GavaMediaCV, $A114)</f>
        <v/>
      </c>
      <c r="AI114" s="135">
        <f>COUNTIF(GemaInsani, $A114)</f>
        <v/>
      </c>
      <c r="AJ114" s="135">
        <f>COUNTIF(GrahaPrintamaSelarasCV, $A114)</f>
        <v/>
      </c>
      <c r="AK114" s="135">
        <f>COUNTIF(GramediaPustakaUtamaPT, $A114)</f>
        <v/>
      </c>
      <c r="AL114" s="135">
        <f>COUNTIF(GrasindoGramediaWidiaSaranaIndonesia, $A114)</f>
        <v/>
      </c>
      <c r="AM114" s="135">
        <f>COUNTIF(IndivaMediaKreasiPT, $A114)</f>
        <v/>
      </c>
      <c r="AN114" s="135">
        <f>COUNTIF(IndocampCV, $A114)</f>
        <v/>
      </c>
      <c r="AO114" s="135">
        <f>COUNTIF(IndonesiaEmasGroup, $A114)</f>
        <v/>
      </c>
      <c r="AP114" s="135">
        <f>COUNTIF(IntanPariwaraGrupCempakaPutihPT, $A114)</f>
        <v/>
      </c>
      <c r="AQ114" s="135">
        <f>COUNTIF(InteraCV, $A114)</f>
        <v/>
      </c>
      <c r="AR114" s="135">
        <f>COUNTIF(JejakPublisherCV, $A114)</f>
        <v/>
      </c>
      <c r="AS114" s="135">
        <f>COUNTIF(JejakPustaka, $A114)</f>
        <v/>
      </c>
      <c r="AT114" s="135">
        <f>COUNTIF(JepePressMediaUtamaPT, $A114)</f>
        <v/>
      </c>
      <c r="AU114" s="135">
        <f>COUNTIF(KanisiusPT, $A114)</f>
        <v/>
      </c>
      <c r="AV114" s="135">
        <f>COUNTIF(KesaintBlancIndahPT, $A114)</f>
        <v/>
      </c>
      <c r="AW114" s="135">
        <f>COUNTIF(KompasMediaNusantaraPenerbitBukuKompas, $A114)</f>
        <v/>
      </c>
      <c r="AX114" s="135">
        <f>COUNTIF(LanggamPustaka, $A114)</f>
        <v/>
      </c>
      <c r="AY114" s="135">
        <f>COUNTIF(LatifKittoMahesaPT, $A114)</f>
        <v/>
      </c>
      <c r="AZ114" s="135">
        <f>COUNTIF(LENTERAHATIPT, $A114)</f>
        <v/>
      </c>
      <c r="BA114" s="135">
        <f>COUNTIF(LenteraPustakaIndonesia, $A114)</f>
        <v/>
      </c>
      <c r="BB114" s="135">
        <f>COUNTIF(LiterasiNusantaraAbadiGroupPT, $A114)</f>
        <v/>
      </c>
      <c r="BC114" s="135">
        <f>COUNTIF(LiterindoBerkahKaryaPT, $A114)</f>
        <v/>
      </c>
      <c r="BD114" s="135">
        <f>COUNTIF(LOKAAKSARACV, $A114)</f>
        <v/>
      </c>
      <c r="BE114" s="135">
        <f>COUNTIF(LuximaMetroMediaPT, $A114)</f>
        <v/>
      </c>
      <c r="BF114" s="135">
        <f>COUNTIF(MandarMajuCV, $A114)</f>
        <v/>
      </c>
      <c r="BG114" s="135">
        <f>COUNTIF(MediaAkselerasi, $A114)</f>
        <v/>
      </c>
      <c r="BH114" s="135">
        <f>COUNTIF(MediaCendekiaMuslimCV, $A114)</f>
        <v/>
      </c>
      <c r="BI114" s="135">
        <f>COUNTIF(MediaDinamikaSelarasPT, $A114)</f>
        <v/>
      </c>
      <c r="BJ114" s="135">
        <f>COUNTIF(MediaKaryaPutraCV, $A114)</f>
        <v/>
      </c>
      <c r="BK114" s="135">
        <f>COUNTIF(MediaPressindoPT, $A114)</f>
        <v/>
      </c>
      <c r="BL114" s="135">
        <f>COUNTIF(MediantaraSemestaPT, $A114)</f>
        <v/>
      </c>
      <c r="BM114" s="135">
        <f>COUNTIF(MelaniaPublishingCV, $A114)</f>
        <v/>
      </c>
      <c r="BN114" s="135">
        <f>COUNTIF(MutiaraAksaraCV, $A114)</f>
        <v/>
      </c>
      <c r="BO114" s="135">
        <f>COUNTIF(NafalGlobalNusantaraPT, $A114)</f>
        <v/>
      </c>
      <c r="BP114" s="135">
        <f>COUNTIF(NiagaSwadayaPT, $A114)</f>
        <v/>
      </c>
      <c r="BQ114" s="135">
        <f>COUNTIF(NuansaCendekiaCV, $A114)</f>
        <v/>
      </c>
      <c r="BR114" s="135">
        <f>COUNTIF(PenebarSwadayaPT, $A114)</f>
        <v/>
      </c>
      <c r="BS114" s="135">
        <f>COUNTIF(PenerbitAdab, $A114)</f>
        <v/>
      </c>
      <c r="BT114" s="135">
        <f>COUNTIF(PenerbitEGC, $A114)</f>
        <v/>
      </c>
      <c r="BU114" s="135">
        <f>COUNTIF(PenerbitIPBPressPT, $A114)</f>
        <v/>
      </c>
      <c r="BV114" s="135">
        <f>COUNTIF(PenerbitSalemba, $A114)</f>
        <v/>
      </c>
      <c r="BW114" s="135">
        <f>COUNTIF(PohonCahayaSemestaPT, $A114)</f>
        <v/>
      </c>
      <c r="BX114" s="135">
        <f>COUNTIF(PranaDinamikaSejahteraPT, $A114)</f>
        <v/>
      </c>
      <c r="BY114" s="135">
        <f>COUNTIF(PrenadaMediaGroup, $A114)</f>
        <v/>
      </c>
      <c r="BZ114" s="135">
        <f>COUNTIF(PusatDatadanAnalisaTempoPT, $A114)</f>
        <v/>
      </c>
      <c r="CA114" s="135">
        <f>COUNTIF(PuspaSwaraPT, $A114)</f>
        <v/>
      </c>
      <c r="CB114" s="135">
        <f>COUNTIF(PustakaBaruPress, $A114)</f>
        <v/>
      </c>
      <c r="CC114" s="135">
        <f>COUNTIF(PustakaBengawanCV, $A114)</f>
        <v/>
      </c>
      <c r="CD114" s="135">
        <f>COUNTIF(PustakaRumahCintaCV, $A114)</f>
        <v/>
      </c>
      <c r="CE114" s="135">
        <f>COUNTIF(RajaGrafindoPersadaPT, $A114)</f>
        <v/>
      </c>
      <c r="CF114" s="135">
        <f>COUNTIF(RajawaliIntanCemerlang, $A114)</f>
        <v/>
      </c>
      <c r="CG114" s="135">
        <f>COUNTIF(RayyanaKomunikasindoPT, $A114)</f>
        <v/>
      </c>
      <c r="CH114" s="135">
        <f>COUNTIF(RefikaAditamaPT, $A114)</f>
        <v/>
      </c>
      <c r="CI114" s="135">
        <f>COUNTIF(RemajaRosdakaryaPT, $A114)</f>
        <v/>
      </c>
      <c r="CJ114" s="135">
        <f>COUNTIF(ReneTurosIndonesiaPT, $A114)</f>
        <v/>
      </c>
      <c r="CK114" s="135">
        <f>COUNTIF(SaranaPancakaryaNusaPT, $A114)</f>
        <v/>
      </c>
      <c r="CL114" s="135">
        <f>COUNTIF(ScopindoMediaPustakaPT, $A114)</f>
        <v/>
      </c>
      <c r="CM114" s="135">
        <f>COUNTIF(SetiAjiCV, $A114)</f>
        <v/>
      </c>
      <c r="CN114" s="135">
        <f>COUNTIF(SinergiPrimaMagnaCV, $A114)</f>
        <v/>
      </c>
      <c r="CO114" s="135">
        <f>COUNTIF(TazkiaInvestindoUtamaPT, $A114)</f>
        <v/>
      </c>
      <c r="CP114" s="135">
        <f>COUNTIF(TeguhKaryaCV, $A114)</f>
        <v/>
      </c>
      <c r="CQ114" s="135">
        <f>COUNTIF(TigaSerangkaiPustakaMandiriPT, $A114)</f>
        <v/>
      </c>
      <c r="CR114" s="135">
        <f>COUNTIF(TrubusSwadayaPT, $A114)</f>
        <v/>
      </c>
      <c r="CS114" s="135">
        <f>COUNTIF(UGMPress, $A114)</f>
        <v/>
      </c>
      <c r="CU114" s="36" t="n"/>
      <c r="CV114" s="36" t="n"/>
      <c r="CW114" s="36" t="n"/>
      <c r="CX114" s="36" t="n"/>
      <c r="CY114" s="36" t="n"/>
      <c r="CZ114" s="36" t="n"/>
      <c r="DA114" s="36" t="n"/>
      <c r="DB114" s="36" t="n"/>
      <c r="DC114" s="36" t="n"/>
      <c r="DD114" s="36" t="n"/>
      <c r="DE114" s="36" t="n"/>
      <c r="DF114" s="36" t="n"/>
      <c r="DG114" s="36" t="n"/>
      <c r="DH114" s="36" t="n"/>
      <c r="DI114" s="36" t="n"/>
      <c r="DJ114" s="36" t="n"/>
      <c r="DK114" s="36" t="n"/>
      <c r="DL114" s="36" t="n"/>
      <c r="DM114" s="36" t="n"/>
      <c r="DN114" s="36" t="n"/>
      <c r="DO114" s="36" t="n"/>
      <c r="DP114" s="36" t="n"/>
      <c r="DQ114" s="36" t="n"/>
      <c r="DR114" s="36" t="n"/>
      <c r="DS114" s="36" t="n"/>
      <c r="DT114" s="36" t="n"/>
      <c r="DU114" s="36" t="n"/>
      <c r="DV114" s="36" t="n"/>
      <c r="DW114" s="36" t="n"/>
      <c r="DX114" s="36" t="n"/>
      <c r="DY114" s="36" t="n"/>
      <c r="DZ114" s="36" t="n"/>
      <c r="EA114" s="36" t="n"/>
      <c r="EB114" s="36" t="n"/>
      <c r="EC114" s="36" t="n"/>
      <c r="ED114" s="36" t="n"/>
      <c r="EE114" s="36" t="n"/>
      <c r="EF114" s="36" t="n"/>
      <c r="EG114" s="36" t="n"/>
      <c r="EH114" s="36" t="n"/>
      <c r="EI114" s="36" t="n"/>
      <c r="EJ114" s="36" t="n"/>
      <c r="EK114" s="36" t="n"/>
      <c r="EL114" s="36" t="n"/>
      <c r="EM114" s="36" t="n"/>
      <c r="EN114" s="36" t="n"/>
    </row>
    <row r="115">
      <c r="A115" s="146" t="inlineStr">
        <is>
          <t>010.03</t>
        </is>
      </c>
      <c r="B115" s="146" t="inlineStr">
        <is>
          <t>Motivasi</t>
        </is>
      </c>
      <c r="C115" s="147">
        <f>SUM(E115:CS115)</f>
        <v/>
      </c>
      <c r="D115" s="147" t="n"/>
      <c r="E115" s="135">
        <f>COUNTIF(AlumniPT, $A115)</f>
        <v/>
      </c>
      <c r="F115" s="135">
        <f>COUNTIF(BalaiPustakaPT, $A115)</f>
        <v/>
      </c>
      <c r="G115" s="135">
        <f>COUNTIF(KytaJayaMandiriCV, $A115)</f>
        <v/>
      </c>
      <c r="H115" s="135">
        <f>COUNTIF(SindunataCV, $A115)</f>
        <v/>
      </c>
      <c r="I115" s="135">
        <f>COUNTIF(SyiahKualaUniversityPress, $A115)</f>
        <v/>
      </c>
      <c r="J115" s="135">
        <f>COUNTIF(UINMALIKIPRESS, $A115)</f>
        <v/>
      </c>
      <c r="K115" s="135">
        <f>COUNTIF(UNISMAPRESS, $A115)</f>
        <v/>
      </c>
      <c r="L115" s="135">
        <f>COUNTIF(UnitomoPress, $A115)</f>
        <v/>
      </c>
      <c r="M115" s="135">
        <f>COUNTIF(TITIANILMUCV, $A115)</f>
        <v/>
      </c>
      <c r="N115" s="135">
        <f>COUNTIF(AlqaprintJatinangor, $A115)</f>
        <v/>
      </c>
      <c r="O115" s="135">
        <f>COUNTIF(AnantaVidyaCV, $A115)</f>
        <v/>
      </c>
      <c r="P115" s="135">
        <f>COUNTIF(AndiOffsetCV, $A115)</f>
        <v/>
      </c>
      <c r="Q115" s="135">
        <f>COUNTIF(BestariBuanaMurniGroupPT, $A115)</f>
        <v/>
      </c>
      <c r="R115" s="135">
        <f>COUNTIF(BintangSemestaMediaCV, $A115)</f>
        <v/>
      </c>
      <c r="S115" s="135">
        <f>COUNTIF(BPKTodungSutanGunungMuliaPT, $A115)</f>
        <v/>
      </c>
      <c r="T115" s="135">
        <f>COUNTIF(BrataFancyMediaPT, $A115)</f>
        <v/>
      </c>
      <c r="U115" s="135">
        <f>COUNTIF(BudiUtamaCVDeepublish, $A115)</f>
        <v/>
      </c>
      <c r="V115" s="135">
        <f>COUNTIF(BukaBukuPustaka, $A115)</f>
        <v/>
      </c>
      <c r="W115" s="135">
        <f>COUNTIF(BUMIAKSARAPT, $A115)</f>
        <v/>
      </c>
      <c r="X115" s="135">
        <f>COUNTIF(CahayaDuabelasSemestaPT, $A115)</f>
        <v/>
      </c>
      <c r="Y115" s="135">
        <f>COUNTIF(CitraAdityaBaktiPT, $A115)</f>
        <v/>
      </c>
      <c r="Z115" s="135">
        <f>COUNTIF(DeltaEdukasiPrimaCV, $A115)</f>
        <v/>
      </c>
      <c r="AA115" s="135">
        <f>COUNTIF(DIANDRAPRIMAMITRAMEDIACV, $A115)</f>
        <v/>
      </c>
      <c r="AB115" s="135">
        <f>COUNTIF(DuniaPustakaJayaPT, $A115)</f>
        <v/>
      </c>
      <c r="AC115" s="135">
        <f>COUNTIF(DutaPustakaIndonesiaPT, $A115)</f>
        <v/>
      </c>
      <c r="AD115" s="135">
        <f>COUNTIF(ElementaMediaLiterasiPT, $A115)</f>
        <v/>
      </c>
      <c r="AE115" s="135">
        <f>COUNTIF(ElexMediaKomputindoPT, $A115)</f>
        <v/>
      </c>
      <c r="AF115" s="135">
        <f>COUNTIF(EraAdicitraIntermediaPT, $A115)</f>
        <v/>
      </c>
      <c r="AG115" s="135">
        <f>COUNTIF(GarudaMasSejahteraCV, $A115)</f>
        <v/>
      </c>
      <c r="AH115" s="135">
        <f>COUNTIF(GavaMediaCV, $A115)</f>
        <v/>
      </c>
      <c r="AI115" s="135">
        <f>COUNTIF(GemaInsani, $A115)</f>
        <v/>
      </c>
      <c r="AJ115" s="135">
        <f>COUNTIF(GrahaPrintamaSelarasCV, $A115)</f>
        <v/>
      </c>
      <c r="AK115" s="135">
        <f>COUNTIF(GramediaPustakaUtamaPT, $A115)</f>
        <v/>
      </c>
      <c r="AL115" s="135">
        <f>COUNTIF(GrasindoGramediaWidiaSaranaIndonesia, $A115)</f>
        <v/>
      </c>
      <c r="AM115" s="135">
        <f>COUNTIF(IndivaMediaKreasiPT, $A115)</f>
        <v/>
      </c>
      <c r="AN115" s="135">
        <f>COUNTIF(IndocampCV, $A115)</f>
        <v/>
      </c>
      <c r="AO115" s="135">
        <f>COUNTIF(IndonesiaEmasGroup, $A115)</f>
        <v/>
      </c>
      <c r="AP115" s="135">
        <f>COUNTIF(IntanPariwaraGrupCempakaPutihPT, $A115)</f>
        <v/>
      </c>
      <c r="AQ115" s="135">
        <f>COUNTIF(InteraCV, $A115)</f>
        <v/>
      </c>
      <c r="AR115" s="135">
        <f>COUNTIF(JejakPublisherCV, $A115)</f>
        <v/>
      </c>
      <c r="AS115" s="135">
        <f>COUNTIF(JejakPustaka, $A115)</f>
        <v/>
      </c>
      <c r="AT115" s="135">
        <f>COUNTIF(JepePressMediaUtamaPT, $A115)</f>
        <v/>
      </c>
      <c r="AU115" s="135">
        <f>COUNTIF(KanisiusPT, $A115)</f>
        <v/>
      </c>
      <c r="AV115" s="135">
        <f>COUNTIF(KesaintBlancIndahPT, $A115)</f>
        <v/>
      </c>
      <c r="AW115" s="135">
        <f>COUNTIF(KompasMediaNusantaraPenerbitBukuKompas, $A115)</f>
        <v/>
      </c>
      <c r="AX115" s="135">
        <f>COUNTIF(LanggamPustaka, $A115)</f>
        <v/>
      </c>
      <c r="AY115" s="135">
        <f>COUNTIF(LatifKittoMahesaPT, $A115)</f>
        <v/>
      </c>
      <c r="AZ115" s="135">
        <f>COUNTIF(LENTERAHATIPT, $A115)</f>
        <v/>
      </c>
      <c r="BA115" s="135">
        <f>COUNTIF(LenteraPustakaIndonesia, $A115)</f>
        <v/>
      </c>
      <c r="BB115" s="135">
        <f>COUNTIF(LiterasiNusantaraAbadiGroupPT, $A115)</f>
        <v/>
      </c>
      <c r="BC115" s="135">
        <f>COUNTIF(LiterindoBerkahKaryaPT, $A115)</f>
        <v/>
      </c>
      <c r="BD115" s="135">
        <f>COUNTIF(LOKAAKSARACV, $A115)</f>
        <v/>
      </c>
      <c r="BE115" s="135">
        <f>COUNTIF(LuximaMetroMediaPT, $A115)</f>
        <v/>
      </c>
      <c r="BF115" s="135">
        <f>COUNTIF(MandarMajuCV, $A115)</f>
        <v/>
      </c>
      <c r="BG115" s="135">
        <f>COUNTIF(MediaAkselerasi, $A115)</f>
        <v/>
      </c>
      <c r="BH115" s="135">
        <f>COUNTIF(MediaCendekiaMuslimCV, $A115)</f>
        <v/>
      </c>
      <c r="BI115" s="135">
        <f>COUNTIF(MediaDinamikaSelarasPT, $A115)</f>
        <v/>
      </c>
      <c r="BJ115" s="135">
        <f>COUNTIF(MediaKaryaPutraCV, $A115)</f>
        <v/>
      </c>
      <c r="BK115" s="135">
        <f>COUNTIF(MediaPressindoPT, $A115)</f>
        <v/>
      </c>
      <c r="BL115" s="135">
        <f>COUNTIF(MediantaraSemestaPT, $A115)</f>
        <v/>
      </c>
      <c r="BM115" s="135">
        <f>COUNTIF(MelaniaPublishingCV, $A115)</f>
        <v/>
      </c>
      <c r="BN115" s="135">
        <f>COUNTIF(MutiaraAksaraCV, $A115)</f>
        <v/>
      </c>
      <c r="BO115" s="135">
        <f>COUNTIF(NafalGlobalNusantaraPT, $A115)</f>
        <v/>
      </c>
      <c r="BP115" s="135">
        <f>COUNTIF(NiagaSwadayaPT, $A115)</f>
        <v/>
      </c>
      <c r="BQ115" s="135">
        <f>COUNTIF(NuansaCendekiaCV, $A115)</f>
        <v/>
      </c>
      <c r="BR115" s="135">
        <f>COUNTIF(PenebarSwadayaPT, $A115)</f>
        <v/>
      </c>
      <c r="BS115" s="135">
        <f>COUNTIF(PenerbitAdab, $A115)</f>
        <v/>
      </c>
      <c r="BT115" s="135">
        <f>COUNTIF(PenerbitEGC, $A115)</f>
        <v/>
      </c>
      <c r="BU115" s="135">
        <f>COUNTIF(PenerbitIPBPressPT, $A115)</f>
        <v/>
      </c>
      <c r="BV115" s="135">
        <f>COUNTIF(PenerbitSalemba, $A115)</f>
        <v/>
      </c>
      <c r="BW115" s="135">
        <f>COUNTIF(PohonCahayaSemestaPT, $A115)</f>
        <v/>
      </c>
      <c r="BX115" s="135">
        <f>COUNTIF(PranaDinamikaSejahteraPT, $A115)</f>
        <v/>
      </c>
      <c r="BY115" s="135">
        <f>COUNTIF(PrenadaMediaGroup, $A115)</f>
        <v/>
      </c>
      <c r="BZ115" s="135">
        <f>COUNTIF(PusatDatadanAnalisaTempoPT, $A115)</f>
        <v/>
      </c>
      <c r="CA115" s="135">
        <f>COUNTIF(PuspaSwaraPT, $A115)</f>
        <v/>
      </c>
      <c r="CB115" s="135">
        <f>COUNTIF(PustakaBaruPress, $A115)</f>
        <v/>
      </c>
      <c r="CC115" s="135">
        <f>COUNTIF(PustakaBengawanCV, $A115)</f>
        <v/>
      </c>
      <c r="CD115" s="135">
        <f>COUNTIF(PustakaRumahCintaCV, $A115)</f>
        <v/>
      </c>
      <c r="CE115" s="135">
        <f>COUNTIF(RajaGrafindoPersadaPT, $A115)</f>
        <v/>
      </c>
      <c r="CF115" s="135">
        <f>COUNTIF(RajawaliIntanCemerlang, $A115)</f>
        <v/>
      </c>
      <c r="CG115" s="135">
        <f>COUNTIF(RayyanaKomunikasindoPT, $A115)</f>
        <v/>
      </c>
      <c r="CH115" s="135">
        <f>COUNTIF(RefikaAditamaPT, $A115)</f>
        <v/>
      </c>
      <c r="CI115" s="135">
        <f>COUNTIF(RemajaRosdakaryaPT, $A115)</f>
        <v/>
      </c>
      <c r="CJ115" s="135">
        <f>COUNTIF(ReneTurosIndonesiaPT, $A115)</f>
        <v/>
      </c>
      <c r="CK115" s="135">
        <f>COUNTIF(SaranaPancakaryaNusaPT, $A115)</f>
        <v/>
      </c>
      <c r="CL115" s="135">
        <f>COUNTIF(ScopindoMediaPustakaPT, $A115)</f>
        <v/>
      </c>
      <c r="CM115" s="135">
        <f>COUNTIF(SetiAjiCV, $A115)</f>
        <v/>
      </c>
      <c r="CN115" s="135">
        <f>COUNTIF(SinergiPrimaMagnaCV, $A115)</f>
        <v/>
      </c>
      <c r="CO115" s="135">
        <f>COUNTIF(TazkiaInvestindoUtamaPT, $A115)</f>
        <v/>
      </c>
      <c r="CP115" s="135">
        <f>COUNTIF(TeguhKaryaCV, $A115)</f>
        <v/>
      </c>
      <c r="CQ115" s="135">
        <f>COUNTIF(TigaSerangkaiPustakaMandiriPT, $A115)</f>
        <v/>
      </c>
      <c r="CR115" s="135">
        <f>COUNTIF(TrubusSwadayaPT, $A115)</f>
        <v/>
      </c>
      <c r="CS115" s="135">
        <f>COUNTIF(UGMPress, $A115)</f>
        <v/>
      </c>
      <c r="CU115" s="36" t="n"/>
      <c r="CV115" s="36" t="n"/>
      <c r="CW115" s="36" t="n"/>
      <c r="CX115" s="36" t="n"/>
      <c r="CY115" s="36" t="n"/>
      <c r="CZ115" s="36" t="n"/>
      <c r="DA115" s="36" t="n"/>
      <c r="DB115" s="36" t="n"/>
      <c r="DC115" s="36" t="n"/>
      <c r="DD115" s="36" t="n"/>
      <c r="DE115" s="36" t="n"/>
      <c r="DF115" s="36" t="n"/>
      <c r="DG115" s="36" t="n"/>
      <c r="DH115" s="36" t="n"/>
      <c r="DI115" s="36" t="n"/>
      <c r="DJ115" s="36" t="n"/>
      <c r="DK115" s="36" t="n"/>
      <c r="DL115" s="36" t="n"/>
      <c r="DM115" s="36" t="n"/>
      <c r="DN115" s="36" t="n"/>
      <c r="DO115" s="36" t="n"/>
      <c r="DP115" s="36" t="n"/>
      <c r="DQ115" s="36" t="n"/>
      <c r="DR115" s="36" t="n"/>
      <c r="DS115" s="36" t="n"/>
      <c r="DT115" s="36" t="n"/>
      <c r="DU115" s="36" t="n"/>
      <c r="DV115" s="36" t="n"/>
      <c r="DW115" s="36" t="n"/>
      <c r="DX115" s="36" t="n"/>
      <c r="DY115" s="36" t="n"/>
      <c r="DZ115" s="36" t="n"/>
      <c r="EA115" s="36" t="n"/>
      <c r="EB115" s="36" t="n"/>
      <c r="EC115" s="36" t="n"/>
      <c r="ED115" s="36" t="n"/>
      <c r="EE115" s="36" t="n"/>
      <c r="EF115" s="36" t="n"/>
      <c r="EG115" s="36" t="n"/>
      <c r="EH115" s="36" t="n"/>
      <c r="EI115" s="36" t="n"/>
      <c r="EJ115" s="36" t="n"/>
      <c r="EK115" s="36" t="n"/>
      <c r="EL115" s="36" t="n"/>
      <c r="EM115" s="36" t="n"/>
      <c r="EN115" s="36" t="n"/>
    </row>
    <row r="116">
      <c r="A116" s="146" t="inlineStr">
        <is>
          <t>010.04</t>
        </is>
      </c>
      <c r="B116" s="146" t="inlineStr">
        <is>
          <t>Tip dan Trik</t>
        </is>
      </c>
      <c r="C116" s="147">
        <f>SUM(E116:CS116)</f>
        <v/>
      </c>
      <c r="D116" s="147" t="n"/>
      <c r="E116" s="135">
        <f>COUNTIF(AlumniPT, $A116)</f>
        <v/>
      </c>
      <c r="F116" s="135">
        <f>COUNTIF(BalaiPustakaPT, $A116)</f>
        <v/>
      </c>
      <c r="G116" s="135">
        <f>COUNTIF(KytaJayaMandiriCV, $A116)</f>
        <v/>
      </c>
      <c r="H116" s="135">
        <f>COUNTIF(SindunataCV, $A116)</f>
        <v/>
      </c>
      <c r="I116" s="135">
        <f>COUNTIF(SyiahKualaUniversityPress, $A116)</f>
        <v/>
      </c>
      <c r="J116" s="135">
        <f>COUNTIF(UINMALIKIPRESS, $A116)</f>
        <v/>
      </c>
      <c r="K116" s="135">
        <f>COUNTIF(UNISMAPRESS, $A116)</f>
        <v/>
      </c>
      <c r="L116" s="135">
        <f>COUNTIF(UnitomoPress, $A116)</f>
        <v/>
      </c>
      <c r="M116" s="135">
        <f>COUNTIF(TITIANILMUCV, $A116)</f>
        <v/>
      </c>
      <c r="N116" s="135">
        <f>COUNTIF(AlqaprintJatinangor, $A116)</f>
        <v/>
      </c>
      <c r="O116" s="135">
        <f>COUNTIF(AnantaVidyaCV, $A116)</f>
        <v/>
      </c>
      <c r="P116" s="135">
        <f>COUNTIF(AndiOffsetCV, $A116)</f>
        <v/>
      </c>
      <c r="Q116" s="135">
        <f>COUNTIF(BestariBuanaMurniGroupPT, $A116)</f>
        <v/>
      </c>
      <c r="R116" s="135">
        <f>COUNTIF(BintangSemestaMediaCV, $A116)</f>
        <v/>
      </c>
      <c r="S116" s="135">
        <f>COUNTIF(BPKTodungSutanGunungMuliaPT, $A116)</f>
        <v/>
      </c>
      <c r="T116" s="135">
        <f>COUNTIF(BrataFancyMediaPT, $A116)</f>
        <v/>
      </c>
      <c r="U116" s="135">
        <f>COUNTIF(BudiUtamaCVDeepublish, $A116)</f>
        <v/>
      </c>
      <c r="V116" s="135">
        <f>COUNTIF(BukaBukuPustaka, $A116)</f>
        <v/>
      </c>
      <c r="W116" s="135">
        <f>COUNTIF(BUMIAKSARAPT, $A116)</f>
        <v/>
      </c>
      <c r="X116" s="135">
        <f>COUNTIF(CahayaDuabelasSemestaPT, $A116)</f>
        <v/>
      </c>
      <c r="Y116" s="135">
        <f>COUNTIF(CitraAdityaBaktiPT, $A116)</f>
        <v/>
      </c>
      <c r="Z116" s="135">
        <f>COUNTIF(DeltaEdukasiPrimaCV, $A116)</f>
        <v/>
      </c>
      <c r="AA116" s="135">
        <f>COUNTIF(DIANDRAPRIMAMITRAMEDIACV, $A116)</f>
        <v/>
      </c>
      <c r="AB116" s="135">
        <f>COUNTIF(DuniaPustakaJayaPT, $A116)</f>
        <v/>
      </c>
      <c r="AC116" s="135">
        <f>COUNTIF(DutaPustakaIndonesiaPT, $A116)</f>
        <v/>
      </c>
      <c r="AD116" s="135">
        <f>COUNTIF(ElementaMediaLiterasiPT, $A116)</f>
        <v/>
      </c>
      <c r="AE116" s="135">
        <f>COUNTIF(ElexMediaKomputindoPT, $A116)</f>
        <v/>
      </c>
      <c r="AF116" s="135">
        <f>COUNTIF(EraAdicitraIntermediaPT, $A116)</f>
        <v/>
      </c>
      <c r="AG116" s="135">
        <f>COUNTIF(GarudaMasSejahteraCV, $A116)</f>
        <v/>
      </c>
      <c r="AH116" s="135">
        <f>COUNTIF(GavaMediaCV, $A116)</f>
        <v/>
      </c>
      <c r="AI116" s="135">
        <f>COUNTIF(GemaInsani, $A116)</f>
        <v/>
      </c>
      <c r="AJ116" s="135">
        <f>COUNTIF(GrahaPrintamaSelarasCV, $A116)</f>
        <v/>
      </c>
      <c r="AK116" s="135">
        <f>COUNTIF(GramediaPustakaUtamaPT, $A116)</f>
        <v/>
      </c>
      <c r="AL116" s="135">
        <f>COUNTIF(GrasindoGramediaWidiaSaranaIndonesia, $A116)</f>
        <v/>
      </c>
      <c r="AM116" s="135">
        <f>COUNTIF(IndivaMediaKreasiPT, $A116)</f>
        <v/>
      </c>
      <c r="AN116" s="135">
        <f>COUNTIF(IndocampCV, $A116)</f>
        <v/>
      </c>
      <c r="AO116" s="135">
        <f>COUNTIF(IndonesiaEmasGroup, $A116)</f>
        <v/>
      </c>
      <c r="AP116" s="135">
        <f>COUNTIF(IntanPariwaraGrupCempakaPutihPT, $A116)</f>
        <v/>
      </c>
      <c r="AQ116" s="135">
        <f>COUNTIF(InteraCV, $A116)</f>
        <v/>
      </c>
      <c r="AR116" s="135">
        <f>COUNTIF(JejakPublisherCV, $A116)</f>
        <v/>
      </c>
      <c r="AS116" s="135">
        <f>COUNTIF(JejakPustaka, $A116)</f>
        <v/>
      </c>
      <c r="AT116" s="135">
        <f>COUNTIF(JepePressMediaUtamaPT, $A116)</f>
        <v/>
      </c>
      <c r="AU116" s="135">
        <f>COUNTIF(KanisiusPT, $A116)</f>
        <v/>
      </c>
      <c r="AV116" s="135">
        <f>COUNTIF(KesaintBlancIndahPT, $A116)</f>
        <v/>
      </c>
      <c r="AW116" s="135">
        <f>COUNTIF(KompasMediaNusantaraPenerbitBukuKompas, $A116)</f>
        <v/>
      </c>
      <c r="AX116" s="135">
        <f>COUNTIF(LanggamPustaka, $A116)</f>
        <v/>
      </c>
      <c r="AY116" s="135">
        <f>COUNTIF(LatifKittoMahesaPT, $A116)</f>
        <v/>
      </c>
      <c r="AZ116" s="135">
        <f>COUNTIF(LENTERAHATIPT, $A116)</f>
        <v/>
      </c>
      <c r="BA116" s="135">
        <f>COUNTIF(LenteraPustakaIndonesia, $A116)</f>
        <v/>
      </c>
      <c r="BB116" s="135">
        <f>COUNTIF(LiterasiNusantaraAbadiGroupPT, $A116)</f>
        <v/>
      </c>
      <c r="BC116" s="135">
        <f>COUNTIF(LiterindoBerkahKaryaPT, $A116)</f>
        <v/>
      </c>
      <c r="BD116" s="135">
        <f>COUNTIF(LOKAAKSARACV, $A116)</f>
        <v/>
      </c>
      <c r="BE116" s="135">
        <f>COUNTIF(LuximaMetroMediaPT, $A116)</f>
        <v/>
      </c>
      <c r="BF116" s="135">
        <f>COUNTIF(MandarMajuCV, $A116)</f>
        <v/>
      </c>
      <c r="BG116" s="135">
        <f>COUNTIF(MediaAkselerasi, $A116)</f>
        <v/>
      </c>
      <c r="BH116" s="135">
        <f>COUNTIF(MediaCendekiaMuslimCV, $A116)</f>
        <v/>
      </c>
      <c r="BI116" s="135">
        <f>COUNTIF(MediaDinamikaSelarasPT, $A116)</f>
        <v/>
      </c>
      <c r="BJ116" s="135">
        <f>COUNTIF(MediaKaryaPutraCV, $A116)</f>
        <v/>
      </c>
      <c r="BK116" s="135">
        <f>COUNTIF(MediaPressindoPT, $A116)</f>
        <v/>
      </c>
      <c r="BL116" s="135">
        <f>COUNTIF(MediantaraSemestaPT, $A116)</f>
        <v/>
      </c>
      <c r="BM116" s="135">
        <f>COUNTIF(MelaniaPublishingCV, $A116)</f>
        <v/>
      </c>
      <c r="BN116" s="135">
        <f>COUNTIF(MutiaraAksaraCV, $A116)</f>
        <v/>
      </c>
      <c r="BO116" s="135">
        <f>COUNTIF(NafalGlobalNusantaraPT, $A116)</f>
        <v/>
      </c>
      <c r="BP116" s="135">
        <f>COUNTIF(NiagaSwadayaPT, $A116)</f>
        <v/>
      </c>
      <c r="BQ116" s="135">
        <f>COUNTIF(NuansaCendekiaCV, $A116)</f>
        <v/>
      </c>
      <c r="BR116" s="135">
        <f>COUNTIF(PenebarSwadayaPT, $A116)</f>
        <v/>
      </c>
      <c r="BS116" s="135">
        <f>COUNTIF(PenerbitAdab, $A116)</f>
        <v/>
      </c>
      <c r="BT116" s="135">
        <f>COUNTIF(PenerbitEGC, $A116)</f>
        <v/>
      </c>
      <c r="BU116" s="135">
        <f>COUNTIF(PenerbitIPBPressPT, $A116)</f>
        <v/>
      </c>
      <c r="BV116" s="135">
        <f>COUNTIF(PenerbitSalemba, $A116)</f>
        <v/>
      </c>
      <c r="BW116" s="135">
        <f>COUNTIF(PohonCahayaSemestaPT, $A116)</f>
        <v/>
      </c>
      <c r="BX116" s="135">
        <f>COUNTIF(PranaDinamikaSejahteraPT, $A116)</f>
        <v/>
      </c>
      <c r="BY116" s="135">
        <f>COUNTIF(PrenadaMediaGroup, $A116)</f>
        <v/>
      </c>
      <c r="BZ116" s="135">
        <f>COUNTIF(PusatDatadanAnalisaTempoPT, $A116)</f>
        <v/>
      </c>
      <c r="CA116" s="135">
        <f>COUNTIF(PuspaSwaraPT, $A116)</f>
        <v/>
      </c>
      <c r="CB116" s="135">
        <f>COUNTIF(PustakaBaruPress, $A116)</f>
        <v/>
      </c>
      <c r="CC116" s="135">
        <f>COUNTIF(PustakaBengawanCV, $A116)</f>
        <v/>
      </c>
      <c r="CD116" s="135">
        <f>COUNTIF(PustakaRumahCintaCV, $A116)</f>
        <v/>
      </c>
      <c r="CE116" s="135">
        <f>COUNTIF(RajaGrafindoPersadaPT, $A116)</f>
        <v/>
      </c>
      <c r="CF116" s="135">
        <f>COUNTIF(RajawaliIntanCemerlang, $A116)</f>
        <v/>
      </c>
      <c r="CG116" s="135">
        <f>COUNTIF(RayyanaKomunikasindoPT, $A116)</f>
        <v/>
      </c>
      <c r="CH116" s="135">
        <f>COUNTIF(RefikaAditamaPT, $A116)</f>
        <v/>
      </c>
      <c r="CI116" s="135">
        <f>COUNTIF(RemajaRosdakaryaPT, $A116)</f>
        <v/>
      </c>
      <c r="CJ116" s="135">
        <f>COUNTIF(ReneTurosIndonesiaPT, $A116)</f>
        <v/>
      </c>
      <c r="CK116" s="135">
        <f>COUNTIF(SaranaPancakaryaNusaPT, $A116)</f>
        <v/>
      </c>
      <c r="CL116" s="135">
        <f>COUNTIF(ScopindoMediaPustakaPT, $A116)</f>
        <v/>
      </c>
      <c r="CM116" s="135">
        <f>COUNTIF(SetiAjiCV, $A116)</f>
        <v/>
      </c>
      <c r="CN116" s="135">
        <f>COUNTIF(SinergiPrimaMagnaCV, $A116)</f>
        <v/>
      </c>
      <c r="CO116" s="135">
        <f>COUNTIF(TazkiaInvestindoUtamaPT, $A116)</f>
        <v/>
      </c>
      <c r="CP116" s="135">
        <f>COUNTIF(TeguhKaryaCV, $A116)</f>
        <v/>
      </c>
      <c r="CQ116" s="135">
        <f>COUNTIF(TigaSerangkaiPustakaMandiriPT, $A116)</f>
        <v/>
      </c>
      <c r="CR116" s="135">
        <f>COUNTIF(TrubusSwadayaPT, $A116)</f>
        <v/>
      </c>
      <c r="CS116" s="135">
        <f>COUNTIF(UGMPress, $A116)</f>
        <v/>
      </c>
      <c r="CU116" s="36" t="n"/>
      <c r="CV116" s="36" t="n"/>
      <c r="CW116" s="36" t="n"/>
      <c r="CX116" s="36" t="n"/>
      <c r="CY116" s="36" t="n"/>
      <c r="CZ116" s="36" t="n"/>
      <c r="DA116" s="36" t="n"/>
      <c r="DB116" s="36" t="n"/>
      <c r="DC116" s="36" t="n"/>
      <c r="DD116" s="36" t="n"/>
      <c r="DE116" s="36" t="n"/>
      <c r="DF116" s="36" t="n"/>
      <c r="DG116" s="36" t="n"/>
      <c r="DH116" s="36" t="n"/>
      <c r="DI116" s="36" t="n"/>
      <c r="DJ116" s="36" t="n"/>
      <c r="DK116" s="36" t="n"/>
      <c r="DL116" s="36" t="n"/>
      <c r="DM116" s="36" t="n"/>
      <c r="DN116" s="36" t="n"/>
      <c r="DO116" s="36" t="n"/>
      <c r="DP116" s="36" t="n"/>
      <c r="DQ116" s="36" t="n"/>
      <c r="DR116" s="36" t="n"/>
      <c r="DS116" s="36" t="n"/>
      <c r="DT116" s="36" t="n"/>
      <c r="DU116" s="36" t="n"/>
      <c r="DV116" s="36" t="n"/>
      <c r="DW116" s="36" t="n"/>
      <c r="DX116" s="36" t="n"/>
      <c r="DY116" s="36" t="n"/>
      <c r="DZ116" s="36" t="n"/>
      <c r="EA116" s="36" t="n"/>
      <c r="EB116" s="36" t="n"/>
      <c r="EC116" s="36" t="n"/>
      <c r="ED116" s="36" t="n"/>
      <c r="EE116" s="36" t="n"/>
      <c r="EF116" s="36" t="n"/>
      <c r="EG116" s="36" t="n"/>
      <c r="EH116" s="36" t="n"/>
      <c r="EI116" s="36" t="n"/>
      <c r="EJ116" s="36" t="n"/>
      <c r="EK116" s="36" t="n"/>
      <c r="EL116" s="36" t="n"/>
      <c r="EM116" s="36" t="n"/>
      <c r="EN116" s="36" t="n"/>
    </row>
    <row r="117">
      <c r="A117" s="146" t="inlineStr">
        <is>
          <t>010.05</t>
        </is>
      </c>
      <c r="B117" s="152" t="inlineStr">
        <is>
          <t>Inspirasi</t>
        </is>
      </c>
      <c r="C117" s="147">
        <f>SUM(E117:CS117)</f>
        <v/>
      </c>
      <c r="D117" s="147" t="n"/>
      <c r="E117" s="135">
        <f>COUNTIF(AlumniPT, $A117)</f>
        <v/>
      </c>
      <c r="F117" s="135">
        <f>COUNTIF(BalaiPustakaPT, $A117)</f>
        <v/>
      </c>
      <c r="G117" s="135">
        <f>COUNTIF(KytaJayaMandiriCV, $A117)</f>
        <v/>
      </c>
      <c r="H117" s="135">
        <f>COUNTIF(SindunataCV, $A117)</f>
        <v/>
      </c>
      <c r="I117" s="135">
        <f>COUNTIF(SyiahKualaUniversityPress, $A117)</f>
        <v/>
      </c>
      <c r="J117" s="135">
        <f>COUNTIF(UINMALIKIPRESS, $A117)</f>
        <v/>
      </c>
      <c r="K117" s="135">
        <f>COUNTIF(UNISMAPRESS, $A117)</f>
        <v/>
      </c>
      <c r="L117" s="135">
        <f>COUNTIF(UnitomoPress, $A117)</f>
        <v/>
      </c>
      <c r="M117" s="135">
        <f>COUNTIF(TITIANILMUCV, $A117)</f>
        <v/>
      </c>
      <c r="N117" s="135">
        <f>COUNTIF(AlqaprintJatinangor, $A117)</f>
        <v/>
      </c>
      <c r="O117" s="135">
        <f>COUNTIF(AnantaVidyaCV, $A117)</f>
        <v/>
      </c>
      <c r="P117" s="135">
        <f>COUNTIF(AndiOffsetCV, $A117)</f>
        <v/>
      </c>
      <c r="Q117" s="135">
        <f>COUNTIF(BestariBuanaMurniGroupPT, $A117)</f>
        <v/>
      </c>
      <c r="R117" s="135">
        <f>COUNTIF(BintangSemestaMediaCV, $A117)</f>
        <v/>
      </c>
      <c r="S117" s="135">
        <f>COUNTIF(BPKTodungSutanGunungMuliaPT, $A117)</f>
        <v/>
      </c>
      <c r="T117" s="135">
        <f>COUNTIF(BrataFancyMediaPT, $A117)</f>
        <v/>
      </c>
      <c r="U117" s="135">
        <f>COUNTIF(BudiUtamaCVDeepublish, $A117)</f>
        <v/>
      </c>
      <c r="V117" s="135">
        <f>COUNTIF(BukaBukuPustaka, $A117)</f>
        <v/>
      </c>
      <c r="W117" s="135">
        <f>COUNTIF(BUMIAKSARAPT, $A117)</f>
        <v/>
      </c>
      <c r="X117" s="135">
        <f>COUNTIF(CahayaDuabelasSemestaPT, $A117)</f>
        <v/>
      </c>
      <c r="Y117" s="135">
        <f>COUNTIF(CitraAdityaBaktiPT, $A117)</f>
        <v/>
      </c>
      <c r="Z117" s="135">
        <f>COUNTIF(DeltaEdukasiPrimaCV, $A117)</f>
        <v/>
      </c>
      <c r="AA117" s="135">
        <f>COUNTIF(DIANDRAPRIMAMITRAMEDIACV, $A117)</f>
        <v/>
      </c>
      <c r="AB117" s="135">
        <f>COUNTIF(DuniaPustakaJayaPT, $A117)</f>
        <v/>
      </c>
      <c r="AC117" s="135">
        <f>COUNTIF(DutaPustakaIndonesiaPT, $A117)</f>
        <v/>
      </c>
      <c r="AD117" s="135">
        <f>COUNTIF(ElementaMediaLiterasiPT, $A117)</f>
        <v/>
      </c>
      <c r="AE117" s="135">
        <f>COUNTIF(ElexMediaKomputindoPT, $A117)</f>
        <v/>
      </c>
      <c r="AF117" s="135">
        <f>COUNTIF(EraAdicitraIntermediaPT, $A117)</f>
        <v/>
      </c>
      <c r="AG117" s="135">
        <f>COUNTIF(GarudaMasSejahteraCV, $A117)</f>
        <v/>
      </c>
      <c r="AH117" s="135">
        <f>COUNTIF(GavaMediaCV, $A117)</f>
        <v/>
      </c>
      <c r="AI117" s="135">
        <f>COUNTIF(GemaInsani, $A117)</f>
        <v/>
      </c>
      <c r="AJ117" s="135">
        <f>COUNTIF(GrahaPrintamaSelarasCV, $A117)</f>
        <v/>
      </c>
      <c r="AK117" s="135">
        <f>COUNTIF(GramediaPustakaUtamaPT, $A117)</f>
        <v/>
      </c>
      <c r="AL117" s="135">
        <f>COUNTIF(GrasindoGramediaWidiaSaranaIndonesia, $A117)</f>
        <v/>
      </c>
      <c r="AM117" s="135">
        <f>COUNTIF(IndivaMediaKreasiPT, $A117)</f>
        <v/>
      </c>
      <c r="AN117" s="135">
        <f>COUNTIF(IndocampCV, $A117)</f>
        <v/>
      </c>
      <c r="AO117" s="135">
        <f>COUNTIF(IndonesiaEmasGroup, $A117)</f>
        <v/>
      </c>
      <c r="AP117" s="135">
        <f>COUNTIF(IntanPariwaraGrupCempakaPutihPT, $A117)</f>
        <v/>
      </c>
      <c r="AQ117" s="135">
        <f>COUNTIF(InteraCV, $A117)</f>
        <v/>
      </c>
      <c r="AR117" s="135">
        <f>COUNTIF(JejakPublisherCV, $A117)</f>
        <v/>
      </c>
      <c r="AS117" s="135">
        <f>COUNTIF(JejakPustaka, $A117)</f>
        <v/>
      </c>
      <c r="AT117" s="135">
        <f>COUNTIF(JepePressMediaUtamaPT, $A117)</f>
        <v/>
      </c>
      <c r="AU117" s="135">
        <f>COUNTIF(KanisiusPT, $A117)</f>
        <v/>
      </c>
      <c r="AV117" s="135">
        <f>COUNTIF(KesaintBlancIndahPT, $A117)</f>
        <v/>
      </c>
      <c r="AW117" s="135">
        <f>COUNTIF(KompasMediaNusantaraPenerbitBukuKompas, $A117)</f>
        <v/>
      </c>
      <c r="AX117" s="135">
        <f>COUNTIF(LanggamPustaka, $A117)</f>
        <v/>
      </c>
      <c r="AY117" s="135">
        <f>COUNTIF(LatifKittoMahesaPT, $A117)</f>
        <v/>
      </c>
      <c r="AZ117" s="135">
        <f>COUNTIF(LENTERAHATIPT, $A117)</f>
        <v/>
      </c>
      <c r="BA117" s="135">
        <f>COUNTIF(LenteraPustakaIndonesia, $A117)</f>
        <v/>
      </c>
      <c r="BB117" s="135">
        <f>COUNTIF(LiterasiNusantaraAbadiGroupPT, $A117)</f>
        <v/>
      </c>
      <c r="BC117" s="135">
        <f>COUNTIF(LiterindoBerkahKaryaPT, $A117)</f>
        <v/>
      </c>
      <c r="BD117" s="135">
        <f>COUNTIF(LOKAAKSARACV, $A117)</f>
        <v/>
      </c>
      <c r="BE117" s="135">
        <f>COUNTIF(LuximaMetroMediaPT, $A117)</f>
        <v/>
      </c>
      <c r="BF117" s="135">
        <f>COUNTIF(MandarMajuCV, $A117)</f>
        <v/>
      </c>
      <c r="BG117" s="135">
        <f>COUNTIF(MediaAkselerasi, $A117)</f>
        <v/>
      </c>
      <c r="BH117" s="135">
        <f>COUNTIF(MediaCendekiaMuslimCV, $A117)</f>
        <v/>
      </c>
      <c r="BI117" s="135">
        <f>COUNTIF(MediaDinamikaSelarasPT, $A117)</f>
        <v/>
      </c>
      <c r="BJ117" s="135">
        <f>COUNTIF(MediaKaryaPutraCV, $A117)</f>
        <v/>
      </c>
      <c r="BK117" s="135">
        <f>COUNTIF(MediaPressindoPT, $A117)</f>
        <v/>
      </c>
      <c r="BL117" s="135">
        <f>COUNTIF(MediantaraSemestaPT, $A117)</f>
        <v/>
      </c>
      <c r="BM117" s="135">
        <f>COUNTIF(MelaniaPublishingCV, $A117)</f>
        <v/>
      </c>
      <c r="BN117" s="135">
        <f>COUNTIF(MutiaraAksaraCV, $A117)</f>
        <v/>
      </c>
      <c r="BO117" s="135">
        <f>COUNTIF(NafalGlobalNusantaraPT, $A117)</f>
        <v/>
      </c>
      <c r="BP117" s="135">
        <f>COUNTIF(NiagaSwadayaPT, $A117)</f>
        <v/>
      </c>
      <c r="BQ117" s="135">
        <f>COUNTIF(NuansaCendekiaCV, $A117)</f>
        <v/>
      </c>
      <c r="BR117" s="135">
        <f>COUNTIF(PenebarSwadayaPT, $A117)</f>
        <v/>
      </c>
      <c r="BS117" s="135">
        <f>COUNTIF(PenerbitAdab, $A117)</f>
        <v/>
      </c>
      <c r="BT117" s="135">
        <f>COUNTIF(PenerbitEGC, $A117)</f>
        <v/>
      </c>
      <c r="BU117" s="135">
        <f>COUNTIF(PenerbitIPBPressPT, $A117)</f>
        <v/>
      </c>
      <c r="BV117" s="135">
        <f>COUNTIF(PenerbitSalemba, $A117)</f>
        <v/>
      </c>
      <c r="BW117" s="135">
        <f>COUNTIF(PohonCahayaSemestaPT, $A117)</f>
        <v/>
      </c>
      <c r="BX117" s="135">
        <f>COUNTIF(PranaDinamikaSejahteraPT, $A117)</f>
        <v/>
      </c>
      <c r="BY117" s="135">
        <f>COUNTIF(PrenadaMediaGroup, $A117)</f>
        <v/>
      </c>
      <c r="BZ117" s="135">
        <f>COUNTIF(PusatDatadanAnalisaTempoPT, $A117)</f>
        <v/>
      </c>
      <c r="CA117" s="135">
        <f>COUNTIF(PuspaSwaraPT, $A117)</f>
        <v/>
      </c>
      <c r="CB117" s="135">
        <f>COUNTIF(PustakaBaruPress, $A117)</f>
        <v/>
      </c>
      <c r="CC117" s="135">
        <f>COUNTIF(PustakaBengawanCV, $A117)</f>
        <v/>
      </c>
      <c r="CD117" s="135">
        <f>COUNTIF(PustakaRumahCintaCV, $A117)</f>
        <v/>
      </c>
      <c r="CE117" s="135">
        <f>COUNTIF(RajaGrafindoPersadaPT, $A117)</f>
        <v/>
      </c>
      <c r="CF117" s="135">
        <f>COUNTIF(RajawaliIntanCemerlang, $A117)</f>
        <v/>
      </c>
      <c r="CG117" s="135">
        <f>COUNTIF(RayyanaKomunikasindoPT, $A117)</f>
        <v/>
      </c>
      <c r="CH117" s="135">
        <f>COUNTIF(RefikaAditamaPT, $A117)</f>
        <v/>
      </c>
      <c r="CI117" s="135">
        <f>COUNTIF(RemajaRosdakaryaPT, $A117)</f>
        <v/>
      </c>
      <c r="CJ117" s="135">
        <f>COUNTIF(ReneTurosIndonesiaPT, $A117)</f>
        <v/>
      </c>
      <c r="CK117" s="135">
        <f>COUNTIF(SaranaPancakaryaNusaPT, $A117)</f>
        <v/>
      </c>
      <c r="CL117" s="135">
        <f>COUNTIF(ScopindoMediaPustakaPT, $A117)</f>
        <v/>
      </c>
      <c r="CM117" s="135">
        <f>COUNTIF(SetiAjiCV, $A117)</f>
        <v/>
      </c>
      <c r="CN117" s="135">
        <f>COUNTIF(SinergiPrimaMagnaCV, $A117)</f>
        <v/>
      </c>
      <c r="CO117" s="135">
        <f>COUNTIF(TazkiaInvestindoUtamaPT, $A117)</f>
        <v/>
      </c>
      <c r="CP117" s="135">
        <f>COUNTIF(TeguhKaryaCV, $A117)</f>
        <v/>
      </c>
      <c r="CQ117" s="135">
        <f>COUNTIF(TigaSerangkaiPustakaMandiriPT, $A117)</f>
        <v/>
      </c>
      <c r="CR117" s="135">
        <f>COUNTIF(TrubusSwadayaPT, $A117)</f>
        <v/>
      </c>
      <c r="CS117" s="135">
        <f>COUNTIF(UGMPress, $A117)</f>
        <v/>
      </c>
      <c r="CU117" s="36" t="n"/>
      <c r="CV117" s="36" t="n"/>
      <c r="CW117" s="36" t="n"/>
      <c r="CX117" s="36" t="n"/>
      <c r="CY117" s="36" t="n"/>
      <c r="CZ117" s="36" t="n"/>
      <c r="DA117" s="36" t="n"/>
      <c r="DB117" s="36" t="n"/>
      <c r="DC117" s="36" t="n"/>
      <c r="DD117" s="36" t="n"/>
      <c r="DE117" s="36" t="n"/>
      <c r="DF117" s="36" t="n"/>
      <c r="DG117" s="36" t="n"/>
      <c r="DH117" s="36" t="n"/>
      <c r="DI117" s="36" t="n"/>
      <c r="DJ117" s="36" t="n"/>
      <c r="DK117" s="36" t="n"/>
      <c r="DL117" s="36" t="n"/>
      <c r="DM117" s="36" t="n"/>
      <c r="DN117" s="36" t="n"/>
      <c r="DO117" s="36" t="n"/>
      <c r="DP117" s="36" t="n"/>
      <c r="DQ117" s="36" t="n"/>
      <c r="DR117" s="36" t="n"/>
      <c r="DS117" s="36" t="n"/>
      <c r="DT117" s="36" t="n"/>
      <c r="DU117" s="36" t="n"/>
      <c r="DV117" s="36" t="n"/>
      <c r="DW117" s="36" t="n"/>
      <c r="DX117" s="36" t="n"/>
      <c r="DY117" s="36" t="n"/>
      <c r="DZ117" s="36" t="n"/>
      <c r="EA117" s="36" t="n"/>
      <c r="EB117" s="36" t="n"/>
      <c r="EC117" s="36" t="n"/>
      <c r="ED117" s="36" t="n"/>
      <c r="EE117" s="36" t="n"/>
      <c r="EF117" s="36" t="n"/>
      <c r="EG117" s="36" t="n"/>
      <c r="EH117" s="36" t="n"/>
      <c r="EI117" s="36" t="n"/>
      <c r="EJ117" s="36" t="n"/>
      <c r="EK117" s="36" t="n"/>
      <c r="EL117" s="36" t="n"/>
      <c r="EM117" s="36" t="n"/>
      <c r="EN117" s="36" t="n"/>
    </row>
    <row r="118">
      <c r="A118" s="152" t="inlineStr">
        <is>
          <t>010.06</t>
        </is>
      </c>
      <c r="B118" s="152" t="inlineStr">
        <is>
          <t>Parenting</t>
        </is>
      </c>
      <c r="C118" s="147">
        <f>SUM(E118:CS118)</f>
        <v/>
      </c>
      <c r="D118" s="147" t="n"/>
      <c r="E118" s="135">
        <f>COUNTIF(AlumniPT, $A118)</f>
        <v/>
      </c>
      <c r="F118" s="135">
        <f>COUNTIF(BalaiPustakaPT, $A118)</f>
        <v/>
      </c>
      <c r="G118" s="135">
        <f>COUNTIF(KytaJayaMandiriCV, $A118)</f>
        <v/>
      </c>
      <c r="H118" s="135">
        <f>COUNTIF(SindunataCV, $A118)</f>
        <v/>
      </c>
      <c r="I118" s="135">
        <f>COUNTIF(SyiahKualaUniversityPress, $A118)</f>
        <v/>
      </c>
      <c r="J118" s="135">
        <f>COUNTIF(UINMALIKIPRESS, $A118)</f>
        <v/>
      </c>
      <c r="K118" s="135">
        <f>COUNTIF(UNISMAPRESS, $A118)</f>
        <v/>
      </c>
      <c r="L118" s="135">
        <f>COUNTIF(UnitomoPress, $A118)</f>
        <v/>
      </c>
      <c r="M118" s="135">
        <f>COUNTIF(TITIANILMUCV, $A118)</f>
        <v/>
      </c>
      <c r="N118" s="135">
        <f>COUNTIF(AlqaprintJatinangor, $A118)</f>
        <v/>
      </c>
      <c r="O118" s="135">
        <f>COUNTIF(AnantaVidyaCV, $A118)</f>
        <v/>
      </c>
      <c r="P118" s="135">
        <f>COUNTIF(AndiOffsetCV, $A118)</f>
        <v/>
      </c>
      <c r="Q118" s="135">
        <f>COUNTIF(BestariBuanaMurniGroupPT, $A118)</f>
        <v/>
      </c>
      <c r="R118" s="135">
        <f>COUNTIF(BintangSemestaMediaCV, $A118)</f>
        <v/>
      </c>
      <c r="S118" s="135">
        <f>COUNTIF(BPKTodungSutanGunungMuliaPT, $A118)</f>
        <v/>
      </c>
      <c r="T118" s="135">
        <f>COUNTIF(BrataFancyMediaPT, $A118)</f>
        <v/>
      </c>
      <c r="U118" s="135">
        <f>COUNTIF(BudiUtamaCVDeepublish, $A118)</f>
        <v/>
      </c>
      <c r="V118" s="135">
        <f>COUNTIF(BukaBukuPustaka, $A118)</f>
        <v/>
      </c>
      <c r="W118" s="135">
        <f>COUNTIF(BUMIAKSARAPT, $A118)</f>
        <v/>
      </c>
      <c r="X118" s="135">
        <f>COUNTIF(CahayaDuabelasSemestaPT, $A118)</f>
        <v/>
      </c>
      <c r="Y118" s="135">
        <f>COUNTIF(CitraAdityaBaktiPT, $A118)</f>
        <v/>
      </c>
      <c r="Z118" s="135">
        <f>COUNTIF(DeltaEdukasiPrimaCV, $A118)</f>
        <v/>
      </c>
      <c r="AA118" s="135">
        <f>COUNTIF(DIANDRAPRIMAMITRAMEDIACV, $A118)</f>
        <v/>
      </c>
      <c r="AB118" s="135">
        <f>COUNTIF(DuniaPustakaJayaPT, $A118)</f>
        <v/>
      </c>
      <c r="AC118" s="135">
        <f>COUNTIF(DutaPustakaIndonesiaPT, $A118)</f>
        <v/>
      </c>
      <c r="AD118" s="135">
        <f>COUNTIF(ElementaMediaLiterasiPT, $A118)</f>
        <v/>
      </c>
      <c r="AE118" s="135">
        <f>COUNTIF(ElexMediaKomputindoPT, $A118)</f>
        <v/>
      </c>
      <c r="AF118" s="135">
        <f>COUNTIF(EraAdicitraIntermediaPT, $A118)</f>
        <v/>
      </c>
      <c r="AG118" s="135">
        <f>COUNTIF(GarudaMasSejahteraCV, $A118)</f>
        <v/>
      </c>
      <c r="AH118" s="135">
        <f>COUNTIF(GavaMediaCV, $A118)</f>
        <v/>
      </c>
      <c r="AI118" s="135">
        <f>COUNTIF(GemaInsani, $A118)</f>
        <v/>
      </c>
      <c r="AJ118" s="135">
        <f>COUNTIF(GrahaPrintamaSelarasCV, $A118)</f>
        <v/>
      </c>
      <c r="AK118" s="135">
        <f>COUNTIF(GramediaPustakaUtamaPT, $A118)</f>
        <v/>
      </c>
      <c r="AL118" s="135">
        <f>COUNTIF(GrasindoGramediaWidiaSaranaIndonesia, $A118)</f>
        <v/>
      </c>
      <c r="AM118" s="135">
        <f>COUNTIF(IndivaMediaKreasiPT, $A118)</f>
        <v/>
      </c>
      <c r="AN118" s="135">
        <f>COUNTIF(IndocampCV, $A118)</f>
        <v/>
      </c>
      <c r="AO118" s="135">
        <f>COUNTIF(IndonesiaEmasGroup, $A118)</f>
        <v/>
      </c>
      <c r="AP118" s="135">
        <f>COUNTIF(IntanPariwaraGrupCempakaPutihPT, $A118)</f>
        <v/>
      </c>
      <c r="AQ118" s="135">
        <f>COUNTIF(InteraCV, $A118)</f>
        <v/>
      </c>
      <c r="AR118" s="135">
        <f>COUNTIF(JejakPublisherCV, $A118)</f>
        <v/>
      </c>
      <c r="AS118" s="135">
        <f>COUNTIF(JejakPustaka, $A118)</f>
        <v/>
      </c>
      <c r="AT118" s="135">
        <f>COUNTIF(JepePressMediaUtamaPT, $A118)</f>
        <v/>
      </c>
      <c r="AU118" s="135">
        <f>COUNTIF(KanisiusPT, $A118)</f>
        <v/>
      </c>
      <c r="AV118" s="135">
        <f>COUNTIF(KesaintBlancIndahPT, $A118)</f>
        <v/>
      </c>
      <c r="AW118" s="135">
        <f>COUNTIF(KompasMediaNusantaraPenerbitBukuKompas, $A118)</f>
        <v/>
      </c>
      <c r="AX118" s="135">
        <f>COUNTIF(LanggamPustaka, $A118)</f>
        <v/>
      </c>
      <c r="AY118" s="135">
        <f>COUNTIF(LatifKittoMahesaPT, $A118)</f>
        <v/>
      </c>
      <c r="AZ118" s="135">
        <f>COUNTIF(LENTERAHATIPT, $A118)</f>
        <v/>
      </c>
      <c r="BA118" s="135">
        <f>COUNTIF(LenteraPustakaIndonesia, $A118)</f>
        <v/>
      </c>
      <c r="BB118" s="135">
        <f>COUNTIF(LiterasiNusantaraAbadiGroupPT, $A118)</f>
        <v/>
      </c>
      <c r="BC118" s="135">
        <f>COUNTIF(LiterindoBerkahKaryaPT, $A118)</f>
        <v/>
      </c>
      <c r="BD118" s="135">
        <f>COUNTIF(LOKAAKSARACV, $A118)</f>
        <v/>
      </c>
      <c r="BE118" s="135">
        <f>COUNTIF(LuximaMetroMediaPT, $A118)</f>
        <v/>
      </c>
      <c r="BF118" s="135">
        <f>COUNTIF(MandarMajuCV, $A118)</f>
        <v/>
      </c>
      <c r="BG118" s="135">
        <f>COUNTIF(MediaAkselerasi, $A118)</f>
        <v/>
      </c>
      <c r="BH118" s="135">
        <f>COUNTIF(MediaCendekiaMuslimCV, $A118)</f>
        <v/>
      </c>
      <c r="BI118" s="135">
        <f>COUNTIF(MediaDinamikaSelarasPT, $A118)</f>
        <v/>
      </c>
      <c r="BJ118" s="135">
        <f>COUNTIF(MediaKaryaPutraCV, $A118)</f>
        <v/>
      </c>
      <c r="BK118" s="135">
        <f>COUNTIF(MediaPressindoPT, $A118)</f>
        <v/>
      </c>
      <c r="BL118" s="135">
        <f>COUNTIF(MediantaraSemestaPT, $A118)</f>
        <v/>
      </c>
      <c r="BM118" s="135">
        <f>COUNTIF(MelaniaPublishingCV, $A118)</f>
        <v/>
      </c>
      <c r="BN118" s="135">
        <f>COUNTIF(MutiaraAksaraCV, $A118)</f>
        <v/>
      </c>
      <c r="BO118" s="135">
        <f>COUNTIF(NafalGlobalNusantaraPT, $A118)</f>
        <v/>
      </c>
      <c r="BP118" s="135">
        <f>COUNTIF(NiagaSwadayaPT, $A118)</f>
        <v/>
      </c>
      <c r="BQ118" s="135">
        <f>COUNTIF(NuansaCendekiaCV, $A118)</f>
        <v/>
      </c>
      <c r="BR118" s="135">
        <f>COUNTIF(PenebarSwadayaPT, $A118)</f>
        <v/>
      </c>
      <c r="BS118" s="135">
        <f>COUNTIF(PenerbitAdab, $A118)</f>
        <v/>
      </c>
      <c r="BT118" s="135">
        <f>COUNTIF(PenerbitEGC, $A118)</f>
        <v/>
      </c>
      <c r="BU118" s="135">
        <f>COUNTIF(PenerbitIPBPressPT, $A118)</f>
        <v/>
      </c>
      <c r="BV118" s="135">
        <f>COUNTIF(PenerbitSalemba, $A118)</f>
        <v/>
      </c>
      <c r="BW118" s="135">
        <f>COUNTIF(PohonCahayaSemestaPT, $A118)</f>
        <v/>
      </c>
      <c r="BX118" s="135">
        <f>COUNTIF(PranaDinamikaSejahteraPT, $A118)</f>
        <v/>
      </c>
      <c r="BY118" s="135">
        <f>COUNTIF(PrenadaMediaGroup, $A118)</f>
        <v/>
      </c>
      <c r="BZ118" s="135">
        <f>COUNTIF(PusatDatadanAnalisaTempoPT, $A118)</f>
        <v/>
      </c>
      <c r="CA118" s="135">
        <f>COUNTIF(PuspaSwaraPT, $A118)</f>
        <v/>
      </c>
      <c r="CB118" s="135">
        <f>COUNTIF(PustakaBaruPress, $A118)</f>
        <v/>
      </c>
      <c r="CC118" s="135">
        <f>COUNTIF(PustakaBengawanCV, $A118)</f>
        <v/>
      </c>
      <c r="CD118" s="135">
        <f>COUNTIF(PustakaRumahCintaCV, $A118)</f>
        <v/>
      </c>
      <c r="CE118" s="135">
        <f>COUNTIF(RajaGrafindoPersadaPT, $A118)</f>
        <v/>
      </c>
      <c r="CF118" s="135">
        <f>COUNTIF(RajawaliIntanCemerlang, $A118)</f>
        <v/>
      </c>
      <c r="CG118" s="135">
        <f>COUNTIF(RayyanaKomunikasindoPT, $A118)</f>
        <v/>
      </c>
      <c r="CH118" s="135">
        <f>COUNTIF(RefikaAditamaPT, $A118)</f>
        <v/>
      </c>
      <c r="CI118" s="135">
        <f>COUNTIF(RemajaRosdakaryaPT, $A118)</f>
        <v/>
      </c>
      <c r="CJ118" s="135">
        <f>COUNTIF(ReneTurosIndonesiaPT, $A118)</f>
        <v/>
      </c>
      <c r="CK118" s="135">
        <f>COUNTIF(SaranaPancakaryaNusaPT, $A118)</f>
        <v/>
      </c>
      <c r="CL118" s="135">
        <f>COUNTIF(ScopindoMediaPustakaPT, $A118)</f>
        <v/>
      </c>
      <c r="CM118" s="135">
        <f>COUNTIF(SetiAjiCV, $A118)</f>
        <v/>
      </c>
      <c r="CN118" s="135">
        <f>COUNTIF(SinergiPrimaMagnaCV, $A118)</f>
        <v/>
      </c>
      <c r="CO118" s="135">
        <f>COUNTIF(TazkiaInvestindoUtamaPT, $A118)</f>
        <v/>
      </c>
      <c r="CP118" s="135">
        <f>COUNTIF(TeguhKaryaCV, $A118)</f>
        <v/>
      </c>
      <c r="CQ118" s="135">
        <f>COUNTIF(TigaSerangkaiPustakaMandiriPT, $A118)</f>
        <v/>
      </c>
      <c r="CR118" s="135">
        <f>COUNTIF(TrubusSwadayaPT, $A118)</f>
        <v/>
      </c>
      <c r="CS118" s="135">
        <f>COUNTIF(UGMPress, $A118)</f>
        <v/>
      </c>
      <c r="CU118" s="36" t="n"/>
      <c r="CV118" s="36" t="n"/>
      <c r="CW118" s="36" t="n"/>
      <c r="CX118" s="36" t="n"/>
      <c r="CY118" s="36" t="n"/>
      <c r="CZ118" s="36" t="n"/>
      <c r="DA118" s="36" t="n"/>
      <c r="DB118" s="36" t="n"/>
      <c r="DC118" s="36" t="n"/>
      <c r="DD118" s="36" t="n"/>
      <c r="DE118" s="36" t="n"/>
      <c r="DF118" s="36" t="n"/>
      <c r="DG118" s="36" t="n"/>
      <c r="DH118" s="36" t="n"/>
      <c r="DI118" s="36" t="n"/>
      <c r="DJ118" s="36" t="n"/>
      <c r="DK118" s="36" t="n"/>
      <c r="DL118" s="36" t="n"/>
      <c r="DM118" s="36" t="n"/>
      <c r="DN118" s="36" t="n"/>
      <c r="DO118" s="36" t="n"/>
      <c r="DP118" s="36" t="n"/>
      <c r="DQ118" s="36" t="n"/>
      <c r="DR118" s="36" t="n"/>
      <c r="DS118" s="36" t="n"/>
      <c r="DT118" s="36" t="n"/>
      <c r="DU118" s="36" t="n"/>
      <c r="DV118" s="36" t="n"/>
      <c r="DW118" s="36" t="n"/>
      <c r="DX118" s="36" t="n"/>
      <c r="DY118" s="36" t="n"/>
      <c r="DZ118" s="36" t="n"/>
      <c r="EA118" s="36" t="n"/>
      <c r="EB118" s="36" t="n"/>
      <c r="EC118" s="36" t="n"/>
      <c r="ED118" s="36" t="n"/>
      <c r="EE118" s="36" t="n"/>
      <c r="EF118" s="36" t="n"/>
      <c r="EG118" s="36" t="n"/>
      <c r="EH118" s="36" t="n"/>
      <c r="EI118" s="36" t="n"/>
      <c r="EJ118" s="36" t="n"/>
      <c r="EK118" s="36" t="n"/>
      <c r="EL118" s="36" t="n"/>
      <c r="EM118" s="36" t="n"/>
      <c r="EN118" s="36" t="n"/>
    </row>
    <row r="119">
      <c r="A119" s="158" t="n"/>
      <c r="B119" s="148" t="inlineStr">
        <is>
          <t>TOTAL</t>
        </is>
      </c>
      <c r="C119" s="159" t="n"/>
      <c r="D119" s="159" t="n"/>
      <c r="E119" s="160">
        <f>SUM(E113:E118)</f>
        <v/>
      </c>
      <c r="F119" s="160">
        <f>SUM(F113:F118)</f>
        <v/>
      </c>
      <c r="G119" s="160">
        <f>SUM(G113:G118)</f>
        <v/>
      </c>
      <c r="H119" s="160">
        <f>SUM(H113:H118)</f>
        <v/>
      </c>
      <c r="I119" s="160">
        <f>SUM(I113:I118)</f>
        <v/>
      </c>
      <c r="J119" s="160">
        <f>SUM(J113:J118)</f>
        <v/>
      </c>
      <c r="K119" s="160">
        <f>SUM(K113:K118)</f>
        <v/>
      </c>
      <c r="L119" s="160">
        <f>SUM(L113:L118)</f>
        <v/>
      </c>
      <c r="M119" s="160">
        <f>SUM(M113:M118)</f>
        <v/>
      </c>
      <c r="N119" s="160">
        <f>SUM(N113:N118)</f>
        <v/>
      </c>
      <c r="O119" s="160">
        <f>SUM(O113:O118)</f>
        <v/>
      </c>
      <c r="P119" s="160">
        <f>SUM(P113:P118)</f>
        <v/>
      </c>
      <c r="Q119" s="160">
        <f>SUM(Q113:Q118)</f>
        <v/>
      </c>
      <c r="R119" s="160">
        <f>SUM(R113:R118)</f>
        <v/>
      </c>
      <c r="S119" s="160">
        <f>SUM(S113:S118)</f>
        <v/>
      </c>
      <c r="T119" s="160">
        <f>SUM(T113:T118)</f>
        <v/>
      </c>
      <c r="U119" s="160">
        <f>SUM(U113:U118)</f>
        <v/>
      </c>
      <c r="V119" s="160">
        <f>SUM(V113:V118)</f>
        <v/>
      </c>
      <c r="W119" s="160">
        <f>SUM(W113:W118)</f>
        <v/>
      </c>
      <c r="X119" s="160">
        <f>SUM(X113:X118)</f>
        <v/>
      </c>
      <c r="Y119" s="160">
        <f>SUM(Y113:Y118)</f>
        <v/>
      </c>
      <c r="Z119" s="160">
        <f>SUM(Z113:Z118)</f>
        <v/>
      </c>
      <c r="AA119" s="160">
        <f>SUM(AA113:AA118)</f>
        <v/>
      </c>
      <c r="AB119" s="160">
        <f>SUM(AB113:AB118)</f>
        <v/>
      </c>
      <c r="AC119" s="160">
        <f>SUM(AC113:AC118)</f>
        <v/>
      </c>
      <c r="AD119" s="160">
        <f>SUM(AD113:AD118)</f>
        <v/>
      </c>
      <c r="AE119" s="160">
        <f>SUM(AE113:AE118)</f>
        <v/>
      </c>
      <c r="AF119" s="160">
        <f>SUM(AF113:AF118)</f>
        <v/>
      </c>
      <c r="AG119" s="160">
        <f>SUM(AG113:AG118)</f>
        <v/>
      </c>
      <c r="AH119" s="160">
        <f>SUM(AH113:AH118)</f>
        <v/>
      </c>
      <c r="AI119" s="160">
        <f>SUM(AI113:AI118)</f>
        <v/>
      </c>
      <c r="AJ119" s="160">
        <f>SUM(AJ113:AJ118)</f>
        <v/>
      </c>
      <c r="AK119" s="160">
        <f>SUM(AK113:AK118)</f>
        <v/>
      </c>
      <c r="AL119" s="160">
        <f>SUM(AL113:AL118)</f>
        <v/>
      </c>
      <c r="AM119" s="160">
        <f>SUM(AM113:AM118)</f>
        <v/>
      </c>
      <c r="AN119" s="160">
        <f>SUM(AN113:AN118)</f>
        <v/>
      </c>
      <c r="AO119" s="160">
        <f>SUM(AO113:AO118)</f>
        <v/>
      </c>
      <c r="AP119" s="160">
        <f>SUM(AP113:AP118)</f>
        <v/>
      </c>
      <c r="AQ119" s="160">
        <f>SUM(AQ113:AQ118)</f>
        <v/>
      </c>
      <c r="AR119" s="160">
        <f>SUM(AR113:AR118)</f>
        <v/>
      </c>
      <c r="AS119" s="160">
        <f>SUM(AS113:AS118)</f>
        <v/>
      </c>
      <c r="AT119" s="160">
        <f>SUM(AT113:AT118)</f>
        <v/>
      </c>
      <c r="AU119" s="160">
        <f>SUM(AU113:AU118)</f>
        <v/>
      </c>
      <c r="AV119" s="160">
        <f>SUM(AV113:AV118)</f>
        <v/>
      </c>
      <c r="AW119" s="160">
        <f>SUM(AW113:AW118)</f>
        <v/>
      </c>
      <c r="AX119" s="160">
        <f>SUM(AX113:AX118)</f>
        <v/>
      </c>
      <c r="AY119" s="160">
        <f>SUM(AY113:AY118)</f>
        <v/>
      </c>
      <c r="AZ119" s="160">
        <f>SUM(AZ113:AZ118)</f>
        <v/>
      </c>
      <c r="BA119" s="160">
        <f>SUM(BA113:BA118)</f>
        <v/>
      </c>
      <c r="BB119" s="160">
        <f>SUM(BB113:BB118)</f>
        <v/>
      </c>
      <c r="BC119" s="160">
        <f>SUM(BC113:BC118)</f>
        <v/>
      </c>
      <c r="BD119" s="160">
        <f>SUM(BD113:BD118)</f>
        <v/>
      </c>
      <c r="BE119" s="160">
        <f>SUM(BE113:BE118)</f>
        <v/>
      </c>
      <c r="BF119" s="160">
        <f>SUM(BF113:BF118)</f>
        <v/>
      </c>
      <c r="BG119" s="160">
        <f>SUM(BG113:BG118)</f>
        <v/>
      </c>
      <c r="BH119" s="160">
        <f>SUM(BH113:BH118)</f>
        <v/>
      </c>
      <c r="BI119" s="160">
        <f>SUM(BI113:BI118)</f>
        <v/>
      </c>
      <c r="BJ119" s="160">
        <f>SUM(BJ113:BJ118)</f>
        <v/>
      </c>
      <c r="BK119" s="160">
        <f>SUM(BK113:BK118)</f>
        <v/>
      </c>
      <c r="BL119" s="160">
        <f>SUM(BL113:BL118)</f>
        <v/>
      </c>
      <c r="BM119" s="160">
        <f>SUM(BM113:BM118)</f>
        <v/>
      </c>
      <c r="BN119" s="160">
        <f>SUM(BN113:BN118)</f>
        <v/>
      </c>
      <c r="BO119" s="160">
        <f>SUM(BO113:BO118)</f>
        <v/>
      </c>
      <c r="BP119" s="160">
        <f>SUM(BP113:BP118)</f>
        <v/>
      </c>
      <c r="BQ119" s="160">
        <f>SUM(BQ113:BQ118)</f>
        <v/>
      </c>
      <c r="BR119" s="160">
        <f>SUM(BR113:BR118)</f>
        <v/>
      </c>
      <c r="BS119" s="160">
        <f>SUM(BS113:BS118)</f>
        <v/>
      </c>
      <c r="BT119" s="160">
        <f>SUM(BT113:BT118)</f>
        <v/>
      </c>
      <c r="BU119" s="160">
        <f>SUM(BU113:BU118)</f>
        <v/>
      </c>
      <c r="BV119" s="160">
        <f>SUM(BV113:BV118)</f>
        <v/>
      </c>
      <c r="BW119" s="160">
        <f>SUM(BW113:BW118)</f>
        <v/>
      </c>
      <c r="BX119" s="160">
        <f>SUM(BX113:BX118)</f>
        <v/>
      </c>
      <c r="BY119" s="160">
        <f>SUM(BY113:BY118)</f>
        <v/>
      </c>
      <c r="BZ119" s="160">
        <f>SUM(BZ113:BZ118)</f>
        <v/>
      </c>
      <c r="CA119" s="160">
        <f>SUM(CA113:CA118)</f>
        <v/>
      </c>
      <c r="CB119" s="160">
        <f>SUM(CB113:CB118)</f>
        <v/>
      </c>
      <c r="CC119" s="160">
        <f>SUM(CC113:CC118)</f>
        <v/>
      </c>
      <c r="CD119" s="160">
        <f>SUM(CD113:CD118)</f>
        <v/>
      </c>
      <c r="CE119" s="160">
        <f>SUM(CE113:CE118)</f>
        <v/>
      </c>
      <c r="CF119" s="160">
        <f>SUM(CF113:CF118)</f>
        <v/>
      </c>
      <c r="CG119" s="160">
        <f>SUM(CG113:CG118)</f>
        <v/>
      </c>
      <c r="CH119" s="160">
        <f>SUM(CH113:CH118)</f>
        <v/>
      </c>
      <c r="CI119" s="160">
        <f>SUM(CI113:CI118)</f>
        <v/>
      </c>
      <c r="CJ119" s="160">
        <f>SUM(CJ113:CJ118)</f>
        <v/>
      </c>
      <c r="CK119" s="160">
        <f>SUM(CK113:CK118)</f>
        <v/>
      </c>
      <c r="CL119" s="160">
        <f>SUM(CL113:CL118)</f>
        <v/>
      </c>
      <c r="CM119" s="160">
        <f>SUM(CM113:CM118)</f>
        <v/>
      </c>
      <c r="CN119" s="160">
        <f>SUM(CN113:CN118)</f>
        <v/>
      </c>
      <c r="CO119" s="160">
        <f>SUM(CO113:CO118)</f>
        <v/>
      </c>
      <c r="CP119" s="160">
        <f>SUM(CP113:CP118)</f>
        <v/>
      </c>
      <c r="CQ119" s="160">
        <f>SUM(CQ113:CQ118)</f>
        <v/>
      </c>
      <c r="CR119" s="160">
        <f>SUM(CR113:CR118)</f>
        <v/>
      </c>
      <c r="CS119" s="160">
        <f>SUM(CS113:CS118)</f>
        <v/>
      </c>
      <c r="CT119" s="161" t="n"/>
      <c r="CU119" s="158" t="n"/>
      <c r="CV119" s="158" t="n"/>
      <c r="CW119" s="158" t="n"/>
      <c r="CX119" s="158" t="n"/>
      <c r="CY119" s="158" t="n"/>
      <c r="CZ119" s="158" t="n"/>
      <c r="DA119" s="158" t="n"/>
      <c r="DB119" s="158" t="n"/>
      <c r="DC119" s="158" t="n"/>
      <c r="DD119" s="158" t="n"/>
      <c r="DE119" s="158" t="n"/>
      <c r="DF119" s="158" t="n"/>
      <c r="DG119" s="158" t="n"/>
      <c r="DH119" s="158" t="n"/>
      <c r="DI119" s="158" t="n"/>
      <c r="DJ119" s="158" t="n"/>
      <c r="DK119" s="158" t="n"/>
      <c r="DL119" s="158" t="n"/>
      <c r="DM119" s="158" t="n"/>
      <c r="DN119" s="158" t="n"/>
      <c r="DO119" s="158" t="n"/>
      <c r="DP119" s="158" t="n"/>
      <c r="DQ119" s="158" t="n"/>
      <c r="DR119" s="158" t="n"/>
      <c r="DS119" s="158" t="n"/>
      <c r="DT119" s="158" t="n"/>
      <c r="DU119" s="158" t="n"/>
      <c r="DV119" s="158" t="n"/>
      <c r="DW119" s="158" t="n"/>
      <c r="DX119" s="158" t="n"/>
      <c r="DY119" s="158" t="n"/>
      <c r="DZ119" s="158" t="n"/>
      <c r="EA119" s="158" t="n"/>
      <c r="EB119" s="158" t="n"/>
      <c r="EC119" s="158" t="n"/>
      <c r="ED119" s="158" t="n"/>
      <c r="EE119" s="158" t="n"/>
      <c r="EF119" s="158" t="n"/>
      <c r="EG119" s="158" t="n"/>
      <c r="EH119" s="158" t="n"/>
      <c r="EI119" s="158" t="n"/>
      <c r="EJ119" s="158" t="n"/>
      <c r="EK119" s="158" t="n"/>
      <c r="EL119" s="158" t="n"/>
      <c r="EM119" s="158" t="n"/>
      <c r="EN119" s="158" t="n"/>
    </row>
    <row r="120">
      <c r="A120" s="36" t="n"/>
      <c r="B120" s="36" t="n"/>
      <c r="C120" s="144" t="n"/>
      <c r="D120" s="144" t="n"/>
      <c r="E120" s="135" t="n"/>
      <c r="F120" s="135" t="n"/>
      <c r="G120" s="135" t="n"/>
      <c r="H120" s="135" t="n"/>
      <c r="I120" s="135" t="n"/>
      <c r="J120" s="135" t="n"/>
      <c r="K120" s="135" t="n"/>
      <c r="L120" s="135" t="n"/>
      <c r="M120" s="135" t="n"/>
      <c r="N120" s="135" t="n"/>
      <c r="O120" s="135" t="n"/>
      <c r="P120" s="135" t="n"/>
      <c r="Q120" s="135" t="n"/>
      <c r="R120" s="135" t="n"/>
      <c r="S120" s="135" t="n"/>
      <c r="T120" s="135" t="n"/>
      <c r="U120" s="135" t="n"/>
      <c r="V120" s="135" t="n"/>
      <c r="W120" s="135" t="n"/>
      <c r="X120" s="135" t="n"/>
      <c r="Y120" s="135" t="n"/>
      <c r="Z120" s="135" t="n"/>
      <c r="AA120" s="135" t="n"/>
      <c r="AB120" s="135" t="n"/>
      <c r="AC120" s="135" t="n"/>
      <c r="AD120" s="135" t="n"/>
      <c r="AE120" s="135" t="n"/>
      <c r="AF120" s="135" t="n"/>
      <c r="AG120" s="135" t="n"/>
      <c r="AH120" s="135" t="n"/>
      <c r="AI120" s="135" t="n"/>
      <c r="AJ120" s="135" t="n"/>
      <c r="AK120" s="135" t="n"/>
      <c r="AL120" s="135" t="n"/>
      <c r="AM120" s="135" t="n"/>
      <c r="AN120" s="135" t="n"/>
      <c r="AO120" s="135" t="n"/>
      <c r="AP120" s="135" t="n"/>
      <c r="AQ120" s="135" t="n"/>
      <c r="AR120" s="135" t="n"/>
      <c r="AS120" s="135" t="n"/>
      <c r="AT120" s="135" t="n"/>
      <c r="AU120" s="135" t="n"/>
      <c r="AV120" s="135" t="n"/>
      <c r="AW120" s="135" t="n"/>
      <c r="AX120" s="135" t="n"/>
      <c r="AY120" s="135" t="n"/>
      <c r="AZ120" s="135" t="n"/>
      <c r="BA120" s="135" t="n"/>
      <c r="BB120" s="135" t="n"/>
      <c r="BC120" s="135" t="n"/>
      <c r="BD120" s="135" t="n"/>
      <c r="BE120" s="135" t="n"/>
      <c r="BF120" s="135" t="n"/>
      <c r="BG120" s="135" t="n"/>
      <c r="BH120" s="135" t="n"/>
      <c r="BI120" s="135" t="n"/>
      <c r="BJ120" s="135" t="n"/>
      <c r="BK120" s="135" t="n"/>
      <c r="BL120" s="135" t="n"/>
      <c r="BM120" s="135" t="n"/>
      <c r="BN120" s="135" t="n"/>
      <c r="BO120" s="135" t="n"/>
      <c r="BP120" s="135" t="n"/>
      <c r="BQ120" s="135" t="n"/>
      <c r="BR120" s="135" t="n"/>
      <c r="BS120" s="135" t="n"/>
      <c r="BT120" s="135" t="n"/>
      <c r="BU120" s="135" t="n"/>
      <c r="BV120" s="135" t="n"/>
      <c r="BW120" s="135" t="n"/>
      <c r="BX120" s="135" t="n"/>
      <c r="BY120" s="135" t="n"/>
      <c r="BZ120" s="135" t="n"/>
      <c r="CA120" s="135" t="n"/>
      <c r="CB120" s="135" t="n"/>
      <c r="CC120" s="135" t="n"/>
      <c r="CD120" s="135" t="n"/>
      <c r="CE120" s="135" t="n"/>
      <c r="CF120" s="135" t="n"/>
      <c r="CG120" s="135" t="n"/>
      <c r="CH120" s="135" t="n"/>
      <c r="CI120" s="135" t="n"/>
      <c r="CJ120" s="135" t="n"/>
      <c r="CK120" s="135" t="n"/>
      <c r="CL120" s="135" t="n"/>
      <c r="CM120" s="135" t="n"/>
      <c r="CN120" s="135" t="n"/>
      <c r="CO120" s="135" t="n"/>
      <c r="CP120" s="135" t="n"/>
      <c r="CQ120" s="135" t="n"/>
      <c r="CR120" s="135" t="n"/>
      <c r="CU120" s="36" t="n"/>
      <c r="CV120" s="36" t="n"/>
      <c r="CW120" s="36" t="n"/>
      <c r="CX120" s="36" t="n"/>
      <c r="CY120" s="36" t="n"/>
      <c r="CZ120" s="36" t="n"/>
      <c r="DA120" s="36" t="n"/>
      <c r="DB120" s="36" t="n"/>
      <c r="DC120" s="36" t="n"/>
      <c r="DD120" s="36" t="n"/>
      <c r="DE120" s="36" t="n"/>
      <c r="DF120" s="36" t="n"/>
      <c r="DG120" s="36" t="n"/>
      <c r="DH120" s="36" t="n"/>
      <c r="DI120" s="36" t="n"/>
      <c r="DJ120" s="36" t="n"/>
      <c r="DK120" s="36" t="n"/>
      <c r="DL120" s="36" t="n"/>
      <c r="DM120" s="36" t="n"/>
      <c r="DN120" s="36" t="n"/>
      <c r="DO120" s="36" t="n"/>
      <c r="DP120" s="36" t="n"/>
      <c r="DQ120" s="36" t="n"/>
      <c r="DR120" s="36" t="n"/>
      <c r="DS120" s="36" t="n"/>
      <c r="DT120" s="36" t="n"/>
      <c r="DU120" s="36" t="n"/>
      <c r="DV120" s="36" t="n"/>
      <c r="DW120" s="36" t="n"/>
      <c r="DX120" s="36" t="n"/>
      <c r="DY120" s="36" t="n"/>
      <c r="DZ120" s="36" t="n"/>
      <c r="EA120" s="36" t="n"/>
      <c r="EB120" s="36" t="n"/>
      <c r="EC120" s="36" t="n"/>
      <c r="ED120" s="36" t="n"/>
      <c r="EE120" s="36" t="n"/>
      <c r="EF120" s="36" t="n"/>
      <c r="EG120" s="36" t="n"/>
      <c r="EH120" s="36" t="n"/>
      <c r="EI120" s="36" t="n"/>
      <c r="EJ120" s="36" t="n"/>
      <c r="EK120" s="36" t="n"/>
      <c r="EL120" s="36" t="n"/>
      <c r="EM120" s="36" t="n"/>
      <c r="EN120" s="36" t="n"/>
    </row>
    <row r="121">
      <c r="A121" s="36" t="n"/>
      <c r="B121" s="36" t="n"/>
      <c r="C121" s="144" t="n"/>
      <c r="D121" s="144" t="n"/>
      <c r="E121" s="135" t="n"/>
      <c r="F121" s="135" t="n"/>
      <c r="G121" s="135" t="n"/>
      <c r="H121" s="135" t="n"/>
      <c r="I121" s="135" t="n"/>
      <c r="J121" s="135" t="n"/>
      <c r="K121" s="135" t="n"/>
      <c r="L121" s="135" t="n"/>
      <c r="M121" s="135" t="n"/>
      <c r="N121" s="135" t="n"/>
      <c r="O121" s="135" t="n"/>
      <c r="P121" s="135" t="n"/>
      <c r="Q121" s="135" t="n"/>
      <c r="R121" s="135" t="n"/>
      <c r="S121" s="135" t="n"/>
      <c r="T121" s="135" t="n"/>
      <c r="U121" s="135" t="n"/>
      <c r="V121" s="135" t="n"/>
      <c r="W121" s="135" t="n"/>
      <c r="X121" s="135" t="n"/>
      <c r="Y121" s="135" t="n"/>
      <c r="Z121" s="135" t="n"/>
      <c r="AA121" s="135" t="n"/>
      <c r="AB121" s="135" t="n"/>
      <c r="AC121" s="135" t="n"/>
      <c r="AD121" s="135" t="n"/>
      <c r="AE121" s="135" t="n"/>
      <c r="AF121" s="135" t="n"/>
      <c r="AG121" s="135" t="n"/>
      <c r="AH121" s="135" t="n"/>
      <c r="AI121" s="135" t="n"/>
      <c r="AJ121" s="135" t="n"/>
      <c r="AK121" s="135" t="n"/>
      <c r="AL121" s="135" t="n"/>
      <c r="AM121" s="135" t="n"/>
      <c r="AN121" s="135" t="n"/>
      <c r="AO121" s="135" t="n"/>
      <c r="AP121" s="135" t="n"/>
      <c r="AQ121" s="135" t="n"/>
      <c r="AR121" s="135" t="n"/>
      <c r="AS121" s="135" t="n"/>
      <c r="AT121" s="135" t="n"/>
      <c r="AU121" s="135" t="n"/>
      <c r="AV121" s="135" t="n"/>
      <c r="AW121" s="135" t="n"/>
      <c r="AX121" s="135" t="n"/>
      <c r="AY121" s="135" t="n"/>
      <c r="AZ121" s="135" t="n"/>
      <c r="BA121" s="135" t="n"/>
      <c r="BB121" s="135" t="n"/>
      <c r="BC121" s="135" t="n"/>
      <c r="BD121" s="135" t="n"/>
      <c r="BE121" s="135" t="n"/>
      <c r="BF121" s="135" t="n"/>
      <c r="BG121" s="135" t="n"/>
      <c r="BH121" s="135" t="n"/>
      <c r="BI121" s="135" t="n"/>
      <c r="BJ121" s="135" t="n"/>
      <c r="BK121" s="135" t="n"/>
      <c r="BL121" s="135" t="n"/>
      <c r="BM121" s="135" t="n"/>
      <c r="BN121" s="135" t="n"/>
      <c r="BO121" s="135" t="n"/>
      <c r="BP121" s="135" t="n"/>
      <c r="BQ121" s="135" t="n"/>
      <c r="BR121" s="135" t="n"/>
      <c r="BS121" s="135" t="n"/>
      <c r="BT121" s="135" t="n"/>
      <c r="BU121" s="135" t="n"/>
      <c r="BV121" s="135" t="n"/>
      <c r="BW121" s="135" t="n"/>
      <c r="BX121" s="135" t="n"/>
      <c r="BY121" s="135" t="n"/>
      <c r="BZ121" s="135" t="n"/>
      <c r="CA121" s="135" t="n"/>
      <c r="CB121" s="135" t="n"/>
      <c r="CC121" s="135" t="n"/>
      <c r="CD121" s="135" t="n"/>
      <c r="CE121" s="135" t="n"/>
      <c r="CF121" s="135" t="n"/>
      <c r="CG121" s="135" t="n"/>
      <c r="CH121" s="135" t="n"/>
      <c r="CI121" s="135" t="n"/>
      <c r="CJ121" s="135" t="n"/>
      <c r="CK121" s="135" t="n"/>
      <c r="CL121" s="135" t="n"/>
      <c r="CM121" s="135" t="n"/>
      <c r="CN121" s="135" t="n"/>
      <c r="CO121" s="135" t="n"/>
      <c r="CP121" s="135" t="n"/>
      <c r="CQ121" s="135" t="n"/>
      <c r="CR121" s="135" t="n"/>
      <c r="CU121" s="36" t="n"/>
      <c r="CV121" s="36" t="n"/>
      <c r="CW121" s="36" t="n"/>
      <c r="CX121" s="36" t="n"/>
      <c r="CY121" s="36" t="n"/>
      <c r="CZ121" s="36" t="n"/>
      <c r="DA121" s="36" t="n"/>
      <c r="DB121" s="36" t="n"/>
      <c r="DC121" s="36" t="n"/>
      <c r="DD121" s="36" t="n"/>
      <c r="DE121" s="36" t="n"/>
      <c r="DF121" s="36" t="n"/>
      <c r="DG121" s="36" t="n"/>
      <c r="DH121" s="36" t="n"/>
      <c r="DI121" s="36" t="n"/>
      <c r="DJ121" s="36" t="n"/>
      <c r="DK121" s="36" t="n"/>
      <c r="DL121" s="36" t="n"/>
      <c r="DM121" s="36" t="n"/>
      <c r="DN121" s="36" t="n"/>
      <c r="DO121" s="36" t="n"/>
      <c r="DP121" s="36" t="n"/>
      <c r="DQ121" s="36" t="n"/>
      <c r="DR121" s="36" t="n"/>
      <c r="DS121" s="36" t="n"/>
      <c r="DT121" s="36" t="n"/>
      <c r="DU121" s="36" t="n"/>
      <c r="DV121" s="36" t="n"/>
      <c r="DW121" s="36" t="n"/>
      <c r="DX121" s="36" t="n"/>
      <c r="DY121" s="36" t="n"/>
      <c r="DZ121" s="36" t="n"/>
      <c r="EA121" s="36" t="n"/>
      <c r="EB121" s="36" t="n"/>
      <c r="EC121" s="36" t="n"/>
      <c r="ED121" s="36" t="n"/>
      <c r="EE121" s="36" t="n"/>
      <c r="EF121" s="36" t="n"/>
      <c r="EG121" s="36" t="n"/>
      <c r="EH121" s="36" t="n"/>
      <c r="EI121" s="36" t="n"/>
      <c r="EJ121" s="36" t="n"/>
      <c r="EK121" s="36" t="n"/>
      <c r="EL121" s="36" t="n"/>
      <c r="EM121" s="36" t="n"/>
      <c r="EN121" s="36" t="n"/>
    </row>
    <row r="122">
      <c r="A122" s="36" t="n"/>
      <c r="B122" s="36" t="n"/>
      <c r="C122" s="144" t="n"/>
      <c r="D122" s="144" t="n"/>
      <c r="E122" s="135" t="n"/>
      <c r="F122" s="135" t="n"/>
      <c r="G122" s="135" t="n"/>
      <c r="H122" s="135" t="n"/>
      <c r="I122" s="135" t="n"/>
      <c r="J122" s="135" t="n"/>
      <c r="K122" s="135" t="n"/>
      <c r="L122" s="135" t="n"/>
      <c r="M122" s="135" t="n"/>
      <c r="N122" s="135" t="n"/>
      <c r="O122" s="135" t="n"/>
      <c r="P122" s="135" t="n"/>
      <c r="Q122" s="135" t="n"/>
      <c r="R122" s="135" t="n"/>
      <c r="S122" s="135" t="n"/>
      <c r="T122" s="135" t="n"/>
      <c r="U122" s="135" t="n"/>
      <c r="V122" s="135" t="n"/>
      <c r="W122" s="135" t="n"/>
      <c r="X122" s="135" t="n"/>
      <c r="Y122" s="135" t="n"/>
      <c r="Z122" s="135" t="n"/>
      <c r="AA122" s="135" t="n"/>
      <c r="AB122" s="135" t="n"/>
      <c r="AC122" s="135" t="n"/>
      <c r="AD122" s="135" t="n"/>
      <c r="AE122" s="135" t="n"/>
      <c r="AF122" s="135" t="n"/>
      <c r="AG122" s="135" t="n"/>
      <c r="AH122" s="135" t="n"/>
      <c r="AI122" s="135" t="n"/>
      <c r="AJ122" s="135" t="n"/>
      <c r="AK122" s="135" t="n"/>
      <c r="AL122" s="135" t="n"/>
      <c r="AM122" s="135" t="n"/>
      <c r="AN122" s="135" t="n"/>
      <c r="AO122" s="135" t="n"/>
      <c r="AP122" s="135" t="n"/>
      <c r="AQ122" s="135" t="n"/>
      <c r="AR122" s="135" t="n"/>
      <c r="AS122" s="135" t="n"/>
      <c r="AT122" s="135" t="n"/>
      <c r="AU122" s="135" t="n"/>
      <c r="AV122" s="135" t="n"/>
      <c r="AW122" s="135" t="n"/>
      <c r="AX122" s="135" t="n"/>
      <c r="AY122" s="135" t="n"/>
      <c r="AZ122" s="135" t="n"/>
      <c r="BA122" s="135" t="n"/>
      <c r="BB122" s="135" t="n"/>
      <c r="BC122" s="135" t="n"/>
      <c r="BD122" s="135" t="n"/>
      <c r="BE122" s="135" t="n"/>
      <c r="BF122" s="135" t="n"/>
      <c r="BG122" s="135" t="n"/>
      <c r="BH122" s="135" t="n"/>
      <c r="BI122" s="135" t="n"/>
      <c r="BJ122" s="135" t="n"/>
      <c r="BK122" s="135" t="n"/>
      <c r="BL122" s="135" t="n"/>
      <c r="BM122" s="135" t="n"/>
      <c r="BN122" s="135" t="n"/>
      <c r="BO122" s="135" t="n"/>
      <c r="BP122" s="135" t="n"/>
      <c r="BQ122" s="135" t="n"/>
      <c r="BR122" s="135" t="n"/>
      <c r="BS122" s="135" t="n"/>
      <c r="BT122" s="135" t="n"/>
      <c r="BU122" s="135" t="n"/>
      <c r="BV122" s="135" t="n"/>
      <c r="BW122" s="135" t="n"/>
      <c r="BX122" s="135" t="n"/>
      <c r="BY122" s="135" t="n"/>
      <c r="BZ122" s="135" t="n"/>
      <c r="CA122" s="135" t="n"/>
      <c r="CB122" s="135" t="n"/>
      <c r="CC122" s="135" t="n"/>
      <c r="CD122" s="135" t="n"/>
      <c r="CE122" s="135" t="n"/>
      <c r="CF122" s="135" t="n"/>
      <c r="CG122" s="135" t="n"/>
      <c r="CH122" s="135" t="n"/>
      <c r="CI122" s="135" t="n"/>
      <c r="CJ122" s="135" t="n"/>
      <c r="CK122" s="135" t="n"/>
      <c r="CL122" s="135" t="n"/>
      <c r="CM122" s="135" t="n"/>
      <c r="CN122" s="135" t="n"/>
      <c r="CO122" s="135" t="n"/>
      <c r="CP122" s="135" t="n"/>
      <c r="CQ122" s="135" t="n"/>
      <c r="CR122" s="135" t="n"/>
      <c r="CU122" s="36" t="n"/>
      <c r="CV122" s="36" t="n"/>
      <c r="CW122" s="36" t="n"/>
      <c r="CX122" s="36" t="n"/>
      <c r="CY122" s="36" t="n"/>
      <c r="CZ122" s="36" t="n"/>
      <c r="DA122" s="36" t="n"/>
      <c r="DB122" s="36" t="n"/>
      <c r="DC122" s="36" t="n"/>
      <c r="DD122" s="36" t="n"/>
      <c r="DE122" s="36" t="n"/>
      <c r="DF122" s="36" t="n"/>
      <c r="DG122" s="36" t="n"/>
      <c r="DH122" s="36" t="n"/>
      <c r="DI122" s="36" t="n"/>
      <c r="DJ122" s="36" t="n"/>
      <c r="DK122" s="36" t="n"/>
      <c r="DL122" s="36" t="n"/>
      <c r="DM122" s="36" t="n"/>
      <c r="DN122" s="36" t="n"/>
      <c r="DO122" s="36" t="n"/>
      <c r="DP122" s="36" t="n"/>
      <c r="DQ122" s="36" t="n"/>
      <c r="DR122" s="36" t="n"/>
      <c r="DS122" s="36" t="n"/>
      <c r="DT122" s="36" t="n"/>
      <c r="DU122" s="36" t="n"/>
      <c r="DV122" s="36" t="n"/>
      <c r="DW122" s="36" t="n"/>
      <c r="DX122" s="36" t="n"/>
      <c r="DY122" s="36" t="n"/>
      <c r="DZ122" s="36" t="n"/>
      <c r="EA122" s="36" t="n"/>
      <c r="EB122" s="36" t="n"/>
      <c r="EC122" s="36" t="n"/>
      <c r="ED122" s="36" t="n"/>
      <c r="EE122" s="36" t="n"/>
      <c r="EF122" s="36" t="n"/>
      <c r="EG122" s="36" t="n"/>
      <c r="EH122" s="36" t="n"/>
      <c r="EI122" s="36" t="n"/>
      <c r="EJ122" s="36" t="n"/>
      <c r="EK122" s="36" t="n"/>
      <c r="EL122" s="36" t="n"/>
      <c r="EM122" s="36" t="n"/>
      <c r="EN122" s="36" t="n"/>
    </row>
    <row r="123">
      <c r="A123" s="36" t="n"/>
      <c r="B123" s="36" t="n"/>
      <c r="C123" s="144" t="n"/>
      <c r="D123" s="144" t="n"/>
      <c r="E123" s="135" t="n"/>
      <c r="F123" s="135" t="n"/>
      <c r="G123" s="135" t="n"/>
      <c r="H123" s="135" t="n"/>
      <c r="I123" s="135" t="n"/>
      <c r="J123" s="135" t="n"/>
      <c r="K123" s="135" t="n"/>
      <c r="L123" s="135" t="n"/>
      <c r="M123" s="135" t="n"/>
      <c r="N123" s="135" t="n"/>
      <c r="O123" s="135" t="n"/>
      <c r="P123" s="135" t="n"/>
      <c r="Q123" s="135" t="n"/>
      <c r="R123" s="135" t="n"/>
      <c r="S123" s="135" t="n"/>
      <c r="T123" s="135" t="n"/>
      <c r="U123" s="135" t="n"/>
      <c r="V123" s="135" t="n"/>
      <c r="W123" s="135" t="n"/>
      <c r="X123" s="135" t="n"/>
      <c r="Y123" s="135" t="n"/>
      <c r="Z123" s="135" t="n"/>
      <c r="AA123" s="135" t="n"/>
      <c r="AB123" s="135" t="n"/>
      <c r="AC123" s="135" t="n"/>
      <c r="AD123" s="135" t="n"/>
      <c r="AE123" s="135" t="n"/>
      <c r="AF123" s="135" t="n"/>
      <c r="AG123" s="135" t="n"/>
      <c r="AH123" s="135" t="n"/>
      <c r="AI123" s="135" t="n"/>
      <c r="AJ123" s="135" t="n"/>
      <c r="AK123" s="135" t="n"/>
      <c r="AL123" s="135" t="n"/>
      <c r="AM123" s="135" t="n"/>
      <c r="AN123" s="135" t="n"/>
      <c r="AO123" s="135" t="n"/>
      <c r="AP123" s="135" t="n"/>
      <c r="AQ123" s="135" t="n"/>
      <c r="AR123" s="135" t="n"/>
      <c r="AS123" s="135" t="n"/>
      <c r="AT123" s="135" t="n"/>
      <c r="AU123" s="135" t="n"/>
      <c r="AV123" s="135" t="n"/>
      <c r="AW123" s="135" t="n"/>
      <c r="AX123" s="135" t="n"/>
      <c r="AY123" s="135" t="n"/>
      <c r="AZ123" s="135" t="n"/>
      <c r="BA123" s="135" t="n"/>
      <c r="BB123" s="135" t="n"/>
      <c r="BC123" s="135" t="n"/>
      <c r="BD123" s="135" t="n"/>
      <c r="BE123" s="135" t="n"/>
      <c r="BF123" s="135" t="n"/>
      <c r="BG123" s="135" t="n"/>
      <c r="BH123" s="135" t="n"/>
      <c r="BI123" s="135" t="n"/>
      <c r="BJ123" s="135" t="n"/>
      <c r="BK123" s="135" t="n"/>
      <c r="BL123" s="135" t="n"/>
      <c r="BM123" s="135" t="n"/>
      <c r="BN123" s="135" t="n"/>
      <c r="BO123" s="135" t="n"/>
      <c r="BP123" s="135" t="n"/>
      <c r="BQ123" s="135" t="n"/>
      <c r="BR123" s="135" t="n"/>
      <c r="BS123" s="135" t="n"/>
      <c r="BT123" s="135" t="n"/>
      <c r="BU123" s="135" t="n"/>
      <c r="BV123" s="135" t="n"/>
      <c r="BW123" s="135" t="n"/>
      <c r="BX123" s="135" t="n"/>
      <c r="BY123" s="135" t="n"/>
      <c r="BZ123" s="135" t="n"/>
      <c r="CA123" s="135" t="n"/>
      <c r="CB123" s="135" t="n"/>
      <c r="CC123" s="135" t="n"/>
      <c r="CD123" s="135" t="n"/>
      <c r="CE123" s="135" t="n"/>
      <c r="CF123" s="135" t="n"/>
      <c r="CG123" s="135" t="n"/>
      <c r="CH123" s="135" t="n"/>
      <c r="CI123" s="135" t="n"/>
      <c r="CJ123" s="135" t="n"/>
      <c r="CK123" s="135" t="n"/>
      <c r="CL123" s="135" t="n"/>
      <c r="CM123" s="135" t="n"/>
      <c r="CN123" s="135" t="n"/>
      <c r="CO123" s="135" t="n"/>
      <c r="CP123" s="135" t="n"/>
      <c r="CQ123" s="135" t="n"/>
      <c r="CR123" s="135" t="n"/>
      <c r="CU123" s="36" t="n"/>
      <c r="CV123" s="36" t="n"/>
      <c r="CW123" s="36" t="n"/>
      <c r="CX123" s="36" t="n"/>
      <c r="CY123" s="36" t="n"/>
      <c r="CZ123" s="36" t="n"/>
      <c r="DA123" s="36" t="n"/>
      <c r="DB123" s="36" t="n"/>
      <c r="DC123" s="36" t="n"/>
      <c r="DD123" s="36" t="n"/>
      <c r="DE123" s="36" t="n"/>
      <c r="DF123" s="36" t="n"/>
      <c r="DG123" s="36" t="n"/>
      <c r="DH123" s="36" t="n"/>
      <c r="DI123" s="36" t="n"/>
      <c r="DJ123" s="36" t="n"/>
      <c r="DK123" s="36" t="n"/>
      <c r="DL123" s="36" t="n"/>
      <c r="DM123" s="36" t="n"/>
      <c r="DN123" s="36" t="n"/>
      <c r="DO123" s="36" t="n"/>
      <c r="DP123" s="36" t="n"/>
      <c r="DQ123" s="36" t="n"/>
      <c r="DR123" s="36" t="n"/>
      <c r="DS123" s="36" t="n"/>
      <c r="DT123" s="36" t="n"/>
      <c r="DU123" s="36" t="n"/>
      <c r="DV123" s="36" t="n"/>
      <c r="DW123" s="36" t="n"/>
      <c r="DX123" s="36" t="n"/>
      <c r="DY123" s="36" t="n"/>
      <c r="DZ123" s="36" t="n"/>
      <c r="EA123" s="36" t="n"/>
      <c r="EB123" s="36" t="n"/>
      <c r="EC123" s="36" t="n"/>
      <c r="ED123" s="36" t="n"/>
      <c r="EE123" s="36" t="n"/>
      <c r="EF123" s="36" t="n"/>
      <c r="EG123" s="36" t="n"/>
      <c r="EH123" s="36" t="n"/>
      <c r="EI123" s="36" t="n"/>
      <c r="EJ123" s="36" t="n"/>
      <c r="EK123" s="36" t="n"/>
      <c r="EL123" s="36" t="n"/>
      <c r="EM123" s="36" t="n"/>
      <c r="EN123" s="36" t="n"/>
    </row>
    <row r="124">
      <c r="A124" s="36" t="n"/>
      <c r="B124" s="36" t="n"/>
      <c r="C124" s="144" t="n"/>
      <c r="D124" s="144" t="n"/>
      <c r="E124" s="135" t="n"/>
      <c r="F124" s="135" t="n"/>
      <c r="G124" s="135" t="n"/>
      <c r="H124" s="135" t="n"/>
      <c r="I124" s="135" t="n"/>
      <c r="J124" s="135" t="n"/>
      <c r="K124" s="135" t="n"/>
      <c r="L124" s="135" t="n"/>
      <c r="M124" s="135" t="n"/>
      <c r="N124" s="135" t="n"/>
      <c r="O124" s="135" t="n"/>
      <c r="P124" s="135" t="n"/>
      <c r="Q124" s="135" t="n"/>
      <c r="R124" s="135" t="n"/>
      <c r="S124" s="135" t="n"/>
      <c r="T124" s="135" t="n"/>
      <c r="U124" s="135" t="n"/>
      <c r="V124" s="135" t="n"/>
      <c r="W124" s="135" t="n"/>
      <c r="X124" s="135" t="n"/>
      <c r="Y124" s="135" t="n"/>
      <c r="Z124" s="135" t="n"/>
      <c r="AA124" s="135" t="n"/>
      <c r="AB124" s="135" t="n"/>
      <c r="AC124" s="135" t="n"/>
      <c r="AD124" s="135" t="n"/>
      <c r="AE124" s="135" t="n"/>
      <c r="AF124" s="135" t="n"/>
      <c r="AG124" s="135" t="n"/>
      <c r="AH124" s="135" t="n"/>
      <c r="AI124" s="135" t="n"/>
      <c r="AJ124" s="135" t="n"/>
      <c r="AK124" s="135" t="n"/>
      <c r="AL124" s="135" t="n"/>
      <c r="AM124" s="135" t="n"/>
      <c r="AN124" s="135" t="n"/>
      <c r="AO124" s="135" t="n"/>
      <c r="AP124" s="135" t="n"/>
      <c r="AQ124" s="135" t="n"/>
      <c r="AR124" s="135" t="n"/>
      <c r="AS124" s="135" t="n"/>
      <c r="AT124" s="135" t="n"/>
      <c r="AU124" s="135" t="n"/>
      <c r="AV124" s="135" t="n"/>
      <c r="AW124" s="135" t="n"/>
      <c r="AX124" s="135" t="n"/>
      <c r="AY124" s="135" t="n"/>
      <c r="AZ124" s="135" t="n"/>
      <c r="BA124" s="135" t="n"/>
      <c r="BB124" s="135" t="n"/>
      <c r="BC124" s="135" t="n"/>
      <c r="BD124" s="135" t="n"/>
      <c r="BE124" s="135" t="n"/>
      <c r="BF124" s="135" t="n"/>
      <c r="BG124" s="135" t="n"/>
      <c r="BH124" s="135" t="n"/>
      <c r="BI124" s="135" t="n"/>
      <c r="BJ124" s="135" t="n"/>
      <c r="BK124" s="135" t="n"/>
      <c r="BL124" s="135" t="n"/>
      <c r="BM124" s="135" t="n"/>
      <c r="BN124" s="135" t="n"/>
      <c r="BO124" s="135" t="n"/>
      <c r="BP124" s="135" t="n"/>
      <c r="BQ124" s="135" t="n"/>
      <c r="BR124" s="135" t="n"/>
      <c r="BS124" s="135" t="n"/>
      <c r="BT124" s="135" t="n"/>
      <c r="BU124" s="135" t="n"/>
      <c r="BV124" s="135" t="n"/>
      <c r="BW124" s="135" t="n"/>
      <c r="BX124" s="135" t="n"/>
      <c r="BY124" s="135" t="n"/>
      <c r="BZ124" s="135" t="n"/>
      <c r="CA124" s="135" t="n"/>
      <c r="CB124" s="135" t="n"/>
      <c r="CC124" s="135" t="n"/>
      <c r="CD124" s="135" t="n"/>
      <c r="CE124" s="135" t="n"/>
      <c r="CF124" s="135" t="n"/>
      <c r="CG124" s="135" t="n"/>
      <c r="CH124" s="135" t="n"/>
      <c r="CI124" s="135" t="n"/>
      <c r="CJ124" s="135" t="n"/>
      <c r="CK124" s="135" t="n"/>
      <c r="CL124" s="135" t="n"/>
      <c r="CM124" s="135" t="n"/>
      <c r="CN124" s="135" t="n"/>
      <c r="CO124" s="135" t="n"/>
      <c r="CP124" s="135" t="n"/>
      <c r="CQ124" s="135" t="n"/>
      <c r="CR124" s="135" t="n"/>
      <c r="CU124" s="36" t="n"/>
      <c r="CV124" s="36" t="n"/>
      <c r="CW124" s="36" t="n"/>
      <c r="CX124" s="36" t="n"/>
      <c r="CY124" s="36" t="n"/>
      <c r="CZ124" s="36" t="n"/>
      <c r="DA124" s="36" t="n"/>
      <c r="DB124" s="36" t="n"/>
      <c r="DC124" s="36" t="n"/>
      <c r="DD124" s="36" t="n"/>
      <c r="DE124" s="36" t="n"/>
      <c r="DF124" s="36" t="n"/>
      <c r="DG124" s="36" t="n"/>
      <c r="DH124" s="36" t="n"/>
      <c r="DI124" s="36" t="n"/>
      <c r="DJ124" s="36" t="n"/>
      <c r="DK124" s="36" t="n"/>
      <c r="DL124" s="36" t="n"/>
      <c r="DM124" s="36" t="n"/>
      <c r="DN124" s="36" t="n"/>
      <c r="DO124" s="36" t="n"/>
      <c r="DP124" s="36" t="n"/>
      <c r="DQ124" s="36" t="n"/>
      <c r="DR124" s="36" t="n"/>
      <c r="DS124" s="36" t="n"/>
      <c r="DT124" s="36" t="n"/>
      <c r="DU124" s="36" t="n"/>
      <c r="DV124" s="36" t="n"/>
      <c r="DW124" s="36" t="n"/>
      <c r="DX124" s="36" t="n"/>
      <c r="DY124" s="36" t="n"/>
      <c r="DZ124" s="36" t="n"/>
      <c r="EA124" s="36" t="n"/>
      <c r="EB124" s="36" t="n"/>
      <c r="EC124" s="36" t="n"/>
      <c r="ED124" s="36" t="n"/>
      <c r="EE124" s="36" t="n"/>
      <c r="EF124" s="36" t="n"/>
      <c r="EG124" s="36" t="n"/>
      <c r="EH124" s="36" t="n"/>
      <c r="EI124" s="36" t="n"/>
      <c r="EJ124" s="36" t="n"/>
      <c r="EK124" s="36" t="n"/>
      <c r="EL124" s="36" t="n"/>
      <c r="EM124" s="36" t="n"/>
      <c r="EN124" s="36" t="n"/>
    </row>
    <row r="125">
      <c r="A125" s="36" t="n"/>
      <c r="B125" s="36" t="n"/>
      <c r="C125" s="144" t="n"/>
      <c r="D125" s="144" t="n"/>
      <c r="E125" s="135" t="n"/>
      <c r="F125" s="135" t="n"/>
      <c r="G125" s="135" t="n"/>
      <c r="H125" s="135" t="n"/>
      <c r="I125" s="135" t="n"/>
      <c r="J125" s="135" t="n"/>
      <c r="K125" s="135" t="n"/>
      <c r="L125" s="135" t="n"/>
      <c r="M125" s="135" t="n"/>
      <c r="N125" s="135" t="n"/>
      <c r="O125" s="135" t="n"/>
      <c r="P125" s="135" t="n"/>
      <c r="Q125" s="135" t="n"/>
      <c r="R125" s="135" t="n"/>
      <c r="S125" s="135" t="n"/>
      <c r="T125" s="135" t="n"/>
      <c r="U125" s="135" t="n"/>
      <c r="V125" s="135" t="n"/>
      <c r="W125" s="135" t="n"/>
      <c r="X125" s="135" t="n"/>
      <c r="Y125" s="135" t="n"/>
      <c r="Z125" s="135" t="n"/>
      <c r="AA125" s="135" t="n"/>
      <c r="AB125" s="135" t="n"/>
      <c r="AC125" s="135" t="n"/>
      <c r="AD125" s="135" t="n"/>
      <c r="AE125" s="135" t="n"/>
      <c r="AF125" s="135" t="n"/>
      <c r="AG125" s="135" t="n"/>
      <c r="AH125" s="135" t="n"/>
      <c r="AI125" s="135" t="n"/>
      <c r="AJ125" s="135" t="n"/>
      <c r="AK125" s="135" t="n"/>
      <c r="AL125" s="135" t="n"/>
      <c r="AM125" s="135" t="n"/>
      <c r="AN125" s="135" t="n"/>
      <c r="AO125" s="135" t="n"/>
      <c r="AP125" s="135" t="n"/>
      <c r="AQ125" s="135" t="n"/>
      <c r="AR125" s="135" t="n"/>
      <c r="AS125" s="135" t="n"/>
      <c r="AT125" s="135" t="n"/>
      <c r="AU125" s="135" t="n"/>
      <c r="AV125" s="135" t="n"/>
      <c r="AW125" s="135" t="n"/>
      <c r="AX125" s="135" t="n"/>
      <c r="AY125" s="135" t="n"/>
      <c r="AZ125" s="135" t="n"/>
      <c r="BA125" s="135" t="n"/>
      <c r="BB125" s="135" t="n"/>
      <c r="BC125" s="135" t="n"/>
      <c r="BD125" s="135" t="n"/>
      <c r="BE125" s="135" t="n"/>
      <c r="BF125" s="135" t="n"/>
      <c r="BG125" s="135" t="n"/>
      <c r="BH125" s="135" t="n"/>
      <c r="BI125" s="135" t="n"/>
      <c r="BJ125" s="135" t="n"/>
      <c r="BK125" s="135" t="n"/>
      <c r="BL125" s="135" t="n"/>
      <c r="BM125" s="135" t="n"/>
      <c r="BN125" s="135" t="n"/>
      <c r="BO125" s="135" t="n"/>
      <c r="BP125" s="135" t="n"/>
      <c r="BQ125" s="135" t="n"/>
      <c r="BR125" s="135" t="n"/>
      <c r="BS125" s="135" t="n"/>
      <c r="BT125" s="135" t="n"/>
      <c r="BU125" s="135" t="n"/>
      <c r="BV125" s="135" t="n"/>
      <c r="BW125" s="135" t="n"/>
      <c r="BX125" s="135" t="n"/>
      <c r="BY125" s="135" t="n"/>
      <c r="BZ125" s="135" t="n"/>
      <c r="CA125" s="135" t="n"/>
      <c r="CB125" s="135" t="n"/>
      <c r="CC125" s="135" t="n"/>
      <c r="CD125" s="135" t="n"/>
      <c r="CE125" s="135" t="n"/>
      <c r="CF125" s="135" t="n"/>
      <c r="CG125" s="135" t="n"/>
      <c r="CH125" s="135" t="n"/>
      <c r="CI125" s="135" t="n"/>
      <c r="CJ125" s="135" t="n"/>
      <c r="CK125" s="135" t="n"/>
      <c r="CL125" s="135" t="n"/>
      <c r="CM125" s="135" t="n"/>
      <c r="CN125" s="135" t="n"/>
      <c r="CO125" s="135" t="n"/>
      <c r="CP125" s="135" t="n"/>
      <c r="CQ125" s="135" t="n"/>
      <c r="CR125" s="135" t="n"/>
      <c r="CU125" s="36" t="n"/>
      <c r="CV125" s="36" t="n"/>
      <c r="CW125" s="36" t="n"/>
      <c r="CX125" s="36" t="n"/>
      <c r="CY125" s="36" t="n"/>
      <c r="CZ125" s="36" t="n"/>
      <c r="DA125" s="36" t="n"/>
      <c r="DB125" s="36" t="n"/>
      <c r="DC125" s="36" t="n"/>
      <c r="DD125" s="36" t="n"/>
      <c r="DE125" s="36" t="n"/>
      <c r="DF125" s="36" t="n"/>
      <c r="DG125" s="36" t="n"/>
      <c r="DH125" s="36" t="n"/>
      <c r="DI125" s="36" t="n"/>
      <c r="DJ125" s="36" t="n"/>
      <c r="DK125" s="36" t="n"/>
      <c r="DL125" s="36" t="n"/>
      <c r="DM125" s="36" t="n"/>
      <c r="DN125" s="36" t="n"/>
      <c r="DO125" s="36" t="n"/>
      <c r="DP125" s="36" t="n"/>
      <c r="DQ125" s="36" t="n"/>
      <c r="DR125" s="36" t="n"/>
      <c r="DS125" s="36" t="n"/>
      <c r="DT125" s="36" t="n"/>
      <c r="DU125" s="36" t="n"/>
      <c r="DV125" s="36" t="n"/>
      <c r="DW125" s="36" t="n"/>
      <c r="DX125" s="36" t="n"/>
      <c r="DY125" s="36" t="n"/>
      <c r="DZ125" s="36" t="n"/>
      <c r="EA125" s="36" t="n"/>
      <c r="EB125" s="36" t="n"/>
      <c r="EC125" s="36" t="n"/>
      <c r="ED125" s="36" t="n"/>
      <c r="EE125" s="36" t="n"/>
      <c r="EF125" s="36" t="n"/>
      <c r="EG125" s="36" t="n"/>
      <c r="EH125" s="36" t="n"/>
      <c r="EI125" s="36" t="n"/>
      <c r="EJ125" s="36" t="n"/>
      <c r="EK125" s="36" t="n"/>
      <c r="EL125" s="36" t="n"/>
      <c r="EM125" s="36" t="n"/>
      <c r="EN125" s="36" t="n"/>
    </row>
    <row r="126">
      <c r="A126" s="36" t="n"/>
      <c r="B126" s="36" t="n"/>
      <c r="C126" s="144" t="n"/>
      <c r="D126" s="144" t="n"/>
      <c r="E126" s="135" t="n"/>
      <c r="F126" s="135" t="n"/>
      <c r="G126" s="135" t="n"/>
      <c r="H126" s="135" t="n"/>
      <c r="I126" s="135" t="n"/>
      <c r="J126" s="135" t="n"/>
      <c r="K126" s="135" t="n"/>
      <c r="L126" s="135" t="n"/>
      <c r="M126" s="135" t="n"/>
      <c r="N126" s="135" t="n"/>
      <c r="O126" s="135" t="n"/>
      <c r="P126" s="135" t="n"/>
      <c r="Q126" s="135" t="n"/>
      <c r="R126" s="135" t="n"/>
      <c r="S126" s="135" t="n"/>
      <c r="T126" s="135" t="n"/>
      <c r="U126" s="135" t="n"/>
      <c r="V126" s="135" t="n"/>
      <c r="W126" s="135" t="n"/>
      <c r="X126" s="135" t="n"/>
      <c r="Y126" s="135" t="n"/>
      <c r="Z126" s="135" t="n"/>
      <c r="AA126" s="135" t="n"/>
      <c r="AB126" s="135" t="n"/>
      <c r="AC126" s="135" t="n"/>
      <c r="AD126" s="135" t="n"/>
      <c r="AE126" s="135" t="n"/>
      <c r="AF126" s="135" t="n"/>
      <c r="AG126" s="135" t="n"/>
      <c r="AH126" s="135" t="n"/>
      <c r="AI126" s="135" t="n"/>
      <c r="AJ126" s="135" t="n"/>
      <c r="AK126" s="135" t="n"/>
      <c r="AL126" s="135" t="n"/>
      <c r="AM126" s="135" t="n"/>
      <c r="AN126" s="135" t="n"/>
      <c r="AO126" s="135" t="n"/>
      <c r="AP126" s="135" t="n"/>
      <c r="AQ126" s="135" t="n"/>
      <c r="AR126" s="135" t="n"/>
      <c r="AS126" s="135" t="n"/>
      <c r="AT126" s="135" t="n"/>
      <c r="AU126" s="135" t="n"/>
      <c r="AV126" s="135" t="n"/>
      <c r="AW126" s="135" t="n"/>
      <c r="AX126" s="135" t="n"/>
      <c r="AY126" s="135" t="n"/>
      <c r="AZ126" s="135" t="n"/>
      <c r="BA126" s="135" t="n"/>
      <c r="BB126" s="135" t="n"/>
      <c r="BC126" s="135" t="n"/>
      <c r="BD126" s="135" t="n"/>
      <c r="BE126" s="135" t="n"/>
      <c r="BF126" s="135" t="n"/>
      <c r="BG126" s="135" t="n"/>
      <c r="BH126" s="135" t="n"/>
      <c r="BI126" s="135" t="n"/>
      <c r="BJ126" s="135" t="n"/>
      <c r="BK126" s="135" t="n"/>
      <c r="BL126" s="135" t="n"/>
      <c r="BM126" s="135" t="n"/>
      <c r="BN126" s="135" t="n"/>
      <c r="BO126" s="135" t="n"/>
      <c r="BP126" s="135" t="n"/>
      <c r="BQ126" s="135" t="n"/>
      <c r="BR126" s="135" t="n"/>
      <c r="BS126" s="135" t="n"/>
      <c r="BT126" s="135" t="n"/>
      <c r="BU126" s="135" t="n"/>
      <c r="BV126" s="135" t="n"/>
      <c r="BW126" s="135" t="n"/>
      <c r="BX126" s="135" t="n"/>
      <c r="BY126" s="135" t="n"/>
      <c r="BZ126" s="135" t="n"/>
      <c r="CA126" s="135" t="n"/>
      <c r="CB126" s="135" t="n"/>
      <c r="CC126" s="135" t="n"/>
      <c r="CD126" s="135" t="n"/>
      <c r="CE126" s="135" t="n"/>
      <c r="CF126" s="135" t="n"/>
      <c r="CG126" s="135" t="n"/>
      <c r="CH126" s="135" t="n"/>
      <c r="CI126" s="135" t="n"/>
      <c r="CJ126" s="135" t="n"/>
      <c r="CK126" s="135" t="n"/>
      <c r="CL126" s="135" t="n"/>
      <c r="CM126" s="135" t="n"/>
      <c r="CN126" s="135" t="n"/>
      <c r="CO126" s="135" t="n"/>
      <c r="CP126" s="135" t="n"/>
      <c r="CQ126" s="135" t="n"/>
      <c r="CR126" s="135" t="n"/>
      <c r="CU126" s="36" t="n"/>
      <c r="CV126" s="36" t="n"/>
      <c r="CW126" s="36" t="n"/>
      <c r="CX126" s="36" t="n"/>
      <c r="CY126" s="36" t="n"/>
      <c r="CZ126" s="36" t="n"/>
      <c r="DA126" s="36" t="n"/>
      <c r="DB126" s="36" t="n"/>
      <c r="DC126" s="36" t="n"/>
      <c r="DD126" s="36" t="n"/>
      <c r="DE126" s="36" t="n"/>
      <c r="DF126" s="36" t="n"/>
      <c r="DG126" s="36" t="n"/>
      <c r="DH126" s="36" t="n"/>
      <c r="DI126" s="36" t="n"/>
      <c r="DJ126" s="36" t="n"/>
      <c r="DK126" s="36" t="n"/>
      <c r="DL126" s="36" t="n"/>
      <c r="DM126" s="36" t="n"/>
      <c r="DN126" s="36" t="n"/>
      <c r="DO126" s="36" t="n"/>
      <c r="DP126" s="36" t="n"/>
      <c r="DQ126" s="36" t="n"/>
      <c r="DR126" s="36" t="n"/>
      <c r="DS126" s="36" t="n"/>
      <c r="DT126" s="36" t="n"/>
      <c r="DU126" s="36" t="n"/>
      <c r="DV126" s="36" t="n"/>
      <c r="DW126" s="36" t="n"/>
      <c r="DX126" s="36" t="n"/>
      <c r="DY126" s="36" t="n"/>
      <c r="DZ126" s="36" t="n"/>
      <c r="EA126" s="36" t="n"/>
      <c r="EB126" s="36" t="n"/>
      <c r="EC126" s="36" t="n"/>
      <c r="ED126" s="36" t="n"/>
      <c r="EE126" s="36" t="n"/>
      <c r="EF126" s="36" t="n"/>
      <c r="EG126" s="36" t="n"/>
      <c r="EH126" s="36" t="n"/>
      <c r="EI126" s="36" t="n"/>
      <c r="EJ126" s="36" t="n"/>
      <c r="EK126" s="36" t="n"/>
      <c r="EL126" s="36" t="n"/>
      <c r="EM126" s="36" t="n"/>
      <c r="EN126" s="36" t="n"/>
    </row>
    <row r="127">
      <c r="A127" s="36" t="n"/>
      <c r="B127" s="36" t="n"/>
      <c r="C127" s="144" t="n"/>
      <c r="D127" s="144" t="n"/>
      <c r="E127" s="135" t="n"/>
      <c r="F127" s="135" t="n"/>
      <c r="G127" s="135" t="n"/>
      <c r="H127" s="135" t="n"/>
      <c r="I127" s="135" t="n"/>
      <c r="J127" s="135" t="n"/>
      <c r="K127" s="135" t="n"/>
      <c r="L127" s="135" t="n"/>
      <c r="M127" s="135" t="n"/>
      <c r="N127" s="135" t="n"/>
      <c r="O127" s="135" t="n"/>
      <c r="P127" s="135" t="n"/>
      <c r="Q127" s="135" t="n"/>
      <c r="R127" s="135" t="n"/>
      <c r="S127" s="135" t="n"/>
      <c r="T127" s="135" t="n"/>
      <c r="U127" s="135" t="n"/>
      <c r="V127" s="135" t="n"/>
      <c r="W127" s="135" t="n"/>
      <c r="X127" s="135" t="n"/>
      <c r="Y127" s="135" t="n"/>
      <c r="Z127" s="135" t="n"/>
      <c r="AA127" s="135" t="n"/>
      <c r="AB127" s="135" t="n"/>
      <c r="AC127" s="135" t="n"/>
      <c r="AD127" s="135" t="n"/>
      <c r="AE127" s="135" t="n"/>
      <c r="AF127" s="135" t="n"/>
      <c r="AG127" s="135" t="n"/>
      <c r="AH127" s="135" t="n"/>
      <c r="AI127" s="135" t="n"/>
      <c r="AJ127" s="135" t="n"/>
      <c r="AK127" s="135" t="n"/>
      <c r="AL127" s="135" t="n"/>
      <c r="AM127" s="135" t="n"/>
      <c r="AN127" s="135" t="n"/>
      <c r="AO127" s="135" t="n"/>
      <c r="AP127" s="135" t="n"/>
      <c r="AQ127" s="135" t="n"/>
      <c r="AR127" s="135" t="n"/>
      <c r="AS127" s="135" t="n"/>
      <c r="AT127" s="135" t="n"/>
      <c r="AU127" s="135" t="n"/>
      <c r="AV127" s="135" t="n"/>
      <c r="AW127" s="135" t="n"/>
      <c r="AX127" s="135" t="n"/>
      <c r="AY127" s="135" t="n"/>
      <c r="AZ127" s="135" t="n"/>
      <c r="BA127" s="135" t="n"/>
      <c r="BB127" s="135" t="n"/>
      <c r="BC127" s="135" t="n"/>
      <c r="BD127" s="135" t="n"/>
      <c r="BE127" s="135" t="n"/>
      <c r="BF127" s="135" t="n"/>
      <c r="BG127" s="135" t="n"/>
      <c r="BH127" s="135" t="n"/>
      <c r="BI127" s="135" t="n"/>
      <c r="BJ127" s="135" t="n"/>
      <c r="BK127" s="135" t="n"/>
      <c r="BL127" s="135" t="n"/>
      <c r="BM127" s="135" t="n"/>
      <c r="BN127" s="135" t="n"/>
      <c r="BO127" s="135" t="n"/>
      <c r="BP127" s="135" t="n"/>
      <c r="BQ127" s="135" t="n"/>
      <c r="BR127" s="135" t="n"/>
      <c r="BS127" s="135" t="n"/>
      <c r="BT127" s="135" t="n"/>
      <c r="BU127" s="135" t="n"/>
      <c r="BV127" s="135" t="n"/>
      <c r="BW127" s="135" t="n"/>
      <c r="BX127" s="135" t="n"/>
      <c r="BY127" s="135" t="n"/>
      <c r="BZ127" s="135" t="n"/>
      <c r="CA127" s="135" t="n"/>
      <c r="CB127" s="135" t="n"/>
      <c r="CC127" s="135" t="n"/>
      <c r="CD127" s="135" t="n"/>
      <c r="CE127" s="135" t="n"/>
      <c r="CF127" s="135" t="n"/>
      <c r="CG127" s="135" t="n"/>
      <c r="CH127" s="135" t="n"/>
      <c r="CI127" s="135" t="n"/>
      <c r="CJ127" s="135" t="n"/>
      <c r="CK127" s="135" t="n"/>
      <c r="CL127" s="135" t="n"/>
      <c r="CM127" s="135" t="n"/>
      <c r="CN127" s="135" t="n"/>
      <c r="CO127" s="135" t="n"/>
      <c r="CP127" s="135" t="n"/>
      <c r="CQ127" s="135" t="n"/>
      <c r="CR127" s="135" t="n"/>
      <c r="CU127" s="36" t="n"/>
      <c r="CV127" s="36" t="n"/>
      <c r="CW127" s="36" t="n"/>
      <c r="CX127" s="36" t="n"/>
      <c r="CY127" s="36" t="n"/>
      <c r="CZ127" s="36" t="n"/>
      <c r="DA127" s="36" t="n"/>
      <c r="DB127" s="36" t="n"/>
      <c r="DC127" s="36" t="n"/>
      <c r="DD127" s="36" t="n"/>
      <c r="DE127" s="36" t="n"/>
      <c r="DF127" s="36" t="n"/>
      <c r="DG127" s="36" t="n"/>
      <c r="DH127" s="36" t="n"/>
      <c r="DI127" s="36" t="n"/>
      <c r="DJ127" s="36" t="n"/>
      <c r="DK127" s="36" t="n"/>
      <c r="DL127" s="36" t="n"/>
      <c r="DM127" s="36" t="n"/>
      <c r="DN127" s="36" t="n"/>
      <c r="DO127" s="36" t="n"/>
      <c r="DP127" s="36" t="n"/>
      <c r="DQ127" s="36" t="n"/>
      <c r="DR127" s="36" t="n"/>
      <c r="DS127" s="36" t="n"/>
      <c r="DT127" s="36" t="n"/>
      <c r="DU127" s="36" t="n"/>
      <c r="DV127" s="36" t="n"/>
      <c r="DW127" s="36" t="n"/>
      <c r="DX127" s="36" t="n"/>
      <c r="DY127" s="36" t="n"/>
      <c r="DZ127" s="36" t="n"/>
      <c r="EA127" s="36" t="n"/>
      <c r="EB127" s="36" t="n"/>
      <c r="EC127" s="36" t="n"/>
      <c r="ED127" s="36" t="n"/>
      <c r="EE127" s="36" t="n"/>
      <c r="EF127" s="36" t="n"/>
      <c r="EG127" s="36" t="n"/>
      <c r="EH127" s="36" t="n"/>
      <c r="EI127" s="36" t="n"/>
      <c r="EJ127" s="36" t="n"/>
      <c r="EK127" s="36" t="n"/>
      <c r="EL127" s="36" t="n"/>
      <c r="EM127" s="36" t="n"/>
      <c r="EN127" s="36" t="n"/>
    </row>
    <row r="128">
      <c r="A128" s="36" t="n"/>
      <c r="B128" s="36" t="n"/>
      <c r="C128" s="144" t="n"/>
      <c r="D128" s="144" t="n"/>
      <c r="E128" s="135" t="n"/>
      <c r="F128" s="135" t="n"/>
      <c r="G128" s="135" t="n"/>
      <c r="H128" s="135" t="n"/>
      <c r="I128" s="135" t="n"/>
      <c r="J128" s="135" t="n"/>
      <c r="K128" s="135" t="n"/>
      <c r="L128" s="135" t="n"/>
      <c r="M128" s="135" t="n"/>
      <c r="N128" s="135" t="n"/>
      <c r="O128" s="135" t="n"/>
      <c r="P128" s="135" t="n"/>
      <c r="Q128" s="135" t="n"/>
      <c r="R128" s="135" t="n"/>
      <c r="S128" s="135" t="n"/>
      <c r="T128" s="135" t="n"/>
      <c r="U128" s="135" t="n"/>
      <c r="V128" s="135" t="n"/>
      <c r="W128" s="135" t="n"/>
      <c r="X128" s="135" t="n"/>
      <c r="Y128" s="135" t="n"/>
      <c r="Z128" s="135" t="n"/>
      <c r="AA128" s="135" t="n"/>
      <c r="AB128" s="135" t="n"/>
      <c r="AC128" s="135" t="n"/>
      <c r="AD128" s="135" t="n"/>
      <c r="AE128" s="135" t="n"/>
      <c r="AF128" s="135" t="n"/>
      <c r="AG128" s="135" t="n"/>
      <c r="AH128" s="135" t="n"/>
      <c r="AI128" s="135" t="n"/>
      <c r="AJ128" s="135" t="n"/>
      <c r="AK128" s="135" t="n"/>
      <c r="AL128" s="135" t="n"/>
      <c r="AM128" s="135" t="n"/>
      <c r="AN128" s="135" t="n"/>
      <c r="AO128" s="135" t="n"/>
      <c r="AP128" s="135" t="n"/>
      <c r="AQ128" s="135" t="n"/>
      <c r="AR128" s="135" t="n"/>
      <c r="AS128" s="135" t="n"/>
      <c r="AT128" s="135" t="n"/>
      <c r="AU128" s="135" t="n"/>
      <c r="AV128" s="135" t="n"/>
      <c r="AW128" s="135" t="n"/>
      <c r="AX128" s="135" t="n"/>
      <c r="AY128" s="135" t="n"/>
      <c r="AZ128" s="135" t="n"/>
      <c r="BA128" s="135" t="n"/>
      <c r="BB128" s="135" t="n"/>
      <c r="BC128" s="135" t="n"/>
      <c r="BD128" s="135" t="n"/>
      <c r="BE128" s="135" t="n"/>
      <c r="BF128" s="135" t="n"/>
      <c r="BG128" s="135" t="n"/>
      <c r="BH128" s="135" t="n"/>
      <c r="BI128" s="135" t="n"/>
      <c r="BJ128" s="135" t="n"/>
      <c r="BK128" s="135" t="n"/>
      <c r="BL128" s="135" t="n"/>
      <c r="BM128" s="135" t="n"/>
      <c r="BN128" s="135" t="n"/>
      <c r="BO128" s="135" t="n"/>
      <c r="BP128" s="135" t="n"/>
      <c r="BQ128" s="135" t="n"/>
      <c r="BR128" s="135" t="n"/>
      <c r="BS128" s="135" t="n"/>
      <c r="BT128" s="135" t="n"/>
      <c r="BU128" s="135" t="n"/>
      <c r="BV128" s="135" t="n"/>
      <c r="BW128" s="135" t="n"/>
      <c r="BX128" s="135" t="n"/>
      <c r="BY128" s="135" t="n"/>
      <c r="BZ128" s="135" t="n"/>
      <c r="CA128" s="135" t="n"/>
      <c r="CB128" s="135" t="n"/>
      <c r="CC128" s="135" t="n"/>
      <c r="CD128" s="135" t="n"/>
      <c r="CE128" s="135" t="n"/>
      <c r="CF128" s="135" t="n"/>
      <c r="CG128" s="135" t="n"/>
      <c r="CH128" s="135" t="n"/>
      <c r="CI128" s="135" t="n"/>
      <c r="CJ128" s="135" t="n"/>
      <c r="CK128" s="135" t="n"/>
      <c r="CL128" s="135" t="n"/>
      <c r="CM128" s="135" t="n"/>
      <c r="CN128" s="135" t="n"/>
      <c r="CO128" s="135" t="n"/>
      <c r="CP128" s="135" t="n"/>
      <c r="CQ128" s="135" t="n"/>
      <c r="CR128" s="135" t="n"/>
      <c r="CU128" s="36" t="n"/>
      <c r="CV128" s="36" t="n"/>
      <c r="CW128" s="36" t="n"/>
      <c r="CX128" s="36" t="n"/>
      <c r="CY128" s="36" t="n"/>
      <c r="CZ128" s="36" t="n"/>
      <c r="DA128" s="36" t="n"/>
      <c r="DB128" s="36" t="n"/>
      <c r="DC128" s="36" t="n"/>
      <c r="DD128" s="36" t="n"/>
      <c r="DE128" s="36" t="n"/>
      <c r="DF128" s="36" t="n"/>
      <c r="DG128" s="36" t="n"/>
      <c r="DH128" s="36" t="n"/>
      <c r="DI128" s="36" t="n"/>
      <c r="DJ128" s="36" t="n"/>
      <c r="DK128" s="36" t="n"/>
      <c r="DL128" s="36" t="n"/>
      <c r="DM128" s="36" t="n"/>
      <c r="DN128" s="36" t="n"/>
      <c r="DO128" s="36" t="n"/>
      <c r="DP128" s="36" t="n"/>
      <c r="DQ128" s="36" t="n"/>
      <c r="DR128" s="36" t="n"/>
      <c r="DS128" s="36" t="n"/>
      <c r="DT128" s="36" t="n"/>
      <c r="DU128" s="36" t="n"/>
      <c r="DV128" s="36" t="n"/>
      <c r="DW128" s="36" t="n"/>
      <c r="DX128" s="36" t="n"/>
      <c r="DY128" s="36" t="n"/>
      <c r="DZ128" s="36" t="n"/>
      <c r="EA128" s="36" t="n"/>
      <c r="EB128" s="36" t="n"/>
      <c r="EC128" s="36" t="n"/>
      <c r="ED128" s="36" t="n"/>
      <c r="EE128" s="36" t="n"/>
      <c r="EF128" s="36" t="n"/>
      <c r="EG128" s="36" t="n"/>
      <c r="EH128" s="36" t="n"/>
      <c r="EI128" s="36" t="n"/>
      <c r="EJ128" s="36" t="n"/>
      <c r="EK128" s="36" t="n"/>
      <c r="EL128" s="36" t="n"/>
      <c r="EM128" s="36" t="n"/>
      <c r="EN128" s="36" t="n"/>
    </row>
    <row r="129">
      <c r="A129" s="36" t="n"/>
      <c r="B129" s="36" t="n"/>
      <c r="C129" s="144" t="n"/>
      <c r="D129" s="144" t="n"/>
      <c r="E129" s="135" t="n"/>
      <c r="F129" s="135" t="n"/>
      <c r="G129" s="135" t="n"/>
      <c r="H129" s="135" t="n"/>
      <c r="I129" s="135" t="n"/>
      <c r="J129" s="135" t="n"/>
      <c r="K129" s="135" t="n"/>
      <c r="L129" s="135" t="n"/>
      <c r="M129" s="135" t="n"/>
      <c r="N129" s="135" t="n"/>
      <c r="O129" s="135" t="n"/>
      <c r="P129" s="135" t="n"/>
      <c r="Q129" s="135" t="n"/>
      <c r="R129" s="135" t="n"/>
      <c r="S129" s="135" t="n"/>
      <c r="T129" s="135" t="n"/>
      <c r="U129" s="135" t="n"/>
      <c r="V129" s="135" t="n"/>
      <c r="W129" s="135" t="n"/>
      <c r="X129" s="135" t="n"/>
      <c r="Y129" s="135" t="n"/>
      <c r="Z129" s="135" t="n"/>
      <c r="AA129" s="135" t="n"/>
      <c r="AB129" s="135" t="n"/>
      <c r="AC129" s="135" t="n"/>
      <c r="AD129" s="135" t="n"/>
      <c r="AE129" s="135" t="n"/>
      <c r="AF129" s="135" t="n"/>
      <c r="AG129" s="135" t="n"/>
      <c r="AH129" s="135" t="n"/>
      <c r="AI129" s="135" t="n"/>
      <c r="AJ129" s="135" t="n"/>
      <c r="AK129" s="135" t="n"/>
      <c r="AL129" s="135" t="n"/>
      <c r="AM129" s="135" t="n"/>
      <c r="AN129" s="135" t="n"/>
      <c r="AO129" s="135" t="n"/>
      <c r="AP129" s="135" t="n"/>
      <c r="AQ129" s="135" t="n"/>
      <c r="AR129" s="135" t="n"/>
      <c r="AS129" s="135" t="n"/>
      <c r="AT129" s="135" t="n"/>
      <c r="AU129" s="135" t="n"/>
      <c r="AV129" s="135" t="n"/>
      <c r="AW129" s="135" t="n"/>
      <c r="AX129" s="135" t="n"/>
      <c r="AY129" s="135" t="n"/>
      <c r="AZ129" s="135" t="n"/>
      <c r="BA129" s="135" t="n"/>
      <c r="BB129" s="135" t="n"/>
      <c r="BC129" s="135" t="n"/>
      <c r="BD129" s="135" t="n"/>
      <c r="BE129" s="135" t="n"/>
      <c r="BF129" s="135" t="n"/>
      <c r="BG129" s="135" t="n"/>
      <c r="BH129" s="135" t="n"/>
      <c r="BI129" s="135" t="n"/>
      <c r="BJ129" s="135" t="n"/>
      <c r="BK129" s="135" t="n"/>
      <c r="BL129" s="135" t="n"/>
      <c r="BM129" s="135" t="n"/>
      <c r="BN129" s="135" t="n"/>
      <c r="BO129" s="135" t="n"/>
      <c r="BP129" s="135" t="n"/>
      <c r="BQ129" s="135" t="n"/>
      <c r="BR129" s="135" t="n"/>
      <c r="BS129" s="135" t="n"/>
      <c r="BT129" s="135" t="n"/>
      <c r="BU129" s="135" t="n"/>
      <c r="BV129" s="135" t="n"/>
      <c r="BW129" s="135" t="n"/>
      <c r="BX129" s="135" t="n"/>
      <c r="BY129" s="135" t="n"/>
      <c r="BZ129" s="135" t="n"/>
      <c r="CA129" s="135" t="n"/>
      <c r="CB129" s="135" t="n"/>
      <c r="CC129" s="135" t="n"/>
      <c r="CD129" s="135" t="n"/>
      <c r="CE129" s="135" t="n"/>
      <c r="CF129" s="135" t="n"/>
      <c r="CG129" s="135" t="n"/>
      <c r="CH129" s="135" t="n"/>
      <c r="CI129" s="135" t="n"/>
      <c r="CJ129" s="135" t="n"/>
      <c r="CK129" s="135" t="n"/>
      <c r="CL129" s="135" t="n"/>
      <c r="CM129" s="135" t="n"/>
      <c r="CN129" s="135" t="n"/>
      <c r="CO129" s="135" t="n"/>
      <c r="CP129" s="135" t="n"/>
      <c r="CQ129" s="135" t="n"/>
      <c r="CR129" s="135" t="n"/>
      <c r="CU129" s="36" t="n"/>
      <c r="CV129" s="36" t="n"/>
      <c r="CW129" s="36" t="n"/>
      <c r="CX129" s="36" t="n"/>
      <c r="CY129" s="36" t="n"/>
      <c r="CZ129" s="36" t="n"/>
      <c r="DA129" s="36" t="n"/>
      <c r="DB129" s="36" t="n"/>
      <c r="DC129" s="36" t="n"/>
      <c r="DD129" s="36" t="n"/>
      <c r="DE129" s="36" t="n"/>
      <c r="DF129" s="36" t="n"/>
      <c r="DG129" s="36" t="n"/>
      <c r="DH129" s="36" t="n"/>
      <c r="DI129" s="36" t="n"/>
      <c r="DJ129" s="36" t="n"/>
      <c r="DK129" s="36" t="n"/>
      <c r="DL129" s="36" t="n"/>
      <c r="DM129" s="36" t="n"/>
      <c r="DN129" s="36" t="n"/>
      <c r="DO129" s="36" t="n"/>
      <c r="DP129" s="36" t="n"/>
      <c r="DQ129" s="36" t="n"/>
      <c r="DR129" s="36" t="n"/>
      <c r="DS129" s="36" t="n"/>
      <c r="DT129" s="36" t="n"/>
      <c r="DU129" s="36" t="n"/>
      <c r="DV129" s="36" t="n"/>
      <c r="DW129" s="36" t="n"/>
      <c r="DX129" s="36" t="n"/>
      <c r="DY129" s="36" t="n"/>
      <c r="DZ129" s="36" t="n"/>
      <c r="EA129" s="36" t="n"/>
      <c r="EB129" s="36" t="n"/>
      <c r="EC129" s="36" t="n"/>
      <c r="ED129" s="36" t="n"/>
      <c r="EE129" s="36" t="n"/>
      <c r="EF129" s="36" t="n"/>
      <c r="EG129" s="36" t="n"/>
      <c r="EH129" s="36" t="n"/>
      <c r="EI129" s="36" t="n"/>
      <c r="EJ129" s="36" t="n"/>
      <c r="EK129" s="36" t="n"/>
      <c r="EL129" s="36" t="n"/>
      <c r="EM129" s="36" t="n"/>
      <c r="EN129" s="36" t="n"/>
    </row>
    <row r="130">
      <c r="A130" s="36" t="n"/>
      <c r="B130" s="36" t="n"/>
      <c r="C130" s="144" t="n"/>
      <c r="D130" s="144" t="n"/>
      <c r="E130" s="135" t="n"/>
      <c r="F130" s="135" t="n"/>
      <c r="G130" s="135" t="n"/>
      <c r="H130" s="135" t="n"/>
      <c r="I130" s="135" t="n"/>
      <c r="J130" s="135" t="n"/>
      <c r="K130" s="135" t="n"/>
      <c r="L130" s="135" t="n"/>
      <c r="M130" s="135" t="n"/>
      <c r="N130" s="135" t="n"/>
      <c r="O130" s="135" t="n"/>
      <c r="P130" s="135" t="n"/>
      <c r="Q130" s="135" t="n"/>
      <c r="R130" s="135" t="n"/>
      <c r="S130" s="135" t="n"/>
      <c r="T130" s="135" t="n"/>
      <c r="U130" s="135" t="n"/>
      <c r="V130" s="135" t="n"/>
      <c r="W130" s="135" t="n"/>
      <c r="X130" s="135" t="n"/>
      <c r="Y130" s="135" t="n"/>
      <c r="Z130" s="135" t="n"/>
      <c r="AA130" s="135" t="n"/>
      <c r="AB130" s="135" t="n"/>
      <c r="AC130" s="135" t="n"/>
      <c r="AD130" s="135" t="n"/>
      <c r="AE130" s="135" t="n"/>
      <c r="AF130" s="135" t="n"/>
      <c r="AG130" s="135" t="n"/>
      <c r="AH130" s="135" t="n"/>
      <c r="AI130" s="135" t="n"/>
      <c r="AJ130" s="135" t="n"/>
      <c r="AK130" s="135" t="n"/>
      <c r="AL130" s="135" t="n"/>
      <c r="AM130" s="135" t="n"/>
      <c r="AN130" s="135" t="n"/>
      <c r="AO130" s="135" t="n"/>
      <c r="AP130" s="135" t="n"/>
      <c r="AQ130" s="135" t="n"/>
      <c r="AR130" s="135" t="n"/>
      <c r="AS130" s="135" t="n"/>
      <c r="AT130" s="135" t="n"/>
      <c r="AU130" s="135" t="n"/>
      <c r="AV130" s="135" t="n"/>
      <c r="AW130" s="135" t="n"/>
      <c r="AX130" s="135" t="n"/>
      <c r="AY130" s="135" t="n"/>
      <c r="AZ130" s="135" t="n"/>
      <c r="BA130" s="135" t="n"/>
      <c r="BB130" s="135" t="n"/>
      <c r="BC130" s="135" t="n"/>
      <c r="BD130" s="135" t="n"/>
      <c r="BE130" s="135" t="n"/>
      <c r="BF130" s="135" t="n"/>
      <c r="BG130" s="135" t="n"/>
      <c r="BH130" s="135" t="n"/>
      <c r="BI130" s="135" t="n"/>
      <c r="BJ130" s="135" t="n"/>
      <c r="BK130" s="135" t="n"/>
      <c r="BL130" s="135" t="n"/>
      <c r="BM130" s="135" t="n"/>
      <c r="BN130" s="135" t="n"/>
      <c r="BO130" s="135" t="n"/>
      <c r="BP130" s="135" t="n"/>
      <c r="BQ130" s="135" t="n"/>
      <c r="BR130" s="135" t="n"/>
      <c r="BS130" s="135" t="n"/>
      <c r="BT130" s="135" t="n"/>
      <c r="BU130" s="135" t="n"/>
      <c r="BV130" s="135" t="n"/>
      <c r="BW130" s="135" t="n"/>
      <c r="BX130" s="135" t="n"/>
      <c r="BY130" s="135" t="n"/>
      <c r="BZ130" s="135" t="n"/>
      <c r="CA130" s="135" t="n"/>
      <c r="CB130" s="135" t="n"/>
      <c r="CC130" s="135" t="n"/>
      <c r="CD130" s="135" t="n"/>
      <c r="CE130" s="135" t="n"/>
      <c r="CF130" s="135" t="n"/>
      <c r="CG130" s="135" t="n"/>
      <c r="CH130" s="135" t="n"/>
      <c r="CI130" s="135" t="n"/>
      <c r="CJ130" s="135" t="n"/>
      <c r="CK130" s="135" t="n"/>
      <c r="CL130" s="135" t="n"/>
      <c r="CM130" s="135" t="n"/>
      <c r="CN130" s="135" t="n"/>
      <c r="CO130" s="135" t="n"/>
      <c r="CP130" s="135" t="n"/>
      <c r="CQ130" s="135" t="n"/>
      <c r="CR130" s="135" t="n"/>
      <c r="CU130" s="36" t="n"/>
      <c r="CV130" s="36" t="n"/>
      <c r="CW130" s="36" t="n"/>
      <c r="CX130" s="36" t="n"/>
      <c r="CY130" s="36" t="n"/>
      <c r="CZ130" s="36" t="n"/>
      <c r="DA130" s="36" t="n"/>
      <c r="DB130" s="36" t="n"/>
      <c r="DC130" s="36" t="n"/>
      <c r="DD130" s="36" t="n"/>
      <c r="DE130" s="36" t="n"/>
      <c r="DF130" s="36" t="n"/>
      <c r="DG130" s="36" t="n"/>
      <c r="DH130" s="36" t="n"/>
      <c r="DI130" s="36" t="n"/>
      <c r="DJ130" s="36" t="n"/>
      <c r="DK130" s="36" t="n"/>
      <c r="DL130" s="36" t="n"/>
      <c r="DM130" s="36" t="n"/>
      <c r="DN130" s="36" t="n"/>
      <c r="DO130" s="36" t="n"/>
      <c r="DP130" s="36" t="n"/>
      <c r="DQ130" s="36" t="n"/>
      <c r="DR130" s="36" t="n"/>
      <c r="DS130" s="36" t="n"/>
      <c r="DT130" s="36" t="n"/>
      <c r="DU130" s="36" t="n"/>
      <c r="DV130" s="36" t="n"/>
      <c r="DW130" s="36" t="n"/>
      <c r="DX130" s="36" t="n"/>
      <c r="DY130" s="36" t="n"/>
      <c r="DZ130" s="36" t="n"/>
      <c r="EA130" s="36" t="n"/>
      <c r="EB130" s="36" t="n"/>
      <c r="EC130" s="36" t="n"/>
      <c r="ED130" s="36" t="n"/>
      <c r="EE130" s="36" t="n"/>
      <c r="EF130" s="36" t="n"/>
      <c r="EG130" s="36" t="n"/>
      <c r="EH130" s="36" t="n"/>
      <c r="EI130" s="36" t="n"/>
      <c r="EJ130" s="36" t="n"/>
      <c r="EK130" s="36" t="n"/>
      <c r="EL130" s="36" t="n"/>
      <c r="EM130" s="36" t="n"/>
      <c r="EN130" s="36" t="n"/>
    </row>
    <row r="131">
      <c r="A131" s="36" t="n"/>
      <c r="B131" s="36" t="n"/>
      <c r="C131" s="144" t="n"/>
      <c r="D131" s="144" t="n"/>
      <c r="E131" s="135" t="n"/>
      <c r="F131" s="135" t="n"/>
      <c r="G131" s="135" t="n"/>
      <c r="H131" s="135" t="n"/>
      <c r="I131" s="135" t="n"/>
      <c r="J131" s="135" t="n"/>
      <c r="K131" s="135" t="n"/>
      <c r="L131" s="135" t="n"/>
      <c r="M131" s="135" t="n"/>
      <c r="N131" s="135" t="n"/>
      <c r="O131" s="135" t="n"/>
      <c r="P131" s="135" t="n"/>
      <c r="Q131" s="135" t="n"/>
      <c r="R131" s="135" t="n"/>
      <c r="S131" s="135" t="n"/>
      <c r="T131" s="135" t="n"/>
      <c r="U131" s="135" t="n"/>
      <c r="V131" s="135" t="n"/>
      <c r="W131" s="135" t="n"/>
      <c r="X131" s="135" t="n"/>
      <c r="Y131" s="135" t="n"/>
      <c r="Z131" s="135" t="n"/>
      <c r="AA131" s="135" t="n"/>
      <c r="AB131" s="135" t="n"/>
      <c r="AC131" s="135" t="n"/>
      <c r="AD131" s="135" t="n"/>
      <c r="AE131" s="135" t="n"/>
      <c r="AF131" s="135" t="n"/>
      <c r="AG131" s="135" t="n"/>
      <c r="AH131" s="135" t="n"/>
      <c r="AI131" s="135" t="n"/>
      <c r="AJ131" s="135" t="n"/>
      <c r="AK131" s="135" t="n"/>
      <c r="AL131" s="135" t="n"/>
      <c r="AM131" s="135" t="n"/>
      <c r="AN131" s="135" t="n"/>
      <c r="AO131" s="135" t="n"/>
      <c r="AP131" s="135" t="n"/>
      <c r="AQ131" s="135" t="n"/>
      <c r="AR131" s="135" t="n"/>
      <c r="AS131" s="135" t="n"/>
      <c r="AT131" s="135" t="n"/>
      <c r="AU131" s="135" t="n"/>
      <c r="AV131" s="135" t="n"/>
      <c r="AW131" s="135" t="n"/>
      <c r="AX131" s="135" t="n"/>
      <c r="AY131" s="135" t="n"/>
      <c r="AZ131" s="135" t="n"/>
      <c r="BA131" s="135" t="n"/>
      <c r="BB131" s="135" t="n"/>
      <c r="BC131" s="135" t="n"/>
      <c r="BD131" s="135" t="n"/>
      <c r="BE131" s="135" t="n"/>
      <c r="BF131" s="135" t="n"/>
      <c r="BG131" s="135" t="n"/>
      <c r="BH131" s="135" t="n"/>
      <c r="BI131" s="135" t="n"/>
      <c r="BJ131" s="135" t="n"/>
      <c r="BK131" s="135" t="n"/>
      <c r="BL131" s="135" t="n"/>
      <c r="BM131" s="135" t="n"/>
      <c r="BN131" s="135" t="n"/>
      <c r="BO131" s="135" t="n"/>
      <c r="BP131" s="135" t="n"/>
      <c r="BQ131" s="135" t="n"/>
      <c r="BR131" s="135" t="n"/>
      <c r="BS131" s="135" t="n"/>
      <c r="BT131" s="135" t="n"/>
      <c r="BU131" s="135" t="n"/>
      <c r="BV131" s="135" t="n"/>
      <c r="BW131" s="135" t="n"/>
      <c r="BX131" s="135" t="n"/>
      <c r="BY131" s="135" t="n"/>
      <c r="BZ131" s="135" t="n"/>
      <c r="CA131" s="135" t="n"/>
      <c r="CB131" s="135" t="n"/>
      <c r="CC131" s="135" t="n"/>
      <c r="CD131" s="135" t="n"/>
      <c r="CE131" s="135" t="n"/>
      <c r="CF131" s="135" t="n"/>
      <c r="CG131" s="135" t="n"/>
      <c r="CH131" s="135" t="n"/>
      <c r="CI131" s="135" t="n"/>
      <c r="CJ131" s="135" t="n"/>
      <c r="CK131" s="135" t="n"/>
      <c r="CL131" s="135" t="n"/>
      <c r="CM131" s="135" t="n"/>
      <c r="CN131" s="135" t="n"/>
      <c r="CO131" s="135" t="n"/>
      <c r="CP131" s="135" t="n"/>
      <c r="CQ131" s="135" t="n"/>
      <c r="CR131" s="135" t="n"/>
      <c r="CU131" s="36" t="n"/>
      <c r="CV131" s="36" t="n"/>
      <c r="CW131" s="36" t="n"/>
      <c r="CX131" s="36" t="n"/>
      <c r="CY131" s="36" t="n"/>
      <c r="CZ131" s="36" t="n"/>
      <c r="DA131" s="36" t="n"/>
      <c r="DB131" s="36" t="n"/>
      <c r="DC131" s="36" t="n"/>
      <c r="DD131" s="36" t="n"/>
      <c r="DE131" s="36" t="n"/>
      <c r="DF131" s="36" t="n"/>
      <c r="DG131" s="36" t="n"/>
      <c r="DH131" s="36" t="n"/>
      <c r="DI131" s="36" t="n"/>
      <c r="DJ131" s="36" t="n"/>
      <c r="DK131" s="36" t="n"/>
      <c r="DL131" s="36" t="n"/>
      <c r="DM131" s="36" t="n"/>
      <c r="DN131" s="36" t="n"/>
      <c r="DO131" s="36" t="n"/>
      <c r="DP131" s="36" t="n"/>
      <c r="DQ131" s="36" t="n"/>
      <c r="DR131" s="36" t="n"/>
      <c r="DS131" s="36" t="n"/>
      <c r="DT131" s="36" t="n"/>
      <c r="DU131" s="36" t="n"/>
      <c r="DV131" s="36" t="n"/>
      <c r="DW131" s="36" t="n"/>
      <c r="DX131" s="36" t="n"/>
      <c r="DY131" s="36" t="n"/>
      <c r="DZ131" s="36" t="n"/>
      <c r="EA131" s="36" t="n"/>
      <c r="EB131" s="36" t="n"/>
      <c r="EC131" s="36" t="n"/>
      <c r="ED131" s="36" t="n"/>
      <c r="EE131" s="36" t="n"/>
      <c r="EF131" s="36" t="n"/>
      <c r="EG131" s="36" t="n"/>
      <c r="EH131" s="36" t="n"/>
      <c r="EI131" s="36" t="n"/>
      <c r="EJ131" s="36" t="n"/>
      <c r="EK131" s="36" t="n"/>
      <c r="EL131" s="36" t="n"/>
      <c r="EM131" s="36" t="n"/>
      <c r="EN131" s="36" t="n"/>
    </row>
    <row r="132">
      <c r="A132" s="36" t="n"/>
      <c r="B132" s="36" t="n"/>
      <c r="C132" s="144" t="n"/>
      <c r="D132" s="144" t="n"/>
      <c r="E132" s="135" t="n"/>
      <c r="F132" s="135" t="n"/>
      <c r="G132" s="135" t="n"/>
      <c r="H132" s="135" t="n"/>
      <c r="I132" s="135" t="n"/>
      <c r="J132" s="135" t="n"/>
      <c r="K132" s="135" t="n"/>
      <c r="L132" s="135" t="n"/>
      <c r="M132" s="135" t="n"/>
      <c r="N132" s="135" t="n"/>
      <c r="O132" s="135" t="n"/>
      <c r="P132" s="135" t="n"/>
      <c r="Q132" s="135" t="n"/>
      <c r="R132" s="135" t="n"/>
      <c r="S132" s="135" t="n"/>
      <c r="T132" s="135" t="n"/>
      <c r="U132" s="135" t="n"/>
      <c r="V132" s="135" t="n"/>
      <c r="W132" s="135" t="n"/>
      <c r="X132" s="135" t="n"/>
      <c r="Y132" s="135" t="n"/>
      <c r="Z132" s="135" t="n"/>
      <c r="AA132" s="135" t="n"/>
      <c r="AB132" s="135" t="n"/>
      <c r="AC132" s="135" t="n"/>
      <c r="AD132" s="135" t="n"/>
      <c r="AE132" s="135" t="n"/>
      <c r="AF132" s="135" t="n"/>
      <c r="AG132" s="135" t="n"/>
      <c r="AH132" s="135" t="n"/>
      <c r="AI132" s="135" t="n"/>
      <c r="AJ132" s="135" t="n"/>
      <c r="AK132" s="135" t="n"/>
      <c r="AL132" s="135" t="n"/>
      <c r="AM132" s="135" t="n"/>
      <c r="AN132" s="135" t="n"/>
      <c r="AO132" s="135" t="n"/>
      <c r="AP132" s="135" t="n"/>
      <c r="AQ132" s="135" t="n"/>
      <c r="AR132" s="135" t="n"/>
      <c r="AS132" s="135" t="n"/>
      <c r="AT132" s="135" t="n"/>
      <c r="AU132" s="135" t="n"/>
      <c r="AV132" s="135" t="n"/>
      <c r="AW132" s="135" t="n"/>
      <c r="AX132" s="135" t="n"/>
      <c r="AY132" s="135" t="n"/>
      <c r="AZ132" s="135" t="n"/>
      <c r="BA132" s="135" t="n"/>
      <c r="BB132" s="135" t="n"/>
      <c r="BC132" s="135" t="n"/>
      <c r="BD132" s="135" t="n"/>
      <c r="BE132" s="135" t="n"/>
      <c r="BF132" s="135" t="n"/>
      <c r="BG132" s="135" t="n"/>
      <c r="BH132" s="135" t="n"/>
      <c r="BI132" s="135" t="n"/>
      <c r="BJ132" s="135" t="n"/>
      <c r="BK132" s="135" t="n"/>
      <c r="BL132" s="135" t="n"/>
      <c r="BM132" s="135" t="n"/>
      <c r="BN132" s="135" t="n"/>
      <c r="BO132" s="135" t="n"/>
      <c r="BP132" s="135" t="n"/>
      <c r="BQ132" s="135" t="n"/>
      <c r="BR132" s="135" t="n"/>
      <c r="BS132" s="135" t="n"/>
      <c r="BT132" s="135" t="n"/>
      <c r="BU132" s="135" t="n"/>
      <c r="BV132" s="135" t="n"/>
      <c r="BW132" s="135" t="n"/>
      <c r="BX132" s="135" t="n"/>
      <c r="BY132" s="135" t="n"/>
      <c r="BZ132" s="135" t="n"/>
      <c r="CA132" s="135" t="n"/>
      <c r="CB132" s="135" t="n"/>
      <c r="CC132" s="135" t="n"/>
      <c r="CD132" s="135" t="n"/>
      <c r="CE132" s="135" t="n"/>
      <c r="CF132" s="135" t="n"/>
      <c r="CG132" s="135" t="n"/>
      <c r="CH132" s="135" t="n"/>
      <c r="CI132" s="135" t="n"/>
      <c r="CJ132" s="135" t="n"/>
      <c r="CK132" s="135" t="n"/>
      <c r="CL132" s="135" t="n"/>
      <c r="CM132" s="135" t="n"/>
      <c r="CN132" s="135" t="n"/>
      <c r="CO132" s="135" t="n"/>
      <c r="CP132" s="135" t="n"/>
      <c r="CQ132" s="135" t="n"/>
      <c r="CR132" s="135" t="n"/>
      <c r="CU132" s="36" t="n"/>
      <c r="CV132" s="36" t="n"/>
      <c r="CW132" s="36" t="n"/>
      <c r="CX132" s="36" t="n"/>
      <c r="CY132" s="36" t="n"/>
      <c r="CZ132" s="36" t="n"/>
      <c r="DA132" s="36" t="n"/>
      <c r="DB132" s="36" t="n"/>
      <c r="DC132" s="36" t="n"/>
      <c r="DD132" s="36" t="n"/>
      <c r="DE132" s="36" t="n"/>
      <c r="DF132" s="36" t="n"/>
      <c r="DG132" s="36" t="n"/>
      <c r="DH132" s="36" t="n"/>
      <c r="DI132" s="36" t="n"/>
      <c r="DJ132" s="36" t="n"/>
      <c r="DK132" s="36" t="n"/>
      <c r="DL132" s="36" t="n"/>
      <c r="DM132" s="36" t="n"/>
      <c r="DN132" s="36" t="n"/>
      <c r="DO132" s="36" t="n"/>
      <c r="DP132" s="36" t="n"/>
      <c r="DQ132" s="36" t="n"/>
      <c r="DR132" s="36" t="n"/>
      <c r="DS132" s="36" t="n"/>
      <c r="DT132" s="36" t="n"/>
      <c r="DU132" s="36" t="n"/>
      <c r="DV132" s="36" t="n"/>
      <c r="DW132" s="36" t="n"/>
      <c r="DX132" s="36" t="n"/>
      <c r="DY132" s="36" t="n"/>
      <c r="DZ132" s="36" t="n"/>
      <c r="EA132" s="36" t="n"/>
      <c r="EB132" s="36" t="n"/>
      <c r="EC132" s="36" t="n"/>
      <c r="ED132" s="36" t="n"/>
      <c r="EE132" s="36" t="n"/>
      <c r="EF132" s="36" t="n"/>
      <c r="EG132" s="36" t="n"/>
      <c r="EH132" s="36" t="n"/>
      <c r="EI132" s="36" t="n"/>
      <c r="EJ132" s="36" t="n"/>
      <c r="EK132" s="36" t="n"/>
      <c r="EL132" s="36" t="n"/>
      <c r="EM132" s="36" t="n"/>
      <c r="EN132" s="36" t="n"/>
    </row>
    <row r="133">
      <c r="A133" s="36" t="n"/>
      <c r="B133" s="36" t="n"/>
      <c r="C133" s="144" t="n"/>
      <c r="D133" s="144" t="n"/>
      <c r="E133" s="135" t="n"/>
      <c r="F133" s="135" t="n"/>
      <c r="G133" s="135" t="n"/>
      <c r="H133" s="135" t="n"/>
      <c r="I133" s="135" t="n"/>
      <c r="J133" s="135" t="n"/>
      <c r="K133" s="135" t="n"/>
      <c r="L133" s="135" t="n"/>
      <c r="M133" s="135" t="n"/>
      <c r="N133" s="135" t="n"/>
      <c r="O133" s="135" t="n"/>
      <c r="P133" s="135" t="n"/>
      <c r="Q133" s="135" t="n"/>
      <c r="R133" s="135" t="n"/>
      <c r="S133" s="135" t="n"/>
      <c r="T133" s="135" t="n"/>
      <c r="U133" s="135" t="n"/>
      <c r="V133" s="135" t="n"/>
      <c r="W133" s="135" t="n"/>
      <c r="X133" s="135" t="n"/>
      <c r="Y133" s="135" t="n"/>
      <c r="Z133" s="135" t="n"/>
      <c r="AA133" s="135" t="n"/>
      <c r="AB133" s="135" t="n"/>
      <c r="AC133" s="135" t="n"/>
      <c r="AD133" s="135" t="n"/>
      <c r="AE133" s="135" t="n"/>
      <c r="AF133" s="135" t="n"/>
      <c r="AG133" s="135" t="n"/>
      <c r="AH133" s="135" t="n"/>
      <c r="AI133" s="135" t="n"/>
      <c r="AJ133" s="135" t="n"/>
      <c r="AK133" s="135" t="n"/>
      <c r="AL133" s="135" t="n"/>
      <c r="AM133" s="135" t="n"/>
      <c r="AN133" s="135" t="n"/>
      <c r="AO133" s="135" t="n"/>
      <c r="AP133" s="135" t="n"/>
      <c r="AQ133" s="135" t="n"/>
      <c r="AR133" s="135" t="n"/>
      <c r="AS133" s="135" t="n"/>
      <c r="AT133" s="135" t="n"/>
      <c r="AU133" s="135" t="n"/>
      <c r="AV133" s="135" t="n"/>
      <c r="AW133" s="135" t="n"/>
      <c r="AX133" s="135" t="n"/>
      <c r="AY133" s="135" t="n"/>
      <c r="AZ133" s="135" t="n"/>
      <c r="BA133" s="135" t="n"/>
      <c r="BB133" s="135" t="n"/>
      <c r="BC133" s="135" t="n"/>
      <c r="BD133" s="135" t="n"/>
      <c r="BE133" s="135" t="n"/>
      <c r="BF133" s="135" t="n"/>
      <c r="BG133" s="135" t="n"/>
      <c r="BH133" s="135" t="n"/>
      <c r="BI133" s="135" t="n"/>
      <c r="BJ133" s="135" t="n"/>
      <c r="BK133" s="135" t="n"/>
      <c r="BL133" s="135" t="n"/>
      <c r="BM133" s="135" t="n"/>
      <c r="BN133" s="135" t="n"/>
      <c r="BO133" s="135" t="n"/>
      <c r="BP133" s="135" t="n"/>
      <c r="BQ133" s="135" t="n"/>
      <c r="BR133" s="135" t="n"/>
      <c r="BS133" s="135" t="n"/>
      <c r="BT133" s="135" t="n"/>
      <c r="BU133" s="135" t="n"/>
      <c r="BV133" s="135" t="n"/>
      <c r="BW133" s="135" t="n"/>
      <c r="BX133" s="135" t="n"/>
      <c r="BY133" s="135" t="n"/>
      <c r="BZ133" s="135" t="n"/>
      <c r="CA133" s="135" t="n"/>
      <c r="CB133" s="135" t="n"/>
      <c r="CC133" s="135" t="n"/>
      <c r="CD133" s="135" t="n"/>
      <c r="CE133" s="135" t="n"/>
      <c r="CF133" s="135" t="n"/>
      <c r="CG133" s="135" t="n"/>
      <c r="CH133" s="135" t="n"/>
      <c r="CI133" s="135" t="n"/>
      <c r="CJ133" s="135" t="n"/>
      <c r="CK133" s="135" t="n"/>
      <c r="CL133" s="135" t="n"/>
      <c r="CM133" s="135" t="n"/>
      <c r="CN133" s="135" t="n"/>
      <c r="CO133" s="135" t="n"/>
      <c r="CP133" s="135" t="n"/>
      <c r="CQ133" s="135" t="n"/>
      <c r="CR133" s="135" t="n"/>
      <c r="CU133" s="36" t="n"/>
      <c r="CV133" s="36" t="n"/>
      <c r="CW133" s="36" t="n"/>
      <c r="CX133" s="36" t="n"/>
      <c r="CY133" s="36" t="n"/>
      <c r="CZ133" s="36" t="n"/>
      <c r="DA133" s="36" t="n"/>
      <c r="DB133" s="36" t="n"/>
      <c r="DC133" s="36" t="n"/>
      <c r="DD133" s="36" t="n"/>
      <c r="DE133" s="36" t="n"/>
      <c r="DF133" s="36" t="n"/>
      <c r="DG133" s="36" t="n"/>
      <c r="DH133" s="36" t="n"/>
      <c r="DI133" s="36" t="n"/>
      <c r="DJ133" s="36" t="n"/>
      <c r="DK133" s="36" t="n"/>
      <c r="DL133" s="36" t="n"/>
      <c r="DM133" s="36" t="n"/>
      <c r="DN133" s="36" t="n"/>
      <c r="DO133" s="36" t="n"/>
      <c r="DP133" s="36" t="n"/>
      <c r="DQ133" s="36" t="n"/>
      <c r="DR133" s="36" t="n"/>
      <c r="DS133" s="36" t="n"/>
      <c r="DT133" s="36" t="n"/>
      <c r="DU133" s="36" t="n"/>
      <c r="DV133" s="36" t="n"/>
      <c r="DW133" s="36" t="n"/>
      <c r="DX133" s="36" t="n"/>
      <c r="DY133" s="36" t="n"/>
      <c r="DZ133" s="36" t="n"/>
      <c r="EA133" s="36" t="n"/>
      <c r="EB133" s="36" t="n"/>
      <c r="EC133" s="36" t="n"/>
      <c r="ED133" s="36" t="n"/>
      <c r="EE133" s="36" t="n"/>
      <c r="EF133" s="36" t="n"/>
      <c r="EG133" s="36" t="n"/>
      <c r="EH133" s="36" t="n"/>
      <c r="EI133" s="36" t="n"/>
      <c r="EJ133" s="36" t="n"/>
      <c r="EK133" s="36" t="n"/>
      <c r="EL133" s="36" t="n"/>
      <c r="EM133" s="36" t="n"/>
      <c r="EN133" s="36" t="n"/>
    </row>
    <row r="134">
      <c r="A134" s="36" t="n"/>
      <c r="B134" s="36" t="n"/>
      <c r="C134" s="144" t="n"/>
      <c r="D134" s="144" t="n"/>
      <c r="E134" s="135" t="n"/>
      <c r="F134" s="135" t="n"/>
      <c r="G134" s="135" t="n"/>
      <c r="H134" s="135" t="n"/>
      <c r="I134" s="135" t="n"/>
      <c r="J134" s="135" t="n"/>
      <c r="K134" s="135" t="n"/>
      <c r="L134" s="135" t="n"/>
      <c r="M134" s="135" t="n"/>
      <c r="N134" s="135" t="n"/>
      <c r="O134" s="135" t="n"/>
      <c r="P134" s="135" t="n"/>
      <c r="Q134" s="135" t="n"/>
      <c r="R134" s="135" t="n"/>
      <c r="S134" s="135" t="n"/>
      <c r="T134" s="135" t="n"/>
      <c r="U134" s="135" t="n"/>
      <c r="V134" s="135" t="n"/>
      <c r="W134" s="135" t="n"/>
      <c r="X134" s="135" t="n"/>
      <c r="Y134" s="135" t="n"/>
      <c r="Z134" s="135" t="n"/>
      <c r="AA134" s="135" t="n"/>
      <c r="AB134" s="135" t="n"/>
      <c r="AC134" s="135" t="n"/>
      <c r="AD134" s="135" t="n"/>
      <c r="AE134" s="135" t="n"/>
      <c r="AF134" s="135" t="n"/>
      <c r="AG134" s="135" t="n"/>
      <c r="AH134" s="135" t="n"/>
      <c r="AI134" s="135" t="n"/>
      <c r="AJ134" s="135" t="n"/>
      <c r="AK134" s="135" t="n"/>
      <c r="AL134" s="135" t="n"/>
      <c r="AM134" s="135" t="n"/>
      <c r="AN134" s="135" t="n"/>
      <c r="AO134" s="135" t="n"/>
      <c r="AP134" s="135" t="n"/>
      <c r="AQ134" s="135" t="n"/>
      <c r="AR134" s="135" t="n"/>
      <c r="AS134" s="135" t="n"/>
      <c r="AT134" s="135" t="n"/>
      <c r="AU134" s="135" t="n"/>
      <c r="AV134" s="135" t="n"/>
      <c r="AW134" s="135" t="n"/>
      <c r="AX134" s="135" t="n"/>
      <c r="AY134" s="135" t="n"/>
      <c r="AZ134" s="135" t="n"/>
      <c r="BA134" s="135" t="n"/>
      <c r="BB134" s="135" t="n"/>
      <c r="BC134" s="135" t="n"/>
      <c r="BD134" s="135" t="n"/>
      <c r="BE134" s="135" t="n"/>
      <c r="BF134" s="135" t="n"/>
      <c r="BG134" s="135" t="n"/>
      <c r="BH134" s="135" t="n"/>
      <c r="BI134" s="135" t="n"/>
      <c r="BJ134" s="135" t="n"/>
      <c r="BK134" s="135" t="n"/>
      <c r="BL134" s="135" t="n"/>
      <c r="BM134" s="135" t="n"/>
      <c r="BN134" s="135" t="n"/>
      <c r="BO134" s="135" t="n"/>
      <c r="BP134" s="135" t="n"/>
      <c r="BQ134" s="135" t="n"/>
      <c r="BR134" s="135" t="n"/>
      <c r="BS134" s="135" t="n"/>
      <c r="BT134" s="135" t="n"/>
      <c r="BU134" s="135" t="n"/>
      <c r="BV134" s="135" t="n"/>
      <c r="BW134" s="135" t="n"/>
      <c r="BX134" s="135" t="n"/>
      <c r="BY134" s="135" t="n"/>
      <c r="BZ134" s="135" t="n"/>
      <c r="CA134" s="135" t="n"/>
      <c r="CB134" s="135" t="n"/>
      <c r="CC134" s="135" t="n"/>
      <c r="CD134" s="135" t="n"/>
      <c r="CE134" s="135" t="n"/>
      <c r="CF134" s="135" t="n"/>
      <c r="CG134" s="135" t="n"/>
      <c r="CH134" s="135" t="n"/>
      <c r="CI134" s="135" t="n"/>
      <c r="CJ134" s="135" t="n"/>
      <c r="CK134" s="135" t="n"/>
      <c r="CL134" s="135" t="n"/>
      <c r="CM134" s="135" t="n"/>
      <c r="CN134" s="135" t="n"/>
      <c r="CO134" s="135" t="n"/>
      <c r="CP134" s="135" t="n"/>
      <c r="CQ134" s="135" t="n"/>
      <c r="CR134" s="135" t="n"/>
      <c r="CU134" s="36" t="n"/>
      <c r="CV134" s="36" t="n"/>
      <c r="CW134" s="36" t="n"/>
      <c r="CX134" s="36" t="n"/>
      <c r="CY134" s="36" t="n"/>
      <c r="CZ134" s="36" t="n"/>
      <c r="DA134" s="36" t="n"/>
      <c r="DB134" s="36" t="n"/>
      <c r="DC134" s="36" t="n"/>
      <c r="DD134" s="36" t="n"/>
      <c r="DE134" s="36" t="n"/>
      <c r="DF134" s="36" t="n"/>
      <c r="DG134" s="36" t="n"/>
      <c r="DH134" s="36" t="n"/>
      <c r="DI134" s="36" t="n"/>
      <c r="DJ134" s="36" t="n"/>
      <c r="DK134" s="36" t="n"/>
      <c r="DL134" s="36" t="n"/>
      <c r="DM134" s="36" t="n"/>
      <c r="DN134" s="36" t="n"/>
      <c r="DO134" s="36" t="n"/>
      <c r="DP134" s="36" t="n"/>
      <c r="DQ134" s="36" t="n"/>
      <c r="DR134" s="36" t="n"/>
      <c r="DS134" s="36" t="n"/>
      <c r="DT134" s="36" t="n"/>
      <c r="DU134" s="36" t="n"/>
      <c r="DV134" s="36" t="n"/>
      <c r="DW134" s="36" t="n"/>
      <c r="DX134" s="36" t="n"/>
      <c r="DY134" s="36" t="n"/>
      <c r="DZ134" s="36" t="n"/>
      <c r="EA134" s="36" t="n"/>
      <c r="EB134" s="36" t="n"/>
      <c r="EC134" s="36" t="n"/>
      <c r="ED134" s="36" t="n"/>
      <c r="EE134" s="36" t="n"/>
      <c r="EF134" s="36" t="n"/>
      <c r="EG134" s="36" t="n"/>
      <c r="EH134" s="36" t="n"/>
      <c r="EI134" s="36" t="n"/>
      <c r="EJ134" s="36" t="n"/>
      <c r="EK134" s="36" t="n"/>
      <c r="EL134" s="36" t="n"/>
      <c r="EM134" s="36" t="n"/>
      <c r="EN134" s="36" t="n"/>
    </row>
    <row r="135">
      <c r="A135" s="36" t="n"/>
      <c r="B135" s="36" t="n"/>
      <c r="C135" s="144" t="n"/>
      <c r="D135" s="144" t="n"/>
      <c r="E135" s="135" t="n"/>
      <c r="F135" s="135" t="n"/>
      <c r="G135" s="135" t="n"/>
      <c r="H135" s="135" t="n"/>
      <c r="I135" s="135" t="n"/>
      <c r="J135" s="135" t="n"/>
      <c r="K135" s="135" t="n"/>
      <c r="L135" s="135" t="n"/>
      <c r="M135" s="135" t="n"/>
      <c r="N135" s="135" t="n"/>
      <c r="O135" s="135" t="n"/>
      <c r="P135" s="135" t="n"/>
      <c r="Q135" s="135" t="n"/>
      <c r="R135" s="135" t="n"/>
      <c r="S135" s="135" t="n"/>
      <c r="T135" s="135" t="n"/>
      <c r="U135" s="135" t="n"/>
      <c r="V135" s="135" t="n"/>
      <c r="W135" s="135" t="n"/>
      <c r="X135" s="135" t="n"/>
      <c r="Y135" s="135" t="n"/>
      <c r="Z135" s="135" t="n"/>
      <c r="AA135" s="135" t="n"/>
      <c r="AB135" s="135" t="n"/>
      <c r="AC135" s="135" t="n"/>
      <c r="AD135" s="135" t="n"/>
      <c r="AE135" s="135" t="n"/>
      <c r="AF135" s="135" t="n"/>
      <c r="AG135" s="135" t="n"/>
      <c r="AH135" s="135" t="n"/>
      <c r="AI135" s="135" t="n"/>
      <c r="AJ135" s="135" t="n"/>
      <c r="AK135" s="135" t="n"/>
      <c r="AL135" s="135" t="n"/>
      <c r="AM135" s="135" t="n"/>
      <c r="AN135" s="135" t="n"/>
      <c r="AO135" s="135" t="n"/>
      <c r="AP135" s="135" t="n"/>
      <c r="AQ135" s="135" t="n"/>
      <c r="AR135" s="135" t="n"/>
      <c r="AS135" s="135" t="n"/>
      <c r="AT135" s="135" t="n"/>
      <c r="AU135" s="135" t="n"/>
      <c r="AV135" s="135" t="n"/>
      <c r="AW135" s="135" t="n"/>
      <c r="AX135" s="135" t="n"/>
      <c r="AY135" s="135" t="n"/>
      <c r="AZ135" s="135" t="n"/>
      <c r="BA135" s="135" t="n"/>
      <c r="BB135" s="135" t="n"/>
      <c r="BC135" s="135" t="n"/>
      <c r="BD135" s="135" t="n"/>
      <c r="BE135" s="135" t="n"/>
      <c r="BF135" s="135" t="n"/>
      <c r="BG135" s="135" t="n"/>
      <c r="BH135" s="135" t="n"/>
      <c r="BI135" s="135" t="n"/>
      <c r="BJ135" s="135" t="n"/>
      <c r="BK135" s="135" t="n"/>
      <c r="BL135" s="135" t="n"/>
      <c r="BM135" s="135" t="n"/>
      <c r="BN135" s="135" t="n"/>
      <c r="BO135" s="135" t="n"/>
      <c r="BP135" s="135" t="n"/>
      <c r="BQ135" s="135" t="n"/>
      <c r="BR135" s="135" t="n"/>
      <c r="BS135" s="135" t="n"/>
      <c r="BT135" s="135" t="n"/>
      <c r="BU135" s="135" t="n"/>
      <c r="BV135" s="135" t="n"/>
      <c r="BW135" s="135" t="n"/>
      <c r="BX135" s="135" t="n"/>
      <c r="BY135" s="135" t="n"/>
      <c r="BZ135" s="135" t="n"/>
      <c r="CA135" s="135" t="n"/>
      <c r="CB135" s="135" t="n"/>
      <c r="CC135" s="135" t="n"/>
      <c r="CD135" s="135" t="n"/>
      <c r="CE135" s="135" t="n"/>
      <c r="CF135" s="135" t="n"/>
      <c r="CG135" s="135" t="n"/>
      <c r="CH135" s="135" t="n"/>
      <c r="CI135" s="135" t="n"/>
      <c r="CJ135" s="135" t="n"/>
      <c r="CK135" s="135" t="n"/>
      <c r="CL135" s="135" t="n"/>
      <c r="CM135" s="135" t="n"/>
      <c r="CN135" s="135" t="n"/>
      <c r="CO135" s="135" t="n"/>
      <c r="CP135" s="135" t="n"/>
      <c r="CQ135" s="135" t="n"/>
      <c r="CR135" s="135" t="n"/>
      <c r="CU135" s="36" t="n"/>
      <c r="CV135" s="36" t="n"/>
      <c r="CW135" s="36" t="n"/>
      <c r="CX135" s="36" t="n"/>
      <c r="CY135" s="36" t="n"/>
      <c r="CZ135" s="36" t="n"/>
      <c r="DA135" s="36" t="n"/>
      <c r="DB135" s="36" t="n"/>
      <c r="DC135" s="36" t="n"/>
      <c r="DD135" s="36" t="n"/>
      <c r="DE135" s="36" t="n"/>
      <c r="DF135" s="36" t="n"/>
      <c r="DG135" s="36" t="n"/>
      <c r="DH135" s="36" t="n"/>
      <c r="DI135" s="36" t="n"/>
      <c r="DJ135" s="36" t="n"/>
      <c r="DK135" s="36" t="n"/>
      <c r="DL135" s="36" t="n"/>
      <c r="DM135" s="36" t="n"/>
      <c r="DN135" s="36" t="n"/>
      <c r="DO135" s="36" t="n"/>
      <c r="DP135" s="36" t="n"/>
      <c r="DQ135" s="36" t="n"/>
      <c r="DR135" s="36" t="n"/>
      <c r="DS135" s="36" t="n"/>
      <c r="DT135" s="36" t="n"/>
      <c r="DU135" s="36" t="n"/>
      <c r="DV135" s="36" t="n"/>
      <c r="DW135" s="36" t="n"/>
      <c r="DX135" s="36" t="n"/>
      <c r="DY135" s="36" t="n"/>
      <c r="DZ135" s="36" t="n"/>
      <c r="EA135" s="36" t="n"/>
      <c r="EB135" s="36" t="n"/>
      <c r="EC135" s="36" t="n"/>
      <c r="ED135" s="36" t="n"/>
      <c r="EE135" s="36" t="n"/>
      <c r="EF135" s="36" t="n"/>
      <c r="EG135" s="36" t="n"/>
      <c r="EH135" s="36" t="n"/>
      <c r="EI135" s="36" t="n"/>
      <c r="EJ135" s="36" t="n"/>
      <c r="EK135" s="36" t="n"/>
      <c r="EL135" s="36" t="n"/>
      <c r="EM135" s="36" t="n"/>
      <c r="EN135" s="36" t="n"/>
    </row>
    <row r="136">
      <c r="A136" s="36" t="n"/>
      <c r="B136" s="36" t="n"/>
      <c r="C136" s="144" t="n"/>
      <c r="D136" s="144" t="n"/>
      <c r="E136" s="135" t="n"/>
      <c r="F136" s="135" t="n"/>
      <c r="G136" s="135" t="n"/>
      <c r="H136" s="135" t="n"/>
      <c r="I136" s="135" t="n"/>
      <c r="J136" s="135" t="n"/>
      <c r="K136" s="135" t="n"/>
      <c r="L136" s="135" t="n"/>
      <c r="M136" s="135" t="n"/>
      <c r="N136" s="135" t="n"/>
      <c r="O136" s="135" t="n"/>
      <c r="P136" s="135" t="n"/>
      <c r="Q136" s="135" t="n"/>
      <c r="R136" s="135" t="n"/>
      <c r="S136" s="135" t="n"/>
      <c r="T136" s="135" t="n"/>
      <c r="U136" s="135" t="n"/>
      <c r="V136" s="135" t="n"/>
      <c r="W136" s="135" t="n"/>
      <c r="X136" s="135" t="n"/>
      <c r="Y136" s="135" t="n"/>
      <c r="Z136" s="135" t="n"/>
      <c r="AA136" s="135" t="n"/>
      <c r="AB136" s="135" t="n"/>
      <c r="AC136" s="135" t="n"/>
      <c r="AD136" s="135" t="n"/>
      <c r="AE136" s="135" t="n"/>
      <c r="AF136" s="135" t="n"/>
      <c r="AG136" s="135" t="n"/>
      <c r="AH136" s="135" t="n"/>
      <c r="AI136" s="135" t="n"/>
      <c r="AJ136" s="135" t="n"/>
      <c r="AK136" s="135" t="n"/>
      <c r="AL136" s="135" t="n"/>
      <c r="AM136" s="135" t="n"/>
      <c r="AN136" s="135" t="n"/>
      <c r="AO136" s="135" t="n"/>
      <c r="AP136" s="135" t="n"/>
      <c r="AQ136" s="135" t="n"/>
      <c r="AR136" s="135" t="n"/>
      <c r="AS136" s="135" t="n"/>
      <c r="AT136" s="135" t="n"/>
      <c r="AU136" s="135" t="n"/>
      <c r="AV136" s="135" t="n"/>
      <c r="AW136" s="135" t="n"/>
      <c r="AX136" s="135" t="n"/>
      <c r="AY136" s="135" t="n"/>
      <c r="AZ136" s="135" t="n"/>
      <c r="BA136" s="135" t="n"/>
      <c r="BB136" s="135" t="n"/>
      <c r="BC136" s="135" t="n"/>
      <c r="BD136" s="135" t="n"/>
      <c r="BE136" s="135" t="n"/>
      <c r="BF136" s="135" t="n"/>
      <c r="BG136" s="135" t="n"/>
      <c r="BH136" s="135" t="n"/>
      <c r="BI136" s="135" t="n"/>
      <c r="BJ136" s="135" t="n"/>
      <c r="BK136" s="135" t="n"/>
      <c r="BL136" s="135" t="n"/>
      <c r="BM136" s="135" t="n"/>
      <c r="BN136" s="135" t="n"/>
      <c r="BO136" s="135" t="n"/>
      <c r="BP136" s="135" t="n"/>
      <c r="BQ136" s="135" t="n"/>
      <c r="BR136" s="135" t="n"/>
      <c r="BS136" s="135" t="n"/>
      <c r="BT136" s="135" t="n"/>
      <c r="BU136" s="135" t="n"/>
      <c r="BV136" s="135" t="n"/>
      <c r="BW136" s="135" t="n"/>
      <c r="BX136" s="135" t="n"/>
      <c r="BY136" s="135" t="n"/>
      <c r="BZ136" s="135" t="n"/>
      <c r="CA136" s="135" t="n"/>
      <c r="CB136" s="135" t="n"/>
      <c r="CC136" s="135" t="n"/>
      <c r="CD136" s="135" t="n"/>
      <c r="CE136" s="135" t="n"/>
      <c r="CF136" s="135" t="n"/>
      <c r="CG136" s="135" t="n"/>
      <c r="CH136" s="135" t="n"/>
      <c r="CI136" s="135" t="n"/>
      <c r="CJ136" s="135" t="n"/>
      <c r="CK136" s="135" t="n"/>
      <c r="CL136" s="135" t="n"/>
      <c r="CM136" s="135" t="n"/>
      <c r="CN136" s="135" t="n"/>
      <c r="CO136" s="135" t="n"/>
      <c r="CP136" s="135" t="n"/>
      <c r="CQ136" s="135" t="n"/>
      <c r="CR136" s="135" t="n"/>
      <c r="CU136" s="36" t="n"/>
      <c r="CV136" s="36" t="n"/>
      <c r="CW136" s="36" t="n"/>
      <c r="CX136" s="36" t="n"/>
      <c r="CY136" s="36" t="n"/>
      <c r="CZ136" s="36" t="n"/>
      <c r="DA136" s="36" t="n"/>
      <c r="DB136" s="36" t="n"/>
      <c r="DC136" s="36" t="n"/>
      <c r="DD136" s="36" t="n"/>
      <c r="DE136" s="36" t="n"/>
      <c r="DF136" s="36" t="n"/>
      <c r="DG136" s="36" t="n"/>
      <c r="DH136" s="36" t="n"/>
      <c r="DI136" s="36" t="n"/>
      <c r="DJ136" s="36" t="n"/>
      <c r="DK136" s="36" t="n"/>
      <c r="DL136" s="36" t="n"/>
      <c r="DM136" s="36" t="n"/>
      <c r="DN136" s="36" t="n"/>
      <c r="DO136" s="36" t="n"/>
      <c r="DP136" s="36" t="n"/>
      <c r="DQ136" s="36" t="n"/>
      <c r="DR136" s="36" t="n"/>
      <c r="DS136" s="36" t="n"/>
      <c r="DT136" s="36" t="n"/>
      <c r="DU136" s="36" t="n"/>
      <c r="DV136" s="36" t="n"/>
      <c r="DW136" s="36" t="n"/>
      <c r="DX136" s="36" t="n"/>
      <c r="DY136" s="36" t="n"/>
      <c r="DZ136" s="36" t="n"/>
      <c r="EA136" s="36" t="n"/>
      <c r="EB136" s="36" t="n"/>
      <c r="EC136" s="36" t="n"/>
      <c r="ED136" s="36" t="n"/>
      <c r="EE136" s="36" t="n"/>
      <c r="EF136" s="36" t="n"/>
      <c r="EG136" s="36" t="n"/>
      <c r="EH136" s="36" t="n"/>
      <c r="EI136" s="36" t="n"/>
      <c r="EJ136" s="36" t="n"/>
      <c r="EK136" s="36" t="n"/>
      <c r="EL136" s="36" t="n"/>
      <c r="EM136" s="36" t="n"/>
      <c r="EN136" s="36" t="n"/>
    </row>
    <row r="137">
      <c r="A137" s="36" t="n"/>
      <c r="B137" s="36" t="n"/>
      <c r="C137" s="144" t="n"/>
      <c r="D137" s="144" t="n"/>
      <c r="E137" s="135" t="n"/>
      <c r="F137" s="135" t="n"/>
      <c r="G137" s="135" t="n"/>
      <c r="H137" s="135" t="n"/>
      <c r="I137" s="135" t="n"/>
      <c r="J137" s="135" t="n"/>
      <c r="K137" s="135" t="n"/>
      <c r="L137" s="135" t="n"/>
      <c r="M137" s="135" t="n"/>
      <c r="N137" s="135" t="n"/>
      <c r="O137" s="135" t="n"/>
      <c r="P137" s="135" t="n"/>
      <c r="Q137" s="135" t="n"/>
      <c r="R137" s="135" t="n"/>
      <c r="S137" s="135" t="n"/>
      <c r="T137" s="135" t="n"/>
      <c r="U137" s="135" t="n"/>
      <c r="V137" s="135" t="n"/>
      <c r="W137" s="135" t="n"/>
      <c r="X137" s="135" t="n"/>
      <c r="Y137" s="135" t="n"/>
      <c r="Z137" s="135" t="n"/>
      <c r="AA137" s="135" t="n"/>
      <c r="AB137" s="135" t="n"/>
      <c r="AC137" s="135" t="n"/>
      <c r="AD137" s="135" t="n"/>
      <c r="AE137" s="135" t="n"/>
      <c r="AF137" s="135" t="n"/>
      <c r="AG137" s="135" t="n"/>
      <c r="AH137" s="135" t="n"/>
      <c r="AI137" s="135" t="n"/>
      <c r="AJ137" s="135" t="n"/>
      <c r="AK137" s="135" t="n"/>
      <c r="AL137" s="135" t="n"/>
      <c r="AM137" s="135" t="n"/>
      <c r="AN137" s="135" t="n"/>
      <c r="AO137" s="135" t="n"/>
      <c r="AP137" s="135" t="n"/>
      <c r="AQ137" s="135" t="n"/>
      <c r="AR137" s="135" t="n"/>
      <c r="AS137" s="135" t="n"/>
      <c r="AT137" s="135" t="n"/>
      <c r="AU137" s="135" t="n"/>
      <c r="AV137" s="135" t="n"/>
      <c r="AW137" s="135" t="n"/>
      <c r="AX137" s="135" t="n"/>
      <c r="AY137" s="135" t="n"/>
      <c r="AZ137" s="135" t="n"/>
      <c r="BA137" s="135" t="n"/>
      <c r="BB137" s="135" t="n"/>
      <c r="BC137" s="135" t="n"/>
      <c r="BD137" s="135" t="n"/>
      <c r="BE137" s="135" t="n"/>
      <c r="BF137" s="135" t="n"/>
      <c r="BG137" s="135" t="n"/>
      <c r="BH137" s="135" t="n"/>
      <c r="BI137" s="135" t="n"/>
      <c r="BJ137" s="135" t="n"/>
      <c r="BK137" s="135" t="n"/>
      <c r="BL137" s="135" t="n"/>
      <c r="BM137" s="135" t="n"/>
      <c r="BN137" s="135" t="n"/>
      <c r="BO137" s="135" t="n"/>
      <c r="BP137" s="135" t="n"/>
      <c r="BQ137" s="135" t="n"/>
      <c r="BR137" s="135" t="n"/>
      <c r="BS137" s="135" t="n"/>
      <c r="BT137" s="135" t="n"/>
      <c r="BU137" s="135" t="n"/>
      <c r="BV137" s="135" t="n"/>
      <c r="BW137" s="135" t="n"/>
      <c r="BX137" s="135" t="n"/>
      <c r="BY137" s="135" t="n"/>
      <c r="BZ137" s="135" t="n"/>
      <c r="CA137" s="135" t="n"/>
      <c r="CB137" s="135" t="n"/>
      <c r="CC137" s="135" t="n"/>
      <c r="CD137" s="135" t="n"/>
      <c r="CE137" s="135" t="n"/>
      <c r="CF137" s="135" t="n"/>
      <c r="CG137" s="135" t="n"/>
      <c r="CH137" s="135" t="n"/>
      <c r="CI137" s="135" t="n"/>
      <c r="CJ137" s="135" t="n"/>
      <c r="CK137" s="135" t="n"/>
      <c r="CL137" s="135" t="n"/>
      <c r="CM137" s="135" t="n"/>
      <c r="CN137" s="135" t="n"/>
      <c r="CO137" s="135" t="n"/>
      <c r="CP137" s="135" t="n"/>
      <c r="CQ137" s="135" t="n"/>
      <c r="CR137" s="135" t="n"/>
      <c r="CU137" s="36" t="n"/>
      <c r="CV137" s="36" t="n"/>
      <c r="CW137" s="36" t="n"/>
      <c r="CX137" s="36" t="n"/>
      <c r="CY137" s="36" t="n"/>
      <c r="CZ137" s="36" t="n"/>
      <c r="DA137" s="36" t="n"/>
      <c r="DB137" s="36" t="n"/>
      <c r="DC137" s="36" t="n"/>
      <c r="DD137" s="36" t="n"/>
      <c r="DE137" s="36" t="n"/>
      <c r="DF137" s="36" t="n"/>
      <c r="DG137" s="36" t="n"/>
      <c r="DH137" s="36" t="n"/>
      <c r="DI137" s="36" t="n"/>
      <c r="DJ137" s="36" t="n"/>
      <c r="DK137" s="36" t="n"/>
      <c r="DL137" s="36" t="n"/>
      <c r="DM137" s="36" t="n"/>
      <c r="DN137" s="36" t="n"/>
      <c r="DO137" s="36" t="n"/>
      <c r="DP137" s="36" t="n"/>
      <c r="DQ137" s="36" t="n"/>
      <c r="DR137" s="36" t="n"/>
      <c r="DS137" s="36" t="n"/>
      <c r="DT137" s="36" t="n"/>
      <c r="DU137" s="36" t="n"/>
      <c r="DV137" s="36" t="n"/>
      <c r="DW137" s="36" t="n"/>
      <c r="DX137" s="36" t="n"/>
      <c r="DY137" s="36" t="n"/>
      <c r="DZ137" s="36" t="n"/>
      <c r="EA137" s="36" t="n"/>
      <c r="EB137" s="36" t="n"/>
      <c r="EC137" s="36" t="n"/>
      <c r="ED137" s="36" t="n"/>
      <c r="EE137" s="36" t="n"/>
      <c r="EF137" s="36" t="n"/>
      <c r="EG137" s="36" t="n"/>
      <c r="EH137" s="36" t="n"/>
      <c r="EI137" s="36" t="n"/>
      <c r="EJ137" s="36" t="n"/>
      <c r="EK137" s="36" t="n"/>
      <c r="EL137" s="36" t="n"/>
      <c r="EM137" s="36" t="n"/>
      <c r="EN137" s="36" t="n"/>
    </row>
    <row r="138">
      <c r="A138" s="36" t="n"/>
      <c r="B138" s="36" t="n"/>
      <c r="C138" s="144" t="n"/>
      <c r="D138" s="144" t="n"/>
      <c r="E138" s="135" t="n"/>
      <c r="F138" s="135" t="n"/>
      <c r="G138" s="135" t="n"/>
      <c r="H138" s="135" t="n"/>
      <c r="I138" s="135" t="n"/>
      <c r="J138" s="135" t="n"/>
      <c r="K138" s="135" t="n"/>
      <c r="L138" s="135" t="n"/>
      <c r="M138" s="135" t="n"/>
      <c r="N138" s="135" t="n"/>
      <c r="O138" s="135" t="n"/>
      <c r="P138" s="135" t="n"/>
      <c r="Q138" s="135" t="n"/>
      <c r="R138" s="135" t="n"/>
      <c r="S138" s="135" t="n"/>
      <c r="T138" s="135" t="n"/>
      <c r="U138" s="135" t="n"/>
      <c r="V138" s="135" t="n"/>
      <c r="W138" s="135" t="n"/>
      <c r="X138" s="135" t="n"/>
      <c r="Y138" s="135" t="n"/>
      <c r="Z138" s="135" t="n"/>
      <c r="AA138" s="135" t="n"/>
      <c r="AB138" s="135" t="n"/>
      <c r="AC138" s="135" t="n"/>
      <c r="AD138" s="135" t="n"/>
      <c r="AE138" s="135" t="n"/>
      <c r="AF138" s="135" t="n"/>
      <c r="AG138" s="135" t="n"/>
      <c r="AH138" s="135" t="n"/>
      <c r="AI138" s="135" t="n"/>
      <c r="AJ138" s="135" t="n"/>
      <c r="AK138" s="135" t="n"/>
      <c r="AL138" s="135" t="n"/>
      <c r="AM138" s="135" t="n"/>
      <c r="AN138" s="135" t="n"/>
      <c r="AO138" s="135" t="n"/>
      <c r="AP138" s="135" t="n"/>
      <c r="AQ138" s="135" t="n"/>
      <c r="AR138" s="135" t="n"/>
      <c r="AS138" s="135" t="n"/>
      <c r="AT138" s="135" t="n"/>
      <c r="AU138" s="135" t="n"/>
      <c r="AV138" s="135" t="n"/>
      <c r="AW138" s="135" t="n"/>
      <c r="AX138" s="135" t="n"/>
      <c r="AY138" s="135" t="n"/>
      <c r="AZ138" s="135" t="n"/>
      <c r="BA138" s="135" t="n"/>
      <c r="BB138" s="135" t="n"/>
      <c r="BC138" s="135" t="n"/>
      <c r="BD138" s="135" t="n"/>
      <c r="BE138" s="135" t="n"/>
      <c r="BF138" s="135" t="n"/>
      <c r="BG138" s="135" t="n"/>
      <c r="BH138" s="135" t="n"/>
      <c r="BI138" s="135" t="n"/>
      <c r="BJ138" s="135" t="n"/>
      <c r="BK138" s="135" t="n"/>
      <c r="BL138" s="135" t="n"/>
      <c r="BM138" s="135" t="n"/>
      <c r="BN138" s="135" t="n"/>
      <c r="BO138" s="135" t="n"/>
      <c r="BP138" s="135" t="n"/>
      <c r="BQ138" s="135" t="n"/>
      <c r="BR138" s="135" t="n"/>
      <c r="BS138" s="135" t="n"/>
      <c r="BT138" s="135" t="n"/>
      <c r="BU138" s="135" t="n"/>
      <c r="BV138" s="135" t="n"/>
      <c r="BW138" s="135" t="n"/>
      <c r="BX138" s="135" t="n"/>
      <c r="BY138" s="135" t="n"/>
      <c r="BZ138" s="135" t="n"/>
      <c r="CA138" s="135" t="n"/>
      <c r="CB138" s="135" t="n"/>
      <c r="CC138" s="135" t="n"/>
      <c r="CD138" s="135" t="n"/>
      <c r="CE138" s="135" t="n"/>
      <c r="CF138" s="135" t="n"/>
      <c r="CG138" s="135" t="n"/>
      <c r="CH138" s="135" t="n"/>
      <c r="CI138" s="135" t="n"/>
      <c r="CJ138" s="135" t="n"/>
      <c r="CK138" s="135" t="n"/>
      <c r="CL138" s="135" t="n"/>
      <c r="CM138" s="135" t="n"/>
      <c r="CN138" s="135" t="n"/>
      <c r="CO138" s="135" t="n"/>
      <c r="CP138" s="135" t="n"/>
      <c r="CQ138" s="135" t="n"/>
      <c r="CR138" s="135" t="n"/>
      <c r="CU138" s="36" t="n"/>
      <c r="CV138" s="36" t="n"/>
      <c r="CW138" s="36" t="n"/>
      <c r="CX138" s="36" t="n"/>
      <c r="CY138" s="36" t="n"/>
      <c r="CZ138" s="36" t="n"/>
      <c r="DA138" s="36" t="n"/>
      <c r="DB138" s="36" t="n"/>
      <c r="DC138" s="36" t="n"/>
      <c r="DD138" s="36" t="n"/>
      <c r="DE138" s="36" t="n"/>
      <c r="DF138" s="36" t="n"/>
      <c r="DG138" s="36" t="n"/>
      <c r="DH138" s="36" t="n"/>
      <c r="DI138" s="36" t="n"/>
      <c r="DJ138" s="36" t="n"/>
      <c r="DK138" s="36" t="n"/>
      <c r="DL138" s="36" t="n"/>
      <c r="DM138" s="36" t="n"/>
      <c r="DN138" s="36" t="n"/>
      <c r="DO138" s="36" t="n"/>
      <c r="DP138" s="36" t="n"/>
      <c r="DQ138" s="36" t="n"/>
      <c r="DR138" s="36" t="n"/>
      <c r="DS138" s="36" t="n"/>
      <c r="DT138" s="36" t="n"/>
      <c r="DU138" s="36" t="n"/>
      <c r="DV138" s="36" t="n"/>
      <c r="DW138" s="36" t="n"/>
      <c r="DX138" s="36" t="n"/>
      <c r="DY138" s="36" t="n"/>
      <c r="DZ138" s="36" t="n"/>
      <c r="EA138" s="36" t="n"/>
      <c r="EB138" s="36" t="n"/>
      <c r="EC138" s="36" t="n"/>
      <c r="ED138" s="36" t="n"/>
      <c r="EE138" s="36" t="n"/>
      <c r="EF138" s="36" t="n"/>
      <c r="EG138" s="36" t="n"/>
      <c r="EH138" s="36" t="n"/>
      <c r="EI138" s="36" t="n"/>
      <c r="EJ138" s="36" t="n"/>
      <c r="EK138" s="36" t="n"/>
      <c r="EL138" s="36" t="n"/>
      <c r="EM138" s="36" t="n"/>
      <c r="EN138" s="36" t="n"/>
    </row>
    <row r="139">
      <c r="A139" s="36" t="n"/>
      <c r="B139" s="36" t="n"/>
      <c r="C139" s="144" t="n"/>
      <c r="D139" s="144" t="n"/>
      <c r="E139" s="135" t="n"/>
      <c r="F139" s="135" t="n"/>
      <c r="G139" s="135" t="n"/>
      <c r="H139" s="135" t="n"/>
      <c r="I139" s="135" t="n"/>
      <c r="J139" s="135" t="n"/>
      <c r="K139" s="135" t="n"/>
      <c r="L139" s="135" t="n"/>
      <c r="M139" s="135" t="n"/>
      <c r="N139" s="135" t="n"/>
      <c r="O139" s="135" t="n"/>
      <c r="P139" s="135" t="n"/>
      <c r="Q139" s="135" t="n"/>
      <c r="R139" s="135" t="n"/>
      <c r="S139" s="135" t="n"/>
      <c r="T139" s="135" t="n"/>
      <c r="U139" s="135" t="n"/>
      <c r="V139" s="135" t="n"/>
      <c r="W139" s="135" t="n"/>
      <c r="X139" s="135" t="n"/>
      <c r="Y139" s="135" t="n"/>
      <c r="Z139" s="135" t="n"/>
      <c r="AA139" s="135" t="n"/>
      <c r="AB139" s="135" t="n"/>
      <c r="AC139" s="135" t="n"/>
      <c r="AD139" s="135" t="n"/>
      <c r="AE139" s="135" t="n"/>
      <c r="AF139" s="135" t="n"/>
      <c r="AG139" s="135" t="n"/>
      <c r="AH139" s="135" t="n"/>
      <c r="AI139" s="135" t="n"/>
      <c r="AJ139" s="135" t="n"/>
      <c r="AK139" s="135" t="n"/>
      <c r="AL139" s="135" t="n"/>
      <c r="AM139" s="135" t="n"/>
      <c r="AN139" s="135" t="n"/>
      <c r="AO139" s="135" t="n"/>
      <c r="AP139" s="135" t="n"/>
      <c r="AQ139" s="135" t="n"/>
      <c r="AR139" s="135" t="n"/>
      <c r="AS139" s="135" t="n"/>
      <c r="AT139" s="135" t="n"/>
      <c r="AU139" s="135" t="n"/>
      <c r="AV139" s="135" t="n"/>
      <c r="AW139" s="135" t="n"/>
      <c r="AX139" s="135" t="n"/>
      <c r="AY139" s="135" t="n"/>
      <c r="AZ139" s="135" t="n"/>
      <c r="BA139" s="135" t="n"/>
      <c r="BB139" s="135" t="n"/>
      <c r="BC139" s="135" t="n"/>
      <c r="BD139" s="135" t="n"/>
      <c r="BE139" s="135" t="n"/>
      <c r="BF139" s="135" t="n"/>
      <c r="BG139" s="135" t="n"/>
      <c r="BH139" s="135" t="n"/>
      <c r="BI139" s="135" t="n"/>
      <c r="BJ139" s="135" t="n"/>
      <c r="BK139" s="135" t="n"/>
      <c r="BL139" s="135" t="n"/>
      <c r="BM139" s="135" t="n"/>
      <c r="BN139" s="135" t="n"/>
      <c r="BO139" s="135" t="n"/>
      <c r="BP139" s="135" t="n"/>
      <c r="BQ139" s="135" t="n"/>
      <c r="BR139" s="135" t="n"/>
      <c r="BS139" s="135" t="n"/>
      <c r="BT139" s="135" t="n"/>
      <c r="BU139" s="135" t="n"/>
      <c r="BV139" s="135" t="n"/>
      <c r="BW139" s="135" t="n"/>
      <c r="BX139" s="135" t="n"/>
      <c r="BY139" s="135" t="n"/>
      <c r="BZ139" s="135" t="n"/>
      <c r="CA139" s="135" t="n"/>
      <c r="CB139" s="135" t="n"/>
      <c r="CC139" s="135" t="n"/>
      <c r="CD139" s="135" t="n"/>
      <c r="CE139" s="135" t="n"/>
      <c r="CF139" s="135" t="n"/>
      <c r="CG139" s="135" t="n"/>
      <c r="CH139" s="135" t="n"/>
      <c r="CI139" s="135" t="n"/>
      <c r="CJ139" s="135" t="n"/>
      <c r="CK139" s="135" t="n"/>
      <c r="CL139" s="135" t="n"/>
      <c r="CM139" s="135" t="n"/>
      <c r="CN139" s="135" t="n"/>
      <c r="CO139" s="135" t="n"/>
      <c r="CP139" s="135" t="n"/>
      <c r="CQ139" s="135" t="n"/>
      <c r="CR139" s="135" t="n"/>
      <c r="CU139" s="36" t="n"/>
      <c r="CV139" s="36" t="n"/>
      <c r="CW139" s="36" t="n"/>
      <c r="CX139" s="36" t="n"/>
      <c r="CY139" s="36" t="n"/>
      <c r="CZ139" s="36" t="n"/>
      <c r="DA139" s="36" t="n"/>
      <c r="DB139" s="36" t="n"/>
      <c r="DC139" s="36" t="n"/>
      <c r="DD139" s="36" t="n"/>
      <c r="DE139" s="36" t="n"/>
      <c r="DF139" s="36" t="n"/>
      <c r="DG139" s="36" t="n"/>
      <c r="DH139" s="36" t="n"/>
      <c r="DI139" s="36" t="n"/>
      <c r="DJ139" s="36" t="n"/>
      <c r="DK139" s="36" t="n"/>
      <c r="DL139" s="36" t="n"/>
      <c r="DM139" s="36" t="n"/>
      <c r="DN139" s="36" t="n"/>
      <c r="DO139" s="36" t="n"/>
      <c r="DP139" s="36" t="n"/>
      <c r="DQ139" s="36" t="n"/>
      <c r="DR139" s="36" t="n"/>
      <c r="DS139" s="36" t="n"/>
      <c r="DT139" s="36" t="n"/>
      <c r="DU139" s="36" t="n"/>
      <c r="DV139" s="36" t="n"/>
      <c r="DW139" s="36" t="n"/>
      <c r="DX139" s="36" t="n"/>
      <c r="DY139" s="36" t="n"/>
      <c r="DZ139" s="36" t="n"/>
      <c r="EA139" s="36" t="n"/>
      <c r="EB139" s="36" t="n"/>
      <c r="EC139" s="36" t="n"/>
      <c r="ED139" s="36" t="n"/>
      <c r="EE139" s="36" t="n"/>
      <c r="EF139" s="36" t="n"/>
      <c r="EG139" s="36" t="n"/>
      <c r="EH139" s="36" t="n"/>
      <c r="EI139" s="36" t="n"/>
      <c r="EJ139" s="36" t="n"/>
      <c r="EK139" s="36" t="n"/>
      <c r="EL139" s="36" t="n"/>
      <c r="EM139" s="36" t="n"/>
      <c r="EN139" s="36" t="n"/>
    </row>
    <row r="140">
      <c r="A140" s="36" t="n"/>
      <c r="B140" s="36" t="n"/>
      <c r="C140" s="144" t="n"/>
      <c r="D140" s="144" t="n"/>
      <c r="E140" s="135" t="n"/>
      <c r="F140" s="135" t="n"/>
      <c r="G140" s="135" t="n"/>
      <c r="H140" s="135" t="n"/>
      <c r="I140" s="135" t="n"/>
      <c r="J140" s="135" t="n"/>
      <c r="K140" s="135" t="n"/>
      <c r="L140" s="135" t="n"/>
      <c r="M140" s="135" t="n"/>
      <c r="N140" s="135" t="n"/>
      <c r="O140" s="135" t="n"/>
      <c r="P140" s="135" t="n"/>
      <c r="Q140" s="135" t="n"/>
      <c r="R140" s="135" t="n"/>
      <c r="S140" s="135" t="n"/>
      <c r="T140" s="135" t="n"/>
      <c r="U140" s="135" t="n"/>
      <c r="V140" s="135" t="n"/>
      <c r="W140" s="135" t="n"/>
      <c r="X140" s="135" t="n"/>
      <c r="Y140" s="135" t="n"/>
      <c r="Z140" s="135" t="n"/>
      <c r="AA140" s="135" t="n"/>
      <c r="AB140" s="135" t="n"/>
      <c r="AC140" s="135" t="n"/>
      <c r="AD140" s="135" t="n"/>
      <c r="AE140" s="135" t="n"/>
      <c r="AF140" s="135" t="n"/>
      <c r="AG140" s="135" t="n"/>
      <c r="AH140" s="135" t="n"/>
      <c r="AI140" s="135" t="n"/>
      <c r="AJ140" s="135" t="n"/>
      <c r="AK140" s="135" t="n"/>
      <c r="AL140" s="135" t="n"/>
      <c r="AM140" s="135" t="n"/>
      <c r="AN140" s="135" t="n"/>
      <c r="AO140" s="135" t="n"/>
      <c r="AP140" s="135" t="n"/>
      <c r="AQ140" s="135" t="n"/>
      <c r="AR140" s="135" t="n"/>
      <c r="AS140" s="135" t="n"/>
      <c r="AT140" s="135" t="n"/>
      <c r="AU140" s="135" t="n"/>
      <c r="AV140" s="135" t="n"/>
      <c r="AW140" s="135" t="n"/>
      <c r="AX140" s="135" t="n"/>
      <c r="AY140" s="135" t="n"/>
      <c r="AZ140" s="135" t="n"/>
      <c r="BA140" s="135" t="n"/>
      <c r="BB140" s="135" t="n"/>
      <c r="BC140" s="135" t="n"/>
      <c r="BD140" s="135" t="n"/>
      <c r="BE140" s="135" t="n"/>
      <c r="BF140" s="135" t="n"/>
      <c r="BG140" s="135" t="n"/>
      <c r="BH140" s="135" t="n"/>
      <c r="BI140" s="135" t="n"/>
      <c r="BJ140" s="135" t="n"/>
      <c r="BK140" s="135" t="n"/>
      <c r="BL140" s="135" t="n"/>
      <c r="BM140" s="135" t="n"/>
      <c r="BN140" s="135" t="n"/>
      <c r="BO140" s="135" t="n"/>
      <c r="BP140" s="135" t="n"/>
      <c r="BQ140" s="135" t="n"/>
      <c r="BR140" s="135" t="n"/>
      <c r="BS140" s="135" t="n"/>
      <c r="BT140" s="135" t="n"/>
      <c r="BU140" s="135" t="n"/>
      <c r="BV140" s="135" t="n"/>
      <c r="BW140" s="135" t="n"/>
      <c r="BX140" s="135" t="n"/>
      <c r="BY140" s="135" t="n"/>
      <c r="BZ140" s="135" t="n"/>
      <c r="CA140" s="135" t="n"/>
      <c r="CB140" s="135" t="n"/>
      <c r="CC140" s="135" t="n"/>
      <c r="CD140" s="135" t="n"/>
      <c r="CE140" s="135" t="n"/>
      <c r="CF140" s="135" t="n"/>
      <c r="CG140" s="135" t="n"/>
      <c r="CH140" s="135" t="n"/>
      <c r="CI140" s="135" t="n"/>
      <c r="CJ140" s="135" t="n"/>
      <c r="CK140" s="135" t="n"/>
      <c r="CL140" s="135" t="n"/>
      <c r="CM140" s="135" t="n"/>
      <c r="CN140" s="135" t="n"/>
      <c r="CO140" s="135" t="n"/>
      <c r="CP140" s="135" t="n"/>
      <c r="CQ140" s="135" t="n"/>
      <c r="CR140" s="135" t="n"/>
      <c r="CU140" s="36" t="n"/>
      <c r="CV140" s="36" t="n"/>
      <c r="CW140" s="36" t="n"/>
      <c r="CX140" s="36" t="n"/>
      <c r="CY140" s="36" t="n"/>
      <c r="CZ140" s="36" t="n"/>
      <c r="DA140" s="36" t="n"/>
      <c r="DB140" s="36" t="n"/>
      <c r="DC140" s="36" t="n"/>
      <c r="DD140" s="36" t="n"/>
      <c r="DE140" s="36" t="n"/>
      <c r="DF140" s="36" t="n"/>
      <c r="DG140" s="36" t="n"/>
      <c r="DH140" s="36" t="n"/>
      <c r="DI140" s="36" t="n"/>
      <c r="DJ140" s="36" t="n"/>
      <c r="DK140" s="36" t="n"/>
      <c r="DL140" s="36" t="n"/>
      <c r="DM140" s="36" t="n"/>
      <c r="DN140" s="36" t="n"/>
      <c r="DO140" s="36" t="n"/>
      <c r="DP140" s="36" t="n"/>
      <c r="DQ140" s="36" t="n"/>
      <c r="DR140" s="36" t="n"/>
      <c r="DS140" s="36" t="n"/>
      <c r="DT140" s="36" t="n"/>
      <c r="DU140" s="36" t="n"/>
      <c r="DV140" s="36" t="n"/>
      <c r="DW140" s="36" t="n"/>
      <c r="DX140" s="36" t="n"/>
      <c r="DY140" s="36" t="n"/>
      <c r="DZ140" s="36" t="n"/>
      <c r="EA140" s="36" t="n"/>
      <c r="EB140" s="36" t="n"/>
      <c r="EC140" s="36" t="n"/>
      <c r="ED140" s="36" t="n"/>
      <c r="EE140" s="36" t="n"/>
      <c r="EF140" s="36" t="n"/>
      <c r="EG140" s="36" t="n"/>
      <c r="EH140" s="36" t="n"/>
      <c r="EI140" s="36" t="n"/>
      <c r="EJ140" s="36" t="n"/>
      <c r="EK140" s="36" t="n"/>
      <c r="EL140" s="36" t="n"/>
      <c r="EM140" s="36" t="n"/>
      <c r="EN140" s="36" t="n"/>
    </row>
    <row r="141">
      <c r="A141" s="36" t="n"/>
      <c r="B141" s="36" t="n"/>
      <c r="C141" s="144" t="n"/>
      <c r="D141" s="144" t="n"/>
      <c r="E141" s="135" t="n"/>
      <c r="F141" s="135" t="n"/>
      <c r="G141" s="135" t="n"/>
      <c r="H141" s="135" t="n"/>
      <c r="I141" s="135" t="n"/>
      <c r="J141" s="135" t="n"/>
      <c r="K141" s="135" t="n"/>
      <c r="L141" s="135" t="n"/>
      <c r="M141" s="135" t="n"/>
      <c r="N141" s="135" t="n"/>
      <c r="O141" s="135" t="n"/>
      <c r="P141" s="135" t="n"/>
      <c r="Q141" s="135" t="n"/>
      <c r="R141" s="135" t="n"/>
      <c r="S141" s="135" t="n"/>
      <c r="T141" s="135" t="n"/>
      <c r="U141" s="135" t="n"/>
      <c r="V141" s="135" t="n"/>
      <c r="W141" s="135" t="n"/>
      <c r="X141" s="135" t="n"/>
      <c r="Y141" s="135" t="n"/>
      <c r="Z141" s="135" t="n"/>
      <c r="AA141" s="135" t="n"/>
      <c r="AB141" s="135" t="n"/>
      <c r="AC141" s="135" t="n"/>
      <c r="AD141" s="135" t="n"/>
      <c r="AE141" s="135" t="n"/>
      <c r="AF141" s="135" t="n"/>
      <c r="AG141" s="135" t="n"/>
      <c r="AH141" s="135" t="n"/>
      <c r="AI141" s="135" t="n"/>
      <c r="AJ141" s="135" t="n"/>
      <c r="AK141" s="135" t="n"/>
      <c r="AL141" s="135" t="n"/>
      <c r="AM141" s="135" t="n"/>
      <c r="AN141" s="135" t="n"/>
      <c r="AO141" s="135" t="n"/>
      <c r="AP141" s="135" t="n"/>
      <c r="AQ141" s="135" t="n"/>
      <c r="AR141" s="135" t="n"/>
      <c r="AS141" s="135" t="n"/>
      <c r="AT141" s="135" t="n"/>
      <c r="AU141" s="135" t="n"/>
      <c r="AV141" s="135" t="n"/>
      <c r="AW141" s="135" t="n"/>
      <c r="AX141" s="135" t="n"/>
      <c r="AY141" s="135" t="n"/>
      <c r="AZ141" s="135" t="n"/>
      <c r="BA141" s="135" t="n"/>
      <c r="BB141" s="135" t="n"/>
      <c r="BC141" s="135" t="n"/>
      <c r="BD141" s="135" t="n"/>
      <c r="BE141" s="135" t="n"/>
      <c r="BF141" s="135" t="n"/>
      <c r="BG141" s="135" t="n"/>
      <c r="BH141" s="135" t="n"/>
      <c r="BI141" s="135" t="n"/>
      <c r="BJ141" s="135" t="n"/>
      <c r="BK141" s="135" t="n"/>
      <c r="BL141" s="135" t="n"/>
      <c r="BM141" s="135" t="n"/>
      <c r="BN141" s="135" t="n"/>
      <c r="BO141" s="135" t="n"/>
      <c r="BP141" s="135" t="n"/>
      <c r="BQ141" s="135" t="n"/>
      <c r="BR141" s="135" t="n"/>
      <c r="BS141" s="135" t="n"/>
      <c r="BT141" s="135" t="n"/>
      <c r="BU141" s="135" t="n"/>
      <c r="BV141" s="135" t="n"/>
      <c r="BW141" s="135" t="n"/>
      <c r="BX141" s="135" t="n"/>
      <c r="BY141" s="135" t="n"/>
      <c r="BZ141" s="135" t="n"/>
      <c r="CA141" s="135" t="n"/>
      <c r="CB141" s="135" t="n"/>
      <c r="CC141" s="135" t="n"/>
      <c r="CD141" s="135" t="n"/>
      <c r="CE141" s="135" t="n"/>
      <c r="CF141" s="135" t="n"/>
      <c r="CG141" s="135" t="n"/>
      <c r="CH141" s="135" t="n"/>
      <c r="CI141" s="135" t="n"/>
      <c r="CJ141" s="135" t="n"/>
      <c r="CK141" s="135" t="n"/>
      <c r="CL141" s="135" t="n"/>
      <c r="CM141" s="135" t="n"/>
      <c r="CN141" s="135" t="n"/>
      <c r="CO141" s="135" t="n"/>
      <c r="CP141" s="135" t="n"/>
      <c r="CQ141" s="135" t="n"/>
      <c r="CR141" s="135" t="n"/>
      <c r="CU141" s="36" t="n"/>
      <c r="CV141" s="36" t="n"/>
      <c r="CW141" s="36" t="n"/>
      <c r="CX141" s="36" t="n"/>
      <c r="CY141" s="36" t="n"/>
      <c r="CZ141" s="36" t="n"/>
      <c r="DA141" s="36" t="n"/>
      <c r="DB141" s="36" t="n"/>
      <c r="DC141" s="36" t="n"/>
      <c r="DD141" s="36" t="n"/>
      <c r="DE141" s="36" t="n"/>
      <c r="DF141" s="36" t="n"/>
      <c r="DG141" s="36" t="n"/>
      <c r="DH141" s="36" t="n"/>
      <c r="DI141" s="36" t="n"/>
      <c r="DJ141" s="36" t="n"/>
      <c r="DK141" s="36" t="n"/>
      <c r="DL141" s="36" t="n"/>
      <c r="DM141" s="36" t="n"/>
      <c r="DN141" s="36" t="n"/>
      <c r="DO141" s="36" t="n"/>
      <c r="DP141" s="36" t="n"/>
      <c r="DQ141" s="36" t="n"/>
      <c r="DR141" s="36" t="n"/>
      <c r="DS141" s="36" t="n"/>
      <c r="DT141" s="36" t="n"/>
      <c r="DU141" s="36" t="n"/>
      <c r="DV141" s="36" t="n"/>
      <c r="DW141" s="36" t="n"/>
      <c r="DX141" s="36" t="n"/>
      <c r="DY141" s="36" t="n"/>
      <c r="DZ141" s="36" t="n"/>
      <c r="EA141" s="36" t="n"/>
      <c r="EB141" s="36" t="n"/>
      <c r="EC141" s="36" t="n"/>
      <c r="ED141" s="36" t="n"/>
      <c r="EE141" s="36" t="n"/>
      <c r="EF141" s="36" t="n"/>
      <c r="EG141" s="36" t="n"/>
      <c r="EH141" s="36" t="n"/>
      <c r="EI141" s="36" t="n"/>
      <c r="EJ141" s="36" t="n"/>
      <c r="EK141" s="36" t="n"/>
      <c r="EL141" s="36" t="n"/>
      <c r="EM141" s="36" t="n"/>
      <c r="EN141" s="36" t="n"/>
    </row>
    <row r="142">
      <c r="A142" s="36" t="n"/>
      <c r="B142" s="36" t="n"/>
      <c r="C142" s="144" t="n"/>
      <c r="D142" s="144" t="n"/>
      <c r="E142" s="135" t="n"/>
      <c r="F142" s="135" t="n"/>
      <c r="G142" s="135" t="n"/>
      <c r="H142" s="135" t="n"/>
      <c r="I142" s="135" t="n"/>
      <c r="J142" s="135" t="n"/>
      <c r="K142" s="135" t="n"/>
      <c r="L142" s="135" t="n"/>
      <c r="M142" s="135" t="n"/>
      <c r="N142" s="135" t="n"/>
      <c r="O142" s="135" t="n"/>
      <c r="P142" s="135" t="n"/>
      <c r="Q142" s="135" t="n"/>
      <c r="R142" s="135" t="n"/>
      <c r="S142" s="135" t="n"/>
      <c r="T142" s="135" t="n"/>
      <c r="U142" s="135" t="n"/>
      <c r="V142" s="135" t="n"/>
      <c r="W142" s="135" t="n"/>
      <c r="X142" s="135" t="n"/>
      <c r="Y142" s="135" t="n"/>
      <c r="Z142" s="135" t="n"/>
      <c r="AA142" s="135" t="n"/>
      <c r="AB142" s="135" t="n"/>
      <c r="AC142" s="135" t="n"/>
      <c r="AD142" s="135" t="n"/>
      <c r="AE142" s="135" t="n"/>
      <c r="AF142" s="135" t="n"/>
      <c r="AG142" s="135" t="n"/>
      <c r="AH142" s="135" t="n"/>
      <c r="AI142" s="135" t="n"/>
      <c r="AJ142" s="135" t="n"/>
      <c r="AK142" s="135" t="n"/>
      <c r="AL142" s="135" t="n"/>
      <c r="AM142" s="135" t="n"/>
      <c r="AN142" s="135" t="n"/>
      <c r="AO142" s="135" t="n"/>
      <c r="AP142" s="135" t="n"/>
      <c r="AQ142" s="135" t="n"/>
      <c r="AR142" s="135" t="n"/>
      <c r="AS142" s="135" t="n"/>
      <c r="AT142" s="135" t="n"/>
      <c r="AU142" s="135" t="n"/>
      <c r="AV142" s="135" t="n"/>
      <c r="AW142" s="135" t="n"/>
      <c r="AX142" s="135" t="n"/>
      <c r="AY142" s="135" t="n"/>
      <c r="AZ142" s="135" t="n"/>
      <c r="BA142" s="135" t="n"/>
      <c r="BB142" s="135" t="n"/>
      <c r="BC142" s="135" t="n"/>
      <c r="BD142" s="135" t="n"/>
      <c r="BE142" s="135" t="n"/>
      <c r="BF142" s="135" t="n"/>
      <c r="BG142" s="135" t="n"/>
      <c r="BH142" s="135" t="n"/>
      <c r="BI142" s="135" t="n"/>
      <c r="BJ142" s="135" t="n"/>
      <c r="BK142" s="135" t="n"/>
      <c r="BL142" s="135" t="n"/>
      <c r="BM142" s="135" t="n"/>
      <c r="BN142" s="135" t="n"/>
      <c r="BO142" s="135" t="n"/>
      <c r="BP142" s="135" t="n"/>
      <c r="BQ142" s="135" t="n"/>
      <c r="BR142" s="135" t="n"/>
      <c r="BS142" s="135" t="n"/>
      <c r="BT142" s="135" t="n"/>
      <c r="BU142" s="135" t="n"/>
      <c r="BV142" s="135" t="n"/>
      <c r="BW142" s="135" t="n"/>
      <c r="BX142" s="135" t="n"/>
      <c r="BY142" s="135" t="n"/>
      <c r="BZ142" s="135" t="n"/>
      <c r="CA142" s="135" t="n"/>
      <c r="CB142" s="135" t="n"/>
      <c r="CC142" s="135" t="n"/>
      <c r="CD142" s="135" t="n"/>
      <c r="CE142" s="135" t="n"/>
      <c r="CF142" s="135" t="n"/>
      <c r="CG142" s="135" t="n"/>
      <c r="CH142" s="135" t="n"/>
      <c r="CI142" s="135" t="n"/>
      <c r="CJ142" s="135" t="n"/>
      <c r="CK142" s="135" t="n"/>
      <c r="CL142" s="135" t="n"/>
      <c r="CM142" s="135" t="n"/>
      <c r="CN142" s="135" t="n"/>
      <c r="CO142" s="135" t="n"/>
      <c r="CP142" s="135" t="n"/>
      <c r="CQ142" s="135" t="n"/>
      <c r="CR142" s="135" t="n"/>
      <c r="CU142" s="36" t="n"/>
      <c r="CV142" s="36" t="n"/>
      <c r="CW142" s="36" t="n"/>
      <c r="CX142" s="36" t="n"/>
      <c r="CY142" s="36" t="n"/>
      <c r="CZ142" s="36" t="n"/>
      <c r="DA142" s="36" t="n"/>
      <c r="DB142" s="36" t="n"/>
      <c r="DC142" s="36" t="n"/>
      <c r="DD142" s="36" t="n"/>
      <c r="DE142" s="36" t="n"/>
      <c r="DF142" s="36" t="n"/>
      <c r="DG142" s="36" t="n"/>
      <c r="DH142" s="36" t="n"/>
      <c r="DI142" s="36" t="n"/>
      <c r="DJ142" s="36" t="n"/>
      <c r="DK142" s="36" t="n"/>
      <c r="DL142" s="36" t="n"/>
      <c r="DM142" s="36" t="n"/>
      <c r="DN142" s="36" t="n"/>
      <c r="DO142" s="36" t="n"/>
      <c r="DP142" s="36" t="n"/>
      <c r="DQ142" s="36" t="n"/>
      <c r="DR142" s="36" t="n"/>
      <c r="DS142" s="36" t="n"/>
      <c r="DT142" s="36" t="n"/>
      <c r="DU142" s="36" t="n"/>
      <c r="DV142" s="36" t="n"/>
      <c r="DW142" s="36" t="n"/>
      <c r="DX142" s="36" t="n"/>
      <c r="DY142" s="36" t="n"/>
      <c r="DZ142" s="36" t="n"/>
      <c r="EA142" s="36" t="n"/>
      <c r="EB142" s="36" t="n"/>
      <c r="EC142" s="36" t="n"/>
      <c r="ED142" s="36" t="n"/>
      <c r="EE142" s="36" t="n"/>
      <c r="EF142" s="36" t="n"/>
      <c r="EG142" s="36" t="n"/>
      <c r="EH142" s="36" t="n"/>
      <c r="EI142" s="36" t="n"/>
      <c r="EJ142" s="36" t="n"/>
      <c r="EK142" s="36" t="n"/>
      <c r="EL142" s="36" t="n"/>
      <c r="EM142" s="36" t="n"/>
      <c r="EN142" s="36" t="n"/>
    </row>
    <row r="143">
      <c r="A143" s="36" t="n"/>
      <c r="B143" s="36" t="n"/>
      <c r="C143" s="144" t="n"/>
      <c r="D143" s="144" t="n"/>
      <c r="E143" s="135" t="n"/>
      <c r="F143" s="135" t="n"/>
      <c r="G143" s="135" t="n"/>
      <c r="H143" s="135" t="n"/>
      <c r="I143" s="135" t="n"/>
      <c r="J143" s="135" t="n"/>
      <c r="K143" s="135" t="n"/>
      <c r="L143" s="135" t="n"/>
      <c r="M143" s="135" t="n"/>
      <c r="N143" s="135" t="n"/>
      <c r="O143" s="135" t="n"/>
      <c r="P143" s="135" t="n"/>
      <c r="Q143" s="135" t="n"/>
      <c r="R143" s="135" t="n"/>
      <c r="S143" s="135" t="n"/>
      <c r="T143" s="135" t="n"/>
      <c r="U143" s="135" t="n"/>
      <c r="V143" s="135" t="n"/>
      <c r="W143" s="135" t="n"/>
      <c r="X143" s="135" t="n"/>
      <c r="Y143" s="135" t="n"/>
      <c r="Z143" s="135" t="n"/>
      <c r="AA143" s="135" t="n"/>
      <c r="AB143" s="135" t="n"/>
      <c r="AC143" s="135" t="n"/>
      <c r="AD143" s="135" t="n"/>
      <c r="AE143" s="135" t="n"/>
      <c r="AF143" s="135" t="n"/>
      <c r="AG143" s="135" t="n"/>
      <c r="AH143" s="135" t="n"/>
      <c r="AI143" s="135" t="n"/>
      <c r="AJ143" s="135" t="n"/>
      <c r="AK143" s="135" t="n"/>
      <c r="AL143" s="135" t="n"/>
      <c r="AM143" s="135" t="n"/>
      <c r="AN143" s="135" t="n"/>
      <c r="AO143" s="135" t="n"/>
      <c r="AP143" s="135" t="n"/>
      <c r="AQ143" s="135" t="n"/>
      <c r="AR143" s="135" t="n"/>
      <c r="AS143" s="135" t="n"/>
      <c r="AT143" s="135" t="n"/>
      <c r="AU143" s="135" t="n"/>
      <c r="AV143" s="135" t="n"/>
      <c r="AW143" s="135" t="n"/>
      <c r="AX143" s="135" t="n"/>
      <c r="AY143" s="135" t="n"/>
      <c r="AZ143" s="135" t="n"/>
      <c r="BA143" s="135" t="n"/>
      <c r="BB143" s="135" t="n"/>
      <c r="BC143" s="135" t="n"/>
      <c r="BD143" s="135" t="n"/>
      <c r="BE143" s="135" t="n"/>
      <c r="BF143" s="135" t="n"/>
      <c r="BG143" s="135" t="n"/>
      <c r="BH143" s="135" t="n"/>
      <c r="BI143" s="135" t="n"/>
      <c r="BJ143" s="135" t="n"/>
      <c r="BK143" s="135" t="n"/>
      <c r="BL143" s="135" t="n"/>
      <c r="BM143" s="135" t="n"/>
      <c r="BN143" s="135" t="n"/>
      <c r="BO143" s="135" t="n"/>
      <c r="BP143" s="135" t="n"/>
      <c r="BQ143" s="135" t="n"/>
      <c r="BR143" s="135" t="n"/>
      <c r="BS143" s="135" t="n"/>
      <c r="BT143" s="135" t="n"/>
      <c r="BU143" s="135" t="n"/>
      <c r="BV143" s="135" t="n"/>
      <c r="BW143" s="135" t="n"/>
      <c r="BX143" s="135" t="n"/>
      <c r="BY143" s="135" t="n"/>
      <c r="BZ143" s="135" t="n"/>
      <c r="CA143" s="135" t="n"/>
      <c r="CB143" s="135" t="n"/>
      <c r="CC143" s="135" t="n"/>
      <c r="CD143" s="135" t="n"/>
      <c r="CE143" s="135" t="n"/>
      <c r="CF143" s="135" t="n"/>
      <c r="CG143" s="135" t="n"/>
      <c r="CH143" s="135" t="n"/>
      <c r="CI143" s="135" t="n"/>
      <c r="CJ143" s="135" t="n"/>
      <c r="CK143" s="135" t="n"/>
      <c r="CL143" s="135" t="n"/>
      <c r="CM143" s="135" t="n"/>
      <c r="CN143" s="135" t="n"/>
      <c r="CO143" s="135" t="n"/>
      <c r="CP143" s="135" t="n"/>
      <c r="CQ143" s="135" t="n"/>
      <c r="CR143" s="135" t="n"/>
      <c r="CU143" s="36" t="n"/>
      <c r="CV143" s="36" t="n"/>
      <c r="CW143" s="36" t="n"/>
      <c r="CX143" s="36" t="n"/>
      <c r="CY143" s="36" t="n"/>
      <c r="CZ143" s="36" t="n"/>
      <c r="DA143" s="36" t="n"/>
      <c r="DB143" s="36" t="n"/>
      <c r="DC143" s="36" t="n"/>
      <c r="DD143" s="36" t="n"/>
      <c r="DE143" s="36" t="n"/>
      <c r="DF143" s="36" t="n"/>
      <c r="DG143" s="36" t="n"/>
      <c r="DH143" s="36" t="n"/>
      <c r="DI143" s="36" t="n"/>
      <c r="DJ143" s="36" t="n"/>
      <c r="DK143" s="36" t="n"/>
      <c r="DL143" s="36" t="n"/>
      <c r="DM143" s="36" t="n"/>
      <c r="DN143" s="36" t="n"/>
      <c r="DO143" s="36" t="n"/>
      <c r="DP143" s="36" t="n"/>
      <c r="DQ143" s="36" t="n"/>
      <c r="DR143" s="36" t="n"/>
      <c r="DS143" s="36" t="n"/>
      <c r="DT143" s="36" t="n"/>
      <c r="DU143" s="36" t="n"/>
      <c r="DV143" s="36" t="n"/>
      <c r="DW143" s="36" t="n"/>
      <c r="DX143" s="36" t="n"/>
      <c r="DY143" s="36" t="n"/>
      <c r="DZ143" s="36" t="n"/>
      <c r="EA143" s="36" t="n"/>
      <c r="EB143" s="36" t="n"/>
      <c r="EC143" s="36" t="n"/>
      <c r="ED143" s="36" t="n"/>
      <c r="EE143" s="36" t="n"/>
      <c r="EF143" s="36" t="n"/>
      <c r="EG143" s="36" t="n"/>
      <c r="EH143" s="36" t="n"/>
      <c r="EI143" s="36" t="n"/>
      <c r="EJ143" s="36" t="n"/>
      <c r="EK143" s="36" t="n"/>
      <c r="EL143" s="36" t="n"/>
      <c r="EM143" s="36" t="n"/>
      <c r="EN143" s="36" t="n"/>
    </row>
    <row r="144">
      <c r="A144" s="36" t="n"/>
      <c r="B144" s="36" t="n"/>
      <c r="C144" s="144" t="n"/>
      <c r="D144" s="144" t="n"/>
      <c r="E144" s="135" t="n"/>
      <c r="F144" s="135" t="n"/>
      <c r="G144" s="135" t="n"/>
      <c r="H144" s="135" t="n"/>
      <c r="I144" s="135" t="n"/>
      <c r="J144" s="135" t="n"/>
      <c r="K144" s="135" t="n"/>
      <c r="L144" s="135" t="n"/>
      <c r="M144" s="135" t="n"/>
      <c r="N144" s="135" t="n"/>
      <c r="O144" s="135" t="n"/>
      <c r="P144" s="135" t="n"/>
      <c r="Q144" s="135" t="n"/>
      <c r="R144" s="135" t="n"/>
      <c r="S144" s="135" t="n"/>
      <c r="T144" s="135" t="n"/>
      <c r="U144" s="135" t="n"/>
      <c r="V144" s="135" t="n"/>
      <c r="W144" s="135" t="n"/>
      <c r="X144" s="135" t="n"/>
      <c r="Y144" s="135" t="n"/>
      <c r="Z144" s="135" t="n"/>
      <c r="AA144" s="135" t="n"/>
      <c r="AB144" s="135" t="n"/>
      <c r="AC144" s="135" t="n"/>
      <c r="AD144" s="135" t="n"/>
      <c r="AE144" s="135" t="n"/>
      <c r="AF144" s="135" t="n"/>
      <c r="AG144" s="135" t="n"/>
      <c r="AH144" s="135" t="n"/>
      <c r="AI144" s="135" t="n"/>
      <c r="AJ144" s="135" t="n"/>
      <c r="AK144" s="135" t="n"/>
      <c r="AL144" s="135" t="n"/>
      <c r="AM144" s="135" t="n"/>
      <c r="AN144" s="135" t="n"/>
      <c r="AO144" s="135" t="n"/>
      <c r="AP144" s="135" t="n"/>
      <c r="AQ144" s="135" t="n"/>
      <c r="AR144" s="135" t="n"/>
      <c r="AS144" s="135" t="n"/>
      <c r="AT144" s="135" t="n"/>
      <c r="AU144" s="135" t="n"/>
      <c r="AV144" s="135" t="n"/>
      <c r="AW144" s="135" t="n"/>
      <c r="AX144" s="135" t="n"/>
      <c r="AY144" s="135" t="n"/>
      <c r="AZ144" s="135" t="n"/>
      <c r="BA144" s="135" t="n"/>
      <c r="BB144" s="135" t="n"/>
      <c r="BC144" s="135" t="n"/>
      <c r="BD144" s="135" t="n"/>
      <c r="BE144" s="135" t="n"/>
      <c r="BF144" s="135" t="n"/>
      <c r="BG144" s="135" t="n"/>
      <c r="BH144" s="135" t="n"/>
      <c r="BI144" s="135" t="n"/>
      <c r="BJ144" s="135" t="n"/>
      <c r="BK144" s="135" t="n"/>
      <c r="BL144" s="135" t="n"/>
      <c r="BM144" s="135" t="n"/>
      <c r="BN144" s="135" t="n"/>
      <c r="BO144" s="135" t="n"/>
      <c r="BP144" s="135" t="n"/>
      <c r="BQ144" s="135" t="n"/>
      <c r="BR144" s="135" t="n"/>
      <c r="BS144" s="135" t="n"/>
      <c r="BT144" s="135" t="n"/>
      <c r="BU144" s="135" t="n"/>
      <c r="BV144" s="135" t="n"/>
      <c r="BW144" s="135" t="n"/>
      <c r="BX144" s="135" t="n"/>
      <c r="BY144" s="135" t="n"/>
      <c r="BZ144" s="135" t="n"/>
      <c r="CA144" s="135" t="n"/>
      <c r="CB144" s="135" t="n"/>
      <c r="CC144" s="135" t="n"/>
      <c r="CD144" s="135" t="n"/>
      <c r="CE144" s="135" t="n"/>
      <c r="CF144" s="135" t="n"/>
      <c r="CG144" s="135" t="n"/>
      <c r="CH144" s="135" t="n"/>
      <c r="CI144" s="135" t="n"/>
      <c r="CJ144" s="135" t="n"/>
      <c r="CK144" s="135" t="n"/>
      <c r="CL144" s="135" t="n"/>
      <c r="CM144" s="135" t="n"/>
      <c r="CN144" s="135" t="n"/>
      <c r="CO144" s="135" t="n"/>
      <c r="CP144" s="135" t="n"/>
      <c r="CQ144" s="135" t="n"/>
      <c r="CR144" s="135" t="n"/>
      <c r="CU144" s="36" t="n"/>
      <c r="CV144" s="36" t="n"/>
      <c r="CW144" s="36" t="n"/>
      <c r="CX144" s="36" t="n"/>
      <c r="CY144" s="36" t="n"/>
      <c r="CZ144" s="36" t="n"/>
      <c r="DA144" s="36" t="n"/>
      <c r="DB144" s="36" t="n"/>
      <c r="DC144" s="36" t="n"/>
      <c r="DD144" s="36" t="n"/>
      <c r="DE144" s="36" t="n"/>
      <c r="DF144" s="36" t="n"/>
      <c r="DG144" s="36" t="n"/>
      <c r="DH144" s="36" t="n"/>
      <c r="DI144" s="36" t="n"/>
      <c r="DJ144" s="36" t="n"/>
      <c r="DK144" s="36" t="n"/>
      <c r="DL144" s="36" t="n"/>
      <c r="DM144" s="36" t="n"/>
      <c r="DN144" s="36" t="n"/>
      <c r="DO144" s="36" t="n"/>
      <c r="DP144" s="36" t="n"/>
      <c r="DQ144" s="36" t="n"/>
      <c r="DR144" s="36" t="n"/>
      <c r="DS144" s="36" t="n"/>
      <c r="DT144" s="36" t="n"/>
      <c r="DU144" s="36" t="n"/>
      <c r="DV144" s="36" t="n"/>
      <c r="DW144" s="36" t="n"/>
      <c r="DX144" s="36" t="n"/>
      <c r="DY144" s="36" t="n"/>
      <c r="DZ144" s="36" t="n"/>
      <c r="EA144" s="36" t="n"/>
      <c r="EB144" s="36" t="n"/>
      <c r="EC144" s="36" t="n"/>
      <c r="ED144" s="36" t="n"/>
      <c r="EE144" s="36" t="n"/>
      <c r="EF144" s="36" t="n"/>
      <c r="EG144" s="36" t="n"/>
      <c r="EH144" s="36" t="n"/>
      <c r="EI144" s="36" t="n"/>
      <c r="EJ144" s="36" t="n"/>
      <c r="EK144" s="36" t="n"/>
      <c r="EL144" s="36" t="n"/>
      <c r="EM144" s="36" t="n"/>
      <c r="EN144" s="36" t="n"/>
    </row>
    <row r="145">
      <c r="A145" s="36" t="n"/>
      <c r="B145" s="36" t="n"/>
      <c r="C145" s="144" t="n"/>
      <c r="D145" s="144" t="n"/>
      <c r="E145" s="135" t="n"/>
      <c r="F145" s="135" t="n"/>
      <c r="G145" s="135" t="n"/>
      <c r="H145" s="135" t="n"/>
      <c r="I145" s="135" t="n"/>
      <c r="J145" s="135" t="n"/>
      <c r="K145" s="135" t="n"/>
      <c r="L145" s="135" t="n"/>
      <c r="M145" s="135" t="n"/>
      <c r="N145" s="135" t="n"/>
      <c r="O145" s="135" t="n"/>
      <c r="P145" s="135" t="n"/>
      <c r="Q145" s="135" t="n"/>
      <c r="R145" s="135" t="n"/>
      <c r="S145" s="135" t="n"/>
      <c r="T145" s="135" t="n"/>
      <c r="U145" s="135" t="n"/>
      <c r="V145" s="135" t="n"/>
      <c r="W145" s="135" t="n"/>
      <c r="X145" s="135" t="n"/>
      <c r="Y145" s="135" t="n"/>
      <c r="Z145" s="135" t="n"/>
      <c r="AA145" s="135" t="n"/>
      <c r="AB145" s="135" t="n"/>
      <c r="AC145" s="135" t="n"/>
      <c r="AD145" s="135" t="n"/>
      <c r="AE145" s="135" t="n"/>
      <c r="AF145" s="135" t="n"/>
      <c r="AG145" s="135" t="n"/>
      <c r="AH145" s="135" t="n"/>
      <c r="AI145" s="135" t="n"/>
      <c r="AJ145" s="135" t="n"/>
      <c r="AK145" s="135" t="n"/>
      <c r="AL145" s="135" t="n"/>
      <c r="AM145" s="135" t="n"/>
      <c r="AN145" s="135" t="n"/>
      <c r="AO145" s="135" t="n"/>
      <c r="AP145" s="135" t="n"/>
      <c r="AQ145" s="135" t="n"/>
      <c r="AR145" s="135" t="n"/>
      <c r="AS145" s="135" t="n"/>
      <c r="AT145" s="135" t="n"/>
      <c r="AU145" s="135" t="n"/>
      <c r="AV145" s="135" t="n"/>
      <c r="AW145" s="135" t="n"/>
      <c r="AX145" s="135" t="n"/>
      <c r="AY145" s="135" t="n"/>
      <c r="AZ145" s="135" t="n"/>
      <c r="BA145" s="135" t="n"/>
      <c r="BB145" s="135" t="n"/>
      <c r="BC145" s="135" t="n"/>
      <c r="BD145" s="135" t="n"/>
      <c r="BE145" s="135" t="n"/>
      <c r="BF145" s="135" t="n"/>
      <c r="BG145" s="135" t="n"/>
      <c r="BH145" s="135" t="n"/>
      <c r="BI145" s="135" t="n"/>
      <c r="BJ145" s="135" t="n"/>
      <c r="BK145" s="135" t="n"/>
      <c r="BL145" s="135" t="n"/>
      <c r="BM145" s="135" t="n"/>
      <c r="BN145" s="135" t="n"/>
      <c r="BO145" s="135" t="n"/>
      <c r="BP145" s="135" t="n"/>
      <c r="BQ145" s="135" t="n"/>
      <c r="BR145" s="135" t="n"/>
      <c r="BS145" s="135" t="n"/>
      <c r="BT145" s="135" t="n"/>
      <c r="BU145" s="135" t="n"/>
      <c r="BV145" s="135" t="n"/>
      <c r="BW145" s="135" t="n"/>
      <c r="BX145" s="135" t="n"/>
      <c r="BY145" s="135" t="n"/>
      <c r="BZ145" s="135" t="n"/>
      <c r="CA145" s="135" t="n"/>
      <c r="CB145" s="135" t="n"/>
      <c r="CC145" s="135" t="n"/>
      <c r="CD145" s="135" t="n"/>
      <c r="CE145" s="135" t="n"/>
      <c r="CF145" s="135" t="n"/>
      <c r="CG145" s="135" t="n"/>
      <c r="CH145" s="135" t="n"/>
      <c r="CI145" s="135" t="n"/>
      <c r="CJ145" s="135" t="n"/>
      <c r="CK145" s="135" t="n"/>
      <c r="CL145" s="135" t="n"/>
      <c r="CM145" s="135" t="n"/>
      <c r="CN145" s="135" t="n"/>
      <c r="CO145" s="135" t="n"/>
      <c r="CP145" s="135" t="n"/>
      <c r="CQ145" s="135" t="n"/>
      <c r="CR145" s="135" t="n"/>
      <c r="CU145" s="36" t="n"/>
      <c r="CV145" s="36" t="n"/>
      <c r="CW145" s="36" t="n"/>
      <c r="CX145" s="36" t="n"/>
      <c r="CY145" s="36" t="n"/>
      <c r="CZ145" s="36" t="n"/>
      <c r="DA145" s="36" t="n"/>
      <c r="DB145" s="36" t="n"/>
      <c r="DC145" s="36" t="n"/>
      <c r="DD145" s="36" t="n"/>
      <c r="DE145" s="36" t="n"/>
      <c r="DF145" s="36" t="n"/>
      <c r="DG145" s="36" t="n"/>
      <c r="DH145" s="36" t="n"/>
      <c r="DI145" s="36" t="n"/>
      <c r="DJ145" s="36" t="n"/>
      <c r="DK145" s="36" t="n"/>
      <c r="DL145" s="36" t="n"/>
      <c r="DM145" s="36" t="n"/>
      <c r="DN145" s="36" t="n"/>
      <c r="DO145" s="36" t="n"/>
      <c r="DP145" s="36" t="n"/>
      <c r="DQ145" s="36" t="n"/>
      <c r="DR145" s="36" t="n"/>
      <c r="DS145" s="36" t="n"/>
      <c r="DT145" s="36" t="n"/>
      <c r="DU145" s="36" t="n"/>
      <c r="DV145" s="36" t="n"/>
      <c r="DW145" s="36" t="n"/>
      <c r="DX145" s="36" t="n"/>
      <c r="DY145" s="36" t="n"/>
      <c r="DZ145" s="36" t="n"/>
      <c r="EA145" s="36" t="n"/>
      <c r="EB145" s="36" t="n"/>
      <c r="EC145" s="36" t="n"/>
      <c r="ED145" s="36" t="n"/>
      <c r="EE145" s="36" t="n"/>
      <c r="EF145" s="36" t="n"/>
      <c r="EG145" s="36" t="n"/>
      <c r="EH145" s="36" t="n"/>
      <c r="EI145" s="36" t="n"/>
      <c r="EJ145" s="36" t="n"/>
      <c r="EK145" s="36" t="n"/>
      <c r="EL145" s="36" t="n"/>
      <c r="EM145" s="36" t="n"/>
      <c r="EN145" s="36" t="n"/>
    </row>
    <row r="146">
      <c r="A146" s="36" t="n"/>
      <c r="B146" s="36" t="n"/>
      <c r="C146" s="144" t="n"/>
      <c r="D146" s="144" t="n"/>
      <c r="E146" s="135" t="n"/>
      <c r="F146" s="135" t="n"/>
      <c r="G146" s="135" t="n"/>
      <c r="H146" s="135" t="n"/>
      <c r="I146" s="135" t="n"/>
      <c r="J146" s="135" t="n"/>
      <c r="K146" s="135" t="n"/>
      <c r="L146" s="135" t="n"/>
      <c r="M146" s="135" t="n"/>
      <c r="N146" s="135" t="n"/>
      <c r="O146" s="135" t="n"/>
      <c r="P146" s="135" t="n"/>
      <c r="Q146" s="135" t="n"/>
      <c r="R146" s="135" t="n"/>
      <c r="S146" s="135" t="n"/>
      <c r="T146" s="135" t="n"/>
      <c r="U146" s="135" t="n"/>
      <c r="V146" s="135" t="n"/>
      <c r="W146" s="135" t="n"/>
      <c r="X146" s="135" t="n"/>
      <c r="Y146" s="135" t="n"/>
      <c r="Z146" s="135" t="n"/>
      <c r="AA146" s="135" t="n"/>
      <c r="AB146" s="135" t="n"/>
      <c r="AC146" s="135" t="n"/>
      <c r="AD146" s="135" t="n"/>
      <c r="AE146" s="135" t="n"/>
      <c r="AF146" s="135" t="n"/>
      <c r="AG146" s="135" t="n"/>
      <c r="AH146" s="135" t="n"/>
      <c r="AI146" s="135" t="n"/>
      <c r="AJ146" s="135" t="n"/>
      <c r="AK146" s="135" t="n"/>
      <c r="AL146" s="135" t="n"/>
      <c r="AM146" s="135" t="n"/>
      <c r="AN146" s="135" t="n"/>
      <c r="AO146" s="135" t="n"/>
      <c r="AP146" s="135" t="n"/>
      <c r="AQ146" s="135" t="n"/>
      <c r="AR146" s="135" t="n"/>
      <c r="AS146" s="135" t="n"/>
      <c r="AT146" s="135" t="n"/>
      <c r="AU146" s="135" t="n"/>
      <c r="AV146" s="135" t="n"/>
      <c r="AW146" s="135" t="n"/>
      <c r="AX146" s="135" t="n"/>
      <c r="AY146" s="135" t="n"/>
      <c r="AZ146" s="135" t="n"/>
      <c r="BA146" s="135" t="n"/>
      <c r="BB146" s="135" t="n"/>
      <c r="BC146" s="135" t="n"/>
      <c r="BD146" s="135" t="n"/>
      <c r="BE146" s="135" t="n"/>
      <c r="BF146" s="135" t="n"/>
      <c r="BG146" s="135" t="n"/>
      <c r="BH146" s="135" t="n"/>
      <c r="BI146" s="135" t="n"/>
      <c r="BJ146" s="135" t="n"/>
      <c r="BK146" s="135" t="n"/>
      <c r="BL146" s="135" t="n"/>
      <c r="BM146" s="135" t="n"/>
      <c r="BN146" s="135" t="n"/>
      <c r="BO146" s="135" t="n"/>
      <c r="BP146" s="135" t="n"/>
      <c r="BQ146" s="135" t="n"/>
      <c r="BR146" s="135" t="n"/>
      <c r="BS146" s="135" t="n"/>
      <c r="BT146" s="135" t="n"/>
      <c r="BU146" s="135" t="n"/>
      <c r="BV146" s="135" t="n"/>
      <c r="BW146" s="135" t="n"/>
      <c r="BX146" s="135" t="n"/>
      <c r="BY146" s="135" t="n"/>
      <c r="BZ146" s="135" t="n"/>
      <c r="CA146" s="135" t="n"/>
      <c r="CB146" s="135" t="n"/>
      <c r="CC146" s="135" t="n"/>
      <c r="CD146" s="135" t="n"/>
      <c r="CE146" s="135" t="n"/>
      <c r="CF146" s="135" t="n"/>
      <c r="CG146" s="135" t="n"/>
      <c r="CH146" s="135" t="n"/>
      <c r="CI146" s="135" t="n"/>
      <c r="CJ146" s="135" t="n"/>
      <c r="CK146" s="135" t="n"/>
      <c r="CL146" s="135" t="n"/>
      <c r="CM146" s="135" t="n"/>
      <c r="CN146" s="135" t="n"/>
      <c r="CO146" s="135" t="n"/>
      <c r="CP146" s="135" t="n"/>
      <c r="CQ146" s="135" t="n"/>
      <c r="CR146" s="135" t="n"/>
      <c r="CU146" s="36" t="n"/>
      <c r="CV146" s="36" t="n"/>
      <c r="CW146" s="36" t="n"/>
      <c r="CX146" s="36" t="n"/>
      <c r="CY146" s="36" t="n"/>
      <c r="CZ146" s="36" t="n"/>
      <c r="DA146" s="36" t="n"/>
      <c r="DB146" s="36" t="n"/>
      <c r="DC146" s="36" t="n"/>
      <c r="DD146" s="36" t="n"/>
      <c r="DE146" s="36" t="n"/>
      <c r="DF146" s="36" t="n"/>
      <c r="DG146" s="36" t="n"/>
      <c r="DH146" s="36" t="n"/>
      <c r="DI146" s="36" t="n"/>
      <c r="DJ146" s="36" t="n"/>
      <c r="DK146" s="36" t="n"/>
      <c r="DL146" s="36" t="n"/>
      <c r="DM146" s="36" t="n"/>
      <c r="DN146" s="36" t="n"/>
      <c r="DO146" s="36" t="n"/>
      <c r="DP146" s="36" t="n"/>
      <c r="DQ146" s="36" t="n"/>
      <c r="DR146" s="36" t="n"/>
      <c r="DS146" s="36" t="n"/>
      <c r="DT146" s="36" t="n"/>
      <c r="DU146" s="36" t="n"/>
      <c r="DV146" s="36" t="n"/>
      <c r="DW146" s="36" t="n"/>
      <c r="DX146" s="36" t="n"/>
      <c r="DY146" s="36" t="n"/>
      <c r="DZ146" s="36" t="n"/>
      <c r="EA146" s="36" t="n"/>
      <c r="EB146" s="36" t="n"/>
      <c r="EC146" s="36" t="n"/>
      <c r="ED146" s="36" t="n"/>
      <c r="EE146" s="36" t="n"/>
      <c r="EF146" s="36" t="n"/>
      <c r="EG146" s="36" t="n"/>
      <c r="EH146" s="36" t="n"/>
      <c r="EI146" s="36" t="n"/>
      <c r="EJ146" s="36" t="n"/>
      <c r="EK146" s="36" t="n"/>
      <c r="EL146" s="36" t="n"/>
      <c r="EM146" s="36" t="n"/>
      <c r="EN146" s="36" t="n"/>
    </row>
    <row r="147">
      <c r="A147" s="36" t="n"/>
      <c r="B147" s="36" t="n"/>
      <c r="C147" s="144" t="n"/>
      <c r="D147" s="144" t="n"/>
      <c r="E147" s="135" t="n"/>
      <c r="F147" s="135" t="n"/>
      <c r="G147" s="135" t="n"/>
      <c r="H147" s="135" t="n"/>
      <c r="I147" s="135" t="n"/>
      <c r="J147" s="135" t="n"/>
      <c r="K147" s="135" t="n"/>
      <c r="L147" s="135" t="n"/>
      <c r="M147" s="135" t="n"/>
      <c r="N147" s="135" t="n"/>
      <c r="O147" s="135" t="n"/>
      <c r="P147" s="135" t="n"/>
      <c r="Q147" s="135" t="n"/>
      <c r="R147" s="135" t="n"/>
      <c r="S147" s="135" t="n"/>
      <c r="T147" s="135" t="n"/>
      <c r="U147" s="135" t="n"/>
      <c r="V147" s="135" t="n"/>
      <c r="W147" s="135" t="n"/>
      <c r="X147" s="135" t="n"/>
      <c r="Y147" s="135" t="n"/>
      <c r="Z147" s="135" t="n"/>
      <c r="AA147" s="135" t="n"/>
      <c r="AB147" s="135" t="n"/>
      <c r="AC147" s="135" t="n"/>
      <c r="AD147" s="135" t="n"/>
      <c r="AE147" s="135" t="n"/>
      <c r="AF147" s="135" t="n"/>
      <c r="AG147" s="135" t="n"/>
      <c r="AH147" s="135" t="n"/>
      <c r="AI147" s="135" t="n"/>
      <c r="AJ147" s="135" t="n"/>
      <c r="AK147" s="135" t="n"/>
      <c r="AL147" s="135" t="n"/>
      <c r="AM147" s="135" t="n"/>
      <c r="AN147" s="135" t="n"/>
      <c r="AO147" s="135" t="n"/>
      <c r="AP147" s="135" t="n"/>
      <c r="AQ147" s="135" t="n"/>
      <c r="AR147" s="135" t="n"/>
      <c r="AS147" s="135" t="n"/>
      <c r="AT147" s="135" t="n"/>
      <c r="AU147" s="135" t="n"/>
      <c r="AV147" s="135" t="n"/>
      <c r="AW147" s="135" t="n"/>
      <c r="AX147" s="135" t="n"/>
      <c r="AY147" s="135" t="n"/>
      <c r="AZ147" s="135" t="n"/>
      <c r="BA147" s="135" t="n"/>
      <c r="BB147" s="135" t="n"/>
      <c r="BC147" s="135" t="n"/>
      <c r="BD147" s="135" t="n"/>
      <c r="BE147" s="135" t="n"/>
      <c r="BF147" s="135" t="n"/>
      <c r="BG147" s="135" t="n"/>
      <c r="BH147" s="135" t="n"/>
      <c r="BI147" s="135" t="n"/>
      <c r="BJ147" s="135" t="n"/>
      <c r="BK147" s="135" t="n"/>
      <c r="BL147" s="135" t="n"/>
      <c r="BM147" s="135" t="n"/>
      <c r="BN147" s="135" t="n"/>
      <c r="BO147" s="135" t="n"/>
      <c r="BP147" s="135" t="n"/>
      <c r="BQ147" s="135" t="n"/>
      <c r="BR147" s="135" t="n"/>
      <c r="BS147" s="135" t="n"/>
      <c r="BT147" s="135" t="n"/>
      <c r="BU147" s="135" t="n"/>
      <c r="BV147" s="135" t="n"/>
      <c r="BW147" s="135" t="n"/>
      <c r="BX147" s="135" t="n"/>
      <c r="BY147" s="135" t="n"/>
      <c r="BZ147" s="135" t="n"/>
      <c r="CA147" s="135" t="n"/>
      <c r="CB147" s="135" t="n"/>
      <c r="CC147" s="135" t="n"/>
      <c r="CD147" s="135" t="n"/>
      <c r="CE147" s="135" t="n"/>
      <c r="CF147" s="135" t="n"/>
      <c r="CG147" s="135" t="n"/>
      <c r="CH147" s="135" t="n"/>
      <c r="CI147" s="135" t="n"/>
      <c r="CJ147" s="135" t="n"/>
      <c r="CK147" s="135" t="n"/>
      <c r="CL147" s="135" t="n"/>
      <c r="CM147" s="135" t="n"/>
      <c r="CN147" s="135" t="n"/>
      <c r="CO147" s="135" t="n"/>
      <c r="CP147" s="135" t="n"/>
      <c r="CQ147" s="135" t="n"/>
      <c r="CR147" s="135" t="n"/>
      <c r="CU147" s="36" t="n"/>
      <c r="CV147" s="36" t="n"/>
      <c r="CW147" s="36" t="n"/>
      <c r="CX147" s="36" t="n"/>
      <c r="CY147" s="36" t="n"/>
      <c r="CZ147" s="36" t="n"/>
      <c r="DA147" s="36" t="n"/>
      <c r="DB147" s="36" t="n"/>
      <c r="DC147" s="36" t="n"/>
      <c r="DD147" s="36" t="n"/>
      <c r="DE147" s="36" t="n"/>
      <c r="DF147" s="36" t="n"/>
      <c r="DG147" s="36" t="n"/>
      <c r="DH147" s="36" t="n"/>
      <c r="DI147" s="36" t="n"/>
      <c r="DJ147" s="36" t="n"/>
      <c r="DK147" s="36" t="n"/>
      <c r="DL147" s="36" t="n"/>
      <c r="DM147" s="36" t="n"/>
      <c r="DN147" s="36" t="n"/>
      <c r="DO147" s="36" t="n"/>
      <c r="DP147" s="36" t="n"/>
      <c r="DQ147" s="36" t="n"/>
      <c r="DR147" s="36" t="n"/>
      <c r="DS147" s="36" t="n"/>
      <c r="DT147" s="36" t="n"/>
      <c r="DU147" s="36" t="n"/>
      <c r="DV147" s="36" t="n"/>
      <c r="DW147" s="36" t="n"/>
      <c r="DX147" s="36" t="n"/>
      <c r="DY147" s="36" t="n"/>
      <c r="DZ147" s="36" t="n"/>
      <c r="EA147" s="36" t="n"/>
      <c r="EB147" s="36" t="n"/>
      <c r="EC147" s="36" t="n"/>
      <c r="ED147" s="36" t="n"/>
      <c r="EE147" s="36" t="n"/>
      <c r="EF147" s="36" t="n"/>
      <c r="EG147" s="36" t="n"/>
      <c r="EH147" s="36" t="n"/>
      <c r="EI147" s="36" t="n"/>
      <c r="EJ147" s="36" t="n"/>
      <c r="EK147" s="36" t="n"/>
      <c r="EL147" s="36" t="n"/>
      <c r="EM147" s="36" t="n"/>
      <c r="EN147" s="36" t="n"/>
    </row>
    <row r="148">
      <c r="A148" s="36" t="n"/>
      <c r="B148" s="36" t="n"/>
      <c r="C148" s="144" t="n"/>
      <c r="D148" s="144" t="n"/>
      <c r="E148" s="135" t="n"/>
      <c r="F148" s="135" t="n"/>
      <c r="G148" s="135" t="n"/>
      <c r="H148" s="135" t="n"/>
      <c r="I148" s="135" t="n"/>
      <c r="J148" s="135" t="n"/>
      <c r="K148" s="135" t="n"/>
      <c r="L148" s="135" t="n"/>
      <c r="M148" s="135" t="n"/>
      <c r="N148" s="135" t="n"/>
      <c r="O148" s="135" t="n"/>
      <c r="P148" s="135" t="n"/>
      <c r="Q148" s="135" t="n"/>
      <c r="R148" s="135" t="n"/>
      <c r="S148" s="135" t="n"/>
      <c r="T148" s="135" t="n"/>
      <c r="U148" s="135" t="n"/>
      <c r="V148" s="135" t="n"/>
      <c r="W148" s="135" t="n"/>
      <c r="X148" s="135" t="n"/>
      <c r="Y148" s="135" t="n"/>
      <c r="Z148" s="135" t="n"/>
      <c r="AA148" s="135" t="n"/>
      <c r="AB148" s="135" t="n"/>
      <c r="AC148" s="135" t="n"/>
      <c r="AD148" s="135" t="n"/>
      <c r="AE148" s="135" t="n"/>
      <c r="AF148" s="135" t="n"/>
      <c r="AG148" s="135" t="n"/>
      <c r="AH148" s="135" t="n"/>
      <c r="AI148" s="135" t="n"/>
      <c r="AJ148" s="135" t="n"/>
      <c r="AK148" s="135" t="n"/>
      <c r="AL148" s="135" t="n"/>
      <c r="AM148" s="135" t="n"/>
      <c r="AN148" s="135" t="n"/>
      <c r="AO148" s="135" t="n"/>
      <c r="AP148" s="135" t="n"/>
      <c r="AQ148" s="135" t="n"/>
      <c r="AR148" s="135" t="n"/>
      <c r="AS148" s="135" t="n"/>
      <c r="AT148" s="135" t="n"/>
      <c r="AU148" s="135" t="n"/>
      <c r="AV148" s="135" t="n"/>
      <c r="AW148" s="135" t="n"/>
      <c r="AX148" s="135" t="n"/>
      <c r="AY148" s="135" t="n"/>
      <c r="AZ148" s="135" t="n"/>
      <c r="BA148" s="135" t="n"/>
      <c r="BB148" s="135" t="n"/>
      <c r="BC148" s="135" t="n"/>
      <c r="BD148" s="135" t="n"/>
      <c r="BE148" s="135" t="n"/>
      <c r="BF148" s="135" t="n"/>
      <c r="BG148" s="135" t="n"/>
      <c r="BH148" s="135" t="n"/>
      <c r="BI148" s="135" t="n"/>
      <c r="BJ148" s="135" t="n"/>
      <c r="BK148" s="135" t="n"/>
      <c r="BL148" s="135" t="n"/>
      <c r="BM148" s="135" t="n"/>
      <c r="BN148" s="135" t="n"/>
      <c r="BO148" s="135" t="n"/>
      <c r="BP148" s="135" t="n"/>
      <c r="BQ148" s="135" t="n"/>
      <c r="BR148" s="135" t="n"/>
      <c r="BS148" s="135" t="n"/>
      <c r="BT148" s="135" t="n"/>
      <c r="BU148" s="135" t="n"/>
      <c r="BV148" s="135" t="n"/>
      <c r="BW148" s="135" t="n"/>
      <c r="BX148" s="135" t="n"/>
      <c r="BY148" s="135" t="n"/>
      <c r="BZ148" s="135" t="n"/>
      <c r="CA148" s="135" t="n"/>
      <c r="CB148" s="135" t="n"/>
      <c r="CC148" s="135" t="n"/>
      <c r="CD148" s="135" t="n"/>
      <c r="CE148" s="135" t="n"/>
      <c r="CF148" s="135" t="n"/>
      <c r="CG148" s="135" t="n"/>
      <c r="CH148" s="135" t="n"/>
      <c r="CI148" s="135" t="n"/>
      <c r="CJ148" s="135" t="n"/>
      <c r="CK148" s="135" t="n"/>
      <c r="CL148" s="135" t="n"/>
      <c r="CM148" s="135" t="n"/>
      <c r="CN148" s="135" t="n"/>
      <c r="CO148" s="135" t="n"/>
      <c r="CP148" s="135" t="n"/>
      <c r="CQ148" s="135" t="n"/>
      <c r="CR148" s="135" t="n"/>
      <c r="CU148" s="36" t="n"/>
      <c r="CV148" s="36" t="n"/>
      <c r="CW148" s="36" t="n"/>
      <c r="CX148" s="36" t="n"/>
      <c r="CY148" s="36" t="n"/>
      <c r="CZ148" s="36" t="n"/>
      <c r="DA148" s="36" t="n"/>
      <c r="DB148" s="36" t="n"/>
      <c r="DC148" s="36" t="n"/>
      <c r="DD148" s="36" t="n"/>
      <c r="DE148" s="36" t="n"/>
      <c r="DF148" s="36" t="n"/>
      <c r="DG148" s="36" t="n"/>
      <c r="DH148" s="36" t="n"/>
      <c r="DI148" s="36" t="n"/>
      <c r="DJ148" s="36" t="n"/>
      <c r="DK148" s="36" t="n"/>
      <c r="DL148" s="36" t="n"/>
      <c r="DM148" s="36" t="n"/>
      <c r="DN148" s="36" t="n"/>
      <c r="DO148" s="36" t="n"/>
      <c r="DP148" s="36" t="n"/>
      <c r="DQ148" s="36" t="n"/>
      <c r="DR148" s="36" t="n"/>
      <c r="DS148" s="36" t="n"/>
      <c r="DT148" s="36" t="n"/>
      <c r="DU148" s="36" t="n"/>
      <c r="DV148" s="36" t="n"/>
      <c r="DW148" s="36" t="n"/>
      <c r="DX148" s="36" t="n"/>
      <c r="DY148" s="36" t="n"/>
      <c r="DZ148" s="36" t="n"/>
      <c r="EA148" s="36" t="n"/>
      <c r="EB148" s="36" t="n"/>
      <c r="EC148" s="36" t="n"/>
      <c r="ED148" s="36" t="n"/>
      <c r="EE148" s="36" t="n"/>
      <c r="EF148" s="36" t="n"/>
      <c r="EG148" s="36" t="n"/>
      <c r="EH148" s="36" t="n"/>
      <c r="EI148" s="36" t="n"/>
      <c r="EJ148" s="36" t="n"/>
      <c r="EK148" s="36" t="n"/>
      <c r="EL148" s="36" t="n"/>
      <c r="EM148" s="36" t="n"/>
      <c r="EN148" s="36" t="n"/>
    </row>
    <row r="149">
      <c r="A149" s="36" t="n"/>
      <c r="B149" s="36" t="n"/>
      <c r="C149" s="144" t="n"/>
      <c r="D149" s="144" t="n"/>
      <c r="E149" s="135" t="n"/>
      <c r="F149" s="135" t="n"/>
      <c r="G149" s="135" t="n"/>
      <c r="H149" s="135" t="n"/>
      <c r="I149" s="135" t="n"/>
      <c r="J149" s="135" t="n"/>
      <c r="K149" s="135" t="n"/>
      <c r="L149" s="135" t="n"/>
      <c r="M149" s="135" t="n"/>
      <c r="N149" s="135" t="n"/>
      <c r="O149" s="135" t="n"/>
      <c r="P149" s="135" t="n"/>
      <c r="Q149" s="135" t="n"/>
      <c r="R149" s="135" t="n"/>
      <c r="S149" s="135" t="n"/>
      <c r="T149" s="135" t="n"/>
      <c r="U149" s="135" t="n"/>
      <c r="V149" s="135" t="n"/>
      <c r="W149" s="135" t="n"/>
      <c r="X149" s="135" t="n"/>
      <c r="Y149" s="135" t="n"/>
      <c r="Z149" s="135" t="n"/>
      <c r="AA149" s="135" t="n"/>
      <c r="AB149" s="135" t="n"/>
      <c r="AC149" s="135" t="n"/>
      <c r="AD149" s="135" t="n"/>
      <c r="AE149" s="135" t="n"/>
      <c r="AF149" s="135" t="n"/>
      <c r="AG149" s="135" t="n"/>
      <c r="AH149" s="135" t="n"/>
      <c r="AI149" s="135" t="n"/>
      <c r="AJ149" s="135" t="n"/>
      <c r="AK149" s="135" t="n"/>
      <c r="AL149" s="135" t="n"/>
      <c r="AM149" s="135" t="n"/>
      <c r="AN149" s="135" t="n"/>
      <c r="AO149" s="135" t="n"/>
      <c r="AP149" s="135" t="n"/>
      <c r="AQ149" s="135" t="n"/>
      <c r="AR149" s="135" t="n"/>
      <c r="AS149" s="135" t="n"/>
      <c r="AT149" s="135" t="n"/>
      <c r="AU149" s="135" t="n"/>
      <c r="AV149" s="135" t="n"/>
      <c r="AW149" s="135" t="n"/>
      <c r="AX149" s="135" t="n"/>
      <c r="AY149" s="135" t="n"/>
      <c r="AZ149" s="135" t="n"/>
      <c r="BA149" s="135" t="n"/>
      <c r="BB149" s="135" t="n"/>
      <c r="BC149" s="135" t="n"/>
      <c r="BD149" s="135" t="n"/>
      <c r="BE149" s="135" t="n"/>
      <c r="BF149" s="135" t="n"/>
      <c r="BG149" s="135" t="n"/>
      <c r="BH149" s="135" t="n"/>
      <c r="BI149" s="135" t="n"/>
      <c r="BJ149" s="135" t="n"/>
      <c r="BK149" s="135" t="n"/>
      <c r="BL149" s="135" t="n"/>
      <c r="BM149" s="135" t="n"/>
      <c r="BN149" s="135" t="n"/>
      <c r="BO149" s="135" t="n"/>
      <c r="BP149" s="135" t="n"/>
      <c r="BQ149" s="135" t="n"/>
      <c r="BR149" s="135" t="n"/>
      <c r="BS149" s="135" t="n"/>
      <c r="BT149" s="135" t="n"/>
      <c r="BU149" s="135" t="n"/>
      <c r="BV149" s="135" t="n"/>
      <c r="BW149" s="135" t="n"/>
      <c r="BX149" s="135" t="n"/>
      <c r="BY149" s="135" t="n"/>
      <c r="BZ149" s="135" t="n"/>
      <c r="CA149" s="135" t="n"/>
      <c r="CB149" s="135" t="n"/>
      <c r="CC149" s="135" t="n"/>
      <c r="CD149" s="135" t="n"/>
      <c r="CE149" s="135" t="n"/>
      <c r="CF149" s="135" t="n"/>
      <c r="CG149" s="135" t="n"/>
      <c r="CH149" s="135" t="n"/>
      <c r="CI149" s="135" t="n"/>
      <c r="CJ149" s="135" t="n"/>
      <c r="CK149" s="135" t="n"/>
      <c r="CL149" s="135" t="n"/>
      <c r="CM149" s="135" t="n"/>
      <c r="CN149" s="135" t="n"/>
      <c r="CO149" s="135" t="n"/>
      <c r="CP149" s="135" t="n"/>
      <c r="CQ149" s="135" t="n"/>
      <c r="CR149" s="135" t="n"/>
      <c r="CU149" s="36" t="n"/>
      <c r="CV149" s="36" t="n"/>
      <c r="CW149" s="36" t="n"/>
      <c r="CX149" s="36" t="n"/>
      <c r="CY149" s="36" t="n"/>
      <c r="CZ149" s="36" t="n"/>
      <c r="DA149" s="36" t="n"/>
      <c r="DB149" s="36" t="n"/>
      <c r="DC149" s="36" t="n"/>
      <c r="DD149" s="36" t="n"/>
      <c r="DE149" s="36" t="n"/>
      <c r="DF149" s="36" t="n"/>
      <c r="DG149" s="36" t="n"/>
      <c r="DH149" s="36" t="n"/>
      <c r="DI149" s="36" t="n"/>
      <c r="DJ149" s="36" t="n"/>
      <c r="DK149" s="36" t="n"/>
      <c r="DL149" s="36" t="n"/>
      <c r="DM149" s="36" t="n"/>
      <c r="DN149" s="36" t="n"/>
      <c r="DO149" s="36" t="n"/>
      <c r="DP149" s="36" t="n"/>
      <c r="DQ149" s="36" t="n"/>
      <c r="DR149" s="36" t="n"/>
      <c r="DS149" s="36" t="n"/>
      <c r="DT149" s="36" t="n"/>
      <c r="DU149" s="36" t="n"/>
      <c r="DV149" s="36" t="n"/>
      <c r="DW149" s="36" t="n"/>
      <c r="DX149" s="36" t="n"/>
      <c r="DY149" s="36" t="n"/>
      <c r="DZ149" s="36" t="n"/>
      <c r="EA149" s="36" t="n"/>
      <c r="EB149" s="36" t="n"/>
      <c r="EC149" s="36" t="n"/>
      <c r="ED149" s="36" t="n"/>
      <c r="EE149" s="36" t="n"/>
      <c r="EF149" s="36" t="n"/>
      <c r="EG149" s="36" t="n"/>
      <c r="EH149" s="36" t="n"/>
      <c r="EI149" s="36" t="n"/>
      <c r="EJ149" s="36" t="n"/>
      <c r="EK149" s="36" t="n"/>
      <c r="EL149" s="36" t="n"/>
      <c r="EM149" s="36" t="n"/>
      <c r="EN149" s="36" t="n"/>
    </row>
    <row r="150">
      <c r="A150" s="36" t="n"/>
      <c r="B150" s="36" t="n"/>
      <c r="C150" s="144" t="n"/>
      <c r="D150" s="144" t="n"/>
      <c r="E150" s="135" t="n"/>
      <c r="F150" s="135" t="n"/>
      <c r="G150" s="135" t="n"/>
      <c r="H150" s="135" t="n"/>
      <c r="I150" s="135" t="n"/>
      <c r="J150" s="135" t="n"/>
      <c r="K150" s="135" t="n"/>
      <c r="L150" s="135" t="n"/>
      <c r="M150" s="135" t="n"/>
      <c r="N150" s="135" t="n"/>
      <c r="O150" s="135" t="n"/>
      <c r="P150" s="135" t="n"/>
      <c r="Q150" s="135" t="n"/>
      <c r="R150" s="135" t="n"/>
      <c r="S150" s="135" t="n"/>
      <c r="T150" s="135" t="n"/>
      <c r="U150" s="135" t="n"/>
      <c r="V150" s="135" t="n"/>
      <c r="W150" s="135" t="n"/>
      <c r="X150" s="135" t="n"/>
      <c r="Y150" s="135" t="n"/>
      <c r="Z150" s="135" t="n"/>
      <c r="AA150" s="135" t="n"/>
      <c r="AB150" s="135" t="n"/>
      <c r="AC150" s="135" t="n"/>
      <c r="AD150" s="135" t="n"/>
      <c r="AE150" s="135" t="n"/>
      <c r="AF150" s="135" t="n"/>
      <c r="AG150" s="135" t="n"/>
      <c r="AH150" s="135" t="n"/>
      <c r="AI150" s="135" t="n"/>
      <c r="AJ150" s="135" t="n"/>
      <c r="AK150" s="135" t="n"/>
      <c r="AL150" s="135" t="n"/>
      <c r="AM150" s="135" t="n"/>
      <c r="AN150" s="135" t="n"/>
      <c r="AO150" s="135" t="n"/>
      <c r="AP150" s="135" t="n"/>
      <c r="AQ150" s="135" t="n"/>
      <c r="AR150" s="135" t="n"/>
      <c r="AS150" s="135" t="n"/>
      <c r="AT150" s="135" t="n"/>
      <c r="AU150" s="135" t="n"/>
      <c r="AV150" s="135" t="n"/>
      <c r="AW150" s="135" t="n"/>
      <c r="AX150" s="135" t="n"/>
      <c r="AY150" s="135" t="n"/>
      <c r="AZ150" s="135" t="n"/>
      <c r="BA150" s="135" t="n"/>
      <c r="BB150" s="135" t="n"/>
      <c r="BC150" s="135" t="n"/>
      <c r="BD150" s="135" t="n"/>
      <c r="BE150" s="135" t="n"/>
      <c r="BF150" s="135" t="n"/>
      <c r="BG150" s="135" t="n"/>
      <c r="BH150" s="135" t="n"/>
      <c r="BI150" s="135" t="n"/>
      <c r="BJ150" s="135" t="n"/>
      <c r="BK150" s="135" t="n"/>
      <c r="BL150" s="135" t="n"/>
      <c r="BM150" s="135" t="n"/>
      <c r="BN150" s="135" t="n"/>
      <c r="BO150" s="135" t="n"/>
      <c r="BP150" s="135" t="n"/>
      <c r="BQ150" s="135" t="n"/>
      <c r="BR150" s="135" t="n"/>
      <c r="BS150" s="135" t="n"/>
      <c r="BT150" s="135" t="n"/>
      <c r="BU150" s="135" t="n"/>
      <c r="BV150" s="135" t="n"/>
      <c r="BW150" s="135" t="n"/>
      <c r="BX150" s="135" t="n"/>
      <c r="BY150" s="135" t="n"/>
      <c r="BZ150" s="135" t="n"/>
      <c r="CA150" s="135" t="n"/>
      <c r="CB150" s="135" t="n"/>
      <c r="CC150" s="135" t="n"/>
      <c r="CD150" s="135" t="n"/>
      <c r="CE150" s="135" t="n"/>
      <c r="CF150" s="135" t="n"/>
      <c r="CG150" s="135" t="n"/>
      <c r="CH150" s="135" t="n"/>
      <c r="CI150" s="135" t="n"/>
      <c r="CJ150" s="135" t="n"/>
      <c r="CK150" s="135" t="n"/>
      <c r="CL150" s="135" t="n"/>
      <c r="CM150" s="135" t="n"/>
      <c r="CN150" s="135" t="n"/>
      <c r="CO150" s="135" t="n"/>
      <c r="CP150" s="135" t="n"/>
      <c r="CQ150" s="135" t="n"/>
      <c r="CR150" s="135" t="n"/>
      <c r="CU150" s="36" t="n"/>
      <c r="CV150" s="36" t="n"/>
      <c r="CW150" s="36" t="n"/>
      <c r="CX150" s="36" t="n"/>
      <c r="CY150" s="36" t="n"/>
      <c r="CZ150" s="36" t="n"/>
      <c r="DA150" s="36" t="n"/>
      <c r="DB150" s="36" t="n"/>
      <c r="DC150" s="36" t="n"/>
      <c r="DD150" s="36" t="n"/>
      <c r="DE150" s="36" t="n"/>
      <c r="DF150" s="36" t="n"/>
      <c r="DG150" s="36" t="n"/>
      <c r="DH150" s="36" t="n"/>
      <c r="DI150" s="36" t="n"/>
      <c r="DJ150" s="36" t="n"/>
      <c r="DK150" s="36" t="n"/>
      <c r="DL150" s="36" t="n"/>
      <c r="DM150" s="36" t="n"/>
      <c r="DN150" s="36" t="n"/>
      <c r="DO150" s="36" t="n"/>
      <c r="DP150" s="36" t="n"/>
      <c r="DQ150" s="36" t="n"/>
      <c r="DR150" s="36" t="n"/>
      <c r="DS150" s="36" t="n"/>
      <c r="DT150" s="36" t="n"/>
      <c r="DU150" s="36" t="n"/>
      <c r="DV150" s="36" t="n"/>
      <c r="DW150" s="36" t="n"/>
      <c r="DX150" s="36" t="n"/>
      <c r="DY150" s="36" t="n"/>
      <c r="DZ150" s="36" t="n"/>
      <c r="EA150" s="36" t="n"/>
      <c r="EB150" s="36" t="n"/>
      <c r="EC150" s="36" t="n"/>
      <c r="ED150" s="36" t="n"/>
      <c r="EE150" s="36" t="n"/>
      <c r="EF150" s="36" t="n"/>
      <c r="EG150" s="36" t="n"/>
      <c r="EH150" s="36" t="n"/>
      <c r="EI150" s="36" t="n"/>
      <c r="EJ150" s="36" t="n"/>
      <c r="EK150" s="36" t="n"/>
      <c r="EL150" s="36" t="n"/>
      <c r="EM150" s="36" t="n"/>
      <c r="EN150" s="36" t="n"/>
    </row>
    <row r="151">
      <c r="A151" s="36" t="n"/>
      <c r="B151" s="36" t="n"/>
      <c r="C151" s="144" t="n"/>
      <c r="D151" s="144" t="n"/>
      <c r="E151" s="135" t="n"/>
      <c r="F151" s="135" t="n"/>
      <c r="G151" s="135" t="n"/>
      <c r="H151" s="135" t="n"/>
      <c r="I151" s="135" t="n"/>
      <c r="J151" s="135" t="n"/>
      <c r="K151" s="135" t="n"/>
      <c r="L151" s="135" t="n"/>
      <c r="M151" s="135" t="n"/>
      <c r="N151" s="135" t="n"/>
      <c r="O151" s="135" t="n"/>
      <c r="P151" s="135" t="n"/>
      <c r="Q151" s="135" t="n"/>
      <c r="R151" s="135" t="n"/>
      <c r="S151" s="135" t="n"/>
      <c r="T151" s="135" t="n"/>
      <c r="U151" s="135" t="n"/>
      <c r="V151" s="135" t="n"/>
      <c r="W151" s="135" t="n"/>
      <c r="X151" s="135" t="n"/>
      <c r="Y151" s="135" t="n"/>
      <c r="Z151" s="135" t="n"/>
      <c r="AA151" s="135" t="n"/>
      <c r="AB151" s="135" t="n"/>
      <c r="AC151" s="135" t="n"/>
      <c r="AD151" s="135" t="n"/>
      <c r="AE151" s="135" t="n"/>
      <c r="AF151" s="135" t="n"/>
      <c r="AG151" s="135" t="n"/>
      <c r="AH151" s="135" t="n"/>
      <c r="AI151" s="135" t="n"/>
      <c r="AJ151" s="135" t="n"/>
      <c r="AK151" s="135" t="n"/>
      <c r="AL151" s="135" t="n"/>
      <c r="AM151" s="135" t="n"/>
      <c r="AN151" s="135" t="n"/>
      <c r="AO151" s="135" t="n"/>
      <c r="AP151" s="135" t="n"/>
      <c r="AQ151" s="135" t="n"/>
      <c r="AR151" s="135" t="n"/>
      <c r="AS151" s="135" t="n"/>
      <c r="AT151" s="135" t="n"/>
      <c r="AU151" s="135" t="n"/>
      <c r="AV151" s="135" t="n"/>
      <c r="AW151" s="135" t="n"/>
      <c r="AX151" s="135" t="n"/>
      <c r="AY151" s="135" t="n"/>
      <c r="AZ151" s="135" t="n"/>
      <c r="BA151" s="135" t="n"/>
      <c r="BB151" s="135" t="n"/>
      <c r="BC151" s="135" t="n"/>
      <c r="BD151" s="135" t="n"/>
      <c r="BE151" s="135" t="n"/>
      <c r="BF151" s="135" t="n"/>
      <c r="BG151" s="135" t="n"/>
      <c r="BH151" s="135" t="n"/>
      <c r="BI151" s="135" t="n"/>
      <c r="BJ151" s="135" t="n"/>
      <c r="BK151" s="135" t="n"/>
      <c r="BL151" s="135" t="n"/>
      <c r="BM151" s="135" t="n"/>
      <c r="BN151" s="135" t="n"/>
      <c r="BO151" s="135" t="n"/>
      <c r="BP151" s="135" t="n"/>
      <c r="BQ151" s="135" t="n"/>
      <c r="BR151" s="135" t="n"/>
      <c r="BS151" s="135" t="n"/>
      <c r="BT151" s="135" t="n"/>
      <c r="BU151" s="135" t="n"/>
      <c r="BV151" s="135" t="n"/>
      <c r="BW151" s="135" t="n"/>
      <c r="BX151" s="135" t="n"/>
      <c r="BY151" s="135" t="n"/>
      <c r="BZ151" s="135" t="n"/>
      <c r="CA151" s="135" t="n"/>
      <c r="CB151" s="135" t="n"/>
      <c r="CC151" s="135" t="n"/>
      <c r="CD151" s="135" t="n"/>
      <c r="CE151" s="135" t="n"/>
      <c r="CF151" s="135" t="n"/>
      <c r="CG151" s="135" t="n"/>
      <c r="CH151" s="135" t="n"/>
      <c r="CI151" s="135" t="n"/>
      <c r="CJ151" s="135" t="n"/>
      <c r="CK151" s="135" t="n"/>
      <c r="CL151" s="135" t="n"/>
      <c r="CM151" s="135" t="n"/>
      <c r="CN151" s="135" t="n"/>
      <c r="CO151" s="135" t="n"/>
      <c r="CP151" s="135" t="n"/>
      <c r="CQ151" s="135" t="n"/>
      <c r="CR151" s="135" t="n"/>
      <c r="CU151" s="36" t="n"/>
      <c r="CV151" s="36" t="n"/>
      <c r="CW151" s="36" t="n"/>
      <c r="CX151" s="36" t="n"/>
      <c r="CY151" s="36" t="n"/>
      <c r="CZ151" s="36" t="n"/>
      <c r="DA151" s="36" t="n"/>
      <c r="DB151" s="36" t="n"/>
      <c r="DC151" s="36" t="n"/>
      <c r="DD151" s="36" t="n"/>
      <c r="DE151" s="36" t="n"/>
      <c r="DF151" s="36" t="n"/>
      <c r="DG151" s="36" t="n"/>
      <c r="DH151" s="36" t="n"/>
      <c r="DI151" s="36" t="n"/>
      <c r="DJ151" s="36" t="n"/>
      <c r="DK151" s="36" t="n"/>
      <c r="DL151" s="36" t="n"/>
      <c r="DM151" s="36" t="n"/>
      <c r="DN151" s="36" t="n"/>
      <c r="DO151" s="36" t="n"/>
      <c r="DP151" s="36" t="n"/>
      <c r="DQ151" s="36" t="n"/>
      <c r="DR151" s="36" t="n"/>
      <c r="DS151" s="36" t="n"/>
      <c r="DT151" s="36" t="n"/>
      <c r="DU151" s="36" t="n"/>
      <c r="DV151" s="36" t="n"/>
      <c r="DW151" s="36" t="n"/>
      <c r="DX151" s="36" t="n"/>
      <c r="DY151" s="36" t="n"/>
      <c r="DZ151" s="36" t="n"/>
      <c r="EA151" s="36" t="n"/>
      <c r="EB151" s="36" t="n"/>
      <c r="EC151" s="36" t="n"/>
      <c r="ED151" s="36" t="n"/>
      <c r="EE151" s="36" t="n"/>
      <c r="EF151" s="36" t="n"/>
      <c r="EG151" s="36" t="n"/>
      <c r="EH151" s="36" t="n"/>
      <c r="EI151" s="36" t="n"/>
      <c r="EJ151" s="36" t="n"/>
      <c r="EK151" s="36" t="n"/>
      <c r="EL151" s="36" t="n"/>
      <c r="EM151" s="36" t="n"/>
      <c r="EN151" s="36" t="n"/>
    </row>
    <row r="152">
      <c r="A152" s="36" t="n"/>
      <c r="B152" s="36" t="n"/>
      <c r="C152" s="144" t="n"/>
      <c r="D152" s="144" t="n"/>
      <c r="E152" s="135" t="n"/>
      <c r="F152" s="135" t="n"/>
      <c r="G152" s="135" t="n"/>
      <c r="H152" s="135" t="n"/>
      <c r="I152" s="135" t="n"/>
      <c r="J152" s="135" t="n"/>
      <c r="K152" s="135" t="n"/>
      <c r="L152" s="135" t="n"/>
      <c r="M152" s="135" t="n"/>
      <c r="N152" s="135" t="n"/>
      <c r="O152" s="135" t="n"/>
      <c r="P152" s="135" t="n"/>
      <c r="Q152" s="135" t="n"/>
      <c r="R152" s="135" t="n"/>
      <c r="S152" s="135" t="n"/>
      <c r="T152" s="135" t="n"/>
      <c r="U152" s="135" t="n"/>
      <c r="V152" s="135" t="n"/>
      <c r="W152" s="135" t="n"/>
      <c r="X152" s="135" t="n"/>
      <c r="Y152" s="135" t="n"/>
      <c r="Z152" s="135" t="n"/>
      <c r="AA152" s="135" t="n"/>
      <c r="AB152" s="135" t="n"/>
      <c r="AC152" s="135" t="n"/>
      <c r="AD152" s="135" t="n"/>
      <c r="AE152" s="135" t="n"/>
      <c r="AF152" s="135" t="n"/>
      <c r="AG152" s="135" t="n"/>
      <c r="AH152" s="135" t="n"/>
      <c r="AI152" s="135" t="n"/>
      <c r="AJ152" s="135" t="n"/>
      <c r="AK152" s="135" t="n"/>
      <c r="AL152" s="135" t="n"/>
      <c r="AM152" s="135" t="n"/>
      <c r="AN152" s="135" t="n"/>
      <c r="AO152" s="135" t="n"/>
      <c r="AP152" s="135" t="n"/>
      <c r="AQ152" s="135" t="n"/>
      <c r="AR152" s="135" t="n"/>
      <c r="AS152" s="135" t="n"/>
      <c r="AT152" s="135" t="n"/>
      <c r="AU152" s="135" t="n"/>
      <c r="AV152" s="135" t="n"/>
      <c r="AW152" s="135" t="n"/>
      <c r="AX152" s="135" t="n"/>
      <c r="AY152" s="135" t="n"/>
      <c r="AZ152" s="135" t="n"/>
      <c r="BA152" s="135" t="n"/>
      <c r="BB152" s="135" t="n"/>
      <c r="BC152" s="135" t="n"/>
      <c r="BD152" s="135" t="n"/>
      <c r="BE152" s="135" t="n"/>
      <c r="BF152" s="135" t="n"/>
      <c r="BG152" s="135" t="n"/>
      <c r="BH152" s="135" t="n"/>
      <c r="BI152" s="135" t="n"/>
      <c r="BJ152" s="135" t="n"/>
      <c r="BK152" s="135" t="n"/>
      <c r="BL152" s="135" t="n"/>
      <c r="BM152" s="135" t="n"/>
      <c r="BN152" s="135" t="n"/>
      <c r="BO152" s="135" t="n"/>
      <c r="BP152" s="135" t="n"/>
      <c r="BQ152" s="135" t="n"/>
      <c r="BR152" s="135" t="n"/>
      <c r="BS152" s="135" t="n"/>
      <c r="BT152" s="135" t="n"/>
      <c r="BU152" s="135" t="n"/>
      <c r="BV152" s="135" t="n"/>
      <c r="BW152" s="135" t="n"/>
      <c r="BX152" s="135" t="n"/>
      <c r="BY152" s="135" t="n"/>
      <c r="BZ152" s="135" t="n"/>
      <c r="CA152" s="135" t="n"/>
      <c r="CB152" s="135" t="n"/>
      <c r="CC152" s="135" t="n"/>
      <c r="CD152" s="135" t="n"/>
      <c r="CE152" s="135" t="n"/>
      <c r="CF152" s="135" t="n"/>
      <c r="CG152" s="135" t="n"/>
      <c r="CH152" s="135" t="n"/>
      <c r="CI152" s="135" t="n"/>
      <c r="CJ152" s="135" t="n"/>
      <c r="CK152" s="135" t="n"/>
      <c r="CL152" s="135" t="n"/>
      <c r="CM152" s="135" t="n"/>
      <c r="CN152" s="135" t="n"/>
      <c r="CO152" s="135" t="n"/>
      <c r="CP152" s="135" t="n"/>
      <c r="CQ152" s="135" t="n"/>
      <c r="CR152" s="135" t="n"/>
      <c r="CU152" s="36" t="n"/>
      <c r="CV152" s="36" t="n"/>
      <c r="CW152" s="36" t="n"/>
      <c r="CX152" s="36" t="n"/>
      <c r="CY152" s="36" t="n"/>
      <c r="CZ152" s="36" t="n"/>
      <c r="DA152" s="36" t="n"/>
      <c r="DB152" s="36" t="n"/>
      <c r="DC152" s="36" t="n"/>
      <c r="DD152" s="36" t="n"/>
      <c r="DE152" s="36" t="n"/>
      <c r="DF152" s="36" t="n"/>
      <c r="DG152" s="36" t="n"/>
      <c r="DH152" s="36" t="n"/>
      <c r="DI152" s="36" t="n"/>
      <c r="DJ152" s="36" t="n"/>
      <c r="DK152" s="36" t="n"/>
      <c r="DL152" s="36" t="n"/>
      <c r="DM152" s="36" t="n"/>
      <c r="DN152" s="36" t="n"/>
      <c r="DO152" s="36" t="n"/>
      <c r="DP152" s="36" t="n"/>
      <c r="DQ152" s="36" t="n"/>
      <c r="DR152" s="36" t="n"/>
      <c r="DS152" s="36" t="n"/>
      <c r="DT152" s="36" t="n"/>
      <c r="DU152" s="36" t="n"/>
      <c r="DV152" s="36" t="n"/>
      <c r="DW152" s="36" t="n"/>
      <c r="DX152" s="36" t="n"/>
      <c r="DY152" s="36" t="n"/>
      <c r="DZ152" s="36" t="n"/>
      <c r="EA152" s="36" t="n"/>
      <c r="EB152" s="36" t="n"/>
      <c r="EC152" s="36" t="n"/>
      <c r="ED152" s="36" t="n"/>
      <c r="EE152" s="36" t="n"/>
      <c r="EF152" s="36" t="n"/>
      <c r="EG152" s="36" t="n"/>
      <c r="EH152" s="36" t="n"/>
      <c r="EI152" s="36" t="n"/>
      <c r="EJ152" s="36" t="n"/>
      <c r="EK152" s="36" t="n"/>
      <c r="EL152" s="36" t="n"/>
      <c r="EM152" s="36" t="n"/>
      <c r="EN152" s="36" t="n"/>
    </row>
    <row r="153">
      <c r="A153" s="36" t="n"/>
      <c r="B153" s="36" t="n"/>
      <c r="C153" s="144" t="n"/>
      <c r="D153" s="144" t="n"/>
      <c r="E153" s="135" t="n"/>
      <c r="F153" s="135" t="n"/>
      <c r="G153" s="135" t="n"/>
      <c r="H153" s="135" t="n"/>
      <c r="I153" s="135" t="n"/>
      <c r="J153" s="135" t="n"/>
      <c r="K153" s="135" t="n"/>
      <c r="L153" s="135" t="n"/>
      <c r="M153" s="135" t="n"/>
      <c r="N153" s="135" t="n"/>
      <c r="O153" s="135" t="n"/>
      <c r="P153" s="135" t="n"/>
      <c r="Q153" s="135" t="n"/>
      <c r="R153" s="135" t="n"/>
      <c r="S153" s="135" t="n"/>
      <c r="T153" s="135" t="n"/>
      <c r="U153" s="135" t="n"/>
      <c r="V153" s="135" t="n"/>
      <c r="W153" s="135" t="n"/>
      <c r="X153" s="135" t="n"/>
      <c r="Y153" s="135" t="n"/>
      <c r="Z153" s="135" t="n"/>
      <c r="AA153" s="135" t="n"/>
      <c r="AB153" s="135" t="n"/>
      <c r="AC153" s="135" t="n"/>
      <c r="AD153" s="135" t="n"/>
      <c r="AE153" s="135" t="n"/>
      <c r="AF153" s="135" t="n"/>
      <c r="AG153" s="135" t="n"/>
      <c r="AH153" s="135" t="n"/>
      <c r="AI153" s="135" t="n"/>
      <c r="AJ153" s="135" t="n"/>
      <c r="AK153" s="135" t="n"/>
      <c r="AL153" s="135" t="n"/>
      <c r="AM153" s="135" t="n"/>
      <c r="AN153" s="135" t="n"/>
      <c r="AO153" s="135" t="n"/>
      <c r="AP153" s="135" t="n"/>
      <c r="AQ153" s="135" t="n"/>
      <c r="AR153" s="135" t="n"/>
      <c r="AS153" s="135" t="n"/>
      <c r="AT153" s="135" t="n"/>
      <c r="AU153" s="135" t="n"/>
      <c r="AV153" s="135" t="n"/>
      <c r="AW153" s="135" t="n"/>
      <c r="AX153" s="135" t="n"/>
      <c r="AY153" s="135" t="n"/>
      <c r="AZ153" s="135" t="n"/>
      <c r="BA153" s="135" t="n"/>
      <c r="BB153" s="135" t="n"/>
      <c r="BC153" s="135" t="n"/>
      <c r="BD153" s="135" t="n"/>
      <c r="BE153" s="135" t="n"/>
      <c r="BF153" s="135" t="n"/>
      <c r="BG153" s="135" t="n"/>
      <c r="BH153" s="135" t="n"/>
      <c r="BI153" s="135" t="n"/>
      <c r="BJ153" s="135" t="n"/>
      <c r="BK153" s="135" t="n"/>
      <c r="BL153" s="135" t="n"/>
      <c r="BM153" s="135" t="n"/>
      <c r="BN153" s="135" t="n"/>
      <c r="BO153" s="135" t="n"/>
      <c r="BP153" s="135" t="n"/>
      <c r="BQ153" s="135" t="n"/>
      <c r="BR153" s="135" t="n"/>
      <c r="BS153" s="135" t="n"/>
      <c r="BT153" s="135" t="n"/>
      <c r="BU153" s="135" t="n"/>
      <c r="BV153" s="135" t="n"/>
      <c r="BW153" s="135" t="n"/>
      <c r="BX153" s="135" t="n"/>
      <c r="BY153" s="135" t="n"/>
      <c r="BZ153" s="135" t="n"/>
      <c r="CA153" s="135" t="n"/>
      <c r="CB153" s="135" t="n"/>
      <c r="CC153" s="135" t="n"/>
      <c r="CD153" s="135" t="n"/>
      <c r="CE153" s="135" t="n"/>
      <c r="CF153" s="135" t="n"/>
      <c r="CG153" s="135" t="n"/>
      <c r="CH153" s="135" t="n"/>
      <c r="CI153" s="135" t="n"/>
      <c r="CJ153" s="135" t="n"/>
      <c r="CK153" s="135" t="n"/>
      <c r="CL153" s="135" t="n"/>
      <c r="CM153" s="135" t="n"/>
      <c r="CN153" s="135" t="n"/>
      <c r="CO153" s="135" t="n"/>
      <c r="CP153" s="135" t="n"/>
      <c r="CQ153" s="135" t="n"/>
      <c r="CR153" s="135" t="n"/>
      <c r="CU153" s="36" t="n"/>
      <c r="CV153" s="36" t="n"/>
      <c r="CW153" s="36" t="n"/>
      <c r="CX153" s="36" t="n"/>
      <c r="CY153" s="36" t="n"/>
      <c r="CZ153" s="36" t="n"/>
      <c r="DA153" s="36" t="n"/>
      <c r="DB153" s="36" t="n"/>
      <c r="DC153" s="36" t="n"/>
      <c r="DD153" s="36" t="n"/>
      <c r="DE153" s="36" t="n"/>
      <c r="DF153" s="36" t="n"/>
      <c r="DG153" s="36" t="n"/>
      <c r="DH153" s="36" t="n"/>
      <c r="DI153" s="36" t="n"/>
      <c r="DJ153" s="36" t="n"/>
      <c r="DK153" s="36" t="n"/>
      <c r="DL153" s="36" t="n"/>
      <c r="DM153" s="36" t="n"/>
      <c r="DN153" s="36" t="n"/>
      <c r="DO153" s="36" t="n"/>
      <c r="DP153" s="36" t="n"/>
      <c r="DQ153" s="36" t="n"/>
      <c r="DR153" s="36" t="n"/>
      <c r="DS153" s="36" t="n"/>
      <c r="DT153" s="36" t="n"/>
      <c r="DU153" s="36" t="n"/>
      <c r="DV153" s="36" t="n"/>
      <c r="DW153" s="36" t="n"/>
      <c r="DX153" s="36" t="n"/>
      <c r="DY153" s="36" t="n"/>
      <c r="DZ153" s="36" t="n"/>
      <c r="EA153" s="36" t="n"/>
      <c r="EB153" s="36" t="n"/>
      <c r="EC153" s="36" t="n"/>
      <c r="ED153" s="36" t="n"/>
      <c r="EE153" s="36" t="n"/>
      <c r="EF153" s="36" t="n"/>
      <c r="EG153" s="36" t="n"/>
      <c r="EH153" s="36" t="n"/>
      <c r="EI153" s="36" t="n"/>
      <c r="EJ153" s="36" t="n"/>
      <c r="EK153" s="36" t="n"/>
      <c r="EL153" s="36" t="n"/>
      <c r="EM153" s="36" t="n"/>
      <c r="EN153" s="36" t="n"/>
    </row>
    <row r="154">
      <c r="A154" s="36" t="n"/>
      <c r="B154" s="36" t="n"/>
      <c r="C154" s="144" t="n"/>
      <c r="D154" s="144" t="n"/>
      <c r="E154" s="135" t="n"/>
      <c r="F154" s="135" t="n"/>
      <c r="G154" s="135" t="n"/>
      <c r="H154" s="135" t="n"/>
      <c r="I154" s="135" t="n"/>
      <c r="J154" s="135" t="n"/>
      <c r="K154" s="135" t="n"/>
      <c r="L154" s="135" t="n"/>
      <c r="M154" s="135" t="n"/>
      <c r="N154" s="135" t="n"/>
      <c r="O154" s="135" t="n"/>
      <c r="P154" s="135" t="n"/>
      <c r="Q154" s="135" t="n"/>
      <c r="R154" s="135" t="n"/>
      <c r="S154" s="135" t="n"/>
      <c r="T154" s="135" t="n"/>
      <c r="U154" s="135" t="n"/>
      <c r="V154" s="135" t="n"/>
      <c r="W154" s="135" t="n"/>
      <c r="X154" s="135" t="n"/>
      <c r="Y154" s="135" t="n"/>
      <c r="Z154" s="135" t="n"/>
      <c r="AA154" s="135" t="n"/>
      <c r="AB154" s="135" t="n"/>
      <c r="AC154" s="135" t="n"/>
      <c r="AD154" s="135" t="n"/>
      <c r="AE154" s="135" t="n"/>
      <c r="AF154" s="135" t="n"/>
      <c r="AG154" s="135" t="n"/>
      <c r="AH154" s="135" t="n"/>
      <c r="AI154" s="135" t="n"/>
      <c r="AJ154" s="135" t="n"/>
      <c r="AK154" s="135" t="n"/>
      <c r="AL154" s="135" t="n"/>
      <c r="AM154" s="135" t="n"/>
      <c r="AN154" s="135" t="n"/>
      <c r="AO154" s="135" t="n"/>
      <c r="AP154" s="135" t="n"/>
      <c r="AQ154" s="135" t="n"/>
      <c r="AR154" s="135" t="n"/>
      <c r="AS154" s="135" t="n"/>
      <c r="AT154" s="135" t="n"/>
      <c r="AU154" s="135" t="n"/>
      <c r="AV154" s="135" t="n"/>
      <c r="AW154" s="135" t="n"/>
      <c r="AX154" s="135" t="n"/>
      <c r="AY154" s="135" t="n"/>
      <c r="AZ154" s="135" t="n"/>
      <c r="BA154" s="135" t="n"/>
      <c r="BB154" s="135" t="n"/>
      <c r="BC154" s="135" t="n"/>
      <c r="BD154" s="135" t="n"/>
      <c r="BE154" s="135" t="n"/>
      <c r="BF154" s="135" t="n"/>
      <c r="BG154" s="135" t="n"/>
      <c r="BH154" s="135" t="n"/>
      <c r="BI154" s="135" t="n"/>
      <c r="BJ154" s="135" t="n"/>
      <c r="BK154" s="135" t="n"/>
      <c r="BL154" s="135" t="n"/>
      <c r="BM154" s="135" t="n"/>
      <c r="BN154" s="135" t="n"/>
      <c r="BO154" s="135" t="n"/>
      <c r="BP154" s="135" t="n"/>
      <c r="BQ154" s="135" t="n"/>
      <c r="BR154" s="135" t="n"/>
      <c r="BS154" s="135" t="n"/>
      <c r="BT154" s="135" t="n"/>
      <c r="BU154" s="135" t="n"/>
      <c r="BV154" s="135" t="n"/>
      <c r="BW154" s="135" t="n"/>
      <c r="BX154" s="135" t="n"/>
      <c r="BY154" s="135" t="n"/>
      <c r="BZ154" s="135" t="n"/>
      <c r="CA154" s="135" t="n"/>
      <c r="CB154" s="135" t="n"/>
      <c r="CC154" s="135" t="n"/>
      <c r="CD154" s="135" t="n"/>
      <c r="CE154" s="135" t="n"/>
      <c r="CF154" s="135" t="n"/>
      <c r="CG154" s="135" t="n"/>
      <c r="CH154" s="135" t="n"/>
      <c r="CI154" s="135" t="n"/>
      <c r="CJ154" s="135" t="n"/>
      <c r="CK154" s="135" t="n"/>
      <c r="CL154" s="135" t="n"/>
      <c r="CM154" s="135" t="n"/>
      <c r="CN154" s="135" t="n"/>
      <c r="CO154" s="135" t="n"/>
      <c r="CP154" s="135" t="n"/>
      <c r="CQ154" s="135" t="n"/>
      <c r="CR154" s="135" t="n"/>
      <c r="CU154" s="36" t="n"/>
      <c r="CV154" s="36" t="n"/>
      <c r="CW154" s="36" t="n"/>
      <c r="CX154" s="36" t="n"/>
      <c r="CY154" s="36" t="n"/>
      <c r="CZ154" s="36" t="n"/>
      <c r="DA154" s="36" t="n"/>
      <c r="DB154" s="36" t="n"/>
      <c r="DC154" s="36" t="n"/>
      <c r="DD154" s="36" t="n"/>
      <c r="DE154" s="36" t="n"/>
      <c r="DF154" s="36" t="n"/>
      <c r="DG154" s="36" t="n"/>
      <c r="DH154" s="36" t="n"/>
      <c r="DI154" s="36" t="n"/>
      <c r="DJ154" s="36" t="n"/>
      <c r="DK154" s="36" t="n"/>
      <c r="DL154" s="36" t="n"/>
      <c r="DM154" s="36" t="n"/>
      <c r="DN154" s="36" t="n"/>
      <c r="DO154" s="36" t="n"/>
      <c r="DP154" s="36" t="n"/>
      <c r="DQ154" s="36" t="n"/>
      <c r="DR154" s="36" t="n"/>
      <c r="DS154" s="36" t="n"/>
      <c r="DT154" s="36" t="n"/>
      <c r="DU154" s="36" t="n"/>
      <c r="DV154" s="36" t="n"/>
      <c r="DW154" s="36" t="n"/>
      <c r="DX154" s="36" t="n"/>
      <c r="DY154" s="36" t="n"/>
      <c r="DZ154" s="36" t="n"/>
      <c r="EA154" s="36" t="n"/>
      <c r="EB154" s="36" t="n"/>
      <c r="EC154" s="36" t="n"/>
      <c r="ED154" s="36" t="n"/>
      <c r="EE154" s="36" t="n"/>
      <c r="EF154" s="36" t="n"/>
      <c r="EG154" s="36" t="n"/>
      <c r="EH154" s="36" t="n"/>
      <c r="EI154" s="36" t="n"/>
      <c r="EJ154" s="36" t="n"/>
      <c r="EK154" s="36" t="n"/>
      <c r="EL154" s="36" t="n"/>
      <c r="EM154" s="36" t="n"/>
      <c r="EN154" s="36" t="n"/>
    </row>
    <row r="155">
      <c r="A155" s="36" t="n"/>
      <c r="B155" s="36" t="n"/>
      <c r="C155" s="144" t="n"/>
      <c r="D155" s="144" t="n"/>
      <c r="E155" s="135" t="n"/>
      <c r="F155" s="135" t="n"/>
      <c r="G155" s="135" t="n"/>
      <c r="H155" s="135" t="n"/>
      <c r="I155" s="135" t="n"/>
      <c r="J155" s="135" t="n"/>
      <c r="K155" s="135" t="n"/>
      <c r="L155" s="135" t="n"/>
      <c r="M155" s="135" t="n"/>
      <c r="N155" s="135" t="n"/>
      <c r="O155" s="135" t="n"/>
      <c r="P155" s="135" t="n"/>
      <c r="Q155" s="135" t="n"/>
      <c r="R155" s="135" t="n"/>
      <c r="S155" s="135" t="n"/>
      <c r="T155" s="135" t="n"/>
      <c r="U155" s="135" t="n"/>
      <c r="V155" s="135" t="n"/>
      <c r="W155" s="135" t="n"/>
      <c r="X155" s="135" t="n"/>
      <c r="Y155" s="135" t="n"/>
      <c r="Z155" s="135" t="n"/>
      <c r="AA155" s="135" t="n"/>
      <c r="AB155" s="135" t="n"/>
      <c r="AC155" s="135" t="n"/>
      <c r="AD155" s="135" t="n"/>
      <c r="AE155" s="135" t="n"/>
      <c r="AF155" s="135" t="n"/>
      <c r="AG155" s="135" t="n"/>
      <c r="AH155" s="135" t="n"/>
      <c r="AI155" s="135" t="n"/>
      <c r="AJ155" s="135" t="n"/>
      <c r="AK155" s="135" t="n"/>
      <c r="AL155" s="135" t="n"/>
      <c r="AM155" s="135" t="n"/>
      <c r="AN155" s="135" t="n"/>
      <c r="AO155" s="135" t="n"/>
      <c r="AP155" s="135" t="n"/>
      <c r="AQ155" s="135" t="n"/>
      <c r="AR155" s="135" t="n"/>
      <c r="AS155" s="135" t="n"/>
      <c r="AT155" s="135" t="n"/>
      <c r="AU155" s="135" t="n"/>
      <c r="AV155" s="135" t="n"/>
      <c r="AW155" s="135" t="n"/>
      <c r="AX155" s="135" t="n"/>
      <c r="AY155" s="135" t="n"/>
      <c r="AZ155" s="135" t="n"/>
      <c r="BA155" s="135" t="n"/>
      <c r="BB155" s="135" t="n"/>
      <c r="BC155" s="135" t="n"/>
      <c r="BD155" s="135" t="n"/>
      <c r="BE155" s="135" t="n"/>
      <c r="BF155" s="135" t="n"/>
      <c r="BG155" s="135" t="n"/>
      <c r="BH155" s="135" t="n"/>
      <c r="BI155" s="135" t="n"/>
      <c r="BJ155" s="135" t="n"/>
      <c r="BK155" s="135" t="n"/>
      <c r="BL155" s="135" t="n"/>
      <c r="BM155" s="135" t="n"/>
      <c r="BN155" s="135" t="n"/>
      <c r="BO155" s="135" t="n"/>
      <c r="BP155" s="135" t="n"/>
      <c r="BQ155" s="135" t="n"/>
      <c r="BR155" s="135" t="n"/>
      <c r="BS155" s="135" t="n"/>
      <c r="BT155" s="135" t="n"/>
      <c r="BU155" s="135" t="n"/>
      <c r="BV155" s="135" t="n"/>
      <c r="BW155" s="135" t="n"/>
      <c r="BX155" s="135" t="n"/>
      <c r="BY155" s="135" t="n"/>
      <c r="BZ155" s="135" t="n"/>
      <c r="CA155" s="135" t="n"/>
      <c r="CB155" s="135" t="n"/>
      <c r="CC155" s="135" t="n"/>
      <c r="CD155" s="135" t="n"/>
      <c r="CE155" s="135" t="n"/>
      <c r="CF155" s="135" t="n"/>
      <c r="CG155" s="135" t="n"/>
      <c r="CH155" s="135" t="n"/>
      <c r="CI155" s="135" t="n"/>
      <c r="CJ155" s="135" t="n"/>
      <c r="CK155" s="135" t="n"/>
      <c r="CL155" s="135" t="n"/>
      <c r="CM155" s="135" t="n"/>
      <c r="CN155" s="135" t="n"/>
      <c r="CO155" s="135" t="n"/>
      <c r="CP155" s="135" t="n"/>
      <c r="CQ155" s="135" t="n"/>
      <c r="CR155" s="135" t="n"/>
      <c r="CU155" s="36" t="n"/>
      <c r="CV155" s="36" t="n"/>
      <c r="CW155" s="36" t="n"/>
      <c r="CX155" s="36" t="n"/>
      <c r="CY155" s="36" t="n"/>
      <c r="CZ155" s="36" t="n"/>
      <c r="DA155" s="36" t="n"/>
      <c r="DB155" s="36" t="n"/>
      <c r="DC155" s="36" t="n"/>
      <c r="DD155" s="36" t="n"/>
      <c r="DE155" s="36" t="n"/>
      <c r="DF155" s="36" t="n"/>
      <c r="DG155" s="36" t="n"/>
      <c r="DH155" s="36" t="n"/>
      <c r="DI155" s="36" t="n"/>
      <c r="DJ155" s="36" t="n"/>
      <c r="DK155" s="36" t="n"/>
      <c r="DL155" s="36" t="n"/>
      <c r="DM155" s="36" t="n"/>
      <c r="DN155" s="36" t="n"/>
      <c r="DO155" s="36" t="n"/>
      <c r="DP155" s="36" t="n"/>
      <c r="DQ155" s="36" t="n"/>
      <c r="DR155" s="36" t="n"/>
      <c r="DS155" s="36" t="n"/>
      <c r="DT155" s="36" t="n"/>
      <c r="DU155" s="36" t="n"/>
      <c r="DV155" s="36" t="n"/>
      <c r="DW155" s="36" t="n"/>
      <c r="DX155" s="36" t="n"/>
      <c r="DY155" s="36" t="n"/>
      <c r="DZ155" s="36" t="n"/>
      <c r="EA155" s="36" t="n"/>
      <c r="EB155" s="36" t="n"/>
      <c r="EC155" s="36" t="n"/>
      <c r="ED155" s="36" t="n"/>
      <c r="EE155" s="36" t="n"/>
      <c r="EF155" s="36" t="n"/>
      <c r="EG155" s="36" t="n"/>
      <c r="EH155" s="36" t="n"/>
      <c r="EI155" s="36" t="n"/>
      <c r="EJ155" s="36" t="n"/>
      <c r="EK155" s="36" t="n"/>
      <c r="EL155" s="36" t="n"/>
      <c r="EM155" s="36" t="n"/>
      <c r="EN155" s="36" t="n"/>
    </row>
    <row r="156">
      <c r="A156" s="36" t="n"/>
      <c r="B156" s="36" t="n"/>
      <c r="C156" s="144" t="n"/>
      <c r="D156" s="144" t="n"/>
      <c r="E156" s="135" t="n"/>
      <c r="F156" s="135" t="n"/>
      <c r="G156" s="135" t="n"/>
      <c r="H156" s="135" t="n"/>
      <c r="I156" s="135" t="n"/>
      <c r="J156" s="135" t="n"/>
      <c r="K156" s="135" t="n"/>
      <c r="L156" s="135" t="n"/>
      <c r="M156" s="135" t="n"/>
      <c r="N156" s="135" t="n"/>
      <c r="O156" s="135" t="n"/>
      <c r="P156" s="135" t="n"/>
      <c r="Q156" s="135" t="n"/>
      <c r="R156" s="135" t="n"/>
      <c r="S156" s="135" t="n"/>
      <c r="T156" s="135" t="n"/>
      <c r="U156" s="135" t="n"/>
      <c r="V156" s="135" t="n"/>
      <c r="W156" s="135" t="n"/>
      <c r="X156" s="135" t="n"/>
      <c r="Y156" s="135" t="n"/>
      <c r="Z156" s="135" t="n"/>
      <c r="AA156" s="135" t="n"/>
      <c r="AB156" s="135" t="n"/>
      <c r="AC156" s="135" t="n"/>
      <c r="AD156" s="135" t="n"/>
      <c r="AE156" s="135" t="n"/>
      <c r="AF156" s="135" t="n"/>
      <c r="AG156" s="135" t="n"/>
      <c r="AH156" s="135" t="n"/>
      <c r="AI156" s="135" t="n"/>
      <c r="AJ156" s="135" t="n"/>
      <c r="AK156" s="135" t="n"/>
      <c r="AL156" s="135" t="n"/>
      <c r="AM156" s="135" t="n"/>
      <c r="AN156" s="135" t="n"/>
      <c r="AO156" s="135" t="n"/>
      <c r="AP156" s="135" t="n"/>
      <c r="AQ156" s="135" t="n"/>
      <c r="AR156" s="135" t="n"/>
      <c r="AS156" s="135" t="n"/>
      <c r="AT156" s="135" t="n"/>
      <c r="AU156" s="135" t="n"/>
      <c r="AV156" s="135" t="n"/>
      <c r="AW156" s="135" t="n"/>
      <c r="AX156" s="135" t="n"/>
      <c r="AY156" s="135" t="n"/>
      <c r="AZ156" s="135" t="n"/>
      <c r="BA156" s="135" t="n"/>
      <c r="BB156" s="135" t="n"/>
      <c r="BC156" s="135" t="n"/>
      <c r="BD156" s="135" t="n"/>
      <c r="BE156" s="135" t="n"/>
      <c r="BF156" s="135" t="n"/>
      <c r="BG156" s="135" t="n"/>
      <c r="BH156" s="135" t="n"/>
      <c r="BI156" s="135" t="n"/>
      <c r="BJ156" s="135" t="n"/>
      <c r="BK156" s="135" t="n"/>
      <c r="BL156" s="135" t="n"/>
      <c r="BM156" s="135" t="n"/>
      <c r="BN156" s="135" t="n"/>
      <c r="BO156" s="135" t="n"/>
      <c r="BP156" s="135" t="n"/>
      <c r="BQ156" s="135" t="n"/>
      <c r="BR156" s="135" t="n"/>
      <c r="BS156" s="135" t="n"/>
      <c r="BT156" s="135" t="n"/>
      <c r="BU156" s="135" t="n"/>
      <c r="BV156" s="135" t="n"/>
      <c r="BW156" s="135" t="n"/>
      <c r="BX156" s="135" t="n"/>
      <c r="BY156" s="135" t="n"/>
      <c r="BZ156" s="135" t="n"/>
      <c r="CA156" s="135" t="n"/>
      <c r="CB156" s="135" t="n"/>
      <c r="CC156" s="135" t="n"/>
      <c r="CD156" s="135" t="n"/>
      <c r="CE156" s="135" t="n"/>
      <c r="CF156" s="135" t="n"/>
      <c r="CG156" s="135" t="n"/>
      <c r="CH156" s="135" t="n"/>
      <c r="CI156" s="135" t="n"/>
      <c r="CJ156" s="135" t="n"/>
      <c r="CK156" s="135" t="n"/>
      <c r="CL156" s="135" t="n"/>
      <c r="CM156" s="135" t="n"/>
      <c r="CN156" s="135" t="n"/>
      <c r="CO156" s="135" t="n"/>
      <c r="CP156" s="135" t="n"/>
      <c r="CQ156" s="135" t="n"/>
      <c r="CR156" s="135" t="n"/>
      <c r="CU156" s="36" t="n"/>
      <c r="CV156" s="36" t="n"/>
      <c r="CW156" s="36" t="n"/>
      <c r="CX156" s="36" t="n"/>
      <c r="CY156" s="36" t="n"/>
      <c r="CZ156" s="36" t="n"/>
      <c r="DA156" s="36" t="n"/>
      <c r="DB156" s="36" t="n"/>
      <c r="DC156" s="36" t="n"/>
      <c r="DD156" s="36" t="n"/>
      <c r="DE156" s="36" t="n"/>
      <c r="DF156" s="36" t="n"/>
      <c r="DG156" s="36" t="n"/>
      <c r="DH156" s="36" t="n"/>
      <c r="DI156" s="36" t="n"/>
      <c r="DJ156" s="36" t="n"/>
      <c r="DK156" s="36" t="n"/>
      <c r="DL156" s="36" t="n"/>
      <c r="DM156" s="36" t="n"/>
      <c r="DN156" s="36" t="n"/>
      <c r="DO156" s="36" t="n"/>
      <c r="DP156" s="36" t="n"/>
      <c r="DQ156" s="36" t="n"/>
      <c r="DR156" s="36" t="n"/>
      <c r="DS156" s="36" t="n"/>
      <c r="DT156" s="36" t="n"/>
      <c r="DU156" s="36" t="n"/>
      <c r="DV156" s="36" t="n"/>
      <c r="DW156" s="36" t="n"/>
      <c r="DX156" s="36" t="n"/>
      <c r="DY156" s="36" t="n"/>
      <c r="DZ156" s="36" t="n"/>
      <c r="EA156" s="36" t="n"/>
      <c r="EB156" s="36" t="n"/>
      <c r="EC156" s="36" t="n"/>
      <c r="ED156" s="36" t="n"/>
      <c r="EE156" s="36" t="n"/>
      <c r="EF156" s="36" t="n"/>
      <c r="EG156" s="36" t="n"/>
      <c r="EH156" s="36" t="n"/>
      <c r="EI156" s="36" t="n"/>
      <c r="EJ156" s="36" t="n"/>
      <c r="EK156" s="36" t="n"/>
      <c r="EL156" s="36" t="n"/>
      <c r="EM156" s="36" t="n"/>
      <c r="EN156" s="36" t="n"/>
    </row>
    <row r="157">
      <c r="A157" s="36" t="n"/>
      <c r="B157" s="36" t="n"/>
      <c r="C157" s="144" t="n"/>
      <c r="D157" s="144" t="n"/>
      <c r="E157" s="135" t="n"/>
      <c r="F157" s="135" t="n"/>
      <c r="G157" s="135" t="n"/>
      <c r="H157" s="135" t="n"/>
      <c r="I157" s="135" t="n"/>
      <c r="J157" s="135" t="n"/>
      <c r="K157" s="135" t="n"/>
      <c r="L157" s="135" t="n"/>
      <c r="M157" s="135" t="n"/>
      <c r="N157" s="135" t="n"/>
      <c r="O157" s="135" t="n"/>
      <c r="P157" s="135" t="n"/>
      <c r="Q157" s="135" t="n"/>
      <c r="R157" s="135" t="n"/>
      <c r="S157" s="135" t="n"/>
      <c r="T157" s="135" t="n"/>
      <c r="U157" s="135" t="n"/>
      <c r="V157" s="135" t="n"/>
      <c r="W157" s="135" t="n"/>
      <c r="X157" s="135" t="n"/>
      <c r="Y157" s="135" t="n"/>
      <c r="Z157" s="135" t="n"/>
      <c r="AA157" s="135" t="n"/>
      <c r="AB157" s="135" t="n"/>
      <c r="AC157" s="135" t="n"/>
      <c r="AD157" s="135" t="n"/>
      <c r="AE157" s="135" t="n"/>
      <c r="AF157" s="135" t="n"/>
      <c r="AG157" s="135" t="n"/>
      <c r="AH157" s="135" t="n"/>
      <c r="AI157" s="135" t="n"/>
      <c r="AJ157" s="135" t="n"/>
      <c r="AK157" s="135" t="n"/>
      <c r="AL157" s="135" t="n"/>
      <c r="AM157" s="135" t="n"/>
      <c r="AN157" s="135" t="n"/>
      <c r="AO157" s="135" t="n"/>
      <c r="AP157" s="135" t="n"/>
      <c r="AQ157" s="135" t="n"/>
      <c r="AR157" s="135" t="n"/>
      <c r="AS157" s="135" t="n"/>
      <c r="AT157" s="135" t="n"/>
      <c r="AU157" s="135" t="n"/>
      <c r="AV157" s="135" t="n"/>
      <c r="AW157" s="135" t="n"/>
      <c r="AX157" s="135" t="n"/>
      <c r="AY157" s="135" t="n"/>
      <c r="AZ157" s="135" t="n"/>
      <c r="BA157" s="135" t="n"/>
      <c r="BB157" s="135" t="n"/>
      <c r="BC157" s="135" t="n"/>
      <c r="BD157" s="135" t="n"/>
      <c r="BE157" s="135" t="n"/>
      <c r="BF157" s="135" t="n"/>
      <c r="BG157" s="135" t="n"/>
      <c r="BH157" s="135" t="n"/>
      <c r="BI157" s="135" t="n"/>
      <c r="BJ157" s="135" t="n"/>
      <c r="BK157" s="135" t="n"/>
      <c r="BL157" s="135" t="n"/>
      <c r="BM157" s="135" t="n"/>
      <c r="BN157" s="135" t="n"/>
      <c r="BO157" s="135" t="n"/>
      <c r="BP157" s="135" t="n"/>
      <c r="BQ157" s="135" t="n"/>
      <c r="BR157" s="135" t="n"/>
      <c r="BS157" s="135" t="n"/>
      <c r="BT157" s="135" t="n"/>
      <c r="BU157" s="135" t="n"/>
      <c r="BV157" s="135" t="n"/>
      <c r="BW157" s="135" t="n"/>
      <c r="BX157" s="135" t="n"/>
      <c r="BY157" s="135" t="n"/>
      <c r="BZ157" s="135" t="n"/>
      <c r="CA157" s="135" t="n"/>
      <c r="CB157" s="135" t="n"/>
      <c r="CC157" s="135" t="n"/>
      <c r="CD157" s="135" t="n"/>
      <c r="CE157" s="135" t="n"/>
      <c r="CF157" s="135" t="n"/>
      <c r="CG157" s="135" t="n"/>
      <c r="CH157" s="135" t="n"/>
      <c r="CI157" s="135" t="n"/>
      <c r="CJ157" s="135" t="n"/>
      <c r="CK157" s="135" t="n"/>
      <c r="CL157" s="135" t="n"/>
      <c r="CM157" s="135" t="n"/>
      <c r="CN157" s="135" t="n"/>
      <c r="CO157" s="135" t="n"/>
      <c r="CP157" s="135" t="n"/>
      <c r="CQ157" s="135" t="n"/>
      <c r="CR157" s="135" t="n"/>
      <c r="CU157" s="36" t="n"/>
      <c r="CV157" s="36" t="n"/>
      <c r="CW157" s="36" t="n"/>
      <c r="CX157" s="36" t="n"/>
      <c r="CY157" s="36" t="n"/>
      <c r="CZ157" s="36" t="n"/>
      <c r="DA157" s="36" t="n"/>
      <c r="DB157" s="36" t="n"/>
      <c r="DC157" s="36" t="n"/>
      <c r="DD157" s="36" t="n"/>
      <c r="DE157" s="36" t="n"/>
      <c r="DF157" s="36" t="n"/>
      <c r="DG157" s="36" t="n"/>
      <c r="DH157" s="36" t="n"/>
      <c r="DI157" s="36" t="n"/>
      <c r="DJ157" s="36" t="n"/>
      <c r="DK157" s="36" t="n"/>
      <c r="DL157" s="36" t="n"/>
      <c r="DM157" s="36" t="n"/>
      <c r="DN157" s="36" t="n"/>
      <c r="DO157" s="36" t="n"/>
      <c r="DP157" s="36" t="n"/>
      <c r="DQ157" s="36" t="n"/>
      <c r="DR157" s="36" t="n"/>
      <c r="DS157" s="36" t="n"/>
      <c r="DT157" s="36" t="n"/>
      <c r="DU157" s="36" t="n"/>
      <c r="DV157" s="36" t="n"/>
      <c r="DW157" s="36" t="n"/>
      <c r="DX157" s="36" t="n"/>
      <c r="DY157" s="36" t="n"/>
      <c r="DZ157" s="36" t="n"/>
      <c r="EA157" s="36" t="n"/>
      <c r="EB157" s="36" t="n"/>
      <c r="EC157" s="36" t="n"/>
      <c r="ED157" s="36" t="n"/>
      <c r="EE157" s="36" t="n"/>
      <c r="EF157" s="36" t="n"/>
      <c r="EG157" s="36" t="n"/>
      <c r="EH157" s="36" t="n"/>
      <c r="EI157" s="36" t="n"/>
      <c r="EJ157" s="36" t="n"/>
      <c r="EK157" s="36" t="n"/>
      <c r="EL157" s="36" t="n"/>
      <c r="EM157" s="36" t="n"/>
      <c r="EN157" s="36" t="n"/>
    </row>
    <row r="158">
      <c r="A158" s="36" t="n"/>
      <c r="B158" s="36" t="n"/>
      <c r="C158" s="144" t="n"/>
      <c r="D158" s="144" t="n"/>
      <c r="E158" s="135" t="n"/>
      <c r="F158" s="135" t="n"/>
      <c r="G158" s="135" t="n"/>
      <c r="H158" s="135" t="n"/>
      <c r="I158" s="135" t="n"/>
      <c r="J158" s="135" t="n"/>
      <c r="K158" s="135" t="n"/>
      <c r="L158" s="135" t="n"/>
      <c r="M158" s="135" t="n"/>
      <c r="N158" s="135" t="n"/>
      <c r="O158" s="135" t="n"/>
      <c r="P158" s="135" t="n"/>
      <c r="Q158" s="135" t="n"/>
      <c r="R158" s="135" t="n"/>
      <c r="S158" s="135" t="n"/>
      <c r="T158" s="135" t="n"/>
      <c r="U158" s="135" t="n"/>
      <c r="V158" s="135" t="n"/>
      <c r="W158" s="135" t="n"/>
      <c r="X158" s="135" t="n"/>
      <c r="Y158" s="135" t="n"/>
      <c r="Z158" s="135" t="n"/>
      <c r="AA158" s="135" t="n"/>
      <c r="AB158" s="135" t="n"/>
      <c r="AC158" s="135" t="n"/>
      <c r="AD158" s="135" t="n"/>
      <c r="AE158" s="135" t="n"/>
      <c r="AF158" s="135" t="n"/>
      <c r="AG158" s="135" t="n"/>
      <c r="AH158" s="135" t="n"/>
      <c r="AI158" s="135" t="n"/>
      <c r="AJ158" s="135" t="n"/>
      <c r="AK158" s="135" t="n"/>
      <c r="AL158" s="135" t="n"/>
      <c r="AM158" s="135" t="n"/>
      <c r="AN158" s="135" t="n"/>
      <c r="AO158" s="135" t="n"/>
      <c r="AP158" s="135" t="n"/>
      <c r="AQ158" s="135" t="n"/>
      <c r="AR158" s="135" t="n"/>
      <c r="AS158" s="135" t="n"/>
      <c r="AT158" s="135" t="n"/>
      <c r="AU158" s="135" t="n"/>
      <c r="AV158" s="135" t="n"/>
      <c r="AW158" s="135" t="n"/>
      <c r="AX158" s="135" t="n"/>
      <c r="AY158" s="135" t="n"/>
      <c r="AZ158" s="135" t="n"/>
      <c r="BA158" s="135" t="n"/>
      <c r="BB158" s="135" t="n"/>
      <c r="BC158" s="135" t="n"/>
      <c r="BD158" s="135" t="n"/>
      <c r="BE158" s="135" t="n"/>
      <c r="BF158" s="135" t="n"/>
      <c r="BG158" s="135" t="n"/>
      <c r="BH158" s="135" t="n"/>
      <c r="BI158" s="135" t="n"/>
      <c r="BJ158" s="135" t="n"/>
      <c r="BK158" s="135" t="n"/>
      <c r="BL158" s="135" t="n"/>
      <c r="BM158" s="135" t="n"/>
      <c r="BN158" s="135" t="n"/>
      <c r="BO158" s="135" t="n"/>
      <c r="BP158" s="135" t="n"/>
      <c r="BQ158" s="135" t="n"/>
      <c r="BR158" s="135" t="n"/>
      <c r="BS158" s="135" t="n"/>
      <c r="BT158" s="135" t="n"/>
      <c r="BU158" s="135" t="n"/>
      <c r="BV158" s="135" t="n"/>
      <c r="BW158" s="135" t="n"/>
      <c r="BX158" s="135" t="n"/>
      <c r="BY158" s="135" t="n"/>
      <c r="BZ158" s="135" t="n"/>
      <c r="CA158" s="135" t="n"/>
      <c r="CB158" s="135" t="n"/>
      <c r="CC158" s="135" t="n"/>
      <c r="CD158" s="135" t="n"/>
      <c r="CE158" s="135" t="n"/>
      <c r="CF158" s="135" t="n"/>
      <c r="CG158" s="135" t="n"/>
      <c r="CH158" s="135" t="n"/>
      <c r="CI158" s="135" t="n"/>
      <c r="CJ158" s="135" t="n"/>
      <c r="CK158" s="135" t="n"/>
      <c r="CL158" s="135" t="n"/>
      <c r="CM158" s="135" t="n"/>
      <c r="CN158" s="135" t="n"/>
      <c r="CO158" s="135" t="n"/>
      <c r="CP158" s="135" t="n"/>
      <c r="CQ158" s="135" t="n"/>
      <c r="CR158" s="135" t="n"/>
      <c r="CU158" s="36" t="n"/>
      <c r="CV158" s="36" t="n"/>
      <c r="CW158" s="36" t="n"/>
      <c r="CX158" s="36" t="n"/>
      <c r="CY158" s="36" t="n"/>
      <c r="CZ158" s="36" t="n"/>
      <c r="DA158" s="36" t="n"/>
      <c r="DB158" s="36" t="n"/>
      <c r="DC158" s="36" t="n"/>
      <c r="DD158" s="36" t="n"/>
      <c r="DE158" s="36" t="n"/>
      <c r="DF158" s="36" t="n"/>
      <c r="DG158" s="36" t="n"/>
      <c r="DH158" s="36" t="n"/>
      <c r="DI158" s="36" t="n"/>
      <c r="DJ158" s="36" t="n"/>
      <c r="DK158" s="36" t="n"/>
      <c r="DL158" s="36" t="n"/>
      <c r="DM158" s="36" t="n"/>
      <c r="DN158" s="36" t="n"/>
      <c r="DO158" s="36" t="n"/>
      <c r="DP158" s="36" t="n"/>
      <c r="DQ158" s="36" t="n"/>
      <c r="DR158" s="36" t="n"/>
      <c r="DS158" s="36" t="n"/>
      <c r="DT158" s="36" t="n"/>
      <c r="DU158" s="36" t="n"/>
      <c r="DV158" s="36" t="n"/>
      <c r="DW158" s="36" t="n"/>
      <c r="DX158" s="36" t="n"/>
      <c r="DY158" s="36" t="n"/>
      <c r="DZ158" s="36" t="n"/>
      <c r="EA158" s="36" t="n"/>
      <c r="EB158" s="36" t="n"/>
      <c r="EC158" s="36" t="n"/>
      <c r="ED158" s="36" t="n"/>
      <c r="EE158" s="36" t="n"/>
      <c r="EF158" s="36" t="n"/>
      <c r="EG158" s="36" t="n"/>
      <c r="EH158" s="36" t="n"/>
      <c r="EI158" s="36" t="n"/>
      <c r="EJ158" s="36" t="n"/>
      <c r="EK158" s="36" t="n"/>
      <c r="EL158" s="36" t="n"/>
      <c r="EM158" s="36" t="n"/>
      <c r="EN158" s="36" t="n"/>
    </row>
    <row r="159">
      <c r="A159" s="36" t="n"/>
      <c r="B159" s="36" t="n"/>
      <c r="C159" s="144" t="n"/>
      <c r="D159" s="144" t="n"/>
      <c r="E159" s="135" t="n"/>
      <c r="F159" s="135" t="n"/>
      <c r="G159" s="135" t="n"/>
      <c r="H159" s="135" t="n"/>
      <c r="I159" s="135" t="n"/>
      <c r="J159" s="135" t="n"/>
      <c r="K159" s="135" t="n"/>
      <c r="L159" s="135" t="n"/>
      <c r="M159" s="135" t="n"/>
      <c r="N159" s="135" t="n"/>
      <c r="O159" s="135" t="n"/>
      <c r="P159" s="135" t="n"/>
      <c r="Q159" s="135" t="n"/>
      <c r="R159" s="135" t="n"/>
      <c r="S159" s="135" t="n"/>
      <c r="T159" s="135" t="n"/>
      <c r="U159" s="135" t="n"/>
      <c r="V159" s="135" t="n"/>
      <c r="W159" s="135" t="n"/>
      <c r="X159" s="135" t="n"/>
      <c r="Y159" s="135" t="n"/>
      <c r="Z159" s="135" t="n"/>
      <c r="AA159" s="135" t="n"/>
      <c r="AB159" s="135" t="n"/>
      <c r="AC159" s="135" t="n"/>
      <c r="AD159" s="135" t="n"/>
      <c r="AE159" s="135" t="n"/>
      <c r="AF159" s="135" t="n"/>
      <c r="AG159" s="135" t="n"/>
      <c r="AH159" s="135" t="n"/>
      <c r="AI159" s="135" t="n"/>
      <c r="AJ159" s="135" t="n"/>
      <c r="AK159" s="135" t="n"/>
      <c r="AL159" s="135" t="n"/>
      <c r="AM159" s="135" t="n"/>
      <c r="AN159" s="135" t="n"/>
      <c r="AO159" s="135" t="n"/>
      <c r="AP159" s="135" t="n"/>
      <c r="AQ159" s="135" t="n"/>
      <c r="AR159" s="135" t="n"/>
      <c r="AS159" s="135" t="n"/>
      <c r="AT159" s="135" t="n"/>
      <c r="AU159" s="135" t="n"/>
      <c r="AV159" s="135" t="n"/>
      <c r="AW159" s="135" t="n"/>
      <c r="AX159" s="135" t="n"/>
      <c r="AY159" s="135" t="n"/>
      <c r="AZ159" s="135" t="n"/>
      <c r="BA159" s="135" t="n"/>
      <c r="BB159" s="135" t="n"/>
      <c r="BC159" s="135" t="n"/>
      <c r="BD159" s="135" t="n"/>
      <c r="BE159" s="135" t="n"/>
      <c r="BF159" s="135" t="n"/>
      <c r="BG159" s="135" t="n"/>
      <c r="BH159" s="135" t="n"/>
      <c r="BI159" s="135" t="n"/>
      <c r="BJ159" s="135" t="n"/>
      <c r="BK159" s="135" t="n"/>
      <c r="BL159" s="135" t="n"/>
      <c r="BM159" s="135" t="n"/>
      <c r="BN159" s="135" t="n"/>
      <c r="BO159" s="135" t="n"/>
      <c r="BP159" s="135" t="n"/>
      <c r="BQ159" s="135" t="n"/>
      <c r="BR159" s="135" t="n"/>
      <c r="BS159" s="135" t="n"/>
      <c r="BT159" s="135" t="n"/>
      <c r="BU159" s="135" t="n"/>
      <c r="BV159" s="135" t="n"/>
      <c r="BW159" s="135" t="n"/>
      <c r="BX159" s="135" t="n"/>
      <c r="BY159" s="135" t="n"/>
      <c r="BZ159" s="135" t="n"/>
      <c r="CA159" s="135" t="n"/>
      <c r="CB159" s="135" t="n"/>
      <c r="CC159" s="135" t="n"/>
      <c r="CD159" s="135" t="n"/>
      <c r="CE159" s="135" t="n"/>
      <c r="CF159" s="135" t="n"/>
      <c r="CG159" s="135" t="n"/>
      <c r="CH159" s="135" t="n"/>
      <c r="CI159" s="135" t="n"/>
      <c r="CJ159" s="135" t="n"/>
      <c r="CK159" s="135" t="n"/>
      <c r="CL159" s="135" t="n"/>
      <c r="CM159" s="135" t="n"/>
      <c r="CN159" s="135" t="n"/>
      <c r="CO159" s="135" t="n"/>
      <c r="CP159" s="135" t="n"/>
      <c r="CQ159" s="135" t="n"/>
      <c r="CR159" s="135" t="n"/>
      <c r="CU159" s="36" t="n"/>
      <c r="CV159" s="36" t="n"/>
      <c r="CW159" s="36" t="n"/>
      <c r="CX159" s="36" t="n"/>
      <c r="CY159" s="36" t="n"/>
      <c r="CZ159" s="36" t="n"/>
      <c r="DA159" s="36" t="n"/>
      <c r="DB159" s="36" t="n"/>
      <c r="DC159" s="36" t="n"/>
      <c r="DD159" s="36" t="n"/>
      <c r="DE159" s="36" t="n"/>
      <c r="DF159" s="36" t="n"/>
      <c r="DG159" s="36" t="n"/>
      <c r="DH159" s="36" t="n"/>
      <c r="DI159" s="36" t="n"/>
      <c r="DJ159" s="36" t="n"/>
      <c r="DK159" s="36" t="n"/>
      <c r="DL159" s="36" t="n"/>
      <c r="DM159" s="36" t="n"/>
      <c r="DN159" s="36" t="n"/>
      <c r="DO159" s="36" t="n"/>
      <c r="DP159" s="36" t="n"/>
      <c r="DQ159" s="36" t="n"/>
      <c r="DR159" s="36" t="n"/>
      <c r="DS159" s="36" t="n"/>
      <c r="DT159" s="36" t="n"/>
      <c r="DU159" s="36" t="n"/>
      <c r="DV159" s="36" t="n"/>
      <c r="DW159" s="36" t="n"/>
      <c r="DX159" s="36" t="n"/>
      <c r="DY159" s="36" t="n"/>
      <c r="DZ159" s="36" t="n"/>
      <c r="EA159" s="36" t="n"/>
      <c r="EB159" s="36" t="n"/>
      <c r="EC159" s="36" t="n"/>
      <c r="ED159" s="36" t="n"/>
      <c r="EE159" s="36" t="n"/>
      <c r="EF159" s="36" t="n"/>
      <c r="EG159" s="36" t="n"/>
      <c r="EH159" s="36" t="n"/>
      <c r="EI159" s="36" t="n"/>
      <c r="EJ159" s="36" t="n"/>
      <c r="EK159" s="36" t="n"/>
      <c r="EL159" s="36" t="n"/>
      <c r="EM159" s="36" t="n"/>
      <c r="EN159" s="36" t="n"/>
    </row>
    <row r="160">
      <c r="A160" s="36" t="n"/>
      <c r="B160" s="36" t="n"/>
      <c r="C160" s="144" t="n"/>
      <c r="D160" s="144" t="n"/>
      <c r="E160" s="135" t="n"/>
      <c r="F160" s="135" t="n"/>
      <c r="G160" s="135" t="n"/>
      <c r="H160" s="135" t="n"/>
      <c r="I160" s="135" t="n"/>
      <c r="J160" s="135" t="n"/>
      <c r="K160" s="135" t="n"/>
      <c r="L160" s="135" t="n"/>
      <c r="M160" s="135" t="n"/>
      <c r="N160" s="135" t="n"/>
      <c r="O160" s="135" t="n"/>
      <c r="P160" s="135" t="n"/>
      <c r="Q160" s="135" t="n"/>
      <c r="R160" s="135" t="n"/>
      <c r="S160" s="135" t="n"/>
      <c r="T160" s="135" t="n"/>
      <c r="U160" s="135" t="n"/>
      <c r="V160" s="135" t="n"/>
      <c r="W160" s="135" t="n"/>
      <c r="X160" s="135" t="n"/>
      <c r="Y160" s="135" t="n"/>
      <c r="Z160" s="135" t="n"/>
      <c r="AA160" s="135" t="n"/>
      <c r="AB160" s="135" t="n"/>
      <c r="AC160" s="135" t="n"/>
      <c r="AD160" s="135" t="n"/>
      <c r="AE160" s="135" t="n"/>
      <c r="AF160" s="135" t="n"/>
      <c r="AG160" s="135" t="n"/>
      <c r="AH160" s="135" t="n"/>
      <c r="AI160" s="135" t="n"/>
      <c r="AJ160" s="135" t="n"/>
      <c r="AK160" s="135" t="n"/>
      <c r="AL160" s="135" t="n"/>
      <c r="AM160" s="135" t="n"/>
      <c r="AN160" s="135" t="n"/>
      <c r="AO160" s="135" t="n"/>
      <c r="AP160" s="135" t="n"/>
      <c r="AQ160" s="135" t="n"/>
      <c r="AR160" s="135" t="n"/>
      <c r="AS160" s="135" t="n"/>
      <c r="AT160" s="135" t="n"/>
      <c r="AU160" s="135" t="n"/>
      <c r="AV160" s="135" t="n"/>
      <c r="AW160" s="135" t="n"/>
      <c r="AX160" s="135" t="n"/>
      <c r="AY160" s="135" t="n"/>
      <c r="AZ160" s="135" t="n"/>
      <c r="BA160" s="135" t="n"/>
      <c r="BB160" s="135" t="n"/>
      <c r="BC160" s="135" t="n"/>
      <c r="BD160" s="135" t="n"/>
      <c r="BE160" s="135" t="n"/>
      <c r="BF160" s="135" t="n"/>
      <c r="BG160" s="135" t="n"/>
      <c r="BH160" s="135" t="n"/>
      <c r="BI160" s="135" t="n"/>
      <c r="BJ160" s="135" t="n"/>
      <c r="BK160" s="135" t="n"/>
      <c r="BL160" s="135" t="n"/>
      <c r="BM160" s="135" t="n"/>
      <c r="BN160" s="135" t="n"/>
      <c r="BO160" s="135" t="n"/>
      <c r="BP160" s="135" t="n"/>
      <c r="BQ160" s="135" t="n"/>
      <c r="BR160" s="135" t="n"/>
      <c r="BS160" s="135" t="n"/>
      <c r="BT160" s="135" t="n"/>
      <c r="BU160" s="135" t="n"/>
      <c r="BV160" s="135" t="n"/>
      <c r="BW160" s="135" t="n"/>
      <c r="BX160" s="135" t="n"/>
      <c r="BY160" s="135" t="n"/>
      <c r="BZ160" s="135" t="n"/>
      <c r="CA160" s="135" t="n"/>
      <c r="CB160" s="135" t="n"/>
      <c r="CC160" s="135" t="n"/>
      <c r="CD160" s="135" t="n"/>
      <c r="CE160" s="135" t="n"/>
      <c r="CF160" s="135" t="n"/>
      <c r="CG160" s="135" t="n"/>
      <c r="CH160" s="135" t="n"/>
      <c r="CI160" s="135" t="n"/>
      <c r="CJ160" s="135" t="n"/>
      <c r="CK160" s="135" t="n"/>
      <c r="CL160" s="135" t="n"/>
      <c r="CM160" s="135" t="n"/>
      <c r="CN160" s="135" t="n"/>
      <c r="CO160" s="135" t="n"/>
      <c r="CP160" s="135" t="n"/>
      <c r="CQ160" s="135" t="n"/>
      <c r="CR160" s="135" t="n"/>
      <c r="CU160" s="36" t="n"/>
      <c r="CV160" s="36" t="n"/>
      <c r="CW160" s="36" t="n"/>
      <c r="CX160" s="36" t="n"/>
      <c r="CY160" s="36" t="n"/>
      <c r="CZ160" s="36" t="n"/>
      <c r="DA160" s="36" t="n"/>
      <c r="DB160" s="36" t="n"/>
      <c r="DC160" s="36" t="n"/>
      <c r="DD160" s="36" t="n"/>
      <c r="DE160" s="36" t="n"/>
      <c r="DF160" s="36" t="n"/>
      <c r="DG160" s="36" t="n"/>
      <c r="DH160" s="36" t="n"/>
      <c r="DI160" s="36" t="n"/>
      <c r="DJ160" s="36" t="n"/>
      <c r="DK160" s="36" t="n"/>
      <c r="DL160" s="36" t="n"/>
      <c r="DM160" s="36" t="n"/>
      <c r="DN160" s="36" t="n"/>
      <c r="DO160" s="36" t="n"/>
      <c r="DP160" s="36" t="n"/>
      <c r="DQ160" s="36" t="n"/>
      <c r="DR160" s="36" t="n"/>
      <c r="DS160" s="36" t="n"/>
      <c r="DT160" s="36" t="n"/>
      <c r="DU160" s="36" t="n"/>
      <c r="DV160" s="36" t="n"/>
      <c r="DW160" s="36" t="n"/>
      <c r="DX160" s="36" t="n"/>
      <c r="DY160" s="36" t="n"/>
      <c r="DZ160" s="36" t="n"/>
      <c r="EA160" s="36" t="n"/>
      <c r="EB160" s="36" t="n"/>
      <c r="EC160" s="36" t="n"/>
      <c r="ED160" s="36" t="n"/>
      <c r="EE160" s="36" t="n"/>
      <c r="EF160" s="36" t="n"/>
      <c r="EG160" s="36" t="n"/>
      <c r="EH160" s="36" t="n"/>
      <c r="EI160" s="36" t="n"/>
      <c r="EJ160" s="36" t="n"/>
      <c r="EK160" s="36" t="n"/>
      <c r="EL160" s="36" t="n"/>
      <c r="EM160" s="36" t="n"/>
      <c r="EN160" s="36" t="n"/>
    </row>
    <row r="161">
      <c r="A161" s="36" t="n"/>
      <c r="B161" s="36" t="n"/>
      <c r="C161" s="144" t="n"/>
      <c r="D161" s="144" t="n"/>
      <c r="E161" s="135" t="n"/>
      <c r="F161" s="135" t="n"/>
      <c r="G161" s="135" t="n"/>
      <c r="H161" s="135" t="n"/>
      <c r="I161" s="135" t="n"/>
      <c r="J161" s="135" t="n"/>
      <c r="K161" s="135" t="n"/>
      <c r="L161" s="135" t="n"/>
      <c r="M161" s="135" t="n"/>
      <c r="N161" s="135" t="n"/>
      <c r="O161" s="135" t="n"/>
      <c r="P161" s="135" t="n"/>
      <c r="Q161" s="135" t="n"/>
      <c r="R161" s="135" t="n"/>
      <c r="S161" s="135" t="n"/>
      <c r="T161" s="135" t="n"/>
      <c r="U161" s="135" t="n"/>
      <c r="V161" s="135" t="n"/>
      <c r="W161" s="135" t="n"/>
      <c r="X161" s="135" t="n"/>
      <c r="Y161" s="135" t="n"/>
      <c r="Z161" s="135" t="n"/>
      <c r="AA161" s="135" t="n"/>
      <c r="AB161" s="135" t="n"/>
      <c r="AC161" s="135" t="n"/>
      <c r="AD161" s="135" t="n"/>
      <c r="AE161" s="135" t="n"/>
      <c r="AF161" s="135" t="n"/>
      <c r="AG161" s="135" t="n"/>
      <c r="AH161" s="135" t="n"/>
      <c r="AI161" s="135" t="n"/>
      <c r="AJ161" s="135" t="n"/>
      <c r="AK161" s="135" t="n"/>
      <c r="AL161" s="135" t="n"/>
      <c r="AM161" s="135" t="n"/>
      <c r="AN161" s="135" t="n"/>
      <c r="AO161" s="135" t="n"/>
      <c r="AP161" s="135" t="n"/>
      <c r="AQ161" s="135" t="n"/>
      <c r="AR161" s="135" t="n"/>
      <c r="AS161" s="135" t="n"/>
      <c r="AT161" s="135" t="n"/>
      <c r="AU161" s="135" t="n"/>
      <c r="AV161" s="135" t="n"/>
      <c r="AW161" s="135" t="n"/>
      <c r="AX161" s="135" t="n"/>
      <c r="AY161" s="135" t="n"/>
      <c r="AZ161" s="135" t="n"/>
      <c r="BA161" s="135" t="n"/>
      <c r="BB161" s="135" t="n"/>
      <c r="BC161" s="135" t="n"/>
      <c r="BD161" s="135" t="n"/>
      <c r="BE161" s="135" t="n"/>
      <c r="BF161" s="135" t="n"/>
      <c r="BG161" s="135" t="n"/>
      <c r="BH161" s="135" t="n"/>
      <c r="BI161" s="135" t="n"/>
      <c r="BJ161" s="135" t="n"/>
      <c r="BK161" s="135" t="n"/>
      <c r="BL161" s="135" t="n"/>
      <c r="BM161" s="135" t="n"/>
      <c r="BN161" s="135" t="n"/>
      <c r="BO161" s="135" t="n"/>
      <c r="BP161" s="135" t="n"/>
      <c r="BQ161" s="135" t="n"/>
      <c r="BR161" s="135" t="n"/>
      <c r="BS161" s="135" t="n"/>
      <c r="BT161" s="135" t="n"/>
      <c r="BU161" s="135" t="n"/>
      <c r="BV161" s="135" t="n"/>
      <c r="BW161" s="135" t="n"/>
      <c r="BX161" s="135" t="n"/>
      <c r="BY161" s="135" t="n"/>
      <c r="BZ161" s="135" t="n"/>
      <c r="CA161" s="135" t="n"/>
      <c r="CB161" s="135" t="n"/>
      <c r="CC161" s="135" t="n"/>
      <c r="CD161" s="135" t="n"/>
      <c r="CE161" s="135" t="n"/>
      <c r="CF161" s="135" t="n"/>
      <c r="CG161" s="135" t="n"/>
      <c r="CH161" s="135" t="n"/>
      <c r="CI161" s="135" t="n"/>
      <c r="CJ161" s="135" t="n"/>
      <c r="CK161" s="135" t="n"/>
      <c r="CL161" s="135" t="n"/>
      <c r="CM161" s="135" t="n"/>
      <c r="CN161" s="135" t="n"/>
      <c r="CO161" s="135" t="n"/>
      <c r="CP161" s="135" t="n"/>
      <c r="CQ161" s="135" t="n"/>
      <c r="CR161" s="135" t="n"/>
      <c r="CU161" s="36" t="n"/>
      <c r="CV161" s="36" t="n"/>
      <c r="CW161" s="36" t="n"/>
      <c r="CX161" s="36" t="n"/>
      <c r="CY161" s="36" t="n"/>
      <c r="CZ161" s="36" t="n"/>
      <c r="DA161" s="36" t="n"/>
      <c r="DB161" s="36" t="n"/>
      <c r="DC161" s="36" t="n"/>
      <c r="DD161" s="36" t="n"/>
      <c r="DE161" s="36" t="n"/>
      <c r="DF161" s="36" t="n"/>
      <c r="DG161" s="36" t="n"/>
      <c r="DH161" s="36" t="n"/>
      <c r="DI161" s="36" t="n"/>
      <c r="DJ161" s="36" t="n"/>
      <c r="DK161" s="36" t="n"/>
      <c r="DL161" s="36" t="n"/>
      <c r="DM161" s="36" t="n"/>
      <c r="DN161" s="36" t="n"/>
      <c r="DO161" s="36" t="n"/>
      <c r="DP161" s="36" t="n"/>
      <c r="DQ161" s="36" t="n"/>
      <c r="DR161" s="36" t="n"/>
      <c r="DS161" s="36" t="n"/>
      <c r="DT161" s="36" t="n"/>
      <c r="DU161" s="36" t="n"/>
      <c r="DV161" s="36" t="n"/>
      <c r="DW161" s="36" t="n"/>
      <c r="DX161" s="36" t="n"/>
      <c r="DY161" s="36" t="n"/>
      <c r="DZ161" s="36" t="n"/>
      <c r="EA161" s="36" t="n"/>
      <c r="EB161" s="36" t="n"/>
      <c r="EC161" s="36" t="n"/>
      <c r="ED161" s="36" t="n"/>
      <c r="EE161" s="36" t="n"/>
      <c r="EF161" s="36" t="n"/>
      <c r="EG161" s="36" t="n"/>
      <c r="EH161" s="36" t="n"/>
      <c r="EI161" s="36" t="n"/>
      <c r="EJ161" s="36" t="n"/>
      <c r="EK161" s="36" t="n"/>
      <c r="EL161" s="36" t="n"/>
      <c r="EM161" s="36" t="n"/>
      <c r="EN161" s="36" t="n"/>
    </row>
    <row r="162">
      <c r="A162" s="36" t="n"/>
      <c r="B162" s="36" t="n"/>
      <c r="C162" s="144" t="n"/>
      <c r="D162" s="144" t="n"/>
      <c r="E162" s="135" t="n"/>
      <c r="F162" s="135" t="n"/>
      <c r="G162" s="135" t="n"/>
      <c r="H162" s="135" t="n"/>
      <c r="I162" s="135" t="n"/>
      <c r="J162" s="135" t="n"/>
      <c r="K162" s="135" t="n"/>
      <c r="L162" s="135" t="n"/>
      <c r="M162" s="135" t="n"/>
      <c r="N162" s="135" t="n"/>
      <c r="O162" s="135" t="n"/>
      <c r="P162" s="135" t="n"/>
      <c r="Q162" s="135" t="n"/>
      <c r="R162" s="135" t="n"/>
      <c r="S162" s="135" t="n"/>
      <c r="T162" s="135" t="n"/>
      <c r="U162" s="135" t="n"/>
      <c r="V162" s="135" t="n"/>
      <c r="W162" s="135" t="n"/>
      <c r="X162" s="135" t="n"/>
      <c r="Y162" s="135" t="n"/>
      <c r="Z162" s="135" t="n"/>
      <c r="AA162" s="135" t="n"/>
      <c r="AB162" s="135" t="n"/>
      <c r="AC162" s="135" t="n"/>
      <c r="AD162" s="135" t="n"/>
      <c r="AE162" s="135" t="n"/>
      <c r="AF162" s="135" t="n"/>
      <c r="AG162" s="135" t="n"/>
      <c r="AH162" s="135" t="n"/>
      <c r="AI162" s="135" t="n"/>
      <c r="AJ162" s="135" t="n"/>
      <c r="AK162" s="135" t="n"/>
      <c r="AL162" s="135" t="n"/>
      <c r="AM162" s="135" t="n"/>
      <c r="AN162" s="135" t="n"/>
      <c r="AO162" s="135" t="n"/>
      <c r="AP162" s="135" t="n"/>
      <c r="AQ162" s="135" t="n"/>
      <c r="AR162" s="135" t="n"/>
      <c r="AS162" s="135" t="n"/>
      <c r="AT162" s="135" t="n"/>
      <c r="AU162" s="135" t="n"/>
      <c r="AV162" s="135" t="n"/>
      <c r="AW162" s="135" t="n"/>
      <c r="AX162" s="135" t="n"/>
      <c r="AY162" s="135" t="n"/>
      <c r="AZ162" s="135" t="n"/>
      <c r="BA162" s="135" t="n"/>
      <c r="BB162" s="135" t="n"/>
      <c r="BC162" s="135" t="n"/>
      <c r="BD162" s="135" t="n"/>
      <c r="BE162" s="135" t="n"/>
      <c r="BF162" s="135" t="n"/>
      <c r="BG162" s="135" t="n"/>
      <c r="BH162" s="135" t="n"/>
      <c r="BI162" s="135" t="n"/>
      <c r="BJ162" s="135" t="n"/>
      <c r="BK162" s="135" t="n"/>
      <c r="BL162" s="135" t="n"/>
      <c r="BM162" s="135" t="n"/>
      <c r="BN162" s="135" t="n"/>
      <c r="BO162" s="135" t="n"/>
      <c r="BP162" s="135" t="n"/>
      <c r="BQ162" s="135" t="n"/>
      <c r="BR162" s="135" t="n"/>
      <c r="BS162" s="135" t="n"/>
      <c r="BT162" s="135" t="n"/>
      <c r="BU162" s="135" t="n"/>
      <c r="BV162" s="135" t="n"/>
      <c r="BW162" s="135" t="n"/>
      <c r="BX162" s="135" t="n"/>
      <c r="BY162" s="135" t="n"/>
      <c r="BZ162" s="135" t="n"/>
      <c r="CA162" s="135" t="n"/>
      <c r="CB162" s="135" t="n"/>
      <c r="CC162" s="135" t="n"/>
      <c r="CD162" s="135" t="n"/>
      <c r="CE162" s="135" t="n"/>
      <c r="CF162" s="135" t="n"/>
      <c r="CG162" s="135" t="n"/>
      <c r="CH162" s="135" t="n"/>
      <c r="CI162" s="135" t="n"/>
      <c r="CJ162" s="135" t="n"/>
      <c r="CK162" s="135" t="n"/>
      <c r="CL162" s="135" t="n"/>
      <c r="CM162" s="135" t="n"/>
      <c r="CN162" s="135" t="n"/>
      <c r="CO162" s="135" t="n"/>
      <c r="CP162" s="135" t="n"/>
      <c r="CQ162" s="135" t="n"/>
      <c r="CR162" s="135" t="n"/>
      <c r="CU162" s="36" t="n"/>
      <c r="CV162" s="36" t="n"/>
      <c r="CW162" s="36" t="n"/>
      <c r="CX162" s="36" t="n"/>
      <c r="CY162" s="36" t="n"/>
      <c r="CZ162" s="36" t="n"/>
      <c r="DA162" s="36" t="n"/>
      <c r="DB162" s="36" t="n"/>
      <c r="DC162" s="36" t="n"/>
      <c r="DD162" s="36" t="n"/>
      <c r="DE162" s="36" t="n"/>
      <c r="DF162" s="36" t="n"/>
      <c r="DG162" s="36" t="n"/>
      <c r="DH162" s="36" t="n"/>
      <c r="DI162" s="36" t="n"/>
      <c r="DJ162" s="36" t="n"/>
      <c r="DK162" s="36" t="n"/>
      <c r="DL162" s="36" t="n"/>
      <c r="DM162" s="36" t="n"/>
      <c r="DN162" s="36" t="n"/>
      <c r="DO162" s="36" t="n"/>
      <c r="DP162" s="36" t="n"/>
      <c r="DQ162" s="36" t="n"/>
      <c r="DR162" s="36" t="n"/>
      <c r="DS162" s="36" t="n"/>
      <c r="DT162" s="36" t="n"/>
      <c r="DU162" s="36" t="n"/>
      <c r="DV162" s="36" t="n"/>
      <c r="DW162" s="36" t="n"/>
      <c r="DX162" s="36" t="n"/>
      <c r="DY162" s="36" t="n"/>
      <c r="DZ162" s="36" t="n"/>
      <c r="EA162" s="36" t="n"/>
      <c r="EB162" s="36" t="n"/>
      <c r="EC162" s="36" t="n"/>
      <c r="ED162" s="36" t="n"/>
      <c r="EE162" s="36" t="n"/>
      <c r="EF162" s="36" t="n"/>
      <c r="EG162" s="36" t="n"/>
      <c r="EH162" s="36" t="n"/>
      <c r="EI162" s="36" t="n"/>
      <c r="EJ162" s="36" t="n"/>
      <c r="EK162" s="36" t="n"/>
      <c r="EL162" s="36" t="n"/>
      <c r="EM162" s="36" t="n"/>
      <c r="EN162" s="36" t="n"/>
    </row>
    <row r="163">
      <c r="A163" s="36" t="n"/>
      <c r="B163" s="36" t="n"/>
      <c r="C163" s="144" t="n"/>
      <c r="D163" s="144" t="n"/>
      <c r="E163" s="135" t="n"/>
      <c r="F163" s="135" t="n"/>
      <c r="G163" s="135" t="n"/>
      <c r="H163" s="135" t="n"/>
      <c r="I163" s="135" t="n"/>
      <c r="J163" s="135" t="n"/>
      <c r="K163" s="135" t="n"/>
      <c r="L163" s="135" t="n"/>
      <c r="M163" s="135" t="n"/>
      <c r="N163" s="135" t="n"/>
      <c r="O163" s="135" t="n"/>
      <c r="P163" s="135" t="n"/>
      <c r="Q163" s="135" t="n"/>
      <c r="R163" s="135" t="n"/>
      <c r="S163" s="135" t="n"/>
      <c r="T163" s="135" t="n"/>
      <c r="U163" s="135" t="n"/>
      <c r="V163" s="135" t="n"/>
      <c r="W163" s="135" t="n"/>
      <c r="X163" s="135" t="n"/>
      <c r="Y163" s="135" t="n"/>
      <c r="Z163" s="135" t="n"/>
      <c r="AA163" s="135" t="n"/>
      <c r="AB163" s="135" t="n"/>
      <c r="AC163" s="135" t="n"/>
      <c r="AD163" s="135" t="n"/>
      <c r="AE163" s="135" t="n"/>
      <c r="AF163" s="135" t="n"/>
      <c r="AG163" s="135" t="n"/>
      <c r="AH163" s="135" t="n"/>
      <c r="AI163" s="135" t="n"/>
      <c r="AJ163" s="135" t="n"/>
      <c r="AK163" s="135" t="n"/>
      <c r="AL163" s="135" t="n"/>
      <c r="AM163" s="135" t="n"/>
      <c r="AN163" s="135" t="n"/>
      <c r="AO163" s="135" t="n"/>
      <c r="AP163" s="135" t="n"/>
      <c r="AQ163" s="135" t="n"/>
      <c r="AR163" s="135" t="n"/>
      <c r="AS163" s="135" t="n"/>
      <c r="AT163" s="135" t="n"/>
      <c r="AU163" s="135" t="n"/>
      <c r="AV163" s="135" t="n"/>
      <c r="AW163" s="135" t="n"/>
      <c r="AX163" s="135" t="n"/>
      <c r="AY163" s="135" t="n"/>
      <c r="AZ163" s="135" t="n"/>
      <c r="BA163" s="135" t="n"/>
      <c r="BB163" s="135" t="n"/>
      <c r="BC163" s="135" t="n"/>
      <c r="BD163" s="135" t="n"/>
      <c r="BE163" s="135" t="n"/>
      <c r="BF163" s="135" t="n"/>
      <c r="BG163" s="135" t="n"/>
      <c r="BH163" s="135" t="n"/>
      <c r="BI163" s="135" t="n"/>
      <c r="BJ163" s="135" t="n"/>
      <c r="BK163" s="135" t="n"/>
      <c r="BL163" s="135" t="n"/>
      <c r="BM163" s="135" t="n"/>
      <c r="BN163" s="135" t="n"/>
      <c r="BO163" s="135" t="n"/>
      <c r="BP163" s="135" t="n"/>
      <c r="BQ163" s="135" t="n"/>
      <c r="BR163" s="135" t="n"/>
      <c r="BS163" s="135" t="n"/>
      <c r="BT163" s="135" t="n"/>
      <c r="BU163" s="135" t="n"/>
      <c r="BV163" s="135" t="n"/>
      <c r="BW163" s="135" t="n"/>
      <c r="BX163" s="135" t="n"/>
      <c r="BY163" s="135" t="n"/>
      <c r="BZ163" s="135" t="n"/>
      <c r="CA163" s="135" t="n"/>
      <c r="CB163" s="135" t="n"/>
      <c r="CC163" s="135" t="n"/>
      <c r="CD163" s="135" t="n"/>
      <c r="CE163" s="135" t="n"/>
      <c r="CF163" s="135" t="n"/>
      <c r="CG163" s="135" t="n"/>
      <c r="CH163" s="135" t="n"/>
      <c r="CI163" s="135" t="n"/>
      <c r="CJ163" s="135" t="n"/>
      <c r="CK163" s="135" t="n"/>
      <c r="CL163" s="135" t="n"/>
      <c r="CM163" s="135" t="n"/>
      <c r="CN163" s="135" t="n"/>
      <c r="CO163" s="135" t="n"/>
      <c r="CP163" s="135" t="n"/>
      <c r="CQ163" s="135" t="n"/>
      <c r="CR163" s="135" t="n"/>
      <c r="CU163" s="36" t="n"/>
      <c r="CV163" s="36" t="n"/>
      <c r="CW163" s="36" t="n"/>
      <c r="CX163" s="36" t="n"/>
      <c r="CY163" s="36" t="n"/>
      <c r="CZ163" s="36" t="n"/>
      <c r="DA163" s="36" t="n"/>
      <c r="DB163" s="36" t="n"/>
      <c r="DC163" s="36" t="n"/>
      <c r="DD163" s="36" t="n"/>
      <c r="DE163" s="36" t="n"/>
      <c r="DF163" s="36" t="n"/>
      <c r="DG163" s="36" t="n"/>
      <c r="DH163" s="36" t="n"/>
      <c r="DI163" s="36" t="n"/>
      <c r="DJ163" s="36" t="n"/>
      <c r="DK163" s="36" t="n"/>
      <c r="DL163" s="36" t="n"/>
      <c r="DM163" s="36" t="n"/>
      <c r="DN163" s="36" t="n"/>
      <c r="DO163" s="36" t="n"/>
      <c r="DP163" s="36" t="n"/>
      <c r="DQ163" s="36" t="n"/>
      <c r="DR163" s="36" t="n"/>
      <c r="DS163" s="36" t="n"/>
      <c r="DT163" s="36" t="n"/>
      <c r="DU163" s="36" t="n"/>
      <c r="DV163" s="36" t="n"/>
      <c r="DW163" s="36" t="n"/>
      <c r="DX163" s="36" t="n"/>
      <c r="DY163" s="36" t="n"/>
      <c r="DZ163" s="36" t="n"/>
      <c r="EA163" s="36" t="n"/>
      <c r="EB163" s="36" t="n"/>
      <c r="EC163" s="36" t="n"/>
      <c r="ED163" s="36" t="n"/>
      <c r="EE163" s="36" t="n"/>
      <c r="EF163" s="36" t="n"/>
      <c r="EG163" s="36" t="n"/>
      <c r="EH163" s="36" t="n"/>
      <c r="EI163" s="36" t="n"/>
      <c r="EJ163" s="36" t="n"/>
      <c r="EK163" s="36" t="n"/>
      <c r="EL163" s="36" t="n"/>
      <c r="EM163" s="36" t="n"/>
      <c r="EN163" s="36" t="n"/>
    </row>
    <row r="164">
      <c r="A164" s="36" t="n"/>
      <c r="B164" s="36" t="n"/>
      <c r="C164" s="144" t="n"/>
      <c r="D164" s="144" t="n"/>
      <c r="E164" s="135" t="n"/>
      <c r="F164" s="135" t="n"/>
      <c r="G164" s="135" t="n"/>
      <c r="H164" s="135" t="n"/>
      <c r="I164" s="135" t="n"/>
      <c r="J164" s="135" t="n"/>
      <c r="K164" s="135" t="n"/>
      <c r="L164" s="135" t="n"/>
      <c r="M164" s="135" t="n"/>
      <c r="N164" s="135" t="n"/>
      <c r="O164" s="135" t="n"/>
      <c r="P164" s="135" t="n"/>
      <c r="Q164" s="135" t="n"/>
      <c r="R164" s="135" t="n"/>
      <c r="S164" s="135" t="n"/>
      <c r="T164" s="135" t="n"/>
      <c r="U164" s="135" t="n"/>
      <c r="V164" s="135" t="n"/>
      <c r="W164" s="135" t="n"/>
      <c r="X164" s="135" t="n"/>
      <c r="Y164" s="135" t="n"/>
      <c r="Z164" s="135" t="n"/>
      <c r="AA164" s="135" t="n"/>
      <c r="AB164" s="135" t="n"/>
      <c r="AC164" s="135" t="n"/>
      <c r="AD164" s="135" t="n"/>
      <c r="AE164" s="135" t="n"/>
      <c r="AF164" s="135" t="n"/>
      <c r="AG164" s="135" t="n"/>
      <c r="AH164" s="135" t="n"/>
      <c r="AI164" s="135" t="n"/>
      <c r="AJ164" s="135" t="n"/>
      <c r="AK164" s="135" t="n"/>
      <c r="AL164" s="135" t="n"/>
      <c r="AM164" s="135" t="n"/>
      <c r="AN164" s="135" t="n"/>
      <c r="AO164" s="135" t="n"/>
      <c r="AP164" s="135" t="n"/>
      <c r="AQ164" s="135" t="n"/>
      <c r="AR164" s="135" t="n"/>
      <c r="AS164" s="135" t="n"/>
      <c r="AT164" s="135" t="n"/>
      <c r="AU164" s="135" t="n"/>
      <c r="AV164" s="135" t="n"/>
      <c r="AW164" s="135" t="n"/>
      <c r="AX164" s="135" t="n"/>
      <c r="AY164" s="135" t="n"/>
      <c r="AZ164" s="135" t="n"/>
      <c r="BA164" s="135" t="n"/>
      <c r="BB164" s="135" t="n"/>
      <c r="BC164" s="135" t="n"/>
      <c r="BD164" s="135" t="n"/>
      <c r="BE164" s="135" t="n"/>
      <c r="BF164" s="135" t="n"/>
      <c r="BG164" s="135" t="n"/>
      <c r="BH164" s="135" t="n"/>
      <c r="BI164" s="135" t="n"/>
      <c r="BJ164" s="135" t="n"/>
      <c r="BK164" s="135" t="n"/>
      <c r="BL164" s="135" t="n"/>
      <c r="BM164" s="135" t="n"/>
      <c r="BN164" s="135" t="n"/>
      <c r="BO164" s="135" t="n"/>
      <c r="BP164" s="135" t="n"/>
      <c r="BQ164" s="135" t="n"/>
      <c r="BR164" s="135" t="n"/>
      <c r="BS164" s="135" t="n"/>
      <c r="BT164" s="135" t="n"/>
      <c r="BU164" s="135" t="n"/>
      <c r="BV164" s="135" t="n"/>
      <c r="BW164" s="135" t="n"/>
      <c r="BX164" s="135" t="n"/>
      <c r="BY164" s="135" t="n"/>
      <c r="BZ164" s="135" t="n"/>
      <c r="CA164" s="135" t="n"/>
      <c r="CB164" s="135" t="n"/>
      <c r="CC164" s="135" t="n"/>
      <c r="CD164" s="135" t="n"/>
      <c r="CE164" s="135" t="n"/>
      <c r="CF164" s="135" t="n"/>
      <c r="CG164" s="135" t="n"/>
      <c r="CH164" s="135" t="n"/>
      <c r="CI164" s="135" t="n"/>
      <c r="CJ164" s="135" t="n"/>
      <c r="CK164" s="135" t="n"/>
      <c r="CL164" s="135" t="n"/>
      <c r="CM164" s="135" t="n"/>
      <c r="CN164" s="135" t="n"/>
      <c r="CO164" s="135" t="n"/>
      <c r="CP164" s="135" t="n"/>
      <c r="CQ164" s="135" t="n"/>
      <c r="CR164" s="135" t="n"/>
      <c r="CU164" s="36" t="n"/>
      <c r="CV164" s="36" t="n"/>
      <c r="CW164" s="36" t="n"/>
      <c r="CX164" s="36" t="n"/>
      <c r="CY164" s="36" t="n"/>
      <c r="CZ164" s="36" t="n"/>
      <c r="DA164" s="36" t="n"/>
      <c r="DB164" s="36" t="n"/>
      <c r="DC164" s="36" t="n"/>
      <c r="DD164" s="36" t="n"/>
      <c r="DE164" s="36" t="n"/>
      <c r="DF164" s="36" t="n"/>
      <c r="DG164" s="36" t="n"/>
      <c r="DH164" s="36" t="n"/>
      <c r="DI164" s="36" t="n"/>
      <c r="DJ164" s="36" t="n"/>
      <c r="DK164" s="36" t="n"/>
      <c r="DL164" s="36" t="n"/>
      <c r="DM164" s="36" t="n"/>
      <c r="DN164" s="36" t="n"/>
      <c r="DO164" s="36" t="n"/>
      <c r="DP164" s="36" t="n"/>
      <c r="DQ164" s="36" t="n"/>
      <c r="DR164" s="36" t="n"/>
      <c r="DS164" s="36" t="n"/>
      <c r="DT164" s="36" t="n"/>
      <c r="DU164" s="36" t="n"/>
      <c r="DV164" s="36" t="n"/>
      <c r="DW164" s="36" t="n"/>
      <c r="DX164" s="36" t="n"/>
      <c r="DY164" s="36" t="n"/>
      <c r="DZ164" s="36" t="n"/>
      <c r="EA164" s="36" t="n"/>
      <c r="EB164" s="36" t="n"/>
      <c r="EC164" s="36" t="n"/>
      <c r="ED164" s="36" t="n"/>
      <c r="EE164" s="36" t="n"/>
      <c r="EF164" s="36" t="n"/>
      <c r="EG164" s="36" t="n"/>
      <c r="EH164" s="36" t="n"/>
      <c r="EI164" s="36" t="n"/>
      <c r="EJ164" s="36" t="n"/>
      <c r="EK164" s="36" t="n"/>
      <c r="EL164" s="36" t="n"/>
      <c r="EM164" s="36" t="n"/>
      <c r="EN164" s="36" t="n"/>
    </row>
    <row r="165">
      <c r="A165" s="36" t="n"/>
      <c r="B165" s="36" t="n"/>
      <c r="C165" s="144" t="n"/>
      <c r="D165" s="144" t="n"/>
      <c r="E165" s="135" t="n"/>
      <c r="F165" s="135" t="n"/>
      <c r="G165" s="135" t="n"/>
      <c r="H165" s="135" t="n"/>
      <c r="I165" s="135" t="n"/>
      <c r="J165" s="135" t="n"/>
      <c r="K165" s="135" t="n"/>
      <c r="L165" s="135" t="n"/>
      <c r="M165" s="135" t="n"/>
      <c r="N165" s="135" t="n"/>
      <c r="O165" s="135" t="n"/>
      <c r="P165" s="135" t="n"/>
      <c r="Q165" s="135" t="n"/>
      <c r="R165" s="135" t="n"/>
      <c r="S165" s="135" t="n"/>
      <c r="T165" s="135" t="n"/>
      <c r="U165" s="135" t="n"/>
      <c r="V165" s="135" t="n"/>
      <c r="W165" s="135" t="n"/>
      <c r="X165" s="135" t="n"/>
      <c r="Y165" s="135" t="n"/>
      <c r="Z165" s="135" t="n"/>
      <c r="AA165" s="135" t="n"/>
      <c r="AB165" s="135" t="n"/>
      <c r="AC165" s="135" t="n"/>
      <c r="AD165" s="135" t="n"/>
      <c r="AE165" s="135" t="n"/>
      <c r="AF165" s="135" t="n"/>
      <c r="AG165" s="135" t="n"/>
      <c r="AH165" s="135" t="n"/>
      <c r="AI165" s="135" t="n"/>
      <c r="AJ165" s="135" t="n"/>
      <c r="AK165" s="135" t="n"/>
      <c r="AL165" s="135" t="n"/>
      <c r="AM165" s="135" t="n"/>
      <c r="AN165" s="135" t="n"/>
      <c r="AO165" s="135" t="n"/>
      <c r="AP165" s="135" t="n"/>
      <c r="AQ165" s="135" t="n"/>
      <c r="AR165" s="135" t="n"/>
      <c r="AS165" s="135" t="n"/>
      <c r="AT165" s="135" t="n"/>
      <c r="AU165" s="135" t="n"/>
      <c r="AV165" s="135" t="n"/>
      <c r="AW165" s="135" t="n"/>
      <c r="AX165" s="135" t="n"/>
      <c r="AY165" s="135" t="n"/>
      <c r="AZ165" s="135" t="n"/>
      <c r="BA165" s="135" t="n"/>
      <c r="BB165" s="135" t="n"/>
      <c r="BC165" s="135" t="n"/>
      <c r="BD165" s="135" t="n"/>
      <c r="BE165" s="135" t="n"/>
      <c r="BF165" s="135" t="n"/>
      <c r="BG165" s="135" t="n"/>
      <c r="BH165" s="135" t="n"/>
      <c r="BI165" s="135" t="n"/>
      <c r="BJ165" s="135" t="n"/>
      <c r="BK165" s="135" t="n"/>
      <c r="BL165" s="135" t="n"/>
      <c r="BM165" s="135" t="n"/>
      <c r="BN165" s="135" t="n"/>
      <c r="BO165" s="135" t="n"/>
      <c r="BP165" s="135" t="n"/>
      <c r="BQ165" s="135" t="n"/>
      <c r="BR165" s="135" t="n"/>
      <c r="BS165" s="135" t="n"/>
      <c r="BT165" s="135" t="n"/>
      <c r="BU165" s="135" t="n"/>
      <c r="BV165" s="135" t="n"/>
      <c r="BW165" s="135" t="n"/>
      <c r="BX165" s="135" t="n"/>
      <c r="BY165" s="135" t="n"/>
      <c r="BZ165" s="135" t="n"/>
      <c r="CA165" s="135" t="n"/>
      <c r="CB165" s="135" t="n"/>
      <c r="CC165" s="135" t="n"/>
      <c r="CD165" s="135" t="n"/>
      <c r="CE165" s="135" t="n"/>
      <c r="CF165" s="135" t="n"/>
      <c r="CG165" s="135" t="n"/>
      <c r="CH165" s="135" t="n"/>
      <c r="CI165" s="135" t="n"/>
      <c r="CJ165" s="135" t="n"/>
      <c r="CK165" s="135" t="n"/>
      <c r="CL165" s="135" t="n"/>
      <c r="CM165" s="135" t="n"/>
      <c r="CN165" s="135" t="n"/>
      <c r="CO165" s="135" t="n"/>
      <c r="CP165" s="135" t="n"/>
      <c r="CQ165" s="135" t="n"/>
      <c r="CR165" s="135" t="n"/>
      <c r="CU165" s="36" t="n"/>
      <c r="CV165" s="36" t="n"/>
      <c r="CW165" s="36" t="n"/>
      <c r="CX165" s="36" t="n"/>
      <c r="CY165" s="36" t="n"/>
      <c r="CZ165" s="36" t="n"/>
      <c r="DA165" s="36" t="n"/>
      <c r="DB165" s="36" t="n"/>
      <c r="DC165" s="36" t="n"/>
      <c r="DD165" s="36" t="n"/>
      <c r="DE165" s="36" t="n"/>
      <c r="DF165" s="36" t="n"/>
      <c r="DG165" s="36" t="n"/>
      <c r="DH165" s="36" t="n"/>
      <c r="DI165" s="36" t="n"/>
      <c r="DJ165" s="36" t="n"/>
      <c r="DK165" s="36" t="n"/>
      <c r="DL165" s="36" t="n"/>
      <c r="DM165" s="36" t="n"/>
      <c r="DN165" s="36" t="n"/>
      <c r="DO165" s="36" t="n"/>
      <c r="DP165" s="36" t="n"/>
      <c r="DQ165" s="36" t="n"/>
      <c r="DR165" s="36" t="n"/>
      <c r="DS165" s="36" t="n"/>
      <c r="DT165" s="36" t="n"/>
      <c r="DU165" s="36" t="n"/>
      <c r="DV165" s="36" t="n"/>
      <c r="DW165" s="36" t="n"/>
      <c r="DX165" s="36" t="n"/>
      <c r="DY165" s="36" t="n"/>
      <c r="DZ165" s="36" t="n"/>
      <c r="EA165" s="36" t="n"/>
      <c r="EB165" s="36" t="n"/>
      <c r="EC165" s="36" t="n"/>
      <c r="ED165" s="36" t="n"/>
      <c r="EE165" s="36" t="n"/>
      <c r="EF165" s="36" t="n"/>
      <c r="EG165" s="36" t="n"/>
      <c r="EH165" s="36" t="n"/>
      <c r="EI165" s="36" t="n"/>
      <c r="EJ165" s="36" t="n"/>
      <c r="EK165" s="36" t="n"/>
      <c r="EL165" s="36" t="n"/>
      <c r="EM165" s="36" t="n"/>
      <c r="EN165" s="36" t="n"/>
    </row>
    <row r="166">
      <c r="A166" s="36" t="n"/>
      <c r="B166" s="36" t="n"/>
      <c r="C166" s="144" t="n"/>
      <c r="D166" s="144" t="n"/>
      <c r="E166" s="135" t="n"/>
      <c r="F166" s="135" t="n"/>
      <c r="G166" s="135" t="n"/>
      <c r="H166" s="135" t="n"/>
      <c r="I166" s="135" t="n"/>
      <c r="J166" s="135" t="n"/>
      <c r="K166" s="135" t="n"/>
      <c r="L166" s="135" t="n"/>
      <c r="M166" s="135" t="n"/>
      <c r="N166" s="135" t="n"/>
      <c r="O166" s="135" t="n"/>
      <c r="P166" s="135" t="n"/>
      <c r="Q166" s="135" t="n"/>
      <c r="R166" s="135" t="n"/>
      <c r="S166" s="135" t="n"/>
      <c r="T166" s="135" t="n"/>
      <c r="U166" s="135" t="n"/>
      <c r="V166" s="135" t="n"/>
      <c r="W166" s="135" t="n"/>
      <c r="X166" s="135" t="n"/>
      <c r="Y166" s="135" t="n"/>
      <c r="Z166" s="135" t="n"/>
      <c r="AA166" s="135" t="n"/>
      <c r="AB166" s="135" t="n"/>
      <c r="AC166" s="135" t="n"/>
      <c r="AD166" s="135" t="n"/>
      <c r="AE166" s="135" t="n"/>
      <c r="AF166" s="135" t="n"/>
      <c r="AG166" s="135" t="n"/>
      <c r="AH166" s="135" t="n"/>
      <c r="AI166" s="135" t="n"/>
      <c r="AJ166" s="135" t="n"/>
      <c r="AK166" s="135" t="n"/>
      <c r="AL166" s="135" t="n"/>
      <c r="AM166" s="135" t="n"/>
      <c r="AN166" s="135" t="n"/>
      <c r="AO166" s="135" t="n"/>
      <c r="AP166" s="135" t="n"/>
      <c r="AQ166" s="135" t="n"/>
      <c r="AR166" s="135" t="n"/>
      <c r="AS166" s="135" t="n"/>
      <c r="AT166" s="135" t="n"/>
      <c r="AU166" s="135" t="n"/>
      <c r="AV166" s="135" t="n"/>
      <c r="AW166" s="135" t="n"/>
      <c r="AX166" s="135" t="n"/>
      <c r="AY166" s="135" t="n"/>
      <c r="AZ166" s="135" t="n"/>
      <c r="BA166" s="135" t="n"/>
      <c r="BB166" s="135" t="n"/>
      <c r="BC166" s="135" t="n"/>
      <c r="BD166" s="135" t="n"/>
      <c r="BE166" s="135" t="n"/>
      <c r="BF166" s="135" t="n"/>
      <c r="BG166" s="135" t="n"/>
      <c r="BH166" s="135" t="n"/>
      <c r="BI166" s="135" t="n"/>
      <c r="BJ166" s="135" t="n"/>
      <c r="BK166" s="135" t="n"/>
      <c r="BL166" s="135" t="n"/>
      <c r="BM166" s="135" t="n"/>
      <c r="BN166" s="135" t="n"/>
      <c r="BO166" s="135" t="n"/>
      <c r="BP166" s="135" t="n"/>
      <c r="BQ166" s="135" t="n"/>
      <c r="BR166" s="135" t="n"/>
      <c r="BS166" s="135" t="n"/>
      <c r="BT166" s="135" t="n"/>
      <c r="BU166" s="135" t="n"/>
      <c r="BV166" s="135" t="n"/>
      <c r="BW166" s="135" t="n"/>
      <c r="BX166" s="135" t="n"/>
      <c r="BY166" s="135" t="n"/>
      <c r="BZ166" s="135" t="n"/>
      <c r="CA166" s="135" t="n"/>
      <c r="CB166" s="135" t="n"/>
      <c r="CC166" s="135" t="n"/>
      <c r="CD166" s="135" t="n"/>
      <c r="CE166" s="135" t="n"/>
      <c r="CF166" s="135" t="n"/>
      <c r="CG166" s="135" t="n"/>
      <c r="CH166" s="135" t="n"/>
      <c r="CI166" s="135" t="n"/>
      <c r="CJ166" s="135" t="n"/>
      <c r="CK166" s="135" t="n"/>
      <c r="CL166" s="135" t="n"/>
      <c r="CM166" s="135" t="n"/>
      <c r="CN166" s="135" t="n"/>
      <c r="CO166" s="135" t="n"/>
      <c r="CP166" s="135" t="n"/>
      <c r="CQ166" s="135" t="n"/>
      <c r="CR166" s="135" t="n"/>
      <c r="CU166" s="36" t="n"/>
      <c r="CV166" s="36" t="n"/>
      <c r="CW166" s="36" t="n"/>
      <c r="CX166" s="36" t="n"/>
      <c r="CY166" s="36" t="n"/>
      <c r="CZ166" s="36" t="n"/>
      <c r="DA166" s="36" t="n"/>
      <c r="DB166" s="36" t="n"/>
      <c r="DC166" s="36" t="n"/>
      <c r="DD166" s="36" t="n"/>
      <c r="DE166" s="36" t="n"/>
      <c r="DF166" s="36" t="n"/>
      <c r="DG166" s="36" t="n"/>
      <c r="DH166" s="36" t="n"/>
      <c r="DI166" s="36" t="n"/>
      <c r="DJ166" s="36" t="n"/>
      <c r="DK166" s="36" t="n"/>
      <c r="DL166" s="36" t="n"/>
      <c r="DM166" s="36" t="n"/>
      <c r="DN166" s="36" t="n"/>
      <c r="DO166" s="36" t="n"/>
      <c r="DP166" s="36" t="n"/>
      <c r="DQ166" s="36" t="n"/>
      <c r="DR166" s="36" t="n"/>
      <c r="DS166" s="36" t="n"/>
      <c r="DT166" s="36" t="n"/>
      <c r="DU166" s="36" t="n"/>
      <c r="DV166" s="36" t="n"/>
      <c r="DW166" s="36" t="n"/>
      <c r="DX166" s="36" t="n"/>
      <c r="DY166" s="36" t="n"/>
      <c r="DZ166" s="36" t="n"/>
      <c r="EA166" s="36" t="n"/>
      <c r="EB166" s="36" t="n"/>
      <c r="EC166" s="36" t="n"/>
      <c r="ED166" s="36" t="n"/>
      <c r="EE166" s="36" t="n"/>
      <c r="EF166" s="36" t="n"/>
      <c r="EG166" s="36" t="n"/>
      <c r="EH166" s="36" t="n"/>
      <c r="EI166" s="36" t="n"/>
      <c r="EJ166" s="36" t="n"/>
      <c r="EK166" s="36" t="n"/>
      <c r="EL166" s="36" t="n"/>
      <c r="EM166" s="36" t="n"/>
      <c r="EN166" s="36" t="n"/>
    </row>
    <row r="167">
      <c r="A167" s="36" t="n"/>
      <c r="B167" s="36" t="n"/>
      <c r="C167" s="144" t="n"/>
      <c r="D167" s="144" t="n"/>
      <c r="E167" s="135" t="n"/>
      <c r="F167" s="135" t="n"/>
      <c r="G167" s="135" t="n"/>
      <c r="H167" s="135" t="n"/>
      <c r="I167" s="135" t="n"/>
      <c r="J167" s="135" t="n"/>
      <c r="K167" s="135" t="n"/>
      <c r="L167" s="135" t="n"/>
      <c r="M167" s="135" t="n"/>
      <c r="N167" s="135" t="n"/>
      <c r="O167" s="135" t="n"/>
      <c r="P167" s="135" t="n"/>
      <c r="Q167" s="135" t="n"/>
      <c r="R167" s="135" t="n"/>
      <c r="S167" s="135" t="n"/>
      <c r="T167" s="135" t="n"/>
      <c r="U167" s="135" t="n"/>
      <c r="V167" s="135" t="n"/>
      <c r="W167" s="135" t="n"/>
      <c r="X167" s="135" t="n"/>
      <c r="Y167" s="135" t="n"/>
      <c r="Z167" s="135" t="n"/>
      <c r="AA167" s="135" t="n"/>
      <c r="AB167" s="135" t="n"/>
      <c r="AC167" s="135" t="n"/>
      <c r="AD167" s="135" t="n"/>
      <c r="AE167" s="135" t="n"/>
      <c r="AF167" s="135" t="n"/>
      <c r="AG167" s="135" t="n"/>
      <c r="AH167" s="135" t="n"/>
      <c r="AI167" s="135" t="n"/>
      <c r="AJ167" s="135" t="n"/>
      <c r="AK167" s="135" t="n"/>
      <c r="AL167" s="135" t="n"/>
      <c r="AM167" s="135" t="n"/>
      <c r="AN167" s="135" t="n"/>
      <c r="AO167" s="135" t="n"/>
      <c r="AP167" s="135" t="n"/>
      <c r="AQ167" s="135" t="n"/>
      <c r="AR167" s="135" t="n"/>
      <c r="AS167" s="135" t="n"/>
      <c r="AT167" s="135" t="n"/>
      <c r="AU167" s="135" t="n"/>
      <c r="AV167" s="135" t="n"/>
      <c r="AW167" s="135" t="n"/>
      <c r="AX167" s="135" t="n"/>
      <c r="AY167" s="135" t="n"/>
      <c r="AZ167" s="135" t="n"/>
      <c r="BA167" s="135" t="n"/>
      <c r="BB167" s="135" t="n"/>
      <c r="BC167" s="135" t="n"/>
      <c r="BD167" s="135" t="n"/>
      <c r="BE167" s="135" t="n"/>
      <c r="BF167" s="135" t="n"/>
      <c r="BG167" s="135" t="n"/>
      <c r="BH167" s="135" t="n"/>
      <c r="BI167" s="135" t="n"/>
      <c r="BJ167" s="135" t="n"/>
      <c r="BK167" s="135" t="n"/>
      <c r="BL167" s="135" t="n"/>
      <c r="BM167" s="135" t="n"/>
      <c r="BN167" s="135" t="n"/>
      <c r="BO167" s="135" t="n"/>
      <c r="BP167" s="135" t="n"/>
      <c r="BQ167" s="135" t="n"/>
      <c r="BR167" s="135" t="n"/>
      <c r="BS167" s="135" t="n"/>
      <c r="BT167" s="135" t="n"/>
      <c r="BU167" s="135" t="n"/>
      <c r="BV167" s="135" t="n"/>
      <c r="BW167" s="135" t="n"/>
      <c r="BX167" s="135" t="n"/>
      <c r="BY167" s="135" t="n"/>
      <c r="BZ167" s="135" t="n"/>
      <c r="CA167" s="135" t="n"/>
      <c r="CB167" s="135" t="n"/>
      <c r="CC167" s="135" t="n"/>
      <c r="CD167" s="135" t="n"/>
      <c r="CE167" s="135" t="n"/>
      <c r="CF167" s="135" t="n"/>
      <c r="CG167" s="135" t="n"/>
      <c r="CH167" s="135" t="n"/>
      <c r="CI167" s="135" t="n"/>
      <c r="CJ167" s="135" t="n"/>
      <c r="CK167" s="135" t="n"/>
      <c r="CL167" s="135" t="n"/>
      <c r="CM167" s="135" t="n"/>
      <c r="CN167" s="135" t="n"/>
      <c r="CO167" s="135" t="n"/>
      <c r="CP167" s="135" t="n"/>
      <c r="CQ167" s="135" t="n"/>
      <c r="CR167" s="135" t="n"/>
      <c r="CU167" s="36" t="n"/>
      <c r="CV167" s="36" t="n"/>
      <c r="CW167" s="36" t="n"/>
      <c r="CX167" s="36" t="n"/>
      <c r="CY167" s="36" t="n"/>
      <c r="CZ167" s="36" t="n"/>
      <c r="DA167" s="36" t="n"/>
      <c r="DB167" s="36" t="n"/>
      <c r="DC167" s="36" t="n"/>
      <c r="DD167" s="36" t="n"/>
      <c r="DE167" s="36" t="n"/>
      <c r="DF167" s="36" t="n"/>
      <c r="DG167" s="36" t="n"/>
      <c r="DH167" s="36" t="n"/>
      <c r="DI167" s="36" t="n"/>
      <c r="DJ167" s="36" t="n"/>
      <c r="DK167" s="36" t="n"/>
      <c r="DL167" s="36" t="n"/>
      <c r="DM167" s="36" t="n"/>
      <c r="DN167" s="36" t="n"/>
      <c r="DO167" s="36" t="n"/>
      <c r="DP167" s="36" t="n"/>
      <c r="DQ167" s="36" t="n"/>
      <c r="DR167" s="36" t="n"/>
      <c r="DS167" s="36" t="n"/>
      <c r="DT167" s="36" t="n"/>
      <c r="DU167" s="36" t="n"/>
      <c r="DV167" s="36" t="n"/>
      <c r="DW167" s="36" t="n"/>
      <c r="DX167" s="36" t="n"/>
      <c r="DY167" s="36" t="n"/>
      <c r="DZ167" s="36" t="n"/>
      <c r="EA167" s="36" t="n"/>
      <c r="EB167" s="36" t="n"/>
      <c r="EC167" s="36" t="n"/>
      <c r="ED167" s="36" t="n"/>
      <c r="EE167" s="36" t="n"/>
      <c r="EF167" s="36" t="n"/>
      <c r="EG167" s="36" t="n"/>
      <c r="EH167" s="36" t="n"/>
      <c r="EI167" s="36" t="n"/>
      <c r="EJ167" s="36" t="n"/>
      <c r="EK167" s="36" t="n"/>
      <c r="EL167" s="36" t="n"/>
      <c r="EM167" s="36" t="n"/>
      <c r="EN167" s="36" t="n"/>
    </row>
    <row r="168">
      <c r="A168" s="36" t="n"/>
      <c r="B168" s="36" t="n"/>
      <c r="C168" s="144" t="n"/>
      <c r="D168" s="144" t="n"/>
      <c r="E168" s="135" t="n"/>
      <c r="F168" s="135" t="n"/>
      <c r="G168" s="135" t="n"/>
      <c r="H168" s="135" t="n"/>
      <c r="I168" s="135" t="n"/>
      <c r="J168" s="135" t="n"/>
      <c r="K168" s="135" t="n"/>
      <c r="L168" s="135" t="n"/>
      <c r="M168" s="135" t="n"/>
      <c r="N168" s="135" t="n"/>
      <c r="O168" s="135" t="n"/>
      <c r="P168" s="135" t="n"/>
      <c r="Q168" s="135" t="n"/>
      <c r="R168" s="135" t="n"/>
      <c r="S168" s="135" t="n"/>
      <c r="T168" s="135" t="n"/>
      <c r="U168" s="135" t="n"/>
      <c r="V168" s="135" t="n"/>
      <c r="W168" s="135" t="n"/>
      <c r="X168" s="135" t="n"/>
      <c r="Y168" s="135" t="n"/>
      <c r="Z168" s="135" t="n"/>
      <c r="AA168" s="135" t="n"/>
      <c r="AB168" s="135" t="n"/>
      <c r="AC168" s="135" t="n"/>
      <c r="AD168" s="135" t="n"/>
      <c r="AE168" s="135" t="n"/>
      <c r="AF168" s="135" t="n"/>
      <c r="AG168" s="135" t="n"/>
      <c r="AH168" s="135" t="n"/>
      <c r="AI168" s="135" t="n"/>
      <c r="AJ168" s="135" t="n"/>
      <c r="AK168" s="135" t="n"/>
      <c r="AL168" s="135" t="n"/>
      <c r="AM168" s="135" t="n"/>
      <c r="AN168" s="135" t="n"/>
      <c r="AO168" s="135" t="n"/>
      <c r="AP168" s="135" t="n"/>
      <c r="AQ168" s="135" t="n"/>
      <c r="AR168" s="135" t="n"/>
      <c r="AS168" s="135" t="n"/>
      <c r="AT168" s="135" t="n"/>
      <c r="AU168" s="135" t="n"/>
      <c r="AV168" s="135" t="n"/>
      <c r="AW168" s="135" t="n"/>
      <c r="AX168" s="135" t="n"/>
      <c r="AY168" s="135" t="n"/>
      <c r="AZ168" s="135" t="n"/>
      <c r="BA168" s="135" t="n"/>
      <c r="BB168" s="135" t="n"/>
      <c r="BC168" s="135" t="n"/>
      <c r="BD168" s="135" t="n"/>
      <c r="BE168" s="135" t="n"/>
      <c r="BF168" s="135" t="n"/>
      <c r="BG168" s="135" t="n"/>
      <c r="BH168" s="135" t="n"/>
      <c r="BI168" s="135" t="n"/>
      <c r="BJ168" s="135" t="n"/>
      <c r="BK168" s="135" t="n"/>
      <c r="BL168" s="135" t="n"/>
      <c r="BM168" s="135" t="n"/>
      <c r="BN168" s="135" t="n"/>
      <c r="BO168" s="135" t="n"/>
      <c r="BP168" s="135" t="n"/>
      <c r="BQ168" s="135" t="n"/>
      <c r="BR168" s="135" t="n"/>
      <c r="BS168" s="135" t="n"/>
      <c r="BT168" s="135" t="n"/>
      <c r="BU168" s="135" t="n"/>
      <c r="BV168" s="135" t="n"/>
      <c r="BW168" s="135" t="n"/>
      <c r="BX168" s="135" t="n"/>
      <c r="BY168" s="135" t="n"/>
      <c r="BZ168" s="135" t="n"/>
      <c r="CA168" s="135" t="n"/>
      <c r="CB168" s="135" t="n"/>
      <c r="CC168" s="135" t="n"/>
      <c r="CD168" s="135" t="n"/>
      <c r="CE168" s="135" t="n"/>
      <c r="CF168" s="135" t="n"/>
      <c r="CG168" s="135" t="n"/>
      <c r="CH168" s="135" t="n"/>
      <c r="CI168" s="135" t="n"/>
      <c r="CJ168" s="135" t="n"/>
      <c r="CK168" s="135" t="n"/>
      <c r="CL168" s="135" t="n"/>
      <c r="CM168" s="135" t="n"/>
      <c r="CN168" s="135" t="n"/>
      <c r="CO168" s="135" t="n"/>
      <c r="CP168" s="135" t="n"/>
      <c r="CQ168" s="135" t="n"/>
      <c r="CR168" s="135" t="n"/>
      <c r="CU168" s="36" t="n"/>
      <c r="CV168" s="36" t="n"/>
      <c r="CW168" s="36" t="n"/>
      <c r="CX168" s="36" t="n"/>
      <c r="CY168" s="36" t="n"/>
      <c r="CZ168" s="36" t="n"/>
      <c r="DA168" s="36" t="n"/>
      <c r="DB168" s="36" t="n"/>
      <c r="DC168" s="36" t="n"/>
      <c r="DD168" s="36" t="n"/>
      <c r="DE168" s="36" t="n"/>
      <c r="DF168" s="36" t="n"/>
      <c r="DG168" s="36" t="n"/>
      <c r="DH168" s="36" t="n"/>
      <c r="DI168" s="36" t="n"/>
      <c r="DJ168" s="36" t="n"/>
      <c r="DK168" s="36" t="n"/>
      <c r="DL168" s="36" t="n"/>
      <c r="DM168" s="36" t="n"/>
      <c r="DN168" s="36" t="n"/>
      <c r="DO168" s="36" t="n"/>
      <c r="DP168" s="36" t="n"/>
      <c r="DQ168" s="36" t="n"/>
      <c r="DR168" s="36" t="n"/>
      <c r="DS168" s="36" t="n"/>
      <c r="DT168" s="36" t="n"/>
      <c r="DU168" s="36" t="n"/>
      <c r="DV168" s="36" t="n"/>
      <c r="DW168" s="36" t="n"/>
      <c r="DX168" s="36" t="n"/>
      <c r="DY168" s="36" t="n"/>
      <c r="DZ168" s="36" t="n"/>
      <c r="EA168" s="36" t="n"/>
      <c r="EB168" s="36" t="n"/>
      <c r="EC168" s="36" t="n"/>
      <c r="ED168" s="36" t="n"/>
      <c r="EE168" s="36" t="n"/>
      <c r="EF168" s="36" t="n"/>
      <c r="EG168" s="36" t="n"/>
      <c r="EH168" s="36" t="n"/>
      <c r="EI168" s="36" t="n"/>
      <c r="EJ168" s="36" t="n"/>
      <c r="EK168" s="36" t="n"/>
      <c r="EL168" s="36" t="n"/>
      <c r="EM168" s="36" t="n"/>
      <c r="EN168" s="36" t="n"/>
    </row>
    <row r="169">
      <c r="A169" s="36" t="n"/>
      <c r="B169" s="36" t="n"/>
      <c r="C169" s="144" t="n"/>
      <c r="D169" s="144" t="n"/>
      <c r="E169" s="135" t="n"/>
      <c r="F169" s="135" t="n"/>
      <c r="G169" s="135" t="n"/>
      <c r="H169" s="135" t="n"/>
      <c r="I169" s="135" t="n"/>
      <c r="J169" s="135" t="n"/>
      <c r="K169" s="135" t="n"/>
      <c r="L169" s="135" t="n"/>
      <c r="M169" s="135" t="n"/>
      <c r="N169" s="135" t="n"/>
      <c r="O169" s="135" t="n"/>
      <c r="P169" s="135" t="n"/>
      <c r="Q169" s="135" t="n"/>
      <c r="R169" s="135" t="n"/>
      <c r="S169" s="135" t="n"/>
      <c r="T169" s="135" t="n"/>
      <c r="U169" s="135" t="n"/>
      <c r="V169" s="135" t="n"/>
      <c r="W169" s="135" t="n"/>
      <c r="X169" s="135" t="n"/>
      <c r="Y169" s="135" t="n"/>
      <c r="Z169" s="135" t="n"/>
      <c r="AA169" s="135" t="n"/>
      <c r="AB169" s="135" t="n"/>
      <c r="AC169" s="135" t="n"/>
      <c r="AD169" s="135" t="n"/>
      <c r="AE169" s="135" t="n"/>
      <c r="AF169" s="135" t="n"/>
      <c r="AG169" s="135" t="n"/>
      <c r="AH169" s="135" t="n"/>
      <c r="AI169" s="135" t="n"/>
      <c r="AJ169" s="135" t="n"/>
      <c r="AK169" s="135" t="n"/>
      <c r="AL169" s="135" t="n"/>
      <c r="AM169" s="135" t="n"/>
      <c r="AN169" s="135" t="n"/>
      <c r="AO169" s="135" t="n"/>
      <c r="AP169" s="135" t="n"/>
      <c r="AQ169" s="135" t="n"/>
      <c r="AR169" s="135" t="n"/>
      <c r="AS169" s="135" t="n"/>
      <c r="AT169" s="135" t="n"/>
      <c r="AU169" s="135" t="n"/>
      <c r="AV169" s="135" t="n"/>
      <c r="AW169" s="135" t="n"/>
      <c r="AX169" s="135" t="n"/>
      <c r="AY169" s="135" t="n"/>
      <c r="AZ169" s="135" t="n"/>
      <c r="BA169" s="135" t="n"/>
      <c r="BB169" s="135" t="n"/>
      <c r="BC169" s="135" t="n"/>
      <c r="BD169" s="135" t="n"/>
      <c r="BE169" s="135" t="n"/>
      <c r="BF169" s="135" t="n"/>
      <c r="BG169" s="135" t="n"/>
      <c r="BH169" s="135" t="n"/>
      <c r="BI169" s="135" t="n"/>
      <c r="BJ169" s="135" t="n"/>
      <c r="BK169" s="135" t="n"/>
      <c r="BL169" s="135" t="n"/>
      <c r="BM169" s="135" t="n"/>
      <c r="BN169" s="135" t="n"/>
      <c r="BO169" s="135" t="n"/>
      <c r="BP169" s="135" t="n"/>
      <c r="BQ169" s="135" t="n"/>
      <c r="BR169" s="135" t="n"/>
      <c r="BS169" s="135" t="n"/>
      <c r="BT169" s="135" t="n"/>
      <c r="BU169" s="135" t="n"/>
      <c r="BV169" s="135" t="n"/>
      <c r="BW169" s="135" t="n"/>
      <c r="BX169" s="135" t="n"/>
      <c r="BY169" s="135" t="n"/>
      <c r="BZ169" s="135" t="n"/>
      <c r="CA169" s="135" t="n"/>
      <c r="CB169" s="135" t="n"/>
      <c r="CC169" s="135" t="n"/>
      <c r="CD169" s="135" t="n"/>
      <c r="CE169" s="135" t="n"/>
      <c r="CF169" s="135" t="n"/>
      <c r="CG169" s="135" t="n"/>
      <c r="CH169" s="135" t="n"/>
      <c r="CI169" s="135" t="n"/>
      <c r="CJ169" s="135" t="n"/>
      <c r="CK169" s="135" t="n"/>
      <c r="CL169" s="135" t="n"/>
      <c r="CM169" s="135" t="n"/>
      <c r="CN169" s="135" t="n"/>
      <c r="CO169" s="135" t="n"/>
      <c r="CP169" s="135" t="n"/>
      <c r="CQ169" s="135" t="n"/>
      <c r="CR169" s="135" t="n"/>
      <c r="CU169" s="36" t="n"/>
      <c r="CV169" s="36" t="n"/>
      <c r="CW169" s="36" t="n"/>
      <c r="CX169" s="36" t="n"/>
      <c r="CY169" s="36" t="n"/>
      <c r="CZ169" s="36" t="n"/>
      <c r="DA169" s="36" t="n"/>
      <c r="DB169" s="36" t="n"/>
      <c r="DC169" s="36" t="n"/>
      <c r="DD169" s="36" t="n"/>
      <c r="DE169" s="36" t="n"/>
      <c r="DF169" s="36" t="n"/>
      <c r="DG169" s="36" t="n"/>
      <c r="DH169" s="36" t="n"/>
      <c r="DI169" s="36" t="n"/>
      <c r="DJ169" s="36" t="n"/>
      <c r="DK169" s="36" t="n"/>
      <c r="DL169" s="36" t="n"/>
      <c r="DM169" s="36" t="n"/>
      <c r="DN169" s="36" t="n"/>
      <c r="DO169" s="36" t="n"/>
      <c r="DP169" s="36" t="n"/>
      <c r="DQ169" s="36" t="n"/>
      <c r="DR169" s="36" t="n"/>
      <c r="DS169" s="36" t="n"/>
      <c r="DT169" s="36" t="n"/>
      <c r="DU169" s="36" t="n"/>
      <c r="DV169" s="36" t="n"/>
      <c r="DW169" s="36" t="n"/>
      <c r="DX169" s="36" t="n"/>
      <c r="DY169" s="36" t="n"/>
      <c r="DZ169" s="36" t="n"/>
      <c r="EA169" s="36" t="n"/>
      <c r="EB169" s="36" t="n"/>
      <c r="EC169" s="36" t="n"/>
      <c r="ED169" s="36" t="n"/>
      <c r="EE169" s="36" t="n"/>
      <c r="EF169" s="36" t="n"/>
      <c r="EG169" s="36" t="n"/>
      <c r="EH169" s="36" t="n"/>
      <c r="EI169" s="36" t="n"/>
      <c r="EJ169" s="36" t="n"/>
      <c r="EK169" s="36" t="n"/>
      <c r="EL169" s="36" t="n"/>
      <c r="EM169" s="36" t="n"/>
      <c r="EN169" s="36" t="n"/>
    </row>
    <row r="170">
      <c r="A170" s="36" t="n"/>
      <c r="B170" s="36" t="n"/>
      <c r="C170" s="144" t="n"/>
      <c r="D170" s="144" t="n"/>
      <c r="E170" s="135" t="n"/>
      <c r="F170" s="135" t="n"/>
      <c r="G170" s="135" t="n"/>
      <c r="H170" s="135" t="n"/>
      <c r="I170" s="135" t="n"/>
      <c r="J170" s="135" t="n"/>
      <c r="K170" s="135" t="n"/>
      <c r="L170" s="135" t="n"/>
      <c r="M170" s="135" t="n"/>
      <c r="N170" s="135" t="n"/>
      <c r="O170" s="135" t="n"/>
      <c r="P170" s="135" t="n"/>
      <c r="Q170" s="135" t="n"/>
      <c r="R170" s="135" t="n"/>
      <c r="S170" s="135" t="n"/>
      <c r="T170" s="135" t="n"/>
      <c r="U170" s="135" t="n"/>
      <c r="V170" s="135" t="n"/>
      <c r="W170" s="135" t="n"/>
      <c r="X170" s="135" t="n"/>
      <c r="Y170" s="135" t="n"/>
      <c r="Z170" s="135" t="n"/>
      <c r="AA170" s="135" t="n"/>
      <c r="AB170" s="135" t="n"/>
      <c r="AC170" s="135" t="n"/>
      <c r="AD170" s="135" t="n"/>
      <c r="AE170" s="135" t="n"/>
      <c r="AF170" s="135" t="n"/>
      <c r="AG170" s="135" t="n"/>
      <c r="AH170" s="135" t="n"/>
      <c r="AI170" s="135" t="n"/>
      <c r="AJ170" s="135" t="n"/>
      <c r="AK170" s="135" t="n"/>
      <c r="AL170" s="135" t="n"/>
      <c r="AM170" s="135" t="n"/>
      <c r="AN170" s="135" t="n"/>
      <c r="AO170" s="135" t="n"/>
      <c r="AP170" s="135" t="n"/>
      <c r="AQ170" s="135" t="n"/>
      <c r="AR170" s="135" t="n"/>
      <c r="AS170" s="135" t="n"/>
      <c r="AT170" s="135" t="n"/>
      <c r="AU170" s="135" t="n"/>
      <c r="AV170" s="135" t="n"/>
      <c r="AW170" s="135" t="n"/>
      <c r="AX170" s="135" t="n"/>
      <c r="AY170" s="135" t="n"/>
      <c r="AZ170" s="135" t="n"/>
      <c r="BA170" s="135" t="n"/>
      <c r="BB170" s="135" t="n"/>
      <c r="BC170" s="135" t="n"/>
      <c r="BD170" s="135" t="n"/>
      <c r="BE170" s="135" t="n"/>
      <c r="BF170" s="135" t="n"/>
      <c r="BG170" s="135" t="n"/>
      <c r="BH170" s="135" t="n"/>
      <c r="BI170" s="135" t="n"/>
      <c r="BJ170" s="135" t="n"/>
      <c r="BK170" s="135" t="n"/>
      <c r="BL170" s="135" t="n"/>
      <c r="BM170" s="135" t="n"/>
      <c r="BN170" s="135" t="n"/>
      <c r="BO170" s="135" t="n"/>
      <c r="BP170" s="135" t="n"/>
      <c r="BQ170" s="135" t="n"/>
      <c r="BR170" s="135" t="n"/>
      <c r="BS170" s="135" t="n"/>
      <c r="BT170" s="135" t="n"/>
      <c r="BU170" s="135" t="n"/>
      <c r="BV170" s="135" t="n"/>
      <c r="BW170" s="135" t="n"/>
      <c r="BX170" s="135" t="n"/>
      <c r="BY170" s="135" t="n"/>
      <c r="BZ170" s="135" t="n"/>
      <c r="CA170" s="135" t="n"/>
      <c r="CB170" s="135" t="n"/>
      <c r="CC170" s="135" t="n"/>
      <c r="CD170" s="135" t="n"/>
      <c r="CE170" s="135" t="n"/>
      <c r="CF170" s="135" t="n"/>
      <c r="CG170" s="135" t="n"/>
      <c r="CH170" s="135" t="n"/>
      <c r="CI170" s="135" t="n"/>
      <c r="CJ170" s="135" t="n"/>
      <c r="CK170" s="135" t="n"/>
      <c r="CL170" s="135" t="n"/>
      <c r="CM170" s="135" t="n"/>
      <c r="CN170" s="135" t="n"/>
      <c r="CO170" s="135" t="n"/>
      <c r="CP170" s="135" t="n"/>
      <c r="CQ170" s="135" t="n"/>
      <c r="CR170" s="135" t="n"/>
      <c r="CU170" s="36" t="n"/>
      <c r="CV170" s="36" t="n"/>
      <c r="CW170" s="36" t="n"/>
      <c r="CX170" s="36" t="n"/>
      <c r="CY170" s="36" t="n"/>
      <c r="CZ170" s="36" t="n"/>
      <c r="DA170" s="36" t="n"/>
      <c r="DB170" s="36" t="n"/>
      <c r="DC170" s="36" t="n"/>
      <c r="DD170" s="36" t="n"/>
      <c r="DE170" s="36" t="n"/>
      <c r="DF170" s="36" t="n"/>
      <c r="DG170" s="36" t="n"/>
      <c r="DH170" s="36" t="n"/>
      <c r="DI170" s="36" t="n"/>
      <c r="DJ170" s="36" t="n"/>
      <c r="DK170" s="36" t="n"/>
      <c r="DL170" s="36" t="n"/>
      <c r="DM170" s="36" t="n"/>
      <c r="DN170" s="36" t="n"/>
      <c r="DO170" s="36" t="n"/>
      <c r="DP170" s="36" t="n"/>
      <c r="DQ170" s="36" t="n"/>
      <c r="DR170" s="36" t="n"/>
      <c r="DS170" s="36" t="n"/>
      <c r="DT170" s="36" t="n"/>
      <c r="DU170" s="36" t="n"/>
      <c r="DV170" s="36" t="n"/>
      <c r="DW170" s="36" t="n"/>
      <c r="DX170" s="36" t="n"/>
      <c r="DY170" s="36" t="n"/>
      <c r="DZ170" s="36" t="n"/>
      <c r="EA170" s="36" t="n"/>
      <c r="EB170" s="36" t="n"/>
      <c r="EC170" s="36" t="n"/>
      <c r="ED170" s="36" t="n"/>
      <c r="EE170" s="36" t="n"/>
      <c r="EF170" s="36" t="n"/>
      <c r="EG170" s="36" t="n"/>
      <c r="EH170" s="36" t="n"/>
      <c r="EI170" s="36" t="n"/>
      <c r="EJ170" s="36" t="n"/>
      <c r="EK170" s="36" t="n"/>
      <c r="EL170" s="36" t="n"/>
      <c r="EM170" s="36" t="n"/>
      <c r="EN170" s="36" t="n"/>
    </row>
    <row r="171">
      <c r="A171" s="36" t="n"/>
      <c r="B171" s="36" t="n"/>
      <c r="C171" s="144" t="n"/>
      <c r="D171" s="144" t="n"/>
      <c r="E171" s="135" t="n"/>
      <c r="F171" s="135" t="n"/>
      <c r="G171" s="135" t="n"/>
      <c r="H171" s="135" t="n"/>
      <c r="I171" s="135" t="n"/>
      <c r="J171" s="135" t="n"/>
      <c r="K171" s="135" t="n"/>
      <c r="L171" s="135" t="n"/>
      <c r="M171" s="135" t="n"/>
      <c r="N171" s="135" t="n"/>
      <c r="O171" s="135" t="n"/>
      <c r="P171" s="135" t="n"/>
      <c r="Q171" s="135" t="n"/>
      <c r="R171" s="135" t="n"/>
      <c r="S171" s="135" t="n"/>
      <c r="T171" s="135" t="n"/>
      <c r="U171" s="135" t="n"/>
      <c r="V171" s="135" t="n"/>
      <c r="W171" s="135" t="n"/>
      <c r="X171" s="135" t="n"/>
      <c r="Y171" s="135" t="n"/>
      <c r="Z171" s="135" t="n"/>
      <c r="AA171" s="135" t="n"/>
      <c r="AB171" s="135" t="n"/>
      <c r="AC171" s="135" t="n"/>
      <c r="AD171" s="135" t="n"/>
      <c r="AE171" s="135" t="n"/>
      <c r="AF171" s="135" t="n"/>
      <c r="AG171" s="135" t="n"/>
      <c r="AH171" s="135" t="n"/>
      <c r="AI171" s="135" t="n"/>
      <c r="AJ171" s="135" t="n"/>
      <c r="AK171" s="135" t="n"/>
      <c r="AL171" s="135" t="n"/>
      <c r="AM171" s="135" t="n"/>
      <c r="AN171" s="135" t="n"/>
      <c r="AO171" s="135" t="n"/>
      <c r="AP171" s="135" t="n"/>
      <c r="AQ171" s="135" t="n"/>
      <c r="AR171" s="135" t="n"/>
      <c r="AS171" s="135" t="n"/>
      <c r="AT171" s="135" t="n"/>
      <c r="AU171" s="135" t="n"/>
      <c r="AV171" s="135" t="n"/>
      <c r="AW171" s="135" t="n"/>
      <c r="AX171" s="135" t="n"/>
      <c r="AY171" s="135" t="n"/>
      <c r="AZ171" s="135" t="n"/>
      <c r="BA171" s="135" t="n"/>
      <c r="BB171" s="135" t="n"/>
      <c r="BC171" s="135" t="n"/>
      <c r="BD171" s="135" t="n"/>
      <c r="BE171" s="135" t="n"/>
      <c r="BF171" s="135" t="n"/>
      <c r="BG171" s="135" t="n"/>
      <c r="BH171" s="135" t="n"/>
      <c r="BI171" s="135" t="n"/>
      <c r="BJ171" s="135" t="n"/>
      <c r="BK171" s="135" t="n"/>
      <c r="BL171" s="135" t="n"/>
      <c r="BM171" s="135" t="n"/>
      <c r="BN171" s="135" t="n"/>
      <c r="BO171" s="135" t="n"/>
      <c r="BP171" s="135" t="n"/>
      <c r="BQ171" s="135" t="n"/>
      <c r="BR171" s="135" t="n"/>
      <c r="BS171" s="135" t="n"/>
      <c r="BT171" s="135" t="n"/>
      <c r="BU171" s="135" t="n"/>
      <c r="BV171" s="135" t="n"/>
      <c r="BW171" s="135" t="n"/>
      <c r="BX171" s="135" t="n"/>
      <c r="BY171" s="135" t="n"/>
      <c r="BZ171" s="135" t="n"/>
      <c r="CA171" s="135" t="n"/>
      <c r="CB171" s="135" t="n"/>
      <c r="CC171" s="135" t="n"/>
      <c r="CD171" s="135" t="n"/>
      <c r="CE171" s="135" t="n"/>
      <c r="CF171" s="135" t="n"/>
      <c r="CG171" s="135" t="n"/>
      <c r="CH171" s="135" t="n"/>
      <c r="CI171" s="135" t="n"/>
      <c r="CJ171" s="135" t="n"/>
      <c r="CK171" s="135" t="n"/>
      <c r="CL171" s="135" t="n"/>
      <c r="CM171" s="135" t="n"/>
      <c r="CN171" s="135" t="n"/>
      <c r="CO171" s="135" t="n"/>
      <c r="CP171" s="135" t="n"/>
      <c r="CQ171" s="135" t="n"/>
      <c r="CR171" s="135" t="n"/>
      <c r="CU171" s="36" t="n"/>
      <c r="CV171" s="36" t="n"/>
      <c r="CW171" s="36" t="n"/>
      <c r="CX171" s="36" t="n"/>
      <c r="CY171" s="36" t="n"/>
      <c r="CZ171" s="36" t="n"/>
      <c r="DA171" s="36" t="n"/>
      <c r="DB171" s="36" t="n"/>
      <c r="DC171" s="36" t="n"/>
      <c r="DD171" s="36" t="n"/>
      <c r="DE171" s="36" t="n"/>
      <c r="DF171" s="36" t="n"/>
      <c r="DG171" s="36" t="n"/>
      <c r="DH171" s="36" t="n"/>
      <c r="DI171" s="36" t="n"/>
      <c r="DJ171" s="36" t="n"/>
      <c r="DK171" s="36" t="n"/>
      <c r="DL171" s="36" t="n"/>
      <c r="DM171" s="36" t="n"/>
      <c r="DN171" s="36" t="n"/>
      <c r="DO171" s="36" t="n"/>
      <c r="DP171" s="36" t="n"/>
      <c r="DQ171" s="36" t="n"/>
      <c r="DR171" s="36" t="n"/>
      <c r="DS171" s="36" t="n"/>
      <c r="DT171" s="36" t="n"/>
      <c r="DU171" s="36" t="n"/>
      <c r="DV171" s="36" t="n"/>
      <c r="DW171" s="36" t="n"/>
      <c r="DX171" s="36" t="n"/>
      <c r="DY171" s="36" t="n"/>
      <c r="DZ171" s="36" t="n"/>
      <c r="EA171" s="36" t="n"/>
      <c r="EB171" s="36" t="n"/>
      <c r="EC171" s="36" t="n"/>
      <c r="ED171" s="36" t="n"/>
      <c r="EE171" s="36" t="n"/>
      <c r="EF171" s="36" t="n"/>
      <c r="EG171" s="36" t="n"/>
      <c r="EH171" s="36" t="n"/>
      <c r="EI171" s="36" t="n"/>
      <c r="EJ171" s="36" t="n"/>
      <c r="EK171" s="36" t="n"/>
      <c r="EL171" s="36" t="n"/>
      <c r="EM171" s="36" t="n"/>
      <c r="EN171" s="36" t="n"/>
    </row>
    <row r="172">
      <c r="A172" s="36" t="n"/>
      <c r="B172" s="36" t="n"/>
      <c r="C172" s="144" t="n"/>
      <c r="D172" s="144" t="n"/>
      <c r="E172" s="135" t="n"/>
      <c r="F172" s="135" t="n"/>
      <c r="G172" s="135" t="n"/>
      <c r="H172" s="135" t="n"/>
      <c r="I172" s="135" t="n"/>
      <c r="J172" s="135" t="n"/>
      <c r="K172" s="135" t="n"/>
      <c r="L172" s="135" t="n"/>
      <c r="M172" s="135" t="n"/>
      <c r="N172" s="135" t="n"/>
      <c r="O172" s="135" t="n"/>
      <c r="P172" s="135" t="n"/>
      <c r="Q172" s="135" t="n"/>
      <c r="R172" s="135" t="n"/>
      <c r="S172" s="135" t="n"/>
      <c r="T172" s="135" t="n"/>
      <c r="U172" s="135" t="n"/>
      <c r="V172" s="135" t="n"/>
      <c r="W172" s="135" t="n"/>
      <c r="X172" s="135" t="n"/>
      <c r="Y172" s="135" t="n"/>
      <c r="Z172" s="135" t="n"/>
      <c r="AA172" s="135" t="n"/>
      <c r="AB172" s="135" t="n"/>
      <c r="AC172" s="135" t="n"/>
      <c r="AD172" s="135" t="n"/>
      <c r="AE172" s="135" t="n"/>
      <c r="AF172" s="135" t="n"/>
      <c r="AG172" s="135" t="n"/>
      <c r="AH172" s="135" t="n"/>
      <c r="AI172" s="135" t="n"/>
      <c r="AJ172" s="135" t="n"/>
      <c r="AK172" s="135" t="n"/>
      <c r="AL172" s="135" t="n"/>
      <c r="AM172" s="135" t="n"/>
      <c r="AN172" s="135" t="n"/>
      <c r="AO172" s="135" t="n"/>
      <c r="AP172" s="135" t="n"/>
      <c r="AQ172" s="135" t="n"/>
      <c r="AR172" s="135" t="n"/>
      <c r="AS172" s="135" t="n"/>
      <c r="AT172" s="135" t="n"/>
      <c r="AU172" s="135" t="n"/>
      <c r="AV172" s="135" t="n"/>
      <c r="AW172" s="135" t="n"/>
      <c r="AX172" s="135" t="n"/>
      <c r="AY172" s="135" t="n"/>
      <c r="AZ172" s="135" t="n"/>
      <c r="BA172" s="135" t="n"/>
      <c r="BB172" s="135" t="n"/>
      <c r="BC172" s="135" t="n"/>
      <c r="BD172" s="135" t="n"/>
      <c r="BE172" s="135" t="n"/>
      <c r="BF172" s="135" t="n"/>
      <c r="BG172" s="135" t="n"/>
      <c r="BH172" s="135" t="n"/>
      <c r="BI172" s="135" t="n"/>
      <c r="BJ172" s="135" t="n"/>
      <c r="BK172" s="135" t="n"/>
      <c r="BL172" s="135" t="n"/>
      <c r="BM172" s="135" t="n"/>
      <c r="BN172" s="135" t="n"/>
      <c r="BO172" s="135" t="n"/>
      <c r="BP172" s="135" t="n"/>
      <c r="BQ172" s="135" t="n"/>
      <c r="BR172" s="135" t="n"/>
      <c r="BS172" s="135" t="n"/>
      <c r="BT172" s="135" t="n"/>
      <c r="BU172" s="135" t="n"/>
      <c r="BV172" s="135" t="n"/>
      <c r="BW172" s="135" t="n"/>
      <c r="BX172" s="135" t="n"/>
      <c r="BY172" s="135" t="n"/>
      <c r="BZ172" s="135" t="n"/>
      <c r="CA172" s="135" t="n"/>
      <c r="CB172" s="135" t="n"/>
      <c r="CC172" s="135" t="n"/>
      <c r="CD172" s="135" t="n"/>
      <c r="CE172" s="135" t="n"/>
      <c r="CF172" s="135" t="n"/>
      <c r="CG172" s="135" t="n"/>
      <c r="CH172" s="135" t="n"/>
      <c r="CI172" s="135" t="n"/>
      <c r="CJ172" s="135" t="n"/>
      <c r="CK172" s="135" t="n"/>
      <c r="CL172" s="135" t="n"/>
      <c r="CM172" s="135" t="n"/>
      <c r="CN172" s="135" t="n"/>
      <c r="CO172" s="135" t="n"/>
      <c r="CP172" s="135" t="n"/>
      <c r="CQ172" s="135" t="n"/>
      <c r="CR172" s="135" t="n"/>
      <c r="CU172" s="36" t="n"/>
      <c r="CV172" s="36" t="n"/>
      <c r="CW172" s="36" t="n"/>
      <c r="CX172" s="36" t="n"/>
      <c r="CY172" s="36" t="n"/>
      <c r="CZ172" s="36" t="n"/>
      <c r="DA172" s="36" t="n"/>
      <c r="DB172" s="36" t="n"/>
      <c r="DC172" s="36" t="n"/>
      <c r="DD172" s="36" t="n"/>
      <c r="DE172" s="36" t="n"/>
      <c r="DF172" s="36" t="n"/>
      <c r="DG172" s="36" t="n"/>
      <c r="DH172" s="36" t="n"/>
      <c r="DI172" s="36" t="n"/>
      <c r="DJ172" s="36" t="n"/>
      <c r="DK172" s="36" t="n"/>
      <c r="DL172" s="36" t="n"/>
      <c r="DM172" s="36" t="n"/>
      <c r="DN172" s="36" t="n"/>
      <c r="DO172" s="36" t="n"/>
      <c r="DP172" s="36" t="n"/>
      <c r="DQ172" s="36" t="n"/>
      <c r="DR172" s="36" t="n"/>
      <c r="DS172" s="36" t="n"/>
      <c r="DT172" s="36" t="n"/>
      <c r="DU172" s="36" t="n"/>
      <c r="DV172" s="36" t="n"/>
      <c r="DW172" s="36" t="n"/>
      <c r="DX172" s="36" t="n"/>
      <c r="DY172" s="36" t="n"/>
      <c r="DZ172" s="36" t="n"/>
      <c r="EA172" s="36" t="n"/>
      <c r="EB172" s="36" t="n"/>
      <c r="EC172" s="36" t="n"/>
      <c r="ED172" s="36" t="n"/>
      <c r="EE172" s="36" t="n"/>
      <c r="EF172" s="36" t="n"/>
      <c r="EG172" s="36" t="n"/>
      <c r="EH172" s="36" t="n"/>
      <c r="EI172" s="36" t="n"/>
      <c r="EJ172" s="36" t="n"/>
      <c r="EK172" s="36" t="n"/>
      <c r="EL172" s="36" t="n"/>
      <c r="EM172" s="36" t="n"/>
      <c r="EN172" s="36" t="n"/>
    </row>
    <row r="173">
      <c r="A173" s="36" t="n"/>
      <c r="B173" s="36" t="n"/>
      <c r="C173" s="144" t="n"/>
      <c r="D173" s="144" t="n"/>
      <c r="E173" s="135" t="n"/>
      <c r="F173" s="135" t="n"/>
      <c r="G173" s="135" t="n"/>
      <c r="H173" s="135" t="n"/>
      <c r="I173" s="135" t="n"/>
      <c r="J173" s="135" t="n"/>
      <c r="K173" s="135" t="n"/>
      <c r="L173" s="135" t="n"/>
      <c r="M173" s="135" t="n"/>
      <c r="N173" s="135" t="n"/>
      <c r="O173" s="135" t="n"/>
      <c r="P173" s="135" t="n"/>
      <c r="Q173" s="135" t="n"/>
      <c r="R173" s="135" t="n"/>
      <c r="S173" s="135" t="n"/>
      <c r="T173" s="135" t="n"/>
      <c r="U173" s="135" t="n"/>
      <c r="V173" s="135" t="n"/>
      <c r="W173" s="135" t="n"/>
      <c r="X173" s="135" t="n"/>
      <c r="Y173" s="135" t="n"/>
      <c r="Z173" s="135" t="n"/>
      <c r="AA173" s="135" t="n"/>
      <c r="AB173" s="135" t="n"/>
      <c r="AC173" s="135" t="n"/>
      <c r="AD173" s="135" t="n"/>
      <c r="AE173" s="135" t="n"/>
      <c r="AF173" s="135" t="n"/>
      <c r="AG173" s="135" t="n"/>
      <c r="AH173" s="135" t="n"/>
      <c r="AI173" s="135" t="n"/>
      <c r="AJ173" s="135" t="n"/>
      <c r="AK173" s="135" t="n"/>
      <c r="AL173" s="135" t="n"/>
      <c r="AM173" s="135" t="n"/>
      <c r="AN173" s="135" t="n"/>
      <c r="AO173" s="135" t="n"/>
      <c r="AP173" s="135" t="n"/>
      <c r="AQ173" s="135" t="n"/>
      <c r="AR173" s="135" t="n"/>
      <c r="AS173" s="135" t="n"/>
      <c r="AT173" s="135" t="n"/>
      <c r="AU173" s="135" t="n"/>
      <c r="AV173" s="135" t="n"/>
      <c r="AW173" s="135" t="n"/>
      <c r="AX173" s="135" t="n"/>
      <c r="AY173" s="135" t="n"/>
      <c r="AZ173" s="135" t="n"/>
      <c r="BA173" s="135" t="n"/>
      <c r="BB173" s="135" t="n"/>
      <c r="BC173" s="135" t="n"/>
      <c r="BD173" s="135" t="n"/>
      <c r="BE173" s="135" t="n"/>
      <c r="BF173" s="135" t="n"/>
      <c r="BG173" s="135" t="n"/>
      <c r="BH173" s="135" t="n"/>
      <c r="BI173" s="135" t="n"/>
      <c r="BJ173" s="135" t="n"/>
      <c r="BK173" s="135" t="n"/>
      <c r="BL173" s="135" t="n"/>
      <c r="BM173" s="135" t="n"/>
      <c r="BN173" s="135" t="n"/>
      <c r="BO173" s="135" t="n"/>
      <c r="BP173" s="135" t="n"/>
      <c r="BQ173" s="135" t="n"/>
      <c r="BR173" s="135" t="n"/>
      <c r="BS173" s="135" t="n"/>
      <c r="BT173" s="135" t="n"/>
      <c r="BU173" s="135" t="n"/>
      <c r="BV173" s="135" t="n"/>
      <c r="BW173" s="135" t="n"/>
      <c r="BX173" s="135" t="n"/>
      <c r="BY173" s="135" t="n"/>
      <c r="BZ173" s="135" t="n"/>
      <c r="CA173" s="135" t="n"/>
      <c r="CB173" s="135" t="n"/>
      <c r="CC173" s="135" t="n"/>
      <c r="CD173" s="135" t="n"/>
      <c r="CE173" s="135" t="n"/>
      <c r="CF173" s="135" t="n"/>
      <c r="CG173" s="135" t="n"/>
      <c r="CH173" s="135" t="n"/>
      <c r="CI173" s="135" t="n"/>
      <c r="CJ173" s="135" t="n"/>
      <c r="CK173" s="135" t="n"/>
      <c r="CL173" s="135" t="n"/>
      <c r="CM173" s="135" t="n"/>
      <c r="CN173" s="135" t="n"/>
      <c r="CO173" s="135" t="n"/>
      <c r="CP173" s="135" t="n"/>
      <c r="CQ173" s="135" t="n"/>
      <c r="CR173" s="135" t="n"/>
      <c r="CU173" s="36" t="n"/>
      <c r="CV173" s="36" t="n"/>
      <c r="CW173" s="36" t="n"/>
      <c r="CX173" s="36" t="n"/>
      <c r="CY173" s="36" t="n"/>
      <c r="CZ173" s="36" t="n"/>
      <c r="DA173" s="36" t="n"/>
      <c r="DB173" s="36" t="n"/>
      <c r="DC173" s="36" t="n"/>
      <c r="DD173" s="36" t="n"/>
      <c r="DE173" s="36" t="n"/>
      <c r="DF173" s="36" t="n"/>
      <c r="DG173" s="36" t="n"/>
      <c r="DH173" s="36" t="n"/>
      <c r="DI173" s="36" t="n"/>
      <c r="DJ173" s="36" t="n"/>
      <c r="DK173" s="36" t="n"/>
      <c r="DL173" s="36" t="n"/>
      <c r="DM173" s="36" t="n"/>
      <c r="DN173" s="36" t="n"/>
      <c r="DO173" s="36" t="n"/>
      <c r="DP173" s="36" t="n"/>
      <c r="DQ173" s="36" t="n"/>
      <c r="DR173" s="36" t="n"/>
      <c r="DS173" s="36" t="n"/>
      <c r="DT173" s="36" t="n"/>
      <c r="DU173" s="36" t="n"/>
      <c r="DV173" s="36" t="n"/>
      <c r="DW173" s="36" t="n"/>
      <c r="DX173" s="36" t="n"/>
      <c r="DY173" s="36" t="n"/>
      <c r="DZ173" s="36" t="n"/>
      <c r="EA173" s="36" t="n"/>
      <c r="EB173" s="36" t="n"/>
      <c r="EC173" s="36" t="n"/>
      <c r="ED173" s="36" t="n"/>
      <c r="EE173" s="36" t="n"/>
      <c r="EF173" s="36" t="n"/>
      <c r="EG173" s="36" t="n"/>
      <c r="EH173" s="36" t="n"/>
      <c r="EI173" s="36" t="n"/>
      <c r="EJ173" s="36" t="n"/>
      <c r="EK173" s="36" t="n"/>
      <c r="EL173" s="36" t="n"/>
      <c r="EM173" s="36" t="n"/>
      <c r="EN173" s="36" t="n"/>
    </row>
    <row r="174">
      <c r="A174" s="36" t="n"/>
      <c r="B174" s="36" t="n"/>
      <c r="C174" s="144" t="n"/>
      <c r="D174" s="144" t="n"/>
      <c r="E174" s="135" t="n"/>
      <c r="F174" s="135" t="n"/>
      <c r="G174" s="135" t="n"/>
      <c r="H174" s="135" t="n"/>
      <c r="I174" s="135" t="n"/>
      <c r="J174" s="135" t="n"/>
      <c r="K174" s="135" t="n"/>
      <c r="L174" s="135" t="n"/>
      <c r="M174" s="135" t="n"/>
      <c r="N174" s="135" t="n"/>
      <c r="O174" s="135" t="n"/>
      <c r="P174" s="135" t="n"/>
      <c r="Q174" s="135" t="n"/>
      <c r="R174" s="135" t="n"/>
      <c r="S174" s="135" t="n"/>
      <c r="T174" s="135" t="n"/>
      <c r="U174" s="135" t="n"/>
      <c r="V174" s="135" t="n"/>
      <c r="W174" s="135" t="n"/>
      <c r="X174" s="135" t="n"/>
      <c r="Y174" s="135" t="n"/>
      <c r="Z174" s="135" t="n"/>
      <c r="AA174" s="135" t="n"/>
      <c r="AB174" s="135" t="n"/>
      <c r="AC174" s="135" t="n"/>
      <c r="AD174" s="135" t="n"/>
      <c r="AE174" s="135" t="n"/>
      <c r="AF174" s="135" t="n"/>
      <c r="AG174" s="135" t="n"/>
      <c r="AH174" s="135" t="n"/>
      <c r="AI174" s="135" t="n"/>
      <c r="AJ174" s="135" t="n"/>
      <c r="AK174" s="135" t="n"/>
      <c r="AL174" s="135" t="n"/>
      <c r="AM174" s="135" t="n"/>
      <c r="AN174" s="135" t="n"/>
      <c r="AO174" s="135" t="n"/>
      <c r="AP174" s="135" t="n"/>
      <c r="AQ174" s="135" t="n"/>
      <c r="AR174" s="135" t="n"/>
      <c r="AS174" s="135" t="n"/>
      <c r="AT174" s="135" t="n"/>
      <c r="AU174" s="135" t="n"/>
      <c r="AV174" s="135" t="n"/>
      <c r="AW174" s="135" t="n"/>
      <c r="AX174" s="135" t="n"/>
      <c r="AY174" s="135" t="n"/>
      <c r="AZ174" s="135" t="n"/>
      <c r="BA174" s="135" t="n"/>
      <c r="BB174" s="135" t="n"/>
      <c r="BC174" s="135" t="n"/>
      <c r="BD174" s="135" t="n"/>
      <c r="BE174" s="135" t="n"/>
      <c r="BF174" s="135" t="n"/>
      <c r="BG174" s="135" t="n"/>
      <c r="BH174" s="135" t="n"/>
      <c r="BI174" s="135" t="n"/>
      <c r="BJ174" s="135" t="n"/>
      <c r="BK174" s="135" t="n"/>
      <c r="BL174" s="135" t="n"/>
      <c r="BM174" s="135" t="n"/>
      <c r="BN174" s="135" t="n"/>
      <c r="BO174" s="135" t="n"/>
      <c r="BP174" s="135" t="n"/>
      <c r="BQ174" s="135" t="n"/>
      <c r="BR174" s="135" t="n"/>
      <c r="BS174" s="135" t="n"/>
      <c r="BT174" s="135" t="n"/>
      <c r="BU174" s="135" t="n"/>
      <c r="BV174" s="135" t="n"/>
      <c r="BW174" s="135" t="n"/>
      <c r="BX174" s="135" t="n"/>
      <c r="BY174" s="135" t="n"/>
      <c r="BZ174" s="135" t="n"/>
      <c r="CA174" s="135" t="n"/>
      <c r="CB174" s="135" t="n"/>
      <c r="CC174" s="135" t="n"/>
      <c r="CD174" s="135" t="n"/>
      <c r="CE174" s="135" t="n"/>
      <c r="CF174" s="135" t="n"/>
      <c r="CG174" s="135" t="n"/>
      <c r="CH174" s="135" t="n"/>
      <c r="CI174" s="135" t="n"/>
      <c r="CJ174" s="135" t="n"/>
      <c r="CK174" s="135" t="n"/>
      <c r="CL174" s="135" t="n"/>
      <c r="CM174" s="135" t="n"/>
      <c r="CN174" s="135" t="n"/>
      <c r="CO174" s="135" t="n"/>
      <c r="CP174" s="135" t="n"/>
      <c r="CQ174" s="135" t="n"/>
      <c r="CR174" s="135" t="n"/>
      <c r="CU174" s="36" t="n"/>
      <c r="CV174" s="36" t="n"/>
      <c r="CW174" s="36" t="n"/>
      <c r="CX174" s="36" t="n"/>
      <c r="CY174" s="36" t="n"/>
      <c r="CZ174" s="36" t="n"/>
      <c r="DA174" s="36" t="n"/>
      <c r="DB174" s="36" t="n"/>
      <c r="DC174" s="36" t="n"/>
      <c r="DD174" s="36" t="n"/>
      <c r="DE174" s="36" t="n"/>
      <c r="DF174" s="36" t="n"/>
      <c r="DG174" s="36" t="n"/>
      <c r="DH174" s="36" t="n"/>
      <c r="DI174" s="36" t="n"/>
      <c r="DJ174" s="36" t="n"/>
      <c r="DK174" s="36" t="n"/>
      <c r="DL174" s="36" t="n"/>
      <c r="DM174" s="36" t="n"/>
      <c r="DN174" s="36" t="n"/>
      <c r="DO174" s="36" t="n"/>
      <c r="DP174" s="36" t="n"/>
      <c r="DQ174" s="36" t="n"/>
      <c r="DR174" s="36" t="n"/>
      <c r="DS174" s="36" t="n"/>
      <c r="DT174" s="36" t="n"/>
      <c r="DU174" s="36" t="n"/>
      <c r="DV174" s="36" t="n"/>
      <c r="DW174" s="36" t="n"/>
      <c r="DX174" s="36" t="n"/>
      <c r="DY174" s="36" t="n"/>
      <c r="DZ174" s="36" t="n"/>
      <c r="EA174" s="36" t="n"/>
      <c r="EB174" s="36" t="n"/>
      <c r="EC174" s="36" t="n"/>
      <c r="ED174" s="36" t="n"/>
      <c r="EE174" s="36" t="n"/>
      <c r="EF174" s="36" t="n"/>
      <c r="EG174" s="36" t="n"/>
      <c r="EH174" s="36" t="n"/>
      <c r="EI174" s="36" t="n"/>
      <c r="EJ174" s="36" t="n"/>
      <c r="EK174" s="36" t="n"/>
      <c r="EL174" s="36" t="n"/>
      <c r="EM174" s="36" t="n"/>
      <c r="EN174" s="36" t="n"/>
    </row>
    <row r="175">
      <c r="A175" s="36" t="n"/>
      <c r="B175" s="36" t="n"/>
      <c r="C175" s="144" t="n"/>
      <c r="D175" s="144" t="n"/>
      <c r="E175" s="135" t="n"/>
      <c r="F175" s="135" t="n"/>
      <c r="G175" s="135" t="n"/>
      <c r="H175" s="135" t="n"/>
      <c r="I175" s="135" t="n"/>
      <c r="J175" s="135" t="n"/>
      <c r="K175" s="135" t="n"/>
      <c r="L175" s="135" t="n"/>
      <c r="M175" s="135" t="n"/>
      <c r="N175" s="135" t="n"/>
      <c r="O175" s="135" t="n"/>
      <c r="P175" s="135" t="n"/>
      <c r="Q175" s="135" t="n"/>
      <c r="R175" s="135" t="n"/>
      <c r="S175" s="135" t="n"/>
      <c r="T175" s="135" t="n"/>
      <c r="U175" s="135" t="n"/>
      <c r="V175" s="135" t="n"/>
      <c r="W175" s="135" t="n"/>
      <c r="X175" s="135" t="n"/>
      <c r="Y175" s="135" t="n"/>
      <c r="Z175" s="135" t="n"/>
      <c r="AA175" s="135" t="n"/>
      <c r="AB175" s="135" t="n"/>
      <c r="AC175" s="135" t="n"/>
      <c r="AD175" s="135" t="n"/>
      <c r="AE175" s="135" t="n"/>
      <c r="AF175" s="135" t="n"/>
      <c r="AG175" s="135" t="n"/>
      <c r="AH175" s="135" t="n"/>
      <c r="AI175" s="135" t="n"/>
      <c r="AJ175" s="135" t="n"/>
      <c r="AK175" s="135" t="n"/>
      <c r="AL175" s="135" t="n"/>
      <c r="AM175" s="135" t="n"/>
      <c r="AN175" s="135" t="n"/>
      <c r="AO175" s="135" t="n"/>
      <c r="AP175" s="135" t="n"/>
      <c r="AQ175" s="135" t="n"/>
      <c r="AR175" s="135" t="n"/>
      <c r="AS175" s="135" t="n"/>
      <c r="AT175" s="135" t="n"/>
      <c r="AU175" s="135" t="n"/>
      <c r="AV175" s="135" t="n"/>
      <c r="AW175" s="135" t="n"/>
      <c r="AX175" s="135" t="n"/>
      <c r="AY175" s="135" t="n"/>
      <c r="AZ175" s="135" t="n"/>
      <c r="BA175" s="135" t="n"/>
      <c r="BB175" s="135" t="n"/>
      <c r="BC175" s="135" t="n"/>
      <c r="BD175" s="135" t="n"/>
      <c r="BE175" s="135" t="n"/>
      <c r="BF175" s="135" t="n"/>
      <c r="BG175" s="135" t="n"/>
      <c r="BH175" s="135" t="n"/>
      <c r="BI175" s="135" t="n"/>
      <c r="BJ175" s="135" t="n"/>
      <c r="BK175" s="135" t="n"/>
      <c r="BL175" s="135" t="n"/>
      <c r="BM175" s="135" t="n"/>
      <c r="BN175" s="135" t="n"/>
      <c r="BO175" s="135" t="n"/>
      <c r="BP175" s="135" t="n"/>
      <c r="BQ175" s="135" t="n"/>
      <c r="BR175" s="135" t="n"/>
      <c r="BS175" s="135" t="n"/>
      <c r="BT175" s="135" t="n"/>
      <c r="BU175" s="135" t="n"/>
      <c r="BV175" s="135" t="n"/>
      <c r="BW175" s="135" t="n"/>
      <c r="BX175" s="135" t="n"/>
      <c r="BY175" s="135" t="n"/>
      <c r="BZ175" s="135" t="n"/>
      <c r="CA175" s="135" t="n"/>
      <c r="CB175" s="135" t="n"/>
      <c r="CC175" s="135" t="n"/>
      <c r="CD175" s="135" t="n"/>
      <c r="CE175" s="135" t="n"/>
      <c r="CF175" s="135" t="n"/>
      <c r="CG175" s="135" t="n"/>
      <c r="CH175" s="135" t="n"/>
      <c r="CI175" s="135" t="n"/>
      <c r="CJ175" s="135" t="n"/>
      <c r="CK175" s="135" t="n"/>
      <c r="CL175" s="135" t="n"/>
      <c r="CM175" s="135" t="n"/>
      <c r="CN175" s="135" t="n"/>
      <c r="CO175" s="135" t="n"/>
      <c r="CP175" s="135" t="n"/>
      <c r="CQ175" s="135" t="n"/>
      <c r="CR175" s="135" t="n"/>
      <c r="CU175" s="36" t="n"/>
      <c r="CV175" s="36" t="n"/>
      <c r="CW175" s="36" t="n"/>
      <c r="CX175" s="36" t="n"/>
      <c r="CY175" s="36" t="n"/>
      <c r="CZ175" s="36" t="n"/>
      <c r="DA175" s="36" t="n"/>
      <c r="DB175" s="36" t="n"/>
      <c r="DC175" s="36" t="n"/>
      <c r="DD175" s="36" t="n"/>
      <c r="DE175" s="36" t="n"/>
      <c r="DF175" s="36" t="n"/>
      <c r="DG175" s="36" t="n"/>
      <c r="DH175" s="36" t="n"/>
      <c r="DI175" s="36" t="n"/>
      <c r="DJ175" s="36" t="n"/>
      <c r="DK175" s="36" t="n"/>
      <c r="DL175" s="36" t="n"/>
      <c r="DM175" s="36" t="n"/>
      <c r="DN175" s="36" t="n"/>
      <c r="DO175" s="36" t="n"/>
      <c r="DP175" s="36" t="n"/>
      <c r="DQ175" s="36" t="n"/>
      <c r="DR175" s="36" t="n"/>
      <c r="DS175" s="36" t="n"/>
      <c r="DT175" s="36" t="n"/>
      <c r="DU175" s="36" t="n"/>
      <c r="DV175" s="36" t="n"/>
      <c r="DW175" s="36" t="n"/>
      <c r="DX175" s="36" t="n"/>
      <c r="DY175" s="36" t="n"/>
      <c r="DZ175" s="36" t="n"/>
      <c r="EA175" s="36" t="n"/>
      <c r="EB175" s="36" t="n"/>
      <c r="EC175" s="36" t="n"/>
      <c r="ED175" s="36" t="n"/>
      <c r="EE175" s="36" t="n"/>
      <c r="EF175" s="36" t="n"/>
      <c r="EG175" s="36" t="n"/>
      <c r="EH175" s="36" t="n"/>
      <c r="EI175" s="36" t="n"/>
      <c r="EJ175" s="36" t="n"/>
      <c r="EK175" s="36" t="n"/>
      <c r="EL175" s="36" t="n"/>
      <c r="EM175" s="36" t="n"/>
      <c r="EN175" s="36" t="n"/>
    </row>
    <row r="176">
      <c r="A176" s="36" t="n"/>
      <c r="B176" s="36" t="n"/>
      <c r="C176" s="144" t="n"/>
      <c r="D176" s="144" t="n"/>
      <c r="E176" s="135" t="n"/>
      <c r="F176" s="135" t="n"/>
      <c r="G176" s="135" t="n"/>
      <c r="H176" s="135" t="n"/>
      <c r="I176" s="135" t="n"/>
      <c r="J176" s="135" t="n"/>
      <c r="K176" s="135" t="n"/>
      <c r="L176" s="135" t="n"/>
      <c r="M176" s="135" t="n"/>
      <c r="N176" s="135" t="n"/>
      <c r="O176" s="135" t="n"/>
      <c r="P176" s="135" t="n"/>
      <c r="Q176" s="135" t="n"/>
      <c r="R176" s="135" t="n"/>
      <c r="S176" s="135" t="n"/>
      <c r="T176" s="135" t="n"/>
      <c r="U176" s="135" t="n"/>
      <c r="V176" s="135" t="n"/>
      <c r="W176" s="135" t="n"/>
      <c r="X176" s="135" t="n"/>
      <c r="Y176" s="135" t="n"/>
      <c r="Z176" s="135" t="n"/>
      <c r="AA176" s="135" t="n"/>
      <c r="AB176" s="135" t="n"/>
      <c r="AC176" s="135" t="n"/>
      <c r="AD176" s="135" t="n"/>
      <c r="AE176" s="135" t="n"/>
      <c r="AF176" s="135" t="n"/>
      <c r="AG176" s="135" t="n"/>
      <c r="AH176" s="135" t="n"/>
      <c r="AI176" s="135" t="n"/>
      <c r="AJ176" s="135" t="n"/>
      <c r="AK176" s="135" t="n"/>
      <c r="AL176" s="135" t="n"/>
      <c r="AM176" s="135" t="n"/>
      <c r="AN176" s="135" t="n"/>
      <c r="AO176" s="135" t="n"/>
      <c r="AP176" s="135" t="n"/>
      <c r="AQ176" s="135" t="n"/>
      <c r="AR176" s="135" t="n"/>
      <c r="AS176" s="135" t="n"/>
      <c r="AT176" s="135" t="n"/>
      <c r="AU176" s="135" t="n"/>
      <c r="AV176" s="135" t="n"/>
      <c r="AW176" s="135" t="n"/>
      <c r="AX176" s="135" t="n"/>
      <c r="AY176" s="135" t="n"/>
      <c r="AZ176" s="135" t="n"/>
      <c r="BA176" s="135" t="n"/>
      <c r="BB176" s="135" t="n"/>
      <c r="BC176" s="135" t="n"/>
      <c r="BD176" s="135" t="n"/>
      <c r="BE176" s="135" t="n"/>
      <c r="BF176" s="135" t="n"/>
      <c r="BG176" s="135" t="n"/>
      <c r="BH176" s="135" t="n"/>
      <c r="BI176" s="135" t="n"/>
      <c r="BJ176" s="135" t="n"/>
      <c r="BK176" s="135" t="n"/>
      <c r="BL176" s="135" t="n"/>
      <c r="BM176" s="135" t="n"/>
      <c r="BN176" s="135" t="n"/>
      <c r="BO176" s="135" t="n"/>
      <c r="BP176" s="135" t="n"/>
      <c r="BQ176" s="135" t="n"/>
      <c r="BR176" s="135" t="n"/>
      <c r="BS176" s="135" t="n"/>
      <c r="BT176" s="135" t="n"/>
      <c r="BU176" s="135" t="n"/>
      <c r="BV176" s="135" t="n"/>
      <c r="BW176" s="135" t="n"/>
      <c r="BX176" s="135" t="n"/>
      <c r="BY176" s="135" t="n"/>
      <c r="BZ176" s="135" t="n"/>
      <c r="CA176" s="135" t="n"/>
      <c r="CB176" s="135" t="n"/>
      <c r="CC176" s="135" t="n"/>
      <c r="CD176" s="135" t="n"/>
      <c r="CE176" s="135" t="n"/>
      <c r="CF176" s="135" t="n"/>
      <c r="CG176" s="135" t="n"/>
      <c r="CH176" s="135" t="n"/>
      <c r="CI176" s="135" t="n"/>
      <c r="CJ176" s="135" t="n"/>
      <c r="CK176" s="135" t="n"/>
      <c r="CL176" s="135" t="n"/>
      <c r="CM176" s="135" t="n"/>
      <c r="CN176" s="135" t="n"/>
      <c r="CO176" s="135" t="n"/>
      <c r="CP176" s="135" t="n"/>
      <c r="CQ176" s="135" t="n"/>
      <c r="CR176" s="135" t="n"/>
      <c r="CU176" s="36" t="n"/>
      <c r="CV176" s="36" t="n"/>
      <c r="CW176" s="36" t="n"/>
      <c r="CX176" s="36" t="n"/>
      <c r="CY176" s="36" t="n"/>
      <c r="CZ176" s="36" t="n"/>
      <c r="DA176" s="36" t="n"/>
      <c r="DB176" s="36" t="n"/>
      <c r="DC176" s="36" t="n"/>
      <c r="DD176" s="36" t="n"/>
      <c r="DE176" s="36" t="n"/>
      <c r="DF176" s="36" t="n"/>
      <c r="DG176" s="36" t="n"/>
      <c r="DH176" s="36" t="n"/>
      <c r="DI176" s="36" t="n"/>
      <c r="DJ176" s="36" t="n"/>
      <c r="DK176" s="36" t="n"/>
      <c r="DL176" s="36" t="n"/>
      <c r="DM176" s="36" t="n"/>
      <c r="DN176" s="36" t="n"/>
      <c r="DO176" s="36" t="n"/>
      <c r="DP176" s="36" t="n"/>
      <c r="DQ176" s="36" t="n"/>
      <c r="DR176" s="36" t="n"/>
      <c r="DS176" s="36" t="n"/>
      <c r="DT176" s="36" t="n"/>
      <c r="DU176" s="36" t="n"/>
      <c r="DV176" s="36" t="n"/>
      <c r="DW176" s="36" t="n"/>
      <c r="DX176" s="36" t="n"/>
      <c r="DY176" s="36" t="n"/>
      <c r="DZ176" s="36" t="n"/>
      <c r="EA176" s="36" t="n"/>
      <c r="EB176" s="36" t="n"/>
      <c r="EC176" s="36" t="n"/>
      <c r="ED176" s="36" t="n"/>
      <c r="EE176" s="36" t="n"/>
      <c r="EF176" s="36" t="n"/>
      <c r="EG176" s="36" t="n"/>
      <c r="EH176" s="36" t="n"/>
      <c r="EI176" s="36" t="n"/>
      <c r="EJ176" s="36" t="n"/>
      <c r="EK176" s="36" t="n"/>
      <c r="EL176" s="36" t="n"/>
      <c r="EM176" s="36" t="n"/>
      <c r="EN176" s="36" t="n"/>
    </row>
    <row r="177">
      <c r="A177" s="36" t="n"/>
      <c r="B177" s="36" t="n"/>
      <c r="C177" s="144" t="n"/>
      <c r="D177" s="144" t="n"/>
      <c r="E177" s="135" t="n"/>
      <c r="F177" s="135" t="n"/>
      <c r="G177" s="135" t="n"/>
      <c r="H177" s="135" t="n"/>
      <c r="I177" s="135" t="n"/>
      <c r="J177" s="135" t="n"/>
      <c r="K177" s="135" t="n"/>
      <c r="L177" s="135" t="n"/>
      <c r="M177" s="135" t="n"/>
      <c r="N177" s="135" t="n"/>
      <c r="O177" s="135" t="n"/>
      <c r="P177" s="135" t="n"/>
      <c r="Q177" s="135" t="n"/>
      <c r="R177" s="135" t="n"/>
      <c r="S177" s="135" t="n"/>
      <c r="T177" s="135" t="n"/>
      <c r="U177" s="135" t="n"/>
      <c r="V177" s="135" t="n"/>
      <c r="W177" s="135" t="n"/>
      <c r="X177" s="135" t="n"/>
      <c r="Y177" s="135" t="n"/>
      <c r="Z177" s="135" t="n"/>
      <c r="AA177" s="135" t="n"/>
      <c r="AB177" s="135" t="n"/>
      <c r="AC177" s="135" t="n"/>
      <c r="AD177" s="135" t="n"/>
      <c r="AE177" s="135" t="n"/>
      <c r="AF177" s="135" t="n"/>
      <c r="AG177" s="135" t="n"/>
      <c r="AH177" s="135" t="n"/>
      <c r="AI177" s="135" t="n"/>
      <c r="AJ177" s="135" t="n"/>
      <c r="AK177" s="135" t="n"/>
      <c r="AL177" s="135" t="n"/>
      <c r="AM177" s="135" t="n"/>
      <c r="AN177" s="135" t="n"/>
      <c r="AO177" s="135" t="n"/>
      <c r="AP177" s="135" t="n"/>
      <c r="AQ177" s="135" t="n"/>
      <c r="AR177" s="135" t="n"/>
      <c r="AS177" s="135" t="n"/>
      <c r="AT177" s="135" t="n"/>
      <c r="AU177" s="135" t="n"/>
      <c r="AV177" s="135" t="n"/>
      <c r="AW177" s="135" t="n"/>
      <c r="AX177" s="135" t="n"/>
      <c r="AY177" s="135" t="n"/>
      <c r="AZ177" s="135" t="n"/>
      <c r="BA177" s="135" t="n"/>
      <c r="BB177" s="135" t="n"/>
      <c r="BC177" s="135" t="n"/>
      <c r="BD177" s="135" t="n"/>
      <c r="BE177" s="135" t="n"/>
      <c r="BF177" s="135" t="n"/>
      <c r="BG177" s="135" t="n"/>
      <c r="BH177" s="135" t="n"/>
      <c r="BI177" s="135" t="n"/>
      <c r="BJ177" s="135" t="n"/>
      <c r="BK177" s="135" t="n"/>
      <c r="BL177" s="135" t="n"/>
      <c r="BM177" s="135" t="n"/>
      <c r="BN177" s="135" t="n"/>
      <c r="BO177" s="135" t="n"/>
      <c r="BP177" s="135" t="n"/>
      <c r="BQ177" s="135" t="n"/>
      <c r="BR177" s="135" t="n"/>
      <c r="BS177" s="135" t="n"/>
      <c r="BT177" s="135" t="n"/>
      <c r="BU177" s="135" t="n"/>
      <c r="BV177" s="135" t="n"/>
      <c r="BW177" s="135" t="n"/>
      <c r="BX177" s="135" t="n"/>
      <c r="BY177" s="135" t="n"/>
      <c r="BZ177" s="135" t="n"/>
      <c r="CA177" s="135" t="n"/>
      <c r="CB177" s="135" t="n"/>
      <c r="CC177" s="135" t="n"/>
      <c r="CD177" s="135" t="n"/>
      <c r="CE177" s="135" t="n"/>
      <c r="CF177" s="135" t="n"/>
      <c r="CG177" s="135" t="n"/>
      <c r="CH177" s="135" t="n"/>
      <c r="CI177" s="135" t="n"/>
      <c r="CJ177" s="135" t="n"/>
      <c r="CK177" s="135" t="n"/>
      <c r="CL177" s="135" t="n"/>
      <c r="CM177" s="135" t="n"/>
      <c r="CN177" s="135" t="n"/>
      <c r="CO177" s="135" t="n"/>
      <c r="CP177" s="135" t="n"/>
      <c r="CQ177" s="135" t="n"/>
      <c r="CR177" s="135" t="n"/>
      <c r="CU177" s="36" t="n"/>
      <c r="CV177" s="36" t="n"/>
      <c r="CW177" s="36" t="n"/>
      <c r="CX177" s="36" t="n"/>
      <c r="CY177" s="36" t="n"/>
      <c r="CZ177" s="36" t="n"/>
      <c r="DA177" s="36" t="n"/>
      <c r="DB177" s="36" t="n"/>
      <c r="DC177" s="36" t="n"/>
      <c r="DD177" s="36" t="n"/>
      <c r="DE177" s="36" t="n"/>
      <c r="DF177" s="36" t="n"/>
      <c r="DG177" s="36" t="n"/>
      <c r="DH177" s="36" t="n"/>
      <c r="DI177" s="36" t="n"/>
      <c r="DJ177" s="36" t="n"/>
      <c r="DK177" s="36" t="n"/>
      <c r="DL177" s="36" t="n"/>
      <c r="DM177" s="36" t="n"/>
      <c r="DN177" s="36" t="n"/>
      <c r="DO177" s="36" t="n"/>
      <c r="DP177" s="36" t="n"/>
      <c r="DQ177" s="36" t="n"/>
      <c r="DR177" s="36" t="n"/>
      <c r="DS177" s="36" t="n"/>
      <c r="DT177" s="36" t="n"/>
      <c r="DU177" s="36" t="n"/>
      <c r="DV177" s="36" t="n"/>
      <c r="DW177" s="36" t="n"/>
      <c r="DX177" s="36" t="n"/>
      <c r="DY177" s="36" t="n"/>
      <c r="DZ177" s="36" t="n"/>
      <c r="EA177" s="36" t="n"/>
      <c r="EB177" s="36" t="n"/>
      <c r="EC177" s="36" t="n"/>
      <c r="ED177" s="36" t="n"/>
      <c r="EE177" s="36" t="n"/>
      <c r="EF177" s="36" t="n"/>
      <c r="EG177" s="36" t="n"/>
      <c r="EH177" s="36" t="n"/>
      <c r="EI177" s="36" t="n"/>
      <c r="EJ177" s="36" t="n"/>
      <c r="EK177" s="36" t="n"/>
      <c r="EL177" s="36" t="n"/>
      <c r="EM177" s="36" t="n"/>
      <c r="EN177" s="36" t="n"/>
    </row>
    <row r="178">
      <c r="A178" s="36" t="n"/>
      <c r="B178" s="36" t="n"/>
      <c r="C178" s="144" t="n"/>
      <c r="D178" s="144" t="n"/>
      <c r="E178" s="135" t="n"/>
      <c r="F178" s="135" t="n"/>
      <c r="G178" s="135" t="n"/>
      <c r="H178" s="135" t="n"/>
      <c r="I178" s="135" t="n"/>
      <c r="J178" s="135" t="n"/>
      <c r="K178" s="135" t="n"/>
      <c r="L178" s="135" t="n"/>
      <c r="M178" s="135" t="n"/>
      <c r="N178" s="135" t="n"/>
      <c r="O178" s="135" t="n"/>
      <c r="P178" s="135" t="n"/>
      <c r="Q178" s="135" t="n"/>
      <c r="R178" s="135" t="n"/>
      <c r="S178" s="135" t="n"/>
      <c r="T178" s="135" t="n"/>
      <c r="U178" s="135" t="n"/>
      <c r="V178" s="135" t="n"/>
      <c r="W178" s="135" t="n"/>
      <c r="X178" s="135" t="n"/>
      <c r="Y178" s="135" t="n"/>
      <c r="Z178" s="135" t="n"/>
      <c r="AA178" s="135" t="n"/>
      <c r="AB178" s="135" t="n"/>
      <c r="AC178" s="135" t="n"/>
      <c r="AD178" s="135" t="n"/>
      <c r="AE178" s="135" t="n"/>
      <c r="AF178" s="135" t="n"/>
      <c r="AG178" s="135" t="n"/>
      <c r="AH178" s="135" t="n"/>
      <c r="AI178" s="135" t="n"/>
      <c r="AJ178" s="135" t="n"/>
      <c r="AK178" s="135" t="n"/>
      <c r="AL178" s="135" t="n"/>
      <c r="AM178" s="135" t="n"/>
      <c r="AN178" s="135" t="n"/>
      <c r="AO178" s="135" t="n"/>
      <c r="AP178" s="135" t="n"/>
      <c r="AQ178" s="135" t="n"/>
      <c r="AR178" s="135" t="n"/>
      <c r="AS178" s="135" t="n"/>
      <c r="AT178" s="135" t="n"/>
      <c r="AU178" s="135" t="n"/>
      <c r="AV178" s="135" t="n"/>
      <c r="AW178" s="135" t="n"/>
      <c r="AX178" s="135" t="n"/>
      <c r="AY178" s="135" t="n"/>
      <c r="AZ178" s="135" t="n"/>
      <c r="BA178" s="135" t="n"/>
      <c r="BB178" s="135" t="n"/>
      <c r="BC178" s="135" t="n"/>
      <c r="BD178" s="135" t="n"/>
      <c r="BE178" s="135" t="n"/>
      <c r="BF178" s="135" t="n"/>
      <c r="BG178" s="135" t="n"/>
      <c r="BH178" s="135" t="n"/>
      <c r="BI178" s="135" t="n"/>
      <c r="BJ178" s="135" t="n"/>
      <c r="BK178" s="135" t="n"/>
      <c r="BL178" s="135" t="n"/>
      <c r="BM178" s="135" t="n"/>
      <c r="BN178" s="135" t="n"/>
      <c r="BO178" s="135" t="n"/>
      <c r="BP178" s="135" t="n"/>
      <c r="BQ178" s="135" t="n"/>
      <c r="BR178" s="135" t="n"/>
      <c r="BS178" s="135" t="n"/>
      <c r="BT178" s="135" t="n"/>
      <c r="BU178" s="135" t="n"/>
      <c r="BV178" s="135" t="n"/>
      <c r="BW178" s="135" t="n"/>
      <c r="BX178" s="135" t="n"/>
      <c r="BY178" s="135" t="n"/>
      <c r="BZ178" s="135" t="n"/>
      <c r="CA178" s="135" t="n"/>
      <c r="CB178" s="135" t="n"/>
      <c r="CC178" s="135" t="n"/>
      <c r="CD178" s="135" t="n"/>
      <c r="CE178" s="135" t="n"/>
      <c r="CF178" s="135" t="n"/>
      <c r="CG178" s="135" t="n"/>
      <c r="CH178" s="135" t="n"/>
      <c r="CI178" s="135" t="n"/>
      <c r="CJ178" s="135" t="n"/>
      <c r="CK178" s="135" t="n"/>
      <c r="CL178" s="135" t="n"/>
      <c r="CM178" s="135" t="n"/>
      <c r="CN178" s="135" t="n"/>
      <c r="CO178" s="135" t="n"/>
      <c r="CP178" s="135" t="n"/>
      <c r="CQ178" s="135" t="n"/>
      <c r="CR178" s="135" t="n"/>
      <c r="CU178" s="36" t="n"/>
      <c r="CV178" s="36" t="n"/>
      <c r="CW178" s="36" t="n"/>
      <c r="CX178" s="36" t="n"/>
      <c r="CY178" s="36" t="n"/>
      <c r="CZ178" s="36" t="n"/>
      <c r="DA178" s="36" t="n"/>
      <c r="DB178" s="36" t="n"/>
      <c r="DC178" s="36" t="n"/>
      <c r="DD178" s="36" t="n"/>
      <c r="DE178" s="36" t="n"/>
      <c r="DF178" s="36" t="n"/>
      <c r="DG178" s="36" t="n"/>
      <c r="DH178" s="36" t="n"/>
      <c r="DI178" s="36" t="n"/>
      <c r="DJ178" s="36" t="n"/>
      <c r="DK178" s="36" t="n"/>
      <c r="DL178" s="36" t="n"/>
      <c r="DM178" s="36" t="n"/>
      <c r="DN178" s="36" t="n"/>
      <c r="DO178" s="36" t="n"/>
      <c r="DP178" s="36" t="n"/>
      <c r="DQ178" s="36" t="n"/>
      <c r="DR178" s="36" t="n"/>
      <c r="DS178" s="36" t="n"/>
      <c r="DT178" s="36" t="n"/>
      <c r="DU178" s="36" t="n"/>
      <c r="DV178" s="36" t="n"/>
      <c r="DW178" s="36" t="n"/>
      <c r="DX178" s="36" t="n"/>
      <c r="DY178" s="36" t="n"/>
      <c r="DZ178" s="36" t="n"/>
      <c r="EA178" s="36" t="n"/>
      <c r="EB178" s="36" t="n"/>
      <c r="EC178" s="36" t="n"/>
      <c r="ED178" s="36" t="n"/>
      <c r="EE178" s="36" t="n"/>
      <c r="EF178" s="36" t="n"/>
      <c r="EG178" s="36" t="n"/>
      <c r="EH178" s="36" t="n"/>
      <c r="EI178" s="36" t="n"/>
      <c r="EJ178" s="36" t="n"/>
      <c r="EK178" s="36" t="n"/>
      <c r="EL178" s="36" t="n"/>
      <c r="EM178" s="36" t="n"/>
      <c r="EN178" s="36" t="n"/>
    </row>
    <row r="179">
      <c r="A179" s="36" t="n"/>
      <c r="B179" s="36" t="n"/>
      <c r="C179" s="144" t="n"/>
      <c r="D179" s="144" t="n"/>
      <c r="E179" s="135" t="n"/>
      <c r="F179" s="135" t="n"/>
      <c r="G179" s="135" t="n"/>
      <c r="H179" s="135" t="n"/>
      <c r="I179" s="135" t="n"/>
      <c r="J179" s="135" t="n"/>
      <c r="K179" s="135" t="n"/>
      <c r="L179" s="135" t="n"/>
      <c r="M179" s="135" t="n"/>
      <c r="N179" s="135" t="n"/>
      <c r="O179" s="135" t="n"/>
      <c r="P179" s="135" t="n"/>
      <c r="Q179" s="135" t="n"/>
      <c r="R179" s="135" t="n"/>
      <c r="S179" s="135" t="n"/>
      <c r="T179" s="135" t="n"/>
      <c r="U179" s="135" t="n"/>
      <c r="V179" s="135" t="n"/>
      <c r="W179" s="135" t="n"/>
      <c r="X179" s="135" t="n"/>
      <c r="Y179" s="135" t="n"/>
      <c r="Z179" s="135" t="n"/>
      <c r="AA179" s="135" t="n"/>
      <c r="AB179" s="135" t="n"/>
      <c r="AC179" s="135" t="n"/>
      <c r="AD179" s="135" t="n"/>
      <c r="AE179" s="135" t="n"/>
      <c r="AF179" s="135" t="n"/>
      <c r="AG179" s="135" t="n"/>
      <c r="AH179" s="135" t="n"/>
      <c r="AI179" s="135" t="n"/>
      <c r="AJ179" s="135" t="n"/>
      <c r="AK179" s="135" t="n"/>
      <c r="AL179" s="135" t="n"/>
      <c r="AM179" s="135" t="n"/>
      <c r="AN179" s="135" t="n"/>
      <c r="AO179" s="135" t="n"/>
      <c r="AP179" s="135" t="n"/>
      <c r="AQ179" s="135" t="n"/>
      <c r="AR179" s="135" t="n"/>
      <c r="AS179" s="135" t="n"/>
      <c r="AT179" s="135" t="n"/>
      <c r="AU179" s="135" t="n"/>
      <c r="AV179" s="135" t="n"/>
      <c r="AW179" s="135" t="n"/>
      <c r="AX179" s="135" t="n"/>
      <c r="AY179" s="135" t="n"/>
      <c r="AZ179" s="135" t="n"/>
      <c r="BA179" s="135" t="n"/>
      <c r="BB179" s="135" t="n"/>
      <c r="BC179" s="135" t="n"/>
      <c r="BD179" s="135" t="n"/>
      <c r="BE179" s="135" t="n"/>
      <c r="BF179" s="135" t="n"/>
      <c r="BG179" s="135" t="n"/>
      <c r="BH179" s="135" t="n"/>
      <c r="BI179" s="135" t="n"/>
      <c r="BJ179" s="135" t="n"/>
      <c r="BK179" s="135" t="n"/>
      <c r="BL179" s="135" t="n"/>
      <c r="BM179" s="135" t="n"/>
      <c r="BN179" s="135" t="n"/>
      <c r="BO179" s="135" t="n"/>
      <c r="BP179" s="135" t="n"/>
      <c r="BQ179" s="135" t="n"/>
      <c r="BR179" s="135" t="n"/>
      <c r="BS179" s="135" t="n"/>
      <c r="BT179" s="135" t="n"/>
      <c r="BU179" s="135" t="n"/>
      <c r="BV179" s="135" t="n"/>
      <c r="BW179" s="135" t="n"/>
      <c r="BX179" s="135" t="n"/>
      <c r="BY179" s="135" t="n"/>
      <c r="BZ179" s="135" t="n"/>
      <c r="CA179" s="135" t="n"/>
      <c r="CB179" s="135" t="n"/>
      <c r="CC179" s="135" t="n"/>
      <c r="CD179" s="135" t="n"/>
      <c r="CE179" s="135" t="n"/>
      <c r="CF179" s="135" t="n"/>
      <c r="CG179" s="135" t="n"/>
      <c r="CH179" s="135" t="n"/>
      <c r="CI179" s="135" t="n"/>
      <c r="CJ179" s="135" t="n"/>
      <c r="CK179" s="135" t="n"/>
      <c r="CL179" s="135" t="n"/>
      <c r="CM179" s="135" t="n"/>
      <c r="CN179" s="135" t="n"/>
      <c r="CO179" s="135" t="n"/>
      <c r="CP179" s="135" t="n"/>
      <c r="CQ179" s="135" t="n"/>
      <c r="CR179" s="135" t="n"/>
      <c r="CU179" s="36" t="n"/>
      <c r="CV179" s="36" t="n"/>
      <c r="CW179" s="36" t="n"/>
      <c r="CX179" s="36" t="n"/>
      <c r="CY179" s="36" t="n"/>
      <c r="CZ179" s="36" t="n"/>
      <c r="DA179" s="36" t="n"/>
      <c r="DB179" s="36" t="n"/>
      <c r="DC179" s="36" t="n"/>
      <c r="DD179" s="36" t="n"/>
      <c r="DE179" s="36" t="n"/>
      <c r="DF179" s="36" t="n"/>
      <c r="DG179" s="36" t="n"/>
      <c r="DH179" s="36" t="n"/>
      <c r="DI179" s="36" t="n"/>
      <c r="DJ179" s="36" t="n"/>
      <c r="DK179" s="36" t="n"/>
      <c r="DL179" s="36" t="n"/>
      <c r="DM179" s="36" t="n"/>
      <c r="DN179" s="36" t="n"/>
      <c r="DO179" s="36" t="n"/>
      <c r="DP179" s="36" t="n"/>
      <c r="DQ179" s="36" t="n"/>
      <c r="DR179" s="36" t="n"/>
      <c r="DS179" s="36" t="n"/>
      <c r="DT179" s="36" t="n"/>
      <c r="DU179" s="36" t="n"/>
      <c r="DV179" s="36" t="n"/>
      <c r="DW179" s="36" t="n"/>
      <c r="DX179" s="36" t="n"/>
      <c r="DY179" s="36" t="n"/>
      <c r="DZ179" s="36" t="n"/>
      <c r="EA179" s="36" t="n"/>
      <c r="EB179" s="36" t="n"/>
      <c r="EC179" s="36" t="n"/>
      <c r="ED179" s="36" t="n"/>
      <c r="EE179" s="36" t="n"/>
      <c r="EF179" s="36" t="n"/>
      <c r="EG179" s="36" t="n"/>
      <c r="EH179" s="36" t="n"/>
      <c r="EI179" s="36" t="n"/>
      <c r="EJ179" s="36" t="n"/>
      <c r="EK179" s="36" t="n"/>
      <c r="EL179" s="36" t="n"/>
      <c r="EM179" s="36" t="n"/>
      <c r="EN179" s="36" t="n"/>
    </row>
    <row r="180">
      <c r="A180" s="36" t="n"/>
      <c r="B180" s="36" t="n"/>
      <c r="C180" s="144" t="n"/>
      <c r="D180" s="144" t="n"/>
      <c r="E180" s="135" t="n"/>
      <c r="F180" s="135" t="n"/>
      <c r="G180" s="135" t="n"/>
      <c r="H180" s="135" t="n"/>
      <c r="I180" s="135" t="n"/>
      <c r="J180" s="135" t="n"/>
      <c r="K180" s="135" t="n"/>
      <c r="L180" s="135" t="n"/>
      <c r="M180" s="135" t="n"/>
      <c r="N180" s="135" t="n"/>
      <c r="O180" s="135" t="n"/>
      <c r="P180" s="135" t="n"/>
      <c r="Q180" s="135" t="n"/>
      <c r="R180" s="135" t="n"/>
      <c r="S180" s="135" t="n"/>
      <c r="T180" s="135" t="n"/>
      <c r="U180" s="135" t="n"/>
      <c r="V180" s="135" t="n"/>
      <c r="W180" s="135" t="n"/>
      <c r="X180" s="135" t="n"/>
      <c r="Y180" s="135" t="n"/>
      <c r="Z180" s="135" t="n"/>
      <c r="AA180" s="135" t="n"/>
      <c r="AB180" s="135" t="n"/>
      <c r="AC180" s="135" t="n"/>
      <c r="AD180" s="135" t="n"/>
      <c r="AE180" s="135" t="n"/>
      <c r="AF180" s="135" t="n"/>
      <c r="AG180" s="135" t="n"/>
      <c r="AH180" s="135" t="n"/>
      <c r="AI180" s="135" t="n"/>
      <c r="AJ180" s="135" t="n"/>
      <c r="AK180" s="135" t="n"/>
      <c r="AL180" s="135" t="n"/>
      <c r="AM180" s="135" t="n"/>
      <c r="AN180" s="135" t="n"/>
      <c r="AO180" s="135" t="n"/>
      <c r="AP180" s="135" t="n"/>
      <c r="AQ180" s="135" t="n"/>
      <c r="AR180" s="135" t="n"/>
      <c r="AS180" s="135" t="n"/>
      <c r="AT180" s="135" t="n"/>
      <c r="AU180" s="135" t="n"/>
      <c r="AV180" s="135" t="n"/>
      <c r="AW180" s="135" t="n"/>
      <c r="AX180" s="135" t="n"/>
      <c r="AY180" s="135" t="n"/>
      <c r="AZ180" s="135" t="n"/>
      <c r="BA180" s="135" t="n"/>
      <c r="BB180" s="135" t="n"/>
      <c r="BC180" s="135" t="n"/>
      <c r="BD180" s="135" t="n"/>
      <c r="BE180" s="135" t="n"/>
      <c r="BF180" s="135" t="n"/>
      <c r="BG180" s="135" t="n"/>
      <c r="BH180" s="135" t="n"/>
      <c r="BI180" s="135" t="n"/>
      <c r="BJ180" s="135" t="n"/>
      <c r="BK180" s="135" t="n"/>
      <c r="BL180" s="135" t="n"/>
      <c r="BM180" s="135" t="n"/>
      <c r="BN180" s="135" t="n"/>
      <c r="BO180" s="135" t="n"/>
      <c r="BP180" s="135" t="n"/>
      <c r="BQ180" s="135" t="n"/>
      <c r="BR180" s="135" t="n"/>
      <c r="BS180" s="135" t="n"/>
      <c r="BT180" s="135" t="n"/>
      <c r="BU180" s="135" t="n"/>
      <c r="BV180" s="135" t="n"/>
      <c r="BW180" s="135" t="n"/>
      <c r="BX180" s="135" t="n"/>
      <c r="BY180" s="135" t="n"/>
      <c r="BZ180" s="135" t="n"/>
      <c r="CA180" s="135" t="n"/>
      <c r="CB180" s="135" t="n"/>
      <c r="CC180" s="135" t="n"/>
      <c r="CD180" s="135" t="n"/>
      <c r="CE180" s="135" t="n"/>
      <c r="CF180" s="135" t="n"/>
      <c r="CG180" s="135" t="n"/>
      <c r="CH180" s="135" t="n"/>
      <c r="CI180" s="135" t="n"/>
      <c r="CJ180" s="135" t="n"/>
      <c r="CK180" s="135" t="n"/>
      <c r="CL180" s="135" t="n"/>
      <c r="CM180" s="135" t="n"/>
      <c r="CN180" s="135" t="n"/>
      <c r="CO180" s="135" t="n"/>
      <c r="CP180" s="135" t="n"/>
      <c r="CQ180" s="135" t="n"/>
      <c r="CR180" s="135" t="n"/>
      <c r="CU180" s="36" t="n"/>
      <c r="CV180" s="36" t="n"/>
      <c r="CW180" s="36" t="n"/>
      <c r="CX180" s="36" t="n"/>
      <c r="CY180" s="36" t="n"/>
      <c r="CZ180" s="36" t="n"/>
      <c r="DA180" s="36" t="n"/>
      <c r="DB180" s="36" t="n"/>
      <c r="DC180" s="36" t="n"/>
      <c r="DD180" s="36" t="n"/>
      <c r="DE180" s="36" t="n"/>
      <c r="DF180" s="36" t="n"/>
      <c r="DG180" s="36" t="n"/>
      <c r="DH180" s="36" t="n"/>
      <c r="DI180" s="36" t="n"/>
      <c r="DJ180" s="36" t="n"/>
      <c r="DK180" s="36" t="n"/>
      <c r="DL180" s="36" t="n"/>
      <c r="DM180" s="36" t="n"/>
      <c r="DN180" s="36" t="n"/>
      <c r="DO180" s="36" t="n"/>
      <c r="DP180" s="36" t="n"/>
      <c r="DQ180" s="36" t="n"/>
      <c r="DR180" s="36" t="n"/>
      <c r="DS180" s="36" t="n"/>
      <c r="DT180" s="36" t="n"/>
      <c r="DU180" s="36" t="n"/>
      <c r="DV180" s="36" t="n"/>
      <c r="DW180" s="36" t="n"/>
      <c r="DX180" s="36" t="n"/>
      <c r="DY180" s="36" t="n"/>
      <c r="DZ180" s="36" t="n"/>
      <c r="EA180" s="36" t="n"/>
      <c r="EB180" s="36" t="n"/>
      <c r="EC180" s="36" t="n"/>
      <c r="ED180" s="36" t="n"/>
      <c r="EE180" s="36" t="n"/>
      <c r="EF180" s="36" t="n"/>
      <c r="EG180" s="36" t="n"/>
      <c r="EH180" s="36" t="n"/>
      <c r="EI180" s="36" t="n"/>
      <c r="EJ180" s="36" t="n"/>
      <c r="EK180" s="36" t="n"/>
      <c r="EL180" s="36" t="n"/>
      <c r="EM180" s="36" t="n"/>
      <c r="EN180" s="36" t="n"/>
    </row>
    <row r="181">
      <c r="A181" s="36" t="n"/>
      <c r="B181" s="36" t="n"/>
      <c r="C181" s="144" t="n"/>
      <c r="D181" s="144" t="n"/>
      <c r="E181" s="135" t="n"/>
      <c r="F181" s="135" t="n"/>
      <c r="G181" s="135" t="n"/>
      <c r="H181" s="135" t="n"/>
      <c r="I181" s="135" t="n"/>
      <c r="J181" s="135" t="n"/>
      <c r="K181" s="135" t="n"/>
      <c r="L181" s="135" t="n"/>
      <c r="M181" s="135" t="n"/>
      <c r="N181" s="135" t="n"/>
      <c r="O181" s="135" t="n"/>
      <c r="P181" s="135" t="n"/>
      <c r="Q181" s="135" t="n"/>
      <c r="R181" s="135" t="n"/>
      <c r="S181" s="135" t="n"/>
      <c r="T181" s="135" t="n"/>
      <c r="U181" s="135" t="n"/>
      <c r="V181" s="135" t="n"/>
      <c r="W181" s="135" t="n"/>
      <c r="X181" s="135" t="n"/>
      <c r="Y181" s="135" t="n"/>
      <c r="Z181" s="135" t="n"/>
      <c r="AA181" s="135" t="n"/>
      <c r="AB181" s="135" t="n"/>
      <c r="AC181" s="135" t="n"/>
      <c r="AD181" s="135" t="n"/>
      <c r="AE181" s="135" t="n"/>
      <c r="AF181" s="135" t="n"/>
      <c r="AG181" s="135" t="n"/>
      <c r="AH181" s="135" t="n"/>
      <c r="AI181" s="135" t="n"/>
      <c r="AJ181" s="135" t="n"/>
      <c r="AK181" s="135" t="n"/>
      <c r="AL181" s="135" t="n"/>
      <c r="AM181" s="135" t="n"/>
      <c r="AN181" s="135" t="n"/>
      <c r="AO181" s="135" t="n"/>
      <c r="AP181" s="135" t="n"/>
      <c r="AQ181" s="135" t="n"/>
      <c r="AR181" s="135" t="n"/>
      <c r="AS181" s="135" t="n"/>
      <c r="AT181" s="135" t="n"/>
      <c r="AU181" s="135" t="n"/>
      <c r="AV181" s="135" t="n"/>
      <c r="AW181" s="135" t="n"/>
      <c r="AX181" s="135" t="n"/>
      <c r="AY181" s="135" t="n"/>
      <c r="AZ181" s="135" t="n"/>
      <c r="BA181" s="135" t="n"/>
      <c r="BB181" s="135" t="n"/>
      <c r="BC181" s="135" t="n"/>
      <c r="BD181" s="135" t="n"/>
      <c r="BE181" s="135" t="n"/>
      <c r="BF181" s="135" t="n"/>
      <c r="BG181" s="135" t="n"/>
      <c r="BH181" s="135" t="n"/>
      <c r="BI181" s="135" t="n"/>
      <c r="BJ181" s="135" t="n"/>
      <c r="BK181" s="135" t="n"/>
      <c r="BL181" s="135" t="n"/>
      <c r="BM181" s="135" t="n"/>
      <c r="BN181" s="135" t="n"/>
      <c r="BO181" s="135" t="n"/>
      <c r="BP181" s="135" t="n"/>
      <c r="BQ181" s="135" t="n"/>
      <c r="BR181" s="135" t="n"/>
      <c r="BS181" s="135" t="n"/>
      <c r="BT181" s="135" t="n"/>
      <c r="BU181" s="135" t="n"/>
      <c r="BV181" s="135" t="n"/>
      <c r="BW181" s="135" t="n"/>
      <c r="BX181" s="135" t="n"/>
      <c r="BY181" s="135" t="n"/>
      <c r="BZ181" s="135" t="n"/>
      <c r="CA181" s="135" t="n"/>
      <c r="CB181" s="135" t="n"/>
      <c r="CC181" s="135" t="n"/>
      <c r="CD181" s="135" t="n"/>
      <c r="CE181" s="135" t="n"/>
      <c r="CF181" s="135" t="n"/>
      <c r="CG181" s="135" t="n"/>
      <c r="CH181" s="135" t="n"/>
      <c r="CI181" s="135" t="n"/>
      <c r="CJ181" s="135" t="n"/>
      <c r="CK181" s="135" t="n"/>
      <c r="CL181" s="135" t="n"/>
      <c r="CM181" s="135" t="n"/>
      <c r="CN181" s="135" t="n"/>
      <c r="CO181" s="135" t="n"/>
      <c r="CP181" s="135" t="n"/>
      <c r="CQ181" s="135" t="n"/>
      <c r="CR181" s="135" t="n"/>
      <c r="CU181" s="36" t="n"/>
      <c r="CV181" s="36" t="n"/>
      <c r="CW181" s="36" t="n"/>
      <c r="CX181" s="36" t="n"/>
      <c r="CY181" s="36" t="n"/>
      <c r="CZ181" s="36" t="n"/>
      <c r="DA181" s="36" t="n"/>
      <c r="DB181" s="36" t="n"/>
      <c r="DC181" s="36" t="n"/>
      <c r="DD181" s="36" t="n"/>
      <c r="DE181" s="36" t="n"/>
      <c r="DF181" s="36" t="n"/>
      <c r="DG181" s="36" t="n"/>
      <c r="DH181" s="36" t="n"/>
      <c r="DI181" s="36" t="n"/>
      <c r="DJ181" s="36" t="n"/>
      <c r="DK181" s="36" t="n"/>
      <c r="DL181" s="36" t="n"/>
      <c r="DM181" s="36" t="n"/>
      <c r="DN181" s="36" t="n"/>
      <c r="DO181" s="36" t="n"/>
      <c r="DP181" s="36" t="n"/>
      <c r="DQ181" s="36" t="n"/>
      <c r="DR181" s="36" t="n"/>
      <c r="DS181" s="36" t="n"/>
      <c r="DT181" s="36" t="n"/>
      <c r="DU181" s="36" t="n"/>
      <c r="DV181" s="36" t="n"/>
      <c r="DW181" s="36" t="n"/>
      <c r="DX181" s="36" t="n"/>
      <c r="DY181" s="36" t="n"/>
      <c r="DZ181" s="36" t="n"/>
      <c r="EA181" s="36" t="n"/>
      <c r="EB181" s="36" t="n"/>
      <c r="EC181" s="36" t="n"/>
      <c r="ED181" s="36" t="n"/>
      <c r="EE181" s="36" t="n"/>
      <c r="EF181" s="36" t="n"/>
      <c r="EG181" s="36" t="n"/>
      <c r="EH181" s="36" t="n"/>
      <c r="EI181" s="36" t="n"/>
      <c r="EJ181" s="36" t="n"/>
      <c r="EK181" s="36" t="n"/>
      <c r="EL181" s="36" t="n"/>
      <c r="EM181" s="36" t="n"/>
      <c r="EN181" s="36" t="n"/>
    </row>
    <row r="182">
      <c r="A182" s="36" t="n"/>
      <c r="B182" s="36" t="n"/>
      <c r="C182" s="144" t="n"/>
      <c r="D182" s="144" t="n"/>
      <c r="E182" s="135" t="n"/>
      <c r="F182" s="135" t="n"/>
      <c r="G182" s="135" t="n"/>
      <c r="H182" s="135" t="n"/>
      <c r="I182" s="135" t="n"/>
      <c r="J182" s="135" t="n"/>
      <c r="K182" s="135" t="n"/>
      <c r="L182" s="135" t="n"/>
      <c r="M182" s="135" t="n"/>
      <c r="N182" s="135" t="n"/>
      <c r="O182" s="135" t="n"/>
      <c r="P182" s="135" t="n"/>
      <c r="Q182" s="135" t="n"/>
      <c r="R182" s="135" t="n"/>
      <c r="S182" s="135" t="n"/>
      <c r="T182" s="135" t="n"/>
      <c r="U182" s="135" t="n"/>
      <c r="V182" s="135" t="n"/>
      <c r="W182" s="135" t="n"/>
      <c r="X182" s="135" t="n"/>
      <c r="Y182" s="135" t="n"/>
      <c r="Z182" s="135" t="n"/>
      <c r="AA182" s="135" t="n"/>
      <c r="AB182" s="135" t="n"/>
      <c r="AC182" s="135" t="n"/>
      <c r="AD182" s="135" t="n"/>
      <c r="AE182" s="135" t="n"/>
      <c r="AF182" s="135" t="n"/>
      <c r="AG182" s="135" t="n"/>
      <c r="AH182" s="135" t="n"/>
      <c r="AI182" s="135" t="n"/>
      <c r="AJ182" s="135" t="n"/>
      <c r="AK182" s="135" t="n"/>
      <c r="AL182" s="135" t="n"/>
      <c r="AM182" s="135" t="n"/>
      <c r="AN182" s="135" t="n"/>
      <c r="AO182" s="135" t="n"/>
      <c r="AP182" s="135" t="n"/>
      <c r="AQ182" s="135" t="n"/>
      <c r="AR182" s="135" t="n"/>
      <c r="AS182" s="135" t="n"/>
      <c r="AT182" s="135" t="n"/>
      <c r="AU182" s="135" t="n"/>
      <c r="AV182" s="135" t="n"/>
      <c r="AW182" s="135" t="n"/>
      <c r="AX182" s="135" t="n"/>
      <c r="AY182" s="135" t="n"/>
      <c r="AZ182" s="135" t="n"/>
      <c r="BA182" s="135" t="n"/>
      <c r="BB182" s="135" t="n"/>
      <c r="BC182" s="135" t="n"/>
      <c r="BD182" s="135" t="n"/>
      <c r="BE182" s="135" t="n"/>
      <c r="BF182" s="135" t="n"/>
      <c r="BG182" s="135" t="n"/>
      <c r="BH182" s="135" t="n"/>
      <c r="BI182" s="135" t="n"/>
      <c r="BJ182" s="135" t="n"/>
      <c r="BK182" s="135" t="n"/>
      <c r="BL182" s="135" t="n"/>
      <c r="BM182" s="135" t="n"/>
      <c r="BN182" s="135" t="n"/>
      <c r="BO182" s="135" t="n"/>
      <c r="BP182" s="135" t="n"/>
      <c r="BQ182" s="135" t="n"/>
      <c r="BR182" s="135" t="n"/>
      <c r="BS182" s="135" t="n"/>
      <c r="BT182" s="135" t="n"/>
      <c r="BU182" s="135" t="n"/>
      <c r="BV182" s="135" t="n"/>
      <c r="BW182" s="135" t="n"/>
      <c r="BX182" s="135" t="n"/>
      <c r="BY182" s="135" t="n"/>
      <c r="BZ182" s="135" t="n"/>
      <c r="CA182" s="135" t="n"/>
      <c r="CB182" s="135" t="n"/>
      <c r="CC182" s="135" t="n"/>
      <c r="CD182" s="135" t="n"/>
      <c r="CE182" s="135" t="n"/>
      <c r="CF182" s="135" t="n"/>
      <c r="CG182" s="135" t="n"/>
      <c r="CH182" s="135" t="n"/>
      <c r="CI182" s="135" t="n"/>
      <c r="CJ182" s="135" t="n"/>
      <c r="CK182" s="135" t="n"/>
      <c r="CL182" s="135" t="n"/>
      <c r="CM182" s="135" t="n"/>
      <c r="CN182" s="135" t="n"/>
      <c r="CO182" s="135" t="n"/>
      <c r="CP182" s="135" t="n"/>
      <c r="CQ182" s="135" t="n"/>
      <c r="CR182" s="135" t="n"/>
      <c r="CU182" s="36" t="n"/>
      <c r="CV182" s="36" t="n"/>
      <c r="CW182" s="36" t="n"/>
      <c r="CX182" s="36" t="n"/>
      <c r="CY182" s="36" t="n"/>
      <c r="CZ182" s="36" t="n"/>
      <c r="DA182" s="36" t="n"/>
      <c r="DB182" s="36" t="n"/>
      <c r="DC182" s="36" t="n"/>
      <c r="DD182" s="36" t="n"/>
      <c r="DE182" s="36" t="n"/>
      <c r="DF182" s="36" t="n"/>
      <c r="DG182" s="36" t="n"/>
      <c r="DH182" s="36" t="n"/>
      <c r="DI182" s="36" t="n"/>
      <c r="DJ182" s="36" t="n"/>
      <c r="DK182" s="36" t="n"/>
      <c r="DL182" s="36" t="n"/>
      <c r="DM182" s="36" t="n"/>
      <c r="DN182" s="36" t="n"/>
      <c r="DO182" s="36" t="n"/>
      <c r="DP182" s="36" t="n"/>
      <c r="DQ182" s="36" t="n"/>
      <c r="DR182" s="36" t="n"/>
      <c r="DS182" s="36" t="n"/>
      <c r="DT182" s="36" t="n"/>
      <c r="DU182" s="36" t="n"/>
      <c r="DV182" s="36" t="n"/>
      <c r="DW182" s="36" t="n"/>
      <c r="DX182" s="36" t="n"/>
      <c r="DY182" s="36" t="n"/>
      <c r="DZ182" s="36" t="n"/>
      <c r="EA182" s="36" t="n"/>
      <c r="EB182" s="36" t="n"/>
      <c r="EC182" s="36" t="n"/>
      <c r="ED182" s="36" t="n"/>
      <c r="EE182" s="36" t="n"/>
      <c r="EF182" s="36" t="n"/>
      <c r="EG182" s="36" t="n"/>
      <c r="EH182" s="36" t="n"/>
      <c r="EI182" s="36" t="n"/>
      <c r="EJ182" s="36" t="n"/>
      <c r="EK182" s="36" t="n"/>
      <c r="EL182" s="36" t="n"/>
      <c r="EM182" s="36" t="n"/>
      <c r="EN182" s="36" t="n"/>
    </row>
    <row r="183">
      <c r="A183" s="36" t="n"/>
      <c r="B183" s="36" t="n"/>
      <c r="C183" s="144" t="n"/>
      <c r="D183" s="144" t="n"/>
      <c r="E183" s="135" t="n"/>
      <c r="F183" s="135" t="n"/>
      <c r="G183" s="135" t="n"/>
      <c r="H183" s="135" t="n"/>
      <c r="I183" s="135" t="n"/>
      <c r="J183" s="135" t="n"/>
      <c r="K183" s="135" t="n"/>
      <c r="L183" s="135" t="n"/>
      <c r="M183" s="135" t="n"/>
      <c r="N183" s="135" t="n"/>
      <c r="O183" s="135" t="n"/>
      <c r="P183" s="135" t="n"/>
      <c r="Q183" s="135" t="n"/>
      <c r="R183" s="135" t="n"/>
      <c r="S183" s="135" t="n"/>
      <c r="T183" s="135" t="n"/>
      <c r="U183" s="135" t="n"/>
      <c r="V183" s="135" t="n"/>
      <c r="W183" s="135" t="n"/>
      <c r="X183" s="135" t="n"/>
      <c r="Y183" s="135" t="n"/>
      <c r="Z183" s="135" t="n"/>
      <c r="AA183" s="135" t="n"/>
      <c r="AB183" s="135" t="n"/>
      <c r="AC183" s="135" t="n"/>
      <c r="AD183" s="135" t="n"/>
      <c r="AE183" s="135" t="n"/>
      <c r="AF183" s="135" t="n"/>
      <c r="AG183" s="135" t="n"/>
      <c r="AH183" s="135" t="n"/>
      <c r="AI183" s="135" t="n"/>
      <c r="AJ183" s="135" t="n"/>
      <c r="AK183" s="135" t="n"/>
      <c r="AL183" s="135" t="n"/>
      <c r="AM183" s="135" t="n"/>
      <c r="AN183" s="135" t="n"/>
      <c r="AO183" s="135" t="n"/>
      <c r="AP183" s="135" t="n"/>
      <c r="AQ183" s="135" t="n"/>
      <c r="AR183" s="135" t="n"/>
      <c r="AS183" s="135" t="n"/>
      <c r="AT183" s="135" t="n"/>
      <c r="AU183" s="135" t="n"/>
      <c r="AV183" s="135" t="n"/>
      <c r="AW183" s="135" t="n"/>
      <c r="AX183" s="135" t="n"/>
      <c r="AY183" s="135" t="n"/>
      <c r="AZ183" s="135" t="n"/>
      <c r="BA183" s="135" t="n"/>
      <c r="BB183" s="135" t="n"/>
      <c r="BC183" s="135" t="n"/>
      <c r="BD183" s="135" t="n"/>
      <c r="BE183" s="135" t="n"/>
      <c r="BF183" s="135" t="n"/>
      <c r="BG183" s="135" t="n"/>
      <c r="BH183" s="135" t="n"/>
      <c r="BI183" s="135" t="n"/>
      <c r="BJ183" s="135" t="n"/>
      <c r="BK183" s="135" t="n"/>
      <c r="BL183" s="135" t="n"/>
      <c r="BM183" s="135" t="n"/>
      <c r="BN183" s="135" t="n"/>
      <c r="BO183" s="135" t="n"/>
      <c r="BP183" s="135" t="n"/>
      <c r="BQ183" s="135" t="n"/>
      <c r="BR183" s="135" t="n"/>
      <c r="BS183" s="135" t="n"/>
      <c r="BT183" s="135" t="n"/>
      <c r="BU183" s="135" t="n"/>
      <c r="BV183" s="135" t="n"/>
      <c r="BW183" s="135" t="n"/>
      <c r="BX183" s="135" t="n"/>
      <c r="BY183" s="135" t="n"/>
      <c r="BZ183" s="135" t="n"/>
      <c r="CA183" s="135" t="n"/>
      <c r="CB183" s="135" t="n"/>
      <c r="CC183" s="135" t="n"/>
      <c r="CD183" s="135" t="n"/>
      <c r="CE183" s="135" t="n"/>
      <c r="CF183" s="135" t="n"/>
      <c r="CG183" s="135" t="n"/>
      <c r="CH183" s="135" t="n"/>
      <c r="CI183" s="135" t="n"/>
      <c r="CJ183" s="135" t="n"/>
      <c r="CK183" s="135" t="n"/>
      <c r="CL183" s="135" t="n"/>
      <c r="CM183" s="135" t="n"/>
      <c r="CN183" s="135" t="n"/>
      <c r="CO183" s="135" t="n"/>
      <c r="CP183" s="135" t="n"/>
      <c r="CQ183" s="135" t="n"/>
      <c r="CR183" s="135" t="n"/>
      <c r="CU183" s="36" t="n"/>
      <c r="CV183" s="36" t="n"/>
      <c r="CW183" s="36" t="n"/>
      <c r="CX183" s="36" t="n"/>
      <c r="CY183" s="36" t="n"/>
      <c r="CZ183" s="36" t="n"/>
      <c r="DA183" s="36" t="n"/>
      <c r="DB183" s="36" t="n"/>
      <c r="DC183" s="36" t="n"/>
      <c r="DD183" s="36" t="n"/>
      <c r="DE183" s="36" t="n"/>
      <c r="DF183" s="36" t="n"/>
      <c r="DG183" s="36" t="n"/>
      <c r="DH183" s="36" t="n"/>
      <c r="DI183" s="36" t="n"/>
      <c r="DJ183" s="36" t="n"/>
      <c r="DK183" s="36" t="n"/>
      <c r="DL183" s="36" t="n"/>
      <c r="DM183" s="36" t="n"/>
      <c r="DN183" s="36" t="n"/>
      <c r="DO183" s="36" t="n"/>
      <c r="DP183" s="36" t="n"/>
      <c r="DQ183" s="36" t="n"/>
      <c r="DR183" s="36" t="n"/>
      <c r="DS183" s="36" t="n"/>
      <c r="DT183" s="36" t="n"/>
      <c r="DU183" s="36" t="n"/>
      <c r="DV183" s="36" t="n"/>
      <c r="DW183" s="36" t="n"/>
      <c r="DX183" s="36" t="n"/>
      <c r="DY183" s="36" t="n"/>
      <c r="DZ183" s="36" t="n"/>
      <c r="EA183" s="36" t="n"/>
      <c r="EB183" s="36" t="n"/>
      <c r="EC183" s="36" t="n"/>
      <c r="ED183" s="36" t="n"/>
      <c r="EE183" s="36" t="n"/>
      <c r="EF183" s="36" t="n"/>
      <c r="EG183" s="36" t="n"/>
      <c r="EH183" s="36" t="n"/>
      <c r="EI183" s="36" t="n"/>
      <c r="EJ183" s="36" t="n"/>
      <c r="EK183" s="36" t="n"/>
      <c r="EL183" s="36" t="n"/>
      <c r="EM183" s="36" t="n"/>
      <c r="EN183" s="36" t="n"/>
    </row>
    <row r="184">
      <c r="A184" s="36" t="n"/>
      <c r="B184" s="36" t="n"/>
      <c r="C184" s="144" t="n"/>
      <c r="D184" s="144" t="n"/>
      <c r="E184" s="135" t="n"/>
      <c r="F184" s="135" t="n"/>
      <c r="G184" s="135" t="n"/>
      <c r="H184" s="135" t="n"/>
      <c r="I184" s="135" t="n"/>
      <c r="J184" s="135" t="n"/>
      <c r="K184" s="135" t="n"/>
      <c r="L184" s="135" t="n"/>
      <c r="M184" s="135" t="n"/>
      <c r="N184" s="135" t="n"/>
      <c r="O184" s="135" t="n"/>
      <c r="P184" s="135" t="n"/>
      <c r="Q184" s="135" t="n"/>
      <c r="R184" s="135" t="n"/>
      <c r="S184" s="135" t="n"/>
      <c r="T184" s="135" t="n"/>
      <c r="U184" s="135" t="n"/>
      <c r="V184" s="135" t="n"/>
      <c r="W184" s="135" t="n"/>
      <c r="X184" s="135" t="n"/>
      <c r="Y184" s="135" t="n"/>
      <c r="Z184" s="135" t="n"/>
      <c r="AA184" s="135" t="n"/>
      <c r="AB184" s="135" t="n"/>
      <c r="AC184" s="135" t="n"/>
      <c r="AD184" s="135" t="n"/>
      <c r="AE184" s="135" t="n"/>
      <c r="AF184" s="135" t="n"/>
      <c r="AG184" s="135" t="n"/>
      <c r="AH184" s="135" t="n"/>
      <c r="AI184" s="135" t="n"/>
      <c r="AJ184" s="135" t="n"/>
      <c r="AK184" s="135" t="n"/>
      <c r="AL184" s="135" t="n"/>
      <c r="AM184" s="135" t="n"/>
      <c r="AN184" s="135" t="n"/>
      <c r="AO184" s="135" t="n"/>
      <c r="AP184" s="135" t="n"/>
      <c r="AQ184" s="135" t="n"/>
      <c r="AR184" s="135" t="n"/>
      <c r="AS184" s="135" t="n"/>
      <c r="AT184" s="135" t="n"/>
      <c r="AU184" s="135" t="n"/>
      <c r="AV184" s="135" t="n"/>
      <c r="AW184" s="135" t="n"/>
      <c r="AX184" s="135" t="n"/>
      <c r="AY184" s="135" t="n"/>
      <c r="AZ184" s="135" t="n"/>
      <c r="BA184" s="135" t="n"/>
      <c r="BB184" s="135" t="n"/>
      <c r="BC184" s="135" t="n"/>
      <c r="BD184" s="135" t="n"/>
      <c r="BE184" s="135" t="n"/>
      <c r="BF184" s="135" t="n"/>
      <c r="BG184" s="135" t="n"/>
      <c r="BH184" s="135" t="n"/>
      <c r="BI184" s="135" t="n"/>
      <c r="BJ184" s="135" t="n"/>
      <c r="BK184" s="135" t="n"/>
      <c r="BL184" s="135" t="n"/>
      <c r="BM184" s="135" t="n"/>
      <c r="BN184" s="135" t="n"/>
      <c r="BO184" s="135" t="n"/>
      <c r="BP184" s="135" t="n"/>
      <c r="BQ184" s="135" t="n"/>
      <c r="BR184" s="135" t="n"/>
      <c r="BS184" s="135" t="n"/>
      <c r="BT184" s="135" t="n"/>
      <c r="BU184" s="135" t="n"/>
      <c r="BV184" s="135" t="n"/>
      <c r="BW184" s="135" t="n"/>
      <c r="BX184" s="135" t="n"/>
      <c r="BY184" s="135" t="n"/>
      <c r="BZ184" s="135" t="n"/>
      <c r="CA184" s="135" t="n"/>
      <c r="CB184" s="135" t="n"/>
      <c r="CC184" s="135" t="n"/>
      <c r="CD184" s="135" t="n"/>
      <c r="CE184" s="135" t="n"/>
      <c r="CF184" s="135" t="n"/>
      <c r="CG184" s="135" t="n"/>
      <c r="CH184" s="135" t="n"/>
      <c r="CI184" s="135" t="n"/>
      <c r="CJ184" s="135" t="n"/>
      <c r="CK184" s="135" t="n"/>
      <c r="CL184" s="135" t="n"/>
      <c r="CM184" s="135" t="n"/>
      <c r="CN184" s="135" t="n"/>
      <c r="CO184" s="135" t="n"/>
      <c r="CP184" s="135" t="n"/>
      <c r="CQ184" s="135" t="n"/>
      <c r="CR184" s="135" t="n"/>
      <c r="CU184" s="36" t="n"/>
      <c r="CV184" s="36" t="n"/>
      <c r="CW184" s="36" t="n"/>
      <c r="CX184" s="36" t="n"/>
      <c r="CY184" s="36" t="n"/>
      <c r="CZ184" s="36" t="n"/>
      <c r="DA184" s="36" t="n"/>
      <c r="DB184" s="36" t="n"/>
      <c r="DC184" s="36" t="n"/>
      <c r="DD184" s="36" t="n"/>
      <c r="DE184" s="36" t="n"/>
      <c r="DF184" s="36" t="n"/>
      <c r="DG184" s="36" t="n"/>
      <c r="DH184" s="36" t="n"/>
      <c r="DI184" s="36" t="n"/>
      <c r="DJ184" s="36" t="n"/>
      <c r="DK184" s="36" t="n"/>
      <c r="DL184" s="36" t="n"/>
      <c r="DM184" s="36" t="n"/>
      <c r="DN184" s="36" t="n"/>
      <c r="DO184" s="36" t="n"/>
      <c r="DP184" s="36" t="n"/>
      <c r="DQ184" s="36" t="n"/>
      <c r="DR184" s="36" t="n"/>
      <c r="DS184" s="36" t="n"/>
      <c r="DT184" s="36" t="n"/>
      <c r="DU184" s="36" t="n"/>
      <c r="DV184" s="36" t="n"/>
      <c r="DW184" s="36" t="n"/>
      <c r="DX184" s="36" t="n"/>
      <c r="DY184" s="36" t="n"/>
      <c r="DZ184" s="36" t="n"/>
      <c r="EA184" s="36" t="n"/>
      <c r="EB184" s="36" t="n"/>
      <c r="EC184" s="36" t="n"/>
      <c r="ED184" s="36" t="n"/>
      <c r="EE184" s="36" t="n"/>
      <c r="EF184" s="36" t="n"/>
      <c r="EG184" s="36" t="n"/>
      <c r="EH184" s="36" t="n"/>
      <c r="EI184" s="36" t="n"/>
      <c r="EJ184" s="36" t="n"/>
      <c r="EK184" s="36" t="n"/>
      <c r="EL184" s="36" t="n"/>
      <c r="EM184" s="36" t="n"/>
      <c r="EN184" s="36" t="n"/>
    </row>
    <row r="185">
      <c r="A185" s="36" t="n"/>
      <c r="B185" s="36" t="n"/>
      <c r="C185" s="144" t="n"/>
      <c r="D185" s="144" t="n"/>
      <c r="E185" s="135" t="n"/>
      <c r="F185" s="135" t="n"/>
      <c r="G185" s="135" t="n"/>
      <c r="H185" s="135" t="n"/>
      <c r="I185" s="135" t="n"/>
      <c r="J185" s="135" t="n"/>
      <c r="K185" s="135" t="n"/>
      <c r="L185" s="135" t="n"/>
      <c r="M185" s="135" t="n"/>
      <c r="N185" s="135" t="n"/>
      <c r="O185" s="135" t="n"/>
      <c r="P185" s="135" t="n"/>
      <c r="Q185" s="135" t="n"/>
      <c r="R185" s="135" t="n"/>
      <c r="S185" s="135" t="n"/>
      <c r="T185" s="135" t="n"/>
      <c r="U185" s="135" t="n"/>
      <c r="V185" s="135" t="n"/>
      <c r="W185" s="135" t="n"/>
      <c r="X185" s="135" t="n"/>
      <c r="Y185" s="135" t="n"/>
      <c r="Z185" s="135" t="n"/>
      <c r="AA185" s="135" t="n"/>
      <c r="AB185" s="135" t="n"/>
      <c r="AC185" s="135" t="n"/>
      <c r="AD185" s="135" t="n"/>
      <c r="AE185" s="135" t="n"/>
      <c r="AF185" s="135" t="n"/>
      <c r="AG185" s="135" t="n"/>
      <c r="AH185" s="135" t="n"/>
      <c r="AI185" s="135" t="n"/>
      <c r="AJ185" s="135" t="n"/>
      <c r="AK185" s="135" t="n"/>
      <c r="AL185" s="135" t="n"/>
      <c r="AM185" s="135" t="n"/>
      <c r="AN185" s="135" t="n"/>
      <c r="AO185" s="135" t="n"/>
      <c r="AP185" s="135" t="n"/>
      <c r="AQ185" s="135" t="n"/>
      <c r="AR185" s="135" t="n"/>
      <c r="AS185" s="135" t="n"/>
      <c r="AT185" s="135" t="n"/>
      <c r="AU185" s="135" t="n"/>
      <c r="AV185" s="135" t="n"/>
      <c r="AW185" s="135" t="n"/>
      <c r="AX185" s="135" t="n"/>
      <c r="AY185" s="135" t="n"/>
      <c r="AZ185" s="135" t="n"/>
      <c r="BA185" s="135" t="n"/>
      <c r="BB185" s="135" t="n"/>
      <c r="BC185" s="135" t="n"/>
      <c r="BD185" s="135" t="n"/>
      <c r="BE185" s="135" t="n"/>
      <c r="BF185" s="135" t="n"/>
      <c r="BG185" s="135" t="n"/>
      <c r="BH185" s="135" t="n"/>
      <c r="BI185" s="135" t="n"/>
      <c r="BJ185" s="135" t="n"/>
      <c r="BK185" s="135" t="n"/>
      <c r="BL185" s="135" t="n"/>
      <c r="BM185" s="135" t="n"/>
      <c r="BN185" s="135" t="n"/>
      <c r="BO185" s="135" t="n"/>
      <c r="BP185" s="135" t="n"/>
      <c r="BQ185" s="135" t="n"/>
      <c r="BR185" s="135" t="n"/>
      <c r="BS185" s="135" t="n"/>
      <c r="BT185" s="135" t="n"/>
      <c r="BU185" s="135" t="n"/>
      <c r="BV185" s="135" t="n"/>
      <c r="BW185" s="135" t="n"/>
      <c r="BX185" s="135" t="n"/>
      <c r="BY185" s="135" t="n"/>
      <c r="BZ185" s="135" t="n"/>
      <c r="CA185" s="135" t="n"/>
      <c r="CB185" s="135" t="n"/>
      <c r="CC185" s="135" t="n"/>
      <c r="CD185" s="135" t="n"/>
      <c r="CE185" s="135" t="n"/>
      <c r="CF185" s="135" t="n"/>
      <c r="CG185" s="135" t="n"/>
      <c r="CH185" s="135" t="n"/>
      <c r="CI185" s="135" t="n"/>
      <c r="CJ185" s="135" t="n"/>
      <c r="CK185" s="135" t="n"/>
      <c r="CL185" s="135" t="n"/>
      <c r="CM185" s="135" t="n"/>
      <c r="CN185" s="135" t="n"/>
      <c r="CO185" s="135" t="n"/>
      <c r="CP185" s="135" t="n"/>
      <c r="CQ185" s="135" t="n"/>
      <c r="CR185" s="135" t="n"/>
      <c r="CU185" s="36" t="n"/>
      <c r="CV185" s="36" t="n"/>
      <c r="CW185" s="36" t="n"/>
      <c r="CX185" s="36" t="n"/>
      <c r="CY185" s="36" t="n"/>
      <c r="CZ185" s="36" t="n"/>
      <c r="DA185" s="36" t="n"/>
      <c r="DB185" s="36" t="n"/>
      <c r="DC185" s="36" t="n"/>
      <c r="DD185" s="36" t="n"/>
      <c r="DE185" s="36" t="n"/>
      <c r="DF185" s="36" t="n"/>
      <c r="DG185" s="36" t="n"/>
      <c r="DH185" s="36" t="n"/>
      <c r="DI185" s="36" t="n"/>
      <c r="DJ185" s="36" t="n"/>
      <c r="DK185" s="36" t="n"/>
      <c r="DL185" s="36" t="n"/>
      <c r="DM185" s="36" t="n"/>
      <c r="DN185" s="36" t="n"/>
      <c r="DO185" s="36" t="n"/>
      <c r="DP185" s="36" t="n"/>
      <c r="DQ185" s="36" t="n"/>
      <c r="DR185" s="36" t="n"/>
      <c r="DS185" s="36" t="n"/>
      <c r="DT185" s="36" t="n"/>
      <c r="DU185" s="36" t="n"/>
      <c r="DV185" s="36" t="n"/>
      <c r="DW185" s="36" t="n"/>
      <c r="DX185" s="36" t="n"/>
      <c r="DY185" s="36" t="n"/>
      <c r="DZ185" s="36" t="n"/>
      <c r="EA185" s="36" t="n"/>
      <c r="EB185" s="36" t="n"/>
      <c r="EC185" s="36" t="n"/>
      <c r="ED185" s="36" t="n"/>
      <c r="EE185" s="36" t="n"/>
      <c r="EF185" s="36" t="n"/>
      <c r="EG185" s="36" t="n"/>
      <c r="EH185" s="36" t="n"/>
      <c r="EI185" s="36" t="n"/>
      <c r="EJ185" s="36" t="n"/>
      <c r="EK185" s="36" t="n"/>
      <c r="EL185" s="36" t="n"/>
      <c r="EM185" s="36" t="n"/>
      <c r="EN185" s="36" t="n"/>
    </row>
    <row r="186">
      <c r="A186" s="36" t="n"/>
      <c r="B186" s="36" t="n"/>
      <c r="C186" s="144" t="n"/>
      <c r="D186" s="144" t="n"/>
      <c r="E186" s="135" t="n"/>
      <c r="F186" s="135" t="n"/>
      <c r="G186" s="135" t="n"/>
      <c r="H186" s="135" t="n"/>
      <c r="I186" s="135" t="n"/>
      <c r="J186" s="135" t="n"/>
      <c r="K186" s="135" t="n"/>
      <c r="L186" s="135" t="n"/>
      <c r="M186" s="135" t="n"/>
      <c r="N186" s="135" t="n"/>
      <c r="O186" s="135" t="n"/>
      <c r="P186" s="135" t="n"/>
      <c r="Q186" s="135" t="n"/>
      <c r="R186" s="135" t="n"/>
      <c r="S186" s="135" t="n"/>
      <c r="T186" s="135" t="n"/>
      <c r="U186" s="135" t="n"/>
      <c r="V186" s="135" t="n"/>
      <c r="W186" s="135" t="n"/>
      <c r="X186" s="135" t="n"/>
      <c r="Y186" s="135" t="n"/>
      <c r="Z186" s="135" t="n"/>
      <c r="AA186" s="135" t="n"/>
      <c r="AB186" s="135" t="n"/>
      <c r="AC186" s="135" t="n"/>
      <c r="AD186" s="135" t="n"/>
      <c r="AE186" s="135" t="n"/>
      <c r="AF186" s="135" t="n"/>
      <c r="AG186" s="135" t="n"/>
      <c r="AH186" s="135" t="n"/>
      <c r="AI186" s="135" t="n"/>
      <c r="AJ186" s="135" t="n"/>
      <c r="AK186" s="135" t="n"/>
      <c r="AL186" s="135" t="n"/>
      <c r="AM186" s="135" t="n"/>
      <c r="AN186" s="135" t="n"/>
      <c r="AO186" s="135" t="n"/>
      <c r="AP186" s="135" t="n"/>
      <c r="AQ186" s="135" t="n"/>
      <c r="AR186" s="135" t="n"/>
      <c r="AS186" s="135" t="n"/>
      <c r="AT186" s="135" t="n"/>
      <c r="AU186" s="135" t="n"/>
      <c r="AV186" s="135" t="n"/>
      <c r="AW186" s="135" t="n"/>
      <c r="AX186" s="135" t="n"/>
      <c r="AY186" s="135" t="n"/>
      <c r="AZ186" s="135" t="n"/>
      <c r="BA186" s="135" t="n"/>
      <c r="BB186" s="135" t="n"/>
      <c r="BC186" s="135" t="n"/>
      <c r="BD186" s="135" t="n"/>
      <c r="BE186" s="135" t="n"/>
      <c r="BF186" s="135" t="n"/>
      <c r="BG186" s="135" t="n"/>
      <c r="BH186" s="135" t="n"/>
      <c r="BI186" s="135" t="n"/>
      <c r="BJ186" s="135" t="n"/>
      <c r="BK186" s="135" t="n"/>
      <c r="BL186" s="135" t="n"/>
      <c r="BM186" s="135" t="n"/>
      <c r="BN186" s="135" t="n"/>
      <c r="BO186" s="135" t="n"/>
      <c r="BP186" s="135" t="n"/>
      <c r="BQ186" s="135" t="n"/>
      <c r="BR186" s="135" t="n"/>
      <c r="BS186" s="135" t="n"/>
      <c r="BT186" s="135" t="n"/>
      <c r="BU186" s="135" t="n"/>
      <c r="BV186" s="135" t="n"/>
      <c r="BW186" s="135" t="n"/>
      <c r="BX186" s="135" t="n"/>
      <c r="BY186" s="135" t="n"/>
      <c r="BZ186" s="135" t="n"/>
      <c r="CA186" s="135" t="n"/>
      <c r="CB186" s="135" t="n"/>
      <c r="CC186" s="135" t="n"/>
      <c r="CD186" s="135" t="n"/>
      <c r="CE186" s="135" t="n"/>
      <c r="CF186" s="135" t="n"/>
      <c r="CG186" s="135" t="n"/>
      <c r="CH186" s="135" t="n"/>
      <c r="CI186" s="135" t="n"/>
      <c r="CJ186" s="135" t="n"/>
      <c r="CK186" s="135" t="n"/>
      <c r="CL186" s="135" t="n"/>
      <c r="CM186" s="135" t="n"/>
      <c r="CN186" s="135" t="n"/>
      <c r="CO186" s="135" t="n"/>
      <c r="CP186" s="135" t="n"/>
      <c r="CQ186" s="135" t="n"/>
      <c r="CR186" s="135" t="n"/>
      <c r="CU186" s="36" t="n"/>
      <c r="CV186" s="36" t="n"/>
      <c r="CW186" s="36" t="n"/>
      <c r="CX186" s="36" t="n"/>
      <c r="CY186" s="36" t="n"/>
      <c r="CZ186" s="36" t="n"/>
      <c r="DA186" s="36" t="n"/>
      <c r="DB186" s="36" t="n"/>
      <c r="DC186" s="36" t="n"/>
      <c r="DD186" s="36" t="n"/>
      <c r="DE186" s="36" t="n"/>
      <c r="DF186" s="36" t="n"/>
      <c r="DG186" s="36" t="n"/>
      <c r="DH186" s="36" t="n"/>
      <c r="DI186" s="36" t="n"/>
      <c r="DJ186" s="36" t="n"/>
      <c r="DK186" s="36" t="n"/>
      <c r="DL186" s="36" t="n"/>
      <c r="DM186" s="36" t="n"/>
      <c r="DN186" s="36" t="n"/>
      <c r="DO186" s="36" t="n"/>
      <c r="DP186" s="36" t="n"/>
      <c r="DQ186" s="36" t="n"/>
      <c r="DR186" s="36" t="n"/>
      <c r="DS186" s="36" t="n"/>
      <c r="DT186" s="36" t="n"/>
      <c r="DU186" s="36" t="n"/>
      <c r="DV186" s="36" t="n"/>
      <c r="DW186" s="36" t="n"/>
      <c r="DX186" s="36" t="n"/>
      <c r="DY186" s="36" t="n"/>
      <c r="DZ186" s="36" t="n"/>
      <c r="EA186" s="36" t="n"/>
      <c r="EB186" s="36" t="n"/>
      <c r="EC186" s="36" t="n"/>
      <c r="ED186" s="36" t="n"/>
      <c r="EE186" s="36" t="n"/>
      <c r="EF186" s="36" t="n"/>
      <c r="EG186" s="36" t="n"/>
      <c r="EH186" s="36" t="n"/>
      <c r="EI186" s="36" t="n"/>
      <c r="EJ186" s="36" t="n"/>
      <c r="EK186" s="36" t="n"/>
      <c r="EL186" s="36" t="n"/>
      <c r="EM186" s="36" t="n"/>
      <c r="EN186" s="36" t="n"/>
    </row>
    <row r="187">
      <c r="A187" s="36" t="n"/>
      <c r="B187" s="36" t="n"/>
      <c r="C187" s="144" t="n"/>
      <c r="D187" s="144" t="n"/>
      <c r="E187" s="135" t="n"/>
      <c r="F187" s="135" t="n"/>
      <c r="G187" s="135" t="n"/>
      <c r="H187" s="135" t="n"/>
      <c r="I187" s="135" t="n"/>
      <c r="J187" s="135" t="n"/>
      <c r="K187" s="135" t="n"/>
      <c r="L187" s="135" t="n"/>
      <c r="M187" s="135" t="n"/>
      <c r="N187" s="135" t="n"/>
      <c r="O187" s="135" t="n"/>
      <c r="P187" s="135" t="n"/>
      <c r="Q187" s="135" t="n"/>
      <c r="R187" s="135" t="n"/>
      <c r="S187" s="135" t="n"/>
      <c r="T187" s="135" t="n"/>
      <c r="U187" s="135" t="n"/>
      <c r="V187" s="135" t="n"/>
      <c r="W187" s="135" t="n"/>
      <c r="X187" s="135" t="n"/>
      <c r="Y187" s="135" t="n"/>
      <c r="Z187" s="135" t="n"/>
      <c r="AA187" s="135" t="n"/>
      <c r="AB187" s="135" t="n"/>
      <c r="AC187" s="135" t="n"/>
      <c r="AD187" s="135" t="n"/>
      <c r="AE187" s="135" t="n"/>
      <c r="AF187" s="135" t="n"/>
      <c r="AG187" s="135" t="n"/>
      <c r="AH187" s="135" t="n"/>
      <c r="AI187" s="135" t="n"/>
      <c r="AJ187" s="135" t="n"/>
      <c r="AK187" s="135" t="n"/>
      <c r="AL187" s="135" t="n"/>
      <c r="AM187" s="135" t="n"/>
      <c r="AN187" s="135" t="n"/>
      <c r="AO187" s="135" t="n"/>
      <c r="AP187" s="135" t="n"/>
      <c r="AQ187" s="135" t="n"/>
      <c r="AR187" s="135" t="n"/>
      <c r="AS187" s="135" t="n"/>
      <c r="AT187" s="135" t="n"/>
      <c r="AU187" s="135" t="n"/>
      <c r="AV187" s="135" t="n"/>
      <c r="AW187" s="135" t="n"/>
      <c r="AX187" s="135" t="n"/>
      <c r="AY187" s="135" t="n"/>
      <c r="AZ187" s="135" t="n"/>
      <c r="BA187" s="135" t="n"/>
      <c r="BB187" s="135" t="n"/>
      <c r="BC187" s="135" t="n"/>
      <c r="BD187" s="135" t="n"/>
      <c r="BE187" s="135" t="n"/>
      <c r="BF187" s="135" t="n"/>
      <c r="BG187" s="135" t="n"/>
      <c r="BH187" s="135" t="n"/>
      <c r="BI187" s="135" t="n"/>
      <c r="BJ187" s="135" t="n"/>
      <c r="BK187" s="135" t="n"/>
      <c r="BL187" s="135" t="n"/>
      <c r="BM187" s="135" t="n"/>
      <c r="BN187" s="135" t="n"/>
      <c r="BO187" s="135" t="n"/>
      <c r="BP187" s="135" t="n"/>
      <c r="BQ187" s="135" t="n"/>
      <c r="BR187" s="135" t="n"/>
      <c r="BS187" s="135" t="n"/>
      <c r="BT187" s="135" t="n"/>
      <c r="BU187" s="135" t="n"/>
      <c r="BV187" s="135" t="n"/>
      <c r="BW187" s="135" t="n"/>
      <c r="BX187" s="135" t="n"/>
      <c r="BY187" s="135" t="n"/>
      <c r="BZ187" s="135" t="n"/>
      <c r="CA187" s="135" t="n"/>
      <c r="CB187" s="135" t="n"/>
      <c r="CC187" s="135" t="n"/>
      <c r="CD187" s="135" t="n"/>
      <c r="CE187" s="135" t="n"/>
      <c r="CF187" s="135" t="n"/>
      <c r="CG187" s="135" t="n"/>
      <c r="CH187" s="135" t="n"/>
      <c r="CI187" s="135" t="n"/>
      <c r="CJ187" s="135" t="n"/>
      <c r="CK187" s="135" t="n"/>
      <c r="CL187" s="135" t="n"/>
      <c r="CM187" s="135" t="n"/>
      <c r="CN187" s="135" t="n"/>
      <c r="CO187" s="135" t="n"/>
      <c r="CP187" s="135" t="n"/>
      <c r="CQ187" s="135" t="n"/>
      <c r="CR187" s="135" t="n"/>
      <c r="CU187" s="36" t="n"/>
      <c r="CV187" s="36" t="n"/>
      <c r="CW187" s="36" t="n"/>
      <c r="CX187" s="36" t="n"/>
      <c r="CY187" s="36" t="n"/>
      <c r="CZ187" s="36" t="n"/>
      <c r="DA187" s="36" t="n"/>
      <c r="DB187" s="36" t="n"/>
      <c r="DC187" s="36" t="n"/>
      <c r="DD187" s="36" t="n"/>
      <c r="DE187" s="36" t="n"/>
      <c r="DF187" s="36" t="n"/>
      <c r="DG187" s="36" t="n"/>
      <c r="DH187" s="36" t="n"/>
      <c r="DI187" s="36" t="n"/>
      <c r="DJ187" s="36" t="n"/>
      <c r="DK187" s="36" t="n"/>
      <c r="DL187" s="36" t="n"/>
      <c r="DM187" s="36" t="n"/>
      <c r="DN187" s="36" t="n"/>
      <c r="DO187" s="36" t="n"/>
      <c r="DP187" s="36" t="n"/>
      <c r="DQ187" s="36" t="n"/>
      <c r="DR187" s="36" t="n"/>
      <c r="DS187" s="36" t="n"/>
      <c r="DT187" s="36" t="n"/>
      <c r="DU187" s="36" t="n"/>
      <c r="DV187" s="36" t="n"/>
      <c r="DW187" s="36" t="n"/>
      <c r="DX187" s="36" t="n"/>
      <c r="DY187" s="36" t="n"/>
      <c r="DZ187" s="36" t="n"/>
      <c r="EA187" s="36" t="n"/>
      <c r="EB187" s="36" t="n"/>
      <c r="EC187" s="36" t="n"/>
      <c r="ED187" s="36" t="n"/>
      <c r="EE187" s="36" t="n"/>
      <c r="EF187" s="36" t="n"/>
      <c r="EG187" s="36" t="n"/>
      <c r="EH187" s="36" t="n"/>
      <c r="EI187" s="36" t="n"/>
      <c r="EJ187" s="36" t="n"/>
      <c r="EK187" s="36" t="n"/>
      <c r="EL187" s="36" t="n"/>
      <c r="EM187" s="36" t="n"/>
      <c r="EN187" s="36" t="n"/>
    </row>
    <row r="188">
      <c r="A188" s="36" t="n"/>
      <c r="B188" s="36" t="n"/>
      <c r="C188" s="144" t="n"/>
      <c r="D188" s="144" t="n"/>
      <c r="E188" s="135" t="n"/>
      <c r="F188" s="135" t="n"/>
      <c r="G188" s="135" t="n"/>
      <c r="H188" s="135" t="n"/>
      <c r="I188" s="135" t="n"/>
      <c r="J188" s="135" t="n"/>
      <c r="K188" s="135" t="n"/>
      <c r="L188" s="135" t="n"/>
      <c r="M188" s="135" t="n"/>
      <c r="N188" s="135" t="n"/>
      <c r="O188" s="135" t="n"/>
      <c r="P188" s="135" t="n"/>
      <c r="Q188" s="135" t="n"/>
      <c r="R188" s="135" t="n"/>
      <c r="S188" s="135" t="n"/>
      <c r="T188" s="135" t="n"/>
      <c r="U188" s="135" t="n"/>
      <c r="V188" s="135" t="n"/>
      <c r="W188" s="135" t="n"/>
      <c r="X188" s="135" t="n"/>
      <c r="Y188" s="135" t="n"/>
      <c r="Z188" s="135" t="n"/>
      <c r="AA188" s="135" t="n"/>
      <c r="AB188" s="135" t="n"/>
      <c r="AC188" s="135" t="n"/>
      <c r="AD188" s="135" t="n"/>
      <c r="AE188" s="135" t="n"/>
      <c r="AF188" s="135" t="n"/>
      <c r="AG188" s="135" t="n"/>
      <c r="AH188" s="135" t="n"/>
      <c r="AI188" s="135" t="n"/>
      <c r="AJ188" s="135" t="n"/>
      <c r="AK188" s="135" t="n"/>
      <c r="AL188" s="135" t="n"/>
      <c r="AM188" s="135" t="n"/>
      <c r="AN188" s="135" t="n"/>
      <c r="AO188" s="135" t="n"/>
      <c r="AP188" s="135" t="n"/>
      <c r="AQ188" s="135" t="n"/>
      <c r="AR188" s="135" t="n"/>
      <c r="AS188" s="135" t="n"/>
      <c r="AT188" s="135" t="n"/>
      <c r="AU188" s="135" t="n"/>
      <c r="AV188" s="135" t="n"/>
      <c r="AW188" s="135" t="n"/>
      <c r="AX188" s="135" t="n"/>
      <c r="AY188" s="135" t="n"/>
      <c r="AZ188" s="135" t="n"/>
      <c r="BA188" s="135" t="n"/>
      <c r="BB188" s="135" t="n"/>
      <c r="BC188" s="135" t="n"/>
      <c r="BD188" s="135" t="n"/>
      <c r="BE188" s="135" t="n"/>
      <c r="BF188" s="135" t="n"/>
      <c r="BG188" s="135" t="n"/>
      <c r="BH188" s="135" t="n"/>
      <c r="BI188" s="135" t="n"/>
      <c r="BJ188" s="135" t="n"/>
      <c r="BK188" s="135" t="n"/>
      <c r="BL188" s="135" t="n"/>
      <c r="BM188" s="135" t="n"/>
      <c r="BN188" s="135" t="n"/>
      <c r="BO188" s="135" t="n"/>
      <c r="BP188" s="135" t="n"/>
      <c r="BQ188" s="135" t="n"/>
      <c r="BR188" s="135" t="n"/>
      <c r="BS188" s="135" t="n"/>
      <c r="BT188" s="135" t="n"/>
      <c r="BU188" s="135" t="n"/>
      <c r="BV188" s="135" t="n"/>
      <c r="BW188" s="135" t="n"/>
      <c r="BX188" s="135" t="n"/>
      <c r="BY188" s="135" t="n"/>
      <c r="BZ188" s="135" t="n"/>
      <c r="CA188" s="135" t="n"/>
      <c r="CB188" s="135" t="n"/>
      <c r="CC188" s="135" t="n"/>
      <c r="CD188" s="135" t="n"/>
      <c r="CE188" s="135" t="n"/>
      <c r="CF188" s="135" t="n"/>
      <c r="CG188" s="135" t="n"/>
      <c r="CH188" s="135" t="n"/>
      <c r="CI188" s="135" t="n"/>
      <c r="CJ188" s="135" t="n"/>
      <c r="CK188" s="135" t="n"/>
      <c r="CL188" s="135" t="n"/>
      <c r="CM188" s="135" t="n"/>
      <c r="CN188" s="135" t="n"/>
      <c r="CO188" s="135" t="n"/>
      <c r="CP188" s="135" t="n"/>
      <c r="CQ188" s="135" t="n"/>
      <c r="CR188" s="135" t="n"/>
      <c r="CU188" s="36" t="n"/>
      <c r="CV188" s="36" t="n"/>
      <c r="CW188" s="36" t="n"/>
      <c r="CX188" s="36" t="n"/>
      <c r="CY188" s="36" t="n"/>
      <c r="CZ188" s="36" t="n"/>
      <c r="DA188" s="36" t="n"/>
      <c r="DB188" s="36" t="n"/>
      <c r="DC188" s="36" t="n"/>
      <c r="DD188" s="36" t="n"/>
      <c r="DE188" s="36" t="n"/>
      <c r="DF188" s="36" t="n"/>
      <c r="DG188" s="36" t="n"/>
      <c r="DH188" s="36" t="n"/>
      <c r="DI188" s="36" t="n"/>
      <c r="DJ188" s="36" t="n"/>
      <c r="DK188" s="36" t="n"/>
      <c r="DL188" s="36" t="n"/>
      <c r="DM188" s="36" t="n"/>
      <c r="DN188" s="36" t="n"/>
      <c r="DO188" s="36" t="n"/>
      <c r="DP188" s="36" t="n"/>
      <c r="DQ188" s="36" t="n"/>
      <c r="DR188" s="36" t="n"/>
      <c r="DS188" s="36" t="n"/>
      <c r="DT188" s="36" t="n"/>
      <c r="DU188" s="36" t="n"/>
      <c r="DV188" s="36" t="n"/>
      <c r="DW188" s="36" t="n"/>
      <c r="DX188" s="36" t="n"/>
      <c r="DY188" s="36" t="n"/>
      <c r="DZ188" s="36" t="n"/>
      <c r="EA188" s="36" t="n"/>
      <c r="EB188" s="36" t="n"/>
      <c r="EC188" s="36" t="n"/>
      <c r="ED188" s="36" t="n"/>
      <c r="EE188" s="36" t="n"/>
      <c r="EF188" s="36" t="n"/>
      <c r="EG188" s="36" t="n"/>
      <c r="EH188" s="36" t="n"/>
      <c r="EI188" s="36" t="n"/>
      <c r="EJ188" s="36" t="n"/>
      <c r="EK188" s="36" t="n"/>
      <c r="EL188" s="36" t="n"/>
      <c r="EM188" s="36" t="n"/>
      <c r="EN188" s="36" t="n"/>
    </row>
    <row r="189">
      <c r="A189" s="36" t="n"/>
      <c r="B189" s="36" t="n"/>
      <c r="C189" s="144" t="n"/>
      <c r="D189" s="144" t="n"/>
      <c r="E189" s="135" t="n"/>
      <c r="F189" s="135" t="n"/>
      <c r="G189" s="135" t="n"/>
      <c r="H189" s="135" t="n"/>
      <c r="I189" s="135" t="n"/>
      <c r="J189" s="135" t="n"/>
      <c r="K189" s="135" t="n"/>
      <c r="L189" s="135" t="n"/>
      <c r="M189" s="135" t="n"/>
      <c r="N189" s="135" t="n"/>
      <c r="O189" s="135" t="n"/>
      <c r="P189" s="135" t="n"/>
      <c r="Q189" s="135" t="n"/>
      <c r="R189" s="135" t="n"/>
      <c r="S189" s="135" t="n"/>
      <c r="T189" s="135" t="n"/>
      <c r="U189" s="135" t="n"/>
      <c r="V189" s="135" t="n"/>
      <c r="W189" s="135" t="n"/>
      <c r="X189" s="135" t="n"/>
      <c r="Y189" s="135" t="n"/>
      <c r="Z189" s="135" t="n"/>
      <c r="AA189" s="135" t="n"/>
      <c r="AB189" s="135" t="n"/>
      <c r="AC189" s="135" t="n"/>
      <c r="AD189" s="135" t="n"/>
      <c r="AE189" s="135" t="n"/>
      <c r="AF189" s="135" t="n"/>
      <c r="AG189" s="135" t="n"/>
      <c r="AH189" s="135" t="n"/>
      <c r="AI189" s="135" t="n"/>
      <c r="AJ189" s="135" t="n"/>
      <c r="AK189" s="135" t="n"/>
      <c r="AL189" s="135" t="n"/>
      <c r="AM189" s="135" t="n"/>
      <c r="AN189" s="135" t="n"/>
      <c r="AO189" s="135" t="n"/>
      <c r="AP189" s="135" t="n"/>
      <c r="AQ189" s="135" t="n"/>
      <c r="AR189" s="135" t="n"/>
      <c r="AS189" s="135" t="n"/>
      <c r="AT189" s="135" t="n"/>
      <c r="AU189" s="135" t="n"/>
      <c r="AV189" s="135" t="n"/>
      <c r="AW189" s="135" t="n"/>
      <c r="AX189" s="135" t="n"/>
      <c r="AY189" s="135" t="n"/>
      <c r="AZ189" s="135" t="n"/>
      <c r="BA189" s="135" t="n"/>
      <c r="BB189" s="135" t="n"/>
      <c r="BC189" s="135" t="n"/>
      <c r="BD189" s="135" t="n"/>
      <c r="BE189" s="135" t="n"/>
      <c r="BF189" s="135" t="n"/>
      <c r="BG189" s="135" t="n"/>
      <c r="BH189" s="135" t="n"/>
      <c r="BI189" s="135" t="n"/>
      <c r="BJ189" s="135" t="n"/>
      <c r="BK189" s="135" t="n"/>
      <c r="BL189" s="135" t="n"/>
      <c r="BM189" s="135" t="n"/>
      <c r="BN189" s="135" t="n"/>
      <c r="BO189" s="135" t="n"/>
      <c r="BP189" s="135" t="n"/>
      <c r="BQ189" s="135" t="n"/>
      <c r="BR189" s="135" t="n"/>
      <c r="BS189" s="135" t="n"/>
      <c r="BT189" s="135" t="n"/>
      <c r="BU189" s="135" t="n"/>
      <c r="BV189" s="135" t="n"/>
      <c r="BW189" s="135" t="n"/>
      <c r="BX189" s="135" t="n"/>
      <c r="BY189" s="135" t="n"/>
      <c r="BZ189" s="135" t="n"/>
      <c r="CA189" s="135" t="n"/>
      <c r="CB189" s="135" t="n"/>
      <c r="CC189" s="135" t="n"/>
      <c r="CD189" s="135" t="n"/>
      <c r="CE189" s="135" t="n"/>
      <c r="CF189" s="135" t="n"/>
      <c r="CG189" s="135" t="n"/>
      <c r="CH189" s="135" t="n"/>
      <c r="CI189" s="135" t="n"/>
      <c r="CJ189" s="135" t="n"/>
      <c r="CK189" s="135" t="n"/>
      <c r="CL189" s="135" t="n"/>
      <c r="CM189" s="135" t="n"/>
      <c r="CN189" s="135" t="n"/>
      <c r="CO189" s="135" t="n"/>
      <c r="CP189" s="135" t="n"/>
      <c r="CQ189" s="135" t="n"/>
      <c r="CR189" s="135" t="n"/>
      <c r="CU189" s="36" t="n"/>
      <c r="CV189" s="36" t="n"/>
      <c r="CW189" s="36" t="n"/>
      <c r="CX189" s="36" t="n"/>
      <c r="CY189" s="36" t="n"/>
      <c r="CZ189" s="36" t="n"/>
      <c r="DA189" s="36" t="n"/>
      <c r="DB189" s="36" t="n"/>
      <c r="DC189" s="36" t="n"/>
      <c r="DD189" s="36" t="n"/>
      <c r="DE189" s="36" t="n"/>
      <c r="DF189" s="36" t="n"/>
      <c r="DG189" s="36" t="n"/>
      <c r="DH189" s="36" t="n"/>
      <c r="DI189" s="36" t="n"/>
      <c r="DJ189" s="36" t="n"/>
      <c r="DK189" s="36" t="n"/>
      <c r="DL189" s="36" t="n"/>
      <c r="DM189" s="36" t="n"/>
      <c r="DN189" s="36" t="n"/>
      <c r="DO189" s="36" t="n"/>
      <c r="DP189" s="36" t="n"/>
      <c r="DQ189" s="36" t="n"/>
      <c r="DR189" s="36" t="n"/>
      <c r="DS189" s="36" t="n"/>
      <c r="DT189" s="36" t="n"/>
      <c r="DU189" s="36" t="n"/>
      <c r="DV189" s="36" t="n"/>
      <c r="DW189" s="36" t="n"/>
      <c r="DX189" s="36" t="n"/>
      <c r="DY189" s="36" t="n"/>
      <c r="DZ189" s="36" t="n"/>
      <c r="EA189" s="36" t="n"/>
      <c r="EB189" s="36" t="n"/>
      <c r="EC189" s="36" t="n"/>
      <c r="ED189" s="36" t="n"/>
      <c r="EE189" s="36" t="n"/>
      <c r="EF189" s="36" t="n"/>
      <c r="EG189" s="36" t="n"/>
      <c r="EH189" s="36" t="n"/>
      <c r="EI189" s="36" t="n"/>
      <c r="EJ189" s="36" t="n"/>
      <c r="EK189" s="36" t="n"/>
      <c r="EL189" s="36" t="n"/>
      <c r="EM189" s="36" t="n"/>
      <c r="EN189" s="36" t="n"/>
    </row>
    <row r="190">
      <c r="A190" s="36" t="n"/>
      <c r="B190" s="36" t="n"/>
      <c r="C190" s="144" t="n"/>
      <c r="D190" s="144" t="n"/>
      <c r="E190" s="135" t="n"/>
      <c r="F190" s="135" t="n"/>
      <c r="G190" s="135" t="n"/>
      <c r="H190" s="135" t="n"/>
      <c r="I190" s="135" t="n"/>
      <c r="J190" s="135" t="n"/>
      <c r="K190" s="135" t="n"/>
      <c r="L190" s="135" t="n"/>
      <c r="M190" s="135" t="n"/>
      <c r="N190" s="135" t="n"/>
      <c r="O190" s="135" t="n"/>
      <c r="P190" s="135" t="n"/>
      <c r="Q190" s="135" t="n"/>
      <c r="R190" s="135" t="n"/>
      <c r="S190" s="135" t="n"/>
      <c r="T190" s="135" t="n"/>
      <c r="U190" s="135" t="n"/>
      <c r="V190" s="135" t="n"/>
      <c r="W190" s="135" t="n"/>
      <c r="X190" s="135" t="n"/>
      <c r="Y190" s="135" t="n"/>
      <c r="Z190" s="135" t="n"/>
      <c r="AA190" s="135" t="n"/>
      <c r="AB190" s="135" t="n"/>
      <c r="AC190" s="135" t="n"/>
      <c r="AD190" s="135" t="n"/>
      <c r="AE190" s="135" t="n"/>
      <c r="AF190" s="135" t="n"/>
      <c r="AG190" s="135" t="n"/>
      <c r="AH190" s="135" t="n"/>
      <c r="AI190" s="135" t="n"/>
      <c r="AJ190" s="135" t="n"/>
      <c r="AK190" s="135" t="n"/>
      <c r="AL190" s="135" t="n"/>
      <c r="AM190" s="135" t="n"/>
      <c r="AN190" s="135" t="n"/>
      <c r="AO190" s="135" t="n"/>
      <c r="AP190" s="135" t="n"/>
      <c r="AQ190" s="135" t="n"/>
      <c r="AR190" s="135" t="n"/>
      <c r="AS190" s="135" t="n"/>
      <c r="AT190" s="135" t="n"/>
      <c r="AU190" s="135" t="n"/>
      <c r="AV190" s="135" t="n"/>
      <c r="AW190" s="135" t="n"/>
      <c r="AX190" s="135" t="n"/>
      <c r="AY190" s="135" t="n"/>
      <c r="AZ190" s="135" t="n"/>
      <c r="BA190" s="135" t="n"/>
      <c r="BB190" s="135" t="n"/>
      <c r="BC190" s="135" t="n"/>
      <c r="BD190" s="135" t="n"/>
      <c r="BE190" s="135" t="n"/>
      <c r="BF190" s="135" t="n"/>
      <c r="BG190" s="135" t="n"/>
      <c r="BH190" s="135" t="n"/>
      <c r="BI190" s="135" t="n"/>
      <c r="BJ190" s="135" t="n"/>
      <c r="BK190" s="135" t="n"/>
      <c r="BL190" s="135" t="n"/>
      <c r="BM190" s="135" t="n"/>
      <c r="BN190" s="135" t="n"/>
      <c r="BO190" s="135" t="n"/>
      <c r="BP190" s="135" t="n"/>
      <c r="BQ190" s="135" t="n"/>
      <c r="BR190" s="135" t="n"/>
      <c r="BS190" s="135" t="n"/>
      <c r="BT190" s="135" t="n"/>
      <c r="BU190" s="135" t="n"/>
      <c r="BV190" s="135" t="n"/>
      <c r="BW190" s="135" t="n"/>
      <c r="BX190" s="135" t="n"/>
      <c r="BY190" s="135" t="n"/>
      <c r="BZ190" s="135" t="n"/>
      <c r="CA190" s="135" t="n"/>
      <c r="CB190" s="135" t="n"/>
      <c r="CC190" s="135" t="n"/>
      <c r="CD190" s="135" t="n"/>
      <c r="CE190" s="135" t="n"/>
      <c r="CF190" s="135" t="n"/>
      <c r="CG190" s="135" t="n"/>
      <c r="CH190" s="135" t="n"/>
      <c r="CI190" s="135" t="n"/>
      <c r="CJ190" s="135" t="n"/>
      <c r="CK190" s="135" t="n"/>
      <c r="CL190" s="135" t="n"/>
      <c r="CM190" s="135" t="n"/>
      <c r="CN190" s="135" t="n"/>
      <c r="CO190" s="135" t="n"/>
      <c r="CP190" s="135" t="n"/>
      <c r="CQ190" s="135" t="n"/>
      <c r="CR190" s="135" t="n"/>
      <c r="CU190" s="36" t="n"/>
      <c r="CV190" s="36" t="n"/>
      <c r="CW190" s="36" t="n"/>
      <c r="CX190" s="36" t="n"/>
      <c r="CY190" s="36" t="n"/>
      <c r="CZ190" s="36" t="n"/>
      <c r="DA190" s="36" t="n"/>
      <c r="DB190" s="36" t="n"/>
      <c r="DC190" s="36" t="n"/>
      <c r="DD190" s="36" t="n"/>
      <c r="DE190" s="36" t="n"/>
      <c r="DF190" s="36" t="n"/>
      <c r="DG190" s="36" t="n"/>
      <c r="DH190" s="36" t="n"/>
      <c r="DI190" s="36" t="n"/>
      <c r="DJ190" s="36" t="n"/>
      <c r="DK190" s="36" t="n"/>
      <c r="DL190" s="36" t="n"/>
      <c r="DM190" s="36" t="n"/>
      <c r="DN190" s="36" t="n"/>
      <c r="DO190" s="36" t="n"/>
      <c r="DP190" s="36" t="n"/>
      <c r="DQ190" s="36" t="n"/>
      <c r="DR190" s="36" t="n"/>
      <c r="DS190" s="36" t="n"/>
      <c r="DT190" s="36" t="n"/>
      <c r="DU190" s="36" t="n"/>
      <c r="DV190" s="36" t="n"/>
      <c r="DW190" s="36" t="n"/>
      <c r="DX190" s="36" t="n"/>
      <c r="DY190" s="36" t="n"/>
      <c r="DZ190" s="36" t="n"/>
      <c r="EA190" s="36" t="n"/>
      <c r="EB190" s="36" t="n"/>
      <c r="EC190" s="36" t="n"/>
      <c r="ED190" s="36" t="n"/>
      <c r="EE190" s="36" t="n"/>
      <c r="EF190" s="36" t="n"/>
      <c r="EG190" s="36" t="n"/>
      <c r="EH190" s="36" t="n"/>
      <c r="EI190" s="36" t="n"/>
      <c r="EJ190" s="36" t="n"/>
      <c r="EK190" s="36" t="n"/>
      <c r="EL190" s="36" t="n"/>
      <c r="EM190" s="36" t="n"/>
      <c r="EN190" s="36" t="n"/>
    </row>
    <row r="191">
      <c r="A191" s="36" t="n"/>
      <c r="B191" s="36" t="n"/>
      <c r="C191" s="144" t="n"/>
      <c r="D191" s="144" t="n"/>
      <c r="E191" s="135" t="n"/>
      <c r="F191" s="135" t="n"/>
      <c r="G191" s="135" t="n"/>
      <c r="H191" s="135" t="n"/>
      <c r="I191" s="135" t="n"/>
      <c r="J191" s="135" t="n"/>
      <c r="K191" s="135" t="n"/>
      <c r="L191" s="135" t="n"/>
      <c r="M191" s="135" t="n"/>
      <c r="N191" s="135" t="n"/>
      <c r="O191" s="135" t="n"/>
      <c r="P191" s="135" t="n"/>
      <c r="Q191" s="135" t="n"/>
      <c r="R191" s="135" t="n"/>
      <c r="S191" s="135" t="n"/>
      <c r="T191" s="135" t="n"/>
      <c r="U191" s="135" t="n"/>
      <c r="V191" s="135" t="n"/>
      <c r="W191" s="135" t="n"/>
      <c r="X191" s="135" t="n"/>
      <c r="Y191" s="135" t="n"/>
      <c r="Z191" s="135" t="n"/>
      <c r="AA191" s="135" t="n"/>
      <c r="AB191" s="135" t="n"/>
      <c r="AC191" s="135" t="n"/>
      <c r="AD191" s="135" t="n"/>
      <c r="AE191" s="135" t="n"/>
      <c r="AF191" s="135" t="n"/>
      <c r="AG191" s="135" t="n"/>
      <c r="AH191" s="135" t="n"/>
      <c r="AI191" s="135" t="n"/>
      <c r="AJ191" s="135" t="n"/>
      <c r="AK191" s="135" t="n"/>
      <c r="AL191" s="135" t="n"/>
      <c r="AM191" s="135" t="n"/>
      <c r="AN191" s="135" t="n"/>
      <c r="AO191" s="135" t="n"/>
      <c r="AP191" s="135" t="n"/>
      <c r="AQ191" s="135" t="n"/>
      <c r="AR191" s="135" t="n"/>
      <c r="AS191" s="135" t="n"/>
      <c r="AT191" s="135" t="n"/>
      <c r="AU191" s="135" t="n"/>
      <c r="AV191" s="135" t="n"/>
      <c r="AW191" s="135" t="n"/>
      <c r="AX191" s="135" t="n"/>
      <c r="AY191" s="135" t="n"/>
      <c r="AZ191" s="135" t="n"/>
      <c r="BA191" s="135" t="n"/>
      <c r="BB191" s="135" t="n"/>
      <c r="BC191" s="135" t="n"/>
      <c r="BD191" s="135" t="n"/>
      <c r="BE191" s="135" t="n"/>
      <c r="BF191" s="135" t="n"/>
      <c r="BG191" s="135" t="n"/>
      <c r="BH191" s="135" t="n"/>
      <c r="BI191" s="135" t="n"/>
      <c r="BJ191" s="135" t="n"/>
      <c r="BK191" s="135" t="n"/>
      <c r="BL191" s="135" t="n"/>
      <c r="BM191" s="135" t="n"/>
      <c r="BN191" s="135" t="n"/>
      <c r="BO191" s="135" t="n"/>
      <c r="BP191" s="135" t="n"/>
      <c r="BQ191" s="135" t="n"/>
      <c r="BR191" s="135" t="n"/>
      <c r="BS191" s="135" t="n"/>
      <c r="BT191" s="135" t="n"/>
      <c r="BU191" s="135" t="n"/>
      <c r="BV191" s="135" t="n"/>
      <c r="BW191" s="135" t="n"/>
      <c r="BX191" s="135" t="n"/>
      <c r="BY191" s="135" t="n"/>
      <c r="BZ191" s="135" t="n"/>
      <c r="CA191" s="135" t="n"/>
      <c r="CB191" s="135" t="n"/>
      <c r="CC191" s="135" t="n"/>
      <c r="CD191" s="135" t="n"/>
      <c r="CE191" s="135" t="n"/>
      <c r="CF191" s="135" t="n"/>
      <c r="CG191" s="135" t="n"/>
      <c r="CH191" s="135" t="n"/>
      <c r="CI191" s="135" t="n"/>
      <c r="CJ191" s="135" t="n"/>
      <c r="CK191" s="135" t="n"/>
      <c r="CL191" s="135" t="n"/>
      <c r="CM191" s="135" t="n"/>
      <c r="CN191" s="135" t="n"/>
      <c r="CO191" s="135" t="n"/>
      <c r="CP191" s="135" t="n"/>
      <c r="CQ191" s="135" t="n"/>
      <c r="CR191" s="135" t="n"/>
      <c r="CU191" s="36" t="n"/>
      <c r="CV191" s="36" t="n"/>
      <c r="CW191" s="36" t="n"/>
      <c r="CX191" s="36" t="n"/>
      <c r="CY191" s="36" t="n"/>
      <c r="CZ191" s="36" t="n"/>
      <c r="DA191" s="36" t="n"/>
      <c r="DB191" s="36" t="n"/>
      <c r="DC191" s="36" t="n"/>
      <c r="DD191" s="36" t="n"/>
      <c r="DE191" s="36" t="n"/>
      <c r="DF191" s="36" t="n"/>
      <c r="DG191" s="36" t="n"/>
      <c r="DH191" s="36" t="n"/>
      <c r="DI191" s="36" t="n"/>
      <c r="DJ191" s="36" t="n"/>
      <c r="DK191" s="36" t="n"/>
      <c r="DL191" s="36" t="n"/>
      <c r="DM191" s="36" t="n"/>
      <c r="DN191" s="36" t="n"/>
      <c r="DO191" s="36" t="n"/>
      <c r="DP191" s="36" t="n"/>
      <c r="DQ191" s="36" t="n"/>
      <c r="DR191" s="36" t="n"/>
      <c r="DS191" s="36" t="n"/>
      <c r="DT191" s="36" t="n"/>
      <c r="DU191" s="36" t="n"/>
      <c r="DV191" s="36" t="n"/>
      <c r="DW191" s="36" t="n"/>
      <c r="DX191" s="36" t="n"/>
      <c r="DY191" s="36" t="n"/>
      <c r="DZ191" s="36" t="n"/>
      <c r="EA191" s="36" t="n"/>
      <c r="EB191" s="36" t="n"/>
      <c r="EC191" s="36" t="n"/>
      <c r="ED191" s="36" t="n"/>
      <c r="EE191" s="36" t="n"/>
      <c r="EF191" s="36" t="n"/>
      <c r="EG191" s="36" t="n"/>
      <c r="EH191" s="36" t="n"/>
      <c r="EI191" s="36" t="n"/>
      <c r="EJ191" s="36" t="n"/>
      <c r="EK191" s="36" t="n"/>
      <c r="EL191" s="36" t="n"/>
      <c r="EM191" s="36" t="n"/>
      <c r="EN191" s="36" t="n"/>
    </row>
    <row r="192">
      <c r="A192" s="36" t="n"/>
      <c r="B192" s="36" t="n"/>
      <c r="C192" s="144" t="n"/>
      <c r="D192" s="144" t="n"/>
      <c r="E192" s="135" t="n"/>
      <c r="F192" s="135" t="n"/>
      <c r="G192" s="135" t="n"/>
      <c r="H192" s="135" t="n"/>
      <c r="I192" s="135" t="n"/>
      <c r="J192" s="135" t="n"/>
      <c r="K192" s="135" t="n"/>
      <c r="L192" s="135" t="n"/>
      <c r="M192" s="135" t="n"/>
      <c r="N192" s="135" t="n"/>
      <c r="O192" s="135" t="n"/>
      <c r="P192" s="135" t="n"/>
      <c r="Q192" s="135" t="n"/>
      <c r="R192" s="135" t="n"/>
      <c r="S192" s="135" t="n"/>
      <c r="T192" s="135" t="n"/>
      <c r="U192" s="135" t="n"/>
      <c r="V192" s="135" t="n"/>
      <c r="W192" s="135" t="n"/>
      <c r="X192" s="135" t="n"/>
      <c r="Y192" s="135" t="n"/>
      <c r="Z192" s="135" t="n"/>
      <c r="AA192" s="135" t="n"/>
      <c r="AB192" s="135" t="n"/>
      <c r="AC192" s="135" t="n"/>
      <c r="AD192" s="135" t="n"/>
      <c r="AE192" s="135" t="n"/>
      <c r="AF192" s="135" t="n"/>
      <c r="AG192" s="135" t="n"/>
      <c r="AH192" s="135" t="n"/>
      <c r="AI192" s="135" t="n"/>
      <c r="AJ192" s="135" t="n"/>
      <c r="AK192" s="135" t="n"/>
      <c r="AL192" s="135" t="n"/>
      <c r="AM192" s="135" t="n"/>
      <c r="AN192" s="135" t="n"/>
      <c r="AO192" s="135" t="n"/>
      <c r="AP192" s="135" t="n"/>
      <c r="AQ192" s="135" t="n"/>
      <c r="AR192" s="135" t="n"/>
      <c r="AS192" s="135" t="n"/>
      <c r="AT192" s="135" t="n"/>
      <c r="AU192" s="135" t="n"/>
      <c r="AV192" s="135" t="n"/>
      <c r="AW192" s="135" t="n"/>
      <c r="AX192" s="135" t="n"/>
      <c r="AY192" s="135" t="n"/>
      <c r="AZ192" s="135" t="n"/>
      <c r="BA192" s="135" t="n"/>
      <c r="BB192" s="135" t="n"/>
      <c r="BC192" s="135" t="n"/>
      <c r="BD192" s="135" t="n"/>
      <c r="BE192" s="135" t="n"/>
      <c r="BF192" s="135" t="n"/>
      <c r="BG192" s="135" t="n"/>
      <c r="BH192" s="135" t="n"/>
      <c r="BI192" s="135" t="n"/>
      <c r="BJ192" s="135" t="n"/>
      <c r="BK192" s="135" t="n"/>
      <c r="BL192" s="135" t="n"/>
      <c r="BM192" s="135" t="n"/>
      <c r="BN192" s="135" t="n"/>
      <c r="BO192" s="135" t="n"/>
      <c r="BP192" s="135" t="n"/>
      <c r="BQ192" s="135" t="n"/>
      <c r="BR192" s="135" t="n"/>
      <c r="BS192" s="135" t="n"/>
      <c r="BT192" s="135" t="n"/>
      <c r="BU192" s="135" t="n"/>
      <c r="BV192" s="135" t="n"/>
      <c r="BW192" s="135" t="n"/>
      <c r="BX192" s="135" t="n"/>
      <c r="BY192" s="135" t="n"/>
      <c r="BZ192" s="135" t="n"/>
      <c r="CA192" s="135" t="n"/>
      <c r="CB192" s="135" t="n"/>
      <c r="CC192" s="135" t="n"/>
      <c r="CD192" s="135" t="n"/>
      <c r="CE192" s="135" t="n"/>
      <c r="CF192" s="135" t="n"/>
      <c r="CG192" s="135" t="n"/>
      <c r="CH192" s="135" t="n"/>
      <c r="CI192" s="135" t="n"/>
      <c r="CJ192" s="135" t="n"/>
      <c r="CK192" s="135" t="n"/>
      <c r="CL192" s="135" t="n"/>
      <c r="CM192" s="135" t="n"/>
      <c r="CN192" s="135" t="n"/>
      <c r="CO192" s="135" t="n"/>
      <c r="CP192" s="135" t="n"/>
      <c r="CQ192" s="135" t="n"/>
      <c r="CR192" s="135" t="n"/>
      <c r="CU192" s="36" t="n"/>
      <c r="CV192" s="36" t="n"/>
      <c r="CW192" s="36" t="n"/>
      <c r="CX192" s="36" t="n"/>
      <c r="CY192" s="36" t="n"/>
      <c r="CZ192" s="36" t="n"/>
      <c r="DA192" s="36" t="n"/>
      <c r="DB192" s="36" t="n"/>
      <c r="DC192" s="36" t="n"/>
      <c r="DD192" s="36" t="n"/>
      <c r="DE192" s="36" t="n"/>
      <c r="DF192" s="36" t="n"/>
      <c r="DG192" s="36" t="n"/>
      <c r="DH192" s="36" t="n"/>
      <c r="DI192" s="36" t="n"/>
      <c r="DJ192" s="36" t="n"/>
      <c r="DK192" s="36" t="n"/>
      <c r="DL192" s="36" t="n"/>
      <c r="DM192" s="36" t="n"/>
      <c r="DN192" s="36" t="n"/>
      <c r="DO192" s="36" t="n"/>
      <c r="DP192" s="36" t="n"/>
      <c r="DQ192" s="36" t="n"/>
      <c r="DR192" s="36" t="n"/>
      <c r="DS192" s="36" t="n"/>
      <c r="DT192" s="36" t="n"/>
      <c r="DU192" s="36" t="n"/>
      <c r="DV192" s="36" t="n"/>
      <c r="DW192" s="36" t="n"/>
      <c r="DX192" s="36" t="n"/>
      <c r="DY192" s="36" t="n"/>
      <c r="DZ192" s="36" t="n"/>
      <c r="EA192" s="36" t="n"/>
      <c r="EB192" s="36" t="n"/>
      <c r="EC192" s="36" t="n"/>
      <c r="ED192" s="36" t="n"/>
      <c r="EE192" s="36" t="n"/>
      <c r="EF192" s="36" t="n"/>
      <c r="EG192" s="36" t="n"/>
      <c r="EH192" s="36" t="n"/>
      <c r="EI192" s="36" t="n"/>
      <c r="EJ192" s="36" t="n"/>
      <c r="EK192" s="36" t="n"/>
      <c r="EL192" s="36" t="n"/>
      <c r="EM192" s="36" t="n"/>
      <c r="EN192" s="36" t="n"/>
    </row>
    <row r="193">
      <c r="A193" s="36" t="n"/>
      <c r="B193" s="36" t="n"/>
      <c r="C193" s="144" t="n"/>
      <c r="D193" s="144" t="n"/>
      <c r="E193" s="135" t="n"/>
      <c r="F193" s="135" t="n"/>
      <c r="G193" s="135" t="n"/>
      <c r="H193" s="135" t="n"/>
      <c r="I193" s="135" t="n"/>
      <c r="J193" s="135" t="n"/>
      <c r="K193" s="135" t="n"/>
      <c r="L193" s="135" t="n"/>
      <c r="M193" s="135" t="n"/>
      <c r="N193" s="135" t="n"/>
      <c r="O193" s="135" t="n"/>
      <c r="P193" s="135" t="n"/>
      <c r="Q193" s="135" t="n"/>
      <c r="R193" s="135" t="n"/>
      <c r="S193" s="135" t="n"/>
      <c r="T193" s="135" t="n"/>
      <c r="U193" s="135" t="n"/>
      <c r="V193" s="135" t="n"/>
      <c r="W193" s="135" t="n"/>
      <c r="X193" s="135" t="n"/>
      <c r="Y193" s="135" t="n"/>
      <c r="Z193" s="135" t="n"/>
      <c r="AA193" s="135" t="n"/>
      <c r="AB193" s="135" t="n"/>
      <c r="AC193" s="135" t="n"/>
      <c r="AD193" s="135" t="n"/>
      <c r="AE193" s="135" t="n"/>
      <c r="AF193" s="135" t="n"/>
      <c r="AG193" s="135" t="n"/>
      <c r="AH193" s="135" t="n"/>
      <c r="AI193" s="135" t="n"/>
      <c r="AJ193" s="135" t="n"/>
      <c r="AK193" s="135" t="n"/>
      <c r="AL193" s="135" t="n"/>
      <c r="AM193" s="135" t="n"/>
      <c r="AN193" s="135" t="n"/>
      <c r="AO193" s="135" t="n"/>
      <c r="AP193" s="135" t="n"/>
      <c r="AQ193" s="135" t="n"/>
      <c r="AR193" s="135" t="n"/>
      <c r="AS193" s="135" t="n"/>
      <c r="AT193" s="135" t="n"/>
      <c r="AU193" s="135" t="n"/>
      <c r="AV193" s="135" t="n"/>
      <c r="AW193" s="135" t="n"/>
      <c r="AX193" s="135" t="n"/>
      <c r="AY193" s="135" t="n"/>
      <c r="AZ193" s="135" t="n"/>
      <c r="BA193" s="135" t="n"/>
      <c r="BB193" s="135" t="n"/>
      <c r="BC193" s="135" t="n"/>
      <c r="BD193" s="135" t="n"/>
      <c r="BE193" s="135" t="n"/>
      <c r="BF193" s="135" t="n"/>
      <c r="BG193" s="135" t="n"/>
      <c r="BH193" s="135" t="n"/>
      <c r="BI193" s="135" t="n"/>
      <c r="BJ193" s="135" t="n"/>
      <c r="BK193" s="135" t="n"/>
      <c r="BL193" s="135" t="n"/>
      <c r="BM193" s="135" t="n"/>
      <c r="BN193" s="135" t="n"/>
      <c r="BO193" s="135" t="n"/>
      <c r="BP193" s="135" t="n"/>
      <c r="BQ193" s="135" t="n"/>
      <c r="BR193" s="135" t="n"/>
      <c r="BS193" s="135" t="n"/>
      <c r="BT193" s="135" t="n"/>
      <c r="BU193" s="135" t="n"/>
      <c r="BV193" s="135" t="n"/>
      <c r="BW193" s="135" t="n"/>
      <c r="BX193" s="135" t="n"/>
      <c r="BY193" s="135" t="n"/>
      <c r="BZ193" s="135" t="n"/>
      <c r="CA193" s="135" t="n"/>
      <c r="CB193" s="135" t="n"/>
      <c r="CC193" s="135" t="n"/>
      <c r="CD193" s="135" t="n"/>
      <c r="CE193" s="135" t="n"/>
      <c r="CF193" s="135" t="n"/>
      <c r="CG193" s="135" t="n"/>
      <c r="CH193" s="135" t="n"/>
      <c r="CI193" s="135" t="n"/>
      <c r="CJ193" s="135" t="n"/>
      <c r="CK193" s="135" t="n"/>
      <c r="CL193" s="135" t="n"/>
      <c r="CM193" s="135" t="n"/>
      <c r="CN193" s="135" t="n"/>
      <c r="CO193" s="135" t="n"/>
      <c r="CP193" s="135" t="n"/>
      <c r="CQ193" s="135" t="n"/>
      <c r="CR193" s="135" t="n"/>
      <c r="CU193" s="36" t="n"/>
      <c r="CV193" s="36" t="n"/>
      <c r="CW193" s="36" t="n"/>
      <c r="CX193" s="36" t="n"/>
      <c r="CY193" s="36" t="n"/>
      <c r="CZ193" s="36" t="n"/>
      <c r="DA193" s="36" t="n"/>
      <c r="DB193" s="36" t="n"/>
      <c r="DC193" s="36" t="n"/>
      <c r="DD193" s="36" t="n"/>
      <c r="DE193" s="36" t="n"/>
      <c r="DF193" s="36" t="n"/>
      <c r="DG193" s="36" t="n"/>
      <c r="DH193" s="36" t="n"/>
      <c r="DI193" s="36" t="n"/>
      <c r="DJ193" s="36" t="n"/>
      <c r="DK193" s="36" t="n"/>
      <c r="DL193" s="36" t="n"/>
      <c r="DM193" s="36" t="n"/>
      <c r="DN193" s="36" t="n"/>
      <c r="DO193" s="36" t="n"/>
      <c r="DP193" s="36" t="n"/>
      <c r="DQ193" s="36" t="n"/>
      <c r="DR193" s="36" t="n"/>
      <c r="DS193" s="36" t="n"/>
      <c r="DT193" s="36" t="n"/>
      <c r="DU193" s="36" t="n"/>
      <c r="DV193" s="36" t="n"/>
      <c r="DW193" s="36" t="n"/>
      <c r="DX193" s="36" t="n"/>
      <c r="DY193" s="36" t="n"/>
      <c r="DZ193" s="36" t="n"/>
      <c r="EA193" s="36" t="n"/>
      <c r="EB193" s="36" t="n"/>
      <c r="EC193" s="36" t="n"/>
      <c r="ED193" s="36" t="n"/>
      <c r="EE193" s="36" t="n"/>
      <c r="EF193" s="36" t="n"/>
      <c r="EG193" s="36" t="n"/>
      <c r="EH193" s="36" t="n"/>
      <c r="EI193" s="36" t="n"/>
      <c r="EJ193" s="36" t="n"/>
      <c r="EK193" s="36" t="n"/>
      <c r="EL193" s="36" t="n"/>
      <c r="EM193" s="36" t="n"/>
      <c r="EN193" s="36" t="n"/>
    </row>
    <row r="194">
      <c r="A194" s="36" t="n"/>
      <c r="B194" s="36" t="n"/>
      <c r="C194" s="144" t="n"/>
      <c r="D194" s="144" t="n"/>
      <c r="E194" s="135" t="n"/>
      <c r="F194" s="135" t="n"/>
      <c r="G194" s="135" t="n"/>
      <c r="H194" s="135" t="n"/>
      <c r="I194" s="135" t="n"/>
      <c r="J194" s="135" t="n"/>
      <c r="K194" s="135" t="n"/>
      <c r="L194" s="135" t="n"/>
      <c r="M194" s="135" t="n"/>
      <c r="N194" s="135" t="n"/>
      <c r="O194" s="135" t="n"/>
      <c r="P194" s="135" t="n"/>
      <c r="Q194" s="135" t="n"/>
      <c r="R194" s="135" t="n"/>
      <c r="S194" s="135" t="n"/>
      <c r="T194" s="135" t="n"/>
      <c r="U194" s="135" t="n"/>
      <c r="V194" s="135" t="n"/>
      <c r="W194" s="135" t="n"/>
      <c r="X194" s="135" t="n"/>
      <c r="Y194" s="135" t="n"/>
      <c r="Z194" s="135" t="n"/>
      <c r="AA194" s="135" t="n"/>
      <c r="AB194" s="135" t="n"/>
      <c r="AC194" s="135" t="n"/>
      <c r="AD194" s="135" t="n"/>
      <c r="AE194" s="135" t="n"/>
      <c r="AF194" s="135" t="n"/>
      <c r="AG194" s="135" t="n"/>
      <c r="AH194" s="135" t="n"/>
      <c r="AI194" s="135" t="n"/>
      <c r="AJ194" s="135" t="n"/>
      <c r="AK194" s="135" t="n"/>
      <c r="AL194" s="135" t="n"/>
      <c r="AM194" s="135" t="n"/>
      <c r="AN194" s="135" t="n"/>
      <c r="AO194" s="135" t="n"/>
      <c r="AP194" s="135" t="n"/>
      <c r="AQ194" s="135" t="n"/>
      <c r="AR194" s="135" t="n"/>
      <c r="AS194" s="135" t="n"/>
      <c r="AT194" s="135" t="n"/>
      <c r="AU194" s="135" t="n"/>
      <c r="AV194" s="135" t="n"/>
      <c r="AW194" s="135" t="n"/>
      <c r="AX194" s="135" t="n"/>
      <c r="AY194" s="135" t="n"/>
      <c r="AZ194" s="135" t="n"/>
      <c r="BA194" s="135" t="n"/>
      <c r="BB194" s="135" t="n"/>
      <c r="BC194" s="135" t="n"/>
      <c r="BD194" s="135" t="n"/>
      <c r="BE194" s="135" t="n"/>
      <c r="BF194" s="135" t="n"/>
      <c r="BG194" s="135" t="n"/>
      <c r="BH194" s="135" t="n"/>
      <c r="BI194" s="135" t="n"/>
      <c r="BJ194" s="135" t="n"/>
      <c r="BK194" s="135" t="n"/>
      <c r="BL194" s="135" t="n"/>
      <c r="BM194" s="135" t="n"/>
      <c r="BN194" s="135" t="n"/>
      <c r="BO194" s="135" t="n"/>
      <c r="BP194" s="135" t="n"/>
      <c r="BQ194" s="135" t="n"/>
      <c r="BR194" s="135" t="n"/>
      <c r="BS194" s="135" t="n"/>
      <c r="BT194" s="135" t="n"/>
      <c r="BU194" s="135" t="n"/>
      <c r="BV194" s="135" t="n"/>
      <c r="BW194" s="135" t="n"/>
      <c r="BX194" s="135" t="n"/>
      <c r="BY194" s="135" t="n"/>
      <c r="BZ194" s="135" t="n"/>
      <c r="CA194" s="135" t="n"/>
      <c r="CB194" s="135" t="n"/>
      <c r="CC194" s="135" t="n"/>
      <c r="CD194" s="135" t="n"/>
      <c r="CE194" s="135" t="n"/>
      <c r="CF194" s="135" t="n"/>
      <c r="CG194" s="135" t="n"/>
      <c r="CH194" s="135" t="n"/>
      <c r="CI194" s="135" t="n"/>
      <c r="CJ194" s="135" t="n"/>
      <c r="CK194" s="135" t="n"/>
      <c r="CL194" s="135" t="n"/>
      <c r="CM194" s="135" t="n"/>
      <c r="CN194" s="135" t="n"/>
      <c r="CO194" s="135" t="n"/>
      <c r="CP194" s="135" t="n"/>
      <c r="CQ194" s="135" t="n"/>
      <c r="CR194" s="135" t="n"/>
      <c r="CU194" s="36" t="n"/>
      <c r="CV194" s="36" t="n"/>
      <c r="CW194" s="36" t="n"/>
      <c r="CX194" s="36" t="n"/>
      <c r="CY194" s="36" t="n"/>
      <c r="CZ194" s="36" t="n"/>
      <c r="DA194" s="36" t="n"/>
      <c r="DB194" s="36" t="n"/>
      <c r="DC194" s="36" t="n"/>
      <c r="DD194" s="36" t="n"/>
      <c r="DE194" s="36" t="n"/>
      <c r="DF194" s="36" t="n"/>
      <c r="DG194" s="36" t="n"/>
      <c r="DH194" s="36" t="n"/>
      <c r="DI194" s="36" t="n"/>
      <c r="DJ194" s="36" t="n"/>
      <c r="DK194" s="36" t="n"/>
      <c r="DL194" s="36" t="n"/>
      <c r="DM194" s="36" t="n"/>
      <c r="DN194" s="36" t="n"/>
      <c r="DO194" s="36" t="n"/>
      <c r="DP194" s="36" t="n"/>
      <c r="DQ194" s="36" t="n"/>
      <c r="DR194" s="36" t="n"/>
      <c r="DS194" s="36" t="n"/>
      <c r="DT194" s="36" t="n"/>
      <c r="DU194" s="36" t="n"/>
      <c r="DV194" s="36" t="n"/>
      <c r="DW194" s="36" t="n"/>
      <c r="DX194" s="36" t="n"/>
      <c r="DY194" s="36" t="n"/>
      <c r="DZ194" s="36" t="n"/>
      <c r="EA194" s="36" t="n"/>
      <c r="EB194" s="36" t="n"/>
      <c r="EC194" s="36" t="n"/>
      <c r="ED194" s="36" t="n"/>
      <c r="EE194" s="36" t="n"/>
      <c r="EF194" s="36" t="n"/>
      <c r="EG194" s="36" t="n"/>
      <c r="EH194" s="36" t="n"/>
      <c r="EI194" s="36" t="n"/>
      <c r="EJ194" s="36" t="n"/>
      <c r="EK194" s="36" t="n"/>
      <c r="EL194" s="36" t="n"/>
      <c r="EM194" s="36" t="n"/>
      <c r="EN194" s="36" t="n"/>
    </row>
    <row r="195">
      <c r="A195" s="36" t="n"/>
      <c r="B195" s="36" t="n"/>
      <c r="C195" s="144" t="n"/>
      <c r="D195" s="144" t="n"/>
      <c r="E195" s="135" t="n"/>
      <c r="F195" s="135" t="n"/>
      <c r="G195" s="135" t="n"/>
      <c r="H195" s="135" t="n"/>
      <c r="I195" s="135" t="n"/>
      <c r="J195" s="135" t="n"/>
      <c r="K195" s="135" t="n"/>
      <c r="L195" s="135" t="n"/>
      <c r="M195" s="135" t="n"/>
      <c r="N195" s="135" t="n"/>
      <c r="O195" s="135" t="n"/>
      <c r="P195" s="135" t="n"/>
      <c r="Q195" s="135" t="n"/>
      <c r="R195" s="135" t="n"/>
      <c r="S195" s="135" t="n"/>
      <c r="T195" s="135" t="n"/>
      <c r="U195" s="135" t="n"/>
      <c r="V195" s="135" t="n"/>
      <c r="W195" s="135" t="n"/>
      <c r="X195" s="135" t="n"/>
      <c r="Y195" s="135" t="n"/>
      <c r="Z195" s="135" t="n"/>
      <c r="AA195" s="135" t="n"/>
      <c r="AB195" s="135" t="n"/>
      <c r="AC195" s="135" t="n"/>
      <c r="AD195" s="135" t="n"/>
      <c r="AE195" s="135" t="n"/>
      <c r="AF195" s="135" t="n"/>
      <c r="AG195" s="135" t="n"/>
      <c r="AH195" s="135" t="n"/>
      <c r="AI195" s="135" t="n"/>
      <c r="AJ195" s="135" t="n"/>
      <c r="AK195" s="135" t="n"/>
      <c r="AL195" s="135" t="n"/>
      <c r="AM195" s="135" t="n"/>
      <c r="AN195" s="135" t="n"/>
      <c r="AO195" s="135" t="n"/>
      <c r="AP195" s="135" t="n"/>
      <c r="AQ195" s="135" t="n"/>
      <c r="AR195" s="135" t="n"/>
      <c r="AS195" s="135" t="n"/>
      <c r="AT195" s="135" t="n"/>
      <c r="AU195" s="135" t="n"/>
      <c r="AV195" s="135" t="n"/>
      <c r="AW195" s="135" t="n"/>
      <c r="AX195" s="135" t="n"/>
      <c r="AY195" s="135" t="n"/>
      <c r="AZ195" s="135" t="n"/>
      <c r="BA195" s="135" t="n"/>
      <c r="BB195" s="135" t="n"/>
      <c r="BC195" s="135" t="n"/>
      <c r="BD195" s="135" t="n"/>
      <c r="BE195" s="135" t="n"/>
      <c r="BF195" s="135" t="n"/>
      <c r="BG195" s="135" t="n"/>
      <c r="BH195" s="135" t="n"/>
      <c r="BI195" s="135" t="n"/>
      <c r="BJ195" s="135" t="n"/>
      <c r="BK195" s="135" t="n"/>
      <c r="BL195" s="135" t="n"/>
      <c r="BM195" s="135" t="n"/>
      <c r="BN195" s="135" t="n"/>
      <c r="BO195" s="135" t="n"/>
      <c r="BP195" s="135" t="n"/>
      <c r="BQ195" s="135" t="n"/>
      <c r="BR195" s="135" t="n"/>
      <c r="BS195" s="135" t="n"/>
      <c r="BT195" s="135" t="n"/>
      <c r="BU195" s="135" t="n"/>
      <c r="BV195" s="135" t="n"/>
      <c r="BW195" s="135" t="n"/>
      <c r="BX195" s="135" t="n"/>
      <c r="BY195" s="135" t="n"/>
      <c r="BZ195" s="135" t="n"/>
      <c r="CA195" s="135" t="n"/>
      <c r="CB195" s="135" t="n"/>
      <c r="CC195" s="135" t="n"/>
      <c r="CD195" s="135" t="n"/>
      <c r="CE195" s="135" t="n"/>
      <c r="CF195" s="135" t="n"/>
      <c r="CG195" s="135" t="n"/>
      <c r="CH195" s="135" t="n"/>
      <c r="CI195" s="135" t="n"/>
      <c r="CJ195" s="135" t="n"/>
      <c r="CK195" s="135" t="n"/>
      <c r="CL195" s="135" t="n"/>
      <c r="CM195" s="135" t="n"/>
      <c r="CN195" s="135" t="n"/>
      <c r="CO195" s="135" t="n"/>
      <c r="CP195" s="135" t="n"/>
      <c r="CQ195" s="135" t="n"/>
      <c r="CR195" s="135" t="n"/>
      <c r="CU195" s="36" t="n"/>
      <c r="CV195" s="36" t="n"/>
      <c r="CW195" s="36" t="n"/>
      <c r="CX195" s="36" t="n"/>
      <c r="CY195" s="36" t="n"/>
      <c r="CZ195" s="36" t="n"/>
      <c r="DA195" s="36" t="n"/>
      <c r="DB195" s="36" t="n"/>
      <c r="DC195" s="36" t="n"/>
      <c r="DD195" s="36" t="n"/>
      <c r="DE195" s="36" t="n"/>
      <c r="DF195" s="36" t="n"/>
      <c r="DG195" s="36" t="n"/>
      <c r="DH195" s="36" t="n"/>
      <c r="DI195" s="36" t="n"/>
      <c r="DJ195" s="36" t="n"/>
      <c r="DK195" s="36" t="n"/>
      <c r="DL195" s="36" t="n"/>
      <c r="DM195" s="36" t="n"/>
      <c r="DN195" s="36" t="n"/>
      <c r="DO195" s="36" t="n"/>
      <c r="DP195" s="36" t="n"/>
      <c r="DQ195" s="36" t="n"/>
      <c r="DR195" s="36" t="n"/>
      <c r="DS195" s="36" t="n"/>
      <c r="DT195" s="36" t="n"/>
      <c r="DU195" s="36" t="n"/>
      <c r="DV195" s="36" t="n"/>
      <c r="DW195" s="36" t="n"/>
      <c r="DX195" s="36" t="n"/>
      <c r="DY195" s="36" t="n"/>
      <c r="DZ195" s="36" t="n"/>
      <c r="EA195" s="36" t="n"/>
      <c r="EB195" s="36" t="n"/>
      <c r="EC195" s="36" t="n"/>
      <c r="ED195" s="36" t="n"/>
      <c r="EE195" s="36" t="n"/>
      <c r="EF195" s="36" t="n"/>
      <c r="EG195" s="36" t="n"/>
      <c r="EH195" s="36" t="n"/>
      <c r="EI195" s="36" t="n"/>
      <c r="EJ195" s="36" t="n"/>
      <c r="EK195" s="36" t="n"/>
      <c r="EL195" s="36" t="n"/>
      <c r="EM195" s="36" t="n"/>
      <c r="EN195" s="36" t="n"/>
    </row>
    <row r="196">
      <c r="A196" s="36" t="n"/>
      <c r="B196" s="36" t="n"/>
      <c r="C196" s="144" t="n"/>
      <c r="D196" s="144" t="n"/>
      <c r="E196" s="135" t="n"/>
      <c r="F196" s="135" t="n"/>
      <c r="G196" s="135" t="n"/>
      <c r="H196" s="135" t="n"/>
      <c r="I196" s="135" t="n"/>
      <c r="J196" s="135" t="n"/>
      <c r="K196" s="135" t="n"/>
      <c r="L196" s="135" t="n"/>
      <c r="M196" s="135" t="n"/>
      <c r="N196" s="135" t="n"/>
      <c r="O196" s="135" t="n"/>
      <c r="P196" s="135" t="n"/>
      <c r="Q196" s="135" t="n"/>
      <c r="R196" s="135" t="n"/>
      <c r="S196" s="135" t="n"/>
      <c r="T196" s="135" t="n"/>
      <c r="U196" s="135" t="n"/>
      <c r="V196" s="135" t="n"/>
      <c r="W196" s="135" t="n"/>
      <c r="X196" s="135" t="n"/>
      <c r="Y196" s="135" t="n"/>
      <c r="Z196" s="135" t="n"/>
      <c r="AA196" s="135" t="n"/>
      <c r="AB196" s="135" t="n"/>
      <c r="AC196" s="135" t="n"/>
      <c r="AD196" s="135" t="n"/>
      <c r="AE196" s="135" t="n"/>
      <c r="AF196" s="135" t="n"/>
      <c r="AG196" s="135" t="n"/>
      <c r="AH196" s="135" t="n"/>
      <c r="AI196" s="135" t="n"/>
      <c r="AJ196" s="135" t="n"/>
      <c r="AK196" s="135" t="n"/>
      <c r="AL196" s="135" t="n"/>
      <c r="AM196" s="135" t="n"/>
      <c r="AN196" s="135" t="n"/>
      <c r="AO196" s="135" t="n"/>
      <c r="AP196" s="135" t="n"/>
      <c r="AQ196" s="135" t="n"/>
      <c r="AR196" s="135" t="n"/>
      <c r="AS196" s="135" t="n"/>
      <c r="AT196" s="135" t="n"/>
      <c r="AU196" s="135" t="n"/>
      <c r="AV196" s="135" t="n"/>
      <c r="AW196" s="135" t="n"/>
      <c r="AX196" s="135" t="n"/>
      <c r="AY196" s="135" t="n"/>
      <c r="AZ196" s="135" t="n"/>
      <c r="BA196" s="135" t="n"/>
      <c r="BB196" s="135" t="n"/>
      <c r="BC196" s="135" t="n"/>
      <c r="BD196" s="135" t="n"/>
      <c r="BE196" s="135" t="n"/>
      <c r="BF196" s="135" t="n"/>
      <c r="BG196" s="135" t="n"/>
      <c r="BH196" s="135" t="n"/>
      <c r="BI196" s="135" t="n"/>
      <c r="BJ196" s="135" t="n"/>
      <c r="BK196" s="135" t="n"/>
      <c r="BL196" s="135" t="n"/>
      <c r="BM196" s="135" t="n"/>
      <c r="BN196" s="135" t="n"/>
      <c r="BO196" s="135" t="n"/>
      <c r="BP196" s="135" t="n"/>
      <c r="BQ196" s="135" t="n"/>
      <c r="BR196" s="135" t="n"/>
      <c r="BS196" s="135" t="n"/>
      <c r="BT196" s="135" t="n"/>
      <c r="BU196" s="135" t="n"/>
      <c r="BV196" s="135" t="n"/>
      <c r="BW196" s="135" t="n"/>
      <c r="BX196" s="135" t="n"/>
      <c r="BY196" s="135" t="n"/>
      <c r="BZ196" s="135" t="n"/>
      <c r="CA196" s="135" t="n"/>
      <c r="CB196" s="135" t="n"/>
      <c r="CC196" s="135" t="n"/>
      <c r="CD196" s="135" t="n"/>
      <c r="CE196" s="135" t="n"/>
      <c r="CF196" s="135" t="n"/>
      <c r="CG196" s="135" t="n"/>
      <c r="CH196" s="135" t="n"/>
      <c r="CI196" s="135" t="n"/>
      <c r="CJ196" s="135" t="n"/>
      <c r="CK196" s="135" t="n"/>
      <c r="CL196" s="135" t="n"/>
      <c r="CM196" s="135" t="n"/>
      <c r="CN196" s="135" t="n"/>
      <c r="CO196" s="135" t="n"/>
      <c r="CP196" s="135" t="n"/>
      <c r="CQ196" s="135" t="n"/>
      <c r="CR196" s="135" t="n"/>
      <c r="CU196" s="36" t="n"/>
      <c r="CV196" s="36" t="n"/>
      <c r="CW196" s="36" t="n"/>
      <c r="CX196" s="36" t="n"/>
      <c r="CY196" s="36" t="n"/>
      <c r="CZ196" s="36" t="n"/>
      <c r="DA196" s="36" t="n"/>
      <c r="DB196" s="36" t="n"/>
      <c r="DC196" s="36" t="n"/>
      <c r="DD196" s="36" t="n"/>
      <c r="DE196" s="36" t="n"/>
      <c r="DF196" s="36" t="n"/>
      <c r="DG196" s="36" t="n"/>
      <c r="DH196" s="36" t="n"/>
      <c r="DI196" s="36" t="n"/>
      <c r="DJ196" s="36" t="n"/>
      <c r="DK196" s="36" t="n"/>
      <c r="DL196" s="36" t="n"/>
      <c r="DM196" s="36" t="n"/>
      <c r="DN196" s="36" t="n"/>
      <c r="DO196" s="36" t="n"/>
      <c r="DP196" s="36" t="n"/>
      <c r="DQ196" s="36" t="n"/>
      <c r="DR196" s="36" t="n"/>
      <c r="DS196" s="36" t="n"/>
      <c r="DT196" s="36" t="n"/>
      <c r="DU196" s="36" t="n"/>
      <c r="DV196" s="36" t="n"/>
      <c r="DW196" s="36" t="n"/>
      <c r="DX196" s="36" t="n"/>
      <c r="DY196" s="36" t="n"/>
      <c r="DZ196" s="36" t="n"/>
      <c r="EA196" s="36" t="n"/>
      <c r="EB196" s="36" t="n"/>
      <c r="EC196" s="36" t="n"/>
      <c r="ED196" s="36" t="n"/>
      <c r="EE196" s="36" t="n"/>
      <c r="EF196" s="36" t="n"/>
      <c r="EG196" s="36" t="n"/>
      <c r="EH196" s="36" t="n"/>
      <c r="EI196" s="36" t="n"/>
      <c r="EJ196" s="36" t="n"/>
      <c r="EK196" s="36" t="n"/>
      <c r="EL196" s="36" t="n"/>
      <c r="EM196" s="36" t="n"/>
      <c r="EN196" s="36" t="n"/>
    </row>
    <row r="197">
      <c r="A197" s="36" t="n"/>
      <c r="B197" s="36" t="n"/>
      <c r="C197" s="144" t="n"/>
      <c r="D197" s="144" t="n"/>
      <c r="E197" s="135" t="n"/>
      <c r="F197" s="135" t="n"/>
      <c r="G197" s="135" t="n"/>
      <c r="H197" s="135" t="n"/>
      <c r="I197" s="135" t="n"/>
      <c r="J197" s="135" t="n"/>
      <c r="K197" s="135" t="n"/>
      <c r="L197" s="135" t="n"/>
      <c r="M197" s="135" t="n"/>
      <c r="N197" s="135" t="n"/>
      <c r="O197" s="135" t="n"/>
      <c r="P197" s="135" t="n"/>
      <c r="Q197" s="135" t="n"/>
      <c r="R197" s="135" t="n"/>
      <c r="S197" s="135" t="n"/>
      <c r="T197" s="135" t="n"/>
      <c r="U197" s="135" t="n"/>
      <c r="V197" s="135" t="n"/>
      <c r="W197" s="135" t="n"/>
      <c r="X197" s="135" t="n"/>
      <c r="Y197" s="135" t="n"/>
      <c r="Z197" s="135" t="n"/>
      <c r="AA197" s="135" t="n"/>
      <c r="AB197" s="135" t="n"/>
      <c r="AC197" s="135" t="n"/>
      <c r="AD197" s="135" t="n"/>
      <c r="AE197" s="135" t="n"/>
      <c r="AF197" s="135" t="n"/>
      <c r="AG197" s="135" t="n"/>
      <c r="AH197" s="135" t="n"/>
      <c r="AI197" s="135" t="n"/>
      <c r="AJ197" s="135" t="n"/>
      <c r="AK197" s="135" t="n"/>
      <c r="AL197" s="135" t="n"/>
      <c r="AM197" s="135" t="n"/>
      <c r="AN197" s="135" t="n"/>
      <c r="AO197" s="135" t="n"/>
      <c r="AP197" s="135" t="n"/>
      <c r="AQ197" s="135" t="n"/>
      <c r="AR197" s="135" t="n"/>
      <c r="AS197" s="135" t="n"/>
      <c r="AT197" s="135" t="n"/>
      <c r="AU197" s="135" t="n"/>
      <c r="AV197" s="135" t="n"/>
      <c r="AW197" s="135" t="n"/>
      <c r="AX197" s="135" t="n"/>
      <c r="AY197" s="135" t="n"/>
      <c r="AZ197" s="135" t="n"/>
      <c r="BA197" s="135" t="n"/>
      <c r="BB197" s="135" t="n"/>
      <c r="BC197" s="135" t="n"/>
      <c r="BD197" s="135" t="n"/>
      <c r="BE197" s="135" t="n"/>
      <c r="BF197" s="135" t="n"/>
      <c r="BG197" s="135" t="n"/>
      <c r="BH197" s="135" t="n"/>
      <c r="BI197" s="135" t="n"/>
      <c r="BJ197" s="135" t="n"/>
      <c r="BK197" s="135" t="n"/>
      <c r="BL197" s="135" t="n"/>
      <c r="BM197" s="135" t="n"/>
      <c r="BN197" s="135" t="n"/>
      <c r="BO197" s="135" t="n"/>
      <c r="BP197" s="135" t="n"/>
      <c r="BQ197" s="135" t="n"/>
      <c r="BR197" s="135" t="n"/>
      <c r="BS197" s="135" t="n"/>
      <c r="BT197" s="135" t="n"/>
      <c r="BU197" s="135" t="n"/>
      <c r="BV197" s="135" t="n"/>
      <c r="BW197" s="135" t="n"/>
      <c r="BX197" s="135" t="n"/>
      <c r="BY197" s="135" t="n"/>
      <c r="BZ197" s="135" t="n"/>
      <c r="CA197" s="135" t="n"/>
      <c r="CB197" s="135" t="n"/>
      <c r="CC197" s="135" t="n"/>
      <c r="CD197" s="135" t="n"/>
      <c r="CE197" s="135" t="n"/>
      <c r="CF197" s="135" t="n"/>
      <c r="CG197" s="135" t="n"/>
      <c r="CH197" s="135" t="n"/>
      <c r="CI197" s="135" t="n"/>
      <c r="CJ197" s="135" t="n"/>
      <c r="CK197" s="135" t="n"/>
      <c r="CL197" s="135" t="n"/>
      <c r="CM197" s="135" t="n"/>
      <c r="CN197" s="135" t="n"/>
      <c r="CO197" s="135" t="n"/>
      <c r="CP197" s="135" t="n"/>
      <c r="CQ197" s="135" t="n"/>
      <c r="CR197" s="135" t="n"/>
      <c r="CU197" s="36" t="n"/>
      <c r="CV197" s="36" t="n"/>
      <c r="CW197" s="36" t="n"/>
      <c r="CX197" s="36" t="n"/>
      <c r="CY197" s="36" t="n"/>
      <c r="CZ197" s="36" t="n"/>
      <c r="DA197" s="36" t="n"/>
      <c r="DB197" s="36" t="n"/>
      <c r="DC197" s="36" t="n"/>
      <c r="DD197" s="36" t="n"/>
      <c r="DE197" s="36" t="n"/>
      <c r="DF197" s="36" t="n"/>
      <c r="DG197" s="36" t="n"/>
      <c r="DH197" s="36" t="n"/>
      <c r="DI197" s="36" t="n"/>
      <c r="DJ197" s="36" t="n"/>
      <c r="DK197" s="36" t="n"/>
      <c r="DL197" s="36" t="n"/>
      <c r="DM197" s="36" t="n"/>
      <c r="DN197" s="36" t="n"/>
      <c r="DO197" s="36" t="n"/>
      <c r="DP197" s="36" t="n"/>
      <c r="DQ197" s="36" t="n"/>
      <c r="DR197" s="36" t="n"/>
      <c r="DS197" s="36" t="n"/>
      <c r="DT197" s="36" t="n"/>
      <c r="DU197" s="36" t="n"/>
      <c r="DV197" s="36" t="n"/>
      <c r="DW197" s="36" t="n"/>
      <c r="DX197" s="36" t="n"/>
      <c r="DY197" s="36" t="n"/>
      <c r="DZ197" s="36" t="n"/>
      <c r="EA197" s="36" t="n"/>
      <c r="EB197" s="36" t="n"/>
      <c r="EC197" s="36" t="n"/>
      <c r="ED197" s="36" t="n"/>
      <c r="EE197" s="36" t="n"/>
      <c r="EF197" s="36" t="n"/>
      <c r="EG197" s="36" t="n"/>
      <c r="EH197" s="36" t="n"/>
      <c r="EI197" s="36" t="n"/>
      <c r="EJ197" s="36" t="n"/>
      <c r="EK197" s="36" t="n"/>
      <c r="EL197" s="36" t="n"/>
      <c r="EM197" s="36" t="n"/>
      <c r="EN197" s="36" t="n"/>
    </row>
    <row r="198">
      <c r="A198" s="36" t="n"/>
      <c r="B198" s="36" t="n"/>
      <c r="C198" s="144" t="n"/>
      <c r="D198" s="144" t="n"/>
      <c r="E198" s="135" t="n"/>
      <c r="F198" s="135" t="n"/>
      <c r="G198" s="135" t="n"/>
      <c r="H198" s="135" t="n"/>
      <c r="I198" s="135" t="n"/>
      <c r="J198" s="135" t="n"/>
      <c r="K198" s="135" t="n"/>
      <c r="L198" s="135" t="n"/>
      <c r="M198" s="135" t="n"/>
      <c r="N198" s="135" t="n"/>
      <c r="O198" s="135" t="n"/>
      <c r="P198" s="135" t="n"/>
      <c r="Q198" s="135" t="n"/>
      <c r="R198" s="135" t="n"/>
      <c r="S198" s="135" t="n"/>
      <c r="T198" s="135" t="n"/>
      <c r="U198" s="135" t="n"/>
      <c r="V198" s="135" t="n"/>
      <c r="W198" s="135" t="n"/>
      <c r="X198" s="135" t="n"/>
      <c r="Y198" s="135" t="n"/>
      <c r="Z198" s="135" t="n"/>
      <c r="AA198" s="135" t="n"/>
      <c r="AB198" s="135" t="n"/>
      <c r="AC198" s="135" t="n"/>
      <c r="AD198" s="135" t="n"/>
      <c r="AE198" s="135" t="n"/>
      <c r="AF198" s="135" t="n"/>
      <c r="AG198" s="135" t="n"/>
      <c r="AH198" s="135" t="n"/>
      <c r="AI198" s="135" t="n"/>
      <c r="AJ198" s="135" t="n"/>
      <c r="AK198" s="135" t="n"/>
      <c r="AL198" s="135" t="n"/>
      <c r="AM198" s="135" t="n"/>
      <c r="AN198" s="135" t="n"/>
      <c r="AO198" s="135" t="n"/>
      <c r="AP198" s="135" t="n"/>
      <c r="AQ198" s="135" t="n"/>
      <c r="AR198" s="135" t="n"/>
      <c r="AS198" s="135" t="n"/>
      <c r="AT198" s="135" t="n"/>
      <c r="AU198" s="135" t="n"/>
      <c r="AV198" s="135" t="n"/>
      <c r="AW198" s="135" t="n"/>
      <c r="AX198" s="135" t="n"/>
      <c r="AY198" s="135" t="n"/>
      <c r="AZ198" s="135" t="n"/>
      <c r="BA198" s="135" t="n"/>
      <c r="BB198" s="135" t="n"/>
      <c r="BC198" s="135" t="n"/>
      <c r="BD198" s="135" t="n"/>
      <c r="BE198" s="135" t="n"/>
      <c r="BF198" s="135" t="n"/>
      <c r="BG198" s="135" t="n"/>
      <c r="BH198" s="135" t="n"/>
      <c r="BI198" s="135" t="n"/>
      <c r="BJ198" s="135" t="n"/>
      <c r="BK198" s="135" t="n"/>
      <c r="BL198" s="135" t="n"/>
      <c r="BM198" s="135" t="n"/>
      <c r="BN198" s="135" t="n"/>
      <c r="BO198" s="135" t="n"/>
      <c r="BP198" s="135" t="n"/>
      <c r="BQ198" s="135" t="n"/>
      <c r="BR198" s="135" t="n"/>
      <c r="BS198" s="135" t="n"/>
      <c r="BT198" s="135" t="n"/>
      <c r="BU198" s="135" t="n"/>
      <c r="BV198" s="135" t="n"/>
      <c r="BW198" s="135" t="n"/>
      <c r="BX198" s="135" t="n"/>
      <c r="BY198" s="135" t="n"/>
      <c r="BZ198" s="135" t="n"/>
      <c r="CA198" s="135" t="n"/>
      <c r="CB198" s="135" t="n"/>
      <c r="CC198" s="135" t="n"/>
      <c r="CD198" s="135" t="n"/>
      <c r="CE198" s="135" t="n"/>
      <c r="CF198" s="135" t="n"/>
      <c r="CG198" s="135" t="n"/>
      <c r="CH198" s="135" t="n"/>
      <c r="CI198" s="135" t="n"/>
      <c r="CJ198" s="135" t="n"/>
      <c r="CK198" s="135" t="n"/>
      <c r="CL198" s="135" t="n"/>
      <c r="CM198" s="135" t="n"/>
      <c r="CN198" s="135" t="n"/>
      <c r="CO198" s="135" t="n"/>
      <c r="CP198" s="135" t="n"/>
      <c r="CQ198" s="135" t="n"/>
      <c r="CR198" s="135" t="n"/>
      <c r="CU198" s="36" t="n"/>
      <c r="CV198" s="36" t="n"/>
      <c r="CW198" s="36" t="n"/>
      <c r="CX198" s="36" t="n"/>
      <c r="CY198" s="36" t="n"/>
      <c r="CZ198" s="36" t="n"/>
      <c r="DA198" s="36" t="n"/>
      <c r="DB198" s="36" t="n"/>
      <c r="DC198" s="36" t="n"/>
      <c r="DD198" s="36" t="n"/>
      <c r="DE198" s="36" t="n"/>
      <c r="DF198" s="36" t="n"/>
      <c r="DG198" s="36" t="n"/>
      <c r="DH198" s="36" t="n"/>
      <c r="DI198" s="36" t="n"/>
      <c r="DJ198" s="36" t="n"/>
      <c r="DK198" s="36" t="n"/>
      <c r="DL198" s="36" t="n"/>
      <c r="DM198" s="36" t="n"/>
      <c r="DN198" s="36" t="n"/>
      <c r="DO198" s="36" t="n"/>
      <c r="DP198" s="36" t="n"/>
      <c r="DQ198" s="36" t="n"/>
      <c r="DR198" s="36" t="n"/>
      <c r="DS198" s="36" t="n"/>
      <c r="DT198" s="36" t="n"/>
      <c r="DU198" s="36" t="n"/>
      <c r="DV198" s="36" t="n"/>
      <c r="DW198" s="36" t="n"/>
      <c r="DX198" s="36" t="n"/>
      <c r="DY198" s="36" t="n"/>
      <c r="DZ198" s="36" t="n"/>
      <c r="EA198" s="36" t="n"/>
      <c r="EB198" s="36" t="n"/>
      <c r="EC198" s="36" t="n"/>
      <c r="ED198" s="36" t="n"/>
      <c r="EE198" s="36" t="n"/>
      <c r="EF198" s="36" t="n"/>
      <c r="EG198" s="36" t="n"/>
      <c r="EH198" s="36" t="n"/>
      <c r="EI198" s="36" t="n"/>
      <c r="EJ198" s="36" t="n"/>
      <c r="EK198" s="36" t="n"/>
      <c r="EL198" s="36" t="n"/>
      <c r="EM198" s="36" t="n"/>
      <c r="EN198" s="36" t="n"/>
    </row>
    <row r="199">
      <c r="A199" s="36" t="n"/>
      <c r="B199" s="36" t="n"/>
      <c r="C199" s="144" t="n"/>
      <c r="D199" s="144" t="n"/>
      <c r="E199" s="135" t="n"/>
      <c r="F199" s="135" t="n"/>
      <c r="G199" s="135" t="n"/>
      <c r="H199" s="135" t="n"/>
      <c r="I199" s="135" t="n"/>
      <c r="J199" s="135" t="n"/>
      <c r="K199" s="135" t="n"/>
      <c r="L199" s="135" t="n"/>
      <c r="M199" s="135" t="n"/>
      <c r="N199" s="135" t="n"/>
      <c r="O199" s="135" t="n"/>
      <c r="P199" s="135" t="n"/>
      <c r="Q199" s="135" t="n"/>
      <c r="R199" s="135" t="n"/>
      <c r="S199" s="135" t="n"/>
      <c r="T199" s="135" t="n"/>
      <c r="U199" s="135" t="n"/>
      <c r="V199" s="135" t="n"/>
      <c r="W199" s="135" t="n"/>
      <c r="X199" s="135" t="n"/>
      <c r="Y199" s="135" t="n"/>
      <c r="Z199" s="135" t="n"/>
      <c r="AA199" s="135" t="n"/>
      <c r="AB199" s="135" t="n"/>
      <c r="AC199" s="135" t="n"/>
      <c r="AD199" s="135" t="n"/>
      <c r="AE199" s="135" t="n"/>
      <c r="AF199" s="135" t="n"/>
      <c r="AG199" s="135" t="n"/>
      <c r="AH199" s="135" t="n"/>
      <c r="AI199" s="135" t="n"/>
      <c r="AJ199" s="135" t="n"/>
      <c r="AK199" s="135" t="n"/>
      <c r="AL199" s="135" t="n"/>
      <c r="AM199" s="135" t="n"/>
      <c r="AN199" s="135" t="n"/>
      <c r="AO199" s="135" t="n"/>
      <c r="AP199" s="135" t="n"/>
      <c r="AQ199" s="135" t="n"/>
      <c r="AR199" s="135" t="n"/>
      <c r="AS199" s="135" t="n"/>
      <c r="AT199" s="135" t="n"/>
      <c r="AU199" s="135" t="n"/>
      <c r="AV199" s="135" t="n"/>
      <c r="AW199" s="135" t="n"/>
      <c r="AX199" s="135" t="n"/>
      <c r="AY199" s="135" t="n"/>
      <c r="AZ199" s="135" t="n"/>
      <c r="BA199" s="135" t="n"/>
      <c r="BB199" s="135" t="n"/>
      <c r="BC199" s="135" t="n"/>
      <c r="BD199" s="135" t="n"/>
      <c r="BE199" s="135" t="n"/>
      <c r="BF199" s="135" t="n"/>
      <c r="BG199" s="135" t="n"/>
      <c r="BH199" s="135" t="n"/>
      <c r="BI199" s="135" t="n"/>
      <c r="BJ199" s="135" t="n"/>
      <c r="BK199" s="135" t="n"/>
      <c r="BL199" s="135" t="n"/>
      <c r="BM199" s="135" t="n"/>
      <c r="BN199" s="135" t="n"/>
      <c r="BO199" s="135" t="n"/>
      <c r="BP199" s="135" t="n"/>
      <c r="BQ199" s="135" t="n"/>
      <c r="BR199" s="135" t="n"/>
      <c r="BS199" s="135" t="n"/>
      <c r="BT199" s="135" t="n"/>
      <c r="BU199" s="135" t="n"/>
      <c r="BV199" s="135" t="n"/>
      <c r="BW199" s="135" t="n"/>
      <c r="BX199" s="135" t="n"/>
      <c r="BY199" s="135" t="n"/>
      <c r="BZ199" s="135" t="n"/>
      <c r="CA199" s="135" t="n"/>
      <c r="CB199" s="135" t="n"/>
      <c r="CC199" s="135" t="n"/>
      <c r="CD199" s="135" t="n"/>
      <c r="CE199" s="135" t="n"/>
      <c r="CF199" s="135" t="n"/>
      <c r="CG199" s="135" t="n"/>
      <c r="CH199" s="135" t="n"/>
      <c r="CI199" s="135" t="n"/>
      <c r="CJ199" s="135" t="n"/>
      <c r="CK199" s="135" t="n"/>
      <c r="CL199" s="135" t="n"/>
      <c r="CM199" s="135" t="n"/>
      <c r="CN199" s="135" t="n"/>
      <c r="CO199" s="135" t="n"/>
      <c r="CP199" s="135" t="n"/>
      <c r="CQ199" s="135" t="n"/>
      <c r="CR199" s="135" t="n"/>
      <c r="CU199" s="36" t="n"/>
      <c r="CV199" s="36" t="n"/>
      <c r="CW199" s="36" t="n"/>
      <c r="CX199" s="36" t="n"/>
      <c r="CY199" s="36" t="n"/>
      <c r="CZ199" s="36" t="n"/>
      <c r="DA199" s="36" t="n"/>
      <c r="DB199" s="36" t="n"/>
      <c r="DC199" s="36" t="n"/>
      <c r="DD199" s="36" t="n"/>
      <c r="DE199" s="36" t="n"/>
      <c r="DF199" s="36" t="n"/>
      <c r="DG199" s="36" t="n"/>
      <c r="DH199" s="36" t="n"/>
      <c r="DI199" s="36" t="n"/>
      <c r="DJ199" s="36" t="n"/>
      <c r="DK199" s="36" t="n"/>
      <c r="DL199" s="36" t="n"/>
      <c r="DM199" s="36" t="n"/>
      <c r="DN199" s="36" t="n"/>
      <c r="DO199" s="36" t="n"/>
      <c r="DP199" s="36" t="n"/>
      <c r="DQ199" s="36" t="n"/>
      <c r="DR199" s="36" t="n"/>
      <c r="DS199" s="36" t="n"/>
      <c r="DT199" s="36" t="n"/>
      <c r="DU199" s="36" t="n"/>
      <c r="DV199" s="36" t="n"/>
      <c r="DW199" s="36" t="n"/>
      <c r="DX199" s="36" t="n"/>
      <c r="DY199" s="36" t="n"/>
      <c r="DZ199" s="36" t="n"/>
      <c r="EA199" s="36" t="n"/>
      <c r="EB199" s="36" t="n"/>
      <c r="EC199" s="36" t="n"/>
      <c r="ED199" s="36" t="n"/>
      <c r="EE199" s="36" t="n"/>
      <c r="EF199" s="36" t="n"/>
      <c r="EG199" s="36" t="n"/>
      <c r="EH199" s="36" t="n"/>
      <c r="EI199" s="36" t="n"/>
      <c r="EJ199" s="36" t="n"/>
      <c r="EK199" s="36" t="n"/>
      <c r="EL199" s="36" t="n"/>
      <c r="EM199" s="36" t="n"/>
      <c r="EN199" s="36" t="n"/>
    </row>
    <row r="200">
      <c r="A200" s="36" t="n"/>
      <c r="B200" s="36" t="n"/>
      <c r="C200" s="144" t="n"/>
      <c r="D200" s="144" t="n"/>
      <c r="E200" s="135" t="n"/>
      <c r="F200" s="135" t="n"/>
      <c r="G200" s="135" t="n"/>
      <c r="H200" s="135" t="n"/>
      <c r="I200" s="135" t="n"/>
      <c r="J200" s="135" t="n"/>
      <c r="K200" s="135" t="n"/>
      <c r="L200" s="135" t="n"/>
      <c r="M200" s="135" t="n"/>
      <c r="N200" s="135" t="n"/>
      <c r="O200" s="135" t="n"/>
      <c r="P200" s="135" t="n"/>
      <c r="Q200" s="135" t="n"/>
      <c r="R200" s="135" t="n"/>
      <c r="S200" s="135" t="n"/>
      <c r="T200" s="135" t="n"/>
      <c r="U200" s="135" t="n"/>
      <c r="V200" s="135" t="n"/>
      <c r="W200" s="135" t="n"/>
      <c r="X200" s="135" t="n"/>
      <c r="Y200" s="135" t="n"/>
      <c r="Z200" s="135" t="n"/>
      <c r="AA200" s="135" t="n"/>
      <c r="AB200" s="135" t="n"/>
      <c r="AC200" s="135" t="n"/>
      <c r="AD200" s="135" t="n"/>
      <c r="AE200" s="135" t="n"/>
      <c r="AF200" s="135" t="n"/>
      <c r="AG200" s="135" t="n"/>
      <c r="AH200" s="135" t="n"/>
      <c r="AI200" s="135" t="n"/>
      <c r="AJ200" s="135" t="n"/>
      <c r="AK200" s="135" t="n"/>
      <c r="AL200" s="135" t="n"/>
      <c r="AM200" s="135" t="n"/>
      <c r="AN200" s="135" t="n"/>
      <c r="AO200" s="135" t="n"/>
      <c r="AP200" s="135" t="n"/>
      <c r="AQ200" s="135" t="n"/>
      <c r="AR200" s="135" t="n"/>
      <c r="AS200" s="135" t="n"/>
      <c r="AT200" s="135" t="n"/>
      <c r="AU200" s="135" t="n"/>
      <c r="AV200" s="135" t="n"/>
      <c r="AW200" s="135" t="n"/>
      <c r="AX200" s="135" t="n"/>
      <c r="AY200" s="135" t="n"/>
      <c r="AZ200" s="135" t="n"/>
      <c r="BA200" s="135" t="n"/>
      <c r="BB200" s="135" t="n"/>
      <c r="BC200" s="135" t="n"/>
      <c r="BD200" s="135" t="n"/>
      <c r="BE200" s="135" t="n"/>
      <c r="BF200" s="135" t="n"/>
      <c r="BG200" s="135" t="n"/>
      <c r="BH200" s="135" t="n"/>
      <c r="BI200" s="135" t="n"/>
      <c r="BJ200" s="135" t="n"/>
      <c r="BK200" s="135" t="n"/>
      <c r="BL200" s="135" t="n"/>
      <c r="BM200" s="135" t="n"/>
      <c r="BN200" s="135" t="n"/>
      <c r="BO200" s="135" t="n"/>
      <c r="BP200" s="135" t="n"/>
      <c r="BQ200" s="135" t="n"/>
      <c r="BR200" s="135" t="n"/>
      <c r="BS200" s="135" t="n"/>
      <c r="BT200" s="135" t="n"/>
      <c r="BU200" s="135" t="n"/>
      <c r="BV200" s="135" t="n"/>
      <c r="BW200" s="135" t="n"/>
      <c r="BX200" s="135" t="n"/>
      <c r="BY200" s="135" t="n"/>
      <c r="BZ200" s="135" t="n"/>
      <c r="CA200" s="135" t="n"/>
      <c r="CB200" s="135" t="n"/>
      <c r="CC200" s="135" t="n"/>
      <c r="CD200" s="135" t="n"/>
      <c r="CE200" s="135" t="n"/>
      <c r="CF200" s="135" t="n"/>
      <c r="CG200" s="135" t="n"/>
      <c r="CH200" s="135" t="n"/>
      <c r="CI200" s="135" t="n"/>
      <c r="CJ200" s="135" t="n"/>
      <c r="CK200" s="135" t="n"/>
      <c r="CL200" s="135" t="n"/>
      <c r="CM200" s="135" t="n"/>
      <c r="CN200" s="135" t="n"/>
      <c r="CO200" s="135" t="n"/>
      <c r="CP200" s="135" t="n"/>
      <c r="CQ200" s="135" t="n"/>
      <c r="CR200" s="135" t="n"/>
      <c r="CU200" s="36" t="n"/>
      <c r="CV200" s="36" t="n"/>
      <c r="CW200" s="36" t="n"/>
      <c r="CX200" s="36" t="n"/>
      <c r="CY200" s="36" t="n"/>
      <c r="CZ200" s="36" t="n"/>
      <c r="DA200" s="36" t="n"/>
      <c r="DB200" s="36" t="n"/>
      <c r="DC200" s="36" t="n"/>
      <c r="DD200" s="36" t="n"/>
      <c r="DE200" s="36" t="n"/>
      <c r="DF200" s="36" t="n"/>
      <c r="DG200" s="36" t="n"/>
      <c r="DH200" s="36" t="n"/>
      <c r="DI200" s="36" t="n"/>
      <c r="DJ200" s="36" t="n"/>
      <c r="DK200" s="36" t="n"/>
      <c r="DL200" s="36" t="n"/>
      <c r="DM200" s="36" t="n"/>
      <c r="DN200" s="36" t="n"/>
      <c r="DO200" s="36" t="n"/>
      <c r="DP200" s="36" t="n"/>
      <c r="DQ200" s="36" t="n"/>
      <c r="DR200" s="36" t="n"/>
      <c r="DS200" s="36" t="n"/>
      <c r="DT200" s="36" t="n"/>
      <c r="DU200" s="36" t="n"/>
      <c r="DV200" s="36" t="n"/>
      <c r="DW200" s="36" t="n"/>
      <c r="DX200" s="36" t="n"/>
      <c r="DY200" s="36" t="n"/>
      <c r="DZ200" s="36" t="n"/>
      <c r="EA200" s="36" t="n"/>
      <c r="EB200" s="36" t="n"/>
      <c r="EC200" s="36" t="n"/>
      <c r="ED200" s="36" t="n"/>
      <c r="EE200" s="36" t="n"/>
      <c r="EF200" s="36" t="n"/>
      <c r="EG200" s="36" t="n"/>
      <c r="EH200" s="36" t="n"/>
      <c r="EI200" s="36" t="n"/>
      <c r="EJ200" s="36" t="n"/>
      <c r="EK200" s="36" t="n"/>
      <c r="EL200" s="36" t="n"/>
      <c r="EM200" s="36" t="n"/>
      <c r="EN200" s="36" t="n"/>
    </row>
    <row r="201">
      <c r="A201" s="36" t="n"/>
      <c r="B201" s="36" t="n"/>
      <c r="C201" s="144" t="n"/>
      <c r="D201" s="144" t="n"/>
      <c r="E201" s="135" t="n"/>
      <c r="F201" s="135" t="n"/>
      <c r="G201" s="135" t="n"/>
      <c r="H201" s="135" t="n"/>
      <c r="I201" s="135" t="n"/>
      <c r="J201" s="135" t="n"/>
      <c r="K201" s="135" t="n"/>
      <c r="L201" s="135" t="n"/>
      <c r="M201" s="135" t="n"/>
      <c r="N201" s="135" t="n"/>
      <c r="O201" s="135" t="n"/>
      <c r="P201" s="135" t="n"/>
      <c r="Q201" s="135" t="n"/>
      <c r="R201" s="135" t="n"/>
      <c r="S201" s="135" t="n"/>
      <c r="T201" s="135" t="n"/>
      <c r="U201" s="135" t="n"/>
      <c r="V201" s="135" t="n"/>
      <c r="W201" s="135" t="n"/>
      <c r="X201" s="135" t="n"/>
      <c r="Y201" s="135" t="n"/>
      <c r="Z201" s="135" t="n"/>
      <c r="AA201" s="135" t="n"/>
      <c r="AB201" s="135" t="n"/>
      <c r="AC201" s="135" t="n"/>
      <c r="AD201" s="135" t="n"/>
      <c r="AE201" s="135" t="n"/>
      <c r="AF201" s="135" t="n"/>
      <c r="AG201" s="135" t="n"/>
      <c r="AH201" s="135" t="n"/>
      <c r="AI201" s="135" t="n"/>
      <c r="AJ201" s="135" t="n"/>
      <c r="AK201" s="135" t="n"/>
      <c r="AL201" s="135" t="n"/>
      <c r="AM201" s="135" t="n"/>
      <c r="AN201" s="135" t="n"/>
      <c r="AO201" s="135" t="n"/>
      <c r="AP201" s="135" t="n"/>
      <c r="AQ201" s="135" t="n"/>
      <c r="AR201" s="135" t="n"/>
      <c r="AS201" s="135" t="n"/>
      <c r="AT201" s="135" t="n"/>
      <c r="AU201" s="135" t="n"/>
      <c r="AV201" s="135" t="n"/>
      <c r="AW201" s="135" t="n"/>
      <c r="AX201" s="135" t="n"/>
      <c r="AY201" s="135" t="n"/>
      <c r="AZ201" s="135" t="n"/>
      <c r="BA201" s="135" t="n"/>
      <c r="BB201" s="135" t="n"/>
      <c r="BC201" s="135" t="n"/>
      <c r="BD201" s="135" t="n"/>
      <c r="BE201" s="135" t="n"/>
      <c r="BF201" s="135" t="n"/>
      <c r="BG201" s="135" t="n"/>
      <c r="BH201" s="135" t="n"/>
      <c r="BI201" s="135" t="n"/>
      <c r="BJ201" s="135" t="n"/>
      <c r="BK201" s="135" t="n"/>
      <c r="BL201" s="135" t="n"/>
      <c r="BM201" s="135" t="n"/>
      <c r="BN201" s="135" t="n"/>
      <c r="BO201" s="135" t="n"/>
      <c r="BP201" s="135" t="n"/>
      <c r="BQ201" s="135" t="n"/>
      <c r="BR201" s="135" t="n"/>
      <c r="BS201" s="135" t="n"/>
      <c r="BT201" s="135" t="n"/>
      <c r="BU201" s="135" t="n"/>
      <c r="BV201" s="135" t="n"/>
      <c r="BW201" s="135" t="n"/>
      <c r="BX201" s="135" t="n"/>
      <c r="BY201" s="135" t="n"/>
      <c r="BZ201" s="135" t="n"/>
      <c r="CA201" s="135" t="n"/>
      <c r="CB201" s="135" t="n"/>
      <c r="CC201" s="135" t="n"/>
      <c r="CD201" s="135" t="n"/>
      <c r="CE201" s="135" t="n"/>
      <c r="CF201" s="135" t="n"/>
      <c r="CG201" s="135" t="n"/>
      <c r="CH201" s="135" t="n"/>
      <c r="CI201" s="135" t="n"/>
      <c r="CJ201" s="135" t="n"/>
      <c r="CK201" s="135" t="n"/>
      <c r="CL201" s="135" t="n"/>
      <c r="CM201" s="135" t="n"/>
      <c r="CN201" s="135" t="n"/>
      <c r="CO201" s="135" t="n"/>
      <c r="CP201" s="135" t="n"/>
      <c r="CQ201" s="135" t="n"/>
      <c r="CR201" s="135" t="n"/>
      <c r="CU201" s="36" t="n"/>
      <c r="CV201" s="36" t="n"/>
      <c r="CW201" s="36" t="n"/>
      <c r="CX201" s="36" t="n"/>
      <c r="CY201" s="36" t="n"/>
      <c r="CZ201" s="36" t="n"/>
      <c r="DA201" s="36" t="n"/>
      <c r="DB201" s="36" t="n"/>
      <c r="DC201" s="36" t="n"/>
      <c r="DD201" s="36" t="n"/>
      <c r="DE201" s="36" t="n"/>
      <c r="DF201" s="36" t="n"/>
      <c r="DG201" s="36" t="n"/>
      <c r="DH201" s="36" t="n"/>
      <c r="DI201" s="36" t="n"/>
      <c r="DJ201" s="36" t="n"/>
      <c r="DK201" s="36" t="n"/>
      <c r="DL201" s="36" t="n"/>
      <c r="DM201" s="36" t="n"/>
      <c r="DN201" s="36" t="n"/>
      <c r="DO201" s="36" t="n"/>
      <c r="DP201" s="36" t="n"/>
      <c r="DQ201" s="36" t="n"/>
      <c r="DR201" s="36" t="n"/>
      <c r="DS201" s="36" t="n"/>
      <c r="DT201" s="36" t="n"/>
      <c r="DU201" s="36" t="n"/>
      <c r="DV201" s="36" t="n"/>
      <c r="DW201" s="36" t="n"/>
      <c r="DX201" s="36" t="n"/>
      <c r="DY201" s="36" t="n"/>
      <c r="DZ201" s="36" t="n"/>
      <c r="EA201" s="36" t="n"/>
      <c r="EB201" s="36" t="n"/>
      <c r="EC201" s="36" t="n"/>
      <c r="ED201" s="36" t="n"/>
      <c r="EE201" s="36" t="n"/>
      <c r="EF201" s="36" t="n"/>
      <c r="EG201" s="36" t="n"/>
      <c r="EH201" s="36" t="n"/>
      <c r="EI201" s="36" t="n"/>
      <c r="EJ201" s="36" t="n"/>
      <c r="EK201" s="36" t="n"/>
      <c r="EL201" s="36" t="n"/>
      <c r="EM201" s="36" t="n"/>
      <c r="EN201" s="36" t="n"/>
    </row>
    <row r="202">
      <c r="A202" s="36" t="n"/>
      <c r="B202" s="36" t="n"/>
      <c r="C202" s="144" t="n"/>
      <c r="D202" s="144" t="n"/>
      <c r="E202" s="135" t="n"/>
      <c r="F202" s="135" t="n"/>
      <c r="G202" s="135" t="n"/>
      <c r="H202" s="135" t="n"/>
      <c r="I202" s="135" t="n"/>
      <c r="J202" s="135" t="n"/>
      <c r="K202" s="135" t="n"/>
      <c r="L202" s="135" t="n"/>
      <c r="M202" s="135" t="n"/>
      <c r="N202" s="135" t="n"/>
      <c r="O202" s="135" t="n"/>
      <c r="P202" s="135" t="n"/>
      <c r="Q202" s="135" t="n"/>
      <c r="R202" s="135" t="n"/>
      <c r="S202" s="135" t="n"/>
      <c r="T202" s="135" t="n"/>
      <c r="U202" s="135" t="n"/>
      <c r="V202" s="135" t="n"/>
      <c r="W202" s="135" t="n"/>
      <c r="X202" s="135" t="n"/>
      <c r="Y202" s="135" t="n"/>
      <c r="Z202" s="135" t="n"/>
      <c r="AA202" s="135" t="n"/>
      <c r="AB202" s="135" t="n"/>
      <c r="AC202" s="135" t="n"/>
      <c r="AD202" s="135" t="n"/>
      <c r="AE202" s="135" t="n"/>
      <c r="AF202" s="135" t="n"/>
      <c r="AG202" s="135" t="n"/>
      <c r="AH202" s="135" t="n"/>
      <c r="AI202" s="135" t="n"/>
      <c r="AJ202" s="135" t="n"/>
      <c r="AK202" s="135" t="n"/>
      <c r="AL202" s="135" t="n"/>
      <c r="AM202" s="135" t="n"/>
      <c r="AN202" s="135" t="n"/>
      <c r="AO202" s="135" t="n"/>
      <c r="AP202" s="135" t="n"/>
      <c r="AQ202" s="135" t="n"/>
      <c r="AR202" s="135" t="n"/>
      <c r="AS202" s="135" t="n"/>
      <c r="AT202" s="135" t="n"/>
      <c r="AU202" s="135" t="n"/>
      <c r="AV202" s="135" t="n"/>
      <c r="AW202" s="135" t="n"/>
      <c r="AX202" s="135" t="n"/>
      <c r="AY202" s="135" t="n"/>
      <c r="AZ202" s="135" t="n"/>
      <c r="BA202" s="135" t="n"/>
      <c r="BB202" s="135" t="n"/>
      <c r="BC202" s="135" t="n"/>
      <c r="BD202" s="135" t="n"/>
      <c r="BE202" s="135" t="n"/>
      <c r="BF202" s="135" t="n"/>
      <c r="BG202" s="135" t="n"/>
      <c r="BH202" s="135" t="n"/>
      <c r="BI202" s="135" t="n"/>
      <c r="BJ202" s="135" t="n"/>
      <c r="BK202" s="135" t="n"/>
      <c r="BL202" s="135" t="n"/>
      <c r="BM202" s="135" t="n"/>
      <c r="BN202" s="135" t="n"/>
      <c r="BO202" s="135" t="n"/>
      <c r="BP202" s="135" t="n"/>
      <c r="BQ202" s="135" t="n"/>
      <c r="BR202" s="135" t="n"/>
      <c r="BS202" s="135" t="n"/>
      <c r="BT202" s="135" t="n"/>
      <c r="BU202" s="135" t="n"/>
      <c r="BV202" s="135" t="n"/>
      <c r="BW202" s="135" t="n"/>
      <c r="BX202" s="135" t="n"/>
      <c r="BY202" s="135" t="n"/>
      <c r="BZ202" s="135" t="n"/>
      <c r="CA202" s="135" t="n"/>
      <c r="CB202" s="135" t="n"/>
      <c r="CC202" s="135" t="n"/>
      <c r="CD202" s="135" t="n"/>
      <c r="CE202" s="135" t="n"/>
      <c r="CF202" s="135" t="n"/>
      <c r="CG202" s="135" t="n"/>
      <c r="CH202" s="135" t="n"/>
      <c r="CI202" s="135" t="n"/>
      <c r="CJ202" s="135" t="n"/>
      <c r="CK202" s="135" t="n"/>
      <c r="CL202" s="135" t="n"/>
      <c r="CM202" s="135" t="n"/>
      <c r="CN202" s="135" t="n"/>
      <c r="CO202" s="135" t="n"/>
      <c r="CP202" s="135" t="n"/>
      <c r="CQ202" s="135" t="n"/>
      <c r="CR202" s="135" t="n"/>
      <c r="CU202" s="36" t="n"/>
      <c r="CV202" s="36" t="n"/>
      <c r="CW202" s="36" t="n"/>
      <c r="CX202" s="36" t="n"/>
      <c r="CY202" s="36" t="n"/>
      <c r="CZ202" s="36" t="n"/>
      <c r="DA202" s="36" t="n"/>
      <c r="DB202" s="36" t="n"/>
      <c r="DC202" s="36" t="n"/>
      <c r="DD202" s="36" t="n"/>
      <c r="DE202" s="36" t="n"/>
      <c r="DF202" s="36" t="n"/>
      <c r="DG202" s="36" t="n"/>
      <c r="DH202" s="36" t="n"/>
      <c r="DI202" s="36" t="n"/>
      <c r="DJ202" s="36" t="n"/>
      <c r="DK202" s="36" t="n"/>
      <c r="DL202" s="36" t="n"/>
      <c r="DM202" s="36" t="n"/>
      <c r="DN202" s="36" t="n"/>
      <c r="DO202" s="36" t="n"/>
      <c r="DP202" s="36" t="n"/>
      <c r="DQ202" s="36" t="n"/>
      <c r="DR202" s="36" t="n"/>
      <c r="DS202" s="36" t="n"/>
      <c r="DT202" s="36" t="n"/>
      <c r="DU202" s="36" t="n"/>
      <c r="DV202" s="36" t="n"/>
      <c r="DW202" s="36" t="n"/>
      <c r="DX202" s="36" t="n"/>
      <c r="DY202" s="36" t="n"/>
      <c r="DZ202" s="36" t="n"/>
      <c r="EA202" s="36" t="n"/>
      <c r="EB202" s="36" t="n"/>
      <c r="EC202" s="36" t="n"/>
      <c r="ED202" s="36" t="n"/>
      <c r="EE202" s="36" t="n"/>
      <c r="EF202" s="36" t="n"/>
      <c r="EG202" s="36" t="n"/>
      <c r="EH202" s="36" t="n"/>
      <c r="EI202" s="36" t="n"/>
      <c r="EJ202" s="36" t="n"/>
      <c r="EK202" s="36" t="n"/>
      <c r="EL202" s="36" t="n"/>
      <c r="EM202" s="36" t="n"/>
      <c r="EN202" s="36" t="n"/>
    </row>
    <row r="203">
      <c r="A203" s="36" t="n"/>
      <c r="B203" s="36" t="n"/>
      <c r="C203" s="144" t="n"/>
      <c r="D203" s="144" t="n"/>
      <c r="E203" s="135" t="n"/>
      <c r="F203" s="135" t="n"/>
      <c r="G203" s="135" t="n"/>
      <c r="H203" s="135" t="n"/>
      <c r="I203" s="135" t="n"/>
      <c r="J203" s="135" t="n"/>
      <c r="K203" s="135" t="n"/>
      <c r="L203" s="135" t="n"/>
      <c r="M203" s="135" t="n"/>
      <c r="N203" s="135" t="n"/>
      <c r="O203" s="135" t="n"/>
      <c r="P203" s="135" t="n"/>
      <c r="Q203" s="135" t="n"/>
      <c r="R203" s="135" t="n"/>
      <c r="S203" s="135" t="n"/>
      <c r="T203" s="135" t="n"/>
      <c r="U203" s="135" t="n"/>
      <c r="V203" s="135" t="n"/>
      <c r="W203" s="135" t="n"/>
      <c r="X203" s="135" t="n"/>
      <c r="Y203" s="135" t="n"/>
      <c r="Z203" s="135" t="n"/>
      <c r="AA203" s="135" t="n"/>
      <c r="AB203" s="135" t="n"/>
      <c r="AC203" s="135" t="n"/>
      <c r="AD203" s="135" t="n"/>
      <c r="AE203" s="135" t="n"/>
      <c r="AF203" s="135" t="n"/>
      <c r="AG203" s="135" t="n"/>
      <c r="AH203" s="135" t="n"/>
      <c r="AI203" s="135" t="n"/>
      <c r="AJ203" s="135" t="n"/>
      <c r="AK203" s="135" t="n"/>
      <c r="AL203" s="135" t="n"/>
      <c r="AM203" s="135" t="n"/>
      <c r="AN203" s="135" t="n"/>
      <c r="AO203" s="135" t="n"/>
      <c r="AP203" s="135" t="n"/>
      <c r="AQ203" s="135" t="n"/>
      <c r="AR203" s="135" t="n"/>
      <c r="AS203" s="135" t="n"/>
      <c r="AT203" s="135" t="n"/>
      <c r="AU203" s="135" t="n"/>
      <c r="AV203" s="135" t="n"/>
      <c r="AW203" s="135" t="n"/>
      <c r="AX203" s="135" t="n"/>
      <c r="AY203" s="135" t="n"/>
      <c r="AZ203" s="135" t="n"/>
      <c r="BA203" s="135" t="n"/>
      <c r="BB203" s="135" t="n"/>
      <c r="BC203" s="135" t="n"/>
      <c r="BD203" s="135" t="n"/>
      <c r="BE203" s="135" t="n"/>
      <c r="BF203" s="135" t="n"/>
      <c r="BG203" s="135" t="n"/>
      <c r="BH203" s="135" t="n"/>
      <c r="BI203" s="135" t="n"/>
      <c r="BJ203" s="135" t="n"/>
      <c r="BK203" s="135" t="n"/>
      <c r="BL203" s="135" t="n"/>
      <c r="BM203" s="135" t="n"/>
      <c r="BN203" s="135" t="n"/>
      <c r="BO203" s="135" t="n"/>
      <c r="BP203" s="135" t="n"/>
      <c r="BQ203" s="135" t="n"/>
      <c r="BR203" s="135" t="n"/>
      <c r="BS203" s="135" t="n"/>
      <c r="BT203" s="135" t="n"/>
      <c r="BU203" s="135" t="n"/>
      <c r="BV203" s="135" t="n"/>
      <c r="BW203" s="135" t="n"/>
      <c r="BX203" s="135" t="n"/>
      <c r="BY203" s="135" t="n"/>
      <c r="BZ203" s="135" t="n"/>
      <c r="CA203" s="135" t="n"/>
      <c r="CB203" s="135" t="n"/>
      <c r="CC203" s="135" t="n"/>
      <c r="CD203" s="135" t="n"/>
      <c r="CE203" s="135" t="n"/>
      <c r="CF203" s="135" t="n"/>
      <c r="CG203" s="135" t="n"/>
      <c r="CH203" s="135" t="n"/>
      <c r="CI203" s="135" t="n"/>
      <c r="CJ203" s="135" t="n"/>
      <c r="CK203" s="135" t="n"/>
      <c r="CL203" s="135" t="n"/>
      <c r="CM203" s="135" t="n"/>
      <c r="CN203" s="135" t="n"/>
      <c r="CO203" s="135" t="n"/>
      <c r="CP203" s="135" t="n"/>
      <c r="CQ203" s="135" t="n"/>
      <c r="CR203" s="135" t="n"/>
      <c r="CU203" s="36" t="n"/>
      <c r="CV203" s="36" t="n"/>
      <c r="CW203" s="36" t="n"/>
      <c r="CX203" s="36" t="n"/>
      <c r="CY203" s="36" t="n"/>
      <c r="CZ203" s="36" t="n"/>
      <c r="DA203" s="36" t="n"/>
      <c r="DB203" s="36" t="n"/>
      <c r="DC203" s="36" t="n"/>
      <c r="DD203" s="36" t="n"/>
      <c r="DE203" s="36" t="n"/>
      <c r="DF203" s="36" t="n"/>
      <c r="DG203" s="36" t="n"/>
      <c r="DH203" s="36" t="n"/>
      <c r="DI203" s="36" t="n"/>
      <c r="DJ203" s="36" t="n"/>
      <c r="DK203" s="36" t="n"/>
      <c r="DL203" s="36" t="n"/>
      <c r="DM203" s="36" t="n"/>
      <c r="DN203" s="36" t="n"/>
      <c r="DO203" s="36" t="n"/>
      <c r="DP203" s="36" t="n"/>
      <c r="DQ203" s="36" t="n"/>
      <c r="DR203" s="36" t="n"/>
      <c r="DS203" s="36" t="n"/>
      <c r="DT203" s="36" t="n"/>
      <c r="DU203" s="36" t="n"/>
      <c r="DV203" s="36" t="n"/>
      <c r="DW203" s="36" t="n"/>
      <c r="DX203" s="36" t="n"/>
      <c r="DY203" s="36" t="n"/>
      <c r="DZ203" s="36" t="n"/>
      <c r="EA203" s="36" t="n"/>
      <c r="EB203" s="36" t="n"/>
      <c r="EC203" s="36" t="n"/>
      <c r="ED203" s="36" t="n"/>
      <c r="EE203" s="36" t="n"/>
      <c r="EF203" s="36" t="n"/>
      <c r="EG203" s="36" t="n"/>
      <c r="EH203" s="36" t="n"/>
      <c r="EI203" s="36" t="n"/>
      <c r="EJ203" s="36" t="n"/>
      <c r="EK203" s="36" t="n"/>
      <c r="EL203" s="36" t="n"/>
      <c r="EM203" s="36" t="n"/>
      <c r="EN203" s="36" t="n"/>
    </row>
    <row r="204">
      <c r="A204" s="36" t="n"/>
      <c r="B204" s="36" t="n"/>
      <c r="C204" s="144" t="n"/>
      <c r="D204" s="144" t="n"/>
      <c r="E204" s="135" t="n"/>
      <c r="F204" s="135" t="n"/>
      <c r="G204" s="135" t="n"/>
      <c r="H204" s="135" t="n"/>
      <c r="I204" s="135" t="n"/>
      <c r="J204" s="135" t="n"/>
      <c r="K204" s="135" t="n"/>
      <c r="L204" s="135" t="n"/>
      <c r="M204" s="135" t="n"/>
      <c r="N204" s="135" t="n"/>
      <c r="O204" s="135" t="n"/>
      <c r="P204" s="135" t="n"/>
      <c r="Q204" s="135" t="n"/>
      <c r="R204" s="135" t="n"/>
      <c r="S204" s="135" t="n"/>
      <c r="T204" s="135" t="n"/>
      <c r="U204" s="135" t="n"/>
      <c r="V204" s="135" t="n"/>
      <c r="W204" s="135" t="n"/>
      <c r="X204" s="135" t="n"/>
      <c r="Y204" s="135" t="n"/>
      <c r="Z204" s="135" t="n"/>
      <c r="AA204" s="135" t="n"/>
      <c r="AB204" s="135" t="n"/>
      <c r="AC204" s="135" t="n"/>
      <c r="AD204" s="135" t="n"/>
      <c r="AE204" s="135" t="n"/>
      <c r="AF204" s="135" t="n"/>
      <c r="AG204" s="135" t="n"/>
      <c r="AH204" s="135" t="n"/>
      <c r="AI204" s="135" t="n"/>
      <c r="AJ204" s="135" t="n"/>
      <c r="AK204" s="135" t="n"/>
      <c r="AL204" s="135" t="n"/>
      <c r="AM204" s="135" t="n"/>
      <c r="AN204" s="135" t="n"/>
      <c r="AO204" s="135" t="n"/>
      <c r="AP204" s="135" t="n"/>
      <c r="AQ204" s="135" t="n"/>
      <c r="AR204" s="135" t="n"/>
      <c r="AS204" s="135" t="n"/>
      <c r="AT204" s="135" t="n"/>
      <c r="AU204" s="135" t="n"/>
      <c r="AV204" s="135" t="n"/>
      <c r="AW204" s="135" t="n"/>
      <c r="AX204" s="135" t="n"/>
      <c r="AY204" s="135" t="n"/>
      <c r="AZ204" s="135" t="n"/>
      <c r="BA204" s="135" t="n"/>
      <c r="BB204" s="135" t="n"/>
      <c r="BC204" s="135" t="n"/>
      <c r="BD204" s="135" t="n"/>
      <c r="BE204" s="135" t="n"/>
      <c r="BF204" s="135" t="n"/>
      <c r="BG204" s="135" t="n"/>
      <c r="BH204" s="135" t="n"/>
      <c r="BI204" s="135" t="n"/>
      <c r="BJ204" s="135" t="n"/>
      <c r="BK204" s="135" t="n"/>
      <c r="BL204" s="135" t="n"/>
      <c r="BM204" s="135" t="n"/>
      <c r="BN204" s="135" t="n"/>
      <c r="BO204" s="135" t="n"/>
      <c r="BP204" s="135" t="n"/>
      <c r="BQ204" s="135" t="n"/>
      <c r="BR204" s="135" t="n"/>
      <c r="BS204" s="135" t="n"/>
      <c r="BT204" s="135" t="n"/>
      <c r="BU204" s="135" t="n"/>
      <c r="BV204" s="135" t="n"/>
      <c r="BW204" s="135" t="n"/>
      <c r="BX204" s="135" t="n"/>
      <c r="BY204" s="135" t="n"/>
      <c r="BZ204" s="135" t="n"/>
      <c r="CA204" s="135" t="n"/>
      <c r="CB204" s="135" t="n"/>
      <c r="CC204" s="135" t="n"/>
      <c r="CD204" s="135" t="n"/>
      <c r="CE204" s="135" t="n"/>
      <c r="CF204" s="135" t="n"/>
      <c r="CG204" s="135" t="n"/>
      <c r="CH204" s="135" t="n"/>
      <c r="CI204" s="135" t="n"/>
      <c r="CJ204" s="135" t="n"/>
      <c r="CK204" s="135" t="n"/>
      <c r="CL204" s="135" t="n"/>
      <c r="CM204" s="135" t="n"/>
      <c r="CN204" s="135" t="n"/>
      <c r="CO204" s="135" t="n"/>
      <c r="CP204" s="135" t="n"/>
      <c r="CQ204" s="135" t="n"/>
      <c r="CR204" s="135" t="n"/>
      <c r="CU204" s="36" t="n"/>
      <c r="CV204" s="36" t="n"/>
      <c r="CW204" s="36" t="n"/>
      <c r="CX204" s="36" t="n"/>
      <c r="CY204" s="36" t="n"/>
      <c r="CZ204" s="36" t="n"/>
      <c r="DA204" s="36" t="n"/>
      <c r="DB204" s="36" t="n"/>
      <c r="DC204" s="36" t="n"/>
      <c r="DD204" s="36" t="n"/>
      <c r="DE204" s="36" t="n"/>
      <c r="DF204" s="36" t="n"/>
      <c r="DG204" s="36" t="n"/>
      <c r="DH204" s="36" t="n"/>
      <c r="DI204" s="36" t="n"/>
      <c r="DJ204" s="36" t="n"/>
      <c r="DK204" s="36" t="n"/>
      <c r="DL204" s="36" t="n"/>
      <c r="DM204" s="36" t="n"/>
      <c r="DN204" s="36" t="n"/>
      <c r="DO204" s="36" t="n"/>
      <c r="DP204" s="36" t="n"/>
      <c r="DQ204" s="36" t="n"/>
      <c r="DR204" s="36" t="n"/>
      <c r="DS204" s="36" t="n"/>
      <c r="DT204" s="36" t="n"/>
      <c r="DU204" s="36" t="n"/>
      <c r="DV204" s="36" t="n"/>
      <c r="DW204" s="36" t="n"/>
      <c r="DX204" s="36" t="n"/>
      <c r="DY204" s="36" t="n"/>
      <c r="DZ204" s="36" t="n"/>
      <c r="EA204" s="36" t="n"/>
      <c r="EB204" s="36" t="n"/>
      <c r="EC204" s="36" t="n"/>
      <c r="ED204" s="36" t="n"/>
      <c r="EE204" s="36" t="n"/>
      <c r="EF204" s="36" t="n"/>
      <c r="EG204" s="36" t="n"/>
      <c r="EH204" s="36" t="n"/>
      <c r="EI204" s="36" t="n"/>
      <c r="EJ204" s="36" t="n"/>
      <c r="EK204" s="36" t="n"/>
      <c r="EL204" s="36" t="n"/>
      <c r="EM204" s="36" t="n"/>
      <c r="EN204" s="36" t="n"/>
    </row>
    <row r="205">
      <c r="A205" s="36" t="n"/>
      <c r="B205" s="36" t="n"/>
      <c r="C205" s="144" t="n"/>
      <c r="D205" s="144" t="n"/>
      <c r="E205" s="135" t="n"/>
      <c r="F205" s="135" t="n"/>
      <c r="G205" s="135" t="n"/>
      <c r="H205" s="135" t="n"/>
      <c r="I205" s="135" t="n"/>
      <c r="J205" s="135" t="n"/>
      <c r="K205" s="135" t="n"/>
      <c r="L205" s="135" t="n"/>
      <c r="M205" s="135" t="n"/>
      <c r="N205" s="135" t="n"/>
      <c r="O205" s="135" t="n"/>
      <c r="P205" s="135" t="n"/>
      <c r="Q205" s="135" t="n"/>
      <c r="R205" s="135" t="n"/>
      <c r="S205" s="135" t="n"/>
      <c r="T205" s="135" t="n"/>
      <c r="U205" s="135" t="n"/>
      <c r="V205" s="135" t="n"/>
      <c r="W205" s="135" t="n"/>
      <c r="X205" s="135" t="n"/>
      <c r="Y205" s="135" t="n"/>
      <c r="Z205" s="135" t="n"/>
      <c r="AA205" s="135" t="n"/>
      <c r="AB205" s="135" t="n"/>
      <c r="AC205" s="135" t="n"/>
      <c r="AD205" s="135" t="n"/>
      <c r="AE205" s="135" t="n"/>
      <c r="AF205" s="135" t="n"/>
      <c r="AG205" s="135" t="n"/>
      <c r="AH205" s="135" t="n"/>
      <c r="AI205" s="135" t="n"/>
      <c r="AJ205" s="135" t="n"/>
      <c r="AK205" s="135" t="n"/>
      <c r="AL205" s="135" t="n"/>
      <c r="AM205" s="135" t="n"/>
      <c r="AN205" s="135" t="n"/>
      <c r="AO205" s="135" t="n"/>
      <c r="AP205" s="135" t="n"/>
      <c r="AQ205" s="135" t="n"/>
      <c r="AR205" s="135" t="n"/>
      <c r="AS205" s="135" t="n"/>
      <c r="AT205" s="135" t="n"/>
      <c r="AU205" s="135" t="n"/>
      <c r="AV205" s="135" t="n"/>
      <c r="AW205" s="135" t="n"/>
      <c r="AX205" s="135" t="n"/>
      <c r="AY205" s="135" t="n"/>
      <c r="AZ205" s="135" t="n"/>
      <c r="BA205" s="135" t="n"/>
      <c r="BB205" s="135" t="n"/>
      <c r="BC205" s="135" t="n"/>
      <c r="BD205" s="135" t="n"/>
      <c r="BE205" s="135" t="n"/>
      <c r="BF205" s="135" t="n"/>
      <c r="BG205" s="135" t="n"/>
      <c r="BH205" s="135" t="n"/>
      <c r="BI205" s="135" t="n"/>
      <c r="BJ205" s="135" t="n"/>
      <c r="BK205" s="135" t="n"/>
      <c r="BL205" s="135" t="n"/>
      <c r="BM205" s="135" t="n"/>
      <c r="BN205" s="135" t="n"/>
      <c r="BO205" s="135" t="n"/>
      <c r="BP205" s="135" t="n"/>
      <c r="BQ205" s="135" t="n"/>
      <c r="BR205" s="135" t="n"/>
      <c r="BS205" s="135" t="n"/>
      <c r="BT205" s="135" t="n"/>
      <c r="BU205" s="135" t="n"/>
      <c r="BV205" s="135" t="n"/>
      <c r="BW205" s="135" t="n"/>
      <c r="BX205" s="135" t="n"/>
      <c r="BY205" s="135" t="n"/>
      <c r="BZ205" s="135" t="n"/>
      <c r="CA205" s="135" t="n"/>
      <c r="CB205" s="135" t="n"/>
      <c r="CC205" s="135" t="n"/>
      <c r="CD205" s="135" t="n"/>
      <c r="CE205" s="135" t="n"/>
      <c r="CF205" s="135" t="n"/>
      <c r="CG205" s="135" t="n"/>
      <c r="CH205" s="135" t="n"/>
      <c r="CI205" s="135" t="n"/>
      <c r="CJ205" s="135" t="n"/>
      <c r="CK205" s="135" t="n"/>
      <c r="CL205" s="135" t="n"/>
      <c r="CM205" s="135" t="n"/>
      <c r="CN205" s="135" t="n"/>
      <c r="CO205" s="135" t="n"/>
      <c r="CP205" s="135" t="n"/>
      <c r="CQ205" s="135" t="n"/>
      <c r="CR205" s="135" t="n"/>
      <c r="CU205" s="36" t="n"/>
      <c r="CV205" s="36" t="n"/>
      <c r="CW205" s="36" t="n"/>
      <c r="CX205" s="36" t="n"/>
      <c r="CY205" s="36" t="n"/>
      <c r="CZ205" s="36" t="n"/>
      <c r="DA205" s="36" t="n"/>
      <c r="DB205" s="36" t="n"/>
      <c r="DC205" s="36" t="n"/>
      <c r="DD205" s="36" t="n"/>
      <c r="DE205" s="36" t="n"/>
      <c r="DF205" s="36" t="n"/>
      <c r="DG205" s="36" t="n"/>
      <c r="DH205" s="36" t="n"/>
      <c r="DI205" s="36" t="n"/>
      <c r="DJ205" s="36" t="n"/>
      <c r="DK205" s="36" t="n"/>
      <c r="DL205" s="36" t="n"/>
      <c r="DM205" s="36" t="n"/>
      <c r="DN205" s="36" t="n"/>
      <c r="DO205" s="36" t="n"/>
      <c r="DP205" s="36" t="n"/>
      <c r="DQ205" s="36" t="n"/>
      <c r="DR205" s="36" t="n"/>
      <c r="DS205" s="36" t="n"/>
      <c r="DT205" s="36" t="n"/>
      <c r="DU205" s="36" t="n"/>
      <c r="DV205" s="36" t="n"/>
      <c r="DW205" s="36" t="n"/>
      <c r="DX205" s="36" t="n"/>
      <c r="DY205" s="36" t="n"/>
      <c r="DZ205" s="36" t="n"/>
      <c r="EA205" s="36" t="n"/>
      <c r="EB205" s="36" t="n"/>
      <c r="EC205" s="36" t="n"/>
      <c r="ED205" s="36" t="n"/>
      <c r="EE205" s="36" t="n"/>
      <c r="EF205" s="36" t="n"/>
      <c r="EG205" s="36" t="n"/>
      <c r="EH205" s="36" t="n"/>
      <c r="EI205" s="36" t="n"/>
      <c r="EJ205" s="36" t="n"/>
      <c r="EK205" s="36" t="n"/>
      <c r="EL205" s="36" t="n"/>
      <c r="EM205" s="36" t="n"/>
      <c r="EN205" s="36" t="n"/>
    </row>
    <row r="206">
      <c r="A206" s="36" t="n"/>
      <c r="B206" s="36" t="n"/>
      <c r="C206" s="144" t="n"/>
      <c r="D206" s="144" t="n"/>
      <c r="E206" s="135" t="n"/>
      <c r="F206" s="135" t="n"/>
      <c r="G206" s="135" t="n"/>
      <c r="H206" s="135" t="n"/>
      <c r="I206" s="135" t="n"/>
      <c r="J206" s="135" t="n"/>
      <c r="K206" s="135" t="n"/>
      <c r="L206" s="135" t="n"/>
      <c r="M206" s="135" t="n"/>
      <c r="N206" s="135" t="n"/>
      <c r="O206" s="135" t="n"/>
      <c r="P206" s="135" t="n"/>
      <c r="Q206" s="135" t="n"/>
      <c r="R206" s="135" t="n"/>
      <c r="S206" s="135" t="n"/>
      <c r="T206" s="135" t="n"/>
      <c r="U206" s="135" t="n"/>
      <c r="V206" s="135" t="n"/>
      <c r="W206" s="135" t="n"/>
      <c r="X206" s="135" t="n"/>
      <c r="Y206" s="135" t="n"/>
      <c r="Z206" s="135" t="n"/>
      <c r="AA206" s="135" t="n"/>
      <c r="AB206" s="135" t="n"/>
      <c r="AC206" s="135" t="n"/>
      <c r="AD206" s="135" t="n"/>
      <c r="AE206" s="135" t="n"/>
      <c r="AF206" s="135" t="n"/>
      <c r="AG206" s="135" t="n"/>
      <c r="AH206" s="135" t="n"/>
      <c r="AI206" s="135" t="n"/>
      <c r="AJ206" s="135" t="n"/>
      <c r="AK206" s="135" t="n"/>
      <c r="AL206" s="135" t="n"/>
      <c r="AM206" s="135" t="n"/>
      <c r="AN206" s="135" t="n"/>
      <c r="AO206" s="135" t="n"/>
      <c r="AP206" s="135" t="n"/>
      <c r="AQ206" s="135" t="n"/>
      <c r="AR206" s="135" t="n"/>
      <c r="AS206" s="135" t="n"/>
      <c r="AT206" s="135" t="n"/>
      <c r="AU206" s="135" t="n"/>
      <c r="AV206" s="135" t="n"/>
      <c r="AW206" s="135" t="n"/>
      <c r="AX206" s="135" t="n"/>
      <c r="AY206" s="135" t="n"/>
      <c r="AZ206" s="135" t="n"/>
      <c r="BA206" s="135" t="n"/>
      <c r="BB206" s="135" t="n"/>
      <c r="BC206" s="135" t="n"/>
      <c r="BD206" s="135" t="n"/>
      <c r="BE206" s="135" t="n"/>
      <c r="BF206" s="135" t="n"/>
      <c r="BG206" s="135" t="n"/>
      <c r="BH206" s="135" t="n"/>
      <c r="BI206" s="135" t="n"/>
      <c r="BJ206" s="135" t="n"/>
      <c r="BK206" s="135" t="n"/>
      <c r="BL206" s="135" t="n"/>
      <c r="BM206" s="135" t="n"/>
      <c r="BN206" s="135" t="n"/>
      <c r="BO206" s="135" t="n"/>
      <c r="BP206" s="135" t="n"/>
      <c r="BQ206" s="135" t="n"/>
      <c r="BR206" s="135" t="n"/>
      <c r="BS206" s="135" t="n"/>
      <c r="BT206" s="135" t="n"/>
      <c r="BU206" s="135" t="n"/>
      <c r="BV206" s="135" t="n"/>
      <c r="BW206" s="135" t="n"/>
      <c r="BX206" s="135" t="n"/>
      <c r="BY206" s="135" t="n"/>
      <c r="BZ206" s="135" t="n"/>
      <c r="CA206" s="135" t="n"/>
      <c r="CB206" s="135" t="n"/>
      <c r="CC206" s="135" t="n"/>
      <c r="CD206" s="135" t="n"/>
      <c r="CE206" s="135" t="n"/>
      <c r="CF206" s="135" t="n"/>
      <c r="CG206" s="135" t="n"/>
      <c r="CH206" s="135" t="n"/>
      <c r="CI206" s="135" t="n"/>
      <c r="CJ206" s="135" t="n"/>
      <c r="CK206" s="135" t="n"/>
      <c r="CL206" s="135" t="n"/>
      <c r="CM206" s="135" t="n"/>
      <c r="CN206" s="135" t="n"/>
      <c r="CO206" s="135" t="n"/>
      <c r="CP206" s="135" t="n"/>
      <c r="CQ206" s="135" t="n"/>
      <c r="CR206" s="135" t="n"/>
      <c r="CU206" s="36" t="n"/>
      <c r="CV206" s="36" t="n"/>
      <c r="CW206" s="36" t="n"/>
      <c r="CX206" s="36" t="n"/>
      <c r="CY206" s="36" t="n"/>
      <c r="CZ206" s="36" t="n"/>
      <c r="DA206" s="36" t="n"/>
      <c r="DB206" s="36" t="n"/>
      <c r="DC206" s="36" t="n"/>
      <c r="DD206" s="36" t="n"/>
      <c r="DE206" s="36" t="n"/>
      <c r="DF206" s="36" t="n"/>
      <c r="DG206" s="36" t="n"/>
      <c r="DH206" s="36" t="n"/>
      <c r="DI206" s="36" t="n"/>
      <c r="DJ206" s="36" t="n"/>
      <c r="DK206" s="36" t="n"/>
      <c r="DL206" s="36" t="n"/>
      <c r="DM206" s="36" t="n"/>
      <c r="DN206" s="36" t="n"/>
      <c r="DO206" s="36" t="n"/>
      <c r="DP206" s="36" t="n"/>
      <c r="DQ206" s="36" t="n"/>
      <c r="DR206" s="36" t="n"/>
      <c r="DS206" s="36" t="n"/>
      <c r="DT206" s="36" t="n"/>
      <c r="DU206" s="36" t="n"/>
      <c r="DV206" s="36" t="n"/>
      <c r="DW206" s="36" t="n"/>
      <c r="DX206" s="36" t="n"/>
      <c r="DY206" s="36" t="n"/>
      <c r="DZ206" s="36" t="n"/>
      <c r="EA206" s="36" t="n"/>
      <c r="EB206" s="36" t="n"/>
      <c r="EC206" s="36" t="n"/>
      <c r="ED206" s="36" t="n"/>
      <c r="EE206" s="36" t="n"/>
      <c r="EF206" s="36" t="n"/>
      <c r="EG206" s="36" t="n"/>
      <c r="EH206" s="36" t="n"/>
      <c r="EI206" s="36" t="n"/>
      <c r="EJ206" s="36" t="n"/>
      <c r="EK206" s="36" t="n"/>
      <c r="EL206" s="36" t="n"/>
      <c r="EM206" s="36" t="n"/>
      <c r="EN206" s="36" t="n"/>
    </row>
    <row r="207">
      <c r="A207" s="36" t="n"/>
      <c r="B207" s="36" t="n"/>
      <c r="C207" s="144" t="n"/>
      <c r="D207" s="144" t="n"/>
      <c r="E207" s="135" t="n"/>
      <c r="F207" s="135" t="n"/>
      <c r="G207" s="135" t="n"/>
      <c r="H207" s="135" t="n"/>
      <c r="I207" s="135" t="n"/>
      <c r="J207" s="135" t="n"/>
      <c r="K207" s="135" t="n"/>
      <c r="L207" s="135" t="n"/>
      <c r="M207" s="135" t="n"/>
      <c r="N207" s="135" t="n"/>
      <c r="O207" s="135" t="n"/>
      <c r="P207" s="135" t="n"/>
      <c r="Q207" s="135" t="n"/>
      <c r="R207" s="135" t="n"/>
      <c r="S207" s="135" t="n"/>
      <c r="T207" s="135" t="n"/>
      <c r="U207" s="135" t="n"/>
      <c r="V207" s="135" t="n"/>
      <c r="W207" s="135" t="n"/>
      <c r="X207" s="135" t="n"/>
      <c r="Y207" s="135" t="n"/>
      <c r="Z207" s="135" t="n"/>
      <c r="AA207" s="135" t="n"/>
      <c r="AB207" s="135" t="n"/>
      <c r="AC207" s="135" t="n"/>
      <c r="AD207" s="135" t="n"/>
      <c r="AE207" s="135" t="n"/>
      <c r="AF207" s="135" t="n"/>
      <c r="AG207" s="135" t="n"/>
      <c r="AH207" s="135" t="n"/>
      <c r="AI207" s="135" t="n"/>
      <c r="AJ207" s="135" t="n"/>
      <c r="AK207" s="135" t="n"/>
      <c r="AL207" s="135" t="n"/>
      <c r="AM207" s="135" t="n"/>
      <c r="AN207" s="135" t="n"/>
      <c r="AO207" s="135" t="n"/>
      <c r="AP207" s="135" t="n"/>
      <c r="AQ207" s="135" t="n"/>
      <c r="AR207" s="135" t="n"/>
      <c r="AS207" s="135" t="n"/>
      <c r="AT207" s="135" t="n"/>
      <c r="AU207" s="135" t="n"/>
      <c r="AV207" s="135" t="n"/>
      <c r="AW207" s="135" t="n"/>
      <c r="AX207" s="135" t="n"/>
      <c r="AY207" s="135" t="n"/>
      <c r="AZ207" s="135" t="n"/>
      <c r="BA207" s="135" t="n"/>
      <c r="BB207" s="135" t="n"/>
      <c r="BC207" s="135" t="n"/>
      <c r="BD207" s="135" t="n"/>
      <c r="BE207" s="135" t="n"/>
      <c r="BF207" s="135" t="n"/>
      <c r="BG207" s="135" t="n"/>
      <c r="BH207" s="135" t="n"/>
      <c r="BI207" s="135" t="n"/>
      <c r="BJ207" s="135" t="n"/>
      <c r="BK207" s="135" t="n"/>
      <c r="BL207" s="135" t="n"/>
      <c r="BM207" s="135" t="n"/>
      <c r="BN207" s="135" t="n"/>
      <c r="BO207" s="135" t="n"/>
      <c r="BP207" s="135" t="n"/>
      <c r="BQ207" s="135" t="n"/>
      <c r="BR207" s="135" t="n"/>
      <c r="BS207" s="135" t="n"/>
      <c r="BT207" s="135" t="n"/>
      <c r="BU207" s="135" t="n"/>
      <c r="BV207" s="135" t="n"/>
      <c r="BW207" s="135" t="n"/>
      <c r="BX207" s="135" t="n"/>
      <c r="BY207" s="135" t="n"/>
      <c r="BZ207" s="135" t="n"/>
      <c r="CA207" s="135" t="n"/>
      <c r="CB207" s="135" t="n"/>
      <c r="CC207" s="135" t="n"/>
      <c r="CD207" s="135" t="n"/>
      <c r="CE207" s="135" t="n"/>
      <c r="CF207" s="135" t="n"/>
      <c r="CG207" s="135" t="n"/>
      <c r="CH207" s="135" t="n"/>
      <c r="CI207" s="135" t="n"/>
      <c r="CJ207" s="135" t="n"/>
      <c r="CK207" s="135" t="n"/>
      <c r="CL207" s="135" t="n"/>
      <c r="CM207" s="135" t="n"/>
      <c r="CN207" s="135" t="n"/>
      <c r="CO207" s="135" t="n"/>
      <c r="CP207" s="135" t="n"/>
      <c r="CQ207" s="135" t="n"/>
      <c r="CR207" s="135" t="n"/>
      <c r="CU207" s="36" t="n"/>
      <c r="CV207" s="36" t="n"/>
      <c r="CW207" s="36" t="n"/>
      <c r="CX207" s="36" t="n"/>
      <c r="CY207" s="36" t="n"/>
      <c r="CZ207" s="36" t="n"/>
      <c r="DA207" s="36" t="n"/>
      <c r="DB207" s="36" t="n"/>
      <c r="DC207" s="36" t="n"/>
      <c r="DD207" s="36" t="n"/>
      <c r="DE207" s="36" t="n"/>
      <c r="DF207" s="36" t="n"/>
      <c r="DG207" s="36" t="n"/>
      <c r="DH207" s="36" t="n"/>
      <c r="DI207" s="36" t="n"/>
      <c r="DJ207" s="36" t="n"/>
      <c r="DK207" s="36" t="n"/>
      <c r="DL207" s="36" t="n"/>
      <c r="DM207" s="36" t="n"/>
      <c r="DN207" s="36" t="n"/>
      <c r="DO207" s="36" t="n"/>
      <c r="DP207" s="36" t="n"/>
      <c r="DQ207" s="36" t="n"/>
      <c r="DR207" s="36" t="n"/>
      <c r="DS207" s="36" t="n"/>
      <c r="DT207" s="36" t="n"/>
      <c r="DU207" s="36" t="n"/>
      <c r="DV207" s="36" t="n"/>
      <c r="DW207" s="36" t="n"/>
      <c r="DX207" s="36" t="n"/>
      <c r="DY207" s="36" t="n"/>
      <c r="DZ207" s="36" t="n"/>
      <c r="EA207" s="36" t="n"/>
      <c r="EB207" s="36" t="n"/>
      <c r="EC207" s="36" t="n"/>
      <c r="ED207" s="36" t="n"/>
      <c r="EE207" s="36" t="n"/>
      <c r="EF207" s="36" t="n"/>
      <c r="EG207" s="36" t="n"/>
      <c r="EH207" s="36" t="n"/>
      <c r="EI207" s="36" t="n"/>
      <c r="EJ207" s="36" t="n"/>
      <c r="EK207" s="36" t="n"/>
      <c r="EL207" s="36" t="n"/>
      <c r="EM207" s="36" t="n"/>
      <c r="EN207" s="36" t="n"/>
    </row>
    <row r="208">
      <c r="A208" s="36" t="n"/>
      <c r="B208" s="36" t="n"/>
      <c r="C208" s="144" t="n"/>
      <c r="D208" s="144" t="n"/>
      <c r="E208" s="135" t="n"/>
      <c r="F208" s="135" t="n"/>
      <c r="G208" s="135" t="n"/>
      <c r="H208" s="135" t="n"/>
      <c r="I208" s="135" t="n"/>
      <c r="J208" s="135" t="n"/>
      <c r="K208" s="135" t="n"/>
      <c r="L208" s="135" t="n"/>
      <c r="M208" s="135" t="n"/>
      <c r="N208" s="135" t="n"/>
      <c r="O208" s="135" t="n"/>
      <c r="P208" s="135" t="n"/>
      <c r="Q208" s="135" t="n"/>
      <c r="R208" s="135" t="n"/>
      <c r="S208" s="135" t="n"/>
      <c r="T208" s="135" t="n"/>
      <c r="U208" s="135" t="n"/>
      <c r="V208" s="135" t="n"/>
      <c r="W208" s="135" t="n"/>
      <c r="X208" s="135" t="n"/>
      <c r="Y208" s="135" t="n"/>
      <c r="Z208" s="135" t="n"/>
      <c r="AA208" s="135" t="n"/>
      <c r="AB208" s="135" t="n"/>
      <c r="AC208" s="135" t="n"/>
      <c r="AD208" s="135" t="n"/>
      <c r="AE208" s="135" t="n"/>
      <c r="AF208" s="135" t="n"/>
      <c r="AG208" s="135" t="n"/>
      <c r="AH208" s="135" t="n"/>
      <c r="AI208" s="135" t="n"/>
      <c r="AJ208" s="135" t="n"/>
      <c r="AK208" s="135" t="n"/>
      <c r="AL208" s="135" t="n"/>
      <c r="AM208" s="135" t="n"/>
      <c r="AN208" s="135" t="n"/>
      <c r="AO208" s="135" t="n"/>
      <c r="AP208" s="135" t="n"/>
      <c r="AQ208" s="135" t="n"/>
      <c r="AR208" s="135" t="n"/>
      <c r="AS208" s="135" t="n"/>
      <c r="AT208" s="135" t="n"/>
      <c r="AU208" s="135" t="n"/>
      <c r="AV208" s="135" t="n"/>
      <c r="AW208" s="135" t="n"/>
      <c r="AX208" s="135" t="n"/>
      <c r="AY208" s="135" t="n"/>
      <c r="AZ208" s="135" t="n"/>
      <c r="BA208" s="135" t="n"/>
      <c r="BB208" s="135" t="n"/>
      <c r="BC208" s="135" t="n"/>
      <c r="BD208" s="135" t="n"/>
      <c r="BE208" s="135" t="n"/>
      <c r="BF208" s="135" t="n"/>
      <c r="BG208" s="135" t="n"/>
      <c r="BH208" s="135" t="n"/>
      <c r="BI208" s="135" t="n"/>
      <c r="BJ208" s="135" t="n"/>
      <c r="BK208" s="135" t="n"/>
      <c r="BL208" s="135" t="n"/>
      <c r="BM208" s="135" t="n"/>
      <c r="BN208" s="135" t="n"/>
      <c r="BO208" s="135" t="n"/>
      <c r="BP208" s="135" t="n"/>
      <c r="BQ208" s="135" t="n"/>
      <c r="BR208" s="135" t="n"/>
      <c r="BS208" s="135" t="n"/>
      <c r="BT208" s="135" t="n"/>
      <c r="BU208" s="135" t="n"/>
      <c r="BV208" s="135" t="n"/>
      <c r="BW208" s="135" t="n"/>
      <c r="BX208" s="135" t="n"/>
      <c r="BY208" s="135" t="n"/>
      <c r="BZ208" s="135" t="n"/>
      <c r="CA208" s="135" t="n"/>
      <c r="CB208" s="135" t="n"/>
      <c r="CC208" s="135" t="n"/>
      <c r="CD208" s="135" t="n"/>
      <c r="CE208" s="135" t="n"/>
      <c r="CF208" s="135" t="n"/>
      <c r="CG208" s="135" t="n"/>
      <c r="CH208" s="135" t="n"/>
      <c r="CI208" s="135" t="n"/>
      <c r="CJ208" s="135" t="n"/>
      <c r="CK208" s="135" t="n"/>
      <c r="CL208" s="135" t="n"/>
      <c r="CM208" s="135" t="n"/>
      <c r="CN208" s="135" t="n"/>
      <c r="CO208" s="135" t="n"/>
      <c r="CP208" s="135" t="n"/>
      <c r="CQ208" s="135" t="n"/>
      <c r="CR208" s="135" t="n"/>
      <c r="CU208" s="36" t="n"/>
      <c r="CV208" s="36" t="n"/>
      <c r="CW208" s="36" t="n"/>
      <c r="CX208" s="36" t="n"/>
      <c r="CY208" s="36" t="n"/>
      <c r="CZ208" s="36" t="n"/>
      <c r="DA208" s="36" t="n"/>
      <c r="DB208" s="36" t="n"/>
      <c r="DC208" s="36" t="n"/>
      <c r="DD208" s="36" t="n"/>
      <c r="DE208" s="36" t="n"/>
      <c r="DF208" s="36" t="n"/>
      <c r="DG208" s="36" t="n"/>
      <c r="DH208" s="36" t="n"/>
      <c r="DI208" s="36" t="n"/>
      <c r="DJ208" s="36" t="n"/>
      <c r="DK208" s="36" t="n"/>
      <c r="DL208" s="36" t="n"/>
      <c r="DM208" s="36" t="n"/>
      <c r="DN208" s="36" t="n"/>
      <c r="DO208" s="36" t="n"/>
      <c r="DP208" s="36" t="n"/>
      <c r="DQ208" s="36" t="n"/>
      <c r="DR208" s="36" t="n"/>
      <c r="DS208" s="36" t="n"/>
      <c r="DT208" s="36" t="n"/>
      <c r="DU208" s="36" t="n"/>
      <c r="DV208" s="36" t="n"/>
      <c r="DW208" s="36" t="n"/>
      <c r="DX208" s="36" t="n"/>
      <c r="DY208" s="36" t="n"/>
      <c r="DZ208" s="36" t="n"/>
      <c r="EA208" s="36" t="n"/>
      <c r="EB208" s="36" t="n"/>
      <c r="EC208" s="36" t="n"/>
      <c r="ED208" s="36" t="n"/>
      <c r="EE208" s="36" t="n"/>
      <c r="EF208" s="36" t="n"/>
      <c r="EG208" s="36" t="n"/>
      <c r="EH208" s="36" t="n"/>
      <c r="EI208" s="36" t="n"/>
      <c r="EJ208" s="36" t="n"/>
      <c r="EK208" s="36" t="n"/>
      <c r="EL208" s="36" t="n"/>
      <c r="EM208" s="36" t="n"/>
      <c r="EN208" s="36" t="n"/>
    </row>
    <row r="209">
      <c r="A209" s="36" t="n"/>
      <c r="B209" s="36" t="n"/>
      <c r="C209" s="144" t="n"/>
      <c r="D209" s="144" t="n"/>
      <c r="E209" s="135" t="n"/>
      <c r="F209" s="135" t="n"/>
      <c r="G209" s="135" t="n"/>
      <c r="H209" s="135" t="n"/>
      <c r="I209" s="135" t="n"/>
      <c r="J209" s="135" t="n"/>
      <c r="K209" s="135" t="n"/>
      <c r="L209" s="135" t="n"/>
      <c r="M209" s="135" t="n"/>
      <c r="N209" s="135" t="n"/>
      <c r="O209" s="135" t="n"/>
      <c r="P209" s="135" t="n"/>
      <c r="Q209" s="135" t="n"/>
      <c r="R209" s="135" t="n"/>
      <c r="S209" s="135" t="n"/>
      <c r="T209" s="135" t="n"/>
      <c r="U209" s="135" t="n"/>
      <c r="V209" s="135" t="n"/>
      <c r="W209" s="135" t="n"/>
      <c r="X209" s="135" t="n"/>
      <c r="Y209" s="135" t="n"/>
      <c r="Z209" s="135" t="n"/>
      <c r="AA209" s="135" t="n"/>
      <c r="AB209" s="135" t="n"/>
      <c r="AC209" s="135" t="n"/>
      <c r="AD209" s="135" t="n"/>
      <c r="AE209" s="135" t="n"/>
      <c r="AF209" s="135" t="n"/>
      <c r="AG209" s="135" t="n"/>
      <c r="AH209" s="135" t="n"/>
      <c r="AI209" s="135" t="n"/>
      <c r="AJ209" s="135" t="n"/>
      <c r="AK209" s="135" t="n"/>
      <c r="AL209" s="135" t="n"/>
      <c r="AM209" s="135" t="n"/>
      <c r="AN209" s="135" t="n"/>
      <c r="AO209" s="135" t="n"/>
      <c r="AP209" s="135" t="n"/>
      <c r="AQ209" s="135" t="n"/>
      <c r="AR209" s="135" t="n"/>
      <c r="AS209" s="135" t="n"/>
      <c r="AT209" s="135" t="n"/>
      <c r="AU209" s="135" t="n"/>
      <c r="AV209" s="135" t="n"/>
      <c r="AW209" s="135" t="n"/>
      <c r="AX209" s="135" t="n"/>
      <c r="AY209" s="135" t="n"/>
      <c r="AZ209" s="135" t="n"/>
      <c r="BA209" s="135" t="n"/>
      <c r="BB209" s="135" t="n"/>
      <c r="BC209" s="135" t="n"/>
      <c r="BD209" s="135" t="n"/>
      <c r="BE209" s="135" t="n"/>
      <c r="BF209" s="135" t="n"/>
      <c r="BG209" s="135" t="n"/>
      <c r="BH209" s="135" t="n"/>
      <c r="BI209" s="135" t="n"/>
      <c r="BJ209" s="135" t="n"/>
      <c r="BK209" s="135" t="n"/>
      <c r="BL209" s="135" t="n"/>
      <c r="BM209" s="135" t="n"/>
      <c r="BN209" s="135" t="n"/>
      <c r="BO209" s="135" t="n"/>
      <c r="BP209" s="135" t="n"/>
      <c r="BQ209" s="135" t="n"/>
      <c r="BR209" s="135" t="n"/>
      <c r="BS209" s="135" t="n"/>
      <c r="BT209" s="135" t="n"/>
      <c r="BU209" s="135" t="n"/>
      <c r="BV209" s="135" t="n"/>
      <c r="BW209" s="135" t="n"/>
      <c r="BX209" s="135" t="n"/>
      <c r="BY209" s="135" t="n"/>
      <c r="BZ209" s="135" t="n"/>
      <c r="CA209" s="135" t="n"/>
      <c r="CB209" s="135" t="n"/>
      <c r="CC209" s="135" t="n"/>
      <c r="CD209" s="135" t="n"/>
      <c r="CE209" s="135" t="n"/>
      <c r="CF209" s="135" t="n"/>
      <c r="CG209" s="135" t="n"/>
      <c r="CH209" s="135" t="n"/>
      <c r="CI209" s="135" t="n"/>
      <c r="CJ209" s="135" t="n"/>
      <c r="CK209" s="135" t="n"/>
      <c r="CL209" s="135" t="n"/>
      <c r="CM209" s="135" t="n"/>
      <c r="CN209" s="135" t="n"/>
      <c r="CO209" s="135" t="n"/>
      <c r="CP209" s="135" t="n"/>
      <c r="CQ209" s="135" t="n"/>
      <c r="CR209" s="135" t="n"/>
      <c r="CU209" s="36" t="n"/>
      <c r="CV209" s="36" t="n"/>
      <c r="CW209" s="36" t="n"/>
      <c r="CX209" s="36" t="n"/>
      <c r="CY209" s="36" t="n"/>
      <c r="CZ209" s="36" t="n"/>
      <c r="DA209" s="36" t="n"/>
      <c r="DB209" s="36" t="n"/>
      <c r="DC209" s="36" t="n"/>
      <c r="DD209" s="36" t="n"/>
      <c r="DE209" s="36" t="n"/>
      <c r="DF209" s="36" t="n"/>
      <c r="DG209" s="36" t="n"/>
      <c r="DH209" s="36" t="n"/>
      <c r="DI209" s="36" t="n"/>
      <c r="DJ209" s="36" t="n"/>
      <c r="DK209" s="36" t="n"/>
      <c r="DL209" s="36" t="n"/>
      <c r="DM209" s="36" t="n"/>
      <c r="DN209" s="36" t="n"/>
      <c r="DO209" s="36" t="n"/>
      <c r="DP209" s="36" t="n"/>
      <c r="DQ209" s="36" t="n"/>
      <c r="DR209" s="36" t="n"/>
      <c r="DS209" s="36" t="n"/>
      <c r="DT209" s="36" t="n"/>
      <c r="DU209" s="36" t="n"/>
      <c r="DV209" s="36" t="n"/>
      <c r="DW209" s="36" t="n"/>
      <c r="DX209" s="36" t="n"/>
      <c r="DY209" s="36" t="n"/>
      <c r="DZ209" s="36" t="n"/>
      <c r="EA209" s="36" t="n"/>
      <c r="EB209" s="36" t="n"/>
      <c r="EC209" s="36" t="n"/>
      <c r="ED209" s="36" t="n"/>
      <c r="EE209" s="36" t="n"/>
      <c r="EF209" s="36" t="n"/>
      <c r="EG209" s="36" t="n"/>
      <c r="EH209" s="36" t="n"/>
      <c r="EI209" s="36" t="n"/>
      <c r="EJ209" s="36" t="n"/>
      <c r="EK209" s="36" t="n"/>
      <c r="EL209" s="36" t="n"/>
      <c r="EM209" s="36" t="n"/>
      <c r="EN209" s="36" t="n"/>
    </row>
    <row r="210">
      <c r="A210" s="36" t="n"/>
      <c r="B210" s="36" t="n"/>
      <c r="C210" s="144" t="n"/>
      <c r="D210" s="144" t="n"/>
      <c r="E210" s="135" t="n"/>
      <c r="F210" s="135" t="n"/>
      <c r="G210" s="135" t="n"/>
      <c r="H210" s="135" t="n"/>
      <c r="I210" s="135" t="n"/>
      <c r="J210" s="135" t="n"/>
      <c r="K210" s="135" t="n"/>
      <c r="L210" s="135" t="n"/>
      <c r="M210" s="135" t="n"/>
      <c r="N210" s="135" t="n"/>
      <c r="O210" s="135" t="n"/>
      <c r="P210" s="135" t="n"/>
      <c r="Q210" s="135" t="n"/>
      <c r="R210" s="135" t="n"/>
      <c r="S210" s="135" t="n"/>
      <c r="T210" s="135" t="n"/>
      <c r="U210" s="135" t="n"/>
      <c r="V210" s="135" t="n"/>
      <c r="W210" s="135" t="n"/>
      <c r="X210" s="135" t="n"/>
      <c r="Y210" s="135" t="n"/>
      <c r="Z210" s="135" t="n"/>
      <c r="AA210" s="135" t="n"/>
      <c r="AB210" s="135" t="n"/>
      <c r="AC210" s="135" t="n"/>
      <c r="AD210" s="135" t="n"/>
      <c r="AE210" s="135" t="n"/>
      <c r="AF210" s="135" t="n"/>
      <c r="AG210" s="135" t="n"/>
      <c r="AH210" s="135" t="n"/>
      <c r="AI210" s="135" t="n"/>
      <c r="AJ210" s="135" t="n"/>
      <c r="AK210" s="135" t="n"/>
      <c r="AL210" s="135" t="n"/>
      <c r="AM210" s="135" t="n"/>
      <c r="AN210" s="135" t="n"/>
      <c r="AO210" s="135" t="n"/>
      <c r="AP210" s="135" t="n"/>
      <c r="AQ210" s="135" t="n"/>
      <c r="AR210" s="135" t="n"/>
      <c r="AS210" s="135" t="n"/>
      <c r="AT210" s="135" t="n"/>
      <c r="AU210" s="135" t="n"/>
      <c r="AV210" s="135" t="n"/>
      <c r="AW210" s="135" t="n"/>
      <c r="AX210" s="135" t="n"/>
      <c r="AY210" s="135" t="n"/>
      <c r="AZ210" s="135" t="n"/>
      <c r="BA210" s="135" t="n"/>
      <c r="BB210" s="135" t="n"/>
      <c r="BC210" s="135" t="n"/>
      <c r="BD210" s="135" t="n"/>
      <c r="BE210" s="135" t="n"/>
      <c r="BF210" s="135" t="n"/>
      <c r="BG210" s="135" t="n"/>
      <c r="BH210" s="135" t="n"/>
      <c r="BI210" s="135" t="n"/>
      <c r="BJ210" s="135" t="n"/>
      <c r="BK210" s="135" t="n"/>
      <c r="BL210" s="135" t="n"/>
      <c r="BM210" s="135" t="n"/>
      <c r="BN210" s="135" t="n"/>
      <c r="BO210" s="135" t="n"/>
      <c r="BP210" s="135" t="n"/>
      <c r="BQ210" s="135" t="n"/>
      <c r="BR210" s="135" t="n"/>
      <c r="BS210" s="135" t="n"/>
      <c r="BT210" s="135" t="n"/>
      <c r="BU210" s="135" t="n"/>
      <c r="BV210" s="135" t="n"/>
      <c r="BW210" s="135" t="n"/>
      <c r="BX210" s="135" t="n"/>
      <c r="BY210" s="135" t="n"/>
      <c r="BZ210" s="135" t="n"/>
      <c r="CA210" s="135" t="n"/>
      <c r="CB210" s="135" t="n"/>
      <c r="CC210" s="135" t="n"/>
      <c r="CD210" s="135" t="n"/>
      <c r="CE210" s="135" t="n"/>
      <c r="CF210" s="135" t="n"/>
      <c r="CG210" s="135" t="n"/>
      <c r="CH210" s="135" t="n"/>
      <c r="CI210" s="135" t="n"/>
      <c r="CJ210" s="135" t="n"/>
      <c r="CK210" s="135" t="n"/>
      <c r="CL210" s="135" t="n"/>
      <c r="CM210" s="135" t="n"/>
      <c r="CN210" s="135" t="n"/>
      <c r="CO210" s="135" t="n"/>
      <c r="CP210" s="135" t="n"/>
      <c r="CQ210" s="135" t="n"/>
      <c r="CR210" s="135" t="n"/>
      <c r="CU210" s="36" t="n"/>
      <c r="CV210" s="36" t="n"/>
      <c r="CW210" s="36" t="n"/>
      <c r="CX210" s="36" t="n"/>
      <c r="CY210" s="36" t="n"/>
      <c r="CZ210" s="36" t="n"/>
      <c r="DA210" s="36" t="n"/>
      <c r="DB210" s="36" t="n"/>
      <c r="DC210" s="36" t="n"/>
      <c r="DD210" s="36" t="n"/>
      <c r="DE210" s="36" t="n"/>
      <c r="DF210" s="36" t="n"/>
      <c r="DG210" s="36" t="n"/>
      <c r="DH210" s="36" t="n"/>
      <c r="DI210" s="36" t="n"/>
      <c r="DJ210" s="36" t="n"/>
      <c r="DK210" s="36" t="n"/>
      <c r="DL210" s="36" t="n"/>
      <c r="DM210" s="36" t="n"/>
      <c r="DN210" s="36" t="n"/>
      <c r="DO210" s="36" t="n"/>
      <c r="DP210" s="36" t="n"/>
      <c r="DQ210" s="36" t="n"/>
      <c r="DR210" s="36" t="n"/>
      <c r="DS210" s="36" t="n"/>
      <c r="DT210" s="36" t="n"/>
      <c r="DU210" s="36" t="n"/>
      <c r="DV210" s="36" t="n"/>
      <c r="DW210" s="36" t="n"/>
      <c r="DX210" s="36" t="n"/>
      <c r="DY210" s="36" t="n"/>
      <c r="DZ210" s="36" t="n"/>
      <c r="EA210" s="36" t="n"/>
      <c r="EB210" s="36" t="n"/>
      <c r="EC210" s="36" t="n"/>
      <c r="ED210" s="36" t="n"/>
      <c r="EE210" s="36" t="n"/>
      <c r="EF210" s="36" t="n"/>
      <c r="EG210" s="36" t="n"/>
      <c r="EH210" s="36" t="n"/>
      <c r="EI210" s="36" t="n"/>
      <c r="EJ210" s="36" t="n"/>
      <c r="EK210" s="36" t="n"/>
      <c r="EL210" s="36" t="n"/>
      <c r="EM210" s="36" t="n"/>
      <c r="EN210" s="36" t="n"/>
    </row>
    <row r="211">
      <c r="A211" s="36" t="n"/>
      <c r="B211" s="36" t="n"/>
      <c r="C211" s="144" t="n"/>
      <c r="D211" s="144" t="n"/>
      <c r="E211" s="135" t="n"/>
      <c r="F211" s="135" t="n"/>
      <c r="G211" s="135" t="n"/>
      <c r="H211" s="135" t="n"/>
      <c r="I211" s="135" t="n"/>
      <c r="J211" s="135" t="n"/>
      <c r="K211" s="135" t="n"/>
      <c r="L211" s="135" t="n"/>
      <c r="M211" s="135" t="n"/>
      <c r="N211" s="135" t="n"/>
      <c r="O211" s="135" t="n"/>
      <c r="P211" s="135" t="n"/>
      <c r="Q211" s="135" t="n"/>
      <c r="R211" s="135" t="n"/>
      <c r="S211" s="135" t="n"/>
      <c r="T211" s="135" t="n"/>
      <c r="U211" s="135" t="n"/>
      <c r="V211" s="135" t="n"/>
      <c r="W211" s="135" t="n"/>
      <c r="X211" s="135" t="n"/>
      <c r="Y211" s="135" t="n"/>
      <c r="Z211" s="135" t="n"/>
      <c r="AA211" s="135" t="n"/>
      <c r="AB211" s="135" t="n"/>
      <c r="AC211" s="135" t="n"/>
      <c r="AD211" s="135" t="n"/>
      <c r="AE211" s="135" t="n"/>
      <c r="AF211" s="135" t="n"/>
      <c r="AG211" s="135" t="n"/>
      <c r="AH211" s="135" t="n"/>
      <c r="AI211" s="135" t="n"/>
      <c r="AJ211" s="135" t="n"/>
      <c r="AK211" s="135" t="n"/>
      <c r="AL211" s="135" t="n"/>
      <c r="AM211" s="135" t="n"/>
      <c r="AN211" s="135" t="n"/>
      <c r="AO211" s="135" t="n"/>
      <c r="AP211" s="135" t="n"/>
      <c r="AQ211" s="135" t="n"/>
      <c r="AR211" s="135" t="n"/>
      <c r="AS211" s="135" t="n"/>
      <c r="AT211" s="135" t="n"/>
      <c r="AU211" s="135" t="n"/>
      <c r="AV211" s="135" t="n"/>
      <c r="AW211" s="135" t="n"/>
      <c r="AX211" s="135" t="n"/>
      <c r="AY211" s="135" t="n"/>
      <c r="AZ211" s="135" t="n"/>
      <c r="BA211" s="135" t="n"/>
      <c r="BB211" s="135" t="n"/>
      <c r="BC211" s="135" t="n"/>
      <c r="BD211" s="135" t="n"/>
      <c r="BE211" s="135" t="n"/>
      <c r="BF211" s="135" t="n"/>
      <c r="BG211" s="135" t="n"/>
      <c r="BH211" s="135" t="n"/>
      <c r="BI211" s="135" t="n"/>
      <c r="BJ211" s="135" t="n"/>
      <c r="BK211" s="135" t="n"/>
      <c r="BL211" s="135" t="n"/>
      <c r="BM211" s="135" t="n"/>
      <c r="BN211" s="135" t="n"/>
      <c r="BO211" s="135" t="n"/>
      <c r="BP211" s="135" t="n"/>
      <c r="BQ211" s="135" t="n"/>
      <c r="BR211" s="135" t="n"/>
      <c r="BS211" s="135" t="n"/>
      <c r="BT211" s="135" t="n"/>
      <c r="BU211" s="135" t="n"/>
      <c r="BV211" s="135" t="n"/>
      <c r="BW211" s="135" t="n"/>
      <c r="BX211" s="135" t="n"/>
      <c r="BY211" s="135" t="n"/>
      <c r="BZ211" s="135" t="n"/>
      <c r="CA211" s="135" t="n"/>
      <c r="CB211" s="135" t="n"/>
      <c r="CC211" s="135" t="n"/>
      <c r="CD211" s="135" t="n"/>
      <c r="CE211" s="135" t="n"/>
      <c r="CF211" s="135" t="n"/>
      <c r="CG211" s="135" t="n"/>
      <c r="CH211" s="135" t="n"/>
      <c r="CI211" s="135" t="n"/>
      <c r="CJ211" s="135" t="n"/>
      <c r="CK211" s="135" t="n"/>
      <c r="CL211" s="135" t="n"/>
      <c r="CM211" s="135" t="n"/>
      <c r="CN211" s="135" t="n"/>
      <c r="CO211" s="135" t="n"/>
      <c r="CP211" s="135" t="n"/>
      <c r="CQ211" s="135" t="n"/>
      <c r="CR211" s="135" t="n"/>
      <c r="CU211" s="36" t="n"/>
      <c r="CV211" s="36" t="n"/>
      <c r="CW211" s="36" t="n"/>
      <c r="CX211" s="36" t="n"/>
      <c r="CY211" s="36" t="n"/>
      <c r="CZ211" s="36" t="n"/>
      <c r="DA211" s="36" t="n"/>
      <c r="DB211" s="36" t="n"/>
      <c r="DC211" s="36" t="n"/>
      <c r="DD211" s="36" t="n"/>
      <c r="DE211" s="36" t="n"/>
      <c r="DF211" s="36" t="n"/>
      <c r="DG211" s="36" t="n"/>
      <c r="DH211" s="36" t="n"/>
      <c r="DI211" s="36" t="n"/>
      <c r="DJ211" s="36" t="n"/>
      <c r="DK211" s="36" t="n"/>
      <c r="DL211" s="36" t="n"/>
      <c r="DM211" s="36" t="n"/>
      <c r="DN211" s="36" t="n"/>
      <c r="DO211" s="36" t="n"/>
      <c r="DP211" s="36" t="n"/>
      <c r="DQ211" s="36" t="n"/>
      <c r="DR211" s="36" t="n"/>
      <c r="DS211" s="36" t="n"/>
      <c r="DT211" s="36" t="n"/>
      <c r="DU211" s="36" t="n"/>
      <c r="DV211" s="36" t="n"/>
      <c r="DW211" s="36" t="n"/>
      <c r="DX211" s="36" t="n"/>
      <c r="DY211" s="36" t="n"/>
      <c r="DZ211" s="36" t="n"/>
      <c r="EA211" s="36" t="n"/>
      <c r="EB211" s="36" t="n"/>
      <c r="EC211" s="36" t="n"/>
      <c r="ED211" s="36" t="n"/>
      <c r="EE211" s="36" t="n"/>
      <c r="EF211" s="36" t="n"/>
      <c r="EG211" s="36" t="n"/>
      <c r="EH211" s="36" t="n"/>
      <c r="EI211" s="36" t="n"/>
      <c r="EJ211" s="36" t="n"/>
      <c r="EK211" s="36" t="n"/>
      <c r="EL211" s="36" t="n"/>
      <c r="EM211" s="36" t="n"/>
      <c r="EN211" s="36" t="n"/>
    </row>
    <row r="212">
      <c r="A212" s="36" t="n"/>
      <c r="B212" s="36" t="n"/>
      <c r="C212" s="144" t="n"/>
      <c r="D212" s="144" t="n"/>
      <c r="E212" s="135" t="n"/>
      <c r="F212" s="135" t="n"/>
      <c r="G212" s="135" t="n"/>
      <c r="H212" s="135" t="n"/>
      <c r="I212" s="135" t="n"/>
      <c r="J212" s="135" t="n"/>
      <c r="K212" s="135" t="n"/>
      <c r="L212" s="135" t="n"/>
      <c r="M212" s="135" t="n"/>
      <c r="N212" s="135" t="n"/>
      <c r="O212" s="135" t="n"/>
      <c r="P212" s="135" t="n"/>
      <c r="Q212" s="135" t="n"/>
      <c r="R212" s="135" t="n"/>
      <c r="S212" s="135" t="n"/>
      <c r="T212" s="135" t="n"/>
      <c r="U212" s="135" t="n"/>
      <c r="V212" s="135" t="n"/>
      <c r="W212" s="135" t="n"/>
      <c r="X212" s="135" t="n"/>
      <c r="Y212" s="135" t="n"/>
      <c r="Z212" s="135" t="n"/>
      <c r="AA212" s="135" t="n"/>
      <c r="AB212" s="135" t="n"/>
      <c r="AC212" s="135" t="n"/>
      <c r="AD212" s="135" t="n"/>
      <c r="AE212" s="135" t="n"/>
      <c r="AF212" s="135" t="n"/>
      <c r="AG212" s="135" t="n"/>
      <c r="AH212" s="135" t="n"/>
      <c r="AI212" s="135" t="n"/>
      <c r="AJ212" s="135" t="n"/>
      <c r="AK212" s="135" t="n"/>
      <c r="AL212" s="135" t="n"/>
      <c r="AM212" s="135" t="n"/>
      <c r="AN212" s="135" t="n"/>
      <c r="AO212" s="135" t="n"/>
      <c r="AP212" s="135" t="n"/>
      <c r="AQ212" s="135" t="n"/>
      <c r="AR212" s="135" t="n"/>
      <c r="AS212" s="135" t="n"/>
      <c r="AT212" s="135" t="n"/>
      <c r="AU212" s="135" t="n"/>
      <c r="AV212" s="135" t="n"/>
      <c r="AW212" s="135" t="n"/>
      <c r="AX212" s="135" t="n"/>
      <c r="AY212" s="135" t="n"/>
      <c r="AZ212" s="135" t="n"/>
      <c r="BA212" s="135" t="n"/>
      <c r="BB212" s="135" t="n"/>
      <c r="BC212" s="135" t="n"/>
      <c r="BD212" s="135" t="n"/>
      <c r="BE212" s="135" t="n"/>
      <c r="BF212" s="135" t="n"/>
      <c r="BG212" s="135" t="n"/>
      <c r="BH212" s="135" t="n"/>
      <c r="BI212" s="135" t="n"/>
      <c r="BJ212" s="135" t="n"/>
      <c r="BK212" s="135" t="n"/>
      <c r="BL212" s="135" t="n"/>
      <c r="BM212" s="135" t="n"/>
      <c r="BN212" s="135" t="n"/>
      <c r="BO212" s="135" t="n"/>
      <c r="BP212" s="135" t="n"/>
      <c r="BQ212" s="135" t="n"/>
      <c r="BR212" s="135" t="n"/>
      <c r="BS212" s="135" t="n"/>
      <c r="BT212" s="135" t="n"/>
      <c r="BU212" s="135" t="n"/>
      <c r="BV212" s="135" t="n"/>
      <c r="BW212" s="135" t="n"/>
      <c r="BX212" s="135" t="n"/>
      <c r="BY212" s="135" t="n"/>
      <c r="BZ212" s="135" t="n"/>
      <c r="CA212" s="135" t="n"/>
      <c r="CB212" s="135" t="n"/>
      <c r="CC212" s="135" t="n"/>
      <c r="CD212" s="135" t="n"/>
      <c r="CE212" s="135" t="n"/>
      <c r="CF212" s="135" t="n"/>
      <c r="CG212" s="135" t="n"/>
      <c r="CH212" s="135" t="n"/>
      <c r="CI212" s="135" t="n"/>
      <c r="CJ212" s="135" t="n"/>
      <c r="CK212" s="135" t="n"/>
      <c r="CL212" s="135" t="n"/>
      <c r="CM212" s="135" t="n"/>
      <c r="CN212" s="135" t="n"/>
      <c r="CO212" s="135" t="n"/>
      <c r="CP212" s="135" t="n"/>
      <c r="CQ212" s="135" t="n"/>
      <c r="CR212" s="135" t="n"/>
      <c r="CU212" s="36" t="n"/>
      <c r="CV212" s="36" t="n"/>
      <c r="CW212" s="36" t="n"/>
      <c r="CX212" s="36" t="n"/>
      <c r="CY212" s="36" t="n"/>
      <c r="CZ212" s="36" t="n"/>
      <c r="DA212" s="36" t="n"/>
      <c r="DB212" s="36" t="n"/>
      <c r="DC212" s="36" t="n"/>
      <c r="DD212" s="36" t="n"/>
      <c r="DE212" s="36" t="n"/>
      <c r="DF212" s="36" t="n"/>
      <c r="DG212" s="36" t="n"/>
      <c r="DH212" s="36" t="n"/>
      <c r="DI212" s="36" t="n"/>
      <c r="DJ212" s="36" t="n"/>
      <c r="DK212" s="36" t="n"/>
      <c r="DL212" s="36" t="n"/>
      <c r="DM212" s="36" t="n"/>
      <c r="DN212" s="36" t="n"/>
      <c r="DO212" s="36" t="n"/>
      <c r="DP212" s="36" t="n"/>
      <c r="DQ212" s="36" t="n"/>
      <c r="DR212" s="36" t="n"/>
      <c r="DS212" s="36" t="n"/>
      <c r="DT212" s="36" t="n"/>
      <c r="DU212" s="36" t="n"/>
      <c r="DV212" s="36" t="n"/>
      <c r="DW212" s="36" t="n"/>
      <c r="DX212" s="36" t="n"/>
      <c r="DY212" s="36" t="n"/>
      <c r="DZ212" s="36" t="n"/>
      <c r="EA212" s="36" t="n"/>
      <c r="EB212" s="36" t="n"/>
      <c r="EC212" s="36" t="n"/>
      <c r="ED212" s="36" t="n"/>
      <c r="EE212" s="36" t="n"/>
      <c r="EF212" s="36" t="n"/>
      <c r="EG212" s="36" t="n"/>
      <c r="EH212" s="36" t="n"/>
      <c r="EI212" s="36" t="n"/>
      <c r="EJ212" s="36" t="n"/>
      <c r="EK212" s="36" t="n"/>
      <c r="EL212" s="36" t="n"/>
      <c r="EM212" s="36" t="n"/>
      <c r="EN212" s="36" t="n"/>
    </row>
    <row r="213">
      <c r="A213" s="36" t="n"/>
      <c r="B213" s="36" t="n"/>
      <c r="C213" s="144" t="n"/>
      <c r="D213" s="144" t="n"/>
      <c r="E213" s="135" t="n"/>
      <c r="F213" s="135" t="n"/>
      <c r="G213" s="135" t="n"/>
      <c r="H213" s="135" t="n"/>
      <c r="I213" s="135" t="n"/>
      <c r="J213" s="135" t="n"/>
      <c r="K213" s="135" t="n"/>
      <c r="L213" s="135" t="n"/>
      <c r="M213" s="135" t="n"/>
      <c r="N213" s="135" t="n"/>
      <c r="O213" s="135" t="n"/>
      <c r="P213" s="135" t="n"/>
      <c r="Q213" s="135" t="n"/>
      <c r="R213" s="135" t="n"/>
      <c r="S213" s="135" t="n"/>
      <c r="T213" s="135" t="n"/>
      <c r="U213" s="135" t="n"/>
      <c r="V213" s="135" t="n"/>
      <c r="W213" s="135" t="n"/>
      <c r="X213" s="135" t="n"/>
      <c r="Y213" s="135" t="n"/>
      <c r="Z213" s="135" t="n"/>
      <c r="AA213" s="135" t="n"/>
      <c r="AB213" s="135" t="n"/>
      <c r="AC213" s="135" t="n"/>
      <c r="AD213" s="135" t="n"/>
      <c r="AE213" s="135" t="n"/>
      <c r="AF213" s="135" t="n"/>
      <c r="AG213" s="135" t="n"/>
      <c r="AH213" s="135" t="n"/>
      <c r="AI213" s="135" t="n"/>
      <c r="AJ213" s="135" t="n"/>
      <c r="AK213" s="135" t="n"/>
      <c r="AL213" s="135" t="n"/>
      <c r="AM213" s="135" t="n"/>
      <c r="AN213" s="135" t="n"/>
      <c r="AO213" s="135" t="n"/>
      <c r="AP213" s="135" t="n"/>
      <c r="AQ213" s="135" t="n"/>
      <c r="AR213" s="135" t="n"/>
      <c r="AS213" s="135" t="n"/>
      <c r="AT213" s="135" t="n"/>
      <c r="AU213" s="135" t="n"/>
      <c r="AV213" s="135" t="n"/>
      <c r="AW213" s="135" t="n"/>
      <c r="AX213" s="135" t="n"/>
      <c r="AY213" s="135" t="n"/>
      <c r="AZ213" s="135" t="n"/>
      <c r="BA213" s="135" t="n"/>
      <c r="BB213" s="135" t="n"/>
      <c r="BC213" s="135" t="n"/>
      <c r="BD213" s="135" t="n"/>
      <c r="BE213" s="135" t="n"/>
      <c r="BF213" s="135" t="n"/>
      <c r="BG213" s="135" t="n"/>
      <c r="BH213" s="135" t="n"/>
      <c r="BI213" s="135" t="n"/>
      <c r="BJ213" s="135" t="n"/>
      <c r="BK213" s="135" t="n"/>
      <c r="BL213" s="135" t="n"/>
      <c r="BM213" s="135" t="n"/>
      <c r="BN213" s="135" t="n"/>
      <c r="BO213" s="135" t="n"/>
      <c r="BP213" s="135" t="n"/>
      <c r="BQ213" s="135" t="n"/>
      <c r="BR213" s="135" t="n"/>
      <c r="BS213" s="135" t="n"/>
      <c r="BT213" s="135" t="n"/>
      <c r="BU213" s="135" t="n"/>
      <c r="BV213" s="135" t="n"/>
      <c r="BW213" s="135" t="n"/>
      <c r="BX213" s="135" t="n"/>
      <c r="BY213" s="135" t="n"/>
      <c r="BZ213" s="135" t="n"/>
      <c r="CA213" s="135" t="n"/>
      <c r="CB213" s="135" t="n"/>
      <c r="CC213" s="135" t="n"/>
      <c r="CD213" s="135" t="n"/>
      <c r="CE213" s="135" t="n"/>
      <c r="CF213" s="135" t="n"/>
      <c r="CG213" s="135" t="n"/>
      <c r="CH213" s="135" t="n"/>
      <c r="CI213" s="135" t="n"/>
      <c r="CJ213" s="135" t="n"/>
      <c r="CK213" s="135" t="n"/>
      <c r="CL213" s="135" t="n"/>
      <c r="CM213" s="135" t="n"/>
      <c r="CN213" s="135" t="n"/>
      <c r="CO213" s="135" t="n"/>
      <c r="CP213" s="135" t="n"/>
      <c r="CQ213" s="135" t="n"/>
      <c r="CR213" s="135" t="n"/>
      <c r="CU213" s="36" t="n"/>
      <c r="CV213" s="36" t="n"/>
      <c r="CW213" s="36" t="n"/>
      <c r="CX213" s="36" t="n"/>
      <c r="CY213" s="36" t="n"/>
      <c r="CZ213" s="36" t="n"/>
      <c r="DA213" s="36" t="n"/>
      <c r="DB213" s="36" t="n"/>
      <c r="DC213" s="36" t="n"/>
      <c r="DD213" s="36" t="n"/>
      <c r="DE213" s="36" t="n"/>
      <c r="DF213" s="36" t="n"/>
      <c r="DG213" s="36" t="n"/>
      <c r="DH213" s="36" t="n"/>
      <c r="DI213" s="36" t="n"/>
      <c r="DJ213" s="36" t="n"/>
      <c r="DK213" s="36" t="n"/>
      <c r="DL213" s="36" t="n"/>
      <c r="DM213" s="36" t="n"/>
      <c r="DN213" s="36" t="n"/>
      <c r="DO213" s="36" t="n"/>
      <c r="DP213" s="36" t="n"/>
      <c r="DQ213" s="36" t="n"/>
      <c r="DR213" s="36" t="n"/>
      <c r="DS213" s="36" t="n"/>
      <c r="DT213" s="36" t="n"/>
      <c r="DU213" s="36" t="n"/>
      <c r="DV213" s="36" t="n"/>
      <c r="DW213" s="36" t="n"/>
      <c r="DX213" s="36" t="n"/>
      <c r="DY213" s="36" t="n"/>
      <c r="DZ213" s="36" t="n"/>
      <c r="EA213" s="36" t="n"/>
      <c r="EB213" s="36" t="n"/>
      <c r="EC213" s="36" t="n"/>
      <c r="ED213" s="36" t="n"/>
      <c r="EE213" s="36" t="n"/>
      <c r="EF213" s="36" t="n"/>
      <c r="EG213" s="36" t="n"/>
      <c r="EH213" s="36" t="n"/>
      <c r="EI213" s="36" t="n"/>
      <c r="EJ213" s="36" t="n"/>
      <c r="EK213" s="36" t="n"/>
      <c r="EL213" s="36" t="n"/>
      <c r="EM213" s="36" t="n"/>
      <c r="EN213" s="36" t="n"/>
    </row>
    <row r="214">
      <c r="A214" s="36" t="n"/>
      <c r="B214" s="36" t="n"/>
      <c r="C214" s="144" t="n"/>
      <c r="D214" s="144" t="n"/>
      <c r="E214" s="135" t="n"/>
      <c r="F214" s="135" t="n"/>
      <c r="G214" s="135" t="n"/>
      <c r="H214" s="135" t="n"/>
      <c r="I214" s="135" t="n"/>
      <c r="J214" s="135" t="n"/>
      <c r="K214" s="135" t="n"/>
      <c r="L214" s="135" t="n"/>
      <c r="M214" s="135" t="n"/>
      <c r="N214" s="135" t="n"/>
      <c r="O214" s="135" t="n"/>
      <c r="P214" s="135" t="n"/>
      <c r="Q214" s="135" t="n"/>
      <c r="R214" s="135" t="n"/>
      <c r="S214" s="135" t="n"/>
      <c r="T214" s="135" t="n"/>
      <c r="U214" s="135" t="n"/>
      <c r="V214" s="135" t="n"/>
      <c r="W214" s="135" t="n"/>
      <c r="X214" s="135" t="n"/>
      <c r="Y214" s="135" t="n"/>
      <c r="Z214" s="135" t="n"/>
      <c r="AA214" s="135" t="n"/>
      <c r="AB214" s="135" t="n"/>
      <c r="AC214" s="135" t="n"/>
      <c r="AD214" s="135" t="n"/>
      <c r="AE214" s="135" t="n"/>
      <c r="AF214" s="135" t="n"/>
      <c r="AG214" s="135" t="n"/>
      <c r="AH214" s="135" t="n"/>
      <c r="AI214" s="135" t="n"/>
      <c r="AJ214" s="135" t="n"/>
      <c r="AK214" s="135" t="n"/>
      <c r="AL214" s="135" t="n"/>
      <c r="AM214" s="135" t="n"/>
      <c r="AN214" s="135" t="n"/>
      <c r="AO214" s="135" t="n"/>
      <c r="AP214" s="135" t="n"/>
      <c r="AQ214" s="135" t="n"/>
      <c r="AR214" s="135" t="n"/>
      <c r="AS214" s="135" t="n"/>
      <c r="AT214" s="135" t="n"/>
      <c r="AU214" s="135" t="n"/>
      <c r="AV214" s="135" t="n"/>
      <c r="AW214" s="135" t="n"/>
      <c r="AX214" s="135" t="n"/>
      <c r="AY214" s="135" t="n"/>
      <c r="AZ214" s="135" t="n"/>
      <c r="BA214" s="135" t="n"/>
      <c r="BB214" s="135" t="n"/>
      <c r="BC214" s="135" t="n"/>
      <c r="BD214" s="135" t="n"/>
      <c r="BE214" s="135" t="n"/>
      <c r="BF214" s="135" t="n"/>
      <c r="BG214" s="135" t="n"/>
      <c r="BH214" s="135" t="n"/>
      <c r="BI214" s="135" t="n"/>
      <c r="BJ214" s="135" t="n"/>
      <c r="BK214" s="135" t="n"/>
      <c r="BL214" s="135" t="n"/>
      <c r="BM214" s="135" t="n"/>
      <c r="BN214" s="135" t="n"/>
      <c r="BO214" s="135" t="n"/>
      <c r="BP214" s="135" t="n"/>
      <c r="BQ214" s="135" t="n"/>
      <c r="BR214" s="135" t="n"/>
      <c r="BS214" s="135" t="n"/>
      <c r="BT214" s="135" t="n"/>
      <c r="BU214" s="135" t="n"/>
      <c r="BV214" s="135" t="n"/>
      <c r="BW214" s="135" t="n"/>
      <c r="BX214" s="135" t="n"/>
      <c r="BY214" s="135" t="n"/>
      <c r="BZ214" s="135" t="n"/>
      <c r="CA214" s="135" t="n"/>
      <c r="CB214" s="135" t="n"/>
      <c r="CC214" s="135" t="n"/>
      <c r="CD214" s="135" t="n"/>
      <c r="CE214" s="135" t="n"/>
      <c r="CF214" s="135" t="n"/>
      <c r="CG214" s="135" t="n"/>
      <c r="CH214" s="135" t="n"/>
      <c r="CI214" s="135" t="n"/>
      <c r="CJ214" s="135" t="n"/>
      <c r="CK214" s="135" t="n"/>
      <c r="CL214" s="135" t="n"/>
      <c r="CM214" s="135" t="n"/>
      <c r="CN214" s="135" t="n"/>
      <c r="CO214" s="135" t="n"/>
      <c r="CP214" s="135" t="n"/>
      <c r="CQ214" s="135" t="n"/>
      <c r="CR214" s="135" t="n"/>
      <c r="CU214" s="36" t="n"/>
      <c r="CV214" s="36" t="n"/>
      <c r="CW214" s="36" t="n"/>
      <c r="CX214" s="36" t="n"/>
      <c r="CY214" s="36" t="n"/>
      <c r="CZ214" s="36" t="n"/>
      <c r="DA214" s="36" t="n"/>
      <c r="DB214" s="36" t="n"/>
      <c r="DC214" s="36" t="n"/>
      <c r="DD214" s="36" t="n"/>
      <c r="DE214" s="36" t="n"/>
      <c r="DF214" s="36" t="n"/>
      <c r="DG214" s="36" t="n"/>
      <c r="DH214" s="36" t="n"/>
      <c r="DI214" s="36" t="n"/>
      <c r="DJ214" s="36" t="n"/>
      <c r="DK214" s="36" t="n"/>
      <c r="DL214" s="36" t="n"/>
      <c r="DM214" s="36" t="n"/>
      <c r="DN214" s="36" t="n"/>
      <c r="DO214" s="36" t="n"/>
      <c r="DP214" s="36" t="n"/>
      <c r="DQ214" s="36" t="n"/>
      <c r="DR214" s="36" t="n"/>
      <c r="DS214" s="36" t="n"/>
      <c r="DT214" s="36" t="n"/>
      <c r="DU214" s="36" t="n"/>
      <c r="DV214" s="36" t="n"/>
      <c r="DW214" s="36" t="n"/>
      <c r="DX214" s="36" t="n"/>
      <c r="DY214" s="36" t="n"/>
      <c r="DZ214" s="36" t="n"/>
      <c r="EA214" s="36" t="n"/>
      <c r="EB214" s="36" t="n"/>
      <c r="EC214" s="36" t="n"/>
      <c r="ED214" s="36" t="n"/>
      <c r="EE214" s="36" t="n"/>
      <c r="EF214" s="36" t="n"/>
      <c r="EG214" s="36" t="n"/>
      <c r="EH214" s="36" t="n"/>
      <c r="EI214" s="36" t="n"/>
      <c r="EJ214" s="36" t="n"/>
      <c r="EK214" s="36" t="n"/>
      <c r="EL214" s="36" t="n"/>
      <c r="EM214" s="36" t="n"/>
      <c r="EN214" s="36" t="n"/>
    </row>
    <row r="215">
      <c r="A215" s="36" t="n"/>
      <c r="B215" s="36" t="n"/>
      <c r="C215" s="144" t="n"/>
      <c r="D215" s="144" t="n"/>
      <c r="E215" s="135" t="n"/>
      <c r="F215" s="135" t="n"/>
      <c r="G215" s="135" t="n"/>
      <c r="H215" s="135" t="n"/>
      <c r="I215" s="135" t="n"/>
      <c r="J215" s="135" t="n"/>
      <c r="K215" s="135" t="n"/>
      <c r="L215" s="135" t="n"/>
      <c r="M215" s="135" t="n"/>
      <c r="N215" s="135" t="n"/>
      <c r="O215" s="135" t="n"/>
      <c r="P215" s="135" t="n"/>
      <c r="Q215" s="135" t="n"/>
      <c r="R215" s="135" t="n"/>
      <c r="S215" s="135" t="n"/>
      <c r="T215" s="135" t="n"/>
      <c r="U215" s="135" t="n"/>
      <c r="V215" s="135" t="n"/>
      <c r="W215" s="135" t="n"/>
      <c r="X215" s="135" t="n"/>
      <c r="Y215" s="135" t="n"/>
      <c r="Z215" s="135" t="n"/>
      <c r="AA215" s="135" t="n"/>
      <c r="AB215" s="135" t="n"/>
      <c r="AC215" s="135" t="n"/>
      <c r="AD215" s="135" t="n"/>
      <c r="AE215" s="135" t="n"/>
      <c r="AF215" s="135" t="n"/>
      <c r="AG215" s="135" t="n"/>
      <c r="AH215" s="135" t="n"/>
      <c r="AI215" s="135" t="n"/>
      <c r="AJ215" s="135" t="n"/>
      <c r="AK215" s="135" t="n"/>
      <c r="AL215" s="135" t="n"/>
      <c r="AM215" s="135" t="n"/>
      <c r="AN215" s="135" t="n"/>
      <c r="AO215" s="135" t="n"/>
      <c r="AP215" s="135" t="n"/>
      <c r="AQ215" s="135" t="n"/>
      <c r="AR215" s="135" t="n"/>
      <c r="AS215" s="135" t="n"/>
      <c r="AT215" s="135" t="n"/>
      <c r="AU215" s="135" t="n"/>
      <c r="AV215" s="135" t="n"/>
      <c r="AW215" s="135" t="n"/>
      <c r="AX215" s="135" t="n"/>
      <c r="AY215" s="135" t="n"/>
      <c r="AZ215" s="135" t="n"/>
      <c r="BA215" s="135" t="n"/>
      <c r="BB215" s="135" t="n"/>
      <c r="BC215" s="135" t="n"/>
      <c r="BD215" s="135" t="n"/>
      <c r="BE215" s="135" t="n"/>
      <c r="BF215" s="135" t="n"/>
      <c r="BG215" s="135" t="n"/>
      <c r="BH215" s="135" t="n"/>
      <c r="BI215" s="135" t="n"/>
      <c r="BJ215" s="135" t="n"/>
      <c r="BK215" s="135" t="n"/>
      <c r="BL215" s="135" t="n"/>
      <c r="BM215" s="135" t="n"/>
      <c r="BN215" s="135" t="n"/>
      <c r="BO215" s="135" t="n"/>
      <c r="BP215" s="135" t="n"/>
      <c r="BQ215" s="135" t="n"/>
      <c r="BR215" s="135" t="n"/>
      <c r="BS215" s="135" t="n"/>
      <c r="BT215" s="135" t="n"/>
      <c r="BU215" s="135" t="n"/>
      <c r="BV215" s="135" t="n"/>
      <c r="BW215" s="135" t="n"/>
      <c r="BX215" s="135" t="n"/>
      <c r="BY215" s="135" t="n"/>
      <c r="BZ215" s="135" t="n"/>
      <c r="CA215" s="135" t="n"/>
      <c r="CB215" s="135" t="n"/>
      <c r="CC215" s="135" t="n"/>
      <c r="CD215" s="135" t="n"/>
      <c r="CE215" s="135" t="n"/>
      <c r="CF215" s="135" t="n"/>
      <c r="CG215" s="135" t="n"/>
      <c r="CH215" s="135" t="n"/>
      <c r="CI215" s="135" t="n"/>
      <c r="CJ215" s="135" t="n"/>
      <c r="CK215" s="135" t="n"/>
      <c r="CL215" s="135" t="n"/>
      <c r="CM215" s="135" t="n"/>
      <c r="CN215" s="135" t="n"/>
      <c r="CO215" s="135" t="n"/>
      <c r="CP215" s="135" t="n"/>
      <c r="CQ215" s="135" t="n"/>
      <c r="CR215" s="135" t="n"/>
      <c r="CU215" s="36" t="n"/>
      <c r="CV215" s="36" t="n"/>
      <c r="CW215" s="36" t="n"/>
      <c r="CX215" s="36" t="n"/>
      <c r="CY215" s="36" t="n"/>
      <c r="CZ215" s="36" t="n"/>
      <c r="DA215" s="36" t="n"/>
      <c r="DB215" s="36" t="n"/>
      <c r="DC215" s="36" t="n"/>
      <c r="DD215" s="36" t="n"/>
      <c r="DE215" s="36" t="n"/>
      <c r="DF215" s="36" t="n"/>
      <c r="DG215" s="36" t="n"/>
      <c r="DH215" s="36" t="n"/>
      <c r="DI215" s="36" t="n"/>
      <c r="DJ215" s="36" t="n"/>
      <c r="DK215" s="36" t="n"/>
      <c r="DL215" s="36" t="n"/>
      <c r="DM215" s="36" t="n"/>
      <c r="DN215" s="36" t="n"/>
      <c r="DO215" s="36" t="n"/>
      <c r="DP215" s="36" t="n"/>
      <c r="DQ215" s="36" t="n"/>
      <c r="DR215" s="36" t="n"/>
      <c r="DS215" s="36" t="n"/>
      <c r="DT215" s="36" t="n"/>
      <c r="DU215" s="36" t="n"/>
      <c r="DV215" s="36" t="n"/>
      <c r="DW215" s="36" t="n"/>
      <c r="DX215" s="36" t="n"/>
      <c r="DY215" s="36" t="n"/>
      <c r="DZ215" s="36" t="n"/>
      <c r="EA215" s="36" t="n"/>
      <c r="EB215" s="36" t="n"/>
      <c r="EC215" s="36" t="n"/>
      <c r="ED215" s="36" t="n"/>
      <c r="EE215" s="36" t="n"/>
      <c r="EF215" s="36" t="n"/>
      <c r="EG215" s="36" t="n"/>
      <c r="EH215" s="36" t="n"/>
      <c r="EI215" s="36" t="n"/>
      <c r="EJ215" s="36" t="n"/>
      <c r="EK215" s="36" t="n"/>
      <c r="EL215" s="36" t="n"/>
      <c r="EM215" s="36" t="n"/>
      <c r="EN215" s="36" t="n"/>
    </row>
    <row r="216">
      <c r="A216" s="36" t="n"/>
      <c r="B216" s="36" t="n"/>
      <c r="C216" s="144" t="n"/>
      <c r="D216" s="144" t="n"/>
      <c r="E216" s="135" t="n"/>
      <c r="F216" s="135" t="n"/>
      <c r="G216" s="135" t="n"/>
      <c r="H216" s="135" t="n"/>
      <c r="I216" s="135" t="n"/>
      <c r="J216" s="135" t="n"/>
      <c r="K216" s="135" t="n"/>
      <c r="L216" s="135" t="n"/>
      <c r="M216" s="135" t="n"/>
      <c r="N216" s="135" t="n"/>
      <c r="O216" s="135" t="n"/>
      <c r="P216" s="135" t="n"/>
      <c r="Q216" s="135" t="n"/>
      <c r="R216" s="135" t="n"/>
      <c r="S216" s="135" t="n"/>
      <c r="T216" s="135" t="n"/>
      <c r="U216" s="135" t="n"/>
      <c r="V216" s="135" t="n"/>
      <c r="W216" s="135" t="n"/>
      <c r="X216" s="135" t="n"/>
      <c r="Y216" s="135" t="n"/>
      <c r="Z216" s="135" t="n"/>
      <c r="AA216" s="135" t="n"/>
      <c r="AB216" s="135" t="n"/>
      <c r="AC216" s="135" t="n"/>
      <c r="AD216" s="135" t="n"/>
      <c r="AE216" s="135" t="n"/>
      <c r="AF216" s="135" t="n"/>
      <c r="AG216" s="135" t="n"/>
      <c r="AH216" s="135" t="n"/>
      <c r="AI216" s="135" t="n"/>
      <c r="AJ216" s="135" t="n"/>
      <c r="AK216" s="135" t="n"/>
      <c r="AL216" s="135" t="n"/>
      <c r="AM216" s="135" t="n"/>
      <c r="AN216" s="135" t="n"/>
      <c r="AO216" s="135" t="n"/>
      <c r="AP216" s="135" t="n"/>
      <c r="AQ216" s="135" t="n"/>
      <c r="AR216" s="135" t="n"/>
      <c r="AS216" s="135" t="n"/>
      <c r="AT216" s="135" t="n"/>
      <c r="AU216" s="135" t="n"/>
      <c r="AV216" s="135" t="n"/>
      <c r="AW216" s="135" t="n"/>
      <c r="AX216" s="135" t="n"/>
      <c r="AY216" s="135" t="n"/>
      <c r="AZ216" s="135" t="n"/>
      <c r="BA216" s="135" t="n"/>
      <c r="BB216" s="135" t="n"/>
      <c r="BC216" s="135" t="n"/>
      <c r="BD216" s="135" t="n"/>
      <c r="BE216" s="135" t="n"/>
      <c r="BF216" s="135" t="n"/>
      <c r="BG216" s="135" t="n"/>
      <c r="BH216" s="135" t="n"/>
      <c r="BI216" s="135" t="n"/>
      <c r="BJ216" s="135" t="n"/>
      <c r="BK216" s="135" t="n"/>
      <c r="BL216" s="135" t="n"/>
      <c r="BM216" s="135" t="n"/>
      <c r="BN216" s="135" t="n"/>
      <c r="BO216" s="135" t="n"/>
      <c r="BP216" s="135" t="n"/>
      <c r="BQ216" s="135" t="n"/>
      <c r="BR216" s="135" t="n"/>
      <c r="BS216" s="135" t="n"/>
      <c r="BT216" s="135" t="n"/>
      <c r="BU216" s="135" t="n"/>
      <c r="BV216" s="135" t="n"/>
      <c r="BW216" s="135" t="n"/>
      <c r="BX216" s="135" t="n"/>
      <c r="BY216" s="135" t="n"/>
      <c r="BZ216" s="135" t="n"/>
      <c r="CA216" s="135" t="n"/>
      <c r="CB216" s="135" t="n"/>
      <c r="CC216" s="135" t="n"/>
      <c r="CD216" s="135" t="n"/>
      <c r="CE216" s="135" t="n"/>
      <c r="CF216" s="135" t="n"/>
      <c r="CG216" s="135" t="n"/>
      <c r="CH216" s="135" t="n"/>
      <c r="CI216" s="135" t="n"/>
      <c r="CJ216" s="135" t="n"/>
      <c r="CK216" s="135" t="n"/>
      <c r="CL216" s="135" t="n"/>
      <c r="CM216" s="135" t="n"/>
      <c r="CN216" s="135" t="n"/>
      <c r="CO216" s="135" t="n"/>
      <c r="CP216" s="135" t="n"/>
      <c r="CQ216" s="135" t="n"/>
      <c r="CR216" s="135" t="n"/>
      <c r="CU216" s="36" t="n"/>
      <c r="CV216" s="36" t="n"/>
      <c r="CW216" s="36" t="n"/>
      <c r="CX216" s="36" t="n"/>
      <c r="CY216" s="36" t="n"/>
      <c r="CZ216" s="36" t="n"/>
      <c r="DA216" s="36" t="n"/>
      <c r="DB216" s="36" t="n"/>
      <c r="DC216" s="36" t="n"/>
      <c r="DD216" s="36" t="n"/>
      <c r="DE216" s="36" t="n"/>
      <c r="DF216" s="36" t="n"/>
      <c r="DG216" s="36" t="n"/>
      <c r="DH216" s="36" t="n"/>
      <c r="DI216" s="36" t="n"/>
      <c r="DJ216" s="36" t="n"/>
      <c r="DK216" s="36" t="n"/>
      <c r="DL216" s="36" t="n"/>
      <c r="DM216" s="36" t="n"/>
      <c r="DN216" s="36" t="n"/>
      <c r="DO216" s="36" t="n"/>
      <c r="DP216" s="36" t="n"/>
      <c r="DQ216" s="36" t="n"/>
      <c r="DR216" s="36" t="n"/>
      <c r="DS216" s="36" t="n"/>
      <c r="DT216" s="36" t="n"/>
      <c r="DU216" s="36" t="n"/>
      <c r="DV216" s="36" t="n"/>
      <c r="DW216" s="36" t="n"/>
      <c r="DX216" s="36" t="n"/>
      <c r="DY216" s="36" t="n"/>
      <c r="DZ216" s="36" t="n"/>
      <c r="EA216" s="36" t="n"/>
      <c r="EB216" s="36" t="n"/>
      <c r="EC216" s="36" t="n"/>
      <c r="ED216" s="36" t="n"/>
      <c r="EE216" s="36" t="n"/>
      <c r="EF216" s="36" t="n"/>
      <c r="EG216" s="36" t="n"/>
      <c r="EH216" s="36" t="n"/>
      <c r="EI216" s="36" t="n"/>
      <c r="EJ216" s="36" t="n"/>
      <c r="EK216" s="36" t="n"/>
      <c r="EL216" s="36" t="n"/>
      <c r="EM216" s="36" t="n"/>
      <c r="EN216" s="36" t="n"/>
    </row>
    <row r="217">
      <c r="A217" s="36" t="n"/>
      <c r="B217" s="36" t="n"/>
      <c r="C217" s="144" t="n"/>
      <c r="D217" s="144" t="n"/>
      <c r="E217" s="135" t="n"/>
      <c r="F217" s="135" t="n"/>
      <c r="G217" s="135" t="n"/>
      <c r="H217" s="135" t="n"/>
      <c r="I217" s="135" t="n"/>
      <c r="J217" s="135" t="n"/>
      <c r="K217" s="135" t="n"/>
      <c r="L217" s="135" t="n"/>
      <c r="M217" s="135" t="n"/>
      <c r="N217" s="135" t="n"/>
      <c r="O217" s="135" t="n"/>
      <c r="P217" s="135" t="n"/>
      <c r="Q217" s="135" t="n"/>
      <c r="R217" s="135" t="n"/>
      <c r="S217" s="135" t="n"/>
      <c r="T217" s="135" t="n"/>
      <c r="U217" s="135" t="n"/>
      <c r="V217" s="135" t="n"/>
      <c r="W217" s="135" t="n"/>
      <c r="X217" s="135" t="n"/>
      <c r="Y217" s="135" t="n"/>
      <c r="Z217" s="135" t="n"/>
      <c r="AA217" s="135" t="n"/>
      <c r="AB217" s="135" t="n"/>
      <c r="AC217" s="135" t="n"/>
      <c r="AD217" s="135" t="n"/>
      <c r="AE217" s="135" t="n"/>
      <c r="AF217" s="135" t="n"/>
      <c r="AG217" s="135" t="n"/>
      <c r="AH217" s="135" t="n"/>
      <c r="AI217" s="135" t="n"/>
      <c r="AJ217" s="135" t="n"/>
      <c r="AK217" s="135" t="n"/>
      <c r="AL217" s="135" t="n"/>
      <c r="AM217" s="135" t="n"/>
      <c r="AN217" s="135" t="n"/>
      <c r="AO217" s="135" t="n"/>
      <c r="AP217" s="135" t="n"/>
      <c r="AQ217" s="135" t="n"/>
      <c r="AR217" s="135" t="n"/>
      <c r="AS217" s="135" t="n"/>
      <c r="AT217" s="135" t="n"/>
      <c r="AU217" s="135" t="n"/>
      <c r="AV217" s="135" t="n"/>
      <c r="AW217" s="135" t="n"/>
      <c r="AX217" s="135" t="n"/>
      <c r="AY217" s="135" t="n"/>
      <c r="AZ217" s="135" t="n"/>
      <c r="BA217" s="135" t="n"/>
      <c r="BB217" s="135" t="n"/>
      <c r="BC217" s="135" t="n"/>
      <c r="BD217" s="135" t="n"/>
      <c r="BE217" s="135" t="n"/>
      <c r="BF217" s="135" t="n"/>
      <c r="BG217" s="135" t="n"/>
      <c r="BH217" s="135" t="n"/>
      <c r="BI217" s="135" t="n"/>
      <c r="BJ217" s="135" t="n"/>
      <c r="BK217" s="135" t="n"/>
      <c r="BL217" s="135" t="n"/>
      <c r="BM217" s="135" t="n"/>
      <c r="BN217" s="135" t="n"/>
      <c r="BO217" s="135" t="n"/>
      <c r="BP217" s="135" t="n"/>
      <c r="BQ217" s="135" t="n"/>
      <c r="BR217" s="135" t="n"/>
      <c r="BS217" s="135" t="n"/>
      <c r="BT217" s="135" t="n"/>
      <c r="BU217" s="135" t="n"/>
      <c r="BV217" s="135" t="n"/>
      <c r="BW217" s="135" t="n"/>
      <c r="BX217" s="135" t="n"/>
      <c r="BY217" s="135" t="n"/>
      <c r="BZ217" s="135" t="n"/>
      <c r="CA217" s="135" t="n"/>
      <c r="CB217" s="135" t="n"/>
      <c r="CC217" s="135" t="n"/>
      <c r="CD217" s="135" t="n"/>
      <c r="CE217" s="135" t="n"/>
      <c r="CF217" s="135" t="n"/>
      <c r="CG217" s="135" t="n"/>
      <c r="CH217" s="135" t="n"/>
      <c r="CI217" s="135" t="n"/>
      <c r="CJ217" s="135" t="n"/>
      <c r="CK217" s="135" t="n"/>
      <c r="CL217" s="135" t="n"/>
      <c r="CM217" s="135" t="n"/>
      <c r="CN217" s="135" t="n"/>
      <c r="CO217" s="135" t="n"/>
      <c r="CP217" s="135" t="n"/>
      <c r="CQ217" s="135" t="n"/>
      <c r="CR217" s="135" t="n"/>
      <c r="CU217" s="36" t="n"/>
      <c r="CV217" s="36" t="n"/>
      <c r="CW217" s="36" t="n"/>
      <c r="CX217" s="36" t="n"/>
      <c r="CY217" s="36" t="n"/>
      <c r="CZ217" s="36" t="n"/>
      <c r="DA217" s="36" t="n"/>
      <c r="DB217" s="36" t="n"/>
      <c r="DC217" s="36" t="n"/>
      <c r="DD217" s="36" t="n"/>
      <c r="DE217" s="36" t="n"/>
      <c r="DF217" s="36" t="n"/>
      <c r="DG217" s="36" t="n"/>
      <c r="DH217" s="36" t="n"/>
      <c r="DI217" s="36" t="n"/>
      <c r="DJ217" s="36" t="n"/>
      <c r="DK217" s="36" t="n"/>
      <c r="DL217" s="36" t="n"/>
      <c r="DM217" s="36" t="n"/>
      <c r="DN217" s="36" t="n"/>
      <c r="DO217" s="36" t="n"/>
      <c r="DP217" s="36" t="n"/>
      <c r="DQ217" s="36" t="n"/>
      <c r="DR217" s="36" t="n"/>
      <c r="DS217" s="36" t="n"/>
      <c r="DT217" s="36" t="n"/>
      <c r="DU217" s="36" t="n"/>
      <c r="DV217" s="36" t="n"/>
      <c r="DW217" s="36" t="n"/>
      <c r="DX217" s="36" t="n"/>
      <c r="DY217" s="36" t="n"/>
      <c r="DZ217" s="36" t="n"/>
      <c r="EA217" s="36" t="n"/>
      <c r="EB217" s="36" t="n"/>
      <c r="EC217" s="36" t="n"/>
      <c r="ED217" s="36" t="n"/>
      <c r="EE217" s="36" t="n"/>
      <c r="EF217" s="36" t="n"/>
      <c r="EG217" s="36" t="n"/>
      <c r="EH217" s="36" t="n"/>
      <c r="EI217" s="36" t="n"/>
      <c r="EJ217" s="36" t="n"/>
      <c r="EK217" s="36" t="n"/>
      <c r="EL217" s="36" t="n"/>
      <c r="EM217" s="36" t="n"/>
      <c r="EN217" s="36" t="n"/>
    </row>
    <row r="218">
      <c r="A218" s="36" t="n"/>
      <c r="B218" s="36" t="n"/>
      <c r="C218" s="144" t="n"/>
      <c r="D218" s="144" t="n"/>
      <c r="E218" s="135" t="n"/>
      <c r="F218" s="135" t="n"/>
      <c r="G218" s="135" t="n"/>
      <c r="H218" s="135" t="n"/>
      <c r="I218" s="135" t="n"/>
      <c r="J218" s="135" t="n"/>
      <c r="K218" s="135" t="n"/>
      <c r="L218" s="135" t="n"/>
      <c r="M218" s="135" t="n"/>
      <c r="N218" s="135" t="n"/>
      <c r="O218" s="135" t="n"/>
      <c r="P218" s="135" t="n"/>
      <c r="Q218" s="135" t="n"/>
      <c r="R218" s="135" t="n"/>
      <c r="S218" s="135" t="n"/>
      <c r="T218" s="135" t="n"/>
      <c r="U218" s="135" t="n"/>
      <c r="V218" s="135" t="n"/>
      <c r="W218" s="135" t="n"/>
      <c r="X218" s="135" t="n"/>
      <c r="Y218" s="135" t="n"/>
      <c r="Z218" s="135" t="n"/>
      <c r="AA218" s="135" t="n"/>
      <c r="AB218" s="135" t="n"/>
      <c r="AC218" s="135" t="n"/>
      <c r="AD218" s="135" t="n"/>
      <c r="AE218" s="135" t="n"/>
      <c r="AF218" s="135" t="n"/>
      <c r="AG218" s="135" t="n"/>
      <c r="AH218" s="135" t="n"/>
      <c r="AI218" s="135" t="n"/>
      <c r="AJ218" s="135" t="n"/>
      <c r="AK218" s="135" t="n"/>
      <c r="AL218" s="135" t="n"/>
      <c r="AM218" s="135" t="n"/>
      <c r="AN218" s="135" t="n"/>
      <c r="AO218" s="135" t="n"/>
      <c r="AP218" s="135" t="n"/>
      <c r="AQ218" s="135" t="n"/>
      <c r="AR218" s="135" t="n"/>
      <c r="AS218" s="135" t="n"/>
      <c r="AT218" s="135" t="n"/>
      <c r="AU218" s="135" t="n"/>
      <c r="AV218" s="135" t="n"/>
      <c r="AW218" s="135" t="n"/>
      <c r="AX218" s="135" t="n"/>
      <c r="AY218" s="135" t="n"/>
      <c r="AZ218" s="135" t="n"/>
      <c r="BA218" s="135" t="n"/>
      <c r="BB218" s="135" t="n"/>
      <c r="BC218" s="135" t="n"/>
      <c r="BD218" s="135" t="n"/>
      <c r="BE218" s="135" t="n"/>
      <c r="BF218" s="135" t="n"/>
      <c r="BG218" s="135" t="n"/>
      <c r="BH218" s="135" t="n"/>
      <c r="BI218" s="135" t="n"/>
      <c r="BJ218" s="135" t="n"/>
      <c r="BK218" s="135" t="n"/>
      <c r="BL218" s="135" t="n"/>
      <c r="BM218" s="135" t="n"/>
      <c r="BN218" s="135" t="n"/>
      <c r="BO218" s="135" t="n"/>
      <c r="BP218" s="135" t="n"/>
      <c r="BQ218" s="135" t="n"/>
      <c r="BR218" s="135" t="n"/>
      <c r="BS218" s="135" t="n"/>
      <c r="BT218" s="135" t="n"/>
      <c r="BU218" s="135" t="n"/>
      <c r="BV218" s="135" t="n"/>
      <c r="BW218" s="135" t="n"/>
      <c r="BX218" s="135" t="n"/>
      <c r="BY218" s="135" t="n"/>
      <c r="BZ218" s="135" t="n"/>
      <c r="CA218" s="135" t="n"/>
      <c r="CB218" s="135" t="n"/>
      <c r="CC218" s="135" t="n"/>
      <c r="CD218" s="135" t="n"/>
      <c r="CE218" s="135" t="n"/>
      <c r="CF218" s="135" t="n"/>
      <c r="CG218" s="135" t="n"/>
      <c r="CH218" s="135" t="n"/>
      <c r="CI218" s="135" t="n"/>
      <c r="CJ218" s="135" t="n"/>
      <c r="CK218" s="135" t="n"/>
      <c r="CL218" s="135" t="n"/>
      <c r="CM218" s="135" t="n"/>
      <c r="CN218" s="135" t="n"/>
      <c r="CO218" s="135" t="n"/>
      <c r="CP218" s="135" t="n"/>
      <c r="CQ218" s="135" t="n"/>
      <c r="CR218" s="135" t="n"/>
      <c r="CU218" s="36" t="n"/>
      <c r="CV218" s="36" t="n"/>
      <c r="CW218" s="36" t="n"/>
      <c r="CX218" s="36" t="n"/>
      <c r="CY218" s="36" t="n"/>
      <c r="CZ218" s="36" t="n"/>
      <c r="DA218" s="36" t="n"/>
      <c r="DB218" s="36" t="n"/>
      <c r="DC218" s="36" t="n"/>
      <c r="DD218" s="36" t="n"/>
      <c r="DE218" s="36" t="n"/>
      <c r="DF218" s="36" t="n"/>
      <c r="DG218" s="36" t="n"/>
      <c r="DH218" s="36" t="n"/>
      <c r="DI218" s="36" t="n"/>
      <c r="DJ218" s="36" t="n"/>
      <c r="DK218" s="36" t="n"/>
      <c r="DL218" s="36" t="n"/>
      <c r="DM218" s="36" t="n"/>
      <c r="DN218" s="36" t="n"/>
      <c r="DO218" s="36" t="n"/>
      <c r="DP218" s="36" t="n"/>
      <c r="DQ218" s="36" t="n"/>
      <c r="DR218" s="36" t="n"/>
      <c r="DS218" s="36" t="n"/>
      <c r="DT218" s="36" t="n"/>
      <c r="DU218" s="36" t="n"/>
      <c r="DV218" s="36" t="n"/>
      <c r="DW218" s="36" t="n"/>
      <c r="DX218" s="36" t="n"/>
      <c r="DY218" s="36" t="n"/>
      <c r="DZ218" s="36" t="n"/>
      <c r="EA218" s="36" t="n"/>
      <c r="EB218" s="36" t="n"/>
      <c r="EC218" s="36" t="n"/>
      <c r="ED218" s="36" t="n"/>
      <c r="EE218" s="36" t="n"/>
      <c r="EF218" s="36" t="n"/>
      <c r="EG218" s="36" t="n"/>
      <c r="EH218" s="36" t="n"/>
      <c r="EI218" s="36" t="n"/>
      <c r="EJ218" s="36" t="n"/>
      <c r="EK218" s="36" t="n"/>
      <c r="EL218" s="36" t="n"/>
      <c r="EM218" s="36" t="n"/>
      <c r="EN218" s="36" t="n"/>
    </row>
    <row r="219">
      <c r="A219" s="36" t="n"/>
      <c r="B219" s="36" t="n"/>
      <c r="C219" s="144" t="n"/>
      <c r="D219" s="144" t="n"/>
      <c r="E219" s="135" t="n"/>
      <c r="F219" s="135" t="n"/>
      <c r="G219" s="135" t="n"/>
      <c r="H219" s="135" t="n"/>
      <c r="I219" s="135" t="n"/>
      <c r="J219" s="135" t="n"/>
      <c r="K219" s="135" t="n"/>
      <c r="L219" s="135" t="n"/>
      <c r="M219" s="135" t="n"/>
      <c r="N219" s="135" t="n"/>
      <c r="O219" s="135" t="n"/>
      <c r="P219" s="135" t="n"/>
      <c r="Q219" s="135" t="n"/>
      <c r="R219" s="135" t="n"/>
      <c r="S219" s="135" t="n"/>
      <c r="T219" s="135" t="n"/>
      <c r="U219" s="135" t="n"/>
      <c r="V219" s="135" t="n"/>
      <c r="W219" s="135" t="n"/>
      <c r="X219" s="135" t="n"/>
      <c r="Y219" s="135" t="n"/>
      <c r="Z219" s="135" t="n"/>
      <c r="AA219" s="135" t="n"/>
      <c r="AB219" s="135" t="n"/>
      <c r="AC219" s="135" t="n"/>
      <c r="AD219" s="135" t="n"/>
      <c r="AE219" s="135" t="n"/>
      <c r="AF219" s="135" t="n"/>
      <c r="AG219" s="135" t="n"/>
      <c r="AH219" s="135" t="n"/>
      <c r="AI219" s="135" t="n"/>
      <c r="AJ219" s="135" t="n"/>
      <c r="AK219" s="135" t="n"/>
      <c r="AL219" s="135" t="n"/>
      <c r="AM219" s="135" t="n"/>
      <c r="AN219" s="135" t="n"/>
      <c r="AO219" s="135" t="n"/>
      <c r="AP219" s="135" t="n"/>
      <c r="AQ219" s="135" t="n"/>
      <c r="AR219" s="135" t="n"/>
      <c r="AS219" s="135" t="n"/>
      <c r="AT219" s="135" t="n"/>
      <c r="AU219" s="135" t="n"/>
      <c r="AV219" s="135" t="n"/>
      <c r="AW219" s="135" t="n"/>
      <c r="AX219" s="135" t="n"/>
      <c r="AY219" s="135" t="n"/>
      <c r="AZ219" s="135" t="n"/>
      <c r="BA219" s="135" t="n"/>
      <c r="BB219" s="135" t="n"/>
      <c r="BC219" s="135" t="n"/>
      <c r="BD219" s="135" t="n"/>
      <c r="BE219" s="135" t="n"/>
      <c r="BF219" s="135" t="n"/>
      <c r="BG219" s="135" t="n"/>
      <c r="BH219" s="135" t="n"/>
      <c r="BI219" s="135" t="n"/>
      <c r="BJ219" s="135" t="n"/>
      <c r="BK219" s="135" t="n"/>
      <c r="BL219" s="135" t="n"/>
      <c r="BM219" s="135" t="n"/>
      <c r="BN219" s="135" t="n"/>
      <c r="BO219" s="135" t="n"/>
      <c r="BP219" s="135" t="n"/>
      <c r="BQ219" s="135" t="n"/>
      <c r="BR219" s="135" t="n"/>
      <c r="BS219" s="135" t="n"/>
      <c r="BT219" s="135" t="n"/>
      <c r="BU219" s="135" t="n"/>
      <c r="BV219" s="135" t="n"/>
      <c r="BW219" s="135" t="n"/>
      <c r="BX219" s="135" t="n"/>
      <c r="BY219" s="135" t="n"/>
      <c r="BZ219" s="135" t="n"/>
      <c r="CA219" s="135" t="n"/>
      <c r="CB219" s="135" t="n"/>
      <c r="CC219" s="135" t="n"/>
      <c r="CD219" s="135" t="n"/>
      <c r="CE219" s="135" t="n"/>
      <c r="CF219" s="135" t="n"/>
      <c r="CG219" s="135" t="n"/>
      <c r="CH219" s="135" t="n"/>
      <c r="CI219" s="135" t="n"/>
      <c r="CJ219" s="135" t="n"/>
      <c r="CK219" s="135" t="n"/>
      <c r="CL219" s="135" t="n"/>
      <c r="CM219" s="135" t="n"/>
      <c r="CN219" s="135" t="n"/>
      <c r="CO219" s="135" t="n"/>
      <c r="CP219" s="135" t="n"/>
      <c r="CQ219" s="135" t="n"/>
      <c r="CR219" s="135" t="n"/>
      <c r="CU219" s="36" t="n"/>
      <c r="CV219" s="36" t="n"/>
      <c r="CW219" s="36" t="n"/>
      <c r="CX219" s="36" t="n"/>
      <c r="CY219" s="36" t="n"/>
      <c r="CZ219" s="36" t="n"/>
      <c r="DA219" s="36" t="n"/>
      <c r="DB219" s="36" t="n"/>
      <c r="DC219" s="36" t="n"/>
      <c r="DD219" s="36" t="n"/>
      <c r="DE219" s="36" t="n"/>
      <c r="DF219" s="36" t="n"/>
      <c r="DG219" s="36" t="n"/>
      <c r="DH219" s="36" t="n"/>
      <c r="DI219" s="36" t="n"/>
      <c r="DJ219" s="36" t="n"/>
      <c r="DK219" s="36" t="n"/>
      <c r="DL219" s="36" t="n"/>
      <c r="DM219" s="36" t="n"/>
      <c r="DN219" s="36" t="n"/>
      <c r="DO219" s="36" t="n"/>
      <c r="DP219" s="36" t="n"/>
      <c r="DQ219" s="36" t="n"/>
      <c r="DR219" s="36" t="n"/>
      <c r="DS219" s="36" t="n"/>
      <c r="DT219" s="36" t="n"/>
      <c r="DU219" s="36" t="n"/>
      <c r="DV219" s="36" t="n"/>
      <c r="DW219" s="36" t="n"/>
      <c r="DX219" s="36" t="n"/>
      <c r="DY219" s="36" t="n"/>
      <c r="DZ219" s="36" t="n"/>
      <c r="EA219" s="36" t="n"/>
      <c r="EB219" s="36" t="n"/>
      <c r="EC219" s="36" t="n"/>
      <c r="ED219" s="36" t="n"/>
      <c r="EE219" s="36" t="n"/>
      <c r="EF219" s="36" t="n"/>
      <c r="EG219" s="36" t="n"/>
      <c r="EH219" s="36" t="n"/>
      <c r="EI219" s="36" t="n"/>
      <c r="EJ219" s="36" t="n"/>
      <c r="EK219" s="36" t="n"/>
      <c r="EL219" s="36" t="n"/>
      <c r="EM219" s="36" t="n"/>
      <c r="EN219" s="36" t="n"/>
    </row>
    <row r="220">
      <c r="A220" s="36" t="n"/>
      <c r="B220" s="36" t="n"/>
      <c r="C220" s="144" t="n"/>
      <c r="D220" s="144" t="n"/>
      <c r="E220" s="135" t="n"/>
      <c r="F220" s="135" t="n"/>
      <c r="G220" s="135" t="n"/>
      <c r="H220" s="135" t="n"/>
      <c r="I220" s="135" t="n"/>
      <c r="J220" s="135" t="n"/>
      <c r="K220" s="135" t="n"/>
      <c r="L220" s="135" t="n"/>
      <c r="M220" s="135" t="n"/>
      <c r="N220" s="135" t="n"/>
      <c r="O220" s="135" t="n"/>
      <c r="P220" s="135" t="n"/>
      <c r="Q220" s="135" t="n"/>
      <c r="R220" s="135" t="n"/>
      <c r="S220" s="135" t="n"/>
      <c r="T220" s="135" t="n"/>
      <c r="U220" s="135" t="n"/>
      <c r="V220" s="135" t="n"/>
      <c r="W220" s="135" t="n"/>
      <c r="X220" s="135" t="n"/>
      <c r="Y220" s="135" t="n"/>
      <c r="Z220" s="135" t="n"/>
      <c r="AA220" s="135" t="n"/>
      <c r="AB220" s="135" t="n"/>
      <c r="AC220" s="135" t="n"/>
      <c r="AD220" s="135" t="n"/>
      <c r="AE220" s="135" t="n"/>
      <c r="AF220" s="135" t="n"/>
      <c r="AG220" s="135" t="n"/>
      <c r="AH220" s="135" t="n"/>
      <c r="AI220" s="135" t="n"/>
      <c r="AJ220" s="135" t="n"/>
      <c r="AK220" s="135" t="n"/>
      <c r="AL220" s="135" t="n"/>
      <c r="AM220" s="135" t="n"/>
      <c r="AN220" s="135" t="n"/>
      <c r="AO220" s="135" t="n"/>
      <c r="AP220" s="135" t="n"/>
      <c r="AQ220" s="135" t="n"/>
      <c r="AR220" s="135" t="n"/>
      <c r="AS220" s="135" t="n"/>
      <c r="AT220" s="135" t="n"/>
      <c r="AU220" s="135" t="n"/>
      <c r="AV220" s="135" t="n"/>
      <c r="AW220" s="135" t="n"/>
      <c r="AX220" s="135" t="n"/>
      <c r="AY220" s="135" t="n"/>
      <c r="AZ220" s="135" t="n"/>
      <c r="BA220" s="135" t="n"/>
      <c r="BB220" s="135" t="n"/>
      <c r="BC220" s="135" t="n"/>
      <c r="BD220" s="135" t="n"/>
      <c r="BE220" s="135" t="n"/>
      <c r="BF220" s="135" t="n"/>
      <c r="BG220" s="135" t="n"/>
      <c r="BH220" s="135" t="n"/>
      <c r="BI220" s="135" t="n"/>
      <c r="BJ220" s="135" t="n"/>
      <c r="BK220" s="135" t="n"/>
      <c r="BL220" s="135" t="n"/>
      <c r="BM220" s="135" t="n"/>
      <c r="BN220" s="135" t="n"/>
      <c r="BO220" s="135" t="n"/>
      <c r="BP220" s="135" t="n"/>
      <c r="BQ220" s="135" t="n"/>
      <c r="BR220" s="135" t="n"/>
      <c r="BS220" s="135" t="n"/>
      <c r="BT220" s="135" t="n"/>
      <c r="BU220" s="135" t="n"/>
      <c r="BV220" s="135" t="n"/>
      <c r="BW220" s="135" t="n"/>
      <c r="BX220" s="135" t="n"/>
      <c r="BY220" s="135" t="n"/>
      <c r="BZ220" s="135" t="n"/>
      <c r="CA220" s="135" t="n"/>
      <c r="CB220" s="135" t="n"/>
      <c r="CC220" s="135" t="n"/>
      <c r="CD220" s="135" t="n"/>
      <c r="CE220" s="135" t="n"/>
      <c r="CF220" s="135" t="n"/>
      <c r="CG220" s="135" t="n"/>
      <c r="CH220" s="135" t="n"/>
      <c r="CI220" s="135" t="n"/>
      <c r="CJ220" s="135" t="n"/>
      <c r="CK220" s="135" t="n"/>
      <c r="CL220" s="135" t="n"/>
      <c r="CM220" s="135" t="n"/>
      <c r="CN220" s="135" t="n"/>
      <c r="CO220" s="135" t="n"/>
      <c r="CP220" s="135" t="n"/>
      <c r="CQ220" s="135" t="n"/>
      <c r="CR220" s="135" t="n"/>
      <c r="CU220" s="36" t="n"/>
      <c r="CV220" s="36" t="n"/>
      <c r="CW220" s="36" t="n"/>
      <c r="CX220" s="36" t="n"/>
      <c r="CY220" s="36" t="n"/>
      <c r="CZ220" s="36" t="n"/>
      <c r="DA220" s="36" t="n"/>
      <c r="DB220" s="36" t="n"/>
      <c r="DC220" s="36" t="n"/>
      <c r="DD220" s="36" t="n"/>
      <c r="DE220" s="36" t="n"/>
      <c r="DF220" s="36" t="n"/>
      <c r="DG220" s="36" t="n"/>
      <c r="DH220" s="36" t="n"/>
      <c r="DI220" s="36" t="n"/>
      <c r="DJ220" s="36" t="n"/>
      <c r="DK220" s="36" t="n"/>
      <c r="DL220" s="36" t="n"/>
      <c r="DM220" s="36" t="n"/>
      <c r="DN220" s="36" t="n"/>
      <c r="DO220" s="36" t="n"/>
      <c r="DP220" s="36" t="n"/>
      <c r="DQ220" s="36" t="n"/>
      <c r="DR220" s="36" t="n"/>
      <c r="DS220" s="36" t="n"/>
      <c r="DT220" s="36" t="n"/>
      <c r="DU220" s="36" t="n"/>
      <c r="DV220" s="36" t="n"/>
      <c r="DW220" s="36" t="n"/>
      <c r="DX220" s="36" t="n"/>
      <c r="DY220" s="36" t="n"/>
      <c r="DZ220" s="36" t="n"/>
      <c r="EA220" s="36" t="n"/>
      <c r="EB220" s="36" t="n"/>
      <c r="EC220" s="36" t="n"/>
      <c r="ED220" s="36" t="n"/>
      <c r="EE220" s="36" t="n"/>
      <c r="EF220" s="36" t="n"/>
      <c r="EG220" s="36" t="n"/>
      <c r="EH220" s="36" t="n"/>
      <c r="EI220" s="36" t="n"/>
      <c r="EJ220" s="36" t="n"/>
      <c r="EK220" s="36" t="n"/>
      <c r="EL220" s="36" t="n"/>
      <c r="EM220" s="36" t="n"/>
      <c r="EN220" s="36" t="n"/>
    </row>
    <row r="221">
      <c r="A221" s="36" t="n"/>
      <c r="B221" s="36" t="n"/>
      <c r="C221" s="144" t="n"/>
      <c r="D221" s="144" t="n"/>
      <c r="E221" s="135" t="n"/>
      <c r="F221" s="135" t="n"/>
      <c r="G221" s="135" t="n"/>
      <c r="H221" s="135" t="n"/>
      <c r="I221" s="135" t="n"/>
      <c r="J221" s="135" t="n"/>
      <c r="K221" s="135" t="n"/>
      <c r="L221" s="135" t="n"/>
      <c r="M221" s="135" t="n"/>
      <c r="N221" s="135" t="n"/>
      <c r="O221" s="135" t="n"/>
      <c r="P221" s="135" t="n"/>
      <c r="Q221" s="135" t="n"/>
      <c r="R221" s="135" t="n"/>
      <c r="S221" s="135" t="n"/>
      <c r="T221" s="135" t="n"/>
      <c r="U221" s="135" t="n"/>
      <c r="V221" s="135" t="n"/>
      <c r="W221" s="135" t="n"/>
      <c r="X221" s="135" t="n"/>
      <c r="Y221" s="135" t="n"/>
      <c r="Z221" s="135" t="n"/>
      <c r="AA221" s="135" t="n"/>
      <c r="AB221" s="135" t="n"/>
      <c r="AC221" s="135" t="n"/>
      <c r="AD221" s="135" t="n"/>
      <c r="AE221" s="135" t="n"/>
      <c r="AF221" s="135" t="n"/>
      <c r="AG221" s="135" t="n"/>
      <c r="AH221" s="135" t="n"/>
      <c r="AI221" s="135" t="n"/>
      <c r="AJ221" s="135" t="n"/>
      <c r="AK221" s="135" t="n"/>
      <c r="AL221" s="135" t="n"/>
      <c r="AM221" s="135" t="n"/>
      <c r="AN221" s="135" t="n"/>
      <c r="AO221" s="135" t="n"/>
      <c r="AP221" s="135" t="n"/>
      <c r="AQ221" s="135" t="n"/>
      <c r="AR221" s="135" t="n"/>
      <c r="AS221" s="135" t="n"/>
      <c r="AT221" s="135" t="n"/>
      <c r="AU221" s="135" t="n"/>
      <c r="AV221" s="135" t="n"/>
      <c r="AW221" s="135" t="n"/>
      <c r="AX221" s="135" t="n"/>
      <c r="AY221" s="135" t="n"/>
      <c r="AZ221" s="135" t="n"/>
      <c r="BA221" s="135" t="n"/>
      <c r="BB221" s="135" t="n"/>
      <c r="BC221" s="135" t="n"/>
      <c r="BD221" s="135" t="n"/>
      <c r="BE221" s="135" t="n"/>
      <c r="BF221" s="135" t="n"/>
      <c r="BG221" s="135" t="n"/>
      <c r="BH221" s="135" t="n"/>
      <c r="BI221" s="135" t="n"/>
      <c r="BJ221" s="135" t="n"/>
      <c r="BK221" s="135" t="n"/>
      <c r="BL221" s="135" t="n"/>
      <c r="BM221" s="135" t="n"/>
      <c r="BN221" s="135" t="n"/>
      <c r="BO221" s="135" t="n"/>
      <c r="BP221" s="135" t="n"/>
      <c r="BQ221" s="135" t="n"/>
      <c r="BR221" s="135" t="n"/>
      <c r="BS221" s="135" t="n"/>
      <c r="BT221" s="135" t="n"/>
      <c r="BU221" s="135" t="n"/>
      <c r="BV221" s="135" t="n"/>
      <c r="BW221" s="135" t="n"/>
      <c r="BX221" s="135" t="n"/>
      <c r="BY221" s="135" t="n"/>
      <c r="BZ221" s="135" t="n"/>
      <c r="CA221" s="135" t="n"/>
      <c r="CB221" s="135" t="n"/>
      <c r="CC221" s="135" t="n"/>
      <c r="CD221" s="135" t="n"/>
      <c r="CE221" s="135" t="n"/>
      <c r="CF221" s="135" t="n"/>
      <c r="CG221" s="135" t="n"/>
      <c r="CH221" s="135" t="n"/>
      <c r="CI221" s="135" t="n"/>
      <c r="CJ221" s="135" t="n"/>
      <c r="CK221" s="135" t="n"/>
      <c r="CL221" s="135" t="n"/>
      <c r="CM221" s="135" t="n"/>
      <c r="CN221" s="135" t="n"/>
      <c r="CO221" s="135" t="n"/>
      <c r="CP221" s="135" t="n"/>
      <c r="CQ221" s="135" t="n"/>
      <c r="CR221" s="135" t="n"/>
      <c r="CU221" s="36" t="n"/>
      <c r="CV221" s="36" t="n"/>
      <c r="CW221" s="36" t="n"/>
      <c r="CX221" s="36" t="n"/>
      <c r="CY221" s="36" t="n"/>
      <c r="CZ221" s="36" t="n"/>
      <c r="DA221" s="36" t="n"/>
      <c r="DB221" s="36" t="n"/>
      <c r="DC221" s="36" t="n"/>
      <c r="DD221" s="36" t="n"/>
      <c r="DE221" s="36" t="n"/>
      <c r="DF221" s="36" t="n"/>
      <c r="DG221" s="36" t="n"/>
      <c r="DH221" s="36" t="n"/>
      <c r="DI221" s="36" t="n"/>
      <c r="DJ221" s="36" t="n"/>
      <c r="DK221" s="36" t="n"/>
      <c r="DL221" s="36" t="n"/>
      <c r="DM221" s="36" t="n"/>
      <c r="DN221" s="36" t="n"/>
      <c r="DO221" s="36" t="n"/>
      <c r="DP221" s="36" t="n"/>
      <c r="DQ221" s="36" t="n"/>
      <c r="DR221" s="36" t="n"/>
      <c r="DS221" s="36" t="n"/>
      <c r="DT221" s="36" t="n"/>
      <c r="DU221" s="36" t="n"/>
      <c r="DV221" s="36" t="n"/>
      <c r="DW221" s="36" t="n"/>
      <c r="DX221" s="36" t="n"/>
      <c r="DY221" s="36" t="n"/>
      <c r="DZ221" s="36" t="n"/>
      <c r="EA221" s="36" t="n"/>
      <c r="EB221" s="36" t="n"/>
      <c r="EC221" s="36" t="n"/>
      <c r="ED221" s="36" t="n"/>
      <c r="EE221" s="36" t="n"/>
      <c r="EF221" s="36" t="n"/>
      <c r="EG221" s="36" t="n"/>
      <c r="EH221" s="36" t="n"/>
      <c r="EI221" s="36" t="n"/>
      <c r="EJ221" s="36" t="n"/>
      <c r="EK221" s="36" t="n"/>
      <c r="EL221" s="36" t="n"/>
      <c r="EM221" s="36" t="n"/>
      <c r="EN221" s="36" t="n"/>
    </row>
    <row r="222">
      <c r="A222" s="36" t="n"/>
      <c r="B222" s="36" t="n"/>
      <c r="C222" s="144" t="n"/>
      <c r="D222" s="144" t="n"/>
      <c r="E222" s="135" t="n"/>
      <c r="F222" s="135" t="n"/>
      <c r="G222" s="135" t="n"/>
      <c r="H222" s="135" t="n"/>
      <c r="I222" s="135" t="n"/>
      <c r="J222" s="135" t="n"/>
      <c r="K222" s="135" t="n"/>
      <c r="L222" s="135" t="n"/>
      <c r="M222" s="135" t="n"/>
      <c r="N222" s="135" t="n"/>
      <c r="O222" s="135" t="n"/>
      <c r="P222" s="135" t="n"/>
      <c r="Q222" s="135" t="n"/>
      <c r="R222" s="135" t="n"/>
      <c r="S222" s="135" t="n"/>
      <c r="T222" s="135" t="n"/>
      <c r="U222" s="135" t="n"/>
      <c r="V222" s="135" t="n"/>
      <c r="W222" s="135" t="n"/>
      <c r="X222" s="135" t="n"/>
      <c r="Y222" s="135" t="n"/>
      <c r="Z222" s="135" t="n"/>
      <c r="AA222" s="135" t="n"/>
      <c r="AB222" s="135" t="n"/>
      <c r="AC222" s="135" t="n"/>
      <c r="AD222" s="135" t="n"/>
      <c r="AE222" s="135" t="n"/>
      <c r="AF222" s="135" t="n"/>
      <c r="AG222" s="135" t="n"/>
      <c r="AH222" s="135" t="n"/>
      <c r="AI222" s="135" t="n"/>
      <c r="AJ222" s="135" t="n"/>
      <c r="AK222" s="135" t="n"/>
      <c r="AL222" s="135" t="n"/>
      <c r="AM222" s="135" t="n"/>
      <c r="AN222" s="135" t="n"/>
      <c r="AO222" s="135" t="n"/>
      <c r="AP222" s="135" t="n"/>
      <c r="AQ222" s="135" t="n"/>
      <c r="AR222" s="135" t="n"/>
      <c r="AS222" s="135" t="n"/>
      <c r="AT222" s="135" t="n"/>
      <c r="AU222" s="135" t="n"/>
      <c r="AV222" s="135" t="n"/>
      <c r="AW222" s="135" t="n"/>
      <c r="AX222" s="135" t="n"/>
      <c r="AY222" s="135" t="n"/>
      <c r="AZ222" s="135" t="n"/>
      <c r="BA222" s="135" t="n"/>
      <c r="BB222" s="135" t="n"/>
      <c r="BC222" s="135" t="n"/>
      <c r="BD222" s="135" t="n"/>
      <c r="BE222" s="135" t="n"/>
      <c r="BF222" s="135" t="n"/>
      <c r="BG222" s="135" t="n"/>
      <c r="BH222" s="135" t="n"/>
      <c r="BI222" s="135" t="n"/>
      <c r="BJ222" s="135" t="n"/>
      <c r="BK222" s="135" t="n"/>
      <c r="BL222" s="135" t="n"/>
      <c r="BM222" s="135" t="n"/>
      <c r="BN222" s="135" t="n"/>
      <c r="BO222" s="135" t="n"/>
      <c r="BP222" s="135" t="n"/>
      <c r="BQ222" s="135" t="n"/>
      <c r="BR222" s="135" t="n"/>
      <c r="BS222" s="135" t="n"/>
      <c r="BT222" s="135" t="n"/>
      <c r="BU222" s="135" t="n"/>
      <c r="BV222" s="135" t="n"/>
      <c r="BW222" s="135" t="n"/>
      <c r="BX222" s="135" t="n"/>
      <c r="BY222" s="135" t="n"/>
      <c r="BZ222" s="135" t="n"/>
      <c r="CA222" s="135" t="n"/>
      <c r="CB222" s="135" t="n"/>
      <c r="CC222" s="135" t="n"/>
      <c r="CD222" s="135" t="n"/>
      <c r="CE222" s="135" t="n"/>
      <c r="CF222" s="135" t="n"/>
      <c r="CG222" s="135" t="n"/>
      <c r="CH222" s="135" t="n"/>
      <c r="CI222" s="135" t="n"/>
      <c r="CJ222" s="135" t="n"/>
      <c r="CK222" s="135" t="n"/>
      <c r="CL222" s="135" t="n"/>
      <c r="CM222" s="135" t="n"/>
      <c r="CN222" s="135" t="n"/>
      <c r="CO222" s="135" t="n"/>
      <c r="CP222" s="135" t="n"/>
      <c r="CQ222" s="135" t="n"/>
      <c r="CR222" s="135" t="n"/>
      <c r="CU222" s="36" t="n"/>
      <c r="CV222" s="36" t="n"/>
      <c r="CW222" s="36" t="n"/>
      <c r="CX222" s="36" t="n"/>
      <c r="CY222" s="36" t="n"/>
      <c r="CZ222" s="36" t="n"/>
      <c r="DA222" s="36" t="n"/>
      <c r="DB222" s="36" t="n"/>
      <c r="DC222" s="36" t="n"/>
      <c r="DD222" s="36" t="n"/>
      <c r="DE222" s="36" t="n"/>
      <c r="DF222" s="36" t="n"/>
      <c r="DG222" s="36" t="n"/>
      <c r="DH222" s="36" t="n"/>
      <c r="DI222" s="36" t="n"/>
      <c r="DJ222" s="36" t="n"/>
      <c r="DK222" s="36" t="n"/>
      <c r="DL222" s="36" t="n"/>
      <c r="DM222" s="36" t="n"/>
      <c r="DN222" s="36" t="n"/>
      <c r="DO222" s="36" t="n"/>
      <c r="DP222" s="36" t="n"/>
      <c r="DQ222" s="36" t="n"/>
      <c r="DR222" s="36" t="n"/>
      <c r="DS222" s="36" t="n"/>
      <c r="DT222" s="36" t="n"/>
      <c r="DU222" s="36" t="n"/>
      <c r="DV222" s="36" t="n"/>
      <c r="DW222" s="36" t="n"/>
      <c r="DX222" s="36" t="n"/>
      <c r="DY222" s="36" t="n"/>
      <c r="DZ222" s="36" t="n"/>
      <c r="EA222" s="36" t="n"/>
      <c r="EB222" s="36" t="n"/>
      <c r="EC222" s="36" t="n"/>
      <c r="ED222" s="36" t="n"/>
      <c r="EE222" s="36" t="n"/>
      <c r="EF222" s="36" t="n"/>
      <c r="EG222" s="36" t="n"/>
      <c r="EH222" s="36" t="n"/>
      <c r="EI222" s="36" t="n"/>
      <c r="EJ222" s="36" t="n"/>
      <c r="EK222" s="36" t="n"/>
      <c r="EL222" s="36" t="n"/>
      <c r="EM222" s="36" t="n"/>
      <c r="EN222" s="36" t="n"/>
    </row>
    <row r="223">
      <c r="A223" s="36" t="n"/>
      <c r="B223" s="36" t="n"/>
      <c r="C223" s="144" t="n"/>
      <c r="D223" s="144" t="n"/>
      <c r="E223" s="135" t="n"/>
      <c r="F223" s="135" t="n"/>
      <c r="G223" s="135" t="n"/>
      <c r="H223" s="135" t="n"/>
      <c r="I223" s="135" t="n"/>
      <c r="J223" s="135" t="n"/>
      <c r="K223" s="135" t="n"/>
      <c r="L223" s="135" t="n"/>
      <c r="M223" s="135" t="n"/>
      <c r="N223" s="135" t="n"/>
      <c r="O223" s="135" t="n"/>
      <c r="P223" s="135" t="n"/>
      <c r="Q223" s="135" t="n"/>
      <c r="R223" s="135" t="n"/>
      <c r="S223" s="135" t="n"/>
      <c r="T223" s="135" t="n"/>
      <c r="U223" s="135" t="n"/>
      <c r="V223" s="135" t="n"/>
      <c r="W223" s="135" t="n"/>
      <c r="X223" s="135" t="n"/>
      <c r="Y223" s="135" t="n"/>
      <c r="Z223" s="135" t="n"/>
      <c r="AA223" s="135" t="n"/>
      <c r="AB223" s="135" t="n"/>
      <c r="AC223" s="135" t="n"/>
      <c r="AD223" s="135" t="n"/>
      <c r="AE223" s="135" t="n"/>
      <c r="AF223" s="135" t="n"/>
      <c r="AG223" s="135" t="n"/>
      <c r="AH223" s="135" t="n"/>
      <c r="AI223" s="135" t="n"/>
      <c r="AJ223" s="135" t="n"/>
      <c r="AK223" s="135" t="n"/>
      <c r="AL223" s="135" t="n"/>
      <c r="AM223" s="135" t="n"/>
      <c r="AN223" s="135" t="n"/>
      <c r="AO223" s="135" t="n"/>
      <c r="AP223" s="135" t="n"/>
      <c r="AQ223" s="135" t="n"/>
      <c r="AR223" s="135" t="n"/>
      <c r="AS223" s="135" t="n"/>
      <c r="AT223" s="135" t="n"/>
      <c r="AU223" s="135" t="n"/>
      <c r="AV223" s="135" t="n"/>
      <c r="AW223" s="135" t="n"/>
      <c r="AX223" s="135" t="n"/>
      <c r="AY223" s="135" t="n"/>
      <c r="AZ223" s="135" t="n"/>
      <c r="BA223" s="135" t="n"/>
      <c r="BB223" s="135" t="n"/>
      <c r="BC223" s="135" t="n"/>
      <c r="BD223" s="135" t="n"/>
      <c r="BE223" s="135" t="n"/>
      <c r="BF223" s="135" t="n"/>
      <c r="BG223" s="135" t="n"/>
      <c r="BH223" s="135" t="n"/>
      <c r="BI223" s="135" t="n"/>
      <c r="BJ223" s="135" t="n"/>
      <c r="BK223" s="135" t="n"/>
      <c r="BL223" s="135" t="n"/>
      <c r="BM223" s="135" t="n"/>
      <c r="BN223" s="135" t="n"/>
      <c r="BO223" s="135" t="n"/>
      <c r="BP223" s="135" t="n"/>
      <c r="BQ223" s="135" t="n"/>
      <c r="BR223" s="135" t="n"/>
      <c r="BS223" s="135" t="n"/>
      <c r="BT223" s="135" t="n"/>
      <c r="BU223" s="135" t="n"/>
      <c r="BV223" s="135" t="n"/>
      <c r="BW223" s="135" t="n"/>
      <c r="BX223" s="135" t="n"/>
      <c r="BY223" s="135" t="n"/>
      <c r="BZ223" s="135" t="n"/>
      <c r="CA223" s="135" t="n"/>
      <c r="CB223" s="135" t="n"/>
      <c r="CC223" s="135" t="n"/>
      <c r="CD223" s="135" t="n"/>
      <c r="CE223" s="135" t="n"/>
      <c r="CF223" s="135" t="n"/>
      <c r="CG223" s="135" t="n"/>
      <c r="CH223" s="135" t="n"/>
      <c r="CI223" s="135" t="n"/>
      <c r="CJ223" s="135" t="n"/>
      <c r="CK223" s="135" t="n"/>
      <c r="CL223" s="135" t="n"/>
      <c r="CM223" s="135" t="n"/>
      <c r="CN223" s="135" t="n"/>
      <c r="CO223" s="135" t="n"/>
      <c r="CP223" s="135" t="n"/>
      <c r="CQ223" s="135" t="n"/>
      <c r="CR223" s="135" t="n"/>
      <c r="CU223" s="36" t="n"/>
      <c r="CV223" s="36" t="n"/>
      <c r="CW223" s="36" t="n"/>
      <c r="CX223" s="36" t="n"/>
      <c r="CY223" s="36" t="n"/>
      <c r="CZ223" s="36" t="n"/>
      <c r="DA223" s="36" t="n"/>
      <c r="DB223" s="36" t="n"/>
      <c r="DC223" s="36" t="n"/>
      <c r="DD223" s="36" t="n"/>
      <c r="DE223" s="36" t="n"/>
      <c r="DF223" s="36" t="n"/>
      <c r="DG223" s="36" t="n"/>
      <c r="DH223" s="36" t="n"/>
      <c r="DI223" s="36" t="n"/>
      <c r="DJ223" s="36" t="n"/>
      <c r="DK223" s="36" t="n"/>
      <c r="DL223" s="36" t="n"/>
      <c r="DM223" s="36" t="n"/>
      <c r="DN223" s="36" t="n"/>
      <c r="DO223" s="36" t="n"/>
      <c r="DP223" s="36" t="n"/>
      <c r="DQ223" s="36" t="n"/>
      <c r="DR223" s="36" t="n"/>
      <c r="DS223" s="36" t="n"/>
      <c r="DT223" s="36" t="n"/>
      <c r="DU223" s="36" t="n"/>
      <c r="DV223" s="36" t="n"/>
      <c r="DW223" s="36" t="n"/>
      <c r="DX223" s="36" t="n"/>
      <c r="DY223" s="36" t="n"/>
      <c r="DZ223" s="36" t="n"/>
      <c r="EA223" s="36" t="n"/>
      <c r="EB223" s="36" t="n"/>
      <c r="EC223" s="36" t="n"/>
      <c r="ED223" s="36" t="n"/>
      <c r="EE223" s="36" t="n"/>
      <c r="EF223" s="36" t="n"/>
      <c r="EG223" s="36" t="n"/>
      <c r="EH223" s="36" t="n"/>
      <c r="EI223" s="36" t="n"/>
      <c r="EJ223" s="36" t="n"/>
      <c r="EK223" s="36" t="n"/>
      <c r="EL223" s="36" t="n"/>
      <c r="EM223" s="36" t="n"/>
      <c r="EN223" s="36" t="n"/>
    </row>
    <row r="224">
      <c r="A224" s="36" t="n"/>
      <c r="B224" s="36" t="n"/>
      <c r="C224" s="144" t="n"/>
      <c r="D224" s="144" t="n"/>
      <c r="E224" s="135" t="n"/>
      <c r="F224" s="135" t="n"/>
      <c r="G224" s="135" t="n"/>
      <c r="H224" s="135" t="n"/>
      <c r="I224" s="135" t="n"/>
      <c r="J224" s="135" t="n"/>
      <c r="K224" s="135" t="n"/>
      <c r="L224" s="135" t="n"/>
      <c r="M224" s="135" t="n"/>
      <c r="N224" s="135" t="n"/>
      <c r="O224" s="135" t="n"/>
      <c r="P224" s="135" t="n"/>
      <c r="Q224" s="135" t="n"/>
      <c r="R224" s="135" t="n"/>
      <c r="S224" s="135" t="n"/>
      <c r="T224" s="135" t="n"/>
      <c r="U224" s="135" t="n"/>
      <c r="V224" s="135" t="n"/>
      <c r="W224" s="135" t="n"/>
      <c r="X224" s="135" t="n"/>
      <c r="Y224" s="135" t="n"/>
      <c r="Z224" s="135" t="n"/>
      <c r="AA224" s="135" t="n"/>
      <c r="AB224" s="135" t="n"/>
      <c r="AC224" s="135" t="n"/>
      <c r="AD224" s="135" t="n"/>
      <c r="AE224" s="135" t="n"/>
      <c r="AF224" s="135" t="n"/>
      <c r="AG224" s="135" t="n"/>
      <c r="AH224" s="135" t="n"/>
      <c r="AI224" s="135" t="n"/>
      <c r="AJ224" s="135" t="n"/>
      <c r="AK224" s="135" t="n"/>
      <c r="AL224" s="135" t="n"/>
      <c r="AM224" s="135" t="n"/>
      <c r="AN224" s="135" t="n"/>
      <c r="AO224" s="135" t="n"/>
      <c r="AP224" s="135" t="n"/>
      <c r="AQ224" s="135" t="n"/>
      <c r="AR224" s="135" t="n"/>
      <c r="AS224" s="135" t="n"/>
      <c r="AT224" s="135" t="n"/>
      <c r="AU224" s="135" t="n"/>
      <c r="AV224" s="135" t="n"/>
      <c r="AW224" s="135" t="n"/>
      <c r="AX224" s="135" t="n"/>
      <c r="AY224" s="135" t="n"/>
      <c r="AZ224" s="135" t="n"/>
      <c r="BA224" s="135" t="n"/>
      <c r="BB224" s="135" t="n"/>
      <c r="BC224" s="135" t="n"/>
      <c r="BD224" s="135" t="n"/>
      <c r="BE224" s="135" t="n"/>
      <c r="BF224" s="135" t="n"/>
      <c r="BG224" s="135" t="n"/>
      <c r="BH224" s="135" t="n"/>
      <c r="BI224" s="135" t="n"/>
      <c r="BJ224" s="135" t="n"/>
      <c r="BK224" s="135" t="n"/>
      <c r="BL224" s="135" t="n"/>
      <c r="BM224" s="135" t="n"/>
      <c r="BN224" s="135" t="n"/>
      <c r="BO224" s="135" t="n"/>
      <c r="BP224" s="135" t="n"/>
      <c r="BQ224" s="135" t="n"/>
      <c r="BR224" s="135" t="n"/>
      <c r="BS224" s="135" t="n"/>
      <c r="BT224" s="135" t="n"/>
      <c r="BU224" s="135" t="n"/>
      <c r="BV224" s="135" t="n"/>
      <c r="BW224" s="135" t="n"/>
      <c r="BX224" s="135" t="n"/>
      <c r="BY224" s="135" t="n"/>
      <c r="BZ224" s="135" t="n"/>
      <c r="CA224" s="135" t="n"/>
      <c r="CB224" s="135" t="n"/>
      <c r="CC224" s="135" t="n"/>
      <c r="CD224" s="135" t="n"/>
      <c r="CE224" s="135" t="n"/>
      <c r="CF224" s="135" t="n"/>
      <c r="CG224" s="135" t="n"/>
      <c r="CH224" s="135" t="n"/>
      <c r="CI224" s="135" t="n"/>
      <c r="CJ224" s="135" t="n"/>
      <c r="CK224" s="135" t="n"/>
      <c r="CL224" s="135" t="n"/>
      <c r="CM224" s="135" t="n"/>
      <c r="CN224" s="135" t="n"/>
      <c r="CO224" s="135" t="n"/>
      <c r="CP224" s="135" t="n"/>
      <c r="CQ224" s="135" t="n"/>
      <c r="CR224" s="135" t="n"/>
      <c r="CU224" s="36" t="n"/>
      <c r="CV224" s="36" t="n"/>
      <c r="CW224" s="36" t="n"/>
      <c r="CX224" s="36" t="n"/>
      <c r="CY224" s="36" t="n"/>
      <c r="CZ224" s="36" t="n"/>
      <c r="DA224" s="36" t="n"/>
      <c r="DB224" s="36" t="n"/>
      <c r="DC224" s="36" t="n"/>
      <c r="DD224" s="36" t="n"/>
      <c r="DE224" s="36" t="n"/>
      <c r="DF224" s="36" t="n"/>
      <c r="DG224" s="36" t="n"/>
      <c r="DH224" s="36" t="n"/>
      <c r="DI224" s="36" t="n"/>
      <c r="DJ224" s="36" t="n"/>
      <c r="DK224" s="36" t="n"/>
      <c r="DL224" s="36" t="n"/>
      <c r="DM224" s="36" t="n"/>
      <c r="DN224" s="36" t="n"/>
      <c r="DO224" s="36" t="n"/>
      <c r="DP224" s="36" t="n"/>
      <c r="DQ224" s="36" t="n"/>
      <c r="DR224" s="36" t="n"/>
      <c r="DS224" s="36" t="n"/>
      <c r="DT224" s="36" t="n"/>
      <c r="DU224" s="36" t="n"/>
      <c r="DV224" s="36" t="n"/>
      <c r="DW224" s="36" t="n"/>
      <c r="DX224" s="36" t="n"/>
      <c r="DY224" s="36" t="n"/>
      <c r="DZ224" s="36" t="n"/>
      <c r="EA224" s="36" t="n"/>
      <c r="EB224" s="36" t="n"/>
      <c r="EC224" s="36" t="n"/>
      <c r="ED224" s="36" t="n"/>
      <c r="EE224" s="36" t="n"/>
      <c r="EF224" s="36" t="n"/>
      <c r="EG224" s="36" t="n"/>
      <c r="EH224" s="36" t="n"/>
      <c r="EI224" s="36" t="n"/>
      <c r="EJ224" s="36" t="n"/>
      <c r="EK224" s="36" t="n"/>
      <c r="EL224" s="36" t="n"/>
      <c r="EM224" s="36" t="n"/>
      <c r="EN224" s="36" t="n"/>
    </row>
    <row r="225">
      <c r="A225" s="36" t="n"/>
      <c r="B225" s="36" t="n"/>
      <c r="C225" s="144" t="n"/>
      <c r="D225" s="144" t="n"/>
      <c r="E225" s="135" t="n"/>
      <c r="F225" s="135" t="n"/>
      <c r="G225" s="135" t="n"/>
      <c r="H225" s="135" t="n"/>
      <c r="I225" s="135" t="n"/>
      <c r="J225" s="135" t="n"/>
      <c r="K225" s="135" t="n"/>
      <c r="L225" s="135" t="n"/>
      <c r="M225" s="135" t="n"/>
      <c r="N225" s="135" t="n"/>
      <c r="O225" s="135" t="n"/>
      <c r="P225" s="135" t="n"/>
      <c r="Q225" s="135" t="n"/>
      <c r="R225" s="135" t="n"/>
      <c r="S225" s="135" t="n"/>
      <c r="T225" s="135" t="n"/>
      <c r="U225" s="135" t="n"/>
      <c r="V225" s="135" t="n"/>
      <c r="W225" s="135" t="n"/>
      <c r="X225" s="135" t="n"/>
      <c r="Y225" s="135" t="n"/>
      <c r="Z225" s="135" t="n"/>
      <c r="AA225" s="135" t="n"/>
      <c r="AB225" s="135" t="n"/>
      <c r="AC225" s="135" t="n"/>
      <c r="AD225" s="135" t="n"/>
      <c r="AE225" s="135" t="n"/>
      <c r="AF225" s="135" t="n"/>
      <c r="AG225" s="135" t="n"/>
      <c r="AH225" s="135" t="n"/>
      <c r="AI225" s="135" t="n"/>
      <c r="AJ225" s="135" t="n"/>
      <c r="AK225" s="135" t="n"/>
      <c r="AL225" s="135" t="n"/>
      <c r="AM225" s="135" t="n"/>
      <c r="AN225" s="135" t="n"/>
      <c r="AO225" s="135" t="n"/>
      <c r="AP225" s="135" t="n"/>
      <c r="AQ225" s="135" t="n"/>
      <c r="AR225" s="135" t="n"/>
      <c r="AS225" s="135" t="n"/>
      <c r="AT225" s="135" t="n"/>
      <c r="AU225" s="135" t="n"/>
      <c r="AV225" s="135" t="n"/>
      <c r="AW225" s="135" t="n"/>
      <c r="AX225" s="135" t="n"/>
      <c r="AY225" s="135" t="n"/>
      <c r="AZ225" s="135" t="n"/>
      <c r="BA225" s="135" t="n"/>
      <c r="BB225" s="135" t="n"/>
      <c r="BC225" s="135" t="n"/>
      <c r="BD225" s="135" t="n"/>
      <c r="BE225" s="135" t="n"/>
      <c r="BF225" s="135" t="n"/>
      <c r="BG225" s="135" t="n"/>
      <c r="BH225" s="135" t="n"/>
      <c r="BI225" s="135" t="n"/>
      <c r="BJ225" s="135" t="n"/>
      <c r="BK225" s="135" t="n"/>
      <c r="BL225" s="135" t="n"/>
      <c r="BM225" s="135" t="n"/>
      <c r="BN225" s="135" t="n"/>
      <c r="BO225" s="135" t="n"/>
      <c r="BP225" s="135" t="n"/>
      <c r="BQ225" s="135" t="n"/>
      <c r="BR225" s="135" t="n"/>
      <c r="BS225" s="135" t="n"/>
      <c r="BT225" s="135" t="n"/>
      <c r="BU225" s="135" t="n"/>
      <c r="BV225" s="135" t="n"/>
      <c r="BW225" s="135" t="n"/>
      <c r="BX225" s="135" t="n"/>
      <c r="BY225" s="135" t="n"/>
      <c r="BZ225" s="135" t="n"/>
      <c r="CA225" s="135" t="n"/>
      <c r="CB225" s="135" t="n"/>
      <c r="CC225" s="135" t="n"/>
      <c r="CD225" s="135" t="n"/>
      <c r="CE225" s="135" t="n"/>
      <c r="CF225" s="135" t="n"/>
      <c r="CG225" s="135" t="n"/>
      <c r="CH225" s="135" t="n"/>
      <c r="CI225" s="135" t="n"/>
      <c r="CJ225" s="135" t="n"/>
      <c r="CK225" s="135" t="n"/>
      <c r="CL225" s="135" t="n"/>
      <c r="CM225" s="135" t="n"/>
      <c r="CN225" s="135" t="n"/>
      <c r="CO225" s="135" t="n"/>
      <c r="CP225" s="135" t="n"/>
      <c r="CQ225" s="135" t="n"/>
      <c r="CR225" s="135" t="n"/>
      <c r="CU225" s="36" t="n"/>
      <c r="CV225" s="36" t="n"/>
      <c r="CW225" s="36" t="n"/>
      <c r="CX225" s="36" t="n"/>
      <c r="CY225" s="36" t="n"/>
      <c r="CZ225" s="36" t="n"/>
      <c r="DA225" s="36" t="n"/>
      <c r="DB225" s="36" t="n"/>
      <c r="DC225" s="36" t="n"/>
      <c r="DD225" s="36" t="n"/>
      <c r="DE225" s="36" t="n"/>
      <c r="DF225" s="36" t="n"/>
      <c r="DG225" s="36" t="n"/>
      <c r="DH225" s="36" t="n"/>
      <c r="DI225" s="36" t="n"/>
      <c r="DJ225" s="36" t="n"/>
      <c r="DK225" s="36" t="n"/>
      <c r="DL225" s="36" t="n"/>
      <c r="DM225" s="36" t="n"/>
      <c r="DN225" s="36" t="n"/>
      <c r="DO225" s="36" t="n"/>
      <c r="DP225" s="36" t="n"/>
      <c r="DQ225" s="36" t="n"/>
      <c r="DR225" s="36" t="n"/>
      <c r="DS225" s="36" t="n"/>
      <c r="DT225" s="36" t="n"/>
      <c r="DU225" s="36" t="n"/>
      <c r="DV225" s="36" t="n"/>
      <c r="DW225" s="36" t="n"/>
      <c r="DX225" s="36" t="n"/>
      <c r="DY225" s="36" t="n"/>
      <c r="DZ225" s="36" t="n"/>
      <c r="EA225" s="36" t="n"/>
      <c r="EB225" s="36" t="n"/>
      <c r="EC225" s="36" t="n"/>
      <c r="ED225" s="36" t="n"/>
      <c r="EE225" s="36" t="n"/>
      <c r="EF225" s="36" t="n"/>
      <c r="EG225" s="36" t="n"/>
      <c r="EH225" s="36" t="n"/>
      <c r="EI225" s="36" t="n"/>
      <c r="EJ225" s="36" t="n"/>
      <c r="EK225" s="36" t="n"/>
      <c r="EL225" s="36" t="n"/>
      <c r="EM225" s="36" t="n"/>
      <c r="EN225" s="36" t="n"/>
    </row>
    <row r="226">
      <c r="A226" s="36" t="n"/>
      <c r="B226" s="36" t="n"/>
      <c r="C226" s="144" t="n"/>
      <c r="D226" s="144" t="n"/>
      <c r="E226" s="135" t="n"/>
      <c r="F226" s="135" t="n"/>
      <c r="G226" s="135" t="n"/>
      <c r="H226" s="135" t="n"/>
      <c r="I226" s="135" t="n"/>
      <c r="J226" s="135" t="n"/>
      <c r="K226" s="135" t="n"/>
      <c r="L226" s="135" t="n"/>
      <c r="M226" s="135" t="n"/>
      <c r="N226" s="135" t="n"/>
      <c r="O226" s="135" t="n"/>
      <c r="P226" s="135" t="n"/>
      <c r="Q226" s="135" t="n"/>
      <c r="R226" s="135" t="n"/>
      <c r="S226" s="135" t="n"/>
      <c r="T226" s="135" t="n"/>
      <c r="U226" s="135" t="n"/>
      <c r="V226" s="135" t="n"/>
      <c r="W226" s="135" t="n"/>
      <c r="X226" s="135" t="n"/>
      <c r="Y226" s="135" t="n"/>
      <c r="Z226" s="135" t="n"/>
      <c r="AA226" s="135" t="n"/>
      <c r="AB226" s="135" t="n"/>
      <c r="AC226" s="135" t="n"/>
      <c r="AD226" s="135" t="n"/>
      <c r="AE226" s="135" t="n"/>
      <c r="AF226" s="135" t="n"/>
      <c r="AG226" s="135" t="n"/>
      <c r="AH226" s="135" t="n"/>
      <c r="AI226" s="135" t="n"/>
      <c r="AJ226" s="135" t="n"/>
      <c r="AK226" s="135" t="n"/>
      <c r="AL226" s="135" t="n"/>
      <c r="AM226" s="135" t="n"/>
      <c r="AN226" s="135" t="n"/>
      <c r="AO226" s="135" t="n"/>
      <c r="AP226" s="135" t="n"/>
      <c r="AQ226" s="135" t="n"/>
      <c r="AR226" s="135" t="n"/>
      <c r="AS226" s="135" t="n"/>
      <c r="AT226" s="135" t="n"/>
      <c r="AU226" s="135" t="n"/>
      <c r="AV226" s="135" t="n"/>
      <c r="AW226" s="135" t="n"/>
      <c r="AX226" s="135" t="n"/>
      <c r="AY226" s="135" t="n"/>
      <c r="AZ226" s="135" t="n"/>
      <c r="BA226" s="135" t="n"/>
      <c r="BB226" s="135" t="n"/>
      <c r="BC226" s="135" t="n"/>
      <c r="BD226" s="135" t="n"/>
      <c r="BE226" s="135" t="n"/>
      <c r="BF226" s="135" t="n"/>
      <c r="BG226" s="135" t="n"/>
      <c r="BH226" s="135" t="n"/>
      <c r="BI226" s="135" t="n"/>
      <c r="BJ226" s="135" t="n"/>
      <c r="BK226" s="135" t="n"/>
      <c r="BL226" s="135" t="n"/>
      <c r="BM226" s="135" t="n"/>
      <c r="BN226" s="135" t="n"/>
      <c r="BO226" s="135" t="n"/>
      <c r="BP226" s="135" t="n"/>
      <c r="BQ226" s="135" t="n"/>
      <c r="BR226" s="135" t="n"/>
      <c r="BS226" s="135" t="n"/>
      <c r="BT226" s="135" t="n"/>
      <c r="BU226" s="135" t="n"/>
      <c r="BV226" s="135" t="n"/>
      <c r="BW226" s="135" t="n"/>
      <c r="BX226" s="135" t="n"/>
      <c r="BY226" s="135" t="n"/>
      <c r="BZ226" s="135" t="n"/>
      <c r="CA226" s="135" t="n"/>
      <c r="CB226" s="135" t="n"/>
      <c r="CC226" s="135" t="n"/>
      <c r="CD226" s="135" t="n"/>
      <c r="CE226" s="135" t="n"/>
      <c r="CF226" s="135" t="n"/>
      <c r="CG226" s="135" t="n"/>
      <c r="CH226" s="135" t="n"/>
      <c r="CI226" s="135" t="n"/>
      <c r="CJ226" s="135" t="n"/>
      <c r="CK226" s="135" t="n"/>
      <c r="CL226" s="135" t="n"/>
      <c r="CM226" s="135" t="n"/>
      <c r="CN226" s="135" t="n"/>
      <c r="CO226" s="135" t="n"/>
      <c r="CP226" s="135" t="n"/>
      <c r="CQ226" s="135" t="n"/>
      <c r="CR226" s="135" t="n"/>
      <c r="CU226" s="36" t="n"/>
      <c r="CV226" s="36" t="n"/>
      <c r="CW226" s="36" t="n"/>
      <c r="CX226" s="36" t="n"/>
      <c r="CY226" s="36" t="n"/>
      <c r="CZ226" s="36" t="n"/>
      <c r="DA226" s="36" t="n"/>
      <c r="DB226" s="36" t="n"/>
      <c r="DC226" s="36" t="n"/>
      <c r="DD226" s="36" t="n"/>
      <c r="DE226" s="36" t="n"/>
      <c r="DF226" s="36" t="n"/>
      <c r="DG226" s="36" t="n"/>
      <c r="DH226" s="36" t="n"/>
      <c r="DI226" s="36" t="n"/>
      <c r="DJ226" s="36" t="n"/>
      <c r="DK226" s="36" t="n"/>
      <c r="DL226" s="36" t="n"/>
      <c r="DM226" s="36" t="n"/>
      <c r="DN226" s="36" t="n"/>
      <c r="DO226" s="36" t="n"/>
      <c r="DP226" s="36" t="n"/>
      <c r="DQ226" s="36" t="n"/>
      <c r="DR226" s="36" t="n"/>
      <c r="DS226" s="36" t="n"/>
      <c r="DT226" s="36" t="n"/>
      <c r="DU226" s="36" t="n"/>
      <c r="DV226" s="36" t="n"/>
      <c r="DW226" s="36" t="n"/>
      <c r="DX226" s="36" t="n"/>
      <c r="DY226" s="36" t="n"/>
      <c r="DZ226" s="36" t="n"/>
      <c r="EA226" s="36" t="n"/>
      <c r="EB226" s="36" t="n"/>
      <c r="EC226" s="36" t="n"/>
      <c r="ED226" s="36" t="n"/>
      <c r="EE226" s="36" t="n"/>
      <c r="EF226" s="36" t="n"/>
      <c r="EG226" s="36" t="n"/>
      <c r="EH226" s="36" t="n"/>
      <c r="EI226" s="36" t="n"/>
      <c r="EJ226" s="36" t="n"/>
      <c r="EK226" s="36" t="n"/>
      <c r="EL226" s="36" t="n"/>
      <c r="EM226" s="36" t="n"/>
      <c r="EN226" s="36" t="n"/>
    </row>
    <row r="227">
      <c r="A227" s="36" t="n"/>
      <c r="B227" s="36" t="n"/>
      <c r="C227" s="144" t="n"/>
      <c r="D227" s="144" t="n"/>
      <c r="E227" s="135" t="n"/>
      <c r="F227" s="135" t="n"/>
      <c r="G227" s="135" t="n"/>
      <c r="H227" s="135" t="n"/>
      <c r="I227" s="135" t="n"/>
      <c r="J227" s="135" t="n"/>
      <c r="K227" s="135" t="n"/>
      <c r="L227" s="135" t="n"/>
      <c r="M227" s="135" t="n"/>
      <c r="N227" s="135" t="n"/>
      <c r="O227" s="135" t="n"/>
      <c r="P227" s="135" t="n"/>
      <c r="Q227" s="135" t="n"/>
      <c r="R227" s="135" t="n"/>
      <c r="S227" s="135" t="n"/>
      <c r="T227" s="135" t="n"/>
      <c r="U227" s="135" t="n"/>
      <c r="V227" s="135" t="n"/>
      <c r="W227" s="135" t="n"/>
      <c r="X227" s="135" t="n"/>
      <c r="Y227" s="135" t="n"/>
      <c r="Z227" s="135" t="n"/>
      <c r="AA227" s="135" t="n"/>
      <c r="AB227" s="135" t="n"/>
      <c r="AC227" s="135" t="n"/>
      <c r="AD227" s="135" t="n"/>
      <c r="AE227" s="135" t="n"/>
      <c r="AF227" s="135" t="n"/>
      <c r="AG227" s="135" t="n"/>
      <c r="AH227" s="135" t="n"/>
      <c r="AI227" s="135" t="n"/>
      <c r="AJ227" s="135" t="n"/>
      <c r="AK227" s="135" t="n"/>
      <c r="AL227" s="135" t="n"/>
      <c r="AM227" s="135" t="n"/>
      <c r="AN227" s="135" t="n"/>
      <c r="AO227" s="135" t="n"/>
      <c r="AP227" s="135" t="n"/>
      <c r="AQ227" s="135" t="n"/>
      <c r="AR227" s="135" t="n"/>
      <c r="AS227" s="135" t="n"/>
      <c r="AT227" s="135" t="n"/>
      <c r="AU227" s="135" t="n"/>
      <c r="AV227" s="135" t="n"/>
      <c r="AW227" s="135" t="n"/>
      <c r="AX227" s="135" t="n"/>
      <c r="AY227" s="135" t="n"/>
      <c r="AZ227" s="135" t="n"/>
      <c r="BA227" s="135" t="n"/>
      <c r="BB227" s="135" t="n"/>
      <c r="BC227" s="135" t="n"/>
      <c r="BD227" s="135" t="n"/>
      <c r="BE227" s="135" t="n"/>
      <c r="BF227" s="135" t="n"/>
      <c r="BG227" s="135" t="n"/>
      <c r="BH227" s="135" t="n"/>
      <c r="BI227" s="135" t="n"/>
      <c r="BJ227" s="135" t="n"/>
      <c r="BK227" s="135" t="n"/>
      <c r="BL227" s="135" t="n"/>
      <c r="BM227" s="135" t="n"/>
      <c r="BN227" s="135" t="n"/>
      <c r="BO227" s="135" t="n"/>
      <c r="BP227" s="135" t="n"/>
      <c r="BQ227" s="135" t="n"/>
      <c r="BR227" s="135" t="n"/>
      <c r="BS227" s="135" t="n"/>
      <c r="BT227" s="135" t="n"/>
      <c r="BU227" s="135" t="n"/>
      <c r="BV227" s="135" t="n"/>
      <c r="BW227" s="135" t="n"/>
      <c r="BX227" s="135" t="n"/>
      <c r="BY227" s="135" t="n"/>
      <c r="BZ227" s="135" t="n"/>
      <c r="CA227" s="135" t="n"/>
      <c r="CB227" s="135" t="n"/>
      <c r="CC227" s="135" t="n"/>
      <c r="CD227" s="135" t="n"/>
      <c r="CE227" s="135" t="n"/>
      <c r="CF227" s="135" t="n"/>
      <c r="CG227" s="135" t="n"/>
      <c r="CH227" s="135" t="n"/>
      <c r="CI227" s="135" t="n"/>
      <c r="CJ227" s="135" t="n"/>
      <c r="CK227" s="135" t="n"/>
      <c r="CL227" s="135" t="n"/>
      <c r="CM227" s="135" t="n"/>
      <c r="CN227" s="135" t="n"/>
      <c r="CO227" s="135" t="n"/>
      <c r="CP227" s="135" t="n"/>
      <c r="CQ227" s="135" t="n"/>
      <c r="CR227" s="135" t="n"/>
      <c r="CU227" s="36" t="n"/>
      <c r="CV227" s="36" t="n"/>
      <c r="CW227" s="36" t="n"/>
      <c r="CX227" s="36" t="n"/>
      <c r="CY227" s="36" t="n"/>
      <c r="CZ227" s="36" t="n"/>
      <c r="DA227" s="36" t="n"/>
      <c r="DB227" s="36" t="n"/>
      <c r="DC227" s="36" t="n"/>
      <c r="DD227" s="36" t="n"/>
      <c r="DE227" s="36" t="n"/>
      <c r="DF227" s="36" t="n"/>
      <c r="DG227" s="36" t="n"/>
      <c r="DH227" s="36" t="n"/>
      <c r="DI227" s="36" t="n"/>
      <c r="DJ227" s="36" t="n"/>
      <c r="DK227" s="36" t="n"/>
      <c r="DL227" s="36" t="n"/>
      <c r="DM227" s="36" t="n"/>
      <c r="DN227" s="36" t="n"/>
      <c r="DO227" s="36" t="n"/>
      <c r="DP227" s="36" t="n"/>
      <c r="DQ227" s="36" t="n"/>
      <c r="DR227" s="36" t="n"/>
      <c r="DS227" s="36" t="n"/>
      <c r="DT227" s="36" t="n"/>
      <c r="DU227" s="36" t="n"/>
      <c r="DV227" s="36" t="n"/>
      <c r="DW227" s="36" t="n"/>
      <c r="DX227" s="36" t="n"/>
      <c r="DY227" s="36" t="n"/>
      <c r="DZ227" s="36" t="n"/>
      <c r="EA227" s="36" t="n"/>
      <c r="EB227" s="36" t="n"/>
      <c r="EC227" s="36" t="n"/>
      <c r="ED227" s="36" t="n"/>
      <c r="EE227" s="36" t="n"/>
      <c r="EF227" s="36" t="n"/>
      <c r="EG227" s="36" t="n"/>
      <c r="EH227" s="36" t="n"/>
      <c r="EI227" s="36" t="n"/>
      <c r="EJ227" s="36" t="n"/>
      <c r="EK227" s="36" t="n"/>
      <c r="EL227" s="36" t="n"/>
      <c r="EM227" s="36" t="n"/>
      <c r="EN227" s="36" t="n"/>
    </row>
    <row r="228">
      <c r="A228" s="36" t="n"/>
      <c r="B228" s="36" t="n"/>
      <c r="C228" s="144" t="n"/>
      <c r="D228" s="144" t="n"/>
      <c r="E228" s="135" t="n"/>
      <c r="F228" s="135" t="n"/>
      <c r="G228" s="135" t="n"/>
      <c r="H228" s="135" t="n"/>
      <c r="I228" s="135" t="n"/>
      <c r="J228" s="135" t="n"/>
      <c r="K228" s="135" t="n"/>
      <c r="L228" s="135" t="n"/>
      <c r="M228" s="135" t="n"/>
      <c r="N228" s="135" t="n"/>
      <c r="O228" s="135" t="n"/>
      <c r="P228" s="135" t="n"/>
      <c r="Q228" s="135" t="n"/>
      <c r="R228" s="135" t="n"/>
      <c r="S228" s="135" t="n"/>
      <c r="T228" s="135" t="n"/>
      <c r="U228" s="135" t="n"/>
      <c r="V228" s="135" t="n"/>
      <c r="W228" s="135" t="n"/>
      <c r="X228" s="135" t="n"/>
      <c r="Y228" s="135" t="n"/>
      <c r="Z228" s="135" t="n"/>
      <c r="AA228" s="135" t="n"/>
      <c r="AB228" s="135" t="n"/>
      <c r="AC228" s="135" t="n"/>
      <c r="AD228" s="135" t="n"/>
      <c r="AE228" s="135" t="n"/>
      <c r="AF228" s="135" t="n"/>
      <c r="AG228" s="135" t="n"/>
      <c r="AH228" s="135" t="n"/>
      <c r="AI228" s="135" t="n"/>
      <c r="AJ228" s="135" t="n"/>
      <c r="AK228" s="135" t="n"/>
      <c r="AL228" s="135" t="n"/>
      <c r="AM228" s="135" t="n"/>
      <c r="AN228" s="135" t="n"/>
      <c r="AO228" s="135" t="n"/>
      <c r="AP228" s="135" t="n"/>
      <c r="AQ228" s="135" t="n"/>
      <c r="AR228" s="135" t="n"/>
      <c r="AS228" s="135" t="n"/>
      <c r="AT228" s="135" t="n"/>
      <c r="AU228" s="135" t="n"/>
      <c r="AV228" s="135" t="n"/>
      <c r="AW228" s="135" t="n"/>
      <c r="AX228" s="135" t="n"/>
      <c r="AY228" s="135" t="n"/>
      <c r="AZ228" s="135" t="n"/>
      <c r="BA228" s="135" t="n"/>
      <c r="BB228" s="135" t="n"/>
      <c r="BC228" s="135" t="n"/>
      <c r="BD228" s="135" t="n"/>
      <c r="BE228" s="135" t="n"/>
      <c r="BF228" s="135" t="n"/>
      <c r="BG228" s="135" t="n"/>
      <c r="BH228" s="135" t="n"/>
      <c r="BI228" s="135" t="n"/>
      <c r="BJ228" s="135" t="n"/>
      <c r="BK228" s="135" t="n"/>
      <c r="BL228" s="135" t="n"/>
      <c r="BM228" s="135" t="n"/>
      <c r="BN228" s="135" t="n"/>
      <c r="BO228" s="135" t="n"/>
      <c r="BP228" s="135" t="n"/>
      <c r="BQ228" s="135" t="n"/>
      <c r="BR228" s="135" t="n"/>
      <c r="BS228" s="135" t="n"/>
      <c r="BT228" s="135" t="n"/>
      <c r="BU228" s="135" t="n"/>
      <c r="BV228" s="135" t="n"/>
      <c r="BW228" s="135" t="n"/>
      <c r="BX228" s="135" t="n"/>
      <c r="BY228" s="135" t="n"/>
      <c r="BZ228" s="135" t="n"/>
      <c r="CA228" s="135" t="n"/>
      <c r="CB228" s="135" t="n"/>
      <c r="CC228" s="135" t="n"/>
      <c r="CD228" s="135" t="n"/>
      <c r="CE228" s="135" t="n"/>
      <c r="CF228" s="135" t="n"/>
      <c r="CG228" s="135" t="n"/>
      <c r="CH228" s="135" t="n"/>
      <c r="CI228" s="135" t="n"/>
      <c r="CJ228" s="135" t="n"/>
      <c r="CK228" s="135" t="n"/>
      <c r="CL228" s="135" t="n"/>
      <c r="CM228" s="135" t="n"/>
      <c r="CN228" s="135" t="n"/>
      <c r="CO228" s="135" t="n"/>
      <c r="CP228" s="135" t="n"/>
      <c r="CQ228" s="135" t="n"/>
      <c r="CR228" s="135" t="n"/>
      <c r="CU228" s="36" t="n"/>
      <c r="CV228" s="36" t="n"/>
      <c r="CW228" s="36" t="n"/>
      <c r="CX228" s="36" t="n"/>
      <c r="CY228" s="36" t="n"/>
      <c r="CZ228" s="36" t="n"/>
      <c r="DA228" s="36" t="n"/>
      <c r="DB228" s="36" t="n"/>
      <c r="DC228" s="36" t="n"/>
      <c r="DD228" s="36" t="n"/>
      <c r="DE228" s="36" t="n"/>
      <c r="DF228" s="36" t="n"/>
      <c r="DG228" s="36" t="n"/>
      <c r="DH228" s="36" t="n"/>
      <c r="DI228" s="36" t="n"/>
      <c r="DJ228" s="36" t="n"/>
      <c r="DK228" s="36" t="n"/>
      <c r="DL228" s="36" t="n"/>
      <c r="DM228" s="36" t="n"/>
      <c r="DN228" s="36" t="n"/>
      <c r="DO228" s="36" t="n"/>
      <c r="DP228" s="36" t="n"/>
      <c r="DQ228" s="36" t="n"/>
      <c r="DR228" s="36" t="n"/>
      <c r="DS228" s="36" t="n"/>
      <c r="DT228" s="36" t="n"/>
      <c r="DU228" s="36" t="n"/>
      <c r="DV228" s="36" t="n"/>
      <c r="DW228" s="36" t="n"/>
      <c r="DX228" s="36" t="n"/>
      <c r="DY228" s="36" t="n"/>
      <c r="DZ228" s="36" t="n"/>
      <c r="EA228" s="36" t="n"/>
      <c r="EB228" s="36" t="n"/>
      <c r="EC228" s="36" t="n"/>
      <c r="ED228" s="36" t="n"/>
      <c r="EE228" s="36" t="n"/>
      <c r="EF228" s="36" t="n"/>
      <c r="EG228" s="36" t="n"/>
      <c r="EH228" s="36" t="n"/>
      <c r="EI228" s="36" t="n"/>
      <c r="EJ228" s="36" t="n"/>
      <c r="EK228" s="36" t="n"/>
      <c r="EL228" s="36" t="n"/>
      <c r="EM228" s="36" t="n"/>
      <c r="EN228" s="36" t="n"/>
    </row>
    <row r="229">
      <c r="A229" s="36" t="n"/>
      <c r="B229" s="36" t="n"/>
      <c r="C229" s="144" t="n"/>
      <c r="D229" s="144" t="n"/>
      <c r="E229" s="135" t="n"/>
      <c r="F229" s="135" t="n"/>
      <c r="G229" s="135" t="n"/>
      <c r="H229" s="135" t="n"/>
      <c r="I229" s="135" t="n"/>
      <c r="J229" s="135" t="n"/>
      <c r="K229" s="135" t="n"/>
      <c r="L229" s="135" t="n"/>
      <c r="M229" s="135" t="n"/>
      <c r="N229" s="135" t="n"/>
      <c r="O229" s="135" t="n"/>
      <c r="P229" s="135" t="n"/>
      <c r="Q229" s="135" t="n"/>
      <c r="R229" s="135" t="n"/>
      <c r="S229" s="135" t="n"/>
      <c r="T229" s="135" t="n"/>
      <c r="U229" s="135" t="n"/>
      <c r="V229" s="135" t="n"/>
      <c r="W229" s="135" t="n"/>
      <c r="X229" s="135" t="n"/>
      <c r="Y229" s="135" t="n"/>
      <c r="Z229" s="135" t="n"/>
      <c r="AA229" s="135" t="n"/>
      <c r="AB229" s="135" t="n"/>
      <c r="AC229" s="135" t="n"/>
      <c r="AD229" s="135" t="n"/>
      <c r="AE229" s="135" t="n"/>
      <c r="AF229" s="135" t="n"/>
      <c r="AG229" s="135" t="n"/>
      <c r="AH229" s="135" t="n"/>
      <c r="AI229" s="135" t="n"/>
      <c r="AJ229" s="135" t="n"/>
      <c r="AK229" s="135" t="n"/>
      <c r="AL229" s="135" t="n"/>
      <c r="AM229" s="135" t="n"/>
      <c r="AN229" s="135" t="n"/>
      <c r="AO229" s="135" t="n"/>
      <c r="AP229" s="135" t="n"/>
      <c r="AQ229" s="135" t="n"/>
      <c r="AR229" s="135" t="n"/>
      <c r="AS229" s="135" t="n"/>
      <c r="AT229" s="135" t="n"/>
      <c r="AU229" s="135" t="n"/>
      <c r="AV229" s="135" t="n"/>
      <c r="AW229" s="135" t="n"/>
      <c r="AX229" s="135" t="n"/>
      <c r="AY229" s="135" t="n"/>
      <c r="AZ229" s="135" t="n"/>
      <c r="BA229" s="135" t="n"/>
      <c r="BB229" s="135" t="n"/>
      <c r="BC229" s="135" t="n"/>
      <c r="BD229" s="135" t="n"/>
      <c r="BE229" s="135" t="n"/>
      <c r="BF229" s="135" t="n"/>
      <c r="BG229" s="135" t="n"/>
      <c r="BH229" s="135" t="n"/>
      <c r="BI229" s="135" t="n"/>
      <c r="BJ229" s="135" t="n"/>
      <c r="BK229" s="135" t="n"/>
      <c r="BL229" s="135" t="n"/>
      <c r="BM229" s="135" t="n"/>
      <c r="BN229" s="135" t="n"/>
      <c r="BO229" s="135" t="n"/>
      <c r="BP229" s="135" t="n"/>
      <c r="BQ229" s="135" t="n"/>
      <c r="BR229" s="135" t="n"/>
      <c r="BS229" s="135" t="n"/>
      <c r="BT229" s="135" t="n"/>
      <c r="BU229" s="135" t="n"/>
      <c r="BV229" s="135" t="n"/>
      <c r="BW229" s="135" t="n"/>
      <c r="BX229" s="135" t="n"/>
      <c r="BY229" s="135" t="n"/>
      <c r="BZ229" s="135" t="n"/>
      <c r="CA229" s="135" t="n"/>
      <c r="CB229" s="135" t="n"/>
      <c r="CC229" s="135" t="n"/>
      <c r="CD229" s="135" t="n"/>
      <c r="CE229" s="135" t="n"/>
      <c r="CF229" s="135" t="n"/>
      <c r="CG229" s="135" t="n"/>
      <c r="CH229" s="135" t="n"/>
      <c r="CI229" s="135" t="n"/>
      <c r="CJ229" s="135" t="n"/>
      <c r="CK229" s="135" t="n"/>
      <c r="CL229" s="135" t="n"/>
      <c r="CM229" s="135" t="n"/>
      <c r="CN229" s="135" t="n"/>
      <c r="CO229" s="135" t="n"/>
      <c r="CP229" s="135" t="n"/>
      <c r="CQ229" s="135" t="n"/>
      <c r="CR229" s="135" t="n"/>
      <c r="CU229" s="36" t="n"/>
      <c r="CV229" s="36" t="n"/>
      <c r="CW229" s="36" t="n"/>
      <c r="CX229" s="36" t="n"/>
      <c r="CY229" s="36" t="n"/>
      <c r="CZ229" s="36" t="n"/>
      <c r="DA229" s="36" t="n"/>
      <c r="DB229" s="36" t="n"/>
      <c r="DC229" s="36" t="n"/>
      <c r="DD229" s="36" t="n"/>
      <c r="DE229" s="36" t="n"/>
      <c r="DF229" s="36" t="n"/>
      <c r="DG229" s="36" t="n"/>
      <c r="DH229" s="36" t="n"/>
      <c r="DI229" s="36" t="n"/>
      <c r="DJ229" s="36" t="n"/>
      <c r="DK229" s="36" t="n"/>
      <c r="DL229" s="36" t="n"/>
      <c r="DM229" s="36" t="n"/>
      <c r="DN229" s="36" t="n"/>
      <c r="DO229" s="36" t="n"/>
      <c r="DP229" s="36" t="n"/>
      <c r="DQ229" s="36" t="n"/>
      <c r="DR229" s="36" t="n"/>
      <c r="DS229" s="36" t="n"/>
      <c r="DT229" s="36" t="n"/>
      <c r="DU229" s="36" t="n"/>
      <c r="DV229" s="36" t="n"/>
      <c r="DW229" s="36" t="n"/>
      <c r="DX229" s="36" t="n"/>
      <c r="DY229" s="36" t="n"/>
      <c r="DZ229" s="36" t="n"/>
      <c r="EA229" s="36" t="n"/>
      <c r="EB229" s="36" t="n"/>
      <c r="EC229" s="36" t="n"/>
      <c r="ED229" s="36" t="n"/>
      <c r="EE229" s="36" t="n"/>
      <c r="EF229" s="36" t="n"/>
      <c r="EG229" s="36" t="n"/>
      <c r="EH229" s="36" t="n"/>
      <c r="EI229" s="36" t="n"/>
      <c r="EJ229" s="36" t="n"/>
      <c r="EK229" s="36" t="n"/>
      <c r="EL229" s="36" t="n"/>
      <c r="EM229" s="36" t="n"/>
      <c r="EN229" s="36" t="n"/>
    </row>
    <row r="230">
      <c r="A230" s="36" t="n"/>
      <c r="B230" s="36" t="n"/>
      <c r="C230" s="144" t="n"/>
      <c r="D230" s="144" t="n"/>
      <c r="E230" s="135" t="n"/>
      <c r="F230" s="135" t="n"/>
      <c r="G230" s="135" t="n"/>
      <c r="H230" s="135" t="n"/>
      <c r="I230" s="135" t="n"/>
      <c r="J230" s="135" t="n"/>
      <c r="K230" s="135" t="n"/>
      <c r="L230" s="135" t="n"/>
      <c r="M230" s="135" t="n"/>
      <c r="N230" s="135" t="n"/>
      <c r="O230" s="135" t="n"/>
      <c r="P230" s="135" t="n"/>
      <c r="Q230" s="135" t="n"/>
      <c r="R230" s="135" t="n"/>
      <c r="S230" s="135" t="n"/>
      <c r="T230" s="135" t="n"/>
      <c r="U230" s="135" t="n"/>
      <c r="V230" s="135" t="n"/>
      <c r="W230" s="135" t="n"/>
      <c r="X230" s="135" t="n"/>
      <c r="Y230" s="135" t="n"/>
      <c r="Z230" s="135" t="n"/>
      <c r="AA230" s="135" t="n"/>
      <c r="AB230" s="135" t="n"/>
      <c r="AC230" s="135" t="n"/>
      <c r="AD230" s="135" t="n"/>
      <c r="AE230" s="135" t="n"/>
      <c r="AF230" s="135" t="n"/>
      <c r="AG230" s="135" t="n"/>
      <c r="AH230" s="135" t="n"/>
      <c r="AI230" s="135" t="n"/>
      <c r="AJ230" s="135" t="n"/>
      <c r="AK230" s="135" t="n"/>
      <c r="AL230" s="135" t="n"/>
      <c r="AM230" s="135" t="n"/>
      <c r="AN230" s="135" t="n"/>
      <c r="AO230" s="135" t="n"/>
      <c r="AP230" s="135" t="n"/>
      <c r="AQ230" s="135" t="n"/>
      <c r="AR230" s="135" t="n"/>
      <c r="AS230" s="135" t="n"/>
      <c r="AT230" s="135" t="n"/>
      <c r="AU230" s="135" t="n"/>
      <c r="AV230" s="135" t="n"/>
      <c r="AW230" s="135" t="n"/>
      <c r="AX230" s="135" t="n"/>
      <c r="AY230" s="135" t="n"/>
      <c r="AZ230" s="135" t="n"/>
      <c r="BA230" s="135" t="n"/>
      <c r="BB230" s="135" t="n"/>
      <c r="BC230" s="135" t="n"/>
      <c r="BD230" s="135" t="n"/>
      <c r="BE230" s="135" t="n"/>
      <c r="BF230" s="135" t="n"/>
      <c r="BG230" s="135" t="n"/>
      <c r="BH230" s="135" t="n"/>
      <c r="BI230" s="135" t="n"/>
      <c r="BJ230" s="135" t="n"/>
      <c r="BK230" s="135" t="n"/>
      <c r="BL230" s="135" t="n"/>
      <c r="BM230" s="135" t="n"/>
      <c r="BN230" s="135" t="n"/>
      <c r="BO230" s="135" t="n"/>
      <c r="BP230" s="135" t="n"/>
      <c r="BQ230" s="135" t="n"/>
      <c r="BR230" s="135" t="n"/>
      <c r="BS230" s="135" t="n"/>
      <c r="BT230" s="135" t="n"/>
      <c r="BU230" s="135" t="n"/>
      <c r="BV230" s="135" t="n"/>
      <c r="BW230" s="135" t="n"/>
      <c r="BX230" s="135" t="n"/>
      <c r="BY230" s="135" t="n"/>
      <c r="BZ230" s="135" t="n"/>
      <c r="CA230" s="135" t="n"/>
      <c r="CB230" s="135" t="n"/>
      <c r="CC230" s="135" t="n"/>
      <c r="CD230" s="135" t="n"/>
      <c r="CE230" s="135" t="n"/>
      <c r="CF230" s="135" t="n"/>
      <c r="CG230" s="135" t="n"/>
      <c r="CH230" s="135" t="n"/>
      <c r="CI230" s="135" t="n"/>
      <c r="CJ230" s="135" t="n"/>
      <c r="CK230" s="135" t="n"/>
      <c r="CL230" s="135" t="n"/>
      <c r="CM230" s="135" t="n"/>
      <c r="CN230" s="135" t="n"/>
      <c r="CO230" s="135" t="n"/>
      <c r="CP230" s="135" t="n"/>
      <c r="CQ230" s="135" t="n"/>
      <c r="CR230" s="135" t="n"/>
      <c r="CU230" s="36" t="n"/>
      <c r="CV230" s="36" t="n"/>
      <c r="CW230" s="36" t="n"/>
      <c r="CX230" s="36" t="n"/>
      <c r="CY230" s="36" t="n"/>
      <c r="CZ230" s="36" t="n"/>
      <c r="DA230" s="36" t="n"/>
      <c r="DB230" s="36" t="n"/>
      <c r="DC230" s="36" t="n"/>
      <c r="DD230" s="36" t="n"/>
      <c r="DE230" s="36" t="n"/>
      <c r="DF230" s="36" t="n"/>
      <c r="DG230" s="36" t="n"/>
      <c r="DH230" s="36" t="n"/>
      <c r="DI230" s="36" t="n"/>
      <c r="DJ230" s="36" t="n"/>
      <c r="DK230" s="36" t="n"/>
      <c r="DL230" s="36" t="n"/>
      <c r="DM230" s="36" t="n"/>
      <c r="DN230" s="36" t="n"/>
      <c r="DO230" s="36" t="n"/>
      <c r="DP230" s="36" t="n"/>
      <c r="DQ230" s="36" t="n"/>
      <c r="DR230" s="36" t="n"/>
      <c r="DS230" s="36" t="n"/>
      <c r="DT230" s="36" t="n"/>
      <c r="DU230" s="36" t="n"/>
      <c r="DV230" s="36" t="n"/>
      <c r="DW230" s="36" t="n"/>
      <c r="DX230" s="36" t="n"/>
      <c r="DY230" s="36" t="n"/>
      <c r="DZ230" s="36" t="n"/>
      <c r="EA230" s="36" t="n"/>
      <c r="EB230" s="36" t="n"/>
      <c r="EC230" s="36" t="n"/>
      <c r="ED230" s="36" t="n"/>
      <c r="EE230" s="36" t="n"/>
      <c r="EF230" s="36" t="n"/>
      <c r="EG230" s="36" t="n"/>
      <c r="EH230" s="36" t="n"/>
      <c r="EI230" s="36" t="n"/>
      <c r="EJ230" s="36" t="n"/>
      <c r="EK230" s="36" t="n"/>
      <c r="EL230" s="36" t="n"/>
      <c r="EM230" s="36" t="n"/>
      <c r="EN230" s="36" t="n"/>
    </row>
    <row r="231">
      <c r="A231" s="36" t="n"/>
      <c r="B231" s="36" t="n"/>
      <c r="C231" s="144" t="n"/>
      <c r="D231" s="144" t="n"/>
      <c r="E231" s="135" t="n"/>
      <c r="F231" s="135" t="n"/>
      <c r="G231" s="135" t="n"/>
      <c r="H231" s="135" t="n"/>
      <c r="I231" s="135" t="n"/>
      <c r="J231" s="135" t="n"/>
      <c r="K231" s="135" t="n"/>
      <c r="L231" s="135" t="n"/>
      <c r="M231" s="135" t="n"/>
      <c r="N231" s="135" t="n"/>
      <c r="O231" s="135" t="n"/>
      <c r="P231" s="135" t="n"/>
      <c r="Q231" s="135" t="n"/>
      <c r="R231" s="135" t="n"/>
      <c r="S231" s="135" t="n"/>
      <c r="T231" s="135" t="n"/>
      <c r="U231" s="135" t="n"/>
      <c r="V231" s="135" t="n"/>
      <c r="W231" s="135" t="n"/>
      <c r="X231" s="135" t="n"/>
      <c r="Y231" s="135" t="n"/>
      <c r="Z231" s="135" t="n"/>
      <c r="AA231" s="135" t="n"/>
      <c r="AB231" s="135" t="n"/>
      <c r="AC231" s="135" t="n"/>
      <c r="AD231" s="135" t="n"/>
      <c r="AE231" s="135" t="n"/>
      <c r="AF231" s="135" t="n"/>
      <c r="AG231" s="135" t="n"/>
      <c r="AH231" s="135" t="n"/>
      <c r="AI231" s="135" t="n"/>
      <c r="AJ231" s="135" t="n"/>
      <c r="AK231" s="135" t="n"/>
      <c r="AL231" s="135" t="n"/>
      <c r="AM231" s="135" t="n"/>
      <c r="AN231" s="135" t="n"/>
      <c r="AO231" s="135" t="n"/>
      <c r="AP231" s="135" t="n"/>
      <c r="AQ231" s="135" t="n"/>
      <c r="AR231" s="135" t="n"/>
      <c r="AS231" s="135" t="n"/>
      <c r="AT231" s="135" t="n"/>
      <c r="AU231" s="135" t="n"/>
      <c r="AV231" s="135" t="n"/>
      <c r="AW231" s="135" t="n"/>
      <c r="AX231" s="135" t="n"/>
      <c r="AY231" s="135" t="n"/>
      <c r="AZ231" s="135" t="n"/>
      <c r="BA231" s="135" t="n"/>
      <c r="BB231" s="135" t="n"/>
      <c r="BC231" s="135" t="n"/>
      <c r="BD231" s="135" t="n"/>
      <c r="BE231" s="135" t="n"/>
      <c r="BF231" s="135" t="n"/>
      <c r="BG231" s="135" t="n"/>
      <c r="BH231" s="135" t="n"/>
      <c r="BI231" s="135" t="n"/>
      <c r="BJ231" s="135" t="n"/>
      <c r="BK231" s="135" t="n"/>
      <c r="BL231" s="135" t="n"/>
      <c r="BM231" s="135" t="n"/>
      <c r="BN231" s="135" t="n"/>
      <c r="BO231" s="135" t="n"/>
      <c r="BP231" s="135" t="n"/>
      <c r="BQ231" s="135" t="n"/>
      <c r="BR231" s="135" t="n"/>
      <c r="BS231" s="135" t="n"/>
      <c r="BT231" s="135" t="n"/>
      <c r="BU231" s="135" t="n"/>
      <c r="BV231" s="135" t="n"/>
      <c r="BW231" s="135" t="n"/>
      <c r="BX231" s="135" t="n"/>
      <c r="BY231" s="135" t="n"/>
      <c r="BZ231" s="135" t="n"/>
      <c r="CA231" s="135" t="n"/>
      <c r="CB231" s="135" t="n"/>
      <c r="CC231" s="135" t="n"/>
      <c r="CD231" s="135" t="n"/>
      <c r="CE231" s="135" t="n"/>
      <c r="CF231" s="135" t="n"/>
      <c r="CG231" s="135" t="n"/>
      <c r="CH231" s="135" t="n"/>
      <c r="CI231" s="135" t="n"/>
      <c r="CJ231" s="135" t="n"/>
      <c r="CK231" s="135" t="n"/>
      <c r="CL231" s="135" t="n"/>
      <c r="CM231" s="135" t="n"/>
      <c r="CN231" s="135" t="n"/>
      <c r="CO231" s="135" t="n"/>
      <c r="CP231" s="135" t="n"/>
      <c r="CQ231" s="135" t="n"/>
      <c r="CR231" s="135" t="n"/>
      <c r="CU231" s="36" t="n"/>
      <c r="CV231" s="36" t="n"/>
      <c r="CW231" s="36" t="n"/>
      <c r="CX231" s="36" t="n"/>
      <c r="CY231" s="36" t="n"/>
      <c r="CZ231" s="36" t="n"/>
      <c r="DA231" s="36" t="n"/>
      <c r="DB231" s="36" t="n"/>
      <c r="DC231" s="36" t="n"/>
      <c r="DD231" s="36" t="n"/>
      <c r="DE231" s="36" t="n"/>
      <c r="DF231" s="36" t="n"/>
      <c r="DG231" s="36" t="n"/>
      <c r="DH231" s="36" t="n"/>
      <c r="DI231" s="36" t="n"/>
      <c r="DJ231" s="36" t="n"/>
      <c r="DK231" s="36" t="n"/>
      <c r="DL231" s="36" t="n"/>
      <c r="DM231" s="36" t="n"/>
      <c r="DN231" s="36" t="n"/>
      <c r="DO231" s="36" t="n"/>
      <c r="DP231" s="36" t="n"/>
      <c r="DQ231" s="36" t="n"/>
      <c r="DR231" s="36" t="n"/>
      <c r="DS231" s="36" t="n"/>
      <c r="DT231" s="36" t="n"/>
      <c r="DU231" s="36" t="n"/>
      <c r="DV231" s="36" t="n"/>
      <c r="DW231" s="36" t="n"/>
      <c r="DX231" s="36" t="n"/>
      <c r="DY231" s="36" t="n"/>
      <c r="DZ231" s="36" t="n"/>
      <c r="EA231" s="36" t="n"/>
      <c r="EB231" s="36" t="n"/>
      <c r="EC231" s="36" t="n"/>
      <c r="ED231" s="36" t="n"/>
      <c r="EE231" s="36" t="n"/>
      <c r="EF231" s="36" t="n"/>
      <c r="EG231" s="36" t="n"/>
      <c r="EH231" s="36" t="n"/>
      <c r="EI231" s="36" t="n"/>
      <c r="EJ231" s="36" t="n"/>
      <c r="EK231" s="36" t="n"/>
      <c r="EL231" s="36" t="n"/>
      <c r="EM231" s="36" t="n"/>
      <c r="EN231" s="36" t="n"/>
    </row>
    <row r="232">
      <c r="A232" s="36" t="n"/>
      <c r="B232" s="36" t="n"/>
      <c r="C232" s="144" t="n"/>
      <c r="D232" s="144" t="n"/>
      <c r="E232" s="135" t="n"/>
      <c r="F232" s="135" t="n"/>
      <c r="G232" s="135" t="n"/>
      <c r="H232" s="135" t="n"/>
      <c r="I232" s="135" t="n"/>
      <c r="J232" s="135" t="n"/>
      <c r="K232" s="135" t="n"/>
      <c r="L232" s="135" t="n"/>
      <c r="M232" s="135" t="n"/>
      <c r="N232" s="135" t="n"/>
      <c r="O232" s="135" t="n"/>
      <c r="P232" s="135" t="n"/>
      <c r="Q232" s="135" t="n"/>
      <c r="R232" s="135" t="n"/>
      <c r="S232" s="135" t="n"/>
      <c r="T232" s="135" t="n"/>
      <c r="U232" s="135" t="n"/>
      <c r="V232" s="135" t="n"/>
      <c r="W232" s="135" t="n"/>
      <c r="X232" s="135" t="n"/>
      <c r="Y232" s="135" t="n"/>
      <c r="Z232" s="135" t="n"/>
      <c r="AA232" s="135" t="n"/>
      <c r="AB232" s="135" t="n"/>
      <c r="AC232" s="135" t="n"/>
      <c r="AD232" s="135" t="n"/>
      <c r="AE232" s="135" t="n"/>
      <c r="AF232" s="135" t="n"/>
      <c r="AG232" s="135" t="n"/>
      <c r="AH232" s="135" t="n"/>
      <c r="AI232" s="135" t="n"/>
      <c r="AJ232" s="135" t="n"/>
      <c r="AK232" s="135" t="n"/>
      <c r="AL232" s="135" t="n"/>
      <c r="AM232" s="135" t="n"/>
      <c r="AN232" s="135" t="n"/>
      <c r="AO232" s="135" t="n"/>
      <c r="AP232" s="135" t="n"/>
      <c r="AQ232" s="135" t="n"/>
      <c r="AR232" s="135" t="n"/>
      <c r="AS232" s="135" t="n"/>
      <c r="AT232" s="135" t="n"/>
      <c r="AU232" s="135" t="n"/>
      <c r="AV232" s="135" t="n"/>
      <c r="AW232" s="135" t="n"/>
      <c r="AX232" s="135" t="n"/>
      <c r="AY232" s="135" t="n"/>
      <c r="AZ232" s="135" t="n"/>
      <c r="BA232" s="135" t="n"/>
      <c r="BB232" s="135" t="n"/>
      <c r="BC232" s="135" t="n"/>
      <c r="BD232" s="135" t="n"/>
      <c r="BE232" s="135" t="n"/>
      <c r="BF232" s="135" t="n"/>
      <c r="BG232" s="135" t="n"/>
      <c r="BH232" s="135" t="n"/>
      <c r="BI232" s="135" t="n"/>
      <c r="BJ232" s="135" t="n"/>
      <c r="BK232" s="135" t="n"/>
      <c r="BL232" s="135" t="n"/>
      <c r="BM232" s="135" t="n"/>
      <c r="BN232" s="135" t="n"/>
      <c r="BO232" s="135" t="n"/>
      <c r="BP232" s="135" t="n"/>
      <c r="BQ232" s="135" t="n"/>
      <c r="BR232" s="135" t="n"/>
      <c r="BS232" s="135" t="n"/>
      <c r="BT232" s="135" t="n"/>
      <c r="BU232" s="135" t="n"/>
      <c r="BV232" s="135" t="n"/>
      <c r="BW232" s="135" t="n"/>
      <c r="BX232" s="135" t="n"/>
      <c r="BY232" s="135" t="n"/>
      <c r="BZ232" s="135" t="n"/>
      <c r="CA232" s="135" t="n"/>
      <c r="CB232" s="135" t="n"/>
      <c r="CC232" s="135" t="n"/>
      <c r="CD232" s="135" t="n"/>
      <c r="CE232" s="135" t="n"/>
      <c r="CF232" s="135" t="n"/>
      <c r="CG232" s="135" t="n"/>
      <c r="CH232" s="135" t="n"/>
      <c r="CI232" s="135" t="n"/>
      <c r="CJ232" s="135" t="n"/>
      <c r="CK232" s="135" t="n"/>
      <c r="CL232" s="135" t="n"/>
      <c r="CM232" s="135" t="n"/>
      <c r="CN232" s="135" t="n"/>
      <c r="CO232" s="135" t="n"/>
      <c r="CP232" s="135" t="n"/>
      <c r="CQ232" s="135" t="n"/>
      <c r="CR232" s="135" t="n"/>
      <c r="CU232" s="36" t="n"/>
      <c r="CV232" s="36" t="n"/>
      <c r="CW232" s="36" t="n"/>
      <c r="CX232" s="36" t="n"/>
      <c r="CY232" s="36" t="n"/>
      <c r="CZ232" s="36" t="n"/>
      <c r="DA232" s="36" t="n"/>
      <c r="DB232" s="36" t="n"/>
      <c r="DC232" s="36" t="n"/>
      <c r="DD232" s="36" t="n"/>
      <c r="DE232" s="36" t="n"/>
      <c r="DF232" s="36" t="n"/>
      <c r="DG232" s="36" t="n"/>
      <c r="DH232" s="36" t="n"/>
      <c r="DI232" s="36" t="n"/>
      <c r="DJ232" s="36" t="n"/>
      <c r="DK232" s="36" t="n"/>
      <c r="DL232" s="36" t="n"/>
      <c r="DM232" s="36" t="n"/>
      <c r="DN232" s="36" t="n"/>
      <c r="DO232" s="36" t="n"/>
      <c r="DP232" s="36" t="n"/>
      <c r="DQ232" s="36" t="n"/>
      <c r="DR232" s="36" t="n"/>
      <c r="DS232" s="36" t="n"/>
      <c r="DT232" s="36" t="n"/>
      <c r="DU232" s="36" t="n"/>
      <c r="DV232" s="36" t="n"/>
      <c r="DW232" s="36" t="n"/>
      <c r="DX232" s="36" t="n"/>
      <c r="DY232" s="36" t="n"/>
      <c r="DZ232" s="36" t="n"/>
      <c r="EA232" s="36" t="n"/>
      <c r="EB232" s="36" t="n"/>
      <c r="EC232" s="36" t="n"/>
      <c r="ED232" s="36" t="n"/>
      <c r="EE232" s="36" t="n"/>
      <c r="EF232" s="36" t="n"/>
      <c r="EG232" s="36" t="n"/>
      <c r="EH232" s="36" t="n"/>
      <c r="EI232" s="36" t="n"/>
      <c r="EJ232" s="36" t="n"/>
      <c r="EK232" s="36" t="n"/>
      <c r="EL232" s="36" t="n"/>
      <c r="EM232" s="36" t="n"/>
      <c r="EN232" s="36" t="n"/>
    </row>
    <row r="233">
      <c r="A233" s="36" t="n"/>
      <c r="B233" s="36" t="n"/>
      <c r="C233" s="144" t="n"/>
      <c r="D233" s="144" t="n"/>
      <c r="E233" s="135" t="n"/>
      <c r="F233" s="135" t="n"/>
      <c r="G233" s="135" t="n"/>
      <c r="H233" s="135" t="n"/>
      <c r="I233" s="135" t="n"/>
      <c r="J233" s="135" t="n"/>
      <c r="K233" s="135" t="n"/>
      <c r="L233" s="135" t="n"/>
      <c r="M233" s="135" t="n"/>
      <c r="N233" s="135" t="n"/>
      <c r="O233" s="135" t="n"/>
      <c r="P233" s="135" t="n"/>
      <c r="Q233" s="135" t="n"/>
      <c r="R233" s="135" t="n"/>
      <c r="S233" s="135" t="n"/>
      <c r="T233" s="135" t="n"/>
      <c r="U233" s="135" t="n"/>
      <c r="V233" s="135" t="n"/>
      <c r="W233" s="135" t="n"/>
      <c r="X233" s="135" t="n"/>
      <c r="Y233" s="135" t="n"/>
      <c r="Z233" s="135" t="n"/>
      <c r="AA233" s="135" t="n"/>
      <c r="AB233" s="135" t="n"/>
      <c r="AC233" s="135" t="n"/>
      <c r="AD233" s="135" t="n"/>
      <c r="AE233" s="135" t="n"/>
      <c r="AF233" s="135" t="n"/>
      <c r="AG233" s="135" t="n"/>
      <c r="AH233" s="135" t="n"/>
      <c r="AI233" s="135" t="n"/>
      <c r="AJ233" s="135" t="n"/>
      <c r="AK233" s="135" t="n"/>
      <c r="AL233" s="135" t="n"/>
      <c r="AM233" s="135" t="n"/>
      <c r="AN233" s="135" t="n"/>
      <c r="AO233" s="135" t="n"/>
      <c r="AP233" s="135" t="n"/>
      <c r="AQ233" s="135" t="n"/>
      <c r="AR233" s="135" t="n"/>
      <c r="AS233" s="135" t="n"/>
      <c r="AT233" s="135" t="n"/>
      <c r="AU233" s="135" t="n"/>
      <c r="AV233" s="135" t="n"/>
      <c r="AW233" s="135" t="n"/>
      <c r="AX233" s="135" t="n"/>
      <c r="AY233" s="135" t="n"/>
      <c r="AZ233" s="135" t="n"/>
      <c r="BA233" s="135" t="n"/>
      <c r="BB233" s="135" t="n"/>
      <c r="BC233" s="135" t="n"/>
      <c r="BD233" s="135" t="n"/>
      <c r="BE233" s="135" t="n"/>
      <c r="BF233" s="135" t="n"/>
      <c r="BG233" s="135" t="n"/>
      <c r="BH233" s="135" t="n"/>
      <c r="BI233" s="135" t="n"/>
      <c r="BJ233" s="135" t="n"/>
      <c r="BK233" s="135" t="n"/>
      <c r="BL233" s="135" t="n"/>
      <c r="BM233" s="135" t="n"/>
      <c r="BN233" s="135" t="n"/>
      <c r="BO233" s="135" t="n"/>
      <c r="BP233" s="135" t="n"/>
      <c r="BQ233" s="135" t="n"/>
      <c r="BR233" s="135" t="n"/>
      <c r="BS233" s="135" t="n"/>
      <c r="BT233" s="135" t="n"/>
      <c r="BU233" s="135" t="n"/>
      <c r="BV233" s="135" t="n"/>
      <c r="BW233" s="135" t="n"/>
      <c r="BX233" s="135" t="n"/>
      <c r="BY233" s="135" t="n"/>
      <c r="BZ233" s="135" t="n"/>
      <c r="CA233" s="135" t="n"/>
      <c r="CB233" s="135" t="n"/>
      <c r="CC233" s="135" t="n"/>
      <c r="CD233" s="135" t="n"/>
      <c r="CE233" s="135" t="n"/>
      <c r="CF233" s="135" t="n"/>
      <c r="CG233" s="135" t="n"/>
      <c r="CH233" s="135" t="n"/>
      <c r="CI233" s="135" t="n"/>
      <c r="CJ233" s="135" t="n"/>
      <c r="CK233" s="135" t="n"/>
      <c r="CL233" s="135" t="n"/>
      <c r="CM233" s="135" t="n"/>
      <c r="CN233" s="135" t="n"/>
      <c r="CO233" s="135" t="n"/>
      <c r="CP233" s="135" t="n"/>
      <c r="CQ233" s="135" t="n"/>
      <c r="CR233" s="135" t="n"/>
      <c r="CU233" s="36" t="n"/>
      <c r="CV233" s="36" t="n"/>
      <c r="CW233" s="36" t="n"/>
      <c r="CX233" s="36" t="n"/>
      <c r="CY233" s="36" t="n"/>
      <c r="CZ233" s="36" t="n"/>
      <c r="DA233" s="36" t="n"/>
      <c r="DB233" s="36" t="n"/>
      <c r="DC233" s="36" t="n"/>
      <c r="DD233" s="36" t="n"/>
      <c r="DE233" s="36" t="n"/>
      <c r="DF233" s="36" t="n"/>
      <c r="DG233" s="36" t="n"/>
      <c r="DH233" s="36" t="n"/>
      <c r="DI233" s="36" t="n"/>
      <c r="DJ233" s="36" t="n"/>
      <c r="DK233" s="36" t="n"/>
      <c r="DL233" s="36" t="n"/>
      <c r="DM233" s="36" t="n"/>
      <c r="DN233" s="36" t="n"/>
      <c r="DO233" s="36" t="n"/>
      <c r="DP233" s="36" t="n"/>
      <c r="DQ233" s="36" t="n"/>
      <c r="DR233" s="36" t="n"/>
      <c r="DS233" s="36" t="n"/>
      <c r="DT233" s="36" t="n"/>
      <c r="DU233" s="36" t="n"/>
      <c r="DV233" s="36" t="n"/>
      <c r="DW233" s="36" t="n"/>
      <c r="DX233" s="36" t="n"/>
      <c r="DY233" s="36" t="n"/>
      <c r="DZ233" s="36" t="n"/>
      <c r="EA233" s="36" t="n"/>
      <c r="EB233" s="36" t="n"/>
      <c r="EC233" s="36" t="n"/>
      <c r="ED233" s="36" t="n"/>
      <c r="EE233" s="36" t="n"/>
      <c r="EF233" s="36" t="n"/>
      <c r="EG233" s="36" t="n"/>
      <c r="EH233" s="36" t="n"/>
      <c r="EI233" s="36" t="n"/>
      <c r="EJ233" s="36" t="n"/>
      <c r="EK233" s="36" t="n"/>
      <c r="EL233" s="36" t="n"/>
      <c r="EM233" s="36" t="n"/>
      <c r="EN233" s="36" t="n"/>
    </row>
    <row r="234">
      <c r="A234" s="36" t="n"/>
      <c r="B234" s="36" t="n"/>
      <c r="C234" s="144" t="n"/>
      <c r="D234" s="144" t="n"/>
      <c r="E234" s="135" t="n"/>
      <c r="F234" s="135" t="n"/>
      <c r="G234" s="135" t="n"/>
      <c r="H234" s="135" t="n"/>
      <c r="I234" s="135" t="n"/>
      <c r="J234" s="135" t="n"/>
      <c r="K234" s="135" t="n"/>
      <c r="L234" s="135" t="n"/>
      <c r="M234" s="135" t="n"/>
      <c r="N234" s="135" t="n"/>
      <c r="O234" s="135" t="n"/>
      <c r="P234" s="135" t="n"/>
      <c r="Q234" s="135" t="n"/>
      <c r="R234" s="135" t="n"/>
      <c r="S234" s="135" t="n"/>
      <c r="T234" s="135" t="n"/>
      <c r="U234" s="135" t="n"/>
      <c r="V234" s="135" t="n"/>
      <c r="W234" s="135" t="n"/>
      <c r="X234" s="135" t="n"/>
      <c r="Y234" s="135" t="n"/>
      <c r="Z234" s="135" t="n"/>
      <c r="AA234" s="135" t="n"/>
      <c r="AB234" s="135" t="n"/>
      <c r="AC234" s="135" t="n"/>
      <c r="AD234" s="135" t="n"/>
      <c r="AE234" s="135" t="n"/>
      <c r="AF234" s="135" t="n"/>
      <c r="AG234" s="135" t="n"/>
      <c r="AH234" s="135" t="n"/>
      <c r="AI234" s="135" t="n"/>
      <c r="AJ234" s="135" t="n"/>
      <c r="AK234" s="135" t="n"/>
      <c r="AL234" s="135" t="n"/>
      <c r="AM234" s="135" t="n"/>
      <c r="AN234" s="135" t="n"/>
      <c r="AO234" s="135" t="n"/>
      <c r="AP234" s="135" t="n"/>
      <c r="AQ234" s="135" t="n"/>
      <c r="AR234" s="135" t="n"/>
      <c r="AS234" s="135" t="n"/>
      <c r="AT234" s="135" t="n"/>
      <c r="AU234" s="135" t="n"/>
      <c r="AV234" s="135" t="n"/>
      <c r="AW234" s="135" t="n"/>
      <c r="AX234" s="135" t="n"/>
      <c r="AY234" s="135" t="n"/>
      <c r="AZ234" s="135" t="n"/>
      <c r="BA234" s="135" t="n"/>
      <c r="BB234" s="135" t="n"/>
      <c r="BC234" s="135" t="n"/>
      <c r="BD234" s="135" t="n"/>
      <c r="BE234" s="135" t="n"/>
      <c r="BF234" s="135" t="n"/>
      <c r="BG234" s="135" t="n"/>
      <c r="BH234" s="135" t="n"/>
      <c r="BI234" s="135" t="n"/>
      <c r="BJ234" s="135" t="n"/>
      <c r="BK234" s="135" t="n"/>
      <c r="BL234" s="135" t="n"/>
      <c r="BM234" s="135" t="n"/>
      <c r="BN234" s="135" t="n"/>
      <c r="BO234" s="135" t="n"/>
      <c r="BP234" s="135" t="n"/>
      <c r="BQ234" s="135" t="n"/>
      <c r="BR234" s="135" t="n"/>
      <c r="BS234" s="135" t="n"/>
      <c r="BT234" s="135" t="n"/>
      <c r="BU234" s="135" t="n"/>
      <c r="BV234" s="135" t="n"/>
      <c r="BW234" s="135" t="n"/>
      <c r="BX234" s="135" t="n"/>
      <c r="BY234" s="135" t="n"/>
      <c r="BZ234" s="135" t="n"/>
      <c r="CA234" s="135" t="n"/>
      <c r="CB234" s="135" t="n"/>
      <c r="CC234" s="135" t="n"/>
      <c r="CD234" s="135" t="n"/>
      <c r="CE234" s="135" t="n"/>
      <c r="CF234" s="135" t="n"/>
      <c r="CG234" s="135" t="n"/>
      <c r="CH234" s="135" t="n"/>
      <c r="CI234" s="135" t="n"/>
      <c r="CJ234" s="135" t="n"/>
      <c r="CK234" s="135" t="n"/>
      <c r="CL234" s="135" t="n"/>
      <c r="CM234" s="135" t="n"/>
      <c r="CN234" s="135" t="n"/>
      <c r="CO234" s="135" t="n"/>
      <c r="CP234" s="135" t="n"/>
      <c r="CQ234" s="135" t="n"/>
      <c r="CR234" s="135" t="n"/>
      <c r="CU234" s="36" t="n"/>
      <c r="CV234" s="36" t="n"/>
      <c r="CW234" s="36" t="n"/>
      <c r="CX234" s="36" t="n"/>
      <c r="CY234" s="36" t="n"/>
      <c r="CZ234" s="36" t="n"/>
      <c r="DA234" s="36" t="n"/>
      <c r="DB234" s="36" t="n"/>
      <c r="DC234" s="36" t="n"/>
      <c r="DD234" s="36" t="n"/>
      <c r="DE234" s="36" t="n"/>
      <c r="DF234" s="36" t="n"/>
      <c r="DG234" s="36" t="n"/>
      <c r="DH234" s="36" t="n"/>
      <c r="DI234" s="36" t="n"/>
      <c r="DJ234" s="36" t="n"/>
      <c r="DK234" s="36" t="n"/>
      <c r="DL234" s="36" t="n"/>
      <c r="DM234" s="36" t="n"/>
      <c r="DN234" s="36" t="n"/>
      <c r="DO234" s="36" t="n"/>
      <c r="DP234" s="36" t="n"/>
      <c r="DQ234" s="36" t="n"/>
      <c r="DR234" s="36" t="n"/>
      <c r="DS234" s="36" t="n"/>
      <c r="DT234" s="36" t="n"/>
      <c r="DU234" s="36" t="n"/>
      <c r="DV234" s="36" t="n"/>
      <c r="DW234" s="36" t="n"/>
      <c r="DX234" s="36" t="n"/>
      <c r="DY234" s="36" t="n"/>
      <c r="DZ234" s="36" t="n"/>
      <c r="EA234" s="36" t="n"/>
      <c r="EB234" s="36" t="n"/>
      <c r="EC234" s="36" t="n"/>
      <c r="ED234" s="36" t="n"/>
      <c r="EE234" s="36" t="n"/>
      <c r="EF234" s="36" t="n"/>
      <c r="EG234" s="36" t="n"/>
      <c r="EH234" s="36" t="n"/>
      <c r="EI234" s="36" t="n"/>
      <c r="EJ234" s="36" t="n"/>
      <c r="EK234" s="36" t="n"/>
      <c r="EL234" s="36" t="n"/>
      <c r="EM234" s="36" t="n"/>
      <c r="EN234" s="36" t="n"/>
    </row>
    <row r="235">
      <c r="A235" s="36" t="n"/>
      <c r="B235" s="36" t="n"/>
      <c r="C235" s="144" t="n"/>
      <c r="D235" s="144" t="n"/>
      <c r="E235" s="135" t="n"/>
      <c r="F235" s="135" t="n"/>
      <c r="G235" s="135" t="n"/>
      <c r="H235" s="135" t="n"/>
      <c r="I235" s="135" t="n"/>
      <c r="J235" s="135" t="n"/>
      <c r="K235" s="135" t="n"/>
      <c r="L235" s="135" t="n"/>
      <c r="M235" s="135" t="n"/>
      <c r="N235" s="135" t="n"/>
      <c r="O235" s="135" t="n"/>
      <c r="P235" s="135" t="n"/>
      <c r="Q235" s="135" t="n"/>
      <c r="R235" s="135" t="n"/>
      <c r="S235" s="135" t="n"/>
      <c r="T235" s="135" t="n"/>
      <c r="U235" s="135" t="n"/>
      <c r="V235" s="135" t="n"/>
      <c r="W235" s="135" t="n"/>
      <c r="X235" s="135" t="n"/>
      <c r="Y235" s="135" t="n"/>
      <c r="Z235" s="135" t="n"/>
      <c r="AA235" s="135" t="n"/>
      <c r="AB235" s="135" t="n"/>
      <c r="AC235" s="135" t="n"/>
      <c r="AD235" s="135" t="n"/>
      <c r="AE235" s="135" t="n"/>
      <c r="AF235" s="135" t="n"/>
      <c r="AG235" s="135" t="n"/>
      <c r="AH235" s="135" t="n"/>
      <c r="AI235" s="135" t="n"/>
      <c r="AJ235" s="135" t="n"/>
      <c r="AK235" s="135" t="n"/>
      <c r="AL235" s="135" t="n"/>
      <c r="AM235" s="135" t="n"/>
      <c r="AN235" s="135" t="n"/>
      <c r="AO235" s="135" t="n"/>
      <c r="AP235" s="135" t="n"/>
      <c r="AQ235" s="135" t="n"/>
      <c r="AR235" s="135" t="n"/>
      <c r="AS235" s="135" t="n"/>
      <c r="AT235" s="135" t="n"/>
      <c r="AU235" s="135" t="n"/>
      <c r="AV235" s="135" t="n"/>
      <c r="AW235" s="135" t="n"/>
      <c r="AX235" s="135" t="n"/>
      <c r="AY235" s="135" t="n"/>
      <c r="AZ235" s="135" t="n"/>
      <c r="BA235" s="135" t="n"/>
      <c r="BB235" s="135" t="n"/>
      <c r="BC235" s="135" t="n"/>
      <c r="BD235" s="135" t="n"/>
      <c r="BE235" s="135" t="n"/>
      <c r="BF235" s="135" t="n"/>
      <c r="BG235" s="135" t="n"/>
      <c r="BH235" s="135" t="n"/>
      <c r="BI235" s="135" t="n"/>
      <c r="BJ235" s="135" t="n"/>
      <c r="BK235" s="135" t="n"/>
      <c r="BL235" s="135" t="n"/>
      <c r="BM235" s="135" t="n"/>
      <c r="BN235" s="135" t="n"/>
      <c r="BO235" s="135" t="n"/>
      <c r="BP235" s="135" t="n"/>
      <c r="BQ235" s="135" t="n"/>
      <c r="BR235" s="135" t="n"/>
      <c r="BS235" s="135" t="n"/>
      <c r="BT235" s="135" t="n"/>
      <c r="BU235" s="135" t="n"/>
      <c r="BV235" s="135" t="n"/>
      <c r="BW235" s="135" t="n"/>
      <c r="BX235" s="135" t="n"/>
      <c r="BY235" s="135" t="n"/>
      <c r="BZ235" s="135" t="n"/>
      <c r="CA235" s="135" t="n"/>
      <c r="CB235" s="135" t="n"/>
      <c r="CC235" s="135" t="n"/>
      <c r="CD235" s="135" t="n"/>
      <c r="CE235" s="135" t="n"/>
      <c r="CF235" s="135" t="n"/>
      <c r="CG235" s="135" t="n"/>
      <c r="CH235" s="135" t="n"/>
      <c r="CI235" s="135" t="n"/>
      <c r="CJ235" s="135" t="n"/>
      <c r="CK235" s="135" t="n"/>
      <c r="CL235" s="135" t="n"/>
      <c r="CM235" s="135" t="n"/>
      <c r="CN235" s="135" t="n"/>
      <c r="CO235" s="135" t="n"/>
      <c r="CP235" s="135" t="n"/>
      <c r="CQ235" s="135" t="n"/>
      <c r="CR235" s="135" t="n"/>
      <c r="CU235" s="36" t="n"/>
      <c r="CV235" s="36" t="n"/>
      <c r="CW235" s="36" t="n"/>
      <c r="CX235" s="36" t="n"/>
      <c r="CY235" s="36" t="n"/>
      <c r="CZ235" s="36" t="n"/>
      <c r="DA235" s="36" t="n"/>
      <c r="DB235" s="36" t="n"/>
      <c r="DC235" s="36" t="n"/>
      <c r="DD235" s="36" t="n"/>
      <c r="DE235" s="36" t="n"/>
      <c r="DF235" s="36" t="n"/>
      <c r="DG235" s="36" t="n"/>
      <c r="DH235" s="36" t="n"/>
      <c r="DI235" s="36" t="n"/>
      <c r="DJ235" s="36" t="n"/>
      <c r="DK235" s="36" t="n"/>
      <c r="DL235" s="36" t="n"/>
      <c r="DM235" s="36" t="n"/>
      <c r="DN235" s="36" t="n"/>
      <c r="DO235" s="36" t="n"/>
      <c r="DP235" s="36" t="n"/>
      <c r="DQ235" s="36" t="n"/>
      <c r="DR235" s="36" t="n"/>
      <c r="DS235" s="36" t="n"/>
      <c r="DT235" s="36" t="n"/>
      <c r="DU235" s="36" t="n"/>
      <c r="DV235" s="36" t="n"/>
      <c r="DW235" s="36" t="n"/>
      <c r="DX235" s="36" t="n"/>
      <c r="DY235" s="36" t="n"/>
      <c r="DZ235" s="36" t="n"/>
      <c r="EA235" s="36" t="n"/>
      <c r="EB235" s="36" t="n"/>
      <c r="EC235" s="36" t="n"/>
      <c r="ED235" s="36" t="n"/>
      <c r="EE235" s="36" t="n"/>
      <c r="EF235" s="36" t="n"/>
      <c r="EG235" s="36" t="n"/>
      <c r="EH235" s="36" t="n"/>
      <c r="EI235" s="36" t="n"/>
      <c r="EJ235" s="36" t="n"/>
      <c r="EK235" s="36" t="n"/>
      <c r="EL235" s="36" t="n"/>
      <c r="EM235" s="36" t="n"/>
      <c r="EN235" s="36" t="n"/>
    </row>
    <row r="236">
      <c r="A236" s="36" t="n"/>
      <c r="B236" s="36" t="n"/>
      <c r="C236" s="144" t="n"/>
      <c r="D236" s="144" t="n"/>
      <c r="E236" s="135" t="n"/>
      <c r="F236" s="135" t="n"/>
      <c r="G236" s="135" t="n"/>
      <c r="H236" s="135" t="n"/>
      <c r="I236" s="135" t="n"/>
      <c r="J236" s="135" t="n"/>
      <c r="K236" s="135" t="n"/>
      <c r="L236" s="135" t="n"/>
      <c r="M236" s="135" t="n"/>
      <c r="N236" s="135" t="n"/>
      <c r="O236" s="135" t="n"/>
      <c r="P236" s="135" t="n"/>
      <c r="Q236" s="135" t="n"/>
      <c r="R236" s="135" t="n"/>
      <c r="S236" s="135" t="n"/>
      <c r="T236" s="135" t="n"/>
      <c r="U236" s="135" t="n"/>
      <c r="V236" s="135" t="n"/>
      <c r="W236" s="135" t="n"/>
      <c r="X236" s="135" t="n"/>
      <c r="Y236" s="135" t="n"/>
      <c r="Z236" s="135" t="n"/>
      <c r="AA236" s="135" t="n"/>
      <c r="AB236" s="135" t="n"/>
      <c r="AC236" s="135" t="n"/>
      <c r="AD236" s="135" t="n"/>
      <c r="AE236" s="135" t="n"/>
      <c r="AF236" s="135" t="n"/>
      <c r="AG236" s="135" t="n"/>
      <c r="AH236" s="135" t="n"/>
      <c r="AI236" s="135" t="n"/>
      <c r="AJ236" s="135" t="n"/>
      <c r="AK236" s="135" t="n"/>
      <c r="AL236" s="135" t="n"/>
      <c r="AM236" s="135" t="n"/>
      <c r="AN236" s="135" t="n"/>
      <c r="AO236" s="135" t="n"/>
      <c r="AP236" s="135" t="n"/>
      <c r="AQ236" s="135" t="n"/>
      <c r="AR236" s="135" t="n"/>
      <c r="AS236" s="135" t="n"/>
      <c r="AT236" s="135" t="n"/>
      <c r="AU236" s="135" t="n"/>
      <c r="AV236" s="135" t="n"/>
      <c r="AW236" s="135" t="n"/>
      <c r="AX236" s="135" t="n"/>
      <c r="AY236" s="135" t="n"/>
      <c r="AZ236" s="135" t="n"/>
      <c r="BA236" s="135" t="n"/>
      <c r="BB236" s="135" t="n"/>
      <c r="BC236" s="135" t="n"/>
      <c r="BD236" s="135" t="n"/>
      <c r="BE236" s="135" t="n"/>
      <c r="BF236" s="135" t="n"/>
      <c r="BG236" s="135" t="n"/>
      <c r="BH236" s="135" t="n"/>
      <c r="BI236" s="135" t="n"/>
      <c r="BJ236" s="135" t="n"/>
      <c r="BK236" s="135" t="n"/>
      <c r="BL236" s="135" t="n"/>
      <c r="BM236" s="135" t="n"/>
      <c r="BN236" s="135" t="n"/>
      <c r="BO236" s="135" t="n"/>
      <c r="BP236" s="135" t="n"/>
      <c r="BQ236" s="135" t="n"/>
      <c r="BR236" s="135" t="n"/>
      <c r="BS236" s="135" t="n"/>
      <c r="BT236" s="135" t="n"/>
      <c r="BU236" s="135" t="n"/>
      <c r="BV236" s="135" t="n"/>
      <c r="BW236" s="135" t="n"/>
      <c r="BX236" s="135" t="n"/>
      <c r="BY236" s="135" t="n"/>
      <c r="BZ236" s="135" t="n"/>
      <c r="CA236" s="135" t="n"/>
      <c r="CB236" s="135" t="n"/>
      <c r="CC236" s="135" t="n"/>
      <c r="CD236" s="135" t="n"/>
      <c r="CE236" s="135" t="n"/>
      <c r="CF236" s="135" t="n"/>
      <c r="CG236" s="135" t="n"/>
      <c r="CH236" s="135" t="n"/>
      <c r="CI236" s="135" t="n"/>
      <c r="CJ236" s="135" t="n"/>
      <c r="CK236" s="135" t="n"/>
      <c r="CL236" s="135" t="n"/>
      <c r="CM236" s="135" t="n"/>
      <c r="CN236" s="135" t="n"/>
      <c r="CO236" s="135" t="n"/>
      <c r="CP236" s="135" t="n"/>
      <c r="CQ236" s="135" t="n"/>
      <c r="CR236" s="135" t="n"/>
      <c r="CU236" s="36" t="n"/>
      <c r="CV236" s="36" t="n"/>
      <c r="CW236" s="36" t="n"/>
      <c r="CX236" s="36" t="n"/>
      <c r="CY236" s="36" t="n"/>
      <c r="CZ236" s="36" t="n"/>
      <c r="DA236" s="36" t="n"/>
      <c r="DB236" s="36" t="n"/>
      <c r="DC236" s="36" t="n"/>
      <c r="DD236" s="36" t="n"/>
      <c r="DE236" s="36" t="n"/>
      <c r="DF236" s="36" t="n"/>
      <c r="DG236" s="36" t="n"/>
      <c r="DH236" s="36" t="n"/>
      <c r="DI236" s="36" t="n"/>
      <c r="DJ236" s="36" t="n"/>
      <c r="DK236" s="36" t="n"/>
      <c r="DL236" s="36" t="n"/>
      <c r="DM236" s="36" t="n"/>
      <c r="DN236" s="36" t="n"/>
      <c r="DO236" s="36" t="n"/>
      <c r="DP236" s="36" t="n"/>
      <c r="DQ236" s="36" t="n"/>
      <c r="DR236" s="36" t="n"/>
      <c r="DS236" s="36" t="n"/>
      <c r="DT236" s="36" t="n"/>
      <c r="DU236" s="36" t="n"/>
      <c r="DV236" s="36" t="n"/>
      <c r="DW236" s="36" t="n"/>
      <c r="DX236" s="36" t="n"/>
      <c r="DY236" s="36" t="n"/>
      <c r="DZ236" s="36" t="n"/>
      <c r="EA236" s="36" t="n"/>
      <c r="EB236" s="36" t="n"/>
      <c r="EC236" s="36" t="n"/>
      <c r="ED236" s="36" t="n"/>
      <c r="EE236" s="36" t="n"/>
      <c r="EF236" s="36" t="n"/>
      <c r="EG236" s="36" t="n"/>
      <c r="EH236" s="36" t="n"/>
      <c r="EI236" s="36" t="n"/>
      <c r="EJ236" s="36" t="n"/>
      <c r="EK236" s="36" t="n"/>
      <c r="EL236" s="36" t="n"/>
      <c r="EM236" s="36" t="n"/>
      <c r="EN236" s="36" t="n"/>
    </row>
    <row r="237">
      <c r="A237" s="36" t="n"/>
      <c r="B237" s="36" t="n"/>
      <c r="C237" s="144" t="n"/>
      <c r="D237" s="144" t="n"/>
      <c r="E237" s="135" t="n"/>
      <c r="F237" s="135" t="n"/>
      <c r="G237" s="135" t="n"/>
      <c r="H237" s="135" t="n"/>
      <c r="I237" s="135" t="n"/>
      <c r="J237" s="135" t="n"/>
      <c r="K237" s="135" t="n"/>
      <c r="L237" s="135" t="n"/>
      <c r="M237" s="135" t="n"/>
      <c r="N237" s="135" t="n"/>
      <c r="O237" s="135" t="n"/>
      <c r="P237" s="135" t="n"/>
      <c r="Q237" s="135" t="n"/>
      <c r="R237" s="135" t="n"/>
      <c r="S237" s="135" t="n"/>
      <c r="T237" s="135" t="n"/>
      <c r="U237" s="135" t="n"/>
      <c r="V237" s="135" t="n"/>
      <c r="W237" s="135" t="n"/>
      <c r="X237" s="135" t="n"/>
      <c r="Y237" s="135" t="n"/>
      <c r="Z237" s="135" t="n"/>
      <c r="AA237" s="135" t="n"/>
      <c r="AB237" s="135" t="n"/>
      <c r="AC237" s="135" t="n"/>
      <c r="AD237" s="135" t="n"/>
      <c r="AE237" s="135" t="n"/>
      <c r="AF237" s="135" t="n"/>
      <c r="AG237" s="135" t="n"/>
      <c r="AH237" s="135" t="n"/>
      <c r="AI237" s="135" t="n"/>
      <c r="AJ237" s="135" t="n"/>
      <c r="AK237" s="135" t="n"/>
      <c r="AL237" s="135" t="n"/>
      <c r="AM237" s="135" t="n"/>
      <c r="AN237" s="135" t="n"/>
      <c r="AO237" s="135" t="n"/>
      <c r="AP237" s="135" t="n"/>
      <c r="AQ237" s="135" t="n"/>
      <c r="AR237" s="135" t="n"/>
      <c r="AS237" s="135" t="n"/>
      <c r="AT237" s="135" t="n"/>
      <c r="AU237" s="135" t="n"/>
      <c r="AV237" s="135" t="n"/>
      <c r="AW237" s="135" t="n"/>
      <c r="AX237" s="135" t="n"/>
      <c r="AY237" s="135" t="n"/>
      <c r="AZ237" s="135" t="n"/>
      <c r="BA237" s="135" t="n"/>
      <c r="BB237" s="135" t="n"/>
      <c r="BC237" s="135" t="n"/>
      <c r="BD237" s="135" t="n"/>
      <c r="BE237" s="135" t="n"/>
      <c r="BF237" s="135" t="n"/>
      <c r="BG237" s="135" t="n"/>
      <c r="BH237" s="135" t="n"/>
      <c r="BI237" s="135" t="n"/>
      <c r="BJ237" s="135" t="n"/>
      <c r="BK237" s="135" t="n"/>
      <c r="BL237" s="135" t="n"/>
      <c r="BM237" s="135" t="n"/>
      <c r="BN237" s="135" t="n"/>
      <c r="BO237" s="135" t="n"/>
      <c r="BP237" s="135" t="n"/>
      <c r="BQ237" s="135" t="n"/>
      <c r="BR237" s="135" t="n"/>
      <c r="BS237" s="135" t="n"/>
      <c r="BT237" s="135" t="n"/>
      <c r="BU237" s="135" t="n"/>
      <c r="BV237" s="135" t="n"/>
      <c r="BW237" s="135" t="n"/>
      <c r="BX237" s="135" t="n"/>
      <c r="BY237" s="135" t="n"/>
      <c r="BZ237" s="135" t="n"/>
      <c r="CA237" s="135" t="n"/>
      <c r="CB237" s="135" t="n"/>
      <c r="CC237" s="135" t="n"/>
      <c r="CD237" s="135" t="n"/>
      <c r="CE237" s="135" t="n"/>
      <c r="CF237" s="135" t="n"/>
      <c r="CG237" s="135" t="n"/>
      <c r="CH237" s="135" t="n"/>
      <c r="CI237" s="135" t="n"/>
      <c r="CJ237" s="135" t="n"/>
      <c r="CK237" s="135" t="n"/>
      <c r="CL237" s="135" t="n"/>
      <c r="CM237" s="135" t="n"/>
      <c r="CN237" s="135" t="n"/>
      <c r="CO237" s="135" t="n"/>
      <c r="CP237" s="135" t="n"/>
      <c r="CQ237" s="135" t="n"/>
      <c r="CR237" s="135" t="n"/>
      <c r="CU237" s="36" t="n"/>
      <c r="CV237" s="36" t="n"/>
      <c r="CW237" s="36" t="n"/>
      <c r="CX237" s="36" t="n"/>
      <c r="CY237" s="36" t="n"/>
      <c r="CZ237" s="36" t="n"/>
      <c r="DA237" s="36" t="n"/>
      <c r="DB237" s="36" t="n"/>
      <c r="DC237" s="36" t="n"/>
      <c r="DD237" s="36" t="n"/>
      <c r="DE237" s="36" t="n"/>
      <c r="DF237" s="36" t="n"/>
      <c r="DG237" s="36" t="n"/>
      <c r="DH237" s="36" t="n"/>
      <c r="DI237" s="36" t="n"/>
      <c r="DJ237" s="36" t="n"/>
      <c r="DK237" s="36" t="n"/>
      <c r="DL237" s="36" t="n"/>
      <c r="DM237" s="36" t="n"/>
      <c r="DN237" s="36" t="n"/>
      <c r="DO237" s="36" t="n"/>
      <c r="DP237" s="36" t="n"/>
      <c r="DQ237" s="36" t="n"/>
      <c r="DR237" s="36" t="n"/>
      <c r="DS237" s="36" t="n"/>
      <c r="DT237" s="36" t="n"/>
      <c r="DU237" s="36" t="n"/>
      <c r="DV237" s="36" t="n"/>
      <c r="DW237" s="36" t="n"/>
      <c r="DX237" s="36" t="n"/>
      <c r="DY237" s="36" t="n"/>
      <c r="DZ237" s="36" t="n"/>
      <c r="EA237" s="36" t="n"/>
      <c r="EB237" s="36" t="n"/>
      <c r="EC237" s="36" t="n"/>
      <c r="ED237" s="36" t="n"/>
      <c r="EE237" s="36" t="n"/>
      <c r="EF237" s="36" t="n"/>
      <c r="EG237" s="36" t="n"/>
      <c r="EH237" s="36" t="n"/>
      <c r="EI237" s="36" t="n"/>
      <c r="EJ237" s="36" t="n"/>
      <c r="EK237" s="36" t="n"/>
      <c r="EL237" s="36" t="n"/>
      <c r="EM237" s="36" t="n"/>
      <c r="EN237" s="36" t="n"/>
    </row>
    <row r="238">
      <c r="A238" s="36" t="n"/>
      <c r="B238" s="36" t="n"/>
      <c r="C238" s="144" t="n"/>
      <c r="D238" s="144" t="n"/>
      <c r="E238" s="135" t="n"/>
      <c r="F238" s="135" t="n"/>
      <c r="G238" s="135" t="n"/>
      <c r="H238" s="135" t="n"/>
      <c r="I238" s="135" t="n"/>
      <c r="J238" s="135" t="n"/>
      <c r="K238" s="135" t="n"/>
      <c r="L238" s="135" t="n"/>
      <c r="M238" s="135" t="n"/>
      <c r="N238" s="135" t="n"/>
      <c r="O238" s="135" t="n"/>
      <c r="P238" s="135" t="n"/>
      <c r="Q238" s="135" t="n"/>
      <c r="R238" s="135" t="n"/>
      <c r="S238" s="135" t="n"/>
      <c r="T238" s="135" t="n"/>
      <c r="U238" s="135" t="n"/>
      <c r="V238" s="135" t="n"/>
      <c r="W238" s="135" t="n"/>
      <c r="X238" s="135" t="n"/>
      <c r="Y238" s="135" t="n"/>
      <c r="Z238" s="135" t="n"/>
      <c r="AA238" s="135" t="n"/>
      <c r="AB238" s="135" t="n"/>
      <c r="AC238" s="135" t="n"/>
      <c r="AD238" s="135" t="n"/>
      <c r="AE238" s="135" t="n"/>
      <c r="AF238" s="135" t="n"/>
      <c r="AG238" s="135" t="n"/>
      <c r="AH238" s="135" t="n"/>
      <c r="AI238" s="135" t="n"/>
      <c r="AJ238" s="135" t="n"/>
      <c r="AK238" s="135" t="n"/>
      <c r="AL238" s="135" t="n"/>
      <c r="AM238" s="135" t="n"/>
      <c r="AN238" s="135" t="n"/>
      <c r="AO238" s="135" t="n"/>
      <c r="AP238" s="135" t="n"/>
      <c r="AQ238" s="135" t="n"/>
      <c r="AR238" s="135" t="n"/>
      <c r="AS238" s="135" t="n"/>
      <c r="AT238" s="135" t="n"/>
      <c r="AU238" s="135" t="n"/>
      <c r="AV238" s="135" t="n"/>
      <c r="AW238" s="135" t="n"/>
      <c r="AX238" s="135" t="n"/>
      <c r="AY238" s="135" t="n"/>
      <c r="AZ238" s="135" t="n"/>
      <c r="BA238" s="135" t="n"/>
      <c r="BB238" s="135" t="n"/>
      <c r="BC238" s="135" t="n"/>
      <c r="BD238" s="135" t="n"/>
      <c r="BE238" s="135" t="n"/>
      <c r="BF238" s="135" t="n"/>
      <c r="BG238" s="135" t="n"/>
      <c r="BH238" s="135" t="n"/>
      <c r="BI238" s="135" t="n"/>
      <c r="BJ238" s="135" t="n"/>
      <c r="BK238" s="135" t="n"/>
      <c r="BL238" s="135" t="n"/>
      <c r="BM238" s="135" t="n"/>
      <c r="BN238" s="135" t="n"/>
      <c r="BO238" s="135" t="n"/>
      <c r="BP238" s="135" t="n"/>
      <c r="BQ238" s="135" t="n"/>
      <c r="BR238" s="135" t="n"/>
      <c r="BS238" s="135" t="n"/>
      <c r="BT238" s="135" t="n"/>
      <c r="BU238" s="135" t="n"/>
      <c r="BV238" s="135" t="n"/>
      <c r="BW238" s="135" t="n"/>
      <c r="BX238" s="135" t="n"/>
      <c r="BY238" s="135" t="n"/>
      <c r="BZ238" s="135" t="n"/>
      <c r="CA238" s="135" t="n"/>
      <c r="CB238" s="135" t="n"/>
      <c r="CC238" s="135" t="n"/>
      <c r="CD238" s="135" t="n"/>
      <c r="CE238" s="135" t="n"/>
      <c r="CF238" s="135" t="n"/>
      <c r="CG238" s="135" t="n"/>
      <c r="CH238" s="135" t="n"/>
      <c r="CI238" s="135" t="n"/>
      <c r="CJ238" s="135" t="n"/>
      <c r="CK238" s="135" t="n"/>
      <c r="CL238" s="135" t="n"/>
      <c r="CM238" s="135" t="n"/>
      <c r="CN238" s="135" t="n"/>
      <c r="CO238" s="135" t="n"/>
      <c r="CP238" s="135" t="n"/>
      <c r="CQ238" s="135" t="n"/>
      <c r="CR238" s="135" t="n"/>
      <c r="CU238" s="36" t="n"/>
      <c r="CV238" s="36" t="n"/>
      <c r="CW238" s="36" t="n"/>
      <c r="CX238" s="36" t="n"/>
      <c r="CY238" s="36" t="n"/>
      <c r="CZ238" s="36" t="n"/>
      <c r="DA238" s="36" t="n"/>
      <c r="DB238" s="36" t="n"/>
      <c r="DC238" s="36" t="n"/>
      <c r="DD238" s="36" t="n"/>
      <c r="DE238" s="36" t="n"/>
      <c r="DF238" s="36" t="n"/>
      <c r="DG238" s="36" t="n"/>
      <c r="DH238" s="36" t="n"/>
      <c r="DI238" s="36" t="n"/>
      <c r="DJ238" s="36" t="n"/>
      <c r="DK238" s="36" t="n"/>
      <c r="DL238" s="36" t="n"/>
      <c r="DM238" s="36" t="n"/>
      <c r="DN238" s="36" t="n"/>
      <c r="DO238" s="36" t="n"/>
      <c r="DP238" s="36" t="n"/>
      <c r="DQ238" s="36" t="n"/>
      <c r="DR238" s="36" t="n"/>
      <c r="DS238" s="36" t="n"/>
      <c r="DT238" s="36" t="n"/>
      <c r="DU238" s="36" t="n"/>
      <c r="DV238" s="36" t="n"/>
      <c r="DW238" s="36" t="n"/>
      <c r="DX238" s="36" t="n"/>
      <c r="DY238" s="36" t="n"/>
      <c r="DZ238" s="36" t="n"/>
      <c r="EA238" s="36" t="n"/>
      <c r="EB238" s="36" t="n"/>
      <c r="EC238" s="36" t="n"/>
      <c r="ED238" s="36" t="n"/>
      <c r="EE238" s="36" t="n"/>
      <c r="EF238" s="36" t="n"/>
      <c r="EG238" s="36" t="n"/>
      <c r="EH238" s="36" t="n"/>
      <c r="EI238" s="36" t="n"/>
      <c r="EJ238" s="36" t="n"/>
      <c r="EK238" s="36" t="n"/>
      <c r="EL238" s="36" t="n"/>
      <c r="EM238" s="36" t="n"/>
      <c r="EN238" s="36" t="n"/>
    </row>
    <row r="239">
      <c r="A239" s="36" t="n"/>
      <c r="B239" s="36" t="n"/>
      <c r="C239" s="144" t="n"/>
      <c r="D239" s="144" t="n"/>
      <c r="E239" s="135" t="n"/>
      <c r="F239" s="135" t="n"/>
      <c r="G239" s="135" t="n"/>
      <c r="H239" s="135" t="n"/>
      <c r="I239" s="135" t="n"/>
      <c r="J239" s="135" t="n"/>
      <c r="K239" s="135" t="n"/>
      <c r="L239" s="135" t="n"/>
      <c r="M239" s="135" t="n"/>
      <c r="N239" s="135" t="n"/>
      <c r="O239" s="135" t="n"/>
      <c r="P239" s="135" t="n"/>
      <c r="Q239" s="135" t="n"/>
      <c r="R239" s="135" t="n"/>
      <c r="S239" s="135" t="n"/>
      <c r="T239" s="135" t="n"/>
      <c r="U239" s="135" t="n"/>
      <c r="V239" s="135" t="n"/>
      <c r="W239" s="135" t="n"/>
      <c r="X239" s="135" t="n"/>
      <c r="Y239" s="135" t="n"/>
      <c r="Z239" s="135" t="n"/>
      <c r="AA239" s="135" t="n"/>
      <c r="AB239" s="135" t="n"/>
      <c r="AC239" s="135" t="n"/>
      <c r="AD239" s="135" t="n"/>
      <c r="AE239" s="135" t="n"/>
      <c r="AF239" s="135" t="n"/>
      <c r="AG239" s="135" t="n"/>
      <c r="AH239" s="135" t="n"/>
      <c r="AI239" s="135" t="n"/>
      <c r="AJ239" s="135" t="n"/>
      <c r="AK239" s="135" t="n"/>
      <c r="AL239" s="135" t="n"/>
      <c r="AM239" s="135" t="n"/>
      <c r="AN239" s="135" t="n"/>
      <c r="AO239" s="135" t="n"/>
      <c r="AP239" s="135" t="n"/>
      <c r="AQ239" s="135" t="n"/>
      <c r="AR239" s="135" t="n"/>
      <c r="AS239" s="135" t="n"/>
      <c r="AT239" s="135" t="n"/>
      <c r="AU239" s="135" t="n"/>
      <c r="AV239" s="135" t="n"/>
      <c r="AW239" s="135" t="n"/>
      <c r="AX239" s="135" t="n"/>
      <c r="AY239" s="135" t="n"/>
      <c r="AZ239" s="135" t="n"/>
      <c r="BA239" s="135" t="n"/>
      <c r="BB239" s="135" t="n"/>
      <c r="BC239" s="135" t="n"/>
      <c r="BD239" s="135" t="n"/>
      <c r="BE239" s="135" t="n"/>
      <c r="BF239" s="135" t="n"/>
      <c r="BG239" s="135" t="n"/>
      <c r="BH239" s="135" t="n"/>
      <c r="BI239" s="135" t="n"/>
      <c r="BJ239" s="135" t="n"/>
      <c r="BK239" s="135" t="n"/>
      <c r="BL239" s="135" t="n"/>
      <c r="BM239" s="135" t="n"/>
      <c r="BN239" s="135" t="n"/>
      <c r="BO239" s="135" t="n"/>
      <c r="BP239" s="135" t="n"/>
      <c r="BQ239" s="135" t="n"/>
      <c r="BR239" s="135" t="n"/>
      <c r="BS239" s="135" t="n"/>
      <c r="BT239" s="135" t="n"/>
      <c r="BU239" s="135" t="n"/>
      <c r="BV239" s="135" t="n"/>
      <c r="BW239" s="135" t="n"/>
      <c r="BX239" s="135" t="n"/>
      <c r="BY239" s="135" t="n"/>
      <c r="BZ239" s="135" t="n"/>
      <c r="CA239" s="135" t="n"/>
      <c r="CB239" s="135" t="n"/>
      <c r="CC239" s="135" t="n"/>
      <c r="CD239" s="135" t="n"/>
      <c r="CE239" s="135" t="n"/>
      <c r="CF239" s="135" t="n"/>
      <c r="CG239" s="135" t="n"/>
      <c r="CH239" s="135" t="n"/>
      <c r="CI239" s="135" t="n"/>
      <c r="CJ239" s="135" t="n"/>
      <c r="CK239" s="135" t="n"/>
      <c r="CL239" s="135" t="n"/>
      <c r="CM239" s="135" t="n"/>
      <c r="CN239" s="135" t="n"/>
      <c r="CO239" s="135" t="n"/>
      <c r="CP239" s="135" t="n"/>
      <c r="CQ239" s="135" t="n"/>
      <c r="CR239" s="135" t="n"/>
      <c r="CU239" s="36" t="n"/>
      <c r="CV239" s="36" t="n"/>
      <c r="CW239" s="36" t="n"/>
      <c r="CX239" s="36" t="n"/>
      <c r="CY239" s="36" t="n"/>
      <c r="CZ239" s="36" t="n"/>
      <c r="DA239" s="36" t="n"/>
      <c r="DB239" s="36" t="n"/>
      <c r="DC239" s="36" t="n"/>
      <c r="DD239" s="36" t="n"/>
      <c r="DE239" s="36" t="n"/>
      <c r="DF239" s="36" t="n"/>
      <c r="DG239" s="36" t="n"/>
      <c r="DH239" s="36" t="n"/>
      <c r="DI239" s="36" t="n"/>
      <c r="DJ239" s="36" t="n"/>
      <c r="DK239" s="36" t="n"/>
      <c r="DL239" s="36" t="n"/>
      <c r="DM239" s="36" t="n"/>
      <c r="DN239" s="36" t="n"/>
      <c r="DO239" s="36" t="n"/>
      <c r="DP239" s="36" t="n"/>
      <c r="DQ239" s="36" t="n"/>
      <c r="DR239" s="36" t="n"/>
      <c r="DS239" s="36" t="n"/>
      <c r="DT239" s="36" t="n"/>
      <c r="DU239" s="36" t="n"/>
      <c r="DV239" s="36" t="n"/>
      <c r="DW239" s="36" t="n"/>
      <c r="DX239" s="36" t="n"/>
      <c r="DY239" s="36" t="n"/>
      <c r="DZ239" s="36" t="n"/>
      <c r="EA239" s="36" t="n"/>
      <c r="EB239" s="36" t="n"/>
      <c r="EC239" s="36" t="n"/>
      <c r="ED239" s="36" t="n"/>
      <c r="EE239" s="36" t="n"/>
      <c r="EF239" s="36" t="n"/>
      <c r="EG239" s="36" t="n"/>
      <c r="EH239" s="36" t="n"/>
      <c r="EI239" s="36" t="n"/>
      <c r="EJ239" s="36" t="n"/>
      <c r="EK239" s="36" t="n"/>
      <c r="EL239" s="36" t="n"/>
      <c r="EM239" s="36" t="n"/>
      <c r="EN239" s="36" t="n"/>
    </row>
    <row r="240">
      <c r="A240" s="36" t="n"/>
      <c r="B240" s="36" t="n"/>
      <c r="C240" s="144" t="n"/>
      <c r="D240" s="144" t="n"/>
      <c r="E240" s="135" t="n"/>
      <c r="F240" s="135" t="n"/>
      <c r="G240" s="135" t="n"/>
      <c r="H240" s="135" t="n"/>
      <c r="I240" s="135" t="n"/>
      <c r="J240" s="135" t="n"/>
      <c r="K240" s="135" t="n"/>
      <c r="L240" s="135" t="n"/>
      <c r="M240" s="135" t="n"/>
      <c r="N240" s="135" t="n"/>
      <c r="O240" s="135" t="n"/>
      <c r="P240" s="135" t="n"/>
      <c r="Q240" s="135" t="n"/>
      <c r="R240" s="135" t="n"/>
      <c r="S240" s="135" t="n"/>
      <c r="T240" s="135" t="n"/>
      <c r="U240" s="135" t="n"/>
      <c r="V240" s="135" t="n"/>
      <c r="W240" s="135" t="n"/>
      <c r="X240" s="135" t="n"/>
      <c r="Y240" s="135" t="n"/>
      <c r="Z240" s="135" t="n"/>
      <c r="AA240" s="135" t="n"/>
      <c r="AB240" s="135" t="n"/>
      <c r="AC240" s="135" t="n"/>
      <c r="AD240" s="135" t="n"/>
      <c r="AE240" s="135" t="n"/>
      <c r="AF240" s="135" t="n"/>
      <c r="AG240" s="135" t="n"/>
      <c r="AH240" s="135" t="n"/>
      <c r="AI240" s="135" t="n"/>
      <c r="AJ240" s="135" t="n"/>
      <c r="AK240" s="135" t="n"/>
      <c r="AL240" s="135" t="n"/>
      <c r="AM240" s="135" t="n"/>
      <c r="AN240" s="135" t="n"/>
      <c r="AO240" s="135" t="n"/>
      <c r="AP240" s="135" t="n"/>
      <c r="AQ240" s="135" t="n"/>
      <c r="AR240" s="135" t="n"/>
      <c r="AS240" s="135" t="n"/>
      <c r="AT240" s="135" t="n"/>
      <c r="AU240" s="135" t="n"/>
      <c r="AV240" s="135" t="n"/>
      <c r="AW240" s="135" t="n"/>
      <c r="AX240" s="135" t="n"/>
      <c r="AY240" s="135" t="n"/>
      <c r="AZ240" s="135" t="n"/>
      <c r="BA240" s="135" t="n"/>
      <c r="BB240" s="135" t="n"/>
      <c r="BC240" s="135" t="n"/>
      <c r="BD240" s="135" t="n"/>
      <c r="BE240" s="135" t="n"/>
      <c r="BF240" s="135" t="n"/>
      <c r="BG240" s="135" t="n"/>
      <c r="BH240" s="135" t="n"/>
      <c r="BI240" s="135" t="n"/>
      <c r="BJ240" s="135" t="n"/>
      <c r="BK240" s="135" t="n"/>
      <c r="BL240" s="135" t="n"/>
      <c r="BM240" s="135" t="n"/>
      <c r="BN240" s="135" t="n"/>
      <c r="BO240" s="135" t="n"/>
      <c r="BP240" s="135" t="n"/>
      <c r="BQ240" s="135" t="n"/>
      <c r="BR240" s="135" t="n"/>
      <c r="BS240" s="135" t="n"/>
      <c r="BT240" s="135" t="n"/>
      <c r="BU240" s="135" t="n"/>
      <c r="BV240" s="135" t="n"/>
      <c r="BW240" s="135" t="n"/>
      <c r="BX240" s="135" t="n"/>
      <c r="BY240" s="135" t="n"/>
      <c r="BZ240" s="135" t="n"/>
      <c r="CA240" s="135" t="n"/>
      <c r="CB240" s="135" t="n"/>
      <c r="CC240" s="135" t="n"/>
      <c r="CD240" s="135" t="n"/>
      <c r="CE240" s="135" t="n"/>
      <c r="CF240" s="135" t="n"/>
      <c r="CG240" s="135" t="n"/>
      <c r="CH240" s="135" t="n"/>
      <c r="CI240" s="135" t="n"/>
      <c r="CJ240" s="135" t="n"/>
      <c r="CK240" s="135" t="n"/>
      <c r="CL240" s="135" t="n"/>
      <c r="CM240" s="135" t="n"/>
      <c r="CN240" s="135" t="n"/>
      <c r="CO240" s="135" t="n"/>
      <c r="CP240" s="135" t="n"/>
      <c r="CQ240" s="135" t="n"/>
      <c r="CR240" s="135" t="n"/>
      <c r="CU240" s="36" t="n"/>
      <c r="CV240" s="36" t="n"/>
      <c r="CW240" s="36" t="n"/>
      <c r="CX240" s="36" t="n"/>
      <c r="CY240" s="36" t="n"/>
      <c r="CZ240" s="36" t="n"/>
      <c r="DA240" s="36" t="n"/>
      <c r="DB240" s="36" t="n"/>
      <c r="DC240" s="36" t="n"/>
      <c r="DD240" s="36" t="n"/>
      <c r="DE240" s="36" t="n"/>
      <c r="DF240" s="36" t="n"/>
      <c r="DG240" s="36" t="n"/>
      <c r="DH240" s="36" t="n"/>
      <c r="DI240" s="36" t="n"/>
      <c r="DJ240" s="36" t="n"/>
      <c r="DK240" s="36" t="n"/>
      <c r="DL240" s="36" t="n"/>
      <c r="DM240" s="36" t="n"/>
      <c r="DN240" s="36" t="n"/>
      <c r="DO240" s="36" t="n"/>
      <c r="DP240" s="36" t="n"/>
      <c r="DQ240" s="36" t="n"/>
      <c r="DR240" s="36" t="n"/>
      <c r="DS240" s="36" t="n"/>
      <c r="DT240" s="36" t="n"/>
      <c r="DU240" s="36" t="n"/>
      <c r="DV240" s="36" t="n"/>
      <c r="DW240" s="36" t="n"/>
      <c r="DX240" s="36" t="n"/>
      <c r="DY240" s="36" t="n"/>
      <c r="DZ240" s="36" t="n"/>
      <c r="EA240" s="36" t="n"/>
      <c r="EB240" s="36" t="n"/>
      <c r="EC240" s="36" t="n"/>
      <c r="ED240" s="36" t="n"/>
      <c r="EE240" s="36" t="n"/>
      <c r="EF240" s="36" t="n"/>
      <c r="EG240" s="36" t="n"/>
      <c r="EH240" s="36" t="n"/>
      <c r="EI240" s="36" t="n"/>
      <c r="EJ240" s="36" t="n"/>
      <c r="EK240" s="36" t="n"/>
      <c r="EL240" s="36" t="n"/>
      <c r="EM240" s="36" t="n"/>
      <c r="EN240" s="36" t="n"/>
    </row>
    <row r="241">
      <c r="A241" s="36" t="n"/>
      <c r="B241" s="36" t="n"/>
      <c r="C241" s="144" t="n"/>
      <c r="D241" s="144" t="n"/>
      <c r="E241" s="135" t="n"/>
      <c r="F241" s="135" t="n"/>
      <c r="G241" s="135" t="n"/>
      <c r="H241" s="135" t="n"/>
      <c r="I241" s="135" t="n"/>
      <c r="J241" s="135" t="n"/>
      <c r="K241" s="135" t="n"/>
      <c r="L241" s="135" t="n"/>
      <c r="M241" s="135" t="n"/>
      <c r="N241" s="135" t="n"/>
      <c r="O241" s="135" t="n"/>
      <c r="P241" s="135" t="n"/>
      <c r="Q241" s="135" t="n"/>
      <c r="R241" s="135" t="n"/>
      <c r="S241" s="135" t="n"/>
      <c r="T241" s="135" t="n"/>
      <c r="U241" s="135" t="n"/>
      <c r="V241" s="135" t="n"/>
      <c r="W241" s="135" t="n"/>
      <c r="X241" s="135" t="n"/>
      <c r="Y241" s="135" t="n"/>
      <c r="Z241" s="135" t="n"/>
      <c r="AA241" s="135" t="n"/>
      <c r="AB241" s="135" t="n"/>
      <c r="AC241" s="135" t="n"/>
      <c r="AD241" s="135" t="n"/>
      <c r="AE241" s="135" t="n"/>
      <c r="AF241" s="135" t="n"/>
      <c r="AG241" s="135" t="n"/>
      <c r="AH241" s="135" t="n"/>
      <c r="AI241" s="135" t="n"/>
      <c r="AJ241" s="135" t="n"/>
      <c r="AK241" s="135" t="n"/>
      <c r="AL241" s="135" t="n"/>
      <c r="AM241" s="135" t="n"/>
      <c r="AN241" s="135" t="n"/>
      <c r="AO241" s="135" t="n"/>
      <c r="AP241" s="135" t="n"/>
      <c r="AQ241" s="135" t="n"/>
      <c r="AR241" s="135" t="n"/>
      <c r="AS241" s="135" t="n"/>
      <c r="AT241" s="135" t="n"/>
      <c r="AU241" s="135" t="n"/>
      <c r="AV241" s="135" t="n"/>
      <c r="AW241" s="135" t="n"/>
      <c r="AX241" s="135" t="n"/>
      <c r="AY241" s="135" t="n"/>
      <c r="AZ241" s="135" t="n"/>
      <c r="BA241" s="135" t="n"/>
      <c r="BB241" s="135" t="n"/>
      <c r="BC241" s="135" t="n"/>
      <c r="BD241" s="135" t="n"/>
      <c r="BE241" s="135" t="n"/>
      <c r="BF241" s="135" t="n"/>
      <c r="BG241" s="135" t="n"/>
      <c r="BH241" s="135" t="n"/>
      <c r="BI241" s="135" t="n"/>
      <c r="BJ241" s="135" t="n"/>
      <c r="BK241" s="135" t="n"/>
      <c r="BL241" s="135" t="n"/>
      <c r="BM241" s="135" t="n"/>
      <c r="BN241" s="135" t="n"/>
      <c r="BO241" s="135" t="n"/>
      <c r="BP241" s="135" t="n"/>
      <c r="BQ241" s="135" t="n"/>
      <c r="BR241" s="135" t="n"/>
      <c r="BS241" s="135" t="n"/>
      <c r="BT241" s="135" t="n"/>
      <c r="BU241" s="135" t="n"/>
      <c r="BV241" s="135" t="n"/>
      <c r="BW241" s="135" t="n"/>
      <c r="BX241" s="135" t="n"/>
      <c r="BY241" s="135" t="n"/>
      <c r="BZ241" s="135" t="n"/>
      <c r="CA241" s="135" t="n"/>
      <c r="CB241" s="135" t="n"/>
      <c r="CC241" s="135" t="n"/>
      <c r="CD241" s="135" t="n"/>
      <c r="CE241" s="135" t="n"/>
      <c r="CF241" s="135" t="n"/>
      <c r="CG241" s="135" t="n"/>
      <c r="CH241" s="135" t="n"/>
      <c r="CI241" s="135" t="n"/>
      <c r="CJ241" s="135" t="n"/>
      <c r="CK241" s="135" t="n"/>
      <c r="CL241" s="135" t="n"/>
      <c r="CM241" s="135" t="n"/>
      <c r="CN241" s="135" t="n"/>
      <c r="CO241" s="135" t="n"/>
      <c r="CP241" s="135" t="n"/>
      <c r="CQ241" s="135" t="n"/>
      <c r="CR241" s="135" t="n"/>
      <c r="CU241" s="36" t="n"/>
      <c r="CV241" s="36" t="n"/>
      <c r="CW241" s="36" t="n"/>
      <c r="CX241" s="36" t="n"/>
      <c r="CY241" s="36" t="n"/>
      <c r="CZ241" s="36" t="n"/>
      <c r="DA241" s="36" t="n"/>
      <c r="DB241" s="36" t="n"/>
      <c r="DC241" s="36" t="n"/>
      <c r="DD241" s="36" t="n"/>
      <c r="DE241" s="36" t="n"/>
      <c r="DF241" s="36" t="n"/>
      <c r="DG241" s="36" t="n"/>
      <c r="DH241" s="36" t="n"/>
      <c r="DI241" s="36" t="n"/>
      <c r="DJ241" s="36" t="n"/>
      <c r="DK241" s="36" t="n"/>
      <c r="DL241" s="36" t="n"/>
      <c r="DM241" s="36" t="n"/>
      <c r="DN241" s="36" t="n"/>
      <c r="DO241" s="36" t="n"/>
      <c r="DP241" s="36" t="n"/>
      <c r="DQ241" s="36" t="n"/>
      <c r="DR241" s="36" t="n"/>
      <c r="DS241" s="36" t="n"/>
      <c r="DT241" s="36" t="n"/>
      <c r="DU241" s="36" t="n"/>
      <c r="DV241" s="36" t="n"/>
      <c r="DW241" s="36" t="n"/>
      <c r="DX241" s="36" t="n"/>
      <c r="DY241" s="36" t="n"/>
      <c r="DZ241" s="36" t="n"/>
      <c r="EA241" s="36" t="n"/>
      <c r="EB241" s="36" t="n"/>
      <c r="EC241" s="36" t="n"/>
      <c r="ED241" s="36" t="n"/>
      <c r="EE241" s="36" t="n"/>
      <c r="EF241" s="36" t="n"/>
      <c r="EG241" s="36" t="n"/>
      <c r="EH241" s="36" t="n"/>
      <c r="EI241" s="36" t="n"/>
      <c r="EJ241" s="36" t="n"/>
      <c r="EK241" s="36" t="n"/>
      <c r="EL241" s="36" t="n"/>
      <c r="EM241" s="36" t="n"/>
      <c r="EN241" s="36" t="n"/>
    </row>
    <row r="242">
      <c r="A242" s="36" t="n"/>
      <c r="B242" s="36" t="n"/>
      <c r="C242" s="144" t="n"/>
      <c r="D242" s="144" t="n"/>
      <c r="E242" s="135" t="n"/>
      <c r="F242" s="135" t="n"/>
      <c r="G242" s="135" t="n"/>
      <c r="H242" s="135" t="n"/>
      <c r="I242" s="135" t="n"/>
      <c r="J242" s="135" t="n"/>
      <c r="K242" s="135" t="n"/>
      <c r="L242" s="135" t="n"/>
      <c r="M242" s="135" t="n"/>
      <c r="N242" s="135" t="n"/>
      <c r="O242" s="135" t="n"/>
      <c r="P242" s="135" t="n"/>
      <c r="Q242" s="135" t="n"/>
      <c r="R242" s="135" t="n"/>
      <c r="S242" s="135" t="n"/>
      <c r="T242" s="135" t="n"/>
      <c r="U242" s="135" t="n"/>
      <c r="V242" s="135" t="n"/>
      <c r="W242" s="135" t="n"/>
      <c r="X242" s="135" t="n"/>
      <c r="Y242" s="135" t="n"/>
      <c r="Z242" s="135" t="n"/>
      <c r="AA242" s="135" t="n"/>
      <c r="AB242" s="135" t="n"/>
      <c r="AC242" s="135" t="n"/>
      <c r="AD242" s="135" t="n"/>
      <c r="AE242" s="135" t="n"/>
      <c r="AF242" s="135" t="n"/>
      <c r="AG242" s="135" t="n"/>
      <c r="AH242" s="135" t="n"/>
      <c r="AI242" s="135" t="n"/>
      <c r="AJ242" s="135" t="n"/>
      <c r="AK242" s="135" t="n"/>
      <c r="AL242" s="135" t="n"/>
      <c r="AM242" s="135" t="n"/>
      <c r="AN242" s="135" t="n"/>
      <c r="AO242" s="135" t="n"/>
      <c r="AP242" s="135" t="n"/>
      <c r="AQ242" s="135" t="n"/>
      <c r="AR242" s="135" t="n"/>
      <c r="AS242" s="135" t="n"/>
      <c r="AT242" s="135" t="n"/>
      <c r="AU242" s="135" t="n"/>
      <c r="AV242" s="135" t="n"/>
      <c r="AW242" s="135" t="n"/>
      <c r="AX242" s="135" t="n"/>
      <c r="AY242" s="135" t="n"/>
      <c r="AZ242" s="135" t="n"/>
      <c r="BA242" s="135" t="n"/>
      <c r="BB242" s="135" t="n"/>
      <c r="BC242" s="135" t="n"/>
      <c r="BD242" s="135" t="n"/>
      <c r="BE242" s="135" t="n"/>
      <c r="BF242" s="135" t="n"/>
      <c r="BG242" s="135" t="n"/>
      <c r="BH242" s="135" t="n"/>
      <c r="BI242" s="135" t="n"/>
      <c r="BJ242" s="135" t="n"/>
      <c r="BK242" s="135" t="n"/>
      <c r="BL242" s="135" t="n"/>
      <c r="BM242" s="135" t="n"/>
      <c r="BN242" s="135" t="n"/>
      <c r="BO242" s="135" t="n"/>
      <c r="BP242" s="135" t="n"/>
      <c r="BQ242" s="135" t="n"/>
      <c r="BR242" s="135" t="n"/>
      <c r="BS242" s="135" t="n"/>
      <c r="BT242" s="135" t="n"/>
      <c r="BU242" s="135" t="n"/>
      <c r="BV242" s="135" t="n"/>
      <c r="BW242" s="135" t="n"/>
      <c r="BX242" s="135" t="n"/>
      <c r="BY242" s="135" t="n"/>
      <c r="BZ242" s="135" t="n"/>
      <c r="CA242" s="135" t="n"/>
      <c r="CB242" s="135" t="n"/>
      <c r="CC242" s="135" t="n"/>
      <c r="CD242" s="135" t="n"/>
      <c r="CE242" s="135" t="n"/>
      <c r="CF242" s="135" t="n"/>
      <c r="CG242" s="135" t="n"/>
      <c r="CH242" s="135" t="n"/>
      <c r="CI242" s="135" t="n"/>
      <c r="CJ242" s="135" t="n"/>
      <c r="CK242" s="135" t="n"/>
      <c r="CL242" s="135" t="n"/>
      <c r="CM242" s="135" t="n"/>
      <c r="CN242" s="135" t="n"/>
      <c r="CO242" s="135" t="n"/>
      <c r="CP242" s="135" t="n"/>
      <c r="CQ242" s="135" t="n"/>
      <c r="CR242" s="135" t="n"/>
      <c r="CU242" s="36" t="n"/>
      <c r="CV242" s="36" t="n"/>
      <c r="CW242" s="36" t="n"/>
      <c r="CX242" s="36" t="n"/>
      <c r="CY242" s="36" t="n"/>
      <c r="CZ242" s="36" t="n"/>
      <c r="DA242" s="36" t="n"/>
      <c r="DB242" s="36" t="n"/>
      <c r="DC242" s="36" t="n"/>
      <c r="DD242" s="36" t="n"/>
      <c r="DE242" s="36" t="n"/>
      <c r="DF242" s="36" t="n"/>
      <c r="DG242" s="36" t="n"/>
      <c r="DH242" s="36" t="n"/>
      <c r="DI242" s="36" t="n"/>
      <c r="DJ242" s="36" t="n"/>
      <c r="DK242" s="36" t="n"/>
      <c r="DL242" s="36" t="n"/>
      <c r="DM242" s="36" t="n"/>
      <c r="DN242" s="36" t="n"/>
      <c r="DO242" s="36" t="n"/>
      <c r="DP242" s="36" t="n"/>
      <c r="DQ242" s="36" t="n"/>
      <c r="DR242" s="36" t="n"/>
      <c r="DS242" s="36" t="n"/>
      <c r="DT242" s="36" t="n"/>
      <c r="DU242" s="36" t="n"/>
      <c r="DV242" s="36" t="n"/>
      <c r="DW242" s="36" t="n"/>
      <c r="DX242" s="36" t="n"/>
      <c r="DY242" s="36" t="n"/>
      <c r="DZ242" s="36" t="n"/>
      <c r="EA242" s="36" t="n"/>
      <c r="EB242" s="36" t="n"/>
      <c r="EC242" s="36" t="n"/>
      <c r="ED242" s="36" t="n"/>
      <c r="EE242" s="36" t="n"/>
      <c r="EF242" s="36" t="n"/>
      <c r="EG242" s="36" t="n"/>
      <c r="EH242" s="36" t="n"/>
      <c r="EI242" s="36" t="n"/>
      <c r="EJ242" s="36" t="n"/>
      <c r="EK242" s="36" t="n"/>
      <c r="EL242" s="36" t="n"/>
      <c r="EM242" s="36" t="n"/>
      <c r="EN242" s="36" t="n"/>
    </row>
    <row r="243">
      <c r="A243" s="36" t="n"/>
      <c r="B243" s="36" t="n"/>
      <c r="C243" s="144" t="n"/>
      <c r="D243" s="144" t="n"/>
      <c r="E243" s="135" t="n"/>
      <c r="F243" s="135" t="n"/>
      <c r="G243" s="135" t="n"/>
      <c r="H243" s="135" t="n"/>
      <c r="I243" s="135" t="n"/>
      <c r="J243" s="135" t="n"/>
      <c r="K243" s="135" t="n"/>
      <c r="L243" s="135" t="n"/>
      <c r="M243" s="135" t="n"/>
      <c r="N243" s="135" t="n"/>
      <c r="O243" s="135" t="n"/>
      <c r="P243" s="135" t="n"/>
      <c r="Q243" s="135" t="n"/>
      <c r="R243" s="135" t="n"/>
      <c r="S243" s="135" t="n"/>
      <c r="T243" s="135" t="n"/>
      <c r="U243" s="135" t="n"/>
      <c r="V243" s="135" t="n"/>
      <c r="W243" s="135" t="n"/>
      <c r="X243" s="135" t="n"/>
      <c r="Y243" s="135" t="n"/>
      <c r="Z243" s="135" t="n"/>
      <c r="AA243" s="135" t="n"/>
      <c r="AB243" s="135" t="n"/>
      <c r="AC243" s="135" t="n"/>
      <c r="AD243" s="135" t="n"/>
      <c r="AE243" s="135" t="n"/>
      <c r="AF243" s="135" t="n"/>
      <c r="AG243" s="135" t="n"/>
      <c r="AH243" s="135" t="n"/>
      <c r="AI243" s="135" t="n"/>
      <c r="AJ243" s="135" t="n"/>
      <c r="AK243" s="135" t="n"/>
      <c r="AL243" s="135" t="n"/>
      <c r="AM243" s="135" t="n"/>
      <c r="AN243" s="135" t="n"/>
      <c r="AO243" s="135" t="n"/>
      <c r="AP243" s="135" t="n"/>
      <c r="AQ243" s="135" t="n"/>
      <c r="AR243" s="135" t="n"/>
      <c r="AS243" s="135" t="n"/>
      <c r="AT243" s="135" t="n"/>
      <c r="AU243" s="135" t="n"/>
      <c r="AV243" s="135" t="n"/>
      <c r="AW243" s="135" t="n"/>
      <c r="AX243" s="135" t="n"/>
      <c r="AY243" s="135" t="n"/>
      <c r="AZ243" s="135" t="n"/>
      <c r="BA243" s="135" t="n"/>
      <c r="BB243" s="135" t="n"/>
      <c r="BC243" s="135" t="n"/>
      <c r="BD243" s="135" t="n"/>
      <c r="BE243" s="135" t="n"/>
      <c r="BF243" s="135" t="n"/>
      <c r="BG243" s="135" t="n"/>
      <c r="BH243" s="135" t="n"/>
      <c r="BI243" s="135" t="n"/>
      <c r="BJ243" s="135" t="n"/>
      <c r="BK243" s="135" t="n"/>
      <c r="BL243" s="135" t="n"/>
      <c r="BM243" s="135" t="n"/>
      <c r="BN243" s="135" t="n"/>
      <c r="BO243" s="135" t="n"/>
      <c r="BP243" s="135" t="n"/>
      <c r="BQ243" s="135" t="n"/>
      <c r="BR243" s="135" t="n"/>
      <c r="BS243" s="135" t="n"/>
      <c r="BT243" s="135" t="n"/>
      <c r="BU243" s="135" t="n"/>
      <c r="BV243" s="135" t="n"/>
      <c r="BW243" s="135" t="n"/>
      <c r="BX243" s="135" t="n"/>
      <c r="BY243" s="135" t="n"/>
      <c r="BZ243" s="135" t="n"/>
      <c r="CA243" s="135" t="n"/>
      <c r="CB243" s="135" t="n"/>
      <c r="CC243" s="135" t="n"/>
      <c r="CD243" s="135" t="n"/>
      <c r="CE243" s="135" t="n"/>
      <c r="CF243" s="135" t="n"/>
      <c r="CG243" s="135" t="n"/>
      <c r="CH243" s="135" t="n"/>
      <c r="CI243" s="135" t="n"/>
      <c r="CJ243" s="135" t="n"/>
      <c r="CK243" s="135" t="n"/>
      <c r="CL243" s="135" t="n"/>
      <c r="CM243" s="135" t="n"/>
      <c r="CN243" s="135" t="n"/>
      <c r="CO243" s="135" t="n"/>
      <c r="CP243" s="135" t="n"/>
      <c r="CQ243" s="135" t="n"/>
      <c r="CR243" s="135" t="n"/>
      <c r="CU243" s="36" t="n"/>
      <c r="CV243" s="36" t="n"/>
      <c r="CW243" s="36" t="n"/>
      <c r="CX243" s="36" t="n"/>
      <c r="CY243" s="36" t="n"/>
      <c r="CZ243" s="36" t="n"/>
      <c r="DA243" s="36" t="n"/>
      <c r="DB243" s="36" t="n"/>
      <c r="DC243" s="36" t="n"/>
      <c r="DD243" s="36" t="n"/>
      <c r="DE243" s="36" t="n"/>
      <c r="DF243" s="36" t="n"/>
      <c r="DG243" s="36" t="n"/>
      <c r="DH243" s="36" t="n"/>
      <c r="DI243" s="36" t="n"/>
      <c r="DJ243" s="36" t="n"/>
      <c r="DK243" s="36" t="n"/>
      <c r="DL243" s="36" t="n"/>
      <c r="DM243" s="36" t="n"/>
      <c r="DN243" s="36" t="n"/>
      <c r="DO243" s="36" t="n"/>
      <c r="DP243" s="36" t="n"/>
      <c r="DQ243" s="36" t="n"/>
      <c r="DR243" s="36" t="n"/>
      <c r="DS243" s="36" t="n"/>
      <c r="DT243" s="36" t="n"/>
      <c r="DU243" s="36" t="n"/>
      <c r="DV243" s="36" t="n"/>
      <c r="DW243" s="36" t="n"/>
      <c r="DX243" s="36" t="n"/>
      <c r="DY243" s="36" t="n"/>
      <c r="DZ243" s="36" t="n"/>
      <c r="EA243" s="36" t="n"/>
      <c r="EB243" s="36" t="n"/>
      <c r="EC243" s="36" t="n"/>
      <c r="ED243" s="36" t="n"/>
      <c r="EE243" s="36" t="n"/>
      <c r="EF243" s="36" t="n"/>
      <c r="EG243" s="36" t="n"/>
      <c r="EH243" s="36" t="n"/>
      <c r="EI243" s="36" t="n"/>
      <c r="EJ243" s="36" t="n"/>
      <c r="EK243" s="36" t="n"/>
      <c r="EL243" s="36" t="n"/>
      <c r="EM243" s="36" t="n"/>
      <c r="EN243" s="36" t="n"/>
    </row>
    <row r="244">
      <c r="A244" s="36" t="n"/>
      <c r="B244" s="36" t="n"/>
      <c r="C244" s="144" t="n"/>
      <c r="D244" s="144" t="n"/>
      <c r="E244" s="135" t="n"/>
      <c r="F244" s="135" t="n"/>
      <c r="G244" s="135" t="n"/>
      <c r="H244" s="135" t="n"/>
      <c r="I244" s="135" t="n"/>
      <c r="J244" s="135" t="n"/>
      <c r="K244" s="135" t="n"/>
      <c r="L244" s="135" t="n"/>
      <c r="M244" s="135" t="n"/>
      <c r="N244" s="135" t="n"/>
      <c r="O244" s="135" t="n"/>
      <c r="P244" s="135" t="n"/>
      <c r="Q244" s="135" t="n"/>
      <c r="R244" s="135" t="n"/>
      <c r="S244" s="135" t="n"/>
      <c r="T244" s="135" t="n"/>
      <c r="U244" s="135" t="n"/>
      <c r="V244" s="135" t="n"/>
      <c r="W244" s="135" t="n"/>
      <c r="X244" s="135" t="n"/>
      <c r="Y244" s="135" t="n"/>
      <c r="Z244" s="135" t="n"/>
      <c r="AA244" s="135" t="n"/>
      <c r="AB244" s="135" t="n"/>
      <c r="AC244" s="135" t="n"/>
      <c r="AD244" s="135" t="n"/>
      <c r="AE244" s="135" t="n"/>
      <c r="AF244" s="135" t="n"/>
      <c r="AG244" s="135" t="n"/>
      <c r="AH244" s="135" t="n"/>
      <c r="AI244" s="135" t="n"/>
      <c r="AJ244" s="135" t="n"/>
      <c r="AK244" s="135" t="n"/>
      <c r="AL244" s="135" t="n"/>
      <c r="AM244" s="135" t="n"/>
      <c r="AN244" s="135" t="n"/>
      <c r="AO244" s="135" t="n"/>
      <c r="AP244" s="135" t="n"/>
      <c r="AQ244" s="135" t="n"/>
      <c r="AR244" s="135" t="n"/>
      <c r="AS244" s="135" t="n"/>
      <c r="AT244" s="135" t="n"/>
      <c r="AU244" s="135" t="n"/>
      <c r="AV244" s="135" t="n"/>
      <c r="AW244" s="135" t="n"/>
      <c r="AX244" s="135" t="n"/>
      <c r="AY244" s="135" t="n"/>
      <c r="AZ244" s="135" t="n"/>
      <c r="BA244" s="135" t="n"/>
      <c r="BB244" s="135" t="n"/>
      <c r="BC244" s="135" t="n"/>
      <c r="BD244" s="135" t="n"/>
      <c r="BE244" s="135" t="n"/>
      <c r="BF244" s="135" t="n"/>
      <c r="BG244" s="135" t="n"/>
      <c r="BH244" s="135" t="n"/>
      <c r="BI244" s="135" t="n"/>
      <c r="BJ244" s="135" t="n"/>
      <c r="BK244" s="135" t="n"/>
      <c r="BL244" s="135" t="n"/>
      <c r="BM244" s="135" t="n"/>
      <c r="BN244" s="135" t="n"/>
      <c r="BO244" s="135" t="n"/>
      <c r="BP244" s="135" t="n"/>
      <c r="BQ244" s="135" t="n"/>
      <c r="BR244" s="135" t="n"/>
      <c r="BS244" s="135" t="n"/>
      <c r="BT244" s="135" t="n"/>
      <c r="BU244" s="135" t="n"/>
      <c r="BV244" s="135" t="n"/>
      <c r="BW244" s="135" t="n"/>
      <c r="BX244" s="135" t="n"/>
      <c r="BY244" s="135" t="n"/>
      <c r="BZ244" s="135" t="n"/>
      <c r="CA244" s="135" t="n"/>
      <c r="CB244" s="135" t="n"/>
      <c r="CC244" s="135" t="n"/>
      <c r="CD244" s="135" t="n"/>
      <c r="CE244" s="135" t="n"/>
      <c r="CF244" s="135" t="n"/>
      <c r="CG244" s="135" t="n"/>
      <c r="CH244" s="135" t="n"/>
      <c r="CI244" s="135" t="n"/>
      <c r="CJ244" s="135" t="n"/>
      <c r="CK244" s="135" t="n"/>
      <c r="CL244" s="135" t="n"/>
      <c r="CM244" s="135" t="n"/>
      <c r="CN244" s="135" t="n"/>
      <c r="CO244" s="135" t="n"/>
      <c r="CP244" s="135" t="n"/>
      <c r="CQ244" s="135" t="n"/>
      <c r="CR244" s="135" t="n"/>
      <c r="CU244" s="36" t="n"/>
      <c r="CV244" s="36" t="n"/>
      <c r="CW244" s="36" t="n"/>
      <c r="CX244" s="36" t="n"/>
      <c r="CY244" s="36" t="n"/>
      <c r="CZ244" s="36" t="n"/>
      <c r="DA244" s="36" t="n"/>
      <c r="DB244" s="36" t="n"/>
      <c r="DC244" s="36" t="n"/>
      <c r="DD244" s="36" t="n"/>
      <c r="DE244" s="36" t="n"/>
      <c r="DF244" s="36" t="n"/>
      <c r="DG244" s="36" t="n"/>
      <c r="DH244" s="36" t="n"/>
      <c r="DI244" s="36" t="n"/>
      <c r="DJ244" s="36" t="n"/>
      <c r="DK244" s="36" t="n"/>
      <c r="DL244" s="36" t="n"/>
      <c r="DM244" s="36" t="n"/>
      <c r="DN244" s="36" t="n"/>
      <c r="DO244" s="36" t="n"/>
      <c r="DP244" s="36" t="n"/>
      <c r="DQ244" s="36" t="n"/>
      <c r="DR244" s="36" t="n"/>
      <c r="DS244" s="36" t="n"/>
      <c r="DT244" s="36" t="n"/>
      <c r="DU244" s="36" t="n"/>
      <c r="DV244" s="36" t="n"/>
      <c r="DW244" s="36" t="n"/>
      <c r="DX244" s="36" t="n"/>
      <c r="DY244" s="36" t="n"/>
      <c r="DZ244" s="36" t="n"/>
      <c r="EA244" s="36" t="n"/>
      <c r="EB244" s="36" t="n"/>
      <c r="EC244" s="36" t="n"/>
      <c r="ED244" s="36" t="n"/>
      <c r="EE244" s="36" t="n"/>
      <c r="EF244" s="36" t="n"/>
      <c r="EG244" s="36" t="n"/>
      <c r="EH244" s="36" t="n"/>
      <c r="EI244" s="36" t="n"/>
      <c r="EJ244" s="36" t="n"/>
      <c r="EK244" s="36" t="n"/>
      <c r="EL244" s="36" t="n"/>
      <c r="EM244" s="36" t="n"/>
      <c r="EN244" s="36" t="n"/>
    </row>
    <row r="245">
      <c r="A245" s="36" t="n"/>
      <c r="B245" s="36" t="n"/>
      <c r="C245" s="144" t="n"/>
      <c r="D245" s="144" t="n"/>
      <c r="E245" s="135" t="n"/>
      <c r="F245" s="135" t="n"/>
      <c r="G245" s="135" t="n"/>
      <c r="H245" s="135" t="n"/>
      <c r="I245" s="135" t="n"/>
      <c r="J245" s="135" t="n"/>
      <c r="K245" s="135" t="n"/>
      <c r="L245" s="135" t="n"/>
      <c r="M245" s="135" t="n"/>
      <c r="N245" s="135" t="n"/>
      <c r="O245" s="135" t="n"/>
      <c r="P245" s="135" t="n"/>
      <c r="Q245" s="135" t="n"/>
      <c r="R245" s="135" t="n"/>
      <c r="S245" s="135" t="n"/>
      <c r="T245" s="135" t="n"/>
      <c r="U245" s="135" t="n"/>
      <c r="V245" s="135" t="n"/>
      <c r="W245" s="135" t="n"/>
      <c r="X245" s="135" t="n"/>
      <c r="Y245" s="135" t="n"/>
      <c r="Z245" s="135" t="n"/>
      <c r="AA245" s="135" t="n"/>
      <c r="AB245" s="135" t="n"/>
      <c r="AC245" s="135" t="n"/>
      <c r="AD245" s="135" t="n"/>
      <c r="AE245" s="135" t="n"/>
      <c r="AF245" s="135" t="n"/>
      <c r="AG245" s="135" t="n"/>
      <c r="AH245" s="135" t="n"/>
      <c r="AI245" s="135" t="n"/>
      <c r="AJ245" s="135" t="n"/>
      <c r="AK245" s="135" t="n"/>
      <c r="AL245" s="135" t="n"/>
      <c r="AM245" s="135" t="n"/>
      <c r="AN245" s="135" t="n"/>
      <c r="AO245" s="135" t="n"/>
      <c r="AP245" s="135" t="n"/>
      <c r="AQ245" s="135" t="n"/>
      <c r="AR245" s="135" t="n"/>
      <c r="AS245" s="135" t="n"/>
      <c r="AT245" s="135" t="n"/>
      <c r="AU245" s="135" t="n"/>
      <c r="AV245" s="135" t="n"/>
      <c r="AW245" s="135" t="n"/>
      <c r="AX245" s="135" t="n"/>
      <c r="AY245" s="135" t="n"/>
      <c r="AZ245" s="135" t="n"/>
      <c r="BA245" s="135" t="n"/>
      <c r="BB245" s="135" t="n"/>
      <c r="BC245" s="135" t="n"/>
      <c r="BD245" s="135" t="n"/>
      <c r="BE245" s="135" t="n"/>
      <c r="BF245" s="135" t="n"/>
      <c r="BG245" s="135" t="n"/>
      <c r="BH245" s="135" t="n"/>
      <c r="BI245" s="135" t="n"/>
      <c r="BJ245" s="135" t="n"/>
      <c r="BK245" s="135" t="n"/>
      <c r="BL245" s="135" t="n"/>
      <c r="BM245" s="135" t="n"/>
      <c r="BN245" s="135" t="n"/>
      <c r="BO245" s="135" t="n"/>
      <c r="BP245" s="135" t="n"/>
      <c r="BQ245" s="135" t="n"/>
      <c r="BR245" s="135" t="n"/>
      <c r="BS245" s="135" t="n"/>
      <c r="BT245" s="135" t="n"/>
      <c r="BU245" s="135" t="n"/>
      <c r="BV245" s="135" t="n"/>
      <c r="BW245" s="135" t="n"/>
      <c r="BX245" s="135" t="n"/>
      <c r="BY245" s="135" t="n"/>
      <c r="BZ245" s="135" t="n"/>
      <c r="CA245" s="135" t="n"/>
      <c r="CB245" s="135" t="n"/>
      <c r="CC245" s="135" t="n"/>
      <c r="CD245" s="135" t="n"/>
      <c r="CE245" s="135" t="n"/>
      <c r="CF245" s="135" t="n"/>
      <c r="CG245" s="135" t="n"/>
      <c r="CH245" s="135" t="n"/>
      <c r="CI245" s="135" t="n"/>
      <c r="CJ245" s="135" t="n"/>
      <c r="CK245" s="135" t="n"/>
      <c r="CL245" s="135" t="n"/>
      <c r="CM245" s="135" t="n"/>
      <c r="CN245" s="135" t="n"/>
      <c r="CO245" s="135" t="n"/>
      <c r="CP245" s="135" t="n"/>
      <c r="CQ245" s="135" t="n"/>
      <c r="CR245" s="135" t="n"/>
      <c r="CU245" s="36" t="n"/>
      <c r="CV245" s="36" t="n"/>
      <c r="CW245" s="36" t="n"/>
      <c r="CX245" s="36" t="n"/>
      <c r="CY245" s="36" t="n"/>
      <c r="CZ245" s="36" t="n"/>
      <c r="DA245" s="36" t="n"/>
      <c r="DB245" s="36" t="n"/>
      <c r="DC245" s="36" t="n"/>
      <c r="DD245" s="36" t="n"/>
      <c r="DE245" s="36" t="n"/>
      <c r="DF245" s="36" t="n"/>
      <c r="DG245" s="36" t="n"/>
      <c r="DH245" s="36" t="n"/>
      <c r="DI245" s="36" t="n"/>
      <c r="DJ245" s="36" t="n"/>
      <c r="DK245" s="36" t="n"/>
      <c r="DL245" s="36" t="n"/>
      <c r="DM245" s="36" t="n"/>
      <c r="DN245" s="36" t="n"/>
      <c r="DO245" s="36" t="n"/>
      <c r="DP245" s="36" t="n"/>
      <c r="DQ245" s="36" t="n"/>
      <c r="DR245" s="36" t="n"/>
      <c r="DS245" s="36" t="n"/>
      <c r="DT245" s="36" t="n"/>
      <c r="DU245" s="36" t="n"/>
      <c r="DV245" s="36" t="n"/>
      <c r="DW245" s="36" t="n"/>
      <c r="DX245" s="36" t="n"/>
      <c r="DY245" s="36" t="n"/>
      <c r="DZ245" s="36" t="n"/>
      <c r="EA245" s="36" t="n"/>
      <c r="EB245" s="36" t="n"/>
      <c r="EC245" s="36" t="n"/>
      <c r="ED245" s="36" t="n"/>
      <c r="EE245" s="36" t="n"/>
      <c r="EF245" s="36" t="n"/>
      <c r="EG245" s="36" t="n"/>
      <c r="EH245" s="36" t="n"/>
      <c r="EI245" s="36" t="n"/>
      <c r="EJ245" s="36" t="n"/>
      <c r="EK245" s="36" t="n"/>
      <c r="EL245" s="36" t="n"/>
      <c r="EM245" s="36" t="n"/>
      <c r="EN245" s="36" t="n"/>
    </row>
    <row r="246">
      <c r="A246" s="36" t="n"/>
      <c r="B246" s="36" t="n"/>
      <c r="C246" s="144" t="n"/>
      <c r="D246" s="144" t="n"/>
      <c r="E246" s="135" t="n"/>
      <c r="F246" s="135" t="n"/>
      <c r="G246" s="135" t="n"/>
      <c r="H246" s="135" t="n"/>
      <c r="I246" s="135" t="n"/>
      <c r="J246" s="135" t="n"/>
      <c r="K246" s="135" t="n"/>
      <c r="L246" s="135" t="n"/>
      <c r="M246" s="135" t="n"/>
      <c r="N246" s="135" t="n"/>
      <c r="O246" s="135" t="n"/>
      <c r="P246" s="135" t="n"/>
      <c r="Q246" s="135" t="n"/>
      <c r="R246" s="135" t="n"/>
      <c r="S246" s="135" t="n"/>
      <c r="T246" s="135" t="n"/>
      <c r="U246" s="135" t="n"/>
      <c r="V246" s="135" t="n"/>
      <c r="W246" s="135" t="n"/>
      <c r="X246" s="135" t="n"/>
      <c r="Y246" s="135" t="n"/>
      <c r="Z246" s="135" t="n"/>
      <c r="AA246" s="135" t="n"/>
      <c r="AB246" s="135" t="n"/>
      <c r="AC246" s="135" t="n"/>
      <c r="AD246" s="135" t="n"/>
      <c r="AE246" s="135" t="n"/>
      <c r="AF246" s="135" t="n"/>
      <c r="AG246" s="135" t="n"/>
      <c r="AH246" s="135" t="n"/>
      <c r="AI246" s="135" t="n"/>
      <c r="AJ246" s="135" t="n"/>
      <c r="AK246" s="135" t="n"/>
      <c r="AL246" s="135" t="n"/>
      <c r="AM246" s="135" t="n"/>
      <c r="AN246" s="135" t="n"/>
      <c r="AO246" s="135" t="n"/>
      <c r="AP246" s="135" t="n"/>
      <c r="AQ246" s="135" t="n"/>
      <c r="AR246" s="135" t="n"/>
      <c r="AS246" s="135" t="n"/>
      <c r="AT246" s="135" t="n"/>
      <c r="AU246" s="135" t="n"/>
      <c r="AV246" s="135" t="n"/>
      <c r="AW246" s="135" t="n"/>
      <c r="AX246" s="135" t="n"/>
      <c r="AY246" s="135" t="n"/>
      <c r="AZ246" s="135" t="n"/>
      <c r="BA246" s="135" t="n"/>
      <c r="BB246" s="135" t="n"/>
      <c r="BC246" s="135" t="n"/>
      <c r="BD246" s="135" t="n"/>
      <c r="BE246" s="135" t="n"/>
      <c r="BF246" s="135" t="n"/>
      <c r="BG246" s="135" t="n"/>
      <c r="BH246" s="135" t="n"/>
      <c r="BI246" s="135" t="n"/>
      <c r="BJ246" s="135" t="n"/>
      <c r="BK246" s="135" t="n"/>
      <c r="BL246" s="135" t="n"/>
      <c r="BM246" s="135" t="n"/>
      <c r="BN246" s="135" t="n"/>
      <c r="BO246" s="135" t="n"/>
      <c r="BP246" s="135" t="n"/>
      <c r="BQ246" s="135" t="n"/>
      <c r="BR246" s="135" t="n"/>
      <c r="BS246" s="135" t="n"/>
      <c r="BT246" s="135" t="n"/>
      <c r="BU246" s="135" t="n"/>
      <c r="BV246" s="135" t="n"/>
      <c r="BW246" s="135" t="n"/>
      <c r="BX246" s="135" t="n"/>
      <c r="BY246" s="135" t="n"/>
      <c r="BZ246" s="135" t="n"/>
      <c r="CA246" s="135" t="n"/>
      <c r="CB246" s="135" t="n"/>
      <c r="CC246" s="135" t="n"/>
      <c r="CD246" s="135" t="n"/>
      <c r="CE246" s="135" t="n"/>
      <c r="CF246" s="135" t="n"/>
      <c r="CG246" s="135" t="n"/>
      <c r="CH246" s="135" t="n"/>
      <c r="CI246" s="135" t="n"/>
      <c r="CJ246" s="135" t="n"/>
      <c r="CK246" s="135" t="n"/>
      <c r="CL246" s="135" t="n"/>
      <c r="CM246" s="135" t="n"/>
      <c r="CN246" s="135" t="n"/>
      <c r="CO246" s="135" t="n"/>
      <c r="CP246" s="135" t="n"/>
      <c r="CQ246" s="135" t="n"/>
      <c r="CR246" s="135" t="n"/>
      <c r="CU246" s="36" t="n"/>
      <c r="CV246" s="36" t="n"/>
      <c r="CW246" s="36" t="n"/>
      <c r="CX246" s="36" t="n"/>
      <c r="CY246" s="36" t="n"/>
      <c r="CZ246" s="36" t="n"/>
      <c r="DA246" s="36" t="n"/>
      <c r="DB246" s="36" t="n"/>
      <c r="DC246" s="36" t="n"/>
      <c r="DD246" s="36" t="n"/>
      <c r="DE246" s="36" t="n"/>
      <c r="DF246" s="36" t="n"/>
      <c r="DG246" s="36" t="n"/>
      <c r="DH246" s="36" t="n"/>
      <c r="DI246" s="36" t="n"/>
      <c r="DJ246" s="36" t="n"/>
      <c r="DK246" s="36" t="n"/>
      <c r="DL246" s="36" t="n"/>
      <c r="DM246" s="36" t="n"/>
      <c r="DN246" s="36" t="n"/>
      <c r="DO246" s="36" t="n"/>
      <c r="DP246" s="36" t="n"/>
      <c r="DQ246" s="36" t="n"/>
      <c r="DR246" s="36" t="n"/>
      <c r="DS246" s="36" t="n"/>
      <c r="DT246" s="36" t="n"/>
      <c r="DU246" s="36" t="n"/>
      <c r="DV246" s="36" t="n"/>
      <c r="DW246" s="36" t="n"/>
      <c r="DX246" s="36" t="n"/>
      <c r="DY246" s="36" t="n"/>
      <c r="DZ246" s="36" t="n"/>
      <c r="EA246" s="36" t="n"/>
      <c r="EB246" s="36" t="n"/>
      <c r="EC246" s="36" t="n"/>
      <c r="ED246" s="36" t="n"/>
      <c r="EE246" s="36" t="n"/>
      <c r="EF246" s="36" t="n"/>
      <c r="EG246" s="36" t="n"/>
      <c r="EH246" s="36" t="n"/>
      <c r="EI246" s="36" t="n"/>
      <c r="EJ246" s="36" t="n"/>
      <c r="EK246" s="36" t="n"/>
      <c r="EL246" s="36" t="n"/>
      <c r="EM246" s="36" t="n"/>
      <c r="EN246" s="36" t="n"/>
    </row>
    <row r="247">
      <c r="A247" s="36" t="n"/>
      <c r="B247" s="36" t="n"/>
      <c r="C247" s="144" t="n"/>
      <c r="D247" s="144" t="n"/>
      <c r="E247" s="135" t="n"/>
      <c r="F247" s="135" t="n"/>
      <c r="G247" s="135" t="n"/>
      <c r="H247" s="135" t="n"/>
      <c r="I247" s="135" t="n"/>
      <c r="J247" s="135" t="n"/>
      <c r="K247" s="135" t="n"/>
      <c r="L247" s="135" t="n"/>
      <c r="M247" s="135" t="n"/>
      <c r="N247" s="135" t="n"/>
      <c r="O247" s="135" t="n"/>
      <c r="P247" s="135" t="n"/>
      <c r="Q247" s="135" t="n"/>
      <c r="R247" s="135" t="n"/>
      <c r="S247" s="135" t="n"/>
      <c r="T247" s="135" t="n"/>
      <c r="U247" s="135" t="n"/>
      <c r="V247" s="135" t="n"/>
      <c r="W247" s="135" t="n"/>
      <c r="X247" s="135" t="n"/>
      <c r="Y247" s="135" t="n"/>
      <c r="Z247" s="135" t="n"/>
      <c r="AA247" s="135" t="n"/>
      <c r="AB247" s="135" t="n"/>
      <c r="AC247" s="135" t="n"/>
      <c r="AD247" s="135" t="n"/>
      <c r="AE247" s="135" t="n"/>
      <c r="AF247" s="135" t="n"/>
      <c r="AG247" s="135" t="n"/>
      <c r="AH247" s="135" t="n"/>
      <c r="AI247" s="135" t="n"/>
      <c r="AJ247" s="135" t="n"/>
      <c r="AK247" s="135" t="n"/>
      <c r="AL247" s="135" t="n"/>
      <c r="AM247" s="135" t="n"/>
      <c r="AN247" s="135" t="n"/>
      <c r="AO247" s="135" t="n"/>
      <c r="AP247" s="135" t="n"/>
      <c r="AQ247" s="135" t="n"/>
      <c r="AR247" s="135" t="n"/>
      <c r="AS247" s="135" t="n"/>
      <c r="AT247" s="135" t="n"/>
      <c r="AU247" s="135" t="n"/>
      <c r="AV247" s="135" t="n"/>
      <c r="AW247" s="135" t="n"/>
      <c r="AX247" s="135" t="n"/>
      <c r="AY247" s="135" t="n"/>
      <c r="AZ247" s="135" t="n"/>
      <c r="BA247" s="135" t="n"/>
      <c r="BB247" s="135" t="n"/>
      <c r="BC247" s="135" t="n"/>
      <c r="BD247" s="135" t="n"/>
      <c r="BE247" s="135" t="n"/>
      <c r="BF247" s="135" t="n"/>
      <c r="BG247" s="135" t="n"/>
      <c r="BH247" s="135" t="n"/>
      <c r="BI247" s="135" t="n"/>
      <c r="BJ247" s="135" t="n"/>
      <c r="BK247" s="135" t="n"/>
      <c r="BL247" s="135" t="n"/>
      <c r="BM247" s="135" t="n"/>
      <c r="BN247" s="135" t="n"/>
      <c r="BO247" s="135" t="n"/>
      <c r="BP247" s="135" t="n"/>
      <c r="BQ247" s="135" t="n"/>
      <c r="BR247" s="135" t="n"/>
      <c r="BS247" s="135" t="n"/>
      <c r="BT247" s="135" t="n"/>
      <c r="BU247" s="135" t="n"/>
      <c r="BV247" s="135" t="n"/>
      <c r="BW247" s="135" t="n"/>
      <c r="BX247" s="135" t="n"/>
      <c r="BY247" s="135" t="n"/>
      <c r="BZ247" s="135" t="n"/>
      <c r="CA247" s="135" t="n"/>
      <c r="CB247" s="135" t="n"/>
      <c r="CC247" s="135" t="n"/>
      <c r="CD247" s="135" t="n"/>
      <c r="CE247" s="135" t="n"/>
      <c r="CF247" s="135" t="n"/>
      <c r="CG247" s="135" t="n"/>
      <c r="CH247" s="135" t="n"/>
      <c r="CI247" s="135" t="n"/>
      <c r="CJ247" s="135" t="n"/>
      <c r="CK247" s="135" t="n"/>
      <c r="CL247" s="135" t="n"/>
      <c r="CM247" s="135" t="n"/>
      <c r="CN247" s="135" t="n"/>
      <c r="CO247" s="135" t="n"/>
      <c r="CP247" s="135" t="n"/>
      <c r="CQ247" s="135" t="n"/>
      <c r="CR247" s="135" t="n"/>
      <c r="CU247" s="36" t="n"/>
      <c r="CV247" s="36" t="n"/>
      <c r="CW247" s="36" t="n"/>
      <c r="CX247" s="36" t="n"/>
      <c r="CY247" s="36" t="n"/>
      <c r="CZ247" s="36" t="n"/>
      <c r="DA247" s="36" t="n"/>
      <c r="DB247" s="36" t="n"/>
      <c r="DC247" s="36" t="n"/>
      <c r="DD247" s="36" t="n"/>
      <c r="DE247" s="36" t="n"/>
      <c r="DF247" s="36" t="n"/>
      <c r="DG247" s="36" t="n"/>
      <c r="DH247" s="36" t="n"/>
      <c r="DI247" s="36" t="n"/>
      <c r="DJ247" s="36" t="n"/>
      <c r="DK247" s="36" t="n"/>
      <c r="DL247" s="36" t="n"/>
      <c r="DM247" s="36" t="n"/>
      <c r="DN247" s="36" t="n"/>
      <c r="DO247" s="36" t="n"/>
      <c r="DP247" s="36" t="n"/>
      <c r="DQ247" s="36" t="n"/>
      <c r="DR247" s="36" t="n"/>
      <c r="DS247" s="36" t="n"/>
      <c r="DT247" s="36" t="n"/>
      <c r="DU247" s="36" t="n"/>
      <c r="DV247" s="36" t="n"/>
      <c r="DW247" s="36" t="n"/>
      <c r="DX247" s="36" t="n"/>
      <c r="DY247" s="36" t="n"/>
      <c r="DZ247" s="36" t="n"/>
      <c r="EA247" s="36" t="n"/>
      <c r="EB247" s="36" t="n"/>
      <c r="EC247" s="36" t="n"/>
      <c r="ED247" s="36" t="n"/>
      <c r="EE247" s="36" t="n"/>
      <c r="EF247" s="36" t="n"/>
      <c r="EG247" s="36" t="n"/>
      <c r="EH247" s="36" t="n"/>
      <c r="EI247" s="36" t="n"/>
      <c r="EJ247" s="36" t="n"/>
      <c r="EK247" s="36" t="n"/>
      <c r="EL247" s="36" t="n"/>
      <c r="EM247" s="36" t="n"/>
      <c r="EN247" s="36" t="n"/>
    </row>
    <row r="248">
      <c r="A248" s="36" t="n"/>
      <c r="B248" s="36" t="n"/>
      <c r="C248" s="144" t="n"/>
      <c r="D248" s="144" t="n"/>
      <c r="E248" s="135" t="n"/>
      <c r="F248" s="135" t="n"/>
      <c r="G248" s="135" t="n"/>
      <c r="H248" s="135" t="n"/>
      <c r="I248" s="135" t="n"/>
      <c r="J248" s="135" t="n"/>
      <c r="K248" s="135" t="n"/>
      <c r="L248" s="135" t="n"/>
      <c r="M248" s="135" t="n"/>
      <c r="N248" s="135" t="n"/>
      <c r="O248" s="135" t="n"/>
      <c r="P248" s="135" t="n"/>
      <c r="Q248" s="135" t="n"/>
      <c r="R248" s="135" t="n"/>
      <c r="S248" s="135" t="n"/>
      <c r="T248" s="135" t="n"/>
      <c r="U248" s="135" t="n"/>
      <c r="V248" s="135" t="n"/>
      <c r="W248" s="135" t="n"/>
      <c r="X248" s="135" t="n"/>
      <c r="Y248" s="135" t="n"/>
      <c r="Z248" s="135" t="n"/>
      <c r="AA248" s="135" t="n"/>
      <c r="AB248" s="135" t="n"/>
      <c r="AC248" s="135" t="n"/>
      <c r="AD248" s="135" t="n"/>
      <c r="AE248" s="135" t="n"/>
      <c r="AF248" s="135" t="n"/>
      <c r="AG248" s="135" t="n"/>
      <c r="AH248" s="135" t="n"/>
      <c r="AI248" s="135" t="n"/>
      <c r="AJ248" s="135" t="n"/>
      <c r="AK248" s="135" t="n"/>
      <c r="AL248" s="135" t="n"/>
      <c r="AM248" s="135" t="n"/>
      <c r="AN248" s="135" t="n"/>
      <c r="AO248" s="135" t="n"/>
      <c r="AP248" s="135" t="n"/>
      <c r="AQ248" s="135" t="n"/>
      <c r="AR248" s="135" t="n"/>
      <c r="AS248" s="135" t="n"/>
      <c r="AT248" s="135" t="n"/>
      <c r="AU248" s="135" t="n"/>
      <c r="AV248" s="135" t="n"/>
      <c r="AW248" s="135" t="n"/>
      <c r="AX248" s="135" t="n"/>
      <c r="AY248" s="135" t="n"/>
      <c r="AZ248" s="135" t="n"/>
      <c r="BA248" s="135" t="n"/>
      <c r="BB248" s="135" t="n"/>
      <c r="BC248" s="135" t="n"/>
      <c r="BD248" s="135" t="n"/>
      <c r="BE248" s="135" t="n"/>
      <c r="BF248" s="135" t="n"/>
      <c r="BG248" s="135" t="n"/>
      <c r="BH248" s="135" t="n"/>
      <c r="BI248" s="135" t="n"/>
      <c r="BJ248" s="135" t="n"/>
      <c r="BK248" s="135" t="n"/>
      <c r="BL248" s="135" t="n"/>
      <c r="BM248" s="135" t="n"/>
      <c r="BN248" s="135" t="n"/>
      <c r="BO248" s="135" t="n"/>
      <c r="BP248" s="135" t="n"/>
      <c r="BQ248" s="135" t="n"/>
      <c r="BR248" s="135" t="n"/>
      <c r="BS248" s="135" t="n"/>
      <c r="BT248" s="135" t="n"/>
      <c r="BU248" s="135" t="n"/>
      <c r="BV248" s="135" t="n"/>
      <c r="BW248" s="135" t="n"/>
      <c r="BX248" s="135" t="n"/>
      <c r="BY248" s="135" t="n"/>
      <c r="BZ248" s="135" t="n"/>
      <c r="CA248" s="135" t="n"/>
      <c r="CB248" s="135" t="n"/>
      <c r="CC248" s="135" t="n"/>
      <c r="CD248" s="135" t="n"/>
      <c r="CE248" s="135" t="n"/>
      <c r="CF248" s="135" t="n"/>
      <c r="CG248" s="135" t="n"/>
      <c r="CH248" s="135" t="n"/>
      <c r="CI248" s="135" t="n"/>
      <c r="CJ248" s="135" t="n"/>
      <c r="CK248" s="135" t="n"/>
      <c r="CL248" s="135" t="n"/>
      <c r="CM248" s="135" t="n"/>
      <c r="CN248" s="135" t="n"/>
      <c r="CO248" s="135" t="n"/>
      <c r="CP248" s="135" t="n"/>
      <c r="CQ248" s="135" t="n"/>
      <c r="CR248" s="135" t="n"/>
      <c r="CU248" s="36" t="n"/>
      <c r="CV248" s="36" t="n"/>
      <c r="CW248" s="36" t="n"/>
      <c r="CX248" s="36" t="n"/>
      <c r="CY248" s="36" t="n"/>
      <c r="CZ248" s="36" t="n"/>
      <c r="DA248" s="36" t="n"/>
      <c r="DB248" s="36" t="n"/>
      <c r="DC248" s="36" t="n"/>
      <c r="DD248" s="36" t="n"/>
      <c r="DE248" s="36" t="n"/>
      <c r="DF248" s="36" t="n"/>
      <c r="DG248" s="36" t="n"/>
      <c r="DH248" s="36" t="n"/>
      <c r="DI248" s="36" t="n"/>
      <c r="DJ248" s="36" t="n"/>
      <c r="DK248" s="36" t="n"/>
      <c r="DL248" s="36" t="n"/>
      <c r="DM248" s="36" t="n"/>
      <c r="DN248" s="36" t="n"/>
      <c r="DO248" s="36" t="n"/>
      <c r="DP248" s="36" t="n"/>
      <c r="DQ248" s="36" t="n"/>
      <c r="DR248" s="36" t="n"/>
      <c r="DS248" s="36" t="n"/>
      <c r="DT248" s="36" t="n"/>
      <c r="DU248" s="36" t="n"/>
      <c r="DV248" s="36" t="n"/>
      <c r="DW248" s="36" t="n"/>
      <c r="DX248" s="36" t="n"/>
      <c r="DY248" s="36" t="n"/>
      <c r="DZ248" s="36" t="n"/>
      <c r="EA248" s="36" t="n"/>
      <c r="EB248" s="36" t="n"/>
      <c r="EC248" s="36" t="n"/>
      <c r="ED248" s="36" t="n"/>
      <c r="EE248" s="36" t="n"/>
      <c r="EF248" s="36" t="n"/>
      <c r="EG248" s="36" t="n"/>
      <c r="EH248" s="36" t="n"/>
      <c r="EI248" s="36" t="n"/>
      <c r="EJ248" s="36" t="n"/>
      <c r="EK248" s="36" t="n"/>
      <c r="EL248" s="36" t="n"/>
      <c r="EM248" s="36" t="n"/>
      <c r="EN248" s="36" t="n"/>
    </row>
    <row r="249">
      <c r="A249" s="36" t="n"/>
      <c r="B249" s="36" t="n"/>
      <c r="C249" s="144" t="n"/>
      <c r="D249" s="144" t="n"/>
      <c r="E249" s="135" t="n"/>
      <c r="F249" s="135" t="n"/>
      <c r="G249" s="135" t="n"/>
      <c r="H249" s="135" t="n"/>
      <c r="I249" s="135" t="n"/>
      <c r="J249" s="135" t="n"/>
      <c r="K249" s="135" t="n"/>
      <c r="L249" s="135" t="n"/>
      <c r="M249" s="135" t="n"/>
      <c r="N249" s="135" t="n"/>
      <c r="O249" s="135" t="n"/>
      <c r="P249" s="135" t="n"/>
      <c r="Q249" s="135" t="n"/>
      <c r="R249" s="135" t="n"/>
      <c r="S249" s="135" t="n"/>
      <c r="T249" s="135" t="n"/>
      <c r="U249" s="135" t="n"/>
      <c r="V249" s="135" t="n"/>
      <c r="W249" s="135" t="n"/>
      <c r="X249" s="135" t="n"/>
      <c r="Y249" s="135" t="n"/>
      <c r="Z249" s="135" t="n"/>
      <c r="AA249" s="135" t="n"/>
      <c r="AB249" s="135" t="n"/>
      <c r="AC249" s="135" t="n"/>
      <c r="AD249" s="135" t="n"/>
      <c r="AE249" s="135" t="n"/>
      <c r="AF249" s="135" t="n"/>
      <c r="AG249" s="135" t="n"/>
      <c r="AH249" s="135" t="n"/>
      <c r="AI249" s="135" t="n"/>
      <c r="AJ249" s="135" t="n"/>
      <c r="AK249" s="135" t="n"/>
      <c r="AL249" s="135" t="n"/>
      <c r="AM249" s="135" t="n"/>
      <c r="AN249" s="135" t="n"/>
      <c r="AO249" s="135" t="n"/>
      <c r="AP249" s="135" t="n"/>
      <c r="AQ249" s="135" t="n"/>
      <c r="AR249" s="135" t="n"/>
      <c r="AS249" s="135" t="n"/>
      <c r="AT249" s="135" t="n"/>
      <c r="AU249" s="135" t="n"/>
      <c r="AV249" s="135" t="n"/>
      <c r="AW249" s="135" t="n"/>
      <c r="AX249" s="135" t="n"/>
      <c r="AY249" s="135" t="n"/>
      <c r="AZ249" s="135" t="n"/>
      <c r="BA249" s="135" t="n"/>
      <c r="BB249" s="135" t="n"/>
      <c r="BC249" s="135" t="n"/>
      <c r="BD249" s="135" t="n"/>
      <c r="BE249" s="135" t="n"/>
      <c r="BF249" s="135" t="n"/>
      <c r="BG249" s="135" t="n"/>
      <c r="BH249" s="135" t="n"/>
      <c r="BI249" s="135" t="n"/>
      <c r="BJ249" s="135" t="n"/>
      <c r="BK249" s="135" t="n"/>
      <c r="BL249" s="135" t="n"/>
      <c r="BM249" s="135" t="n"/>
      <c r="BN249" s="135" t="n"/>
      <c r="BO249" s="135" t="n"/>
      <c r="BP249" s="135" t="n"/>
      <c r="BQ249" s="135" t="n"/>
      <c r="BR249" s="135" t="n"/>
      <c r="BS249" s="135" t="n"/>
      <c r="BT249" s="135" t="n"/>
      <c r="BU249" s="135" t="n"/>
      <c r="BV249" s="135" t="n"/>
      <c r="BW249" s="135" t="n"/>
      <c r="BX249" s="135" t="n"/>
      <c r="BY249" s="135" t="n"/>
      <c r="BZ249" s="135" t="n"/>
      <c r="CA249" s="135" t="n"/>
      <c r="CB249" s="135" t="n"/>
      <c r="CC249" s="135" t="n"/>
      <c r="CD249" s="135" t="n"/>
      <c r="CE249" s="135" t="n"/>
      <c r="CF249" s="135" t="n"/>
      <c r="CG249" s="135" t="n"/>
      <c r="CH249" s="135" t="n"/>
      <c r="CI249" s="135" t="n"/>
      <c r="CJ249" s="135" t="n"/>
      <c r="CK249" s="135" t="n"/>
      <c r="CL249" s="135" t="n"/>
      <c r="CM249" s="135" t="n"/>
      <c r="CN249" s="135" t="n"/>
      <c r="CO249" s="135" t="n"/>
      <c r="CP249" s="135" t="n"/>
      <c r="CQ249" s="135" t="n"/>
      <c r="CR249" s="135" t="n"/>
      <c r="CU249" s="36" t="n"/>
      <c r="CV249" s="36" t="n"/>
      <c r="CW249" s="36" t="n"/>
      <c r="CX249" s="36" t="n"/>
      <c r="CY249" s="36" t="n"/>
      <c r="CZ249" s="36" t="n"/>
      <c r="DA249" s="36" t="n"/>
      <c r="DB249" s="36" t="n"/>
      <c r="DC249" s="36" t="n"/>
      <c r="DD249" s="36" t="n"/>
      <c r="DE249" s="36" t="n"/>
      <c r="DF249" s="36" t="n"/>
      <c r="DG249" s="36" t="n"/>
      <c r="DH249" s="36" t="n"/>
      <c r="DI249" s="36" t="n"/>
      <c r="DJ249" s="36" t="n"/>
      <c r="DK249" s="36" t="n"/>
      <c r="DL249" s="36" t="n"/>
      <c r="DM249" s="36" t="n"/>
      <c r="DN249" s="36" t="n"/>
      <c r="DO249" s="36" t="n"/>
      <c r="DP249" s="36" t="n"/>
      <c r="DQ249" s="36" t="n"/>
      <c r="DR249" s="36" t="n"/>
      <c r="DS249" s="36" t="n"/>
      <c r="DT249" s="36" t="n"/>
      <c r="DU249" s="36" t="n"/>
      <c r="DV249" s="36" t="n"/>
      <c r="DW249" s="36" t="n"/>
      <c r="DX249" s="36" t="n"/>
      <c r="DY249" s="36" t="n"/>
      <c r="DZ249" s="36" t="n"/>
      <c r="EA249" s="36" t="n"/>
      <c r="EB249" s="36" t="n"/>
      <c r="EC249" s="36" t="n"/>
      <c r="ED249" s="36" t="n"/>
      <c r="EE249" s="36" t="n"/>
      <c r="EF249" s="36" t="n"/>
      <c r="EG249" s="36" t="n"/>
      <c r="EH249" s="36" t="n"/>
      <c r="EI249" s="36" t="n"/>
      <c r="EJ249" s="36" t="n"/>
      <c r="EK249" s="36" t="n"/>
      <c r="EL249" s="36" t="n"/>
      <c r="EM249" s="36" t="n"/>
      <c r="EN249" s="36" t="n"/>
    </row>
    <row r="250">
      <c r="A250" s="36" t="n"/>
      <c r="B250" s="36" t="n"/>
      <c r="C250" s="144" t="n"/>
      <c r="D250" s="144" t="n"/>
      <c r="E250" s="135" t="n"/>
      <c r="F250" s="135" t="n"/>
      <c r="G250" s="135" t="n"/>
      <c r="H250" s="135" t="n"/>
      <c r="I250" s="135" t="n"/>
      <c r="J250" s="135" t="n"/>
      <c r="K250" s="135" t="n"/>
      <c r="L250" s="135" t="n"/>
      <c r="M250" s="135" t="n"/>
      <c r="N250" s="135" t="n"/>
      <c r="O250" s="135" t="n"/>
      <c r="P250" s="135" t="n"/>
      <c r="Q250" s="135" t="n"/>
      <c r="R250" s="135" t="n"/>
      <c r="S250" s="135" t="n"/>
      <c r="T250" s="135" t="n"/>
      <c r="U250" s="135" t="n"/>
      <c r="V250" s="135" t="n"/>
      <c r="W250" s="135" t="n"/>
      <c r="X250" s="135" t="n"/>
      <c r="Y250" s="135" t="n"/>
      <c r="Z250" s="135" t="n"/>
      <c r="AA250" s="135" t="n"/>
      <c r="AB250" s="135" t="n"/>
      <c r="AC250" s="135" t="n"/>
      <c r="AD250" s="135" t="n"/>
      <c r="AE250" s="135" t="n"/>
      <c r="AF250" s="135" t="n"/>
      <c r="AG250" s="135" t="n"/>
      <c r="AH250" s="135" t="n"/>
      <c r="AI250" s="135" t="n"/>
      <c r="AJ250" s="135" t="n"/>
      <c r="AK250" s="135" t="n"/>
      <c r="AL250" s="135" t="n"/>
      <c r="AM250" s="135" t="n"/>
      <c r="AN250" s="135" t="n"/>
      <c r="AO250" s="135" t="n"/>
      <c r="AP250" s="135" t="n"/>
      <c r="AQ250" s="135" t="n"/>
      <c r="AR250" s="135" t="n"/>
      <c r="AS250" s="135" t="n"/>
      <c r="AT250" s="135" t="n"/>
      <c r="AU250" s="135" t="n"/>
      <c r="AV250" s="135" t="n"/>
      <c r="AW250" s="135" t="n"/>
      <c r="AX250" s="135" t="n"/>
      <c r="AY250" s="135" t="n"/>
      <c r="AZ250" s="135" t="n"/>
      <c r="BA250" s="135" t="n"/>
      <c r="BB250" s="135" t="n"/>
      <c r="BC250" s="135" t="n"/>
      <c r="BD250" s="135" t="n"/>
      <c r="BE250" s="135" t="n"/>
      <c r="BF250" s="135" t="n"/>
      <c r="BG250" s="135" t="n"/>
      <c r="BH250" s="135" t="n"/>
      <c r="BI250" s="135" t="n"/>
      <c r="BJ250" s="135" t="n"/>
      <c r="BK250" s="135" t="n"/>
      <c r="BL250" s="135" t="n"/>
      <c r="BM250" s="135" t="n"/>
      <c r="BN250" s="135" t="n"/>
      <c r="BO250" s="135" t="n"/>
      <c r="BP250" s="135" t="n"/>
      <c r="BQ250" s="135" t="n"/>
      <c r="BR250" s="135" t="n"/>
      <c r="BS250" s="135" t="n"/>
      <c r="BT250" s="135" t="n"/>
      <c r="BU250" s="135" t="n"/>
      <c r="BV250" s="135" t="n"/>
      <c r="BW250" s="135" t="n"/>
      <c r="BX250" s="135" t="n"/>
      <c r="BY250" s="135" t="n"/>
      <c r="BZ250" s="135" t="n"/>
      <c r="CA250" s="135" t="n"/>
      <c r="CB250" s="135" t="n"/>
      <c r="CC250" s="135" t="n"/>
      <c r="CD250" s="135" t="n"/>
      <c r="CE250" s="135" t="n"/>
      <c r="CF250" s="135" t="n"/>
      <c r="CG250" s="135" t="n"/>
      <c r="CH250" s="135" t="n"/>
      <c r="CI250" s="135" t="n"/>
      <c r="CJ250" s="135" t="n"/>
      <c r="CK250" s="135" t="n"/>
      <c r="CL250" s="135" t="n"/>
      <c r="CM250" s="135" t="n"/>
      <c r="CN250" s="135" t="n"/>
      <c r="CO250" s="135" t="n"/>
      <c r="CP250" s="135" t="n"/>
      <c r="CQ250" s="135" t="n"/>
      <c r="CR250" s="135" t="n"/>
      <c r="CU250" s="36" t="n"/>
      <c r="CV250" s="36" t="n"/>
      <c r="CW250" s="36" t="n"/>
      <c r="CX250" s="36" t="n"/>
      <c r="CY250" s="36" t="n"/>
      <c r="CZ250" s="36" t="n"/>
      <c r="DA250" s="36" t="n"/>
      <c r="DB250" s="36" t="n"/>
      <c r="DC250" s="36" t="n"/>
      <c r="DD250" s="36" t="n"/>
      <c r="DE250" s="36" t="n"/>
      <c r="DF250" s="36" t="n"/>
      <c r="DG250" s="36" t="n"/>
      <c r="DH250" s="36" t="n"/>
      <c r="DI250" s="36" t="n"/>
      <c r="DJ250" s="36" t="n"/>
      <c r="DK250" s="36" t="n"/>
      <c r="DL250" s="36" t="n"/>
      <c r="DM250" s="36" t="n"/>
      <c r="DN250" s="36" t="n"/>
      <c r="DO250" s="36" t="n"/>
      <c r="DP250" s="36" t="n"/>
      <c r="DQ250" s="36" t="n"/>
      <c r="DR250" s="36" t="n"/>
      <c r="DS250" s="36" t="n"/>
      <c r="DT250" s="36" t="n"/>
      <c r="DU250" s="36" t="n"/>
      <c r="DV250" s="36" t="n"/>
      <c r="DW250" s="36" t="n"/>
      <c r="DX250" s="36" t="n"/>
      <c r="DY250" s="36" t="n"/>
      <c r="DZ250" s="36" t="n"/>
      <c r="EA250" s="36" t="n"/>
      <c r="EB250" s="36" t="n"/>
      <c r="EC250" s="36" t="n"/>
      <c r="ED250" s="36" t="n"/>
      <c r="EE250" s="36" t="n"/>
      <c r="EF250" s="36" t="n"/>
      <c r="EG250" s="36" t="n"/>
      <c r="EH250" s="36" t="n"/>
      <c r="EI250" s="36" t="n"/>
      <c r="EJ250" s="36" t="n"/>
      <c r="EK250" s="36" t="n"/>
      <c r="EL250" s="36" t="n"/>
      <c r="EM250" s="36" t="n"/>
      <c r="EN250" s="36" t="n"/>
    </row>
    <row r="251">
      <c r="A251" s="36" t="n"/>
      <c r="B251" s="36" t="n"/>
      <c r="C251" s="144" t="n"/>
      <c r="D251" s="144" t="n"/>
      <c r="E251" s="135" t="n"/>
      <c r="F251" s="135" t="n"/>
      <c r="G251" s="135" t="n"/>
      <c r="H251" s="135" t="n"/>
      <c r="I251" s="135" t="n"/>
      <c r="J251" s="135" t="n"/>
      <c r="K251" s="135" t="n"/>
      <c r="L251" s="135" t="n"/>
      <c r="M251" s="135" t="n"/>
      <c r="N251" s="135" t="n"/>
      <c r="O251" s="135" t="n"/>
      <c r="P251" s="135" t="n"/>
      <c r="Q251" s="135" t="n"/>
      <c r="R251" s="135" t="n"/>
      <c r="S251" s="135" t="n"/>
      <c r="T251" s="135" t="n"/>
      <c r="U251" s="135" t="n"/>
      <c r="V251" s="135" t="n"/>
      <c r="W251" s="135" t="n"/>
      <c r="X251" s="135" t="n"/>
      <c r="Y251" s="135" t="n"/>
      <c r="Z251" s="135" t="n"/>
      <c r="AA251" s="135" t="n"/>
      <c r="AB251" s="135" t="n"/>
      <c r="AC251" s="135" t="n"/>
      <c r="AD251" s="135" t="n"/>
      <c r="AE251" s="135" t="n"/>
      <c r="AF251" s="135" t="n"/>
      <c r="AG251" s="135" t="n"/>
      <c r="AH251" s="135" t="n"/>
      <c r="AI251" s="135" t="n"/>
      <c r="AJ251" s="135" t="n"/>
      <c r="AK251" s="135" t="n"/>
      <c r="AL251" s="135" t="n"/>
      <c r="AM251" s="135" t="n"/>
      <c r="AN251" s="135" t="n"/>
      <c r="AO251" s="135" t="n"/>
      <c r="AP251" s="135" t="n"/>
      <c r="AQ251" s="135" t="n"/>
      <c r="AR251" s="135" t="n"/>
      <c r="AS251" s="135" t="n"/>
      <c r="AT251" s="135" t="n"/>
      <c r="AU251" s="135" t="n"/>
      <c r="AV251" s="135" t="n"/>
      <c r="AW251" s="135" t="n"/>
      <c r="AX251" s="135" t="n"/>
      <c r="AY251" s="135" t="n"/>
      <c r="AZ251" s="135" t="n"/>
      <c r="BA251" s="135" t="n"/>
      <c r="BB251" s="135" t="n"/>
      <c r="BC251" s="135" t="n"/>
      <c r="BD251" s="135" t="n"/>
      <c r="BE251" s="135" t="n"/>
      <c r="BF251" s="135" t="n"/>
      <c r="BG251" s="135" t="n"/>
      <c r="BH251" s="135" t="n"/>
      <c r="BI251" s="135" t="n"/>
      <c r="BJ251" s="135" t="n"/>
      <c r="BK251" s="135" t="n"/>
      <c r="BL251" s="135" t="n"/>
      <c r="BM251" s="135" t="n"/>
      <c r="BN251" s="135" t="n"/>
      <c r="BO251" s="135" t="n"/>
      <c r="BP251" s="135" t="n"/>
      <c r="BQ251" s="135" t="n"/>
      <c r="BR251" s="135" t="n"/>
      <c r="BS251" s="135" t="n"/>
      <c r="BT251" s="135" t="n"/>
      <c r="BU251" s="135" t="n"/>
      <c r="BV251" s="135" t="n"/>
      <c r="BW251" s="135" t="n"/>
      <c r="BX251" s="135" t="n"/>
      <c r="BY251" s="135" t="n"/>
      <c r="BZ251" s="135" t="n"/>
      <c r="CA251" s="135" t="n"/>
      <c r="CB251" s="135" t="n"/>
      <c r="CC251" s="135" t="n"/>
      <c r="CD251" s="135" t="n"/>
      <c r="CE251" s="135" t="n"/>
      <c r="CF251" s="135" t="n"/>
      <c r="CG251" s="135" t="n"/>
      <c r="CH251" s="135" t="n"/>
      <c r="CI251" s="135" t="n"/>
      <c r="CJ251" s="135" t="n"/>
      <c r="CK251" s="135" t="n"/>
      <c r="CL251" s="135" t="n"/>
      <c r="CM251" s="135" t="n"/>
      <c r="CN251" s="135" t="n"/>
      <c r="CO251" s="135" t="n"/>
      <c r="CP251" s="135" t="n"/>
      <c r="CQ251" s="135" t="n"/>
      <c r="CR251" s="135" t="n"/>
      <c r="CU251" s="36" t="n"/>
      <c r="CV251" s="36" t="n"/>
      <c r="CW251" s="36" t="n"/>
      <c r="CX251" s="36" t="n"/>
      <c r="CY251" s="36" t="n"/>
      <c r="CZ251" s="36" t="n"/>
      <c r="DA251" s="36" t="n"/>
      <c r="DB251" s="36" t="n"/>
      <c r="DC251" s="36" t="n"/>
      <c r="DD251" s="36" t="n"/>
      <c r="DE251" s="36" t="n"/>
      <c r="DF251" s="36" t="n"/>
      <c r="DG251" s="36" t="n"/>
      <c r="DH251" s="36" t="n"/>
      <c r="DI251" s="36" t="n"/>
      <c r="DJ251" s="36" t="n"/>
      <c r="DK251" s="36" t="n"/>
      <c r="DL251" s="36" t="n"/>
      <c r="DM251" s="36" t="n"/>
      <c r="DN251" s="36" t="n"/>
      <c r="DO251" s="36" t="n"/>
      <c r="DP251" s="36" t="n"/>
      <c r="DQ251" s="36" t="n"/>
      <c r="DR251" s="36" t="n"/>
      <c r="DS251" s="36" t="n"/>
      <c r="DT251" s="36" t="n"/>
      <c r="DU251" s="36" t="n"/>
      <c r="DV251" s="36" t="n"/>
      <c r="DW251" s="36" t="n"/>
      <c r="DX251" s="36" t="n"/>
      <c r="DY251" s="36" t="n"/>
      <c r="DZ251" s="36" t="n"/>
      <c r="EA251" s="36" t="n"/>
      <c r="EB251" s="36" t="n"/>
      <c r="EC251" s="36" t="n"/>
      <c r="ED251" s="36" t="n"/>
      <c r="EE251" s="36" t="n"/>
      <c r="EF251" s="36" t="n"/>
      <c r="EG251" s="36" t="n"/>
      <c r="EH251" s="36" t="n"/>
      <c r="EI251" s="36" t="n"/>
      <c r="EJ251" s="36" t="n"/>
      <c r="EK251" s="36" t="n"/>
      <c r="EL251" s="36" t="n"/>
      <c r="EM251" s="36" t="n"/>
      <c r="EN251" s="36" t="n"/>
    </row>
    <row r="252">
      <c r="A252" s="36" t="n"/>
      <c r="B252" s="36" t="n"/>
      <c r="C252" s="144" t="n"/>
      <c r="D252" s="144" t="n"/>
      <c r="E252" s="135" t="n"/>
      <c r="F252" s="135" t="n"/>
      <c r="G252" s="135" t="n"/>
      <c r="H252" s="135" t="n"/>
      <c r="I252" s="135" t="n"/>
      <c r="J252" s="135" t="n"/>
      <c r="K252" s="135" t="n"/>
      <c r="L252" s="135" t="n"/>
      <c r="M252" s="135" t="n"/>
      <c r="N252" s="135" t="n"/>
      <c r="O252" s="135" t="n"/>
      <c r="P252" s="135" t="n"/>
      <c r="Q252" s="135" t="n"/>
      <c r="R252" s="135" t="n"/>
      <c r="S252" s="135" t="n"/>
      <c r="T252" s="135" t="n"/>
      <c r="U252" s="135" t="n"/>
      <c r="V252" s="135" t="n"/>
      <c r="W252" s="135" t="n"/>
      <c r="X252" s="135" t="n"/>
      <c r="Y252" s="135" t="n"/>
      <c r="Z252" s="135" t="n"/>
      <c r="AA252" s="135" t="n"/>
      <c r="AB252" s="135" t="n"/>
      <c r="AC252" s="135" t="n"/>
      <c r="AD252" s="135" t="n"/>
      <c r="AE252" s="135" t="n"/>
      <c r="AF252" s="135" t="n"/>
      <c r="AG252" s="135" t="n"/>
      <c r="AH252" s="135" t="n"/>
      <c r="AI252" s="135" t="n"/>
      <c r="AJ252" s="135" t="n"/>
      <c r="AK252" s="135" t="n"/>
      <c r="AL252" s="135" t="n"/>
      <c r="AM252" s="135" t="n"/>
      <c r="AN252" s="135" t="n"/>
      <c r="AO252" s="135" t="n"/>
      <c r="AP252" s="135" t="n"/>
      <c r="AQ252" s="135" t="n"/>
      <c r="AR252" s="135" t="n"/>
      <c r="AS252" s="135" t="n"/>
      <c r="AT252" s="135" t="n"/>
      <c r="AU252" s="135" t="n"/>
      <c r="AV252" s="135" t="n"/>
      <c r="AW252" s="135" t="n"/>
      <c r="AX252" s="135" t="n"/>
      <c r="AY252" s="135" t="n"/>
      <c r="AZ252" s="135" t="n"/>
      <c r="BA252" s="135" t="n"/>
      <c r="BB252" s="135" t="n"/>
      <c r="BC252" s="135" t="n"/>
      <c r="BD252" s="135" t="n"/>
      <c r="BE252" s="135" t="n"/>
      <c r="BF252" s="135" t="n"/>
      <c r="BG252" s="135" t="n"/>
      <c r="BH252" s="135" t="n"/>
      <c r="BI252" s="135" t="n"/>
      <c r="BJ252" s="135" t="n"/>
      <c r="BK252" s="135" t="n"/>
      <c r="BL252" s="135" t="n"/>
      <c r="BM252" s="135" t="n"/>
      <c r="BN252" s="135" t="n"/>
      <c r="BO252" s="135" t="n"/>
      <c r="BP252" s="135" t="n"/>
      <c r="BQ252" s="135" t="n"/>
      <c r="BR252" s="135" t="n"/>
      <c r="BS252" s="135" t="n"/>
      <c r="BT252" s="135" t="n"/>
      <c r="BU252" s="135" t="n"/>
      <c r="BV252" s="135" t="n"/>
      <c r="BW252" s="135" t="n"/>
      <c r="BX252" s="135" t="n"/>
      <c r="BY252" s="135" t="n"/>
      <c r="BZ252" s="135" t="n"/>
      <c r="CA252" s="135" t="n"/>
      <c r="CB252" s="135" t="n"/>
      <c r="CC252" s="135" t="n"/>
      <c r="CD252" s="135" t="n"/>
      <c r="CE252" s="135" t="n"/>
      <c r="CF252" s="135" t="n"/>
      <c r="CG252" s="135" t="n"/>
      <c r="CH252" s="135" t="n"/>
      <c r="CI252" s="135" t="n"/>
      <c r="CJ252" s="135" t="n"/>
      <c r="CK252" s="135" t="n"/>
      <c r="CL252" s="135" t="n"/>
      <c r="CM252" s="135" t="n"/>
      <c r="CN252" s="135" t="n"/>
      <c r="CO252" s="135" t="n"/>
      <c r="CP252" s="135" t="n"/>
      <c r="CQ252" s="135" t="n"/>
      <c r="CR252" s="135" t="n"/>
      <c r="CU252" s="36" t="n"/>
      <c r="CV252" s="36" t="n"/>
      <c r="CW252" s="36" t="n"/>
      <c r="CX252" s="36" t="n"/>
      <c r="CY252" s="36" t="n"/>
      <c r="CZ252" s="36" t="n"/>
      <c r="DA252" s="36" t="n"/>
      <c r="DB252" s="36" t="n"/>
      <c r="DC252" s="36" t="n"/>
      <c r="DD252" s="36" t="n"/>
      <c r="DE252" s="36" t="n"/>
      <c r="DF252" s="36" t="n"/>
      <c r="DG252" s="36" t="n"/>
      <c r="DH252" s="36" t="n"/>
      <c r="DI252" s="36" t="n"/>
      <c r="DJ252" s="36" t="n"/>
      <c r="DK252" s="36" t="n"/>
      <c r="DL252" s="36" t="n"/>
      <c r="DM252" s="36" t="n"/>
      <c r="DN252" s="36" t="n"/>
      <c r="DO252" s="36" t="n"/>
      <c r="DP252" s="36" t="n"/>
      <c r="DQ252" s="36" t="n"/>
      <c r="DR252" s="36" t="n"/>
      <c r="DS252" s="36" t="n"/>
      <c r="DT252" s="36" t="n"/>
      <c r="DU252" s="36" t="n"/>
      <c r="DV252" s="36" t="n"/>
      <c r="DW252" s="36" t="n"/>
      <c r="DX252" s="36" t="n"/>
      <c r="DY252" s="36" t="n"/>
      <c r="DZ252" s="36" t="n"/>
      <c r="EA252" s="36" t="n"/>
      <c r="EB252" s="36" t="n"/>
      <c r="EC252" s="36" t="n"/>
      <c r="ED252" s="36" t="n"/>
      <c r="EE252" s="36" t="n"/>
      <c r="EF252" s="36" t="n"/>
      <c r="EG252" s="36" t="n"/>
      <c r="EH252" s="36" t="n"/>
      <c r="EI252" s="36" t="n"/>
      <c r="EJ252" s="36" t="n"/>
      <c r="EK252" s="36" t="n"/>
      <c r="EL252" s="36" t="n"/>
      <c r="EM252" s="36" t="n"/>
      <c r="EN252" s="36" t="n"/>
    </row>
    <row r="253">
      <c r="A253" s="36" t="n"/>
      <c r="B253" s="36" t="n"/>
      <c r="C253" s="144" t="n"/>
      <c r="D253" s="144" t="n"/>
      <c r="E253" s="135" t="n"/>
      <c r="F253" s="135" t="n"/>
      <c r="G253" s="135" t="n"/>
      <c r="H253" s="135" t="n"/>
      <c r="I253" s="135" t="n"/>
      <c r="J253" s="135" t="n"/>
      <c r="K253" s="135" t="n"/>
      <c r="L253" s="135" t="n"/>
      <c r="M253" s="135" t="n"/>
      <c r="N253" s="135" t="n"/>
      <c r="O253" s="135" t="n"/>
      <c r="P253" s="135" t="n"/>
      <c r="Q253" s="135" t="n"/>
      <c r="R253" s="135" t="n"/>
      <c r="S253" s="135" t="n"/>
      <c r="T253" s="135" t="n"/>
      <c r="U253" s="135" t="n"/>
      <c r="V253" s="135" t="n"/>
      <c r="W253" s="135" t="n"/>
      <c r="X253" s="135" t="n"/>
      <c r="Y253" s="135" t="n"/>
      <c r="Z253" s="135" t="n"/>
      <c r="AA253" s="135" t="n"/>
      <c r="AB253" s="135" t="n"/>
      <c r="AC253" s="135" t="n"/>
      <c r="AD253" s="135" t="n"/>
      <c r="AE253" s="135" t="n"/>
      <c r="AF253" s="135" t="n"/>
      <c r="AG253" s="135" t="n"/>
      <c r="AH253" s="135" t="n"/>
      <c r="AI253" s="135" t="n"/>
      <c r="AJ253" s="135" t="n"/>
      <c r="AK253" s="135" t="n"/>
      <c r="AL253" s="135" t="n"/>
      <c r="AM253" s="135" t="n"/>
      <c r="AN253" s="135" t="n"/>
      <c r="AO253" s="135" t="n"/>
      <c r="AP253" s="135" t="n"/>
      <c r="AQ253" s="135" t="n"/>
      <c r="AR253" s="135" t="n"/>
      <c r="AS253" s="135" t="n"/>
      <c r="AT253" s="135" t="n"/>
      <c r="AU253" s="135" t="n"/>
      <c r="AV253" s="135" t="n"/>
      <c r="AW253" s="135" t="n"/>
      <c r="AX253" s="135" t="n"/>
      <c r="AY253" s="135" t="n"/>
      <c r="AZ253" s="135" t="n"/>
      <c r="BA253" s="135" t="n"/>
      <c r="BB253" s="135" t="n"/>
      <c r="BC253" s="135" t="n"/>
      <c r="BD253" s="135" t="n"/>
      <c r="BE253" s="135" t="n"/>
      <c r="BF253" s="135" t="n"/>
      <c r="BG253" s="135" t="n"/>
      <c r="BH253" s="135" t="n"/>
      <c r="BI253" s="135" t="n"/>
      <c r="BJ253" s="135" t="n"/>
      <c r="BK253" s="135" t="n"/>
      <c r="BL253" s="135" t="n"/>
      <c r="BM253" s="135" t="n"/>
      <c r="BN253" s="135" t="n"/>
      <c r="BO253" s="135" t="n"/>
      <c r="BP253" s="135" t="n"/>
      <c r="BQ253" s="135" t="n"/>
      <c r="BR253" s="135" t="n"/>
      <c r="BS253" s="135" t="n"/>
      <c r="BT253" s="135" t="n"/>
      <c r="BU253" s="135" t="n"/>
      <c r="BV253" s="135" t="n"/>
      <c r="BW253" s="135" t="n"/>
      <c r="BX253" s="135" t="n"/>
      <c r="BY253" s="135" t="n"/>
      <c r="BZ253" s="135" t="n"/>
      <c r="CA253" s="135" t="n"/>
      <c r="CB253" s="135" t="n"/>
      <c r="CC253" s="135" t="n"/>
      <c r="CD253" s="135" t="n"/>
      <c r="CE253" s="135" t="n"/>
      <c r="CF253" s="135" t="n"/>
      <c r="CG253" s="135" t="n"/>
      <c r="CH253" s="135" t="n"/>
      <c r="CI253" s="135" t="n"/>
      <c r="CJ253" s="135" t="n"/>
      <c r="CK253" s="135" t="n"/>
      <c r="CL253" s="135" t="n"/>
      <c r="CM253" s="135" t="n"/>
      <c r="CN253" s="135" t="n"/>
      <c r="CO253" s="135" t="n"/>
      <c r="CP253" s="135" t="n"/>
      <c r="CQ253" s="135" t="n"/>
      <c r="CR253" s="135" t="n"/>
      <c r="CU253" s="36" t="n"/>
      <c r="CV253" s="36" t="n"/>
      <c r="CW253" s="36" t="n"/>
      <c r="CX253" s="36" t="n"/>
      <c r="CY253" s="36" t="n"/>
      <c r="CZ253" s="36" t="n"/>
      <c r="DA253" s="36" t="n"/>
      <c r="DB253" s="36" t="n"/>
      <c r="DC253" s="36" t="n"/>
      <c r="DD253" s="36" t="n"/>
      <c r="DE253" s="36" t="n"/>
      <c r="DF253" s="36" t="n"/>
      <c r="DG253" s="36" t="n"/>
      <c r="DH253" s="36" t="n"/>
      <c r="DI253" s="36" t="n"/>
      <c r="DJ253" s="36" t="n"/>
      <c r="DK253" s="36" t="n"/>
      <c r="DL253" s="36" t="n"/>
      <c r="DM253" s="36" t="n"/>
      <c r="DN253" s="36" t="n"/>
      <c r="DO253" s="36" t="n"/>
      <c r="DP253" s="36" t="n"/>
      <c r="DQ253" s="36" t="n"/>
      <c r="DR253" s="36" t="n"/>
      <c r="DS253" s="36" t="n"/>
      <c r="DT253" s="36" t="n"/>
      <c r="DU253" s="36" t="n"/>
      <c r="DV253" s="36" t="n"/>
      <c r="DW253" s="36" t="n"/>
      <c r="DX253" s="36" t="n"/>
      <c r="DY253" s="36" t="n"/>
      <c r="DZ253" s="36" t="n"/>
      <c r="EA253" s="36" t="n"/>
      <c r="EB253" s="36" t="n"/>
      <c r="EC253" s="36" t="n"/>
      <c r="ED253" s="36" t="n"/>
      <c r="EE253" s="36" t="n"/>
      <c r="EF253" s="36" t="n"/>
      <c r="EG253" s="36" t="n"/>
      <c r="EH253" s="36" t="n"/>
      <c r="EI253" s="36" t="n"/>
      <c r="EJ253" s="36" t="n"/>
      <c r="EK253" s="36" t="n"/>
      <c r="EL253" s="36" t="n"/>
      <c r="EM253" s="36" t="n"/>
      <c r="EN253" s="36" t="n"/>
    </row>
    <row r="254">
      <c r="A254" s="36" t="n"/>
      <c r="B254" s="36" t="n"/>
      <c r="C254" s="144" t="n"/>
      <c r="D254" s="144" t="n"/>
      <c r="E254" s="135" t="n"/>
      <c r="F254" s="135" t="n"/>
      <c r="G254" s="135" t="n"/>
      <c r="H254" s="135" t="n"/>
      <c r="I254" s="135" t="n"/>
      <c r="J254" s="135" t="n"/>
      <c r="K254" s="135" t="n"/>
      <c r="L254" s="135" t="n"/>
      <c r="M254" s="135" t="n"/>
      <c r="N254" s="135" t="n"/>
      <c r="O254" s="135" t="n"/>
      <c r="P254" s="135" t="n"/>
      <c r="Q254" s="135" t="n"/>
      <c r="R254" s="135" t="n"/>
      <c r="S254" s="135" t="n"/>
      <c r="T254" s="135" t="n"/>
      <c r="U254" s="135" t="n"/>
      <c r="V254" s="135" t="n"/>
      <c r="W254" s="135" t="n"/>
      <c r="X254" s="135" t="n"/>
      <c r="Y254" s="135" t="n"/>
      <c r="Z254" s="135" t="n"/>
      <c r="AA254" s="135" t="n"/>
      <c r="AB254" s="135" t="n"/>
      <c r="AC254" s="135" t="n"/>
      <c r="AD254" s="135" t="n"/>
      <c r="AE254" s="135" t="n"/>
      <c r="AF254" s="135" t="n"/>
      <c r="AG254" s="135" t="n"/>
      <c r="AH254" s="135" t="n"/>
      <c r="AI254" s="135" t="n"/>
      <c r="AJ254" s="135" t="n"/>
      <c r="AK254" s="135" t="n"/>
      <c r="AL254" s="135" t="n"/>
      <c r="AM254" s="135" t="n"/>
      <c r="AN254" s="135" t="n"/>
      <c r="AO254" s="135" t="n"/>
      <c r="AP254" s="135" t="n"/>
      <c r="AQ254" s="135" t="n"/>
      <c r="AR254" s="135" t="n"/>
      <c r="AS254" s="135" t="n"/>
      <c r="AT254" s="135" t="n"/>
      <c r="AU254" s="135" t="n"/>
      <c r="AV254" s="135" t="n"/>
      <c r="AW254" s="135" t="n"/>
      <c r="AX254" s="135" t="n"/>
      <c r="AY254" s="135" t="n"/>
      <c r="AZ254" s="135" t="n"/>
      <c r="BA254" s="135" t="n"/>
      <c r="BB254" s="135" t="n"/>
      <c r="BC254" s="135" t="n"/>
      <c r="BD254" s="135" t="n"/>
      <c r="BE254" s="135" t="n"/>
      <c r="BF254" s="135" t="n"/>
      <c r="BG254" s="135" t="n"/>
      <c r="BH254" s="135" t="n"/>
      <c r="BI254" s="135" t="n"/>
      <c r="BJ254" s="135" t="n"/>
      <c r="BK254" s="135" t="n"/>
      <c r="BL254" s="135" t="n"/>
      <c r="BM254" s="135" t="n"/>
      <c r="BN254" s="135" t="n"/>
      <c r="BO254" s="135" t="n"/>
      <c r="BP254" s="135" t="n"/>
      <c r="BQ254" s="135" t="n"/>
      <c r="BR254" s="135" t="n"/>
      <c r="BS254" s="135" t="n"/>
      <c r="BT254" s="135" t="n"/>
      <c r="BU254" s="135" t="n"/>
      <c r="BV254" s="135" t="n"/>
      <c r="BW254" s="135" t="n"/>
      <c r="BX254" s="135" t="n"/>
      <c r="BY254" s="135" t="n"/>
      <c r="BZ254" s="135" t="n"/>
      <c r="CA254" s="135" t="n"/>
      <c r="CB254" s="135" t="n"/>
      <c r="CC254" s="135" t="n"/>
      <c r="CD254" s="135" t="n"/>
      <c r="CE254" s="135" t="n"/>
      <c r="CF254" s="135" t="n"/>
      <c r="CG254" s="135" t="n"/>
      <c r="CH254" s="135" t="n"/>
      <c r="CI254" s="135" t="n"/>
      <c r="CJ254" s="135" t="n"/>
      <c r="CK254" s="135" t="n"/>
      <c r="CL254" s="135" t="n"/>
      <c r="CM254" s="135" t="n"/>
      <c r="CN254" s="135" t="n"/>
      <c r="CO254" s="135" t="n"/>
      <c r="CP254" s="135" t="n"/>
      <c r="CQ254" s="135" t="n"/>
      <c r="CR254" s="135" t="n"/>
      <c r="CU254" s="36" t="n"/>
      <c r="CV254" s="36" t="n"/>
      <c r="CW254" s="36" t="n"/>
      <c r="CX254" s="36" t="n"/>
      <c r="CY254" s="36" t="n"/>
      <c r="CZ254" s="36" t="n"/>
      <c r="DA254" s="36" t="n"/>
      <c r="DB254" s="36" t="n"/>
      <c r="DC254" s="36" t="n"/>
      <c r="DD254" s="36" t="n"/>
      <c r="DE254" s="36" t="n"/>
      <c r="DF254" s="36" t="n"/>
      <c r="DG254" s="36" t="n"/>
      <c r="DH254" s="36" t="n"/>
      <c r="DI254" s="36" t="n"/>
      <c r="DJ254" s="36" t="n"/>
      <c r="DK254" s="36" t="n"/>
      <c r="DL254" s="36" t="n"/>
      <c r="DM254" s="36" t="n"/>
      <c r="DN254" s="36" t="n"/>
      <c r="DO254" s="36" t="n"/>
      <c r="DP254" s="36" t="n"/>
      <c r="DQ254" s="36" t="n"/>
      <c r="DR254" s="36" t="n"/>
      <c r="DS254" s="36" t="n"/>
      <c r="DT254" s="36" t="n"/>
      <c r="DU254" s="36" t="n"/>
      <c r="DV254" s="36" t="n"/>
      <c r="DW254" s="36" t="n"/>
      <c r="DX254" s="36" t="n"/>
      <c r="DY254" s="36" t="n"/>
      <c r="DZ254" s="36" t="n"/>
      <c r="EA254" s="36" t="n"/>
      <c r="EB254" s="36" t="n"/>
      <c r="EC254" s="36" t="n"/>
      <c r="ED254" s="36" t="n"/>
      <c r="EE254" s="36" t="n"/>
      <c r="EF254" s="36" t="n"/>
      <c r="EG254" s="36" t="n"/>
      <c r="EH254" s="36" t="n"/>
      <c r="EI254" s="36" t="n"/>
      <c r="EJ254" s="36" t="n"/>
      <c r="EK254" s="36" t="n"/>
      <c r="EL254" s="36" t="n"/>
      <c r="EM254" s="36" t="n"/>
      <c r="EN254" s="36" t="n"/>
    </row>
    <row r="255">
      <c r="A255" s="36" t="n"/>
      <c r="B255" s="36" t="n"/>
      <c r="C255" s="144" t="n"/>
      <c r="D255" s="144" t="n"/>
      <c r="E255" s="135" t="n"/>
      <c r="F255" s="135" t="n"/>
      <c r="G255" s="135" t="n"/>
      <c r="H255" s="135" t="n"/>
      <c r="I255" s="135" t="n"/>
      <c r="J255" s="135" t="n"/>
      <c r="K255" s="135" t="n"/>
      <c r="L255" s="135" t="n"/>
      <c r="M255" s="135" t="n"/>
      <c r="N255" s="135" t="n"/>
      <c r="O255" s="135" t="n"/>
      <c r="P255" s="135" t="n"/>
      <c r="Q255" s="135" t="n"/>
      <c r="R255" s="135" t="n"/>
      <c r="S255" s="135" t="n"/>
      <c r="T255" s="135" t="n"/>
      <c r="U255" s="135" t="n"/>
      <c r="V255" s="135" t="n"/>
      <c r="W255" s="135" t="n"/>
      <c r="X255" s="135" t="n"/>
      <c r="Y255" s="135" t="n"/>
      <c r="Z255" s="135" t="n"/>
      <c r="AA255" s="135" t="n"/>
      <c r="AB255" s="135" t="n"/>
      <c r="AC255" s="135" t="n"/>
      <c r="AD255" s="135" t="n"/>
      <c r="AE255" s="135" t="n"/>
      <c r="AF255" s="135" t="n"/>
      <c r="AG255" s="135" t="n"/>
      <c r="AH255" s="135" t="n"/>
      <c r="AI255" s="135" t="n"/>
      <c r="AJ255" s="135" t="n"/>
      <c r="AK255" s="135" t="n"/>
      <c r="AL255" s="135" t="n"/>
      <c r="AM255" s="135" t="n"/>
      <c r="AN255" s="135" t="n"/>
      <c r="AO255" s="135" t="n"/>
      <c r="AP255" s="135" t="n"/>
      <c r="AQ255" s="135" t="n"/>
      <c r="AR255" s="135" t="n"/>
      <c r="AS255" s="135" t="n"/>
      <c r="AT255" s="135" t="n"/>
      <c r="AU255" s="135" t="n"/>
      <c r="AV255" s="135" t="n"/>
      <c r="AW255" s="135" t="n"/>
      <c r="AX255" s="135" t="n"/>
      <c r="AY255" s="135" t="n"/>
      <c r="AZ255" s="135" t="n"/>
      <c r="BA255" s="135" t="n"/>
      <c r="BB255" s="135" t="n"/>
      <c r="BC255" s="135" t="n"/>
      <c r="BD255" s="135" t="n"/>
      <c r="BE255" s="135" t="n"/>
      <c r="BF255" s="135" t="n"/>
      <c r="BG255" s="135" t="n"/>
      <c r="BH255" s="135" t="n"/>
      <c r="BI255" s="135" t="n"/>
      <c r="BJ255" s="135" t="n"/>
      <c r="BK255" s="135" t="n"/>
      <c r="BL255" s="135" t="n"/>
      <c r="BM255" s="135" t="n"/>
      <c r="BN255" s="135" t="n"/>
      <c r="BO255" s="135" t="n"/>
      <c r="BP255" s="135" t="n"/>
      <c r="BQ255" s="135" t="n"/>
      <c r="BR255" s="135" t="n"/>
      <c r="BS255" s="135" t="n"/>
      <c r="BT255" s="135" t="n"/>
      <c r="BU255" s="135" t="n"/>
      <c r="BV255" s="135" t="n"/>
      <c r="BW255" s="135" t="n"/>
      <c r="BX255" s="135" t="n"/>
      <c r="BY255" s="135" t="n"/>
      <c r="BZ255" s="135" t="n"/>
      <c r="CA255" s="135" t="n"/>
      <c r="CB255" s="135" t="n"/>
      <c r="CC255" s="135" t="n"/>
      <c r="CD255" s="135" t="n"/>
      <c r="CE255" s="135" t="n"/>
      <c r="CF255" s="135" t="n"/>
      <c r="CG255" s="135" t="n"/>
      <c r="CH255" s="135" t="n"/>
      <c r="CI255" s="135" t="n"/>
      <c r="CJ255" s="135" t="n"/>
      <c r="CK255" s="135" t="n"/>
      <c r="CL255" s="135" t="n"/>
      <c r="CM255" s="135" t="n"/>
      <c r="CN255" s="135" t="n"/>
      <c r="CO255" s="135" t="n"/>
      <c r="CP255" s="135" t="n"/>
      <c r="CQ255" s="135" t="n"/>
      <c r="CR255" s="135" t="n"/>
      <c r="CU255" s="36" t="n"/>
      <c r="CV255" s="36" t="n"/>
      <c r="CW255" s="36" t="n"/>
      <c r="CX255" s="36" t="n"/>
      <c r="CY255" s="36" t="n"/>
      <c r="CZ255" s="36" t="n"/>
      <c r="DA255" s="36" t="n"/>
      <c r="DB255" s="36" t="n"/>
      <c r="DC255" s="36" t="n"/>
      <c r="DD255" s="36" t="n"/>
      <c r="DE255" s="36" t="n"/>
      <c r="DF255" s="36" t="n"/>
      <c r="DG255" s="36" t="n"/>
      <c r="DH255" s="36" t="n"/>
      <c r="DI255" s="36" t="n"/>
      <c r="DJ255" s="36" t="n"/>
      <c r="DK255" s="36" t="n"/>
      <c r="DL255" s="36" t="n"/>
      <c r="DM255" s="36" t="n"/>
      <c r="DN255" s="36" t="n"/>
      <c r="DO255" s="36" t="n"/>
      <c r="DP255" s="36" t="n"/>
      <c r="DQ255" s="36" t="n"/>
      <c r="DR255" s="36" t="n"/>
      <c r="DS255" s="36" t="n"/>
      <c r="DT255" s="36" t="n"/>
      <c r="DU255" s="36" t="n"/>
      <c r="DV255" s="36" t="n"/>
      <c r="DW255" s="36" t="n"/>
      <c r="DX255" s="36" t="n"/>
      <c r="DY255" s="36" t="n"/>
      <c r="DZ255" s="36" t="n"/>
      <c r="EA255" s="36" t="n"/>
      <c r="EB255" s="36" t="n"/>
      <c r="EC255" s="36" t="n"/>
      <c r="ED255" s="36" t="n"/>
      <c r="EE255" s="36" t="n"/>
      <c r="EF255" s="36" t="n"/>
      <c r="EG255" s="36" t="n"/>
      <c r="EH255" s="36" t="n"/>
      <c r="EI255" s="36" t="n"/>
      <c r="EJ255" s="36" t="n"/>
      <c r="EK255" s="36" t="n"/>
      <c r="EL255" s="36" t="n"/>
      <c r="EM255" s="36" t="n"/>
      <c r="EN255" s="36" t="n"/>
    </row>
    <row r="256">
      <c r="A256" s="36" t="n"/>
      <c r="B256" s="36" t="n"/>
      <c r="C256" s="144" t="n"/>
      <c r="D256" s="144" t="n"/>
      <c r="E256" s="135" t="n"/>
      <c r="F256" s="135" t="n"/>
      <c r="G256" s="135" t="n"/>
      <c r="H256" s="135" t="n"/>
      <c r="I256" s="135" t="n"/>
      <c r="J256" s="135" t="n"/>
      <c r="K256" s="135" t="n"/>
      <c r="L256" s="135" t="n"/>
      <c r="M256" s="135" t="n"/>
      <c r="N256" s="135" t="n"/>
      <c r="O256" s="135" t="n"/>
      <c r="P256" s="135" t="n"/>
      <c r="Q256" s="135" t="n"/>
      <c r="R256" s="135" t="n"/>
      <c r="S256" s="135" t="n"/>
      <c r="T256" s="135" t="n"/>
      <c r="U256" s="135" t="n"/>
      <c r="V256" s="135" t="n"/>
      <c r="W256" s="135" t="n"/>
      <c r="X256" s="135" t="n"/>
      <c r="Y256" s="135" t="n"/>
      <c r="Z256" s="135" t="n"/>
      <c r="AA256" s="135" t="n"/>
      <c r="AB256" s="135" t="n"/>
      <c r="AC256" s="135" t="n"/>
      <c r="AD256" s="135" t="n"/>
      <c r="AE256" s="135" t="n"/>
      <c r="AF256" s="135" t="n"/>
      <c r="AG256" s="135" t="n"/>
      <c r="AH256" s="135" t="n"/>
      <c r="AI256" s="135" t="n"/>
      <c r="AJ256" s="135" t="n"/>
      <c r="AK256" s="135" t="n"/>
      <c r="AL256" s="135" t="n"/>
      <c r="AM256" s="135" t="n"/>
      <c r="AN256" s="135" t="n"/>
      <c r="AO256" s="135" t="n"/>
      <c r="AP256" s="135" t="n"/>
      <c r="AQ256" s="135" t="n"/>
      <c r="AR256" s="135" t="n"/>
      <c r="AS256" s="135" t="n"/>
      <c r="AT256" s="135" t="n"/>
      <c r="AU256" s="135" t="n"/>
      <c r="AV256" s="135" t="n"/>
      <c r="AW256" s="135" t="n"/>
      <c r="AX256" s="135" t="n"/>
      <c r="AY256" s="135" t="n"/>
      <c r="AZ256" s="135" t="n"/>
      <c r="BA256" s="135" t="n"/>
      <c r="BB256" s="135" t="n"/>
      <c r="BC256" s="135" t="n"/>
      <c r="BD256" s="135" t="n"/>
      <c r="BE256" s="135" t="n"/>
      <c r="BF256" s="135" t="n"/>
      <c r="BG256" s="135" t="n"/>
      <c r="BH256" s="135" t="n"/>
      <c r="BI256" s="135" t="n"/>
      <c r="BJ256" s="135" t="n"/>
      <c r="BK256" s="135" t="n"/>
      <c r="BL256" s="135" t="n"/>
      <c r="BM256" s="135" t="n"/>
      <c r="BN256" s="135" t="n"/>
      <c r="BO256" s="135" t="n"/>
      <c r="BP256" s="135" t="n"/>
      <c r="BQ256" s="135" t="n"/>
      <c r="BR256" s="135" t="n"/>
      <c r="BS256" s="135" t="n"/>
      <c r="BT256" s="135" t="n"/>
      <c r="BU256" s="135" t="n"/>
      <c r="BV256" s="135" t="n"/>
      <c r="BW256" s="135" t="n"/>
      <c r="BX256" s="135" t="n"/>
      <c r="BY256" s="135" t="n"/>
      <c r="BZ256" s="135" t="n"/>
      <c r="CA256" s="135" t="n"/>
      <c r="CB256" s="135" t="n"/>
      <c r="CC256" s="135" t="n"/>
      <c r="CD256" s="135" t="n"/>
      <c r="CE256" s="135" t="n"/>
      <c r="CF256" s="135" t="n"/>
      <c r="CG256" s="135" t="n"/>
      <c r="CH256" s="135" t="n"/>
      <c r="CI256" s="135" t="n"/>
      <c r="CJ256" s="135" t="n"/>
      <c r="CK256" s="135" t="n"/>
      <c r="CL256" s="135" t="n"/>
      <c r="CM256" s="135" t="n"/>
      <c r="CN256" s="135" t="n"/>
      <c r="CO256" s="135" t="n"/>
      <c r="CP256" s="135" t="n"/>
      <c r="CQ256" s="135" t="n"/>
      <c r="CR256" s="135" t="n"/>
      <c r="CU256" s="36" t="n"/>
      <c r="CV256" s="36" t="n"/>
      <c r="CW256" s="36" t="n"/>
      <c r="CX256" s="36" t="n"/>
      <c r="CY256" s="36" t="n"/>
      <c r="CZ256" s="36" t="n"/>
      <c r="DA256" s="36" t="n"/>
      <c r="DB256" s="36" t="n"/>
      <c r="DC256" s="36" t="n"/>
      <c r="DD256" s="36" t="n"/>
      <c r="DE256" s="36" t="n"/>
      <c r="DF256" s="36" t="n"/>
      <c r="DG256" s="36" t="n"/>
      <c r="DH256" s="36" t="n"/>
      <c r="DI256" s="36" t="n"/>
      <c r="DJ256" s="36" t="n"/>
      <c r="DK256" s="36" t="n"/>
      <c r="DL256" s="36" t="n"/>
      <c r="DM256" s="36" t="n"/>
      <c r="DN256" s="36" t="n"/>
      <c r="DO256" s="36" t="n"/>
      <c r="DP256" s="36" t="n"/>
      <c r="DQ256" s="36" t="n"/>
      <c r="DR256" s="36" t="n"/>
      <c r="DS256" s="36" t="n"/>
      <c r="DT256" s="36" t="n"/>
      <c r="DU256" s="36" t="n"/>
      <c r="DV256" s="36" t="n"/>
      <c r="DW256" s="36" t="n"/>
      <c r="DX256" s="36" t="n"/>
      <c r="DY256" s="36" t="n"/>
      <c r="DZ256" s="36" t="n"/>
      <c r="EA256" s="36" t="n"/>
      <c r="EB256" s="36" t="n"/>
      <c r="EC256" s="36" t="n"/>
      <c r="ED256" s="36" t="n"/>
      <c r="EE256" s="36" t="n"/>
      <c r="EF256" s="36" t="n"/>
      <c r="EG256" s="36" t="n"/>
      <c r="EH256" s="36" t="n"/>
      <c r="EI256" s="36" t="n"/>
      <c r="EJ256" s="36" t="n"/>
      <c r="EK256" s="36" t="n"/>
      <c r="EL256" s="36" t="n"/>
      <c r="EM256" s="36" t="n"/>
      <c r="EN256" s="36" t="n"/>
    </row>
    <row r="257">
      <c r="A257" s="36" t="n"/>
      <c r="B257" s="36" t="n"/>
      <c r="C257" s="144" t="n"/>
      <c r="D257" s="144" t="n"/>
      <c r="E257" s="135" t="n"/>
      <c r="F257" s="135" t="n"/>
      <c r="G257" s="135" t="n"/>
      <c r="H257" s="135" t="n"/>
      <c r="I257" s="135" t="n"/>
      <c r="J257" s="135" t="n"/>
      <c r="K257" s="135" t="n"/>
      <c r="L257" s="135" t="n"/>
      <c r="M257" s="135" t="n"/>
      <c r="N257" s="135" t="n"/>
      <c r="O257" s="135" t="n"/>
      <c r="P257" s="135" t="n"/>
      <c r="Q257" s="135" t="n"/>
      <c r="R257" s="135" t="n"/>
      <c r="S257" s="135" t="n"/>
      <c r="T257" s="135" t="n"/>
      <c r="U257" s="135" t="n"/>
      <c r="V257" s="135" t="n"/>
      <c r="W257" s="135" t="n"/>
      <c r="X257" s="135" t="n"/>
      <c r="Y257" s="135" t="n"/>
      <c r="Z257" s="135" t="n"/>
      <c r="AA257" s="135" t="n"/>
      <c r="AB257" s="135" t="n"/>
      <c r="AC257" s="135" t="n"/>
      <c r="AD257" s="135" t="n"/>
      <c r="AE257" s="135" t="n"/>
      <c r="AF257" s="135" t="n"/>
      <c r="AG257" s="135" t="n"/>
      <c r="AH257" s="135" t="n"/>
      <c r="AI257" s="135" t="n"/>
      <c r="AJ257" s="135" t="n"/>
      <c r="AK257" s="135" t="n"/>
      <c r="AL257" s="135" t="n"/>
      <c r="AM257" s="135" t="n"/>
      <c r="AN257" s="135" t="n"/>
      <c r="AO257" s="135" t="n"/>
      <c r="AP257" s="135" t="n"/>
      <c r="AQ257" s="135" t="n"/>
      <c r="AR257" s="135" t="n"/>
      <c r="AS257" s="135" t="n"/>
      <c r="AT257" s="135" t="n"/>
      <c r="AU257" s="135" t="n"/>
      <c r="AV257" s="135" t="n"/>
      <c r="AW257" s="135" t="n"/>
      <c r="AX257" s="135" t="n"/>
      <c r="AY257" s="135" t="n"/>
      <c r="AZ257" s="135" t="n"/>
      <c r="BA257" s="135" t="n"/>
      <c r="BB257" s="135" t="n"/>
      <c r="BC257" s="135" t="n"/>
      <c r="BD257" s="135" t="n"/>
      <c r="BE257" s="135" t="n"/>
      <c r="BF257" s="135" t="n"/>
      <c r="BG257" s="135" t="n"/>
      <c r="BH257" s="135" t="n"/>
      <c r="BI257" s="135" t="n"/>
      <c r="BJ257" s="135" t="n"/>
      <c r="BK257" s="135" t="n"/>
      <c r="BL257" s="135" t="n"/>
      <c r="BM257" s="135" t="n"/>
      <c r="BN257" s="135" t="n"/>
      <c r="BO257" s="135" t="n"/>
      <c r="BP257" s="135" t="n"/>
      <c r="BQ257" s="135" t="n"/>
      <c r="BR257" s="135" t="n"/>
      <c r="BS257" s="135" t="n"/>
      <c r="BT257" s="135" t="n"/>
      <c r="BU257" s="135" t="n"/>
      <c r="BV257" s="135" t="n"/>
      <c r="BW257" s="135" t="n"/>
      <c r="BX257" s="135" t="n"/>
      <c r="BY257" s="135" t="n"/>
      <c r="BZ257" s="135" t="n"/>
      <c r="CA257" s="135" t="n"/>
      <c r="CB257" s="135" t="n"/>
      <c r="CC257" s="135" t="n"/>
      <c r="CD257" s="135" t="n"/>
      <c r="CE257" s="135" t="n"/>
      <c r="CF257" s="135" t="n"/>
      <c r="CG257" s="135" t="n"/>
      <c r="CH257" s="135" t="n"/>
      <c r="CI257" s="135" t="n"/>
      <c r="CJ257" s="135" t="n"/>
      <c r="CK257" s="135" t="n"/>
      <c r="CL257" s="135" t="n"/>
      <c r="CM257" s="135" t="n"/>
      <c r="CN257" s="135" t="n"/>
      <c r="CO257" s="135" t="n"/>
      <c r="CP257" s="135" t="n"/>
      <c r="CQ257" s="135" t="n"/>
      <c r="CR257" s="135" t="n"/>
      <c r="CU257" s="36" t="n"/>
      <c r="CV257" s="36" t="n"/>
      <c r="CW257" s="36" t="n"/>
      <c r="CX257" s="36" t="n"/>
      <c r="CY257" s="36" t="n"/>
      <c r="CZ257" s="36" t="n"/>
      <c r="DA257" s="36" t="n"/>
      <c r="DB257" s="36" t="n"/>
      <c r="DC257" s="36" t="n"/>
      <c r="DD257" s="36" t="n"/>
      <c r="DE257" s="36" t="n"/>
      <c r="DF257" s="36" t="n"/>
      <c r="DG257" s="36" t="n"/>
      <c r="DH257" s="36" t="n"/>
      <c r="DI257" s="36" t="n"/>
      <c r="DJ257" s="36" t="n"/>
      <c r="DK257" s="36" t="n"/>
      <c r="DL257" s="36" t="n"/>
      <c r="DM257" s="36" t="n"/>
      <c r="DN257" s="36" t="n"/>
      <c r="DO257" s="36" t="n"/>
      <c r="DP257" s="36" t="n"/>
      <c r="DQ257" s="36" t="n"/>
      <c r="DR257" s="36" t="n"/>
      <c r="DS257" s="36" t="n"/>
      <c r="DT257" s="36" t="n"/>
      <c r="DU257" s="36" t="n"/>
      <c r="DV257" s="36" t="n"/>
      <c r="DW257" s="36" t="n"/>
      <c r="DX257" s="36" t="n"/>
      <c r="DY257" s="36" t="n"/>
      <c r="DZ257" s="36" t="n"/>
      <c r="EA257" s="36" t="n"/>
      <c r="EB257" s="36" t="n"/>
      <c r="EC257" s="36" t="n"/>
      <c r="ED257" s="36" t="n"/>
      <c r="EE257" s="36" t="n"/>
      <c r="EF257" s="36" t="n"/>
      <c r="EG257" s="36" t="n"/>
      <c r="EH257" s="36" t="n"/>
      <c r="EI257" s="36" t="n"/>
      <c r="EJ257" s="36" t="n"/>
      <c r="EK257" s="36" t="n"/>
      <c r="EL257" s="36" t="n"/>
      <c r="EM257" s="36" t="n"/>
      <c r="EN257" s="36" t="n"/>
    </row>
    <row r="258">
      <c r="A258" s="36" t="n"/>
      <c r="B258" s="36" t="n"/>
      <c r="C258" s="144" t="n"/>
      <c r="D258" s="144" t="n"/>
      <c r="E258" s="135" t="n"/>
      <c r="F258" s="135" t="n"/>
      <c r="G258" s="135" t="n"/>
      <c r="H258" s="135" t="n"/>
      <c r="I258" s="135" t="n"/>
      <c r="J258" s="135" t="n"/>
      <c r="K258" s="135" t="n"/>
      <c r="L258" s="135" t="n"/>
      <c r="M258" s="135" t="n"/>
      <c r="N258" s="135" t="n"/>
      <c r="O258" s="135" t="n"/>
      <c r="P258" s="135" t="n"/>
      <c r="Q258" s="135" t="n"/>
      <c r="R258" s="135" t="n"/>
      <c r="S258" s="135" t="n"/>
      <c r="T258" s="135" t="n"/>
      <c r="U258" s="135" t="n"/>
      <c r="V258" s="135" t="n"/>
      <c r="W258" s="135" t="n"/>
      <c r="X258" s="135" t="n"/>
      <c r="Y258" s="135" t="n"/>
      <c r="Z258" s="135" t="n"/>
      <c r="AA258" s="135" t="n"/>
      <c r="AB258" s="135" t="n"/>
      <c r="AC258" s="135" t="n"/>
      <c r="AD258" s="135" t="n"/>
      <c r="AE258" s="135" t="n"/>
      <c r="AF258" s="135" t="n"/>
      <c r="AG258" s="135" t="n"/>
      <c r="AH258" s="135" t="n"/>
      <c r="AI258" s="135" t="n"/>
      <c r="AJ258" s="135" t="n"/>
      <c r="AK258" s="135" t="n"/>
      <c r="AL258" s="135" t="n"/>
      <c r="AM258" s="135" t="n"/>
      <c r="AN258" s="135" t="n"/>
      <c r="AO258" s="135" t="n"/>
      <c r="AP258" s="135" t="n"/>
      <c r="AQ258" s="135" t="n"/>
      <c r="AR258" s="135" t="n"/>
      <c r="AS258" s="135" t="n"/>
      <c r="AT258" s="135" t="n"/>
      <c r="AU258" s="135" t="n"/>
      <c r="AV258" s="135" t="n"/>
      <c r="AW258" s="135" t="n"/>
      <c r="AX258" s="135" t="n"/>
      <c r="AY258" s="135" t="n"/>
      <c r="AZ258" s="135" t="n"/>
      <c r="BA258" s="135" t="n"/>
      <c r="BB258" s="135" t="n"/>
      <c r="BC258" s="135" t="n"/>
      <c r="BD258" s="135" t="n"/>
      <c r="BE258" s="135" t="n"/>
      <c r="BF258" s="135" t="n"/>
      <c r="BG258" s="135" t="n"/>
      <c r="BH258" s="135" t="n"/>
      <c r="BI258" s="135" t="n"/>
      <c r="BJ258" s="135" t="n"/>
      <c r="BK258" s="135" t="n"/>
      <c r="BL258" s="135" t="n"/>
      <c r="BM258" s="135" t="n"/>
      <c r="BN258" s="135" t="n"/>
      <c r="BO258" s="135" t="n"/>
      <c r="BP258" s="135" t="n"/>
      <c r="BQ258" s="135" t="n"/>
      <c r="BR258" s="135" t="n"/>
      <c r="BS258" s="135" t="n"/>
      <c r="BT258" s="135" t="n"/>
      <c r="BU258" s="135" t="n"/>
      <c r="BV258" s="135" t="n"/>
      <c r="BW258" s="135" t="n"/>
      <c r="BX258" s="135" t="n"/>
      <c r="BY258" s="135" t="n"/>
      <c r="BZ258" s="135" t="n"/>
      <c r="CA258" s="135" t="n"/>
      <c r="CB258" s="135" t="n"/>
      <c r="CC258" s="135" t="n"/>
      <c r="CD258" s="135" t="n"/>
      <c r="CE258" s="135" t="n"/>
      <c r="CF258" s="135" t="n"/>
      <c r="CG258" s="135" t="n"/>
      <c r="CH258" s="135" t="n"/>
      <c r="CI258" s="135" t="n"/>
      <c r="CJ258" s="135" t="n"/>
      <c r="CK258" s="135" t="n"/>
      <c r="CL258" s="135" t="n"/>
      <c r="CM258" s="135" t="n"/>
      <c r="CN258" s="135" t="n"/>
      <c r="CO258" s="135" t="n"/>
      <c r="CP258" s="135" t="n"/>
      <c r="CQ258" s="135" t="n"/>
      <c r="CR258" s="135" t="n"/>
      <c r="CU258" s="36" t="n"/>
      <c r="CV258" s="36" t="n"/>
      <c r="CW258" s="36" t="n"/>
      <c r="CX258" s="36" t="n"/>
      <c r="CY258" s="36" t="n"/>
      <c r="CZ258" s="36" t="n"/>
      <c r="DA258" s="36" t="n"/>
      <c r="DB258" s="36" t="n"/>
      <c r="DC258" s="36" t="n"/>
      <c r="DD258" s="36" t="n"/>
      <c r="DE258" s="36" t="n"/>
      <c r="DF258" s="36" t="n"/>
      <c r="DG258" s="36" t="n"/>
      <c r="DH258" s="36" t="n"/>
      <c r="DI258" s="36" t="n"/>
      <c r="DJ258" s="36" t="n"/>
      <c r="DK258" s="36" t="n"/>
      <c r="DL258" s="36" t="n"/>
      <c r="DM258" s="36" t="n"/>
      <c r="DN258" s="36" t="n"/>
      <c r="DO258" s="36" t="n"/>
      <c r="DP258" s="36" t="n"/>
      <c r="DQ258" s="36" t="n"/>
      <c r="DR258" s="36" t="n"/>
      <c r="DS258" s="36" t="n"/>
      <c r="DT258" s="36" t="n"/>
      <c r="DU258" s="36" t="n"/>
      <c r="DV258" s="36" t="n"/>
      <c r="DW258" s="36" t="n"/>
      <c r="DX258" s="36" t="n"/>
      <c r="DY258" s="36" t="n"/>
      <c r="DZ258" s="36" t="n"/>
      <c r="EA258" s="36" t="n"/>
      <c r="EB258" s="36" t="n"/>
      <c r="EC258" s="36" t="n"/>
      <c r="ED258" s="36" t="n"/>
      <c r="EE258" s="36" t="n"/>
      <c r="EF258" s="36" t="n"/>
      <c r="EG258" s="36" t="n"/>
      <c r="EH258" s="36" t="n"/>
      <c r="EI258" s="36" t="n"/>
      <c r="EJ258" s="36" t="n"/>
      <c r="EK258" s="36" t="n"/>
      <c r="EL258" s="36" t="n"/>
      <c r="EM258" s="36" t="n"/>
      <c r="EN258" s="36" t="n"/>
    </row>
    <row r="259">
      <c r="A259" s="36" t="n"/>
      <c r="B259" s="36" t="n"/>
      <c r="C259" s="144" t="n"/>
      <c r="D259" s="144" t="n"/>
      <c r="E259" s="135" t="n"/>
      <c r="F259" s="135" t="n"/>
      <c r="G259" s="135" t="n"/>
      <c r="H259" s="135" t="n"/>
      <c r="I259" s="135" t="n"/>
      <c r="J259" s="135" t="n"/>
      <c r="K259" s="135" t="n"/>
      <c r="L259" s="135" t="n"/>
      <c r="M259" s="135" t="n"/>
      <c r="N259" s="135" t="n"/>
      <c r="O259" s="135" t="n"/>
      <c r="P259" s="135" t="n"/>
      <c r="Q259" s="135" t="n"/>
      <c r="R259" s="135" t="n"/>
      <c r="S259" s="135" t="n"/>
      <c r="T259" s="135" t="n"/>
      <c r="U259" s="135" t="n"/>
      <c r="V259" s="135" t="n"/>
      <c r="W259" s="135" t="n"/>
      <c r="X259" s="135" t="n"/>
      <c r="Y259" s="135" t="n"/>
      <c r="Z259" s="135" t="n"/>
      <c r="AA259" s="135" t="n"/>
      <c r="AB259" s="135" t="n"/>
      <c r="AC259" s="135" t="n"/>
      <c r="AD259" s="135" t="n"/>
      <c r="AE259" s="135" t="n"/>
      <c r="AF259" s="135" t="n"/>
      <c r="AG259" s="135" t="n"/>
      <c r="AH259" s="135" t="n"/>
      <c r="AI259" s="135" t="n"/>
      <c r="AJ259" s="135" t="n"/>
      <c r="AK259" s="135" t="n"/>
      <c r="AL259" s="135" t="n"/>
      <c r="AM259" s="135" t="n"/>
      <c r="AN259" s="135" t="n"/>
      <c r="AO259" s="135" t="n"/>
      <c r="AP259" s="135" t="n"/>
      <c r="AQ259" s="135" t="n"/>
      <c r="AR259" s="135" t="n"/>
      <c r="AS259" s="135" t="n"/>
      <c r="AT259" s="135" t="n"/>
      <c r="AU259" s="135" t="n"/>
      <c r="AV259" s="135" t="n"/>
      <c r="AW259" s="135" t="n"/>
      <c r="AX259" s="135" t="n"/>
      <c r="AY259" s="135" t="n"/>
      <c r="AZ259" s="135" t="n"/>
      <c r="BA259" s="135" t="n"/>
      <c r="BB259" s="135" t="n"/>
      <c r="BC259" s="135" t="n"/>
      <c r="BD259" s="135" t="n"/>
      <c r="BE259" s="135" t="n"/>
      <c r="BF259" s="135" t="n"/>
      <c r="BG259" s="135" t="n"/>
      <c r="BH259" s="135" t="n"/>
      <c r="BI259" s="135" t="n"/>
      <c r="BJ259" s="135" t="n"/>
      <c r="BK259" s="135" t="n"/>
      <c r="BL259" s="135" t="n"/>
      <c r="BM259" s="135" t="n"/>
      <c r="BN259" s="135" t="n"/>
      <c r="BO259" s="135" t="n"/>
      <c r="BP259" s="135" t="n"/>
      <c r="BQ259" s="135" t="n"/>
      <c r="BR259" s="135" t="n"/>
      <c r="BS259" s="135" t="n"/>
      <c r="BT259" s="135" t="n"/>
      <c r="BU259" s="135" t="n"/>
      <c r="BV259" s="135" t="n"/>
      <c r="BW259" s="135" t="n"/>
      <c r="BX259" s="135" t="n"/>
      <c r="BY259" s="135" t="n"/>
      <c r="BZ259" s="135" t="n"/>
      <c r="CA259" s="135" t="n"/>
      <c r="CB259" s="135" t="n"/>
      <c r="CC259" s="135" t="n"/>
      <c r="CD259" s="135" t="n"/>
      <c r="CE259" s="135" t="n"/>
      <c r="CF259" s="135" t="n"/>
      <c r="CG259" s="135" t="n"/>
      <c r="CH259" s="135" t="n"/>
      <c r="CI259" s="135" t="n"/>
      <c r="CJ259" s="135" t="n"/>
      <c r="CK259" s="135" t="n"/>
      <c r="CL259" s="135" t="n"/>
      <c r="CM259" s="135" t="n"/>
      <c r="CN259" s="135" t="n"/>
      <c r="CO259" s="135" t="n"/>
      <c r="CP259" s="135" t="n"/>
      <c r="CQ259" s="135" t="n"/>
      <c r="CR259" s="135" t="n"/>
      <c r="CU259" s="36" t="n"/>
      <c r="CV259" s="36" t="n"/>
      <c r="CW259" s="36" t="n"/>
      <c r="CX259" s="36" t="n"/>
      <c r="CY259" s="36" t="n"/>
      <c r="CZ259" s="36" t="n"/>
      <c r="DA259" s="36" t="n"/>
      <c r="DB259" s="36" t="n"/>
      <c r="DC259" s="36" t="n"/>
      <c r="DD259" s="36" t="n"/>
      <c r="DE259" s="36" t="n"/>
      <c r="DF259" s="36" t="n"/>
      <c r="DG259" s="36" t="n"/>
      <c r="DH259" s="36" t="n"/>
      <c r="DI259" s="36" t="n"/>
      <c r="DJ259" s="36" t="n"/>
      <c r="DK259" s="36" t="n"/>
      <c r="DL259" s="36" t="n"/>
      <c r="DM259" s="36" t="n"/>
      <c r="DN259" s="36" t="n"/>
      <c r="DO259" s="36" t="n"/>
      <c r="DP259" s="36" t="n"/>
      <c r="DQ259" s="36" t="n"/>
      <c r="DR259" s="36" t="n"/>
      <c r="DS259" s="36" t="n"/>
      <c r="DT259" s="36" t="n"/>
      <c r="DU259" s="36" t="n"/>
      <c r="DV259" s="36" t="n"/>
      <c r="DW259" s="36" t="n"/>
      <c r="DX259" s="36" t="n"/>
      <c r="DY259" s="36" t="n"/>
      <c r="DZ259" s="36" t="n"/>
      <c r="EA259" s="36" t="n"/>
      <c r="EB259" s="36" t="n"/>
      <c r="EC259" s="36" t="n"/>
      <c r="ED259" s="36" t="n"/>
      <c r="EE259" s="36" t="n"/>
      <c r="EF259" s="36" t="n"/>
      <c r="EG259" s="36" t="n"/>
      <c r="EH259" s="36" t="n"/>
      <c r="EI259" s="36" t="n"/>
      <c r="EJ259" s="36" t="n"/>
      <c r="EK259" s="36" t="n"/>
      <c r="EL259" s="36" t="n"/>
      <c r="EM259" s="36" t="n"/>
      <c r="EN259" s="36" t="n"/>
    </row>
    <row r="260">
      <c r="A260" s="36" t="n"/>
      <c r="B260" s="36" t="n"/>
      <c r="C260" s="144" t="n"/>
      <c r="D260" s="144" t="n"/>
      <c r="E260" s="135" t="n"/>
      <c r="F260" s="135" t="n"/>
      <c r="G260" s="135" t="n"/>
      <c r="H260" s="135" t="n"/>
      <c r="I260" s="135" t="n"/>
      <c r="J260" s="135" t="n"/>
      <c r="K260" s="135" t="n"/>
      <c r="L260" s="135" t="n"/>
      <c r="M260" s="135" t="n"/>
      <c r="N260" s="135" t="n"/>
      <c r="O260" s="135" t="n"/>
      <c r="P260" s="135" t="n"/>
      <c r="Q260" s="135" t="n"/>
      <c r="R260" s="135" t="n"/>
      <c r="S260" s="135" t="n"/>
      <c r="T260" s="135" t="n"/>
      <c r="U260" s="135" t="n"/>
      <c r="V260" s="135" t="n"/>
      <c r="W260" s="135" t="n"/>
      <c r="X260" s="135" t="n"/>
      <c r="Y260" s="135" t="n"/>
      <c r="Z260" s="135" t="n"/>
      <c r="AA260" s="135" t="n"/>
      <c r="AB260" s="135" t="n"/>
      <c r="AC260" s="135" t="n"/>
      <c r="AD260" s="135" t="n"/>
      <c r="AE260" s="135" t="n"/>
      <c r="AF260" s="135" t="n"/>
      <c r="AG260" s="135" t="n"/>
      <c r="AH260" s="135" t="n"/>
      <c r="AI260" s="135" t="n"/>
      <c r="AJ260" s="135" t="n"/>
      <c r="AK260" s="135" t="n"/>
      <c r="AL260" s="135" t="n"/>
      <c r="AM260" s="135" t="n"/>
      <c r="AN260" s="135" t="n"/>
      <c r="AO260" s="135" t="n"/>
      <c r="AP260" s="135" t="n"/>
      <c r="AQ260" s="135" t="n"/>
      <c r="AR260" s="135" t="n"/>
      <c r="AS260" s="135" t="n"/>
      <c r="AT260" s="135" t="n"/>
      <c r="AU260" s="135" t="n"/>
      <c r="AV260" s="135" t="n"/>
      <c r="AW260" s="135" t="n"/>
      <c r="AX260" s="135" t="n"/>
      <c r="AY260" s="135" t="n"/>
      <c r="AZ260" s="135" t="n"/>
      <c r="BA260" s="135" t="n"/>
      <c r="BB260" s="135" t="n"/>
      <c r="BC260" s="135" t="n"/>
      <c r="BD260" s="135" t="n"/>
      <c r="BE260" s="135" t="n"/>
      <c r="BF260" s="135" t="n"/>
      <c r="BG260" s="135" t="n"/>
      <c r="BH260" s="135" t="n"/>
      <c r="BI260" s="135" t="n"/>
      <c r="BJ260" s="135" t="n"/>
      <c r="BK260" s="135" t="n"/>
      <c r="BL260" s="135" t="n"/>
      <c r="BM260" s="135" t="n"/>
      <c r="BN260" s="135" t="n"/>
      <c r="BO260" s="135" t="n"/>
      <c r="BP260" s="135" t="n"/>
      <c r="BQ260" s="135" t="n"/>
      <c r="BR260" s="135" t="n"/>
      <c r="BS260" s="135" t="n"/>
      <c r="BT260" s="135" t="n"/>
      <c r="BU260" s="135" t="n"/>
      <c r="BV260" s="135" t="n"/>
      <c r="BW260" s="135" t="n"/>
      <c r="BX260" s="135" t="n"/>
      <c r="BY260" s="135" t="n"/>
      <c r="BZ260" s="135" t="n"/>
      <c r="CA260" s="135" t="n"/>
      <c r="CB260" s="135" t="n"/>
      <c r="CC260" s="135" t="n"/>
      <c r="CD260" s="135" t="n"/>
      <c r="CE260" s="135" t="n"/>
      <c r="CF260" s="135" t="n"/>
      <c r="CG260" s="135" t="n"/>
      <c r="CH260" s="135" t="n"/>
      <c r="CI260" s="135" t="n"/>
      <c r="CJ260" s="135" t="n"/>
      <c r="CK260" s="135" t="n"/>
      <c r="CL260" s="135" t="n"/>
      <c r="CM260" s="135" t="n"/>
      <c r="CN260" s="135" t="n"/>
      <c r="CO260" s="135" t="n"/>
      <c r="CP260" s="135" t="n"/>
      <c r="CQ260" s="135" t="n"/>
      <c r="CR260" s="135" t="n"/>
      <c r="CU260" s="36" t="n"/>
      <c r="CV260" s="36" t="n"/>
      <c r="CW260" s="36" t="n"/>
      <c r="CX260" s="36" t="n"/>
      <c r="CY260" s="36" t="n"/>
      <c r="CZ260" s="36" t="n"/>
      <c r="DA260" s="36" t="n"/>
      <c r="DB260" s="36" t="n"/>
      <c r="DC260" s="36" t="n"/>
      <c r="DD260" s="36" t="n"/>
      <c r="DE260" s="36" t="n"/>
      <c r="DF260" s="36" t="n"/>
      <c r="DG260" s="36" t="n"/>
      <c r="DH260" s="36" t="n"/>
      <c r="DI260" s="36" t="n"/>
      <c r="DJ260" s="36" t="n"/>
      <c r="DK260" s="36" t="n"/>
      <c r="DL260" s="36" t="n"/>
      <c r="DM260" s="36" t="n"/>
      <c r="DN260" s="36" t="n"/>
      <c r="DO260" s="36" t="n"/>
      <c r="DP260" s="36" t="n"/>
      <c r="DQ260" s="36" t="n"/>
      <c r="DR260" s="36" t="n"/>
      <c r="DS260" s="36" t="n"/>
      <c r="DT260" s="36" t="n"/>
      <c r="DU260" s="36" t="n"/>
      <c r="DV260" s="36" t="n"/>
      <c r="DW260" s="36" t="n"/>
      <c r="DX260" s="36" t="n"/>
      <c r="DY260" s="36" t="n"/>
      <c r="DZ260" s="36" t="n"/>
      <c r="EA260" s="36" t="n"/>
      <c r="EB260" s="36" t="n"/>
      <c r="EC260" s="36" t="n"/>
      <c r="ED260" s="36" t="n"/>
      <c r="EE260" s="36" t="n"/>
      <c r="EF260" s="36" t="n"/>
      <c r="EG260" s="36" t="n"/>
      <c r="EH260" s="36" t="n"/>
      <c r="EI260" s="36" t="n"/>
      <c r="EJ260" s="36" t="n"/>
      <c r="EK260" s="36" t="n"/>
      <c r="EL260" s="36" t="n"/>
      <c r="EM260" s="36" t="n"/>
      <c r="EN260" s="36" t="n"/>
    </row>
    <row r="261">
      <c r="A261" s="36" t="n"/>
      <c r="B261" s="36" t="n"/>
      <c r="C261" s="144" t="n"/>
      <c r="D261" s="144" t="n"/>
      <c r="E261" s="135" t="n"/>
      <c r="F261" s="135" t="n"/>
      <c r="G261" s="135" t="n"/>
      <c r="H261" s="135" t="n"/>
      <c r="I261" s="135" t="n"/>
      <c r="J261" s="135" t="n"/>
      <c r="K261" s="135" t="n"/>
      <c r="L261" s="135" t="n"/>
      <c r="M261" s="135" t="n"/>
      <c r="N261" s="135" t="n"/>
      <c r="O261" s="135" t="n"/>
      <c r="P261" s="135" t="n"/>
      <c r="Q261" s="135" t="n"/>
      <c r="R261" s="135" t="n"/>
      <c r="S261" s="135" t="n"/>
      <c r="T261" s="135" t="n"/>
      <c r="U261" s="135" t="n"/>
      <c r="V261" s="135" t="n"/>
      <c r="W261" s="135" t="n"/>
      <c r="X261" s="135" t="n"/>
      <c r="Y261" s="135" t="n"/>
      <c r="Z261" s="135" t="n"/>
      <c r="AA261" s="135" t="n"/>
      <c r="AB261" s="135" t="n"/>
      <c r="AC261" s="135" t="n"/>
      <c r="AD261" s="135" t="n"/>
      <c r="AE261" s="135" t="n"/>
      <c r="AF261" s="135" t="n"/>
      <c r="AG261" s="135" t="n"/>
      <c r="AH261" s="135" t="n"/>
      <c r="AI261" s="135" t="n"/>
      <c r="AJ261" s="135" t="n"/>
      <c r="AK261" s="135" t="n"/>
      <c r="AL261" s="135" t="n"/>
      <c r="AM261" s="135" t="n"/>
      <c r="AN261" s="135" t="n"/>
      <c r="AO261" s="135" t="n"/>
      <c r="AP261" s="135" t="n"/>
      <c r="AQ261" s="135" t="n"/>
      <c r="AR261" s="135" t="n"/>
      <c r="AS261" s="135" t="n"/>
      <c r="AT261" s="135" t="n"/>
      <c r="AU261" s="135" t="n"/>
      <c r="AV261" s="135" t="n"/>
      <c r="AW261" s="135" t="n"/>
      <c r="AX261" s="135" t="n"/>
      <c r="AY261" s="135" t="n"/>
      <c r="AZ261" s="135" t="n"/>
      <c r="BA261" s="135" t="n"/>
      <c r="BB261" s="135" t="n"/>
      <c r="BC261" s="135" t="n"/>
      <c r="BD261" s="135" t="n"/>
      <c r="BE261" s="135" t="n"/>
      <c r="BF261" s="135" t="n"/>
      <c r="BG261" s="135" t="n"/>
      <c r="BH261" s="135" t="n"/>
      <c r="BI261" s="135" t="n"/>
      <c r="BJ261" s="135" t="n"/>
      <c r="BK261" s="135" t="n"/>
      <c r="BL261" s="135" t="n"/>
      <c r="BM261" s="135" t="n"/>
      <c r="BN261" s="135" t="n"/>
      <c r="BO261" s="135" t="n"/>
      <c r="BP261" s="135" t="n"/>
      <c r="BQ261" s="135" t="n"/>
      <c r="BR261" s="135" t="n"/>
      <c r="BS261" s="135" t="n"/>
      <c r="BT261" s="135" t="n"/>
      <c r="BU261" s="135" t="n"/>
      <c r="BV261" s="135" t="n"/>
      <c r="BW261" s="135" t="n"/>
      <c r="BX261" s="135" t="n"/>
      <c r="BY261" s="135" t="n"/>
      <c r="BZ261" s="135" t="n"/>
      <c r="CA261" s="135" t="n"/>
      <c r="CB261" s="135" t="n"/>
      <c r="CC261" s="135" t="n"/>
      <c r="CD261" s="135" t="n"/>
      <c r="CE261" s="135" t="n"/>
      <c r="CF261" s="135" t="n"/>
      <c r="CG261" s="135" t="n"/>
      <c r="CH261" s="135" t="n"/>
      <c r="CI261" s="135" t="n"/>
      <c r="CJ261" s="135" t="n"/>
      <c r="CK261" s="135" t="n"/>
      <c r="CL261" s="135" t="n"/>
      <c r="CM261" s="135" t="n"/>
      <c r="CN261" s="135" t="n"/>
      <c r="CO261" s="135" t="n"/>
      <c r="CP261" s="135" t="n"/>
      <c r="CQ261" s="135" t="n"/>
      <c r="CR261" s="135" t="n"/>
      <c r="CU261" s="36" t="n"/>
      <c r="CV261" s="36" t="n"/>
      <c r="CW261" s="36" t="n"/>
      <c r="CX261" s="36" t="n"/>
      <c r="CY261" s="36" t="n"/>
      <c r="CZ261" s="36" t="n"/>
      <c r="DA261" s="36" t="n"/>
      <c r="DB261" s="36" t="n"/>
      <c r="DC261" s="36" t="n"/>
      <c r="DD261" s="36" t="n"/>
      <c r="DE261" s="36" t="n"/>
      <c r="DF261" s="36" t="n"/>
      <c r="DG261" s="36" t="n"/>
      <c r="DH261" s="36" t="n"/>
      <c r="DI261" s="36" t="n"/>
      <c r="DJ261" s="36" t="n"/>
      <c r="DK261" s="36" t="n"/>
      <c r="DL261" s="36" t="n"/>
      <c r="DM261" s="36" t="n"/>
      <c r="DN261" s="36" t="n"/>
      <c r="DO261" s="36" t="n"/>
      <c r="DP261" s="36" t="n"/>
      <c r="DQ261" s="36" t="n"/>
      <c r="DR261" s="36" t="n"/>
      <c r="DS261" s="36" t="n"/>
      <c r="DT261" s="36" t="n"/>
      <c r="DU261" s="36" t="n"/>
      <c r="DV261" s="36" t="n"/>
      <c r="DW261" s="36" t="n"/>
      <c r="DX261" s="36" t="n"/>
      <c r="DY261" s="36" t="n"/>
      <c r="DZ261" s="36" t="n"/>
      <c r="EA261" s="36" t="n"/>
      <c r="EB261" s="36" t="n"/>
      <c r="EC261" s="36" t="n"/>
      <c r="ED261" s="36" t="n"/>
      <c r="EE261" s="36" t="n"/>
      <c r="EF261" s="36" t="n"/>
      <c r="EG261" s="36" t="n"/>
      <c r="EH261" s="36" t="n"/>
      <c r="EI261" s="36" t="n"/>
      <c r="EJ261" s="36" t="n"/>
      <c r="EK261" s="36" t="n"/>
      <c r="EL261" s="36" t="n"/>
      <c r="EM261" s="36" t="n"/>
      <c r="EN261" s="36" t="n"/>
    </row>
    <row r="262">
      <c r="A262" s="36" t="n"/>
      <c r="B262" s="36" t="n"/>
      <c r="C262" s="144" t="n"/>
      <c r="D262" s="144" t="n"/>
      <c r="E262" s="135" t="n"/>
      <c r="F262" s="135" t="n"/>
      <c r="G262" s="135" t="n"/>
      <c r="H262" s="135" t="n"/>
      <c r="I262" s="135" t="n"/>
      <c r="J262" s="135" t="n"/>
      <c r="K262" s="135" t="n"/>
      <c r="L262" s="135" t="n"/>
      <c r="M262" s="135" t="n"/>
      <c r="N262" s="135" t="n"/>
      <c r="O262" s="135" t="n"/>
      <c r="P262" s="135" t="n"/>
      <c r="Q262" s="135" t="n"/>
      <c r="R262" s="135" t="n"/>
      <c r="S262" s="135" t="n"/>
      <c r="T262" s="135" t="n"/>
      <c r="U262" s="135" t="n"/>
      <c r="V262" s="135" t="n"/>
      <c r="W262" s="135" t="n"/>
      <c r="X262" s="135" t="n"/>
      <c r="Y262" s="135" t="n"/>
      <c r="Z262" s="135" t="n"/>
      <c r="AA262" s="135" t="n"/>
      <c r="AB262" s="135" t="n"/>
      <c r="AC262" s="135" t="n"/>
      <c r="AD262" s="135" t="n"/>
      <c r="AE262" s="135" t="n"/>
      <c r="AF262" s="135" t="n"/>
      <c r="AG262" s="135" t="n"/>
      <c r="AH262" s="135" t="n"/>
      <c r="AI262" s="135" t="n"/>
      <c r="AJ262" s="135" t="n"/>
      <c r="AK262" s="135" t="n"/>
      <c r="AL262" s="135" t="n"/>
      <c r="AM262" s="135" t="n"/>
      <c r="AN262" s="135" t="n"/>
      <c r="AO262" s="135" t="n"/>
      <c r="AP262" s="135" t="n"/>
      <c r="AQ262" s="135" t="n"/>
      <c r="AR262" s="135" t="n"/>
      <c r="AS262" s="135" t="n"/>
      <c r="AT262" s="135" t="n"/>
      <c r="AU262" s="135" t="n"/>
      <c r="AV262" s="135" t="n"/>
      <c r="AW262" s="135" t="n"/>
      <c r="AX262" s="135" t="n"/>
      <c r="AY262" s="135" t="n"/>
      <c r="AZ262" s="135" t="n"/>
      <c r="BA262" s="135" t="n"/>
      <c r="BB262" s="135" t="n"/>
      <c r="BC262" s="135" t="n"/>
      <c r="BD262" s="135" t="n"/>
      <c r="BE262" s="135" t="n"/>
      <c r="BF262" s="135" t="n"/>
      <c r="BG262" s="135" t="n"/>
      <c r="BH262" s="135" t="n"/>
      <c r="BI262" s="135" t="n"/>
      <c r="BJ262" s="135" t="n"/>
      <c r="BK262" s="135" t="n"/>
      <c r="BL262" s="135" t="n"/>
      <c r="BM262" s="135" t="n"/>
      <c r="BN262" s="135" t="n"/>
      <c r="BO262" s="135" t="n"/>
      <c r="BP262" s="135" t="n"/>
      <c r="BQ262" s="135" t="n"/>
      <c r="BR262" s="135" t="n"/>
      <c r="BS262" s="135" t="n"/>
      <c r="BT262" s="135" t="n"/>
      <c r="BU262" s="135" t="n"/>
      <c r="BV262" s="135" t="n"/>
      <c r="BW262" s="135" t="n"/>
      <c r="BX262" s="135" t="n"/>
      <c r="BY262" s="135" t="n"/>
      <c r="BZ262" s="135" t="n"/>
      <c r="CA262" s="135" t="n"/>
      <c r="CB262" s="135" t="n"/>
      <c r="CC262" s="135" t="n"/>
      <c r="CD262" s="135" t="n"/>
      <c r="CE262" s="135" t="n"/>
      <c r="CF262" s="135" t="n"/>
      <c r="CG262" s="135" t="n"/>
      <c r="CH262" s="135" t="n"/>
      <c r="CI262" s="135" t="n"/>
      <c r="CJ262" s="135" t="n"/>
      <c r="CK262" s="135" t="n"/>
      <c r="CL262" s="135" t="n"/>
      <c r="CM262" s="135" t="n"/>
      <c r="CN262" s="135" t="n"/>
      <c r="CO262" s="135" t="n"/>
      <c r="CP262" s="135" t="n"/>
      <c r="CQ262" s="135" t="n"/>
      <c r="CR262" s="135" t="n"/>
      <c r="CU262" s="36" t="n"/>
      <c r="CV262" s="36" t="n"/>
      <c r="CW262" s="36" t="n"/>
      <c r="CX262" s="36" t="n"/>
      <c r="CY262" s="36" t="n"/>
      <c r="CZ262" s="36" t="n"/>
      <c r="DA262" s="36" t="n"/>
      <c r="DB262" s="36" t="n"/>
      <c r="DC262" s="36" t="n"/>
      <c r="DD262" s="36" t="n"/>
      <c r="DE262" s="36" t="n"/>
      <c r="DF262" s="36" t="n"/>
      <c r="DG262" s="36" t="n"/>
      <c r="DH262" s="36" t="n"/>
      <c r="DI262" s="36" t="n"/>
      <c r="DJ262" s="36" t="n"/>
      <c r="DK262" s="36" t="n"/>
      <c r="DL262" s="36" t="n"/>
      <c r="DM262" s="36" t="n"/>
      <c r="DN262" s="36" t="n"/>
      <c r="DO262" s="36" t="n"/>
      <c r="DP262" s="36" t="n"/>
      <c r="DQ262" s="36" t="n"/>
      <c r="DR262" s="36" t="n"/>
      <c r="DS262" s="36" t="n"/>
      <c r="DT262" s="36" t="n"/>
      <c r="DU262" s="36" t="n"/>
      <c r="DV262" s="36" t="n"/>
      <c r="DW262" s="36" t="n"/>
      <c r="DX262" s="36" t="n"/>
      <c r="DY262" s="36" t="n"/>
      <c r="DZ262" s="36" t="n"/>
      <c r="EA262" s="36" t="n"/>
      <c r="EB262" s="36" t="n"/>
      <c r="EC262" s="36" t="n"/>
      <c r="ED262" s="36" t="n"/>
      <c r="EE262" s="36" t="n"/>
      <c r="EF262" s="36" t="n"/>
      <c r="EG262" s="36" t="n"/>
      <c r="EH262" s="36" t="n"/>
      <c r="EI262" s="36" t="n"/>
      <c r="EJ262" s="36" t="n"/>
      <c r="EK262" s="36" t="n"/>
      <c r="EL262" s="36" t="n"/>
      <c r="EM262" s="36" t="n"/>
      <c r="EN262" s="36" t="n"/>
    </row>
    <row r="263">
      <c r="A263" s="36" t="n"/>
      <c r="B263" s="36" t="n"/>
      <c r="C263" s="144" t="n"/>
      <c r="D263" s="144" t="n"/>
      <c r="E263" s="135" t="n"/>
      <c r="F263" s="135" t="n"/>
      <c r="G263" s="135" t="n"/>
      <c r="H263" s="135" t="n"/>
      <c r="I263" s="135" t="n"/>
      <c r="J263" s="135" t="n"/>
      <c r="K263" s="135" t="n"/>
      <c r="L263" s="135" t="n"/>
      <c r="M263" s="135" t="n"/>
      <c r="N263" s="135" t="n"/>
      <c r="O263" s="135" t="n"/>
      <c r="P263" s="135" t="n"/>
      <c r="Q263" s="135" t="n"/>
      <c r="R263" s="135" t="n"/>
      <c r="S263" s="135" t="n"/>
      <c r="T263" s="135" t="n"/>
      <c r="U263" s="135" t="n"/>
      <c r="V263" s="135" t="n"/>
      <c r="W263" s="135" t="n"/>
      <c r="X263" s="135" t="n"/>
      <c r="Y263" s="135" t="n"/>
      <c r="Z263" s="135" t="n"/>
      <c r="AA263" s="135" t="n"/>
      <c r="AB263" s="135" t="n"/>
      <c r="AC263" s="135" t="n"/>
      <c r="AD263" s="135" t="n"/>
      <c r="AE263" s="135" t="n"/>
      <c r="AF263" s="135" t="n"/>
      <c r="AG263" s="135" t="n"/>
      <c r="AH263" s="135" t="n"/>
      <c r="AI263" s="135" t="n"/>
      <c r="AJ263" s="135" t="n"/>
      <c r="AK263" s="135" t="n"/>
      <c r="AL263" s="135" t="n"/>
      <c r="AM263" s="135" t="n"/>
      <c r="AN263" s="135" t="n"/>
      <c r="AO263" s="135" t="n"/>
      <c r="AP263" s="135" t="n"/>
      <c r="AQ263" s="135" t="n"/>
      <c r="AR263" s="135" t="n"/>
      <c r="AS263" s="135" t="n"/>
      <c r="AT263" s="135" t="n"/>
      <c r="AU263" s="135" t="n"/>
      <c r="AV263" s="135" t="n"/>
      <c r="AW263" s="135" t="n"/>
      <c r="AX263" s="135" t="n"/>
      <c r="AY263" s="135" t="n"/>
      <c r="AZ263" s="135" t="n"/>
      <c r="BA263" s="135" t="n"/>
      <c r="BB263" s="135" t="n"/>
      <c r="BC263" s="135" t="n"/>
      <c r="BD263" s="135" t="n"/>
      <c r="BE263" s="135" t="n"/>
      <c r="BF263" s="135" t="n"/>
      <c r="BG263" s="135" t="n"/>
      <c r="BH263" s="135" t="n"/>
      <c r="BI263" s="135" t="n"/>
      <c r="BJ263" s="135" t="n"/>
      <c r="BK263" s="135" t="n"/>
      <c r="BL263" s="135" t="n"/>
      <c r="BM263" s="135" t="n"/>
      <c r="BN263" s="135" t="n"/>
      <c r="BO263" s="135" t="n"/>
      <c r="BP263" s="135" t="n"/>
      <c r="BQ263" s="135" t="n"/>
      <c r="BR263" s="135" t="n"/>
      <c r="BS263" s="135" t="n"/>
      <c r="BT263" s="135" t="n"/>
      <c r="BU263" s="135" t="n"/>
      <c r="BV263" s="135" t="n"/>
      <c r="BW263" s="135" t="n"/>
      <c r="BX263" s="135" t="n"/>
      <c r="BY263" s="135" t="n"/>
      <c r="BZ263" s="135" t="n"/>
      <c r="CA263" s="135" t="n"/>
      <c r="CB263" s="135" t="n"/>
      <c r="CC263" s="135" t="n"/>
      <c r="CD263" s="135" t="n"/>
      <c r="CE263" s="135" t="n"/>
      <c r="CF263" s="135" t="n"/>
      <c r="CG263" s="135" t="n"/>
      <c r="CH263" s="135" t="n"/>
      <c r="CI263" s="135" t="n"/>
      <c r="CJ263" s="135" t="n"/>
      <c r="CK263" s="135" t="n"/>
      <c r="CL263" s="135" t="n"/>
      <c r="CM263" s="135" t="n"/>
      <c r="CN263" s="135" t="n"/>
      <c r="CO263" s="135" t="n"/>
      <c r="CP263" s="135" t="n"/>
      <c r="CQ263" s="135" t="n"/>
      <c r="CR263" s="135" t="n"/>
      <c r="CU263" s="36" t="n"/>
      <c r="CV263" s="36" t="n"/>
      <c r="CW263" s="36" t="n"/>
      <c r="CX263" s="36" t="n"/>
      <c r="CY263" s="36" t="n"/>
      <c r="CZ263" s="36" t="n"/>
      <c r="DA263" s="36" t="n"/>
      <c r="DB263" s="36" t="n"/>
      <c r="DC263" s="36" t="n"/>
      <c r="DD263" s="36" t="n"/>
      <c r="DE263" s="36" t="n"/>
      <c r="DF263" s="36" t="n"/>
      <c r="DG263" s="36" t="n"/>
      <c r="DH263" s="36" t="n"/>
      <c r="DI263" s="36" t="n"/>
      <c r="DJ263" s="36" t="n"/>
      <c r="DK263" s="36" t="n"/>
      <c r="DL263" s="36" t="n"/>
      <c r="DM263" s="36" t="n"/>
      <c r="DN263" s="36" t="n"/>
      <c r="DO263" s="36" t="n"/>
      <c r="DP263" s="36" t="n"/>
      <c r="DQ263" s="36" t="n"/>
      <c r="DR263" s="36" t="n"/>
      <c r="DS263" s="36" t="n"/>
      <c r="DT263" s="36" t="n"/>
      <c r="DU263" s="36" t="n"/>
      <c r="DV263" s="36" t="n"/>
      <c r="DW263" s="36" t="n"/>
      <c r="DX263" s="36" t="n"/>
      <c r="DY263" s="36" t="n"/>
      <c r="DZ263" s="36" t="n"/>
      <c r="EA263" s="36" t="n"/>
      <c r="EB263" s="36" t="n"/>
      <c r="EC263" s="36" t="n"/>
      <c r="ED263" s="36" t="n"/>
      <c r="EE263" s="36" t="n"/>
      <c r="EF263" s="36" t="n"/>
      <c r="EG263" s="36" t="n"/>
      <c r="EH263" s="36" t="n"/>
      <c r="EI263" s="36" t="n"/>
      <c r="EJ263" s="36" t="n"/>
      <c r="EK263" s="36" t="n"/>
      <c r="EL263" s="36" t="n"/>
      <c r="EM263" s="36" t="n"/>
      <c r="EN263" s="36" t="n"/>
    </row>
    <row r="264">
      <c r="A264" s="36" t="n"/>
      <c r="B264" s="36" t="n"/>
      <c r="C264" s="144" t="n"/>
      <c r="D264" s="144" t="n"/>
      <c r="E264" s="135" t="n"/>
      <c r="F264" s="135" t="n"/>
      <c r="G264" s="135" t="n"/>
      <c r="H264" s="135" t="n"/>
      <c r="I264" s="135" t="n"/>
      <c r="J264" s="135" t="n"/>
      <c r="K264" s="135" t="n"/>
      <c r="L264" s="135" t="n"/>
      <c r="M264" s="135" t="n"/>
      <c r="N264" s="135" t="n"/>
      <c r="O264" s="135" t="n"/>
      <c r="P264" s="135" t="n"/>
      <c r="Q264" s="135" t="n"/>
      <c r="R264" s="135" t="n"/>
      <c r="S264" s="135" t="n"/>
      <c r="T264" s="135" t="n"/>
      <c r="U264" s="135" t="n"/>
      <c r="V264" s="135" t="n"/>
      <c r="W264" s="135" t="n"/>
      <c r="X264" s="135" t="n"/>
      <c r="Y264" s="135" t="n"/>
      <c r="Z264" s="135" t="n"/>
      <c r="AA264" s="135" t="n"/>
      <c r="AB264" s="135" t="n"/>
      <c r="AC264" s="135" t="n"/>
      <c r="AD264" s="135" t="n"/>
      <c r="AE264" s="135" t="n"/>
      <c r="AF264" s="135" t="n"/>
      <c r="AG264" s="135" t="n"/>
      <c r="AH264" s="135" t="n"/>
      <c r="AI264" s="135" t="n"/>
      <c r="AJ264" s="135" t="n"/>
      <c r="AK264" s="135" t="n"/>
      <c r="AL264" s="135" t="n"/>
      <c r="AM264" s="135" t="n"/>
      <c r="AN264" s="135" t="n"/>
      <c r="AO264" s="135" t="n"/>
      <c r="AP264" s="135" t="n"/>
      <c r="AQ264" s="135" t="n"/>
      <c r="AR264" s="135" t="n"/>
      <c r="AS264" s="135" t="n"/>
      <c r="AT264" s="135" t="n"/>
      <c r="AU264" s="135" t="n"/>
      <c r="AV264" s="135" t="n"/>
      <c r="AW264" s="135" t="n"/>
      <c r="AX264" s="135" t="n"/>
      <c r="AY264" s="135" t="n"/>
      <c r="AZ264" s="135" t="n"/>
      <c r="BA264" s="135" t="n"/>
      <c r="BB264" s="135" t="n"/>
      <c r="BC264" s="135" t="n"/>
      <c r="BD264" s="135" t="n"/>
      <c r="BE264" s="135" t="n"/>
      <c r="BF264" s="135" t="n"/>
      <c r="BG264" s="135" t="n"/>
      <c r="BH264" s="135" t="n"/>
      <c r="BI264" s="135" t="n"/>
      <c r="BJ264" s="135" t="n"/>
      <c r="BK264" s="135" t="n"/>
      <c r="BL264" s="135" t="n"/>
      <c r="BM264" s="135" t="n"/>
      <c r="BN264" s="135" t="n"/>
      <c r="BO264" s="135" t="n"/>
      <c r="BP264" s="135" t="n"/>
      <c r="BQ264" s="135" t="n"/>
      <c r="BR264" s="135" t="n"/>
      <c r="BS264" s="135" t="n"/>
      <c r="BT264" s="135" t="n"/>
      <c r="BU264" s="135" t="n"/>
      <c r="BV264" s="135" t="n"/>
      <c r="BW264" s="135" t="n"/>
      <c r="BX264" s="135" t="n"/>
      <c r="BY264" s="135" t="n"/>
      <c r="BZ264" s="135" t="n"/>
      <c r="CA264" s="135" t="n"/>
      <c r="CB264" s="135" t="n"/>
      <c r="CC264" s="135" t="n"/>
      <c r="CD264" s="135" t="n"/>
      <c r="CE264" s="135" t="n"/>
      <c r="CF264" s="135" t="n"/>
      <c r="CG264" s="135" t="n"/>
      <c r="CH264" s="135" t="n"/>
      <c r="CI264" s="135" t="n"/>
      <c r="CJ264" s="135" t="n"/>
      <c r="CK264" s="135" t="n"/>
      <c r="CL264" s="135" t="n"/>
      <c r="CM264" s="135" t="n"/>
      <c r="CN264" s="135" t="n"/>
      <c r="CO264" s="135" t="n"/>
      <c r="CP264" s="135" t="n"/>
      <c r="CQ264" s="135" t="n"/>
      <c r="CR264" s="135" t="n"/>
      <c r="CU264" s="36" t="n"/>
      <c r="CV264" s="36" t="n"/>
      <c r="CW264" s="36" t="n"/>
      <c r="CX264" s="36" t="n"/>
      <c r="CY264" s="36" t="n"/>
      <c r="CZ264" s="36" t="n"/>
      <c r="DA264" s="36" t="n"/>
      <c r="DB264" s="36" t="n"/>
      <c r="DC264" s="36" t="n"/>
      <c r="DD264" s="36" t="n"/>
      <c r="DE264" s="36" t="n"/>
      <c r="DF264" s="36" t="n"/>
      <c r="DG264" s="36" t="n"/>
      <c r="DH264" s="36" t="n"/>
      <c r="DI264" s="36" t="n"/>
      <c r="DJ264" s="36" t="n"/>
      <c r="DK264" s="36" t="n"/>
      <c r="DL264" s="36" t="n"/>
      <c r="DM264" s="36" t="n"/>
      <c r="DN264" s="36" t="n"/>
      <c r="DO264" s="36" t="n"/>
      <c r="DP264" s="36" t="n"/>
      <c r="DQ264" s="36" t="n"/>
      <c r="DR264" s="36" t="n"/>
      <c r="DS264" s="36" t="n"/>
      <c r="DT264" s="36" t="n"/>
      <c r="DU264" s="36" t="n"/>
      <c r="DV264" s="36" t="n"/>
      <c r="DW264" s="36" t="n"/>
      <c r="DX264" s="36" t="n"/>
      <c r="DY264" s="36" t="n"/>
      <c r="DZ264" s="36" t="n"/>
      <c r="EA264" s="36" t="n"/>
      <c r="EB264" s="36" t="n"/>
      <c r="EC264" s="36" t="n"/>
      <c r="ED264" s="36" t="n"/>
      <c r="EE264" s="36" t="n"/>
      <c r="EF264" s="36" t="n"/>
      <c r="EG264" s="36" t="n"/>
      <c r="EH264" s="36" t="n"/>
      <c r="EI264" s="36" t="n"/>
      <c r="EJ264" s="36" t="n"/>
      <c r="EK264" s="36" t="n"/>
      <c r="EL264" s="36" t="n"/>
      <c r="EM264" s="36" t="n"/>
      <c r="EN264" s="36" t="n"/>
    </row>
    <row r="265">
      <c r="A265" s="36" t="n"/>
      <c r="B265" s="36" t="n"/>
      <c r="C265" s="144" t="n"/>
      <c r="D265" s="144" t="n"/>
      <c r="E265" s="135" t="n"/>
      <c r="F265" s="135" t="n"/>
      <c r="G265" s="135" t="n"/>
      <c r="H265" s="135" t="n"/>
      <c r="I265" s="135" t="n"/>
      <c r="J265" s="135" t="n"/>
      <c r="K265" s="135" t="n"/>
      <c r="L265" s="135" t="n"/>
      <c r="M265" s="135" t="n"/>
      <c r="N265" s="135" t="n"/>
      <c r="O265" s="135" t="n"/>
      <c r="P265" s="135" t="n"/>
      <c r="Q265" s="135" t="n"/>
      <c r="R265" s="135" t="n"/>
      <c r="S265" s="135" t="n"/>
      <c r="T265" s="135" t="n"/>
      <c r="U265" s="135" t="n"/>
      <c r="V265" s="135" t="n"/>
      <c r="W265" s="135" t="n"/>
      <c r="X265" s="135" t="n"/>
      <c r="Y265" s="135" t="n"/>
      <c r="Z265" s="135" t="n"/>
      <c r="AA265" s="135" t="n"/>
      <c r="AB265" s="135" t="n"/>
      <c r="AC265" s="135" t="n"/>
      <c r="AD265" s="135" t="n"/>
      <c r="AE265" s="135" t="n"/>
      <c r="AF265" s="135" t="n"/>
      <c r="AG265" s="135" t="n"/>
      <c r="AH265" s="135" t="n"/>
      <c r="AI265" s="135" t="n"/>
      <c r="AJ265" s="135" t="n"/>
      <c r="AK265" s="135" t="n"/>
      <c r="AL265" s="135" t="n"/>
      <c r="AM265" s="135" t="n"/>
      <c r="AN265" s="135" t="n"/>
      <c r="AO265" s="135" t="n"/>
      <c r="AP265" s="135" t="n"/>
      <c r="AQ265" s="135" t="n"/>
      <c r="AR265" s="135" t="n"/>
      <c r="AS265" s="135" t="n"/>
      <c r="AT265" s="135" t="n"/>
      <c r="AU265" s="135" t="n"/>
      <c r="AV265" s="135" t="n"/>
      <c r="AW265" s="135" t="n"/>
      <c r="AX265" s="135" t="n"/>
      <c r="AY265" s="135" t="n"/>
      <c r="AZ265" s="135" t="n"/>
      <c r="BA265" s="135" t="n"/>
      <c r="BB265" s="135" t="n"/>
      <c r="BC265" s="135" t="n"/>
      <c r="BD265" s="135" t="n"/>
      <c r="BE265" s="135" t="n"/>
      <c r="BF265" s="135" t="n"/>
      <c r="BG265" s="135" t="n"/>
      <c r="BH265" s="135" t="n"/>
      <c r="BI265" s="135" t="n"/>
      <c r="BJ265" s="135" t="n"/>
      <c r="BK265" s="135" t="n"/>
      <c r="BL265" s="135" t="n"/>
      <c r="BM265" s="135" t="n"/>
      <c r="BN265" s="135" t="n"/>
      <c r="BO265" s="135" t="n"/>
      <c r="BP265" s="135" t="n"/>
      <c r="BQ265" s="135" t="n"/>
      <c r="BR265" s="135" t="n"/>
      <c r="BS265" s="135" t="n"/>
      <c r="BT265" s="135" t="n"/>
      <c r="BU265" s="135" t="n"/>
      <c r="BV265" s="135" t="n"/>
      <c r="BW265" s="135" t="n"/>
      <c r="BX265" s="135" t="n"/>
      <c r="BY265" s="135" t="n"/>
      <c r="BZ265" s="135" t="n"/>
      <c r="CA265" s="135" t="n"/>
      <c r="CB265" s="135" t="n"/>
      <c r="CC265" s="135" t="n"/>
      <c r="CD265" s="135" t="n"/>
      <c r="CE265" s="135" t="n"/>
      <c r="CF265" s="135" t="n"/>
      <c r="CG265" s="135" t="n"/>
      <c r="CH265" s="135" t="n"/>
      <c r="CI265" s="135" t="n"/>
      <c r="CJ265" s="135" t="n"/>
      <c r="CK265" s="135" t="n"/>
      <c r="CL265" s="135" t="n"/>
      <c r="CM265" s="135" t="n"/>
      <c r="CN265" s="135" t="n"/>
      <c r="CO265" s="135" t="n"/>
      <c r="CP265" s="135" t="n"/>
      <c r="CQ265" s="135" t="n"/>
      <c r="CR265" s="135" t="n"/>
      <c r="CU265" s="36" t="n"/>
      <c r="CV265" s="36" t="n"/>
      <c r="CW265" s="36" t="n"/>
      <c r="CX265" s="36" t="n"/>
      <c r="CY265" s="36" t="n"/>
      <c r="CZ265" s="36" t="n"/>
      <c r="DA265" s="36" t="n"/>
      <c r="DB265" s="36" t="n"/>
      <c r="DC265" s="36" t="n"/>
      <c r="DD265" s="36" t="n"/>
      <c r="DE265" s="36" t="n"/>
      <c r="DF265" s="36" t="n"/>
      <c r="DG265" s="36" t="n"/>
      <c r="DH265" s="36" t="n"/>
      <c r="DI265" s="36" t="n"/>
      <c r="DJ265" s="36" t="n"/>
      <c r="DK265" s="36" t="n"/>
      <c r="DL265" s="36" t="n"/>
      <c r="DM265" s="36" t="n"/>
      <c r="DN265" s="36" t="n"/>
      <c r="DO265" s="36" t="n"/>
      <c r="DP265" s="36" t="n"/>
      <c r="DQ265" s="36" t="n"/>
      <c r="DR265" s="36" t="n"/>
      <c r="DS265" s="36" t="n"/>
      <c r="DT265" s="36" t="n"/>
      <c r="DU265" s="36" t="n"/>
      <c r="DV265" s="36" t="n"/>
      <c r="DW265" s="36" t="n"/>
      <c r="DX265" s="36" t="n"/>
      <c r="DY265" s="36" t="n"/>
      <c r="DZ265" s="36" t="n"/>
      <c r="EA265" s="36" t="n"/>
      <c r="EB265" s="36" t="n"/>
      <c r="EC265" s="36" t="n"/>
      <c r="ED265" s="36" t="n"/>
      <c r="EE265" s="36" t="n"/>
      <c r="EF265" s="36" t="n"/>
      <c r="EG265" s="36" t="n"/>
      <c r="EH265" s="36" t="n"/>
      <c r="EI265" s="36" t="n"/>
      <c r="EJ265" s="36" t="n"/>
      <c r="EK265" s="36" t="n"/>
      <c r="EL265" s="36" t="n"/>
      <c r="EM265" s="36" t="n"/>
      <c r="EN265" s="36" t="n"/>
    </row>
    <row r="266">
      <c r="A266" s="36" t="n"/>
      <c r="B266" s="36" t="n"/>
      <c r="C266" s="144" t="n"/>
      <c r="D266" s="144" t="n"/>
      <c r="E266" s="135" t="n"/>
      <c r="F266" s="135" t="n"/>
      <c r="G266" s="135" t="n"/>
      <c r="H266" s="135" t="n"/>
      <c r="I266" s="135" t="n"/>
      <c r="J266" s="135" t="n"/>
      <c r="K266" s="135" t="n"/>
      <c r="L266" s="135" t="n"/>
      <c r="M266" s="135" t="n"/>
      <c r="N266" s="135" t="n"/>
      <c r="O266" s="135" t="n"/>
      <c r="P266" s="135" t="n"/>
      <c r="Q266" s="135" t="n"/>
      <c r="R266" s="135" t="n"/>
      <c r="S266" s="135" t="n"/>
      <c r="T266" s="135" t="n"/>
      <c r="U266" s="135" t="n"/>
      <c r="V266" s="135" t="n"/>
      <c r="W266" s="135" t="n"/>
      <c r="X266" s="135" t="n"/>
      <c r="Y266" s="135" t="n"/>
      <c r="Z266" s="135" t="n"/>
      <c r="AA266" s="135" t="n"/>
      <c r="AB266" s="135" t="n"/>
      <c r="AC266" s="135" t="n"/>
      <c r="AD266" s="135" t="n"/>
      <c r="AE266" s="135" t="n"/>
      <c r="AF266" s="135" t="n"/>
      <c r="AG266" s="135" t="n"/>
      <c r="AH266" s="135" t="n"/>
      <c r="AI266" s="135" t="n"/>
      <c r="AJ266" s="135" t="n"/>
      <c r="AK266" s="135" t="n"/>
      <c r="AL266" s="135" t="n"/>
      <c r="AM266" s="135" t="n"/>
      <c r="AN266" s="135" t="n"/>
      <c r="AO266" s="135" t="n"/>
      <c r="AP266" s="135" t="n"/>
      <c r="AQ266" s="135" t="n"/>
      <c r="AR266" s="135" t="n"/>
      <c r="AS266" s="135" t="n"/>
      <c r="AT266" s="135" t="n"/>
      <c r="AU266" s="135" t="n"/>
      <c r="AV266" s="135" t="n"/>
      <c r="AW266" s="135" t="n"/>
      <c r="AX266" s="135" t="n"/>
      <c r="AY266" s="135" t="n"/>
      <c r="AZ266" s="135" t="n"/>
      <c r="BA266" s="135" t="n"/>
      <c r="BB266" s="135" t="n"/>
      <c r="BC266" s="135" t="n"/>
      <c r="BD266" s="135" t="n"/>
      <c r="BE266" s="135" t="n"/>
      <c r="BF266" s="135" t="n"/>
      <c r="BG266" s="135" t="n"/>
      <c r="BH266" s="135" t="n"/>
      <c r="BI266" s="135" t="n"/>
      <c r="BJ266" s="135" t="n"/>
      <c r="BK266" s="135" t="n"/>
      <c r="BL266" s="135" t="n"/>
      <c r="BM266" s="135" t="n"/>
      <c r="BN266" s="135" t="n"/>
      <c r="BO266" s="135" t="n"/>
      <c r="BP266" s="135" t="n"/>
      <c r="BQ266" s="135" t="n"/>
      <c r="BR266" s="135" t="n"/>
      <c r="BS266" s="135" t="n"/>
      <c r="BT266" s="135" t="n"/>
      <c r="BU266" s="135" t="n"/>
      <c r="BV266" s="135" t="n"/>
      <c r="BW266" s="135" t="n"/>
      <c r="BX266" s="135" t="n"/>
      <c r="BY266" s="135" t="n"/>
      <c r="BZ266" s="135" t="n"/>
      <c r="CA266" s="135" t="n"/>
      <c r="CB266" s="135" t="n"/>
      <c r="CC266" s="135" t="n"/>
      <c r="CD266" s="135" t="n"/>
      <c r="CE266" s="135" t="n"/>
      <c r="CF266" s="135" t="n"/>
      <c r="CG266" s="135" t="n"/>
      <c r="CH266" s="135" t="n"/>
      <c r="CI266" s="135" t="n"/>
      <c r="CJ266" s="135" t="n"/>
      <c r="CK266" s="135" t="n"/>
      <c r="CL266" s="135" t="n"/>
      <c r="CM266" s="135" t="n"/>
      <c r="CN266" s="135" t="n"/>
      <c r="CO266" s="135" t="n"/>
      <c r="CP266" s="135" t="n"/>
      <c r="CQ266" s="135" t="n"/>
      <c r="CR266" s="135" t="n"/>
      <c r="CU266" s="36" t="n"/>
      <c r="CV266" s="36" t="n"/>
      <c r="CW266" s="36" t="n"/>
      <c r="CX266" s="36" t="n"/>
      <c r="CY266" s="36" t="n"/>
      <c r="CZ266" s="36" t="n"/>
      <c r="DA266" s="36" t="n"/>
      <c r="DB266" s="36" t="n"/>
      <c r="DC266" s="36" t="n"/>
      <c r="DD266" s="36" t="n"/>
      <c r="DE266" s="36" t="n"/>
      <c r="DF266" s="36" t="n"/>
      <c r="DG266" s="36" t="n"/>
      <c r="DH266" s="36" t="n"/>
      <c r="DI266" s="36" t="n"/>
      <c r="DJ266" s="36" t="n"/>
      <c r="DK266" s="36" t="n"/>
      <c r="DL266" s="36" t="n"/>
      <c r="DM266" s="36" t="n"/>
      <c r="DN266" s="36" t="n"/>
      <c r="DO266" s="36" t="n"/>
      <c r="DP266" s="36" t="n"/>
      <c r="DQ266" s="36" t="n"/>
      <c r="DR266" s="36" t="n"/>
      <c r="DS266" s="36" t="n"/>
      <c r="DT266" s="36" t="n"/>
      <c r="DU266" s="36" t="n"/>
      <c r="DV266" s="36" t="n"/>
      <c r="DW266" s="36" t="n"/>
      <c r="DX266" s="36" t="n"/>
      <c r="DY266" s="36" t="n"/>
      <c r="DZ266" s="36" t="n"/>
      <c r="EA266" s="36" t="n"/>
      <c r="EB266" s="36" t="n"/>
      <c r="EC266" s="36" t="n"/>
      <c r="ED266" s="36" t="n"/>
      <c r="EE266" s="36" t="n"/>
      <c r="EF266" s="36" t="n"/>
      <c r="EG266" s="36" t="n"/>
      <c r="EH266" s="36" t="n"/>
      <c r="EI266" s="36" t="n"/>
      <c r="EJ266" s="36" t="n"/>
      <c r="EK266" s="36" t="n"/>
      <c r="EL266" s="36" t="n"/>
      <c r="EM266" s="36" t="n"/>
      <c r="EN266" s="36" t="n"/>
    </row>
    <row r="267">
      <c r="A267" s="36" t="n"/>
      <c r="B267" s="36" t="n"/>
      <c r="C267" s="144" t="n"/>
      <c r="D267" s="144" t="n"/>
      <c r="E267" s="135" t="n"/>
      <c r="F267" s="135" t="n"/>
      <c r="G267" s="135" t="n"/>
      <c r="H267" s="135" t="n"/>
      <c r="I267" s="135" t="n"/>
      <c r="J267" s="135" t="n"/>
      <c r="K267" s="135" t="n"/>
      <c r="L267" s="135" t="n"/>
      <c r="M267" s="135" t="n"/>
      <c r="N267" s="135" t="n"/>
      <c r="O267" s="135" t="n"/>
      <c r="P267" s="135" t="n"/>
      <c r="Q267" s="135" t="n"/>
      <c r="R267" s="135" t="n"/>
      <c r="S267" s="135" t="n"/>
      <c r="T267" s="135" t="n"/>
      <c r="U267" s="135" t="n"/>
      <c r="V267" s="135" t="n"/>
      <c r="W267" s="135" t="n"/>
      <c r="X267" s="135" t="n"/>
      <c r="Y267" s="135" t="n"/>
      <c r="Z267" s="135" t="n"/>
      <c r="AA267" s="135" t="n"/>
      <c r="AB267" s="135" t="n"/>
      <c r="AC267" s="135" t="n"/>
      <c r="AD267" s="135" t="n"/>
      <c r="AE267" s="135" t="n"/>
      <c r="AF267" s="135" t="n"/>
      <c r="AG267" s="135" t="n"/>
      <c r="AH267" s="135" t="n"/>
      <c r="AI267" s="135" t="n"/>
      <c r="AJ267" s="135" t="n"/>
      <c r="AK267" s="135" t="n"/>
      <c r="AL267" s="135" t="n"/>
      <c r="AM267" s="135" t="n"/>
      <c r="AN267" s="135" t="n"/>
      <c r="AO267" s="135" t="n"/>
      <c r="AP267" s="135" t="n"/>
      <c r="AQ267" s="135" t="n"/>
      <c r="AR267" s="135" t="n"/>
      <c r="AS267" s="135" t="n"/>
      <c r="AT267" s="135" t="n"/>
      <c r="AU267" s="135" t="n"/>
      <c r="AV267" s="135" t="n"/>
      <c r="AW267" s="135" t="n"/>
      <c r="AX267" s="135" t="n"/>
      <c r="AY267" s="135" t="n"/>
      <c r="AZ267" s="135" t="n"/>
      <c r="BA267" s="135" t="n"/>
      <c r="BB267" s="135" t="n"/>
      <c r="BC267" s="135" t="n"/>
      <c r="BD267" s="135" t="n"/>
      <c r="BE267" s="135" t="n"/>
      <c r="BF267" s="135" t="n"/>
      <c r="BG267" s="135" t="n"/>
      <c r="BH267" s="135" t="n"/>
      <c r="BI267" s="135" t="n"/>
      <c r="BJ267" s="135" t="n"/>
      <c r="BK267" s="135" t="n"/>
      <c r="BL267" s="135" t="n"/>
      <c r="BM267" s="135" t="n"/>
      <c r="BN267" s="135" t="n"/>
      <c r="BO267" s="135" t="n"/>
      <c r="BP267" s="135" t="n"/>
      <c r="BQ267" s="135" t="n"/>
      <c r="BR267" s="135" t="n"/>
      <c r="BS267" s="135" t="n"/>
      <c r="BT267" s="135" t="n"/>
      <c r="BU267" s="135" t="n"/>
      <c r="BV267" s="135" t="n"/>
      <c r="BW267" s="135" t="n"/>
      <c r="BX267" s="135" t="n"/>
      <c r="BY267" s="135" t="n"/>
      <c r="BZ267" s="135" t="n"/>
      <c r="CA267" s="135" t="n"/>
      <c r="CB267" s="135" t="n"/>
      <c r="CC267" s="135" t="n"/>
      <c r="CD267" s="135" t="n"/>
      <c r="CE267" s="135" t="n"/>
      <c r="CF267" s="135" t="n"/>
      <c r="CG267" s="135" t="n"/>
      <c r="CH267" s="135" t="n"/>
      <c r="CI267" s="135" t="n"/>
      <c r="CJ267" s="135" t="n"/>
      <c r="CK267" s="135" t="n"/>
      <c r="CL267" s="135" t="n"/>
      <c r="CM267" s="135" t="n"/>
      <c r="CN267" s="135" t="n"/>
      <c r="CO267" s="135" t="n"/>
      <c r="CP267" s="135" t="n"/>
      <c r="CQ267" s="135" t="n"/>
      <c r="CR267" s="135" t="n"/>
      <c r="CU267" s="36" t="n"/>
      <c r="CV267" s="36" t="n"/>
      <c r="CW267" s="36" t="n"/>
      <c r="CX267" s="36" t="n"/>
      <c r="CY267" s="36" t="n"/>
      <c r="CZ267" s="36" t="n"/>
      <c r="DA267" s="36" t="n"/>
      <c r="DB267" s="36" t="n"/>
      <c r="DC267" s="36" t="n"/>
      <c r="DD267" s="36" t="n"/>
      <c r="DE267" s="36" t="n"/>
      <c r="DF267" s="36" t="n"/>
      <c r="DG267" s="36" t="n"/>
      <c r="DH267" s="36" t="n"/>
      <c r="DI267" s="36" t="n"/>
      <c r="DJ267" s="36" t="n"/>
      <c r="DK267" s="36" t="n"/>
      <c r="DL267" s="36" t="n"/>
      <c r="DM267" s="36" t="n"/>
      <c r="DN267" s="36" t="n"/>
      <c r="DO267" s="36" t="n"/>
      <c r="DP267" s="36" t="n"/>
      <c r="DQ267" s="36" t="n"/>
      <c r="DR267" s="36" t="n"/>
      <c r="DS267" s="36" t="n"/>
      <c r="DT267" s="36" t="n"/>
      <c r="DU267" s="36" t="n"/>
      <c r="DV267" s="36" t="n"/>
      <c r="DW267" s="36" t="n"/>
      <c r="DX267" s="36" t="n"/>
      <c r="DY267" s="36" t="n"/>
      <c r="DZ267" s="36" t="n"/>
      <c r="EA267" s="36" t="n"/>
      <c r="EB267" s="36" t="n"/>
      <c r="EC267" s="36" t="n"/>
      <c r="ED267" s="36" t="n"/>
      <c r="EE267" s="36" t="n"/>
      <c r="EF267" s="36" t="n"/>
      <c r="EG267" s="36" t="n"/>
      <c r="EH267" s="36" t="n"/>
      <c r="EI267" s="36" t="n"/>
      <c r="EJ267" s="36" t="n"/>
      <c r="EK267" s="36" t="n"/>
      <c r="EL267" s="36" t="n"/>
      <c r="EM267" s="36" t="n"/>
      <c r="EN267" s="36" t="n"/>
    </row>
    <row r="268">
      <c r="A268" s="36" t="n"/>
      <c r="B268" s="36" t="n"/>
      <c r="C268" s="144" t="n"/>
      <c r="D268" s="144" t="n"/>
      <c r="E268" s="135" t="n"/>
      <c r="F268" s="135" t="n"/>
      <c r="G268" s="135" t="n"/>
      <c r="H268" s="135" t="n"/>
      <c r="I268" s="135" t="n"/>
      <c r="J268" s="135" t="n"/>
      <c r="K268" s="135" t="n"/>
      <c r="L268" s="135" t="n"/>
      <c r="M268" s="135" t="n"/>
      <c r="N268" s="135" t="n"/>
      <c r="O268" s="135" t="n"/>
      <c r="P268" s="135" t="n"/>
      <c r="Q268" s="135" t="n"/>
      <c r="R268" s="135" t="n"/>
      <c r="S268" s="135" t="n"/>
      <c r="T268" s="135" t="n"/>
      <c r="U268" s="135" t="n"/>
      <c r="V268" s="135" t="n"/>
      <c r="W268" s="135" t="n"/>
      <c r="X268" s="135" t="n"/>
      <c r="Y268" s="135" t="n"/>
      <c r="Z268" s="135" t="n"/>
      <c r="AA268" s="135" t="n"/>
      <c r="AB268" s="135" t="n"/>
      <c r="AC268" s="135" t="n"/>
      <c r="AD268" s="135" t="n"/>
      <c r="AE268" s="135" t="n"/>
      <c r="AF268" s="135" t="n"/>
      <c r="AG268" s="135" t="n"/>
      <c r="AH268" s="135" t="n"/>
      <c r="AI268" s="135" t="n"/>
      <c r="AJ268" s="135" t="n"/>
      <c r="AK268" s="135" t="n"/>
      <c r="AL268" s="135" t="n"/>
      <c r="AM268" s="135" t="n"/>
      <c r="AN268" s="135" t="n"/>
      <c r="AO268" s="135" t="n"/>
      <c r="AP268" s="135" t="n"/>
      <c r="AQ268" s="135" t="n"/>
      <c r="AR268" s="135" t="n"/>
      <c r="AS268" s="135" t="n"/>
      <c r="AT268" s="135" t="n"/>
      <c r="AU268" s="135" t="n"/>
      <c r="AV268" s="135" t="n"/>
      <c r="AW268" s="135" t="n"/>
      <c r="AX268" s="135" t="n"/>
      <c r="AY268" s="135" t="n"/>
      <c r="AZ268" s="135" t="n"/>
      <c r="BA268" s="135" t="n"/>
      <c r="BB268" s="135" t="n"/>
      <c r="BC268" s="135" t="n"/>
      <c r="BD268" s="135" t="n"/>
      <c r="BE268" s="135" t="n"/>
      <c r="BF268" s="135" t="n"/>
      <c r="BG268" s="135" t="n"/>
      <c r="BH268" s="135" t="n"/>
      <c r="BI268" s="135" t="n"/>
      <c r="BJ268" s="135" t="n"/>
      <c r="BK268" s="135" t="n"/>
      <c r="BL268" s="135" t="n"/>
      <c r="BM268" s="135" t="n"/>
      <c r="BN268" s="135" t="n"/>
      <c r="BO268" s="135" t="n"/>
      <c r="BP268" s="135" t="n"/>
      <c r="BQ268" s="135" t="n"/>
      <c r="BR268" s="135" t="n"/>
      <c r="BS268" s="135" t="n"/>
      <c r="BT268" s="135" t="n"/>
      <c r="BU268" s="135" t="n"/>
      <c r="BV268" s="135" t="n"/>
      <c r="BW268" s="135" t="n"/>
      <c r="BX268" s="135" t="n"/>
      <c r="BY268" s="135" t="n"/>
      <c r="BZ268" s="135" t="n"/>
      <c r="CA268" s="135" t="n"/>
      <c r="CB268" s="135" t="n"/>
      <c r="CC268" s="135" t="n"/>
      <c r="CD268" s="135" t="n"/>
      <c r="CE268" s="135" t="n"/>
      <c r="CF268" s="135" t="n"/>
      <c r="CG268" s="135" t="n"/>
      <c r="CH268" s="135" t="n"/>
      <c r="CI268" s="135" t="n"/>
      <c r="CJ268" s="135" t="n"/>
      <c r="CK268" s="135" t="n"/>
      <c r="CL268" s="135" t="n"/>
      <c r="CM268" s="135" t="n"/>
      <c r="CN268" s="135" t="n"/>
      <c r="CO268" s="135" t="n"/>
      <c r="CP268" s="135" t="n"/>
      <c r="CQ268" s="135" t="n"/>
      <c r="CR268" s="135" t="n"/>
      <c r="CU268" s="36" t="n"/>
      <c r="CV268" s="36" t="n"/>
      <c r="CW268" s="36" t="n"/>
      <c r="CX268" s="36" t="n"/>
      <c r="CY268" s="36" t="n"/>
      <c r="CZ268" s="36" t="n"/>
      <c r="DA268" s="36" t="n"/>
      <c r="DB268" s="36" t="n"/>
      <c r="DC268" s="36" t="n"/>
      <c r="DD268" s="36" t="n"/>
      <c r="DE268" s="36" t="n"/>
      <c r="DF268" s="36" t="n"/>
      <c r="DG268" s="36" t="n"/>
      <c r="DH268" s="36" t="n"/>
      <c r="DI268" s="36" t="n"/>
      <c r="DJ268" s="36" t="n"/>
      <c r="DK268" s="36" t="n"/>
      <c r="DL268" s="36" t="n"/>
      <c r="DM268" s="36" t="n"/>
      <c r="DN268" s="36" t="n"/>
      <c r="DO268" s="36" t="n"/>
      <c r="DP268" s="36" t="n"/>
      <c r="DQ268" s="36" t="n"/>
      <c r="DR268" s="36" t="n"/>
      <c r="DS268" s="36" t="n"/>
      <c r="DT268" s="36" t="n"/>
      <c r="DU268" s="36" t="n"/>
      <c r="DV268" s="36" t="n"/>
      <c r="DW268" s="36" t="n"/>
      <c r="DX268" s="36" t="n"/>
      <c r="DY268" s="36" t="n"/>
      <c r="DZ268" s="36" t="n"/>
      <c r="EA268" s="36" t="n"/>
      <c r="EB268" s="36" t="n"/>
      <c r="EC268" s="36" t="n"/>
      <c r="ED268" s="36" t="n"/>
      <c r="EE268" s="36" t="n"/>
      <c r="EF268" s="36" t="n"/>
      <c r="EG268" s="36" t="n"/>
      <c r="EH268" s="36" t="n"/>
      <c r="EI268" s="36" t="n"/>
      <c r="EJ268" s="36" t="n"/>
      <c r="EK268" s="36" t="n"/>
      <c r="EL268" s="36" t="n"/>
      <c r="EM268" s="36" t="n"/>
      <c r="EN268" s="36" t="n"/>
    </row>
    <row r="269">
      <c r="A269" s="36" t="n"/>
      <c r="B269" s="36" t="n"/>
      <c r="C269" s="144" t="n"/>
      <c r="D269" s="144" t="n"/>
      <c r="E269" s="135" t="n"/>
      <c r="F269" s="135" t="n"/>
      <c r="G269" s="135" t="n"/>
      <c r="H269" s="135" t="n"/>
      <c r="I269" s="135" t="n"/>
      <c r="J269" s="135" t="n"/>
      <c r="K269" s="135" t="n"/>
      <c r="L269" s="135" t="n"/>
      <c r="M269" s="135" t="n"/>
      <c r="N269" s="135" t="n"/>
      <c r="O269" s="135" t="n"/>
      <c r="P269" s="135" t="n"/>
      <c r="Q269" s="135" t="n"/>
      <c r="R269" s="135" t="n"/>
      <c r="S269" s="135" t="n"/>
      <c r="T269" s="135" t="n"/>
      <c r="U269" s="135" t="n"/>
      <c r="V269" s="135" t="n"/>
      <c r="W269" s="135" t="n"/>
      <c r="X269" s="135" t="n"/>
      <c r="Y269" s="135" t="n"/>
      <c r="Z269" s="135" t="n"/>
      <c r="AA269" s="135" t="n"/>
      <c r="AB269" s="135" t="n"/>
      <c r="AC269" s="135" t="n"/>
      <c r="AD269" s="135" t="n"/>
      <c r="AE269" s="135" t="n"/>
      <c r="AF269" s="135" t="n"/>
      <c r="AG269" s="135" t="n"/>
      <c r="AH269" s="135" t="n"/>
      <c r="AI269" s="135" t="n"/>
      <c r="AJ269" s="135" t="n"/>
      <c r="AK269" s="135" t="n"/>
      <c r="AL269" s="135" t="n"/>
      <c r="AM269" s="135" t="n"/>
      <c r="AN269" s="135" t="n"/>
      <c r="AO269" s="135" t="n"/>
      <c r="AP269" s="135" t="n"/>
      <c r="AQ269" s="135" t="n"/>
      <c r="AR269" s="135" t="n"/>
      <c r="AS269" s="135" t="n"/>
      <c r="AT269" s="135" t="n"/>
      <c r="AU269" s="135" t="n"/>
      <c r="AV269" s="135" t="n"/>
      <c r="AW269" s="135" t="n"/>
      <c r="AX269" s="135" t="n"/>
      <c r="AY269" s="135" t="n"/>
      <c r="AZ269" s="135" t="n"/>
      <c r="BA269" s="135" t="n"/>
      <c r="BB269" s="135" t="n"/>
      <c r="BC269" s="135" t="n"/>
      <c r="BD269" s="135" t="n"/>
      <c r="BE269" s="135" t="n"/>
      <c r="BF269" s="135" t="n"/>
      <c r="BG269" s="135" t="n"/>
      <c r="BH269" s="135" t="n"/>
      <c r="BI269" s="135" t="n"/>
      <c r="BJ269" s="135" t="n"/>
      <c r="BK269" s="135" t="n"/>
      <c r="BL269" s="135" t="n"/>
      <c r="BM269" s="135" t="n"/>
      <c r="BN269" s="135" t="n"/>
      <c r="BO269" s="135" t="n"/>
      <c r="BP269" s="135" t="n"/>
      <c r="BQ269" s="135" t="n"/>
      <c r="BR269" s="135" t="n"/>
      <c r="BS269" s="135" t="n"/>
      <c r="BT269" s="135" t="n"/>
      <c r="BU269" s="135" t="n"/>
      <c r="BV269" s="135" t="n"/>
      <c r="BW269" s="135" t="n"/>
      <c r="BX269" s="135" t="n"/>
      <c r="BY269" s="135" t="n"/>
      <c r="BZ269" s="135" t="n"/>
      <c r="CA269" s="135" t="n"/>
      <c r="CB269" s="135" t="n"/>
      <c r="CC269" s="135" t="n"/>
      <c r="CD269" s="135" t="n"/>
      <c r="CE269" s="135" t="n"/>
      <c r="CF269" s="135" t="n"/>
      <c r="CG269" s="135" t="n"/>
      <c r="CH269" s="135" t="n"/>
      <c r="CI269" s="135" t="n"/>
      <c r="CJ269" s="135" t="n"/>
      <c r="CK269" s="135" t="n"/>
      <c r="CL269" s="135" t="n"/>
      <c r="CM269" s="135" t="n"/>
      <c r="CN269" s="135" t="n"/>
      <c r="CO269" s="135" t="n"/>
      <c r="CP269" s="135" t="n"/>
      <c r="CQ269" s="135" t="n"/>
      <c r="CR269" s="135" t="n"/>
      <c r="CU269" s="36" t="n"/>
      <c r="CV269" s="36" t="n"/>
      <c r="CW269" s="36" t="n"/>
      <c r="CX269" s="36" t="n"/>
      <c r="CY269" s="36" t="n"/>
      <c r="CZ269" s="36" t="n"/>
      <c r="DA269" s="36" t="n"/>
      <c r="DB269" s="36" t="n"/>
      <c r="DC269" s="36" t="n"/>
      <c r="DD269" s="36" t="n"/>
      <c r="DE269" s="36" t="n"/>
      <c r="DF269" s="36" t="n"/>
      <c r="DG269" s="36" t="n"/>
      <c r="DH269" s="36" t="n"/>
      <c r="DI269" s="36" t="n"/>
      <c r="DJ269" s="36" t="n"/>
      <c r="DK269" s="36" t="n"/>
      <c r="DL269" s="36" t="n"/>
      <c r="DM269" s="36" t="n"/>
      <c r="DN269" s="36" t="n"/>
      <c r="DO269" s="36" t="n"/>
      <c r="DP269" s="36" t="n"/>
      <c r="DQ269" s="36" t="n"/>
      <c r="DR269" s="36" t="n"/>
      <c r="DS269" s="36" t="n"/>
      <c r="DT269" s="36" t="n"/>
      <c r="DU269" s="36" t="n"/>
      <c r="DV269" s="36" t="n"/>
      <c r="DW269" s="36" t="n"/>
      <c r="DX269" s="36" t="n"/>
      <c r="DY269" s="36" t="n"/>
      <c r="DZ269" s="36" t="n"/>
      <c r="EA269" s="36" t="n"/>
      <c r="EB269" s="36" t="n"/>
      <c r="EC269" s="36" t="n"/>
      <c r="ED269" s="36" t="n"/>
      <c r="EE269" s="36" t="n"/>
      <c r="EF269" s="36" t="n"/>
      <c r="EG269" s="36" t="n"/>
      <c r="EH269" s="36" t="n"/>
      <c r="EI269" s="36" t="n"/>
      <c r="EJ269" s="36" t="n"/>
      <c r="EK269" s="36" t="n"/>
      <c r="EL269" s="36" t="n"/>
      <c r="EM269" s="36" t="n"/>
      <c r="EN269" s="36" t="n"/>
    </row>
    <row r="270">
      <c r="A270" s="36" t="n"/>
      <c r="B270" s="36" t="n"/>
      <c r="C270" s="144" t="n"/>
      <c r="D270" s="144" t="n"/>
      <c r="E270" s="135" t="n"/>
      <c r="F270" s="135" t="n"/>
      <c r="G270" s="135" t="n"/>
      <c r="H270" s="135" t="n"/>
      <c r="I270" s="135" t="n"/>
      <c r="J270" s="135" t="n"/>
      <c r="K270" s="135" t="n"/>
      <c r="L270" s="135" t="n"/>
      <c r="M270" s="135" t="n"/>
      <c r="N270" s="135" t="n"/>
      <c r="O270" s="135" t="n"/>
      <c r="P270" s="135" t="n"/>
      <c r="Q270" s="135" t="n"/>
      <c r="R270" s="135" t="n"/>
      <c r="S270" s="135" t="n"/>
      <c r="T270" s="135" t="n"/>
      <c r="U270" s="135" t="n"/>
      <c r="V270" s="135" t="n"/>
      <c r="W270" s="135" t="n"/>
      <c r="X270" s="135" t="n"/>
      <c r="Y270" s="135" t="n"/>
      <c r="Z270" s="135" t="n"/>
      <c r="AA270" s="135" t="n"/>
      <c r="AB270" s="135" t="n"/>
      <c r="AC270" s="135" t="n"/>
      <c r="AD270" s="135" t="n"/>
      <c r="AE270" s="135" t="n"/>
      <c r="AF270" s="135" t="n"/>
      <c r="AG270" s="135" t="n"/>
      <c r="AH270" s="135" t="n"/>
      <c r="AI270" s="135" t="n"/>
      <c r="AJ270" s="135" t="n"/>
      <c r="AK270" s="135" t="n"/>
      <c r="AL270" s="135" t="n"/>
      <c r="AM270" s="135" t="n"/>
      <c r="AN270" s="135" t="n"/>
      <c r="AO270" s="135" t="n"/>
      <c r="AP270" s="135" t="n"/>
      <c r="AQ270" s="135" t="n"/>
      <c r="AR270" s="135" t="n"/>
      <c r="AS270" s="135" t="n"/>
      <c r="AT270" s="135" t="n"/>
      <c r="AU270" s="135" t="n"/>
      <c r="AV270" s="135" t="n"/>
      <c r="AW270" s="135" t="n"/>
      <c r="AX270" s="135" t="n"/>
      <c r="AY270" s="135" t="n"/>
      <c r="AZ270" s="135" t="n"/>
      <c r="BA270" s="135" t="n"/>
      <c r="BB270" s="135" t="n"/>
      <c r="BC270" s="135" t="n"/>
      <c r="BD270" s="135" t="n"/>
      <c r="BE270" s="135" t="n"/>
      <c r="BF270" s="135" t="n"/>
      <c r="BG270" s="135" t="n"/>
      <c r="BH270" s="135" t="n"/>
      <c r="BI270" s="135" t="n"/>
      <c r="BJ270" s="135" t="n"/>
      <c r="BK270" s="135" t="n"/>
      <c r="BL270" s="135" t="n"/>
      <c r="BM270" s="135" t="n"/>
      <c r="BN270" s="135" t="n"/>
      <c r="BO270" s="135" t="n"/>
      <c r="BP270" s="135" t="n"/>
      <c r="BQ270" s="135" t="n"/>
      <c r="BR270" s="135" t="n"/>
      <c r="BS270" s="135" t="n"/>
      <c r="BT270" s="135" t="n"/>
      <c r="BU270" s="135" t="n"/>
      <c r="BV270" s="135" t="n"/>
      <c r="BW270" s="135" t="n"/>
      <c r="BX270" s="135" t="n"/>
      <c r="BY270" s="135" t="n"/>
      <c r="BZ270" s="135" t="n"/>
      <c r="CA270" s="135" t="n"/>
      <c r="CB270" s="135" t="n"/>
      <c r="CC270" s="135" t="n"/>
      <c r="CD270" s="135" t="n"/>
      <c r="CE270" s="135" t="n"/>
      <c r="CF270" s="135" t="n"/>
      <c r="CG270" s="135" t="n"/>
      <c r="CH270" s="135" t="n"/>
      <c r="CI270" s="135" t="n"/>
      <c r="CJ270" s="135" t="n"/>
      <c r="CK270" s="135" t="n"/>
      <c r="CL270" s="135" t="n"/>
      <c r="CM270" s="135" t="n"/>
      <c r="CN270" s="135" t="n"/>
      <c r="CO270" s="135" t="n"/>
      <c r="CP270" s="135" t="n"/>
      <c r="CQ270" s="135" t="n"/>
      <c r="CR270" s="135" t="n"/>
      <c r="CU270" s="36" t="n"/>
      <c r="CV270" s="36" t="n"/>
      <c r="CW270" s="36" t="n"/>
      <c r="CX270" s="36" t="n"/>
      <c r="CY270" s="36" t="n"/>
      <c r="CZ270" s="36" t="n"/>
      <c r="DA270" s="36" t="n"/>
      <c r="DB270" s="36" t="n"/>
      <c r="DC270" s="36" t="n"/>
      <c r="DD270" s="36" t="n"/>
      <c r="DE270" s="36" t="n"/>
      <c r="DF270" s="36" t="n"/>
      <c r="DG270" s="36" t="n"/>
      <c r="DH270" s="36" t="n"/>
      <c r="DI270" s="36" t="n"/>
      <c r="DJ270" s="36" t="n"/>
      <c r="DK270" s="36" t="n"/>
      <c r="DL270" s="36" t="n"/>
      <c r="DM270" s="36" t="n"/>
      <c r="DN270" s="36" t="n"/>
      <c r="DO270" s="36" t="n"/>
      <c r="DP270" s="36" t="n"/>
      <c r="DQ270" s="36" t="n"/>
      <c r="DR270" s="36" t="n"/>
      <c r="DS270" s="36" t="n"/>
      <c r="DT270" s="36" t="n"/>
      <c r="DU270" s="36" t="n"/>
      <c r="DV270" s="36" t="n"/>
      <c r="DW270" s="36" t="n"/>
      <c r="DX270" s="36" t="n"/>
      <c r="DY270" s="36" t="n"/>
      <c r="DZ270" s="36" t="n"/>
      <c r="EA270" s="36" t="n"/>
      <c r="EB270" s="36" t="n"/>
      <c r="EC270" s="36" t="n"/>
      <c r="ED270" s="36" t="n"/>
      <c r="EE270" s="36" t="n"/>
      <c r="EF270" s="36" t="n"/>
      <c r="EG270" s="36" t="n"/>
      <c r="EH270" s="36" t="n"/>
      <c r="EI270" s="36" t="n"/>
      <c r="EJ270" s="36" t="n"/>
      <c r="EK270" s="36" t="n"/>
      <c r="EL270" s="36" t="n"/>
      <c r="EM270" s="36" t="n"/>
      <c r="EN270" s="36" t="n"/>
    </row>
    <row r="271">
      <c r="A271" s="36" t="n"/>
      <c r="B271" s="36" t="n"/>
      <c r="C271" s="144" t="n"/>
      <c r="D271" s="144" t="n"/>
      <c r="E271" s="135" t="n"/>
      <c r="F271" s="135" t="n"/>
      <c r="G271" s="135" t="n"/>
      <c r="H271" s="135" t="n"/>
      <c r="I271" s="135" t="n"/>
      <c r="J271" s="135" t="n"/>
      <c r="K271" s="135" t="n"/>
      <c r="L271" s="135" t="n"/>
      <c r="M271" s="135" t="n"/>
      <c r="N271" s="135" t="n"/>
      <c r="O271" s="135" t="n"/>
      <c r="P271" s="135" t="n"/>
      <c r="Q271" s="135" t="n"/>
      <c r="R271" s="135" t="n"/>
      <c r="S271" s="135" t="n"/>
      <c r="T271" s="135" t="n"/>
      <c r="U271" s="135" t="n"/>
      <c r="V271" s="135" t="n"/>
      <c r="W271" s="135" t="n"/>
      <c r="X271" s="135" t="n"/>
      <c r="Y271" s="135" t="n"/>
      <c r="Z271" s="135" t="n"/>
      <c r="AA271" s="135" t="n"/>
      <c r="AB271" s="135" t="n"/>
      <c r="AC271" s="135" t="n"/>
      <c r="AD271" s="135" t="n"/>
      <c r="AE271" s="135" t="n"/>
      <c r="AF271" s="135" t="n"/>
      <c r="AG271" s="135" t="n"/>
      <c r="AH271" s="135" t="n"/>
      <c r="AI271" s="135" t="n"/>
      <c r="AJ271" s="135" t="n"/>
      <c r="AK271" s="135" t="n"/>
      <c r="AL271" s="135" t="n"/>
      <c r="AM271" s="135" t="n"/>
      <c r="AN271" s="135" t="n"/>
      <c r="AO271" s="135" t="n"/>
      <c r="AP271" s="135" t="n"/>
      <c r="AQ271" s="135" t="n"/>
      <c r="AR271" s="135" t="n"/>
      <c r="AS271" s="135" t="n"/>
      <c r="AT271" s="135" t="n"/>
      <c r="AU271" s="135" t="n"/>
      <c r="AV271" s="135" t="n"/>
      <c r="AW271" s="135" t="n"/>
      <c r="AX271" s="135" t="n"/>
      <c r="AY271" s="135" t="n"/>
      <c r="AZ271" s="135" t="n"/>
      <c r="BA271" s="135" t="n"/>
      <c r="BB271" s="135" t="n"/>
      <c r="BC271" s="135" t="n"/>
      <c r="BD271" s="135" t="n"/>
      <c r="BE271" s="135" t="n"/>
      <c r="BF271" s="135" t="n"/>
      <c r="BG271" s="135" t="n"/>
      <c r="BH271" s="135" t="n"/>
      <c r="BI271" s="135" t="n"/>
      <c r="BJ271" s="135" t="n"/>
      <c r="BK271" s="135" t="n"/>
      <c r="BL271" s="135" t="n"/>
      <c r="BM271" s="135" t="n"/>
      <c r="BN271" s="135" t="n"/>
      <c r="BO271" s="135" t="n"/>
      <c r="BP271" s="135" t="n"/>
      <c r="BQ271" s="135" t="n"/>
      <c r="BR271" s="135" t="n"/>
      <c r="BS271" s="135" t="n"/>
      <c r="BT271" s="135" t="n"/>
      <c r="BU271" s="135" t="n"/>
      <c r="BV271" s="135" t="n"/>
      <c r="BW271" s="135" t="n"/>
      <c r="BX271" s="135" t="n"/>
      <c r="BY271" s="135" t="n"/>
      <c r="BZ271" s="135" t="n"/>
      <c r="CA271" s="135" t="n"/>
      <c r="CB271" s="135" t="n"/>
      <c r="CC271" s="135" t="n"/>
      <c r="CD271" s="135" t="n"/>
      <c r="CE271" s="135" t="n"/>
      <c r="CF271" s="135" t="n"/>
      <c r="CG271" s="135" t="n"/>
      <c r="CH271" s="135" t="n"/>
      <c r="CI271" s="135" t="n"/>
      <c r="CJ271" s="135" t="n"/>
      <c r="CK271" s="135" t="n"/>
      <c r="CL271" s="135" t="n"/>
      <c r="CM271" s="135" t="n"/>
      <c r="CN271" s="135" t="n"/>
      <c r="CO271" s="135" t="n"/>
      <c r="CP271" s="135" t="n"/>
      <c r="CQ271" s="135" t="n"/>
      <c r="CR271" s="135" t="n"/>
      <c r="CU271" s="36" t="n"/>
      <c r="CV271" s="36" t="n"/>
      <c r="CW271" s="36" t="n"/>
      <c r="CX271" s="36" t="n"/>
      <c r="CY271" s="36" t="n"/>
      <c r="CZ271" s="36" t="n"/>
      <c r="DA271" s="36" t="n"/>
      <c r="DB271" s="36" t="n"/>
      <c r="DC271" s="36" t="n"/>
      <c r="DD271" s="36" t="n"/>
      <c r="DE271" s="36" t="n"/>
      <c r="DF271" s="36" t="n"/>
      <c r="DG271" s="36" t="n"/>
      <c r="DH271" s="36" t="n"/>
      <c r="DI271" s="36" t="n"/>
      <c r="DJ271" s="36" t="n"/>
      <c r="DK271" s="36" t="n"/>
      <c r="DL271" s="36" t="n"/>
      <c r="DM271" s="36" t="n"/>
      <c r="DN271" s="36" t="n"/>
      <c r="DO271" s="36" t="n"/>
      <c r="DP271" s="36" t="n"/>
      <c r="DQ271" s="36" t="n"/>
      <c r="DR271" s="36" t="n"/>
      <c r="DS271" s="36" t="n"/>
      <c r="DT271" s="36" t="n"/>
      <c r="DU271" s="36" t="n"/>
      <c r="DV271" s="36" t="n"/>
      <c r="DW271" s="36" t="n"/>
      <c r="DX271" s="36" t="n"/>
      <c r="DY271" s="36" t="n"/>
      <c r="DZ271" s="36" t="n"/>
      <c r="EA271" s="36" t="n"/>
      <c r="EB271" s="36" t="n"/>
      <c r="EC271" s="36" t="n"/>
      <c r="ED271" s="36" t="n"/>
      <c r="EE271" s="36" t="n"/>
      <c r="EF271" s="36" t="n"/>
      <c r="EG271" s="36" t="n"/>
      <c r="EH271" s="36" t="n"/>
      <c r="EI271" s="36" t="n"/>
      <c r="EJ271" s="36" t="n"/>
      <c r="EK271" s="36" t="n"/>
      <c r="EL271" s="36" t="n"/>
      <c r="EM271" s="36" t="n"/>
      <c r="EN271" s="36" t="n"/>
    </row>
    <row r="272">
      <c r="A272" s="36" t="n"/>
      <c r="B272" s="36" t="n"/>
      <c r="C272" s="144" t="n"/>
      <c r="D272" s="144" t="n"/>
      <c r="E272" s="135" t="n"/>
      <c r="F272" s="135" t="n"/>
      <c r="G272" s="135" t="n"/>
      <c r="H272" s="135" t="n"/>
      <c r="I272" s="135" t="n"/>
      <c r="J272" s="135" t="n"/>
      <c r="K272" s="135" t="n"/>
      <c r="L272" s="135" t="n"/>
      <c r="M272" s="135" t="n"/>
      <c r="N272" s="135" t="n"/>
      <c r="O272" s="135" t="n"/>
      <c r="P272" s="135" t="n"/>
      <c r="Q272" s="135" t="n"/>
      <c r="R272" s="135" t="n"/>
      <c r="S272" s="135" t="n"/>
      <c r="T272" s="135" t="n"/>
      <c r="U272" s="135" t="n"/>
      <c r="V272" s="135" t="n"/>
      <c r="W272" s="135" t="n"/>
      <c r="X272" s="135" t="n"/>
      <c r="Y272" s="135" t="n"/>
      <c r="Z272" s="135" t="n"/>
      <c r="AA272" s="135" t="n"/>
      <c r="AB272" s="135" t="n"/>
      <c r="AC272" s="135" t="n"/>
      <c r="AD272" s="135" t="n"/>
      <c r="AE272" s="135" t="n"/>
      <c r="AF272" s="135" t="n"/>
      <c r="AG272" s="135" t="n"/>
      <c r="AH272" s="135" t="n"/>
      <c r="AI272" s="135" t="n"/>
      <c r="AJ272" s="135" t="n"/>
      <c r="AK272" s="135" t="n"/>
      <c r="AL272" s="135" t="n"/>
      <c r="AM272" s="135" t="n"/>
      <c r="AN272" s="135" t="n"/>
      <c r="AO272" s="135" t="n"/>
      <c r="AP272" s="135" t="n"/>
      <c r="AQ272" s="135" t="n"/>
      <c r="AR272" s="135" t="n"/>
      <c r="AS272" s="135" t="n"/>
      <c r="AT272" s="135" t="n"/>
      <c r="AU272" s="135" t="n"/>
      <c r="AV272" s="135" t="n"/>
      <c r="AW272" s="135" t="n"/>
      <c r="AX272" s="135" t="n"/>
      <c r="AY272" s="135" t="n"/>
      <c r="AZ272" s="135" t="n"/>
      <c r="BA272" s="135" t="n"/>
      <c r="BB272" s="135" t="n"/>
      <c r="BC272" s="135" t="n"/>
      <c r="BD272" s="135" t="n"/>
      <c r="BE272" s="135" t="n"/>
      <c r="BF272" s="135" t="n"/>
      <c r="BG272" s="135" t="n"/>
      <c r="BH272" s="135" t="n"/>
      <c r="BI272" s="135" t="n"/>
      <c r="BJ272" s="135" t="n"/>
      <c r="BK272" s="135" t="n"/>
      <c r="BL272" s="135" t="n"/>
      <c r="BM272" s="135" t="n"/>
      <c r="BN272" s="135" t="n"/>
      <c r="BO272" s="135" t="n"/>
      <c r="BP272" s="135" t="n"/>
      <c r="BQ272" s="135" t="n"/>
      <c r="BR272" s="135" t="n"/>
      <c r="BS272" s="135" t="n"/>
      <c r="BT272" s="135" t="n"/>
      <c r="BU272" s="135" t="n"/>
      <c r="BV272" s="135" t="n"/>
      <c r="BW272" s="135" t="n"/>
      <c r="BX272" s="135" t="n"/>
      <c r="BY272" s="135" t="n"/>
      <c r="BZ272" s="135" t="n"/>
      <c r="CA272" s="135" t="n"/>
      <c r="CB272" s="135" t="n"/>
      <c r="CC272" s="135" t="n"/>
      <c r="CD272" s="135" t="n"/>
      <c r="CE272" s="135" t="n"/>
      <c r="CF272" s="135" t="n"/>
      <c r="CG272" s="135" t="n"/>
      <c r="CH272" s="135" t="n"/>
      <c r="CI272" s="135" t="n"/>
      <c r="CJ272" s="135" t="n"/>
      <c r="CK272" s="135" t="n"/>
      <c r="CL272" s="135" t="n"/>
      <c r="CM272" s="135" t="n"/>
      <c r="CN272" s="135" t="n"/>
      <c r="CO272" s="135" t="n"/>
      <c r="CP272" s="135" t="n"/>
      <c r="CQ272" s="135" t="n"/>
      <c r="CR272" s="135" t="n"/>
      <c r="CU272" s="36" t="n"/>
      <c r="CV272" s="36" t="n"/>
      <c r="CW272" s="36" t="n"/>
      <c r="CX272" s="36" t="n"/>
      <c r="CY272" s="36" t="n"/>
      <c r="CZ272" s="36" t="n"/>
      <c r="DA272" s="36" t="n"/>
      <c r="DB272" s="36" t="n"/>
      <c r="DC272" s="36" t="n"/>
      <c r="DD272" s="36" t="n"/>
      <c r="DE272" s="36" t="n"/>
      <c r="DF272" s="36" t="n"/>
      <c r="DG272" s="36" t="n"/>
      <c r="DH272" s="36" t="n"/>
      <c r="DI272" s="36" t="n"/>
      <c r="DJ272" s="36" t="n"/>
      <c r="DK272" s="36" t="n"/>
      <c r="DL272" s="36" t="n"/>
      <c r="DM272" s="36" t="n"/>
      <c r="DN272" s="36" t="n"/>
      <c r="DO272" s="36" t="n"/>
      <c r="DP272" s="36" t="n"/>
      <c r="DQ272" s="36" t="n"/>
      <c r="DR272" s="36" t="n"/>
      <c r="DS272" s="36" t="n"/>
      <c r="DT272" s="36" t="n"/>
      <c r="DU272" s="36" t="n"/>
      <c r="DV272" s="36" t="n"/>
      <c r="DW272" s="36" t="n"/>
      <c r="DX272" s="36" t="n"/>
      <c r="DY272" s="36" t="n"/>
      <c r="DZ272" s="36" t="n"/>
      <c r="EA272" s="36" t="n"/>
      <c r="EB272" s="36" t="n"/>
      <c r="EC272" s="36" t="n"/>
      <c r="ED272" s="36" t="n"/>
      <c r="EE272" s="36" t="n"/>
      <c r="EF272" s="36" t="n"/>
      <c r="EG272" s="36" t="n"/>
      <c r="EH272" s="36" t="n"/>
      <c r="EI272" s="36" t="n"/>
      <c r="EJ272" s="36" t="n"/>
      <c r="EK272" s="36" t="n"/>
      <c r="EL272" s="36" t="n"/>
      <c r="EM272" s="36" t="n"/>
      <c r="EN272" s="36" t="n"/>
    </row>
    <row r="273">
      <c r="A273" s="36" t="n"/>
      <c r="B273" s="36" t="n"/>
      <c r="C273" s="144" t="n"/>
      <c r="D273" s="144" t="n"/>
      <c r="E273" s="135" t="n"/>
      <c r="F273" s="135" t="n"/>
      <c r="G273" s="135" t="n"/>
      <c r="H273" s="135" t="n"/>
      <c r="I273" s="135" t="n"/>
      <c r="J273" s="135" t="n"/>
      <c r="K273" s="135" t="n"/>
      <c r="L273" s="135" t="n"/>
      <c r="M273" s="135" t="n"/>
      <c r="N273" s="135" t="n"/>
      <c r="O273" s="135" t="n"/>
      <c r="P273" s="135" t="n"/>
      <c r="Q273" s="135" t="n"/>
      <c r="R273" s="135" t="n"/>
      <c r="S273" s="135" t="n"/>
      <c r="T273" s="135" t="n"/>
      <c r="U273" s="135" t="n"/>
      <c r="V273" s="135" t="n"/>
      <c r="W273" s="135" t="n"/>
      <c r="X273" s="135" t="n"/>
      <c r="Y273" s="135" t="n"/>
      <c r="Z273" s="135" t="n"/>
      <c r="AA273" s="135" t="n"/>
      <c r="AB273" s="135" t="n"/>
      <c r="AC273" s="135" t="n"/>
      <c r="AD273" s="135" t="n"/>
      <c r="AE273" s="135" t="n"/>
      <c r="AF273" s="135" t="n"/>
      <c r="AG273" s="135" t="n"/>
      <c r="AH273" s="135" t="n"/>
      <c r="AI273" s="135" t="n"/>
      <c r="AJ273" s="135" t="n"/>
      <c r="AK273" s="135" t="n"/>
      <c r="AL273" s="135" t="n"/>
      <c r="AM273" s="135" t="n"/>
      <c r="AN273" s="135" t="n"/>
      <c r="AO273" s="135" t="n"/>
      <c r="AP273" s="135" t="n"/>
      <c r="AQ273" s="135" t="n"/>
      <c r="AR273" s="135" t="n"/>
      <c r="AS273" s="135" t="n"/>
      <c r="AT273" s="135" t="n"/>
      <c r="AU273" s="135" t="n"/>
      <c r="AV273" s="135" t="n"/>
      <c r="AW273" s="135" t="n"/>
      <c r="AX273" s="135" t="n"/>
      <c r="AY273" s="135" t="n"/>
      <c r="AZ273" s="135" t="n"/>
      <c r="BA273" s="135" t="n"/>
      <c r="BB273" s="135" t="n"/>
      <c r="BC273" s="135" t="n"/>
      <c r="BD273" s="135" t="n"/>
      <c r="BE273" s="135" t="n"/>
      <c r="BF273" s="135" t="n"/>
      <c r="BG273" s="135" t="n"/>
      <c r="BH273" s="135" t="n"/>
      <c r="BI273" s="135" t="n"/>
      <c r="BJ273" s="135" t="n"/>
      <c r="BK273" s="135" t="n"/>
      <c r="BL273" s="135" t="n"/>
      <c r="BM273" s="135" t="n"/>
      <c r="BN273" s="135" t="n"/>
      <c r="BO273" s="135" t="n"/>
      <c r="BP273" s="135" t="n"/>
      <c r="BQ273" s="135" t="n"/>
      <c r="BR273" s="135" t="n"/>
      <c r="BS273" s="135" t="n"/>
      <c r="BT273" s="135" t="n"/>
      <c r="BU273" s="135" t="n"/>
      <c r="BV273" s="135" t="n"/>
      <c r="BW273" s="135" t="n"/>
      <c r="BX273" s="135" t="n"/>
      <c r="BY273" s="135" t="n"/>
      <c r="BZ273" s="135" t="n"/>
      <c r="CA273" s="135" t="n"/>
      <c r="CB273" s="135" t="n"/>
      <c r="CC273" s="135" t="n"/>
      <c r="CD273" s="135" t="n"/>
      <c r="CE273" s="135" t="n"/>
      <c r="CF273" s="135" t="n"/>
      <c r="CG273" s="135" t="n"/>
      <c r="CH273" s="135" t="n"/>
      <c r="CI273" s="135" t="n"/>
      <c r="CJ273" s="135" t="n"/>
      <c r="CK273" s="135" t="n"/>
      <c r="CL273" s="135" t="n"/>
      <c r="CM273" s="135" t="n"/>
      <c r="CN273" s="135" t="n"/>
      <c r="CO273" s="135" t="n"/>
      <c r="CP273" s="135" t="n"/>
      <c r="CQ273" s="135" t="n"/>
      <c r="CR273" s="135" t="n"/>
      <c r="CU273" s="36" t="n"/>
      <c r="CV273" s="36" t="n"/>
      <c r="CW273" s="36" t="n"/>
      <c r="CX273" s="36" t="n"/>
      <c r="CY273" s="36" t="n"/>
      <c r="CZ273" s="36" t="n"/>
      <c r="DA273" s="36" t="n"/>
      <c r="DB273" s="36" t="n"/>
      <c r="DC273" s="36" t="n"/>
      <c r="DD273" s="36" t="n"/>
      <c r="DE273" s="36" t="n"/>
      <c r="DF273" s="36" t="n"/>
      <c r="DG273" s="36" t="n"/>
      <c r="DH273" s="36" t="n"/>
      <c r="DI273" s="36" t="n"/>
      <c r="DJ273" s="36" t="n"/>
      <c r="DK273" s="36" t="n"/>
      <c r="DL273" s="36" t="n"/>
      <c r="DM273" s="36" t="n"/>
      <c r="DN273" s="36" t="n"/>
      <c r="DO273" s="36" t="n"/>
      <c r="DP273" s="36" t="n"/>
      <c r="DQ273" s="36" t="n"/>
      <c r="DR273" s="36" t="n"/>
      <c r="DS273" s="36" t="n"/>
      <c r="DT273" s="36" t="n"/>
      <c r="DU273" s="36" t="n"/>
      <c r="DV273" s="36" t="n"/>
      <c r="DW273" s="36" t="n"/>
      <c r="DX273" s="36" t="n"/>
      <c r="DY273" s="36" t="n"/>
      <c r="DZ273" s="36" t="n"/>
      <c r="EA273" s="36" t="n"/>
      <c r="EB273" s="36" t="n"/>
      <c r="EC273" s="36" t="n"/>
      <c r="ED273" s="36" t="n"/>
      <c r="EE273" s="36" t="n"/>
      <c r="EF273" s="36" t="n"/>
      <c r="EG273" s="36" t="n"/>
      <c r="EH273" s="36" t="n"/>
      <c r="EI273" s="36" t="n"/>
      <c r="EJ273" s="36" t="n"/>
      <c r="EK273" s="36" t="n"/>
      <c r="EL273" s="36" t="n"/>
      <c r="EM273" s="36" t="n"/>
      <c r="EN273" s="36" t="n"/>
    </row>
    <row r="274">
      <c r="A274" s="36" t="n"/>
      <c r="B274" s="36" t="n"/>
      <c r="C274" s="144" t="n"/>
      <c r="D274" s="144" t="n"/>
      <c r="E274" s="135" t="n"/>
      <c r="F274" s="135" t="n"/>
      <c r="G274" s="135" t="n"/>
      <c r="H274" s="135" t="n"/>
      <c r="I274" s="135" t="n"/>
      <c r="J274" s="135" t="n"/>
      <c r="K274" s="135" t="n"/>
      <c r="L274" s="135" t="n"/>
      <c r="M274" s="135" t="n"/>
      <c r="N274" s="135" t="n"/>
      <c r="O274" s="135" t="n"/>
      <c r="P274" s="135" t="n"/>
      <c r="Q274" s="135" t="n"/>
      <c r="R274" s="135" t="n"/>
      <c r="S274" s="135" t="n"/>
      <c r="T274" s="135" t="n"/>
      <c r="U274" s="135" t="n"/>
      <c r="V274" s="135" t="n"/>
      <c r="W274" s="135" t="n"/>
      <c r="X274" s="135" t="n"/>
      <c r="Y274" s="135" t="n"/>
      <c r="Z274" s="135" t="n"/>
      <c r="AA274" s="135" t="n"/>
      <c r="AB274" s="135" t="n"/>
      <c r="AC274" s="135" t="n"/>
      <c r="AD274" s="135" t="n"/>
      <c r="AE274" s="135" t="n"/>
      <c r="AF274" s="135" t="n"/>
      <c r="AG274" s="135" t="n"/>
      <c r="AH274" s="135" t="n"/>
      <c r="AI274" s="135" t="n"/>
      <c r="AJ274" s="135" t="n"/>
      <c r="AK274" s="135" t="n"/>
      <c r="AL274" s="135" t="n"/>
      <c r="AM274" s="135" t="n"/>
      <c r="AN274" s="135" t="n"/>
      <c r="AO274" s="135" t="n"/>
      <c r="AP274" s="135" t="n"/>
      <c r="AQ274" s="135" t="n"/>
      <c r="AR274" s="135" t="n"/>
      <c r="AS274" s="135" t="n"/>
      <c r="AT274" s="135" t="n"/>
      <c r="AU274" s="135" t="n"/>
      <c r="AV274" s="135" t="n"/>
      <c r="AW274" s="135" t="n"/>
      <c r="AX274" s="135" t="n"/>
      <c r="AY274" s="135" t="n"/>
      <c r="AZ274" s="135" t="n"/>
      <c r="BA274" s="135" t="n"/>
      <c r="BB274" s="135" t="n"/>
      <c r="BC274" s="135" t="n"/>
      <c r="BD274" s="135" t="n"/>
      <c r="BE274" s="135" t="n"/>
      <c r="BF274" s="135" t="n"/>
      <c r="BG274" s="135" t="n"/>
      <c r="BH274" s="135" t="n"/>
      <c r="BI274" s="135" t="n"/>
      <c r="BJ274" s="135" t="n"/>
      <c r="BK274" s="135" t="n"/>
      <c r="BL274" s="135" t="n"/>
      <c r="BM274" s="135" t="n"/>
      <c r="BN274" s="135" t="n"/>
      <c r="BO274" s="135" t="n"/>
      <c r="BP274" s="135" t="n"/>
      <c r="BQ274" s="135" t="n"/>
      <c r="BR274" s="135" t="n"/>
      <c r="BS274" s="135" t="n"/>
      <c r="BT274" s="135" t="n"/>
      <c r="BU274" s="135" t="n"/>
      <c r="BV274" s="135" t="n"/>
      <c r="BW274" s="135" t="n"/>
      <c r="BX274" s="135" t="n"/>
      <c r="BY274" s="135" t="n"/>
      <c r="BZ274" s="135" t="n"/>
      <c r="CA274" s="135" t="n"/>
      <c r="CB274" s="135" t="n"/>
      <c r="CC274" s="135" t="n"/>
      <c r="CD274" s="135" t="n"/>
      <c r="CE274" s="135" t="n"/>
      <c r="CF274" s="135" t="n"/>
      <c r="CG274" s="135" t="n"/>
      <c r="CH274" s="135" t="n"/>
      <c r="CI274" s="135" t="n"/>
      <c r="CJ274" s="135" t="n"/>
      <c r="CK274" s="135" t="n"/>
      <c r="CL274" s="135" t="n"/>
      <c r="CM274" s="135" t="n"/>
      <c r="CN274" s="135" t="n"/>
      <c r="CO274" s="135" t="n"/>
      <c r="CP274" s="135" t="n"/>
      <c r="CQ274" s="135" t="n"/>
      <c r="CR274" s="135" t="n"/>
      <c r="CU274" s="36" t="n"/>
      <c r="CV274" s="36" t="n"/>
      <c r="CW274" s="36" t="n"/>
      <c r="CX274" s="36" t="n"/>
      <c r="CY274" s="36" t="n"/>
      <c r="CZ274" s="36" t="n"/>
      <c r="DA274" s="36" t="n"/>
      <c r="DB274" s="36" t="n"/>
      <c r="DC274" s="36" t="n"/>
      <c r="DD274" s="36" t="n"/>
      <c r="DE274" s="36" t="n"/>
      <c r="DF274" s="36" t="n"/>
      <c r="DG274" s="36" t="n"/>
      <c r="DH274" s="36" t="n"/>
      <c r="DI274" s="36" t="n"/>
      <c r="DJ274" s="36" t="n"/>
      <c r="DK274" s="36" t="n"/>
      <c r="DL274" s="36" t="n"/>
      <c r="DM274" s="36" t="n"/>
      <c r="DN274" s="36" t="n"/>
      <c r="DO274" s="36" t="n"/>
      <c r="DP274" s="36" t="n"/>
      <c r="DQ274" s="36" t="n"/>
      <c r="DR274" s="36" t="n"/>
      <c r="DS274" s="36" t="n"/>
      <c r="DT274" s="36" t="n"/>
      <c r="DU274" s="36" t="n"/>
      <c r="DV274" s="36" t="n"/>
      <c r="DW274" s="36" t="n"/>
      <c r="DX274" s="36" t="n"/>
      <c r="DY274" s="36" t="n"/>
      <c r="DZ274" s="36" t="n"/>
      <c r="EA274" s="36" t="n"/>
      <c r="EB274" s="36" t="n"/>
      <c r="EC274" s="36" t="n"/>
      <c r="ED274" s="36" t="n"/>
      <c r="EE274" s="36" t="n"/>
      <c r="EF274" s="36" t="n"/>
      <c r="EG274" s="36" t="n"/>
      <c r="EH274" s="36" t="n"/>
      <c r="EI274" s="36" t="n"/>
      <c r="EJ274" s="36" t="n"/>
      <c r="EK274" s="36" t="n"/>
      <c r="EL274" s="36" t="n"/>
      <c r="EM274" s="36" t="n"/>
      <c r="EN274" s="36" t="n"/>
    </row>
    <row r="275">
      <c r="A275" s="36" t="n"/>
      <c r="B275" s="36" t="n"/>
      <c r="C275" s="144" t="n"/>
      <c r="D275" s="144" t="n"/>
      <c r="E275" s="135" t="n"/>
      <c r="F275" s="135" t="n"/>
      <c r="G275" s="135" t="n"/>
      <c r="H275" s="135" t="n"/>
      <c r="I275" s="135" t="n"/>
      <c r="J275" s="135" t="n"/>
      <c r="K275" s="135" t="n"/>
      <c r="L275" s="135" t="n"/>
      <c r="M275" s="135" t="n"/>
      <c r="N275" s="135" t="n"/>
      <c r="O275" s="135" t="n"/>
      <c r="P275" s="135" t="n"/>
      <c r="Q275" s="135" t="n"/>
      <c r="R275" s="135" t="n"/>
      <c r="S275" s="135" t="n"/>
      <c r="T275" s="135" t="n"/>
      <c r="U275" s="135" t="n"/>
      <c r="V275" s="135" t="n"/>
      <c r="W275" s="135" t="n"/>
      <c r="X275" s="135" t="n"/>
      <c r="Y275" s="135" t="n"/>
      <c r="Z275" s="135" t="n"/>
      <c r="AA275" s="135" t="n"/>
      <c r="AB275" s="135" t="n"/>
      <c r="AC275" s="135" t="n"/>
      <c r="AD275" s="135" t="n"/>
      <c r="AE275" s="135" t="n"/>
      <c r="AF275" s="135" t="n"/>
      <c r="AG275" s="135" t="n"/>
      <c r="AH275" s="135" t="n"/>
      <c r="AI275" s="135" t="n"/>
      <c r="AJ275" s="135" t="n"/>
      <c r="AK275" s="135" t="n"/>
      <c r="AL275" s="135" t="n"/>
      <c r="AM275" s="135" t="n"/>
      <c r="AN275" s="135" t="n"/>
      <c r="AO275" s="135" t="n"/>
      <c r="AP275" s="135" t="n"/>
      <c r="AQ275" s="135" t="n"/>
      <c r="AR275" s="135" t="n"/>
      <c r="AS275" s="135" t="n"/>
      <c r="AT275" s="135" t="n"/>
      <c r="AU275" s="135" t="n"/>
      <c r="AV275" s="135" t="n"/>
      <c r="AW275" s="135" t="n"/>
      <c r="AX275" s="135" t="n"/>
      <c r="AY275" s="135" t="n"/>
      <c r="AZ275" s="135" t="n"/>
      <c r="BA275" s="135" t="n"/>
      <c r="BB275" s="135" t="n"/>
      <c r="BC275" s="135" t="n"/>
      <c r="BD275" s="135" t="n"/>
      <c r="BE275" s="135" t="n"/>
      <c r="BF275" s="135" t="n"/>
      <c r="BG275" s="135" t="n"/>
      <c r="BH275" s="135" t="n"/>
      <c r="BI275" s="135" t="n"/>
      <c r="BJ275" s="135" t="n"/>
      <c r="BK275" s="135" t="n"/>
      <c r="BL275" s="135" t="n"/>
      <c r="BM275" s="135" t="n"/>
      <c r="BN275" s="135" t="n"/>
      <c r="BO275" s="135" t="n"/>
      <c r="BP275" s="135" t="n"/>
      <c r="BQ275" s="135" t="n"/>
      <c r="BR275" s="135" t="n"/>
      <c r="BS275" s="135" t="n"/>
      <c r="BT275" s="135" t="n"/>
      <c r="BU275" s="135" t="n"/>
      <c r="BV275" s="135" t="n"/>
      <c r="BW275" s="135" t="n"/>
      <c r="BX275" s="135" t="n"/>
      <c r="BY275" s="135" t="n"/>
      <c r="BZ275" s="135" t="n"/>
      <c r="CA275" s="135" t="n"/>
      <c r="CB275" s="135" t="n"/>
      <c r="CC275" s="135" t="n"/>
      <c r="CD275" s="135" t="n"/>
      <c r="CE275" s="135" t="n"/>
      <c r="CF275" s="135" t="n"/>
      <c r="CG275" s="135" t="n"/>
      <c r="CH275" s="135" t="n"/>
      <c r="CI275" s="135" t="n"/>
      <c r="CJ275" s="135" t="n"/>
      <c r="CK275" s="135" t="n"/>
      <c r="CL275" s="135" t="n"/>
      <c r="CM275" s="135" t="n"/>
      <c r="CN275" s="135" t="n"/>
      <c r="CO275" s="135" t="n"/>
      <c r="CP275" s="135" t="n"/>
      <c r="CQ275" s="135" t="n"/>
      <c r="CR275" s="135" t="n"/>
      <c r="CU275" s="36" t="n"/>
      <c r="CV275" s="36" t="n"/>
      <c r="CW275" s="36" t="n"/>
      <c r="CX275" s="36" t="n"/>
      <c r="CY275" s="36" t="n"/>
      <c r="CZ275" s="36" t="n"/>
      <c r="DA275" s="36" t="n"/>
      <c r="DB275" s="36" t="n"/>
      <c r="DC275" s="36" t="n"/>
      <c r="DD275" s="36" t="n"/>
      <c r="DE275" s="36" t="n"/>
      <c r="DF275" s="36" t="n"/>
      <c r="DG275" s="36" t="n"/>
      <c r="DH275" s="36" t="n"/>
      <c r="DI275" s="36" t="n"/>
      <c r="DJ275" s="36" t="n"/>
      <c r="DK275" s="36" t="n"/>
      <c r="DL275" s="36" t="n"/>
      <c r="DM275" s="36" t="n"/>
      <c r="DN275" s="36" t="n"/>
      <c r="DO275" s="36" t="n"/>
      <c r="DP275" s="36" t="n"/>
      <c r="DQ275" s="36" t="n"/>
      <c r="DR275" s="36" t="n"/>
      <c r="DS275" s="36" t="n"/>
      <c r="DT275" s="36" t="n"/>
      <c r="DU275" s="36" t="n"/>
      <c r="DV275" s="36" t="n"/>
      <c r="DW275" s="36" t="n"/>
      <c r="DX275" s="36" t="n"/>
      <c r="DY275" s="36" t="n"/>
      <c r="DZ275" s="36" t="n"/>
      <c r="EA275" s="36" t="n"/>
      <c r="EB275" s="36" t="n"/>
      <c r="EC275" s="36" t="n"/>
      <c r="ED275" s="36" t="n"/>
      <c r="EE275" s="36" t="n"/>
      <c r="EF275" s="36" t="n"/>
      <c r="EG275" s="36" t="n"/>
      <c r="EH275" s="36" t="n"/>
      <c r="EI275" s="36" t="n"/>
      <c r="EJ275" s="36" t="n"/>
      <c r="EK275" s="36" t="n"/>
      <c r="EL275" s="36" t="n"/>
      <c r="EM275" s="36" t="n"/>
      <c r="EN275" s="36" t="n"/>
    </row>
    <row r="276">
      <c r="A276" s="36" t="n"/>
      <c r="B276" s="36" t="n"/>
      <c r="C276" s="144" t="n"/>
      <c r="D276" s="144" t="n"/>
      <c r="E276" s="135" t="n"/>
      <c r="F276" s="135" t="n"/>
      <c r="G276" s="135" t="n"/>
      <c r="H276" s="135" t="n"/>
      <c r="I276" s="135" t="n"/>
      <c r="J276" s="135" t="n"/>
      <c r="K276" s="135" t="n"/>
      <c r="L276" s="135" t="n"/>
      <c r="M276" s="135" t="n"/>
      <c r="N276" s="135" t="n"/>
      <c r="O276" s="135" t="n"/>
      <c r="P276" s="135" t="n"/>
      <c r="Q276" s="135" t="n"/>
      <c r="R276" s="135" t="n"/>
      <c r="S276" s="135" t="n"/>
      <c r="T276" s="135" t="n"/>
      <c r="U276" s="135" t="n"/>
      <c r="V276" s="135" t="n"/>
      <c r="W276" s="135" t="n"/>
      <c r="X276" s="135" t="n"/>
      <c r="Y276" s="135" t="n"/>
      <c r="Z276" s="135" t="n"/>
      <c r="AA276" s="135" t="n"/>
      <c r="AB276" s="135" t="n"/>
      <c r="AC276" s="135" t="n"/>
      <c r="AD276" s="135" t="n"/>
      <c r="AE276" s="135" t="n"/>
      <c r="AF276" s="135" t="n"/>
      <c r="AG276" s="135" t="n"/>
      <c r="AH276" s="135" t="n"/>
      <c r="AI276" s="135" t="n"/>
      <c r="AJ276" s="135" t="n"/>
      <c r="AK276" s="135" t="n"/>
      <c r="AL276" s="135" t="n"/>
      <c r="AM276" s="135" t="n"/>
      <c r="AN276" s="135" t="n"/>
      <c r="AO276" s="135" t="n"/>
      <c r="AP276" s="135" t="n"/>
      <c r="AQ276" s="135" t="n"/>
      <c r="AR276" s="135" t="n"/>
      <c r="AS276" s="135" t="n"/>
      <c r="AT276" s="135" t="n"/>
      <c r="AU276" s="135" t="n"/>
      <c r="AV276" s="135" t="n"/>
      <c r="AW276" s="135" t="n"/>
      <c r="AX276" s="135" t="n"/>
      <c r="AY276" s="135" t="n"/>
      <c r="AZ276" s="135" t="n"/>
      <c r="BA276" s="135" t="n"/>
      <c r="BB276" s="135" t="n"/>
      <c r="BC276" s="135" t="n"/>
      <c r="BD276" s="135" t="n"/>
      <c r="BE276" s="135" t="n"/>
      <c r="BF276" s="135" t="n"/>
      <c r="BG276" s="135" t="n"/>
      <c r="BH276" s="135" t="n"/>
      <c r="BI276" s="135" t="n"/>
      <c r="BJ276" s="135" t="n"/>
      <c r="BK276" s="135" t="n"/>
      <c r="BL276" s="135" t="n"/>
      <c r="BM276" s="135" t="n"/>
      <c r="BN276" s="135" t="n"/>
      <c r="BO276" s="135" t="n"/>
      <c r="BP276" s="135" t="n"/>
      <c r="BQ276" s="135" t="n"/>
      <c r="BR276" s="135" t="n"/>
      <c r="BS276" s="135" t="n"/>
      <c r="BT276" s="135" t="n"/>
      <c r="BU276" s="135" t="n"/>
      <c r="BV276" s="135" t="n"/>
      <c r="BW276" s="135" t="n"/>
      <c r="BX276" s="135" t="n"/>
      <c r="BY276" s="135" t="n"/>
      <c r="BZ276" s="135" t="n"/>
      <c r="CA276" s="135" t="n"/>
      <c r="CB276" s="135" t="n"/>
      <c r="CC276" s="135" t="n"/>
      <c r="CD276" s="135" t="n"/>
      <c r="CE276" s="135" t="n"/>
      <c r="CF276" s="135" t="n"/>
      <c r="CG276" s="135" t="n"/>
      <c r="CH276" s="135" t="n"/>
      <c r="CI276" s="135" t="n"/>
      <c r="CJ276" s="135" t="n"/>
      <c r="CK276" s="135" t="n"/>
      <c r="CL276" s="135" t="n"/>
      <c r="CM276" s="135" t="n"/>
      <c r="CN276" s="135" t="n"/>
      <c r="CO276" s="135" t="n"/>
      <c r="CP276" s="135" t="n"/>
      <c r="CQ276" s="135" t="n"/>
      <c r="CR276" s="135" t="n"/>
      <c r="CU276" s="36" t="n"/>
      <c r="CV276" s="36" t="n"/>
      <c r="CW276" s="36" t="n"/>
      <c r="CX276" s="36" t="n"/>
      <c r="CY276" s="36" t="n"/>
      <c r="CZ276" s="36" t="n"/>
      <c r="DA276" s="36" t="n"/>
      <c r="DB276" s="36" t="n"/>
      <c r="DC276" s="36" t="n"/>
      <c r="DD276" s="36" t="n"/>
      <c r="DE276" s="36" t="n"/>
      <c r="DF276" s="36" t="n"/>
      <c r="DG276" s="36" t="n"/>
      <c r="DH276" s="36" t="n"/>
      <c r="DI276" s="36" t="n"/>
      <c r="DJ276" s="36" t="n"/>
      <c r="DK276" s="36" t="n"/>
      <c r="DL276" s="36" t="n"/>
      <c r="DM276" s="36" t="n"/>
      <c r="DN276" s="36" t="n"/>
      <c r="DO276" s="36" t="n"/>
      <c r="DP276" s="36" t="n"/>
      <c r="DQ276" s="36" t="n"/>
      <c r="DR276" s="36" t="n"/>
      <c r="DS276" s="36" t="n"/>
      <c r="DT276" s="36" t="n"/>
      <c r="DU276" s="36" t="n"/>
      <c r="DV276" s="36" t="n"/>
      <c r="DW276" s="36" t="n"/>
      <c r="DX276" s="36" t="n"/>
      <c r="DY276" s="36" t="n"/>
      <c r="DZ276" s="36" t="n"/>
      <c r="EA276" s="36" t="n"/>
      <c r="EB276" s="36" t="n"/>
      <c r="EC276" s="36" t="n"/>
      <c r="ED276" s="36" t="n"/>
      <c r="EE276" s="36" t="n"/>
      <c r="EF276" s="36" t="n"/>
      <c r="EG276" s="36" t="n"/>
      <c r="EH276" s="36" t="n"/>
      <c r="EI276" s="36" t="n"/>
      <c r="EJ276" s="36" t="n"/>
      <c r="EK276" s="36" t="n"/>
      <c r="EL276" s="36" t="n"/>
      <c r="EM276" s="36" t="n"/>
      <c r="EN276" s="36" t="n"/>
    </row>
    <row r="277">
      <c r="A277" s="36" t="n"/>
      <c r="B277" s="36" t="n"/>
      <c r="C277" s="144" t="n"/>
      <c r="D277" s="144" t="n"/>
      <c r="E277" s="135" t="n"/>
      <c r="F277" s="135" t="n"/>
      <c r="G277" s="135" t="n"/>
      <c r="H277" s="135" t="n"/>
      <c r="I277" s="135" t="n"/>
      <c r="J277" s="135" t="n"/>
      <c r="K277" s="135" t="n"/>
      <c r="L277" s="135" t="n"/>
      <c r="M277" s="135" t="n"/>
      <c r="N277" s="135" t="n"/>
      <c r="O277" s="135" t="n"/>
      <c r="P277" s="135" t="n"/>
      <c r="Q277" s="135" t="n"/>
      <c r="R277" s="135" t="n"/>
      <c r="S277" s="135" t="n"/>
      <c r="T277" s="135" t="n"/>
      <c r="U277" s="135" t="n"/>
      <c r="V277" s="135" t="n"/>
      <c r="W277" s="135" t="n"/>
      <c r="X277" s="135" t="n"/>
      <c r="Y277" s="135" t="n"/>
      <c r="Z277" s="135" t="n"/>
      <c r="AA277" s="135" t="n"/>
      <c r="AB277" s="135" t="n"/>
      <c r="AC277" s="135" t="n"/>
      <c r="AD277" s="135" t="n"/>
      <c r="AE277" s="135" t="n"/>
      <c r="AF277" s="135" t="n"/>
      <c r="AG277" s="135" t="n"/>
      <c r="AH277" s="135" t="n"/>
      <c r="AI277" s="135" t="n"/>
      <c r="AJ277" s="135" t="n"/>
      <c r="AK277" s="135" t="n"/>
      <c r="AL277" s="135" t="n"/>
      <c r="AM277" s="135" t="n"/>
      <c r="AN277" s="135" t="n"/>
      <c r="AO277" s="135" t="n"/>
      <c r="AP277" s="135" t="n"/>
      <c r="AQ277" s="135" t="n"/>
      <c r="AR277" s="135" t="n"/>
      <c r="AS277" s="135" t="n"/>
      <c r="AT277" s="135" t="n"/>
      <c r="AU277" s="135" t="n"/>
      <c r="AV277" s="135" t="n"/>
      <c r="AW277" s="135" t="n"/>
      <c r="AX277" s="135" t="n"/>
      <c r="AY277" s="135" t="n"/>
      <c r="AZ277" s="135" t="n"/>
      <c r="BA277" s="135" t="n"/>
      <c r="BB277" s="135" t="n"/>
      <c r="BC277" s="135" t="n"/>
      <c r="BD277" s="135" t="n"/>
      <c r="BE277" s="135" t="n"/>
      <c r="BF277" s="135" t="n"/>
      <c r="BG277" s="135" t="n"/>
      <c r="BH277" s="135" t="n"/>
      <c r="BI277" s="135" t="n"/>
      <c r="BJ277" s="135" t="n"/>
      <c r="BK277" s="135" t="n"/>
      <c r="BL277" s="135" t="n"/>
      <c r="BM277" s="135" t="n"/>
      <c r="BN277" s="135" t="n"/>
      <c r="BO277" s="135" t="n"/>
      <c r="BP277" s="135" t="n"/>
      <c r="BQ277" s="135" t="n"/>
      <c r="BR277" s="135" t="n"/>
      <c r="BS277" s="135" t="n"/>
      <c r="BT277" s="135" t="n"/>
      <c r="BU277" s="135" t="n"/>
      <c r="BV277" s="135" t="n"/>
      <c r="BW277" s="135" t="n"/>
      <c r="BX277" s="135" t="n"/>
      <c r="BY277" s="135" t="n"/>
      <c r="BZ277" s="135" t="n"/>
      <c r="CA277" s="135" t="n"/>
      <c r="CB277" s="135" t="n"/>
      <c r="CC277" s="135" t="n"/>
      <c r="CD277" s="135" t="n"/>
      <c r="CE277" s="135" t="n"/>
      <c r="CF277" s="135" t="n"/>
      <c r="CG277" s="135" t="n"/>
      <c r="CH277" s="135" t="n"/>
      <c r="CI277" s="135" t="n"/>
      <c r="CJ277" s="135" t="n"/>
      <c r="CK277" s="135" t="n"/>
      <c r="CL277" s="135" t="n"/>
      <c r="CM277" s="135" t="n"/>
      <c r="CN277" s="135" t="n"/>
      <c r="CO277" s="135" t="n"/>
      <c r="CP277" s="135" t="n"/>
      <c r="CQ277" s="135" t="n"/>
      <c r="CR277" s="135" t="n"/>
      <c r="CU277" s="36" t="n"/>
      <c r="CV277" s="36" t="n"/>
      <c r="CW277" s="36" t="n"/>
      <c r="CX277" s="36" t="n"/>
      <c r="CY277" s="36" t="n"/>
      <c r="CZ277" s="36" t="n"/>
      <c r="DA277" s="36" t="n"/>
      <c r="DB277" s="36" t="n"/>
      <c r="DC277" s="36" t="n"/>
      <c r="DD277" s="36" t="n"/>
      <c r="DE277" s="36" t="n"/>
      <c r="DF277" s="36" t="n"/>
      <c r="DG277" s="36" t="n"/>
      <c r="DH277" s="36" t="n"/>
      <c r="DI277" s="36" t="n"/>
      <c r="DJ277" s="36" t="n"/>
      <c r="DK277" s="36" t="n"/>
      <c r="DL277" s="36" t="n"/>
      <c r="DM277" s="36" t="n"/>
      <c r="DN277" s="36" t="n"/>
      <c r="DO277" s="36" t="n"/>
      <c r="DP277" s="36" t="n"/>
      <c r="DQ277" s="36" t="n"/>
      <c r="DR277" s="36" t="n"/>
      <c r="DS277" s="36" t="n"/>
      <c r="DT277" s="36" t="n"/>
      <c r="DU277" s="36" t="n"/>
      <c r="DV277" s="36" t="n"/>
      <c r="DW277" s="36" t="n"/>
      <c r="DX277" s="36" t="n"/>
      <c r="DY277" s="36" t="n"/>
      <c r="DZ277" s="36" t="n"/>
      <c r="EA277" s="36" t="n"/>
      <c r="EB277" s="36" t="n"/>
      <c r="EC277" s="36" t="n"/>
      <c r="ED277" s="36" t="n"/>
      <c r="EE277" s="36" t="n"/>
      <c r="EF277" s="36" t="n"/>
      <c r="EG277" s="36" t="n"/>
      <c r="EH277" s="36" t="n"/>
      <c r="EI277" s="36" t="n"/>
      <c r="EJ277" s="36" t="n"/>
      <c r="EK277" s="36" t="n"/>
      <c r="EL277" s="36" t="n"/>
      <c r="EM277" s="36" t="n"/>
      <c r="EN277" s="36" t="n"/>
    </row>
    <row r="278">
      <c r="A278" s="36" t="n"/>
      <c r="B278" s="36" t="n"/>
      <c r="C278" s="144" t="n"/>
      <c r="D278" s="144" t="n"/>
      <c r="E278" s="135" t="n"/>
      <c r="F278" s="135" t="n"/>
      <c r="G278" s="135" t="n"/>
      <c r="H278" s="135" t="n"/>
      <c r="I278" s="135" t="n"/>
      <c r="J278" s="135" t="n"/>
      <c r="K278" s="135" t="n"/>
      <c r="L278" s="135" t="n"/>
      <c r="M278" s="135" t="n"/>
      <c r="N278" s="135" t="n"/>
      <c r="O278" s="135" t="n"/>
      <c r="P278" s="135" t="n"/>
      <c r="Q278" s="135" t="n"/>
      <c r="R278" s="135" t="n"/>
      <c r="S278" s="135" t="n"/>
      <c r="T278" s="135" t="n"/>
      <c r="U278" s="135" t="n"/>
      <c r="V278" s="135" t="n"/>
      <c r="W278" s="135" t="n"/>
      <c r="X278" s="135" t="n"/>
      <c r="Y278" s="135" t="n"/>
      <c r="Z278" s="135" t="n"/>
      <c r="AA278" s="135" t="n"/>
      <c r="AB278" s="135" t="n"/>
      <c r="AC278" s="135" t="n"/>
      <c r="AD278" s="135" t="n"/>
      <c r="AE278" s="135" t="n"/>
      <c r="AF278" s="135" t="n"/>
      <c r="AG278" s="135" t="n"/>
      <c r="AH278" s="135" t="n"/>
      <c r="AI278" s="135" t="n"/>
      <c r="AJ278" s="135" t="n"/>
      <c r="AK278" s="135" t="n"/>
      <c r="AL278" s="135" t="n"/>
      <c r="AM278" s="135" t="n"/>
      <c r="AN278" s="135" t="n"/>
      <c r="AO278" s="135" t="n"/>
      <c r="AP278" s="135" t="n"/>
      <c r="AQ278" s="135" t="n"/>
      <c r="AR278" s="135" t="n"/>
      <c r="AS278" s="135" t="n"/>
      <c r="AT278" s="135" t="n"/>
      <c r="AU278" s="135" t="n"/>
      <c r="AV278" s="135" t="n"/>
      <c r="AW278" s="135" t="n"/>
      <c r="AX278" s="135" t="n"/>
      <c r="AY278" s="135" t="n"/>
      <c r="AZ278" s="135" t="n"/>
      <c r="BA278" s="135" t="n"/>
      <c r="BB278" s="135" t="n"/>
      <c r="BC278" s="135" t="n"/>
      <c r="BD278" s="135" t="n"/>
      <c r="BE278" s="135" t="n"/>
      <c r="BF278" s="135" t="n"/>
      <c r="BG278" s="135" t="n"/>
      <c r="BH278" s="135" t="n"/>
      <c r="BI278" s="135" t="n"/>
      <c r="BJ278" s="135" t="n"/>
      <c r="BK278" s="135" t="n"/>
      <c r="BL278" s="135" t="n"/>
      <c r="BM278" s="135" t="n"/>
      <c r="BN278" s="135" t="n"/>
      <c r="BO278" s="135" t="n"/>
      <c r="BP278" s="135" t="n"/>
      <c r="BQ278" s="135" t="n"/>
      <c r="BR278" s="135" t="n"/>
      <c r="BS278" s="135" t="n"/>
      <c r="BT278" s="135" t="n"/>
      <c r="BU278" s="135" t="n"/>
      <c r="BV278" s="135" t="n"/>
      <c r="BW278" s="135" t="n"/>
      <c r="BX278" s="135" t="n"/>
      <c r="BY278" s="135" t="n"/>
      <c r="BZ278" s="135" t="n"/>
      <c r="CA278" s="135" t="n"/>
      <c r="CB278" s="135" t="n"/>
      <c r="CC278" s="135" t="n"/>
      <c r="CD278" s="135" t="n"/>
      <c r="CE278" s="135" t="n"/>
      <c r="CF278" s="135" t="n"/>
      <c r="CG278" s="135" t="n"/>
      <c r="CH278" s="135" t="n"/>
      <c r="CI278" s="135" t="n"/>
      <c r="CJ278" s="135" t="n"/>
      <c r="CK278" s="135" t="n"/>
      <c r="CL278" s="135" t="n"/>
      <c r="CM278" s="135" t="n"/>
      <c r="CN278" s="135" t="n"/>
      <c r="CO278" s="135" t="n"/>
      <c r="CP278" s="135" t="n"/>
      <c r="CQ278" s="135" t="n"/>
      <c r="CR278" s="135" t="n"/>
      <c r="CU278" s="36" t="n"/>
      <c r="CV278" s="36" t="n"/>
      <c r="CW278" s="36" t="n"/>
      <c r="CX278" s="36" t="n"/>
      <c r="CY278" s="36" t="n"/>
      <c r="CZ278" s="36" t="n"/>
      <c r="DA278" s="36" t="n"/>
      <c r="DB278" s="36" t="n"/>
      <c r="DC278" s="36" t="n"/>
      <c r="DD278" s="36" t="n"/>
      <c r="DE278" s="36" t="n"/>
      <c r="DF278" s="36" t="n"/>
      <c r="DG278" s="36" t="n"/>
      <c r="DH278" s="36" t="n"/>
      <c r="DI278" s="36" t="n"/>
      <c r="DJ278" s="36" t="n"/>
      <c r="DK278" s="36" t="n"/>
      <c r="DL278" s="36" t="n"/>
      <c r="DM278" s="36" t="n"/>
      <c r="DN278" s="36" t="n"/>
      <c r="DO278" s="36" t="n"/>
      <c r="DP278" s="36" t="n"/>
      <c r="DQ278" s="36" t="n"/>
      <c r="DR278" s="36" t="n"/>
      <c r="DS278" s="36" t="n"/>
      <c r="DT278" s="36" t="n"/>
      <c r="DU278" s="36" t="n"/>
      <c r="DV278" s="36" t="n"/>
      <c r="DW278" s="36" t="n"/>
      <c r="DX278" s="36" t="n"/>
      <c r="DY278" s="36" t="n"/>
      <c r="DZ278" s="36" t="n"/>
      <c r="EA278" s="36" t="n"/>
      <c r="EB278" s="36" t="n"/>
      <c r="EC278" s="36" t="n"/>
      <c r="ED278" s="36" t="n"/>
      <c r="EE278" s="36" t="n"/>
      <c r="EF278" s="36" t="n"/>
      <c r="EG278" s="36" t="n"/>
      <c r="EH278" s="36" t="n"/>
      <c r="EI278" s="36" t="n"/>
      <c r="EJ278" s="36" t="n"/>
      <c r="EK278" s="36" t="n"/>
      <c r="EL278" s="36" t="n"/>
      <c r="EM278" s="36" t="n"/>
      <c r="EN278" s="36" t="n"/>
    </row>
    <row r="279">
      <c r="A279" s="36" t="n"/>
      <c r="B279" s="36" t="n"/>
      <c r="C279" s="144" t="n"/>
      <c r="D279" s="144" t="n"/>
      <c r="E279" s="135" t="n"/>
      <c r="F279" s="135" t="n"/>
      <c r="G279" s="135" t="n"/>
      <c r="H279" s="135" t="n"/>
      <c r="I279" s="135" t="n"/>
      <c r="J279" s="135" t="n"/>
      <c r="K279" s="135" t="n"/>
      <c r="L279" s="135" t="n"/>
      <c r="M279" s="135" t="n"/>
      <c r="N279" s="135" t="n"/>
      <c r="O279" s="135" t="n"/>
      <c r="P279" s="135" t="n"/>
      <c r="Q279" s="135" t="n"/>
      <c r="R279" s="135" t="n"/>
      <c r="S279" s="135" t="n"/>
      <c r="T279" s="135" t="n"/>
      <c r="U279" s="135" t="n"/>
      <c r="V279" s="135" t="n"/>
      <c r="W279" s="135" t="n"/>
      <c r="X279" s="135" t="n"/>
      <c r="Y279" s="135" t="n"/>
      <c r="Z279" s="135" t="n"/>
      <c r="AA279" s="135" t="n"/>
      <c r="AB279" s="135" t="n"/>
      <c r="AC279" s="135" t="n"/>
      <c r="AD279" s="135" t="n"/>
      <c r="AE279" s="135" t="n"/>
      <c r="AF279" s="135" t="n"/>
      <c r="AG279" s="135" t="n"/>
      <c r="AH279" s="135" t="n"/>
      <c r="AI279" s="135" t="n"/>
      <c r="AJ279" s="135" t="n"/>
      <c r="AK279" s="135" t="n"/>
      <c r="AL279" s="135" t="n"/>
      <c r="AM279" s="135" t="n"/>
      <c r="AN279" s="135" t="n"/>
      <c r="AO279" s="135" t="n"/>
      <c r="AP279" s="135" t="n"/>
      <c r="AQ279" s="135" t="n"/>
      <c r="AR279" s="135" t="n"/>
      <c r="AS279" s="135" t="n"/>
      <c r="AT279" s="135" t="n"/>
      <c r="AU279" s="135" t="n"/>
      <c r="AV279" s="135" t="n"/>
      <c r="AW279" s="135" t="n"/>
      <c r="AX279" s="135" t="n"/>
      <c r="AY279" s="135" t="n"/>
      <c r="AZ279" s="135" t="n"/>
      <c r="BA279" s="135" t="n"/>
      <c r="BB279" s="135" t="n"/>
      <c r="BC279" s="135" t="n"/>
      <c r="BD279" s="135" t="n"/>
      <c r="BE279" s="135" t="n"/>
      <c r="BF279" s="135" t="n"/>
      <c r="BG279" s="135" t="n"/>
      <c r="BH279" s="135" t="n"/>
      <c r="BI279" s="135" t="n"/>
      <c r="BJ279" s="135" t="n"/>
      <c r="BK279" s="135" t="n"/>
      <c r="BL279" s="135" t="n"/>
      <c r="BM279" s="135" t="n"/>
      <c r="BN279" s="135" t="n"/>
      <c r="BO279" s="135" t="n"/>
      <c r="BP279" s="135" t="n"/>
      <c r="BQ279" s="135" t="n"/>
      <c r="BR279" s="135" t="n"/>
      <c r="BS279" s="135" t="n"/>
      <c r="BT279" s="135" t="n"/>
      <c r="BU279" s="135" t="n"/>
      <c r="BV279" s="135" t="n"/>
      <c r="BW279" s="135" t="n"/>
      <c r="BX279" s="135" t="n"/>
      <c r="BY279" s="135" t="n"/>
      <c r="BZ279" s="135" t="n"/>
      <c r="CA279" s="135" t="n"/>
      <c r="CB279" s="135" t="n"/>
      <c r="CC279" s="135" t="n"/>
      <c r="CD279" s="135" t="n"/>
      <c r="CE279" s="135" t="n"/>
      <c r="CF279" s="135" t="n"/>
      <c r="CG279" s="135" t="n"/>
      <c r="CH279" s="135" t="n"/>
      <c r="CI279" s="135" t="n"/>
      <c r="CJ279" s="135" t="n"/>
      <c r="CK279" s="135" t="n"/>
      <c r="CL279" s="135" t="n"/>
      <c r="CM279" s="135" t="n"/>
      <c r="CN279" s="135" t="n"/>
      <c r="CO279" s="135" t="n"/>
      <c r="CP279" s="135" t="n"/>
      <c r="CQ279" s="135" t="n"/>
      <c r="CR279" s="135" t="n"/>
      <c r="CU279" s="36" t="n"/>
      <c r="CV279" s="36" t="n"/>
      <c r="CW279" s="36" t="n"/>
      <c r="CX279" s="36" t="n"/>
      <c r="CY279" s="36" t="n"/>
      <c r="CZ279" s="36" t="n"/>
      <c r="DA279" s="36" t="n"/>
      <c r="DB279" s="36" t="n"/>
      <c r="DC279" s="36" t="n"/>
      <c r="DD279" s="36" t="n"/>
      <c r="DE279" s="36" t="n"/>
      <c r="DF279" s="36" t="n"/>
      <c r="DG279" s="36" t="n"/>
      <c r="DH279" s="36" t="n"/>
      <c r="DI279" s="36" t="n"/>
      <c r="DJ279" s="36" t="n"/>
      <c r="DK279" s="36" t="n"/>
      <c r="DL279" s="36" t="n"/>
      <c r="DM279" s="36" t="n"/>
      <c r="DN279" s="36" t="n"/>
      <c r="DO279" s="36" t="n"/>
      <c r="DP279" s="36" t="n"/>
      <c r="DQ279" s="36" t="n"/>
      <c r="DR279" s="36" t="n"/>
      <c r="DS279" s="36" t="n"/>
      <c r="DT279" s="36" t="n"/>
      <c r="DU279" s="36" t="n"/>
      <c r="DV279" s="36" t="n"/>
      <c r="DW279" s="36" t="n"/>
      <c r="DX279" s="36" t="n"/>
      <c r="DY279" s="36" t="n"/>
      <c r="DZ279" s="36" t="n"/>
      <c r="EA279" s="36" t="n"/>
      <c r="EB279" s="36" t="n"/>
      <c r="EC279" s="36" t="n"/>
      <c r="ED279" s="36" t="n"/>
      <c r="EE279" s="36" t="n"/>
      <c r="EF279" s="36" t="n"/>
      <c r="EG279" s="36" t="n"/>
      <c r="EH279" s="36" t="n"/>
      <c r="EI279" s="36" t="n"/>
      <c r="EJ279" s="36" t="n"/>
      <c r="EK279" s="36" t="n"/>
      <c r="EL279" s="36" t="n"/>
      <c r="EM279" s="36" t="n"/>
      <c r="EN279" s="36" t="n"/>
    </row>
    <row r="280">
      <c r="A280" s="36" t="n"/>
      <c r="B280" s="36" t="n"/>
      <c r="C280" s="144" t="n"/>
      <c r="D280" s="144" t="n"/>
      <c r="E280" s="135" t="n"/>
      <c r="F280" s="135" t="n"/>
      <c r="G280" s="135" t="n"/>
      <c r="H280" s="135" t="n"/>
      <c r="I280" s="135" t="n"/>
      <c r="J280" s="135" t="n"/>
      <c r="K280" s="135" t="n"/>
      <c r="L280" s="135" t="n"/>
      <c r="M280" s="135" t="n"/>
      <c r="N280" s="135" t="n"/>
      <c r="O280" s="135" t="n"/>
      <c r="P280" s="135" t="n"/>
      <c r="Q280" s="135" t="n"/>
      <c r="R280" s="135" t="n"/>
      <c r="S280" s="135" t="n"/>
      <c r="T280" s="135" t="n"/>
      <c r="U280" s="135" t="n"/>
      <c r="V280" s="135" t="n"/>
      <c r="W280" s="135" t="n"/>
      <c r="X280" s="135" t="n"/>
      <c r="Y280" s="135" t="n"/>
      <c r="Z280" s="135" t="n"/>
      <c r="AA280" s="135" t="n"/>
      <c r="AB280" s="135" t="n"/>
      <c r="AC280" s="135" t="n"/>
      <c r="AD280" s="135" t="n"/>
      <c r="AE280" s="135" t="n"/>
      <c r="AF280" s="135" t="n"/>
      <c r="AG280" s="135" t="n"/>
      <c r="AH280" s="135" t="n"/>
      <c r="AI280" s="135" t="n"/>
      <c r="AJ280" s="135" t="n"/>
      <c r="AK280" s="135" t="n"/>
      <c r="AL280" s="135" t="n"/>
      <c r="AM280" s="135" t="n"/>
      <c r="AN280" s="135" t="n"/>
      <c r="AO280" s="135" t="n"/>
      <c r="AP280" s="135" t="n"/>
      <c r="AQ280" s="135" t="n"/>
      <c r="AR280" s="135" t="n"/>
      <c r="AS280" s="135" t="n"/>
      <c r="AT280" s="135" t="n"/>
      <c r="AU280" s="135" t="n"/>
      <c r="AV280" s="135" t="n"/>
      <c r="AW280" s="135" t="n"/>
      <c r="AX280" s="135" t="n"/>
      <c r="AY280" s="135" t="n"/>
      <c r="AZ280" s="135" t="n"/>
      <c r="BA280" s="135" t="n"/>
      <c r="BB280" s="135" t="n"/>
      <c r="BC280" s="135" t="n"/>
      <c r="BD280" s="135" t="n"/>
      <c r="BE280" s="135" t="n"/>
      <c r="BF280" s="135" t="n"/>
      <c r="BG280" s="135" t="n"/>
      <c r="BH280" s="135" t="n"/>
      <c r="BI280" s="135" t="n"/>
      <c r="BJ280" s="135" t="n"/>
      <c r="BK280" s="135" t="n"/>
      <c r="BL280" s="135" t="n"/>
      <c r="BM280" s="135" t="n"/>
      <c r="BN280" s="135" t="n"/>
      <c r="BO280" s="135" t="n"/>
      <c r="BP280" s="135" t="n"/>
      <c r="BQ280" s="135" t="n"/>
      <c r="BR280" s="135" t="n"/>
      <c r="BS280" s="135" t="n"/>
      <c r="BT280" s="135" t="n"/>
      <c r="BU280" s="135" t="n"/>
      <c r="BV280" s="135" t="n"/>
      <c r="BW280" s="135" t="n"/>
      <c r="BX280" s="135" t="n"/>
      <c r="BY280" s="135" t="n"/>
      <c r="BZ280" s="135" t="n"/>
      <c r="CA280" s="135" t="n"/>
      <c r="CB280" s="135" t="n"/>
      <c r="CC280" s="135" t="n"/>
      <c r="CD280" s="135" t="n"/>
      <c r="CE280" s="135" t="n"/>
      <c r="CF280" s="135" t="n"/>
      <c r="CG280" s="135" t="n"/>
      <c r="CH280" s="135" t="n"/>
      <c r="CI280" s="135" t="n"/>
      <c r="CJ280" s="135" t="n"/>
      <c r="CK280" s="135" t="n"/>
      <c r="CL280" s="135" t="n"/>
      <c r="CM280" s="135" t="n"/>
      <c r="CN280" s="135" t="n"/>
      <c r="CO280" s="135" t="n"/>
      <c r="CP280" s="135" t="n"/>
      <c r="CQ280" s="135" t="n"/>
      <c r="CR280" s="135" t="n"/>
      <c r="CU280" s="36" t="n"/>
      <c r="CV280" s="36" t="n"/>
      <c r="CW280" s="36" t="n"/>
      <c r="CX280" s="36" t="n"/>
      <c r="CY280" s="36" t="n"/>
      <c r="CZ280" s="36" t="n"/>
      <c r="DA280" s="36" t="n"/>
      <c r="DB280" s="36" t="n"/>
      <c r="DC280" s="36" t="n"/>
      <c r="DD280" s="36" t="n"/>
      <c r="DE280" s="36" t="n"/>
      <c r="DF280" s="36" t="n"/>
      <c r="DG280" s="36" t="n"/>
      <c r="DH280" s="36" t="n"/>
      <c r="DI280" s="36" t="n"/>
      <c r="DJ280" s="36" t="n"/>
      <c r="DK280" s="36" t="n"/>
      <c r="DL280" s="36" t="n"/>
      <c r="DM280" s="36" t="n"/>
      <c r="DN280" s="36" t="n"/>
      <c r="DO280" s="36" t="n"/>
      <c r="DP280" s="36" t="n"/>
      <c r="DQ280" s="36" t="n"/>
      <c r="DR280" s="36" t="n"/>
      <c r="DS280" s="36" t="n"/>
      <c r="DT280" s="36" t="n"/>
      <c r="DU280" s="36" t="n"/>
      <c r="DV280" s="36" t="n"/>
      <c r="DW280" s="36" t="n"/>
      <c r="DX280" s="36" t="n"/>
      <c r="DY280" s="36" t="n"/>
      <c r="DZ280" s="36" t="n"/>
      <c r="EA280" s="36" t="n"/>
      <c r="EB280" s="36" t="n"/>
      <c r="EC280" s="36" t="n"/>
      <c r="ED280" s="36" t="n"/>
      <c r="EE280" s="36" t="n"/>
      <c r="EF280" s="36" t="n"/>
      <c r="EG280" s="36" t="n"/>
      <c r="EH280" s="36" t="n"/>
      <c r="EI280" s="36" t="n"/>
      <c r="EJ280" s="36" t="n"/>
      <c r="EK280" s="36" t="n"/>
      <c r="EL280" s="36" t="n"/>
      <c r="EM280" s="36" t="n"/>
      <c r="EN280" s="36" t="n"/>
    </row>
    <row r="281">
      <c r="A281" s="36" t="n"/>
      <c r="B281" s="36" t="n"/>
      <c r="C281" s="144" t="n"/>
      <c r="D281" s="144" t="n"/>
      <c r="E281" s="135" t="n"/>
      <c r="F281" s="135" t="n"/>
      <c r="G281" s="135" t="n"/>
      <c r="H281" s="135" t="n"/>
      <c r="I281" s="135" t="n"/>
      <c r="J281" s="135" t="n"/>
      <c r="K281" s="135" t="n"/>
      <c r="L281" s="135" t="n"/>
      <c r="M281" s="135" t="n"/>
      <c r="N281" s="135" t="n"/>
      <c r="O281" s="135" t="n"/>
      <c r="P281" s="135" t="n"/>
      <c r="Q281" s="135" t="n"/>
      <c r="R281" s="135" t="n"/>
      <c r="S281" s="135" t="n"/>
      <c r="T281" s="135" t="n"/>
      <c r="U281" s="135" t="n"/>
      <c r="V281" s="135" t="n"/>
      <c r="W281" s="135" t="n"/>
      <c r="X281" s="135" t="n"/>
      <c r="Y281" s="135" t="n"/>
      <c r="Z281" s="135" t="n"/>
      <c r="AA281" s="135" t="n"/>
      <c r="AB281" s="135" t="n"/>
      <c r="AC281" s="135" t="n"/>
      <c r="AD281" s="135" t="n"/>
      <c r="AE281" s="135" t="n"/>
      <c r="AF281" s="135" t="n"/>
      <c r="AG281" s="135" t="n"/>
      <c r="AH281" s="135" t="n"/>
      <c r="AI281" s="135" t="n"/>
      <c r="AJ281" s="135" t="n"/>
      <c r="AK281" s="135" t="n"/>
      <c r="AL281" s="135" t="n"/>
      <c r="AM281" s="135" t="n"/>
      <c r="AN281" s="135" t="n"/>
      <c r="AO281" s="135" t="n"/>
      <c r="AP281" s="135" t="n"/>
      <c r="AQ281" s="135" t="n"/>
      <c r="AR281" s="135" t="n"/>
      <c r="AS281" s="135" t="n"/>
      <c r="AT281" s="135" t="n"/>
      <c r="AU281" s="135" t="n"/>
      <c r="AV281" s="135" t="n"/>
      <c r="AW281" s="135" t="n"/>
      <c r="AX281" s="135" t="n"/>
      <c r="AY281" s="135" t="n"/>
      <c r="AZ281" s="135" t="n"/>
      <c r="BA281" s="135" t="n"/>
      <c r="BB281" s="135" t="n"/>
      <c r="BC281" s="135" t="n"/>
      <c r="BD281" s="135" t="n"/>
      <c r="BE281" s="135" t="n"/>
      <c r="BF281" s="135" t="n"/>
      <c r="BG281" s="135" t="n"/>
      <c r="BH281" s="135" t="n"/>
      <c r="BI281" s="135" t="n"/>
      <c r="BJ281" s="135" t="n"/>
      <c r="BK281" s="135" t="n"/>
      <c r="BL281" s="135" t="n"/>
      <c r="BM281" s="135" t="n"/>
      <c r="BN281" s="135" t="n"/>
      <c r="BO281" s="135" t="n"/>
      <c r="BP281" s="135" t="n"/>
      <c r="BQ281" s="135" t="n"/>
      <c r="BR281" s="135" t="n"/>
      <c r="BS281" s="135" t="n"/>
      <c r="BT281" s="135" t="n"/>
      <c r="BU281" s="135" t="n"/>
      <c r="BV281" s="135" t="n"/>
      <c r="BW281" s="135" t="n"/>
      <c r="BX281" s="135" t="n"/>
      <c r="BY281" s="135" t="n"/>
      <c r="BZ281" s="135" t="n"/>
      <c r="CA281" s="135" t="n"/>
      <c r="CB281" s="135" t="n"/>
      <c r="CC281" s="135" t="n"/>
      <c r="CD281" s="135" t="n"/>
      <c r="CE281" s="135" t="n"/>
      <c r="CF281" s="135" t="n"/>
      <c r="CG281" s="135" t="n"/>
      <c r="CH281" s="135" t="n"/>
      <c r="CI281" s="135" t="n"/>
      <c r="CJ281" s="135" t="n"/>
      <c r="CK281" s="135" t="n"/>
      <c r="CL281" s="135" t="n"/>
      <c r="CM281" s="135" t="n"/>
      <c r="CN281" s="135" t="n"/>
      <c r="CO281" s="135" t="n"/>
      <c r="CP281" s="135" t="n"/>
      <c r="CQ281" s="135" t="n"/>
      <c r="CR281" s="135" t="n"/>
      <c r="CU281" s="36" t="n"/>
      <c r="CV281" s="36" t="n"/>
      <c r="CW281" s="36" t="n"/>
      <c r="CX281" s="36" t="n"/>
      <c r="CY281" s="36" t="n"/>
      <c r="CZ281" s="36" t="n"/>
      <c r="DA281" s="36" t="n"/>
      <c r="DB281" s="36" t="n"/>
      <c r="DC281" s="36" t="n"/>
      <c r="DD281" s="36" t="n"/>
      <c r="DE281" s="36" t="n"/>
      <c r="DF281" s="36" t="n"/>
      <c r="DG281" s="36" t="n"/>
      <c r="DH281" s="36" t="n"/>
      <c r="DI281" s="36" t="n"/>
      <c r="DJ281" s="36" t="n"/>
      <c r="DK281" s="36" t="n"/>
      <c r="DL281" s="36" t="n"/>
      <c r="DM281" s="36" t="n"/>
      <c r="DN281" s="36" t="n"/>
      <c r="DO281" s="36" t="n"/>
      <c r="DP281" s="36" t="n"/>
      <c r="DQ281" s="36" t="n"/>
      <c r="DR281" s="36" t="n"/>
      <c r="DS281" s="36" t="n"/>
      <c r="DT281" s="36" t="n"/>
      <c r="DU281" s="36" t="n"/>
      <c r="DV281" s="36" t="n"/>
      <c r="DW281" s="36" t="n"/>
      <c r="DX281" s="36" t="n"/>
      <c r="DY281" s="36" t="n"/>
      <c r="DZ281" s="36" t="n"/>
      <c r="EA281" s="36" t="n"/>
      <c r="EB281" s="36" t="n"/>
      <c r="EC281" s="36" t="n"/>
      <c r="ED281" s="36" t="n"/>
      <c r="EE281" s="36" t="n"/>
      <c r="EF281" s="36" t="n"/>
      <c r="EG281" s="36" t="n"/>
      <c r="EH281" s="36" t="n"/>
      <c r="EI281" s="36" t="n"/>
      <c r="EJ281" s="36" t="n"/>
      <c r="EK281" s="36" t="n"/>
      <c r="EL281" s="36" t="n"/>
      <c r="EM281" s="36" t="n"/>
      <c r="EN281" s="36" t="n"/>
    </row>
    <row r="282">
      <c r="A282" s="36" t="n"/>
      <c r="B282" s="36" t="n"/>
      <c r="C282" s="144" t="n"/>
      <c r="D282" s="144" t="n"/>
      <c r="E282" s="135" t="n"/>
      <c r="F282" s="135" t="n"/>
      <c r="G282" s="135" t="n"/>
      <c r="H282" s="135" t="n"/>
      <c r="I282" s="135" t="n"/>
      <c r="J282" s="135" t="n"/>
      <c r="K282" s="135" t="n"/>
      <c r="L282" s="135" t="n"/>
      <c r="M282" s="135" t="n"/>
      <c r="N282" s="135" t="n"/>
      <c r="O282" s="135" t="n"/>
      <c r="P282" s="135" t="n"/>
      <c r="Q282" s="135" t="n"/>
      <c r="R282" s="135" t="n"/>
      <c r="S282" s="135" t="n"/>
      <c r="T282" s="135" t="n"/>
      <c r="U282" s="135" t="n"/>
      <c r="V282" s="135" t="n"/>
      <c r="W282" s="135" t="n"/>
      <c r="X282" s="135" t="n"/>
      <c r="Y282" s="135" t="n"/>
      <c r="Z282" s="135" t="n"/>
      <c r="AA282" s="135" t="n"/>
      <c r="AB282" s="135" t="n"/>
      <c r="AC282" s="135" t="n"/>
      <c r="AD282" s="135" t="n"/>
      <c r="AE282" s="135" t="n"/>
      <c r="AF282" s="135" t="n"/>
      <c r="AG282" s="135" t="n"/>
      <c r="AH282" s="135" t="n"/>
      <c r="AI282" s="135" t="n"/>
      <c r="AJ282" s="135" t="n"/>
      <c r="AK282" s="135" t="n"/>
      <c r="AL282" s="135" t="n"/>
      <c r="AM282" s="135" t="n"/>
      <c r="AN282" s="135" t="n"/>
      <c r="AO282" s="135" t="n"/>
      <c r="AP282" s="135" t="n"/>
      <c r="AQ282" s="135" t="n"/>
      <c r="AR282" s="135" t="n"/>
      <c r="AS282" s="135" t="n"/>
      <c r="AT282" s="135" t="n"/>
      <c r="AU282" s="135" t="n"/>
      <c r="AV282" s="135" t="n"/>
      <c r="AW282" s="135" t="n"/>
      <c r="AX282" s="135" t="n"/>
      <c r="AY282" s="135" t="n"/>
      <c r="AZ282" s="135" t="n"/>
      <c r="BA282" s="135" t="n"/>
      <c r="BB282" s="135" t="n"/>
      <c r="BC282" s="135" t="n"/>
      <c r="BD282" s="135" t="n"/>
      <c r="BE282" s="135" t="n"/>
      <c r="BF282" s="135" t="n"/>
      <c r="BG282" s="135" t="n"/>
      <c r="BH282" s="135" t="n"/>
      <c r="BI282" s="135" t="n"/>
      <c r="BJ282" s="135" t="n"/>
      <c r="BK282" s="135" t="n"/>
      <c r="BL282" s="135" t="n"/>
      <c r="BM282" s="135" t="n"/>
      <c r="BN282" s="135" t="n"/>
      <c r="BO282" s="135" t="n"/>
      <c r="BP282" s="135" t="n"/>
      <c r="BQ282" s="135" t="n"/>
      <c r="BR282" s="135" t="n"/>
      <c r="BS282" s="135" t="n"/>
      <c r="BT282" s="135" t="n"/>
      <c r="BU282" s="135" t="n"/>
      <c r="BV282" s="135" t="n"/>
      <c r="BW282" s="135" t="n"/>
      <c r="BX282" s="135" t="n"/>
      <c r="BY282" s="135" t="n"/>
      <c r="BZ282" s="135" t="n"/>
      <c r="CA282" s="135" t="n"/>
      <c r="CB282" s="135" t="n"/>
      <c r="CC282" s="135" t="n"/>
      <c r="CD282" s="135" t="n"/>
      <c r="CE282" s="135" t="n"/>
      <c r="CF282" s="135" t="n"/>
      <c r="CG282" s="135" t="n"/>
      <c r="CH282" s="135" t="n"/>
      <c r="CI282" s="135" t="n"/>
      <c r="CJ282" s="135" t="n"/>
      <c r="CK282" s="135" t="n"/>
      <c r="CL282" s="135" t="n"/>
      <c r="CM282" s="135" t="n"/>
      <c r="CN282" s="135" t="n"/>
      <c r="CO282" s="135" t="n"/>
      <c r="CP282" s="135" t="n"/>
      <c r="CQ282" s="135" t="n"/>
      <c r="CR282" s="135" t="n"/>
      <c r="CU282" s="36" t="n"/>
      <c r="CV282" s="36" t="n"/>
      <c r="CW282" s="36" t="n"/>
      <c r="CX282" s="36" t="n"/>
      <c r="CY282" s="36" t="n"/>
      <c r="CZ282" s="36" t="n"/>
      <c r="DA282" s="36" t="n"/>
      <c r="DB282" s="36" t="n"/>
      <c r="DC282" s="36" t="n"/>
      <c r="DD282" s="36" t="n"/>
      <c r="DE282" s="36" t="n"/>
      <c r="DF282" s="36" t="n"/>
      <c r="DG282" s="36" t="n"/>
      <c r="DH282" s="36" t="n"/>
      <c r="DI282" s="36" t="n"/>
      <c r="DJ282" s="36" t="n"/>
      <c r="DK282" s="36" t="n"/>
      <c r="DL282" s="36" t="n"/>
      <c r="DM282" s="36" t="n"/>
      <c r="DN282" s="36" t="n"/>
      <c r="DO282" s="36" t="n"/>
      <c r="DP282" s="36" t="n"/>
      <c r="DQ282" s="36" t="n"/>
      <c r="DR282" s="36" t="n"/>
      <c r="DS282" s="36" t="n"/>
      <c r="DT282" s="36" t="n"/>
      <c r="DU282" s="36" t="n"/>
      <c r="DV282" s="36" t="n"/>
      <c r="DW282" s="36" t="n"/>
      <c r="DX282" s="36" t="n"/>
      <c r="DY282" s="36" t="n"/>
      <c r="DZ282" s="36" t="n"/>
      <c r="EA282" s="36" t="n"/>
      <c r="EB282" s="36" t="n"/>
      <c r="EC282" s="36" t="n"/>
      <c r="ED282" s="36" t="n"/>
      <c r="EE282" s="36" t="n"/>
      <c r="EF282" s="36" t="n"/>
      <c r="EG282" s="36" t="n"/>
      <c r="EH282" s="36" t="n"/>
      <c r="EI282" s="36" t="n"/>
      <c r="EJ282" s="36" t="n"/>
      <c r="EK282" s="36" t="n"/>
      <c r="EL282" s="36" t="n"/>
      <c r="EM282" s="36" t="n"/>
      <c r="EN282" s="36" t="n"/>
    </row>
    <row r="283">
      <c r="A283" s="36" t="n"/>
      <c r="B283" s="36" t="n"/>
      <c r="C283" s="144" t="n"/>
      <c r="D283" s="144" t="n"/>
      <c r="E283" s="135" t="n"/>
      <c r="F283" s="135" t="n"/>
      <c r="G283" s="135" t="n"/>
      <c r="H283" s="135" t="n"/>
      <c r="I283" s="135" t="n"/>
      <c r="J283" s="135" t="n"/>
      <c r="K283" s="135" t="n"/>
      <c r="L283" s="135" t="n"/>
      <c r="M283" s="135" t="n"/>
      <c r="N283" s="135" t="n"/>
      <c r="O283" s="135" t="n"/>
      <c r="P283" s="135" t="n"/>
      <c r="Q283" s="135" t="n"/>
      <c r="R283" s="135" t="n"/>
      <c r="S283" s="135" t="n"/>
      <c r="T283" s="135" t="n"/>
      <c r="U283" s="135" t="n"/>
      <c r="V283" s="135" t="n"/>
      <c r="W283" s="135" t="n"/>
      <c r="X283" s="135" t="n"/>
      <c r="Y283" s="135" t="n"/>
      <c r="Z283" s="135" t="n"/>
      <c r="AA283" s="135" t="n"/>
      <c r="AB283" s="135" t="n"/>
      <c r="AC283" s="135" t="n"/>
      <c r="AD283" s="135" t="n"/>
      <c r="AE283" s="135" t="n"/>
      <c r="AF283" s="135" t="n"/>
      <c r="AG283" s="135" t="n"/>
      <c r="AH283" s="135" t="n"/>
      <c r="AI283" s="135" t="n"/>
      <c r="AJ283" s="135" t="n"/>
      <c r="AK283" s="135" t="n"/>
      <c r="AL283" s="135" t="n"/>
      <c r="AM283" s="135" t="n"/>
      <c r="AN283" s="135" t="n"/>
      <c r="AO283" s="135" t="n"/>
      <c r="AP283" s="135" t="n"/>
      <c r="AQ283" s="135" t="n"/>
      <c r="AR283" s="135" t="n"/>
      <c r="AS283" s="135" t="n"/>
      <c r="AT283" s="135" t="n"/>
      <c r="AU283" s="135" t="n"/>
      <c r="AV283" s="135" t="n"/>
      <c r="AW283" s="135" t="n"/>
      <c r="AX283" s="135" t="n"/>
      <c r="AY283" s="135" t="n"/>
      <c r="AZ283" s="135" t="n"/>
      <c r="BA283" s="135" t="n"/>
      <c r="BB283" s="135" t="n"/>
      <c r="BC283" s="135" t="n"/>
      <c r="BD283" s="135" t="n"/>
      <c r="BE283" s="135" t="n"/>
      <c r="BF283" s="135" t="n"/>
      <c r="BG283" s="135" t="n"/>
      <c r="BH283" s="135" t="n"/>
      <c r="BI283" s="135" t="n"/>
      <c r="BJ283" s="135" t="n"/>
      <c r="BK283" s="135" t="n"/>
      <c r="BL283" s="135" t="n"/>
      <c r="BM283" s="135" t="n"/>
      <c r="BN283" s="135" t="n"/>
      <c r="BO283" s="135" t="n"/>
      <c r="BP283" s="135" t="n"/>
      <c r="BQ283" s="135" t="n"/>
      <c r="BR283" s="135" t="n"/>
      <c r="BS283" s="135" t="n"/>
      <c r="BT283" s="135" t="n"/>
      <c r="BU283" s="135" t="n"/>
      <c r="BV283" s="135" t="n"/>
      <c r="BW283" s="135" t="n"/>
      <c r="BX283" s="135" t="n"/>
      <c r="BY283" s="135" t="n"/>
      <c r="BZ283" s="135" t="n"/>
      <c r="CA283" s="135" t="n"/>
      <c r="CB283" s="135" t="n"/>
      <c r="CC283" s="135" t="n"/>
      <c r="CD283" s="135" t="n"/>
      <c r="CE283" s="135" t="n"/>
      <c r="CF283" s="135" t="n"/>
      <c r="CG283" s="135" t="n"/>
      <c r="CH283" s="135" t="n"/>
      <c r="CI283" s="135" t="n"/>
      <c r="CJ283" s="135" t="n"/>
      <c r="CK283" s="135" t="n"/>
      <c r="CL283" s="135" t="n"/>
      <c r="CM283" s="135" t="n"/>
      <c r="CN283" s="135" t="n"/>
      <c r="CO283" s="135" t="n"/>
      <c r="CP283" s="135" t="n"/>
      <c r="CQ283" s="135" t="n"/>
      <c r="CR283" s="135" t="n"/>
      <c r="CU283" s="36" t="n"/>
      <c r="CV283" s="36" t="n"/>
      <c r="CW283" s="36" t="n"/>
      <c r="CX283" s="36" t="n"/>
      <c r="CY283" s="36" t="n"/>
      <c r="CZ283" s="36" t="n"/>
      <c r="DA283" s="36" t="n"/>
      <c r="DB283" s="36" t="n"/>
      <c r="DC283" s="36" t="n"/>
      <c r="DD283" s="36" t="n"/>
      <c r="DE283" s="36" t="n"/>
      <c r="DF283" s="36" t="n"/>
      <c r="DG283" s="36" t="n"/>
      <c r="DH283" s="36" t="n"/>
      <c r="DI283" s="36" t="n"/>
      <c r="DJ283" s="36" t="n"/>
      <c r="DK283" s="36" t="n"/>
      <c r="DL283" s="36" t="n"/>
      <c r="DM283" s="36" t="n"/>
      <c r="DN283" s="36" t="n"/>
      <c r="DO283" s="36" t="n"/>
      <c r="DP283" s="36" t="n"/>
      <c r="DQ283" s="36" t="n"/>
      <c r="DR283" s="36" t="n"/>
      <c r="DS283" s="36" t="n"/>
      <c r="DT283" s="36" t="n"/>
      <c r="DU283" s="36" t="n"/>
      <c r="DV283" s="36" t="n"/>
      <c r="DW283" s="36" t="n"/>
      <c r="DX283" s="36" t="n"/>
      <c r="DY283" s="36" t="n"/>
      <c r="DZ283" s="36" t="n"/>
      <c r="EA283" s="36" t="n"/>
      <c r="EB283" s="36" t="n"/>
      <c r="EC283" s="36" t="n"/>
      <c r="ED283" s="36" t="n"/>
      <c r="EE283" s="36" t="n"/>
      <c r="EF283" s="36" t="n"/>
      <c r="EG283" s="36" t="n"/>
      <c r="EH283" s="36" t="n"/>
      <c r="EI283" s="36" t="n"/>
      <c r="EJ283" s="36" t="n"/>
      <c r="EK283" s="36" t="n"/>
      <c r="EL283" s="36" t="n"/>
      <c r="EM283" s="36" t="n"/>
      <c r="EN283" s="36" t="n"/>
    </row>
    <row r="284">
      <c r="A284" s="36" t="n"/>
      <c r="B284" s="36" t="n"/>
      <c r="C284" s="144" t="n"/>
      <c r="D284" s="144" t="n"/>
      <c r="E284" s="135" t="n"/>
      <c r="F284" s="135" t="n"/>
      <c r="G284" s="135" t="n"/>
      <c r="H284" s="135" t="n"/>
      <c r="I284" s="135" t="n"/>
      <c r="J284" s="135" t="n"/>
      <c r="K284" s="135" t="n"/>
      <c r="L284" s="135" t="n"/>
      <c r="M284" s="135" t="n"/>
      <c r="N284" s="135" t="n"/>
      <c r="O284" s="135" t="n"/>
      <c r="P284" s="135" t="n"/>
      <c r="Q284" s="135" t="n"/>
      <c r="R284" s="135" t="n"/>
      <c r="S284" s="135" t="n"/>
      <c r="T284" s="135" t="n"/>
      <c r="U284" s="135" t="n"/>
      <c r="V284" s="135" t="n"/>
      <c r="W284" s="135" t="n"/>
      <c r="X284" s="135" t="n"/>
      <c r="Y284" s="135" t="n"/>
      <c r="Z284" s="135" t="n"/>
      <c r="AA284" s="135" t="n"/>
      <c r="AB284" s="135" t="n"/>
      <c r="AC284" s="135" t="n"/>
      <c r="AD284" s="135" t="n"/>
      <c r="AE284" s="135" t="n"/>
      <c r="AF284" s="135" t="n"/>
      <c r="AG284" s="135" t="n"/>
      <c r="AH284" s="135" t="n"/>
      <c r="AI284" s="135" t="n"/>
      <c r="AJ284" s="135" t="n"/>
      <c r="AK284" s="135" t="n"/>
      <c r="AL284" s="135" t="n"/>
      <c r="AM284" s="135" t="n"/>
      <c r="AN284" s="135" t="n"/>
      <c r="AO284" s="135" t="n"/>
      <c r="AP284" s="135" t="n"/>
      <c r="AQ284" s="135" t="n"/>
      <c r="AR284" s="135" t="n"/>
      <c r="AS284" s="135" t="n"/>
      <c r="AT284" s="135" t="n"/>
      <c r="AU284" s="135" t="n"/>
      <c r="AV284" s="135" t="n"/>
      <c r="AW284" s="135" t="n"/>
      <c r="AX284" s="135" t="n"/>
      <c r="AY284" s="135" t="n"/>
      <c r="AZ284" s="135" t="n"/>
      <c r="BA284" s="135" t="n"/>
      <c r="BB284" s="135" t="n"/>
      <c r="BC284" s="135" t="n"/>
      <c r="BD284" s="135" t="n"/>
      <c r="BE284" s="135" t="n"/>
      <c r="BF284" s="135" t="n"/>
      <c r="BG284" s="135" t="n"/>
      <c r="BH284" s="135" t="n"/>
      <c r="BI284" s="135" t="n"/>
      <c r="BJ284" s="135" t="n"/>
      <c r="BK284" s="135" t="n"/>
      <c r="BL284" s="135" t="n"/>
      <c r="BM284" s="135" t="n"/>
      <c r="BN284" s="135" t="n"/>
      <c r="BO284" s="135" t="n"/>
      <c r="BP284" s="135" t="n"/>
      <c r="BQ284" s="135" t="n"/>
      <c r="BR284" s="135" t="n"/>
      <c r="BS284" s="135" t="n"/>
      <c r="BT284" s="135" t="n"/>
      <c r="BU284" s="135" t="n"/>
      <c r="BV284" s="135" t="n"/>
      <c r="BW284" s="135" t="n"/>
      <c r="BX284" s="135" t="n"/>
      <c r="BY284" s="135" t="n"/>
      <c r="BZ284" s="135" t="n"/>
      <c r="CA284" s="135" t="n"/>
      <c r="CB284" s="135" t="n"/>
      <c r="CC284" s="135" t="n"/>
      <c r="CD284" s="135" t="n"/>
      <c r="CE284" s="135" t="n"/>
      <c r="CF284" s="135" t="n"/>
      <c r="CG284" s="135" t="n"/>
      <c r="CH284" s="135" t="n"/>
      <c r="CI284" s="135" t="n"/>
      <c r="CJ284" s="135" t="n"/>
      <c r="CK284" s="135" t="n"/>
      <c r="CL284" s="135" t="n"/>
      <c r="CM284" s="135" t="n"/>
      <c r="CN284" s="135" t="n"/>
      <c r="CO284" s="135" t="n"/>
      <c r="CP284" s="135" t="n"/>
      <c r="CQ284" s="135" t="n"/>
      <c r="CR284" s="135" t="n"/>
      <c r="CU284" s="36" t="n"/>
      <c r="CV284" s="36" t="n"/>
      <c r="CW284" s="36" t="n"/>
      <c r="CX284" s="36" t="n"/>
      <c r="CY284" s="36" t="n"/>
      <c r="CZ284" s="36" t="n"/>
      <c r="DA284" s="36" t="n"/>
      <c r="DB284" s="36" t="n"/>
      <c r="DC284" s="36" t="n"/>
      <c r="DD284" s="36" t="n"/>
      <c r="DE284" s="36" t="n"/>
      <c r="DF284" s="36" t="n"/>
      <c r="DG284" s="36" t="n"/>
      <c r="DH284" s="36" t="n"/>
      <c r="DI284" s="36" t="n"/>
      <c r="DJ284" s="36" t="n"/>
      <c r="DK284" s="36" t="n"/>
      <c r="DL284" s="36" t="n"/>
      <c r="DM284" s="36" t="n"/>
      <c r="DN284" s="36" t="n"/>
      <c r="DO284" s="36" t="n"/>
      <c r="DP284" s="36" t="n"/>
      <c r="DQ284" s="36" t="n"/>
      <c r="DR284" s="36" t="n"/>
      <c r="DS284" s="36" t="n"/>
      <c r="DT284" s="36" t="n"/>
      <c r="DU284" s="36" t="n"/>
      <c r="DV284" s="36" t="n"/>
      <c r="DW284" s="36" t="n"/>
      <c r="DX284" s="36" t="n"/>
      <c r="DY284" s="36" t="n"/>
      <c r="DZ284" s="36" t="n"/>
      <c r="EA284" s="36" t="n"/>
      <c r="EB284" s="36" t="n"/>
      <c r="EC284" s="36" t="n"/>
      <c r="ED284" s="36" t="n"/>
      <c r="EE284" s="36" t="n"/>
      <c r="EF284" s="36" t="n"/>
      <c r="EG284" s="36" t="n"/>
      <c r="EH284" s="36" t="n"/>
      <c r="EI284" s="36" t="n"/>
      <c r="EJ284" s="36" t="n"/>
      <c r="EK284" s="36" t="n"/>
      <c r="EL284" s="36" t="n"/>
      <c r="EM284" s="36" t="n"/>
      <c r="EN284" s="36" t="n"/>
    </row>
    <row r="285">
      <c r="A285" s="36" t="n"/>
      <c r="B285" s="36" t="n"/>
      <c r="C285" s="144" t="n"/>
      <c r="D285" s="144" t="n"/>
      <c r="E285" s="135" t="n"/>
      <c r="F285" s="135" t="n"/>
      <c r="G285" s="135" t="n"/>
      <c r="H285" s="135" t="n"/>
      <c r="I285" s="135" t="n"/>
      <c r="J285" s="135" t="n"/>
      <c r="K285" s="135" t="n"/>
      <c r="L285" s="135" t="n"/>
      <c r="M285" s="135" t="n"/>
      <c r="N285" s="135" t="n"/>
      <c r="O285" s="135" t="n"/>
      <c r="P285" s="135" t="n"/>
      <c r="Q285" s="135" t="n"/>
      <c r="R285" s="135" t="n"/>
      <c r="S285" s="135" t="n"/>
      <c r="T285" s="135" t="n"/>
      <c r="U285" s="135" t="n"/>
      <c r="V285" s="135" t="n"/>
      <c r="W285" s="135" t="n"/>
      <c r="X285" s="135" t="n"/>
      <c r="Y285" s="135" t="n"/>
      <c r="Z285" s="135" t="n"/>
      <c r="AA285" s="135" t="n"/>
      <c r="AB285" s="135" t="n"/>
      <c r="AC285" s="135" t="n"/>
      <c r="AD285" s="135" t="n"/>
      <c r="AE285" s="135" t="n"/>
      <c r="AF285" s="135" t="n"/>
      <c r="AG285" s="135" t="n"/>
      <c r="AH285" s="135" t="n"/>
      <c r="AI285" s="135" t="n"/>
      <c r="AJ285" s="135" t="n"/>
      <c r="AK285" s="135" t="n"/>
      <c r="AL285" s="135" t="n"/>
      <c r="AM285" s="135" t="n"/>
      <c r="AN285" s="135" t="n"/>
      <c r="AO285" s="135" t="n"/>
      <c r="AP285" s="135" t="n"/>
      <c r="AQ285" s="135" t="n"/>
      <c r="AR285" s="135" t="n"/>
      <c r="AS285" s="135" t="n"/>
      <c r="AT285" s="135" t="n"/>
      <c r="AU285" s="135" t="n"/>
      <c r="AV285" s="135" t="n"/>
      <c r="AW285" s="135" t="n"/>
      <c r="AX285" s="135" t="n"/>
      <c r="AY285" s="135" t="n"/>
      <c r="AZ285" s="135" t="n"/>
      <c r="BA285" s="135" t="n"/>
      <c r="BB285" s="135" t="n"/>
      <c r="BC285" s="135" t="n"/>
      <c r="BD285" s="135" t="n"/>
      <c r="BE285" s="135" t="n"/>
      <c r="BF285" s="135" t="n"/>
      <c r="BG285" s="135" t="n"/>
      <c r="BH285" s="135" t="n"/>
      <c r="BI285" s="135" t="n"/>
      <c r="BJ285" s="135" t="n"/>
      <c r="BK285" s="135" t="n"/>
      <c r="BL285" s="135" t="n"/>
      <c r="BM285" s="135" t="n"/>
      <c r="BN285" s="135" t="n"/>
      <c r="BO285" s="135" t="n"/>
      <c r="BP285" s="135" t="n"/>
      <c r="BQ285" s="135" t="n"/>
      <c r="BR285" s="135" t="n"/>
      <c r="BS285" s="135" t="n"/>
      <c r="BT285" s="135" t="n"/>
      <c r="BU285" s="135" t="n"/>
      <c r="BV285" s="135" t="n"/>
      <c r="BW285" s="135" t="n"/>
      <c r="BX285" s="135" t="n"/>
      <c r="BY285" s="135" t="n"/>
      <c r="BZ285" s="135" t="n"/>
      <c r="CA285" s="135" t="n"/>
      <c r="CB285" s="135" t="n"/>
      <c r="CC285" s="135" t="n"/>
      <c r="CD285" s="135" t="n"/>
      <c r="CE285" s="135" t="n"/>
      <c r="CF285" s="135" t="n"/>
      <c r="CG285" s="135" t="n"/>
      <c r="CH285" s="135" t="n"/>
      <c r="CI285" s="135" t="n"/>
      <c r="CJ285" s="135" t="n"/>
      <c r="CK285" s="135" t="n"/>
      <c r="CL285" s="135" t="n"/>
      <c r="CM285" s="135" t="n"/>
      <c r="CN285" s="135" t="n"/>
      <c r="CO285" s="135" t="n"/>
      <c r="CP285" s="135" t="n"/>
      <c r="CQ285" s="135" t="n"/>
      <c r="CR285" s="135" t="n"/>
      <c r="CU285" s="36" t="n"/>
      <c r="CV285" s="36" t="n"/>
      <c r="CW285" s="36" t="n"/>
      <c r="CX285" s="36" t="n"/>
      <c r="CY285" s="36" t="n"/>
      <c r="CZ285" s="36" t="n"/>
      <c r="DA285" s="36" t="n"/>
      <c r="DB285" s="36" t="n"/>
      <c r="DC285" s="36" t="n"/>
      <c r="DD285" s="36" t="n"/>
      <c r="DE285" s="36" t="n"/>
      <c r="DF285" s="36" t="n"/>
      <c r="DG285" s="36" t="n"/>
      <c r="DH285" s="36" t="n"/>
      <c r="DI285" s="36" t="n"/>
      <c r="DJ285" s="36" t="n"/>
      <c r="DK285" s="36" t="n"/>
      <c r="DL285" s="36" t="n"/>
      <c r="DM285" s="36" t="n"/>
      <c r="DN285" s="36" t="n"/>
      <c r="DO285" s="36" t="n"/>
      <c r="DP285" s="36" t="n"/>
      <c r="DQ285" s="36" t="n"/>
      <c r="DR285" s="36" t="n"/>
      <c r="DS285" s="36" t="n"/>
      <c r="DT285" s="36" t="n"/>
      <c r="DU285" s="36" t="n"/>
      <c r="DV285" s="36" t="n"/>
      <c r="DW285" s="36" t="n"/>
      <c r="DX285" s="36" t="n"/>
      <c r="DY285" s="36" t="n"/>
      <c r="DZ285" s="36" t="n"/>
      <c r="EA285" s="36" t="n"/>
      <c r="EB285" s="36" t="n"/>
      <c r="EC285" s="36" t="n"/>
      <c r="ED285" s="36" t="n"/>
      <c r="EE285" s="36" t="n"/>
      <c r="EF285" s="36" t="n"/>
      <c r="EG285" s="36" t="n"/>
      <c r="EH285" s="36" t="n"/>
      <c r="EI285" s="36" t="n"/>
      <c r="EJ285" s="36" t="n"/>
      <c r="EK285" s="36" t="n"/>
      <c r="EL285" s="36" t="n"/>
      <c r="EM285" s="36" t="n"/>
      <c r="EN285" s="36" t="n"/>
    </row>
    <row r="286">
      <c r="A286" s="36" t="n"/>
      <c r="B286" s="36" t="n"/>
      <c r="C286" s="144" t="n"/>
      <c r="D286" s="144" t="n"/>
      <c r="E286" s="135" t="n"/>
      <c r="F286" s="135" t="n"/>
      <c r="G286" s="135" t="n"/>
      <c r="H286" s="135" t="n"/>
      <c r="I286" s="135" t="n"/>
      <c r="J286" s="135" t="n"/>
      <c r="K286" s="135" t="n"/>
      <c r="L286" s="135" t="n"/>
      <c r="M286" s="135" t="n"/>
      <c r="N286" s="135" t="n"/>
      <c r="O286" s="135" t="n"/>
      <c r="P286" s="135" t="n"/>
      <c r="Q286" s="135" t="n"/>
      <c r="R286" s="135" t="n"/>
      <c r="S286" s="135" t="n"/>
      <c r="T286" s="135" t="n"/>
      <c r="U286" s="135" t="n"/>
      <c r="V286" s="135" t="n"/>
      <c r="W286" s="135" t="n"/>
      <c r="X286" s="135" t="n"/>
      <c r="Y286" s="135" t="n"/>
      <c r="Z286" s="135" t="n"/>
      <c r="AA286" s="135" t="n"/>
      <c r="AB286" s="135" t="n"/>
      <c r="AC286" s="135" t="n"/>
      <c r="AD286" s="135" t="n"/>
      <c r="AE286" s="135" t="n"/>
      <c r="AF286" s="135" t="n"/>
      <c r="AG286" s="135" t="n"/>
      <c r="AH286" s="135" t="n"/>
      <c r="AI286" s="135" t="n"/>
      <c r="AJ286" s="135" t="n"/>
      <c r="AK286" s="135" t="n"/>
      <c r="AL286" s="135" t="n"/>
      <c r="AM286" s="135" t="n"/>
      <c r="AN286" s="135" t="n"/>
      <c r="AO286" s="135" t="n"/>
      <c r="AP286" s="135" t="n"/>
      <c r="AQ286" s="135" t="n"/>
      <c r="AR286" s="135" t="n"/>
      <c r="AS286" s="135" t="n"/>
      <c r="AT286" s="135" t="n"/>
      <c r="AU286" s="135" t="n"/>
      <c r="AV286" s="135" t="n"/>
      <c r="AW286" s="135" t="n"/>
      <c r="AX286" s="135" t="n"/>
      <c r="AY286" s="135" t="n"/>
      <c r="AZ286" s="135" t="n"/>
      <c r="BA286" s="135" t="n"/>
      <c r="BB286" s="135" t="n"/>
      <c r="BC286" s="135" t="n"/>
      <c r="BD286" s="135" t="n"/>
      <c r="BE286" s="135" t="n"/>
      <c r="BF286" s="135" t="n"/>
      <c r="BG286" s="135" t="n"/>
      <c r="BH286" s="135" t="n"/>
      <c r="BI286" s="135" t="n"/>
      <c r="BJ286" s="135" t="n"/>
      <c r="BK286" s="135" t="n"/>
      <c r="BL286" s="135" t="n"/>
      <c r="BM286" s="135" t="n"/>
      <c r="BN286" s="135" t="n"/>
      <c r="BO286" s="135" t="n"/>
      <c r="BP286" s="135" t="n"/>
      <c r="BQ286" s="135" t="n"/>
      <c r="BR286" s="135" t="n"/>
      <c r="BS286" s="135" t="n"/>
      <c r="BT286" s="135" t="n"/>
      <c r="BU286" s="135" t="n"/>
      <c r="BV286" s="135" t="n"/>
      <c r="BW286" s="135" t="n"/>
      <c r="BX286" s="135" t="n"/>
      <c r="BY286" s="135" t="n"/>
      <c r="BZ286" s="135" t="n"/>
      <c r="CA286" s="135" t="n"/>
      <c r="CB286" s="135" t="n"/>
      <c r="CC286" s="135" t="n"/>
      <c r="CD286" s="135" t="n"/>
      <c r="CE286" s="135" t="n"/>
      <c r="CF286" s="135" t="n"/>
      <c r="CG286" s="135" t="n"/>
      <c r="CH286" s="135" t="n"/>
      <c r="CI286" s="135" t="n"/>
      <c r="CJ286" s="135" t="n"/>
      <c r="CK286" s="135" t="n"/>
      <c r="CL286" s="135" t="n"/>
      <c r="CM286" s="135" t="n"/>
      <c r="CN286" s="135" t="n"/>
      <c r="CO286" s="135" t="n"/>
      <c r="CP286" s="135" t="n"/>
      <c r="CQ286" s="135" t="n"/>
      <c r="CR286" s="135" t="n"/>
      <c r="CU286" s="36" t="n"/>
      <c r="CV286" s="36" t="n"/>
      <c r="CW286" s="36" t="n"/>
      <c r="CX286" s="36" t="n"/>
      <c r="CY286" s="36" t="n"/>
      <c r="CZ286" s="36" t="n"/>
      <c r="DA286" s="36" t="n"/>
      <c r="DB286" s="36" t="n"/>
      <c r="DC286" s="36" t="n"/>
      <c r="DD286" s="36" t="n"/>
      <c r="DE286" s="36" t="n"/>
      <c r="DF286" s="36" t="n"/>
      <c r="DG286" s="36" t="n"/>
      <c r="DH286" s="36" t="n"/>
      <c r="DI286" s="36" t="n"/>
      <c r="DJ286" s="36" t="n"/>
      <c r="DK286" s="36" t="n"/>
      <c r="DL286" s="36" t="n"/>
      <c r="DM286" s="36" t="n"/>
      <c r="DN286" s="36" t="n"/>
      <c r="DO286" s="36" t="n"/>
      <c r="DP286" s="36" t="n"/>
      <c r="DQ286" s="36" t="n"/>
      <c r="DR286" s="36" t="n"/>
      <c r="DS286" s="36" t="n"/>
      <c r="DT286" s="36" t="n"/>
      <c r="DU286" s="36" t="n"/>
      <c r="DV286" s="36" t="n"/>
      <c r="DW286" s="36" t="n"/>
      <c r="DX286" s="36" t="n"/>
      <c r="DY286" s="36" t="n"/>
      <c r="DZ286" s="36" t="n"/>
      <c r="EA286" s="36" t="n"/>
      <c r="EB286" s="36" t="n"/>
      <c r="EC286" s="36" t="n"/>
      <c r="ED286" s="36" t="n"/>
      <c r="EE286" s="36" t="n"/>
      <c r="EF286" s="36" t="n"/>
      <c r="EG286" s="36" t="n"/>
      <c r="EH286" s="36" t="n"/>
      <c r="EI286" s="36" t="n"/>
      <c r="EJ286" s="36" t="n"/>
      <c r="EK286" s="36" t="n"/>
      <c r="EL286" s="36" t="n"/>
      <c r="EM286" s="36" t="n"/>
      <c r="EN286" s="36" t="n"/>
    </row>
    <row r="287">
      <c r="A287" s="36" t="n"/>
      <c r="B287" s="36" t="n"/>
      <c r="C287" s="144" t="n"/>
      <c r="D287" s="144" t="n"/>
      <c r="E287" s="135" t="n"/>
      <c r="F287" s="135" t="n"/>
      <c r="G287" s="135" t="n"/>
      <c r="H287" s="135" t="n"/>
      <c r="I287" s="135" t="n"/>
      <c r="J287" s="135" t="n"/>
      <c r="K287" s="135" t="n"/>
      <c r="L287" s="135" t="n"/>
      <c r="M287" s="135" t="n"/>
      <c r="N287" s="135" t="n"/>
      <c r="O287" s="135" t="n"/>
      <c r="P287" s="135" t="n"/>
      <c r="Q287" s="135" t="n"/>
      <c r="R287" s="135" t="n"/>
      <c r="S287" s="135" t="n"/>
      <c r="T287" s="135" t="n"/>
      <c r="U287" s="135" t="n"/>
      <c r="V287" s="135" t="n"/>
      <c r="W287" s="135" t="n"/>
      <c r="X287" s="135" t="n"/>
      <c r="Y287" s="135" t="n"/>
      <c r="Z287" s="135" t="n"/>
      <c r="AA287" s="135" t="n"/>
      <c r="AB287" s="135" t="n"/>
      <c r="AC287" s="135" t="n"/>
      <c r="AD287" s="135" t="n"/>
      <c r="AE287" s="135" t="n"/>
      <c r="AF287" s="135" t="n"/>
      <c r="AG287" s="135" t="n"/>
      <c r="AH287" s="135" t="n"/>
      <c r="AI287" s="135" t="n"/>
      <c r="AJ287" s="135" t="n"/>
      <c r="AK287" s="135" t="n"/>
      <c r="AL287" s="135" t="n"/>
      <c r="AM287" s="135" t="n"/>
      <c r="AN287" s="135" t="n"/>
      <c r="AO287" s="135" t="n"/>
      <c r="AP287" s="135" t="n"/>
      <c r="AQ287" s="135" t="n"/>
      <c r="AR287" s="135" t="n"/>
      <c r="AS287" s="135" t="n"/>
      <c r="AT287" s="135" t="n"/>
      <c r="AU287" s="135" t="n"/>
      <c r="AV287" s="135" t="n"/>
      <c r="AW287" s="135" t="n"/>
      <c r="AX287" s="135" t="n"/>
      <c r="AY287" s="135" t="n"/>
      <c r="AZ287" s="135" t="n"/>
      <c r="BA287" s="135" t="n"/>
      <c r="BB287" s="135" t="n"/>
      <c r="BC287" s="135" t="n"/>
      <c r="BD287" s="135" t="n"/>
      <c r="BE287" s="135" t="n"/>
      <c r="BF287" s="135" t="n"/>
      <c r="BG287" s="135" t="n"/>
      <c r="BH287" s="135" t="n"/>
      <c r="BI287" s="135" t="n"/>
      <c r="BJ287" s="135" t="n"/>
      <c r="BK287" s="135" t="n"/>
      <c r="BL287" s="135" t="n"/>
      <c r="BM287" s="135" t="n"/>
      <c r="BN287" s="135" t="n"/>
      <c r="BO287" s="135" t="n"/>
      <c r="BP287" s="135" t="n"/>
      <c r="BQ287" s="135" t="n"/>
      <c r="BR287" s="135" t="n"/>
      <c r="BS287" s="135" t="n"/>
      <c r="BT287" s="135" t="n"/>
      <c r="BU287" s="135" t="n"/>
      <c r="BV287" s="135" t="n"/>
      <c r="BW287" s="135" t="n"/>
      <c r="BX287" s="135" t="n"/>
      <c r="BY287" s="135" t="n"/>
      <c r="BZ287" s="135" t="n"/>
      <c r="CA287" s="135" t="n"/>
      <c r="CB287" s="135" t="n"/>
      <c r="CC287" s="135" t="n"/>
      <c r="CD287" s="135" t="n"/>
      <c r="CE287" s="135" t="n"/>
      <c r="CF287" s="135" t="n"/>
      <c r="CG287" s="135" t="n"/>
      <c r="CH287" s="135" t="n"/>
      <c r="CI287" s="135" t="n"/>
      <c r="CJ287" s="135" t="n"/>
      <c r="CK287" s="135" t="n"/>
      <c r="CL287" s="135" t="n"/>
      <c r="CM287" s="135" t="n"/>
      <c r="CN287" s="135" t="n"/>
      <c r="CO287" s="135" t="n"/>
      <c r="CP287" s="135" t="n"/>
      <c r="CQ287" s="135" t="n"/>
      <c r="CR287" s="135" t="n"/>
      <c r="CU287" s="36" t="n"/>
      <c r="CV287" s="36" t="n"/>
      <c r="CW287" s="36" t="n"/>
      <c r="CX287" s="36" t="n"/>
      <c r="CY287" s="36" t="n"/>
      <c r="CZ287" s="36" t="n"/>
      <c r="DA287" s="36" t="n"/>
      <c r="DB287" s="36" t="n"/>
      <c r="DC287" s="36" t="n"/>
      <c r="DD287" s="36" t="n"/>
      <c r="DE287" s="36" t="n"/>
      <c r="DF287" s="36" t="n"/>
      <c r="DG287" s="36" t="n"/>
      <c r="DH287" s="36" t="n"/>
      <c r="DI287" s="36" t="n"/>
      <c r="DJ287" s="36" t="n"/>
      <c r="DK287" s="36" t="n"/>
      <c r="DL287" s="36" t="n"/>
      <c r="DM287" s="36" t="n"/>
      <c r="DN287" s="36" t="n"/>
      <c r="DO287" s="36" t="n"/>
      <c r="DP287" s="36" t="n"/>
      <c r="DQ287" s="36" t="n"/>
      <c r="DR287" s="36" t="n"/>
      <c r="DS287" s="36" t="n"/>
      <c r="DT287" s="36" t="n"/>
      <c r="DU287" s="36" t="n"/>
      <c r="DV287" s="36" t="n"/>
      <c r="DW287" s="36" t="n"/>
      <c r="DX287" s="36" t="n"/>
      <c r="DY287" s="36" t="n"/>
      <c r="DZ287" s="36" t="n"/>
      <c r="EA287" s="36" t="n"/>
      <c r="EB287" s="36" t="n"/>
      <c r="EC287" s="36" t="n"/>
      <c r="ED287" s="36" t="n"/>
      <c r="EE287" s="36" t="n"/>
      <c r="EF287" s="36" t="n"/>
      <c r="EG287" s="36" t="n"/>
      <c r="EH287" s="36" t="n"/>
      <c r="EI287" s="36" t="n"/>
      <c r="EJ287" s="36" t="n"/>
      <c r="EK287" s="36" t="n"/>
      <c r="EL287" s="36" t="n"/>
      <c r="EM287" s="36" t="n"/>
      <c r="EN287" s="36" t="n"/>
    </row>
    <row r="288">
      <c r="A288" s="36" t="n"/>
      <c r="B288" s="36" t="n"/>
      <c r="C288" s="144" t="n"/>
      <c r="D288" s="144" t="n"/>
      <c r="E288" s="135" t="n"/>
      <c r="F288" s="135" t="n"/>
      <c r="G288" s="135" t="n"/>
      <c r="H288" s="135" t="n"/>
      <c r="I288" s="135" t="n"/>
      <c r="J288" s="135" t="n"/>
      <c r="K288" s="135" t="n"/>
      <c r="L288" s="135" t="n"/>
      <c r="M288" s="135" t="n"/>
      <c r="N288" s="135" t="n"/>
      <c r="O288" s="135" t="n"/>
      <c r="P288" s="135" t="n"/>
      <c r="Q288" s="135" t="n"/>
      <c r="R288" s="135" t="n"/>
      <c r="S288" s="135" t="n"/>
      <c r="T288" s="135" t="n"/>
      <c r="U288" s="135" t="n"/>
      <c r="V288" s="135" t="n"/>
      <c r="W288" s="135" t="n"/>
      <c r="X288" s="135" t="n"/>
      <c r="Y288" s="135" t="n"/>
      <c r="Z288" s="135" t="n"/>
      <c r="AA288" s="135" t="n"/>
      <c r="AB288" s="135" t="n"/>
      <c r="AC288" s="135" t="n"/>
      <c r="AD288" s="135" t="n"/>
      <c r="AE288" s="135" t="n"/>
      <c r="AF288" s="135" t="n"/>
      <c r="AG288" s="135" t="n"/>
      <c r="AH288" s="135" t="n"/>
      <c r="AI288" s="135" t="n"/>
      <c r="AJ288" s="135" t="n"/>
      <c r="AK288" s="135" t="n"/>
      <c r="AL288" s="135" t="n"/>
      <c r="AM288" s="135" t="n"/>
      <c r="AN288" s="135" t="n"/>
      <c r="AO288" s="135" t="n"/>
      <c r="AP288" s="135" t="n"/>
      <c r="AQ288" s="135" t="n"/>
      <c r="AR288" s="135" t="n"/>
      <c r="AS288" s="135" t="n"/>
      <c r="AT288" s="135" t="n"/>
      <c r="AU288" s="135" t="n"/>
      <c r="AV288" s="135" t="n"/>
      <c r="AW288" s="135" t="n"/>
      <c r="AX288" s="135" t="n"/>
      <c r="AY288" s="135" t="n"/>
      <c r="AZ288" s="135" t="n"/>
      <c r="BA288" s="135" t="n"/>
      <c r="BB288" s="135" t="n"/>
      <c r="BC288" s="135" t="n"/>
      <c r="BD288" s="135" t="n"/>
      <c r="BE288" s="135" t="n"/>
      <c r="BF288" s="135" t="n"/>
      <c r="BG288" s="135" t="n"/>
      <c r="BH288" s="135" t="n"/>
      <c r="BI288" s="135" t="n"/>
      <c r="BJ288" s="135" t="n"/>
      <c r="BK288" s="135" t="n"/>
      <c r="BL288" s="135" t="n"/>
      <c r="BM288" s="135" t="n"/>
      <c r="BN288" s="135" t="n"/>
      <c r="BO288" s="135" t="n"/>
      <c r="BP288" s="135" t="n"/>
      <c r="BQ288" s="135" t="n"/>
      <c r="BR288" s="135" t="n"/>
      <c r="BS288" s="135" t="n"/>
      <c r="BT288" s="135" t="n"/>
      <c r="BU288" s="135" t="n"/>
      <c r="BV288" s="135" t="n"/>
      <c r="BW288" s="135" t="n"/>
      <c r="BX288" s="135" t="n"/>
      <c r="BY288" s="135" t="n"/>
      <c r="BZ288" s="135" t="n"/>
      <c r="CA288" s="135" t="n"/>
      <c r="CB288" s="135" t="n"/>
      <c r="CC288" s="135" t="n"/>
      <c r="CD288" s="135" t="n"/>
      <c r="CE288" s="135" t="n"/>
      <c r="CF288" s="135" t="n"/>
      <c r="CG288" s="135" t="n"/>
      <c r="CH288" s="135" t="n"/>
      <c r="CI288" s="135" t="n"/>
      <c r="CJ288" s="135" t="n"/>
      <c r="CK288" s="135" t="n"/>
      <c r="CL288" s="135" t="n"/>
      <c r="CM288" s="135" t="n"/>
      <c r="CN288" s="135" t="n"/>
      <c r="CO288" s="135" t="n"/>
      <c r="CP288" s="135" t="n"/>
      <c r="CQ288" s="135" t="n"/>
      <c r="CR288" s="135" t="n"/>
      <c r="CU288" s="36" t="n"/>
      <c r="CV288" s="36" t="n"/>
      <c r="CW288" s="36" t="n"/>
      <c r="CX288" s="36" t="n"/>
      <c r="CY288" s="36" t="n"/>
      <c r="CZ288" s="36" t="n"/>
      <c r="DA288" s="36" t="n"/>
      <c r="DB288" s="36" t="n"/>
      <c r="DC288" s="36" t="n"/>
      <c r="DD288" s="36" t="n"/>
      <c r="DE288" s="36" t="n"/>
      <c r="DF288" s="36" t="n"/>
      <c r="DG288" s="36" t="n"/>
      <c r="DH288" s="36" t="n"/>
      <c r="DI288" s="36" t="n"/>
      <c r="DJ288" s="36" t="n"/>
      <c r="DK288" s="36" t="n"/>
      <c r="DL288" s="36" t="n"/>
      <c r="DM288" s="36" t="n"/>
      <c r="DN288" s="36" t="n"/>
      <c r="DO288" s="36" t="n"/>
      <c r="DP288" s="36" t="n"/>
      <c r="DQ288" s="36" t="n"/>
      <c r="DR288" s="36" t="n"/>
      <c r="DS288" s="36" t="n"/>
      <c r="DT288" s="36" t="n"/>
      <c r="DU288" s="36" t="n"/>
      <c r="DV288" s="36" t="n"/>
      <c r="DW288" s="36" t="n"/>
      <c r="DX288" s="36" t="n"/>
      <c r="DY288" s="36" t="n"/>
      <c r="DZ288" s="36" t="n"/>
      <c r="EA288" s="36" t="n"/>
      <c r="EB288" s="36" t="n"/>
      <c r="EC288" s="36" t="n"/>
      <c r="ED288" s="36" t="n"/>
      <c r="EE288" s="36" t="n"/>
      <c r="EF288" s="36" t="n"/>
      <c r="EG288" s="36" t="n"/>
      <c r="EH288" s="36" t="n"/>
      <c r="EI288" s="36" t="n"/>
      <c r="EJ288" s="36" t="n"/>
      <c r="EK288" s="36" t="n"/>
      <c r="EL288" s="36" t="n"/>
      <c r="EM288" s="36" t="n"/>
      <c r="EN288" s="36" t="n"/>
    </row>
    <row r="289">
      <c r="A289" s="36" t="n"/>
      <c r="B289" s="36" t="n"/>
      <c r="C289" s="144" t="n"/>
      <c r="D289" s="144" t="n"/>
      <c r="E289" s="135" t="n"/>
      <c r="F289" s="135" t="n"/>
      <c r="G289" s="135" t="n"/>
      <c r="H289" s="135" t="n"/>
      <c r="I289" s="135" t="n"/>
      <c r="J289" s="135" t="n"/>
      <c r="K289" s="135" t="n"/>
      <c r="L289" s="135" t="n"/>
      <c r="M289" s="135" t="n"/>
      <c r="N289" s="135" t="n"/>
      <c r="O289" s="135" t="n"/>
      <c r="P289" s="135" t="n"/>
      <c r="Q289" s="135" t="n"/>
      <c r="R289" s="135" t="n"/>
      <c r="S289" s="135" t="n"/>
      <c r="T289" s="135" t="n"/>
      <c r="U289" s="135" t="n"/>
      <c r="V289" s="135" t="n"/>
      <c r="W289" s="135" t="n"/>
      <c r="X289" s="135" t="n"/>
      <c r="Y289" s="135" t="n"/>
      <c r="Z289" s="135" t="n"/>
      <c r="AA289" s="135" t="n"/>
      <c r="AB289" s="135" t="n"/>
      <c r="AC289" s="135" t="n"/>
      <c r="AD289" s="135" t="n"/>
      <c r="AE289" s="135" t="n"/>
      <c r="AF289" s="135" t="n"/>
      <c r="AG289" s="135" t="n"/>
      <c r="AH289" s="135" t="n"/>
      <c r="AI289" s="135" t="n"/>
      <c r="AJ289" s="135" t="n"/>
      <c r="AK289" s="135" t="n"/>
      <c r="AL289" s="135" t="n"/>
      <c r="AM289" s="135" t="n"/>
      <c r="AN289" s="135" t="n"/>
      <c r="AO289" s="135" t="n"/>
      <c r="AP289" s="135" t="n"/>
      <c r="AQ289" s="135" t="n"/>
      <c r="AR289" s="135" t="n"/>
      <c r="AS289" s="135" t="n"/>
      <c r="AT289" s="135" t="n"/>
      <c r="AU289" s="135" t="n"/>
      <c r="AV289" s="135" t="n"/>
      <c r="AW289" s="135" t="n"/>
      <c r="AX289" s="135" t="n"/>
      <c r="AY289" s="135" t="n"/>
      <c r="AZ289" s="135" t="n"/>
      <c r="BA289" s="135" t="n"/>
      <c r="BB289" s="135" t="n"/>
      <c r="BC289" s="135" t="n"/>
      <c r="BD289" s="135" t="n"/>
      <c r="BE289" s="135" t="n"/>
      <c r="BF289" s="135" t="n"/>
      <c r="BG289" s="135" t="n"/>
      <c r="BH289" s="135" t="n"/>
      <c r="BI289" s="135" t="n"/>
      <c r="BJ289" s="135" t="n"/>
      <c r="BK289" s="135" t="n"/>
      <c r="BL289" s="135" t="n"/>
      <c r="BM289" s="135" t="n"/>
      <c r="BN289" s="135" t="n"/>
      <c r="BO289" s="135" t="n"/>
      <c r="BP289" s="135" t="n"/>
      <c r="BQ289" s="135" t="n"/>
      <c r="BR289" s="135" t="n"/>
      <c r="BS289" s="135" t="n"/>
      <c r="BT289" s="135" t="n"/>
      <c r="BU289" s="135" t="n"/>
      <c r="BV289" s="135" t="n"/>
      <c r="BW289" s="135" t="n"/>
      <c r="BX289" s="135" t="n"/>
      <c r="BY289" s="135" t="n"/>
      <c r="BZ289" s="135" t="n"/>
      <c r="CA289" s="135" t="n"/>
      <c r="CB289" s="135" t="n"/>
      <c r="CC289" s="135" t="n"/>
      <c r="CD289" s="135" t="n"/>
      <c r="CE289" s="135" t="n"/>
      <c r="CF289" s="135" t="n"/>
      <c r="CG289" s="135" t="n"/>
      <c r="CH289" s="135" t="n"/>
      <c r="CI289" s="135" t="n"/>
      <c r="CJ289" s="135" t="n"/>
      <c r="CK289" s="135" t="n"/>
      <c r="CL289" s="135" t="n"/>
      <c r="CM289" s="135" t="n"/>
      <c r="CN289" s="135" t="n"/>
      <c r="CO289" s="135" t="n"/>
      <c r="CP289" s="135" t="n"/>
      <c r="CQ289" s="135" t="n"/>
      <c r="CR289" s="135" t="n"/>
      <c r="CU289" s="36" t="n"/>
      <c r="CV289" s="36" t="n"/>
      <c r="CW289" s="36" t="n"/>
      <c r="CX289" s="36" t="n"/>
      <c r="CY289" s="36" t="n"/>
      <c r="CZ289" s="36" t="n"/>
      <c r="DA289" s="36" t="n"/>
      <c r="DB289" s="36" t="n"/>
      <c r="DC289" s="36" t="n"/>
      <c r="DD289" s="36" t="n"/>
      <c r="DE289" s="36" t="n"/>
      <c r="DF289" s="36" t="n"/>
      <c r="DG289" s="36" t="n"/>
      <c r="DH289" s="36" t="n"/>
      <c r="DI289" s="36" t="n"/>
      <c r="DJ289" s="36" t="n"/>
      <c r="DK289" s="36" t="n"/>
      <c r="DL289" s="36" t="n"/>
      <c r="DM289" s="36" t="n"/>
      <c r="DN289" s="36" t="n"/>
      <c r="DO289" s="36" t="n"/>
      <c r="DP289" s="36" t="n"/>
      <c r="DQ289" s="36" t="n"/>
      <c r="DR289" s="36" t="n"/>
      <c r="DS289" s="36" t="n"/>
      <c r="DT289" s="36" t="n"/>
      <c r="DU289" s="36" t="n"/>
      <c r="DV289" s="36" t="n"/>
      <c r="DW289" s="36" t="n"/>
      <c r="DX289" s="36" t="n"/>
      <c r="DY289" s="36" t="n"/>
      <c r="DZ289" s="36" t="n"/>
      <c r="EA289" s="36" t="n"/>
      <c r="EB289" s="36" t="n"/>
      <c r="EC289" s="36" t="n"/>
      <c r="ED289" s="36" t="n"/>
      <c r="EE289" s="36" t="n"/>
      <c r="EF289" s="36" t="n"/>
      <c r="EG289" s="36" t="n"/>
      <c r="EH289" s="36" t="n"/>
      <c r="EI289" s="36" t="n"/>
      <c r="EJ289" s="36" t="n"/>
      <c r="EK289" s="36" t="n"/>
      <c r="EL289" s="36" t="n"/>
      <c r="EM289" s="36" t="n"/>
      <c r="EN289" s="36" t="n"/>
    </row>
    <row r="290">
      <c r="A290" s="36" t="n"/>
      <c r="B290" s="36" t="n"/>
      <c r="C290" s="144" t="n"/>
      <c r="D290" s="144" t="n"/>
      <c r="E290" s="135" t="n"/>
      <c r="F290" s="135" t="n"/>
      <c r="G290" s="135" t="n"/>
      <c r="H290" s="135" t="n"/>
      <c r="I290" s="135" t="n"/>
      <c r="J290" s="135" t="n"/>
      <c r="K290" s="135" t="n"/>
      <c r="L290" s="135" t="n"/>
      <c r="M290" s="135" t="n"/>
      <c r="N290" s="135" t="n"/>
      <c r="O290" s="135" t="n"/>
      <c r="P290" s="135" t="n"/>
      <c r="Q290" s="135" t="n"/>
      <c r="R290" s="135" t="n"/>
      <c r="S290" s="135" t="n"/>
      <c r="T290" s="135" t="n"/>
      <c r="U290" s="135" t="n"/>
      <c r="V290" s="135" t="n"/>
      <c r="W290" s="135" t="n"/>
      <c r="X290" s="135" t="n"/>
      <c r="Y290" s="135" t="n"/>
      <c r="Z290" s="135" t="n"/>
      <c r="AA290" s="135" t="n"/>
      <c r="AB290" s="135" t="n"/>
      <c r="AC290" s="135" t="n"/>
      <c r="AD290" s="135" t="n"/>
      <c r="AE290" s="135" t="n"/>
      <c r="AF290" s="135" t="n"/>
      <c r="AG290" s="135" t="n"/>
      <c r="AH290" s="135" t="n"/>
      <c r="AI290" s="135" t="n"/>
      <c r="AJ290" s="135" t="n"/>
      <c r="AK290" s="135" t="n"/>
      <c r="AL290" s="135" t="n"/>
      <c r="AM290" s="135" t="n"/>
      <c r="AN290" s="135" t="n"/>
      <c r="AO290" s="135" t="n"/>
      <c r="AP290" s="135" t="n"/>
      <c r="AQ290" s="135" t="n"/>
      <c r="AR290" s="135" t="n"/>
      <c r="AS290" s="135" t="n"/>
      <c r="AT290" s="135" t="n"/>
      <c r="AU290" s="135" t="n"/>
      <c r="AV290" s="135" t="n"/>
      <c r="AW290" s="135" t="n"/>
      <c r="AX290" s="135" t="n"/>
      <c r="AY290" s="135" t="n"/>
      <c r="AZ290" s="135" t="n"/>
      <c r="BA290" s="135" t="n"/>
      <c r="BB290" s="135" t="n"/>
      <c r="BC290" s="135" t="n"/>
      <c r="BD290" s="135" t="n"/>
      <c r="BE290" s="135" t="n"/>
      <c r="BF290" s="135" t="n"/>
      <c r="BG290" s="135" t="n"/>
      <c r="BH290" s="135" t="n"/>
      <c r="BI290" s="135" t="n"/>
      <c r="BJ290" s="135" t="n"/>
      <c r="BK290" s="135" t="n"/>
      <c r="BL290" s="135" t="n"/>
      <c r="BM290" s="135" t="n"/>
      <c r="BN290" s="135" t="n"/>
      <c r="BO290" s="135" t="n"/>
      <c r="BP290" s="135" t="n"/>
      <c r="BQ290" s="135" t="n"/>
      <c r="BR290" s="135" t="n"/>
      <c r="BS290" s="135" t="n"/>
      <c r="BT290" s="135" t="n"/>
      <c r="BU290" s="135" t="n"/>
      <c r="BV290" s="135" t="n"/>
      <c r="BW290" s="135" t="n"/>
      <c r="BX290" s="135" t="n"/>
      <c r="BY290" s="135" t="n"/>
      <c r="BZ290" s="135" t="n"/>
      <c r="CA290" s="135" t="n"/>
      <c r="CB290" s="135" t="n"/>
      <c r="CC290" s="135" t="n"/>
      <c r="CD290" s="135" t="n"/>
      <c r="CE290" s="135" t="n"/>
      <c r="CF290" s="135" t="n"/>
      <c r="CG290" s="135" t="n"/>
      <c r="CH290" s="135" t="n"/>
      <c r="CI290" s="135" t="n"/>
      <c r="CJ290" s="135" t="n"/>
      <c r="CK290" s="135" t="n"/>
      <c r="CL290" s="135" t="n"/>
      <c r="CM290" s="135" t="n"/>
      <c r="CN290" s="135" t="n"/>
      <c r="CO290" s="135" t="n"/>
      <c r="CP290" s="135" t="n"/>
      <c r="CQ290" s="135" t="n"/>
      <c r="CR290" s="135" t="n"/>
      <c r="CU290" s="36" t="n"/>
      <c r="CV290" s="36" t="n"/>
      <c r="CW290" s="36" t="n"/>
      <c r="CX290" s="36" t="n"/>
      <c r="CY290" s="36" t="n"/>
      <c r="CZ290" s="36" t="n"/>
      <c r="DA290" s="36" t="n"/>
      <c r="DB290" s="36" t="n"/>
      <c r="DC290" s="36" t="n"/>
      <c r="DD290" s="36" t="n"/>
      <c r="DE290" s="36" t="n"/>
      <c r="DF290" s="36" t="n"/>
      <c r="DG290" s="36" t="n"/>
      <c r="DH290" s="36" t="n"/>
      <c r="DI290" s="36" t="n"/>
      <c r="DJ290" s="36" t="n"/>
      <c r="DK290" s="36" t="n"/>
      <c r="DL290" s="36" t="n"/>
      <c r="DM290" s="36" t="n"/>
      <c r="DN290" s="36" t="n"/>
      <c r="DO290" s="36" t="n"/>
      <c r="DP290" s="36" t="n"/>
      <c r="DQ290" s="36" t="n"/>
      <c r="DR290" s="36" t="n"/>
      <c r="DS290" s="36" t="n"/>
      <c r="DT290" s="36" t="n"/>
      <c r="DU290" s="36" t="n"/>
      <c r="DV290" s="36" t="n"/>
      <c r="DW290" s="36" t="n"/>
      <c r="DX290" s="36" t="n"/>
      <c r="DY290" s="36" t="n"/>
      <c r="DZ290" s="36" t="n"/>
      <c r="EA290" s="36" t="n"/>
      <c r="EB290" s="36" t="n"/>
      <c r="EC290" s="36" t="n"/>
      <c r="ED290" s="36" t="n"/>
      <c r="EE290" s="36" t="n"/>
      <c r="EF290" s="36" t="n"/>
      <c r="EG290" s="36" t="n"/>
      <c r="EH290" s="36" t="n"/>
      <c r="EI290" s="36" t="n"/>
      <c r="EJ290" s="36" t="n"/>
      <c r="EK290" s="36" t="n"/>
      <c r="EL290" s="36" t="n"/>
      <c r="EM290" s="36" t="n"/>
      <c r="EN290" s="36" t="n"/>
    </row>
    <row r="291">
      <c r="A291" s="36" t="n"/>
      <c r="B291" s="36" t="n"/>
      <c r="C291" s="144" t="n"/>
      <c r="D291" s="144" t="n"/>
      <c r="E291" s="135" t="n"/>
      <c r="F291" s="135" t="n"/>
      <c r="G291" s="135" t="n"/>
      <c r="H291" s="135" t="n"/>
      <c r="I291" s="135" t="n"/>
      <c r="J291" s="135" t="n"/>
      <c r="K291" s="135" t="n"/>
      <c r="L291" s="135" t="n"/>
      <c r="M291" s="135" t="n"/>
      <c r="N291" s="135" t="n"/>
      <c r="O291" s="135" t="n"/>
      <c r="P291" s="135" t="n"/>
      <c r="Q291" s="135" t="n"/>
      <c r="R291" s="135" t="n"/>
      <c r="S291" s="135" t="n"/>
      <c r="T291" s="135" t="n"/>
      <c r="U291" s="135" t="n"/>
      <c r="V291" s="135" t="n"/>
      <c r="W291" s="135" t="n"/>
      <c r="X291" s="135" t="n"/>
      <c r="Y291" s="135" t="n"/>
      <c r="Z291" s="135" t="n"/>
      <c r="AA291" s="135" t="n"/>
      <c r="AB291" s="135" t="n"/>
      <c r="AC291" s="135" t="n"/>
      <c r="AD291" s="135" t="n"/>
      <c r="AE291" s="135" t="n"/>
      <c r="AF291" s="135" t="n"/>
      <c r="AG291" s="135" t="n"/>
      <c r="AH291" s="135" t="n"/>
      <c r="AI291" s="135" t="n"/>
      <c r="AJ291" s="135" t="n"/>
      <c r="AK291" s="135" t="n"/>
      <c r="AL291" s="135" t="n"/>
      <c r="AM291" s="135" t="n"/>
      <c r="AN291" s="135" t="n"/>
      <c r="AO291" s="135" t="n"/>
      <c r="AP291" s="135" t="n"/>
      <c r="AQ291" s="135" t="n"/>
      <c r="AR291" s="135" t="n"/>
      <c r="AS291" s="135" t="n"/>
      <c r="AT291" s="135" t="n"/>
      <c r="AU291" s="135" t="n"/>
      <c r="AV291" s="135" t="n"/>
      <c r="AW291" s="135" t="n"/>
      <c r="AX291" s="135" t="n"/>
      <c r="AY291" s="135" t="n"/>
      <c r="AZ291" s="135" t="n"/>
      <c r="BA291" s="135" t="n"/>
      <c r="BB291" s="135" t="n"/>
      <c r="BC291" s="135" t="n"/>
      <c r="BD291" s="135" t="n"/>
      <c r="BE291" s="135" t="n"/>
      <c r="BF291" s="135" t="n"/>
      <c r="BG291" s="135" t="n"/>
      <c r="BH291" s="135" t="n"/>
      <c r="BI291" s="135" t="n"/>
      <c r="BJ291" s="135" t="n"/>
      <c r="BK291" s="135" t="n"/>
      <c r="BL291" s="135" t="n"/>
      <c r="BM291" s="135" t="n"/>
      <c r="BN291" s="135" t="n"/>
      <c r="BO291" s="135" t="n"/>
      <c r="BP291" s="135" t="n"/>
      <c r="BQ291" s="135" t="n"/>
      <c r="BR291" s="135" t="n"/>
      <c r="BS291" s="135" t="n"/>
      <c r="BT291" s="135" t="n"/>
      <c r="BU291" s="135" t="n"/>
      <c r="BV291" s="135" t="n"/>
      <c r="BW291" s="135" t="n"/>
      <c r="BX291" s="135" t="n"/>
      <c r="BY291" s="135" t="n"/>
      <c r="BZ291" s="135" t="n"/>
      <c r="CA291" s="135" t="n"/>
      <c r="CB291" s="135" t="n"/>
      <c r="CC291" s="135" t="n"/>
      <c r="CD291" s="135" t="n"/>
      <c r="CE291" s="135" t="n"/>
      <c r="CF291" s="135" t="n"/>
      <c r="CG291" s="135" t="n"/>
      <c r="CH291" s="135" t="n"/>
      <c r="CI291" s="135" t="n"/>
      <c r="CJ291" s="135" t="n"/>
      <c r="CK291" s="135" t="n"/>
      <c r="CL291" s="135" t="n"/>
      <c r="CM291" s="135" t="n"/>
      <c r="CN291" s="135" t="n"/>
      <c r="CO291" s="135" t="n"/>
      <c r="CP291" s="135" t="n"/>
      <c r="CQ291" s="135" t="n"/>
      <c r="CR291" s="135" t="n"/>
      <c r="CU291" s="36" t="n"/>
      <c r="CV291" s="36" t="n"/>
      <c r="CW291" s="36" t="n"/>
      <c r="CX291" s="36" t="n"/>
      <c r="CY291" s="36" t="n"/>
      <c r="CZ291" s="36" t="n"/>
      <c r="DA291" s="36" t="n"/>
      <c r="DB291" s="36" t="n"/>
      <c r="DC291" s="36" t="n"/>
      <c r="DD291" s="36" t="n"/>
      <c r="DE291" s="36" t="n"/>
      <c r="DF291" s="36" t="n"/>
      <c r="DG291" s="36" t="n"/>
      <c r="DH291" s="36" t="n"/>
      <c r="DI291" s="36" t="n"/>
      <c r="DJ291" s="36" t="n"/>
      <c r="DK291" s="36" t="n"/>
      <c r="DL291" s="36" t="n"/>
      <c r="DM291" s="36" t="n"/>
      <c r="DN291" s="36" t="n"/>
      <c r="DO291" s="36" t="n"/>
      <c r="DP291" s="36" t="n"/>
      <c r="DQ291" s="36" t="n"/>
      <c r="DR291" s="36" t="n"/>
      <c r="DS291" s="36" t="n"/>
      <c r="DT291" s="36" t="n"/>
      <c r="DU291" s="36" t="n"/>
      <c r="DV291" s="36" t="n"/>
      <c r="DW291" s="36" t="n"/>
      <c r="DX291" s="36" t="n"/>
      <c r="DY291" s="36" t="n"/>
      <c r="DZ291" s="36" t="n"/>
      <c r="EA291" s="36" t="n"/>
      <c r="EB291" s="36" t="n"/>
      <c r="EC291" s="36" t="n"/>
      <c r="ED291" s="36" t="n"/>
      <c r="EE291" s="36" t="n"/>
      <c r="EF291" s="36" t="n"/>
      <c r="EG291" s="36" t="n"/>
      <c r="EH291" s="36" t="n"/>
      <c r="EI291" s="36" t="n"/>
      <c r="EJ291" s="36" t="n"/>
      <c r="EK291" s="36" t="n"/>
      <c r="EL291" s="36" t="n"/>
      <c r="EM291" s="36" t="n"/>
      <c r="EN291" s="36" t="n"/>
    </row>
    <row r="292">
      <c r="A292" s="36" t="n"/>
      <c r="B292" s="36" t="n"/>
      <c r="C292" s="144" t="n"/>
      <c r="D292" s="144" t="n"/>
      <c r="E292" s="135" t="n"/>
      <c r="F292" s="135" t="n"/>
      <c r="G292" s="135" t="n"/>
      <c r="H292" s="135" t="n"/>
      <c r="I292" s="135" t="n"/>
      <c r="J292" s="135" t="n"/>
      <c r="K292" s="135" t="n"/>
      <c r="L292" s="135" t="n"/>
      <c r="M292" s="135" t="n"/>
      <c r="N292" s="135" t="n"/>
      <c r="O292" s="135" t="n"/>
      <c r="P292" s="135" t="n"/>
      <c r="Q292" s="135" t="n"/>
      <c r="R292" s="135" t="n"/>
      <c r="S292" s="135" t="n"/>
      <c r="T292" s="135" t="n"/>
      <c r="U292" s="135" t="n"/>
      <c r="V292" s="135" t="n"/>
      <c r="W292" s="135" t="n"/>
      <c r="X292" s="135" t="n"/>
      <c r="Y292" s="135" t="n"/>
      <c r="Z292" s="135" t="n"/>
      <c r="AA292" s="135" t="n"/>
      <c r="AB292" s="135" t="n"/>
      <c r="AC292" s="135" t="n"/>
      <c r="AD292" s="135" t="n"/>
      <c r="AE292" s="135" t="n"/>
      <c r="AF292" s="135" t="n"/>
      <c r="AG292" s="135" t="n"/>
      <c r="AH292" s="135" t="n"/>
      <c r="AI292" s="135" t="n"/>
      <c r="AJ292" s="135" t="n"/>
      <c r="AK292" s="135" t="n"/>
      <c r="AL292" s="135" t="n"/>
      <c r="AM292" s="135" t="n"/>
      <c r="AN292" s="135" t="n"/>
      <c r="AO292" s="135" t="n"/>
      <c r="AP292" s="135" t="n"/>
      <c r="AQ292" s="135" t="n"/>
      <c r="AR292" s="135" t="n"/>
      <c r="AS292" s="135" t="n"/>
      <c r="AT292" s="135" t="n"/>
      <c r="AU292" s="135" t="n"/>
      <c r="AV292" s="135" t="n"/>
      <c r="AW292" s="135" t="n"/>
      <c r="AX292" s="135" t="n"/>
      <c r="AY292" s="135" t="n"/>
      <c r="AZ292" s="135" t="n"/>
      <c r="BA292" s="135" t="n"/>
      <c r="BB292" s="135" t="n"/>
      <c r="BC292" s="135" t="n"/>
      <c r="BD292" s="135" t="n"/>
      <c r="BE292" s="135" t="n"/>
      <c r="BF292" s="135" t="n"/>
      <c r="BG292" s="135" t="n"/>
      <c r="BH292" s="135" t="n"/>
      <c r="BI292" s="135" t="n"/>
      <c r="BJ292" s="135" t="n"/>
      <c r="BK292" s="135" t="n"/>
      <c r="BL292" s="135" t="n"/>
      <c r="BM292" s="135" t="n"/>
      <c r="BN292" s="135" t="n"/>
      <c r="BO292" s="135" t="n"/>
      <c r="BP292" s="135" t="n"/>
      <c r="BQ292" s="135" t="n"/>
      <c r="BR292" s="135" t="n"/>
      <c r="BS292" s="135" t="n"/>
      <c r="BT292" s="135" t="n"/>
      <c r="BU292" s="135" t="n"/>
      <c r="BV292" s="135" t="n"/>
      <c r="BW292" s="135" t="n"/>
      <c r="BX292" s="135" t="n"/>
      <c r="BY292" s="135" t="n"/>
      <c r="BZ292" s="135" t="n"/>
      <c r="CA292" s="135" t="n"/>
      <c r="CB292" s="135" t="n"/>
      <c r="CC292" s="135" t="n"/>
      <c r="CD292" s="135" t="n"/>
      <c r="CE292" s="135" t="n"/>
      <c r="CF292" s="135" t="n"/>
      <c r="CG292" s="135" t="n"/>
      <c r="CH292" s="135" t="n"/>
      <c r="CI292" s="135" t="n"/>
      <c r="CJ292" s="135" t="n"/>
      <c r="CK292" s="135" t="n"/>
      <c r="CL292" s="135" t="n"/>
      <c r="CM292" s="135" t="n"/>
      <c r="CN292" s="135" t="n"/>
      <c r="CO292" s="135" t="n"/>
      <c r="CP292" s="135" t="n"/>
      <c r="CQ292" s="135" t="n"/>
      <c r="CR292" s="135" t="n"/>
      <c r="CU292" s="36" t="n"/>
      <c r="CV292" s="36" t="n"/>
      <c r="CW292" s="36" t="n"/>
      <c r="CX292" s="36" t="n"/>
      <c r="CY292" s="36" t="n"/>
      <c r="CZ292" s="36" t="n"/>
      <c r="DA292" s="36" t="n"/>
      <c r="DB292" s="36" t="n"/>
      <c r="DC292" s="36" t="n"/>
      <c r="DD292" s="36" t="n"/>
      <c r="DE292" s="36" t="n"/>
      <c r="DF292" s="36" t="n"/>
      <c r="DG292" s="36" t="n"/>
      <c r="DH292" s="36" t="n"/>
      <c r="DI292" s="36" t="n"/>
      <c r="DJ292" s="36" t="n"/>
      <c r="DK292" s="36" t="n"/>
      <c r="DL292" s="36" t="n"/>
      <c r="DM292" s="36" t="n"/>
      <c r="DN292" s="36" t="n"/>
      <c r="DO292" s="36" t="n"/>
      <c r="DP292" s="36" t="n"/>
      <c r="DQ292" s="36" t="n"/>
      <c r="DR292" s="36" t="n"/>
      <c r="DS292" s="36" t="n"/>
      <c r="DT292" s="36" t="n"/>
      <c r="DU292" s="36" t="n"/>
      <c r="DV292" s="36" t="n"/>
      <c r="DW292" s="36" t="n"/>
      <c r="DX292" s="36" t="n"/>
      <c r="DY292" s="36" t="n"/>
      <c r="DZ292" s="36" t="n"/>
      <c r="EA292" s="36" t="n"/>
      <c r="EB292" s="36" t="n"/>
      <c r="EC292" s="36" t="n"/>
      <c r="ED292" s="36" t="n"/>
      <c r="EE292" s="36" t="n"/>
      <c r="EF292" s="36" t="n"/>
      <c r="EG292" s="36" t="n"/>
      <c r="EH292" s="36" t="n"/>
      <c r="EI292" s="36" t="n"/>
      <c r="EJ292" s="36" t="n"/>
      <c r="EK292" s="36" t="n"/>
      <c r="EL292" s="36" t="n"/>
      <c r="EM292" s="36" t="n"/>
      <c r="EN292" s="36" t="n"/>
    </row>
    <row r="293">
      <c r="A293" s="36" t="n"/>
      <c r="B293" s="36" t="n"/>
      <c r="C293" s="144" t="n"/>
      <c r="D293" s="144" t="n"/>
      <c r="E293" s="135" t="n"/>
      <c r="F293" s="135" t="n"/>
      <c r="G293" s="135" t="n"/>
      <c r="H293" s="135" t="n"/>
      <c r="I293" s="135" t="n"/>
      <c r="J293" s="135" t="n"/>
      <c r="K293" s="135" t="n"/>
      <c r="L293" s="135" t="n"/>
      <c r="M293" s="135" t="n"/>
      <c r="N293" s="135" t="n"/>
      <c r="O293" s="135" t="n"/>
      <c r="P293" s="135" t="n"/>
      <c r="Q293" s="135" t="n"/>
      <c r="R293" s="135" t="n"/>
      <c r="S293" s="135" t="n"/>
      <c r="T293" s="135" t="n"/>
      <c r="U293" s="135" t="n"/>
      <c r="V293" s="135" t="n"/>
      <c r="W293" s="135" t="n"/>
      <c r="X293" s="135" t="n"/>
      <c r="Y293" s="135" t="n"/>
      <c r="Z293" s="135" t="n"/>
      <c r="AA293" s="135" t="n"/>
      <c r="AB293" s="135" t="n"/>
      <c r="AC293" s="135" t="n"/>
      <c r="AD293" s="135" t="n"/>
      <c r="AE293" s="135" t="n"/>
      <c r="AF293" s="135" t="n"/>
      <c r="AG293" s="135" t="n"/>
      <c r="AH293" s="135" t="n"/>
      <c r="AI293" s="135" t="n"/>
      <c r="AJ293" s="135" t="n"/>
      <c r="AK293" s="135" t="n"/>
      <c r="AL293" s="135" t="n"/>
      <c r="AM293" s="135" t="n"/>
      <c r="AN293" s="135" t="n"/>
      <c r="AO293" s="135" t="n"/>
      <c r="AP293" s="135" t="n"/>
      <c r="AQ293" s="135" t="n"/>
      <c r="AR293" s="135" t="n"/>
      <c r="AS293" s="135" t="n"/>
      <c r="AT293" s="135" t="n"/>
      <c r="AU293" s="135" t="n"/>
      <c r="AV293" s="135" t="n"/>
      <c r="AW293" s="135" t="n"/>
      <c r="AX293" s="135" t="n"/>
      <c r="AY293" s="135" t="n"/>
      <c r="AZ293" s="135" t="n"/>
      <c r="BA293" s="135" t="n"/>
      <c r="BB293" s="135" t="n"/>
      <c r="BC293" s="135" t="n"/>
      <c r="BD293" s="135" t="n"/>
      <c r="BE293" s="135" t="n"/>
      <c r="BF293" s="135" t="n"/>
      <c r="BG293" s="135" t="n"/>
      <c r="BH293" s="135" t="n"/>
      <c r="BI293" s="135" t="n"/>
      <c r="BJ293" s="135" t="n"/>
      <c r="BK293" s="135" t="n"/>
      <c r="BL293" s="135" t="n"/>
      <c r="BM293" s="135" t="n"/>
      <c r="BN293" s="135" t="n"/>
      <c r="BO293" s="135" t="n"/>
      <c r="BP293" s="135" t="n"/>
      <c r="BQ293" s="135" t="n"/>
      <c r="BR293" s="135" t="n"/>
      <c r="BS293" s="135" t="n"/>
      <c r="BT293" s="135" t="n"/>
      <c r="BU293" s="135" t="n"/>
      <c r="BV293" s="135" t="n"/>
      <c r="BW293" s="135" t="n"/>
      <c r="BX293" s="135" t="n"/>
      <c r="BY293" s="135" t="n"/>
      <c r="BZ293" s="135" t="n"/>
      <c r="CA293" s="135" t="n"/>
      <c r="CB293" s="135" t="n"/>
      <c r="CC293" s="135" t="n"/>
      <c r="CD293" s="135" t="n"/>
      <c r="CE293" s="135" t="n"/>
      <c r="CF293" s="135" t="n"/>
      <c r="CG293" s="135" t="n"/>
      <c r="CH293" s="135" t="n"/>
      <c r="CI293" s="135" t="n"/>
      <c r="CJ293" s="135" t="n"/>
      <c r="CK293" s="135" t="n"/>
      <c r="CL293" s="135" t="n"/>
      <c r="CM293" s="135" t="n"/>
      <c r="CN293" s="135" t="n"/>
      <c r="CO293" s="135" t="n"/>
      <c r="CP293" s="135" t="n"/>
      <c r="CQ293" s="135" t="n"/>
      <c r="CR293" s="135" t="n"/>
      <c r="CU293" s="36" t="n"/>
      <c r="CV293" s="36" t="n"/>
      <c r="CW293" s="36" t="n"/>
      <c r="CX293" s="36" t="n"/>
      <c r="CY293" s="36" t="n"/>
      <c r="CZ293" s="36" t="n"/>
      <c r="DA293" s="36" t="n"/>
      <c r="DB293" s="36" t="n"/>
      <c r="DC293" s="36" t="n"/>
      <c r="DD293" s="36" t="n"/>
      <c r="DE293" s="36" t="n"/>
      <c r="DF293" s="36" t="n"/>
      <c r="DG293" s="36" t="n"/>
      <c r="DH293" s="36" t="n"/>
      <c r="DI293" s="36" t="n"/>
      <c r="DJ293" s="36" t="n"/>
      <c r="DK293" s="36" t="n"/>
      <c r="DL293" s="36" t="n"/>
      <c r="DM293" s="36" t="n"/>
      <c r="DN293" s="36" t="n"/>
      <c r="DO293" s="36" t="n"/>
      <c r="DP293" s="36" t="n"/>
      <c r="DQ293" s="36" t="n"/>
      <c r="DR293" s="36" t="n"/>
      <c r="DS293" s="36" t="n"/>
      <c r="DT293" s="36" t="n"/>
      <c r="DU293" s="36" t="n"/>
      <c r="DV293" s="36" t="n"/>
      <c r="DW293" s="36" t="n"/>
      <c r="DX293" s="36" t="n"/>
      <c r="DY293" s="36" t="n"/>
      <c r="DZ293" s="36" t="n"/>
      <c r="EA293" s="36" t="n"/>
      <c r="EB293" s="36" t="n"/>
      <c r="EC293" s="36" t="n"/>
      <c r="ED293" s="36" t="n"/>
      <c r="EE293" s="36" t="n"/>
      <c r="EF293" s="36" t="n"/>
      <c r="EG293" s="36" t="n"/>
      <c r="EH293" s="36" t="n"/>
      <c r="EI293" s="36" t="n"/>
      <c r="EJ293" s="36" t="n"/>
      <c r="EK293" s="36" t="n"/>
      <c r="EL293" s="36" t="n"/>
      <c r="EM293" s="36" t="n"/>
      <c r="EN293" s="36" t="n"/>
    </row>
    <row r="294">
      <c r="A294" s="36" t="n"/>
      <c r="B294" s="36" t="n"/>
      <c r="C294" s="144" t="n"/>
      <c r="D294" s="144" t="n"/>
      <c r="E294" s="135" t="n"/>
      <c r="F294" s="135" t="n"/>
      <c r="G294" s="135" t="n"/>
      <c r="H294" s="135" t="n"/>
      <c r="I294" s="135" t="n"/>
      <c r="J294" s="135" t="n"/>
      <c r="K294" s="135" t="n"/>
      <c r="L294" s="135" t="n"/>
      <c r="M294" s="135" t="n"/>
      <c r="N294" s="135" t="n"/>
      <c r="O294" s="135" t="n"/>
      <c r="P294" s="135" t="n"/>
      <c r="Q294" s="135" t="n"/>
      <c r="R294" s="135" t="n"/>
      <c r="S294" s="135" t="n"/>
      <c r="T294" s="135" t="n"/>
      <c r="U294" s="135" t="n"/>
      <c r="V294" s="135" t="n"/>
      <c r="W294" s="135" t="n"/>
      <c r="X294" s="135" t="n"/>
      <c r="Y294" s="135" t="n"/>
      <c r="Z294" s="135" t="n"/>
      <c r="AA294" s="135" t="n"/>
      <c r="AB294" s="135" t="n"/>
      <c r="AC294" s="135" t="n"/>
      <c r="AD294" s="135" t="n"/>
      <c r="AE294" s="135" t="n"/>
      <c r="AF294" s="135" t="n"/>
      <c r="AG294" s="135" t="n"/>
      <c r="AH294" s="135" t="n"/>
      <c r="AI294" s="135" t="n"/>
      <c r="AJ294" s="135" t="n"/>
      <c r="AK294" s="135" t="n"/>
      <c r="AL294" s="135" t="n"/>
      <c r="AM294" s="135" t="n"/>
      <c r="AN294" s="135" t="n"/>
      <c r="AO294" s="135" t="n"/>
      <c r="AP294" s="135" t="n"/>
      <c r="AQ294" s="135" t="n"/>
      <c r="AR294" s="135" t="n"/>
      <c r="AS294" s="135" t="n"/>
      <c r="AT294" s="135" t="n"/>
      <c r="AU294" s="135" t="n"/>
      <c r="AV294" s="135" t="n"/>
      <c r="AW294" s="135" t="n"/>
      <c r="AX294" s="135" t="n"/>
      <c r="AY294" s="135" t="n"/>
      <c r="AZ294" s="135" t="n"/>
      <c r="BA294" s="135" t="n"/>
      <c r="BB294" s="135" t="n"/>
      <c r="BC294" s="135" t="n"/>
      <c r="BD294" s="135" t="n"/>
      <c r="BE294" s="135" t="n"/>
      <c r="BF294" s="135" t="n"/>
      <c r="BG294" s="135" t="n"/>
      <c r="BH294" s="135" t="n"/>
      <c r="BI294" s="135" t="n"/>
      <c r="BJ294" s="135" t="n"/>
      <c r="BK294" s="135" t="n"/>
      <c r="BL294" s="135" t="n"/>
      <c r="BM294" s="135" t="n"/>
      <c r="BN294" s="135" t="n"/>
      <c r="BO294" s="135" t="n"/>
      <c r="BP294" s="135" t="n"/>
      <c r="BQ294" s="135" t="n"/>
      <c r="BR294" s="135" t="n"/>
      <c r="BS294" s="135" t="n"/>
      <c r="BT294" s="135" t="n"/>
      <c r="BU294" s="135" t="n"/>
      <c r="BV294" s="135" t="n"/>
      <c r="BW294" s="135" t="n"/>
      <c r="BX294" s="135" t="n"/>
      <c r="BY294" s="135" t="n"/>
      <c r="BZ294" s="135" t="n"/>
      <c r="CA294" s="135" t="n"/>
      <c r="CB294" s="135" t="n"/>
      <c r="CC294" s="135" t="n"/>
      <c r="CD294" s="135" t="n"/>
      <c r="CE294" s="135" t="n"/>
      <c r="CF294" s="135" t="n"/>
      <c r="CG294" s="135" t="n"/>
      <c r="CH294" s="135" t="n"/>
      <c r="CI294" s="135" t="n"/>
      <c r="CJ294" s="135" t="n"/>
      <c r="CK294" s="135" t="n"/>
      <c r="CL294" s="135" t="n"/>
      <c r="CM294" s="135" t="n"/>
      <c r="CN294" s="135" t="n"/>
      <c r="CO294" s="135" t="n"/>
      <c r="CP294" s="135" t="n"/>
      <c r="CQ294" s="135" t="n"/>
      <c r="CR294" s="135" t="n"/>
      <c r="CU294" s="36" t="n"/>
      <c r="CV294" s="36" t="n"/>
      <c r="CW294" s="36" t="n"/>
      <c r="CX294" s="36" t="n"/>
      <c r="CY294" s="36" t="n"/>
      <c r="CZ294" s="36" t="n"/>
      <c r="DA294" s="36" t="n"/>
      <c r="DB294" s="36" t="n"/>
      <c r="DC294" s="36" t="n"/>
      <c r="DD294" s="36" t="n"/>
      <c r="DE294" s="36" t="n"/>
      <c r="DF294" s="36" t="n"/>
      <c r="DG294" s="36" t="n"/>
      <c r="DH294" s="36" t="n"/>
      <c r="DI294" s="36" t="n"/>
      <c r="DJ294" s="36" t="n"/>
      <c r="DK294" s="36" t="n"/>
      <c r="DL294" s="36" t="n"/>
      <c r="DM294" s="36" t="n"/>
      <c r="DN294" s="36" t="n"/>
      <c r="DO294" s="36" t="n"/>
      <c r="DP294" s="36" t="n"/>
      <c r="DQ294" s="36" t="n"/>
      <c r="DR294" s="36" t="n"/>
      <c r="DS294" s="36" t="n"/>
      <c r="DT294" s="36" t="n"/>
      <c r="DU294" s="36" t="n"/>
      <c r="DV294" s="36" t="n"/>
      <c r="DW294" s="36" t="n"/>
      <c r="DX294" s="36" t="n"/>
      <c r="DY294" s="36" t="n"/>
      <c r="DZ294" s="36" t="n"/>
      <c r="EA294" s="36" t="n"/>
      <c r="EB294" s="36" t="n"/>
      <c r="EC294" s="36" t="n"/>
      <c r="ED294" s="36" t="n"/>
      <c r="EE294" s="36" t="n"/>
      <c r="EF294" s="36" t="n"/>
      <c r="EG294" s="36" t="n"/>
      <c r="EH294" s="36" t="n"/>
      <c r="EI294" s="36" t="n"/>
      <c r="EJ294" s="36" t="n"/>
      <c r="EK294" s="36" t="n"/>
      <c r="EL294" s="36" t="n"/>
      <c r="EM294" s="36" t="n"/>
      <c r="EN294" s="36" t="n"/>
    </row>
    <row r="295">
      <c r="A295" s="36" t="n"/>
      <c r="B295" s="36" t="n"/>
      <c r="C295" s="144" t="n"/>
      <c r="D295" s="144" t="n"/>
      <c r="E295" s="135" t="n"/>
      <c r="F295" s="135" t="n"/>
      <c r="G295" s="135" t="n"/>
      <c r="H295" s="135" t="n"/>
      <c r="I295" s="135" t="n"/>
      <c r="J295" s="135" t="n"/>
      <c r="K295" s="135" t="n"/>
      <c r="L295" s="135" t="n"/>
      <c r="M295" s="135" t="n"/>
      <c r="N295" s="135" t="n"/>
      <c r="O295" s="135" t="n"/>
      <c r="P295" s="135" t="n"/>
      <c r="Q295" s="135" t="n"/>
      <c r="R295" s="135" t="n"/>
      <c r="S295" s="135" t="n"/>
      <c r="T295" s="135" t="n"/>
      <c r="U295" s="135" t="n"/>
      <c r="V295" s="135" t="n"/>
      <c r="W295" s="135" t="n"/>
      <c r="X295" s="135" t="n"/>
      <c r="Y295" s="135" t="n"/>
      <c r="Z295" s="135" t="n"/>
      <c r="AA295" s="135" t="n"/>
      <c r="AB295" s="135" t="n"/>
      <c r="AC295" s="135" t="n"/>
      <c r="AD295" s="135" t="n"/>
      <c r="AE295" s="135" t="n"/>
      <c r="AF295" s="135" t="n"/>
      <c r="AG295" s="135" t="n"/>
      <c r="AH295" s="135" t="n"/>
      <c r="AI295" s="135" t="n"/>
      <c r="AJ295" s="135" t="n"/>
      <c r="AK295" s="135" t="n"/>
      <c r="AL295" s="135" t="n"/>
      <c r="AM295" s="135" t="n"/>
      <c r="AN295" s="135" t="n"/>
      <c r="AO295" s="135" t="n"/>
      <c r="AP295" s="135" t="n"/>
      <c r="AQ295" s="135" t="n"/>
      <c r="AR295" s="135" t="n"/>
      <c r="AS295" s="135" t="n"/>
      <c r="AT295" s="135" t="n"/>
      <c r="AU295" s="135" t="n"/>
      <c r="AV295" s="135" t="n"/>
      <c r="AW295" s="135" t="n"/>
      <c r="AX295" s="135" t="n"/>
      <c r="AY295" s="135" t="n"/>
      <c r="AZ295" s="135" t="n"/>
      <c r="BA295" s="135" t="n"/>
      <c r="BB295" s="135" t="n"/>
      <c r="BC295" s="135" t="n"/>
      <c r="BD295" s="135" t="n"/>
      <c r="BE295" s="135" t="n"/>
      <c r="BF295" s="135" t="n"/>
      <c r="BG295" s="135" t="n"/>
      <c r="BH295" s="135" t="n"/>
      <c r="BI295" s="135" t="n"/>
      <c r="BJ295" s="135" t="n"/>
      <c r="BK295" s="135" t="n"/>
      <c r="BL295" s="135" t="n"/>
      <c r="BM295" s="135" t="n"/>
      <c r="BN295" s="135" t="n"/>
      <c r="BO295" s="135" t="n"/>
      <c r="BP295" s="135" t="n"/>
      <c r="BQ295" s="135" t="n"/>
      <c r="BR295" s="135" t="n"/>
      <c r="BS295" s="135" t="n"/>
      <c r="BT295" s="135" t="n"/>
      <c r="BU295" s="135" t="n"/>
      <c r="BV295" s="135" t="n"/>
      <c r="BW295" s="135" t="n"/>
      <c r="BX295" s="135" t="n"/>
      <c r="BY295" s="135" t="n"/>
      <c r="BZ295" s="135" t="n"/>
      <c r="CA295" s="135" t="n"/>
      <c r="CB295" s="135" t="n"/>
      <c r="CC295" s="135" t="n"/>
      <c r="CD295" s="135" t="n"/>
      <c r="CE295" s="135" t="n"/>
      <c r="CF295" s="135" t="n"/>
      <c r="CG295" s="135" t="n"/>
      <c r="CH295" s="135" t="n"/>
      <c r="CI295" s="135" t="n"/>
      <c r="CJ295" s="135" t="n"/>
      <c r="CK295" s="135" t="n"/>
      <c r="CL295" s="135" t="n"/>
      <c r="CM295" s="135" t="n"/>
      <c r="CN295" s="135" t="n"/>
      <c r="CO295" s="135" t="n"/>
      <c r="CP295" s="135" t="n"/>
      <c r="CQ295" s="135" t="n"/>
      <c r="CR295" s="135" t="n"/>
      <c r="CU295" s="36" t="n"/>
      <c r="CV295" s="36" t="n"/>
      <c r="CW295" s="36" t="n"/>
      <c r="CX295" s="36" t="n"/>
      <c r="CY295" s="36" t="n"/>
      <c r="CZ295" s="36" t="n"/>
      <c r="DA295" s="36" t="n"/>
      <c r="DB295" s="36" t="n"/>
      <c r="DC295" s="36" t="n"/>
      <c r="DD295" s="36" t="n"/>
      <c r="DE295" s="36" t="n"/>
      <c r="DF295" s="36" t="n"/>
      <c r="DG295" s="36" t="n"/>
      <c r="DH295" s="36" t="n"/>
      <c r="DI295" s="36" t="n"/>
      <c r="DJ295" s="36" t="n"/>
      <c r="DK295" s="36" t="n"/>
      <c r="DL295" s="36" t="n"/>
      <c r="DM295" s="36" t="n"/>
      <c r="DN295" s="36" t="n"/>
      <c r="DO295" s="36" t="n"/>
      <c r="DP295" s="36" t="n"/>
      <c r="DQ295" s="36" t="n"/>
      <c r="DR295" s="36" t="n"/>
      <c r="DS295" s="36" t="n"/>
      <c r="DT295" s="36" t="n"/>
      <c r="DU295" s="36" t="n"/>
      <c r="DV295" s="36" t="n"/>
      <c r="DW295" s="36" t="n"/>
      <c r="DX295" s="36" t="n"/>
      <c r="DY295" s="36" t="n"/>
      <c r="DZ295" s="36" t="n"/>
      <c r="EA295" s="36" t="n"/>
      <c r="EB295" s="36" t="n"/>
      <c r="EC295" s="36" t="n"/>
      <c r="ED295" s="36" t="n"/>
      <c r="EE295" s="36" t="n"/>
      <c r="EF295" s="36" t="n"/>
      <c r="EG295" s="36" t="n"/>
      <c r="EH295" s="36" t="n"/>
      <c r="EI295" s="36" t="n"/>
      <c r="EJ295" s="36" t="n"/>
      <c r="EK295" s="36" t="n"/>
      <c r="EL295" s="36" t="n"/>
      <c r="EM295" s="36" t="n"/>
      <c r="EN295" s="36" t="n"/>
    </row>
    <row r="296">
      <c r="A296" s="36" t="n"/>
      <c r="B296" s="36" t="n"/>
      <c r="C296" s="144" t="n"/>
      <c r="D296" s="144" t="n"/>
      <c r="E296" s="135" t="n"/>
      <c r="F296" s="135" t="n"/>
      <c r="G296" s="135" t="n"/>
      <c r="H296" s="135" t="n"/>
      <c r="I296" s="135" t="n"/>
      <c r="J296" s="135" t="n"/>
      <c r="K296" s="135" t="n"/>
      <c r="L296" s="135" t="n"/>
      <c r="M296" s="135" t="n"/>
      <c r="N296" s="135" t="n"/>
      <c r="O296" s="135" t="n"/>
      <c r="P296" s="135" t="n"/>
      <c r="Q296" s="135" t="n"/>
      <c r="R296" s="135" t="n"/>
      <c r="S296" s="135" t="n"/>
      <c r="T296" s="135" t="n"/>
      <c r="U296" s="135" t="n"/>
      <c r="V296" s="135" t="n"/>
      <c r="W296" s="135" t="n"/>
      <c r="X296" s="135" t="n"/>
      <c r="Y296" s="135" t="n"/>
      <c r="Z296" s="135" t="n"/>
      <c r="AA296" s="135" t="n"/>
      <c r="AB296" s="135" t="n"/>
      <c r="AC296" s="135" t="n"/>
      <c r="AD296" s="135" t="n"/>
      <c r="AE296" s="135" t="n"/>
      <c r="AF296" s="135" t="n"/>
      <c r="AG296" s="135" t="n"/>
      <c r="AH296" s="135" t="n"/>
      <c r="AI296" s="135" t="n"/>
      <c r="AJ296" s="135" t="n"/>
      <c r="AK296" s="135" t="n"/>
      <c r="AL296" s="135" t="n"/>
      <c r="AM296" s="135" t="n"/>
      <c r="AN296" s="135" t="n"/>
      <c r="AO296" s="135" t="n"/>
      <c r="AP296" s="135" t="n"/>
      <c r="AQ296" s="135" t="n"/>
      <c r="AR296" s="135" t="n"/>
      <c r="AS296" s="135" t="n"/>
      <c r="AT296" s="135" t="n"/>
      <c r="AU296" s="135" t="n"/>
      <c r="AV296" s="135" t="n"/>
      <c r="AW296" s="135" t="n"/>
      <c r="AX296" s="135" t="n"/>
      <c r="AY296" s="135" t="n"/>
      <c r="AZ296" s="135" t="n"/>
      <c r="BA296" s="135" t="n"/>
      <c r="BB296" s="135" t="n"/>
      <c r="BC296" s="135" t="n"/>
      <c r="BD296" s="135" t="n"/>
      <c r="BE296" s="135" t="n"/>
      <c r="BF296" s="135" t="n"/>
      <c r="BG296" s="135" t="n"/>
      <c r="BH296" s="135" t="n"/>
      <c r="BI296" s="135" t="n"/>
      <c r="BJ296" s="135" t="n"/>
      <c r="BK296" s="135" t="n"/>
      <c r="BL296" s="135" t="n"/>
      <c r="BM296" s="135" t="n"/>
      <c r="BN296" s="135" t="n"/>
      <c r="BO296" s="135" t="n"/>
      <c r="BP296" s="135" t="n"/>
      <c r="BQ296" s="135" t="n"/>
      <c r="BR296" s="135" t="n"/>
      <c r="BS296" s="135" t="n"/>
      <c r="BT296" s="135" t="n"/>
      <c r="BU296" s="135" t="n"/>
      <c r="BV296" s="135" t="n"/>
      <c r="BW296" s="135" t="n"/>
      <c r="BX296" s="135" t="n"/>
      <c r="BY296" s="135" t="n"/>
      <c r="BZ296" s="135" t="n"/>
      <c r="CA296" s="135" t="n"/>
      <c r="CB296" s="135" t="n"/>
      <c r="CC296" s="135" t="n"/>
      <c r="CD296" s="135" t="n"/>
      <c r="CE296" s="135" t="n"/>
      <c r="CF296" s="135" t="n"/>
      <c r="CG296" s="135" t="n"/>
      <c r="CH296" s="135" t="n"/>
      <c r="CI296" s="135" t="n"/>
      <c r="CJ296" s="135" t="n"/>
      <c r="CK296" s="135" t="n"/>
      <c r="CL296" s="135" t="n"/>
      <c r="CM296" s="135" t="n"/>
      <c r="CN296" s="135" t="n"/>
      <c r="CO296" s="135" t="n"/>
      <c r="CP296" s="135" t="n"/>
      <c r="CQ296" s="135" t="n"/>
      <c r="CR296" s="135" t="n"/>
      <c r="CU296" s="36" t="n"/>
      <c r="CV296" s="36" t="n"/>
      <c r="CW296" s="36" t="n"/>
      <c r="CX296" s="36" t="n"/>
      <c r="CY296" s="36" t="n"/>
      <c r="CZ296" s="36" t="n"/>
      <c r="DA296" s="36" t="n"/>
      <c r="DB296" s="36" t="n"/>
      <c r="DC296" s="36" t="n"/>
      <c r="DD296" s="36" t="n"/>
      <c r="DE296" s="36" t="n"/>
      <c r="DF296" s="36" t="n"/>
      <c r="DG296" s="36" t="n"/>
      <c r="DH296" s="36" t="n"/>
      <c r="DI296" s="36" t="n"/>
      <c r="DJ296" s="36" t="n"/>
      <c r="DK296" s="36" t="n"/>
      <c r="DL296" s="36" t="n"/>
      <c r="DM296" s="36" t="n"/>
      <c r="DN296" s="36" t="n"/>
      <c r="DO296" s="36" t="n"/>
      <c r="DP296" s="36" t="n"/>
      <c r="DQ296" s="36" t="n"/>
      <c r="DR296" s="36" t="n"/>
      <c r="DS296" s="36" t="n"/>
      <c r="DT296" s="36" t="n"/>
      <c r="DU296" s="36" t="n"/>
      <c r="DV296" s="36" t="n"/>
      <c r="DW296" s="36" t="n"/>
      <c r="DX296" s="36" t="n"/>
      <c r="DY296" s="36" t="n"/>
      <c r="DZ296" s="36" t="n"/>
      <c r="EA296" s="36" t="n"/>
      <c r="EB296" s="36" t="n"/>
      <c r="EC296" s="36" t="n"/>
      <c r="ED296" s="36" t="n"/>
      <c r="EE296" s="36" t="n"/>
      <c r="EF296" s="36" t="n"/>
      <c r="EG296" s="36" t="n"/>
      <c r="EH296" s="36" t="n"/>
      <c r="EI296" s="36" t="n"/>
      <c r="EJ296" s="36" t="n"/>
      <c r="EK296" s="36" t="n"/>
      <c r="EL296" s="36" t="n"/>
      <c r="EM296" s="36" t="n"/>
      <c r="EN296" s="36" t="n"/>
    </row>
    <row r="297">
      <c r="A297" s="36" t="n"/>
      <c r="B297" s="36" t="n"/>
      <c r="C297" s="144" t="n"/>
      <c r="D297" s="144" t="n"/>
      <c r="E297" s="135" t="n"/>
      <c r="F297" s="135" t="n"/>
      <c r="G297" s="135" t="n"/>
      <c r="H297" s="135" t="n"/>
      <c r="I297" s="135" t="n"/>
      <c r="J297" s="135" t="n"/>
      <c r="K297" s="135" t="n"/>
      <c r="L297" s="135" t="n"/>
      <c r="M297" s="135" t="n"/>
      <c r="N297" s="135" t="n"/>
      <c r="O297" s="135" t="n"/>
      <c r="P297" s="135" t="n"/>
      <c r="Q297" s="135" t="n"/>
      <c r="R297" s="135" t="n"/>
      <c r="S297" s="135" t="n"/>
      <c r="T297" s="135" t="n"/>
      <c r="U297" s="135" t="n"/>
      <c r="V297" s="135" t="n"/>
      <c r="W297" s="135" t="n"/>
      <c r="X297" s="135" t="n"/>
      <c r="Y297" s="135" t="n"/>
      <c r="Z297" s="135" t="n"/>
      <c r="AA297" s="135" t="n"/>
      <c r="AB297" s="135" t="n"/>
      <c r="AC297" s="135" t="n"/>
      <c r="AD297" s="135" t="n"/>
      <c r="AE297" s="135" t="n"/>
      <c r="AF297" s="135" t="n"/>
      <c r="AG297" s="135" t="n"/>
      <c r="AH297" s="135" t="n"/>
      <c r="AI297" s="135" t="n"/>
      <c r="AJ297" s="135" t="n"/>
      <c r="AK297" s="135" t="n"/>
      <c r="AL297" s="135" t="n"/>
      <c r="AM297" s="135" t="n"/>
      <c r="AN297" s="135" t="n"/>
      <c r="AO297" s="135" t="n"/>
      <c r="AP297" s="135" t="n"/>
      <c r="AQ297" s="135" t="n"/>
      <c r="AR297" s="135" t="n"/>
      <c r="AS297" s="135" t="n"/>
      <c r="AT297" s="135" t="n"/>
      <c r="AU297" s="135" t="n"/>
      <c r="AV297" s="135" t="n"/>
      <c r="AW297" s="135" t="n"/>
      <c r="AX297" s="135" t="n"/>
      <c r="AY297" s="135" t="n"/>
      <c r="AZ297" s="135" t="n"/>
      <c r="BA297" s="135" t="n"/>
      <c r="BB297" s="135" t="n"/>
      <c r="BC297" s="135" t="n"/>
      <c r="BD297" s="135" t="n"/>
      <c r="BE297" s="135" t="n"/>
      <c r="BF297" s="135" t="n"/>
      <c r="BG297" s="135" t="n"/>
      <c r="BH297" s="135" t="n"/>
      <c r="BI297" s="135" t="n"/>
      <c r="BJ297" s="135" t="n"/>
      <c r="BK297" s="135" t="n"/>
      <c r="BL297" s="135" t="n"/>
      <c r="BM297" s="135" t="n"/>
      <c r="BN297" s="135" t="n"/>
      <c r="BO297" s="135" t="n"/>
      <c r="BP297" s="135" t="n"/>
      <c r="BQ297" s="135" t="n"/>
      <c r="BR297" s="135" t="n"/>
      <c r="BS297" s="135" t="n"/>
      <c r="BT297" s="135" t="n"/>
      <c r="BU297" s="135" t="n"/>
      <c r="BV297" s="135" t="n"/>
      <c r="BW297" s="135" t="n"/>
      <c r="BX297" s="135" t="n"/>
      <c r="BY297" s="135" t="n"/>
      <c r="BZ297" s="135" t="n"/>
      <c r="CA297" s="135" t="n"/>
      <c r="CB297" s="135" t="n"/>
      <c r="CC297" s="135" t="n"/>
      <c r="CD297" s="135" t="n"/>
      <c r="CE297" s="135" t="n"/>
      <c r="CF297" s="135" t="n"/>
      <c r="CG297" s="135" t="n"/>
      <c r="CH297" s="135" t="n"/>
      <c r="CI297" s="135" t="n"/>
      <c r="CJ297" s="135" t="n"/>
      <c r="CK297" s="135" t="n"/>
      <c r="CL297" s="135" t="n"/>
      <c r="CM297" s="135" t="n"/>
      <c r="CN297" s="135" t="n"/>
      <c r="CO297" s="135" t="n"/>
      <c r="CP297" s="135" t="n"/>
      <c r="CQ297" s="135" t="n"/>
      <c r="CR297" s="135" t="n"/>
      <c r="CU297" s="36" t="n"/>
      <c r="CV297" s="36" t="n"/>
      <c r="CW297" s="36" t="n"/>
      <c r="CX297" s="36" t="n"/>
      <c r="CY297" s="36" t="n"/>
      <c r="CZ297" s="36" t="n"/>
      <c r="DA297" s="36" t="n"/>
      <c r="DB297" s="36" t="n"/>
      <c r="DC297" s="36" t="n"/>
      <c r="DD297" s="36" t="n"/>
      <c r="DE297" s="36" t="n"/>
      <c r="DF297" s="36" t="n"/>
      <c r="DG297" s="36" t="n"/>
      <c r="DH297" s="36" t="n"/>
      <c r="DI297" s="36" t="n"/>
      <c r="DJ297" s="36" t="n"/>
      <c r="DK297" s="36" t="n"/>
      <c r="DL297" s="36" t="n"/>
      <c r="DM297" s="36" t="n"/>
      <c r="DN297" s="36" t="n"/>
      <c r="DO297" s="36" t="n"/>
      <c r="DP297" s="36" t="n"/>
      <c r="DQ297" s="36" t="n"/>
      <c r="DR297" s="36" t="n"/>
      <c r="DS297" s="36" t="n"/>
      <c r="DT297" s="36" t="n"/>
      <c r="DU297" s="36" t="n"/>
      <c r="DV297" s="36" t="n"/>
      <c r="DW297" s="36" t="n"/>
      <c r="DX297" s="36" t="n"/>
      <c r="DY297" s="36" t="n"/>
      <c r="DZ297" s="36" t="n"/>
      <c r="EA297" s="36" t="n"/>
      <c r="EB297" s="36" t="n"/>
      <c r="EC297" s="36" t="n"/>
      <c r="ED297" s="36" t="n"/>
      <c r="EE297" s="36" t="n"/>
      <c r="EF297" s="36" t="n"/>
      <c r="EG297" s="36" t="n"/>
      <c r="EH297" s="36" t="n"/>
      <c r="EI297" s="36" t="n"/>
      <c r="EJ297" s="36" t="n"/>
      <c r="EK297" s="36" t="n"/>
      <c r="EL297" s="36" t="n"/>
      <c r="EM297" s="36" t="n"/>
      <c r="EN297" s="36" t="n"/>
    </row>
    <row r="298">
      <c r="A298" s="36" t="n"/>
      <c r="B298" s="36" t="n"/>
      <c r="C298" s="144" t="n"/>
      <c r="D298" s="144" t="n"/>
      <c r="E298" s="135" t="n"/>
      <c r="F298" s="135" t="n"/>
      <c r="G298" s="135" t="n"/>
      <c r="H298" s="135" t="n"/>
      <c r="I298" s="135" t="n"/>
      <c r="J298" s="135" t="n"/>
      <c r="K298" s="135" t="n"/>
      <c r="L298" s="135" t="n"/>
      <c r="M298" s="135" t="n"/>
      <c r="N298" s="135" t="n"/>
      <c r="O298" s="135" t="n"/>
      <c r="P298" s="135" t="n"/>
      <c r="Q298" s="135" t="n"/>
      <c r="R298" s="135" t="n"/>
      <c r="S298" s="135" t="n"/>
      <c r="T298" s="135" t="n"/>
      <c r="U298" s="135" t="n"/>
      <c r="V298" s="135" t="n"/>
      <c r="W298" s="135" t="n"/>
      <c r="X298" s="135" t="n"/>
      <c r="Y298" s="135" t="n"/>
      <c r="Z298" s="135" t="n"/>
      <c r="AA298" s="135" t="n"/>
      <c r="AB298" s="135" t="n"/>
      <c r="AC298" s="135" t="n"/>
      <c r="AD298" s="135" t="n"/>
      <c r="AE298" s="135" t="n"/>
      <c r="AF298" s="135" t="n"/>
      <c r="AG298" s="135" t="n"/>
      <c r="AH298" s="135" t="n"/>
      <c r="AI298" s="135" t="n"/>
      <c r="AJ298" s="135" t="n"/>
      <c r="AK298" s="135" t="n"/>
      <c r="AL298" s="135" t="n"/>
      <c r="AM298" s="135" t="n"/>
      <c r="AN298" s="135" t="n"/>
      <c r="AO298" s="135" t="n"/>
      <c r="AP298" s="135" t="n"/>
      <c r="AQ298" s="135" t="n"/>
      <c r="AR298" s="135" t="n"/>
      <c r="AS298" s="135" t="n"/>
      <c r="AT298" s="135" t="n"/>
      <c r="AU298" s="135" t="n"/>
      <c r="AV298" s="135" t="n"/>
      <c r="AW298" s="135" t="n"/>
      <c r="AX298" s="135" t="n"/>
      <c r="AY298" s="135" t="n"/>
      <c r="AZ298" s="135" t="n"/>
      <c r="BA298" s="135" t="n"/>
      <c r="BB298" s="135" t="n"/>
      <c r="BC298" s="135" t="n"/>
      <c r="BD298" s="135" t="n"/>
      <c r="BE298" s="135" t="n"/>
      <c r="BF298" s="135" t="n"/>
      <c r="BG298" s="135" t="n"/>
      <c r="BH298" s="135" t="n"/>
      <c r="BI298" s="135" t="n"/>
      <c r="BJ298" s="135" t="n"/>
      <c r="BK298" s="135" t="n"/>
      <c r="BL298" s="135" t="n"/>
      <c r="BM298" s="135" t="n"/>
      <c r="BN298" s="135" t="n"/>
      <c r="BO298" s="135" t="n"/>
      <c r="BP298" s="135" t="n"/>
      <c r="BQ298" s="135" t="n"/>
      <c r="BR298" s="135" t="n"/>
      <c r="BS298" s="135" t="n"/>
      <c r="BT298" s="135" t="n"/>
      <c r="BU298" s="135" t="n"/>
      <c r="BV298" s="135" t="n"/>
      <c r="BW298" s="135" t="n"/>
      <c r="BX298" s="135" t="n"/>
      <c r="BY298" s="135" t="n"/>
      <c r="BZ298" s="135" t="n"/>
      <c r="CA298" s="135" t="n"/>
      <c r="CB298" s="135" t="n"/>
      <c r="CC298" s="135" t="n"/>
      <c r="CD298" s="135" t="n"/>
      <c r="CE298" s="135" t="n"/>
      <c r="CF298" s="135" t="n"/>
      <c r="CG298" s="135" t="n"/>
      <c r="CH298" s="135" t="n"/>
      <c r="CI298" s="135" t="n"/>
      <c r="CJ298" s="135" t="n"/>
      <c r="CK298" s="135" t="n"/>
      <c r="CL298" s="135" t="n"/>
      <c r="CM298" s="135" t="n"/>
      <c r="CN298" s="135" t="n"/>
      <c r="CO298" s="135" t="n"/>
      <c r="CP298" s="135" t="n"/>
      <c r="CQ298" s="135" t="n"/>
      <c r="CR298" s="135" t="n"/>
      <c r="CU298" s="36" t="n"/>
      <c r="CV298" s="36" t="n"/>
      <c r="CW298" s="36" t="n"/>
      <c r="CX298" s="36" t="n"/>
      <c r="CY298" s="36" t="n"/>
      <c r="CZ298" s="36" t="n"/>
      <c r="DA298" s="36" t="n"/>
      <c r="DB298" s="36" t="n"/>
      <c r="DC298" s="36" t="n"/>
      <c r="DD298" s="36" t="n"/>
      <c r="DE298" s="36" t="n"/>
      <c r="DF298" s="36" t="n"/>
      <c r="DG298" s="36" t="n"/>
      <c r="DH298" s="36" t="n"/>
      <c r="DI298" s="36" t="n"/>
      <c r="DJ298" s="36" t="n"/>
      <c r="DK298" s="36" t="n"/>
      <c r="DL298" s="36" t="n"/>
      <c r="DM298" s="36" t="n"/>
      <c r="DN298" s="36" t="n"/>
      <c r="DO298" s="36" t="n"/>
      <c r="DP298" s="36" t="n"/>
      <c r="DQ298" s="36" t="n"/>
      <c r="DR298" s="36" t="n"/>
      <c r="DS298" s="36" t="n"/>
      <c r="DT298" s="36" t="n"/>
      <c r="DU298" s="36" t="n"/>
      <c r="DV298" s="36" t="n"/>
      <c r="DW298" s="36" t="n"/>
      <c r="DX298" s="36" t="n"/>
      <c r="DY298" s="36" t="n"/>
      <c r="DZ298" s="36" t="n"/>
      <c r="EA298" s="36" t="n"/>
      <c r="EB298" s="36" t="n"/>
      <c r="EC298" s="36" t="n"/>
      <c r="ED298" s="36" t="n"/>
      <c r="EE298" s="36" t="n"/>
      <c r="EF298" s="36" t="n"/>
      <c r="EG298" s="36" t="n"/>
      <c r="EH298" s="36" t="n"/>
      <c r="EI298" s="36" t="n"/>
      <c r="EJ298" s="36" t="n"/>
      <c r="EK298" s="36" t="n"/>
      <c r="EL298" s="36" t="n"/>
      <c r="EM298" s="36" t="n"/>
      <c r="EN298" s="36" t="n"/>
    </row>
    <row r="299">
      <c r="A299" s="36" t="n"/>
      <c r="B299" s="36" t="n"/>
      <c r="C299" s="144" t="n"/>
      <c r="D299" s="144" t="n"/>
      <c r="E299" s="135" t="n"/>
      <c r="F299" s="135" t="n"/>
      <c r="G299" s="135" t="n"/>
      <c r="H299" s="135" t="n"/>
      <c r="I299" s="135" t="n"/>
      <c r="J299" s="135" t="n"/>
      <c r="K299" s="135" t="n"/>
      <c r="L299" s="135" t="n"/>
      <c r="M299" s="135" t="n"/>
      <c r="N299" s="135" t="n"/>
      <c r="O299" s="135" t="n"/>
      <c r="P299" s="135" t="n"/>
      <c r="Q299" s="135" t="n"/>
      <c r="R299" s="135" t="n"/>
      <c r="S299" s="135" t="n"/>
      <c r="T299" s="135" t="n"/>
      <c r="U299" s="135" t="n"/>
      <c r="V299" s="135" t="n"/>
      <c r="W299" s="135" t="n"/>
      <c r="X299" s="135" t="n"/>
      <c r="Y299" s="135" t="n"/>
      <c r="Z299" s="135" t="n"/>
      <c r="AA299" s="135" t="n"/>
      <c r="AB299" s="135" t="n"/>
      <c r="AC299" s="135" t="n"/>
      <c r="AD299" s="135" t="n"/>
      <c r="AE299" s="135" t="n"/>
      <c r="AF299" s="135" t="n"/>
      <c r="AG299" s="135" t="n"/>
      <c r="AH299" s="135" t="n"/>
      <c r="AI299" s="135" t="n"/>
      <c r="AJ299" s="135" t="n"/>
      <c r="AK299" s="135" t="n"/>
      <c r="AL299" s="135" t="n"/>
      <c r="AM299" s="135" t="n"/>
      <c r="AN299" s="135" t="n"/>
      <c r="AO299" s="135" t="n"/>
      <c r="AP299" s="135" t="n"/>
      <c r="AQ299" s="135" t="n"/>
      <c r="AR299" s="135" t="n"/>
      <c r="AS299" s="135" t="n"/>
      <c r="AT299" s="135" t="n"/>
      <c r="AU299" s="135" t="n"/>
      <c r="AV299" s="135" t="n"/>
      <c r="AW299" s="135" t="n"/>
      <c r="AX299" s="135" t="n"/>
      <c r="AY299" s="135" t="n"/>
      <c r="AZ299" s="135" t="n"/>
      <c r="BA299" s="135" t="n"/>
      <c r="BB299" s="135" t="n"/>
      <c r="BC299" s="135" t="n"/>
      <c r="BD299" s="135" t="n"/>
      <c r="BE299" s="135" t="n"/>
      <c r="BF299" s="135" t="n"/>
      <c r="BG299" s="135" t="n"/>
      <c r="BH299" s="135" t="n"/>
      <c r="BI299" s="135" t="n"/>
      <c r="BJ299" s="135" t="n"/>
      <c r="BK299" s="135" t="n"/>
      <c r="BL299" s="135" t="n"/>
      <c r="BM299" s="135" t="n"/>
      <c r="BN299" s="135" t="n"/>
      <c r="BO299" s="135" t="n"/>
      <c r="BP299" s="135" t="n"/>
      <c r="BQ299" s="135" t="n"/>
      <c r="BR299" s="135" t="n"/>
      <c r="BS299" s="135" t="n"/>
      <c r="BT299" s="135" t="n"/>
      <c r="BU299" s="135" t="n"/>
      <c r="BV299" s="135" t="n"/>
      <c r="BW299" s="135" t="n"/>
      <c r="BX299" s="135" t="n"/>
      <c r="BY299" s="135" t="n"/>
      <c r="BZ299" s="135" t="n"/>
      <c r="CA299" s="135" t="n"/>
      <c r="CB299" s="135" t="n"/>
      <c r="CC299" s="135" t="n"/>
      <c r="CD299" s="135" t="n"/>
      <c r="CE299" s="135" t="n"/>
      <c r="CF299" s="135" t="n"/>
      <c r="CG299" s="135" t="n"/>
      <c r="CH299" s="135" t="n"/>
      <c r="CI299" s="135" t="n"/>
      <c r="CJ299" s="135" t="n"/>
      <c r="CK299" s="135" t="n"/>
      <c r="CL299" s="135" t="n"/>
      <c r="CM299" s="135" t="n"/>
      <c r="CN299" s="135" t="n"/>
      <c r="CO299" s="135" t="n"/>
      <c r="CP299" s="135" t="n"/>
      <c r="CQ299" s="135" t="n"/>
      <c r="CR299" s="135" t="n"/>
      <c r="CU299" s="36" t="n"/>
      <c r="CV299" s="36" t="n"/>
      <c r="CW299" s="36" t="n"/>
      <c r="CX299" s="36" t="n"/>
      <c r="CY299" s="36" t="n"/>
      <c r="CZ299" s="36" t="n"/>
      <c r="DA299" s="36" t="n"/>
      <c r="DB299" s="36" t="n"/>
      <c r="DC299" s="36" t="n"/>
      <c r="DD299" s="36" t="n"/>
      <c r="DE299" s="36" t="n"/>
      <c r="DF299" s="36" t="n"/>
      <c r="DG299" s="36" t="n"/>
      <c r="DH299" s="36" t="n"/>
      <c r="DI299" s="36" t="n"/>
      <c r="DJ299" s="36" t="n"/>
      <c r="DK299" s="36" t="n"/>
      <c r="DL299" s="36" t="n"/>
      <c r="DM299" s="36" t="n"/>
      <c r="DN299" s="36" t="n"/>
      <c r="DO299" s="36" t="n"/>
      <c r="DP299" s="36" t="n"/>
      <c r="DQ299" s="36" t="n"/>
      <c r="DR299" s="36" t="n"/>
      <c r="DS299" s="36" t="n"/>
      <c r="DT299" s="36" t="n"/>
      <c r="DU299" s="36" t="n"/>
      <c r="DV299" s="36" t="n"/>
      <c r="DW299" s="36" t="n"/>
      <c r="DX299" s="36" t="n"/>
      <c r="DY299" s="36" t="n"/>
      <c r="DZ299" s="36" t="n"/>
      <c r="EA299" s="36" t="n"/>
      <c r="EB299" s="36" t="n"/>
      <c r="EC299" s="36" t="n"/>
      <c r="ED299" s="36" t="n"/>
      <c r="EE299" s="36" t="n"/>
      <c r="EF299" s="36" t="n"/>
      <c r="EG299" s="36" t="n"/>
      <c r="EH299" s="36" t="n"/>
      <c r="EI299" s="36" t="n"/>
      <c r="EJ299" s="36" t="n"/>
      <c r="EK299" s="36" t="n"/>
      <c r="EL299" s="36" t="n"/>
      <c r="EM299" s="36" t="n"/>
      <c r="EN299" s="36" t="n"/>
    </row>
    <row r="300">
      <c r="A300" s="36" t="n"/>
      <c r="B300" s="36" t="n"/>
      <c r="C300" s="144" t="n"/>
      <c r="D300" s="144" t="n"/>
      <c r="E300" s="135" t="n"/>
      <c r="F300" s="135" t="n"/>
      <c r="G300" s="135" t="n"/>
      <c r="H300" s="135" t="n"/>
      <c r="I300" s="135" t="n"/>
      <c r="J300" s="135" t="n"/>
      <c r="K300" s="135" t="n"/>
      <c r="L300" s="135" t="n"/>
      <c r="M300" s="135" t="n"/>
      <c r="N300" s="135" t="n"/>
      <c r="O300" s="135" t="n"/>
      <c r="P300" s="135" t="n"/>
      <c r="Q300" s="135" t="n"/>
      <c r="R300" s="135" t="n"/>
      <c r="S300" s="135" t="n"/>
      <c r="T300" s="135" t="n"/>
      <c r="U300" s="135" t="n"/>
      <c r="V300" s="135" t="n"/>
      <c r="W300" s="135" t="n"/>
      <c r="X300" s="135" t="n"/>
      <c r="Y300" s="135" t="n"/>
      <c r="Z300" s="135" t="n"/>
      <c r="AA300" s="135" t="n"/>
      <c r="AB300" s="135" t="n"/>
      <c r="AC300" s="135" t="n"/>
      <c r="AD300" s="135" t="n"/>
      <c r="AE300" s="135" t="n"/>
      <c r="AF300" s="135" t="n"/>
      <c r="AG300" s="135" t="n"/>
      <c r="AH300" s="135" t="n"/>
      <c r="AI300" s="135" t="n"/>
      <c r="AJ300" s="135" t="n"/>
      <c r="AK300" s="135" t="n"/>
      <c r="AL300" s="135" t="n"/>
      <c r="AM300" s="135" t="n"/>
      <c r="AN300" s="135" t="n"/>
      <c r="AO300" s="135" t="n"/>
      <c r="AP300" s="135" t="n"/>
      <c r="AQ300" s="135" t="n"/>
      <c r="AR300" s="135" t="n"/>
      <c r="AS300" s="135" t="n"/>
      <c r="AT300" s="135" t="n"/>
      <c r="AU300" s="135" t="n"/>
      <c r="AV300" s="135" t="n"/>
      <c r="AW300" s="135" t="n"/>
      <c r="AX300" s="135" t="n"/>
      <c r="AY300" s="135" t="n"/>
      <c r="AZ300" s="135" t="n"/>
      <c r="BA300" s="135" t="n"/>
      <c r="BB300" s="135" t="n"/>
      <c r="BC300" s="135" t="n"/>
      <c r="BD300" s="135" t="n"/>
      <c r="BE300" s="135" t="n"/>
      <c r="BF300" s="135" t="n"/>
      <c r="BG300" s="135" t="n"/>
      <c r="BH300" s="135" t="n"/>
      <c r="BI300" s="135" t="n"/>
      <c r="BJ300" s="135" t="n"/>
      <c r="BK300" s="135" t="n"/>
      <c r="BL300" s="135" t="n"/>
      <c r="BM300" s="135" t="n"/>
      <c r="BN300" s="135" t="n"/>
      <c r="BO300" s="135" t="n"/>
      <c r="BP300" s="135" t="n"/>
      <c r="BQ300" s="135" t="n"/>
      <c r="BR300" s="135" t="n"/>
      <c r="BS300" s="135" t="n"/>
      <c r="BT300" s="135" t="n"/>
      <c r="BU300" s="135" t="n"/>
      <c r="BV300" s="135" t="n"/>
      <c r="BW300" s="135" t="n"/>
      <c r="BX300" s="135" t="n"/>
      <c r="BY300" s="135" t="n"/>
      <c r="BZ300" s="135" t="n"/>
      <c r="CA300" s="135" t="n"/>
      <c r="CB300" s="135" t="n"/>
      <c r="CC300" s="135" t="n"/>
      <c r="CD300" s="135" t="n"/>
      <c r="CE300" s="135" t="n"/>
      <c r="CF300" s="135" t="n"/>
      <c r="CG300" s="135" t="n"/>
      <c r="CH300" s="135" t="n"/>
      <c r="CI300" s="135" t="n"/>
      <c r="CJ300" s="135" t="n"/>
      <c r="CK300" s="135" t="n"/>
      <c r="CL300" s="135" t="n"/>
      <c r="CM300" s="135" t="n"/>
      <c r="CN300" s="135" t="n"/>
      <c r="CO300" s="135" t="n"/>
      <c r="CP300" s="135" t="n"/>
      <c r="CQ300" s="135" t="n"/>
      <c r="CR300" s="135" t="n"/>
      <c r="CU300" s="36" t="n"/>
      <c r="CV300" s="36" t="n"/>
      <c r="CW300" s="36" t="n"/>
      <c r="CX300" s="36" t="n"/>
      <c r="CY300" s="36" t="n"/>
      <c r="CZ300" s="36" t="n"/>
      <c r="DA300" s="36" t="n"/>
      <c r="DB300" s="36" t="n"/>
      <c r="DC300" s="36" t="n"/>
      <c r="DD300" s="36" t="n"/>
      <c r="DE300" s="36" t="n"/>
      <c r="DF300" s="36" t="n"/>
      <c r="DG300" s="36" t="n"/>
      <c r="DH300" s="36" t="n"/>
      <c r="DI300" s="36" t="n"/>
      <c r="DJ300" s="36" t="n"/>
      <c r="DK300" s="36" t="n"/>
      <c r="DL300" s="36" t="n"/>
      <c r="DM300" s="36" t="n"/>
      <c r="DN300" s="36" t="n"/>
      <c r="DO300" s="36" t="n"/>
      <c r="DP300" s="36" t="n"/>
      <c r="DQ300" s="36" t="n"/>
      <c r="DR300" s="36" t="n"/>
      <c r="DS300" s="36" t="n"/>
      <c r="DT300" s="36" t="n"/>
      <c r="DU300" s="36" t="n"/>
      <c r="DV300" s="36" t="n"/>
      <c r="DW300" s="36" t="n"/>
      <c r="DX300" s="36" t="n"/>
      <c r="DY300" s="36" t="n"/>
      <c r="DZ300" s="36" t="n"/>
      <c r="EA300" s="36" t="n"/>
      <c r="EB300" s="36" t="n"/>
      <c r="EC300" s="36" t="n"/>
      <c r="ED300" s="36" t="n"/>
      <c r="EE300" s="36" t="n"/>
      <c r="EF300" s="36" t="n"/>
      <c r="EG300" s="36" t="n"/>
      <c r="EH300" s="36" t="n"/>
      <c r="EI300" s="36" t="n"/>
      <c r="EJ300" s="36" t="n"/>
      <c r="EK300" s="36" t="n"/>
      <c r="EL300" s="36" t="n"/>
      <c r="EM300" s="36" t="n"/>
      <c r="EN300" s="36" t="n"/>
    </row>
    <row r="301">
      <c r="A301" s="36" t="n"/>
      <c r="B301" s="36" t="n"/>
      <c r="C301" s="144" t="n"/>
      <c r="D301" s="144" t="n"/>
      <c r="E301" s="135" t="n"/>
      <c r="F301" s="135" t="n"/>
      <c r="G301" s="135" t="n"/>
      <c r="H301" s="135" t="n"/>
      <c r="I301" s="135" t="n"/>
      <c r="J301" s="135" t="n"/>
      <c r="K301" s="135" t="n"/>
      <c r="L301" s="135" t="n"/>
      <c r="M301" s="135" t="n"/>
      <c r="N301" s="135" t="n"/>
      <c r="O301" s="135" t="n"/>
      <c r="P301" s="135" t="n"/>
      <c r="Q301" s="135" t="n"/>
      <c r="R301" s="135" t="n"/>
      <c r="S301" s="135" t="n"/>
      <c r="T301" s="135" t="n"/>
      <c r="U301" s="135" t="n"/>
      <c r="V301" s="135" t="n"/>
      <c r="W301" s="135" t="n"/>
      <c r="X301" s="135" t="n"/>
      <c r="Y301" s="135" t="n"/>
      <c r="Z301" s="135" t="n"/>
      <c r="AA301" s="135" t="n"/>
      <c r="AB301" s="135" t="n"/>
      <c r="AC301" s="135" t="n"/>
      <c r="AD301" s="135" t="n"/>
      <c r="AE301" s="135" t="n"/>
      <c r="AF301" s="135" t="n"/>
      <c r="AG301" s="135" t="n"/>
      <c r="AH301" s="135" t="n"/>
      <c r="AI301" s="135" t="n"/>
      <c r="AJ301" s="135" t="n"/>
      <c r="AK301" s="135" t="n"/>
      <c r="AL301" s="135" t="n"/>
      <c r="AM301" s="135" t="n"/>
      <c r="AN301" s="135" t="n"/>
      <c r="AO301" s="135" t="n"/>
      <c r="AP301" s="135" t="n"/>
      <c r="AQ301" s="135" t="n"/>
      <c r="AR301" s="135" t="n"/>
      <c r="AS301" s="135" t="n"/>
      <c r="AT301" s="135" t="n"/>
      <c r="AU301" s="135" t="n"/>
      <c r="AV301" s="135" t="n"/>
      <c r="AW301" s="135" t="n"/>
      <c r="AX301" s="135" t="n"/>
      <c r="AY301" s="135" t="n"/>
      <c r="AZ301" s="135" t="n"/>
      <c r="BA301" s="135" t="n"/>
      <c r="BB301" s="135" t="n"/>
      <c r="BC301" s="135" t="n"/>
      <c r="BD301" s="135" t="n"/>
      <c r="BE301" s="135" t="n"/>
      <c r="BF301" s="135" t="n"/>
      <c r="BG301" s="135" t="n"/>
      <c r="BH301" s="135" t="n"/>
      <c r="BI301" s="135" t="n"/>
      <c r="BJ301" s="135" t="n"/>
      <c r="BK301" s="135" t="n"/>
      <c r="BL301" s="135" t="n"/>
      <c r="BM301" s="135" t="n"/>
      <c r="BN301" s="135" t="n"/>
      <c r="BO301" s="135" t="n"/>
      <c r="BP301" s="135" t="n"/>
      <c r="BQ301" s="135" t="n"/>
      <c r="BR301" s="135" t="n"/>
      <c r="BS301" s="135" t="n"/>
      <c r="BT301" s="135" t="n"/>
      <c r="BU301" s="135" t="n"/>
      <c r="BV301" s="135" t="n"/>
      <c r="BW301" s="135" t="n"/>
      <c r="BX301" s="135" t="n"/>
      <c r="BY301" s="135" t="n"/>
      <c r="BZ301" s="135" t="n"/>
      <c r="CA301" s="135" t="n"/>
      <c r="CB301" s="135" t="n"/>
      <c r="CC301" s="135" t="n"/>
      <c r="CD301" s="135" t="n"/>
      <c r="CE301" s="135" t="n"/>
      <c r="CF301" s="135" t="n"/>
      <c r="CG301" s="135" t="n"/>
      <c r="CH301" s="135" t="n"/>
      <c r="CI301" s="135" t="n"/>
      <c r="CJ301" s="135" t="n"/>
      <c r="CK301" s="135" t="n"/>
      <c r="CL301" s="135" t="n"/>
      <c r="CM301" s="135" t="n"/>
      <c r="CN301" s="135" t="n"/>
      <c r="CO301" s="135" t="n"/>
      <c r="CP301" s="135" t="n"/>
      <c r="CQ301" s="135" t="n"/>
      <c r="CR301" s="135" t="n"/>
      <c r="CU301" s="36" t="n"/>
      <c r="CV301" s="36" t="n"/>
      <c r="CW301" s="36" t="n"/>
      <c r="CX301" s="36" t="n"/>
      <c r="CY301" s="36" t="n"/>
      <c r="CZ301" s="36" t="n"/>
      <c r="DA301" s="36" t="n"/>
      <c r="DB301" s="36" t="n"/>
      <c r="DC301" s="36" t="n"/>
      <c r="DD301" s="36" t="n"/>
      <c r="DE301" s="36" t="n"/>
      <c r="DF301" s="36" t="n"/>
      <c r="DG301" s="36" t="n"/>
      <c r="DH301" s="36" t="n"/>
      <c r="DI301" s="36" t="n"/>
      <c r="DJ301" s="36" t="n"/>
      <c r="DK301" s="36" t="n"/>
      <c r="DL301" s="36" t="n"/>
      <c r="DM301" s="36" t="n"/>
      <c r="DN301" s="36" t="n"/>
      <c r="DO301" s="36" t="n"/>
      <c r="DP301" s="36" t="n"/>
      <c r="DQ301" s="36" t="n"/>
      <c r="DR301" s="36" t="n"/>
      <c r="DS301" s="36" t="n"/>
      <c r="DT301" s="36" t="n"/>
      <c r="DU301" s="36" t="n"/>
      <c r="DV301" s="36" t="n"/>
      <c r="DW301" s="36" t="n"/>
      <c r="DX301" s="36" t="n"/>
      <c r="DY301" s="36" t="n"/>
      <c r="DZ301" s="36" t="n"/>
      <c r="EA301" s="36" t="n"/>
      <c r="EB301" s="36" t="n"/>
      <c r="EC301" s="36" t="n"/>
      <c r="ED301" s="36" t="n"/>
      <c r="EE301" s="36" t="n"/>
      <c r="EF301" s="36" t="n"/>
      <c r="EG301" s="36" t="n"/>
      <c r="EH301" s="36" t="n"/>
      <c r="EI301" s="36" t="n"/>
      <c r="EJ301" s="36" t="n"/>
      <c r="EK301" s="36" t="n"/>
      <c r="EL301" s="36" t="n"/>
      <c r="EM301" s="36" t="n"/>
      <c r="EN301" s="36" t="n"/>
    </row>
    <row r="302">
      <c r="A302" s="36" t="n"/>
      <c r="B302" s="36" t="n"/>
      <c r="C302" s="144" t="n"/>
      <c r="D302" s="144" t="n"/>
      <c r="E302" s="135" t="n"/>
      <c r="F302" s="135" t="n"/>
      <c r="G302" s="135" t="n"/>
      <c r="H302" s="135" t="n"/>
      <c r="I302" s="135" t="n"/>
      <c r="J302" s="135" t="n"/>
      <c r="K302" s="135" t="n"/>
      <c r="L302" s="135" t="n"/>
      <c r="M302" s="135" t="n"/>
      <c r="N302" s="135" t="n"/>
      <c r="O302" s="135" t="n"/>
      <c r="P302" s="135" t="n"/>
      <c r="Q302" s="135" t="n"/>
      <c r="R302" s="135" t="n"/>
      <c r="S302" s="135" t="n"/>
      <c r="T302" s="135" t="n"/>
      <c r="U302" s="135" t="n"/>
      <c r="V302" s="135" t="n"/>
      <c r="W302" s="135" t="n"/>
      <c r="X302" s="135" t="n"/>
      <c r="Y302" s="135" t="n"/>
      <c r="Z302" s="135" t="n"/>
      <c r="AA302" s="135" t="n"/>
      <c r="AB302" s="135" t="n"/>
      <c r="AC302" s="135" t="n"/>
      <c r="AD302" s="135" t="n"/>
      <c r="AE302" s="135" t="n"/>
      <c r="AF302" s="135" t="n"/>
      <c r="AG302" s="135" t="n"/>
      <c r="AH302" s="135" t="n"/>
      <c r="AI302" s="135" t="n"/>
      <c r="AJ302" s="135" t="n"/>
      <c r="AK302" s="135" t="n"/>
      <c r="AL302" s="135" t="n"/>
      <c r="AM302" s="135" t="n"/>
      <c r="AN302" s="135" t="n"/>
      <c r="AO302" s="135" t="n"/>
      <c r="AP302" s="135" t="n"/>
      <c r="AQ302" s="135" t="n"/>
      <c r="AR302" s="135" t="n"/>
      <c r="AS302" s="135" t="n"/>
      <c r="AT302" s="135" t="n"/>
      <c r="AU302" s="135" t="n"/>
      <c r="AV302" s="135" t="n"/>
      <c r="AW302" s="135" t="n"/>
      <c r="AX302" s="135" t="n"/>
      <c r="AY302" s="135" t="n"/>
      <c r="AZ302" s="135" t="n"/>
      <c r="BA302" s="135" t="n"/>
      <c r="BB302" s="135" t="n"/>
      <c r="BC302" s="135" t="n"/>
      <c r="BD302" s="135" t="n"/>
      <c r="BE302" s="135" t="n"/>
      <c r="BF302" s="135" t="n"/>
      <c r="BG302" s="135" t="n"/>
      <c r="BH302" s="135" t="n"/>
      <c r="BI302" s="135" t="n"/>
      <c r="BJ302" s="135" t="n"/>
      <c r="BK302" s="135" t="n"/>
      <c r="BL302" s="135" t="n"/>
      <c r="BM302" s="135" t="n"/>
      <c r="BN302" s="135" t="n"/>
      <c r="BO302" s="135" t="n"/>
      <c r="BP302" s="135" t="n"/>
      <c r="BQ302" s="135" t="n"/>
      <c r="BR302" s="135" t="n"/>
      <c r="BS302" s="135" t="n"/>
      <c r="BT302" s="135" t="n"/>
      <c r="BU302" s="135" t="n"/>
      <c r="BV302" s="135" t="n"/>
      <c r="BW302" s="135" t="n"/>
      <c r="BX302" s="135" t="n"/>
      <c r="BY302" s="135" t="n"/>
      <c r="BZ302" s="135" t="n"/>
      <c r="CA302" s="135" t="n"/>
      <c r="CB302" s="135" t="n"/>
      <c r="CC302" s="135" t="n"/>
      <c r="CD302" s="135" t="n"/>
      <c r="CE302" s="135" t="n"/>
      <c r="CF302" s="135" t="n"/>
      <c r="CG302" s="135" t="n"/>
      <c r="CH302" s="135" t="n"/>
      <c r="CI302" s="135" t="n"/>
      <c r="CJ302" s="135" t="n"/>
      <c r="CK302" s="135" t="n"/>
      <c r="CL302" s="135" t="n"/>
      <c r="CM302" s="135" t="n"/>
      <c r="CN302" s="135" t="n"/>
      <c r="CO302" s="135" t="n"/>
      <c r="CP302" s="135" t="n"/>
      <c r="CQ302" s="135" t="n"/>
      <c r="CR302" s="135" t="n"/>
      <c r="CU302" s="36" t="n"/>
      <c r="CV302" s="36" t="n"/>
      <c r="CW302" s="36" t="n"/>
      <c r="CX302" s="36" t="n"/>
      <c r="CY302" s="36" t="n"/>
      <c r="CZ302" s="36" t="n"/>
      <c r="DA302" s="36" t="n"/>
      <c r="DB302" s="36" t="n"/>
      <c r="DC302" s="36" t="n"/>
      <c r="DD302" s="36" t="n"/>
      <c r="DE302" s="36" t="n"/>
      <c r="DF302" s="36" t="n"/>
      <c r="DG302" s="36" t="n"/>
      <c r="DH302" s="36" t="n"/>
      <c r="DI302" s="36" t="n"/>
      <c r="DJ302" s="36" t="n"/>
      <c r="DK302" s="36" t="n"/>
      <c r="DL302" s="36" t="n"/>
      <c r="DM302" s="36" t="n"/>
      <c r="DN302" s="36" t="n"/>
      <c r="DO302" s="36" t="n"/>
      <c r="DP302" s="36" t="n"/>
      <c r="DQ302" s="36" t="n"/>
      <c r="DR302" s="36" t="n"/>
      <c r="DS302" s="36" t="n"/>
      <c r="DT302" s="36" t="n"/>
      <c r="DU302" s="36" t="n"/>
      <c r="DV302" s="36" t="n"/>
      <c r="DW302" s="36" t="n"/>
      <c r="DX302" s="36" t="n"/>
      <c r="DY302" s="36" t="n"/>
      <c r="DZ302" s="36" t="n"/>
      <c r="EA302" s="36" t="n"/>
      <c r="EB302" s="36" t="n"/>
      <c r="EC302" s="36" t="n"/>
      <c r="ED302" s="36" t="n"/>
      <c r="EE302" s="36" t="n"/>
      <c r="EF302" s="36" t="n"/>
      <c r="EG302" s="36" t="n"/>
      <c r="EH302" s="36" t="n"/>
      <c r="EI302" s="36" t="n"/>
      <c r="EJ302" s="36" t="n"/>
      <c r="EK302" s="36" t="n"/>
      <c r="EL302" s="36" t="n"/>
      <c r="EM302" s="36" t="n"/>
      <c r="EN302" s="36" t="n"/>
    </row>
    <row r="303">
      <c r="A303" s="36" t="n"/>
      <c r="B303" s="36" t="n"/>
      <c r="C303" s="144" t="n"/>
      <c r="D303" s="144" t="n"/>
      <c r="E303" s="135" t="n"/>
      <c r="F303" s="135" t="n"/>
      <c r="G303" s="135" t="n"/>
      <c r="H303" s="135" t="n"/>
      <c r="I303" s="135" t="n"/>
      <c r="J303" s="135" t="n"/>
      <c r="K303" s="135" t="n"/>
      <c r="L303" s="135" t="n"/>
      <c r="M303" s="135" t="n"/>
      <c r="N303" s="135" t="n"/>
      <c r="O303" s="135" t="n"/>
      <c r="P303" s="135" t="n"/>
      <c r="Q303" s="135" t="n"/>
      <c r="R303" s="135" t="n"/>
      <c r="S303" s="135" t="n"/>
      <c r="T303" s="135" t="n"/>
      <c r="U303" s="135" t="n"/>
      <c r="V303" s="135" t="n"/>
      <c r="W303" s="135" t="n"/>
      <c r="X303" s="135" t="n"/>
      <c r="Y303" s="135" t="n"/>
      <c r="Z303" s="135" t="n"/>
      <c r="AA303" s="135" t="n"/>
      <c r="AB303" s="135" t="n"/>
      <c r="AC303" s="135" t="n"/>
      <c r="AD303" s="135" t="n"/>
      <c r="AE303" s="135" t="n"/>
      <c r="AF303" s="135" t="n"/>
      <c r="AG303" s="135" t="n"/>
      <c r="AH303" s="135" t="n"/>
      <c r="AI303" s="135" t="n"/>
      <c r="AJ303" s="135" t="n"/>
      <c r="AK303" s="135" t="n"/>
      <c r="AL303" s="135" t="n"/>
      <c r="AM303" s="135" t="n"/>
      <c r="AN303" s="135" t="n"/>
      <c r="AO303" s="135" t="n"/>
      <c r="AP303" s="135" t="n"/>
      <c r="AQ303" s="135" t="n"/>
      <c r="AR303" s="135" t="n"/>
      <c r="AS303" s="135" t="n"/>
      <c r="AT303" s="135" t="n"/>
      <c r="AU303" s="135" t="n"/>
      <c r="AV303" s="135" t="n"/>
      <c r="AW303" s="135" t="n"/>
      <c r="AX303" s="135" t="n"/>
      <c r="AY303" s="135" t="n"/>
      <c r="AZ303" s="135" t="n"/>
      <c r="BA303" s="135" t="n"/>
      <c r="BB303" s="135" t="n"/>
      <c r="BC303" s="135" t="n"/>
      <c r="BD303" s="135" t="n"/>
      <c r="BE303" s="135" t="n"/>
      <c r="BF303" s="135" t="n"/>
      <c r="BG303" s="135" t="n"/>
      <c r="BH303" s="135" t="n"/>
      <c r="BI303" s="135" t="n"/>
      <c r="BJ303" s="135" t="n"/>
      <c r="BK303" s="135" t="n"/>
      <c r="BL303" s="135" t="n"/>
      <c r="BM303" s="135" t="n"/>
      <c r="BN303" s="135" t="n"/>
      <c r="BO303" s="135" t="n"/>
      <c r="BP303" s="135" t="n"/>
      <c r="BQ303" s="135" t="n"/>
      <c r="BR303" s="135" t="n"/>
      <c r="BS303" s="135" t="n"/>
      <c r="BT303" s="135" t="n"/>
      <c r="BU303" s="135" t="n"/>
      <c r="BV303" s="135" t="n"/>
      <c r="BW303" s="135" t="n"/>
      <c r="BX303" s="135" t="n"/>
      <c r="BY303" s="135" t="n"/>
      <c r="BZ303" s="135" t="n"/>
      <c r="CA303" s="135" t="n"/>
      <c r="CB303" s="135" t="n"/>
      <c r="CC303" s="135" t="n"/>
      <c r="CD303" s="135" t="n"/>
      <c r="CE303" s="135" t="n"/>
      <c r="CF303" s="135" t="n"/>
      <c r="CG303" s="135" t="n"/>
      <c r="CH303" s="135" t="n"/>
      <c r="CI303" s="135" t="n"/>
      <c r="CJ303" s="135" t="n"/>
      <c r="CK303" s="135" t="n"/>
      <c r="CL303" s="135" t="n"/>
      <c r="CM303" s="135" t="n"/>
      <c r="CN303" s="135" t="n"/>
      <c r="CO303" s="135" t="n"/>
      <c r="CP303" s="135" t="n"/>
      <c r="CQ303" s="135" t="n"/>
      <c r="CR303" s="135" t="n"/>
      <c r="CU303" s="36" t="n"/>
      <c r="CV303" s="36" t="n"/>
      <c r="CW303" s="36" t="n"/>
      <c r="CX303" s="36" t="n"/>
      <c r="CY303" s="36" t="n"/>
      <c r="CZ303" s="36" t="n"/>
      <c r="DA303" s="36" t="n"/>
      <c r="DB303" s="36" t="n"/>
      <c r="DC303" s="36" t="n"/>
      <c r="DD303" s="36" t="n"/>
      <c r="DE303" s="36" t="n"/>
      <c r="DF303" s="36" t="n"/>
      <c r="DG303" s="36" t="n"/>
      <c r="DH303" s="36" t="n"/>
      <c r="DI303" s="36" t="n"/>
      <c r="DJ303" s="36" t="n"/>
      <c r="DK303" s="36" t="n"/>
      <c r="DL303" s="36" t="n"/>
      <c r="DM303" s="36" t="n"/>
      <c r="DN303" s="36" t="n"/>
      <c r="DO303" s="36" t="n"/>
      <c r="DP303" s="36" t="n"/>
      <c r="DQ303" s="36" t="n"/>
      <c r="DR303" s="36" t="n"/>
      <c r="DS303" s="36" t="n"/>
      <c r="DT303" s="36" t="n"/>
      <c r="DU303" s="36" t="n"/>
      <c r="DV303" s="36" t="n"/>
      <c r="DW303" s="36" t="n"/>
      <c r="DX303" s="36" t="n"/>
      <c r="DY303" s="36" t="n"/>
      <c r="DZ303" s="36" t="n"/>
      <c r="EA303" s="36" t="n"/>
      <c r="EB303" s="36" t="n"/>
      <c r="EC303" s="36" t="n"/>
      <c r="ED303" s="36" t="n"/>
      <c r="EE303" s="36" t="n"/>
      <c r="EF303" s="36" t="n"/>
      <c r="EG303" s="36" t="n"/>
      <c r="EH303" s="36" t="n"/>
      <c r="EI303" s="36" t="n"/>
      <c r="EJ303" s="36" t="n"/>
      <c r="EK303" s="36" t="n"/>
      <c r="EL303" s="36" t="n"/>
      <c r="EM303" s="36" t="n"/>
      <c r="EN303" s="36" t="n"/>
    </row>
    <row r="304">
      <c r="A304" s="36" t="n"/>
      <c r="B304" s="36" t="n"/>
      <c r="C304" s="144" t="n"/>
      <c r="D304" s="144" t="n"/>
      <c r="E304" s="135" t="n"/>
      <c r="F304" s="135" t="n"/>
      <c r="G304" s="135" t="n"/>
      <c r="H304" s="135" t="n"/>
      <c r="I304" s="135" t="n"/>
      <c r="J304" s="135" t="n"/>
      <c r="K304" s="135" t="n"/>
      <c r="L304" s="135" t="n"/>
      <c r="M304" s="135" t="n"/>
      <c r="N304" s="135" t="n"/>
      <c r="O304" s="135" t="n"/>
      <c r="P304" s="135" t="n"/>
      <c r="Q304" s="135" t="n"/>
      <c r="R304" s="135" t="n"/>
      <c r="S304" s="135" t="n"/>
      <c r="T304" s="135" t="n"/>
      <c r="U304" s="135" t="n"/>
      <c r="V304" s="135" t="n"/>
      <c r="W304" s="135" t="n"/>
      <c r="X304" s="135" t="n"/>
      <c r="Y304" s="135" t="n"/>
      <c r="Z304" s="135" t="n"/>
      <c r="AA304" s="135" t="n"/>
      <c r="AB304" s="135" t="n"/>
      <c r="AC304" s="135" t="n"/>
      <c r="AD304" s="135" t="n"/>
      <c r="AE304" s="135" t="n"/>
      <c r="AF304" s="135" t="n"/>
      <c r="AG304" s="135" t="n"/>
      <c r="AH304" s="135" t="n"/>
      <c r="AI304" s="135" t="n"/>
      <c r="AJ304" s="135" t="n"/>
      <c r="AK304" s="135" t="n"/>
      <c r="AL304" s="135" t="n"/>
      <c r="AM304" s="135" t="n"/>
      <c r="AN304" s="135" t="n"/>
      <c r="AO304" s="135" t="n"/>
      <c r="AP304" s="135" t="n"/>
      <c r="AQ304" s="135" t="n"/>
      <c r="AR304" s="135" t="n"/>
      <c r="AS304" s="135" t="n"/>
      <c r="AT304" s="135" t="n"/>
      <c r="AU304" s="135" t="n"/>
      <c r="AV304" s="135" t="n"/>
      <c r="AW304" s="135" t="n"/>
      <c r="AX304" s="135" t="n"/>
      <c r="AY304" s="135" t="n"/>
      <c r="AZ304" s="135" t="n"/>
      <c r="BA304" s="135" t="n"/>
      <c r="BB304" s="135" t="n"/>
      <c r="BC304" s="135" t="n"/>
      <c r="BD304" s="135" t="n"/>
      <c r="BE304" s="135" t="n"/>
      <c r="BF304" s="135" t="n"/>
      <c r="BG304" s="135" t="n"/>
      <c r="BH304" s="135" t="n"/>
      <c r="BI304" s="135" t="n"/>
      <c r="BJ304" s="135" t="n"/>
      <c r="BK304" s="135" t="n"/>
      <c r="BL304" s="135" t="n"/>
      <c r="BM304" s="135" t="n"/>
      <c r="BN304" s="135" t="n"/>
      <c r="BO304" s="135" t="n"/>
      <c r="BP304" s="135" t="n"/>
      <c r="BQ304" s="135" t="n"/>
      <c r="BR304" s="135" t="n"/>
      <c r="BS304" s="135" t="n"/>
      <c r="BT304" s="135" t="n"/>
      <c r="BU304" s="135" t="n"/>
      <c r="BV304" s="135" t="n"/>
      <c r="BW304" s="135" t="n"/>
      <c r="BX304" s="135" t="n"/>
      <c r="BY304" s="135" t="n"/>
      <c r="BZ304" s="135" t="n"/>
      <c r="CA304" s="135" t="n"/>
      <c r="CB304" s="135" t="n"/>
      <c r="CC304" s="135" t="n"/>
      <c r="CD304" s="135" t="n"/>
      <c r="CE304" s="135" t="n"/>
      <c r="CF304" s="135" t="n"/>
      <c r="CG304" s="135" t="n"/>
      <c r="CH304" s="135" t="n"/>
      <c r="CI304" s="135" t="n"/>
      <c r="CJ304" s="135" t="n"/>
      <c r="CK304" s="135" t="n"/>
      <c r="CL304" s="135" t="n"/>
      <c r="CM304" s="135" t="n"/>
      <c r="CN304" s="135" t="n"/>
      <c r="CO304" s="135" t="n"/>
      <c r="CP304" s="135" t="n"/>
      <c r="CQ304" s="135" t="n"/>
      <c r="CR304" s="135" t="n"/>
      <c r="CU304" s="36" t="n"/>
      <c r="CV304" s="36" t="n"/>
      <c r="CW304" s="36" t="n"/>
      <c r="CX304" s="36" t="n"/>
      <c r="CY304" s="36" t="n"/>
      <c r="CZ304" s="36" t="n"/>
      <c r="DA304" s="36" t="n"/>
      <c r="DB304" s="36" t="n"/>
      <c r="DC304" s="36" t="n"/>
      <c r="DD304" s="36" t="n"/>
      <c r="DE304" s="36" t="n"/>
      <c r="DF304" s="36" t="n"/>
      <c r="DG304" s="36" t="n"/>
      <c r="DH304" s="36" t="n"/>
      <c r="DI304" s="36" t="n"/>
      <c r="DJ304" s="36" t="n"/>
      <c r="DK304" s="36" t="n"/>
      <c r="DL304" s="36" t="n"/>
      <c r="DM304" s="36" t="n"/>
      <c r="DN304" s="36" t="n"/>
      <c r="DO304" s="36" t="n"/>
      <c r="DP304" s="36" t="n"/>
      <c r="DQ304" s="36" t="n"/>
      <c r="DR304" s="36" t="n"/>
      <c r="DS304" s="36" t="n"/>
      <c r="DT304" s="36" t="n"/>
      <c r="DU304" s="36" t="n"/>
      <c r="DV304" s="36" t="n"/>
      <c r="DW304" s="36" t="n"/>
      <c r="DX304" s="36" t="n"/>
      <c r="DY304" s="36" t="n"/>
      <c r="DZ304" s="36" t="n"/>
      <c r="EA304" s="36" t="n"/>
      <c r="EB304" s="36" t="n"/>
      <c r="EC304" s="36" t="n"/>
      <c r="ED304" s="36" t="n"/>
      <c r="EE304" s="36" t="n"/>
      <c r="EF304" s="36" t="n"/>
      <c r="EG304" s="36" t="n"/>
      <c r="EH304" s="36" t="n"/>
      <c r="EI304" s="36" t="n"/>
      <c r="EJ304" s="36" t="n"/>
      <c r="EK304" s="36" t="n"/>
      <c r="EL304" s="36" t="n"/>
      <c r="EM304" s="36" t="n"/>
      <c r="EN304" s="36" t="n"/>
    </row>
    <row r="305">
      <c r="A305" s="36" t="n"/>
      <c r="B305" s="36" t="n"/>
      <c r="C305" s="144" t="n"/>
      <c r="D305" s="144" t="n"/>
      <c r="E305" s="135" t="n"/>
      <c r="F305" s="135" t="n"/>
      <c r="G305" s="135" t="n"/>
      <c r="H305" s="135" t="n"/>
      <c r="I305" s="135" t="n"/>
      <c r="J305" s="135" t="n"/>
      <c r="K305" s="135" t="n"/>
      <c r="L305" s="135" t="n"/>
      <c r="M305" s="135" t="n"/>
      <c r="N305" s="135" t="n"/>
      <c r="O305" s="135" t="n"/>
      <c r="P305" s="135" t="n"/>
      <c r="Q305" s="135" t="n"/>
      <c r="R305" s="135" t="n"/>
      <c r="S305" s="135" t="n"/>
      <c r="T305" s="135" t="n"/>
      <c r="U305" s="135" t="n"/>
      <c r="V305" s="135" t="n"/>
      <c r="W305" s="135" t="n"/>
      <c r="X305" s="135" t="n"/>
      <c r="Y305" s="135" t="n"/>
      <c r="Z305" s="135" t="n"/>
      <c r="AA305" s="135" t="n"/>
      <c r="AB305" s="135" t="n"/>
      <c r="AC305" s="135" t="n"/>
      <c r="AD305" s="135" t="n"/>
      <c r="AE305" s="135" t="n"/>
      <c r="AF305" s="135" t="n"/>
      <c r="AG305" s="135" t="n"/>
      <c r="AH305" s="135" t="n"/>
      <c r="AI305" s="135" t="n"/>
      <c r="AJ305" s="135" t="n"/>
      <c r="AK305" s="135" t="n"/>
      <c r="AL305" s="135" t="n"/>
      <c r="AM305" s="135" t="n"/>
      <c r="AN305" s="135" t="n"/>
      <c r="AO305" s="135" t="n"/>
      <c r="AP305" s="135" t="n"/>
      <c r="AQ305" s="135" t="n"/>
      <c r="AR305" s="135" t="n"/>
      <c r="AS305" s="135" t="n"/>
      <c r="AT305" s="135" t="n"/>
      <c r="AU305" s="135" t="n"/>
      <c r="AV305" s="135" t="n"/>
      <c r="AW305" s="135" t="n"/>
      <c r="AX305" s="135" t="n"/>
      <c r="AY305" s="135" t="n"/>
      <c r="AZ305" s="135" t="n"/>
      <c r="BA305" s="135" t="n"/>
      <c r="BB305" s="135" t="n"/>
      <c r="BC305" s="135" t="n"/>
      <c r="BD305" s="135" t="n"/>
      <c r="BE305" s="135" t="n"/>
      <c r="BF305" s="135" t="n"/>
      <c r="BG305" s="135" t="n"/>
      <c r="BH305" s="135" t="n"/>
      <c r="BI305" s="135" t="n"/>
      <c r="BJ305" s="135" t="n"/>
      <c r="BK305" s="135" t="n"/>
      <c r="BL305" s="135" t="n"/>
      <c r="BM305" s="135" t="n"/>
      <c r="BN305" s="135" t="n"/>
      <c r="BO305" s="135" t="n"/>
      <c r="BP305" s="135" t="n"/>
      <c r="BQ305" s="135" t="n"/>
      <c r="BR305" s="135" t="n"/>
      <c r="BS305" s="135" t="n"/>
      <c r="BT305" s="135" t="n"/>
      <c r="BU305" s="135" t="n"/>
      <c r="BV305" s="135" t="n"/>
      <c r="BW305" s="135" t="n"/>
      <c r="BX305" s="135" t="n"/>
      <c r="BY305" s="135" t="n"/>
      <c r="BZ305" s="135" t="n"/>
      <c r="CA305" s="135" t="n"/>
      <c r="CB305" s="135" t="n"/>
      <c r="CC305" s="135" t="n"/>
      <c r="CD305" s="135" t="n"/>
      <c r="CE305" s="135" t="n"/>
      <c r="CF305" s="135" t="n"/>
      <c r="CG305" s="135" t="n"/>
      <c r="CH305" s="135" t="n"/>
      <c r="CI305" s="135" t="n"/>
      <c r="CJ305" s="135" t="n"/>
      <c r="CK305" s="135" t="n"/>
      <c r="CL305" s="135" t="n"/>
      <c r="CM305" s="135" t="n"/>
      <c r="CN305" s="135" t="n"/>
      <c r="CO305" s="135" t="n"/>
      <c r="CP305" s="135" t="n"/>
      <c r="CQ305" s="135" t="n"/>
      <c r="CR305" s="135" t="n"/>
      <c r="CU305" s="36" t="n"/>
      <c r="CV305" s="36" t="n"/>
      <c r="CW305" s="36" t="n"/>
      <c r="CX305" s="36" t="n"/>
      <c r="CY305" s="36" t="n"/>
      <c r="CZ305" s="36" t="n"/>
      <c r="DA305" s="36" t="n"/>
      <c r="DB305" s="36" t="n"/>
      <c r="DC305" s="36" t="n"/>
      <c r="DD305" s="36" t="n"/>
      <c r="DE305" s="36" t="n"/>
      <c r="DF305" s="36" t="n"/>
      <c r="DG305" s="36" t="n"/>
      <c r="DH305" s="36" t="n"/>
      <c r="DI305" s="36" t="n"/>
      <c r="DJ305" s="36" t="n"/>
      <c r="DK305" s="36" t="n"/>
      <c r="DL305" s="36" t="n"/>
      <c r="DM305" s="36" t="n"/>
      <c r="DN305" s="36" t="n"/>
      <c r="DO305" s="36" t="n"/>
      <c r="DP305" s="36" t="n"/>
      <c r="DQ305" s="36" t="n"/>
      <c r="DR305" s="36" t="n"/>
      <c r="DS305" s="36" t="n"/>
      <c r="DT305" s="36" t="n"/>
      <c r="DU305" s="36" t="n"/>
      <c r="DV305" s="36" t="n"/>
      <c r="DW305" s="36" t="n"/>
      <c r="DX305" s="36" t="n"/>
      <c r="DY305" s="36" t="n"/>
      <c r="DZ305" s="36" t="n"/>
      <c r="EA305" s="36" t="n"/>
      <c r="EB305" s="36" t="n"/>
      <c r="EC305" s="36" t="n"/>
      <c r="ED305" s="36" t="n"/>
      <c r="EE305" s="36" t="n"/>
      <c r="EF305" s="36" t="n"/>
      <c r="EG305" s="36" t="n"/>
      <c r="EH305" s="36" t="n"/>
      <c r="EI305" s="36" t="n"/>
      <c r="EJ305" s="36" t="n"/>
      <c r="EK305" s="36" t="n"/>
      <c r="EL305" s="36" t="n"/>
      <c r="EM305" s="36" t="n"/>
      <c r="EN305" s="36" t="n"/>
    </row>
    <row r="306">
      <c r="A306" s="36" t="n"/>
      <c r="B306" s="36" t="n"/>
      <c r="C306" s="144" t="n"/>
      <c r="D306" s="144" t="n"/>
      <c r="E306" s="135" t="n"/>
      <c r="F306" s="135" t="n"/>
      <c r="G306" s="135" t="n"/>
      <c r="H306" s="135" t="n"/>
      <c r="I306" s="135" t="n"/>
      <c r="J306" s="135" t="n"/>
      <c r="K306" s="135" t="n"/>
      <c r="L306" s="135" t="n"/>
      <c r="M306" s="135" t="n"/>
      <c r="N306" s="135" t="n"/>
      <c r="O306" s="135" t="n"/>
      <c r="P306" s="135" t="n"/>
      <c r="Q306" s="135" t="n"/>
      <c r="R306" s="135" t="n"/>
      <c r="S306" s="135" t="n"/>
      <c r="T306" s="135" t="n"/>
      <c r="U306" s="135" t="n"/>
      <c r="V306" s="135" t="n"/>
      <c r="W306" s="135" t="n"/>
      <c r="X306" s="135" t="n"/>
      <c r="Y306" s="135" t="n"/>
      <c r="Z306" s="135" t="n"/>
      <c r="AA306" s="135" t="n"/>
      <c r="AB306" s="135" t="n"/>
      <c r="AC306" s="135" t="n"/>
      <c r="AD306" s="135" t="n"/>
      <c r="AE306" s="135" t="n"/>
      <c r="AF306" s="135" t="n"/>
      <c r="AG306" s="135" t="n"/>
      <c r="AH306" s="135" t="n"/>
      <c r="AI306" s="135" t="n"/>
      <c r="AJ306" s="135" t="n"/>
      <c r="AK306" s="135" t="n"/>
      <c r="AL306" s="135" t="n"/>
      <c r="AM306" s="135" t="n"/>
      <c r="AN306" s="135" t="n"/>
      <c r="AO306" s="135" t="n"/>
      <c r="AP306" s="135" t="n"/>
      <c r="AQ306" s="135" t="n"/>
      <c r="AR306" s="135" t="n"/>
      <c r="AS306" s="135" t="n"/>
      <c r="AT306" s="135" t="n"/>
      <c r="AU306" s="135" t="n"/>
      <c r="AV306" s="135" t="n"/>
      <c r="AW306" s="135" t="n"/>
      <c r="AX306" s="135" t="n"/>
      <c r="AY306" s="135" t="n"/>
      <c r="AZ306" s="135" t="n"/>
      <c r="BA306" s="135" t="n"/>
      <c r="BB306" s="135" t="n"/>
      <c r="BC306" s="135" t="n"/>
      <c r="BD306" s="135" t="n"/>
      <c r="BE306" s="135" t="n"/>
      <c r="BF306" s="135" t="n"/>
      <c r="BG306" s="135" t="n"/>
      <c r="BH306" s="135" t="n"/>
      <c r="BI306" s="135" t="n"/>
      <c r="BJ306" s="135" t="n"/>
      <c r="BK306" s="135" t="n"/>
      <c r="BL306" s="135" t="n"/>
      <c r="BM306" s="135" t="n"/>
      <c r="BN306" s="135" t="n"/>
      <c r="BO306" s="135" t="n"/>
      <c r="BP306" s="135" t="n"/>
      <c r="BQ306" s="135" t="n"/>
      <c r="BR306" s="135" t="n"/>
      <c r="BS306" s="135" t="n"/>
      <c r="BT306" s="135" t="n"/>
      <c r="BU306" s="135" t="n"/>
      <c r="BV306" s="135" t="n"/>
      <c r="BW306" s="135" t="n"/>
      <c r="BX306" s="135" t="n"/>
      <c r="BY306" s="135" t="n"/>
      <c r="BZ306" s="135" t="n"/>
      <c r="CA306" s="135" t="n"/>
      <c r="CB306" s="135" t="n"/>
      <c r="CC306" s="135" t="n"/>
      <c r="CD306" s="135" t="n"/>
      <c r="CE306" s="135" t="n"/>
      <c r="CF306" s="135" t="n"/>
      <c r="CG306" s="135" t="n"/>
      <c r="CH306" s="135" t="n"/>
      <c r="CI306" s="135" t="n"/>
      <c r="CJ306" s="135" t="n"/>
      <c r="CK306" s="135" t="n"/>
      <c r="CL306" s="135" t="n"/>
      <c r="CM306" s="135" t="n"/>
      <c r="CN306" s="135" t="n"/>
      <c r="CO306" s="135" t="n"/>
      <c r="CP306" s="135" t="n"/>
      <c r="CQ306" s="135" t="n"/>
      <c r="CR306" s="135" t="n"/>
      <c r="CU306" s="36" t="n"/>
      <c r="CV306" s="36" t="n"/>
      <c r="CW306" s="36" t="n"/>
      <c r="CX306" s="36" t="n"/>
      <c r="CY306" s="36" t="n"/>
      <c r="CZ306" s="36" t="n"/>
      <c r="DA306" s="36" t="n"/>
      <c r="DB306" s="36" t="n"/>
      <c r="DC306" s="36" t="n"/>
      <c r="DD306" s="36" t="n"/>
      <c r="DE306" s="36" t="n"/>
      <c r="DF306" s="36" t="n"/>
      <c r="DG306" s="36" t="n"/>
      <c r="DH306" s="36" t="n"/>
      <c r="DI306" s="36" t="n"/>
      <c r="DJ306" s="36" t="n"/>
      <c r="DK306" s="36" t="n"/>
      <c r="DL306" s="36" t="n"/>
      <c r="DM306" s="36" t="n"/>
      <c r="DN306" s="36" t="n"/>
      <c r="DO306" s="36" t="n"/>
      <c r="DP306" s="36" t="n"/>
      <c r="DQ306" s="36" t="n"/>
      <c r="DR306" s="36" t="n"/>
      <c r="DS306" s="36" t="n"/>
      <c r="DT306" s="36" t="n"/>
      <c r="DU306" s="36" t="n"/>
      <c r="DV306" s="36" t="n"/>
      <c r="DW306" s="36" t="n"/>
      <c r="DX306" s="36" t="n"/>
      <c r="DY306" s="36" t="n"/>
      <c r="DZ306" s="36" t="n"/>
      <c r="EA306" s="36" t="n"/>
      <c r="EB306" s="36" t="n"/>
      <c r="EC306" s="36" t="n"/>
      <c r="ED306" s="36" t="n"/>
      <c r="EE306" s="36" t="n"/>
      <c r="EF306" s="36" t="n"/>
      <c r="EG306" s="36" t="n"/>
      <c r="EH306" s="36" t="n"/>
      <c r="EI306" s="36" t="n"/>
      <c r="EJ306" s="36" t="n"/>
      <c r="EK306" s="36" t="n"/>
      <c r="EL306" s="36" t="n"/>
      <c r="EM306" s="36" t="n"/>
      <c r="EN306" s="36" t="n"/>
    </row>
    <row r="307">
      <c r="A307" s="36" t="n"/>
      <c r="B307" s="36" t="n"/>
      <c r="C307" s="144" t="n"/>
      <c r="D307" s="144" t="n"/>
      <c r="E307" s="135" t="n"/>
      <c r="F307" s="135" t="n"/>
      <c r="G307" s="135" t="n"/>
      <c r="H307" s="135" t="n"/>
      <c r="I307" s="135" t="n"/>
      <c r="J307" s="135" t="n"/>
      <c r="K307" s="135" t="n"/>
      <c r="L307" s="135" t="n"/>
      <c r="M307" s="135" t="n"/>
      <c r="N307" s="135" t="n"/>
      <c r="O307" s="135" t="n"/>
      <c r="P307" s="135" t="n"/>
      <c r="Q307" s="135" t="n"/>
      <c r="R307" s="135" t="n"/>
      <c r="S307" s="135" t="n"/>
      <c r="T307" s="135" t="n"/>
      <c r="U307" s="135" t="n"/>
      <c r="V307" s="135" t="n"/>
      <c r="W307" s="135" t="n"/>
      <c r="X307" s="135" t="n"/>
      <c r="Y307" s="135" t="n"/>
      <c r="Z307" s="135" t="n"/>
      <c r="AA307" s="135" t="n"/>
      <c r="AB307" s="135" t="n"/>
      <c r="AC307" s="135" t="n"/>
      <c r="AD307" s="135" t="n"/>
      <c r="AE307" s="135" t="n"/>
      <c r="AF307" s="135" t="n"/>
      <c r="AG307" s="135" t="n"/>
      <c r="AH307" s="135" t="n"/>
      <c r="AI307" s="135" t="n"/>
      <c r="AJ307" s="135" t="n"/>
      <c r="AK307" s="135" t="n"/>
      <c r="AL307" s="135" t="n"/>
      <c r="AM307" s="135" t="n"/>
      <c r="AN307" s="135" t="n"/>
      <c r="AO307" s="135" t="n"/>
      <c r="AP307" s="135" t="n"/>
      <c r="AQ307" s="135" t="n"/>
      <c r="AR307" s="135" t="n"/>
      <c r="AS307" s="135" t="n"/>
      <c r="AT307" s="135" t="n"/>
      <c r="AU307" s="135" t="n"/>
      <c r="AV307" s="135" t="n"/>
      <c r="AW307" s="135" t="n"/>
      <c r="AX307" s="135" t="n"/>
      <c r="AY307" s="135" t="n"/>
      <c r="AZ307" s="135" t="n"/>
      <c r="BA307" s="135" t="n"/>
      <c r="BB307" s="135" t="n"/>
      <c r="BC307" s="135" t="n"/>
      <c r="BD307" s="135" t="n"/>
      <c r="BE307" s="135" t="n"/>
      <c r="BF307" s="135" t="n"/>
      <c r="BG307" s="135" t="n"/>
      <c r="BH307" s="135" t="n"/>
      <c r="BI307" s="135" t="n"/>
      <c r="BJ307" s="135" t="n"/>
      <c r="BK307" s="135" t="n"/>
      <c r="BL307" s="135" t="n"/>
      <c r="BM307" s="135" t="n"/>
      <c r="BN307" s="135" t="n"/>
      <c r="BO307" s="135" t="n"/>
      <c r="BP307" s="135" t="n"/>
      <c r="BQ307" s="135" t="n"/>
      <c r="BR307" s="135" t="n"/>
      <c r="BS307" s="135" t="n"/>
      <c r="BT307" s="135" t="n"/>
      <c r="BU307" s="135" t="n"/>
      <c r="BV307" s="135" t="n"/>
      <c r="BW307" s="135" t="n"/>
      <c r="BX307" s="135" t="n"/>
      <c r="BY307" s="135" t="n"/>
      <c r="BZ307" s="135" t="n"/>
      <c r="CA307" s="135" t="n"/>
      <c r="CB307" s="135" t="n"/>
      <c r="CC307" s="135" t="n"/>
      <c r="CD307" s="135" t="n"/>
      <c r="CE307" s="135" t="n"/>
      <c r="CF307" s="135" t="n"/>
      <c r="CG307" s="135" t="n"/>
      <c r="CH307" s="135" t="n"/>
      <c r="CI307" s="135" t="n"/>
      <c r="CJ307" s="135" t="n"/>
      <c r="CK307" s="135" t="n"/>
      <c r="CL307" s="135" t="n"/>
      <c r="CM307" s="135" t="n"/>
      <c r="CN307" s="135" t="n"/>
      <c r="CO307" s="135" t="n"/>
      <c r="CP307" s="135" t="n"/>
      <c r="CQ307" s="135" t="n"/>
      <c r="CR307" s="135" t="n"/>
      <c r="CU307" s="36" t="n"/>
      <c r="CV307" s="36" t="n"/>
      <c r="CW307" s="36" t="n"/>
      <c r="CX307" s="36" t="n"/>
      <c r="CY307" s="36" t="n"/>
      <c r="CZ307" s="36" t="n"/>
      <c r="DA307" s="36" t="n"/>
      <c r="DB307" s="36" t="n"/>
      <c r="DC307" s="36" t="n"/>
      <c r="DD307" s="36" t="n"/>
      <c r="DE307" s="36" t="n"/>
      <c r="DF307" s="36" t="n"/>
      <c r="DG307" s="36" t="n"/>
      <c r="DH307" s="36" t="n"/>
      <c r="DI307" s="36" t="n"/>
      <c r="DJ307" s="36" t="n"/>
      <c r="DK307" s="36" t="n"/>
      <c r="DL307" s="36" t="n"/>
      <c r="DM307" s="36" t="n"/>
      <c r="DN307" s="36" t="n"/>
      <c r="DO307" s="36" t="n"/>
      <c r="DP307" s="36" t="n"/>
      <c r="DQ307" s="36" t="n"/>
      <c r="DR307" s="36" t="n"/>
      <c r="DS307" s="36" t="n"/>
      <c r="DT307" s="36" t="n"/>
      <c r="DU307" s="36" t="n"/>
      <c r="DV307" s="36" t="n"/>
      <c r="DW307" s="36" t="n"/>
      <c r="DX307" s="36" t="n"/>
      <c r="DY307" s="36" t="n"/>
      <c r="DZ307" s="36" t="n"/>
      <c r="EA307" s="36" t="n"/>
      <c r="EB307" s="36" t="n"/>
      <c r="EC307" s="36" t="n"/>
      <c r="ED307" s="36" t="n"/>
      <c r="EE307" s="36" t="n"/>
      <c r="EF307" s="36" t="n"/>
      <c r="EG307" s="36" t="n"/>
      <c r="EH307" s="36" t="n"/>
      <c r="EI307" s="36" t="n"/>
      <c r="EJ307" s="36" t="n"/>
      <c r="EK307" s="36" t="n"/>
      <c r="EL307" s="36" t="n"/>
      <c r="EM307" s="36" t="n"/>
      <c r="EN307" s="36" t="n"/>
    </row>
    <row r="308">
      <c r="A308" s="36" t="n"/>
      <c r="B308" s="36" t="n"/>
      <c r="C308" s="144" t="n"/>
      <c r="D308" s="144" t="n"/>
      <c r="E308" s="135" t="n"/>
      <c r="F308" s="135" t="n"/>
      <c r="G308" s="135" t="n"/>
      <c r="H308" s="135" t="n"/>
      <c r="I308" s="135" t="n"/>
      <c r="J308" s="135" t="n"/>
      <c r="K308" s="135" t="n"/>
      <c r="L308" s="135" t="n"/>
      <c r="M308" s="135" t="n"/>
      <c r="N308" s="135" t="n"/>
      <c r="O308" s="135" t="n"/>
      <c r="P308" s="135" t="n"/>
      <c r="Q308" s="135" t="n"/>
      <c r="R308" s="135" t="n"/>
      <c r="S308" s="135" t="n"/>
      <c r="T308" s="135" t="n"/>
      <c r="U308" s="135" t="n"/>
      <c r="V308" s="135" t="n"/>
      <c r="W308" s="135" t="n"/>
      <c r="X308" s="135" t="n"/>
      <c r="Y308" s="135" t="n"/>
      <c r="Z308" s="135" t="n"/>
      <c r="AA308" s="135" t="n"/>
      <c r="AB308" s="135" t="n"/>
      <c r="AC308" s="135" t="n"/>
      <c r="AD308" s="135" t="n"/>
      <c r="AE308" s="135" t="n"/>
      <c r="AF308" s="135" t="n"/>
      <c r="AG308" s="135" t="n"/>
      <c r="AH308" s="135" t="n"/>
      <c r="AI308" s="135" t="n"/>
      <c r="AJ308" s="135" t="n"/>
      <c r="AK308" s="135" t="n"/>
      <c r="AL308" s="135" t="n"/>
      <c r="AM308" s="135" t="n"/>
      <c r="AN308" s="135" t="n"/>
      <c r="AO308" s="135" t="n"/>
      <c r="AP308" s="135" t="n"/>
      <c r="AQ308" s="135" t="n"/>
      <c r="AR308" s="135" t="n"/>
      <c r="AS308" s="135" t="n"/>
      <c r="AT308" s="135" t="n"/>
      <c r="AU308" s="135" t="n"/>
      <c r="AV308" s="135" t="n"/>
      <c r="AW308" s="135" t="n"/>
      <c r="AX308" s="135" t="n"/>
      <c r="AY308" s="135" t="n"/>
      <c r="AZ308" s="135" t="n"/>
      <c r="BA308" s="135" t="n"/>
      <c r="BB308" s="135" t="n"/>
      <c r="BC308" s="135" t="n"/>
      <c r="BD308" s="135" t="n"/>
      <c r="BE308" s="135" t="n"/>
      <c r="BF308" s="135" t="n"/>
      <c r="BG308" s="135" t="n"/>
      <c r="BH308" s="135" t="n"/>
      <c r="BI308" s="135" t="n"/>
      <c r="BJ308" s="135" t="n"/>
      <c r="BK308" s="135" t="n"/>
      <c r="BL308" s="135" t="n"/>
      <c r="BM308" s="135" t="n"/>
      <c r="BN308" s="135" t="n"/>
      <c r="BO308" s="135" t="n"/>
      <c r="BP308" s="135" t="n"/>
      <c r="BQ308" s="135" t="n"/>
      <c r="BR308" s="135" t="n"/>
      <c r="BS308" s="135" t="n"/>
      <c r="BT308" s="135" t="n"/>
      <c r="BU308" s="135" t="n"/>
      <c r="BV308" s="135" t="n"/>
      <c r="BW308" s="135" t="n"/>
      <c r="BX308" s="135" t="n"/>
      <c r="BY308" s="135" t="n"/>
      <c r="BZ308" s="135" t="n"/>
      <c r="CA308" s="135" t="n"/>
      <c r="CB308" s="135" t="n"/>
      <c r="CC308" s="135" t="n"/>
      <c r="CD308" s="135" t="n"/>
      <c r="CE308" s="135" t="n"/>
      <c r="CF308" s="135" t="n"/>
      <c r="CG308" s="135" t="n"/>
      <c r="CH308" s="135" t="n"/>
      <c r="CI308" s="135" t="n"/>
      <c r="CJ308" s="135" t="n"/>
      <c r="CK308" s="135" t="n"/>
      <c r="CL308" s="135" t="n"/>
      <c r="CM308" s="135" t="n"/>
      <c r="CN308" s="135" t="n"/>
      <c r="CO308" s="135" t="n"/>
      <c r="CP308" s="135" t="n"/>
      <c r="CQ308" s="135" t="n"/>
      <c r="CR308" s="135" t="n"/>
      <c r="CU308" s="36" t="n"/>
      <c r="CV308" s="36" t="n"/>
      <c r="CW308" s="36" t="n"/>
      <c r="CX308" s="36" t="n"/>
      <c r="CY308" s="36" t="n"/>
      <c r="CZ308" s="36" t="n"/>
      <c r="DA308" s="36" t="n"/>
      <c r="DB308" s="36" t="n"/>
      <c r="DC308" s="36" t="n"/>
      <c r="DD308" s="36" t="n"/>
      <c r="DE308" s="36" t="n"/>
      <c r="DF308" s="36" t="n"/>
      <c r="DG308" s="36" t="n"/>
      <c r="DH308" s="36" t="n"/>
      <c r="DI308" s="36" t="n"/>
      <c r="DJ308" s="36" t="n"/>
      <c r="DK308" s="36" t="n"/>
      <c r="DL308" s="36" t="n"/>
      <c r="DM308" s="36" t="n"/>
      <c r="DN308" s="36" t="n"/>
      <c r="DO308" s="36" t="n"/>
      <c r="DP308" s="36" t="n"/>
      <c r="DQ308" s="36" t="n"/>
      <c r="DR308" s="36" t="n"/>
      <c r="DS308" s="36" t="n"/>
      <c r="DT308" s="36" t="n"/>
      <c r="DU308" s="36" t="n"/>
      <c r="DV308" s="36" t="n"/>
      <c r="DW308" s="36" t="n"/>
      <c r="DX308" s="36" t="n"/>
      <c r="DY308" s="36" t="n"/>
      <c r="DZ308" s="36" t="n"/>
      <c r="EA308" s="36" t="n"/>
      <c r="EB308" s="36" t="n"/>
      <c r="EC308" s="36" t="n"/>
      <c r="ED308" s="36" t="n"/>
      <c r="EE308" s="36" t="n"/>
      <c r="EF308" s="36" t="n"/>
      <c r="EG308" s="36" t="n"/>
      <c r="EH308" s="36" t="n"/>
      <c r="EI308" s="36" t="n"/>
      <c r="EJ308" s="36" t="n"/>
      <c r="EK308" s="36" t="n"/>
      <c r="EL308" s="36" t="n"/>
      <c r="EM308" s="36" t="n"/>
      <c r="EN308" s="36" t="n"/>
    </row>
    <row r="309">
      <c r="A309" s="36" t="n"/>
      <c r="B309" s="36" t="n"/>
      <c r="C309" s="144" t="n"/>
      <c r="D309" s="144" t="n"/>
      <c r="E309" s="135" t="n"/>
      <c r="F309" s="135" t="n"/>
      <c r="G309" s="135" t="n"/>
      <c r="H309" s="135" t="n"/>
      <c r="I309" s="135" t="n"/>
      <c r="J309" s="135" t="n"/>
      <c r="K309" s="135" t="n"/>
      <c r="L309" s="135" t="n"/>
      <c r="M309" s="135" t="n"/>
      <c r="N309" s="135" t="n"/>
      <c r="O309" s="135" t="n"/>
      <c r="P309" s="135" t="n"/>
      <c r="Q309" s="135" t="n"/>
      <c r="R309" s="135" t="n"/>
      <c r="S309" s="135" t="n"/>
      <c r="T309" s="135" t="n"/>
      <c r="U309" s="135" t="n"/>
      <c r="V309" s="135" t="n"/>
      <c r="W309" s="135" t="n"/>
      <c r="X309" s="135" t="n"/>
      <c r="Y309" s="135" t="n"/>
      <c r="Z309" s="135" t="n"/>
      <c r="AA309" s="135" t="n"/>
      <c r="AB309" s="135" t="n"/>
      <c r="AC309" s="135" t="n"/>
      <c r="AD309" s="135" t="n"/>
      <c r="AE309" s="135" t="n"/>
      <c r="AF309" s="135" t="n"/>
      <c r="AG309" s="135" t="n"/>
      <c r="AH309" s="135" t="n"/>
      <c r="AI309" s="135" t="n"/>
      <c r="AJ309" s="135" t="n"/>
      <c r="AK309" s="135" t="n"/>
      <c r="AL309" s="135" t="n"/>
      <c r="AM309" s="135" t="n"/>
      <c r="AN309" s="135" t="n"/>
      <c r="AO309" s="135" t="n"/>
      <c r="AP309" s="135" t="n"/>
      <c r="AQ309" s="135" t="n"/>
      <c r="AR309" s="135" t="n"/>
      <c r="AS309" s="135" t="n"/>
      <c r="AT309" s="135" t="n"/>
      <c r="AU309" s="135" t="n"/>
      <c r="AV309" s="135" t="n"/>
      <c r="AW309" s="135" t="n"/>
      <c r="AX309" s="135" t="n"/>
      <c r="AY309" s="135" t="n"/>
      <c r="AZ309" s="135" t="n"/>
      <c r="BA309" s="135" t="n"/>
      <c r="BB309" s="135" t="n"/>
      <c r="BC309" s="135" t="n"/>
      <c r="BD309" s="135" t="n"/>
      <c r="BE309" s="135" t="n"/>
      <c r="BF309" s="135" t="n"/>
      <c r="BG309" s="135" t="n"/>
      <c r="BH309" s="135" t="n"/>
      <c r="BI309" s="135" t="n"/>
      <c r="BJ309" s="135" t="n"/>
      <c r="BK309" s="135" t="n"/>
      <c r="BL309" s="135" t="n"/>
      <c r="BM309" s="135" t="n"/>
      <c r="BN309" s="135" t="n"/>
      <c r="BO309" s="135" t="n"/>
      <c r="BP309" s="135" t="n"/>
      <c r="BQ309" s="135" t="n"/>
      <c r="BR309" s="135" t="n"/>
      <c r="BS309" s="135" t="n"/>
      <c r="BT309" s="135" t="n"/>
      <c r="BU309" s="135" t="n"/>
      <c r="BV309" s="135" t="n"/>
      <c r="BW309" s="135" t="n"/>
      <c r="BX309" s="135" t="n"/>
      <c r="BY309" s="135" t="n"/>
      <c r="BZ309" s="135" t="n"/>
      <c r="CA309" s="135" t="n"/>
      <c r="CB309" s="135" t="n"/>
      <c r="CC309" s="135" t="n"/>
      <c r="CD309" s="135" t="n"/>
      <c r="CE309" s="135" t="n"/>
      <c r="CF309" s="135" t="n"/>
      <c r="CG309" s="135" t="n"/>
      <c r="CH309" s="135" t="n"/>
      <c r="CI309" s="135" t="n"/>
      <c r="CJ309" s="135" t="n"/>
      <c r="CK309" s="135" t="n"/>
      <c r="CL309" s="135" t="n"/>
      <c r="CM309" s="135" t="n"/>
      <c r="CN309" s="135" t="n"/>
      <c r="CO309" s="135" t="n"/>
      <c r="CP309" s="135" t="n"/>
      <c r="CQ309" s="135" t="n"/>
      <c r="CR309" s="135" t="n"/>
      <c r="CU309" s="36" t="n"/>
      <c r="CV309" s="36" t="n"/>
      <c r="CW309" s="36" t="n"/>
      <c r="CX309" s="36" t="n"/>
      <c r="CY309" s="36" t="n"/>
      <c r="CZ309" s="36" t="n"/>
      <c r="DA309" s="36" t="n"/>
      <c r="DB309" s="36" t="n"/>
      <c r="DC309" s="36" t="n"/>
      <c r="DD309" s="36" t="n"/>
      <c r="DE309" s="36" t="n"/>
      <c r="DF309" s="36" t="n"/>
      <c r="DG309" s="36" t="n"/>
      <c r="DH309" s="36" t="n"/>
      <c r="DI309" s="36" t="n"/>
      <c r="DJ309" s="36" t="n"/>
      <c r="DK309" s="36" t="n"/>
      <c r="DL309" s="36" t="n"/>
      <c r="DM309" s="36" t="n"/>
      <c r="DN309" s="36" t="n"/>
      <c r="DO309" s="36" t="n"/>
      <c r="DP309" s="36" t="n"/>
      <c r="DQ309" s="36" t="n"/>
      <c r="DR309" s="36" t="n"/>
      <c r="DS309" s="36" t="n"/>
      <c r="DT309" s="36" t="n"/>
      <c r="DU309" s="36" t="n"/>
      <c r="DV309" s="36" t="n"/>
      <c r="DW309" s="36" t="n"/>
      <c r="DX309" s="36" t="n"/>
      <c r="DY309" s="36" t="n"/>
      <c r="DZ309" s="36" t="n"/>
      <c r="EA309" s="36" t="n"/>
      <c r="EB309" s="36" t="n"/>
      <c r="EC309" s="36" t="n"/>
      <c r="ED309" s="36" t="n"/>
      <c r="EE309" s="36" t="n"/>
      <c r="EF309" s="36" t="n"/>
      <c r="EG309" s="36" t="n"/>
      <c r="EH309" s="36" t="n"/>
      <c r="EI309" s="36" t="n"/>
      <c r="EJ309" s="36" t="n"/>
      <c r="EK309" s="36" t="n"/>
      <c r="EL309" s="36" t="n"/>
      <c r="EM309" s="36" t="n"/>
      <c r="EN309" s="36" t="n"/>
    </row>
    <row r="310">
      <c r="A310" s="36" t="n"/>
      <c r="B310" s="36" t="n"/>
      <c r="C310" s="144" t="n"/>
      <c r="D310" s="144" t="n"/>
      <c r="E310" s="135" t="n"/>
      <c r="F310" s="135" t="n"/>
      <c r="G310" s="135" t="n"/>
      <c r="H310" s="135" t="n"/>
      <c r="I310" s="135" t="n"/>
      <c r="J310" s="135" t="n"/>
      <c r="K310" s="135" t="n"/>
      <c r="L310" s="135" t="n"/>
      <c r="M310" s="135" t="n"/>
      <c r="N310" s="135" t="n"/>
      <c r="O310" s="135" t="n"/>
      <c r="P310" s="135" t="n"/>
      <c r="Q310" s="135" t="n"/>
      <c r="R310" s="135" t="n"/>
      <c r="S310" s="135" t="n"/>
      <c r="T310" s="135" t="n"/>
      <c r="U310" s="135" t="n"/>
      <c r="V310" s="135" t="n"/>
      <c r="W310" s="135" t="n"/>
      <c r="X310" s="135" t="n"/>
      <c r="Y310" s="135" t="n"/>
      <c r="Z310" s="135" t="n"/>
      <c r="AA310" s="135" t="n"/>
      <c r="AB310" s="135" t="n"/>
      <c r="AC310" s="135" t="n"/>
      <c r="AD310" s="135" t="n"/>
      <c r="AE310" s="135" t="n"/>
      <c r="AF310" s="135" t="n"/>
      <c r="AG310" s="135" t="n"/>
      <c r="AH310" s="135" t="n"/>
      <c r="AI310" s="135" t="n"/>
      <c r="AJ310" s="135" t="n"/>
      <c r="AK310" s="135" t="n"/>
      <c r="AL310" s="135" t="n"/>
      <c r="AM310" s="135" t="n"/>
      <c r="AN310" s="135" t="n"/>
      <c r="AO310" s="135" t="n"/>
      <c r="AP310" s="135" t="n"/>
      <c r="AQ310" s="135" t="n"/>
      <c r="AR310" s="135" t="n"/>
      <c r="AS310" s="135" t="n"/>
      <c r="AT310" s="135" t="n"/>
      <c r="AU310" s="135" t="n"/>
      <c r="AV310" s="135" t="n"/>
      <c r="AW310" s="135" t="n"/>
      <c r="AX310" s="135" t="n"/>
      <c r="AY310" s="135" t="n"/>
      <c r="AZ310" s="135" t="n"/>
      <c r="BA310" s="135" t="n"/>
      <c r="BB310" s="135" t="n"/>
      <c r="BC310" s="135" t="n"/>
      <c r="BD310" s="135" t="n"/>
      <c r="BE310" s="135" t="n"/>
      <c r="BF310" s="135" t="n"/>
      <c r="BG310" s="135" t="n"/>
      <c r="BH310" s="135" t="n"/>
      <c r="BI310" s="135" t="n"/>
      <c r="BJ310" s="135" t="n"/>
      <c r="BK310" s="135" t="n"/>
      <c r="BL310" s="135" t="n"/>
      <c r="BM310" s="135" t="n"/>
      <c r="BN310" s="135" t="n"/>
      <c r="BO310" s="135" t="n"/>
      <c r="BP310" s="135" t="n"/>
      <c r="BQ310" s="135" t="n"/>
      <c r="BR310" s="135" t="n"/>
      <c r="BS310" s="135" t="n"/>
      <c r="BT310" s="135" t="n"/>
      <c r="BU310" s="135" t="n"/>
      <c r="BV310" s="135" t="n"/>
      <c r="BW310" s="135" t="n"/>
      <c r="BX310" s="135" t="n"/>
      <c r="BY310" s="135" t="n"/>
      <c r="BZ310" s="135" t="n"/>
      <c r="CA310" s="135" t="n"/>
      <c r="CB310" s="135" t="n"/>
      <c r="CC310" s="135" t="n"/>
      <c r="CD310" s="135" t="n"/>
      <c r="CE310" s="135" t="n"/>
      <c r="CF310" s="135" t="n"/>
      <c r="CG310" s="135" t="n"/>
      <c r="CH310" s="135" t="n"/>
      <c r="CI310" s="135" t="n"/>
      <c r="CJ310" s="135" t="n"/>
      <c r="CK310" s="135" t="n"/>
      <c r="CL310" s="135" t="n"/>
      <c r="CM310" s="135" t="n"/>
      <c r="CN310" s="135" t="n"/>
      <c r="CO310" s="135" t="n"/>
      <c r="CP310" s="135" t="n"/>
      <c r="CQ310" s="135" t="n"/>
      <c r="CR310" s="135" t="n"/>
      <c r="CU310" s="36" t="n"/>
      <c r="CV310" s="36" t="n"/>
      <c r="CW310" s="36" t="n"/>
      <c r="CX310" s="36" t="n"/>
      <c r="CY310" s="36" t="n"/>
      <c r="CZ310" s="36" t="n"/>
      <c r="DA310" s="36" t="n"/>
      <c r="DB310" s="36" t="n"/>
      <c r="DC310" s="36" t="n"/>
      <c r="DD310" s="36" t="n"/>
      <c r="DE310" s="36" t="n"/>
      <c r="DF310" s="36" t="n"/>
      <c r="DG310" s="36" t="n"/>
      <c r="DH310" s="36" t="n"/>
      <c r="DI310" s="36" t="n"/>
      <c r="DJ310" s="36" t="n"/>
      <c r="DK310" s="36" t="n"/>
      <c r="DL310" s="36" t="n"/>
      <c r="DM310" s="36" t="n"/>
      <c r="DN310" s="36" t="n"/>
      <c r="DO310" s="36" t="n"/>
      <c r="DP310" s="36" t="n"/>
      <c r="DQ310" s="36" t="n"/>
      <c r="DR310" s="36" t="n"/>
      <c r="DS310" s="36" t="n"/>
      <c r="DT310" s="36" t="n"/>
      <c r="DU310" s="36" t="n"/>
      <c r="DV310" s="36" t="n"/>
      <c r="DW310" s="36" t="n"/>
      <c r="DX310" s="36" t="n"/>
      <c r="DY310" s="36" t="n"/>
      <c r="DZ310" s="36" t="n"/>
      <c r="EA310" s="36" t="n"/>
      <c r="EB310" s="36" t="n"/>
      <c r="EC310" s="36" t="n"/>
      <c r="ED310" s="36" t="n"/>
      <c r="EE310" s="36" t="n"/>
      <c r="EF310" s="36" t="n"/>
      <c r="EG310" s="36" t="n"/>
      <c r="EH310" s="36" t="n"/>
      <c r="EI310" s="36" t="n"/>
      <c r="EJ310" s="36" t="n"/>
      <c r="EK310" s="36" t="n"/>
      <c r="EL310" s="36" t="n"/>
      <c r="EM310" s="36" t="n"/>
      <c r="EN310" s="36" t="n"/>
    </row>
    <row r="311">
      <c r="A311" s="36" t="n"/>
      <c r="B311" s="36" t="n"/>
      <c r="C311" s="144" t="n"/>
      <c r="D311" s="144" t="n"/>
      <c r="E311" s="135" t="n"/>
      <c r="F311" s="135" t="n"/>
      <c r="G311" s="135" t="n"/>
      <c r="H311" s="135" t="n"/>
      <c r="I311" s="135" t="n"/>
      <c r="J311" s="135" t="n"/>
      <c r="K311" s="135" t="n"/>
      <c r="L311" s="135" t="n"/>
      <c r="M311" s="135" t="n"/>
      <c r="N311" s="135" t="n"/>
      <c r="O311" s="135" t="n"/>
      <c r="P311" s="135" t="n"/>
      <c r="Q311" s="135" t="n"/>
      <c r="R311" s="135" t="n"/>
      <c r="S311" s="135" t="n"/>
      <c r="T311" s="135" t="n"/>
      <c r="U311" s="135" t="n"/>
      <c r="V311" s="135" t="n"/>
      <c r="W311" s="135" t="n"/>
      <c r="X311" s="135" t="n"/>
      <c r="Y311" s="135" t="n"/>
      <c r="Z311" s="135" t="n"/>
      <c r="AA311" s="135" t="n"/>
      <c r="AB311" s="135" t="n"/>
      <c r="AC311" s="135" t="n"/>
      <c r="AD311" s="135" t="n"/>
      <c r="AE311" s="135" t="n"/>
      <c r="AF311" s="135" t="n"/>
      <c r="AG311" s="135" t="n"/>
      <c r="AH311" s="135" t="n"/>
      <c r="AI311" s="135" t="n"/>
      <c r="AJ311" s="135" t="n"/>
      <c r="AK311" s="135" t="n"/>
      <c r="AL311" s="135" t="n"/>
      <c r="AM311" s="135" t="n"/>
      <c r="AN311" s="135" t="n"/>
      <c r="AO311" s="135" t="n"/>
      <c r="AP311" s="135" t="n"/>
      <c r="AQ311" s="135" t="n"/>
      <c r="AR311" s="135" t="n"/>
      <c r="AS311" s="135" t="n"/>
      <c r="AT311" s="135" t="n"/>
      <c r="AU311" s="135" t="n"/>
      <c r="AV311" s="135" t="n"/>
      <c r="AW311" s="135" t="n"/>
      <c r="AX311" s="135" t="n"/>
      <c r="AY311" s="135" t="n"/>
      <c r="AZ311" s="135" t="n"/>
      <c r="BA311" s="135" t="n"/>
      <c r="BB311" s="135" t="n"/>
      <c r="BC311" s="135" t="n"/>
      <c r="BD311" s="135" t="n"/>
      <c r="BE311" s="135" t="n"/>
      <c r="BF311" s="135" t="n"/>
      <c r="BG311" s="135" t="n"/>
      <c r="BH311" s="135" t="n"/>
      <c r="BI311" s="135" t="n"/>
      <c r="BJ311" s="135" t="n"/>
      <c r="BK311" s="135" t="n"/>
      <c r="BL311" s="135" t="n"/>
      <c r="BM311" s="135" t="n"/>
      <c r="BN311" s="135" t="n"/>
      <c r="BO311" s="135" t="n"/>
      <c r="BP311" s="135" t="n"/>
      <c r="BQ311" s="135" t="n"/>
      <c r="BR311" s="135" t="n"/>
      <c r="BS311" s="135" t="n"/>
      <c r="BT311" s="135" t="n"/>
      <c r="BU311" s="135" t="n"/>
      <c r="BV311" s="135" t="n"/>
      <c r="BW311" s="135" t="n"/>
      <c r="BX311" s="135" t="n"/>
      <c r="BY311" s="135" t="n"/>
      <c r="BZ311" s="135" t="n"/>
      <c r="CA311" s="135" t="n"/>
      <c r="CB311" s="135" t="n"/>
      <c r="CC311" s="135" t="n"/>
      <c r="CD311" s="135" t="n"/>
      <c r="CE311" s="135" t="n"/>
      <c r="CF311" s="135" t="n"/>
      <c r="CG311" s="135" t="n"/>
      <c r="CH311" s="135" t="n"/>
      <c r="CI311" s="135" t="n"/>
      <c r="CJ311" s="135" t="n"/>
      <c r="CK311" s="135" t="n"/>
      <c r="CL311" s="135" t="n"/>
      <c r="CM311" s="135" t="n"/>
      <c r="CN311" s="135" t="n"/>
      <c r="CO311" s="135" t="n"/>
      <c r="CP311" s="135" t="n"/>
      <c r="CQ311" s="135" t="n"/>
      <c r="CR311" s="135" t="n"/>
      <c r="CU311" s="36" t="n"/>
      <c r="CV311" s="36" t="n"/>
      <c r="CW311" s="36" t="n"/>
      <c r="CX311" s="36" t="n"/>
      <c r="CY311" s="36" t="n"/>
      <c r="CZ311" s="36" t="n"/>
      <c r="DA311" s="36" t="n"/>
      <c r="DB311" s="36" t="n"/>
      <c r="DC311" s="36" t="n"/>
      <c r="DD311" s="36" t="n"/>
      <c r="DE311" s="36" t="n"/>
      <c r="DF311" s="36" t="n"/>
      <c r="DG311" s="36" t="n"/>
      <c r="DH311" s="36" t="n"/>
      <c r="DI311" s="36" t="n"/>
      <c r="DJ311" s="36" t="n"/>
      <c r="DK311" s="36" t="n"/>
      <c r="DL311" s="36" t="n"/>
      <c r="DM311" s="36" t="n"/>
      <c r="DN311" s="36" t="n"/>
      <c r="DO311" s="36" t="n"/>
      <c r="DP311" s="36" t="n"/>
      <c r="DQ311" s="36" t="n"/>
      <c r="DR311" s="36" t="n"/>
      <c r="DS311" s="36" t="n"/>
      <c r="DT311" s="36" t="n"/>
      <c r="DU311" s="36" t="n"/>
      <c r="DV311" s="36" t="n"/>
      <c r="DW311" s="36" t="n"/>
      <c r="DX311" s="36" t="n"/>
      <c r="DY311" s="36" t="n"/>
      <c r="DZ311" s="36" t="n"/>
      <c r="EA311" s="36" t="n"/>
      <c r="EB311" s="36" t="n"/>
      <c r="EC311" s="36" t="n"/>
      <c r="ED311" s="36" t="n"/>
      <c r="EE311" s="36" t="n"/>
      <c r="EF311" s="36" t="n"/>
      <c r="EG311" s="36" t="n"/>
      <c r="EH311" s="36" t="n"/>
      <c r="EI311" s="36" t="n"/>
      <c r="EJ311" s="36" t="n"/>
      <c r="EK311" s="36" t="n"/>
      <c r="EL311" s="36" t="n"/>
      <c r="EM311" s="36" t="n"/>
      <c r="EN311" s="36" t="n"/>
    </row>
    <row r="312">
      <c r="A312" s="36" t="n"/>
      <c r="B312" s="36" t="n"/>
      <c r="C312" s="144" t="n"/>
      <c r="D312" s="144" t="n"/>
      <c r="E312" s="135" t="n"/>
      <c r="F312" s="135" t="n"/>
      <c r="G312" s="135" t="n"/>
      <c r="H312" s="135" t="n"/>
      <c r="I312" s="135" t="n"/>
      <c r="J312" s="135" t="n"/>
      <c r="K312" s="135" t="n"/>
      <c r="L312" s="135" t="n"/>
      <c r="M312" s="135" t="n"/>
      <c r="N312" s="135" t="n"/>
      <c r="O312" s="135" t="n"/>
      <c r="P312" s="135" t="n"/>
      <c r="Q312" s="135" t="n"/>
      <c r="R312" s="135" t="n"/>
      <c r="S312" s="135" t="n"/>
      <c r="T312" s="135" t="n"/>
      <c r="U312" s="135" t="n"/>
      <c r="V312" s="135" t="n"/>
      <c r="W312" s="135" t="n"/>
      <c r="X312" s="135" t="n"/>
      <c r="Y312" s="135" t="n"/>
      <c r="Z312" s="135" t="n"/>
      <c r="AA312" s="135" t="n"/>
      <c r="AB312" s="135" t="n"/>
      <c r="AC312" s="135" t="n"/>
      <c r="AD312" s="135" t="n"/>
      <c r="AE312" s="135" t="n"/>
      <c r="AF312" s="135" t="n"/>
      <c r="AG312" s="135" t="n"/>
      <c r="AH312" s="135" t="n"/>
      <c r="AI312" s="135" t="n"/>
      <c r="AJ312" s="135" t="n"/>
      <c r="AK312" s="135" t="n"/>
      <c r="AL312" s="135" t="n"/>
      <c r="AM312" s="135" t="n"/>
      <c r="AN312" s="135" t="n"/>
      <c r="AO312" s="135" t="n"/>
      <c r="AP312" s="135" t="n"/>
      <c r="AQ312" s="135" t="n"/>
      <c r="AR312" s="135" t="n"/>
      <c r="AS312" s="135" t="n"/>
      <c r="AT312" s="135" t="n"/>
      <c r="AU312" s="135" t="n"/>
      <c r="AV312" s="135" t="n"/>
      <c r="AW312" s="135" t="n"/>
      <c r="AX312" s="135" t="n"/>
      <c r="AY312" s="135" t="n"/>
      <c r="AZ312" s="135" t="n"/>
      <c r="BA312" s="135" t="n"/>
      <c r="BB312" s="135" t="n"/>
      <c r="BC312" s="135" t="n"/>
      <c r="BD312" s="135" t="n"/>
      <c r="BE312" s="135" t="n"/>
      <c r="BF312" s="135" t="n"/>
      <c r="BG312" s="135" t="n"/>
      <c r="BH312" s="135" t="n"/>
      <c r="BI312" s="135" t="n"/>
      <c r="BJ312" s="135" t="n"/>
      <c r="BK312" s="135" t="n"/>
      <c r="BL312" s="135" t="n"/>
      <c r="BM312" s="135" t="n"/>
      <c r="BN312" s="135" t="n"/>
      <c r="BO312" s="135" t="n"/>
      <c r="BP312" s="135" t="n"/>
      <c r="BQ312" s="135" t="n"/>
      <c r="BR312" s="135" t="n"/>
      <c r="BS312" s="135" t="n"/>
      <c r="BT312" s="135" t="n"/>
      <c r="BU312" s="135" t="n"/>
      <c r="BV312" s="135" t="n"/>
      <c r="BW312" s="135" t="n"/>
      <c r="BX312" s="135" t="n"/>
      <c r="BY312" s="135" t="n"/>
      <c r="BZ312" s="135" t="n"/>
      <c r="CA312" s="135" t="n"/>
      <c r="CB312" s="135" t="n"/>
      <c r="CC312" s="135" t="n"/>
      <c r="CD312" s="135" t="n"/>
      <c r="CE312" s="135" t="n"/>
      <c r="CF312" s="135" t="n"/>
      <c r="CG312" s="135" t="n"/>
      <c r="CH312" s="135" t="n"/>
      <c r="CI312" s="135" t="n"/>
      <c r="CJ312" s="135" t="n"/>
      <c r="CK312" s="135" t="n"/>
      <c r="CL312" s="135" t="n"/>
      <c r="CM312" s="135" t="n"/>
      <c r="CN312" s="135" t="n"/>
      <c r="CO312" s="135" t="n"/>
      <c r="CP312" s="135" t="n"/>
      <c r="CQ312" s="135" t="n"/>
      <c r="CR312" s="135" t="n"/>
      <c r="CU312" s="36" t="n"/>
      <c r="CV312" s="36" t="n"/>
      <c r="CW312" s="36" t="n"/>
      <c r="CX312" s="36" t="n"/>
      <c r="CY312" s="36" t="n"/>
      <c r="CZ312" s="36" t="n"/>
      <c r="DA312" s="36" t="n"/>
      <c r="DB312" s="36" t="n"/>
      <c r="DC312" s="36" t="n"/>
      <c r="DD312" s="36" t="n"/>
      <c r="DE312" s="36" t="n"/>
      <c r="DF312" s="36" t="n"/>
      <c r="DG312" s="36" t="n"/>
      <c r="DH312" s="36" t="n"/>
      <c r="DI312" s="36" t="n"/>
      <c r="DJ312" s="36" t="n"/>
      <c r="DK312" s="36" t="n"/>
      <c r="DL312" s="36" t="n"/>
      <c r="DM312" s="36" t="n"/>
      <c r="DN312" s="36" t="n"/>
      <c r="DO312" s="36" t="n"/>
      <c r="DP312" s="36" t="n"/>
      <c r="DQ312" s="36" t="n"/>
      <c r="DR312" s="36" t="n"/>
      <c r="DS312" s="36" t="n"/>
      <c r="DT312" s="36" t="n"/>
      <c r="DU312" s="36" t="n"/>
      <c r="DV312" s="36" t="n"/>
      <c r="DW312" s="36" t="n"/>
      <c r="DX312" s="36" t="n"/>
      <c r="DY312" s="36" t="n"/>
      <c r="DZ312" s="36" t="n"/>
      <c r="EA312" s="36" t="n"/>
      <c r="EB312" s="36" t="n"/>
      <c r="EC312" s="36" t="n"/>
      <c r="ED312" s="36" t="n"/>
      <c r="EE312" s="36" t="n"/>
      <c r="EF312" s="36" t="n"/>
      <c r="EG312" s="36" t="n"/>
      <c r="EH312" s="36" t="n"/>
      <c r="EI312" s="36" t="n"/>
      <c r="EJ312" s="36" t="n"/>
      <c r="EK312" s="36" t="n"/>
      <c r="EL312" s="36" t="n"/>
      <c r="EM312" s="36" t="n"/>
      <c r="EN312" s="36" t="n"/>
    </row>
    <row r="313">
      <c r="A313" s="36" t="n"/>
      <c r="B313" s="36" t="n"/>
      <c r="C313" s="144" t="n"/>
      <c r="D313" s="144" t="n"/>
      <c r="E313" s="135" t="n"/>
      <c r="F313" s="135" t="n"/>
      <c r="G313" s="135" t="n"/>
      <c r="H313" s="135" t="n"/>
      <c r="I313" s="135" t="n"/>
      <c r="J313" s="135" t="n"/>
      <c r="K313" s="135" t="n"/>
      <c r="L313" s="135" t="n"/>
      <c r="M313" s="135" t="n"/>
      <c r="N313" s="135" t="n"/>
      <c r="O313" s="135" t="n"/>
      <c r="P313" s="135" t="n"/>
      <c r="Q313" s="135" t="n"/>
      <c r="R313" s="135" t="n"/>
      <c r="S313" s="135" t="n"/>
      <c r="T313" s="135" t="n"/>
      <c r="U313" s="135" t="n"/>
      <c r="V313" s="135" t="n"/>
      <c r="W313" s="135" t="n"/>
      <c r="X313" s="135" t="n"/>
      <c r="Y313" s="135" t="n"/>
      <c r="Z313" s="135" t="n"/>
      <c r="AA313" s="135" t="n"/>
      <c r="AB313" s="135" t="n"/>
      <c r="AC313" s="135" t="n"/>
      <c r="AD313" s="135" t="n"/>
      <c r="AE313" s="135" t="n"/>
      <c r="AF313" s="135" t="n"/>
      <c r="AG313" s="135" t="n"/>
      <c r="AH313" s="135" t="n"/>
      <c r="AI313" s="135" t="n"/>
      <c r="AJ313" s="135" t="n"/>
      <c r="AK313" s="135" t="n"/>
      <c r="AL313" s="135" t="n"/>
      <c r="AM313" s="135" t="n"/>
      <c r="AN313" s="135" t="n"/>
      <c r="AO313" s="135" t="n"/>
      <c r="AP313" s="135" t="n"/>
      <c r="AQ313" s="135" t="n"/>
      <c r="AR313" s="135" t="n"/>
      <c r="AS313" s="135" t="n"/>
      <c r="AT313" s="135" t="n"/>
      <c r="AU313" s="135" t="n"/>
      <c r="AV313" s="135" t="n"/>
      <c r="AW313" s="135" t="n"/>
      <c r="AX313" s="135" t="n"/>
      <c r="AY313" s="135" t="n"/>
      <c r="AZ313" s="135" t="n"/>
      <c r="BA313" s="135" t="n"/>
      <c r="BB313" s="135" t="n"/>
      <c r="BC313" s="135" t="n"/>
      <c r="BD313" s="135" t="n"/>
      <c r="BE313" s="135" t="n"/>
      <c r="BF313" s="135" t="n"/>
      <c r="BG313" s="135" t="n"/>
      <c r="BH313" s="135" t="n"/>
      <c r="BI313" s="135" t="n"/>
      <c r="BJ313" s="135" t="n"/>
      <c r="BK313" s="135" t="n"/>
      <c r="BL313" s="135" t="n"/>
      <c r="BM313" s="135" t="n"/>
      <c r="BN313" s="135" t="n"/>
      <c r="BO313" s="135" t="n"/>
      <c r="BP313" s="135" t="n"/>
      <c r="BQ313" s="135" t="n"/>
      <c r="BR313" s="135" t="n"/>
      <c r="BS313" s="135" t="n"/>
      <c r="BT313" s="135" t="n"/>
      <c r="BU313" s="135" t="n"/>
      <c r="BV313" s="135" t="n"/>
      <c r="BW313" s="135" t="n"/>
      <c r="BX313" s="135" t="n"/>
      <c r="BY313" s="135" t="n"/>
      <c r="BZ313" s="135" t="n"/>
      <c r="CA313" s="135" t="n"/>
      <c r="CB313" s="135" t="n"/>
      <c r="CC313" s="135" t="n"/>
      <c r="CD313" s="135" t="n"/>
      <c r="CE313" s="135" t="n"/>
      <c r="CF313" s="135" t="n"/>
      <c r="CG313" s="135" t="n"/>
      <c r="CH313" s="135" t="n"/>
      <c r="CI313" s="135" t="n"/>
      <c r="CJ313" s="135" t="n"/>
      <c r="CK313" s="135" t="n"/>
      <c r="CL313" s="135" t="n"/>
      <c r="CM313" s="135" t="n"/>
      <c r="CN313" s="135" t="n"/>
      <c r="CO313" s="135" t="n"/>
      <c r="CP313" s="135" t="n"/>
      <c r="CQ313" s="135" t="n"/>
      <c r="CR313" s="135" t="n"/>
      <c r="CU313" s="36" t="n"/>
      <c r="CV313" s="36" t="n"/>
      <c r="CW313" s="36" t="n"/>
      <c r="CX313" s="36" t="n"/>
      <c r="CY313" s="36" t="n"/>
      <c r="CZ313" s="36" t="n"/>
      <c r="DA313" s="36" t="n"/>
      <c r="DB313" s="36" t="n"/>
      <c r="DC313" s="36" t="n"/>
      <c r="DD313" s="36" t="n"/>
      <c r="DE313" s="36" t="n"/>
      <c r="DF313" s="36" t="n"/>
      <c r="DG313" s="36" t="n"/>
      <c r="DH313" s="36" t="n"/>
      <c r="DI313" s="36" t="n"/>
      <c r="DJ313" s="36" t="n"/>
      <c r="DK313" s="36" t="n"/>
      <c r="DL313" s="36" t="n"/>
      <c r="DM313" s="36" t="n"/>
      <c r="DN313" s="36" t="n"/>
      <c r="DO313" s="36" t="n"/>
      <c r="DP313" s="36" t="n"/>
      <c r="DQ313" s="36" t="n"/>
      <c r="DR313" s="36" t="n"/>
      <c r="DS313" s="36" t="n"/>
      <c r="DT313" s="36" t="n"/>
      <c r="DU313" s="36" t="n"/>
      <c r="DV313" s="36" t="n"/>
      <c r="DW313" s="36" t="n"/>
      <c r="DX313" s="36" t="n"/>
      <c r="DY313" s="36" t="n"/>
      <c r="DZ313" s="36" t="n"/>
      <c r="EA313" s="36" t="n"/>
      <c r="EB313" s="36" t="n"/>
      <c r="EC313" s="36" t="n"/>
      <c r="ED313" s="36" t="n"/>
      <c r="EE313" s="36" t="n"/>
      <c r="EF313" s="36" t="n"/>
      <c r="EG313" s="36" t="n"/>
      <c r="EH313" s="36" t="n"/>
      <c r="EI313" s="36" t="n"/>
      <c r="EJ313" s="36" t="n"/>
      <c r="EK313" s="36" t="n"/>
      <c r="EL313" s="36" t="n"/>
      <c r="EM313" s="36" t="n"/>
      <c r="EN313" s="36" t="n"/>
    </row>
    <row r="314">
      <c r="A314" s="36" t="n"/>
      <c r="B314" s="36" t="n"/>
      <c r="C314" s="144" t="n"/>
      <c r="D314" s="144" t="n"/>
      <c r="E314" s="135" t="n"/>
      <c r="F314" s="135" t="n"/>
      <c r="G314" s="135" t="n"/>
      <c r="H314" s="135" t="n"/>
      <c r="I314" s="135" t="n"/>
      <c r="J314" s="135" t="n"/>
      <c r="K314" s="135" t="n"/>
      <c r="L314" s="135" t="n"/>
      <c r="M314" s="135" t="n"/>
      <c r="N314" s="135" t="n"/>
      <c r="O314" s="135" t="n"/>
      <c r="P314" s="135" t="n"/>
      <c r="Q314" s="135" t="n"/>
      <c r="R314" s="135" t="n"/>
      <c r="S314" s="135" t="n"/>
      <c r="T314" s="135" t="n"/>
      <c r="U314" s="135" t="n"/>
      <c r="V314" s="135" t="n"/>
      <c r="W314" s="135" t="n"/>
      <c r="X314" s="135" t="n"/>
      <c r="Y314" s="135" t="n"/>
      <c r="Z314" s="135" t="n"/>
      <c r="AA314" s="135" t="n"/>
      <c r="AB314" s="135" t="n"/>
      <c r="AC314" s="135" t="n"/>
      <c r="AD314" s="135" t="n"/>
      <c r="AE314" s="135" t="n"/>
      <c r="AF314" s="135" t="n"/>
      <c r="AG314" s="135" t="n"/>
      <c r="AH314" s="135" t="n"/>
      <c r="AI314" s="135" t="n"/>
      <c r="AJ314" s="135" t="n"/>
      <c r="AK314" s="135" t="n"/>
      <c r="AL314" s="135" t="n"/>
      <c r="AM314" s="135" t="n"/>
      <c r="AN314" s="135" t="n"/>
      <c r="AO314" s="135" t="n"/>
      <c r="AP314" s="135" t="n"/>
      <c r="AQ314" s="135" t="n"/>
      <c r="AR314" s="135" t="n"/>
      <c r="AS314" s="135" t="n"/>
      <c r="AT314" s="135" t="n"/>
      <c r="AU314" s="135" t="n"/>
      <c r="AV314" s="135" t="n"/>
      <c r="AW314" s="135" t="n"/>
      <c r="AX314" s="135" t="n"/>
      <c r="AY314" s="135" t="n"/>
      <c r="AZ314" s="135" t="n"/>
      <c r="BA314" s="135" t="n"/>
      <c r="BB314" s="135" t="n"/>
      <c r="BC314" s="135" t="n"/>
      <c r="BD314" s="135" t="n"/>
      <c r="BE314" s="135" t="n"/>
      <c r="BF314" s="135" t="n"/>
      <c r="BG314" s="135" t="n"/>
      <c r="BH314" s="135" t="n"/>
      <c r="BI314" s="135" t="n"/>
      <c r="BJ314" s="135" t="n"/>
      <c r="BK314" s="135" t="n"/>
      <c r="BL314" s="135" t="n"/>
      <c r="BM314" s="135" t="n"/>
      <c r="BN314" s="135" t="n"/>
      <c r="BO314" s="135" t="n"/>
      <c r="BP314" s="135" t="n"/>
      <c r="BQ314" s="135" t="n"/>
      <c r="BR314" s="135" t="n"/>
      <c r="BS314" s="135" t="n"/>
      <c r="BT314" s="135" t="n"/>
      <c r="BU314" s="135" t="n"/>
      <c r="BV314" s="135" t="n"/>
      <c r="BW314" s="135" t="n"/>
      <c r="BX314" s="135" t="n"/>
      <c r="BY314" s="135" t="n"/>
      <c r="BZ314" s="135" t="n"/>
      <c r="CA314" s="135" t="n"/>
      <c r="CB314" s="135" t="n"/>
      <c r="CC314" s="135" t="n"/>
      <c r="CD314" s="135" t="n"/>
      <c r="CE314" s="135" t="n"/>
      <c r="CF314" s="135" t="n"/>
      <c r="CG314" s="135" t="n"/>
      <c r="CH314" s="135" t="n"/>
      <c r="CI314" s="135" t="n"/>
      <c r="CJ314" s="135" t="n"/>
      <c r="CK314" s="135" t="n"/>
      <c r="CL314" s="135" t="n"/>
      <c r="CM314" s="135" t="n"/>
      <c r="CN314" s="135" t="n"/>
      <c r="CO314" s="135" t="n"/>
      <c r="CP314" s="135" t="n"/>
      <c r="CQ314" s="135" t="n"/>
      <c r="CR314" s="135" t="n"/>
      <c r="CU314" s="36" t="n"/>
      <c r="CV314" s="36" t="n"/>
      <c r="CW314" s="36" t="n"/>
      <c r="CX314" s="36" t="n"/>
      <c r="CY314" s="36" t="n"/>
      <c r="CZ314" s="36" t="n"/>
      <c r="DA314" s="36" t="n"/>
      <c r="DB314" s="36" t="n"/>
      <c r="DC314" s="36" t="n"/>
      <c r="DD314" s="36" t="n"/>
      <c r="DE314" s="36" t="n"/>
      <c r="DF314" s="36" t="n"/>
      <c r="DG314" s="36" t="n"/>
      <c r="DH314" s="36" t="n"/>
      <c r="DI314" s="36" t="n"/>
      <c r="DJ314" s="36" t="n"/>
      <c r="DK314" s="36" t="n"/>
      <c r="DL314" s="36" t="n"/>
      <c r="DM314" s="36" t="n"/>
      <c r="DN314" s="36" t="n"/>
      <c r="DO314" s="36" t="n"/>
      <c r="DP314" s="36" t="n"/>
      <c r="DQ314" s="36" t="n"/>
      <c r="DR314" s="36" t="n"/>
      <c r="DS314" s="36" t="n"/>
      <c r="DT314" s="36" t="n"/>
      <c r="DU314" s="36" t="n"/>
      <c r="DV314" s="36" t="n"/>
      <c r="DW314" s="36" t="n"/>
      <c r="DX314" s="36" t="n"/>
      <c r="DY314" s="36" t="n"/>
      <c r="DZ314" s="36" t="n"/>
      <c r="EA314" s="36" t="n"/>
      <c r="EB314" s="36" t="n"/>
      <c r="EC314" s="36" t="n"/>
      <c r="ED314" s="36" t="n"/>
      <c r="EE314" s="36" t="n"/>
      <c r="EF314" s="36" t="n"/>
      <c r="EG314" s="36" t="n"/>
      <c r="EH314" s="36" t="n"/>
      <c r="EI314" s="36" t="n"/>
      <c r="EJ314" s="36" t="n"/>
      <c r="EK314" s="36" t="n"/>
      <c r="EL314" s="36" t="n"/>
      <c r="EM314" s="36" t="n"/>
      <c r="EN314" s="36" t="n"/>
    </row>
    <row r="315">
      <c r="A315" s="36" t="n"/>
      <c r="B315" s="36" t="n"/>
      <c r="C315" s="144" t="n"/>
      <c r="D315" s="144" t="n"/>
      <c r="E315" s="135" t="n"/>
      <c r="F315" s="135" t="n"/>
      <c r="G315" s="135" t="n"/>
      <c r="H315" s="135" t="n"/>
      <c r="I315" s="135" t="n"/>
      <c r="J315" s="135" t="n"/>
      <c r="K315" s="135" t="n"/>
      <c r="L315" s="135" t="n"/>
      <c r="M315" s="135" t="n"/>
      <c r="N315" s="135" t="n"/>
      <c r="O315" s="135" t="n"/>
      <c r="P315" s="135" t="n"/>
      <c r="Q315" s="135" t="n"/>
      <c r="R315" s="135" t="n"/>
      <c r="S315" s="135" t="n"/>
      <c r="T315" s="135" t="n"/>
      <c r="U315" s="135" t="n"/>
      <c r="V315" s="135" t="n"/>
      <c r="W315" s="135" t="n"/>
      <c r="X315" s="135" t="n"/>
      <c r="Y315" s="135" t="n"/>
      <c r="Z315" s="135" t="n"/>
      <c r="AA315" s="135" t="n"/>
      <c r="AB315" s="135" t="n"/>
      <c r="AC315" s="135" t="n"/>
      <c r="AD315" s="135" t="n"/>
      <c r="AE315" s="135" t="n"/>
      <c r="AF315" s="135" t="n"/>
      <c r="AG315" s="135" t="n"/>
      <c r="AH315" s="135" t="n"/>
      <c r="AI315" s="135" t="n"/>
      <c r="AJ315" s="135" t="n"/>
      <c r="AK315" s="135" t="n"/>
      <c r="AL315" s="135" t="n"/>
      <c r="AM315" s="135" t="n"/>
      <c r="AN315" s="135" t="n"/>
      <c r="AO315" s="135" t="n"/>
      <c r="AP315" s="135" t="n"/>
      <c r="AQ315" s="135" t="n"/>
      <c r="AR315" s="135" t="n"/>
      <c r="AS315" s="135" t="n"/>
      <c r="AT315" s="135" t="n"/>
      <c r="AU315" s="135" t="n"/>
      <c r="AV315" s="135" t="n"/>
      <c r="AW315" s="135" t="n"/>
      <c r="AX315" s="135" t="n"/>
      <c r="AY315" s="135" t="n"/>
      <c r="AZ315" s="135" t="n"/>
      <c r="BA315" s="135" t="n"/>
      <c r="BB315" s="135" t="n"/>
      <c r="BC315" s="135" t="n"/>
      <c r="BD315" s="135" t="n"/>
      <c r="BE315" s="135" t="n"/>
      <c r="BF315" s="135" t="n"/>
      <c r="BG315" s="135" t="n"/>
      <c r="BH315" s="135" t="n"/>
      <c r="BI315" s="135" t="n"/>
      <c r="BJ315" s="135" t="n"/>
      <c r="BK315" s="135" t="n"/>
      <c r="BL315" s="135" t="n"/>
      <c r="BM315" s="135" t="n"/>
      <c r="BN315" s="135" t="n"/>
      <c r="BO315" s="135" t="n"/>
      <c r="BP315" s="135" t="n"/>
      <c r="BQ315" s="135" t="n"/>
      <c r="BR315" s="135" t="n"/>
      <c r="BS315" s="135" t="n"/>
      <c r="BT315" s="135" t="n"/>
      <c r="BU315" s="135" t="n"/>
      <c r="BV315" s="135" t="n"/>
      <c r="BW315" s="135" t="n"/>
      <c r="BX315" s="135" t="n"/>
      <c r="BY315" s="135" t="n"/>
      <c r="BZ315" s="135" t="n"/>
      <c r="CA315" s="135" t="n"/>
      <c r="CB315" s="135" t="n"/>
      <c r="CC315" s="135" t="n"/>
      <c r="CD315" s="135" t="n"/>
      <c r="CE315" s="135" t="n"/>
      <c r="CF315" s="135" t="n"/>
      <c r="CG315" s="135" t="n"/>
      <c r="CH315" s="135" t="n"/>
      <c r="CI315" s="135" t="n"/>
      <c r="CJ315" s="135" t="n"/>
      <c r="CK315" s="135" t="n"/>
      <c r="CL315" s="135" t="n"/>
      <c r="CM315" s="135" t="n"/>
      <c r="CN315" s="135" t="n"/>
      <c r="CO315" s="135" t="n"/>
      <c r="CP315" s="135" t="n"/>
      <c r="CQ315" s="135" t="n"/>
      <c r="CR315" s="135" t="n"/>
      <c r="CU315" s="36" t="n"/>
      <c r="CV315" s="36" t="n"/>
      <c r="CW315" s="36" t="n"/>
      <c r="CX315" s="36" t="n"/>
      <c r="CY315" s="36" t="n"/>
      <c r="CZ315" s="36" t="n"/>
      <c r="DA315" s="36" t="n"/>
      <c r="DB315" s="36" t="n"/>
      <c r="DC315" s="36" t="n"/>
      <c r="DD315" s="36" t="n"/>
      <c r="DE315" s="36" t="n"/>
      <c r="DF315" s="36" t="n"/>
      <c r="DG315" s="36" t="n"/>
      <c r="DH315" s="36" t="n"/>
      <c r="DI315" s="36" t="n"/>
      <c r="DJ315" s="36" t="n"/>
      <c r="DK315" s="36" t="n"/>
      <c r="DL315" s="36" t="n"/>
      <c r="DM315" s="36" t="n"/>
      <c r="DN315" s="36" t="n"/>
      <c r="DO315" s="36" t="n"/>
      <c r="DP315" s="36" t="n"/>
      <c r="DQ315" s="36" t="n"/>
      <c r="DR315" s="36" t="n"/>
      <c r="DS315" s="36" t="n"/>
      <c r="DT315" s="36" t="n"/>
      <c r="DU315" s="36" t="n"/>
      <c r="DV315" s="36" t="n"/>
      <c r="DW315" s="36" t="n"/>
      <c r="DX315" s="36" t="n"/>
      <c r="DY315" s="36" t="n"/>
      <c r="DZ315" s="36" t="n"/>
      <c r="EA315" s="36" t="n"/>
      <c r="EB315" s="36" t="n"/>
      <c r="EC315" s="36" t="n"/>
      <c r="ED315" s="36" t="n"/>
      <c r="EE315" s="36" t="n"/>
      <c r="EF315" s="36" t="n"/>
      <c r="EG315" s="36" t="n"/>
      <c r="EH315" s="36" t="n"/>
      <c r="EI315" s="36" t="n"/>
      <c r="EJ315" s="36" t="n"/>
      <c r="EK315" s="36" t="n"/>
      <c r="EL315" s="36" t="n"/>
      <c r="EM315" s="36" t="n"/>
      <c r="EN315" s="36" t="n"/>
    </row>
    <row r="316">
      <c r="A316" s="36" t="n"/>
      <c r="B316" s="36" t="n"/>
      <c r="C316" s="144" t="n"/>
      <c r="D316" s="144" t="n"/>
      <c r="E316" s="135" t="n"/>
      <c r="F316" s="135" t="n"/>
      <c r="G316" s="135" t="n"/>
      <c r="H316" s="135" t="n"/>
      <c r="I316" s="135" t="n"/>
      <c r="J316" s="135" t="n"/>
      <c r="K316" s="135" t="n"/>
      <c r="L316" s="135" t="n"/>
      <c r="M316" s="135" t="n"/>
      <c r="N316" s="135" t="n"/>
      <c r="O316" s="135" t="n"/>
      <c r="P316" s="135" t="n"/>
      <c r="Q316" s="135" t="n"/>
      <c r="R316" s="135" t="n"/>
      <c r="S316" s="135" t="n"/>
      <c r="T316" s="135" t="n"/>
      <c r="U316" s="135" t="n"/>
      <c r="V316" s="135" t="n"/>
      <c r="W316" s="135" t="n"/>
      <c r="X316" s="135" t="n"/>
      <c r="Y316" s="135" t="n"/>
      <c r="Z316" s="135" t="n"/>
      <c r="AA316" s="135" t="n"/>
      <c r="AB316" s="135" t="n"/>
      <c r="AC316" s="135" t="n"/>
      <c r="AD316" s="135" t="n"/>
      <c r="AE316" s="135" t="n"/>
      <c r="AF316" s="135" t="n"/>
      <c r="AG316" s="135" t="n"/>
      <c r="AH316" s="135" t="n"/>
      <c r="AI316" s="135" t="n"/>
      <c r="AJ316" s="135" t="n"/>
      <c r="AK316" s="135" t="n"/>
      <c r="AL316" s="135" t="n"/>
      <c r="AM316" s="135" t="n"/>
      <c r="AN316" s="135" t="n"/>
      <c r="AO316" s="135" t="n"/>
      <c r="AP316" s="135" t="n"/>
      <c r="AQ316" s="135" t="n"/>
      <c r="AR316" s="135" t="n"/>
      <c r="AS316" s="135" t="n"/>
      <c r="AT316" s="135" t="n"/>
      <c r="AU316" s="135" t="n"/>
      <c r="AV316" s="135" t="n"/>
      <c r="AW316" s="135" t="n"/>
      <c r="AX316" s="135" t="n"/>
      <c r="AY316" s="135" t="n"/>
      <c r="AZ316" s="135" t="n"/>
      <c r="BA316" s="135" t="n"/>
      <c r="BB316" s="135" t="n"/>
      <c r="BC316" s="135" t="n"/>
      <c r="BD316" s="135" t="n"/>
      <c r="BE316" s="135" t="n"/>
      <c r="BF316" s="135" t="n"/>
      <c r="BG316" s="135" t="n"/>
      <c r="BH316" s="135" t="n"/>
      <c r="BI316" s="135" t="n"/>
      <c r="BJ316" s="135" t="n"/>
      <c r="BK316" s="135" t="n"/>
      <c r="BL316" s="135" t="n"/>
      <c r="BM316" s="135" t="n"/>
      <c r="BN316" s="135" t="n"/>
      <c r="BO316" s="135" t="n"/>
      <c r="BP316" s="135" t="n"/>
      <c r="BQ316" s="135" t="n"/>
      <c r="BR316" s="135" t="n"/>
      <c r="BS316" s="135" t="n"/>
      <c r="BT316" s="135" t="n"/>
      <c r="BU316" s="135" t="n"/>
      <c r="BV316" s="135" t="n"/>
      <c r="BW316" s="135" t="n"/>
      <c r="BX316" s="135" t="n"/>
      <c r="BY316" s="135" t="n"/>
      <c r="BZ316" s="135" t="n"/>
      <c r="CA316" s="135" t="n"/>
      <c r="CB316" s="135" t="n"/>
      <c r="CC316" s="135" t="n"/>
      <c r="CD316" s="135" t="n"/>
      <c r="CE316" s="135" t="n"/>
      <c r="CF316" s="135" t="n"/>
      <c r="CG316" s="135" t="n"/>
      <c r="CH316" s="135" t="n"/>
      <c r="CI316" s="135" t="n"/>
      <c r="CJ316" s="135" t="n"/>
      <c r="CK316" s="135" t="n"/>
      <c r="CL316" s="135" t="n"/>
      <c r="CM316" s="135" t="n"/>
      <c r="CN316" s="135" t="n"/>
      <c r="CO316" s="135" t="n"/>
      <c r="CP316" s="135" t="n"/>
      <c r="CQ316" s="135" t="n"/>
      <c r="CR316" s="135" t="n"/>
      <c r="CU316" s="36" t="n"/>
      <c r="CV316" s="36" t="n"/>
      <c r="CW316" s="36" t="n"/>
      <c r="CX316" s="36" t="n"/>
      <c r="CY316" s="36" t="n"/>
      <c r="CZ316" s="36" t="n"/>
      <c r="DA316" s="36" t="n"/>
      <c r="DB316" s="36" t="n"/>
      <c r="DC316" s="36" t="n"/>
      <c r="DD316" s="36" t="n"/>
      <c r="DE316" s="36" t="n"/>
      <c r="DF316" s="36" t="n"/>
      <c r="DG316" s="36" t="n"/>
      <c r="DH316" s="36" t="n"/>
      <c r="DI316" s="36" t="n"/>
      <c r="DJ316" s="36" t="n"/>
      <c r="DK316" s="36" t="n"/>
      <c r="DL316" s="36" t="n"/>
      <c r="DM316" s="36" t="n"/>
      <c r="DN316" s="36" t="n"/>
      <c r="DO316" s="36" t="n"/>
      <c r="DP316" s="36" t="n"/>
      <c r="DQ316" s="36" t="n"/>
      <c r="DR316" s="36" t="n"/>
      <c r="DS316" s="36" t="n"/>
      <c r="DT316" s="36" t="n"/>
      <c r="DU316" s="36" t="n"/>
      <c r="DV316" s="36" t="n"/>
      <c r="DW316" s="36" t="n"/>
      <c r="DX316" s="36" t="n"/>
      <c r="DY316" s="36" t="n"/>
      <c r="DZ316" s="36" t="n"/>
      <c r="EA316" s="36" t="n"/>
      <c r="EB316" s="36" t="n"/>
      <c r="EC316" s="36" t="n"/>
      <c r="ED316" s="36" t="n"/>
      <c r="EE316" s="36" t="n"/>
      <c r="EF316" s="36" t="n"/>
      <c r="EG316" s="36" t="n"/>
      <c r="EH316" s="36" t="n"/>
      <c r="EI316" s="36" t="n"/>
      <c r="EJ316" s="36" t="n"/>
      <c r="EK316" s="36" t="n"/>
      <c r="EL316" s="36" t="n"/>
      <c r="EM316" s="36" t="n"/>
      <c r="EN316" s="36" t="n"/>
    </row>
    <row r="317">
      <c r="A317" s="36" t="n"/>
      <c r="B317" s="36" t="n"/>
      <c r="C317" s="144" t="n"/>
      <c r="D317" s="144" t="n"/>
      <c r="E317" s="135" t="n"/>
      <c r="F317" s="135" t="n"/>
      <c r="G317" s="135" t="n"/>
      <c r="H317" s="135" t="n"/>
      <c r="I317" s="135" t="n"/>
      <c r="J317" s="135" t="n"/>
      <c r="K317" s="135" t="n"/>
      <c r="L317" s="135" t="n"/>
      <c r="M317" s="135" t="n"/>
      <c r="N317" s="135" t="n"/>
      <c r="O317" s="135" t="n"/>
      <c r="P317" s="135" t="n"/>
      <c r="Q317" s="135" t="n"/>
      <c r="R317" s="135" t="n"/>
      <c r="S317" s="135" t="n"/>
      <c r="T317" s="135" t="n"/>
      <c r="U317" s="135" t="n"/>
      <c r="V317" s="135" t="n"/>
      <c r="W317" s="135" t="n"/>
      <c r="X317" s="135" t="n"/>
      <c r="Y317" s="135" t="n"/>
      <c r="Z317" s="135" t="n"/>
      <c r="AA317" s="135" t="n"/>
      <c r="AB317" s="135" t="n"/>
      <c r="AC317" s="135" t="n"/>
      <c r="AD317" s="135" t="n"/>
      <c r="AE317" s="135" t="n"/>
      <c r="AF317" s="135" t="n"/>
      <c r="AG317" s="135" t="n"/>
      <c r="AH317" s="135" t="n"/>
      <c r="AI317" s="135" t="n"/>
      <c r="AJ317" s="135" t="n"/>
      <c r="AK317" s="135" t="n"/>
      <c r="AL317" s="135" t="n"/>
      <c r="AM317" s="135" t="n"/>
      <c r="AN317" s="135" t="n"/>
      <c r="AO317" s="135" t="n"/>
      <c r="AP317" s="135" t="n"/>
      <c r="AQ317" s="135" t="n"/>
      <c r="AR317" s="135" t="n"/>
      <c r="AS317" s="135" t="n"/>
      <c r="AT317" s="135" t="n"/>
      <c r="AU317" s="135" t="n"/>
      <c r="AV317" s="135" t="n"/>
      <c r="AW317" s="135" t="n"/>
      <c r="AX317" s="135" t="n"/>
      <c r="AY317" s="135" t="n"/>
      <c r="AZ317" s="135" t="n"/>
      <c r="BA317" s="135" t="n"/>
      <c r="BB317" s="135" t="n"/>
      <c r="BC317" s="135" t="n"/>
      <c r="BD317" s="135" t="n"/>
      <c r="BE317" s="135" t="n"/>
      <c r="BF317" s="135" t="n"/>
      <c r="BG317" s="135" t="n"/>
      <c r="BH317" s="135" t="n"/>
      <c r="BI317" s="135" t="n"/>
      <c r="BJ317" s="135" t="n"/>
      <c r="BK317" s="135" t="n"/>
      <c r="BL317" s="135" t="n"/>
      <c r="BM317" s="135" t="n"/>
      <c r="BN317" s="135" t="n"/>
      <c r="BO317" s="135" t="n"/>
      <c r="BP317" s="135" t="n"/>
      <c r="BQ317" s="135" t="n"/>
      <c r="BR317" s="135" t="n"/>
      <c r="BS317" s="135" t="n"/>
      <c r="BT317" s="135" t="n"/>
      <c r="BU317" s="135" t="n"/>
      <c r="BV317" s="135" t="n"/>
      <c r="BW317" s="135" t="n"/>
      <c r="BX317" s="135" t="n"/>
      <c r="BY317" s="135" t="n"/>
      <c r="BZ317" s="135" t="n"/>
      <c r="CA317" s="135" t="n"/>
      <c r="CB317" s="135" t="n"/>
      <c r="CC317" s="135" t="n"/>
      <c r="CD317" s="135" t="n"/>
      <c r="CE317" s="135" t="n"/>
      <c r="CF317" s="135" t="n"/>
      <c r="CG317" s="135" t="n"/>
      <c r="CH317" s="135" t="n"/>
      <c r="CI317" s="135" t="n"/>
      <c r="CJ317" s="135" t="n"/>
      <c r="CK317" s="135" t="n"/>
      <c r="CL317" s="135" t="n"/>
      <c r="CM317" s="135" t="n"/>
      <c r="CN317" s="135" t="n"/>
      <c r="CO317" s="135" t="n"/>
      <c r="CP317" s="135" t="n"/>
      <c r="CQ317" s="135" t="n"/>
      <c r="CR317" s="135" t="n"/>
      <c r="CU317" s="36" t="n"/>
      <c r="CV317" s="36" t="n"/>
      <c r="CW317" s="36" t="n"/>
      <c r="CX317" s="36" t="n"/>
      <c r="CY317" s="36" t="n"/>
      <c r="CZ317" s="36" t="n"/>
      <c r="DA317" s="36" t="n"/>
      <c r="DB317" s="36" t="n"/>
      <c r="DC317" s="36" t="n"/>
      <c r="DD317" s="36" t="n"/>
      <c r="DE317" s="36" t="n"/>
      <c r="DF317" s="36" t="n"/>
      <c r="DG317" s="36" t="n"/>
      <c r="DH317" s="36" t="n"/>
      <c r="DI317" s="36" t="n"/>
      <c r="DJ317" s="36" t="n"/>
      <c r="DK317" s="36" t="n"/>
      <c r="DL317" s="36" t="n"/>
      <c r="DM317" s="36" t="n"/>
      <c r="DN317" s="36" t="n"/>
      <c r="DO317" s="36" t="n"/>
      <c r="DP317" s="36" t="n"/>
      <c r="DQ317" s="36" t="n"/>
      <c r="DR317" s="36" t="n"/>
      <c r="DS317" s="36" t="n"/>
      <c r="DT317" s="36" t="n"/>
      <c r="DU317" s="36" t="n"/>
      <c r="DV317" s="36" t="n"/>
      <c r="DW317" s="36" t="n"/>
      <c r="DX317" s="36" t="n"/>
      <c r="DY317" s="36" t="n"/>
      <c r="DZ317" s="36" t="n"/>
      <c r="EA317" s="36" t="n"/>
      <c r="EB317" s="36" t="n"/>
      <c r="EC317" s="36" t="n"/>
      <c r="ED317" s="36" t="n"/>
      <c r="EE317" s="36" t="n"/>
      <c r="EF317" s="36" t="n"/>
      <c r="EG317" s="36" t="n"/>
      <c r="EH317" s="36" t="n"/>
      <c r="EI317" s="36" t="n"/>
      <c r="EJ317" s="36" t="n"/>
      <c r="EK317" s="36" t="n"/>
      <c r="EL317" s="36" t="n"/>
      <c r="EM317" s="36" t="n"/>
      <c r="EN317" s="36" t="n"/>
    </row>
    <row r="318">
      <c r="A318" s="36" t="n"/>
      <c r="B318" s="36" t="n"/>
      <c r="C318" s="144" t="n"/>
      <c r="D318" s="144" t="n"/>
      <c r="E318" s="135" t="n"/>
      <c r="F318" s="135" t="n"/>
      <c r="G318" s="135" t="n"/>
      <c r="H318" s="135" t="n"/>
      <c r="I318" s="135" t="n"/>
      <c r="J318" s="135" t="n"/>
      <c r="K318" s="135" t="n"/>
      <c r="L318" s="135" t="n"/>
      <c r="M318" s="135" t="n"/>
      <c r="N318" s="135" t="n"/>
      <c r="O318" s="135" t="n"/>
      <c r="P318" s="135" t="n"/>
      <c r="Q318" s="135" t="n"/>
      <c r="R318" s="135" t="n"/>
      <c r="S318" s="135" t="n"/>
      <c r="T318" s="135" t="n"/>
      <c r="U318" s="135" t="n"/>
      <c r="V318" s="135" t="n"/>
      <c r="W318" s="135" t="n"/>
      <c r="X318" s="135" t="n"/>
      <c r="Y318" s="135" t="n"/>
      <c r="Z318" s="135" t="n"/>
      <c r="AA318" s="135" t="n"/>
      <c r="AB318" s="135" t="n"/>
      <c r="AC318" s="135" t="n"/>
      <c r="AD318" s="135" t="n"/>
      <c r="AE318" s="135" t="n"/>
      <c r="AF318" s="135" t="n"/>
      <c r="AG318" s="135" t="n"/>
      <c r="AH318" s="135" t="n"/>
      <c r="AI318" s="135" t="n"/>
      <c r="AJ318" s="135" t="n"/>
      <c r="AK318" s="135" t="n"/>
      <c r="AL318" s="135" t="n"/>
      <c r="AM318" s="135" t="n"/>
      <c r="AN318" s="135" t="n"/>
      <c r="AO318" s="135" t="n"/>
      <c r="AP318" s="135" t="n"/>
      <c r="AQ318" s="135" t="n"/>
      <c r="AR318" s="135" t="n"/>
      <c r="AS318" s="135" t="n"/>
      <c r="AT318" s="135" t="n"/>
      <c r="AU318" s="135" t="n"/>
      <c r="AV318" s="135" t="n"/>
      <c r="AW318" s="135" t="n"/>
      <c r="AX318" s="135" t="n"/>
      <c r="AY318" s="135" t="n"/>
      <c r="AZ318" s="135" t="n"/>
      <c r="BA318" s="135" t="n"/>
      <c r="BB318" s="135" t="n"/>
      <c r="BC318" s="135" t="n"/>
      <c r="BD318" s="135" t="n"/>
      <c r="BE318" s="135" t="n"/>
      <c r="BF318" s="135" t="n"/>
      <c r="BG318" s="135" t="n"/>
      <c r="BH318" s="135" t="n"/>
      <c r="BI318" s="135" t="n"/>
      <c r="BJ318" s="135" t="n"/>
      <c r="BK318" s="135" t="n"/>
      <c r="BL318" s="135" t="n"/>
      <c r="BM318" s="135" t="n"/>
      <c r="BN318" s="135" t="n"/>
      <c r="BO318" s="135" t="n"/>
      <c r="BP318" s="135" t="n"/>
      <c r="BQ318" s="135" t="n"/>
      <c r="BR318" s="135" t="n"/>
      <c r="BS318" s="135" t="n"/>
      <c r="BT318" s="135" t="n"/>
      <c r="BU318" s="135" t="n"/>
      <c r="BV318" s="135" t="n"/>
      <c r="BW318" s="135" t="n"/>
      <c r="BX318" s="135" t="n"/>
      <c r="BY318" s="135" t="n"/>
      <c r="BZ318" s="135" t="n"/>
      <c r="CA318" s="135" t="n"/>
      <c r="CB318" s="135" t="n"/>
      <c r="CC318" s="135" t="n"/>
      <c r="CD318" s="135" t="n"/>
      <c r="CE318" s="135" t="n"/>
      <c r="CF318" s="135" t="n"/>
      <c r="CG318" s="135" t="n"/>
      <c r="CH318" s="135" t="n"/>
      <c r="CI318" s="135" t="n"/>
      <c r="CJ318" s="135" t="n"/>
      <c r="CK318" s="135" t="n"/>
      <c r="CL318" s="135" t="n"/>
      <c r="CM318" s="135" t="n"/>
      <c r="CN318" s="135" t="n"/>
      <c r="CO318" s="135" t="n"/>
      <c r="CP318" s="135" t="n"/>
      <c r="CQ318" s="135" t="n"/>
      <c r="CR318" s="135" t="n"/>
      <c r="CU318" s="36" t="n"/>
      <c r="CV318" s="36" t="n"/>
      <c r="CW318" s="36" t="n"/>
      <c r="CX318" s="36" t="n"/>
      <c r="CY318" s="36" t="n"/>
      <c r="CZ318" s="36" t="n"/>
      <c r="DA318" s="36" t="n"/>
      <c r="DB318" s="36" t="n"/>
      <c r="DC318" s="36" t="n"/>
      <c r="DD318" s="36" t="n"/>
      <c r="DE318" s="36" t="n"/>
      <c r="DF318" s="36" t="n"/>
      <c r="DG318" s="36" t="n"/>
      <c r="DH318" s="36" t="n"/>
      <c r="DI318" s="36" t="n"/>
      <c r="DJ318" s="36" t="n"/>
      <c r="DK318" s="36" t="n"/>
      <c r="DL318" s="36" t="n"/>
      <c r="DM318" s="36" t="n"/>
      <c r="DN318" s="36" t="n"/>
      <c r="DO318" s="36" t="n"/>
      <c r="DP318" s="36" t="n"/>
      <c r="DQ318" s="36" t="n"/>
      <c r="DR318" s="36" t="n"/>
      <c r="DS318" s="36" t="n"/>
      <c r="DT318" s="36" t="n"/>
      <c r="DU318" s="36" t="n"/>
      <c r="DV318" s="36" t="n"/>
      <c r="DW318" s="36" t="n"/>
      <c r="DX318" s="36" t="n"/>
      <c r="DY318" s="36" t="n"/>
      <c r="DZ318" s="36" t="n"/>
      <c r="EA318" s="36" t="n"/>
      <c r="EB318" s="36" t="n"/>
      <c r="EC318" s="36" t="n"/>
      <c r="ED318" s="36" t="n"/>
      <c r="EE318" s="36" t="n"/>
      <c r="EF318" s="36" t="n"/>
      <c r="EG318" s="36" t="n"/>
      <c r="EH318" s="36" t="n"/>
      <c r="EI318" s="36" t="n"/>
      <c r="EJ318" s="36" t="n"/>
      <c r="EK318" s="36" t="n"/>
      <c r="EL318" s="36" t="n"/>
      <c r="EM318" s="36" t="n"/>
      <c r="EN318" s="36" t="n"/>
    </row>
    <row r="319">
      <c r="A319" s="36" t="n"/>
      <c r="B319" s="36" t="n"/>
      <c r="C319" s="144" t="n"/>
      <c r="D319" s="144" t="n"/>
      <c r="E319" s="135" t="n"/>
      <c r="F319" s="135" t="n"/>
      <c r="G319" s="135" t="n"/>
      <c r="H319" s="135" t="n"/>
      <c r="I319" s="135" t="n"/>
      <c r="J319" s="135" t="n"/>
      <c r="K319" s="135" t="n"/>
      <c r="L319" s="135" t="n"/>
      <c r="M319" s="135" t="n"/>
      <c r="N319" s="135" t="n"/>
      <c r="O319" s="135" t="n"/>
      <c r="P319" s="135" t="n"/>
      <c r="Q319" s="135" t="n"/>
      <c r="R319" s="135" t="n"/>
      <c r="S319" s="135" t="n"/>
      <c r="T319" s="135" t="n"/>
      <c r="U319" s="135" t="n"/>
      <c r="V319" s="135" t="n"/>
      <c r="W319" s="135" t="n"/>
      <c r="X319" s="135" t="n"/>
      <c r="Y319" s="135" t="n"/>
      <c r="Z319" s="135" t="n"/>
      <c r="AA319" s="135" t="n"/>
      <c r="AB319" s="135" t="n"/>
      <c r="AC319" s="135" t="n"/>
      <c r="AD319" s="135" t="n"/>
      <c r="AE319" s="135" t="n"/>
      <c r="AF319" s="135" t="n"/>
      <c r="AG319" s="135" t="n"/>
      <c r="AH319" s="135" t="n"/>
      <c r="AI319" s="135" t="n"/>
      <c r="AJ319" s="135" t="n"/>
      <c r="AK319" s="135" t="n"/>
      <c r="AL319" s="135" t="n"/>
      <c r="AM319" s="135" t="n"/>
      <c r="AN319" s="135" t="n"/>
      <c r="AO319" s="135" t="n"/>
      <c r="AP319" s="135" t="n"/>
      <c r="AQ319" s="135" t="n"/>
      <c r="AR319" s="135" t="n"/>
      <c r="AS319" s="135" t="n"/>
      <c r="AT319" s="135" t="n"/>
      <c r="AU319" s="135" t="n"/>
      <c r="AV319" s="135" t="n"/>
      <c r="AW319" s="135" t="n"/>
      <c r="AX319" s="135" t="n"/>
      <c r="AY319" s="135" t="n"/>
      <c r="AZ319" s="135" t="n"/>
      <c r="BA319" s="135" t="n"/>
      <c r="BB319" s="135" t="n"/>
      <c r="BC319" s="135" t="n"/>
      <c r="BD319" s="135" t="n"/>
      <c r="BE319" s="135" t="n"/>
      <c r="BF319" s="135" t="n"/>
      <c r="BG319" s="135" t="n"/>
      <c r="BH319" s="135" t="n"/>
      <c r="BI319" s="135" t="n"/>
      <c r="BJ319" s="135" t="n"/>
      <c r="BK319" s="135" t="n"/>
      <c r="BL319" s="135" t="n"/>
      <c r="BM319" s="135" t="n"/>
      <c r="BN319" s="135" t="n"/>
      <c r="BO319" s="135" t="n"/>
      <c r="BP319" s="135" t="n"/>
      <c r="BQ319" s="135" t="n"/>
      <c r="BR319" s="135" t="n"/>
      <c r="BS319" s="135" t="n"/>
      <c r="BT319" s="135" t="n"/>
      <c r="BU319" s="135" t="n"/>
      <c r="BV319" s="135" t="n"/>
      <c r="BW319" s="135" t="n"/>
      <c r="BX319" s="135" t="n"/>
      <c r="BY319" s="135" t="n"/>
      <c r="BZ319" s="135" t="n"/>
      <c r="CA319" s="135" t="n"/>
      <c r="CB319" s="135" t="n"/>
      <c r="CC319" s="135" t="n"/>
      <c r="CD319" s="135" t="n"/>
      <c r="CE319" s="135" t="n"/>
      <c r="CF319" s="135" t="n"/>
      <c r="CG319" s="135" t="n"/>
      <c r="CH319" s="135" t="n"/>
      <c r="CI319" s="135" t="n"/>
      <c r="CJ319" s="135" t="n"/>
      <c r="CK319" s="135" t="n"/>
      <c r="CL319" s="135" t="n"/>
      <c r="CM319" s="135" t="n"/>
      <c r="CN319" s="135" t="n"/>
      <c r="CO319" s="135" t="n"/>
      <c r="CP319" s="135" t="n"/>
      <c r="CQ319" s="135" t="n"/>
      <c r="CR319" s="135" t="n"/>
      <c r="CU319" s="36" t="n"/>
      <c r="CV319" s="36" t="n"/>
      <c r="CW319" s="36" t="n"/>
      <c r="CX319" s="36" t="n"/>
      <c r="CY319" s="36" t="n"/>
      <c r="CZ319" s="36" t="n"/>
      <c r="DA319" s="36" t="n"/>
      <c r="DB319" s="36" t="n"/>
      <c r="DC319" s="36" t="n"/>
      <c r="DD319" s="36" t="n"/>
      <c r="DE319" s="36" t="n"/>
      <c r="DF319" s="36" t="n"/>
      <c r="DG319" s="36" t="n"/>
      <c r="DH319" s="36" t="n"/>
      <c r="DI319" s="36" t="n"/>
      <c r="DJ319" s="36" t="n"/>
      <c r="DK319" s="36" t="n"/>
      <c r="DL319" s="36" t="n"/>
      <c r="DM319" s="36" t="n"/>
      <c r="DN319" s="36" t="n"/>
      <c r="DO319" s="36" t="n"/>
      <c r="DP319" s="36" t="n"/>
      <c r="DQ319" s="36" t="n"/>
      <c r="DR319" s="36" t="n"/>
      <c r="DS319" s="36" t="n"/>
      <c r="DT319" s="36" t="n"/>
      <c r="DU319" s="36" t="n"/>
      <c r="DV319" s="36" t="n"/>
      <c r="DW319" s="36" t="n"/>
      <c r="DX319" s="36" t="n"/>
      <c r="DY319" s="36" t="n"/>
      <c r="DZ319" s="36" t="n"/>
      <c r="EA319" s="36" t="n"/>
      <c r="EB319" s="36" t="n"/>
      <c r="EC319" s="36" t="n"/>
      <c r="ED319" s="36" t="n"/>
      <c r="EE319" s="36" t="n"/>
      <c r="EF319" s="36" t="n"/>
      <c r="EG319" s="36" t="n"/>
      <c r="EH319" s="36" t="n"/>
      <c r="EI319" s="36" t="n"/>
      <c r="EJ319" s="36" t="n"/>
      <c r="EK319" s="36" t="n"/>
      <c r="EL319" s="36" t="n"/>
      <c r="EM319" s="36" t="n"/>
      <c r="EN319" s="36" t="n"/>
    </row>
    <row r="320">
      <c r="A320" s="36" t="n"/>
      <c r="B320" s="36" t="n"/>
      <c r="C320" s="144" t="n"/>
      <c r="D320" s="144" t="n"/>
      <c r="E320" s="135" t="n"/>
      <c r="F320" s="135" t="n"/>
      <c r="G320" s="135" t="n"/>
      <c r="H320" s="135" t="n"/>
      <c r="I320" s="135" t="n"/>
      <c r="J320" s="135" t="n"/>
      <c r="K320" s="135" t="n"/>
      <c r="L320" s="135" t="n"/>
      <c r="M320" s="135" t="n"/>
      <c r="N320" s="135" t="n"/>
      <c r="O320" s="135" t="n"/>
      <c r="P320" s="135" t="n"/>
      <c r="Q320" s="135" t="n"/>
      <c r="R320" s="135" t="n"/>
      <c r="S320" s="135" t="n"/>
      <c r="T320" s="135" t="n"/>
      <c r="U320" s="135" t="n"/>
      <c r="V320" s="135" t="n"/>
      <c r="W320" s="135" t="n"/>
      <c r="X320" s="135" t="n"/>
      <c r="Y320" s="135" t="n"/>
      <c r="Z320" s="135" t="n"/>
      <c r="AA320" s="135" t="n"/>
      <c r="AB320" s="135" t="n"/>
      <c r="AC320" s="135" t="n"/>
      <c r="AD320" s="135" t="n"/>
      <c r="AE320" s="135" t="n"/>
      <c r="AF320" s="135" t="n"/>
      <c r="AG320" s="135" t="n"/>
      <c r="AH320" s="135" t="n"/>
      <c r="AI320" s="135" t="n"/>
      <c r="AJ320" s="135" t="n"/>
      <c r="AK320" s="135" t="n"/>
      <c r="AL320" s="135" t="n"/>
      <c r="AM320" s="135" t="n"/>
      <c r="AN320" s="135" t="n"/>
      <c r="AO320" s="135" t="n"/>
      <c r="AP320" s="135" t="n"/>
      <c r="AQ320" s="135" t="n"/>
      <c r="AR320" s="135" t="n"/>
      <c r="AS320" s="135" t="n"/>
      <c r="AT320" s="135" t="n"/>
      <c r="AU320" s="135" t="n"/>
      <c r="AV320" s="135" t="n"/>
      <c r="AW320" s="135" t="n"/>
      <c r="AX320" s="135" t="n"/>
      <c r="AY320" s="135" t="n"/>
      <c r="AZ320" s="135" t="n"/>
      <c r="BA320" s="135" t="n"/>
      <c r="BB320" s="135" t="n"/>
      <c r="BC320" s="135" t="n"/>
      <c r="BD320" s="135" t="n"/>
      <c r="BE320" s="135" t="n"/>
      <c r="BF320" s="135" t="n"/>
      <c r="BG320" s="135" t="n"/>
      <c r="BH320" s="135" t="n"/>
      <c r="BI320" s="135" t="n"/>
      <c r="BJ320" s="135" t="n"/>
      <c r="BK320" s="135" t="n"/>
      <c r="BL320" s="135" t="n"/>
      <c r="BM320" s="135" t="n"/>
      <c r="BN320" s="135" t="n"/>
      <c r="BO320" s="135" t="n"/>
      <c r="BP320" s="135" t="n"/>
      <c r="BQ320" s="135" t="n"/>
      <c r="BR320" s="135" t="n"/>
      <c r="BS320" s="135" t="n"/>
      <c r="BT320" s="135" t="n"/>
      <c r="BU320" s="135" t="n"/>
      <c r="BV320" s="135" t="n"/>
      <c r="BW320" s="135" t="n"/>
      <c r="BX320" s="135" t="n"/>
      <c r="BY320" s="135" t="n"/>
      <c r="BZ320" s="135" t="n"/>
      <c r="CA320" s="135" t="n"/>
      <c r="CB320" s="135" t="n"/>
      <c r="CC320" s="135" t="n"/>
      <c r="CD320" s="135" t="n"/>
      <c r="CE320" s="135" t="n"/>
      <c r="CF320" s="135" t="n"/>
      <c r="CG320" s="135" t="n"/>
      <c r="CH320" s="135" t="n"/>
      <c r="CI320" s="135" t="n"/>
      <c r="CJ320" s="135" t="n"/>
      <c r="CK320" s="135" t="n"/>
      <c r="CL320" s="135" t="n"/>
      <c r="CM320" s="135" t="n"/>
      <c r="CN320" s="135" t="n"/>
      <c r="CO320" s="135" t="n"/>
      <c r="CP320" s="135" t="n"/>
      <c r="CQ320" s="135" t="n"/>
      <c r="CR320" s="135" t="n"/>
      <c r="CU320" s="36" t="n"/>
      <c r="CV320" s="36" t="n"/>
      <c r="CW320" s="36" t="n"/>
      <c r="CX320" s="36" t="n"/>
      <c r="CY320" s="36" t="n"/>
      <c r="CZ320" s="36" t="n"/>
      <c r="DA320" s="36" t="n"/>
      <c r="DB320" s="36" t="n"/>
      <c r="DC320" s="36" t="n"/>
      <c r="DD320" s="36" t="n"/>
      <c r="DE320" s="36" t="n"/>
      <c r="DF320" s="36" t="n"/>
      <c r="DG320" s="36" t="n"/>
      <c r="DH320" s="36" t="n"/>
      <c r="DI320" s="36" t="n"/>
      <c r="DJ320" s="36" t="n"/>
      <c r="DK320" s="36" t="n"/>
      <c r="DL320" s="36" t="n"/>
      <c r="DM320" s="36" t="n"/>
      <c r="DN320" s="36" t="n"/>
      <c r="DO320" s="36" t="n"/>
      <c r="DP320" s="36" t="n"/>
      <c r="DQ320" s="36" t="n"/>
      <c r="DR320" s="36" t="n"/>
      <c r="DS320" s="36" t="n"/>
      <c r="DT320" s="36" t="n"/>
      <c r="DU320" s="36" t="n"/>
      <c r="DV320" s="36" t="n"/>
      <c r="DW320" s="36" t="n"/>
      <c r="DX320" s="36" t="n"/>
      <c r="DY320" s="36" t="n"/>
      <c r="DZ320" s="36" t="n"/>
      <c r="EA320" s="36" t="n"/>
      <c r="EB320" s="36" t="n"/>
      <c r="EC320" s="36" t="n"/>
      <c r="ED320" s="36" t="n"/>
      <c r="EE320" s="36" t="n"/>
      <c r="EF320" s="36" t="n"/>
      <c r="EG320" s="36" t="n"/>
      <c r="EH320" s="36" t="n"/>
      <c r="EI320" s="36" t="n"/>
      <c r="EJ320" s="36" t="n"/>
      <c r="EK320" s="36" t="n"/>
      <c r="EL320" s="36" t="n"/>
      <c r="EM320" s="36" t="n"/>
      <c r="EN320" s="36" t="n"/>
    </row>
    <row r="321">
      <c r="A321" s="36" t="n"/>
      <c r="B321" s="36" t="n"/>
      <c r="C321" s="144" t="n"/>
      <c r="D321" s="144" t="n"/>
      <c r="E321" s="135" t="n"/>
      <c r="F321" s="135" t="n"/>
      <c r="G321" s="135" t="n"/>
      <c r="H321" s="135" t="n"/>
      <c r="I321" s="135" t="n"/>
      <c r="J321" s="135" t="n"/>
      <c r="K321" s="135" t="n"/>
      <c r="L321" s="135" t="n"/>
      <c r="M321" s="135" t="n"/>
      <c r="N321" s="135" t="n"/>
      <c r="O321" s="135" t="n"/>
      <c r="P321" s="135" t="n"/>
      <c r="Q321" s="135" t="n"/>
      <c r="R321" s="135" t="n"/>
      <c r="S321" s="135" t="n"/>
      <c r="T321" s="135" t="n"/>
      <c r="U321" s="135" t="n"/>
      <c r="V321" s="135" t="n"/>
      <c r="W321" s="135" t="n"/>
      <c r="X321" s="135" t="n"/>
      <c r="Y321" s="135" t="n"/>
      <c r="Z321" s="135" t="n"/>
      <c r="AA321" s="135" t="n"/>
      <c r="AB321" s="135" t="n"/>
      <c r="AC321" s="135" t="n"/>
      <c r="AD321" s="135" t="n"/>
      <c r="AE321" s="135" t="n"/>
      <c r="AF321" s="135" t="n"/>
      <c r="AG321" s="135" t="n"/>
      <c r="AH321" s="135" t="n"/>
      <c r="AI321" s="135" t="n"/>
      <c r="AJ321" s="135" t="n"/>
      <c r="AK321" s="135" t="n"/>
      <c r="AL321" s="135" t="n"/>
      <c r="AM321" s="135" t="n"/>
      <c r="AN321" s="135" t="n"/>
      <c r="AO321" s="135" t="n"/>
      <c r="AP321" s="135" t="n"/>
      <c r="AQ321" s="135" t="n"/>
      <c r="AR321" s="135" t="n"/>
      <c r="AS321" s="135" t="n"/>
      <c r="AT321" s="135" t="n"/>
      <c r="AU321" s="135" t="n"/>
      <c r="AV321" s="135" t="n"/>
      <c r="AW321" s="135" t="n"/>
      <c r="AX321" s="135" t="n"/>
      <c r="AY321" s="135" t="n"/>
      <c r="AZ321" s="135" t="n"/>
      <c r="BA321" s="135" t="n"/>
      <c r="BB321" s="135" t="n"/>
      <c r="BC321" s="135" t="n"/>
      <c r="BD321" s="135" t="n"/>
      <c r="BE321" s="135" t="n"/>
      <c r="BF321" s="135" t="n"/>
      <c r="BG321" s="135" t="n"/>
      <c r="BH321" s="135" t="n"/>
      <c r="BI321" s="135" t="n"/>
      <c r="BJ321" s="135" t="n"/>
      <c r="BK321" s="135" t="n"/>
      <c r="BL321" s="135" t="n"/>
      <c r="BM321" s="135" t="n"/>
      <c r="BN321" s="135" t="n"/>
      <c r="BO321" s="135" t="n"/>
      <c r="BP321" s="135" t="n"/>
      <c r="BQ321" s="135" t="n"/>
      <c r="BR321" s="135" t="n"/>
      <c r="BS321" s="135" t="n"/>
      <c r="BT321" s="135" t="n"/>
      <c r="BU321" s="135" t="n"/>
      <c r="BV321" s="135" t="n"/>
      <c r="BW321" s="135" t="n"/>
      <c r="BX321" s="135" t="n"/>
      <c r="BY321" s="135" t="n"/>
      <c r="BZ321" s="135" t="n"/>
      <c r="CA321" s="135" t="n"/>
      <c r="CB321" s="135" t="n"/>
      <c r="CC321" s="135" t="n"/>
      <c r="CD321" s="135" t="n"/>
      <c r="CE321" s="135" t="n"/>
      <c r="CF321" s="135" t="n"/>
      <c r="CG321" s="135" t="n"/>
      <c r="CH321" s="135" t="n"/>
      <c r="CI321" s="135" t="n"/>
      <c r="CJ321" s="135" t="n"/>
      <c r="CK321" s="135" t="n"/>
      <c r="CL321" s="135" t="n"/>
      <c r="CM321" s="135" t="n"/>
      <c r="CN321" s="135" t="n"/>
      <c r="CO321" s="135" t="n"/>
      <c r="CP321" s="135" t="n"/>
      <c r="CQ321" s="135" t="n"/>
      <c r="CR321" s="135" t="n"/>
      <c r="CU321" s="36" t="n"/>
      <c r="CV321" s="36" t="n"/>
      <c r="CW321" s="36" t="n"/>
      <c r="CX321" s="36" t="n"/>
      <c r="CY321" s="36" t="n"/>
      <c r="CZ321" s="36" t="n"/>
      <c r="DA321" s="36" t="n"/>
      <c r="DB321" s="36" t="n"/>
      <c r="DC321" s="36" t="n"/>
      <c r="DD321" s="36" t="n"/>
      <c r="DE321" s="36" t="n"/>
      <c r="DF321" s="36" t="n"/>
      <c r="DG321" s="36" t="n"/>
      <c r="DH321" s="36" t="n"/>
      <c r="DI321" s="36" t="n"/>
      <c r="DJ321" s="36" t="n"/>
      <c r="DK321" s="36" t="n"/>
      <c r="DL321" s="36" t="n"/>
      <c r="DM321" s="36" t="n"/>
      <c r="DN321" s="36" t="n"/>
      <c r="DO321" s="36" t="n"/>
      <c r="DP321" s="36" t="n"/>
      <c r="DQ321" s="36" t="n"/>
      <c r="DR321" s="36" t="n"/>
      <c r="DS321" s="36" t="n"/>
      <c r="DT321" s="36" t="n"/>
      <c r="DU321" s="36" t="n"/>
      <c r="DV321" s="36" t="n"/>
      <c r="DW321" s="36" t="n"/>
      <c r="DX321" s="36" t="n"/>
      <c r="DY321" s="36" t="n"/>
      <c r="DZ321" s="36" t="n"/>
      <c r="EA321" s="36" t="n"/>
      <c r="EB321" s="36" t="n"/>
      <c r="EC321" s="36" t="n"/>
      <c r="ED321" s="36" t="n"/>
      <c r="EE321" s="36" t="n"/>
      <c r="EF321" s="36" t="n"/>
      <c r="EG321" s="36" t="n"/>
      <c r="EH321" s="36" t="n"/>
      <c r="EI321" s="36" t="n"/>
      <c r="EJ321" s="36" t="n"/>
      <c r="EK321" s="36" t="n"/>
      <c r="EL321" s="36" t="n"/>
      <c r="EM321" s="36" t="n"/>
      <c r="EN321" s="36" t="n"/>
    </row>
    <row r="322">
      <c r="A322" s="36" t="n"/>
      <c r="B322" s="36" t="n"/>
      <c r="C322" s="144" t="n"/>
      <c r="D322" s="144" t="n"/>
      <c r="E322" s="135" t="n"/>
      <c r="F322" s="135" t="n"/>
      <c r="G322" s="135" t="n"/>
      <c r="H322" s="135" t="n"/>
      <c r="I322" s="135" t="n"/>
      <c r="J322" s="135" t="n"/>
      <c r="K322" s="135" t="n"/>
      <c r="L322" s="135" t="n"/>
      <c r="M322" s="135" t="n"/>
      <c r="N322" s="135" t="n"/>
      <c r="O322" s="135" t="n"/>
      <c r="P322" s="135" t="n"/>
      <c r="Q322" s="135" t="n"/>
      <c r="R322" s="135" t="n"/>
      <c r="S322" s="135" t="n"/>
      <c r="T322" s="135" t="n"/>
      <c r="U322" s="135" t="n"/>
      <c r="V322" s="135" t="n"/>
      <c r="W322" s="135" t="n"/>
      <c r="X322" s="135" t="n"/>
      <c r="Y322" s="135" t="n"/>
      <c r="Z322" s="135" t="n"/>
      <c r="AA322" s="135" t="n"/>
      <c r="AB322" s="135" t="n"/>
      <c r="AC322" s="135" t="n"/>
      <c r="AD322" s="135" t="n"/>
      <c r="AE322" s="135" t="n"/>
      <c r="AF322" s="135" t="n"/>
      <c r="AG322" s="135" t="n"/>
      <c r="AH322" s="135" t="n"/>
      <c r="AI322" s="135" t="n"/>
      <c r="AJ322" s="135" t="n"/>
      <c r="AK322" s="135" t="n"/>
      <c r="AL322" s="135" t="n"/>
      <c r="AM322" s="135" t="n"/>
      <c r="AN322" s="135" t="n"/>
      <c r="AO322" s="135" t="n"/>
      <c r="AP322" s="135" t="n"/>
      <c r="AQ322" s="135" t="n"/>
      <c r="AR322" s="135" t="n"/>
      <c r="AS322" s="135" t="n"/>
      <c r="AT322" s="135" t="n"/>
      <c r="AU322" s="135" t="n"/>
      <c r="AV322" s="135" t="n"/>
      <c r="AW322" s="135" t="n"/>
      <c r="AX322" s="135" t="n"/>
      <c r="AY322" s="135" t="n"/>
      <c r="AZ322" s="135" t="n"/>
      <c r="BA322" s="135" t="n"/>
      <c r="BB322" s="135" t="n"/>
      <c r="BC322" s="135" t="n"/>
      <c r="BD322" s="135" t="n"/>
      <c r="BE322" s="135" t="n"/>
      <c r="BF322" s="135" t="n"/>
      <c r="BG322" s="135" t="n"/>
      <c r="BH322" s="135" t="n"/>
      <c r="BI322" s="135" t="n"/>
      <c r="BJ322" s="135" t="n"/>
      <c r="BK322" s="135" t="n"/>
      <c r="BL322" s="135" t="n"/>
      <c r="BM322" s="135" t="n"/>
      <c r="BN322" s="135" t="n"/>
      <c r="BO322" s="135" t="n"/>
      <c r="BP322" s="135" t="n"/>
      <c r="BQ322" s="135" t="n"/>
      <c r="BR322" s="135" t="n"/>
      <c r="BS322" s="135" t="n"/>
      <c r="BT322" s="135" t="n"/>
      <c r="BU322" s="135" t="n"/>
      <c r="BV322" s="135" t="n"/>
      <c r="BW322" s="135" t="n"/>
      <c r="BX322" s="135" t="n"/>
      <c r="BY322" s="135" t="n"/>
      <c r="BZ322" s="135" t="n"/>
      <c r="CA322" s="135" t="n"/>
      <c r="CB322" s="135" t="n"/>
      <c r="CC322" s="135" t="n"/>
      <c r="CD322" s="135" t="n"/>
      <c r="CE322" s="135" t="n"/>
      <c r="CF322" s="135" t="n"/>
      <c r="CG322" s="135" t="n"/>
      <c r="CH322" s="135" t="n"/>
      <c r="CI322" s="135" t="n"/>
      <c r="CJ322" s="135" t="n"/>
      <c r="CK322" s="135" t="n"/>
      <c r="CL322" s="135" t="n"/>
      <c r="CM322" s="135" t="n"/>
      <c r="CN322" s="135" t="n"/>
      <c r="CO322" s="135" t="n"/>
      <c r="CP322" s="135" t="n"/>
      <c r="CQ322" s="135" t="n"/>
      <c r="CR322" s="135" t="n"/>
      <c r="CU322" s="36" t="n"/>
      <c r="CV322" s="36" t="n"/>
      <c r="CW322" s="36" t="n"/>
      <c r="CX322" s="36" t="n"/>
      <c r="CY322" s="36" t="n"/>
      <c r="CZ322" s="36" t="n"/>
      <c r="DA322" s="36" t="n"/>
      <c r="DB322" s="36" t="n"/>
      <c r="DC322" s="36" t="n"/>
      <c r="DD322" s="36" t="n"/>
      <c r="DE322" s="36" t="n"/>
      <c r="DF322" s="36" t="n"/>
      <c r="DG322" s="36" t="n"/>
      <c r="DH322" s="36" t="n"/>
      <c r="DI322" s="36" t="n"/>
      <c r="DJ322" s="36" t="n"/>
      <c r="DK322" s="36" t="n"/>
      <c r="DL322" s="36" t="n"/>
      <c r="DM322" s="36" t="n"/>
      <c r="DN322" s="36" t="n"/>
      <c r="DO322" s="36" t="n"/>
      <c r="DP322" s="36" t="n"/>
      <c r="DQ322" s="36" t="n"/>
      <c r="DR322" s="36" t="n"/>
      <c r="DS322" s="36" t="n"/>
      <c r="DT322" s="36" t="n"/>
      <c r="DU322" s="36" t="n"/>
      <c r="DV322" s="36" t="n"/>
      <c r="DW322" s="36" t="n"/>
      <c r="DX322" s="36" t="n"/>
      <c r="DY322" s="36" t="n"/>
      <c r="DZ322" s="36" t="n"/>
      <c r="EA322" s="36" t="n"/>
      <c r="EB322" s="36" t="n"/>
      <c r="EC322" s="36" t="n"/>
      <c r="ED322" s="36" t="n"/>
      <c r="EE322" s="36" t="n"/>
      <c r="EF322" s="36" t="n"/>
      <c r="EG322" s="36" t="n"/>
      <c r="EH322" s="36" t="n"/>
      <c r="EI322" s="36" t="n"/>
      <c r="EJ322" s="36" t="n"/>
      <c r="EK322" s="36" t="n"/>
      <c r="EL322" s="36" t="n"/>
      <c r="EM322" s="36" t="n"/>
      <c r="EN322" s="36" t="n"/>
    </row>
    <row r="323">
      <c r="A323" s="36" t="n"/>
      <c r="B323" s="36" t="n"/>
      <c r="C323" s="144" t="n"/>
      <c r="D323" s="144" t="n"/>
      <c r="E323" s="135" t="n"/>
      <c r="F323" s="135" t="n"/>
      <c r="G323" s="135" t="n"/>
      <c r="H323" s="135" t="n"/>
      <c r="I323" s="135" t="n"/>
      <c r="J323" s="135" t="n"/>
      <c r="K323" s="135" t="n"/>
      <c r="L323" s="135" t="n"/>
      <c r="M323" s="135" t="n"/>
      <c r="N323" s="135" t="n"/>
      <c r="O323" s="135" t="n"/>
      <c r="P323" s="135" t="n"/>
      <c r="Q323" s="135" t="n"/>
      <c r="R323" s="135" t="n"/>
      <c r="S323" s="135" t="n"/>
      <c r="T323" s="135" t="n"/>
      <c r="U323" s="135" t="n"/>
      <c r="V323" s="135" t="n"/>
      <c r="W323" s="135" t="n"/>
      <c r="X323" s="135" t="n"/>
      <c r="Y323" s="135" t="n"/>
      <c r="Z323" s="135" t="n"/>
      <c r="AA323" s="135" t="n"/>
      <c r="AB323" s="135" t="n"/>
      <c r="AC323" s="135" t="n"/>
      <c r="AD323" s="135" t="n"/>
      <c r="AE323" s="135" t="n"/>
      <c r="AF323" s="135" t="n"/>
      <c r="AG323" s="135" t="n"/>
      <c r="AH323" s="135" t="n"/>
      <c r="AI323" s="135" t="n"/>
      <c r="AJ323" s="135" t="n"/>
      <c r="AK323" s="135" t="n"/>
      <c r="AL323" s="135" t="n"/>
      <c r="AM323" s="135" t="n"/>
      <c r="AN323" s="135" t="n"/>
      <c r="AO323" s="135" t="n"/>
      <c r="AP323" s="135" t="n"/>
      <c r="AQ323" s="135" t="n"/>
      <c r="AR323" s="135" t="n"/>
      <c r="AS323" s="135" t="n"/>
      <c r="AT323" s="135" t="n"/>
      <c r="AU323" s="135" t="n"/>
      <c r="AV323" s="135" t="n"/>
      <c r="AW323" s="135" t="n"/>
      <c r="AX323" s="135" t="n"/>
      <c r="AY323" s="135" t="n"/>
      <c r="AZ323" s="135" t="n"/>
      <c r="BA323" s="135" t="n"/>
      <c r="BB323" s="135" t="n"/>
      <c r="BC323" s="135" t="n"/>
      <c r="BD323" s="135" t="n"/>
      <c r="BE323" s="135" t="n"/>
      <c r="BF323" s="135" t="n"/>
      <c r="BG323" s="135" t="n"/>
      <c r="BH323" s="135" t="n"/>
      <c r="BI323" s="135" t="n"/>
      <c r="BJ323" s="135" t="n"/>
      <c r="BK323" s="135" t="n"/>
      <c r="BL323" s="135" t="n"/>
      <c r="BM323" s="135" t="n"/>
      <c r="BN323" s="135" t="n"/>
      <c r="BO323" s="135" t="n"/>
      <c r="BP323" s="135" t="n"/>
      <c r="BQ323" s="135" t="n"/>
      <c r="BR323" s="135" t="n"/>
      <c r="BS323" s="135" t="n"/>
      <c r="BT323" s="135" t="n"/>
      <c r="BU323" s="135" t="n"/>
      <c r="BV323" s="135" t="n"/>
      <c r="BW323" s="135" t="n"/>
      <c r="BX323" s="135" t="n"/>
      <c r="BY323" s="135" t="n"/>
      <c r="BZ323" s="135" t="n"/>
      <c r="CA323" s="135" t="n"/>
      <c r="CB323" s="135" t="n"/>
      <c r="CC323" s="135" t="n"/>
      <c r="CD323" s="135" t="n"/>
      <c r="CE323" s="135" t="n"/>
      <c r="CF323" s="135" t="n"/>
      <c r="CG323" s="135" t="n"/>
      <c r="CH323" s="135" t="n"/>
      <c r="CI323" s="135" t="n"/>
      <c r="CJ323" s="135" t="n"/>
      <c r="CK323" s="135" t="n"/>
      <c r="CL323" s="135" t="n"/>
      <c r="CM323" s="135" t="n"/>
      <c r="CN323" s="135" t="n"/>
      <c r="CO323" s="135" t="n"/>
      <c r="CP323" s="135" t="n"/>
      <c r="CQ323" s="135" t="n"/>
      <c r="CR323" s="135" t="n"/>
      <c r="CU323" s="36" t="n"/>
      <c r="CV323" s="36" t="n"/>
      <c r="CW323" s="36" t="n"/>
      <c r="CX323" s="36" t="n"/>
      <c r="CY323" s="36" t="n"/>
      <c r="CZ323" s="36" t="n"/>
      <c r="DA323" s="36" t="n"/>
      <c r="DB323" s="36" t="n"/>
      <c r="DC323" s="36" t="n"/>
      <c r="DD323" s="36" t="n"/>
      <c r="DE323" s="36" t="n"/>
      <c r="DF323" s="36" t="n"/>
      <c r="DG323" s="36" t="n"/>
      <c r="DH323" s="36" t="n"/>
      <c r="DI323" s="36" t="n"/>
      <c r="DJ323" s="36" t="n"/>
      <c r="DK323" s="36" t="n"/>
      <c r="DL323" s="36" t="n"/>
      <c r="DM323" s="36" t="n"/>
      <c r="DN323" s="36" t="n"/>
      <c r="DO323" s="36" t="n"/>
      <c r="DP323" s="36" t="n"/>
      <c r="DQ323" s="36" t="n"/>
      <c r="DR323" s="36" t="n"/>
      <c r="DS323" s="36" t="n"/>
      <c r="DT323" s="36" t="n"/>
      <c r="DU323" s="36" t="n"/>
      <c r="DV323" s="36" t="n"/>
      <c r="DW323" s="36" t="n"/>
      <c r="DX323" s="36" t="n"/>
      <c r="DY323" s="36" t="n"/>
      <c r="DZ323" s="36" t="n"/>
      <c r="EA323" s="36" t="n"/>
      <c r="EB323" s="36" t="n"/>
      <c r="EC323" s="36" t="n"/>
      <c r="ED323" s="36" t="n"/>
      <c r="EE323" s="36" t="n"/>
      <c r="EF323" s="36" t="n"/>
      <c r="EG323" s="36" t="n"/>
      <c r="EH323" s="36" t="n"/>
      <c r="EI323" s="36" t="n"/>
      <c r="EJ323" s="36" t="n"/>
      <c r="EK323" s="36" t="n"/>
      <c r="EL323" s="36" t="n"/>
      <c r="EM323" s="36" t="n"/>
      <c r="EN323" s="36" t="n"/>
    </row>
    <row r="324">
      <c r="A324" s="36" t="n"/>
      <c r="B324" s="36" t="n"/>
      <c r="C324" s="144" t="n"/>
      <c r="D324" s="144" t="n"/>
      <c r="E324" s="135" t="n"/>
      <c r="F324" s="135" t="n"/>
      <c r="G324" s="135" t="n"/>
      <c r="H324" s="135" t="n"/>
      <c r="I324" s="135" t="n"/>
      <c r="J324" s="135" t="n"/>
      <c r="K324" s="135" t="n"/>
      <c r="L324" s="135" t="n"/>
      <c r="M324" s="135" t="n"/>
      <c r="N324" s="135" t="n"/>
      <c r="O324" s="135" t="n"/>
      <c r="P324" s="135" t="n"/>
      <c r="Q324" s="135" t="n"/>
      <c r="R324" s="135" t="n"/>
      <c r="S324" s="135" t="n"/>
      <c r="T324" s="135" t="n"/>
      <c r="U324" s="135" t="n"/>
      <c r="V324" s="135" t="n"/>
      <c r="W324" s="135" t="n"/>
      <c r="X324" s="135" t="n"/>
      <c r="Y324" s="135" t="n"/>
      <c r="Z324" s="135" t="n"/>
      <c r="AA324" s="135" t="n"/>
      <c r="AB324" s="135" t="n"/>
      <c r="AC324" s="135" t="n"/>
      <c r="AD324" s="135" t="n"/>
      <c r="AE324" s="135" t="n"/>
      <c r="AF324" s="135" t="n"/>
      <c r="AG324" s="135" t="n"/>
      <c r="AH324" s="135" t="n"/>
      <c r="AI324" s="135" t="n"/>
      <c r="AJ324" s="135" t="n"/>
      <c r="AK324" s="135" t="n"/>
      <c r="AL324" s="135" t="n"/>
      <c r="AM324" s="135" t="n"/>
      <c r="AN324" s="135" t="n"/>
      <c r="AO324" s="135" t="n"/>
      <c r="AP324" s="135" t="n"/>
      <c r="AQ324" s="135" t="n"/>
      <c r="AR324" s="135" t="n"/>
      <c r="AS324" s="135" t="n"/>
      <c r="AT324" s="135" t="n"/>
      <c r="AU324" s="135" t="n"/>
      <c r="AV324" s="135" t="n"/>
      <c r="AW324" s="135" t="n"/>
      <c r="AX324" s="135" t="n"/>
      <c r="AY324" s="135" t="n"/>
      <c r="AZ324" s="135" t="n"/>
      <c r="BA324" s="135" t="n"/>
      <c r="BB324" s="135" t="n"/>
      <c r="BC324" s="135" t="n"/>
      <c r="BD324" s="135" t="n"/>
      <c r="BE324" s="135" t="n"/>
      <c r="BF324" s="135" t="n"/>
      <c r="BG324" s="135" t="n"/>
      <c r="BH324" s="135" t="n"/>
      <c r="BI324" s="135" t="n"/>
      <c r="BJ324" s="135" t="n"/>
      <c r="BK324" s="135" t="n"/>
      <c r="BL324" s="135" t="n"/>
      <c r="BM324" s="135" t="n"/>
      <c r="BN324" s="135" t="n"/>
      <c r="BO324" s="135" t="n"/>
      <c r="BP324" s="135" t="n"/>
      <c r="BQ324" s="135" t="n"/>
      <c r="BR324" s="135" t="n"/>
      <c r="BS324" s="135" t="n"/>
      <c r="BT324" s="135" t="n"/>
      <c r="BU324" s="135" t="n"/>
      <c r="BV324" s="135" t="n"/>
      <c r="BW324" s="135" t="n"/>
      <c r="BX324" s="135" t="n"/>
      <c r="BY324" s="135" t="n"/>
      <c r="BZ324" s="135" t="n"/>
      <c r="CA324" s="135" t="n"/>
      <c r="CB324" s="135" t="n"/>
      <c r="CC324" s="135" t="n"/>
      <c r="CD324" s="135" t="n"/>
      <c r="CE324" s="135" t="n"/>
      <c r="CF324" s="135" t="n"/>
      <c r="CG324" s="135" t="n"/>
      <c r="CH324" s="135" t="n"/>
      <c r="CI324" s="135" t="n"/>
      <c r="CJ324" s="135" t="n"/>
      <c r="CK324" s="135" t="n"/>
      <c r="CL324" s="135" t="n"/>
      <c r="CM324" s="135" t="n"/>
      <c r="CN324" s="135" t="n"/>
      <c r="CO324" s="135" t="n"/>
      <c r="CP324" s="135" t="n"/>
      <c r="CQ324" s="135" t="n"/>
      <c r="CR324" s="135" t="n"/>
      <c r="CU324" s="36" t="n"/>
      <c r="CV324" s="36" t="n"/>
      <c r="CW324" s="36" t="n"/>
      <c r="CX324" s="36" t="n"/>
      <c r="CY324" s="36" t="n"/>
      <c r="CZ324" s="36" t="n"/>
      <c r="DA324" s="36" t="n"/>
      <c r="DB324" s="36" t="n"/>
      <c r="DC324" s="36" t="n"/>
      <c r="DD324" s="36" t="n"/>
      <c r="DE324" s="36" t="n"/>
      <c r="DF324" s="36" t="n"/>
      <c r="DG324" s="36" t="n"/>
      <c r="DH324" s="36" t="n"/>
      <c r="DI324" s="36" t="n"/>
      <c r="DJ324" s="36" t="n"/>
      <c r="DK324" s="36" t="n"/>
      <c r="DL324" s="36" t="n"/>
      <c r="DM324" s="36" t="n"/>
      <c r="DN324" s="36" t="n"/>
      <c r="DO324" s="36" t="n"/>
      <c r="DP324" s="36" t="n"/>
      <c r="DQ324" s="36" t="n"/>
      <c r="DR324" s="36" t="n"/>
      <c r="DS324" s="36" t="n"/>
      <c r="DT324" s="36" t="n"/>
      <c r="DU324" s="36" t="n"/>
      <c r="DV324" s="36" t="n"/>
      <c r="DW324" s="36" t="n"/>
      <c r="DX324" s="36" t="n"/>
      <c r="DY324" s="36" t="n"/>
      <c r="DZ324" s="36" t="n"/>
      <c r="EA324" s="36" t="n"/>
      <c r="EB324" s="36" t="n"/>
      <c r="EC324" s="36" t="n"/>
      <c r="ED324" s="36" t="n"/>
      <c r="EE324" s="36" t="n"/>
      <c r="EF324" s="36" t="n"/>
      <c r="EG324" s="36" t="n"/>
      <c r="EH324" s="36" t="n"/>
      <c r="EI324" s="36" t="n"/>
      <c r="EJ324" s="36" t="n"/>
      <c r="EK324" s="36" t="n"/>
      <c r="EL324" s="36" t="n"/>
      <c r="EM324" s="36" t="n"/>
      <c r="EN324" s="36" t="n"/>
    </row>
    <row r="325">
      <c r="A325" s="36" t="n"/>
      <c r="B325" s="36" t="n"/>
      <c r="C325" s="144" t="n"/>
      <c r="D325" s="144" t="n"/>
      <c r="E325" s="135" t="n"/>
      <c r="F325" s="135" t="n"/>
      <c r="G325" s="135" t="n"/>
      <c r="H325" s="135" t="n"/>
      <c r="I325" s="135" t="n"/>
      <c r="J325" s="135" t="n"/>
      <c r="K325" s="135" t="n"/>
      <c r="L325" s="135" t="n"/>
      <c r="M325" s="135" t="n"/>
      <c r="N325" s="135" t="n"/>
      <c r="O325" s="135" t="n"/>
      <c r="P325" s="135" t="n"/>
      <c r="Q325" s="135" t="n"/>
      <c r="R325" s="135" t="n"/>
      <c r="S325" s="135" t="n"/>
      <c r="T325" s="135" t="n"/>
      <c r="U325" s="135" t="n"/>
      <c r="V325" s="135" t="n"/>
      <c r="W325" s="135" t="n"/>
      <c r="X325" s="135" t="n"/>
      <c r="Y325" s="135" t="n"/>
      <c r="Z325" s="135" t="n"/>
      <c r="AA325" s="135" t="n"/>
      <c r="AB325" s="135" t="n"/>
      <c r="AC325" s="135" t="n"/>
      <c r="AD325" s="135" t="n"/>
      <c r="AE325" s="135" t="n"/>
      <c r="AF325" s="135" t="n"/>
      <c r="AG325" s="135" t="n"/>
      <c r="AH325" s="135" t="n"/>
      <c r="AI325" s="135" t="n"/>
      <c r="AJ325" s="135" t="n"/>
      <c r="AK325" s="135" t="n"/>
      <c r="AL325" s="135" t="n"/>
      <c r="AM325" s="135" t="n"/>
      <c r="AN325" s="135" t="n"/>
      <c r="AO325" s="135" t="n"/>
      <c r="AP325" s="135" t="n"/>
      <c r="AQ325" s="135" t="n"/>
      <c r="AR325" s="135" t="n"/>
      <c r="AS325" s="135" t="n"/>
      <c r="AT325" s="135" t="n"/>
      <c r="AU325" s="135" t="n"/>
      <c r="AV325" s="135" t="n"/>
      <c r="AW325" s="135" t="n"/>
      <c r="AX325" s="135" t="n"/>
      <c r="AY325" s="135" t="n"/>
      <c r="AZ325" s="135" t="n"/>
      <c r="BA325" s="135" t="n"/>
      <c r="BB325" s="135" t="n"/>
      <c r="BC325" s="135" t="n"/>
      <c r="BD325" s="135" t="n"/>
      <c r="BE325" s="135" t="n"/>
      <c r="BF325" s="135" t="n"/>
      <c r="BG325" s="135" t="n"/>
      <c r="BH325" s="135" t="n"/>
      <c r="BI325" s="135" t="n"/>
      <c r="BJ325" s="135" t="n"/>
      <c r="BK325" s="135" t="n"/>
      <c r="BL325" s="135" t="n"/>
      <c r="BM325" s="135" t="n"/>
      <c r="BN325" s="135" t="n"/>
      <c r="BO325" s="135" t="n"/>
      <c r="BP325" s="135" t="n"/>
      <c r="BQ325" s="135" t="n"/>
      <c r="BR325" s="135" t="n"/>
      <c r="BS325" s="135" t="n"/>
      <c r="BT325" s="135" t="n"/>
      <c r="BU325" s="135" t="n"/>
      <c r="BV325" s="135" t="n"/>
      <c r="BW325" s="135" t="n"/>
      <c r="BX325" s="135" t="n"/>
      <c r="BY325" s="135" t="n"/>
      <c r="BZ325" s="135" t="n"/>
      <c r="CA325" s="135" t="n"/>
      <c r="CB325" s="135" t="n"/>
      <c r="CC325" s="135" t="n"/>
      <c r="CD325" s="135" t="n"/>
      <c r="CE325" s="135" t="n"/>
      <c r="CF325" s="135" t="n"/>
      <c r="CG325" s="135" t="n"/>
      <c r="CH325" s="135" t="n"/>
      <c r="CI325" s="135" t="n"/>
      <c r="CJ325" s="135" t="n"/>
      <c r="CK325" s="135" t="n"/>
      <c r="CL325" s="135" t="n"/>
      <c r="CM325" s="135" t="n"/>
      <c r="CN325" s="135" t="n"/>
      <c r="CO325" s="135" t="n"/>
      <c r="CP325" s="135" t="n"/>
      <c r="CQ325" s="135" t="n"/>
      <c r="CR325" s="135" t="n"/>
      <c r="CU325" s="36" t="n"/>
      <c r="CV325" s="36" t="n"/>
      <c r="CW325" s="36" t="n"/>
      <c r="CX325" s="36" t="n"/>
      <c r="CY325" s="36" t="n"/>
      <c r="CZ325" s="36" t="n"/>
      <c r="DA325" s="36" t="n"/>
      <c r="DB325" s="36" t="n"/>
      <c r="DC325" s="36" t="n"/>
      <c r="DD325" s="36" t="n"/>
      <c r="DE325" s="36" t="n"/>
      <c r="DF325" s="36" t="n"/>
      <c r="DG325" s="36" t="n"/>
      <c r="DH325" s="36" t="n"/>
      <c r="DI325" s="36" t="n"/>
      <c r="DJ325" s="36" t="n"/>
      <c r="DK325" s="36" t="n"/>
      <c r="DL325" s="36" t="n"/>
      <c r="DM325" s="36" t="n"/>
      <c r="DN325" s="36" t="n"/>
      <c r="DO325" s="36" t="n"/>
      <c r="DP325" s="36" t="n"/>
      <c r="DQ325" s="36" t="n"/>
      <c r="DR325" s="36" t="n"/>
      <c r="DS325" s="36" t="n"/>
      <c r="DT325" s="36" t="n"/>
      <c r="DU325" s="36" t="n"/>
      <c r="DV325" s="36" t="n"/>
      <c r="DW325" s="36" t="n"/>
      <c r="DX325" s="36" t="n"/>
      <c r="DY325" s="36" t="n"/>
      <c r="DZ325" s="36" t="n"/>
      <c r="EA325" s="36" t="n"/>
      <c r="EB325" s="36" t="n"/>
      <c r="EC325" s="36" t="n"/>
      <c r="ED325" s="36" t="n"/>
      <c r="EE325" s="36" t="n"/>
      <c r="EF325" s="36" t="n"/>
      <c r="EG325" s="36" t="n"/>
      <c r="EH325" s="36" t="n"/>
      <c r="EI325" s="36" t="n"/>
      <c r="EJ325" s="36" t="n"/>
      <c r="EK325" s="36" t="n"/>
      <c r="EL325" s="36" t="n"/>
      <c r="EM325" s="36" t="n"/>
      <c r="EN325" s="36" t="n"/>
    </row>
    <row r="326">
      <c r="A326" s="36" t="n"/>
      <c r="B326" s="36" t="n"/>
      <c r="C326" s="144" t="n"/>
      <c r="D326" s="144" t="n"/>
      <c r="E326" s="135" t="n"/>
      <c r="F326" s="135" t="n"/>
      <c r="G326" s="135" t="n"/>
      <c r="H326" s="135" t="n"/>
      <c r="I326" s="135" t="n"/>
      <c r="J326" s="135" t="n"/>
      <c r="K326" s="135" t="n"/>
      <c r="L326" s="135" t="n"/>
      <c r="M326" s="135" t="n"/>
      <c r="N326" s="135" t="n"/>
      <c r="O326" s="135" t="n"/>
      <c r="P326" s="135" t="n"/>
      <c r="Q326" s="135" t="n"/>
      <c r="R326" s="135" t="n"/>
      <c r="S326" s="135" t="n"/>
      <c r="T326" s="135" t="n"/>
      <c r="U326" s="135" t="n"/>
      <c r="V326" s="135" t="n"/>
      <c r="W326" s="135" t="n"/>
      <c r="X326" s="135" t="n"/>
      <c r="Y326" s="135" t="n"/>
      <c r="Z326" s="135" t="n"/>
      <c r="AA326" s="135" t="n"/>
      <c r="AB326" s="135" t="n"/>
      <c r="AC326" s="135" t="n"/>
      <c r="AD326" s="135" t="n"/>
      <c r="AE326" s="135" t="n"/>
      <c r="AF326" s="135" t="n"/>
      <c r="AG326" s="135" t="n"/>
      <c r="AH326" s="135" t="n"/>
      <c r="AI326" s="135" t="n"/>
      <c r="AJ326" s="135" t="n"/>
      <c r="AK326" s="135" t="n"/>
      <c r="AL326" s="135" t="n"/>
      <c r="AM326" s="135" t="n"/>
      <c r="AN326" s="135" t="n"/>
      <c r="AO326" s="135" t="n"/>
      <c r="AP326" s="135" t="n"/>
      <c r="AQ326" s="135" t="n"/>
      <c r="AR326" s="135" t="n"/>
      <c r="AS326" s="135" t="n"/>
      <c r="AT326" s="135" t="n"/>
      <c r="AU326" s="135" t="n"/>
      <c r="AV326" s="135" t="n"/>
      <c r="AW326" s="135" t="n"/>
      <c r="AX326" s="135" t="n"/>
      <c r="AY326" s="135" t="n"/>
      <c r="AZ326" s="135" t="n"/>
      <c r="BA326" s="135" t="n"/>
      <c r="BB326" s="135" t="n"/>
      <c r="BC326" s="135" t="n"/>
      <c r="BD326" s="135" t="n"/>
      <c r="BE326" s="135" t="n"/>
      <c r="BF326" s="135" t="n"/>
      <c r="BG326" s="135" t="n"/>
      <c r="BH326" s="135" t="n"/>
      <c r="BI326" s="135" t="n"/>
      <c r="BJ326" s="135" t="n"/>
      <c r="BK326" s="135" t="n"/>
      <c r="BL326" s="135" t="n"/>
      <c r="BM326" s="135" t="n"/>
      <c r="BN326" s="135" t="n"/>
      <c r="BO326" s="135" t="n"/>
      <c r="BP326" s="135" t="n"/>
      <c r="BQ326" s="135" t="n"/>
      <c r="BR326" s="135" t="n"/>
      <c r="BS326" s="135" t="n"/>
      <c r="BT326" s="135" t="n"/>
      <c r="BU326" s="135" t="n"/>
      <c r="BV326" s="135" t="n"/>
      <c r="BW326" s="135" t="n"/>
      <c r="BX326" s="135" t="n"/>
      <c r="BY326" s="135" t="n"/>
      <c r="BZ326" s="135" t="n"/>
      <c r="CA326" s="135" t="n"/>
      <c r="CB326" s="135" t="n"/>
      <c r="CC326" s="135" t="n"/>
      <c r="CD326" s="135" t="n"/>
      <c r="CE326" s="135" t="n"/>
      <c r="CF326" s="135" t="n"/>
      <c r="CG326" s="135" t="n"/>
      <c r="CH326" s="135" t="n"/>
      <c r="CI326" s="135" t="n"/>
      <c r="CJ326" s="135" t="n"/>
      <c r="CK326" s="135" t="n"/>
      <c r="CL326" s="135" t="n"/>
      <c r="CM326" s="135" t="n"/>
      <c r="CN326" s="135" t="n"/>
      <c r="CO326" s="135" t="n"/>
      <c r="CP326" s="135" t="n"/>
      <c r="CQ326" s="135" t="n"/>
      <c r="CR326" s="135" t="n"/>
      <c r="CU326" s="36" t="n"/>
      <c r="CV326" s="36" t="n"/>
      <c r="CW326" s="36" t="n"/>
      <c r="CX326" s="36" t="n"/>
      <c r="CY326" s="36" t="n"/>
      <c r="CZ326" s="36" t="n"/>
      <c r="DA326" s="36" t="n"/>
      <c r="DB326" s="36" t="n"/>
      <c r="DC326" s="36" t="n"/>
      <c r="DD326" s="36" t="n"/>
      <c r="DE326" s="36" t="n"/>
      <c r="DF326" s="36" t="n"/>
      <c r="DG326" s="36" t="n"/>
      <c r="DH326" s="36" t="n"/>
      <c r="DI326" s="36" t="n"/>
      <c r="DJ326" s="36" t="n"/>
      <c r="DK326" s="36" t="n"/>
      <c r="DL326" s="36" t="n"/>
      <c r="DM326" s="36" t="n"/>
      <c r="DN326" s="36" t="n"/>
      <c r="DO326" s="36" t="n"/>
      <c r="DP326" s="36" t="n"/>
      <c r="DQ326" s="36" t="n"/>
      <c r="DR326" s="36" t="n"/>
      <c r="DS326" s="36" t="n"/>
      <c r="DT326" s="36" t="n"/>
      <c r="DU326" s="36" t="n"/>
      <c r="DV326" s="36" t="n"/>
      <c r="DW326" s="36" t="n"/>
      <c r="DX326" s="36" t="n"/>
      <c r="DY326" s="36" t="n"/>
      <c r="DZ326" s="36" t="n"/>
      <c r="EA326" s="36" t="n"/>
      <c r="EB326" s="36" t="n"/>
      <c r="EC326" s="36" t="n"/>
      <c r="ED326" s="36" t="n"/>
      <c r="EE326" s="36" t="n"/>
      <c r="EF326" s="36" t="n"/>
      <c r="EG326" s="36" t="n"/>
      <c r="EH326" s="36" t="n"/>
      <c r="EI326" s="36" t="n"/>
      <c r="EJ326" s="36" t="n"/>
      <c r="EK326" s="36" t="n"/>
      <c r="EL326" s="36" t="n"/>
      <c r="EM326" s="36" t="n"/>
      <c r="EN326" s="36" t="n"/>
    </row>
    <row r="327">
      <c r="A327" s="36" t="n"/>
      <c r="B327" s="36" t="n"/>
      <c r="C327" s="144" t="n"/>
      <c r="D327" s="144" t="n"/>
      <c r="E327" s="135" t="n"/>
      <c r="F327" s="135" t="n"/>
      <c r="G327" s="135" t="n"/>
      <c r="H327" s="135" t="n"/>
      <c r="I327" s="135" t="n"/>
      <c r="J327" s="135" t="n"/>
      <c r="K327" s="135" t="n"/>
      <c r="L327" s="135" t="n"/>
      <c r="M327" s="135" t="n"/>
      <c r="N327" s="135" t="n"/>
      <c r="O327" s="135" t="n"/>
      <c r="P327" s="135" t="n"/>
      <c r="Q327" s="135" t="n"/>
      <c r="R327" s="135" t="n"/>
      <c r="S327" s="135" t="n"/>
      <c r="T327" s="135" t="n"/>
      <c r="U327" s="135" t="n"/>
      <c r="V327" s="135" t="n"/>
      <c r="W327" s="135" t="n"/>
      <c r="X327" s="135" t="n"/>
      <c r="Y327" s="135" t="n"/>
      <c r="Z327" s="135" t="n"/>
      <c r="AA327" s="135" t="n"/>
      <c r="AB327" s="135" t="n"/>
      <c r="AC327" s="135" t="n"/>
      <c r="AD327" s="135" t="n"/>
      <c r="AE327" s="135" t="n"/>
      <c r="AF327" s="135" t="n"/>
      <c r="AG327" s="135" t="n"/>
      <c r="AH327" s="135" t="n"/>
      <c r="AI327" s="135" t="n"/>
      <c r="AJ327" s="135" t="n"/>
      <c r="AK327" s="135" t="n"/>
      <c r="AL327" s="135" t="n"/>
      <c r="AM327" s="135" t="n"/>
      <c r="AN327" s="135" t="n"/>
      <c r="AO327" s="135" t="n"/>
      <c r="AP327" s="135" t="n"/>
      <c r="AQ327" s="135" t="n"/>
      <c r="AR327" s="135" t="n"/>
      <c r="AS327" s="135" t="n"/>
      <c r="AT327" s="135" t="n"/>
      <c r="AU327" s="135" t="n"/>
      <c r="AV327" s="135" t="n"/>
      <c r="AW327" s="135" t="n"/>
      <c r="AX327" s="135" t="n"/>
      <c r="AY327" s="135" t="n"/>
      <c r="AZ327" s="135" t="n"/>
      <c r="BA327" s="135" t="n"/>
      <c r="BB327" s="135" t="n"/>
      <c r="BC327" s="135" t="n"/>
      <c r="BD327" s="135" t="n"/>
      <c r="BE327" s="135" t="n"/>
      <c r="BF327" s="135" t="n"/>
      <c r="BG327" s="135" t="n"/>
      <c r="BH327" s="135" t="n"/>
      <c r="BI327" s="135" t="n"/>
      <c r="BJ327" s="135" t="n"/>
      <c r="BK327" s="135" t="n"/>
      <c r="BL327" s="135" t="n"/>
      <c r="BM327" s="135" t="n"/>
      <c r="BN327" s="135" t="n"/>
      <c r="BO327" s="135" t="n"/>
      <c r="BP327" s="135" t="n"/>
      <c r="BQ327" s="135" t="n"/>
      <c r="BR327" s="135" t="n"/>
      <c r="BS327" s="135" t="n"/>
      <c r="BT327" s="135" t="n"/>
      <c r="BU327" s="135" t="n"/>
      <c r="BV327" s="135" t="n"/>
      <c r="BW327" s="135" t="n"/>
      <c r="BX327" s="135" t="n"/>
      <c r="BY327" s="135" t="n"/>
      <c r="BZ327" s="135" t="n"/>
      <c r="CA327" s="135" t="n"/>
      <c r="CB327" s="135" t="n"/>
      <c r="CC327" s="135" t="n"/>
      <c r="CD327" s="135" t="n"/>
      <c r="CE327" s="135" t="n"/>
      <c r="CF327" s="135" t="n"/>
      <c r="CG327" s="135" t="n"/>
      <c r="CH327" s="135" t="n"/>
      <c r="CI327" s="135" t="n"/>
      <c r="CJ327" s="135" t="n"/>
      <c r="CK327" s="135" t="n"/>
      <c r="CL327" s="135" t="n"/>
      <c r="CM327" s="135" t="n"/>
      <c r="CN327" s="135" t="n"/>
      <c r="CO327" s="135" t="n"/>
      <c r="CP327" s="135" t="n"/>
      <c r="CQ327" s="135" t="n"/>
      <c r="CR327" s="135" t="n"/>
      <c r="CU327" s="36" t="n"/>
      <c r="CV327" s="36" t="n"/>
      <c r="CW327" s="36" t="n"/>
      <c r="CX327" s="36" t="n"/>
      <c r="CY327" s="36" t="n"/>
      <c r="CZ327" s="36" t="n"/>
      <c r="DA327" s="36" t="n"/>
      <c r="DB327" s="36" t="n"/>
      <c r="DC327" s="36" t="n"/>
      <c r="DD327" s="36" t="n"/>
      <c r="DE327" s="36" t="n"/>
      <c r="DF327" s="36" t="n"/>
      <c r="DG327" s="36" t="n"/>
      <c r="DH327" s="36" t="n"/>
      <c r="DI327" s="36" t="n"/>
      <c r="DJ327" s="36" t="n"/>
      <c r="DK327" s="36" t="n"/>
      <c r="DL327" s="36" t="n"/>
      <c r="DM327" s="36" t="n"/>
      <c r="DN327" s="36" t="n"/>
      <c r="DO327" s="36" t="n"/>
      <c r="DP327" s="36" t="n"/>
      <c r="DQ327" s="36" t="n"/>
      <c r="DR327" s="36" t="n"/>
      <c r="DS327" s="36" t="n"/>
      <c r="DT327" s="36" t="n"/>
      <c r="DU327" s="36" t="n"/>
      <c r="DV327" s="36" t="n"/>
      <c r="DW327" s="36" t="n"/>
      <c r="DX327" s="36" t="n"/>
      <c r="DY327" s="36" t="n"/>
      <c r="DZ327" s="36" t="n"/>
      <c r="EA327" s="36" t="n"/>
      <c r="EB327" s="36" t="n"/>
      <c r="EC327" s="36" t="n"/>
      <c r="ED327" s="36" t="n"/>
      <c r="EE327" s="36" t="n"/>
      <c r="EF327" s="36" t="n"/>
      <c r="EG327" s="36" t="n"/>
      <c r="EH327" s="36" t="n"/>
      <c r="EI327" s="36" t="n"/>
      <c r="EJ327" s="36" t="n"/>
      <c r="EK327" s="36" t="n"/>
      <c r="EL327" s="36" t="n"/>
      <c r="EM327" s="36" t="n"/>
      <c r="EN327" s="36" t="n"/>
    </row>
    <row r="328">
      <c r="A328" s="36" t="n"/>
      <c r="B328" s="36" t="n"/>
      <c r="C328" s="144" t="n"/>
      <c r="D328" s="144" t="n"/>
      <c r="E328" s="135" t="n"/>
      <c r="F328" s="135" t="n"/>
      <c r="G328" s="135" t="n"/>
      <c r="H328" s="135" t="n"/>
      <c r="I328" s="135" t="n"/>
      <c r="J328" s="135" t="n"/>
      <c r="K328" s="135" t="n"/>
      <c r="L328" s="135" t="n"/>
      <c r="M328" s="135" t="n"/>
      <c r="N328" s="135" t="n"/>
      <c r="O328" s="135" t="n"/>
      <c r="P328" s="135" t="n"/>
      <c r="Q328" s="135" t="n"/>
      <c r="R328" s="135" t="n"/>
      <c r="S328" s="135" t="n"/>
      <c r="T328" s="135" t="n"/>
      <c r="U328" s="135" t="n"/>
      <c r="V328" s="135" t="n"/>
      <c r="W328" s="135" t="n"/>
      <c r="X328" s="135" t="n"/>
      <c r="Y328" s="135" t="n"/>
      <c r="Z328" s="135" t="n"/>
      <c r="AA328" s="135" t="n"/>
      <c r="AB328" s="135" t="n"/>
      <c r="AC328" s="135" t="n"/>
      <c r="AD328" s="135" t="n"/>
      <c r="AE328" s="135" t="n"/>
      <c r="AF328" s="135" t="n"/>
      <c r="AG328" s="135" t="n"/>
      <c r="AH328" s="135" t="n"/>
      <c r="AI328" s="135" t="n"/>
      <c r="AJ328" s="135" t="n"/>
      <c r="AK328" s="135" t="n"/>
      <c r="AL328" s="135" t="n"/>
      <c r="AM328" s="135" t="n"/>
      <c r="AN328" s="135" t="n"/>
      <c r="AO328" s="135" t="n"/>
      <c r="AP328" s="135" t="n"/>
      <c r="AQ328" s="135" t="n"/>
      <c r="AR328" s="135" t="n"/>
      <c r="AS328" s="135" t="n"/>
      <c r="AT328" s="135" t="n"/>
      <c r="AU328" s="135" t="n"/>
      <c r="AV328" s="135" t="n"/>
      <c r="AW328" s="135" t="n"/>
      <c r="AX328" s="135" t="n"/>
      <c r="AY328" s="135" t="n"/>
      <c r="AZ328" s="135" t="n"/>
      <c r="BA328" s="135" t="n"/>
      <c r="BB328" s="135" t="n"/>
      <c r="BC328" s="135" t="n"/>
      <c r="BD328" s="135" t="n"/>
      <c r="BE328" s="135" t="n"/>
      <c r="BF328" s="135" t="n"/>
      <c r="BG328" s="135" t="n"/>
      <c r="BH328" s="135" t="n"/>
      <c r="BI328" s="135" t="n"/>
      <c r="BJ328" s="135" t="n"/>
      <c r="BK328" s="135" t="n"/>
      <c r="BL328" s="135" t="n"/>
      <c r="BM328" s="135" t="n"/>
      <c r="BN328" s="135" t="n"/>
      <c r="BO328" s="135" t="n"/>
      <c r="BP328" s="135" t="n"/>
      <c r="BQ328" s="135" t="n"/>
      <c r="BR328" s="135" t="n"/>
      <c r="BS328" s="135" t="n"/>
      <c r="BT328" s="135" t="n"/>
      <c r="BU328" s="135" t="n"/>
      <c r="BV328" s="135" t="n"/>
      <c r="BW328" s="135" t="n"/>
      <c r="BX328" s="135" t="n"/>
      <c r="BY328" s="135" t="n"/>
      <c r="BZ328" s="135" t="n"/>
      <c r="CA328" s="135" t="n"/>
      <c r="CB328" s="135" t="n"/>
      <c r="CC328" s="135" t="n"/>
      <c r="CD328" s="135" t="n"/>
      <c r="CE328" s="135" t="n"/>
      <c r="CF328" s="135" t="n"/>
      <c r="CG328" s="135" t="n"/>
      <c r="CH328" s="135" t="n"/>
      <c r="CI328" s="135" t="n"/>
      <c r="CJ328" s="135" t="n"/>
      <c r="CK328" s="135" t="n"/>
      <c r="CL328" s="135" t="n"/>
      <c r="CM328" s="135" t="n"/>
      <c r="CN328" s="135" t="n"/>
      <c r="CO328" s="135" t="n"/>
      <c r="CP328" s="135" t="n"/>
      <c r="CQ328" s="135" t="n"/>
      <c r="CR328" s="135" t="n"/>
      <c r="CU328" s="36" t="n"/>
      <c r="CV328" s="36" t="n"/>
      <c r="CW328" s="36" t="n"/>
      <c r="CX328" s="36" t="n"/>
      <c r="CY328" s="36" t="n"/>
      <c r="CZ328" s="36" t="n"/>
      <c r="DA328" s="36" t="n"/>
      <c r="DB328" s="36" t="n"/>
      <c r="DC328" s="36" t="n"/>
      <c r="DD328" s="36" t="n"/>
      <c r="DE328" s="36" t="n"/>
      <c r="DF328" s="36" t="n"/>
      <c r="DG328" s="36" t="n"/>
      <c r="DH328" s="36" t="n"/>
      <c r="DI328" s="36" t="n"/>
      <c r="DJ328" s="36" t="n"/>
      <c r="DK328" s="36" t="n"/>
      <c r="DL328" s="36" t="n"/>
      <c r="DM328" s="36" t="n"/>
      <c r="DN328" s="36" t="n"/>
      <c r="DO328" s="36" t="n"/>
      <c r="DP328" s="36" t="n"/>
      <c r="DQ328" s="36" t="n"/>
      <c r="DR328" s="36" t="n"/>
      <c r="DS328" s="36" t="n"/>
      <c r="DT328" s="36" t="n"/>
      <c r="DU328" s="36" t="n"/>
      <c r="DV328" s="36" t="n"/>
      <c r="DW328" s="36" t="n"/>
      <c r="DX328" s="36" t="n"/>
      <c r="DY328" s="36" t="n"/>
      <c r="DZ328" s="36" t="n"/>
      <c r="EA328" s="36" t="n"/>
      <c r="EB328" s="36" t="n"/>
      <c r="EC328" s="36" t="n"/>
      <c r="ED328" s="36" t="n"/>
      <c r="EE328" s="36" t="n"/>
      <c r="EF328" s="36" t="n"/>
      <c r="EG328" s="36" t="n"/>
      <c r="EH328" s="36" t="n"/>
      <c r="EI328" s="36" t="n"/>
      <c r="EJ328" s="36" t="n"/>
      <c r="EK328" s="36" t="n"/>
      <c r="EL328" s="36" t="n"/>
      <c r="EM328" s="36" t="n"/>
      <c r="EN328" s="36" t="n"/>
    </row>
    <row r="329">
      <c r="A329" s="36" t="n"/>
      <c r="B329" s="36" t="n"/>
      <c r="C329" s="144" t="n"/>
      <c r="D329" s="144" t="n"/>
      <c r="E329" s="135" t="n"/>
      <c r="F329" s="135" t="n"/>
      <c r="G329" s="135" t="n"/>
      <c r="H329" s="135" t="n"/>
      <c r="I329" s="135" t="n"/>
      <c r="J329" s="135" t="n"/>
      <c r="K329" s="135" t="n"/>
      <c r="L329" s="135" t="n"/>
      <c r="M329" s="135" t="n"/>
      <c r="N329" s="135" t="n"/>
      <c r="O329" s="135" t="n"/>
      <c r="P329" s="135" t="n"/>
      <c r="Q329" s="135" t="n"/>
      <c r="R329" s="135" t="n"/>
      <c r="S329" s="135" t="n"/>
      <c r="T329" s="135" t="n"/>
      <c r="U329" s="135" t="n"/>
      <c r="V329" s="135" t="n"/>
      <c r="W329" s="135" t="n"/>
      <c r="X329" s="135" t="n"/>
      <c r="Y329" s="135" t="n"/>
      <c r="Z329" s="135" t="n"/>
      <c r="AA329" s="135" t="n"/>
      <c r="AB329" s="135" t="n"/>
      <c r="AC329" s="135" t="n"/>
      <c r="AD329" s="135" t="n"/>
      <c r="AE329" s="135" t="n"/>
      <c r="AF329" s="135" t="n"/>
      <c r="AG329" s="135" t="n"/>
      <c r="AH329" s="135" t="n"/>
      <c r="AI329" s="135" t="n"/>
      <c r="AJ329" s="135" t="n"/>
      <c r="AK329" s="135" t="n"/>
      <c r="AL329" s="135" t="n"/>
      <c r="AM329" s="135" t="n"/>
      <c r="AN329" s="135" t="n"/>
      <c r="AO329" s="135" t="n"/>
      <c r="AP329" s="135" t="n"/>
      <c r="AQ329" s="135" t="n"/>
      <c r="AR329" s="135" t="n"/>
      <c r="AS329" s="135" t="n"/>
      <c r="AT329" s="135" t="n"/>
      <c r="AU329" s="135" t="n"/>
      <c r="AV329" s="135" t="n"/>
      <c r="AW329" s="135" t="n"/>
      <c r="AX329" s="135" t="n"/>
      <c r="AY329" s="135" t="n"/>
      <c r="AZ329" s="135" t="n"/>
      <c r="BA329" s="135" t="n"/>
      <c r="BB329" s="135" t="n"/>
      <c r="BC329" s="135" t="n"/>
      <c r="BD329" s="135" t="n"/>
      <c r="BE329" s="135" t="n"/>
      <c r="BF329" s="135" t="n"/>
      <c r="BG329" s="135" t="n"/>
      <c r="BH329" s="135" t="n"/>
      <c r="BI329" s="135" t="n"/>
      <c r="BJ329" s="135" t="n"/>
      <c r="BK329" s="135" t="n"/>
      <c r="BL329" s="135" t="n"/>
      <c r="BM329" s="135" t="n"/>
      <c r="BN329" s="135" t="n"/>
      <c r="BO329" s="135" t="n"/>
      <c r="BP329" s="135" t="n"/>
      <c r="BQ329" s="135" t="n"/>
      <c r="BR329" s="135" t="n"/>
      <c r="BS329" s="135" t="n"/>
      <c r="BT329" s="135" t="n"/>
      <c r="BU329" s="135" t="n"/>
      <c r="BV329" s="135" t="n"/>
      <c r="BW329" s="135" t="n"/>
      <c r="BX329" s="135" t="n"/>
      <c r="BY329" s="135" t="n"/>
      <c r="BZ329" s="135" t="n"/>
      <c r="CA329" s="135" t="n"/>
      <c r="CB329" s="135" t="n"/>
      <c r="CC329" s="135" t="n"/>
      <c r="CD329" s="135" t="n"/>
      <c r="CE329" s="135" t="n"/>
      <c r="CF329" s="135" t="n"/>
      <c r="CG329" s="135" t="n"/>
      <c r="CH329" s="135" t="n"/>
      <c r="CI329" s="135" t="n"/>
      <c r="CJ329" s="135" t="n"/>
      <c r="CK329" s="135" t="n"/>
      <c r="CL329" s="135" t="n"/>
      <c r="CM329" s="135" t="n"/>
      <c r="CN329" s="135" t="n"/>
      <c r="CO329" s="135" t="n"/>
      <c r="CP329" s="135" t="n"/>
      <c r="CQ329" s="135" t="n"/>
      <c r="CR329" s="135" t="n"/>
      <c r="CU329" s="36" t="n"/>
      <c r="CV329" s="36" t="n"/>
      <c r="CW329" s="36" t="n"/>
      <c r="CX329" s="36" t="n"/>
      <c r="CY329" s="36" t="n"/>
      <c r="CZ329" s="36" t="n"/>
      <c r="DA329" s="36" t="n"/>
      <c r="DB329" s="36" t="n"/>
      <c r="DC329" s="36" t="n"/>
      <c r="DD329" s="36" t="n"/>
      <c r="DE329" s="36" t="n"/>
      <c r="DF329" s="36" t="n"/>
      <c r="DG329" s="36" t="n"/>
      <c r="DH329" s="36" t="n"/>
      <c r="DI329" s="36" t="n"/>
      <c r="DJ329" s="36" t="n"/>
      <c r="DK329" s="36" t="n"/>
      <c r="DL329" s="36" t="n"/>
      <c r="DM329" s="36" t="n"/>
      <c r="DN329" s="36" t="n"/>
      <c r="DO329" s="36" t="n"/>
      <c r="DP329" s="36" t="n"/>
      <c r="DQ329" s="36" t="n"/>
      <c r="DR329" s="36" t="n"/>
      <c r="DS329" s="36" t="n"/>
      <c r="DT329" s="36" t="n"/>
      <c r="DU329" s="36" t="n"/>
      <c r="DV329" s="36" t="n"/>
      <c r="DW329" s="36" t="n"/>
      <c r="DX329" s="36" t="n"/>
      <c r="DY329" s="36" t="n"/>
      <c r="DZ329" s="36" t="n"/>
      <c r="EA329" s="36" t="n"/>
      <c r="EB329" s="36" t="n"/>
      <c r="EC329" s="36" t="n"/>
      <c r="ED329" s="36" t="n"/>
      <c r="EE329" s="36" t="n"/>
      <c r="EF329" s="36" t="n"/>
      <c r="EG329" s="36" t="n"/>
      <c r="EH329" s="36" t="n"/>
      <c r="EI329" s="36" t="n"/>
      <c r="EJ329" s="36" t="n"/>
      <c r="EK329" s="36" t="n"/>
      <c r="EL329" s="36" t="n"/>
      <c r="EM329" s="36" t="n"/>
      <c r="EN329" s="36" t="n"/>
    </row>
    <row r="330">
      <c r="A330" s="36" t="n"/>
      <c r="B330" s="36" t="n"/>
      <c r="C330" s="144" t="n"/>
      <c r="D330" s="144" t="n"/>
      <c r="E330" s="135" t="n"/>
      <c r="F330" s="135" t="n"/>
      <c r="G330" s="135" t="n"/>
      <c r="H330" s="135" t="n"/>
      <c r="I330" s="135" t="n"/>
      <c r="J330" s="135" t="n"/>
      <c r="K330" s="135" t="n"/>
      <c r="L330" s="135" t="n"/>
      <c r="M330" s="135" t="n"/>
      <c r="N330" s="135" t="n"/>
      <c r="O330" s="135" t="n"/>
      <c r="P330" s="135" t="n"/>
      <c r="Q330" s="135" t="n"/>
      <c r="R330" s="135" t="n"/>
      <c r="S330" s="135" t="n"/>
      <c r="T330" s="135" t="n"/>
      <c r="U330" s="135" t="n"/>
      <c r="V330" s="135" t="n"/>
      <c r="W330" s="135" t="n"/>
      <c r="X330" s="135" t="n"/>
      <c r="Y330" s="135" t="n"/>
      <c r="Z330" s="135" t="n"/>
      <c r="AA330" s="135" t="n"/>
      <c r="AB330" s="135" t="n"/>
      <c r="AC330" s="135" t="n"/>
      <c r="AD330" s="135" t="n"/>
      <c r="AE330" s="135" t="n"/>
      <c r="AF330" s="135" t="n"/>
      <c r="AG330" s="135" t="n"/>
      <c r="AH330" s="135" t="n"/>
      <c r="AI330" s="135" t="n"/>
      <c r="AJ330" s="135" t="n"/>
      <c r="AK330" s="135" t="n"/>
      <c r="AL330" s="135" t="n"/>
      <c r="AM330" s="135" t="n"/>
      <c r="AN330" s="135" t="n"/>
      <c r="AO330" s="135" t="n"/>
      <c r="AP330" s="135" t="n"/>
      <c r="AQ330" s="135" t="n"/>
      <c r="AR330" s="135" t="n"/>
      <c r="AS330" s="135" t="n"/>
      <c r="AT330" s="135" t="n"/>
      <c r="AU330" s="135" t="n"/>
      <c r="AV330" s="135" t="n"/>
      <c r="AW330" s="135" t="n"/>
      <c r="AX330" s="135" t="n"/>
      <c r="AY330" s="135" t="n"/>
      <c r="AZ330" s="135" t="n"/>
      <c r="BA330" s="135" t="n"/>
      <c r="BB330" s="135" t="n"/>
      <c r="BC330" s="135" t="n"/>
      <c r="BD330" s="135" t="n"/>
      <c r="BE330" s="135" t="n"/>
      <c r="BF330" s="135" t="n"/>
      <c r="BG330" s="135" t="n"/>
      <c r="BH330" s="135" t="n"/>
      <c r="BI330" s="135" t="n"/>
      <c r="BJ330" s="135" t="n"/>
      <c r="BK330" s="135" t="n"/>
      <c r="BL330" s="135" t="n"/>
      <c r="BM330" s="135" t="n"/>
      <c r="BN330" s="135" t="n"/>
      <c r="BO330" s="135" t="n"/>
      <c r="BP330" s="135" t="n"/>
      <c r="BQ330" s="135" t="n"/>
      <c r="BR330" s="135" t="n"/>
      <c r="BS330" s="135" t="n"/>
      <c r="BT330" s="135" t="n"/>
      <c r="BU330" s="135" t="n"/>
      <c r="BV330" s="135" t="n"/>
      <c r="BW330" s="135" t="n"/>
      <c r="BX330" s="135" t="n"/>
      <c r="BY330" s="135" t="n"/>
      <c r="BZ330" s="135" t="n"/>
      <c r="CA330" s="135" t="n"/>
      <c r="CB330" s="135" t="n"/>
      <c r="CC330" s="135" t="n"/>
      <c r="CD330" s="135" t="n"/>
      <c r="CE330" s="135" t="n"/>
      <c r="CF330" s="135" t="n"/>
      <c r="CG330" s="135" t="n"/>
      <c r="CH330" s="135" t="n"/>
      <c r="CI330" s="135" t="n"/>
      <c r="CJ330" s="135" t="n"/>
      <c r="CK330" s="135" t="n"/>
      <c r="CL330" s="135" t="n"/>
      <c r="CM330" s="135" t="n"/>
      <c r="CN330" s="135" t="n"/>
      <c r="CO330" s="135" t="n"/>
      <c r="CP330" s="135" t="n"/>
      <c r="CQ330" s="135" t="n"/>
      <c r="CR330" s="135" t="n"/>
      <c r="CU330" s="36" t="n"/>
      <c r="CV330" s="36" t="n"/>
      <c r="CW330" s="36" t="n"/>
      <c r="CX330" s="36" t="n"/>
      <c r="CY330" s="36" t="n"/>
      <c r="CZ330" s="36" t="n"/>
      <c r="DA330" s="36" t="n"/>
      <c r="DB330" s="36" t="n"/>
      <c r="DC330" s="36" t="n"/>
      <c r="DD330" s="36" t="n"/>
      <c r="DE330" s="36" t="n"/>
      <c r="DF330" s="36" t="n"/>
      <c r="DG330" s="36" t="n"/>
      <c r="DH330" s="36" t="n"/>
      <c r="DI330" s="36" t="n"/>
      <c r="DJ330" s="36" t="n"/>
      <c r="DK330" s="36" t="n"/>
      <c r="DL330" s="36" t="n"/>
      <c r="DM330" s="36" t="n"/>
      <c r="DN330" s="36" t="n"/>
      <c r="DO330" s="36" t="n"/>
      <c r="DP330" s="36" t="n"/>
      <c r="DQ330" s="36" t="n"/>
      <c r="DR330" s="36" t="n"/>
      <c r="DS330" s="36" t="n"/>
      <c r="DT330" s="36" t="n"/>
      <c r="DU330" s="36" t="n"/>
      <c r="DV330" s="36" t="n"/>
      <c r="DW330" s="36" t="n"/>
      <c r="DX330" s="36" t="n"/>
      <c r="DY330" s="36" t="n"/>
      <c r="DZ330" s="36" t="n"/>
      <c r="EA330" s="36" t="n"/>
      <c r="EB330" s="36" t="n"/>
      <c r="EC330" s="36" t="n"/>
      <c r="ED330" s="36" t="n"/>
      <c r="EE330" s="36" t="n"/>
      <c r="EF330" s="36" t="n"/>
      <c r="EG330" s="36" t="n"/>
      <c r="EH330" s="36" t="n"/>
      <c r="EI330" s="36" t="n"/>
      <c r="EJ330" s="36" t="n"/>
      <c r="EK330" s="36" t="n"/>
      <c r="EL330" s="36" t="n"/>
      <c r="EM330" s="36" t="n"/>
      <c r="EN330" s="36" t="n"/>
    </row>
    <row r="331">
      <c r="A331" s="36" t="n"/>
      <c r="B331" s="36" t="n"/>
      <c r="C331" s="144" t="n"/>
      <c r="D331" s="144" t="n"/>
      <c r="E331" s="135" t="n"/>
      <c r="F331" s="135" t="n"/>
      <c r="G331" s="135" t="n"/>
      <c r="H331" s="135" t="n"/>
      <c r="I331" s="135" t="n"/>
      <c r="J331" s="135" t="n"/>
      <c r="K331" s="135" t="n"/>
      <c r="L331" s="135" t="n"/>
      <c r="M331" s="135" t="n"/>
      <c r="N331" s="135" t="n"/>
      <c r="O331" s="135" t="n"/>
      <c r="P331" s="135" t="n"/>
      <c r="Q331" s="135" t="n"/>
      <c r="R331" s="135" t="n"/>
      <c r="S331" s="135" t="n"/>
      <c r="T331" s="135" t="n"/>
      <c r="U331" s="135" t="n"/>
      <c r="V331" s="135" t="n"/>
      <c r="W331" s="135" t="n"/>
      <c r="X331" s="135" t="n"/>
      <c r="Y331" s="135" t="n"/>
      <c r="Z331" s="135" t="n"/>
      <c r="AA331" s="135" t="n"/>
      <c r="AB331" s="135" t="n"/>
      <c r="AC331" s="135" t="n"/>
      <c r="AD331" s="135" t="n"/>
      <c r="AE331" s="135" t="n"/>
      <c r="AF331" s="135" t="n"/>
      <c r="AG331" s="135" t="n"/>
      <c r="AH331" s="135" t="n"/>
      <c r="AI331" s="135" t="n"/>
      <c r="AJ331" s="135" t="n"/>
      <c r="AK331" s="135" t="n"/>
      <c r="AL331" s="135" t="n"/>
      <c r="AM331" s="135" t="n"/>
      <c r="AN331" s="135" t="n"/>
      <c r="AO331" s="135" t="n"/>
      <c r="AP331" s="135" t="n"/>
      <c r="AQ331" s="135" t="n"/>
      <c r="AR331" s="135" t="n"/>
      <c r="AS331" s="135" t="n"/>
      <c r="AT331" s="135" t="n"/>
      <c r="AU331" s="135" t="n"/>
      <c r="AV331" s="135" t="n"/>
      <c r="AW331" s="135" t="n"/>
      <c r="AX331" s="135" t="n"/>
      <c r="AY331" s="135" t="n"/>
      <c r="AZ331" s="135" t="n"/>
      <c r="BA331" s="135" t="n"/>
      <c r="BB331" s="135" t="n"/>
      <c r="BC331" s="135" t="n"/>
      <c r="BD331" s="135" t="n"/>
      <c r="BE331" s="135" t="n"/>
      <c r="BF331" s="135" t="n"/>
      <c r="BG331" s="135" t="n"/>
      <c r="BH331" s="135" t="n"/>
      <c r="BI331" s="135" t="n"/>
      <c r="BJ331" s="135" t="n"/>
      <c r="BK331" s="135" t="n"/>
      <c r="BL331" s="135" t="n"/>
      <c r="BM331" s="135" t="n"/>
      <c r="BN331" s="135" t="n"/>
      <c r="BO331" s="135" t="n"/>
      <c r="BP331" s="135" t="n"/>
      <c r="BQ331" s="135" t="n"/>
      <c r="BR331" s="135" t="n"/>
      <c r="BS331" s="135" t="n"/>
      <c r="BT331" s="135" t="n"/>
      <c r="BU331" s="135" t="n"/>
      <c r="BV331" s="135" t="n"/>
      <c r="BW331" s="135" t="n"/>
      <c r="BX331" s="135" t="n"/>
      <c r="BY331" s="135" t="n"/>
      <c r="BZ331" s="135" t="n"/>
      <c r="CA331" s="135" t="n"/>
      <c r="CB331" s="135" t="n"/>
      <c r="CC331" s="135" t="n"/>
      <c r="CD331" s="135" t="n"/>
      <c r="CE331" s="135" t="n"/>
      <c r="CF331" s="135" t="n"/>
      <c r="CG331" s="135" t="n"/>
      <c r="CH331" s="135" t="n"/>
      <c r="CI331" s="135" t="n"/>
      <c r="CJ331" s="135" t="n"/>
      <c r="CK331" s="135" t="n"/>
      <c r="CL331" s="135" t="n"/>
      <c r="CM331" s="135" t="n"/>
      <c r="CN331" s="135" t="n"/>
      <c r="CO331" s="135" t="n"/>
      <c r="CP331" s="135" t="n"/>
      <c r="CQ331" s="135" t="n"/>
      <c r="CR331" s="135" t="n"/>
      <c r="CU331" s="36" t="n"/>
      <c r="CV331" s="36" t="n"/>
      <c r="CW331" s="36" t="n"/>
      <c r="CX331" s="36" t="n"/>
      <c r="CY331" s="36" t="n"/>
      <c r="CZ331" s="36" t="n"/>
      <c r="DA331" s="36" t="n"/>
      <c r="DB331" s="36" t="n"/>
      <c r="DC331" s="36" t="n"/>
      <c r="DD331" s="36" t="n"/>
      <c r="DE331" s="36" t="n"/>
      <c r="DF331" s="36" t="n"/>
      <c r="DG331" s="36" t="n"/>
      <c r="DH331" s="36" t="n"/>
      <c r="DI331" s="36" t="n"/>
      <c r="DJ331" s="36" t="n"/>
      <c r="DK331" s="36" t="n"/>
      <c r="DL331" s="36" t="n"/>
      <c r="DM331" s="36" t="n"/>
      <c r="DN331" s="36" t="n"/>
      <c r="DO331" s="36" t="n"/>
      <c r="DP331" s="36" t="n"/>
      <c r="DQ331" s="36" t="n"/>
      <c r="DR331" s="36" t="n"/>
      <c r="DS331" s="36" t="n"/>
      <c r="DT331" s="36" t="n"/>
      <c r="DU331" s="36" t="n"/>
      <c r="DV331" s="36" t="n"/>
      <c r="DW331" s="36" t="n"/>
      <c r="DX331" s="36" t="n"/>
      <c r="DY331" s="36" t="n"/>
      <c r="DZ331" s="36" t="n"/>
      <c r="EA331" s="36" t="n"/>
      <c r="EB331" s="36" t="n"/>
      <c r="EC331" s="36" t="n"/>
      <c r="ED331" s="36" t="n"/>
      <c r="EE331" s="36" t="n"/>
      <c r="EF331" s="36" t="n"/>
      <c r="EG331" s="36" t="n"/>
      <c r="EH331" s="36" t="n"/>
      <c r="EI331" s="36" t="n"/>
      <c r="EJ331" s="36" t="n"/>
      <c r="EK331" s="36" t="n"/>
      <c r="EL331" s="36" t="n"/>
      <c r="EM331" s="36" t="n"/>
      <c r="EN331" s="36" t="n"/>
    </row>
    <row r="332">
      <c r="A332" s="36" t="n"/>
      <c r="B332" s="36" t="n"/>
      <c r="C332" s="144" t="n"/>
      <c r="D332" s="144" t="n"/>
      <c r="E332" s="135" t="n"/>
      <c r="F332" s="135" t="n"/>
      <c r="G332" s="135" t="n"/>
      <c r="H332" s="135" t="n"/>
      <c r="I332" s="135" t="n"/>
      <c r="J332" s="135" t="n"/>
      <c r="K332" s="135" t="n"/>
      <c r="L332" s="135" t="n"/>
      <c r="M332" s="135" t="n"/>
      <c r="N332" s="135" t="n"/>
      <c r="O332" s="135" t="n"/>
      <c r="P332" s="135" t="n"/>
      <c r="Q332" s="135" t="n"/>
      <c r="R332" s="135" t="n"/>
      <c r="S332" s="135" t="n"/>
      <c r="T332" s="135" t="n"/>
      <c r="U332" s="135" t="n"/>
      <c r="V332" s="135" t="n"/>
      <c r="W332" s="135" t="n"/>
      <c r="X332" s="135" t="n"/>
      <c r="Y332" s="135" t="n"/>
      <c r="Z332" s="135" t="n"/>
      <c r="AA332" s="135" t="n"/>
      <c r="AB332" s="135" t="n"/>
      <c r="AC332" s="135" t="n"/>
      <c r="AD332" s="135" t="n"/>
      <c r="AE332" s="135" t="n"/>
      <c r="AF332" s="135" t="n"/>
      <c r="AG332" s="135" t="n"/>
      <c r="AH332" s="135" t="n"/>
      <c r="AI332" s="135" t="n"/>
      <c r="AJ332" s="135" t="n"/>
      <c r="AK332" s="135" t="n"/>
      <c r="AL332" s="135" t="n"/>
      <c r="AM332" s="135" t="n"/>
      <c r="AN332" s="135" t="n"/>
      <c r="AO332" s="135" t="n"/>
      <c r="AP332" s="135" t="n"/>
      <c r="AQ332" s="135" t="n"/>
      <c r="AR332" s="135" t="n"/>
      <c r="AS332" s="135" t="n"/>
      <c r="AT332" s="135" t="n"/>
      <c r="AU332" s="135" t="n"/>
      <c r="AV332" s="135" t="n"/>
      <c r="AW332" s="135" t="n"/>
      <c r="AX332" s="135" t="n"/>
      <c r="AY332" s="135" t="n"/>
      <c r="AZ332" s="135" t="n"/>
      <c r="BA332" s="135" t="n"/>
      <c r="BB332" s="135" t="n"/>
      <c r="BC332" s="135" t="n"/>
      <c r="BD332" s="135" t="n"/>
      <c r="BE332" s="135" t="n"/>
      <c r="BF332" s="135" t="n"/>
      <c r="BG332" s="135" t="n"/>
      <c r="BH332" s="135" t="n"/>
      <c r="BI332" s="135" t="n"/>
      <c r="BJ332" s="135" t="n"/>
      <c r="BK332" s="135" t="n"/>
      <c r="BL332" s="135" t="n"/>
      <c r="BM332" s="135" t="n"/>
      <c r="BN332" s="135" t="n"/>
      <c r="BO332" s="135" t="n"/>
      <c r="BP332" s="135" t="n"/>
      <c r="BQ332" s="135" t="n"/>
      <c r="BR332" s="135" t="n"/>
      <c r="BS332" s="135" t="n"/>
      <c r="BT332" s="135" t="n"/>
      <c r="BU332" s="135" t="n"/>
      <c r="BV332" s="135" t="n"/>
      <c r="BW332" s="135" t="n"/>
      <c r="BX332" s="135" t="n"/>
      <c r="BY332" s="135" t="n"/>
      <c r="BZ332" s="135" t="n"/>
      <c r="CA332" s="135" t="n"/>
      <c r="CB332" s="135" t="n"/>
      <c r="CC332" s="135" t="n"/>
      <c r="CD332" s="135" t="n"/>
      <c r="CE332" s="135" t="n"/>
      <c r="CF332" s="135" t="n"/>
      <c r="CG332" s="135" t="n"/>
      <c r="CH332" s="135" t="n"/>
      <c r="CI332" s="135" t="n"/>
      <c r="CJ332" s="135" t="n"/>
      <c r="CK332" s="135" t="n"/>
      <c r="CL332" s="135" t="n"/>
      <c r="CM332" s="135" t="n"/>
      <c r="CN332" s="135" t="n"/>
      <c r="CO332" s="135" t="n"/>
      <c r="CP332" s="135" t="n"/>
      <c r="CQ332" s="135" t="n"/>
      <c r="CR332" s="135" t="n"/>
      <c r="CU332" s="36" t="n"/>
      <c r="CV332" s="36" t="n"/>
      <c r="CW332" s="36" t="n"/>
      <c r="CX332" s="36" t="n"/>
      <c r="CY332" s="36" t="n"/>
      <c r="CZ332" s="36" t="n"/>
      <c r="DA332" s="36" t="n"/>
      <c r="DB332" s="36" t="n"/>
      <c r="DC332" s="36" t="n"/>
      <c r="DD332" s="36" t="n"/>
      <c r="DE332" s="36" t="n"/>
      <c r="DF332" s="36" t="n"/>
      <c r="DG332" s="36" t="n"/>
      <c r="DH332" s="36" t="n"/>
      <c r="DI332" s="36" t="n"/>
      <c r="DJ332" s="36" t="n"/>
      <c r="DK332" s="36" t="n"/>
      <c r="DL332" s="36" t="n"/>
      <c r="DM332" s="36" t="n"/>
      <c r="DN332" s="36" t="n"/>
      <c r="DO332" s="36" t="n"/>
      <c r="DP332" s="36" t="n"/>
      <c r="DQ332" s="36" t="n"/>
      <c r="DR332" s="36" t="n"/>
      <c r="DS332" s="36" t="n"/>
      <c r="DT332" s="36" t="n"/>
      <c r="DU332" s="36" t="n"/>
      <c r="DV332" s="36" t="n"/>
      <c r="DW332" s="36" t="n"/>
      <c r="DX332" s="36" t="n"/>
      <c r="DY332" s="36" t="n"/>
      <c r="DZ332" s="36" t="n"/>
      <c r="EA332" s="36" t="n"/>
      <c r="EB332" s="36" t="n"/>
      <c r="EC332" s="36" t="n"/>
      <c r="ED332" s="36" t="n"/>
      <c r="EE332" s="36" t="n"/>
      <c r="EF332" s="36" t="n"/>
      <c r="EG332" s="36" t="n"/>
      <c r="EH332" s="36" t="n"/>
      <c r="EI332" s="36" t="n"/>
      <c r="EJ332" s="36" t="n"/>
      <c r="EK332" s="36" t="n"/>
      <c r="EL332" s="36" t="n"/>
      <c r="EM332" s="36" t="n"/>
      <c r="EN332" s="36" t="n"/>
    </row>
    <row r="333">
      <c r="A333" s="36" t="n"/>
      <c r="B333" s="36" t="n"/>
      <c r="C333" s="144" t="n"/>
      <c r="D333" s="144" t="n"/>
      <c r="E333" s="135" t="n"/>
      <c r="F333" s="135" t="n"/>
      <c r="G333" s="135" t="n"/>
      <c r="H333" s="135" t="n"/>
      <c r="I333" s="135" t="n"/>
      <c r="J333" s="135" t="n"/>
      <c r="K333" s="135" t="n"/>
      <c r="L333" s="135" t="n"/>
      <c r="M333" s="135" t="n"/>
      <c r="N333" s="135" t="n"/>
      <c r="O333" s="135" t="n"/>
      <c r="P333" s="135" t="n"/>
      <c r="Q333" s="135" t="n"/>
      <c r="R333" s="135" t="n"/>
      <c r="S333" s="135" t="n"/>
      <c r="T333" s="135" t="n"/>
      <c r="U333" s="135" t="n"/>
      <c r="V333" s="135" t="n"/>
      <c r="W333" s="135" t="n"/>
      <c r="X333" s="135" t="n"/>
      <c r="Y333" s="135" t="n"/>
      <c r="Z333" s="135" t="n"/>
      <c r="AA333" s="135" t="n"/>
      <c r="AB333" s="135" t="n"/>
      <c r="AC333" s="135" t="n"/>
      <c r="AD333" s="135" t="n"/>
      <c r="AE333" s="135" t="n"/>
      <c r="AF333" s="135" t="n"/>
      <c r="AG333" s="135" t="n"/>
      <c r="AH333" s="135" t="n"/>
      <c r="AI333" s="135" t="n"/>
      <c r="AJ333" s="135" t="n"/>
      <c r="AK333" s="135" t="n"/>
      <c r="AL333" s="135" t="n"/>
      <c r="AM333" s="135" t="n"/>
      <c r="AN333" s="135" t="n"/>
      <c r="AO333" s="135" t="n"/>
      <c r="AP333" s="135" t="n"/>
      <c r="AQ333" s="135" t="n"/>
      <c r="AR333" s="135" t="n"/>
      <c r="AS333" s="135" t="n"/>
      <c r="AT333" s="135" t="n"/>
      <c r="AU333" s="135" t="n"/>
      <c r="AV333" s="135" t="n"/>
      <c r="AW333" s="135" t="n"/>
      <c r="AX333" s="135" t="n"/>
      <c r="AY333" s="135" t="n"/>
      <c r="AZ333" s="135" t="n"/>
      <c r="BA333" s="135" t="n"/>
      <c r="BB333" s="135" t="n"/>
      <c r="BC333" s="135" t="n"/>
      <c r="BD333" s="135" t="n"/>
      <c r="BE333" s="135" t="n"/>
      <c r="BF333" s="135" t="n"/>
      <c r="BG333" s="135" t="n"/>
      <c r="BH333" s="135" t="n"/>
      <c r="BI333" s="135" t="n"/>
      <c r="BJ333" s="135" t="n"/>
      <c r="BK333" s="135" t="n"/>
      <c r="BL333" s="135" t="n"/>
      <c r="BM333" s="135" t="n"/>
      <c r="BN333" s="135" t="n"/>
      <c r="BO333" s="135" t="n"/>
      <c r="BP333" s="135" t="n"/>
      <c r="BQ333" s="135" t="n"/>
      <c r="BR333" s="135" t="n"/>
      <c r="BS333" s="135" t="n"/>
      <c r="BT333" s="135" t="n"/>
      <c r="BU333" s="135" t="n"/>
      <c r="BV333" s="135" t="n"/>
      <c r="BW333" s="135" t="n"/>
      <c r="BX333" s="135" t="n"/>
      <c r="BY333" s="135" t="n"/>
      <c r="BZ333" s="135" t="n"/>
      <c r="CA333" s="135" t="n"/>
      <c r="CB333" s="135" t="n"/>
      <c r="CC333" s="135" t="n"/>
      <c r="CD333" s="135" t="n"/>
      <c r="CE333" s="135" t="n"/>
      <c r="CF333" s="135" t="n"/>
      <c r="CG333" s="135" t="n"/>
      <c r="CH333" s="135" t="n"/>
      <c r="CI333" s="135" t="n"/>
      <c r="CJ333" s="135" t="n"/>
      <c r="CK333" s="135" t="n"/>
      <c r="CL333" s="135" t="n"/>
      <c r="CM333" s="135" t="n"/>
      <c r="CN333" s="135" t="n"/>
      <c r="CO333" s="135" t="n"/>
      <c r="CP333" s="135" t="n"/>
      <c r="CQ333" s="135" t="n"/>
      <c r="CR333" s="135" t="n"/>
      <c r="CU333" s="36" t="n"/>
      <c r="CV333" s="36" t="n"/>
      <c r="CW333" s="36" t="n"/>
      <c r="CX333" s="36" t="n"/>
      <c r="CY333" s="36" t="n"/>
      <c r="CZ333" s="36" t="n"/>
      <c r="DA333" s="36" t="n"/>
      <c r="DB333" s="36" t="n"/>
      <c r="DC333" s="36" t="n"/>
      <c r="DD333" s="36" t="n"/>
      <c r="DE333" s="36" t="n"/>
      <c r="DF333" s="36" t="n"/>
      <c r="DG333" s="36" t="n"/>
      <c r="DH333" s="36" t="n"/>
      <c r="DI333" s="36" t="n"/>
      <c r="DJ333" s="36" t="n"/>
      <c r="DK333" s="36" t="n"/>
      <c r="DL333" s="36" t="n"/>
      <c r="DM333" s="36" t="n"/>
      <c r="DN333" s="36" t="n"/>
      <c r="DO333" s="36" t="n"/>
      <c r="DP333" s="36" t="n"/>
      <c r="DQ333" s="36" t="n"/>
      <c r="DR333" s="36" t="n"/>
      <c r="DS333" s="36" t="n"/>
      <c r="DT333" s="36" t="n"/>
      <c r="DU333" s="36" t="n"/>
      <c r="DV333" s="36" t="n"/>
      <c r="DW333" s="36" t="n"/>
      <c r="DX333" s="36" t="n"/>
      <c r="DY333" s="36" t="n"/>
      <c r="DZ333" s="36" t="n"/>
      <c r="EA333" s="36" t="n"/>
      <c r="EB333" s="36" t="n"/>
      <c r="EC333" s="36" t="n"/>
      <c r="ED333" s="36" t="n"/>
      <c r="EE333" s="36" t="n"/>
      <c r="EF333" s="36" t="n"/>
      <c r="EG333" s="36" t="n"/>
      <c r="EH333" s="36" t="n"/>
      <c r="EI333" s="36" t="n"/>
      <c r="EJ333" s="36" t="n"/>
      <c r="EK333" s="36" t="n"/>
      <c r="EL333" s="36" t="n"/>
      <c r="EM333" s="36" t="n"/>
      <c r="EN333" s="36" t="n"/>
    </row>
    <row r="334">
      <c r="A334" s="36" t="n"/>
      <c r="B334" s="36" t="n"/>
      <c r="C334" s="144" t="n"/>
      <c r="D334" s="144" t="n"/>
      <c r="E334" s="135" t="n"/>
      <c r="F334" s="135" t="n"/>
      <c r="G334" s="135" t="n"/>
      <c r="H334" s="135" t="n"/>
      <c r="I334" s="135" t="n"/>
      <c r="J334" s="135" t="n"/>
      <c r="K334" s="135" t="n"/>
      <c r="L334" s="135" t="n"/>
      <c r="M334" s="135" t="n"/>
      <c r="N334" s="135" t="n"/>
      <c r="O334" s="135" t="n"/>
      <c r="P334" s="135" t="n"/>
      <c r="Q334" s="135" t="n"/>
      <c r="R334" s="135" t="n"/>
      <c r="S334" s="135" t="n"/>
      <c r="T334" s="135" t="n"/>
      <c r="U334" s="135" t="n"/>
      <c r="V334" s="135" t="n"/>
      <c r="W334" s="135" t="n"/>
      <c r="X334" s="135" t="n"/>
      <c r="Y334" s="135" t="n"/>
      <c r="Z334" s="135" t="n"/>
      <c r="AA334" s="135" t="n"/>
      <c r="AB334" s="135" t="n"/>
      <c r="AC334" s="135" t="n"/>
      <c r="AD334" s="135" t="n"/>
      <c r="AE334" s="135" t="n"/>
      <c r="AF334" s="135" t="n"/>
      <c r="AG334" s="135" t="n"/>
      <c r="AH334" s="135" t="n"/>
      <c r="AI334" s="135" t="n"/>
      <c r="AJ334" s="135" t="n"/>
      <c r="AK334" s="135" t="n"/>
      <c r="AL334" s="135" t="n"/>
      <c r="AM334" s="135" t="n"/>
      <c r="AN334" s="135" t="n"/>
      <c r="AO334" s="135" t="n"/>
      <c r="AP334" s="135" t="n"/>
      <c r="AQ334" s="135" t="n"/>
      <c r="AR334" s="135" t="n"/>
      <c r="AS334" s="135" t="n"/>
      <c r="AT334" s="135" t="n"/>
      <c r="AU334" s="135" t="n"/>
      <c r="AV334" s="135" t="n"/>
      <c r="AW334" s="135" t="n"/>
      <c r="AX334" s="135" t="n"/>
      <c r="AY334" s="135" t="n"/>
      <c r="AZ334" s="135" t="n"/>
      <c r="BA334" s="135" t="n"/>
      <c r="BB334" s="135" t="n"/>
      <c r="BC334" s="135" t="n"/>
      <c r="BD334" s="135" t="n"/>
      <c r="BE334" s="135" t="n"/>
      <c r="BF334" s="135" t="n"/>
      <c r="BG334" s="135" t="n"/>
      <c r="BH334" s="135" t="n"/>
      <c r="BI334" s="135" t="n"/>
      <c r="BJ334" s="135" t="n"/>
      <c r="BK334" s="135" t="n"/>
      <c r="BL334" s="135" t="n"/>
      <c r="BM334" s="135" t="n"/>
      <c r="BN334" s="135" t="n"/>
      <c r="BO334" s="135" t="n"/>
      <c r="BP334" s="135" t="n"/>
      <c r="BQ334" s="135" t="n"/>
      <c r="BR334" s="135" t="n"/>
      <c r="BS334" s="135" t="n"/>
      <c r="BT334" s="135" t="n"/>
      <c r="BU334" s="135" t="n"/>
      <c r="BV334" s="135" t="n"/>
      <c r="BW334" s="135" t="n"/>
      <c r="BX334" s="135" t="n"/>
      <c r="BY334" s="135" t="n"/>
      <c r="BZ334" s="135" t="n"/>
      <c r="CA334" s="135" t="n"/>
      <c r="CB334" s="135" t="n"/>
      <c r="CC334" s="135" t="n"/>
      <c r="CD334" s="135" t="n"/>
      <c r="CE334" s="135" t="n"/>
      <c r="CF334" s="135" t="n"/>
      <c r="CG334" s="135" t="n"/>
      <c r="CH334" s="135" t="n"/>
      <c r="CI334" s="135" t="n"/>
      <c r="CJ334" s="135" t="n"/>
      <c r="CK334" s="135" t="n"/>
      <c r="CL334" s="135" t="n"/>
      <c r="CM334" s="135" t="n"/>
      <c r="CN334" s="135" t="n"/>
      <c r="CO334" s="135" t="n"/>
      <c r="CP334" s="135" t="n"/>
      <c r="CQ334" s="135" t="n"/>
      <c r="CR334" s="135" t="n"/>
      <c r="CU334" s="36" t="n"/>
      <c r="CV334" s="36" t="n"/>
      <c r="CW334" s="36" t="n"/>
      <c r="CX334" s="36" t="n"/>
      <c r="CY334" s="36" t="n"/>
      <c r="CZ334" s="36" t="n"/>
      <c r="DA334" s="36" t="n"/>
      <c r="DB334" s="36" t="n"/>
      <c r="DC334" s="36" t="n"/>
      <c r="DD334" s="36" t="n"/>
      <c r="DE334" s="36" t="n"/>
      <c r="DF334" s="36" t="n"/>
      <c r="DG334" s="36" t="n"/>
      <c r="DH334" s="36" t="n"/>
      <c r="DI334" s="36" t="n"/>
      <c r="DJ334" s="36" t="n"/>
      <c r="DK334" s="36" t="n"/>
      <c r="DL334" s="36" t="n"/>
      <c r="DM334" s="36" t="n"/>
      <c r="DN334" s="36" t="n"/>
      <c r="DO334" s="36" t="n"/>
      <c r="DP334" s="36" t="n"/>
      <c r="DQ334" s="36" t="n"/>
      <c r="DR334" s="36" t="n"/>
      <c r="DS334" s="36" t="n"/>
      <c r="DT334" s="36" t="n"/>
      <c r="DU334" s="36" t="n"/>
      <c r="DV334" s="36" t="n"/>
      <c r="DW334" s="36" t="n"/>
      <c r="DX334" s="36" t="n"/>
      <c r="DY334" s="36" t="n"/>
      <c r="DZ334" s="36" t="n"/>
      <c r="EA334" s="36" t="n"/>
      <c r="EB334" s="36" t="n"/>
      <c r="EC334" s="36" t="n"/>
      <c r="ED334" s="36" t="n"/>
      <c r="EE334" s="36" t="n"/>
      <c r="EF334" s="36" t="n"/>
      <c r="EG334" s="36" t="n"/>
      <c r="EH334" s="36" t="n"/>
      <c r="EI334" s="36" t="n"/>
      <c r="EJ334" s="36" t="n"/>
      <c r="EK334" s="36" t="n"/>
      <c r="EL334" s="36" t="n"/>
      <c r="EM334" s="36" t="n"/>
      <c r="EN334" s="36" t="n"/>
    </row>
    <row r="335">
      <c r="A335" s="36" t="n"/>
      <c r="B335" s="36" t="n"/>
      <c r="C335" s="144" t="n"/>
      <c r="D335" s="144" t="n"/>
      <c r="E335" s="135" t="n"/>
      <c r="F335" s="135" t="n"/>
      <c r="G335" s="135" t="n"/>
      <c r="H335" s="135" t="n"/>
      <c r="I335" s="135" t="n"/>
      <c r="J335" s="135" t="n"/>
      <c r="K335" s="135" t="n"/>
      <c r="L335" s="135" t="n"/>
      <c r="M335" s="135" t="n"/>
      <c r="N335" s="135" t="n"/>
      <c r="O335" s="135" t="n"/>
      <c r="P335" s="135" t="n"/>
      <c r="Q335" s="135" t="n"/>
      <c r="R335" s="135" t="n"/>
      <c r="S335" s="135" t="n"/>
      <c r="T335" s="135" t="n"/>
      <c r="U335" s="135" t="n"/>
      <c r="V335" s="135" t="n"/>
      <c r="W335" s="135" t="n"/>
      <c r="X335" s="135" t="n"/>
      <c r="Y335" s="135" t="n"/>
      <c r="Z335" s="135" t="n"/>
      <c r="AA335" s="135" t="n"/>
      <c r="AB335" s="135" t="n"/>
      <c r="AC335" s="135" t="n"/>
      <c r="AD335" s="135" t="n"/>
      <c r="AE335" s="135" t="n"/>
      <c r="AF335" s="135" t="n"/>
      <c r="AG335" s="135" t="n"/>
      <c r="AH335" s="135" t="n"/>
      <c r="AI335" s="135" t="n"/>
      <c r="AJ335" s="135" t="n"/>
      <c r="AK335" s="135" t="n"/>
      <c r="AL335" s="135" t="n"/>
      <c r="AM335" s="135" t="n"/>
      <c r="AN335" s="135" t="n"/>
      <c r="AO335" s="135" t="n"/>
      <c r="AP335" s="135" t="n"/>
      <c r="AQ335" s="135" t="n"/>
      <c r="AR335" s="135" t="n"/>
      <c r="AS335" s="135" t="n"/>
      <c r="AT335" s="135" t="n"/>
      <c r="AU335" s="135" t="n"/>
      <c r="AV335" s="135" t="n"/>
      <c r="AW335" s="135" t="n"/>
      <c r="AX335" s="135" t="n"/>
      <c r="AY335" s="135" t="n"/>
      <c r="AZ335" s="135" t="n"/>
      <c r="BA335" s="135" t="n"/>
      <c r="BB335" s="135" t="n"/>
      <c r="BC335" s="135" t="n"/>
      <c r="BD335" s="135" t="n"/>
      <c r="BE335" s="135" t="n"/>
      <c r="BF335" s="135" t="n"/>
      <c r="BG335" s="135" t="n"/>
      <c r="BH335" s="135" t="n"/>
      <c r="BI335" s="135" t="n"/>
      <c r="BJ335" s="135" t="n"/>
      <c r="BK335" s="135" t="n"/>
      <c r="BL335" s="135" t="n"/>
      <c r="BM335" s="135" t="n"/>
      <c r="BN335" s="135" t="n"/>
      <c r="BO335" s="135" t="n"/>
      <c r="BP335" s="135" t="n"/>
      <c r="BQ335" s="135" t="n"/>
      <c r="BR335" s="135" t="n"/>
      <c r="BS335" s="135" t="n"/>
      <c r="BT335" s="135" t="n"/>
      <c r="BU335" s="135" t="n"/>
      <c r="BV335" s="135" t="n"/>
      <c r="BW335" s="135" t="n"/>
      <c r="BX335" s="135" t="n"/>
      <c r="BY335" s="135" t="n"/>
      <c r="BZ335" s="135" t="n"/>
      <c r="CA335" s="135" t="n"/>
      <c r="CB335" s="135" t="n"/>
      <c r="CC335" s="135" t="n"/>
      <c r="CD335" s="135" t="n"/>
      <c r="CE335" s="135" t="n"/>
      <c r="CF335" s="135" t="n"/>
      <c r="CG335" s="135" t="n"/>
      <c r="CH335" s="135" t="n"/>
      <c r="CI335" s="135" t="n"/>
      <c r="CJ335" s="135" t="n"/>
      <c r="CK335" s="135" t="n"/>
      <c r="CL335" s="135" t="n"/>
      <c r="CM335" s="135" t="n"/>
      <c r="CN335" s="135" t="n"/>
      <c r="CO335" s="135" t="n"/>
      <c r="CP335" s="135" t="n"/>
      <c r="CQ335" s="135" t="n"/>
      <c r="CR335" s="135" t="n"/>
      <c r="CU335" s="36" t="n"/>
      <c r="CV335" s="36" t="n"/>
      <c r="CW335" s="36" t="n"/>
      <c r="CX335" s="36" t="n"/>
      <c r="CY335" s="36" t="n"/>
      <c r="CZ335" s="36" t="n"/>
      <c r="DA335" s="36" t="n"/>
      <c r="DB335" s="36" t="n"/>
      <c r="DC335" s="36" t="n"/>
      <c r="DD335" s="36" t="n"/>
      <c r="DE335" s="36" t="n"/>
      <c r="DF335" s="36" t="n"/>
      <c r="DG335" s="36" t="n"/>
      <c r="DH335" s="36" t="n"/>
      <c r="DI335" s="36" t="n"/>
      <c r="DJ335" s="36" t="n"/>
      <c r="DK335" s="36" t="n"/>
      <c r="DL335" s="36" t="n"/>
      <c r="DM335" s="36" t="n"/>
      <c r="DN335" s="36" t="n"/>
      <c r="DO335" s="36" t="n"/>
      <c r="DP335" s="36" t="n"/>
      <c r="DQ335" s="36" t="n"/>
      <c r="DR335" s="36" t="n"/>
      <c r="DS335" s="36" t="n"/>
      <c r="DT335" s="36" t="n"/>
      <c r="DU335" s="36" t="n"/>
      <c r="DV335" s="36" t="n"/>
      <c r="DW335" s="36" t="n"/>
      <c r="DX335" s="36" t="n"/>
      <c r="DY335" s="36" t="n"/>
      <c r="DZ335" s="36" t="n"/>
      <c r="EA335" s="36" t="n"/>
      <c r="EB335" s="36" t="n"/>
      <c r="EC335" s="36" t="n"/>
      <c r="ED335" s="36" t="n"/>
      <c r="EE335" s="36" t="n"/>
      <c r="EF335" s="36" t="n"/>
      <c r="EG335" s="36" t="n"/>
      <c r="EH335" s="36" t="n"/>
      <c r="EI335" s="36" t="n"/>
      <c r="EJ335" s="36" t="n"/>
      <c r="EK335" s="36" t="n"/>
      <c r="EL335" s="36" t="n"/>
      <c r="EM335" s="36" t="n"/>
      <c r="EN335" s="36" t="n"/>
    </row>
    <row r="336">
      <c r="A336" s="36" t="n"/>
      <c r="B336" s="36" t="n"/>
      <c r="C336" s="144" t="n"/>
      <c r="D336" s="144" t="n"/>
      <c r="E336" s="135" t="n"/>
      <c r="F336" s="135" t="n"/>
      <c r="G336" s="135" t="n"/>
      <c r="H336" s="135" t="n"/>
      <c r="I336" s="135" t="n"/>
      <c r="J336" s="135" t="n"/>
      <c r="K336" s="135" t="n"/>
      <c r="L336" s="135" t="n"/>
      <c r="M336" s="135" t="n"/>
      <c r="N336" s="135" t="n"/>
      <c r="O336" s="135" t="n"/>
      <c r="P336" s="135" t="n"/>
      <c r="Q336" s="135" t="n"/>
      <c r="R336" s="135" t="n"/>
      <c r="S336" s="135" t="n"/>
      <c r="T336" s="135" t="n"/>
      <c r="U336" s="135" t="n"/>
      <c r="V336" s="135" t="n"/>
      <c r="W336" s="135" t="n"/>
      <c r="X336" s="135" t="n"/>
      <c r="Y336" s="135" t="n"/>
      <c r="Z336" s="135" t="n"/>
      <c r="AA336" s="135" t="n"/>
      <c r="AB336" s="135" t="n"/>
      <c r="AC336" s="135" t="n"/>
      <c r="AD336" s="135" t="n"/>
      <c r="AE336" s="135" t="n"/>
      <c r="AF336" s="135" t="n"/>
      <c r="AG336" s="135" t="n"/>
      <c r="AH336" s="135" t="n"/>
      <c r="AI336" s="135" t="n"/>
      <c r="AJ336" s="135" t="n"/>
      <c r="AK336" s="135" t="n"/>
      <c r="AL336" s="135" t="n"/>
      <c r="AM336" s="135" t="n"/>
      <c r="AN336" s="135" t="n"/>
      <c r="AO336" s="135" t="n"/>
      <c r="AP336" s="135" t="n"/>
      <c r="AQ336" s="135" t="n"/>
      <c r="AR336" s="135" t="n"/>
      <c r="AS336" s="135" t="n"/>
      <c r="AT336" s="135" t="n"/>
      <c r="AU336" s="135" t="n"/>
      <c r="AV336" s="135" t="n"/>
      <c r="AW336" s="135" t="n"/>
      <c r="AX336" s="135" t="n"/>
      <c r="AY336" s="135" t="n"/>
      <c r="AZ336" s="135" t="n"/>
      <c r="BA336" s="135" t="n"/>
      <c r="BB336" s="135" t="n"/>
      <c r="BC336" s="135" t="n"/>
      <c r="BD336" s="135" t="n"/>
      <c r="BE336" s="135" t="n"/>
      <c r="BF336" s="135" t="n"/>
      <c r="BG336" s="135" t="n"/>
      <c r="BH336" s="135" t="n"/>
      <c r="BI336" s="135" t="n"/>
      <c r="BJ336" s="135" t="n"/>
      <c r="BK336" s="135" t="n"/>
      <c r="BL336" s="135" t="n"/>
      <c r="BM336" s="135" t="n"/>
      <c r="BN336" s="135" t="n"/>
      <c r="BO336" s="135" t="n"/>
      <c r="BP336" s="135" t="n"/>
      <c r="BQ336" s="135" t="n"/>
      <c r="BR336" s="135" t="n"/>
      <c r="BS336" s="135" t="n"/>
      <c r="BT336" s="135" t="n"/>
      <c r="BU336" s="135" t="n"/>
      <c r="BV336" s="135" t="n"/>
      <c r="BW336" s="135" t="n"/>
      <c r="BX336" s="135" t="n"/>
      <c r="BY336" s="135" t="n"/>
      <c r="BZ336" s="135" t="n"/>
      <c r="CA336" s="135" t="n"/>
      <c r="CB336" s="135" t="n"/>
      <c r="CC336" s="135" t="n"/>
      <c r="CD336" s="135" t="n"/>
      <c r="CE336" s="135" t="n"/>
      <c r="CF336" s="135" t="n"/>
      <c r="CG336" s="135" t="n"/>
      <c r="CH336" s="135" t="n"/>
      <c r="CI336" s="135" t="n"/>
      <c r="CJ336" s="135" t="n"/>
      <c r="CK336" s="135" t="n"/>
      <c r="CL336" s="135" t="n"/>
      <c r="CM336" s="135" t="n"/>
      <c r="CN336" s="135" t="n"/>
      <c r="CO336" s="135" t="n"/>
      <c r="CP336" s="135" t="n"/>
      <c r="CQ336" s="135" t="n"/>
      <c r="CR336" s="135" t="n"/>
      <c r="CU336" s="36" t="n"/>
      <c r="CV336" s="36" t="n"/>
      <c r="CW336" s="36" t="n"/>
      <c r="CX336" s="36" t="n"/>
      <c r="CY336" s="36" t="n"/>
      <c r="CZ336" s="36" t="n"/>
      <c r="DA336" s="36" t="n"/>
      <c r="DB336" s="36" t="n"/>
      <c r="DC336" s="36" t="n"/>
      <c r="DD336" s="36" t="n"/>
      <c r="DE336" s="36" t="n"/>
      <c r="DF336" s="36" t="n"/>
      <c r="DG336" s="36" t="n"/>
      <c r="DH336" s="36" t="n"/>
      <c r="DI336" s="36" t="n"/>
      <c r="DJ336" s="36" t="n"/>
      <c r="DK336" s="36" t="n"/>
      <c r="DL336" s="36" t="n"/>
      <c r="DM336" s="36" t="n"/>
      <c r="DN336" s="36" t="n"/>
      <c r="DO336" s="36" t="n"/>
      <c r="DP336" s="36" t="n"/>
      <c r="DQ336" s="36" t="n"/>
      <c r="DR336" s="36" t="n"/>
      <c r="DS336" s="36" t="n"/>
      <c r="DT336" s="36" t="n"/>
      <c r="DU336" s="36" t="n"/>
      <c r="DV336" s="36" t="n"/>
      <c r="DW336" s="36" t="n"/>
      <c r="DX336" s="36" t="n"/>
      <c r="DY336" s="36" t="n"/>
      <c r="DZ336" s="36" t="n"/>
      <c r="EA336" s="36" t="n"/>
      <c r="EB336" s="36" t="n"/>
      <c r="EC336" s="36" t="n"/>
      <c r="ED336" s="36" t="n"/>
      <c r="EE336" s="36" t="n"/>
      <c r="EF336" s="36" t="n"/>
      <c r="EG336" s="36" t="n"/>
      <c r="EH336" s="36" t="n"/>
      <c r="EI336" s="36" t="n"/>
      <c r="EJ336" s="36" t="n"/>
      <c r="EK336" s="36" t="n"/>
      <c r="EL336" s="36" t="n"/>
      <c r="EM336" s="36" t="n"/>
      <c r="EN336" s="36" t="n"/>
    </row>
    <row r="337">
      <c r="A337" s="36" t="n"/>
      <c r="B337" s="36" t="n"/>
      <c r="C337" s="144" t="n"/>
      <c r="D337" s="144" t="n"/>
      <c r="E337" s="135" t="n"/>
      <c r="F337" s="135" t="n"/>
      <c r="G337" s="135" t="n"/>
      <c r="H337" s="135" t="n"/>
      <c r="I337" s="135" t="n"/>
      <c r="J337" s="135" t="n"/>
      <c r="K337" s="135" t="n"/>
      <c r="L337" s="135" t="n"/>
      <c r="M337" s="135" t="n"/>
      <c r="N337" s="135" t="n"/>
      <c r="O337" s="135" t="n"/>
      <c r="P337" s="135" t="n"/>
      <c r="Q337" s="135" t="n"/>
      <c r="R337" s="135" t="n"/>
      <c r="S337" s="135" t="n"/>
      <c r="T337" s="135" t="n"/>
      <c r="U337" s="135" t="n"/>
      <c r="V337" s="135" t="n"/>
      <c r="W337" s="135" t="n"/>
      <c r="X337" s="135" t="n"/>
      <c r="Y337" s="135" t="n"/>
      <c r="Z337" s="135" t="n"/>
      <c r="AA337" s="135" t="n"/>
      <c r="AB337" s="135" t="n"/>
      <c r="AC337" s="135" t="n"/>
      <c r="AD337" s="135" t="n"/>
      <c r="AE337" s="135" t="n"/>
      <c r="AF337" s="135" t="n"/>
      <c r="AG337" s="135" t="n"/>
      <c r="AH337" s="135" t="n"/>
      <c r="AI337" s="135" t="n"/>
      <c r="AJ337" s="135" t="n"/>
      <c r="AK337" s="135" t="n"/>
      <c r="AL337" s="135" t="n"/>
      <c r="AM337" s="135" t="n"/>
      <c r="AN337" s="135" t="n"/>
      <c r="AO337" s="135" t="n"/>
      <c r="AP337" s="135" t="n"/>
      <c r="AQ337" s="135" t="n"/>
      <c r="AR337" s="135" t="n"/>
      <c r="AS337" s="135" t="n"/>
      <c r="AT337" s="135" t="n"/>
      <c r="AU337" s="135" t="n"/>
      <c r="AV337" s="135" t="n"/>
      <c r="AW337" s="135" t="n"/>
      <c r="AX337" s="135" t="n"/>
      <c r="AY337" s="135" t="n"/>
      <c r="AZ337" s="135" t="n"/>
      <c r="BA337" s="135" t="n"/>
      <c r="BB337" s="135" t="n"/>
      <c r="BC337" s="135" t="n"/>
      <c r="BD337" s="135" t="n"/>
      <c r="BE337" s="135" t="n"/>
      <c r="BF337" s="135" t="n"/>
      <c r="BG337" s="135" t="n"/>
      <c r="BH337" s="135" t="n"/>
      <c r="BI337" s="135" t="n"/>
      <c r="BJ337" s="135" t="n"/>
      <c r="BK337" s="135" t="n"/>
      <c r="BL337" s="135" t="n"/>
      <c r="BM337" s="135" t="n"/>
      <c r="BN337" s="135" t="n"/>
      <c r="BO337" s="135" t="n"/>
      <c r="BP337" s="135" t="n"/>
      <c r="BQ337" s="135" t="n"/>
      <c r="BR337" s="135" t="n"/>
      <c r="BS337" s="135" t="n"/>
      <c r="BT337" s="135" t="n"/>
      <c r="BU337" s="135" t="n"/>
      <c r="BV337" s="135" t="n"/>
      <c r="BW337" s="135" t="n"/>
      <c r="BX337" s="135" t="n"/>
      <c r="BY337" s="135" t="n"/>
      <c r="BZ337" s="135" t="n"/>
      <c r="CA337" s="135" t="n"/>
      <c r="CB337" s="135" t="n"/>
      <c r="CC337" s="135" t="n"/>
      <c r="CD337" s="135" t="n"/>
      <c r="CE337" s="135" t="n"/>
      <c r="CF337" s="135" t="n"/>
      <c r="CG337" s="135" t="n"/>
      <c r="CH337" s="135" t="n"/>
      <c r="CI337" s="135" t="n"/>
      <c r="CJ337" s="135" t="n"/>
      <c r="CK337" s="135" t="n"/>
      <c r="CL337" s="135" t="n"/>
      <c r="CM337" s="135" t="n"/>
      <c r="CN337" s="135" t="n"/>
      <c r="CO337" s="135" t="n"/>
      <c r="CP337" s="135" t="n"/>
      <c r="CQ337" s="135" t="n"/>
      <c r="CR337" s="135" t="n"/>
      <c r="CU337" s="36" t="n"/>
      <c r="CV337" s="36" t="n"/>
      <c r="CW337" s="36" t="n"/>
      <c r="CX337" s="36" t="n"/>
      <c r="CY337" s="36" t="n"/>
      <c r="CZ337" s="36" t="n"/>
      <c r="DA337" s="36" t="n"/>
      <c r="DB337" s="36" t="n"/>
      <c r="DC337" s="36" t="n"/>
      <c r="DD337" s="36" t="n"/>
      <c r="DE337" s="36" t="n"/>
      <c r="DF337" s="36" t="n"/>
      <c r="DG337" s="36" t="n"/>
      <c r="DH337" s="36" t="n"/>
      <c r="DI337" s="36" t="n"/>
      <c r="DJ337" s="36" t="n"/>
      <c r="DK337" s="36" t="n"/>
      <c r="DL337" s="36" t="n"/>
      <c r="DM337" s="36" t="n"/>
      <c r="DN337" s="36" t="n"/>
      <c r="DO337" s="36" t="n"/>
      <c r="DP337" s="36" t="n"/>
      <c r="DQ337" s="36" t="n"/>
      <c r="DR337" s="36" t="n"/>
      <c r="DS337" s="36" t="n"/>
      <c r="DT337" s="36" t="n"/>
      <c r="DU337" s="36" t="n"/>
      <c r="DV337" s="36" t="n"/>
      <c r="DW337" s="36" t="n"/>
      <c r="DX337" s="36" t="n"/>
      <c r="DY337" s="36" t="n"/>
      <c r="DZ337" s="36" t="n"/>
      <c r="EA337" s="36" t="n"/>
      <c r="EB337" s="36" t="n"/>
      <c r="EC337" s="36" t="n"/>
      <c r="ED337" s="36" t="n"/>
      <c r="EE337" s="36" t="n"/>
      <c r="EF337" s="36" t="n"/>
      <c r="EG337" s="36" t="n"/>
      <c r="EH337" s="36" t="n"/>
      <c r="EI337" s="36" t="n"/>
      <c r="EJ337" s="36" t="n"/>
      <c r="EK337" s="36" t="n"/>
      <c r="EL337" s="36" t="n"/>
      <c r="EM337" s="36" t="n"/>
      <c r="EN337" s="36" t="n"/>
    </row>
    <row r="338">
      <c r="A338" s="36" t="n"/>
      <c r="B338" s="36" t="n"/>
      <c r="C338" s="144" t="n"/>
      <c r="D338" s="144" t="n"/>
      <c r="E338" s="135" t="n"/>
      <c r="F338" s="135" t="n"/>
      <c r="G338" s="135" t="n"/>
      <c r="H338" s="135" t="n"/>
      <c r="I338" s="135" t="n"/>
      <c r="J338" s="135" t="n"/>
      <c r="K338" s="135" t="n"/>
      <c r="L338" s="135" t="n"/>
      <c r="M338" s="135" t="n"/>
      <c r="N338" s="135" t="n"/>
      <c r="O338" s="135" t="n"/>
      <c r="P338" s="135" t="n"/>
      <c r="Q338" s="135" t="n"/>
      <c r="R338" s="135" t="n"/>
      <c r="S338" s="135" t="n"/>
      <c r="T338" s="135" t="n"/>
      <c r="U338" s="135" t="n"/>
      <c r="V338" s="135" t="n"/>
      <c r="W338" s="135" t="n"/>
      <c r="X338" s="135" t="n"/>
      <c r="Y338" s="135" t="n"/>
      <c r="Z338" s="135" t="n"/>
      <c r="AA338" s="135" t="n"/>
      <c r="AB338" s="135" t="n"/>
      <c r="AC338" s="135" t="n"/>
      <c r="AD338" s="135" t="n"/>
      <c r="AE338" s="135" t="n"/>
      <c r="AF338" s="135" t="n"/>
      <c r="AG338" s="135" t="n"/>
      <c r="AH338" s="135" t="n"/>
      <c r="AI338" s="135" t="n"/>
      <c r="AJ338" s="135" t="n"/>
      <c r="AK338" s="135" t="n"/>
      <c r="AL338" s="135" t="n"/>
      <c r="AM338" s="135" t="n"/>
      <c r="AN338" s="135" t="n"/>
      <c r="AO338" s="135" t="n"/>
      <c r="AP338" s="135" t="n"/>
      <c r="AQ338" s="135" t="n"/>
      <c r="AR338" s="135" t="n"/>
      <c r="AS338" s="135" t="n"/>
      <c r="AT338" s="135" t="n"/>
      <c r="AU338" s="135" t="n"/>
      <c r="AV338" s="135" t="n"/>
      <c r="AW338" s="135" t="n"/>
      <c r="AX338" s="135" t="n"/>
      <c r="AY338" s="135" t="n"/>
      <c r="AZ338" s="135" t="n"/>
      <c r="BA338" s="135" t="n"/>
      <c r="BB338" s="135" t="n"/>
      <c r="BC338" s="135" t="n"/>
      <c r="BD338" s="135" t="n"/>
      <c r="BE338" s="135" t="n"/>
      <c r="BF338" s="135" t="n"/>
      <c r="BG338" s="135" t="n"/>
      <c r="BH338" s="135" t="n"/>
      <c r="BI338" s="135" t="n"/>
      <c r="BJ338" s="135" t="n"/>
      <c r="BK338" s="135" t="n"/>
      <c r="BL338" s="135" t="n"/>
      <c r="BM338" s="135" t="n"/>
      <c r="BN338" s="135" t="n"/>
      <c r="BO338" s="135" t="n"/>
      <c r="BP338" s="135" t="n"/>
      <c r="BQ338" s="135" t="n"/>
      <c r="BR338" s="135" t="n"/>
      <c r="BS338" s="135" t="n"/>
      <c r="BT338" s="135" t="n"/>
      <c r="BU338" s="135" t="n"/>
      <c r="BV338" s="135" t="n"/>
      <c r="BW338" s="135" t="n"/>
      <c r="BX338" s="135" t="n"/>
      <c r="BY338" s="135" t="n"/>
      <c r="BZ338" s="135" t="n"/>
      <c r="CA338" s="135" t="n"/>
      <c r="CB338" s="135" t="n"/>
      <c r="CC338" s="135" t="n"/>
      <c r="CD338" s="135" t="n"/>
      <c r="CE338" s="135" t="n"/>
      <c r="CF338" s="135" t="n"/>
      <c r="CG338" s="135" t="n"/>
      <c r="CH338" s="135" t="n"/>
      <c r="CI338" s="135" t="n"/>
      <c r="CJ338" s="135" t="n"/>
      <c r="CK338" s="135" t="n"/>
      <c r="CL338" s="135" t="n"/>
      <c r="CM338" s="135" t="n"/>
      <c r="CN338" s="135" t="n"/>
      <c r="CO338" s="135" t="n"/>
      <c r="CP338" s="135" t="n"/>
      <c r="CQ338" s="135" t="n"/>
      <c r="CR338" s="135" t="n"/>
      <c r="CU338" s="36" t="n"/>
      <c r="CV338" s="36" t="n"/>
      <c r="CW338" s="36" t="n"/>
      <c r="CX338" s="36" t="n"/>
      <c r="CY338" s="36" t="n"/>
      <c r="CZ338" s="36" t="n"/>
      <c r="DA338" s="36" t="n"/>
      <c r="DB338" s="36" t="n"/>
      <c r="DC338" s="36" t="n"/>
      <c r="DD338" s="36" t="n"/>
      <c r="DE338" s="36" t="n"/>
      <c r="DF338" s="36" t="n"/>
      <c r="DG338" s="36" t="n"/>
      <c r="DH338" s="36" t="n"/>
      <c r="DI338" s="36" t="n"/>
      <c r="DJ338" s="36" t="n"/>
      <c r="DK338" s="36" t="n"/>
      <c r="DL338" s="36" t="n"/>
      <c r="DM338" s="36" t="n"/>
      <c r="DN338" s="36" t="n"/>
      <c r="DO338" s="36" t="n"/>
      <c r="DP338" s="36" t="n"/>
      <c r="DQ338" s="36" t="n"/>
      <c r="DR338" s="36" t="n"/>
      <c r="DS338" s="36" t="n"/>
      <c r="DT338" s="36" t="n"/>
      <c r="DU338" s="36" t="n"/>
      <c r="DV338" s="36" t="n"/>
      <c r="DW338" s="36" t="n"/>
      <c r="DX338" s="36" t="n"/>
      <c r="DY338" s="36" t="n"/>
      <c r="DZ338" s="36" t="n"/>
      <c r="EA338" s="36" t="n"/>
      <c r="EB338" s="36" t="n"/>
      <c r="EC338" s="36" t="n"/>
      <c r="ED338" s="36" t="n"/>
      <c r="EE338" s="36" t="n"/>
      <c r="EF338" s="36" t="n"/>
      <c r="EG338" s="36" t="n"/>
      <c r="EH338" s="36" t="n"/>
      <c r="EI338" s="36" t="n"/>
      <c r="EJ338" s="36" t="n"/>
      <c r="EK338" s="36" t="n"/>
      <c r="EL338" s="36" t="n"/>
      <c r="EM338" s="36" t="n"/>
      <c r="EN338" s="36" t="n"/>
    </row>
    <row r="339">
      <c r="A339" s="36" t="n"/>
      <c r="B339" s="36" t="n"/>
      <c r="C339" s="144" t="n"/>
      <c r="D339" s="144" t="n"/>
      <c r="E339" s="135" t="n"/>
      <c r="F339" s="135" t="n"/>
      <c r="G339" s="135" t="n"/>
      <c r="H339" s="135" t="n"/>
      <c r="I339" s="135" t="n"/>
      <c r="J339" s="135" t="n"/>
      <c r="K339" s="135" t="n"/>
      <c r="L339" s="135" t="n"/>
      <c r="M339" s="135" t="n"/>
      <c r="N339" s="135" t="n"/>
      <c r="O339" s="135" t="n"/>
      <c r="P339" s="135" t="n"/>
      <c r="Q339" s="135" t="n"/>
      <c r="R339" s="135" t="n"/>
      <c r="S339" s="135" t="n"/>
      <c r="T339" s="135" t="n"/>
      <c r="U339" s="135" t="n"/>
      <c r="V339" s="135" t="n"/>
      <c r="W339" s="135" t="n"/>
      <c r="X339" s="135" t="n"/>
      <c r="Y339" s="135" t="n"/>
      <c r="Z339" s="135" t="n"/>
      <c r="AA339" s="135" t="n"/>
      <c r="AB339" s="135" t="n"/>
      <c r="AC339" s="135" t="n"/>
      <c r="AD339" s="135" t="n"/>
      <c r="AE339" s="135" t="n"/>
      <c r="AF339" s="135" t="n"/>
      <c r="AG339" s="135" t="n"/>
      <c r="AH339" s="135" t="n"/>
      <c r="AI339" s="135" t="n"/>
      <c r="AJ339" s="135" t="n"/>
      <c r="AK339" s="135" t="n"/>
      <c r="AL339" s="135" t="n"/>
      <c r="AM339" s="135" t="n"/>
      <c r="AN339" s="135" t="n"/>
      <c r="AO339" s="135" t="n"/>
      <c r="AP339" s="135" t="n"/>
      <c r="AQ339" s="135" t="n"/>
      <c r="AR339" s="135" t="n"/>
      <c r="AS339" s="135" t="n"/>
      <c r="AT339" s="135" t="n"/>
      <c r="AU339" s="135" t="n"/>
      <c r="AV339" s="135" t="n"/>
      <c r="AW339" s="135" t="n"/>
      <c r="AX339" s="135" t="n"/>
      <c r="AY339" s="135" t="n"/>
      <c r="AZ339" s="135" t="n"/>
      <c r="BA339" s="135" t="n"/>
      <c r="BB339" s="135" t="n"/>
      <c r="BC339" s="135" t="n"/>
      <c r="BD339" s="135" t="n"/>
      <c r="BE339" s="135" t="n"/>
      <c r="BF339" s="135" t="n"/>
      <c r="BG339" s="135" t="n"/>
      <c r="BH339" s="135" t="n"/>
      <c r="BI339" s="135" t="n"/>
      <c r="BJ339" s="135" t="n"/>
      <c r="BK339" s="135" t="n"/>
      <c r="BL339" s="135" t="n"/>
      <c r="BM339" s="135" t="n"/>
      <c r="BN339" s="135" t="n"/>
      <c r="BO339" s="135" t="n"/>
      <c r="BP339" s="135" t="n"/>
      <c r="BQ339" s="135" t="n"/>
      <c r="BR339" s="135" t="n"/>
      <c r="BS339" s="135" t="n"/>
      <c r="BT339" s="135" t="n"/>
      <c r="BU339" s="135" t="n"/>
      <c r="BV339" s="135" t="n"/>
      <c r="BW339" s="135" t="n"/>
      <c r="BX339" s="135" t="n"/>
      <c r="BY339" s="135" t="n"/>
      <c r="BZ339" s="135" t="n"/>
      <c r="CA339" s="135" t="n"/>
      <c r="CB339" s="135" t="n"/>
      <c r="CC339" s="135" t="n"/>
      <c r="CD339" s="135" t="n"/>
      <c r="CE339" s="135" t="n"/>
      <c r="CF339" s="135" t="n"/>
      <c r="CG339" s="135" t="n"/>
      <c r="CH339" s="135" t="n"/>
      <c r="CI339" s="135" t="n"/>
      <c r="CJ339" s="135" t="n"/>
      <c r="CK339" s="135" t="n"/>
      <c r="CL339" s="135" t="n"/>
      <c r="CM339" s="135" t="n"/>
      <c r="CN339" s="135" t="n"/>
      <c r="CO339" s="135" t="n"/>
      <c r="CP339" s="135" t="n"/>
      <c r="CQ339" s="135" t="n"/>
      <c r="CR339" s="135" t="n"/>
      <c r="CU339" s="36" t="n"/>
      <c r="CV339" s="36" t="n"/>
      <c r="CW339" s="36" t="n"/>
      <c r="CX339" s="36" t="n"/>
      <c r="CY339" s="36" t="n"/>
      <c r="CZ339" s="36" t="n"/>
      <c r="DA339" s="36" t="n"/>
      <c r="DB339" s="36" t="n"/>
      <c r="DC339" s="36" t="n"/>
      <c r="DD339" s="36" t="n"/>
      <c r="DE339" s="36" t="n"/>
      <c r="DF339" s="36" t="n"/>
      <c r="DG339" s="36" t="n"/>
      <c r="DH339" s="36" t="n"/>
      <c r="DI339" s="36" t="n"/>
      <c r="DJ339" s="36" t="n"/>
      <c r="DK339" s="36" t="n"/>
      <c r="DL339" s="36" t="n"/>
      <c r="DM339" s="36" t="n"/>
      <c r="DN339" s="36" t="n"/>
      <c r="DO339" s="36" t="n"/>
      <c r="DP339" s="36" t="n"/>
      <c r="DQ339" s="36" t="n"/>
      <c r="DR339" s="36" t="n"/>
      <c r="DS339" s="36" t="n"/>
      <c r="DT339" s="36" t="n"/>
      <c r="DU339" s="36" t="n"/>
      <c r="DV339" s="36" t="n"/>
      <c r="DW339" s="36" t="n"/>
      <c r="DX339" s="36" t="n"/>
      <c r="DY339" s="36" t="n"/>
      <c r="DZ339" s="36" t="n"/>
      <c r="EA339" s="36" t="n"/>
      <c r="EB339" s="36" t="n"/>
      <c r="EC339" s="36" t="n"/>
      <c r="ED339" s="36" t="n"/>
      <c r="EE339" s="36" t="n"/>
      <c r="EF339" s="36" t="n"/>
      <c r="EG339" s="36" t="n"/>
      <c r="EH339" s="36" t="n"/>
      <c r="EI339" s="36" t="n"/>
      <c r="EJ339" s="36" t="n"/>
      <c r="EK339" s="36" t="n"/>
      <c r="EL339" s="36" t="n"/>
      <c r="EM339" s="36" t="n"/>
      <c r="EN339" s="36" t="n"/>
    </row>
    <row r="340">
      <c r="A340" s="36" t="n"/>
      <c r="B340" s="36" t="n"/>
      <c r="C340" s="144" t="n"/>
      <c r="D340" s="144" t="n"/>
      <c r="E340" s="135" t="n"/>
      <c r="F340" s="135" t="n"/>
      <c r="G340" s="135" t="n"/>
      <c r="H340" s="135" t="n"/>
      <c r="I340" s="135" t="n"/>
      <c r="J340" s="135" t="n"/>
      <c r="K340" s="135" t="n"/>
      <c r="L340" s="135" t="n"/>
      <c r="M340" s="135" t="n"/>
      <c r="N340" s="135" t="n"/>
      <c r="O340" s="135" t="n"/>
      <c r="P340" s="135" t="n"/>
      <c r="Q340" s="135" t="n"/>
      <c r="R340" s="135" t="n"/>
      <c r="S340" s="135" t="n"/>
      <c r="T340" s="135" t="n"/>
      <c r="U340" s="135" t="n"/>
      <c r="V340" s="135" t="n"/>
      <c r="W340" s="135" t="n"/>
      <c r="X340" s="135" t="n"/>
      <c r="Y340" s="135" t="n"/>
      <c r="Z340" s="135" t="n"/>
      <c r="AA340" s="135" t="n"/>
      <c r="AB340" s="135" t="n"/>
      <c r="AC340" s="135" t="n"/>
      <c r="AD340" s="135" t="n"/>
      <c r="AE340" s="135" t="n"/>
      <c r="AF340" s="135" t="n"/>
      <c r="AG340" s="135" t="n"/>
      <c r="AH340" s="135" t="n"/>
      <c r="AI340" s="135" t="n"/>
      <c r="AJ340" s="135" t="n"/>
      <c r="AK340" s="135" t="n"/>
      <c r="AL340" s="135" t="n"/>
      <c r="AM340" s="135" t="n"/>
      <c r="AN340" s="135" t="n"/>
      <c r="AO340" s="135" t="n"/>
      <c r="AP340" s="135" t="n"/>
      <c r="AQ340" s="135" t="n"/>
      <c r="AR340" s="135" t="n"/>
      <c r="AS340" s="135" t="n"/>
      <c r="AT340" s="135" t="n"/>
      <c r="AU340" s="135" t="n"/>
      <c r="AV340" s="135" t="n"/>
      <c r="AW340" s="135" t="n"/>
      <c r="AX340" s="135" t="n"/>
      <c r="AY340" s="135" t="n"/>
      <c r="AZ340" s="135" t="n"/>
      <c r="BA340" s="135" t="n"/>
      <c r="BB340" s="135" t="n"/>
      <c r="BC340" s="135" t="n"/>
      <c r="BD340" s="135" t="n"/>
      <c r="BE340" s="135" t="n"/>
      <c r="BF340" s="135" t="n"/>
      <c r="BG340" s="135" t="n"/>
      <c r="BH340" s="135" t="n"/>
      <c r="BI340" s="135" t="n"/>
      <c r="BJ340" s="135" t="n"/>
      <c r="BK340" s="135" t="n"/>
      <c r="BL340" s="135" t="n"/>
      <c r="BM340" s="135" t="n"/>
      <c r="BN340" s="135" t="n"/>
      <c r="BO340" s="135" t="n"/>
      <c r="BP340" s="135" t="n"/>
      <c r="BQ340" s="135" t="n"/>
      <c r="BR340" s="135" t="n"/>
      <c r="BS340" s="135" t="n"/>
      <c r="BT340" s="135" t="n"/>
      <c r="BU340" s="135" t="n"/>
      <c r="BV340" s="135" t="n"/>
      <c r="BW340" s="135" t="n"/>
      <c r="BX340" s="135" t="n"/>
      <c r="BY340" s="135" t="n"/>
      <c r="BZ340" s="135" t="n"/>
      <c r="CA340" s="135" t="n"/>
      <c r="CB340" s="135" t="n"/>
      <c r="CC340" s="135" t="n"/>
      <c r="CD340" s="135" t="n"/>
      <c r="CE340" s="135" t="n"/>
      <c r="CF340" s="135" t="n"/>
      <c r="CG340" s="135" t="n"/>
      <c r="CH340" s="135" t="n"/>
      <c r="CI340" s="135" t="n"/>
      <c r="CJ340" s="135" t="n"/>
      <c r="CK340" s="135" t="n"/>
      <c r="CL340" s="135" t="n"/>
      <c r="CM340" s="135" t="n"/>
      <c r="CN340" s="135" t="n"/>
      <c r="CO340" s="135" t="n"/>
      <c r="CP340" s="135" t="n"/>
      <c r="CQ340" s="135" t="n"/>
      <c r="CR340" s="135" t="n"/>
      <c r="CU340" s="36" t="n"/>
      <c r="CV340" s="36" t="n"/>
      <c r="CW340" s="36" t="n"/>
      <c r="CX340" s="36" t="n"/>
      <c r="CY340" s="36" t="n"/>
      <c r="CZ340" s="36" t="n"/>
      <c r="DA340" s="36" t="n"/>
      <c r="DB340" s="36" t="n"/>
      <c r="DC340" s="36" t="n"/>
      <c r="DD340" s="36" t="n"/>
      <c r="DE340" s="36" t="n"/>
      <c r="DF340" s="36" t="n"/>
      <c r="DG340" s="36" t="n"/>
      <c r="DH340" s="36" t="n"/>
      <c r="DI340" s="36" t="n"/>
      <c r="DJ340" s="36" t="n"/>
      <c r="DK340" s="36" t="n"/>
      <c r="DL340" s="36" t="n"/>
      <c r="DM340" s="36" t="n"/>
      <c r="DN340" s="36" t="n"/>
      <c r="DO340" s="36" t="n"/>
      <c r="DP340" s="36" t="n"/>
      <c r="DQ340" s="36" t="n"/>
      <c r="DR340" s="36" t="n"/>
      <c r="DS340" s="36" t="n"/>
      <c r="DT340" s="36" t="n"/>
      <c r="DU340" s="36" t="n"/>
      <c r="DV340" s="36" t="n"/>
      <c r="DW340" s="36" t="n"/>
      <c r="DX340" s="36" t="n"/>
      <c r="DY340" s="36" t="n"/>
      <c r="DZ340" s="36" t="n"/>
      <c r="EA340" s="36" t="n"/>
      <c r="EB340" s="36" t="n"/>
      <c r="EC340" s="36" t="n"/>
      <c r="ED340" s="36" t="n"/>
      <c r="EE340" s="36" t="n"/>
      <c r="EF340" s="36" t="n"/>
      <c r="EG340" s="36" t="n"/>
      <c r="EH340" s="36" t="n"/>
      <c r="EI340" s="36" t="n"/>
      <c r="EJ340" s="36" t="n"/>
      <c r="EK340" s="36" t="n"/>
      <c r="EL340" s="36" t="n"/>
      <c r="EM340" s="36" t="n"/>
      <c r="EN340" s="36" t="n"/>
    </row>
    <row r="341">
      <c r="A341" s="36" t="n"/>
      <c r="B341" s="36" t="n"/>
      <c r="C341" s="144" t="n"/>
      <c r="D341" s="144" t="n"/>
      <c r="E341" s="135" t="n"/>
      <c r="F341" s="135" t="n"/>
      <c r="G341" s="135" t="n"/>
      <c r="H341" s="135" t="n"/>
      <c r="I341" s="135" t="n"/>
      <c r="J341" s="135" t="n"/>
      <c r="K341" s="135" t="n"/>
      <c r="L341" s="135" t="n"/>
      <c r="M341" s="135" t="n"/>
      <c r="N341" s="135" t="n"/>
      <c r="O341" s="135" t="n"/>
      <c r="P341" s="135" t="n"/>
      <c r="Q341" s="135" t="n"/>
      <c r="R341" s="135" t="n"/>
      <c r="S341" s="135" t="n"/>
      <c r="T341" s="135" t="n"/>
      <c r="U341" s="135" t="n"/>
      <c r="V341" s="135" t="n"/>
      <c r="W341" s="135" t="n"/>
      <c r="X341" s="135" t="n"/>
      <c r="Y341" s="135" t="n"/>
      <c r="Z341" s="135" t="n"/>
      <c r="AA341" s="135" t="n"/>
      <c r="AB341" s="135" t="n"/>
      <c r="AC341" s="135" t="n"/>
      <c r="AD341" s="135" t="n"/>
      <c r="AE341" s="135" t="n"/>
      <c r="AF341" s="135" t="n"/>
      <c r="AG341" s="135" t="n"/>
      <c r="AH341" s="135" t="n"/>
      <c r="AI341" s="135" t="n"/>
      <c r="AJ341" s="135" t="n"/>
      <c r="AK341" s="135" t="n"/>
      <c r="AL341" s="135" t="n"/>
      <c r="AM341" s="135" t="n"/>
      <c r="AN341" s="135" t="n"/>
      <c r="AO341" s="135" t="n"/>
      <c r="AP341" s="135" t="n"/>
      <c r="AQ341" s="135" t="n"/>
      <c r="AR341" s="135" t="n"/>
      <c r="AS341" s="135" t="n"/>
      <c r="AT341" s="135" t="n"/>
      <c r="AU341" s="135" t="n"/>
      <c r="AV341" s="135" t="n"/>
      <c r="AW341" s="135" t="n"/>
      <c r="AX341" s="135" t="n"/>
      <c r="AY341" s="135" t="n"/>
      <c r="AZ341" s="135" t="n"/>
      <c r="BA341" s="135" t="n"/>
      <c r="BB341" s="135" t="n"/>
      <c r="BC341" s="135" t="n"/>
      <c r="BD341" s="135" t="n"/>
      <c r="BE341" s="135" t="n"/>
      <c r="BF341" s="135" t="n"/>
      <c r="BG341" s="135" t="n"/>
      <c r="BH341" s="135" t="n"/>
      <c r="BI341" s="135" t="n"/>
      <c r="BJ341" s="135" t="n"/>
      <c r="BK341" s="135" t="n"/>
      <c r="BL341" s="135" t="n"/>
      <c r="BM341" s="135" t="n"/>
      <c r="BN341" s="135" t="n"/>
      <c r="BO341" s="135" t="n"/>
      <c r="BP341" s="135" t="n"/>
      <c r="BQ341" s="135" t="n"/>
      <c r="BR341" s="135" t="n"/>
      <c r="BS341" s="135" t="n"/>
      <c r="BT341" s="135" t="n"/>
      <c r="BU341" s="135" t="n"/>
      <c r="BV341" s="135" t="n"/>
      <c r="BW341" s="135" t="n"/>
      <c r="BX341" s="135" t="n"/>
      <c r="BY341" s="135" t="n"/>
      <c r="BZ341" s="135" t="n"/>
      <c r="CA341" s="135" t="n"/>
      <c r="CB341" s="135" t="n"/>
      <c r="CC341" s="135" t="n"/>
      <c r="CD341" s="135" t="n"/>
      <c r="CE341" s="135" t="n"/>
      <c r="CF341" s="135" t="n"/>
      <c r="CG341" s="135" t="n"/>
      <c r="CH341" s="135" t="n"/>
      <c r="CI341" s="135" t="n"/>
      <c r="CJ341" s="135" t="n"/>
      <c r="CK341" s="135" t="n"/>
      <c r="CL341" s="135" t="n"/>
      <c r="CM341" s="135" t="n"/>
      <c r="CN341" s="135" t="n"/>
      <c r="CO341" s="135" t="n"/>
      <c r="CP341" s="135" t="n"/>
      <c r="CQ341" s="135" t="n"/>
      <c r="CR341" s="135" t="n"/>
      <c r="CU341" s="36" t="n"/>
      <c r="CV341" s="36" t="n"/>
      <c r="CW341" s="36" t="n"/>
      <c r="CX341" s="36" t="n"/>
      <c r="CY341" s="36" t="n"/>
      <c r="CZ341" s="36" t="n"/>
      <c r="DA341" s="36" t="n"/>
      <c r="DB341" s="36" t="n"/>
      <c r="DC341" s="36" t="n"/>
      <c r="DD341" s="36" t="n"/>
      <c r="DE341" s="36" t="n"/>
      <c r="DF341" s="36" t="n"/>
      <c r="DG341" s="36" t="n"/>
      <c r="DH341" s="36" t="n"/>
      <c r="DI341" s="36" t="n"/>
      <c r="DJ341" s="36" t="n"/>
      <c r="DK341" s="36" t="n"/>
      <c r="DL341" s="36" t="n"/>
      <c r="DM341" s="36" t="n"/>
      <c r="DN341" s="36" t="n"/>
      <c r="DO341" s="36" t="n"/>
      <c r="DP341" s="36" t="n"/>
      <c r="DQ341" s="36" t="n"/>
      <c r="DR341" s="36" t="n"/>
      <c r="DS341" s="36" t="n"/>
      <c r="DT341" s="36" t="n"/>
      <c r="DU341" s="36" t="n"/>
      <c r="DV341" s="36" t="n"/>
      <c r="DW341" s="36" t="n"/>
      <c r="DX341" s="36" t="n"/>
      <c r="DY341" s="36" t="n"/>
      <c r="DZ341" s="36" t="n"/>
      <c r="EA341" s="36" t="n"/>
      <c r="EB341" s="36" t="n"/>
      <c r="EC341" s="36" t="n"/>
      <c r="ED341" s="36" t="n"/>
      <c r="EE341" s="36" t="n"/>
      <c r="EF341" s="36" t="n"/>
      <c r="EG341" s="36" t="n"/>
      <c r="EH341" s="36" t="n"/>
      <c r="EI341" s="36" t="n"/>
      <c r="EJ341" s="36" t="n"/>
      <c r="EK341" s="36" t="n"/>
      <c r="EL341" s="36" t="n"/>
      <c r="EM341" s="36" t="n"/>
      <c r="EN341" s="36" t="n"/>
    </row>
    <row r="342">
      <c r="A342" s="36" t="n"/>
      <c r="B342" s="36" t="n"/>
      <c r="C342" s="144" t="n"/>
      <c r="D342" s="144" t="n"/>
      <c r="E342" s="135" t="n"/>
      <c r="F342" s="135" t="n"/>
      <c r="G342" s="135" t="n"/>
      <c r="H342" s="135" t="n"/>
      <c r="I342" s="135" t="n"/>
      <c r="J342" s="135" t="n"/>
      <c r="K342" s="135" t="n"/>
      <c r="L342" s="135" t="n"/>
      <c r="M342" s="135" t="n"/>
      <c r="N342" s="135" t="n"/>
      <c r="O342" s="135" t="n"/>
      <c r="P342" s="135" t="n"/>
      <c r="Q342" s="135" t="n"/>
      <c r="R342" s="135" t="n"/>
      <c r="S342" s="135" t="n"/>
      <c r="T342" s="135" t="n"/>
      <c r="U342" s="135" t="n"/>
      <c r="V342" s="135" t="n"/>
      <c r="W342" s="135" t="n"/>
      <c r="X342" s="135" t="n"/>
      <c r="Y342" s="135" t="n"/>
      <c r="Z342" s="135" t="n"/>
      <c r="AA342" s="135" t="n"/>
      <c r="AB342" s="135" t="n"/>
      <c r="AC342" s="135" t="n"/>
      <c r="AD342" s="135" t="n"/>
      <c r="AE342" s="135" t="n"/>
      <c r="AF342" s="135" t="n"/>
      <c r="AG342" s="135" t="n"/>
      <c r="AH342" s="135" t="n"/>
      <c r="AI342" s="135" t="n"/>
      <c r="AJ342" s="135" t="n"/>
      <c r="AK342" s="135" t="n"/>
      <c r="AL342" s="135" t="n"/>
      <c r="AM342" s="135" t="n"/>
      <c r="AN342" s="135" t="n"/>
      <c r="AO342" s="135" t="n"/>
      <c r="AP342" s="135" t="n"/>
      <c r="AQ342" s="135" t="n"/>
      <c r="AR342" s="135" t="n"/>
      <c r="AS342" s="135" t="n"/>
      <c r="AT342" s="135" t="n"/>
      <c r="AU342" s="135" t="n"/>
      <c r="AV342" s="135" t="n"/>
      <c r="AW342" s="135" t="n"/>
      <c r="AX342" s="135" t="n"/>
      <c r="AY342" s="135" t="n"/>
      <c r="AZ342" s="135" t="n"/>
      <c r="BA342" s="135" t="n"/>
      <c r="BB342" s="135" t="n"/>
      <c r="BC342" s="135" t="n"/>
      <c r="BD342" s="135" t="n"/>
      <c r="BE342" s="135" t="n"/>
      <c r="BF342" s="135" t="n"/>
      <c r="BG342" s="135" t="n"/>
      <c r="BH342" s="135" t="n"/>
      <c r="BI342" s="135" t="n"/>
      <c r="BJ342" s="135" t="n"/>
      <c r="BK342" s="135" t="n"/>
      <c r="BL342" s="135" t="n"/>
      <c r="BM342" s="135" t="n"/>
      <c r="BN342" s="135" t="n"/>
      <c r="BO342" s="135" t="n"/>
      <c r="BP342" s="135" t="n"/>
      <c r="BQ342" s="135" t="n"/>
      <c r="BR342" s="135" t="n"/>
      <c r="BS342" s="135" t="n"/>
      <c r="BT342" s="135" t="n"/>
      <c r="BU342" s="135" t="n"/>
      <c r="BV342" s="135" t="n"/>
      <c r="BW342" s="135" t="n"/>
      <c r="BX342" s="135" t="n"/>
      <c r="BY342" s="135" t="n"/>
      <c r="BZ342" s="135" t="n"/>
      <c r="CA342" s="135" t="n"/>
      <c r="CB342" s="135" t="n"/>
      <c r="CC342" s="135" t="n"/>
      <c r="CD342" s="135" t="n"/>
      <c r="CE342" s="135" t="n"/>
      <c r="CF342" s="135" t="n"/>
      <c r="CG342" s="135" t="n"/>
      <c r="CH342" s="135" t="n"/>
      <c r="CI342" s="135" t="n"/>
      <c r="CJ342" s="135" t="n"/>
      <c r="CK342" s="135" t="n"/>
      <c r="CL342" s="135" t="n"/>
      <c r="CM342" s="135" t="n"/>
      <c r="CN342" s="135" t="n"/>
      <c r="CO342" s="135" t="n"/>
      <c r="CP342" s="135" t="n"/>
      <c r="CQ342" s="135" t="n"/>
      <c r="CR342" s="135" t="n"/>
      <c r="CU342" s="36" t="n"/>
      <c r="CV342" s="36" t="n"/>
      <c r="CW342" s="36" t="n"/>
      <c r="CX342" s="36" t="n"/>
      <c r="CY342" s="36" t="n"/>
      <c r="CZ342" s="36" t="n"/>
      <c r="DA342" s="36" t="n"/>
      <c r="DB342" s="36" t="n"/>
      <c r="DC342" s="36" t="n"/>
      <c r="DD342" s="36" t="n"/>
      <c r="DE342" s="36" t="n"/>
      <c r="DF342" s="36" t="n"/>
      <c r="DG342" s="36" t="n"/>
      <c r="DH342" s="36" t="n"/>
      <c r="DI342" s="36" t="n"/>
      <c r="DJ342" s="36" t="n"/>
      <c r="DK342" s="36" t="n"/>
      <c r="DL342" s="36" t="n"/>
      <c r="DM342" s="36" t="n"/>
      <c r="DN342" s="36" t="n"/>
      <c r="DO342" s="36" t="n"/>
      <c r="DP342" s="36" t="n"/>
      <c r="DQ342" s="36" t="n"/>
      <c r="DR342" s="36" t="n"/>
      <c r="DS342" s="36" t="n"/>
      <c r="DT342" s="36" t="n"/>
      <c r="DU342" s="36" t="n"/>
      <c r="DV342" s="36" t="n"/>
      <c r="DW342" s="36" t="n"/>
      <c r="DX342" s="36" t="n"/>
      <c r="DY342" s="36" t="n"/>
      <c r="DZ342" s="36" t="n"/>
      <c r="EA342" s="36" t="n"/>
      <c r="EB342" s="36" t="n"/>
      <c r="EC342" s="36" t="n"/>
      <c r="ED342" s="36" t="n"/>
      <c r="EE342" s="36" t="n"/>
      <c r="EF342" s="36" t="n"/>
      <c r="EG342" s="36" t="n"/>
      <c r="EH342" s="36" t="n"/>
      <c r="EI342" s="36" t="n"/>
      <c r="EJ342" s="36" t="n"/>
      <c r="EK342" s="36" t="n"/>
      <c r="EL342" s="36" t="n"/>
      <c r="EM342" s="36" t="n"/>
      <c r="EN342" s="36" t="n"/>
    </row>
    <row r="343">
      <c r="A343" s="36" t="n"/>
      <c r="B343" s="36" t="n"/>
      <c r="C343" s="144" t="n"/>
      <c r="D343" s="144" t="n"/>
      <c r="E343" s="135" t="n"/>
      <c r="F343" s="135" t="n"/>
      <c r="G343" s="135" t="n"/>
      <c r="H343" s="135" t="n"/>
      <c r="I343" s="135" t="n"/>
      <c r="J343" s="135" t="n"/>
      <c r="K343" s="135" t="n"/>
      <c r="L343" s="135" t="n"/>
      <c r="M343" s="135" t="n"/>
      <c r="N343" s="135" t="n"/>
      <c r="O343" s="135" t="n"/>
      <c r="P343" s="135" t="n"/>
      <c r="Q343" s="135" t="n"/>
      <c r="R343" s="135" t="n"/>
      <c r="S343" s="135" t="n"/>
      <c r="T343" s="135" t="n"/>
      <c r="U343" s="135" t="n"/>
      <c r="V343" s="135" t="n"/>
      <c r="W343" s="135" t="n"/>
      <c r="X343" s="135" t="n"/>
      <c r="Y343" s="135" t="n"/>
      <c r="Z343" s="135" t="n"/>
      <c r="AA343" s="135" t="n"/>
      <c r="AB343" s="135" t="n"/>
      <c r="AC343" s="135" t="n"/>
      <c r="AD343" s="135" t="n"/>
      <c r="AE343" s="135" t="n"/>
      <c r="AF343" s="135" t="n"/>
      <c r="AG343" s="135" t="n"/>
      <c r="AH343" s="135" t="n"/>
      <c r="AI343" s="135" t="n"/>
      <c r="AJ343" s="135" t="n"/>
      <c r="AK343" s="135" t="n"/>
      <c r="AL343" s="135" t="n"/>
      <c r="AM343" s="135" t="n"/>
      <c r="AN343" s="135" t="n"/>
      <c r="AO343" s="135" t="n"/>
      <c r="AP343" s="135" t="n"/>
      <c r="AQ343" s="135" t="n"/>
      <c r="AR343" s="135" t="n"/>
      <c r="AS343" s="135" t="n"/>
      <c r="AT343" s="135" t="n"/>
      <c r="AU343" s="135" t="n"/>
      <c r="AV343" s="135" t="n"/>
      <c r="AW343" s="135" t="n"/>
      <c r="AX343" s="135" t="n"/>
      <c r="AY343" s="135" t="n"/>
      <c r="AZ343" s="135" t="n"/>
      <c r="BA343" s="135" t="n"/>
      <c r="BB343" s="135" t="n"/>
      <c r="BC343" s="135" t="n"/>
      <c r="BD343" s="135" t="n"/>
      <c r="BE343" s="135" t="n"/>
      <c r="BF343" s="135" t="n"/>
      <c r="BG343" s="135" t="n"/>
      <c r="BH343" s="135" t="n"/>
      <c r="BI343" s="135" t="n"/>
      <c r="BJ343" s="135" t="n"/>
      <c r="BK343" s="135" t="n"/>
      <c r="BL343" s="135" t="n"/>
      <c r="BM343" s="135" t="n"/>
      <c r="BN343" s="135" t="n"/>
      <c r="BO343" s="135" t="n"/>
      <c r="BP343" s="135" t="n"/>
      <c r="BQ343" s="135" t="n"/>
      <c r="BR343" s="135" t="n"/>
      <c r="BS343" s="135" t="n"/>
      <c r="BT343" s="135" t="n"/>
      <c r="BU343" s="135" t="n"/>
      <c r="BV343" s="135" t="n"/>
      <c r="BW343" s="135" t="n"/>
      <c r="BX343" s="135" t="n"/>
      <c r="BY343" s="135" t="n"/>
      <c r="BZ343" s="135" t="n"/>
      <c r="CA343" s="135" t="n"/>
      <c r="CB343" s="135" t="n"/>
      <c r="CC343" s="135" t="n"/>
      <c r="CD343" s="135" t="n"/>
      <c r="CE343" s="135" t="n"/>
      <c r="CF343" s="135" t="n"/>
      <c r="CG343" s="135" t="n"/>
      <c r="CH343" s="135" t="n"/>
      <c r="CI343" s="135" t="n"/>
      <c r="CJ343" s="135" t="n"/>
      <c r="CK343" s="135" t="n"/>
      <c r="CL343" s="135" t="n"/>
      <c r="CM343" s="135" t="n"/>
      <c r="CN343" s="135" t="n"/>
      <c r="CO343" s="135" t="n"/>
      <c r="CP343" s="135" t="n"/>
      <c r="CQ343" s="135" t="n"/>
      <c r="CR343" s="135" t="n"/>
      <c r="CU343" s="36" t="n"/>
      <c r="CV343" s="36" t="n"/>
      <c r="CW343" s="36" t="n"/>
      <c r="CX343" s="36" t="n"/>
      <c r="CY343" s="36" t="n"/>
      <c r="CZ343" s="36" t="n"/>
      <c r="DA343" s="36" t="n"/>
      <c r="DB343" s="36" t="n"/>
      <c r="DC343" s="36" t="n"/>
      <c r="DD343" s="36" t="n"/>
      <c r="DE343" s="36" t="n"/>
      <c r="DF343" s="36" t="n"/>
      <c r="DG343" s="36" t="n"/>
      <c r="DH343" s="36" t="n"/>
      <c r="DI343" s="36" t="n"/>
      <c r="DJ343" s="36" t="n"/>
      <c r="DK343" s="36" t="n"/>
      <c r="DL343" s="36" t="n"/>
      <c r="DM343" s="36" t="n"/>
      <c r="DN343" s="36" t="n"/>
      <c r="DO343" s="36" t="n"/>
      <c r="DP343" s="36" t="n"/>
      <c r="DQ343" s="36" t="n"/>
      <c r="DR343" s="36" t="n"/>
      <c r="DS343" s="36" t="n"/>
      <c r="DT343" s="36" t="n"/>
      <c r="DU343" s="36" t="n"/>
      <c r="DV343" s="36" t="n"/>
      <c r="DW343" s="36" t="n"/>
      <c r="DX343" s="36" t="n"/>
      <c r="DY343" s="36" t="n"/>
      <c r="DZ343" s="36" t="n"/>
      <c r="EA343" s="36" t="n"/>
      <c r="EB343" s="36" t="n"/>
      <c r="EC343" s="36" t="n"/>
      <c r="ED343" s="36" t="n"/>
      <c r="EE343" s="36" t="n"/>
      <c r="EF343" s="36" t="n"/>
      <c r="EG343" s="36" t="n"/>
      <c r="EH343" s="36" t="n"/>
      <c r="EI343" s="36" t="n"/>
      <c r="EJ343" s="36" t="n"/>
      <c r="EK343" s="36" t="n"/>
      <c r="EL343" s="36" t="n"/>
      <c r="EM343" s="36" t="n"/>
      <c r="EN343" s="36" t="n"/>
    </row>
    <row r="344">
      <c r="A344" s="36" t="n"/>
      <c r="B344" s="36" t="n"/>
      <c r="C344" s="144" t="n"/>
      <c r="D344" s="144" t="n"/>
      <c r="E344" s="135" t="n"/>
      <c r="F344" s="135" t="n"/>
      <c r="G344" s="135" t="n"/>
      <c r="H344" s="135" t="n"/>
      <c r="I344" s="135" t="n"/>
      <c r="J344" s="135" t="n"/>
      <c r="K344" s="135" t="n"/>
      <c r="L344" s="135" t="n"/>
      <c r="M344" s="135" t="n"/>
      <c r="N344" s="135" t="n"/>
      <c r="O344" s="135" t="n"/>
      <c r="P344" s="135" t="n"/>
      <c r="Q344" s="135" t="n"/>
      <c r="R344" s="135" t="n"/>
      <c r="S344" s="135" t="n"/>
      <c r="T344" s="135" t="n"/>
      <c r="U344" s="135" t="n"/>
      <c r="V344" s="135" t="n"/>
      <c r="W344" s="135" t="n"/>
      <c r="X344" s="135" t="n"/>
      <c r="Y344" s="135" t="n"/>
      <c r="Z344" s="135" t="n"/>
      <c r="AA344" s="135" t="n"/>
      <c r="AB344" s="135" t="n"/>
      <c r="AC344" s="135" t="n"/>
      <c r="AD344" s="135" t="n"/>
      <c r="AE344" s="135" t="n"/>
      <c r="AF344" s="135" t="n"/>
      <c r="AG344" s="135" t="n"/>
      <c r="AH344" s="135" t="n"/>
      <c r="AI344" s="135" t="n"/>
      <c r="AJ344" s="135" t="n"/>
      <c r="AK344" s="135" t="n"/>
      <c r="AL344" s="135" t="n"/>
      <c r="AM344" s="135" t="n"/>
      <c r="AN344" s="135" t="n"/>
      <c r="AO344" s="135" t="n"/>
      <c r="AP344" s="135" t="n"/>
      <c r="AQ344" s="135" t="n"/>
      <c r="AR344" s="135" t="n"/>
      <c r="AS344" s="135" t="n"/>
      <c r="AT344" s="135" t="n"/>
      <c r="AU344" s="135" t="n"/>
      <c r="AV344" s="135" t="n"/>
      <c r="AW344" s="135" t="n"/>
      <c r="AX344" s="135" t="n"/>
      <c r="AY344" s="135" t="n"/>
      <c r="AZ344" s="135" t="n"/>
      <c r="BA344" s="135" t="n"/>
      <c r="BB344" s="135" t="n"/>
      <c r="BC344" s="135" t="n"/>
      <c r="BD344" s="135" t="n"/>
      <c r="BE344" s="135" t="n"/>
      <c r="BF344" s="135" t="n"/>
      <c r="BG344" s="135" t="n"/>
      <c r="BH344" s="135" t="n"/>
      <c r="BI344" s="135" t="n"/>
      <c r="BJ344" s="135" t="n"/>
      <c r="BK344" s="135" t="n"/>
      <c r="BL344" s="135" t="n"/>
      <c r="BM344" s="135" t="n"/>
      <c r="BN344" s="135" t="n"/>
      <c r="BO344" s="135" t="n"/>
      <c r="BP344" s="135" t="n"/>
      <c r="BQ344" s="135" t="n"/>
      <c r="BR344" s="135" t="n"/>
      <c r="BS344" s="135" t="n"/>
      <c r="BT344" s="135" t="n"/>
      <c r="BU344" s="135" t="n"/>
      <c r="BV344" s="135" t="n"/>
      <c r="BW344" s="135" t="n"/>
      <c r="BX344" s="135" t="n"/>
      <c r="BY344" s="135" t="n"/>
      <c r="BZ344" s="135" t="n"/>
      <c r="CA344" s="135" t="n"/>
      <c r="CB344" s="135" t="n"/>
      <c r="CC344" s="135" t="n"/>
      <c r="CD344" s="135" t="n"/>
      <c r="CE344" s="135" t="n"/>
      <c r="CF344" s="135" t="n"/>
      <c r="CG344" s="135" t="n"/>
      <c r="CH344" s="135" t="n"/>
      <c r="CI344" s="135" t="n"/>
      <c r="CJ344" s="135" t="n"/>
      <c r="CK344" s="135" t="n"/>
      <c r="CL344" s="135" t="n"/>
      <c r="CM344" s="135" t="n"/>
      <c r="CN344" s="135" t="n"/>
      <c r="CO344" s="135" t="n"/>
      <c r="CP344" s="135" t="n"/>
      <c r="CQ344" s="135" t="n"/>
      <c r="CR344" s="135" t="n"/>
      <c r="CU344" s="36" t="n"/>
      <c r="CV344" s="36" t="n"/>
      <c r="CW344" s="36" t="n"/>
      <c r="CX344" s="36" t="n"/>
      <c r="CY344" s="36" t="n"/>
      <c r="CZ344" s="36" t="n"/>
      <c r="DA344" s="36" t="n"/>
      <c r="DB344" s="36" t="n"/>
      <c r="DC344" s="36" t="n"/>
      <c r="DD344" s="36" t="n"/>
      <c r="DE344" s="36" t="n"/>
      <c r="DF344" s="36" t="n"/>
      <c r="DG344" s="36" t="n"/>
      <c r="DH344" s="36" t="n"/>
      <c r="DI344" s="36" t="n"/>
      <c r="DJ344" s="36" t="n"/>
      <c r="DK344" s="36" t="n"/>
      <c r="DL344" s="36" t="n"/>
      <c r="DM344" s="36" t="n"/>
      <c r="DN344" s="36" t="n"/>
      <c r="DO344" s="36" t="n"/>
      <c r="DP344" s="36" t="n"/>
      <c r="DQ344" s="36" t="n"/>
      <c r="DR344" s="36" t="n"/>
      <c r="DS344" s="36" t="n"/>
      <c r="DT344" s="36" t="n"/>
      <c r="DU344" s="36" t="n"/>
      <c r="DV344" s="36" t="n"/>
      <c r="DW344" s="36" t="n"/>
      <c r="DX344" s="36" t="n"/>
      <c r="DY344" s="36" t="n"/>
      <c r="DZ344" s="36" t="n"/>
      <c r="EA344" s="36" t="n"/>
      <c r="EB344" s="36" t="n"/>
      <c r="EC344" s="36" t="n"/>
      <c r="ED344" s="36" t="n"/>
      <c r="EE344" s="36" t="n"/>
      <c r="EF344" s="36" t="n"/>
      <c r="EG344" s="36" t="n"/>
      <c r="EH344" s="36" t="n"/>
      <c r="EI344" s="36" t="n"/>
      <c r="EJ344" s="36" t="n"/>
      <c r="EK344" s="36" t="n"/>
      <c r="EL344" s="36" t="n"/>
      <c r="EM344" s="36" t="n"/>
      <c r="EN344" s="36" t="n"/>
    </row>
    <row r="345">
      <c r="A345" s="36" t="n"/>
      <c r="B345" s="36" t="n"/>
      <c r="C345" s="144" t="n"/>
      <c r="D345" s="144" t="n"/>
      <c r="E345" s="135" t="n"/>
      <c r="F345" s="135" t="n"/>
      <c r="G345" s="135" t="n"/>
      <c r="H345" s="135" t="n"/>
      <c r="I345" s="135" t="n"/>
      <c r="J345" s="135" t="n"/>
      <c r="K345" s="135" t="n"/>
      <c r="L345" s="135" t="n"/>
      <c r="M345" s="135" t="n"/>
      <c r="N345" s="135" t="n"/>
      <c r="O345" s="135" t="n"/>
      <c r="P345" s="135" t="n"/>
      <c r="Q345" s="135" t="n"/>
      <c r="R345" s="135" t="n"/>
      <c r="S345" s="135" t="n"/>
      <c r="T345" s="135" t="n"/>
      <c r="U345" s="135" t="n"/>
      <c r="V345" s="135" t="n"/>
      <c r="W345" s="135" t="n"/>
      <c r="X345" s="135" t="n"/>
      <c r="Y345" s="135" t="n"/>
      <c r="Z345" s="135" t="n"/>
      <c r="AA345" s="135" t="n"/>
      <c r="AB345" s="135" t="n"/>
      <c r="AC345" s="135" t="n"/>
      <c r="AD345" s="135" t="n"/>
      <c r="AE345" s="135" t="n"/>
      <c r="AF345" s="135" t="n"/>
      <c r="AG345" s="135" t="n"/>
      <c r="AH345" s="135" t="n"/>
      <c r="AI345" s="135" t="n"/>
      <c r="AJ345" s="135" t="n"/>
      <c r="AK345" s="135" t="n"/>
      <c r="AL345" s="135" t="n"/>
      <c r="AM345" s="135" t="n"/>
      <c r="AN345" s="135" t="n"/>
      <c r="AO345" s="135" t="n"/>
      <c r="AP345" s="135" t="n"/>
      <c r="AQ345" s="135" t="n"/>
      <c r="AR345" s="135" t="n"/>
      <c r="AS345" s="135" t="n"/>
      <c r="AT345" s="135" t="n"/>
      <c r="AU345" s="135" t="n"/>
      <c r="AV345" s="135" t="n"/>
      <c r="AW345" s="135" t="n"/>
      <c r="AX345" s="135" t="n"/>
      <c r="AY345" s="135" t="n"/>
      <c r="AZ345" s="135" t="n"/>
      <c r="BA345" s="135" t="n"/>
      <c r="BB345" s="135" t="n"/>
      <c r="BC345" s="135" t="n"/>
      <c r="BD345" s="135" t="n"/>
      <c r="BE345" s="135" t="n"/>
      <c r="BF345" s="135" t="n"/>
      <c r="BG345" s="135" t="n"/>
      <c r="BH345" s="135" t="n"/>
      <c r="BI345" s="135" t="n"/>
      <c r="BJ345" s="135" t="n"/>
      <c r="BK345" s="135" t="n"/>
      <c r="BL345" s="135" t="n"/>
      <c r="BM345" s="135" t="n"/>
      <c r="BN345" s="135" t="n"/>
      <c r="BO345" s="135" t="n"/>
      <c r="BP345" s="135" t="n"/>
      <c r="BQ345" s="135" t="n"/>
      <c r="BR345" s="135" t="n"/>
      <c r="BS345" s="135" t="n"/>
      <c r="BT345" s="135" t="n"/>
      <c r="BU345" s="135" t="n"/>
      <c r="BV345" s="135" t="n"/>
      <c r="BW345" s="135" t="n"/>
      <c r="BX345" s="135" t="n"/>
      <c r="BY345" s="135" t="n"/>
      <c r="BZ345" s="135" t="n"/>
      <c r="CA345" s="135" t="n"/>
      <c r="CB345" s="135" t="n"/>
      <c r="CC345" s="135" t="n"/>
      <c r="CD345" s="135" t="n"/>
      <c r="CE345" s="135" t="n"/>
      <c r="CF345" s="135" t="n"/>
      <c r="CG345" s="135" t="n"/>
      <c r="CH345" s="135" t="n"/>
      <c r="CI345" s="135" t="n"/>
      <c r="CJ345" s="135" t="n"/>
      <c r="CK345" s="135" t="n"/>
      <c r="CL345" s="135" t="n"/>
      <c r="CM345" s="135" t="n"/>
      <c r="CN345" s="135" t="n"/>
      <c r="CO345" s="135" t="n"/>
      <c r="CP345" s="135" t="n"/>
      <c r="CQ345" s="135" t="n"/>
      <c r="CR345" s="135" t="n"/>
      <c r="CU345" s="36" t="n"/>
      <c r="CV345" s="36" t="n"/>
      <c r="CW345" s="36" t="n"/>
      <c r="CX345" s="36" t="n"/>
      <c r="CY345" s="36" t="n"/>
      <c r="CZ345" s="36" t="n"/>
      <c r="DA345" s="36" t="n"/>
      <c r="DB345" s="36" t="n"/>
      <c r="DC345" s="36" t="n"/>
      <c r="DD345" s="36" t="n"/>
      <c r="DE345" s="36" t="n"/>
      <c r="DF345" s="36" t="n"/>
      <c r="DG345" s="36" t="n"/>
      <c r="DH345" s="36" t="n"/>
      <c r="DI345" s="36" t="n"/>
      <c r="DJ345" s="36" t="n"/>
      <c r="DK345" s="36" t="n"/>
      <c r="DL345" s="36" t="n"/>
      <c r="DM345" s="36" t="n"/>
      <c r="DN345" s="36" t="n"/>
      <c r="DO345" s="36" t="n"/>
      <c r="DP345" s="36" t="n"/>
      <c r="DQ345" s="36" t="n"/>
      <c r="DR345" s="36" t="n"/>
      <c r="DS345" s="36" t="n"/>
      <c r="DT345" s="36" t="n"/>
      <c r="DU345" s="36" t="n"/>
      <c r="DV345" s="36" t="n"/>
      <c r="DW345" s="36" t="n"/>
      <c r="DX345" s="36" t="n"/>
      <c r="DY345" s="36" t="n"/>
      <c r="DZ345" s="36" t="n"/>
      <c r="EA345" s="36" t="n"/>
      <c r="EB345" s="36" t="n"/>
      <c r="EC345" s="36" t="n"/>
      <c r="ED345" s="36" t="n"/>
      <c r="EE345" s="36" t="n"/>
      <c r="EF345" s="36" t="n"/>
      <c r="EG345" s="36" t="n"/>
      <c r="EH345" s="36" t="n"/>
      <c r="EI345" s="36" t="n"/>
      <c r="EJ345" s="36" t="n"/>
      <c r="EK345" s="36" t="n"/>
      <c r="EL345" s="36" t="n"/>
      <c r="EM345" s="36" t="n"/>
      <c r="EN345" s="36" t="n"/>
    </row>
    <row r="346">
      <c r="A346" s="36" t="n"/>
      <c r="B346" s="36" t="n"/>
      <c r="C346" s="144" t="n"/>
      <c r="D346" s="144" t="n"/>
      <c r="E346" s="135" t="n"/>
      <c r="F346" s="135" t="n"/>
      <c r="G346" s="135" t="n"/>
      <c r="H346" s="135" t="n"/>
      <c r="I346" s="135" t="n"/>
      <c r="J346" s="135" t="n"/>
      <c r="K346" s="135" t="n"/>
      <c r="L346" s="135" t="n"/>
      <c r="M346" s="135" t="n"/>
      <c r="N346" s="135" t="n"/>
      <c r="O346" s="135" t="n"/>
      <c r="P346" s="135" t="n"/>
      <c r="Q346" s="135" t="n"/>
      <c r="R346" s="135" t="n"/>
      <c r="S346" s="135" t="n"/>
      <c r="T346" s="135" t="n"/>
      <c r="U346" s="135" t="n"/>
      <c r="V346" s="135" t="n"/>
      <c r="W346" s="135" t="n"/>
      <c r="X346" s="135" t="n"/>
      <c r="Y346" s="135" t="n"/>
      <c r="Z346" s="135" t="n"/>
      <c r="AA346" s="135" t="n"/>
      <c r="AB346" s="135" t="n"/>
      <c r="AC346" s="135" t="n"/>
      <c r="AD346" s="135" t="n"/>
      <c r="AE346" s="135" t="n"/>
      <c r="AF346" s="135" t="n"/>
      <c r="AG346" s="135" t="n"/>
      <c r="AH346" s="135" t="n"/>
      <c r="AI346" s="135" t="n"/>
      <c r="AJ346" s="135" t="n"/>
      <c r="AK346" s="135" t="n"/>
      <c r="AL346" s="135" t="n"/>
      <c r="AM346" s="135" t="n"/>
      <c r="AN346" s="135" t="n"/>
      <c r="AO346" s="135" t="n"/>
      <c r="AP346" s="135" t="n"/>
      <c r="AQ346" s="135" t="n"/>
      <c r="AR346" s="135" t="n"/>
      <c r="AS346" s="135" t="n"/>
      <c r="AT346" s="135" t="n"/>
      <c r="AU346" s="135" t="n"/>
      <c r="AV346" s="135" t="n"/>
      <c r="AW346" s="135" t="n"/>
      <c r="AX346" s="135" t="n"/>
      <c r="AY346" s="135" t="n"/>
      <c r="AZ346" s="135" t="n"/>
      <c r="BA346" s="135" t="n"/>
      <c r="BB346" s="135" t="n"/>
      <c r="BC346" s="135" t="n"/>
      <c r="BD346" s="135" t="n"/>
      <c r="BE346" s="135" t="n"/>
      <c r="BF346" s="135" t="n"/>
      <c r="BG346" s="135" t="n"/>
      <c r="BH346" s="135" t="n"/>
      <c r="BI346" s="135" t="n"/>
      <c r="BJ346" s="135" t="n"/>
      <c r="BK346" s="135" t="n"/>
      <c r="BL346" s="135" t="n"/>
      <c r="BM346" s="135" t="n"/>
      <c r="BN346" s="135" t="n"/>
      <c r="BO346" s="135" t="n"/>
      <c r="BP346" s="135" t="n"/>
      <c r="BQ346" s="135" t="n"/>
      <c r="BR346" s="135" t="n"/>
      <c r="BS346" s="135" t="n"/>
      <c r="BT346" s="135" t="n"/>
      <c r="BU346" s="135" t="n"/>
      <c r="BV346" s="135" t="n"/>
      <c r="BW346" s="135" t="n"/>
      <c r="BX346" s="135" t="n"/>
      <c r="BY346" s="135" t="n"/>
      <c r="BZ346" s="135" t="n"/>
      <c r="CA346" s="135" t="n"/>
      <c r="CB346" s="135" t="n"/>
      <c r="CC346" s="135" t="n"/>
      <c r="CD346" s="135" t="n"/>
      <c r="CE346" s="135" t="n"/>
      <c r="CF346" s="135" t="n"/>
      <c r="CG346" s="135" t="n"/>
      <c r="CH346" s="135" t="n"/>
      <c r="CI346" s="135" t="n"/>
      <c r="CJ346" s="135" t="n"/>
      <c r="CK346" s="135" t="n"/>
      <c r="CL346" s="135" t="n"/>
      <c r="CM346" s="135" t="n"/>
      <c r="CN346" s="135" t="n"/>
      <c r="CO346" s="135" t="n"/>
      <c r="CP346" s="135" t="n"/>
      <c r="CQ346" s="135" t="n"/>
      <c r="CR346" s="135" t="n"/>
      <c r="CU346" s="36" t="n"/>
      <c r="CV346" s="36" t="n"/>
      <c r="CW346" s="36" t="n"/>
      <c r="CX346" s="36" t="n"/>
      <c r="CY346" s="36" t="n"/>
      <c r="CZ346" s="36" t="n"/>
      <c r="DA346" s="36" t="n"/>
      <c r="DB346" s="36" t="n"/>
      <c r="DC346" s="36" t="n"/>
      <c r="DD346" s="36" t="n"/>
      <c r="DE346" s="36" t="n"/>
      <c r="DF346" s="36" t="n"/>
      <c r="DG346" s="36" t="n"/>
      <c r="DH346" s="36" t="n"/>
      <c r="DI346" s="36" t="n"/>
      <c r="DJ346" s="36" t="n"/>
      <c r="DK346" s="36" t="n"/>
      <c r="DL346" s="36" t="n"/>
      <c r="DM346" s="36" t="n"/>
      <c r="DN346" s="36" t="n"/>
      <c r="DO346" s="36" t="n"/>
      <c r="DP346" s="36" t="n"/>
      <c r="DQ346" s="36" t="n"/>
      <c r="DR346" s="36" t="n"/>
      <c r="DS346" s="36" t="n"/>
      <c r="DT346" s="36" t="n"/>
      <c r="DU346" s="36" t="n"/>
      <c r="DV346" s="36" t="n"/>
      <c r="DW346" s="36" t="n"/>
      <c r="DX346" s="36" t="n"/>
      <c r="DY346" s="36" t="n"/>
      <c r="DZ346" s="36" t="n"/>
      <c r="EA346" s="36" t="n"/>
      <c r="EB346" s="36" t="n"/>
      <c r="EC346" s="36" t="n"/>
      <c r="ED346" s="36" t="n"/>
      <c r="EE346" s="36" t="n"/>
      <c r="EF346" s="36" t="n"/>
      <c r="EG346" s="36" t="n"/>
      <c r="EH346" s="36" t="n"/>
      <c r="EI346" s="36" t="n"/>
      <c r="EJ346" s="36" t="n"/>
      <c r="EK346" s="36" t="n"/>
      <c r="EL346" s="36" t="n"/>
      <c r="EM346" s="36" t="n"/>
      <c r="EN346" s="36" t="n"/>
    </row>
    <row r="347">
      <c r="A347" s="36" t="n"/>
      <c r="B347" s="36" t="n"/>
      <c r="C347" s="144" t="n"/>
      <c r="D347" s="144" t="n"/>
      <c r="E347" s="135" t="n"/>
      <c r="F347" s="135" t="n"/>
      <c r="G347" s="135" t="n"/>
      <c r="H347" s="135" t="n"/>
      <c r="I347" s="135" t="n"/>
      <c r="J347" s="135" t="n"/>
      <c r="K347" s="135" t="n"/>
      <c r="L347" s="135" t="n"/>
      <c r="M347" s="135" t="n"/>
      <c r="N347" s="135" t="n"/>
      <c r="O347" s="135" t="n"/>
      <c r="P347" s="135" t="n"/>
      <c r="Q347" s="135" t="n"/>
      <c r="R347" s="135" t="n"/>
      <c r="S347" s="135" t="n"/>
      <c r="T347" s="135" t="n"/>
      <c r="U347" s="135" t="n"/>
      <c r="V347" s="135" t="n"/>
      <c r="W347" s="135" t="n"/>
      <c r="X347" s="135" t="n"/>
      <c r="Y347" s="135" t="n"/>
      <c r="Z347" s="135" t="n"/>
      <c r="AA347" s="135" t="n"/>
      <c r="AB347" s="135" t="n"/>
      <c r="AC347" s="135" t="n"/>
      <c r="AD347" s="135" t="n"/>
      <c r="AE347" s="135" t="n"/>
      <c r="AF347" s="135" t="n"/>
      <c r="AG347" s="135" t="n"/>
      <c r="AH347" s="135" t="n"/>
      <c r="AI347" s="135" t="n"/>
      <c r="AJ347" s="135" t="n"/>
      <c r="AK347" s="135" t="n"/>
      <c r="AL347" s="135" t="n"/>
      <c r="AM347" s="135" t="n"/>
      <c r="AN347" s="135" t="n"/>
      <c r="AO347" s="135" t="n"/>
      <c r="AP347" s="135" t="n"/>
      <c r="AQ347" s="135" t="n"/>
      <c r="AR347" s="135" t="n"/>
      <c r="AS347" s="135" t="n"/>
      <c r="AT347" s="135" t="n"/>
      <c r="AU347" s="135" t="n"/>
      <c r="AV347" s="135" t="n"/>
      <c r="AW347" s="135" t="n"/>
      <c r="AX347" s="135" t="n"/>
      <c r="AY347" s="135" t="n"/>
      <c r="AZ347" s="135" t="n"/>
      <c r="BA347" s="135" t="n"/>
      <c r="BB347" s="135" t="n"/>
      <c r="BC347" s="135" t="n"/>
      <c r="BD347" s="135" t="n"/>
      <c r="BE347" s="135" t="n"/>
      <c r="BF347" s="135" t="n"/>
      <c r="BG347" s="135" t="n"/>
      <c r="BH347" s="135" t="n"/>
      <c r="BI347" s="135" t="n"/>
      <c r="BJ347" s="135" t="n"/>
      <c r="BK347" s="135" t="n"/>
      <c r="BL347" s="135" t="n"/>
      <c r="BM347" s="135" t="n"/>
      <c r="BN347" s="135" t="n"/>
      <c r="BO347" s="135" t="n"/>
      <c r="BP347" s="135" t="n"/>
      <c r="BQ347" s="135" t="n"/>
      <c r="BR347" s="135" t="n"/>
      <c r="BS347" s="135" t="n"/>
      <c r="BT347" s="135" t="n"/>
      <c r="BU347" s="135" t="n"/>
      <c r="BV347" s="135" t="n"/>
      <c r="BW347" s="135" t="n"/>
      <c r="BX347" s="135" t="n"/>
      <c r="BY347" s="135" t="n"/>
      <c r="BZ347" s="135" t="n"/>
      <c r="CA347" s="135" t="n"/>
      <c r="CB347" s="135" t="n"/>
      <c r="CC347" s="135" t="n"/>
      <c r="CD347" s="135" t="n"/>
      <c r="CE347" s="135" t="n"/>
      <c r="CF347" s="135" t="n"/>
      <c r="CG347" s="135" t="n"/>
      <c r="CH347" s="135" t="n"/>
      <c r="CI347" s="135" t="n"/>
      <c r="CJ347" s="135" t="n"/>
      <c r="CK347" s="135" t="n"/>
      <c r="CL347" s="135" t="n"/>
      <c r="CM347" s="135" t="n"/>
      <c r="CN347" s="135" t="n"/>
      <c r="CO347" s="135" t="n"/>
      <c r="CP347" s="135" t="n"/>
      <c r="CQ347" s="135" t="n"/>
      <c r="CR347" s="135" t="n"/>
      <c r="CU347" s="36" t="n"/>
      <c r="CV347" s="36" t="n"/>
      <c r="CW347" s="36" t="n"/>
      <c r="CX347" s="36" t="n"/>
      <c r="CY347" s="36" t="n"/>
      <c r="CZ347" s="36" t="n"/>
      <c r="DA347" s="36" t="n"/>
      <c r="DB347" s="36" t="n"/>
      <c r="DC347" s="36" t="n"/>
      <c r="DD347" s="36" t="n"/>
      <c r="DE347" s="36" t="n"/>
      <c r="DF347" s="36" t="n"/>
      <c r="DG347" s="36" t="n"/>
      <c r="DH347" s="36" t="n"/>
      <c r="DI347" s="36" t="n"/>
      <c r="DJ347" s="36" t="n"/>
      <c r="DK347" s="36" t="n"/>
      <c r="DL347" s="36" t="n"/>
      <c r="DM347" s="36" t="n"/>
      <c r="DN347" s="36" t="n"/>
      <c r="DO347" s="36" t="n"/>
      <c r="DP347" s="36" t="n"/>
      <c r="DQ347" s="36" t="n"/>
      <c r="DR347" s="36" t="n"/>
      <c r="DS347" s="36" t="n"/>
      <c r="DT347" s="36" t="n"/>
      <c r="DU347" s="36" t="n"/>
      <c r="DV347" s="36" t="n"/>
      <c r="DW347" s="36" t="n"/>
      <c r="DX347" s="36" t="n"/>
      <c r="DY347" s="36" t="n"/>
      <c r="DZ347" s="36" t="n"/>
      <c r="EA347" s="36" t="n"/>
      <c r="EB347" s="36" t="n"/>
      <c r="EC347" s="36" t="n"/>
      <c r="ED347" s="36" t="n"/>
      <c r="EE347" s="36" t="n"/>
      <c r="EF347" s="36" t="n"/>
      <c r="EG347" s="36" t="n"/>
      <c r="EH347" s="36" t="n"/>
      <c r="EI347" s="36" t="n"/>
      <c r="EJ347" s="36" t="n"/>
      <c r="EK347" s="36" t="n"/>
      <c r="EL347" s="36" t="n"/>
      <c r="EM347" s="36" t="n"/>
      <c r="EN347" s="36" t="n"/>
    </row>
    <row r="348">
      <c r="A348" s="36" t="n"/>
      <c r="B348" s="36" t="n"/>
      <c r="C348" s="144" t="n"/>
      <c r="D348" s="144" t="n"/>
      <c r="E348" s="135" t="n"/>
      <c r="F348" s="135" t="n"/>
      <c r="G348" s="135" t="n"/>
      <c r="H348" s="135" t="n"/>
      <c r="I348" s="135" t="n"/>
      <c r="J348" s="135" t="n"/>
      <c r="K348" s="135" t="n"/>
      <c r="L348" s="135" t="n"/>
      <c r="M348" s="135" t="n"/>
      <c r="N348" s="135" t="n"/>
      <c r="O348" s="135" t="n"/>
      <c r="P348" s="135" t="n"/>
      <c r="Q348" s="135" t="n"/>
      <c r="R348" s="135" t="n"/>
      <c r="S348" s="135" t="n"/>
      <c r="T348" s="135" t="n"/>
      <c r="U348" s="135" t="n"/>
      <c r="V348" s="135" t="n"/>
      <c r="W348" s="135" t="n"/>
      <c r="X348" s="135" t="n"/>
      <c r="Y348" s="135" t="n"/>
      <c r="Z348" s="135" t="n"/>
      <c r="AA348" s="135" t="n"/>
      <c r="AB348" s="135" t="n"/>
      <c r="AC348" s="135" t="n"/>
      <c r="AD348" s="135" t="n"/>
      <c r="AE348" s="135" t="n"/>
      <c r="AF348" s="135" t="n"/>
      <c r="AG348" s="135" t="n"/>
      <c r="AH348" s="135" t="n"/>
      <c r="AI348" s="135" t="n"/>
      <c r="AJ348" s="135" t="n"/>
      <c r="AK348" s="135" t="n"/>
      <c r="AL348" s="135" t="n"/>
      <c r="AM348" s="135" t="n"/>
      <c r="AN348" s="135" t="n"/>
      <c r="AO348" s="135" t="n"/>
      <c r="AP348" s="135" t="n"/>
      <c r="AQ348" s="135" t="n"/>
      <c r="AR348" s="135" t="n"/>
      <c r="AS348" s="135" t="n"/>
      <c r="AT348" s="135" t="n"/>
      <c r="AU348" s="135" t="n"/>
      <c r="AV348" s="135" t="n"/>
      <c r="AW348" s="135" t="n"/>
      <c r="AX348" s="135" t="n"/>
      <c r="AY348" s="135" t="n"/>
      <c r="AZ348" s="135" t="n"/>
      <c r="BA348" s="135" t="n"/>
      <c r="BB348" s="135" t="n"/>
      <c r="BC348" s="135" t="n"/>
      <c r="BD348" s="135" t="n"/>
      <c r="BE348" s="135" t="n"/>
      <c r="BF348" s="135" t="n"/>
      <c r="BG348" s="135" t="n"/>
      <c r="BH348" s="135" t="n"/>
      <c r="BI348" s="135" t="n"/>
      <c r="BJ348" s="135" t="n"/>
      <c r="BK348" s="135" t="n"/>
      <c r="BL348" s="135" t="n"/>
      <c r="BM348" s="135" t="n"/>
      <c r="BN348" s="135" t="n"/>
      <c r="BO348" s="135" t="n"/>
      <c r="BP348" s="135" t="n"/>
      <c r="BQ348" s="135" t="n"/>
      <c r="BR348" s="135" t="n"/>
      <c r="BS348" s="135" t="n"/>
      <c r="BT348" s="135" t="n"/>
      <c r="BU348" s="135" t="n"/>
      <c r="BV348" s="135" t="n"/>
      <c r="BW348" s="135" t="n"/>
      <c r="BX348" s="135" t="n"/>
      <c r="BY348" s="135" t="n"/>
      <c r="BZ348" s="135" t="n"/>
      <c r="CA348" s="135" t="n"/>
      <c r="CB348" s="135" t="n"/>
      <c r="CC348" s="135" t="n"/>
      <c r="CD348" s="135" t="n"/>
      <c r="CE348" s="135" t="n"/>
      <c r="CF348" s="135" t="n"/>
      <c r="CG348" s="135" t="n"/>
      <c r="CH348" s="135" t="n"/>
      <c r="CI348" s="135" t="n"/>
      <c r="CJ348" s="135" t="n"/>
      <c r="CK348" s="135" t="n"/>
      <c r="CL348" s="135" t="n"/>
      <c r="CM348" s="135" t="n"/>
      <c r="CN348" s="135" t="n"/>
      <c r="CO348" s="135" t="n"/>
      <c r="CP348" s="135" t="n"/>
      <c r="CQ348" s="135" t="n"/>
      <c r="CR348" s="135" t="n"/>
      <c r="CU348" s="36" t="n"/>
      <c r="CV348" s="36" t="n"/>
      <c r="CW348" s="36" t="n"/>
      <c r="CX348" s="36" t="n"/>
      <c r="CY348" s="36" t="n"/>
      <c r="CZ348" s="36" t="n"/>
      <c r="DA348" s="36" t="n"/>
      <c r="DB348" s="36" t="n"/>
      <c r="DC348" s="36" t="n"/>
      <c r="DD348" s="36" t="n"/>
      <c r="DE348" s="36" t="n"/>
      <c r="DF348" s="36" t="n"/>
      <c r="DG348" s="36" t="n"/>
      <c r="DH348" s="36" t="n"/>
      <c r="DI348" s="36" t="n"/>
      <c r="DJ348" s="36" t="n"/>
      <c r="DK348" s="36" t="n"/>
      <c r="DL348" s="36" t="n"/>
      <c r="DM348" s="36" t="n"/>
      <c r="DN348" s="36" t="n"/>
      <c r="DO348" s="36" t="n"/>
      <c r="DP348" s="36" t="n"/>
      <c r="DQ348" s="36" t="n"/>
      <c r="DR348" s="36" t="n"/>
      <c r="DS348" s="36" t="n"/>
      <c r="DT348" s="36" t="n"/>
      <c r="DU348" s="36" t="n"/>
      <c r="DV348" s="36" t="n"/>
      <c r="DW348" s="36" t="n"/>
      <c r="DX348" s="36" t="n"/>
      <c r="DY348" s="36" t="n"/>
      <c r="DZ348" s="36" t="n"/>
      <c r="EA348" s="36" t="n"/>
      <c r="EB348" s="36" t="n"/>
      <c r="EC348" s="36" t="n"/>
      <c r="ED348" s="36" t="n"/>
      <c r="EE348" s="36" t="n"/>
      <c r="EF348" s="36" t="n"/>
      <c r="EG348" s="36" t="n"/>
      <c r="EH348" s="36" t="n"/>
      <c r="EI348" s="36" t="n"/>
      <c r="EJ348" s="36" t="n"/>
      <c r="EK348" s="36" t="n"/>
      <c r="EL348" s="36" t="n"/>
      <c r="EM348" s="36" t="n"/>
      <c r="EN348" s="36" t="n"/>
    </row>
    <row r="349">
      <c r="A349" s="36" t="n"/>
      <c r="B349" s="36" t="n"/>
      <c r="C349" s="144" t="n"/>
      <c r="D349" s="144" t="n"/>
      <c r="E349" s="135" t="n"/>
      <c r="F349" s="135" t="n"/>
      <c r="G349" s="135" t="n"/>
      <c r="H349" s="135" t="n"/>
      <c r="I349" s="135" t="n"/>
      <c r="J349" s="135" t="n"/>
      <c r="K349" s="135" t="n"/>
      <c r="L349" s="135" t="n"/>
      <c r="M349" s="135" t="n"/>
      <c r="N349" s="135" t="n"/>
      <c r="O349" s="135" t="n"/>
      <c r="P349" s="135" t="n"/>
      <c r="Q349" s="135" t="n"/>
      <c r="R349" s="135" t="n"/>
      <c r="S349" s="135" t="n"/>
      <c r="T349" s="135" t="n"/>
      <c r="U349" s="135" t="n"/>
      <c r="V349" s="135" t="n"/>
      <c r="W349" s="135" t="n"/>
      <c r="X349" s="135" t="n"/>
      <c r="Y349" s="135" t="n"/>
      <c r="Z349" s="135" t="n"/>
      <c r="AA349" s="135" t="n"/>
      <c r="AB349" s="135" t="n"/>
      <c r="AC349" s="135" t="n"/>
      <c r="AD349" s="135" t="n"/>
      <c r="AE349" s="135" t="n"/>
      <c r="AF349" s="135" t="n"/>
      <c r="AG349" s="135" t="n"/>
      <c r="AH349" s="135" t="n"/>
      <c r="AI349" s="135" t="n"/>
      <c r="AJ349" s="135" t="n"/>
      <c r="AK349" s="135" t="n"/>
      <c r="AL349" s="135" t="n"/>
      <c r="AM349" s="135" t="n"/>
      <c r="AN349" s="135" t="n"/>
      <c r="AO349" s="135" t="n"/>
      <c r="AP349" s="135" t="n"/>
      <c r="AQ349" s="135" t="n"/>
      <c r="AR349" s="135" t="n"/>
      <c r="AS349" s="135" t="n"/>
      <c r="AT349" s="135" t="n"/>
      <c r="AU349" s="135" t="n"/>
      <c r="AV349" s="135" t="n"/>
      <c r="AW349" s="135" t="n"/>
      <c r="AX349" s="135" t="n"/>
      <c r="AY349" s="135" t="n"/>
      <c r="AZ349" s="135" t="n"/>
      <c r="BA349" s="135" t="n"/>
      <c r="BB349" s="135" t="n"/>
      <c r="BC349" s="135" t="n"/>
      <c r="BD349" s="135" t="n"/>
      <c r="BE349" s="135" t="n"/>
      <c r="BF349" s="135" t="n"/>
      <c r="BG349" s="135" t="n"/>
      <c r="BH349" s="135" t="n"/>
      <c r="BI349" s="135" t="n"/>
      <c r="BJ349" s="135" t="n"/>
      <c r="BK349" s="135" t="n"/>
      <c r="BL349" s="135" t="n"/>
      <c r="BM349" s="135" t="n"/>
      <c r="BN349" s="135" t="n"/>
      <c r="BO349" s="135" t="n"/>
      <c r="BP349" s="135" t="n"/>
      <c r="BQ349" s="135" t="n"/>
      <c r="BR349" s="135" t="n"/>
      <c r="BS349" s="135" t="n"/>
      <c r="BT349" s="135" t="n"/>
      <c r="BU349" s="135" t="n"/>
      <c r="BV349" s="135" t="n"/>
      <c r="BW349" s="135" t="n"/>
      <c r="BX349" s="135" t="n"/>
      <c r="BY349" s="135" t="n"/>
      <c r="BZ349" s="135" t="n"/>
      <c r="CA349" s="135" t="n"/>
      <c r="CB349" s="135" t="n"/>
      <c r="CC349" s="135" t="n"/>
      <c r="CD349" s="135" t="n"/>
      <c r="CE349" s="135" t="n"/>
      <c r="CF349" s="135" t="n"/>
      <c r="CG349" s="135" t="n"/>
      <c r="CH349" s="135" t="n"/>
      <c r="CI349" s="135" t="n"/>
      <c r="CJ349" s="135" t="n"/>
      <c r="CK349" s="135" t="n"/>
      <c r="CL349" s="135" t="n"/>
      <c r="CM349" s="135" t="n"/>
      <c r="CN349" s="135" t="n"/>
      <c r="CO349" s="135" t="n"/>
      <c r="CP349" s="135" t="n"/>
      <c r="CQ349" s="135" t="n"/>
      <c r="CR349" s="135" t="n"/>
      <c r="CU349" s="36" t="n"/>
      <c r="CV349" s="36" t="n"/>
      <c r="CW349" s="36" t="n"/>
      <c r="CX349" s="36" t="n"/>
      <c r="CY349" s="36" t="n"/>
      <c r="CZ349" s="36" t="n"/>
      <c r="DA349" s="36" t="n"/>
      <c r="DB349" s="36" t="n"/>
      <c r="DC349" s="36" t="n"/>
      <c r="DD349" s="36" t="n"/>
      <c r="DE349" s="36" t="n"/>
      <c r="DF349" s="36" t="n"/>
      <c r="DG349" s="36" t="n"/>
      <c r="DH349" s="36" t="n"/>
      <c r="DI349" s="36" t="n"/>
      <c r="DJ349" s="36" t="n"/>
      <c r="DK349" s="36" t="n"/>
      <c r="DL349" s="36" t="n"/>
      <c r="DM349" s="36" t="n"/>
      <c r="DN349" s="36" t="n"/>
      <c r="DO349" s="36" t="n"/>
      <c r="DP349" s="36" t="n"/>
      <c r="DQ349" s="36" t="n"/>
      <c r="DR349" s="36" t="n"/>
      <c r="DS349" s="36" t="n"/>
      <c r="DT349" s="36" t="n"/>
      <c r="DU349" s="36" t="n"/>
      <c r="DV349" s="36" t="n"/>
      <c r="DW349" s="36" t="n"/>
      <c r="DX349" s="36" t="n"/>
      <c r="DY349" s="36" t="n"/>
      <c r="DZ349" s="36" t="n"/>
      <c r="EA349" s="36" t="n"/>
      <c r="EB349" s="36" t="n"/>
      <c r="EC349" s="36" t="n"/>
      <c r="ED349" s="36" t="n"/>
      <c r="EE349" s="36" t="n"/>
      <c r="EF349" s="36" t="n"/>
      <c r="EG349" s="36" t="n"/>
      <c r="EH349" s="36" t="n"/>
      <c r="EI349" s="36" t="n"/>
      <c r="EJ349" s="36" t="n"/>
      <c r="EK349" s="36" t="n"/>
      <c r="EL349" s="36" t="n"/>
      <c r="EM349" s="36" t="n"/>
      <c r="EN349" s="36" t="n"/>
    </row>
    <row r="350">
      <c r="A350" s="36" t="n"/>
      <c r="B350" s="36" t="n"/>
      <c r="C350" s="144" t="n"/>
      <c r="D350" s="144" t="n"/>
      <c r="E350" s="135" t="n"/>
      <c r="F350" s="135" t="n"/>
      <c r="G350" s="135" t="n"/>
      <c r="H350" s="135" t="n"/>
      <c r="I350" s="135" t="n"/>
      <c r="J350" s="135" t="n"/>
      <c r="K350" s="135" t="n"/>
      <c r="L350" s="135" t="n"/>
      <c r="M350" s="135" t="n"/>
      <c r="N350" s="135" t="n"/>
      <c r="O350" s="135" t="n"/>
      <c r="P350" s="135" t="n"/>
      <c r="Q350" s="135" t="n"/>
      <c r="R350" s="135" t="n"/>
      <c r="S350" s="135" t="n"/>
      <c r="T350" s="135" t="n"/>
      <c r="U350" s="135" t="n"/>
      <c r="V350" s="135" t="n"/>
      <c r="W350" s="135" t="n"/>
      <c r="X350" s="135" t="n"/>
      <c r="Y350" s="135" t="n"/>
      <c r="Z350" s="135" t="n"/>
      <c r="AA350" s="135" t="n"/>
      <c r="AB350" s="135" t="n"/>
      <c r="AC350" s="135" t="n"/>
      <c r="AD350" s="135" t="n"/>
      <c r="AE350" s="135" t="n"/>
      <c r="AF350" s="135" t="n"/>
      <c r="AG350" s="135" t="n"/>
      <c r="AH350" s="135" t="n"/>
      <c r="AI350" s="135" t="n"/>
      <c r="AJ350" s="135" t="n"/>
      <c r="AK350" s="135" t="n"/>
      <c r="AL350" s="135" t="n"/>
      <c r="AM350" s="135" t="n"/>
      <c r="AN350" s="135" t="n"/>
      <c r="AO350" s="135" t="n"/>
      <c r="AP350" s="135" t="n"/>
      <c r="AQ350" s="135" t="n"/>
      <c r="AR350" s="135" t="n"/>
      <c r="AS350" s="135" t="n"/>
      <c r="AT350" s="135" t="n"/>
      <c r="AU350" s="135" t="n"/>
      <c r="AV350" s="135" t="n"/>
      <c r="AW350" s="135" t="n"/>
      <c r="AX350" s="135" t="n"/>
      <c r="AY350" s="135" t="n"/>
      <c r="AZ350" s="135" t="n"/>
      <c r="BA350" s="135" t="n"/>
      <c r="BB350" s="135" t="n"/>
      <c r="BC350" s="135" t="n"/>
      <c r="BD350" s="135" t="n"/>
      <c r="BE350" s="135" t="n"/>
      <c r="BF350" s="135" t="n"/>
      <c r="BG350" s="135" t="n"/>
      <c r="BH350" s="135" t="n"/>
      <c r="BI350" s="135" t="n"/>
      <c r="BJ350" s="135" t="n"/>
      <c r="BK350" s="135" t="n"/>
      <c r="BL350" s="135" t="n"/>
      <c r="BM350" s="135" t="n"/>
      <c r="BN350" s="135" t="n"/>
      <c r="BO350" s="135" t="n"/>
      <c r="BP350" s="135" t="n"/>
      <c r="BQ350" s="135" t="n"/>
      <c r="BR350" s="135" t="n"/>
      <c r="BS350" s="135" t="n"/>
      <c r="BT350" s="135" t="n"/>
      <c r="BU350" s="135" t="n"/>
      <c r="BV350" s="135" t="n"/>
      <c r="BW350" s="135" t="n"/>
      <c r="BX350" s="135" t="n"/>
      <c r="BY350" s="135" t="n"/>
      <c r="BZ350" s="135" t="n"/>
      <c r="CA350" s="135" t="n"/>
      <c r="CB350" s="135" t="n"/>
      <c r="CC350" s="135" t="n"/>
      <c r="CD350" s="135" t="n"/>
      <c r="CE350" s="135" t="n"/>
      <c r="CF350" s="135" t="n"/>
      <c r="CG350" s="135" t="n"/>
      <c r="CH350" s="135" t="n"/>
      <c r="CI350" s="135" t="n"/>
      <c r="CJ350" s="135" t="n"/>
      <c r="CK350" s="135" t="n"/>
      <c r="CL350" s="135" t="n"/>
      <c r="CM350" s="135" t="n"/>
      <c r="CN350" s="135" t="n"/>
      <c r="CO350" s="135" t="n"/>
      <c r="CP350" s="135" t="n"/>
      <c r="CQ350" s="135" t="n"/>
      <c r="CR350" s="135" t="n"/>
      <c r="CU350" s="36" t="n"/>
      <c r="CV350" s="36" t="n"/>
      <c r="CW350" s="36" t="n"/>
      <c r="CX350" s="36" t="n"/>
      <c r="CY350" s="36" t="n"/>
      <c r="CZ350" s="36" t="n"/>
      <c r="DA350" s="36" t="n"/>
      <c r="DB350" s="36" t="n"/>
      <c r="DC350" s="36" t="n"/>
      <c r="DD350" s="36" t="n"/>
      <c r="DE350" s="36" t="n"/>
      <c r="DF350" s="36" t="n"/>
      <c r="DG350" s="36" t="n"/>
      <c r="DH350" s="36" t="n"/>
      <c r="DI350" s="36" t="n"/>
      <c r="DJ350" s="36" t="n"/>
      <c r="DK350" s="36" t="n"/>
      <c r="DL350" s="36" t="n"/>
      <c r="DM350" s="36" t="n"/>
      <c r="DN350" s="36" t="n"/>
      <c r="DO350" s="36" t="n"/>
      <c r="DP350" s="36" t="n"/>
      <c r="DQ350" s="36" t="n"/>
      <c r="DR350" s="36" t="n"/>
      <c r="DS350" s="36" t="n"/>
      <c r="DT350" s="36" t="n"/>
      <c r="DU350" s="36" t="n"/>
      <c r="DV350" s="36" t="n"/>
      <c r="DW350" s="36" t="n"/>
      <c r="DX350" s="36" t="n"/>
      <c r="DY350" s="36" t="n"/>
      <c r="DZ350" s="36" t="n"/>
      <c r="EA350" s="36" t="n"/>
      <c r="EB350" s="36" t="n"/>
      <c r="EC350" s="36" t="n"/>
      <c r="ED350" s="36" t="n"/>
      <c r="EE350" s="36" t="n"/>
      <c r="EF350" s="36" t="n"/>
      <c r="EG350" s="36" t="n"/>
      <c r="EH350" s="36" t="n"/>
      <c r="EI350" s="36" t="n"/>
      <c r="EJ350" s="36" t="n"/>
      <c r="EK350" s="36" t="n"/>
      <c r="EL350" s="36" t="n"/>
      <c r="EM350" s="36" t="n"/>
      <c r="EN350" s="36" t="n"/>
    </row>
    <row r="351">
      <c r="A351" s="36" t="n"/>
      <c r="B351" s="36" t="n"/>
      <c r="C351" s="144" t="n"/>
      <c r="D351" s="144" t="n"/>
      <c r="E351" s="135" t="n"/>
      <c r="F351" s="135" t="n"/>
      <c r="G351" s="135" t="n"/>
      <c r="H351" s="135" t="n"/>
      <c r="I351" s="135" t="n"/>
      <c r="J351" s="135" t="n"/>
      <c r="K351" s="135" t="n"/>
      <c r="L351" s="135" t="n"/>
      <c r="M351" s="135" t="n"/>
      <c r="N351" s="135" t="n"/>
      <c r="O351" s="135" t="n"/>
      <c r="P351" s="135" t="n"/>
      <c r="Q351" s="135" t="n"/>
      <c r="R351" s="135" t="n"/>
      <c r="S351" s="135" t="n"/>
      <c r="T351" s="135" t="n"/>
      <c r="U351" s="135" t="n"/>
      <c r="V351" s="135" t="n"/>
      <c r="W351" s="135" t="n"/>
      <c r="X351" s="135" t="n"/>
      <c r="Y351" s="135" t="n"/>
      <c r="Z351" s="135" t="n"/>
      <c r="AA351" s="135" t="n"/>
      <c r="AB351" s="135" t="n"/>
      <c r="AC351" s="135" t="n"/>
      <c r="AD351" s="135" t="n"/>
      <c r="AE351" s="135" t="n"/>
      <c r="AF351" s="135" t="n"/>
      <c r="AG351" s="135" t="n"/>
      <c r="AH351" s="135" t="n"/>
      <c r="AI351" s="135" t="n"/>
      <c r="AJ351" s="135" t="n"/>
      <c r="AK351" s="135" t="n"/>
      <c r="AL351" s="135" t="n"/>
      <c r="AM351" s="135" t="n"/>
      <c r="AN351" s="135" t="n"/>
      <c r="AO351" s="135" t="n"/>
      <c r="AP351" s="135" t="n"/>
      <c r="AQ351" s="135" t="n"/>
      <c r="AR351" s="135" t="n"/>
      <c r="AS351" s="135" t="n"/>
      <c r="AT351" s="135" t="n"/>
      <c r="AU351" s="135" t="n"/>
      <c r="AV351" s="135" t="n"/>
      <c r="AW351" s="135" t="n"/>
      <c r="AX351" s="135" t="n"/>
      <c r="AY351" s="135" t="n"/>
      <c r="AZ351" s="135" t="n"/>
      <c r="BA351" s="135" t="n"/>
      <c r="BB351" s="135" t="n"/>
      <c r="BC351" s="135" t="n"/>
      <c r="BD351" s="135" t="n"/>
      <c r="BE351" s="135" t="n"/>
      <c r="BF351" s="135" t="n"/>
      <c r="BG351" s="135" t="n"/>
      <c r="BH351" s="135" t="n"/>
      <c r="BI351" s="135" t="n"/>
      <c r="BJ351" s="135" t="n"/>
      <c r="BK351" s="135" t="n"/>
      <c r="BL351" s="135" t="n"/>
      <c r="BM351" s="135" t="n"/>
      <c r="BN351" s="135" t="n"/>
      <c r="BO351" s="135" t="n"/>
      <c r="BP351" s="135" t="n"/>
      <c r="BQ351" s="135" t="n"/>
      <c r="BR351" s="135" t="n"/>
      <c r="BS351" s="135" t="n"/>
      <c r="BT351" s="135" t="n"/>
      <c r="BU351" s="135" t="n"/>
      <c r="BV351" s="135" t="n"/>
      <c r="BW351" s="135" t="n"/>
      <c r="BX351" s="135" t="n"/>
      <c r="BY351" s="135" t="n"/>
      <c r="BZ351" s="135" t="n"/>
      <c r="CA351" s="135" t="n"/>
      <c r="CB351" s="135" t="n"/>
      <c r="CC351" s="135" t="n"/>
      <c r="CD351" s="135" t="n"/>
      <c r="CE351" s="135" t="n"/>
      <c r="CF351" s="135" t="n"/>
      <c r="CG351" s="135" t="n"/>
      <c r="CH351" s="135" t="n"/>
      <c r="CI351" s="135" t="n"/>
      <c r="CJ351" s="135" t="n"/>
      <c r="CK351" s="135" t="n"/>
      <c r="CL351" s="135" t="n"/>
      <c r="CM351" s="135" t="n"/>
      <c r="CN351" s="135" t="n"/>
      <c r="CO351" s="135" t="n"/>
      <c r="CP351" s="135" t="n"/>
      <c r="CQ351" s="135" t="n"/>
      <c r="CR351" s="135" t="n"/>
      <c r="CU351" s="36" t="n"/>
      <c r="CV351" s="36" t="n"/>
      <c r="CW351" s="36" t="n"/>
      <c r="CX351" s="36" t="n"/>
      <c r="CY351" s="36" t="n"/>
      <c r="CZ351" s="36" t="n"/>
      <c r="DA351" s="36" t="n"/>
      <c r="DB351" s="36" t="n"/>
      <c r="DC351" s="36" t="n"/>
      <c r="DD351" s="36" t="n"/>
      <c r="DE351" s="36" t="n"/>
      <c r="DF351" s="36" t="n"/>
      <c r="DG351" s="36" t="n"/>
      <c r="DH351" s="36" t="n"/>
      <c r="DI351" s="36" t="n"/>
      <c r="DJ351" s="36" t="n"/>
      <c r="DK351" s="36" t="n"/>
      <c r="DL351" s="36" t="n"/>
      <c r="DM351" s="36" t="n"/>
      <c r="DN351" s="36" t="n"/>
      <c r="DO351" s="36" t="n"/>
      <c r="DP351" s="36" t="n"/>
      <c r="DQ351" s="36" t="n"/>
      <c r="DR351" s="36" t="n"/>
      <c r="DS351" s="36" t="n"/>
      <c r="DT351" s="36" t="n"/>
      <c r="DU351" s="36" t="n"/>
      <c r="DV351" s="36" t="n"/>
      <c r="DW351" s="36" t="n"/>
      <c r="DX351" s="36" t="n"/>
      <c r="DY351" s="36" t="n"/>
      <c r="DZ351" s="36" t="n"/>
      <c r="EA351" s="36" t="n"/>
      <c r="EB351" s="36" t="n"/>
      <c r="EC351" s="36" t="n"/>
      <c r="ED351" s="36" t="n"/>
      <c r="EE351" s="36" t="n"/>
      <c r="EF351" s="36" t="n"/>
      <c r="EG351" s="36" t="n"/>
      <c r="EH351" s="36" t="n"/>
      <c r="EI351" s="36" t="n"/>
      <c r="EJ351" s="36" t="n"/>
      <c r="EK351" s="36" t="n"/>
      <c r="EL351" s="36" t="n"/>
      <c r="EM351" s="36" t="n"/>
      <c r="EN351" s="36" t="n"/>
    </row>
    <row r="352">
      <c r="A352" s="36" t="n"/>
      <c r="B352" s="36" t="n"/>
      <c r="C352" s="144" t="n"/>
      <c r="D352" s="144" t="n"/>
      <c r="E352" s="135" t="n"/>
      <c r="F352" s="135" t="n"/>
      <c r="G352" s="135" t="n"/>
      <c r="H352" s="135" t="n"/>
      <c r="I352" s="135" t="n"/>
      <c r="J352" s="135" t="n"/>
      <c r="K352" s="135" t="n"/>
      <c r="L352" s="135" t="n"/>
      <c r="M352" s="135" t="n"/>
      <c r="N352" s="135" t="n"/>
      <c r="O352" s="135" t="n"/>
      <c r="P352" s="135" t="n"/>
      <c r="Q352" s="135" t="n"/>
      <c r="R352" s="135" t="n"/>
      <c r="S352" s="135" t="n"/>
      <c r="T352" s="135" t="n"/>
      <c r="U352" s="135" t="n"/>
      <c r="V352" s="135" t="n"/>
      <c r="W352" s="135" t="n"/>
      <c r="X352" s="135" t="n"/>
      <c r="Y352" s="135" t="n"/>
      <c r="Z352" s="135" t="n"/>
      <c r="AA352" s="135" t="n"/>
      <c r="AB352" s="135" t="n"/>
      <c r="AC352" s="135" t="n"/>
      <c r="AD352" s="135" t="n"/>
      <c r="AE352" s="135" t="n"/>
      <c r="AF352" s="135" t="n"/>
      <c r="AG352" s="135" t="n"/>
      <c r="AH352" s="135" t="n"/>
      <c r="AI352" s="135" t="n"/>
      <c r="AJ352" s="135" t="n"/>
      <c r="AK352" s="135" t="n"/>
      <c r="AL352" s="135" t="n"/>
      <c r="AM352" s="135" t="n"/>
      <c r="AN352" s="135" t="n"/>
      <c r="AO352" s="135" t="n"/>
      <c r="AP352" s="135" t="n"/>
      <c r="AQ352" s="135" t="n"/>
      <c r="AR352" s="135" t="n"/>
      <c r="AS352" s="135" t="n"/>
      <c r="AT352" s="135" t="n"/>
      <c r="AU352" s="135" t="n"/>
      <c r="AV352" s="135" t="n"/>
      <c r="AW352" s="135" t="n"/>
      <c r="AX352" s="135" t="n"/>
      <c r="AY352" s="135" t="n"/>
      <c r="AZ352" s="135" t="n"/>
      <c r="BA352" s="135" t="n"/>
      <c r="BB352" s="135" t="n"/>
      <c r="BC352" s="135" t="n"/>
      <c r="BD352" s="135" t="n"/>
      <c r="BE352" s="135" t="n"/>
      <c r="BF352" s="135" t="n"/>
      <c r="BG352" s="135" t="n"/>
      <c r="BH352" s="135" t="n"/>
      <c r="BI352" s="135" t="n"/>
      <c r="BJ352" s="135" t="n"/>
      <c r="BK352" s="135" t="n"/>
      <c r="BL352" s="135" t="n"/>
      <c r="BM352" s="135" t="n"/>
      <c r="BN352" s="135" t="n"/>
      <c r="BO352" s="135" t="n"/>
      <c r="BP352" s="135" t="n"/>
      <c r="BQ352" s="135" t="n"/>
      <c r="BR352" s="135" t="n"/>
      <c r="BS352" s="135" t="n"/>
      <c r="BT352" s="135" t="n"/>
      <c r="BU352" s="135" t="n"/>
      <c r="BV352" s="135" t="n"/>
      <c r="BW352" s="135" t="n"/>
      <c r="BX352" s="135" t="n"/>
      <c r="BY352" s="135" t="n"/>
      <c r="BZ352" s="135" t="n"/>
      <c r="CA352" s="135" t="n"/>
      <c r="CB352" s="135" t="n"/>
      <c r="CC352" s="135" t="n"/>
      <c r="CD352" s="135" t="n"/>
      <c r="CE352" s="135" t="n"/>
      <c r="CF352" s="135" t="n"/>
      <c r="CG352" s="135" t="n"/>
      <c r="CH352" s="135" t="n"/>
      <c r="CI352" s="135" t="n"/>
      <c r="CJ352" s="135" t="n"/>
      <c r="CK352" s="135" t="n"/>
      <c r="CL352" s="135" t="n"/>
      <c r="CM352" s="135" t="n"/>
      <c r="CN352" s="135" t="n"/>
      <c r="CO352" s="135" t="n"/>
      <c r="CP352" s="135" t="n"/>
      <c r="CQ352" s="135" t="n"/>
      <c r="CR352" s="135" t="n"/>
      <c r="CU352" s="36" t="n"/>
      <c r="CV352" s="36" t="n"/>
      <c r="CW352" s="36" t="n"/>
      <c r="CX352" s="36" t="n"/>
      <c r="CY352" s="36" t="n"/>
      <c r="CZ352" s="36" t="n"/>
      <c r="DA352" s="36" t="n"/>
      <c r="DB352" s="36" t="n"/>
      <c r="DC352" s="36" t="n"/>
      <c r="DD352" s="36" t="n"/>
      <c r="DE352" s="36" t="n"/>
      <c r="DF352" s="36" t="n"/>
      <c r="DG352" s="36" t="n"/>
      <c r="DH352" s="36" t="n"/>
      <c r="DI352" s="36" t="n"/>
      <c r="DJ352" s="36" t="n"/>
      <c r="DK352" s="36" t="n"/>
      <c r="DL352" s="36" t="n"/>
      <c r="DM352" s="36" t="n"/>
      <c r="DN352" s="36" t="n"/>
      <c r="DO352" s="36" t="n"/>
      <c r="DP352" s="36" t="n"/>
      <c r="DQ352" s="36" t="n"/>
      <c r="DR352" s="36" t="n"/>
      <c r="DS352" s="36" t="n"/>
      <c r="DT352" s="36" t="n"/>
      <c r="DU352" s="36" t="n"/>
      <c r="DV352" s="36" t="n"/>
      <c r="DW352" s="36" t="n"/>
      <c r="DX352" s="36" t="n"/>
      <c r="DY352" s="36" t="n"/>
      <c r="DZ352" s="36" t="n"/>
      <c r="EA352" s="36" t="n"/>
      <c r="EB352" s="36" t="n"/>
      <c r="EC352" s="36" t="n"/>
      <c r="ED352" s="36" t="n"/>
      <c r="EE352" s="36" t="n"/>
      <c r="EF352" s="36" t="n"/>
      <c r="EG352" s="36" t="n"/>
      <c r="EH352" s="36" t="n"/>
      <c r="EI352" s="36" t="n"/>
      <c r="EJ352" s="36" t="n"/>
      <c r="EK352" s="36" t="n"/>
      <c r="EL352" s="36" t="n"/>
      <c r="EM352" s="36" t="n"/>
      <c r="EN352" s="36" t="n"/>
    </row>
    <row r="353">
      <c r="A353" s="36" t="n"/>
      <c r="B353" s="36" t="n"/>
      <c r="C353" s="144" t="n"/>
      <c r="D353" s="144" t="n"/>
      <c r="E353" s="135" t="n"/>
      <c r="F353" s="135" t="n"/>
      <c r="G353" s="135" t="n"/>
      <c r="H353" s="135" t="n"/>
      <c r="I353" s="135" t="n"/>
      <c r="J353" s="135" t="n"/>
      <c r="K353" s="135" t="n"/>
      <c r="L353" s="135" t="n"/>
      <c r="M353" s="135" t="n"/>
      <c r="N353" s="135" t="n"/>
      <c r="O353" s="135" t="n"/>
      <c r="P353" s="135" t="n"/>
      <c r="Q353" s="135" t="n"/>
      <c r="R353" s="135" t="n"/>
      <c r="S353" s="135" t="n"/>
      <c r="T353" s="135" t="n"/>
      <c r="U353" s="135" t="n"/>
      <c r="V353" s="135" t="n"/>
      <c r="W353" s="135" t="n"/>
      <c r="X353" s="135" t="n"/>
      <c r="Y353" s="135" t="n"/>
      <c r="Z353" s="135" t="n"/>
      <c r="AA353" s="135" t="n"/>
      <c r="AB353" s="135" t="n"/>
      <c r="AC353" s="135" t="n"/>
      <c r="AD353" s="135" t="n"/>
      <c r="AE353" s="135" t="n"/>
      <c r="AF353" s="135" t="n"/>
      <c r="AG353" s="135" t="n"/>
      <c r="AH353" s="135" t="n"/>
      <c r="AI353" s="135" t="n"/>
      <c r="AJ353" s="135" t="n"/>
      <c r="AK353" s="135" t="n"/>
      <c r="AL353" s="135" t="n"/>
      <c r="AM353" s="135" t="n"/>
      <c r="AN353" s="135" t="n"/>
      <c r="AO353" s="135" t="n"/>
      <c r="AP353" s="135" t="n"/>
      <c r="AQ353" s="135" t="n"/>
      <c r="AR353" s="135" t="n"/>
      <c r="AS353" s="135" t="n"/>
      <c r="AT353" s="135" t="n"/>
      <c r="AU353" s="135" t="n"/>
      <c r="AV353" s="135" t="n"/>
      <c r="AW353" s="135" t="n"/>
      <c r="AX353" s="135" t="n"/>
      <c r="AY353" s="135" t="n"/>
      <c r="AZ353" s="135" t="n"/>
      <c r="BA353" s="135" t="n"/>
      <c r="BB353" s="135" t="n"/>
      <c r="BC353" s="135" t="n"/>
      <c r="BD353" s="135" t="n"/>
      <c r="BE353" s="135" t="n"/>
      <c r="BF353" s="135" t="n"/>
      <c r="BG353" s="135" t="n"/>
      <c r="BH353" s="135" t="n"/>
      <c r="BI353" s="135" t="n"/>
      <c r="BJ353" s="135" t="n"/>
      <c r="BK353" s="135" t="n"/>
      <c r="BL353" s="135" t="n"/>
      <c r="BM353" s="135" t="n"/>
      <c r="BN353" s="135" t="n"/>
      <c r="BO353" s="135" t="n"/>
      <c r="BP353" s="135" t="n"/>
      <c r="BQ353" s="135" t="n"/>
      <c r="BR353" s="135" t="n"/>
      <c r="BS353" s="135" t="n"/>
      <c r="BT353" s="135" t="n"/>
      <c r="BU353" s="135" t="n"/>
      <c r="BV353" s="135" t="n"/>
      <c r="BW353" s="135" t="n"/>
      <c r="BX353" s="135" t="n"/>
      <c r="BY353" s="135" t="n"/>
      <c r="BZ353" s="135" t="n"/>
      <c r="CA353" s="135" t="n"/>
      <c r="CB353" s="135" t="n"/>
      <c r="CC353" s="135" t="n"/>
      <c r="CD353" s="135" t="n"/>
      <c r="CE353" s="135" t="n"/>
      <c r="CF353" s="135" t="n"/>
      <c r="CG353" s="135" t="n"/>
      <c r="CH353" s="135" t="n"/>
      <c r="CI353" s="135" t="n"/>
      <c r="CJ353" s="135" t="n"/>
      <c r="CK353" s="135" t="n"/>
      <c r="CL353" s="135" t="n"/>
      <c r="CM353" s="135" t="n"/>
      <c r="CN353" s="135" t="n"/>
      <c r="CO353" s="135" t="n"/>
      <c r="CP353" s="135" t="n"/>
      <c r="CQ353" s="135" t="n"/>
      <c r="CR353" s="135" t="n"/>
      <c r="CU353" s="36" t="n"/>
      <c r="CV353" s="36" t="n"/>
      <c r="CW353" s="36" t="n"/>
      <c r="CX353" s="36" t="n"/>
      <c r="CY353" s="36" t="n"/>
      <c r="CZ353" s="36" t="n"/>
      <c r="DA353" s="36" t="n"/>
      <c r="DB353" s="36" t="n"/>
      <c r="DC353" s="36" t="n"/>
      <c r="DD353" s="36" t="n"/>
      <c r="DE353" s="36" t="n"/>
      <c r="DF353" s="36" t="n"/>
      <c r="DG353" s="36" t="n"/>
      <c r="DH353" s="36" t="n"/>
      <c r="DI353" s="36" t="n"/>
      <c r="DJ353" s="36" t="n"/>
      <c r="DK353" s="36" t="n"/>
      <c r="DL353" s="36" t="n"/>
      <c r="DM353" s="36" t="n"/>
      <c r="DN353" s="36" t="n"/>
      <c r="DO353" s="36" t="n"/>
      <c r="DP353" s="36" t="n"/>
      <c r="DQ353" s="36" t="n"/>
      <c r="DR353" s="36" t="n"/>
      <c r="DS353" s="36" t="n"/>
      <c r="DT353" s="36" t="n"/>
      <c r="DU353" s="36" t="n"/>
      <c r="DV353" s="36" t="n"/>
      <c r="DW353" s="36" t="n"/>
      <c r="DX353" s="36" t="n"/>
      <c r="DY353" s="36" t="n"/>
      <c r="DZ353" s="36" t="n"/>
      <c r="EA353" s="36" t="n"/>
      <c r="EB353" s="36" t="n"/>
      <c r="EC353" s="36" t="n"/>
      <c r="ED353" s="36" t="n"/>
      <c r="EE353" s="36" t="n"/>
      <c r="EF353" s="36" t="n"/>
      <c r="EG353" s="36" t="n"/>
      <c r="EH353" s="36" t="n"/>
      <c r="EI353" s="36" t="n"/>
      <c r="EJ353" s="36" t="n"/>
      <c r="EK353" s="36" t="n"/>
      <c r="EL353" s="36" t="n"/>
      <c r="EM353" s="36" t="n"/>
      <c r="EN353" s="36" t="n"/>
    </row>
    <row r="354">
      <c r="A354" s="36" t="n"/>
      <c r="B354" s="36" t="n"/>
      <c r="C354" s="144" t="n"/>
      <c r="D354" s="144" t="n"/>
      <c r="E354" s="135" t="n"/>
      <c r="F354" s="135" t="n"/>
      <c r="G354" s="135" t="n"/>
      <c r="H354" s="135" t="n"/>
      <c r="I354" s="135" t="n"/>
      <c r="J354" s="135" t="n"/>
      <c r="K354" s="135" t="n"/>
      <c r="L354" s="135" t="n"/>
      <c r="M354" s="135" t="n"/>
      <c r="N354" s="135" t="n"/>
      <c r="O354" s="135" t="n"/>
      <c r="P354" s="135" t="n"/>
      <c r="Q354" s="135" t="n"/>
      <c r="R354" s="135" t="n"/>
      <c r="S354" s="135" t="n"/>
      <c r="T354" s="135" t="n"/>
      <c r="U354" s="135" t="n"/>
      <c r="V354" s="135" t="n"/>
      <c r="W354" s="135" t="n"/>
      <c r="X354" s="135" t="n"/>
      <c r="Y354" s="135" t="n"/>
      <c r="Z354" s="135" t="n"/>
      <c r="AA354" s="135" t="n"/>
      <c r="AB354" s="135" t="n"/>
      <c r="AC354" s="135" t="n"/>
      <c r="AD354" s="135" t="n"/>
      <c r="AE354" s="135" t="n"/>
      <c r="AF354" s="135" t="n"/>
      <c r="AG354" s="135" t="n"/>
      <c r="AH354" s="135" t="n"/>
      <c r="AI354" s="135" t="n"/>
      <c r="AJ354" s="135" t="n"/>
      <c r="AK354" s="135" t="n"/>
      <c r="AL354" s="135" t="n"/>
      <c r="AM354" s="135" t="n"/>
      <c r="AN354" s="135" t="n"/>
      <c r="AO354" s="135" t="n"/>
      <c r="AP354" s="135" t="n"/>
      <c r="AQ354" s="135" t="n"/>
      <c r="AR354" s="135" t="n"/>
      <c r="AS354" s="135" t="n"/>
      <c r="AT354" s="135" t="n"/>
      <c r="AU354" s="135" t="n"/>
      <c r="AV354" s="135" t="n"/>
      <c r="AW354" s="135" t="n"/>
      <c r="AX354" s="135" t="n"/>
      <c r="AY354" s="135" t="n"/>
      <c r="AZ354" s="135" t="n"/>
      <c r="BA354" s="135" t="n"/>
      <c r="BB354" s="135" t="n"/>
      <c r="BC354" s="135" t="n"/>
      <c r="BD354" s="135" t="n"/>
      <c r="BE354" s="135" t="n"/>
      <c r="BF354" s="135" t="n"/>
      <c r="BG354" s="135" t="n"/>
      <c r="BH354" s="135" t="n"/>
      <c r="BI354" s="135" t="n"/>
      <c r="BJ354" s="135" t="n"/>
      <c r="BK354" s="135" t="n"/>
      <c r="BL354" s="135" t="n"/>
      <c r="BM354" s="135" t="n"/>
      <c r="BN354" s="135" t="n"/>
      <c r="BO354" s="135" t="n"/>
      <c r="BP354" s="135" t="n"/>
      <c r="BQ354" s="135" t="n"/>
      <c r="BR354" s="135" t="n"/>
      <c r="BS354" s="135" t="n"/>
      <c r="BT354" s="135" t="n"/>
      <c r="BU354" s="135" t="n"/>
      <c r="BV354" s="135" t="n"/>
      <c r="BW354" s="135" t="n"/>
      <c r="BX354" s="135" t="n"/>
      <c r="BY354" s="135" t="n"/>
      <c r="BZ354" s="135" t="n"/>
      <c r="CA354" s="135" t="n"/>
      <c r="CB354" s="135" t="n"/>
      <c r="CC354" s="135" t="n"/>
      <c r="CD354" s="135" t="n"/>
      <c r="CE354" s="135" t="n"/>
      <c r="CF354" s="135" t="n"/>
      <c r="CG354" s="135" t="n"/>
      <c r="CH354" s="135" t="n"/>
      <c r="CI354" s="135" t="n"/>
      <c r="CJ354" s="135" t="n"/>
      <c r="CK354" s="135" t="n"/>
      <c r="CL354" s="135" t="n"/>
      <c r="CM354" s="135" t="n"/>
      <c r="CN354" s="135" t="n"/>
      <c r="CO354" s="135" t="n"/>
      <c r="CP354" s="135" t="n"/>
      <c r="CQ354" s="135" t="n"/>
      <c r="CR354" s="135" t="n"/>
      <c r="CU354" s="36" t="n"/>
      <c r="CV354" s="36" t="n"/>
      <c r="CW354" s="36" t="n"/>
      <c r="CX354" s="36" t="n"/>
      <c r="CY354" s="36" t="n"/>
      <c r="CZ354" s="36" t="n"/>
      <c r="DA354" s="36" t="n"/>
      <c r="DB354" s="36" t="n"/>
      <c r="DC354" s="36" t="n"/>
      <c r="DD354" s="36" t="n"/>
      <c r="DE354" s="36" t="n"/>
      <c r="DF354" s="36" t="n"/>
      <c r="DG354" s="36" t="n"/>
      <c r="DH354" s="36" t="n"/>
      <c r="DI354" s="36" t="n"/>
      <c r="DJ354" s="36" t="n"/>
      <c r="DK354" s="36" t="n"/>
      <c r="DL354" s="36" t="n"/>
      <c r="DM354" s="36" t="n"/>
      <c r="DN354" s="36" t="n"/>
      <c r="DO354" s="36" t="n"/>
      <c r="DP354" s="36" t="n"/>
      <c r="DQ354" s="36" t="n"/>
      <c r="DR354" s="36" t="n"/>
      <c r="DS354" s="36" t="n"/>
      <c r="DT354" s="36" t="n"/>
      <c r="DU354" s="36" t="n"/>
      <c r="DV354" s="36" t="n"/>
      <c r="DW354" s="36" t="n"/>
      <c r="DX354" s="36" t="n"/>
      <c r="DY354" s="36" t="n"/>
      <c r="DZ354" s="36" t="n"/>
      <c r="EA354" s="36" t="n"/>
      <c r="EB354" s="36" t="n"/>
      <c r="EC354" s="36" t="n"/>
      <c r="ED354" s="36" t="n"/>
      <c r="EE354" s="36" t="n"/>
      <c r="EF354" s="36" t="n"/>
      <c r="EG354" s="36" t="n"/>
      <c r="EH354" s="36" t="n"/>
      <c r="EI354" s="36" t="n"/>
      <c r="EJ354" s="36" t="n"/>
      <c r="EK354" s="36" t="n"/>
      <c r="EL354" s="36" t="n"/>
      <c r="EM354" s="36" t="n"/>
      <c r="EN354" s="36" t="n"/>
    </row>
    <row r="355">
      <c r="A355" s="36" t="n"/>
      <c r="B355" s="36" t="n"/>
      <c r="C355" s="144" t="n"/>
      <c r="D355" s="144" t="n"/>
      <c r="E355" s="135" t="n"/>
      <c r="F355" s="135" t="n"/>
      <c r="G355" s="135" t="n"/>
      <c r="H355" s="135" t="n"/>
      <c r="I355" s="135" t="n"/>
      <c r="J355" s="135" t="n"/>
      <c r="K355" s="135" t="n"/>
      <c r="L355" s="135" t="n"/>
      <c r="M355" s="135" t="n"/>
      <c r="N355" s="135" t="n"/>
      <c r="O355" s="135" t="n"/>
      <c r="P355" s="135" t="n"/>
      <c r="Q355" s="135" t="n"/>
      <c r="R355" s="135" t="n"/>
      <c r="S355" s="135" t="n"/>
      <c r="T355" s="135" t="n"/>
      <c r="U355" s="135" t="n"/>
      <c r="V355" s="135" t="n"/>
      <c r="W355" s="135" t="n"/>
      <c r="X355" s="135" t="n"/>
      <c r="Y355" s="135" t="n"/>
      <c r="Z355" s="135" t="n"/>
      <c r="AA355" s="135" t="n"/>
      <c r="AB355" s="135" t="n"/>
      <c r="AC355" s="135" t="n"/>
      <c r="AD355" s="135" t="n"/>
      <c r="AE355" s="135" t="n"/>
      <c r="AF355" s="135" t="n"/>
      <c r="AG355" s="135" t="n"/>
      <c r="AH355" s="135" t="n"/>
      <c r="AI355" s="135" t="n"/>
      <c r="AJ355" s="135" t="n"/>
      <c r="AK355" s="135" t="n"/>
      <c r="AL355" s="135" t="n"/>
      <c r="AM355" s="135" t="n"/>
      <c r="AN355" s="135" t="n"/>
      <c r="AO355" s="135" t="n"/>
      <c r="AP355" s="135" t="n"/>
      <c r="AQ355" s="135" t="n"/>
      <c r="AR355" s="135" t="n"/>
      <c r="AS355" s="135" t="n"/>
      <c r="AT355" s="135" t="n"/>
      <c r="AU355" s="135" t="n"/>
      <c r="AV355" s="135" t="n"/>
      <c r="AW355" s="135" t="n"/>
      <c r="AX355" s="135" t="n"/>
      <c r="AY355" s="135" t="n"/>
      <c r="AZ355" s="135" t="n"/>
      <c r="BA355" s="135" t="n"/>
      <c r="BB355" s="135" t="n"/>
      <c r="BC355" s="135" t="n"/>
      <c r="BD355" s="135" t="n"/>
      <c r="BE355" s="135" t="n"/>
      <c r="BF355" s="135" t="n"/>
      <c r="BG355" s="135" t="n"/>
      <c r="BH355" s="135" t="n"/>
      <c r="BI355" s="135" t="n"/>
      <c r="BJ355" s="135" t="n"/>
      <c r="BK355" s="135" t="n"/>
      <c r="BL355" s="135" t="n"/>
      <c r="BM355" s="135" t="n"/>
      <c r="BN355" s="135" t="n"/>
      <c r="BO355" s="135" t="n"/>
      <c r="BP355" s="135" t="n"/>
      <c r="BQ355" s="135" t="n"/>
      <c r="BR355" s="135" t="n"/>
      <c r="BS355" s="135" t="n"/>
      <c r="BT355" s="135" t="n"/>
      <c r="BU355" s="135" t="n"/>
      <c r="BV355" s="135" t="n"/>
      <c r="BW355" s="135" t="n"/>
      <c r="BX355" s="135" t="n"/>
      <c r="BY355" s="135" t="n"/>
      <c r="BZ355" s="135" t="n"/>
      <c r="CA355" s="135" t="n"/>
      <c r="CB355" s="135" t="n"/>
      <c r="CC355" s="135" t="n"/>
      <c r="CD355" s="135" t="n"/>
      <c r="CE355" s="135" t="n"/>
      <c r="CF355" s="135" t="n"/>
      <c r="CG355" s="135" t="n"/>
      <c r="CH355" s="135" t="n"/>
      <c r="CI355" s="135" t="n"/>
      <c r="CJ355" s="135" t="n"/>
      <c r="CK355" s="135" t="n"/>
      <c r="CL355" s="135" t="n"/>
      <c r="CM355" s="135" t="n"/>
      <c r="CN355" s="135" t="n"/>
      <c r="CO355" s="135" t="n"/>
      <c r="CP355" s="135" t="n"/>
      <c r="CQ355" s="135" t="n"/>
      <c r="CR355" s="135" t="n"/>
      <c r="CU355" s="36" t="n"/>
      <c r="CV355" s="36" t="n"/>
      <c r="CW355" s="36" t="n"/>
      <c r="CX355" s="36" t="n"/>
      <c r="CY355" s="36" t="n"/>
      <c r="CZ355" s="36" t="n"/>
      <c r="DA355" s="36" t="n"/>
      <c r="DB355" s="36" t="n"/>
      <c r="DC355" s="36" t="n"/>
      <c r="DD355" s="36" t="n"/>
      <c r="DE355" s="36" t="n"/>
      <c r="DF355" s="36" t="n"/>
      <c r="DG355" s="36" t="n"/>
      <c r="DH355" s="36" t="n"/>
      <c r="DI355" s="36" t="n"/>
      <c r="DJ355" s="36" t="n"/>
      <c r="DK355" s="36" t="n"/>
      <c r="DL355" s="36" t="n"/>
      <c r="DM355" s="36" t="n"/>
      <c r="DN355" s="36" t="n"/>
      <c r="DO355" s="36" t="n"/>
      <c r="DP355" s="36" t="n"/>
      <c r="DQ355" s="36" t="n"/>
      <c r="DR355" s="36" t="n"/>
      <c r="DS355" s="36" t="n"/>
      <c r="DT355" s="36" t="n"/>
      <c r="DU355" s="36" t="n"/>
      <c r="DV355" s="36" t="n"/>
      <c r="DW355" s="36" t="n"/>
      <c r="DX355" s="36" t="n"/>
      <c r="DY355" s="36" t="n"/>
      <c r="DZ355" s="36" t="n"/>
      <c r="EA355" s="36" t="n"/>
      <c r="EB355" s="36" t="n"/>
      <c r="EC355" s="36" t="n"/>
      <c r="ED355" s="36" t="n"/>
      <c r="EE355" s="36" t="n"/>
      <c r="EF355" s="36" t="n"/>
      <c r="EG355" s="36" t="n"/>
      <c r="EH355" s="36" t="n"/>
      <c r="EI355" s="36" t="n"/>
      <c r="EJ355" s="36" t="n"/>
      <c r="EK355" s="36" t="n"/>
      <c r="EL355" s="36" t="n"/>
      <c r="EM355" s="36" t="n"/>
      <c r="EN355" s="36" t="n"/>
    </row>
    <row r="356">
      <c r="A356" s="36" t="n"/>
      <c r="B356" s="36" t="n"/>
      <c r="C356" s="144" t="n"/>
      <c r="D356" s="144" t="n"/>
      <c r="E356" s="135" t="n"/>
      <c r="F356" s="135" t="n"/>
      <c r="G356" s="135" t="n"/>
      <c r="H356" s="135" t="n"/>
      <c r="I356" s="135" t="n"/>
      <c r="J356" s="135" t="n"/>
      <c r="K356" s="135" t="n"/>
      <c r="L356" s="135" t="n"/>
      <c r="M356" s="135" t="n"/>
      <c r="N356" s="135" t="n"/>
      <c r="O356" s="135" t="n"/>
      <c r="P356" s="135" t="n"/>
      <c r="Q356" s="135" t="n"/>
      <c r="R356" s="135" t="n"/>
      <c r="S356" s="135" t="n"/>
      <c r="T356" s="135" t="n"/>
      <c r="U356" s="135" t="n"/>
      <c r="V356" s="135" t="n"/>
      <c r="W356" s="135" t="n"/>
      <c r="X356" s="135" t="n"/>
      <c r="Y356" s="135" t="n"/>
      <c r="Z356" s="135" t="n"/>
      <c r="AA356" s="135" t="n"/>
      <c r="AB356" s="135" t="n"/>
      <c r="AC356" s="135" t="n"/>
      <c r="AD356" s="135" t="n"/>
      <c r="AE356" s="135" t="n"/>
      <c r="AF356" s="135" t="n"/>
      <c r="AG356" s="135" t="n"/>
      <c r="AH356" s="135" t="n"/>
      <c r="AI356" s="135" t="n"/>
      <c r="AJ356" s="135" t="n"/>
      <c r="AK356" s="135" t="n"/>
      <c r="AL356" s="135" t="n"/>
      <c r="AM356" s="135" t="n"/>
      <c r="AN356" s="135" t="n"/>
      <c r="AO356" s="135" t="n"/>
      <c r="AP356" s="135" t="n"/>
      <c r="AQ356" s="135" t="n"/>
      <c r="AR356" s="135" t="n"/>
      <c r="AS356" s="135" t="n"/>
      <c r="AT356" s="135" t="n"/>
      <c r="AU356" s="135" t="n"/>
      <c r="AV356" s="135" t="n"/>
      <c r="AW356" s="135" t="n"/>
      <c r="AX356" s="135" t="n"/>
      <c r="AY356" s="135" t="n"/>
      <c r="AZ356" s="135" t="n"/>
      <c r="BA356" s="135" t="n"/>
      <c r="BB356" s="135" t="n"/>
      <c r="BC356" s="135" t="n"/>
      <c r="BD356" s="135" t="n"/>
      <c r="BE356" s="135" t="n"/>
      <c r="BF356" s="135" t="n"/>
      <c r="BG356" s="135" t="n"/>
      <c r="BH356" s="135" t="n"/>
      <c r="BI356" s="135" t="n"/>
      <c r="BJ356" s="135" t="n"/>
      <c r="BK356" s="135" t="n"/>
      <c r="BL356" s="135" t="n"/>
      <c r="BM356" s="135" t="n"/>
      <c r="BN356" s="135" t="n"/>
      <c r="BO356" s="135" t="n"/>
      <c r="BP356" s="135" t="n"/>
      <c r="BQ356" s="135" t="n"/>
      <c r="BR356" s="135" t="n"/>
      <c r="BS356" s="135" t="n"/>
      <c r="BT356" s="135" t="n"/>
      <c r="BU356" s="135" t="n"/>
      <c r="BV356" s="135" t="n"/>
      <c r="BW356" s="135" t="n"/>
      <c r="BX356" s="135" t="n"/>
      <c r="BY356" s="135" t="n"/>
      <c r="BZ356" s="135" t="n"/>
      <c r="CA356" s="135" t="n"/>
      <c r="CB356" s="135" t="n"/>
      <c r="CC356" s="135" t="n"/>
      <c r="CD356" s="135" t="n"/>
      <c r="CE356" s="135" t="n"/>
      <c r="CF356" s="135" t="n"/>
      <c r="CG356" s="135" t="n"/>
      <c r="CH356" s="135" t="n"/>
      <c r="CI356" s="135" t="n"/>
      <c r="CJ356" s="135" t="n"/>
      <c r="CK356" s="135" t="n"/>
      <c r="CL356" s="135" t="n"/>
      <c r="CM356" s="135" t="n"/>
      <c r="CN356" s="135" t="n"/>
      <c r="CO356" s="135" t="n"/>
      <c r="CP356" s="135" t="n"/>
      <c r="CQ356" s="135" t="n"/>
      <c r="CR356" s="135" t="n"/>
      <c r="CU356" s="36" t="n"/>
      <c r="CV356" s="36" t="n"/>
      <c r="CW356" s="36" t="n"/>
      <c r="CX356" s="36" t="n"/>
      <c r="CY356" s="36" t="n"/>
      <c r="CZ356" s="36" t="n"/>
      <c r="DA356" s="36" t="n"/>
      <c r="DB356" s="36" t="n"/>
      <c r="DC356" s="36" t="n"/>
      <c r="DD356" s="36" t="n"/>
      <c r="DE356" s="36" t="n"/>
      <c r="DF356" s="36" t="n"/>
      <c r="DG356" s="36" t="n"/>
      <c r="DH356" s="36" t="n"/>
      <c r="DI356" s="36" t="n"/>
      <c r="DJ356" s="36" t="n"/>
      <c r="DK356" s="36" t="n"/>
      <c r="DL356" s="36" t="n"/>
      <c r="DM356" s="36" t="n"/>
      <c r="DN356" s="36" t="n"/>
      <c r="DO356" s="36" t="n"/>
      <c r="DP356" s="36" t="n"/>
      <c r="DQ356" s="36" t="n"/>
      <c r="DR356" s="36" t="n"/>
      <c r="DS356" s="36" t="n"/>
      <c r="DT356" s="36" t="n"/>
      <c r="DU356" s="36" t="n"/>
      <c r="DV356" s="36" t="n"/>
      <c r="DW356" s="36" t="n"/>
      <c r="DX356" s="36" t="n"/>
      <c r="DY356" s="36" t="n"/>
      <c r="DZ356" s="36" t="n"/>
      <c r="EA356" s="36" t="n"/>
      <c r="EB356" s="36" t="n"/>
      <c r="EC356" s="36" t="n"/>
      <c r="ED356" s="36" t="n"/>
      <c r="EE356" s="36" t="n"/>
      <c r="EF356" s="36" t="n"/>
      <c r="EG356" s="36" t="n"/>
      <c r="EH356" s="36" t="n"/>
      <c r="EI356" s="36" t="n"/>
      <c r="EJ356" s="36" t="n"/>
      <c r="EK356" s="36" t="n"/>
      <c r="EL356" s="36" t="n"/>
      <c r="EM356" s="36" t="n"/>
      <c r="EN356" s="36" t="n"/>
    </row>
    <row r="357">
      <c r="A357" s="36" t="n"/>
      <c r="B357" s="36" t="n"/>
      <c r="C357" s="144" t="n"/>
      <c r="D357" s="144" t="n"/>
      <c r="E357" s="135" t="n"/>
      <c r="F357" s="135" t="n"/>
      <c r="G357" s="135" t="n"/>
      <c r="H357" s="135" t="n"/>
      <c r="I357" s="135" t="n"/>
      <c r="J357" s="135" t="n"/>
      <c r="K357" s="135" t="n"/>
      <c r="L357" s="135" t="n"/>
      <c r="M357" s="135" t="n"/>
      <c r="N357" s="135" t="n"/>
      <c r="O357" s="135" t="n"/>
      <c r="P357" s="135" t="n"/>
      <c r="Q357" s="135" t="n"/>
      <c r="R357" s="135" t="n"/>
      <c r="S357" s="135" t="n"/>
      <c r="T357" s="135" t="n"/>
      <c r="U357" s="135" t="n"/>
      <c r="V357" s="135" t="n"/>
      <c r="W357" s="135" t="n"/>
      <c r="X357" s="135" t="n"/>
      <c r="Y357" s="135" t="n"/>
      <c r="Z357" s="135" t="n"/>
      <c r="AA357" s="135" t="n"/>
      <c r="AB357" s="135" t="n"/>
      <c r="AC357" s="135" t="n"/>
      <c r="AD357" s="135" t="n"/>
      <c r="AE357" s="135" t="n"/>
      <c r="AF357" s="135" t="n"/>
      <c r="AG357" s="135" t="n"/>
      <c r="AH357" s="135" t="n"/>
      <c r="AI357" s="135" t="n"/>
      <c r="AJ357" s="135" t="n"/>
      <c r="AK357" s="135" t="n"/>
      <c r="AL357" s="135" t="n"/>
      <c r="AM357" s="135" t="n"/>
      <c r="AN357" s="135" t="n"/>
      <c r="AO357" s="135" t="n"/>
      <c r="AP357" s="135" t="n"/>
      <c r="AQ357" s="135" t="n"/>
      <c r="AR357" s="135" t="n"/>
      <c r="AS357" s="135" t="n"/>
      <c r="AT357" s="135" t="n"/>
      <c r="AU357" s="135" t="n"/>
      <c r="AV357" s="135" t="n"/>
      <c r="AW357" s="135" t="n"/>
      <c r="AX357" s="135" t="n"/>
      <c r="AY357" s="135" t="n"/>
      <c r="AZ357" s="135" t="n"/>
      <c r="BA357" s="135" t="n"/>
      <c r="BB357" s="135" t="n"/>
      <c r="BC357" s="135" t="n"/>
      <c r="BD357" s="135" t="n"/>
      <c r="BE357" s="135" t="n"/>
      <c r="BF357" s="135" t="n"/>
      <c r="BG357" s="135" t="n"/>
      <c r="BH357" s="135" t="n"/>
      <c r="BI357" s="135" t="n"/>
      <c r="BJ357" s="135" t="n"/>
      <c r="BK357" s="135" t="n"/>
      <c r="BL357" s="135" t="n"/>
      <c r="BM357" s="135" t="n"/>
      <c r="BN357" s="135" t="n"/>
      <c r="BO357" s="135" t="n"/>
      <c r="BP357" s="135" t="n"/>
      <c r="BQ357" s="135" t="n"/>
      <c r="BR357" s="135" t="n"/>
      <c r="BS357" s="135" t="n"/>
      <c r="BT357" s="135" t="n"/>
      <c r="BU357" s="135" t="n"/>
      <c r="BV357" s="135" t="n"/>
      <c r="BW357" s="135" t="n"/>
      <c r="BX357" s="135" t="n"/>
      <c r="BY357" s="135" t="n"/>
      <c r="BZ357" s="135" t="n"/>
      <c r="CA357" s="135" t="n"/>
      <c r="CB357" s="135" t="n"/>
      <c r="CC357" s="135" t="n"/>
      <c r="CD357" s="135" t="n"/>
      <c r="CE357" s="135" t="n"/>
      <c r="CF357" s="135" t="n"/>
      <c r="CG357" s="135" t="n"/>
      <c r="CH357" s="135" t="n"/>
      <c r="CI357" s="135" t="n"/>
      <c r="CJ357" s="135" t="n"/>
      <c r="CK357" s="135" t="n"/>
      <c r="CL357" s="135" t="n"/>
      <c r="CM357" s="135" t="n"/>
      <c r="CN357" s="135" t="n"/>
      <c r="CO357" s="135" t="n"/>
      <c r="CP357" s="135" t="n"/>
      <c r="CQ357" s="135" t="n"/>
      <c r="CR357" s="135" t="n"/>
      <c r="CU357" s="36" t="n"/>
      <c r="CV357" s="36" t="n"/>
      <c r="CW357" s="36" t="n"/>
      <c r="CX357" s="36" t="n"/>
      <c r="CY357" s="36" t="n"/>
      <c r="CZ357" s="36" t="n"/>
      <c r="DA357" s="36" t="n"/>
      <c r="DB357" s="36" t="n"/>
      <c r="DC357" s="36" t="n"/>
      <c r="DD357" s="36" t="n"/>
      <c r="DE357" s="36" t="n"/>
      <c r="DF357" s="36" t="n"/>
      <c r="DG357" s="36" t="n"/>
      <c r="DH357" s="36" t="n"/>
      <c r="DI357" s="36" t="n"/>
      <c r="DJ357" s="36" t="n"/>
      <c r="DK357" s="36" t="n"/>
      <c r="DL357" s="36" t="n"/>
      <c r="DM357" s="36" t="n"/>
      <c r="DN357" s="36" t="n"/>
      <c r="DO357" s="36" t="n"/>
      <c r="DP357" s="36" t="n"/>
      <c r="DQ357" s="36" t="n"/>
      <c r="DR357" s="36" t="n"/>
      <c r="DS357" s="36" t="n"/>
      <c r="DT357" s="36" t="n"/>
      <c r="DU357" s="36" t="n"/>
      <c r="DV357" s="36" t="n"/>
      <c r="DW357" s="36" t="n"/>
      <c r="DX357" s="36" t="n"/>
      <c r="DY357" s="36" t="n"/>
      <c r="DZ357" s="36" t="n"/>
      <c r="EA357" s="36" t="n"/>
      <c r="EB357" s="36" t="n"/>
      <c r="EC357" s="36" t="n"/>
      <c r="ED357" s="36" t="n"/>
      <c r="EE357" s="36" t="n"/>
      <c r="EF357" s="36" t="n"/>
      <c r="EG357" s="36" t="n"/>
      <c r="EH357" s="36" t="n"/>
      <c r="EI357" s="36" t="n"/>
      <c r="EJ357" s="36" t="n"/>
      <c r="EK357" s="36" t="n"/>
      <c r="EL357" s="36" t="n"/>
      <c r="EM357" s="36" t="n"/>
      <c r="EN357" s="36" t="n"/>
    </row>
    <row r="358">
      <c r="A358" s="36" t="n"/>
      <c r="B358" s="36" t="n"/>
      <c r="C358" s="144" t="n"/>
      <c r="D358" s="144" t="n"/>
      <c r="E358" s="135" t="n"/>
      <c r="F358" s="135" t="n"/>
      <c r="G358" s="135" t="n"/>
      <c r="H358" s="135" t="n"/>
      <c r="I358" s="135" t="n"/>
      <c r="J358" s="135" t="n"/>
      <c r="K358" s="135" t="n"/>
      <c r="L358" s="135" t="n"/>
      <c r="M358" s="135" t="n"/>
      <c r="N358" s="135" t="n"/>
      <c r="O358" s="135" t="n"/>
      <c r="P358" s="135" t="n"/>
      <c r="Q358" s="135" t="n"/>
      <c r="R358" s="135" t="n"/>
      <c r="S358" s="135" t="n"/>
      <c r="T358" s="135" t="n"/>
      <c r="U358" s="135" t="n"/>
      <c r="V358" s="135" t="n"/>
      <c r="W358" s="135" t="n"/>
      <c r="X358" s="135" t="n"/>
      <c r="Y358" s="135" t="n"/>
      <c r="Z358" s="135" t="n"/>
      <c r="AA358" s="135" t="n"/>
      <c r="AB358" s="135" t="n"/>
      <c r="AC358" s="135" t="n"/>
      <c r="AD358" s="135" t="n"/>
      <c r="AE358" s="135" t="n"/>
      <c r="AF358" s="135" t="n"/>
      <c r="AG358" s="135" t="n"/>
      <c r="AH358" s="135" t="n"/>
      <c r="AI358" s="135" t="n"/>
      <c r="AJ358" s="135" t="n"/>
      <c r="AK358" s="135" t="n"/>
      <c r="AL358" s="135" t="n"/>
      <c r="AM358" s="135" t="n"/>
      <c r="AN358" s="135" t="n"/>
      <c r="AO358" s="135" t="n"/>
      <c r="AP358" s="135" t="n"/>
      <c r="AQ358" s="135" t="n"/>
      <c r="AR358" s="135" t="n"/>
      <c r="AS358" s="135" t="n"/>
      <c r="AT358" s="135" t="n"/>
      <c r="AU358" s="135" t="n"/>
      <c r="AV358" s="135" t="n"/>
      <c r="AW358" s="135" t="n"/>
      <c r="AX358" s="135" t="n"/>
      <c r="AY358" s="135" t="n"/>
      <c r="AZ358" s="135" t="n"/>
      <c r="BA358" s="135" t="n"/>
      <c r="BB358" s="135" t="n"/>
      <c r="BC358" s="135" t="n"/>
      <c r="BD358" s="135" t="n"/>
      <c r="BE358" s="135" t="n"/>
      <c r="BF358" s="135" t="n"/>
      <c r="BG358" s="135" t="n"/>
      <c r="BH358" s="135" t="n"/>
      <c r="BI358" s="135" t="n"/>
      <c r="BJ358" s="135" t="n"/>
      <c r="BK358" s="135" t="n"/>
      <c r="BL358" s="135" t="n"/>
      <c r="BM358" s="135" t="n"/>
      <c r="BN358" s="135" t="n"/>
      <c r="BO358" s="135" t="n"/>
      <c r="BP358" s="135" t="n"/>
      <c r="BQ358" s="135" t="n"/>
      <c r="BR358" s="135" t="n"/>
      <c r="BS358" s="135" t="n"/>
      <c r="BT358" s="135" t="n"/>
      <c r="BU358" s="135" t="n"/>
      <c r="BV358" s="135" t="n"/>
      <c r="BW358" s="135" t="n"/>
      <c r="BX358" s="135" t="n"/>
      <c r="BY358" s="135" t="n"/>
      <c r="BZ358" s="135" t="n"/>
      <c r="CA358" s="135" t="n"/>
      <c r="CB358" s="135" t="n"/>
      <c r="CC358" s="135" t="n"/>
      <c r="CD358" s="135" t="n"/>
      <c r="CE358" s="135" t="n"/>
      <c r="CF358" s="135" t="n"/>
      <c r="CG358" s="135" t="n"/>
      <c r="CH358" s="135" t="n"/>
      <c r="CI358" s="135" t="n"/>
      <c r="CJ358" s="135" t="n"/>
      <c r="CK358" s="135" t="n"/>
      <c r="CL358" s="135" t="n"/>
      <c r="CM358" s="135" t="n"/>
      <c r="CN358" s="135" t="n"/>
      <c r="CO358" s="135" t="n"/>
      <c r="CP358" s="135" t="n"/>
      <c r="CQ358" s="135" t="n"/>
      <c r="CR358" s="135" t="n"/>
      <c r="CU358" s="36" t="n"/>
      <c r="CV358" s="36" t="n"/>
      <c r="CW358" s="36" t="n"/>
      <c r="CX358" s="36" t="n"/>
      <c r="CY358" s="36" t="n"/>
      <c r="CZ358" s="36" t="n"/>
      <c r="DA358" s="36" t="n"/>
      <c r="DB358" s="36" t="n"/>
      <c r="DC358" s="36" t="n"/>
      <c r="DD358" s="36" t="n"/>
      <c r="DE358" s="36" t="n"/>
      <c r="DF358" s="36" t="n"/>
      <c r="DG358" s="36" t="n"/>
      <c r="DH358" s="36" t="n"/>
      <c r="DI358" s="36" t="n"/>
      <c r="DJ358" s="36" t="n"/>
      <c r="DK358" s="36" t="n"/>
      <c r="DL358" s="36" t="n"/>
      <c r="DM358" s="36" t="n"/>
      <c r="DN358" s="36" t="n"/>
      <c r="DO358" s="36" t="n"/>
      <c r="DP358" s="36" t="n"/>
      <c r="DQ358" s="36" t="n"/>
      <c r="DR358" s="36" t="n"/>
      <c r="DS358" s="36" t="n"/>
      <c r="DT358" s="36" t="n"/>
      <c r="DU358" s="36" t="n"/>
      <c r="DV358" s="36" t="n"/>
      <c r="DW358" s="36" t="n"/>
      <c r="DX358" s="36" t="n"/>
      <c r="DY358" s="36" t="n"/>
      <c r="DZ358" s="36" t="n"/>
      <c r="EA358" s="36" t="n"/>
      <c r="EB358" s="36" t="n"/>
      <c r="EC358" s="36" t="n"/>
      <c r="ED358" s="36" t="n"/>
      <c r="EE358" s="36" t="n"/>
      <c r="EF358" s="36" t="n"/>
      <c r="EG358" s="36" t="n"/>
      <c r="EH358" s="36" t="n"/>
      <c r="EI358" s="36" t="n"/>
      <c r="EJ358" s="36" t="n"/>
      <c r="EK358" s="36" t="n"/>
      <c r="EL358" s="36" t="n"/>
      <c r="EM358" s="36" t="n"/>
      <c r="EN358" s="36" t="n"/>
    </row>
    <row r="359">
      <c r="A359" s="36" t="n"/>
      <c r="B359" s="36" t="n"/>
      <c r="C359" s="144" t="n"/>
      <c r="D359" s="144" t="n"/>
      <c r="E359" s="135" t="n"/>
      <c r="F359" s="135" t="n"/>
      <c r="G359" s="135" t="n"/>
      <c r="H359" s="135" t="n"/>
      <c r="I359" s="135" t="n"/>
      <c r="J359" s="135" t="n"/>
      <c r="K359" s="135" t="n"/>
      <c r="L359" s="135" t="n"/>
      <c r="M359" s="135" t="n"/>
      <c r="N359" s="135" t="n"/>
      <c r="O359" s="135" t="n"/>
      <c r="P359" s="135" t="n"/>
      <c r="Q359" s="135" t="n"/>
      <c r="R359" s="135" t="n"/>
      <c r="S359" s="135" t="n"/>
      <c r="T359" s="135" t="n"/>
      <c r="U359" s="135" t="n"/>
      <c r="V359" s="135" t="n"/>
      <c r="W359" s="135" t="n"/>
      <c r="X359" s="135" t="n"/>
      <c r="Y359" s="135" t="n"/>
      <c r="Z359" s="135" t="n"/>
      <c r="AA359" s="135" t="n"/>
      <c r="AB359" s="135" t="n"/>
      <c r="AC359" s="135" t="n"/>
      <c r="AD359" s="135" t="n"/>
      <c r="AE359" s="135" t="n"/>
      <c r="AF359" s="135" t="n"/>
      <c r="AG359" s="135" t="n"/>
      <c r="AH359" s="135" t="n"/>
      <c r="AI359" s="135" t="n"/>
      <c r="AJ359" s="135" t="n"/>
      <c r="AK359" s="135" t="n"/>
      <c r="AL359" s="135" t="n"/>
      <c r="AM359" s="135" t="n"/>
      <c r="AN359" s="135" t="n"/>
      <c r="AO359" s="135" t="n"/>
      <c r="AP359" s="135" t="n"/>
      <c r="AQ359" s="135" t="n"/>
      <c r="AR359" s="135" t="n"/>
      <c r="AS359" s="135" t="n"/>
      <c r="AT359" s="135" t="n"/>
      <c r="AU359" s="135" t="n"/>
      <c r="AV359" s="135" t="n"/>
      <c r="AW359" s="135" t="n"/>
      <c r="AX359" s="135" t="n"/>
      <c r="AY359" s="135" t="n"/>
      <c r="AZ359" s="135" t="n"/>
      <c r="BA359" s="135" t="n"/>
      <c r="BB359" s="135" t="n"/>
      <c r="BC359" s="135" t="n"/>
      <c r="BD359" s="135" t="n"/>
      <c r="BE359" s="135" t="n"/>
      <c r="BF359" s="135" t="n"/>
      <c r="BG359" s="135" t="n"/>
      <c r="BH359" s="135" t="n"/>
      <c r="BI359" s="135" t="n"/>
      <c r="BJ359" s="135" t="n"/>
      <c r="BK359" s="135" t="n"/>
      <c r="BL359" s="135" t="n"/>
      <c r="BM359" s="135" t="n"/>
      <c r="BN359" s="135" t="n"/>
      <c r="BO359" s="135" t="n"/>
      <c r="BP359" s="135" t="n"/>
      <c r="BQ359" s="135" t="n"/>
      <c r="BR359" s="135" t="n"/>
      <c r="BS359" s="135" t="n"/>
      <c r="BT359" s="135" t="n"/>
      <c r="BU359" s="135" t="n"/>
      <c r="BV359" s="135" t="n"/>
      <c r="BW359" s="135" t="n"/>
      <c r="BX359" s="135" t="n"/>
      <c r="BY359" s="135" t="n"/>
      <c r="BZ359" s="135" t="n"/>
      <c r="CA359" s="135" t="n"/>
      <c r="CB359" s="135" t="n"/>
      <c r="CC359" s="135" t="n"/>
      <c r="CD359" s="135" t="n"/>
      <c r="CE359" s="135" t="n"/>
      <c r="CF359" s="135" t="n"/>
      <c r="CG359" s="135" t="n"/>
      <c r="CH359" s="135" t="n"/>
      <c r="CI359" s="135" t="n"/>
      <c r="CJ359" s="135" t="n"/>
      <c r="CK359" s="135" t="n"/>
      <c r="CL359" s="135" t="n"/>
      <c r="CM359" s="135" t="n"/>
      <c r="CN359" s="135" t="n"/>
      <c r="CO359" s="135" t="n"/>
      <c r="CP359" s="135" t="n"/>
      <c r="CQ359" s="135" t="n"/>
      <c r="CR359" s="135" t="n"/>
      <c r="CU359" s="36" t="n"/>
      <c r="CV359" s="36" t="n"/>
      <c r="CW359" s="36" t="n"/>
      <c r="CX359" s="36" t="n"/>
      <c r="CY359" s="36" t="n"/>
      <c r="CZ359" s="36" t="n"/>
      <c r="DA359" s="36" t="n"/>
      <c r="DB359" s="36" t="n"/>
      <c r="DC359" s="36" t="n"/>
      <c r="DD359" s="36" t="n"/>
      <c r="DE359" s="36" t="n"/>
      <c r="DF359" s="36" t="n"/>
      <c r="DG359" s="36" t="n"/>
      <c r="DH359" s="36" t="n"/>
      <c r="DI359" s="36" t="n"/>
      <c r="DJ359" s="36" t="n"/>
      <c r="DK359" s="36" t="n"/>
      <c r="DL359" s="36" t="n"/>
      <c r="DM359" s="36" t="n"/>
      <c r="DN359" s="36" t="n"/>
      <c r="DO359" s="36" t="n"/>
      <c r="DP359" s="36" t="n"/>
      <c r="DQ359" s="36" t="n"/>
      <c r="DR359" s="36" t="n"/>
      <c r="DS359" s="36" t="n"/>
      <c r="DT359" s="36" t="n"/>
      <c r="DU359" s="36" t="n"/>
      <c r="DV359" s="36" t="n"/>
      <c r="DW359" s="36" t="n"/>
      <c r="DX359" s="36" t="n"/>
      <c r="DY359" s="36" t="n"/>
      <c r="DZ359" s="36" t="n"/>
      <c r="EA359" s="36" t="n"/>
      <c r="EB359" s="36" t="n"/>
      <c r="EC359" s="36" t="n"/>
      <c r="ED359" s="36" t="n"/>
      <c r="EE359" s="36" t="n"/>
      <c r="EF359" s="36" t="n"/>
      <c r="EG359" s="36" t="n"/>
      <c r="EH359" s="36" t="n"/>
      <c r="EI359" s="36" t="n"/>
      <c r="EJ359" s="36" t="n"/>
      <c r="EK359" s="36" t="n"/>
      <c r="EL359" s="36" t="n"/>
      <c r="EM359" s="36" t="n"/>
      <c r="EN359" s="36" t="n"/>
    </row>
    <row r="360">
      <c r="A360" s="36" t="n"/>
      <c r="B360" s="36" t="n"/>
      <c r="C360" s="144" t="n"/>
      <c r="D360" s="144" t="n"/>
      <c r="E360" s="135" t="n"/>
      <c r="F360" s="135" t="n"/>
      <c r="G360" s="135" t="n"/>
      <c r="H360" s="135" t="n"/>
      <c r="I360" s="135" t="n"/>
      <c r="J360" s="135" t="n"/>
      <c r="K360" s="135" t="n"/>
      <c r="L360" s="135" t="n"/>
      <c r="M360" s="135" t="n"/>
      <c r="N360" s="135" t="n"/>
      <c r="O360" s="135" t="n"/>
      <c r="P360" s="135" t="n"/>
      <c r="Q360" s="135" t="n"/>
      <c r="R360" s="135" t="n"/>
      <c r="S360" s="135" t="n"/>
      <c r="T360" s="135" t="n"/>
      <c r="U360" s="135" t="n"/>
      <c r="V360" s="135" t="n"/>
      <c r="W360" s="135" t="n"/>
      <c r="X360" s="135" t="n"/>
      <c r="Y360" s="135" t="n"/>
      <c r="Z360" s="135" t="n"/>
      <c r="AA360" s="135" t="n"/>
      <c r="AB360" s="135" t="n"/>
      <c r="AC360" s="135" t="n"/>
      <c r="AD360" s="135" t="n"/>
      <c r="AE360" s="135" t="n"/>
      <c r="AF360" s="135" t="n"/>
      <c r="AG360" s="135" t="n"/>
      <c r="AH360" s="135" t="n"/>
      <c r="AI360" s="135" t="n"/>
      <c r="AJ360" s="135" t="n"/>
      <c r="AK360" s="135" t="n"/>
      <c r="AL360" s="135" t="n"/>
      <c r="AM360" s="135" t="n"/>
      <c r="AN360" s="135" t="n"/>
      <c r="AO360" s="135" t="n"/>
      <c r="AP360" s="135" t="n"/>
      <c r="AQ360" s="135" t="n"/>
      <c r="AR360" s="135" t="n"/>
      <c r="AS360" s="135" t="n"/>
      <c r="AT360" s="135" t="n"/>
      <c r="AU360" s="135" t="n"/>
      <c r="AV360" s="135" t="n"/>
      <c r="AW360" s="135" t="n"/>
      <c r="AX360" s="135" t="n"/>
      <c r="AY360" s="135" t="n"/>
      <c r="AZ360" s="135" t="n"/>
      <c r="BA360" s="135" t="n"/>
      <c r="BB360" s="135" t="n"/>
      <c r="BC360" s="135" t="n"/>
      <c r="BD360" s="135" t="n"/>
      <c r="BE360" s="135" t="n"/>
      <c r="BF360" s="135" t="n"/>
      <c r="BG360" s="135" t="n"/>
      <c r="BH360" s="135" t="n"/>
      <c r="BI360" s="135" t="n"/>
      <c r="BJ360" s="135" t="n"/>
      <c r="BK360" s="135" t="n"/>
      <c r="BL360" s="135" t="n"/>
      <c r="BM360" s="135" t="n"/>
      <c r="BN360" s="135" t="n"/>
      <c r="BO360" s="135" t="n"/>
      <c r="BP360" s="135" t="n"/>
      <c r="BQ360" s="135" t="n"/>
      <c r="BR360" s="135" t="n"/>
      <c r="BS360" s="135" t="n"/>
      <c r="BT360" s="135" t="n"/>
      <c r="BU360" s="135" t="n"/>
      <c r="BV360" s="135" t="n"/>
      <c r="BW360" s="135" t="n"/>
      <c r="BX360" s="135" t="n"/>
      <c r="BY360" s="135" t="n"/>
      <c r="BZ360" s="135" t="n"/>
      <c r="CA360" s="135" t="n"/>
      <c r="CB360" s="135" t="n"/>
      <c r="CC360" s="135" t="n"/>
      <c r="CD360" s="135" t="n"/>
      <c r="CE360" s="135" t="n"/>
      <c r="CF360" s="135" t="n"/>
      <c r="CG360" s="135" t="n"/>
      <c r="CH360" s="135" t="n"/>
      <c r="CI360" s="135" t="n"/>
      <c r="CJ360" s="135" t="n"/>
      <c r="CK360" s="135" t="n"/>
      <c r="CL360" s="135" t="n"/>
      <c r="CM360" s="135" t="n"/>
      <c r="CN360" s="135" t="n"/>
      <c r="CO360" s="135" t="n"/>
      <c r="CP360" s="135" t="n"/>
      <c r="CQ360" s="135" t="n"/>
      <c r="CR360" s="135" t="n"/>
      <c r="CU360" s="36" t="n"/>
      <c r="CV360" s="36" t="n"/>
      <c r="CW360" s="36" t="n"/>
      <c r="CX360" s="36" t="n"/>
      <c r="CY360" s="36" t="n"/>
      <c r="CZ360" s="36" t="n"/>
      <c r="DA360" s="36" t="n"/>
      <c r="DB360" s="36" t="n"/>
      <c r="DC360" s="36" t="n"/>
      <c r="DD360" s="36" t="n"/>
      <c r="DE360" s="36" t="n"/>
      <c r="DF360" s="36" t="n"/>
      <c r="DG360" s="36" t="n"/>
      <c r="DH360" s="36" t="n"/>
      <c r="DI360" s="36" t="n"/>
      <c r="DJ360" s="36" t="n"/>
      <c r="DK360" s="36" t="n"/>
      <c r="DL360" s="36" t="n"/>
      <c r="DM360" s="36" t="n"/>
      <c r="DN360" s="36" t="n"/>
      <c r="DO360" s="36" t="n"/>
      <c r="DP360" s="36" t="n"/>
      <c r="DQ360" s="36" t="n"/>
      <c r="DR360" s="36" t="n"/>
      <c r="DS360" s="36" t="n"/>
      <c r="DT360" s="36" t="n"/>
      <c r="DU360" s="36" t="n"/>
      <c r="DV360" s="36" t="n"/>
      <c r="DW360" s="36" t="n"/>
      <c r="DX360" s="36" t="n"/>
      <c r="DY360" s="36" t="n"/>
      <c r="DZ360" s="36" t="n"/>
      <c r="EA360" s="36" t="n"/>
      <c r="EB360" s="36" t="n"/>
      <c r="EC360" s="36" t="n"/>
      <c r="ED360" s="36" t="n"/>
      <c r="EE360" s="36" t="n"/>
      <c r="EF360" s="36" t="n"/>
      <c r="EG360" s="36" t="n"/>
      <c r="EH360" s="36" t="n"/>
      <c r="EI360" s="36" t="n"/>
      <c r="EJ360" s="36" t="n"/>
      <c r="EK360" s="36" t="n"/>
      <c r="EL360" s="36" t="n"/>
      <c r="EM360" s="36" t="n"/>
      <c r="EN360" s="36" t="n"/>
    </row>
    <row r="361">
      <c r="A361" s="36" t="n"/>
      <c r="B361" s="36" t="n"/>
      <c r="C361" s="144" t="n"/>
      <c r="D361" s="144" t="n"/>
      <c r="E361" s="135" t="n"/>
      <c r="F361" s="135" t="n"/>
      <c r="G361" s="135" t="n"/>
      <c r="H361" s="135" t="n"/>
      <c r="I361" s="135" t="n"/>
      <c r="J361" s="135" t="n"/>
      <c r="K361" s="135" t="n"/>
      <c r="L361" s="135" t="n"/>
      <c r="M361" s="135" t="n"/>
      <c r="N361" s="135" t="n"/>
      <c r="O361" s="135" t="n"/>
      <c r="P361" s="135" t="n"/>
      <c r="Q361" s="135" t="n"/>
      <c r="R361" s="135" t="n"/>
      <c r="S361" s="135" t="n"/>
      <c r="T361" s="135" t="n"/>
      <c r="U361" s="135" t="n"/>
      <c r="V361" s="135" t="n"/>
      <c r="W361" s="135" t="n"/>
      <c r="X361" s="135" t="n"/>
      <c r="Y361" s="135" t="n"/>
      <c r="Z361" s="135" t="n"/>
      <c r="AA361" s="135" t="n"/>
      <c r="AB361" s="135" t="n"/>
      <c r="AC361" s="135" t="n"/>
      <c r="AD361" s="135" t="n"/>
      <c r="AE361" s="135" t="n"/>
      <c r="AF361" s="135" t="n"/>
      <c r="AG361" s="135" t="n"/>
      <c r="AH361" s="135" t="n"/>
      <c r="AI361" s="135" t="n"/>
      <c r="AJ361" s="135" t="n"/>
      <c r="AK361" s="135" t="n"/>
      <c r="AL361" s="135" t="n"/>
      <c r="AM361" s="135" t="n"/>
      <c r="AN361" s="135" t="n"/>
      <c r="AO361" s="135" t="n"/>
      <c r="AP361" s="135" t="n"/>
      <c r="AQ361" s="135" t="n"/>
      <c r="AR361" s="135" t="n"/>
      <c r="AS361" s="135" t="n"/>
      <c r="AT361" s="135" t="n"/>
      <c r="AU361" s="135" t="n"/>
      <c r="AV361" s="135" t="n"/>
      <c r="AW361" s="135" t="n"/>
      <c r="AX361" s="135" t="n"/>
      <c r="AY361" s="135" t="n"/>
      <c r="AZ361" s="135" t="n"/>
      <c r="BA361" s="135" t="n"/>
      <c r="BB361" s="135" t="n"/>
      <c r="BC361" s="135" t="n"/>
      <c r="BD361" s="135" t="n"/>
      <c r="BE361" s="135" t="n"/>
      <c r="BF361" s="135" t="n"/>
      <c r="BG361" s="135" t="n"/>
      <c r="BH361" s="135" t="n"/>
      <c r="BI361" s="135" t="n"/>
      <c r="BJ361" s="135" t="n"/>
      <c r="BK361" s="135" t="n"/>
      <c r="BL361" s="135" t="n"/>
      <c r="BM361" s="135" t="n"/>
      <c r="BN361" s="135" t="n"/>
      <c r="BO361" s="135" t="n"/>
      <c r="BP361" s="135" t="n"/>
      <c r="BQ361" s="135" t="n"/>
      <c r="BR361" s="135" t="n"/>
      <c r="BS361" s="135" t="n"/>
      <c r="BT361" s="135" t="n"/>
      <c r="BU361" s="135" t="n"/>
      <c r="BV361" s="135" t="n"/>
      <c r="BW361" s="135" t="n"/>
      <c r="BX361" s="135" t="n"/>
      <c r="BY361" s="135" t="n"/>
      <c r="BZ361" s="135" t="n"/>
      <c r="CA361" s="135" t="n"/>
      <c r="CB361" s="135" t="n"/>
      <c r="CC361" s="135" t="n"/>
      <c r="CD361" s="135" t="n"/>
      <c r="CE361" s="135" t="n"/>
      <c r="CF361" s="135" t="n"/>
      <c r="CG361" s="135" t="n"/>
      <c r="CH361" s="135" t="n"/>
      <c r="CI361" s="135" t="n"/>
      <c r="CJ361" s="135" t="n"/>
      <c r="CK361" s="135" t="n"/>
      <c r="CL361" s="135" t="n"/>
      <c r="CM361" s="135" t="n"/>
      <c r="CN361" s="135" t="n"/>
      <c r="CO361" s="135" t="n"/>
      <c r="CP361" s="135" t="n"/>
      <c r="CQ361" s="135" t="n"/>
      <c r="CR361" s="135" t="n"/>
      <c r="CU361" s="36" t="n"/>
      <c r="CV361" s="36" t="n"/>
      <c r="CW361" s="36" t="n"/>
      <c r="CX361" s="36" t="n"/>
      <c r="CY361" s="36" t="n"/>
      <c r="CZ361" s="36" t="n"/>
      <c r="DA361" s="36" t="n"/>
      <c r="DB361" s="36" t="n"/>
      <c r="DC361" s="36" t="n"/>
      <c r="DD361" s="36" t="n"/>
      <c r="DE361" s="36" t="n"/>
      <c r="DF361" s="36" t="n"/>
      <c r="DG361" s="36" t="n"/>
      <c r="DH361" s="36" t="n"/>
      <c r="DI361" s="36" t="n"/>
      <c r="DJ361" s="36" t="n"/>
      <c r="DK361" s="36" t="n"/>
      <c r="DL361" s="36" t="n"/>
      <c r="DM361" s="36" t="n"/>
      <c r="DN361" s="36" t="n"/>
      <c r="DO361" s="36" t="n"/>
      <c r="DP361" s="36" t="n"/>
      <c r="DQ361" s="36" t="n"/>
      <c r="DR361" s="36" t="n"/>
      <c r="DS361" s="36" t="n"/>
      <c r="DT361" s="36" t="n"/>
      <c r="DU361" s="36" t="n"/>
      <c r="DV361" s="36" t="n"/>
      <c r="DW361" s="36" t="n"/>
      <c r="DX361" s="36" t="n"/>
      <c r="DY361" s="36" t="n"/>
      <c r="DZ361" s="36" t="n"/>
      <c r="EA361" s="36" t="n"/>
      <c r="EB361" s="36" t="n"/>
      <c r="EC361" s="36" t="n"/>
      <c r="ED361" s="36" t="n"/>
      <c r="EE361" s="36" t="n"/>
      <c r="EF361" s="36" t="n"/>
      <c r="EG361" s="36" t="n"/>
      <c r="EH361" s="36" t="n"/>
      <c r="EI361" s="36" t="n"/>
      <c r="EJ361" s="36" t="n"/>
      <c r="EK361" s="36" t="n"/>
      <c r="EL361" s="36" t="n"/>
      <c r="EM361" s="36" t="n"/>
      <c r="EN361" s="36" t="n"/>
    </row>
    <row r="362">
      <c r="A362" s="36" t="n"/>
      <c r="B362" s="36" t="n"/>
      <c r="C362" s="144" t="n"/>
      <c r="D362" s="144" t="n"/>
      <c r="E362" s="135" t="n"/>
      <c r="F362" s="135" t="n"/>
      <c r="G362" s="135" t="n"/>
      <c r="H362" s="135" t="n"/>
      <c r="I362" s="135" t="n"/>
      <c r="J362" s="135" t="n"/>
      <c r="K362" s="135" t="n"/>
      <c r="L362" s="135" t="n"/>
      <c r="M362" s="135" t="n"/>
      <c r="N362" s="135" t="n"/>
      <c r="O362" s="135" t="n"/>
      <c r="P362" s="135" t="n"/>
      <c r="Q362" s="135" t="n"/>
      <c r="R362" s="135" t="n"/>
      <c r="S362" s="135" t="n"/>
      <c r="T362" s="135" t="n"/>
      <c r="U362" s="135" t="n"/>
      <c r="V362" s="135" t="n"/>
      <c r="W362" s="135" t="n"/>
      <c r="X362" s="135" t="n"/>
      <c r="Y362" s="135" t="n"/>
      <c r="Z362" s="135" t="n"/>
      <c r="AA362" s="135" t="n"/>
      <c r="AB362" s="135" t="n"/>
      <c r="AC362" s="135" t="n"/>
      <c r="AD362" s="135" t="n"/>
      <c r="AE362" s="135" t="n"/>
      <c r="AF362" s="135" t="n"/>
      <c r="AG362" s="135" t="n"/>
      <c r="AH362" s="135" t="n"/>
      <c r="AI362" s="135" t="n"/>
      <c r="AJ362" s="135" t="n"/>
      <c r="AK362" s="135" t="n"/>
      <c r="AL362" s="135" t="n"/>
      <c r="AM362" s="135" t="n"/>
      <c r="AN362" s="135" t="n"/>
      <c r="AO362" s="135" t="n"/>
      <c r="AP362" s="135" t="n"/>
      <c r="AQ362" s="135" t="n"/>
      <c r="AR362" s="135" t="n"/>
      <c r="AS362" s="135" t="n"/>
      <c r="AT362" s="135" t="n"/>
      <c r="AU362" s="135" t="n"/>
      <c r="AV362" s="135" t="n"/>
      <c r="AW362" s="135" t="n"/>
      <c r="AX362" s="135" t="n"/>
      <c r="AY362" s="135" t="n"/>
      <c r="AZ362" s="135" t="n"/>
      <c r="BA362" s="135" t="n"/>
      <c r="BB362" s="135" t="n"/>
      <c r="BC362" s="135" t="n"/>
      <c r="BD362" s="135" t="n"/>
      <c r="BE362" s="135" t="n"/>
      <c r="BF362" s="135" t="n"/>
      <c r="BG362" s="135" t="n"/>
      <c r="BH362" s="135" t="n"/>
      <c r="BI362" s="135" t="n"/>
      <c r="BJ362" s="135" t="n"/>
      <c r="BK362" s="135" t="n"/>
      <c r="BL362" s="135" t="n"/>
      <c r="BM362" s="135" t="n"/>
      <c r="BN362" s="135" t="n"/>
      <c r="BO362" s="135" t="n"/>
      <c r="BP362" s="135" t="n"/>
      <c r="BQ362" s="135" t="n"/>
      <c r="BR362" s="135" t="n"/>
      <c r="BS362" s="135" t="n"/>
      <c r="BT362" s="135" t="n"/>
      <c r="BU362" s="135" t="n"/>
      <c r="BV362" s="135" t="n"/>
      <c r="BW362" s="135" t="n"/>
      <c r="BX362" s="135" t="n"/>
      <c r="BY362" s="135" t="n"/>
      <c r="BZ362" s="135" t="n"/>
      <c r="CA362" s="135" t="n"/>
      <c r="CB362" s="135" t="n"/>
      <c r="CC362" s="135" t="n"/>
      <c r="CD362" s="135" t="n"/>
      <c r="CE362" s="135" t="n"/>
      <c r="CF362" s="135" t="n"/>
      <c r="CG362" s="135" t="n"/>
      <c r="CH362" s="135" t="n"/>
      <c r="CI362" s="135" t="n"/>
      <c r="CJ362" s="135" t="n"/>
      <c r="CK362" s="135" t="n"/>
      <c r="CL362" s="135" t="n"/>
      <c r="CM362" s="135" t="n"/>
      <c r="CN362" s="135" t="n"/>
      <c r="CO362" s="135" t="n"/>
      <c r="CP362" s="135" t="n"/>
      <c r="CQ362" s="135" t="n"/>
      <c r="CR362" s="135" t="n"/>
      <c r="CU362" s="36" t="n"/>
      <c r="CV362" s="36" t="n"/>
      <c r="CW362" s="36" t="n"/>
      <c r="CX362" s="36" t="n"/>
      <c r="CY362" s="36" t="n"/>
      <c r="CZ362" s="36" t="n"/>
      <c r="DA362" s="36" t="n"/>
      <c r="DB362" s="36" t="n"/>
      <c r="DC362" s="36" t="n"/>
      <c r="DD362" s="36" t="n"/>
      <c r="DE362" s="36" t="n"/>
      <c r="DF362" s="36" t="n"/>
      <c r="DG362" s="36" t="n"/>
      <c r="DH362" s="36" t="n"/>
      <c r="DI362" s="36" t="n"/>
      <c r="DJ362" s="36" t="n"/>
      <c r="DK362" s="36" t="n"/>
      <c r="DL362" s="36" t="n"/>
      <c r="DM362" s="36" t="n"/>
      <c r="DN362" s="36" t="n"/>
      <c r="DO362" s="36" t="n"/>
      <c r="DP362" s="36" t="n"/>
      <c r="DQ362" s="36" t="n"/>
      <c r="DR362" s="36" t="n"/>
      <c r="DS362" s="36" t="n"/>
      <c r="DT362" s="36" t="n"/>
      <c r="DU362" s="36" t="n"/>
      <c r="DV362" s="36" t="n"/>
      <c r="DW362" s="36" t="n"/>
      <c r="DX362" s="36" t="n"/>
      <c r="DY362" s="36" t="n"/>
      <c r="DZ362" s="36" t="n"/>
      <c r="EA362" s="36" t="n"/>
      <c r="EB362" s="36" t="n"/>
      <c r="EC362" s="36" t="n"/>
      <c r="ED362" s="36" t="n"/>
      <c r="EE362" s="36" t="n"/>
      <c r="EF362" s="36" t="n"/>
      <c r="EG362" s="36" t="n"/>
      <c r="EH362" s="36" t="n"/>
      <c r="EI362" s="36" t="n"/>
      <c r="EJ362" s="36" t="n"/>
      <c r="EK362" s="36" t="n"/>
      <c r="EL362" s="36" t="n"/>
      <c r="EM362" s="36" t="n"/>
      <c r="EN362" s="36" t="n"/>
    </row>
    <row r="363">
      <c r="A363" s="36" t="n"/>
      <c r="B363" s="36" t="n"/>
      <c r="C363" s="144" t="n"/>
      <c r="D363" s="144" t="n"/>
      <c r="E363" s="135" t="n"/>
      <c r="F363" s="135" t="n"/>
      <c r="G363" s="135" t="n"/>
      <c r="H363" s="135" t="n"/>
      <c r="I363" s="135" t="n"/>
      <c r="J363" s="135" t="n"/>
      <c r="K363" s="135" t="n"/>
      <c r="L363" s="135" t="n"/>
      <c r="M363" s="135" t="n"/>
      <c r="N363" s="135" t="n"/>
      <c r="O363" s="135" t="n"/>
      <c r="P363" s="135" t="n"/>
      <c r="Q363" s="135" t="n"/>
      <c r="R363" s="135" t="n"/>
      <c r="S363" s="135" t="n"/>
      <c r="T363" s="135" t="n"/>
      <c r="U363" s="135" t="n"/>
      <c r="V363" s="135" t="n"/>
      <c r="W363" s="135" t="n"/>
      <c r="X363" s="135" t="n"/>
      <c r="Y363" s="135" t="n"/>
      <c r="Z363" s="135" t="n"/>
      <c r="AA363" s="135" t="n"/>
      <c r="AB363" s="135" t="n"/>
      <c r="AC363" s="135" t="n"/>
      <c r="AD363" s="135" t="n"/>
      <c r="AE363" s="135" t="n"/>
      <c r="AF363" s="135" t="n"/>
      <c r="AG363" s="135" t="n"/>
      <c r="AH363" s="135" t="n"/>
      <c r="AI363" s="135" t="n"/>
      <c r="AJ363" s="135" t="n"/>
      <c r="AK363" s="135" t="n"/>
      <c r="AL363" s="135" t="n"/>
      <c r="AM363" s="135" t="n"/>
      <c r="AN363" s="135" t="n"/>
      <c r="AO363" s="135" t="n"/>
      <c r="AP363" s="135" t="n"/>
      <c r="AQ363" s="135" t="n"/>
      <c r="AR363" s="135" t="n"/>
      <c r="AS363" s="135" t="n"/>
      <c r="AT363" s="135" t="n"/>
      <c r="AU363" s="135" t="n"/>
      <c r="AV363" s="135" t="n"/>
      <c r="AW363" s="135" t="n"/>
      <c r="AX363" s="135" t="n"/>
      <c r="AY363" s="135" t="n"/>
      <c r="AZ363" s="135" t="n"/>
      <c r="BA363" s="135" t="n"/>
      <c r="BB363" s="135" t="n"/>
      <c r="BC363" s="135" t="n"/>
      <c r="BD363" s="135" t="n"/>
      <c r="BE363" s="135" t="n"/>
      <c r="BF363" s="135" t="n"/>
      <c r="BG363" s="135" t="n"/>
      <c r="BH363" s="135" t="n"/>
      <c r="BI363" s="135" t="n"/>
      <c r="BJ363" s="135" t="n"/>
      <c r="BK363" s="135" t="n"/>
      <c r="BL363" s="135" t="n"/>
      <c r="BM363" s="135" t="n"/>
      <c r="BN363" s="135" t="n"/>
      <c r="BO363" s="135" t="n"/>
      <c r="BP363" s="135" t="n"/>
      <c r="BQ363" s="135" t="n"/>
      <c r="BR363" s="135" t="n"/>
      <c r="BS363" s="135" t="n"/>
      <c r="BT363" s="135" t="n"/>
      <c r="BU363" s="135" t="n"/>
      <c r="BV363" s="135" t="n"/>
      <c r="BW363" s="135" t="n"/>
      <c r="BX363" s="135" t="n"/>
      <c r="BY363" s="135" t="n"/>
      <c r="BZ363" s="135" t="n"/>
      <c r="CA363" s="135" t="n"/>
      <c r="CB363" s="135" t="n"/>
      <c r="CC363" s="135" t="n"/>
      <c r="CD363" s="135" t="n"/>
      <c r="CE363" s="135" t="n"/>
      <c r="CF363" s="135" t="n"/>
      <c r="CG363" s="135" t="n"/>
      <c r="CH363" s="135" t="n"/>
      <c r="CI363" s="135" t="n"/>
      <c r="CJ363" s="135" t="n"/>
      <c r="CK363" s="135" t="n"/>
      <c r="CL363" s="135" t="n"/>
      <c r="CM363" s="135" t="n"/>
      <c r="CN363" s="135" t="n"/>
      <c r="CO363" s="135" t="n"/>
      <c r="CP363" s="135" t="n"/>
      <c r="CQ363" s="135" t="n"/>
      <c r="CR363" s="135" t="n"/>
      <c r="CU363" s="36" t="n"/>
      <c r="CV363" s="36" t="n"/>
      <c r="CW363" s="36" t="n"/>
      <c r="CX363" s="36" t="n"/>
      <c r="CY363" s="36" t="n"/>
      <c r="CZ363" s="36" t="n"/>
      <c r="DA363" s="36" t="n"/>
      <c r="DB363" s="36" t="n"/>
      <c r="DC363" s="36" t="n"/>
      <c r="DD363" s="36" t="n"/>
      <c r="DE363" s="36" t="n"/>
      <c r="DF363" s="36" t="n"/>
      <c r="DG363" s="36" t="n"/>
      <c r="DH363" s="36" t="n"/>
      <c r="DI363" s="36" t="n"/>
      <c r="DJ363" s="36" t="n"/>
      <c r="DK363" s="36" t="n"/>
      <c r="DL363" s="36" t="n"/>
      <c r="DM363" s="36" t="n"/>
      <c r="DN363" s="36" t="n"/>
      <c r="DO363" s="36" t="n"/>
      <c r="DP363" s="36" t="n"/>
      <c r="DQ363" s="36" t="n"/>
      <c r="DR363" s="36" t="n"/>
      <c r="DS363" s="36" t="n"/>
      <c r="DT363" s="36" t="n"/>
      <c r="DU363" s="36" t="n"/>
      <c r="DV363" s="36" t="n"/>
      <c r="DW363" s="36" t="n"/>
      <c r="DX363" s="36" t="n"/>
      <c r="DY363" s="36" t="n"/>
      <c r="DZ363" s="36" t="n"/>
      <c r="EA363" s="36" t="n"/>
      <c r="EB363" s="36" t="n"/>
      <c r="EC363" s="36" t="n"/>
      <c r="ED363" s="36" t="n"/>
      <c r="EE363" s="36" t="n"/>
      <c r="EF363" s="36" t="n"/>
      <c r="EG363" s="36" t="n"/>
      <c r="EH363" s="36" t="n"/>
      <c r="EI363" s="36" t="n"/>
      <c r="EJ363" s="36" t="n"/>
      <c r="EK363" s="36" t="n"/>
      <c r="EL363" s="36" t="n"/>
      <c r="EM363" s="36" t="n"/>
      <c r="EN363" s="36" t="n"/>
    </row>
    <row r="364">
      <c r="A364" s="36" t="n"/>
      <c r="B364" s="36" t="n"/>
      <c r="C364" s="144" t="n"/>
      <c r="D364" s="144" t="n"/>
      <c r="E364" s="135" t="n"/>
      <c r="F364" s="135" t="n"/>
      <c r="G364" s="135" t="n"/>
      <c r="H364" s="135" t="n"/>
      <c r="I364" s="135" t="n"/>
      <c r="J364" s="135" t="n"/>
      <c r="K364" s="135" t="n"/>
      <c r="L364" s="135" t="n"/>
      <c r="M364" s="135" t="n"/>
      <c r="N364" s="135" t="n"/>
      <c r="O364" s="135" t="n"/>
      <c r="P364" s="135" t="n"/>
      <c r="Q364" s="135" t="n"/>
      <c r="R364" s="135" t="n"/>
      <c r="S364" s="135" t="n"/>
      <c r="T364" s="135" t="n"/>
      <c r="U364" s="135" t="n"/>
      <c r="V364" s="135" t="n"/>
      <c r="W364" s="135" t="n"/>
      <c r="X364" s="135" t="n"/>
      <c r="Y364" s="135" t="n"/>
      <c r="Z364" s="135" t="n"/>
      <c r="AA364" s="135" t="n"/>
      <c r="AB364" s="135" t="n"/>
      <c r="AC364" s="135" t="n"/>
      <c r="AD364" s="135" t="n"/>
      <c r="AE364" s="135" t="n"/>
      <c r="AF364" s="135" t="n"/>
      <c r="AG364" s="135" t="n"/>
      <c r="AH364" s="135" t="n"/>
      <c r="AI364" s="135" t="n"/>
      <c r="AJ364" s="135" t="n"/>
      <c r="AK364" s="135" t="n"/>
      <c r="AL364" s="135" t="n"/>
      <c r="AM364" s="135" t="n"/>
      <c r="AN364" s="135" t="n"/>
      <c r="AO364" s="135" t="n"/>
      <c r="AP364" s="135" t="n"/>
      <c r="AQ364" s="135" t="n"/>
      <c r="AR364" s="135" t="n"/>
      <c r="AS364" s="135" t="n"/>
      <c r="AT364" s="135" t="n"/>
      <c r="AU364" s="135" t="n"/>
      <c r="AV364" s="135" t="n"/>
      <c r="AW364" s="135" t="n"/>
      <c r="AX364" s="135" t="n"/>
      <c r="AY364" s="135" t="n"/>
      <c r="AZ364" s="135" t="n"/>
      <c r="BA364" s="135" t="n"/>
      <c r="BB364" s="135" t="n"/>
      <c r="BC364" s="135" t="n"/>
      <c r="BD364" s="135" t="n"/>
      <c r="BE364" s="135" t="n"/>
      <c r="BF364" s="135" t="n"/>
      <c r="BG364" s="135" t="n"/>
      <c r="BH364" s="135" t="n"/>
      <c r="BI364" s="135" t="n"/>
      <c r="BJ364" s="135" t="n"/>
      <c r="BK364" s="135" t="n"/>
      <c r="BL364" s="135" t="n"/>
      <c r="BM364" s="135" t="n"/>
      <c r="BN364" s="135" t="n"/>
      <c r="BO364" s="135" t="n"/>
      <c r="BP364" s="135" t="n"/>
      <c r="BQ364" s="135" t="n"/>
      <c r="BR364" s="135" t="n"/>
      <c r="BS364" s="135" t="n"/>
      <c r="BT364" s="135" t="n"/>
      <c r="BU364" s="135" t="n"/>
      <c r="BV364" s="135" t="n"/>
      <c r="BW364" s="135" t="n"/>
      <c r="BX364" s="135" t="n"/>
      <c r="BY364" s="135" t="n"/>
      <c r="BZ364" s="135" t="n"/>
      <c r="CA364" s="135" t="n"/>
      <c r="CB364" s="135" t="n"/>
      <c r="CC364" s="135" t="n"/>
      <c r="CD364" s="135" t="n"/>
      <c r="CE364" s="135" t="n"/>
      <c r="CF364" s="135" t="n"/>
      <c r="CG364" s="135" t="n"/>
      <c r="CH364" s="135" t="n"/>
      <c r="CI364" s="135" t="n"/>
      <c r="CJ364" s="135" t="n"/>
      <c r="CK364" s="135" t="n"/>
      <c r="CL364" s="135" t="n"/>
      <c r="CM364" s="135" t="n"/>
      <c r="CN364" s="135" t="n"/>
      <c r="CO364" s="135" t="n"/>
      <c r="CP364" s="135" t="n"/>
      <c r="CQ364" s="135" t="n"/>
      <c r="CR364" s="135" t="n"/>
      <c r="CU364" s="36" t="n"/>
      <c r="CV364" s="36" t="n"/>
      <c r="CW364" s="36" t="n"/>
      <c r="CX364" s="36" t="n"/>
      <c r="CY364" s="36" t="n"/>
      <c r="CZ364" s="36" t="n"/>
      <c r="DA364" s="36" t="n"/>
      <c r="DB364" s="36" t="n"/>
      <c r="DC364" s="36" t="n"/>
      <c r="DD364" s="36" t="n"/>
      <c r="DE364" s="36" t="n"/>
      <c r="DF364" s="36" t="n"/>
      <c r="DG364" s="36" t="n"/>
      <c r="DH364" s="36" t="n"/>
      <c r="DI364" s="36" t="n"/>
      <c r="DJ364" s="36" t="n"/>
      <c r="DK364" s="36" t="n"/>
      <c r="DL364" s="36" t="n"/>
      <c r="DM364" s="36" t="n"/>
      <c r="DN364" s="36" t="n"/>
      <c r="DO364" s="36" t="n"/>
      <c r="DP364" s="36" t="n"/>
      <c r="DQ364" s="36" t="n"/>
      <c r="DR364" s="36" t="n"/>
      <c r="DS364" s="36" t="n"/>
      <c r="DT364" s="36" t="n"/>
      <c r="DU364" s="36" t="n"/>
      <c r="DV364" s="36" t="n"/>
      <c r="DW364" s="36" t="n"/>
      <c r="DX364" s="36" t="n"/>
      <c r="DY364" s="36" t="n"/>
      <c r="DZ364" s="36" t="n"/>
      <c r="EA364" s="36" t="n"/>
      <c r="EB364" s="36" t="n"/>
      <c r="EC364" s="36" t="n"/>
      <c r="ED364" s="36" t="n"/>
      <c r="EE364" s="36" t="n"/>
      <c r="EF364" s="36" t="n"/>
      <c r="EG364" s="36" t="n"/>
      <c r="EH364" s="36" t="n"/>
      <c r="EI364" s="36" t="n"/>
      <c r="EJ364" s="36" t="n"/>
      <c r="EK364" s="36" t="n"/>
      <c r="EL364" s="36" t="n"/>
      <c r="EM364" s="36" t="n"/>
      <c r="EN364" s="36" t="n"/>
    </row>
    <row r="365">
      <c r="A365" s="36" t="n"/>
      <c r="B365" s="36" t="n"/>
      <c r="C365" s="144" t="n"/>
      <c r="D365" s="144" t="n"/>
      <c r="E365" s="135" t="n"/>
      <c r="F365" s="135" t="n"/>
      <c r="G365" s="135" t="n"/>
      <c r="H365" s="135" t="n"/>
      <c r="I365" s="135" t="n"/>
      <c r="J365" s="135" t="n"/>
      <c r="K365" s="135" t="n"/>
      <c r="L365" s="135" t="n"/>
      <c r="M365" s="135" t="n"/>
      <c r="N365" s="135" t="n"/>
      <c r="O365" s="135" t="n"/>
      <c r="P365" s="135" t="n"/>
      <c r="Q365" s="135" t="n"/>
      <c r="R365" s="135" t="n"/>
      <c r="S365" s="135" t="n"/>
      <c r="T365" s="135" t="n"/>
      <c r="U365" s="135" t="n"/>
      <c r="V365" s="135" t="n"/>
      <c r="W365" s="135" t="n"/>
      <c r="X365" s="135" t="n"/>
      <c r="Y365" s="135" t="n"/>
      <c r="Z365" s="135" t="n"/>
      <c r="AA365" s="135" t="n"/>
      <c r="AB365" s="135" t="n"/>
      <c r="AC365" s="135" t="n"/>
      <c r="AD365" s="135" t="n"/>
      <c r="AE365" s="135" t="n"/>
      <c r="AF365" s="135" t="n"/>
      <c r="AG365" s="135" t="n"/>
      <c r="AH365" s="135" t="n"/>
      <c r="AI365" s="135" t="n"/>
      <c r="AJ365" s="135" t="n"/>
      <c r="AK365" s="135" t="n"/>
      <c r="AL365" s="135" t="n"/>
      <c r="AM365" s="135" t="n"/>
      <c r="AN365" s="135" t="n"/>
      <c r="AO365" s="135" t="n"/>
      <c r="AP365" s="135" t="n"/>
      <c r="AQ365" s="135" t="n"/>
      <c r="AR365" s="135" t="n"/>
      <c r="AS365" s="135" t="n"/>
      <c r="AT365" s="135" t="n"/>
      <c r="AU365" s="135" t="n"/>
      <c r="AV365" s="135" t="n"/>
      <c r="AW365" s="135" t="n"/>
      <c r="AX365" s="135" t="n"/>
      <c r="AY365" s="135" t="n"/>
      <c r="AZ365" s="135" t="n"/>
      <c r="BA365" s="135" t="n"/>
      <c r="BB365" s="135" t="n"/>
      <c r="BC365" s="135" t="n"/>
      <c r="BD365" s="135" t="n"/>
      <c r="BE365" s="135" t="n"/>
      <c r="BF365" s="135" t="n"/>
      <c r="BG365" s="135" t="n"/>
      <c r="BH365" s="135" t="n"/>
      <c r="BI365" s="135" t="n"/>
      <c r="BJ365" s="135" t="n"/>
      <c r="BK365" s="135" t="n"/>
      <c r="BL365" s="135" t="n"/>
      <c r="BM365" s="135" t="n"/>
      <c r="BN365" s="135" t="n"/>
      <c r="BO365" s="135" t="n"/>
      <c r="BP365" s="135" t="n"/>
      <c r="BQ365" s="135" t="n"/>
      <c r="BR365" s="135" t="n"/>
      <c r="BS365" s="135" t="n"/>
      <c r="BT365" s="135" t="n"/>
      <c r="BU365" s="135" t="n"/>
      <c r="BV365" s="135" t="n"/>
      <c r="BW365" s="135" t="n"/>
      <c r="BX365" s="135" t="n"/>
      <c r="BY365" s="135" t="n"/>
      <c r="BZ365" s="135" t="n"/>
      <c r="CA365" s="135" t="n"/>
      <c r="CB365" s="135" t="n"/>
      <c r="CC365" s="135" t="n"/>
      <c r="CD365" s="135" t="n"/>
      <c r="CE365" s="135" t="n"/>
      <c r="CF365" s="135" t="n"/>
      <c r="CG365" s="135" t="n"/>
      <c r="CH365" s="135" t="n"/>
      <c r="CI365" s="135" t="n"/>
      <c r="CJ365" s="135" t="n"/>
      <c r="CK365" s="135" t="n"/>
      <c r="CL365" s="135" t="n"/>
      <c r="CM365" s="135" t="n"/>
      <c r="CN365" s="135" t="n"/>
      <c r="CO365" s="135" t="n"/>
      <c r="CP365" s="135" t="n"/>
      <c r="CQ365" s="135" t="n"/>
      <c r="CR365" s="135" t="n"/>
      <c r="CU365" s="36" t="n"/>
      <c r="CV365" s="36" t="n"/>
      <c r="CW365" s="36" t="n"/>
      <c r="CX365" s="36" t="n"/>
      <c r="CY365" s="36" t="n"/>
      <c r="CZ365" s="36" t="n"/>
      <c r="DA365" s="36" t="n"/>
      <c r="DB365" s="36" t="n"/>
      <c r="DC365" s="36" t="n"/>
      <c r="DD365" s="36" t="n"/>
      <c r="DE365" s="36" t="n"/>
      <c r="DF365" s="36" t="n"/>
      <c r="DG365" s="36" t="n"/>
      <c r="DH365" s="36" t="n"/>
      <c r="DI365" s="36" t="n"/>
      <c r="DJ365" s="36" t="n"/>
      <c r="DK365" s="36" t="n"/>
      <c r="DL365" s="36" t="n"/>
      <c r="DM365" s="36" t="n"/>
      <c r="DN365" s="36" t="n"/>
      <c r="DO365" s="36" t="n"/>
      <c r="DP365" s="36" t="n"/>
      <c r="DQ365" s="36" t="n"/>
      <c r="DR365" s="36" t="n"/>
      <c r="DS365" s="36" t="n"/>
      <c r="DT365" s="36" t="n"/>
      <c r="DU365" s="36" t="n"/>
      <c r="DV365" s="36" t="n"/>
      <c r="DW365" s="36" t="n"/>
      <c r="DX365" s="36" t="n"/>
      <c r="DY365" s="36" t="n"/>
      <c r="DZ365" s="36" t="n"/>
      <c r="EA365" s="36" t="n"/>
      <c r="EB365" s="36" t="n"/>
      <c r="EC365" s="36" t="n"/>
      <c r="ED365" s="36" t="n"/>
      <c r="EE365" s="36" t="n"/>
      <c r="EF365" s="36" t="n"/>
      <c r="EG365" s="36" t="n"/>
      <c r="EH365" s="36" t="n"/>
      <c r="EI365" s="36" t="n"/>
      <c r="EJ365" s="36" t="n"/>
      <c r="EK365" s="36" t="n"/>
      <c r="EL365" s="36" t="n"/>
      <c r="EM365" s="36" t="n"/>
      <c r="EN365" s="36" t="n"/>
    </row>
    <row r="366">
      <c r="A366" s="36" t="n"/>
      <c r="B366" s="36" t="n"/>
      <c r="C366" s="144" t="n"/>
      <c r="D366" s="144" t="n"/>
      <c r="E366" s="135" t="n"/>
      <c r="F366" s="135" t="n"/>
      <c r="G366" s="135" t="n"/>
      <c r="H366" s="135" t="n"/>
      <c r="I366" s="135" t="n"/>
      <c r="J366" s="135" t="n"/>
      <c r="K366" s="135" t="n"/>
      <c r="L366" s="135" t="n"/>
      <c r="M366" s="135" t="n"/>
      <c r="N366" s="135" t="n"/>
      <c r="O366" s="135" t="n"/>
      <c r="P366" s="135" t="n"/>
      <c r="Q366" s="135" t="n"/>
      <c r="R366" s="135" t="n"/>
      <c r="S366" s="135" t="n"/>
      <c r="T366" s="135" t="n"/>
      <c r="U366" s="135" t="n"/>
      <c r="V366" s="135" t="n"/>
      <c r="W366" s="135" t="n"/>
      <c r="X366" s="135" t="n"/>
      <c r="Y366" s="135" t="n"/>
      <c r="Z366" s="135" t="n"/>
      <c r="AA366" s="135" t="n"/>
      <c r="AB366" s="135" t="n"/>
      <c r="AC366" s="135" t="n"/>
      <c r="AD366" s="135" t="n"/>
      <c r="AE366" s="135" t="n"/>
      <c r="AF366" s="135" t="n"/>
      <c r="AG366" s="135" t="n"/>
      <c r="AH366" s="135" t="n"/>
      <c r="AI366" s="135" t="n"/>
      <c r="AJ366" s="135" t="n"/>
      <c r="AK366" s="135" t="n"/>
      <c r="AL366" s="135" t="n"/>
      <c r="AM366" s="135" t="n"/>
      <c r="AN366" s="135" t="n"/>
      <c r="AO366" s="135" t="n"/>
      <c r="AP366" s="135" t="n"/>
      <c r="AQ366" s="135" t="n"/>
      <c r="AR366" s="135" t="n"/>
      <c r="AS366" s="135" t="n"/>
      <c r="AT366" s="135" t="n"/>
      <c r="AU366" s="135" t="n"/>
      <c r="AV366" s="135" t="n"/>
      <c r="AW366" s="135" t="n"/>
      <c r="AX366" s="135" t="n"/>
      <c r="AY366" s="135" t="n"/>
      <c r="AZ366" s="135" t="n"/>
      <c r="BA366" s="135" t="n"/>
      <c r="BB366" s="135" t="n"/>
      <c r="BC366" s="135" t="n"/>
      <c r="BD366" s="135" t="n"/>
      <c r="BE366" s="135" t="n"/>
      <c r="BF366" s="135" t="n"/>
      <c r="BG366" s="135" t="n"/>
      <c r="BH366" s="135" t="n"/>
      <c r="BI366" s="135" t="n"/>
      <c r="BJ366" s="135" t="n"/>
      <c r="BK366" s="135" t="n"/>
      <c r="BL366" s="135" t="n"/>
      <c r="BM366" s="135" t="n"/>
      <c r="BN366" s="135" t="n"/>
      <c r="BO366" s="135" t="n"/>
      <c r="BP366" s="135" t="n"/>
      <c r="BQ366" s="135" t="n"/>
      <c r="BR366" s="135" t="n"/>
      <c r="BS366" s="135" t="n"/>
      <c r="BT366" s="135" t="n"/>
      <c r="BU366" s="135" t="n"/>
      <c r="BV366" s="135" t="n"/>
      <c r="BW366" s="135" t="n"/>
      <c r="BX366" s="135" t="n"/>
      <c r="BY366" s="135" t="n"/>
      <c r="BZ366" s="135" t="n"/>
      <c r="CA366" s="135" t="n"/>
      <c r="CB366" s="135" t="n"/>
      <c r="CC366" s="135" t="n"/>
      <c r="CD366" s="135" t="n"/>
      <c r="CE366" s="135" t="n"/>
      <c r="CF366" s="135" t="n"/>
      <c r="CG366" s="135" t="n"/>
      <c r="CH366" s="135" t="n"/>
      <c r="CI366" s="135" t="n"/>
      <c r="CJ366" s="135" t="n"/>
      <c r="CK366" s="135" t="n"/>
      <c r="CL366" s="135" t="n"/>
      <c r="CM366" s="135" t="n"/>
      <c r="CN366" s="135" t="n"/>
      <c r="CO366" s="135" t="n"/>
      <c r="CP366" s="135" t="n"/>
      <c r="CQ366" s="135" t="n"/>
      <c r="CR366" s="135" t="n"/>
      <c r="CU366" s="36" t="n"/>
      <c r="CV366" s="36" t="n"/>
      <c r="CW366" s="36" t="n"/>
      <c r="CX366" s="36" t="n"/>
      <c r="CY366" s="36" t="n"/>
      <c r="CZ366" s="36" t="n"/>
      <c r="DA366" s="36" t="n"/>
      <c r="DB366" s="36" t="n"/>
      <c r="DC366" s="36" t="n"/>
      <c r="DD366" s="36" t="n"/>
      <c r="DE366" s="36" t="n"/>
      <c r="DF366" s="36" t="n"/>
      <c r="DG366" s="36" t="n"/>
      <c r="DH366" s="36" t="n"/>
      <c r="DI366" s="36" t="n"/>
      <c r="DJ366" s="36" t="n"/>
      <c r="DK366" s="36" t="n"/>
      <c r="DL366" s="36" t="n"/>
      <c r="DM366" s="36" t="n"/>
      <c r="DN366" s="36" t="n"/>
      <c r="DO366" s="36" t="n"/>
      <c r="DP366" s="36" t="n"/>
      <c r="DQ366" s="36" t="n"/>
      <c r="DR366" s="36" t="n"/>
      <c r="DS366" s="36" t="n"/>
      <c r="DT366" s="36" t="n"/>
      <c r="DU366" s="36" t="n"/>
      <c r="DV366" s="36" t="n"/>
      <c r="DW366" s="36" t="n"/>
      <c r="DX366" s="36" t="n"/>
      <c r="DY366" s="36" t="n"/>
      <c r="DZ366" s="36" t="n"/>
      <c r="EA366" s="36" t="n"/>
      <c r="EB366" s="36" t="n"/>
      <c r="EC366" s="36" t="n"/>
      <c r="ED366" s="36" t="n"/>
      <c r="EE366" s="36" t="n"/>
      <c r="EF366" s="36" t="n"/>
      <c r="EG366" s="36" t="n"/>
      <c r="EH366" s="36" t="n"/>
      <c r="EI366" s="36" t="n"/>
      <c r="EJ366" s="36" t="n"/>
      <c r="EK366" s="36" t="n"/>
      <c r="EL366" s="36" t="n"/>
      <c r="EM366" s="36" t="n"/>
      <c r="EN366" s="36" t="n"/>
    </row>
    <row r="367">
      <c r="A367" s="36" t="n"/>
      <c r="B367" s="36" t="n"/>
      <c r="C367" s="144" t="n"/>
      <c r="D367" s="144" t="n"/>
      <c r="E367" s="135" t="n"/>
      <c r="F367" s="135" t="n"/>
      <c r="G367" s="135" t="n"/>
      <c r="H367" s="135" t="n"/>
      <c r="I367" s="135" t="n"/>
      <c r="J367" s="135" t="n"/>
      <c r="K367" s="135" t="n"/>
      <c r="L367" s="135" t="n"/>
      <c r="M367" s="135" t="n"/>
      <c r="N367" s="135" t="n"/>
      <c r="O367" s="135" t="n"/>
      <c r="P367" s="135" t="n"/>
      <c r="Q367" s="135" t="n"/>
      <c r="R367" s="135" t="n"/>
      <c r="S367" s="135" t="n"/>
      <c r="T367" s="135" t="n"/>
      <c r="U367" s="135" t="n"/>
      <c r="V367" s="135" t="n"/>
      <c r="W367" s="135" t="n"/>
      <c r="X367" s="135" t="n"/>
      <c r="Y367" s="135" t="n"/>
      <c r="Z367" s="135" t="n"/>
      <c r="AA367" s="135" t="n"/>
      <c r="AB367" s="135" t="n"/>
      <c r="AC367" s="135" t="n"/>
      <c r="AD367" s="135" t="n"/>
      <c r="AE367" s="135" t="n"/>
      <c r="AF367" s="135" t="n"/>
      <c r="AG367" s="135" t="n"/>
      <c r="AH367" s="135" t="n"/>
      <c r="AI367" s="135" t="n"/>
      <c r="AJ367" s="135" t="n"/>
      <c r="AK367" s="135" t="n"/>
      <c r="AL367" s="135" t="n"/>
      <c r="AM367" s="135" t="n"/>
      <c r="AN367" s="135" t="n"/>
      <c r="AO367" s="135" t="n"/>
      <c r="AP367" s="135" t="n"/>
      <c r="AQ367" s="135" t="n"/>
      <c r="AR367" s="135" t="n"/>
      <c r="AS367" s="135" t="n"/>
      <c r="AT367" s="135" t="n"/>
      <c r="AU367" s="135" t="n"/>
      <c r="AV367" s="135" t="n"/>
      <c r="AW367" s="135" t="n"/>
      <c r="AX367" s="135" t="n"/>
      <c r="AY367" s="135" t="n"/>
      <c r="AZ367" s="135" t="n"/>
      <c r="BA367" s="135" t="n"/>
      <c r="BB367" s="135" t="n"/>
      <c r="BC367" s="135" t="n"/>
      <c r="BD367" s="135" t="n"/>
      <c r="BE367" s="135" t="n"/>
      <c r="BF367" s="135" t="n"/>
      <c r="BG367" s="135" t="n"/>
      <c r="BH367" s="135" t="n"/>
      <c r="BI367" s="135" t="n"/>
      <c r="BJ367" s="135" t="n"/>
      <c r="BK367" s="135" t="n"/>
      <c r="BL367" s="135" t="n"/>
      <c r="BM367" s="135" t="n"/>
      <c r="BN367" s="135" t="n"/>
      <c r="BO367" s="135" t="n"/>
      <c r="BP367" s="135" t="n"/>
      <c r="BQ367" s="135" t="n"/>
      <c r="BR367" s="135" t="n"/>
      <c r="BS367" s="135" t="n"/>
      <c r="BT367" s="135" t="n"/>
      <c r="BU367" s="135" t="n"/>
      <c r="BV367" s="135" t="n"/>
      <c r="BW367" s="135" t="n"/>
      <c r="BX367" s="135" t="n"/>
      <c r="BY367" s="135" t="n"/>
      <c r="BZ367" s="135" t="n"/>
      <c r="CA367" s="135" t="n"/>
      <c r="CB367" s="135" t="n"/>
      <c r="CC367" s="135" t="n"/>
      <c r="CD367" s="135" t="n"/>
      <c r="CE367" s="135" t="n"/>
      <c r="CF367" s="135" t="n"/>
      <c r="CG367" s="135" t="n"/>
      <c r="CH367" s="135" t="n"/>
      <c r="CI367" s="135" t="n"/>
      <c r="CJ367" s="135" t="n"/>
      <c r="CK367" s="135" t="n"/>
      <c r="CL367" s="135" t="n"/>
      <c r="CM367" s="135" t="n"/>
      <c r="CN367" s="135" t="n"/>
      <c r="CO367" s="135" t="n"/>
      <c r="CP367" s="135" t="n"/>
      <c r="CQ367" s="135" t="n"/>
      <c r="CR367" s="135" t="n"/>
      <c r="CU367" s="36" t="n"/>
      <c r="CV367" s="36" t="n"/>
      <c r="CW367" s="36" t="n"/>
      <c r="CX367" s="36" t="n"/>
      <c r="CY367" s="36" t="n"/>
      <c r="CZ367" s="36" t="n"/>
      <c r="DA367" s="36" t="n"/>
      <c r="DB367" s="36" t="n"/>
      <c r="DC367" s="36" t="n"/>
      <c r="DD367" s="36" t="n"/>
      <c r="DE367" s="36" t="n"/>
      <c r="DF367" s="36" t="n"/>
      <c r="DG367" s="36" t="n"/>
      <c r="DH367" s="36" t="n"/>
      <c r="DI367" s="36" t="n"/>
      <c r="DJ367" s="36" t="n"/>
      <c r="DK367" s="36" t="n"/>
      <c r="DL367" s="36" t="n"/>
      <c r="DM367" s="36" t="n"/>
      <c r="DN367" s="36" t="n"/>
      <c r="DO367" s="36" t="n"/>
      <c r="DP367" s="36" t="n"/>
      <c r="DQ367" s="36" t="n"/>
      <c r="DR367" s="36" t="n"/>
      <c r="DS367" s="36" t="n"/>
      <c r="DT367" s="36" t="n"/>
      <c r="DU367" s="36" t="n"/>
      <c r="DV367" s="36" t="n"/>
      <c r="DW367" s="36" t="n"/>
      <c r="DX367" s="36" t="n"/>
      <c r="DY367" s="36" t="n"/>
      <c r="DZ367" s="36" t="n"/>
      <c r="EA367" s="36" t="n"/>
      <c r="EB367" s="36" t="n"/>
      <c r="EC367" s="36" t="n"/>
      <c r="ED367" s="36" t="n"/>
      <c r="EE367" s="36" t="n"/>
      <c r="EF367" s="36" t="n"/>
      <c r="EG367" s="36" t="n"/>
      <c r="EH367" s="36" t="n"/>
      <c r="EI367" s="36" t="n"/>
      <c r="EJ367" s="36" t="n"/>
      <c r="EK367" s="36" t="n"/>
      <c r="EL367" s="36" t="n"/>
      <c r="EM367" s="36" t="n"/>
      <c r="EN367" s="36" t="n"/>
    </row>
    <row r="368">
      <c r="A368" s="36" t="n"/>
      <c r="B368" s="36" t="n"/>
      <c r="C368" s="144" t="n"/>
      <c r="D368" s="144" t="n"/>
      <c r="E368" s="135" t="n"/>
      <c r="F368" s="135" t="n"/>
      <c r="G368" s="135" t="n"/>
      <c r="H368" s="135" t="n"/>
      <c r="I368" s="135" t="n"/>
      <c r="J368" s="135" t="n"/>
      <c r="K368" s="135" t="n"/>
      <c r="L368" s="135" t="n"/>
      <c r="M368" s="135" t="n"/>
      <c r="N368" s="135" t="n"/>
      <c r="O368" s="135" t="n"/>
      <c r="P368" s="135" t="n"/>
      <c r="Q368" s="135" t="n"/>
      <c r="R368" s="135" t="n"/>
      <c r="S368" s="135" t="n"/>
      <c r="T368" s="135" t="n"/>
      <c r="U368" s="135" t="n"/>
      <c r="V368" s="135" t="n"/>
      <c r="W368" s="135" t="n"/>
      <c r="X368" s="135" t="n"/>
      <c r="Y368" s="135" t="n"/>
      <c r="Z368" s="135" t="n"/>
      <c r="AA368" s="135" t="n"/>
      <c r="AB368" s="135" t="n"/>
      <c r="AC368" s="135" t="n"/>
      <c r="AD368" s="135" t="n"/>
      <c r="AE368" s="135" t="n"/>
      <c r="AF368" s="135" t="n"/>
      <c r="AG368" s="135" t="n"/>
      <c r="AH368" s="135" t="n"/>
      <c r="AI368" s="135" t="n"/>
      <c r="AJ368" s="135" t="n"/>
      <c r="AK368" s="135" t="n"/>
      <c r="AL368" s="135" t="n"/>
      <c r="AM368" s="135" t="n"/>
      <c r="AN368" s="135" t="n"/>
      <c r="AO368" s="135" t="n"/>
      <c r="AP368" s="135" t="n"/>
      <c r="AQ368" s="135" t="n"/>
      <c r="AR368" s="135" t="n"/>
      <c r="AS368" s="135" t="n"/>
      <c r="AT368" s="135" t="n"/>
      <c r="AU368" s="135" t="n"/>
      <c r="AV368" s="135" t="n"/>
      <c r="AW368" s="135" t="n"/>
      <c r="AX368" s="135" t="n"/>
      <c r="AY368" s="135" t="n"/>
      <c r="AZ368" s="135" t="n"/>
      <c r="BA368" s="135" t="n"/>
      <c r="BB368" s="135" t="n"/>
      <c r="BC368" s="135" t="n"/>
      <c r="BD368" s="135" t="n"/>
      <c r="BE368" s="135" t="n"/>
      <c r="BF368" s="135" t="n"/>
      <c r="BG368" s="135" t="n"/>
      <c r="BH368" s="135" t="n"/>
      <c r="BI368" s="135" t="n"/>
      <c r="BJ368" s="135" t="n"/>
      <c r="BK368" s="135" t="n"/>
      <c r="BL368" s="135" t="n"/>
      <c r="BM368" s="135" t="n"/>
      <c r="BN368" s="135" t="n"/>
      <c r="BO368" s="135" t="n"/>
      <c r="BP368" s="135" t="n"/>
      <c r="BQ368" s="135" t="n"/>
      <c r="BR368" s="135" t="n"/>
      <c r="BS368" s="135" t="n"/>
      <c r="BT368" s="135" t="n"/>
      <c r="BU368" s="135" t="n"/>
      <c r="BV368" s="135" t="n"/>
      <c r="BW368" s="135" t="n"/>
      <c r="BX368" s="135" t="n"/>
      <c r="BY368" s="135" t="n"/>
      <c r="BZ368" s="135" t="n"/>
      <c r="CA368" s="135" t="n"/>
      <c r="CB368" s="135" t="n"/>
      <c r="CC368" s="135" t="n"/>
      <c r="CD368" s="135" t="n"/>
      <c r="CE368" s="135" t="n"/>
      <c r="CF368" s="135" t="n"/>
      <c r="CG368" s="135" t="n"/>
      <c r="CH368" s="135" t="n"/>
      <c r="CI368" s="135" t="n"/>
      <c r="CJ368" s="135" t="n"/>
      <c r="CK368" s="135" t="n"/>
      <c r="CL368" s="135" t="n"/>
      <c r="CM368" s="135" t="n"/>
      <c r="CN368" s="135" t="n"/>
      <c r="CO368" s="135" t="n"/>
      <c r="CP368" s="135" t="n"/>
      <c r="CQ368" s="135" t="n"/>
      <c r="CR368" s="135" t="n"/>
      <c r="CU368" s="36" t="n"/>
      <c r="CV368" s="36" t="n"/>
      <c r="CW368" s="36" t="n"/>
      <c r="CX368" s="36" t="n"/>
      <c r="CY368" s="36" t="n"/>
      <c r="CZ368" s="36" t="n"/>
      <c r="DA368" s="36" t="n"/>
      <c r="DB368" s="36" t="n"/>
      <c r="DC368" s="36" t="n"/>
      <c r="DD368" s="36" t="n"/>
      <c r="DE368" s="36" t="n"/>
      <c r="DF368" s="36" t="n"/>
      <c r="DG368" s="36" t="n"/>
      <c r="DH368" s="36" t="n"/>
      <c r="DI368" s="36" t="n"/>
      <c r="DJ368" s="36" t="n"/>
      <c r="DK368" s="36" t="n"/>
      <c r="DL368" s="36" t="n"/>
      <c r="DM368" s="36" t="n"/>
      <c r="DN368" s="36" t="n"/>
      <c r="DO368" s="36" t="n"/>
      <c r="DP368" s="36" t="n"/>
      <c r="DQ368" s="36" t="n"/>
      <c r="DR368" s="36" t="n"/>
      <c r="DS368" s="36" t="n"/>
      <c r="DT368" s="36" t="n"/>
      <c r="DU368" s="36" t="n"/>
      <c r="DV368" s="36" t="n"/>
      <c r="DW368" s="36" t="n"/>
      <c r="DX368" s="36" t="n"/>
      <c r="DY368" s="36" t="n"/>
      <c r="DZ368" s="36" t="n"/>
      <c r="EA368" s="36" t="n"/>
      <c r="EB368" s="36" t="n"/>
      <c r="EC368" s="36" t="n"/>
      <c r="ED368" s="36" t="n"/>
      <c r="EE368" s="36" t="n"/>
      <c r="EF368" s="36" t="n"/>
      <c r="EG368" s="36" t="n"/>
      <c r="EH368" s="36" t="n"/>
      <c r="EI368" s="36" t="n"/>
      <c r="EJ368" s="36" t="n"/>
      <c r="EK368" s="36" t="n"/>
      <c r="EL368" s="36" t="n"/>
      <c r="EM368" s="36" t="n"/>
      <c r="EN368" s="36" t="n"/>
    </row>
    <row r="369">
      <c r="A369" s="36" t="n"/>
      <c r="B369" s="36" t="n"/>
      <c r="C369" s="144" t="n"/>
      <c r="D369" s="144" t="n"/>
      <c r="E369" s="135" t="n"/>
      <c r="F369" s="135" t="n"/>
      <c r="G369" s="135" t="n"/>
      <c r="H369" s="135" t="n"/>
      <c r="I369" s="135" t="n"/>
      <c r="J369" s="135" t="n"/>
      <c r="K369" s="135" t="n"/>
      <c r="L369" s="135" t="n"/>
      <c r="M369" s="135" t="n"/>
      <c r="N369" s="135" t="n"/>
      <c r="O369" s="135" t="n"/>
      <c r="P369" s="135" t="n"/>
      <c r="Q369" s="135" t="n"/>
      <c r="R369" s="135" t="n"/>
      <c r="S369" s="135" t="n"/>
      <c r="T369" s="135" t="n"/>
      <c r="U369" s="135" t="n"/>
      <c r="V369" s="135" t="n"/>
      <c r="W369" s="135" t="n"/>
      <c r="X369" s="135" t="n"/>
      <c r="Y369" s="135" t="n"/>
      <c r="Z369" s="135" t="n"/>
      <c r="AA369" s="135" t="n"/>
      <c r="AB369" s="135" t="n"/>
      <c r="AC369" s="135" t="n"/>
      <c r="AD369" s="135" t="n"/>
      <c r="AE369" s="135" t="n"/>
      <c r="AF369" s="135" t="n"/>
      <c r="AG369" s="135" t="n"/>
      <c r="AH369" s="135" t="n"/>
      <c r="AI369" s="135" t="n"/>
      <c r="AJ369" s="135" t="n"/>
      <c r="AK369" s="135" t="n"/>
      <c r="AL369" s="135" t="n"/>
      <c r="AM369" s="135" t="n"/>
      <c r="AN369" s="135" t="n"/>
      <c r="AO369" s="135" t="n"/>
      <c r="AP369" s="135" t="n"/>
      <c r="AQ369" s="135" t="n"/>
      <c r="AR369" s="135" t="n"/>
      <c r="AS369" s="135" t="n"/>
      <c r="AT369" s="135" t="n"/>
      <c r="AU369" s="135" t="n"/>
      <c r="AV369" s="135" t="n"/>
      <c r="AW369" s="135" t="n"/>
      <c r="AX369" s="135" t="n"/>
      <c r="AY369" s="135" t="n"/>
      <c r="AZ369" s="135" t="n"/>
      <c r="BA369" s="135" t="n"/>
      <c r="BB369" s="135" t="n"/>
      <c r="BC369" s="135" t="n"/>
      <c r="BD369" s="135" t="n"/>
      <c r="BE369" s="135" t="n"/>
      <c r="BF369" s="135" t="n"/>
      <c r="BG369" s="135" t="n"/>
      <c r="BH369" s="135" t="n"/>
      <c r="BI369" s="135" t="n"/>
      <c r="BJ369" s="135" t="n"/>
      <c r="BK369" s="135" t="n"/>
      <c r="BL369" s="135" t="n"/>
      <c r="BM369" s="135" t="n"/>
      <c r="BN369" s="135" t="n"/>
      <c r="BO369" s="135" t="n"/>
      <c r="BP369" s="135" t="n"/>
      <c r="BQ369" s="135" t="n"/>
      <c r="BR369" s="135" t="n"/>
      <c r="BS369" s="135" t="n"/>
      <c r="BT369" s="135" t="n"/>
      <c r="BU369" s="135" t="n"/>
      <c r="BV369" s="135" t="n"/>
      <c r="BW369" s="135" t="n"/>
      <c r="BX369" s="135" t="n"/>
      <c r="BY369" s="135" t="n"/>
      <c r="BZ369" s="135" t="n"/>
      <c r="CA369" s="135" t="n"/>
      <c r="CB369" s="135" t="n"/>
      <c r="CC369" s="135" t="n"/>
      <c r="CD369" s="135" t="n"/>
      <c r="CE369" s="135" t="n"/>
      <c r="CF369" s="135" t="n"/>
      <c r="CG369" s="135" t="n"/>
      <c r="CH369" s="135" t="n"/>
      <c r="CI369" s="135" t="n"/>
      <c r="CJ369" s="135" t="n"/>
      <c r="CK369" s="135" t="n"/>
      <c r="CL369" s="135" t="n"/>
      <c r="CM369" s="135" t="n"/>
      <c r="CN369" s="135" t="n"/>
      <c r="CO369" s="135" t="n"/>
      <c r="CP369" s="135" t="n"/>
      <c r="CQ369" s="135" t="n"/>
      <c r="CR369" s="135" t="n"/>
      <c r="CU369" s="36" t="n"/>
      <c r="CV369" s="36" t="n"/>
      <c r="CW369" s="36" t="n"/>
      <c r="CX369" s="36" t="n"/>
      <c r="CY369" s="36" t="n"/>
      <c r="CZ369" s="36" t="n"/>
      <c r="DA369" s="36" t="n"/>
      <c r="DB369" s="36" t="n"/>
      <c r="DC369" s="36" t="n"/>
      <c r="DD369" s="36" t="n"/>
      <c r="DE369" s="36" t="n"/>
      <c r="DF369" s="36" t="n"/>
      <c r="DG369" s="36" t="n"/>
      <c r="DH369" s="36" t="n"/>
      <c r="DI369" s="36" t="n"/>
      <c r="DJ369" s="36" t="n"/>
      <c r="DK369" s="36" t="n"/>
      <c r="DL369" s="36" t="n"/>
      <c r="DM369" s="36" t="n"/>
      <c r="DN369" s="36" t="n"/>
      <c r="DO369" s="36" t="n"/>
      <c r="DP369" s="36" t="n"/>
      <c r="DQ369" s="36" t="n"/>
      <c r="DR369" s="36" t="n"/>
      <c r="DS369" s="36" t="n"/>
      <c r="DT369" s="36" t="n"/>
      <c r="DU369" s="36" t="n"/>
      <c r="DV369" s="36" t="n"/>
      <c r="DW369" s="36" t="n"/>
      <c r="DX369" s="36" t="n"/>
      <c r="DY369" s="36" t="n"/>
      <c r="DZ369" s="36" t="n"/>
      <c r="EA369" s="36" t="n"/>
      <c r="EB369" s="36" t="n"/>
      <c r="EC369" s="36" t="n"/>
      <c r="ED369" s="36" t="n"/>
      <c r="EE369" s="36" t="n"/>
      <c r="EF369" s="36" t="n"/>
      <c r="EG369" s="36" t="n"/>
      <c r="EH369" s="36" t="n"/>
      <c r="EI369" s="36" t="n"/>
      <c r="EJ369" s="36" t="n"/>
      <c r="EK369" s="36" t="n"/>
      <c r="EL369" s="36" t="n"/>
      <c r="EM369" s="36" t="n"/>
      <c r="EN369" s="36" t="n"/>
    </row>
    <row r="370">
      <c r="A370" s="36" t="n"/>
      <c r="B370" s="36" t="n"/>
      <c r="C370" s="144" t="n"/>
      <c r="D370" s="144" t="n"/>
      <c r="E370" s="135" t="n"/>
      <c r="F370" s="135" t="n"/>
      <c r="G370" s="135" t="n"/>
      <c r="H370" s="135" t="n"/>
      <c r="I370" s="135" t="n"/>
      <c r="J370" s="135" t="n"/>
      <c r="K370" s="135" t="n"/>
      <c r="L370" s="135" t="n"/>
      <c r="M370" s="135" t="n"/>
      <c r="N370" s="135" t="n"/>
      <c r="O370" s="135" t="n"/>
      <c r="P370" s="135" t="n"/>
      <c r="Q370" s="135" t="n"/>
      <c r="R370" s="135" t="n"/>
      <c r="S370" s="135" t="n"/>
      <c r="T370" s="135" t="n"/>
      <c r="U370" s="135" t="n"/>
      <c r="V370" s="135" t="n"/>
      <c r="W370" s="135" t="n"/>
      <c r="X370" s="135" t="n"/>
      <c r="Y370" s="135" t="n"/>
      <c r="Z370" s="135" t="n"/>
      <c r="AA370" s="135" t="n"/>
      <c r="AB370" s="135" t="n"/>
      <c r="AC370" s="135" t="n"/>
      <c r="AD370" s="135" t="n"/>
      <c r="AE370" s="135" t="n"/>
      <c r="AF370" s="135" t="n"/>
      <c r="AG370" s="135" t="n"/>
      <c r="AH370" s="135" t="n"/>
      <c r="AI370" s="135" t="n"/>
      <c r="AJ370" s="135" t="n"/>
      <c r="AK370" s="135" t="n"/>
      <c r="AL370" s="135" t="n"/>
      <c r="AM370" s="135" t="n"/>
      <c r="AN370" s="135" t="n"/>
      <c r="AO370" s="135" t="n"/>
      <c r="AP370" s="135" t="n"/>
      <c r="AQ370" s="135" t="n"/>
      <c r="AR370" s="135" t="n"/>
      <c r="AS370" s="135" t="n"/>
      <c r="AT370" s="135" t="n"/>
      <c r="AU370" s="135" t="n"/>
      <c r="AV370" s="135" t="n"/>
      <c r="AW370" s="135" t="n"/>
      <c r="AX370" s="135" t="n"/>
      <c r="AY370" s="135" t="n"/>
      <c r="AZ370" s="135" t="n"/>
      <c r="BA370" s="135" t="n"/>
      <c r="BB370" s="135" t="n"/>
      <c r="BC370" s="135" t="n"/>
      <c r="BD370" s="135" t="n"/>
      <c r="BE370" s="135" t="n"/>
      <c r="BF370" s="135" t="n"/>
      <c r="BG370" s="135" t="n"/>
      <c r="BH370" s="135" t="n"/>
      <c r="BI370" s="135" t="n"/>
      <c r="BJ370" s="135" t="n"/>
      <c r="BK370" s="135" t="n"/>
      <c r="BL370" s="135" t="n"/>
      <c r="BM370" s="135" t="n"/>
      <c r="BN370" s="135" t="n"/>
      <c r="BO370" s="135" t="n"/>
      <c r="BP370" s="135" t="n"/>
      <c r="BQ370" s="135" t="n"/>
      <c r="BR370" s="135" t="n"/>
      <c r="BS370" s="135" t="n"/>
      <c r="BT370" s="135" t="n"/>
      <c r="BU370" s="135" t="n"/>
      <c r="BV370" s="135" t="n"/>
      <c r="BW370" s="135" t="n"/>
      <c r="BX370" s="135" t="n"/>
      <c r="BY370" s="135" t="n"/>
      <c r="BZ370" s="135" t="n"/>
      <c r="CA370" s="135" t="n"/>
      <c r="CB370" s="135" t="n"/>
      <c r="CC370" s="135" t="n"/>
      <c r="CD370" s="135" t="n"/>
      <c r="CE370" s="135" t="n"/>
      <c r="CF370" s="135" t="n"/>
      <c r="CG370" s="135" t="n"/>
      <c r="CH370" s="135" t="n"/>
      <c r="CI370" s="135" t="n"/>
      <c r="CJ370" s="135" t="n"/>
      <c r="CK370" s="135" t="n"/>
      <c r="CL370" s="135" t="n"/>
      <c r="CM370" s="135" t="n"/>
      <c r="CN370" s="135" t="n"/>
      <c r="CO370" s="135" t="n"/>
      <c r="CP370" s="135" t="n"/>
      <c r="CQ370" s="135" t="n"/>
      <c r="CR370" s="135" t="n"/>
      <c r="CU370" s="36" t="n"/>
      <c r="CV370" s="36" t="n"/>
      <c r="CW370" s="36" t="n"/>
      <c r="CX370" s="36" t="n"/>
      <c r="CY370" s="36" t="n"/>
      <c r="CZ370" s="36" t="n"/>
      <c r="DA370" s="36" t="n"/>
      <c r="DB370" s="36" t="n"/>
      <c r="DC370" s="36" t="n"/>
      <c r="DD370" s="36" t="n"/>
      <c r="DE370" s="36" t="n"/>
      <c r="DF370" s="36" t="n"/>
      <c r="DG370" s="36" t="n"/>
      <c r="DH370" s="36" t="n"/>
      <c r="DI370" s="36" t="n"/>
      <c r="DJ370" s="36" t="n"/>
      <c r="DK370" s="36" t="n"/>
      <c r="DL370" s="36" t="n"/>
      <c r="DM370" s="36" t="n"/>
      <c r="DN370" s="36" t="n"/>
      <c r="DO370" s="36" t="n"/>
      <c r="DP370" s="36" t="n"/>
      <c r="DQ370" s="36" t="n"/>
      <c r="DR370" s="36" t="n"/>
      <c r="DS370" s="36" t="n"/>
      <c r="DT370" s="36" t="n"/>
      <c r="DU370" s="36" t="n"/>
      <c r="DV370" s="36" t="n"/>
      <c r="DW370" s="36" t="n"/>
      <c r="DX370" s="36" t="n"/>
      <c r="DY370" s="36" t="n"/>
      <c r="DZ370" s="36" t="n"/>
      <c r="EA370" s="36" t="n"/>
      <c r="EB370" s="36" t="n"/>
      <c r="EC370" s="36" t="n"/>
      <c r="ED370" s="36" t="n"/>
      <c r="EE370" s="36" t="n"/>
      <c r="EF370" s="36" t="n"/>
      <c r="EG370" s="36" t="n"/>
      <c r="EH370" s="36" t="n"/>
      <c r="EI370" s="36" t="n"/>
      <c r="EJ370" s="36" t="n"/>
      <c r="EK370" s="36" t="n"/>
      <c r="EL370" s="36" t="n"/>
      <c r="EM370" s="36" t="n"/>
      <c r="EN370" s="36" t="n"/>
    </row>
    <row r="371">
      <c r="A371" s="36" t="n"/>
      <c r="B371" s="36" t="n"/>
      <c r="C371" s="144" t="n"/>
      <c r="D371" s="144" t="n"/>
      <c r="E371" s="135" t="n"/>
      <c r="F371" s="135" t="n"/>
      <c r="G371" s="135" t="n"/>
      <c r="H371" s="135" t="n"/>
      <c r="I371" s="135" t="n"/>
      <c r="J371" s="135" t="n"/>
      <c r="K371" s="135" t="n"/>
      <c r="L371" s="135" t="n"/>
      <c r="M371" s="135" t="n"/>
      <c r="N371" s="135" t="n"/>
      <c r="O371" s="135" t="n"/>
      <c r="P371" s="135" t="n"/>
      <c r="Q371" s="135" t="n"/>
      <c r="R371" s="135" t="n"/>
      <c r="S371" s="135" t="n"/>
      <c r="T371" s="135" t="n"/>
      <c r="U371" s="135" t="n"/>
      <c r="V371" s="135" t="n"/>
      <c r="W371" s="135" t="n"/>
      <c r="X371" s="135" t="n"/>
      <c r="Y371" s="135" t="n"/>
      <c r="Z371" s="135" t="n"/>
      <c r="AA371" s="135" t="n"/>
      <c r="AB371" s="135" t="n"/>
      <c r="AC371" s="135" t="n"/>
      <c r="AD371" s="135" t="n"/>
      <c r="AE371" s="135" t="n"/>
      <c r="AF371" s="135" t="n"/>
      <c r="AG371" s="135" t="n"/>
      <c r="AH371" s="135" t="n"/>
      <c r="AI371" s="135" t="n"/>
      <c r="AJ371" s="135" t="n"/>
      <c r="AK371" s="135" t="n"/>
      <c r="AL371" s="135" t="n"/>
      <c r="AM371" s="135" t="n"/>
      <c r="AN371" s="135" t="n"/>
      <c r="AO371" s="135" t="n"/>
      <c r="AP371" s="135" t="n"/>
      <c r="AQ371" s="135" t="n"/>
      <c r="AR371" s="135" t="n"/>
      <c r="AS371" s="135" t="n"/>
      <c r="AT371" s="135" t="n"/>
      <c r="AU371" s="135" t="n"/>
      <c r="AV371" s="135" t="n"/>
      <c r="AW371" s="135" t="n"/>
      <c r="AX371" s="135" t="n"/>
      <c r="AY371" s="135" t="n"/>
      <c r="AZ371" s="135" t="n"/>
      <c r="BA371" s="135" t="n"/>
      <c r="BB371" s="135" t="n"/>
      <c r="BC371" s="135" t="n"/>
      <c r="BD371" s="135" t="n"/>
      <c r="BE371" s="135" t="n"/>
      <c r="BF371" s="135" t="n"/>
      <c r="BG371" s="135" t="n"/>
      <c r="BH371" s="135" t="n"/>
      <c r="BI371" s="135" t="n"/>
      <c r="BJ371" s="135" t="n"/>
      <c r="BK371" s="135" t="n"/>
      <c r="BL371" s="135" t="n"/>
      <c r="BM371" s="135" t="n"/>
      <c r="BN371" s="135" t="n"/>
      <c r="BO371" s="135" t="n"/>
      <c r="BP371" s="135" t="n"/>
      <c r="BQ371" s="135" t="n"/>
      <c r="BR371" s="135" t="n"/>
      <c r="BS371" s="135" t="n"/>
      <c r="BT371" s="135" t="n"/>
      <c r="BU371" s="135" t="n"/>
      <c r="BV371" s="135" t="n"/>
      <c r="BW371" s="135" t="n"/>
      <c r="BX371" s="135" t="n"/>
      <c r="BY371" s="135" t="n"/>
      <c r="BZ371" s="135" t="n"/>
      <c r="CA371" s="135" t="n"/>
      <c r="CB371" s="135" t="n"/>
      <c r="CC371" s="135" t="n"/>
      <c r="CD371" s="135" t="n"/>
      <c r="CE371" s="135" t="n"/>
      <c r="CF371" s="135" t="n"/>
      <c r="CG371" s="135" t="n"/>
      <c r="CH371" s="135" t="n"/>
      <c r="CI371" s="135" t="n"/>
      <c r="CJ371" s="135" t="n"/>
      <c r="CK371" s="135" t="n"/>
      <c r="CL371" s="135" t="n"/>
      <c r="CM371" s="135" t="n"/>
      <c r="CN371" s="135" t="n"/>
      <c r="CO371" s="135" t="n"/>
      <c r="CP371" s="135" t="n"/>
      <c r="CQ371" s="135" t="n"/>
      <c r="CR371" s="135" t="n"/>
      <c r="CU371" s="36" t="n"/>
      <c r="CV371" s="36" t="n"/>
      <c r="CW371" s="36" t="n"/>
      <c r="CX371" s="36" t="n"/>
      <c r="CY371" s="36" t="n"/>
      <c r="CZ371" s="36" t="n"/>
      <c r="DA371" s="36" t="n"/>
      <c r="DB371" s="36" t="n"/>
      <c r="DC371" s="36" t="n"/>
      <c r="DD371" s="36" t="n"/>
      <c r="DE371" s="36" t="n"/>
      <c r="DF371" s="36" t="n"/>
      <c r="DG371" s="36" t="n"/>
      <c r="DH371" s="36" t="n"/>
      <c r="DI371" s="36" t="n"/>
      <c r="DJ371" s="36" t="n"/>
      <c r="DK371" s="36" t="n"/>
      <c r="DL371" s="36" t="n"/>
      <c r="DM371" s="36" t="n"/>
      <c r="DN371" s="36" t="n"/>
      <c r="DO371" s="36" t="n"/>
      <c r="DP371" s="36" t="n"/>
      <c r="DQ371" s="36" t="n"/>
      <c r="DR371" s="36" t="n"/>
      <c r="DS371" s="36" t="n"/>
      <c r="DT371" s="36" t="n"/>
      <c r="DU371" s="36" t="n"/>
      <c r="DV371" s="36" t="n"/>
      <c r="DW371" s="36" t="n"/>
      <c r="DX371" s="36" t="n"/>
      <c r="DY371" s="36" t="n"/>
      <c r="DZ371" s="36" t="n"/>
      <c r="EA371" s="36" t="n"/>
      <c r="EB371" s="36" t="n"/>
      <c r="EC371" s="36" t="n"/>
      <c r="ED371" s="36" t="n"/>
      <c r="EE371" s="36" t="n"/>
      <c r="EF371" s="36" t="n"/>
      <c r="EG371" s="36" t="n"/>
      <c r="EH371" s="36" t="n"/>
      <c r="EI371" s="36" t="n"/>
      <c r="EJ371" s="36" t="n"/>
      <c r="EK371" s="36" t="n"/>
      <c r="EL371" s="36" t="n"/>
      <c r="EM371" s="36" t="n"/>
      <c r="EN371" s="36" t="n"/>
    </row>
    <row r="372">
      <c r="A372" s="36" t="n"/>
      <c r="B372" s="36" t="n"/>
      <c r="C372" s="144" t="n"/>
      <c r="D372" s="144" t="n"/>
      <c r="E372" s="135" t="n"/>
      <c r="F372" s="135" t="n"/>
      <c r="G372" s="135" t="n"/>
      <c r="H372" s="135" t="n"/>
      <c r="I372" s="135" t="n"/>
      <c r="J372" s="135" t="n"/>
      <c r="K372" s="135" t="n"/>
      <c r="L372" s="135" t="n"/>
      <c r="M372" s="135" t="n"/>
      <c r="N372" s="135" t="n"/>
      <c r="O372" s="135" t="n"/>
      <c r="P372" s="135" t="n"/>
      <c r="Q372" s="135" t="n"/>
      <c r="R372" s="135" t="n"/>
      <c r="S372" s="135" t="n"/>
      <c r="T372" s="135" t="n"/>
      <c r="U372" s="135" t="n"/>
      <c r="V372" s="135" t="n"/>
      <c r="W372" s="135" t="n"/>
      <c r="X372" s="135" t="n"/>
      <c r="Y372" s="135" t="n"/>
      <c r="Z372" s="135" t="n"/>
      <c r="AA372" s="135" t="n"/>
      <c r="AB372" s="135" t="n"/>
      <c r="AC372" s="135" t="n"/>
      <c r="AD372" s="135" t="n"/>
      <c r="AE372" s="135" t="n"/>
      <c r="AF372" s="135" t="n"/>
      <c r="AG372" s="135" t="n"/>
      <c r="AH372" s="135" t="n"/>
      <c r="AI372" s="135" t="n"/>
      <c r="AJ372" s="135" t="n"/>
      <c r="AK372" s="135" t="n"/>
      <c r="AL372" s="135" t="n"/>
      <c r="AM372" s="135" t="n"/>
      <c r="AN372" s="135" t="n"/>
      <c r="AO372" s="135" t="n"/>
      <c r="AP372" s="135" t="n"/>
      <c r="AQ372" s="135" t="n"/>
      <c r="AR372" s="135" t="n"/>
      <c r="AS372" s="135" t="n"/>
      <c r="AT372" s="135" t="n"/>
      <c r="AU372" s="135" t="n"/>
      <c r="AV372" s="135" t="n"/>
      <c r="AW372" s="135" t="n"/>
      <c r="AX372" s="135" t="n"/>
      <c r="AY372" s="135" t="n"/>
      <c r="AZ372" s="135" t="n"/>
      <c r="BA372" s="135" t="n"/>
      <c r="BB372" s="135" t="n"/>
      <c r="BC372" s="135" t="n"/>
      <c r="BD372" s="135" t="n"/>
      <c r="BE372" s="135" t="n"/>
      <c r="BF372" s="135" t="n"/>
      <c r="BG372" s="135" t="n"/>
      <c r="BH372" s="135" t="n"/>
      <c r="BI372" s="135" t="n"/>
      <c r="BJ372" s="135" t="n"/>
      <c r="BK372" s="135" t="n"/>
      <c r="BL372" s="135" t="n"/>
      <c r="BM372" s="135" t="n"/>
      <c r="BN372" s="135" t="n"/>
      <c r="BO372" s="135" t="n"/>
      <c r="BP372" s="135" t="n"/>
      <c r="BQ372" s="135" t="n"/>
      <c r="BR372" s="135" t="n"/>
      <c r="BS372" s="135" t="n"/>
      <c r="BT372" s="135" t="n"/>
      <c r="BU372" s="135" t="n"/>
      <c r="BV372" s="135" t="n"/>
      <c r="BW372" s="135" t="n"/>
      <c r="BX372" s="135" t="n"/>
      <c r="BY372" s="135" t="n"/>
      <c r="BZ372" s="135" t="n"/>
      <c r="CA372" s="135" t="n"/>
      <c r="CB372" s="135" t="n"/>
      <c r="CC372" s="135" t="n"/>
      <c r="CD372" s="135" t="n"/>
      <c r="CE372" s="135" t="n"/>
      <c r="CF372" s="135" t="n"/>
      <c r="CG372" s="135" t="n"/>
      <c r="CH372" s="135" t="n"/>
      <c r="CI372" s="135" t="n"/>
      <c r="CJ372" s="135" t="n"/>
      <c r="CK372" s="135" t="n"/>
      <c r="CL372" s="135" t="n"/>
      <c r="CM372" s="135" t="n"/>
      <c r="CN372" s="135" t="n"/>
      <c r="CO372" s="135" t="n"/>
      <c r="CP372" s="135" t="n"/>
      <c r="CQ372" s="135" t="n"/>
      <c r="CR372" s="135" t="n"/>
      <c r="CU372" s="36" t="n"/>
      <c r="CV372" s="36" t="n"/>
      <c r="CW372" s="36" t="n"/>
      <c r="CX372" s="36" t="n"/>
      <c r="CY372" s="36" t="n"/>
      <c r="CZ372" s="36" t="n"/>
      <c r="DA372" s="36" t="n"/>
      <c r="DB372" s="36" t="n"/>
      <c r="DC372" s="36" t="n"/>
      <c r="DD372" s="36" t="n"/>
      <c r="DE372" s="36" t="n"/>
      <c r="DF372" s="36" t="n"/>
      <c r="DG372" s="36" t="n"/>
      <c r="DH372" s="36" t="n"/>
      <c r="DI372" s="36" t="n"/>
      <c r="DJ372" s="36" t="n"/>
      <c r="DK372" s="36" t="n"/>
      <c r="DL372" s="36" t="n"/>
      <c r="DM372" s="36" t="n"/>
      <c r="DN372" s="36" t="n"/>
      <c r="DO372" s="36" t="n"/>
      <c r="DP372" s="36" t="n"/>
      <c r="DQ372" s="36" t="n"/>
      <c r="DR372" s="36" t="n"/>
      <c r="DS372" s="36" t="n"/>
      <c r="DT372" s="36" t="n"/>
      <c r="DU372" s="36" t="n"/>
      <c r="DV372" s="36" t="n"/>
      <c r="DW372" s="36" t="n"/>
      <c r="DX372" s="36" t="n"/>
      <c r="DY372" s="36" t="n"/>
      <c r="DZ372" s="36" t="n"/>
      <c r="EA372" s="36" t="n"/>
      <c r="EB372" s="36" t="n"/>
      <c r="EC372" s="36" t="n"/>
      <c r="ED372" s="36" t="n"/>
      <c r="EE372" s="36" t="n"/>
      <c r="EF372" s="36" t="n"/>
      <c r="EG372" s="36" t="n"/>
      <c r="EH372" s="36" t="n"/>
      <c r="EI372" s="36" t="n"/>
      <c r="EJ372" s="36" t="n"/>
      <c r="EK372" s="36" t="n"/>
      <c r="EL372" s="36" t="n"/>
      <c r="EM372" s="36" t="n"/>
      <c r="EN372" s="36" t="n"/>
    </row>
    <row r="373">
      <c r="A373" s="36" t="n"/>
      <c r="B373" s="36" t="n"/>
      <c r="C373" s="144" t="n"/>
      <c r="D373" s="144" t="n"/>
      <c r="E373" s="135" t="n"/>
      <c r="F373" s="135" t="n"/>
      <c r="G373" s="135" t="n"/>
      <c r="H373" s="135" t="n"/>
      <c r="I373" s="135" t="n"/>
      <c r="J373" s="135" t="n"/>
      <c r="K373" s="135" t="n"/>
      <c r="L373" s="135" t="n"/>
      <c r="M373" s="135" t="n"/>
      <c r="N373" s="135" t="n"/>
      <c r="O373" s="135" t="n"/>
      <c r="P373" s="135" t="n"/>
      <c r="Q373" s="135" t="n"/>
      <c r="R373" s="135" t="n"/>
      <c r="S373" s="135" t="n"/>
      <c r="T373" s="135" t="n"/>
      <c r="U373" s="135" t="n"/>
      <c r="V373" s="135" t="n"/>
      <c r="W373" s="135" t="n"/>
      <c r="X373" s="135" t="n"/>
      <c r="Y373" s="135" t="n"/>
      <c r="Z373" s="135" t="n"/>
      <c r="AA373" s="135" t="n"/>
      <c r="AB373" s="135" t="n"/>
      <c r="AC373" s="135" t="n"/>
      <c r="AD373" s="135" t="n"/>
      <c r="AE373" s="135" t="n"/>
      <c r="AF373" s="135" t="n"/>
      <c r="AG373" s="135" t="n"/>
      <c r="AH373" s="135" t="n"/>
      <c r="AI373" s="135" t="n"/>
      <c r="AJ373" s="135" t="n"/>
      <c r="AK373" s="135" t="n"/>
      <c r="AL373" s="135" t="n"/>
      <c r="AM373" s="135" t="n"/>
      <c r="AN373" s="135" t="n"/>
      <c r="AO373" s="135" t="n"/>
      <c r="AP373" s="135" t="n"/>
      <c r="AQ373" s="135" t="n"/>
      <c r="AR373" s="135" t="n"/>
      <c r="AS373" s="135" t="n"/>
      <c r="AT373" s="135" t="n"/>
      <c r="AU373" s="135" t="n"/>
      <c r="AV373" s="135" t="n"/>
      <c r="AW373" s="135" t="n"/>
      <c r="AX373" s="135" t="n"/>
      <c r="AY373" s="135" t="n"/>
      <c r="AZ373" s="135" t="n"/>
      <c r="BA373" s="135" t="n"/>
      <c r="BB373" s="135" t="n"/>
      <c r="BC373" s="135" t="n"/>
      <c r="BD373" s="135" t="n"/>
      <c r="BE373" s="135" t="n"/>
      <c r="BF373" s="135" t="n"/>
      <c r="BG373" s="135" t="n"/>
      <c r="BH373" s="135" t="n"/>
      <c r="BI373" s="135" t="n"/>
      <c r="BJ373" s="135" t="n"/>
      <c r="BK373" s="135" t="n"/>
      <c r="BL373" s="135" t="n"/>
      <c r="BM373" s="135" t="n"/>
      <c r="BN373" s="135" t="n"/>
      <c r="BO373" s="135" t="n"/>
      <c r="BP373" s="135" t="n"/>
      <c r="BQ373" s="135" t="n"/>
      <c r="BR373" s="135" t="n"/>
      <c r="BS373" s="135" t="n"/>
      <c r="BT373" s="135" t="n"/>
      <c r="BU373" s="135" t="n"/>
      <c r="BV373" s="135" t="n"/>
      <c r="BW373" s="135" t="n"/>
      <c r="BX373" s="135" t="n"/>
      <c r="BY373" s="135" t="n"/>
      <c r="BZ373" s="135" t="n"/>
      <c r="CA373" s="135" t="n"/>
      <c r="CB373" s="135" t="n"/>
      <c r="CC373" s="135" t="n"/>
      <c r="CD373" s="135" t="n"/>
      <c r="CE373" s="135" t="n"/>
      <c r="CF373" s="135" t="n"/>
      <c r="CG373" s="135" t="n"/>
      <c r="CH373" s="135" t="n"/>
      <c r="CI373" s="135" t="n"/>
      <c r="CJ373" s="135" t="n"/>
      <c r="CK373" s="135" t="n"/>
      <c r="CL373" s="135" t="n"/>
      <c r="CM373" s="135" t="n"/>
      <c r="CN373" s="135" t="n"/>
      <c r="CO373" s="135" t="n"/>
      <c r="CP373" s="135" t="n"/>
      <c r="CQ373" s="135" t="n"/>
      <c r="CR373" s="135" t="n"/>
      <c r="CU373" s="36" t="n"/>
      <c r="CV373" s="36" t="n"/>
      <c r="CW373" s="36" t="n"/>
      <c r="CX373" s="36" t="n"/>
      <c r="CY373" s="36" t="n"/>
      <c r="CZ373" s="36" t="n"/>
      <c r="DA373" s="36" t="n"/>
      <c r="DB373" s="36" t="n"/>
      <c r="DC373" s="36" t="n"/>
      <c r="DD373" s="36" t="n"/>
      <c r="DE373" s="36" t="n"/>
      <c r="DF373" s="36" t="n"/>
      <c r="DG373" s="36" t="n"/>
      <c r="DH373" s="36" t="n"/>
      <c r="DI373" s="36" t="n"/>
      <c r="DJ373" s="36" t="n"/>
      <c r="DK373" s="36" t="n"/>
      <c r="DL373" s="36" t="n"/>
      <c r="DM373" s="36" t="n"/>
      <c r="DN373" s="36" t="n"/>
      <c r="DO373" s="36" t="n"/>
      <c r="DP373" s="36" t="n"/>
      <c r="DQ373" s="36" t="n"/>
      <c r="DR373" s="36" t="n"/>
      <c r="DS373" s="36" t="n"/>
      <c r="DT373" s="36" t="n"/>
      <c r="DU373" s="36" t="n"/>
      <c r="DV373" s="36" t="n"/>
      <c r="DW373" s="36" t="n"/>
      <c r="DX373" s="36" t="n"/>
      <c r="DY373" s="36" t="n"/>
      <c r="DZ373" s="36" t="n"/>
      <c r="EA373" s="36" t="n"/>
      <c r="EB373" s="36" t="n"/>
      <c r="EC373" s="36" t="n"/>
      <c r="ED373" s="36" t="n"/>
      <c r="EE373" s="36" t="n"/>
      <c r="EF373" s="36" t="n"/>
      <c r="EG373" s="36" t="n"/>
      <c r="EH373" s="36" t="n"/>
      <c r="EI373" s="36" t="n"/>
      <c r="EJ373" s="36" t="n"/>
      <c r="EK373" s="36" t="n"/>
      <c r="EL373" s="36" t="n"/>
      <c r="EM373" s="36" t="n"/>
      <c r="EN373" s="36" t="n"/>
    </row>
    <row r="374">
      <c r="A374" s="36" t="n"/>
      <c r="B374" s="36" t="n"/>
      <c r="C374" s="144" t="n"/>
      <c r="D374" s="144" t="n"/>
      <c r="E374" s="135" t="n"/>
      <c r="F374" s="135" t="n"/>
      <c r="G374" s="135" t="n"/>
      <c r="H374" s="135" t="n"/>
      <c r="I374" s="135" t="n"/>
      <c r="J374" s="135" t="n"/>
      <c r="K374" s="135" t="n"/>
      <c r="L374" s="135" t="n"/>
      <c r="M374" s="135" t="n"/>
      <c r="N374" s="135" t="n"/>
      <c r="O374" s="135" t="n"/>
      <c r="P374" s="135" t="n"/>
      <c r="Q374" s="135" t="n"/>
      <c r="R374" s="135" t="n"/>
      <c r="S374" s="135" t="n"/>
      <c r="T374" s="135" t="n"/>
      <c r="U374" s="135" t="n"/>
      <c r="V374" s="135" t="n"/>
      <c r="W374" s="135" t="n"/>
      <c r="X374" s="135" t="n"/>
      <c r="Y374" s="135" t="n"/>
      <c r="Z374" s="135" t="n"/>
      <c r="AA374" s="135" t="n"/>
      <c r="AB374" s="135" t="n"/>
      <c r="AC374" s="135" t="n"/>
      <c r="AD374" s="135" t="n"/>
      <c r="AE374" s="135" t="n"/>
      <c r="AF374" s="135" t="n"/>
      <c r="AG374" s="135" t="n"/>
      <c r="AH374" s="135" t="n"/>
      <c r="AI374" s="135" t="n"/>
      <c r="AJ374" s="135" t="n"/>
      <c r="AK374" s="135" t="n"/>
      <c r="AL374" s="135" t="n"/>
      <c r="AM374" s="135" t="n"/>
      <c r="AN374" s="135" t="n"/>
      <c r="AO374" s="135" t="n"/>
      <c r="AP374" s="135" t="n"/>
      <c r="AQ374" s="135" t="n"/>
      <c r="AR374" s="135" t="n"/>
      <c r="AS374" s="135" t="n"/>
      <c r="AT374" s="135" t="n"/>
      <c r="AU374" s="135" t="n"/>
      <c r="AV374" s="135" t="n"/>
      <c r="AW374" s="135" t="n"/>
      <c r="AX374" s="135" t="n"/>
      <c r="AY374" s="135" t="n"/>
      <c r="AZ374" s="135" t="n"/>
      <c r="BA374" s="135" t="n"/>
      <c r="BB374" s="135" t="n"/>
      <c r="BC374" s="135" t="n"/>
      <c r="BD374" s="135" t="n"/>
      <c r="BE374" s="135" t="n"/>
      <c r="BF374" s="135" t="n"/>
      <c r="BG374" s="135" t="n"/>
      <c r="BH374" s="135" t="n"/>
      <c r="BI374" s="135" t="n"/>
      <c r="BJ374" s="135" t="n"/>
      <c r="BK374" s="135" t="n"/>
      <c r="BL374" s="135" t="n"/>
      <c r="BM374" s="135" t="n"/>
      <c r="BN374" s="135" t="n"/>
      <c r="BO374" s="135" t="n"/>
      <c r="BP374" s="135" t="n"/>
      <c r="BQ374" s="135" t="n"/>
      <c r="BR374" s="135" t="n"/>
      <c r="BS374" s="135" t="n"/>
      <c r="BT374" s="135" t="n"/>
      <c r="BU374" s="135" t="n"/>
      <c r="BV374" s="135" t="n"/>
      <c r="BW374" s="135" t="n"/>
      <c r="BX374" s="135" t="n"/>
      <c r="BY374" s="135" t="n"/>
      <c r="BZ374" s="135" t="n"/>
      <c r="CA374" s="135" t="n"/>
      <c r="CB374" s="135" t="n"/>
      <c r="CC374" s="135" t="n"/>
      <c r="CD374" s="135" t="n"/>
      <c r="CE374" s="135" t="n"/>
      <c r="CF374" s="135" t="n"/>
      <c r="CG374" s="135" t="n"/>
      <c r="CH374" s="135" t="n"/>
      <c r="CI374" s="135" t="n"/>
      <c r="CJ374" s="135" t="n"/>
      <c r="CK374" s="135" t="n"/>
      <c r="CL374" s="135" t="n"/>
      <c r="CM374" s="135" t="n"/>
      <c r="CN374" s="135" t="n"/>
      <c r="CO374" s="135" t="n"/>
      <c r="CP374" s="135" t="n"/>
      <c r="CQ374" s="135" t="n"/>
      <c r="CR374" s="135" t="n"/>
      <c r="CU374" s="36" t="n"/>
      <c r="CV374" s="36" t="n"/>
      <c r="CW374" s="36" t="n"/>
      <c r="CX374" s="36" t="n"/>
      <c r="CY374" s="36" t="n"/>
      <c r="CZ374" s="36" t="n"/>
      <c r="DA374" s="36" t="n"/>
      <c r="DB374" s="36" t="n"/>
      <c r="DC374" s="36" t="n"/>
      <c r="DD374" s="36" t="n"/>
      <c r="DE374" s="36" t="n"/>
      <c r="DF374" s="36" t="n"/>
      <c r="DG374" s="36" t="n"/>
      <c r="DH374" s="36" t="n"/>
      <c r="DI374" s="36" t="n"/>
      <c r="DJ374" s="36" t="n"/>
      <c r="DK374" s="36" t="n"/>
      <c r="DL374" s="36" t="n"/>
      <c r="DM374" s="36" t="n"/>
      <c r="DN374" s="36" t="n"/>
      <c r="DO374" s="36" t="n"/>
      <c r="DP374" s="36" t="n"/>
      <c r="DQ374" s="36" t="n"/>
      <c r="DR374" s="36" t="n"/>
      <c r="DS374" s="36" t="n"/>
      <c r="DT374" s="36" t="n"/>
      <c r="DU374" s="36" t="n"/>
      <c r="DV374" s="36" t="n"/>
      <c r="DW374" s="36" t="n"/>
      <c r="DX374" s="36" t="n"/>
      <c r="DY374" s="36" t="n"/>
      <c r="DZ374" s="36" t="n"/>
      <c r="EA374" s="36" t="n"/>
      <c r="EB374" s="36" t="n"/>
      <c r="EC374" s="36" t="n"/>
      <c r="ED374" s="36" t="n"/>
      <c r="EE374" s="36" t="n"/>
      <c r="EF374" s="36" t="n"/>
      <c r="EG374" s="36" t="n"/>
      <c r="EH374" s="36" t="n"/>
      <c r="EI374" s="36" t="n"/>
      <c r="EJ374" s="36" t="n"/>
      <c r="EK374" s="36" t="n"/>
      <c r="EL374" s="36" t="n"/>
      <c r="EM374" s="36" t="n"/>
      <c r="EN374" s="36" t="n"/>
    </row>
    <row r="375">
      <c r="A375" s="36" t="n"/>
      <c r="B375" s="36" t="n"/>
      <c r="C375" s="144" t="n"/>
      <c r="D375" s="144" t="n"/>
      <c r="E375" s="135" t="n"/>
      <c r="F375" s="135" t="n"/>
      <c r="G375" s="135" t="n"/>
      <c r="H375" s="135" t="n"/>
      <c r="I375" s="135" t="n"/>
      <c r="J375" s="135" t="n"/>
      <c r="K375" s="135" t="n"/>
      <c r="L375" s="135" t="n"/>
      <c r="M375" s="135" t="n"/>
      <c r="N375" s="135" t="n"/>
      <c r="O375" s="135" t="n"/>
      <c r="P375" s="135" t="n"/>
      <c r="Q375" s="135" t="n"/>
      <c r="R375" s="135" t="n"/>
      <c r="S375" s="135" t="n"/>
      <c r="T375" s="135" t="n"/>
      <c r="U375" s="135" t="n"/>
      <c r="V375" s="135" t="n"/>
      <c r="W375" s="135" t="n"/>
      <c r="X375" s="135" t="n"/>
      <c r="Y375" s="135" t="n"/>
      <c r="Z375" s="135" t="n"/>
      <c r="AA375" s="135" t="n"/>
      <c r="AB375" s="135" t="n"/>
      <c r="AC375" s="135" t="n"/>
      <c r="AD375" s="135" t="n"/>
      <c r="AE375" s="135" t="n"/>
      <c r="AF375" s="135" t="n"/>
      <c r="AG375" s="135" t="n"/>
      <c r="AH375" s="135" t="n"/>
      <c r="AI375" s="135" t="n"/>
      <c r="AJ375" s="135" t="n"/>
      <c r="AK375" s="135" t="n"/>
      <c r="AL375" s="135" t="n"/>
      <c r="AM375" s="135" t="n"/>
      <c r="AN375" s="135" t="n"/>
      <c r="AO375" s="135" t="n"/>
      <c r="AP375" s="135" t="n"/>
      <c r="AQ375" s="135" t="n"/>
      <c r="AR375" s="135" t="n"/>
      <c r="AS375" s="135" t="n"/>
      <c r="AT375" s="135" t="n"/>
      <c r="AU375" s="135" t="n"/>
      <c r="AV375" s="135" t="n"/>
      <c r="AW375" s="135" t="n"/>
      <c r="AX375" s="135" t="n"/>
      <c r="AY375" s="135" t="n"/>
      <c r="AZ375" s="135" t="n"/>
      <c r="BA375" s="135" t="n"/>
      <c r="BB375" s="135" t="n"/>
      <c r="BC375" s="135" t="n"/>
      <c r="BD375" s="135" t="n"/>
      <c r="BE375" s="135" t="n"/>
      <c r="BF375" s="135" t="n"/>
      <c r="BG375" s="135" t="n"/>
      <c r="BH375" s="135" t="n"/>
      <c r="BI375" s="135" t="n"/>
      <c r="BJ375" s="135" t="n"/>
      <c r="BK375" s="135" t="n"/>
      <c r="BL375" s="135" t="n"/>
      <c r="BM375" s="135" t="n"/>
      <c r="BN375" s="135" t="n"/>
      <c r="BO375" s="135" t="n"/>
      <c r="BP375" s="135" t="n"/>
      <c r="BQ375" s="135" t="n"/>
      <c r="BR375" s="135" t="n"/>
      <c r="BS375" s="135" t="n"/>
      <c r="BT375" s="135" t="n"/>
      <c r="BU375" s="135" t="n"/>
      <c r="BV375" s="135" t="n"/>
      <c r="BW375" s="135" t="n"/>
      <c r="BX375" s="135" t="n"/>
      <c r="BY375" s="135" t="n"/>
      <c r="BZ375" s="135" t="n"/>
      <c r="CA375" s="135" t="n"/>
      <c r="CB375" s="135" t="n"/>
      <c r="CC375" s="135" t="n"/>
      <c r="CD375" s="135" t="n"/>
      <c r="CE375" s="135" t="n"/>
      <c r="CF375" s="135" t="n"/>
      <c r="CG375" s="135" t="n"/>
      <c r="CH375" s="135" t="n"/>
      <c r="CI375" s="135" t="n"/>
      <c r="CJ375" s="135" t="n"/>
      <c r="CK375" s="135" t="n"/>
      <c r="CL375" s="135" t="n"/>
      <c r="CM375" s="135" t="n"/>
      <c r="CN375" s="135" t="n"/>
      <c r="CO375" s="135" t="n"/>
      <c r="CP375" s="135" t="n"/>
      <c r="CQ375" s="135" t="n"/>
      <c r="CR375" s="135" t="n"/>
      <c r="CU375" s="36" t="n"/>
      <c r="CV375" s="36" t="n"/>
      <c r="CW375" s="36" t="n"/>
      <c r="CX375" s="36" t="n"/>
      <c r="CY375" s="36" t="n"/>
      <c r="CZ375" s="36" t="n"/>
      <c r="DA375" s="36" t="n"/>
      <c r="DB375" s="36" t="n"/>
      <c r="DC375" s="36" t="n"/>
      <c r="DD375" s="36" t="n"/>
      <c r="DE375" s="36" t="n"/>
      <c r="DF375" s="36" t="n"/>
      <c r="DG375" s="36" t="n"/>
      <c r="DH375" s="36" t="n"/>
      <c r="DI375" s="36" t="n"/>
      <c r="DJ375" s="36" t="n"/>
      <c r="DK375" s="36" t="n"/>
      <c r="DL375" s="36" t="n"/>
      <c r="DM375" s="36" t="n"/>
      <c r="DN375" s="36" t="n"/>
      <c r="DO375" s="36" t="n"/>
      <c r="DP375" s="36" t="n"/>
      <c r="DQ375" s="36" t="n"/>
      <c r="DR375" s="36" t="n"/>
      <c r="DS375" s="36" t="n"/>
      <c r="DT375" s="36" t="n"/>
      <c r="DU375" s="36" t="n"/>
      <c r="DV375" s="36" t="n"/>
      <c r="DW375" s="36" t="n"/>
      <c r="DX375" s="36" t="n"/>
      <c r="DY375" s="36" t="n"/>
      <c r="DZ375" s="36" t="n"/>
      <c r="EA375" s="36" t="n"/>
      <c r="EB375" s="36" t="n"/>
      <c r="EC375" s="36" t="n"/>
      <c r="ED375" s="36" t="n"/>
      <c r="EE375" s="36" t="n"/>
      <c r="EF375" s="36" t="n"/>
      <c r="EG375" s="36" t="n"/>
      <c r="EH375" s="36" t="n"/>
      <c r="EI375" s="36" t="n"/>
      <c r="EJ375" s="36" t="n"/>
      <c r="EK375" s="36" t="n"/>
      <c r="EL375" s="36" t="n"/>
      <c r="EM375" s="36" t="n"/>
      <c r="EN375" s="36" t="n"/>
    </row>
    <row r="376">
      <c r="A376" s="36" t="n"/>
      <c r="B376" s="36" t="n"/>
      <c r="C376" s="144" t="n"/>
      <c r="D376" s="144" t="n"/>
      <c r="E376" s="135" t="n"/>
      <c r="F376" s="135" t="n"/>
      <c r="G376" s="135" t="n"/>
      <c r="H376" s="135" t="n"/>
      <c r="I376" s="135" t="n"/>
      <c r="J376" s="135" t="n"/>
      <c r="K376" s="135" t="n"/>
      <c r="L376" s="135" t="n"/>
      <c r="M376" s="135" t="n"/>
      <c r="N376" s="135" t="n"/>
      <c r="O376" s="135" t="n"/>
      <c r="P376" s="135" t="n"/>
      <c r="Q376" s="135" t="n"/>
      <c r="R376" s="135" t="n"/>
      <c r="S376" s="135" t="n"/>
      <c r="T376" s="135" t="n"/>
      <c r="U376" s="135" t="n"/>
      <c r="V376" s="135" t="n"/>
      <c r="W376" s="135" t="n"/>
      <c r="X376" s="135" t="n"/>
      <c r="Y376" s="135" t="n"/>
      <c r="Z376" s="135" t="n"/>
      <c r="AA376" s="135" t="n"/>
      <c r="AB376" s="135" t="n"/>
      <c r="AC376" s="135" t="n"/>
      <c r="AD376" s="135" t="n"/>
      <c r="AE376" s="135" t="n"/>
      <c r="AF376" s="135" t="n"/>
      <c r="AG376" s="135" t="n"/>
      <c r="AH376" s="135" t="n"/>
      <c r="AI376" s="135" t="n"/>
      <c r="AJ376" s="135" t="n"/>
      <c r="AK376" s="135" t="n"/>
      <c r="AL376" s="135" t="n"/>
      <c r="AM376" s="135" t="n"/>
      <c r="AN376" s="135" t="n"/>
      <c r="AO376" s="135" t="n"/>
      <c r="AP376" s="135" t="n"/>
      <c r="AQ376" s="135" t="n"/>
      <c r="AR376" s="135" t="n"/>
      <c r="AS376" s="135" t="n"/>
      <c r="AT376" s="135" t="n"/>
      <c r="AU376" s="135" t="n"/>
      <c r="AV376" s="135" t="n"/>
      <c r="AW376" s="135" t="n"/>
      <c r="AX376" s="135" t="n"/>
      <c r="AY376" s="135" t="n"/>
      <c r="AZ376" s="135" t="n"/>
      <c r="BA376" s="135" t="n"/>
      <c r="BB376" s="135" t="n"/>
      <c r="BC376" s="135" t="n"/>
      <c r="BD376" s="135" t="n"/>
      <c r="BE376" s="135" t="n"/>
      <c r="BF376" s="135" t="n"/>
      <c r="BG376" s="135" t="n"/>
      <c r="BH376" s="135" t="n"/>
      <c r="BI376" s="135" t="n"/>
      <c r="BJ376" s="135" t="n"/>
      <c r="BK376" s="135" t="n"/>
      <c r="BL376" s="135" t="n"/>
      <c r="BM376" s="135" t="n"/>
      <c r="BN376" s="135" t="n"/>
      <c r="BO376" s="135" t="n"/>
      <c r="BP376" s="135" t="n"/>
      <c r="BQ376" s="135" t="n"/>
      <c r="BR376" s="135" t="n"/>
      <c r="BS376" s="135" t="n"/>
      <c r="BT376" s="135" t="n"/>
      <c r="BU376" s="135" t="n"/>
      <c r="BV376" s="135" t="n"/>
      <c r="BW376" s="135" t="n"/>
      <c r="BX376" s="135" t="n"/>
      <c r="BY376" s="135" t="n"/>
      <c r="BZ376" s="135" t="n"/>
      <c r="CA376" s="135" t="n"/>
      <c r="CB376" s="135" t="n"/>
      <c r="CC376" s="135" t="n"/>
      <c r="CD376" s="135" t="n"/>
      <c r="CE376" s="135" t="n"/>
      <c r="CF376" s="135" t="n"/>
      <c r="CG376" s="135" t="n"/>
      <c r="CH376" s="135" t="n"/>
      <c r="CI376" s="135" t="n"/>
      <c r="CJ376" s="135" t="n"/>
      <c r="CK376" s="135" t="n"/>
      <c r="CL376" s="135" t="n"/>
      <c r="CM376" s="135" t="n"/>
      <c r="CN376" s="135" t="n"/>
      <c r="CO376" s="135" t="n"/>
      <c r="CP376" s="135" t="n"/>
      <c r="CQ376" s="135" t="n"/>
      <c r="CR376" s="135" t="n"/>
      <c r="CU376" s="36" t="n"/>
      <c r="CV376" s="36" t="n"/>
      <c r="CW376" s="36" t="n"/>
      <c r="CX376" s="36" t="n"/>
      <c r="CY376" s="36" t="n"/>
      <c r="CZ376" s="36" t="n"/>
      <c r="DA376" s="36" t="n"/>
      <c r="DB376" s="36" t="n"/>
      <c r="DC376" s="36" t="n"/>
      <c r="DD376" s="36" t="n"/>
      <c r="DE376" s="36" t="n"/>
      <c r="DF376" s="36" t="n"/>
      <c r="DG376" s="36" t="n"/>
      <c r="DH376" s="36" t="n"/>
      <c r="DI376" s="36" t="n"/>
      <c r="DJ376" s="36" t="n"/>
      <c r="DK376" s="36" t="n"/>
      <c r="DL376" s="36" t="n"/>
      <c r="DM376" s="36" t="n"/>
      <c r="DN376" s="36" t="n"/>
      <c r="DO376" s="36" t="n"/>
      <c r="DP376" s="36" t="n"/>
      <c r="DQ376" s="36" t="n"/>
      <c r="DR376" s="36" t="n"/>
      <c r="DS376" s="36" t="n"/>
      <c r="DT376" s="36" t="n"/>
      <c r="DU376" s="36" t="n"/>
      <c r="DV376" s="36" t="n"/>
      <c r="DW376" s="36" t="n"/>
      <c r="DX376" s="36" t="n"/>
      <c r="DY376" s="36" t="n"/>
      <c r="DZ376" s="36" t="n"/>
      <c r="EA376" s="36" t="n"/>
      <c r="EB376" s="36" t="n"/>
      <c r="EC376" s="36" t="n"/>
      <c r="ED376" s="36" t="n"/>
      <c r="EE376" s="36" t="n"/>
      <c r="EF376" s="36" t="n"/>
      <c r="EG376" s="36" t="n"/>
      <c r="EH376" s="36" t="n"/>
      <c r="EI376" s="36" t="n"/>
      <c r="EJ376" s="36" t="n"/>
      <c r="EK376" s="36" t="n"/>
      <c r="EL376" s="36" t="n"/>
      <c r="EM376" s="36" t="n"/>
      <c r="EN376" s="36" t="n"/>
    </row>
    <row r="377">
      <c r="A377" s="36" t="n"/>
      <c r="B377" s="36" t="n"/>
      <c r="C377" s="144" t="n"/>
      <c r="D377" s="144" t="n"/>
      <c r="E377" s="135" t="n"/>
      <c r="F377" s="135" t="n"/>
      <c r="G377" s="135" t="n"/>
      <c r="H377" s="135" t="n"/>
      <c r="I377" s="135" t="n"/>
      <c r="J377" s="135" t="n"/>
      <c r="K377" s="135" t="n"/>
      <c r="L377" s="135" t="n"/>
      <c r="M377" s="135" t="n"/>
      <c r="N377" s="135" t="n"/>
      <c r="O377" s="135" t="n"/>
      <c r="P377" s="135" t="n"/>
      <c r="Q377" s="135" t="n"/>
      <c r="R377" s="135" t="n"/>
      <c r="S377" s="135" t="n"/>
      <c r="T377" s="135" t="n"/>
      <c r="U377" s="135" t="n"/>
      <c r="V377" s="135" t="n"/>
      <c r="W377" s="135" t="n"/>
      <c r="X377" s="135" t="n"/>
      <c r="Y377" s="135" t="n"/>
      <c r="Z377" s="135" t="n"/>
      <c r="AA377" s="135" t="n"/>
      <c r="AB377" s="135" t="n"/>
      <c r="AC377" s="135" t="n"/>
      <c r="AD377" s="135" t="n"/>
      <c r="AE377" s="135" t="n"/>
      <c r="AF377" s="135" t="n"/>
      <c r="AG377" s="135" t="n"/>
      <c r="AH377" s="135" t="n"/>
      <c r="AI377" s="135" t="n"/>
      <c r="AJ377" s="135" t="n"/>
      <c r="AK377" s="135" t="n"/>
      <c r="AL377" s="135" t="n"/>
      <c r="AM377" s="135" t="n"/>
      <c r="AN377" s="135" t="n"/>
      <c r="AO377" s="135" t="n"/>
      <c r="AP377" s="135" t="n"/>
      <c r="AQ377" s="135" t="n"/>
      <c r="AR377" s="135" t="n"/>
      <c r="AS377" s="135" t="n"/>
      <c r="AT377" s="135" t="n"/>
      <c r="AU377" s="135" t="n"/>
      <c r="AV377" s="135" t="n"/>
      <c r="AW377" s="135" t="n"/>
      <c r="AX377" s="135" t="n"/>
      <c r="AY377" s="135" t="n"/>
      <c r="AZ377" s="135" t="n"/>
      <c r="BA377" s="135" t="n"/>
      <c r="BB377" s="135" t="n"/>
      <c r="BC377" s="135" t="n"/>
      <c r="BD377" s="135" t="n"/>
      <c r="BE377" s="135" t="n"/>
      <c r="BF377" s="135" t="n"/>
      <c r="BG377" s="135" t="n"/>
      <c r="BH377" s="135" t="n"/>
      <c r="BI377" s="135" t="n"/>
      <c r="BJ377" s="135" t="n"/>
      <c r="BK377" s="135" t="n"/>
      <c r="BL377" s="135" t="n"/>
      <c r="BM377" s="135" t="n"/>
      <c r="BN377" s="135" t="n"/>
      <c r="BO377" s="135" t="n"/>
      <c r="BP377" s="135" t="n"/>
      <c r="BQ377" s="135" t="n"/>
      <c r="BR377" s="135" t="n"/>
      <c r="BS377" s="135" t="n"/>
      <c r="BT377" s="135" t="n"/>
      <c r="BU377" s="135" t="n"/>
      <c r="BV377" s="135" t="n"/>
      <c r="BW377" s="135" t="n"/>
      <c r="BX377" s="135" t="n"/>
      <c r="BY377" s="135" t="n"/>
      <c r="BZ377" s="135" t="n"/>
      <c r="CA377" s="135" t="n"/>
      <c r="CB377" s="135" t="n"/>
      <c r="CC377" s="135" t="n"/>
      <c r="CD377" s="135" t="n"/>
      <c r="CE377" s="135" t="n"/>
      <c r="CF377" s="135" t="n"/>
      <c r="CG377" s="135" t="n"/>
      <c r="CH377" s="135" t="n"/>
      <c r="CI377" s="135" t="n"/>
      <c r="CJ377" s="135" t="n"/>
      <c r="CK377" s="135" t="n"/>
      <c r="CL377" s="135" t="n"/>
      <c r="CM377" s="135" t="n"/>
      <c r="CN377" s="135" t="n"/>
      <c r="CO377" s="135" t="n"/>
      <c r="CP377" s="135" t="n"/>
      <c r="CQ377" s="135" t="n"/>
      <c r="CR377" s="135" t="n"/>
      <c r="CU377" s="36" t="n"/>
      <c r="CV377" s="36" t="n"/>
      <c r="CW377" s="36" t="n"/>
      <c r="CX377" s="36" t="n"/>
      <c r="CY377" s="36" t="n"/>
      <c r="CZ377" s="36" t="n"/>
      <c r="DA377" s="36" t="n"/>
      <c r="DB377" s="36" t="n"/>
      <c r="DC377" s="36" t="n"/>
      <c r="DD377" s="36" t="n"/>
      <c r="DE377" s="36" t="n"/>
      <c r="DF377" s="36" t="n"/>
      <c r="DG377" s="36" t="n"/>
      <c r="DH377" s="36" t="n"/>
      <c r="DI377" s="36" t="n"/>
      <c r="DJ377" s="36" t="n"/>
      <c r="DK377" s="36" t="n"/>
      <c r="DL377" s="36" t="n"/>
      <c r="DM377" s="36" t="n"/>
      <c r="DN377" s="36" t="n"/>
      <c r="DO377" s="36" t="n"/>
      <c r="DP377" s="36" t="n"/>
      <c r="DQ377" s="36" t="n"/>
      <c r="DR377" s="36" t="n"/>
      <c r="DS377" s="36" t="n"/>
      <c r="DT377" s="36" t="n"/>
      <c r="DU377" s="36" t="n"/>
      <c r="DV377" s="36" t="n"/>
      <c r="DW377" s="36" t="n"/>
      <c r="DX377" s="36" t="n"/>
      <c r="DY377" s="36" t="n"/>
      <c r="DZ377" s="36" t="n"/>
      <c r="EA377" s="36" t="n"/>
      <c r="EB377" s="36" t="n"/>
      <c r="EC377" s="36" t="n"/>
      <c r="ED377" s="36" t="n"/>
      <c r="EE377" s="36" t="n"/>
      <c r="EF377" s="36" t="n"/>
      <c r="EG377" s="36" t="n"/>
      <c r="EH377" s="36" t="n"/>
      <c r="EI377" s="36" t="n"/>
      <c r="EJ377" s="36" t="n"/>
      <c r="EK377" s="36" t="n"/>
      <c r="EL377" s="36" t="n"/>
      <c r="EM377" s="36" t="n"/>
      <c r="EN377" s="36" t="n"/>
    </row>
    <row r="378">
      <c r="A378" s="36" t="n"/>
      <c r="B378" s="36" t="n"/>
      <c r="C378" s="144" t="n"/>
      <c r="D378" s="144" t="n"/>
      <c r="E378" s="135" t="n"/>
      <c r="F378" s="135" t="n"/>
      <c r="G378" s="135" t="n"/>
      <c r="H378" s="135" t="n"/>
      <c r="I378" s="135" t="n"/>
      <c r="J378" s="135" t="n"/>
      <c r="K378" s="135" t="n"/>
      <c r="L378" s="135" t="n"/>
      <c r="M378" s="135" t="n"/>
      <c r="N378" s="135" t="n"/>
      <c r="O378" s="135" t="n"/>
      <c r="P378" s="135" t="n"/>
      <c r="Q378" s="135" t="n"/>
      <c r="R378" s="135" t="n"/>
      <c r="S378" s="135" t="n"/>
      <c r="T378" s="135" t="n"/>
      <c r="U378" s="135" t="n"/>
      <c r="V378" s="135" t="n"/>
      <c r="W378" s="135" t="n"/>
      <c r="X378" s="135" t="n"/>
      <c r="Y378" s="135" t="n"/>
      <c r="Z378" s="135" t="n"/>
      <c r="AA378" s="135" t="n"/>
      <c r="AB378" s="135" t="n"/>
      <c r="AC378" s="135" t="n"/>
      <c r="AD378" s="135" t="n"/>
      <c r="AE378" s="135" t="n"/>
      <c r="AF378" s="135" t="n"/>
      <c r="AG378" s="135" t="n"/>
      <c r="AH378" s="135" t="n"/>
      <c r="AI378" s="135" t="n"/>
      <c r="AJ378" s="135" t="n"/>
      <c r="AK378" s="135" t="n"/>
      <c r="AL378" s="135" t="n"/>
      <c r="AM378" s="135" t="n"/>
      <c r="AN378" s="135" t="n"/>
      <c r="AO378" s="135" t="n"/>
      <c r="AP378" s="135" t="n"/>
      <c r="AQ378" s="135" t="n"/>
      <c r="AR378" s="135" t="n"/>
      <c r="AS378" s="135" t="n"/>
      <c r="AT378" s="135" t="n"/>
      <c r="AU378" s="135" t="n"/>
      <c r="AV378" s="135" t="n"/>
      <c r="AW378" s="135" t="n"/>
      <c r="AX378" s="135" t="n"/>
      <c r="AY378" s="135" t="n"/>
      <c r="AZ378" s="135" t="n"/>
      <c r="BA378" s="135" t="n"/>
      <c r="BB378" s="135" t="n"/>
      <c r="BC378" s="135" t="n"/>
      <c r="BD378" s="135" t="n"/>
      <c r="BE378" s="135" t="n"/>
      <c r="BF378" s="135" t="n"/>
      <c r="BG378" s="135" t="n"/>
      <c r="BH378" s="135" t="n"/>
      <c r="BI378" s="135" t="n"/>
      <c r="BJ378" s="135" t="n"/>
      <c r="BK378" s="135" t="n"/>
      <c r="BL378" s="135" t="n"/>
      <c r="BM378" s="135" t="n"/>
      <c r="BN378" s="135" t="n"/>
      <c r="BO378" s="135" t="n"/>
      <c r="BP378" s="135" t="n"/>
      <c r="BQ378" s="135" t="n"/>
      <c r="BR378" s="135" t="n"/>
      <c r="BS378" s="135" t="n"/>
      <c r="BT378" s="135" t="n"/>
      <c r="BU378" s="135" t="n"/>
      <c r="BV378" s="135" t="n"/>
      <c r="BW378" s="135" t="n"/>
      <c r="BX378" s="135" t="n"/>
      <c r="BY378" s="135" t="n"/>
      <c r="BZ378" s="135" t="n"/>
      <c r="CA378" s="135" t="n"/>
      <c r="CB378" s="135" t="n"/>
      <c r="CC378" s="135" t="n"/>
      <c r="CD378" s="135" t="n"/>
      <c r="CE378" s="135" t="n"/>
      <c r="CF378" s="135" t="n"/>
      <c r="CG378" s="135" t="n"/>
      <c r="CH378" s="135" t="n"/>
      <c r="CI378" s="135" t="n"/>
      <c r="CJ378" s="135" t="n"/>
      <c r="CK378" s="135" t="n"/>
      <c r="CL378" s="135" t="n"/>
      <c r="CM378" s="135" t="n"/>
      <c r="CN378" s="135" t="n"/>
      <c r="CO378" s="135" t="n"/>
      <c r="CP378" s="135" t="n"/>
      <c r="CQ378" s="135" t="n"/>
      <c r="CR378" s="135" t="n"/>
      <c r="CU378" s="36" t="n"/>
      <c r="CV378" s="36" t="n"/>
      <c r="CW378" s="36" t="n"/>
      <c r="CX378" s="36" t="n"/>
      <c r="CY378" s="36" t="n"/>
      <c r="CZ378" s="36" t="n"/>
      <c r="DA378" s="36" t="n"/>
      <c r="DB378" s="36" t="n"/>
      <c r="DC378" s="36" t="n"/>
      <c r="DD378" s="36" t="n"/>
      <c r="DE378" s="36" t="n"/>
      <c r="DF378" s="36" t="n"/>
      <c r="DG378" s="36" t="n"/>
      <c r="DH378" s="36" t="n"/>
      <c r="DI378" s="36" t="n"/>
      <c r="DJ378" s="36" t="n"/>
      <c r="DK378" s="36" t="n"/>
      <c r="DL378" s="36" t="n"/>
      <c r="DM378" s="36" t="n"/>
      <c r="DN378" s="36" t="n"/>
      <c r="DO378" s="36" t="n"/>
      <c r="DP378" s="36" t="n"/>
      <c r="DQ378" s="36" t="n"/>
      <c r="DR378" s="36" t="n"/>
      <c r="DS378" s="36" t="n"/>
      <c r="DT378" s="36" t="n"/>
      <c r="DU378" s="36" t="n"/>
      <c r="DV378" s="36" t="n"/>
      <c r="DW378" s="36" t="n"/>
      <c r="DX378" s="36" t="n"/>
      <c r="DY378" s="36" t="n"/>
      <c r="DZ378" s="36" t="n"/>
      <c r="EA378" s="36" t="n"/>
      <c r="EB378" s="36" t="n"/>
      <c r="EC378" s="36" t="n"/>
      <c r="ED378" s="36" t="n"/>
      <c r="EE378" s="36" t="n"/>
      <c r="EF378" s="36" t="n"/>
      <c r="EG378" s="36" t="n"/>
      <c r="EH378" s="36" t="n"/>
      <c r="EI378" s="36" t="n"/>
      <c r="EJ378" s="36" t="n"/>
      <c r="EK378" s="36" t="n"/>
      <c r="EL378" s="36" t="n"/>
      <c r="EM378" s="36" t="n"/>
      <c r="EN378" s="36" t="n"/>
    </row>
    <row r="379">
      <c r="A379" s="36" t="n"/>
      <c r="B379" s="36" t="n"/>
      <c r="C379" s="144" t="n"/>
      <c r="D379" s="144" t="n"/>
      <c r="E379" s="135" t="n"/>
      <c r="F379" s="135" t="n"/>
      <c r="G379" s="135" t="n"/>
      <c r="H379" s="135" t="n"/>
      <c r="I379" s="135" t="n"/>
      <c r="J379" s="135" t="n"/>
      <c r="K379" s="135" t="n"/>
      <c r="L379" s="135" t="n"/>
      <c r="M379" s="135" t="n"/>
      <c r="N379" s="135" t="n"/>
      <c r="O379" s="135" t="n"/>
      <c r="P379" s="135" t="n"/>
      <c r="Q379" s="135" t="n"/>
      <c r="R379" s="135" t="n"/>
      <c r="S379" s="135" t="n"/>
      <c r="T379" s="135" t="n"/>
      <c r="U379" s="135" t="n"/>
      <c r="V379" s="135" t="n"/>
      <c r="W379" s="135" t="n"/>
      <c r="X379" s="135" t="n"/>
      <c r="Y379" s="135" t="n"/>
      <c r="Z379" s="135" t="n"/>
      <c r="AA379" s="135" t="n"/>
      <c r="AB379" s="135" t="n"/>
      <c r="AC379" s="135" t="n"/>
      <c r="AD379" s="135" t="n"/>
      <c r="AE379" s="135" t="n"/>
      <c r="AF379" s="135" t="n"/>
      <c r="AG379" s="135" t="n"/>
      <c r="AH379" s="135" t="n"/>
      <c r="AI379" s="135" t="n"/>
      <c r="AJ379" s="135" t="n"/>
      <c r="AK379" s="135" t="n"/>
      <c r="AL379" s="135" t="n"/>
      <c r="AM379" s="135" t="n"/>
      <c r="AN379" s="135" t="n"/>
      <c r="AO379" s="135" t="n"/>
      <c r="AP379" s="135" t="n"/>
      <c r="AQ379" s="135" t="n"/>
      <c r="AR379" s="135" t="n"/>
      <c r="AS379" s="135" t="n"/>
      <c r="AT379" s="135" t="n"/>
      <c r="AU379" s="135" t="n"/>
      <c r="AV379" s="135" t="n"/>
      <c r="AW379" s="135" t="n"/>
      <c r="AX379" s="135" t="n"/>
      <c r="AY379" s="135" t="n"/>
      <c r="AZ379" s="135" t="n"/>
      <c r="BA379" s="135" t="n"/>
      <c r="BB379" s="135" t="n"/>
      <c r="BC379" s="135" t="n"/>
      <c r="BD379" s="135" t="n"/>
      <c r="BE379" s="135" t="n"/>
      <c r="BF379" s="135" t="n"/>
      <c r="BG379" s="135" t="n"/>
      <c r="BH379" s="135" t="n"/>
      <c r="BI379" s="135" t="n"/>
      <c r="BJ379" s="135" t="n"/>
      <c r="BK379" s="135" t="n"/>
      <c r="BL379" s="135" t="n"/>
      <c r="BM379" s="135" t="n"/>
      <c r="BN379" s="135" t="n"/>
      <c r="BO379" s="135" t="n"/>
      <c r="BP379" s="135" t="n"/>
      <c r="BQ379" s="135" t="n"/>
      <c r="BR379" s="135" t="n"/>
      <c r="BS379" s="135" t="n"/>
      <c r="BT379" s="135" t="n"/>
      <c r="BU379" s="135" t="n"/>
      <c r="BV379" s="135" t="n"/>
      <c r="BW379" s="135" t="n"/>
      <c r="BX379" s="135" t="n"/>
      <c r="BY379" s="135" t="n"/>
      <c r="BZ379" s="135" t="n"/>
      <c r="CA379" s="135" t="n"/>
      <c r="CB379" s="135" t="n"/>
      <c r="CC379" s="135" t="n"/>
      <c r="CD379" s="135" t="n"/>
      <c r="CE379" s="135" t="n"/>
      <c r="CF379" s="135" t="n"/>
      <c r="CG379" s="135" t="n"/>
      <c r="CH379" s="135" t="n"/>
      <c r="CI379" s="135" t="n"/>
      <c r="CJ379" s="135" t="n"/>
      <c r="CK379" s="135" t="n"/>
      <c r="CL379" s="135" t="n"/>
      <c r="CM379" s="135" t="n"/>
      <c r="CN379" s="135" t="n"/>
      <c r="CO379" s="135" t="n"/>
      <c r="CP379" s="135" t="n"/>
      <c r="CQ379" s="135" t="n"/>
      <c r="CR379" s="135" t="n"/>
      <c r="CU379" s="36" t="n"/>
      <c r="CV379" s="36" t="n"/>
      <c r="CW379" s="36" t="n"/>
      <c r="CX379" s="36" t="n"/>
      <c r="CY379" s="36" t="n"/>
      <c r="CZ379" s="36" t="n"/>
      <c r="DA379" s="36" t="n"/>
      <c r="DB379" s="36" t="n"/>
      <c r="DC379" s="36" t="n"/>
      <c r="DD379" s="36" t="n"/>
      <c r="DE379" s="36" t="n"/>
      <c r="DF379" s="36" t="n"/>
      <c r="DG379" s="36" t="n"/>
      <c r="DH379" s="36" t="n"/>
      <c r="DI379" s="36" t="n"/>
      <c r="DJ379" s="36" t="n"/>
      <c r="DK379" s="36" t="n"/>
      <c r="DL379" s="36" t="n"/>
      <c r="DM379" s="36" t="n"/>
      <c r="DN379" s="36" t="n"/>
      <c r="DO379" s="36" t="n"/>
      <c r="DP379" s="36" t="n"/>
      <c r="DQ379" s="36" t="n"/>
      <c r="DR379" s="36" t="n"/>
      <c r="DS379" s="36" t="n"/>
      <c r="DT379" s="36" t="n"/>
      <c r="DU379" s="36" t="n"/>
      <c r="DV379" s="36" t="n"/>
      <c r="DW379" s="36" t="n"/>
      <c r="DX379" s="36" t="n"/>
      <c r="DY379" s="36" t="n"/>
      <c r="DZ379" s="36" t="n"/>
      <c r="EA379" s="36" t="n"/>
      <c r="EB379" s="36" t="n"/>
      <c r="EC379" s="36" t="n"/>
      <c r="ED379" s="36" t="n"/>
      <c r="EE379" s="36" t="n"/>
      <c r="EF379" s="36" t="n"/>
      <c r="EG379" s="36" t="n"/>
      <c r="EH379" s="36" t="n"/>
      <c r="EI379" s="36" t="n"/>
      <c r="EJ379" s="36" t="n"/>
      <c r="EK379" s="36" t="n"/>
      <c r="EL379" s="36" t="n"/>
      <c r="EM379" s="36" t="n"/>
      <c r="EN379" s="36" t="n"/>
    </row>
    <row r="380">
      <c r="A380" s="36" t="n"/>
      <c r="B380" s="36" t="n"/>
      <c r="C380" s="144" t="n"/>
      <c r="D380" s="144" t="n"/>
      <c r="E380" s="135" t="n"/>
      <c r="F380" s="135" t="n"/>
      <c r="G380" s="135" t="n"/>
      <c r="H380" s="135" t="n"/>
      <c r="I380" s="135" t="n"/>
      <c r="J380" s="135" t="n"/>
      <c r="K380" s="135" t="n"/>
      <c r="L380" s="135" t="n"/>
      <c r="M380" s="135" t="n"/>
      <c r="N380" s="135" t="n"/>
      <c r="O380" s="135" t="n"/>
      <c r="P380" s="135" t="n"/>
      <c r="Q380" s="135" t="n"/>
      <c r="R380" s="135" t="n"/>
      <c r="S380" s="135" t="n"/>
      <c r="T380" s="135" t="n"/>
      <c r="U380" s="135" t="n"/>
      <c r="V380" s="135" t="n"/>
      <c r="W380" s="135" t="n"/>
      <c r="X380" s="135" t="n"/>
      <c r="Y380" s="135" t="n"/>
      <c r="Z380" s="135" t="n"/>
      <c r="AA380" s="135" t="n"/>
      <c r="AB380" s="135" t="n"/>
      <c r="AC380" s="135" t="n"/>
      <c r="AD380" s="135" t="n"/>
      <c r="AE380" s="135" t="n"/>
      <c r="AF380" s="135" t="n"/>
      <c r="AG380" s="135" t="n"/>
      <c r="AH380" s="135" t="n"/>
      <c r="AI380" s="135" t="n"/>
      <c r="AJ380" s="135" t="n"/>
      <c r="AK380" s="135" t="n"/>
      <c r="AL380" s="135" t="n"/>
      <c r="AM380" s="135" t="n"/>
      <c r="AN380" s="135" t="n"/>
      <c r="AO380" s="135" t="n"/>
      <c r="AP380" s="135" t="n"/>
      <c r="AQ380" s="135" t="n"/>
      <c r="AR380" s="135" t="n"/>
      <c r="AS380" s="135" t="n"/>
      <c r="AT380" s="135" t="n"/>
      <c r="AU380" s="135" t="n"/>
      <c r="AV380" s="135" t="n"/>
      <c r="AW380" s="135" t="n"/>
      <c r="AX380" s="135" t="n"/>
      <c r="AY380" s="135" t="n"/>
      <c r="AZ380" s="135" t="n"/>
      <c r="BA380" s="135" t="n"/>
      <c r="BB380" s="135" t="n"/>
      <c r="BC380" s="135" t="n"/>
      <c r="BD380" s="135" t="n"/>
      <c r="BE380" s="135" t="n"/>
      <c r="BF380" s="135" t="n"/>
      <c r="BG380" s="135" t="n"/>
      <c r="BH380" s="135" t="n"/>
      <c r="BI380" s="135" t="n"/>
      <c r="BJ380" s="135" t="n"/>
      <c r="BK380" s="135" t="n"/>
      <c r="BL380" s="135" t="n"/>
      <c r="BM380" s="135" t="n"/>
      <c r="BN380" s="135" t="n"/>
      <c r="BO380" s="135" t="n"/>
      <c r="BP380" s="135" t="n"/>
      <c r="BQ380" s="135" t="n"/>
      <c r="BR380" s="135" t="n"/>
      <c r="BS380" s="135" t="n"/>
      <c r="BT380" s="135" t="n"/>
      <c r="BU380" s="135" t="n"/>
      <c r="BV380" s="135" t="n"/>
      <c r="BW380" s="135" t="n"/>
      <c r="BX380" s="135" t="n"/>
      <c r="BY380" s="135" t="n"/>
      <c r="BZ380" s="135" t="n"/>
      <c r="CA380" s="135" t="n"/>
      <c r="CB380" s="135" t="n"/>
      <c r="CC380" s="135" t="n"/>
      <c r="CD380" s="135" t="n"/>
      <c r="CE380" s="135" t="n"/>
      <c r="CF380" s="135" t="n"/>
      <c r="CG380" s="135" t="n"/>
      <c r="CH380" s="135" t="n"/>
      <c r="CI380" s="135" t="n"/>
      <c r="CJ380" s="135" t="n"/>
      <c r="CK380" s="135" t="n"/>
      <c r="CL380" s="135" t="n"/>
      <c r="CM380" s="135" t="n"/>
      <c r="CN380" s="135" t="n"/>
      <c r="CO380" s="135" t="n"/>
      <c r="CP380" s="135" t="n"/>
      <c r="CQ380" s="135" t="n"/>
      <c r="CR380" s="135" t="n"/>
      <c r="CU380" s="36" t="n"/>
      <c r="CV380" s="36" t="n"/>
      <c r="CW380" s="36" t="n"/>
      <c r="CX380" s="36" t="n"/>
      <c r="CY380" s="36" t="n"/>
      <c r="CZ380" s="36" t="n"/>
      <c r="DA380" s="36" t="n"/>
      <c r="DB380" s="36" t="n"/>
      <c r="DC380" s="36" t="n"/>
      <c r="DD380" s="36" t="n"/>
      <c r="DE380" s="36" t="n"/>
      <c r="DF380" s="36" t="n"/>
      <c r="DG380" s="36" t="n"/>
      <c r="DH380" s="36" t="n"/>
      <c r="DI380" s="36" t="n"/>
      <c r="DJ380" s="36" t="n"/>
      <c r="DK380" s="36" t="n"/>
      <c r="DL380" s="36" t="n"/>
      <c r="DM380" s="36" t="n"/>
      <c r="DN380" s="36" t="n"/>
      <c r="DO380" s="36" t="n"/>
      <c r="DP380" s="36" t="n"/>
      <c r="DQ380" s="36" t="n"/>
      <c r="DR380" s="36" t="n"/>
      <c r="DS380" s="36" t="n"/>
      <c r="DT380" s="36" t="n"/>
      <c r="DU380" s="36" t="n"/>
      <c r="DV380" s="36" t="n"/>
      <c r="DW380" s="36" t="n"/>
      <c r="DX380" s="36" t="n"/>
      <c r="DY380" s="36" t="n"/>
      <c r="DZ380" s="36" t="n"/>
      <c r="EA380" s="36" t="n"/>
      <c r="EB380" s="36" t="n"/>
      <c r="EC380" s="36" t="n"/>
      <c r="ED380" s="36" t="n"/>
      <c r="EE380" s="36" t="n"/>
      <c r="EF380" s="36" t="n"/>
      <c r="EG380" s="36" t="n"/>
      <c r="EH380" s="36" t="n"/>
      <c r="EI380" s="36" t="n"/>
      <c r="EJ380" s="36" t="n"/>
      <c r="EK380" s="36" t="n"/>
      <c r="EL380" s="36" t="n"/>
      <c r="EM380" s="36" t="n"/>
      <c r="EN380" s="36" t="n"/>
    </row>
    <row r="381">
      <c r="A381" s="36" t="n"/>
      <c r="B381" s="36" t="n"/>
      <c r="C381" s="144" t="n"/>
      <c r="D381" s="144" t="n"/>
      <c r="E381" s="135" t="n"/>
      <c r="F381" s="135" t="n"/>
      <c r="G381" s="135" t="n"/>
      <c r="H381" s="135" t="n"/>
      <c r="I381" s="135" t="n"/>
      <c r="J381" s="135" t="n"/>
      <c r="K381" s="135" t="n"/>
      <c r="L381" s="135" t="n"/>
      <c r="M381" s="135" t="n"/>
      <c r="N381" s="135" t="n"/>
      <c r="O381" s="135" t="n"/>
      <c r="P381" s="135" t="n"/>
      <c r="Q381" s="135" t="n"/>
      <c r="R381" s="135" t="n"/>
      <c r="S381" s="135" t="n"/>
      <c r="T381" s="135" t="n"/>
      <c r="U381" s="135" t="n"/>
      <c r="V381" s="135" t="n"/>
      <c r="W381" s="135" t="n"/>
      <c r="X381" s="135" t="n"/>
      <c r="Y381" s="135" t="n"/>
      <c r="Z381" s="135" t="n"/>
      <c r="AA381" s="135" t="n"/>
      <c r="AB381" s="135" t="n"/>
      <c r="AC381" s="135" t="n"/>
      <c r="AD381" s="135" t="n"/>
      <c r="AE381" s="135" t="n"/>
      <c r="AF381" s="135" t="n"/>
      <c r="AG381" s="135" t="n"/>
      <c r="AH381" s="135" t="n"/>
      <c r="AI381" s="135" t="n"/>
      <c r="AJ381" s="135" t="n"/>
      <c r="AK381" s="135" t="n"/>
      <c r="AL381" s="135" t="n"/>
      <c r="AM381" s="135" t="n"/>
      <c r="AN381" s="135" t="n"/>
      <c r="AO381" s="135" t="n"/>
      <c r="AP381" s="135" t="n"/>
      <c r="AQ381" s="135" t="n"/>
      <c r="AR381" s="135" t="n"/>
      <c r="AS381" s="135" t="n"/>
      <c r="AT381" s="135" t="n"/>
      <c r="AU381" s="135" t="n"/>
      <c r="AV381" s="135" t="n"/>
      <c r="AW381" s="135" t="n"/>
      <c r="AX381" s="135" t="n"/>
      <c r="AY381" s="135" t="n"/>
      <c r="AZ381" s="135" t="n"/>
      <c r="BA381" s="135" t="n"/>
      <c r="BB381" s="135" t="n"/>
      <c r="BC381" s="135" t="n"/>
      <c r="BD381" s="135" t="n"/>
      <c r="BE381" s="135" t="n"/>
      <c r="BF381" s="135" t="n"/>
      <c r="BG381" s="135" t="n"/>
      <c r="BH381" s="135" t="n"/>
      <c r="BI381" s="135" t="n"/>
      <c r="BJ381" s="135" t="n"/>
      <c r="BK381" s="135" t="n"/>
      <c r="BL381" s="135" t="n"/>
      <c r="BM381" s="135" t="n"/>
      <c r="BN381" s="135" t="n"/>
      <c r="BO381" s="135" t="n"/>
      <c r="BP381" s="135" t="n"/>
      <c r="BQ381" s="135" t="n"/>
      <c r="BR381" s="135" t="n"/>
      <c r="BS381" s="135" t="n"/>
      <c r="BT381" s="135" t="n"/>
      <c r="BU381" s="135" t="n"/>
      <c r="BV381" s="135" t="n"/>
      <c r="BW381" s="135" t="n"/>
      <c r="BX381" s="135" t="n"/>
      <c r="BY381" s="135" t="n"/>
      <c r="BZ381" s="135" t="n"/>
      <c r="CA381" s="135" t="n"/>
      <c r="CB381" s="135" t="n"/>
      <c r="CC381" s="135" t="n"/>
      <c r="CD381" s="135" t="n"/>
      <c r="CE381" s="135" t="n"/>
      <c r="CF381" s="135" t="n"/>
      <c r="CG381" s="135" t="n"/>
      <c r="CH381" s="135" t="n"/>
      <c r="CI381" s="135" t="n"/>
      <c r="CJ381" s="135" t="n"/>
      <c r="CK381" s="135" t="n"/>
      <c r="CL381" s="135" t="n"/>
      <c r="CM381" s="135" t="n"/>
      <c r="CN381" s="135" t="n"/>
      <c r="CO381" s="135" t="n"/>
      <c r="CP381" s="135" t="n"/>
      <c r="CQ381" s="135" t="n"/>
      <c r="CR381" s="135" t="n"/>
      <c r="CU381" s="36" t="n"/>
      <c r="CV381" s="36" t="n"/>
      <c r="CW381" s="36" t="n"/>
      <c r="CX381" s="36" t="n"/>
      <c r="CY381" s="36" t="n"/>
      <c r="CZ381" s="36" t="n"/>
      <c r="DA381" s="36" t="n"/>
      <c r="DB381" s="36" t="n"/>
      <c r="DC381" s="36" t="n"/>
      <c r="DD381" s="36" t="n"/>
      <c r="DE381" s="36" t="n"/>
      <c r="DF381" s="36" t="n"/>
      <c r="DG381" s="36" t="n"/>
      <c r="DH381" s="36" t="n"/>
      <c r="DI381" s="36" t="n"/>
      <c r="DJ381" s="36" t="n"/>
      <c r="DK381" s="36" t="n"/>
      <c r="DL381" s="36" t="n"/>
      <c r="DM381" s="36" t="n"/>
      <c r="DN381" s="36" t="n"/>
      <c r="DO381" s="36" t="n"/>
      <c r="DP381" s="36" t="n"/>
      <c r="DQ381" s="36" t="n"/>
      <c r="DR381" s="36" t="n"/>
      <c r="DS381" s="36" t="n"/>
      <c r="DT381" s="36" t="n"/>
      <c r="DU381" s="36" t="n"/>
      <c r="DV381" s="36" t="n"/>
      <c r="DW381" s="36" t="n"/>
      <c r="DX381" s="36" t="n"/>
      <c r="DY381" s="36" t="n"/>
      <c r="DZ381" s="36" t="n"/>
      <c r="EA381" s="36" t="n"/>
      <c r="EB381" s="36" t="n"/>
      <c r="EC381" s="36" t="n"/>
      <c r="ED381" s="36" t="n"/>
      <c r="EE381" s="36" t="n"/>
      <c r="EF381" s="36" t="n"/>
      <c r="EG381" s="36" t="n"/>
      <c r="EH381" s="36" t="n"/>
      <c r="EI381" s="36" t="n"/>
      <c r="EJ381" s="36" t="n"/>
      <c r="EK381" s="36" t="n"/>
      <c r="EL381" s="36" t="n"/>
      <c r="EM381" s="36" t="n"/>
      <c r="EN381" s="36" t="n"/>
    </row>
    <row r="382">
      <c r="A382" s="36" t="n"/>
      <c r="B382" s="36" t="n"/>
      <c r="C382" s="144" t="n"/>
      <c r="D382" s="144" t="n"/>
      <c r="E382" s="135" t="n"/>
      <c r="F382" s="135" t="n"/>
      <c r="G382" s="135" t="n"/>
      <c r="H382" s="135" t="n"/>
      <c r="I382" s="135" t="n"/>
      <c r="J382" s="135" t="n"/>
      <c r="K382" s="135" t="n"/>
      <c r="L382" s="135" t="n"/>
      <c r="M382" s="135" t="n"/>
      <c r="N382" s="135" t="n"/>
      <c r="O382" s="135" t="n"/>
      <c r="P382" s="135" t="n"/>
      <c r="Q382" s="135" t="n"/>
      <c r="R382" s="135" t="n"/>
      <c r="S382" s="135" t="n"/>
      <c r="T382" s="135" t="n"/>
      <c r="U382" s="135" t="n"/>
      <c r="V382" s="135" t="n"/>
      <c r="W382" s="135" t="n"/>
      <c r="X382" s="135" t="n"/>
      <c r="Y382" s="135" t="n"/>
      <c r="Z382" s="135" t="n"/>
      <c r="AA382" s="135" t="n"/>
      <c r="AB382" s="135" t="n"/>
      <c r="AC382" s="135" t="n"/>
      <c r="AD382" s="135" t="n"/>
      <c r="AE382" s="135" t="n"/>
      <c r="AF382" s="135" t="n"/>
      <c r="AG382" s="135" t="n"/>
      <c r="AH382" s="135" t="n"/>
      <c r="AI382" s="135" t="n"/>
      <c r="AJ382" s="135" t="n"/>
      <c r="AK382" s="135" t="n"/>
      <c r="AL382" s="135" t="n"/>
      <c r="AM382" s="135" t="n"/>
      <c r="AN382" s="135" t="n"/>
      <c r="AO382" s="135" t="n"/>
      <c r="AP382" s="135" t="n"/>
      <c r="AQ382" s="135" t="n"/>
      <c r="AR382" s="135" t="n"/>
      <c r="AS382" s="135" t="n"/>
      <c r="AT382" s="135" t="n"/>
      <c r="AU382" s="135" t="n"/>
      <c r="AV382" s="135" t="n"/>
      <c r="AW382" s="135" t="n"/>
      <c r="AX382" s="135" t="n"/>
      <c r="AY382" s="135" t="n"/>
      <c r="AZ382" s="135" t="n"/>
      <c r="BA382" s="135" t="n"/>
      <c r="BB382" s="135" t="n"/>
      <c r="BC382" s="135" t="n"/>
      <c r="BD382" s="135" t="n"/>
      <c r="BE382" s="135" t="n"/>
      <c r="BF382" s="135" t="n"/>
      <c r="BG382" s="135" t="n"/>
      <c r="BH382" s="135" t="n"/>
      <c r="BI382" s="135" t="n"/>
      <c r="BJ382" s="135" t="n"/>
      <c r="BK382" s="135" t="n"/>
      <c r="BL382" s="135" t="n"/>
      <c r="BM382" s="135" t="n"/>
      <c r="BN382" s="135" t="n"/>
      <c r="BO382" s="135" t="n"/>
      <c r="BP382" s="135" t="n"/>
      <c r="BQ382" s="135" t="n"/>
      <c r="BR382" s="135" t="n"/>
      <c r="BS382" s="135" t="n"/>
      <c r="BT382" s="135" t="n"/>
      <c r="BU382" s="135" t="n"/>
      <c r="BV382" s="135" t="n"/>
      <c r="BW382" s="135" t="n"/>
      <c r="BX382" s="135" t="n"/>
      <c r="BY382" s="135" t="n"/>
      <c r="BZ382" s="135" t="n"/>
      <c r="CA382" s="135" t="n"/>
      <c r="CB382" s="135" t="n"/>
      <c r="CC382" s="135" t="n"/>
      <c r="CD382" s="135" t="n"/>
      <c r="CE382" s="135" t="n"/>
      <c r="CF382" s="135" t="n"/>
      <c r="CG382" s="135" t="n"/>
      <c r="CH382" s="135" t="n"/>
      <c r="CI382" s="135" t="n"/>
      <c r="CJ382" s="135" t="n"/>
      <c r="CK382" s="135" t="n"/>
      <c r="CL382" s="135" t="n"/>
      <c r="CM382" s="135" t="n"/>
      <c r="CN382" s="135" t="n"/>
      <c r="CO382" s="135" t="n"/>
      <c r="CP382" s="135" t="n"/>
      <c r="CQ382" s="135" t="n"/>
      <c r="CR382" s="135" t="n"/>
      <c r="CU382" s="36" t="n"/>
      <c r="CV382" s="36" t="n"/>
      <c r="CW382" s="36" t="n"/>
      <c r="CX382" s="36" t="n"/>
      <c r="CY382" s="36" t="n"/>
      <c r="CZ382" s="36" t="n"/>
      <c r="DA382" s="36" t="n"/>
      <c r="DB382" s="36" t="n"/>
      <c r="DC382" s="36" t="n"/>
      <c r="DD382" s="36" t="n"/>
      <c r="DE382" s="36" t="n"/>
      <c r="DF382" s="36" t="n"/>
      <c r="DG382" s="36" t="n"/>
      <c r="DH382" s="36" t="n"/>
      <c r="DI382" s="36" t="n"/>
      <c r="DJ382" s="36" t="n"/>
      <c r="DK382" s="36" t="n"/>
      <c r="DL382" s="36" t="n"/>
      <c r="DM382" s="36" t="n"/>
      <c r="DN382" s="36" t="n"/>
      <c r="DO382" s="36" t="n"/>
      <c r="DP382" s="36" t="n"/>
      <c r="DQ382" s="36" t="n"/>
      <c r="DR382" s="36" t="n"/>
      <c r="DS382" s="36" t="n"/>
      <c r="DT382" s="36" t="n"/>
      <c r="DU382" s="36" t="n"/>
      <c r="DV382" s="36" t="n"/>
      <c r="DW382" s="36" t="n"/>
      <c r="DX382" s="36" t="n"/>
      <c r="DY382" s="36" t="n"/>
      <c r="DZ382" s="36" t="n"/>
      <c r="EA382" s="36" t="n"/>
      <c r="EB382" s="36" t="n"/>
      <c r="EC382" s="36" t="n"/>
      <c r="ED382" s="36" t="n"/>
      <c r="EE382" s="36" t="n"/>
      <c r="EF382" s="36" t="n"/>
      <c r="EG382" s="36" t="n"/>
      <c r="EH382" s="36" t="n"/>
      <c r="EI382" s="36" t="n"/>
      <c r="EJ382" s="36" t="n"/>
      <c r="EK382" s="36" t="n"/>
      <c r="EL382" s="36" t="n"/>
      <c r="EM382" s="36" t="n"/>
      <c r="EN382" s="36" t="n"/>
    </row>
    <row r="383">
      <c r="A383" s="36" t="n"/>
      <c r="B383" s="36" t="n"/>
      <c r="C383" s="144" t="n"/>
      <c r="D383" s="144" t="n"/>
      <c r="E383" s="135" t="n"/>
      <c r="F383" s="135" t="n"/>
      <c r="G383" s="135" t="n"/>
      <c r="H383" s="135" t="n"/>
      <c r="I383" s="135" t="n"/>
      <c r="J383" s="135" t="n"/>
      <c r="K383" s="135" t="n"/>
      <c r="L383" s="135" t="n"/>
      <c r="M383" s="135" t="n"/>
      <c r="N383" s="135" t="n"/>
      <c r="O383" s="135" t="n"/>
      <c r="P383" s="135" t="n"/>
      <c r="Q383" s="135" t="n"/>
      <c r="R383" s="135" t="n"/>
      <c r="S383" s="135" t="n"/>
      <c r="T383" s="135" t="n"/>
      <c r="U383" s="135" t="n"/>
      <c r="V383" s="135" t="n"/>
      <c r="W383" s="135" t="n"/>
      <c r="X383" s="135" t="n"/>
      <c r="Y383" s="135" t="n"/>
      <c r="Z383" s="135" t="n"/>
      <c r="AA383" s="135" t="n"/>
      <c r="AB383" s="135" t="n"/>
      <c r="AC383" s="135" t="n"/>
      <c r="AD383" s="135" t="n"/>
      <c r="AE383" s="135" t="n"/>
      <c r="AF383" s="135" t="n"/>
      <c r="AG383" s="135" t="n"/>
      <c r="AH383" s="135" t="n"/>
      <c r="AI383" s="135" t="n"/>
      <c r="AJ383" s="135" t="n"/>
      <c r="AK383" s="135" t="n"/>
      <c r="AL383" s="135" t="n"/>
      <c r="AM383" s="135" t="n"/>
      <c r="AN383" s="135" t="n"/>
      <c r="AO383" s="135" t="n"/>
      <c r="AP383" s="135" t="n"/>
      <c r="AQ383" s="135" t="n"/>
      <c r="AR383" s="135" t="n"/>
      <c r="AS383" s="135" t="n"/>
      <c r="AT383" s="135" t="n"/>
      <c r="AU383" s="135" t="n"/>
      <c r="AV383" s="135" t="n"/>
      <c r="AW383" s="135" t="n"/>
      <c r="AX383" s="135" t="n"/>
      <c r="AY383" s="135" t="n"/>
      <c r="AZ383" s="135" t="n"/>
      <c r="BA383" s="135" t="n"/>
      <c r="BB383" s="135" t="n"/>
      <c r="BC383" s="135" t="n"/>
      <c r="BD383" s="135" t="n"/>
      <c r="BE383" s="135" t="n"/>
      <c r="BF383" s="135" t="n"/>
      <c r="BG383" s="135" t="n"/>
      <c r="BH383" s="135" t="n"/>
      <c r="BI383" s="135" t="n"/>
      <c r="BJ383" s="135" t="n"/>
      <c r="BK383" s="135" t="n"/>
      <c r="BL383" s="135" t="n"/>
      <c r="BM383" s="135" t="n"/>
      <c r="BN383" s="135" t="n"/>
      <c r="BO383" s="135" t="n"/>
      <c r="BP383" s="135" t="n"/>
      <c r="BQ383" s="135" t="n"/>
      <c r="BR383" s="135" t="n"/>
      <c r="BS383" s="135" t="n"/>
      <c r="BT383" s="135" t="n"/>
      <c r="BU383" s="135" t="n"/>
      <c r="BV383" s="135" t="n"/>
      <c r="BW383" s="135" t="n"/>
      <c r="BX383" s="135" t="n"/>
      <c r="BY383" s="135" t="n"/>
      <c r="BZ383" s="135" t="n"/>
      <c r="CA383" s="135" t="n"/>
      <c r="CB383" s="135" t="n"/>
      <c r="CC383" s="135" t="n"/>
      <c r="CD383" s="135" t="n"/>
      <c r="CE383" s="135" t="n"/>
      <c r="CF383" s="135" t="n"/>
      <c r="CG383" s="135" t="n"/>
      <c r="CH383" s="135" t="n"/>
      <c r="CI383" s="135" t="n"/>
      <c r="CJ383" s="135" t="n"/>
      <c r="CK383" s="135" t="n"/>
      <c r="CL383" s="135" t="n"/>
      <c r="CM383" s="135" t="n"/>
      <c r="CN383" s="135" t="n"/>
      <c r="CO383" s="135" t="n"/>
      <c r="CP383" s="135" t="n"/>
      <c r="CQ383" s="135" t="n"/>
      <c r="CR383" s="135" t="n"/>
      <c r="CU383" s="36" t="n"/>
      <c r="CV383" s="36" t="n"/>
      <c r="CW383" s="36" t="n"/>
      <c r="CX383" s="36" t="n"/>
      <c r="CY383" s="36" t="n"/>
      <c r="CZ383" s="36" t="n"/>
      <c r="DA383" s="36" t="n"/>
      <c r="DB383" s="36" t="n"/>
      <c r="DC383" s="36" t="n"/>
      <c r="DD383" s="36" t="n"/>
      <c r="DE383" s="36" t="n"/>
      <c r="DF383" s="36" t="n"/>
      <c r="DG383" s="36" t="n"/>
      <c r="DH383" s="36" t="n"/>
      <c r="DI383" s="36" t="n"/>
      <c r="DJ383" s="36" t="n"/>
      <c r="DK383" s="36" t="n"/>
      <c r="DL383" s="36" t="n"/>
      <c r="DM383" s="36" t="n"/>
      <c r="DN383" s="36" t="n"/>
      <c r="DO383" s="36" t="n"/>
      <c r="DP383" s="36" t="n"/>
      <c r="DQ383" s="36" t="n"/>
      <c r="DR383" s="36" t="n"/>
      <c r="DS383" s="36" t="n"/>
      <c r="DT383" s="36" t="n"/>
      <c r="DU383" s="36" t="n"/>
      <c r="DV383" s="36" t="n"/>
      <c r="DW383" s="36" t="n"/>
      <c r="DX383" s="36" t="n"/>
      <c r="DY383" s="36" t="n"/>
      <c r="DZ383" s="36" t="n"/>
      <c r="EA383" s="36" t="n"/>
      <c r="EB383" s="36" t="n"/>
      <c r="EC383" s="36" t="n"/>
      <c r="ED383" s="36" t="n"/>
      <c r="EE383" s="36" t="n"/>
      <c r="EF383" s="36" t="n"/>
      <c r="EG383" s="36" t="n"/>
      <c r="EH383" s="36" t="n"/>
      <c r="EI383" s="36" t="n"/>
      <c r="EJ383" s="36" t="n"/>
      <c r="EK383" s="36" t="n"/>
      <c r="EL383" s="36" t="n"/>
      <c r="EM383" s="36" t="n"/>
      <c r="EN383" s="36" t="n"/>
    </row>
    <row r="384">
      <c r="A384" s="36" t="n"/>
      <c r="B384" s="36" t="n"/>
      <c r="C384" s="144" t="n"/>
      <c r="D384" s="144" t="n"/>
      <c r="E384" s="135" t="n"/>
      <c r="F384" s="135" t="n"/>
      <c r="G384" s="135" t="n"/>
      <c r="H384" s="135" t="n"/>
      <c r="I384" s="135" t="n"/>
      <c r="J384" s="135" t="n"/>
      <c r="K384" s="135" t="n"/>
      <c r="L384" s="135" t="n"/>
      <c r="M384" s="135" t="n"/>
      <c r="N384" s="135" t="n"/>
      <c r="O384" s="135" t="n"/>
      <c r="P384" s="135" t="n"/>
      <c r="Q384" s="135" t="n"/>
      <c r="R384" s="135" t="n"/>
      <c r="S384" s="135" t="n"/>
      <c r="T384" s="135" t="n"/>
      <c r="U384" s="135" t="n"/>
      <c r="V384" s="135" t="n"/>
      <c r="W384" s="135" t="n"/>
      <c r="X384" s="135" t="n"/>
      <c r="Y384" s="135" t="n"/>
      <c r="Z384" s="135" t="n"/>
      <c r="AA384" s="135" t="n"/>
      <c r="AB384" s="135" t="n"/>
      <c r="AC384" s="135" t="n"/>
      <c r="AD384" s="135" t="n"/>
      <c r="AE384" s="135" t="n"/>
      <c r="AF384" s="135" t="n"/>
      <c r="AG384" s="135" t="n"/>
      <c r="AH384" s="135" t="n"/>
      <c r="AI384" s="135" t="n"/>
      <c r="AJ384" s="135" t="n"/>
      <c r="AK384" s="135" t="n"/>
      <c r="AL384" s="135" t="n"/>
      <c r="AM384" s="135" t="n"/>
      <c r="AN384" s="135" t="n"/>
      <c r="AO384" s="135" t="n"/>
      <c r="AP384" s="135" t="n"/>
      <c r="AQ384" s="135" t="n"/>
      <c r="AR384" s="135" t="n"/>
      <c r="AS384" s="135" t="n"/>
      <c r="AT384" s="135" t="n"/>
      <c r="AU384" s="135" t="n"/>
      <c r="AV384" s="135" t="n"/>
      <c r="AW384" s="135" t="n"/>
      <c r="AX384" s="135" t="n"/>
      <c r="AY384" s="135" t="n"/>
      <c r="AZ384" s="135" t="n"/>
      <c r="BA384" s="135" t="n"/>
      <c r="BB384" s="135" t="n"/>
      <c r="BC384" s="135" t="n"/>
      <c r="BD384" s="135" t="n"/>
      <c r="BE384" s="135" t="n"/>
      <c r="BF384" s="135" t="n"/>
      <c r="BG384" s="135" t="n"/>
      <c r="BH384" s="135" t="n"/>
      <c r="BI384" s="135" t="n"/>
      <c r="BJ384" s="135" t="n"/>
      <c r="BK384" s="135" t="n"/>
      <c r="BL384" s="135" t="n"/>
      <c r="BM384" s="135" t="n"/>
      <c r="BN384" s="135" t="n"/>
      <c r="BO384" s="135" t="n"/>
      <c r="BP384" s="135" t="n"/>
      <c r="BQ384" s="135" t="n"/>
      <c r="BR384" s="135" t="n"/>
      <c r="BS384" s="135" t="n"/>
      <c r="BT384" s="135" t="n"/>
      <c r="BU384" s="135" t="n"/>
      <c r="BV384" s="135" t="n"/>
      <c r="BW384" s="135" t="n"/>
      <c r="BX384" s="135" t="n"/>
      <c r="BY384" s="135" t="n"/>
      <c r="BZ384" s="135" t="n"/>
      <c r="CA384" s="135" t="n"/>
      <c r="CB384" s="135" t="n"/>
      <c r="CC384" s="135" t="n"/>
      <c r="CD384" s="135" t="n"/>
      <c r="CE384" s="135" t="n"/>
      <c r="CF384" s="135" t="n"/>
      <c r="CG384" s="135" t="n"/>
      <c r="CH384" s="135" t="n"/>
      <c r="CI384" s="135" t="n"/>
      <c r="CJ384" s="135" t="n"/>
      <c r="CK384" s="135" t="n"/>
      <c r="CL384" s="135" t="n"/>
      <c r="CM384" s="135" t="n"/>
      <c r="CN384" s="135" t="n"/>
      <c r="CO384" s="135" t="n"/>
      <c r="CP384" s="135" t="n"/>
      <c r="CQ384" s="135" t="n"/>
      <c r="CR384" s="135" t="n"/>
      <c r="CU384" s="36" t="n"/>
      <c r="CV384" s="36" t="n"/>
      <c r="CW384" s="36" t="n"/>
      <c r="CX384" s="36" t="n"/>
      <c r="CY384" s="36" t="n"/>
      <c r="CZ384" s="36" t="n"/>
      <c r="DA384" s="36" t="n"/>
      <c r="DB384" s="36" t="n"/>
      <c r="DC384" s="36" t="n"/>
      <c r="DD384" s="36" t="n"/>
      <c r="DE384" s="36" t="n"/>
      <c r="DF384" s="36" t="n"/>
      <c r="DG384" s="36" t="n"/>
      <c r="DH384" s="36" t="n"/>
      <c r="DI384" s="36" t="n"/>
      <c r="DJ384" s="36" t="n"/>
      <c r="DK384" s="36" t="n"/>
      <c r="DL384" s="36" t="n"/>
      <c r="DM384" s="36" t="n"/>
      <c r="DN384" s="36" t="n"/>
      <c r="DO384" s="36" t="n"/>
      <c r="DP384" s="36" t="n"/>
      <c r="DQ384" s="36" t="n"/>
      <c r="DR384" s="36" t="n"/>
      <c r="DS384" s="36" t="n"/>
      <c r="DT384" s="36" t="n"/>
      <c r="DU384" s="36" t="n"/>
      <c r="DV384" s="36" t="n"/>
      <c r="DW384" s="36" t="n"/>
      <c r="DX384" s="36" t="n"/>
      <c r="DY384" s="36" t="n"/>
      <c r="DZ384" s="36" t="n"/>
      <c r="EA384" s="36" t="n"/>
      <c r="EB384" s="36" t="n"/>
      <c r="EC384" s="36" t="n"/>
      <c r="ED384" s="36" t="n"/>
      <c r="EE384" s="36" t="n"/>
      <c r="EF384" s="36" t="n"/>
      <c r="EG384" s="36" t="n"/>
      <c r="EH384" s="36" t="n"/>
      <c r="EI384" s="36" t="n"/>
      <c r="EJ384" s="36" t="n"/>
      <c r="EK384" s="36" t="n"/>
      <c r="EL384" s="36" t="n"/>
      <c r="EM384" s="36" t="n"/>
      <c r="EN384" s="36" t="n"/>
    </row>
    <row r="385">
      <c r="A385" s="36" t="n"/>
      <c r="B385" s="36" t="n"/>
      <c r="C385" s="144" t="n"/>
      <c r="D385" s="144" t="n"/>
      <c r="E385" s="135" t="n"/>
      <c r="F385" s="135" t="n"/>
      <c r="G385" s="135" t="n"/>
      <c r="H385" s="135" t="n"/>
      <c r="I385" s="135" t="n"/>
      <c r="J385" s="135" t="n"/>
      <c r="K385" s="135" t="n"/>
      <c r="L385" s="135" t="n"/>
      <c r="M385" s="135" t="n"/>
      <c r="N385" s="135" t="n"/>
      <c r="O385" s="135" t="n"/>
      <c r="P385" s="135" t="n"/>
      <c r="Q385" s="135" t="n"/>
      <c r="R385" s="135" t="n"/>
      <c r="S385" s="135" t="n"/>
      <c r="T385" s="135" t="n"/>
      <c r="U385" s="135" t="n"/>
      <c r="V385" s="135" t="n"/>
      <c r="W385" s="135" t="n"/>
      <c r="X385" s="135" t="n"/>
      <c r="Y385" s="135" t="n"/>
      <c r="Z385" s="135" t="n"/>
      <c r="AA385" s="135" t="n"/>
      <c r="AB385" s="135" t="n"/>
      <c r="AC385" s="135" t="n"/>
      <c r="AD385" s="135" t="n"/>
      <c r="AE385" s="135" t="n"/>
      <c r="AF385" s="135" t="n"/>
      <c r="AG385" s="135" t="n"/>
      <c r="AH385" s="135" t="n"/>
      <c r="AI385" s="135" t="n"/>
      <c r="AJ385" s="135" t="n"/>
      <c r="AK385" s="135" t="n"/>
      <c r="AL385" s="135" t="n"/>
      <c r="AM385" s="135" t="n"/>
      <c r="AN385" s="135" t="n"/>
      <c r="AO385" s="135" t="n"/>
      <c r="AP385" s="135" t="n"/>
      <c r="AQ385" s="135" t="n"/>
      <c r="AR385" s="135" t="n"/>
      <c r="AS385" s="135" t="n"/>
      <c r="AT385" s="135" t="n"/>
      <c r="AU385" s="135" t="n"/>
      <c r="AV385" s="135" t="n"/>
      <c r="AW385" s="135" t="n"/>
      <c r="AX385" s="135" t="n"/>
      <c r="AY385" s="135" t="n"/>
      <c r="AZ385" s="135" t="n"/>
      <c r="BA385" s="135" t="n"/>
      <c r="BB385" s="135" t="n"/>
      <c r="BC385" s="135" t="n"/>
      <c r="BD385" s="135" t="n"/>
      <c r="BE385" s="135" t="n"/>
      <c r="BF385" s="135" t="n"/>
      <c r="BG385" s="135" t="n"/>
      <c r="BH385" s="135" t="n"/>
      <c r="BI385" s="135" t="n"/>
      <c r="BJ385" s="135" t="n"/>
      <c r="BK385" s="135" t="n"/>
      <c r="BL385" s="135" t="n"/>
      <c r="BM385" s="135" t="n"/>
      <c r="BN385" s="135" t="n"/>
      <c r="BO385" s="135" t="n"/>
      <c r="BP385" s="135" t="n"/>
      <c r="BQ385" s="135" t="n"/>
      <c r="BR385" s="135" t="n"/>
      <c r="BS385" s="135" t="n"/>
      <c r="BT385" s="135" t="n"/>
      <c r="BU385" s="135" t="n"/>
      <c r="BV385" s="135" t="n"/>
      <c r="BW385" s="135" t="n"/>
      <c r="BX385" s="135" t="n"/>
      <c r="BY385" s="135" t="n"/>
      <c r="BZ385" s="135" t="n"/>
      <c r="CA385" s="135" t="n"/>
      <c r="CB385" s="135" t="n"/>
      <c r="CC385" s="135" t="n"/>
      <c r="CD385" s="135" t="n"/>
      <c r="CE385" s="135" t="n"/>
      <c r="CF385" s="135" t="n"/>
      <c r="CG385" s="135" t="n"/>
      <c r="CH385" s="135" t="n"/>
      <c r="CI385" s="135" t="n"/>
      <c r="CJ385" s="135" t="n"/>
      <c r="CK385" s="135" t="n"/>
      <c r="CL385" s="135" t="n"/>
      <c r="CM385" s="135" t="n"/>
      <c r="CN385" s="135" t="n"/>
      <c r="CO385" s="135" t="n"/>
      <c r="CP385" s="135" t="n"/>
      <c r="CQ385" s="135" t="n"/>
      <c r="CR385" s="135" t="n"/>
      <c r="CU385" s="36" t="n"/>
      <c r="CV385" s="36" t="n"/>
      <c r="CW385" s="36" t="n"/>
      <c r="CX385" s="36" t="n"/>
      <c r="CY385" s="36" t="n"/>
      <c r="CZ385" s="36" t="n"/>
      <c r="DA385" s="36" t="n"/>
      <c r="DB385" s="36" t="n"/>
      <c r="DC385" s="36" t="n"/>
      <c r="DD385" s="36" t="n"/>
      <c r="DE385" s="36" t="n"/>
      <c r="DF385" s="36" t="n"/>
      <c r="DG385" s="36" t="n"/>
      <c r="DH385" s="36" t="n"/>
      <c r="DI385" s="36" t="n"/>
      <c r="DJ385" s="36" t="n"/>
      <c r="DK385" s="36" t="n"/>
      <c r="DL385" s="36" t="n"/>
      <c r="DM385" s="36" t="n"/>
      <c r="DN385" s="36" t="n"/>
      <c r="DO385" s="36" t="n"/>
      <c r="DP385" s="36" t="n"/>
      <c r="DQ385" s="36" t="n"/>
      <c r="DR385" s="36" t="n"/>
      <c r="DS385" s="36" t="n"/>
      <c r="DT385" s="36" t="n"/>
      <c r="DU385" s="36" t="n"/>
      <c r="DV385" s="36" t="n"/>
      <c r="DW385" s="36" t="n"/>
      <c r="DX385" s="36" t="n"/>
      <c r="DY385" s="36" t="n"/>
      <c r="DZ385" s="36" t="n"/>
      <c r="EA385" s="36" t="n"/>
      <c r="EB385" s="36" t="n"/>
      <c r="EC385" s="36" t="n"/>
      <c r="ED385" s="36" t="n"/>
      <c r="EE385" s="36" t="n"/>
      <c r="EF385" s="36" t="n"/>
      <c r="EG385" s="36" t="n"/>
      <c r="EH385" s="36" t="n"/>
      <c r="EI385" s="36" t="n"/>
      <c r="EJ385" s="36" t="n"/>
      <c r="EK385" s="36" t="n"/>
      <c r="EL385" s="36" t="n"/>
      <c r="EM385" s="36" t="n"/>
      <c r="EN385" s="36" t="n"/>
    </row>
    <row r="386">
      <c r="A386" s="36" t="n"/>
      <c r="B386" s="36" t="n"/>
      <c r="C386" s="144" t="n"/>
      <c r="D386" s="144" t="n"/>
      <c r="E386" s="135" t="n"/>
      <c r="F386" s="135" t="n"/>
      <c r="G386" s="135" t="n"/>
      <c r="H386" s="135" t="n"/>
      <c r="I386" s="135" t="n"/>
      <c r="J386" s="135" t="n"/>
      <c r="K386" s="135" t="n"/>
      <c r="L386" s="135" t="n"/>
      <c r="M386" s="135" t="n"/>
      <c r="N386" s="135" t="n"/>
      <c r="O386" s="135" t="n"/>
      <c r="P386" s="135" t="n"/>
      <c r="Q386" s="135" t="n"/>
      <c r="R386" s="135" t="n"/>
      <c r="S386" s="135" t="n"/>
      <c r="T386" s="135" t="n"/>
      <c r="U386" s="135" t="n"/>
      <c r="V386" s="135" t="n"/>
      <c r="W386" s="135" t="n"/>
      <c r="X386" s="135" t="n"/>
      <c r="Y386" s="135" t="n"/>
      <c r="Z386" s="135" t="n"/>
      <c r="AA386" s="135" t="n"/>
      <c r="AB386" s="135" t="n"/>
      <c r="AC386" s="135" t="n"/>
      <c r="AD386" s="135" t="n"/>
      <c r="AE386" s="135" t="n"/>
      <c r="AF386" s="135" t="n"/>
      <c r="AG386" s="135" t="n"/>
      <c r="AH386" s="135" t="n"/>
      <c r="AI386" s="135" t="n"/>
      <c r="AJ386" s="135" t="n"/>
      <c r="AK386" s="135" t="n"/>
      <c r="AL386" s="135" t="n"/>
      <c r="AM386" s="135" t="n"/>
      <c r="AN386" s="135" t="n"/>
      <c r="AO386" s="135" t="n"/>
      <c r="AP386" s="135" t="n"/>
      <c r="AQ386" s="135" t="n"/>
      <c r="AR386" s="135" t="n"/>
      <c r="AS386" s="135" t="n"/>
      <c r="AT386" s="135" t="n"/>
      <c r="AU386" s="135" t="n"/>
      <c r="AV386" s="135" t="n"/>
      <c r="AW386" s="135" t="n"/>
      <c r="AX386" s="135" t="n"/>
      <c r="AY386" s="135" t="n"/>
      <c r="AZ386" s="135" t="n"/>
      <c r="BA386" s="135" t="n"/>
      <c r="BB386" s="135" t="n"/>
      <c r="BC386" s="135" t="n"/>
      <c r="BD386" s="135" t="n"/>
      <c r="BE386" s="135" t="n"/>
      <c r="BF386" s="135" t="n"/>
      <c r="BG386" s="135" t="n"/>
      <c r="BH386" s="135" t="n"/>
      <c r="BI386" s="135" t="n"/>
      <c r="BJ386" s="135" t="n"/>
      <c r="BK386" s="135" t="n"/>
      <c r="BL386" s="135" t="n"/>
      <c r="BM386" s="135" t="n"/>
      <c r="BN386" s="135" t="n"/>
      <c r="BO386" s="135" t="n"/>
      <c r="BP386" s="135" t="n"/>
      <c r="BQ386" s="135" t="n"/>
      <c r="BR386" s="135" t="n"/>
      <c r="BS386" s="135" t="n"/>
      <c r="BT386" s="135" t="n"/>
      <c r="BU386" s="135" t="n"/>
      <c r="BV386" s="135" t="n"/>
      <c r="BW386" s="135" t="n"/>
      <c r="BX386" s="135" t="n"/>
      <c r="BY386" s="135" t="n"/>
      <c r="BZ386" s="135" t="n"/>
      <c r="CA386" s="135" t="n"/>
      <c r="CB386" s="135" t="n"/>
      <c r="CC386" s="135" t="n"/>
      <c r="CD386" s="135" t="n"/>
      <c r="CE386" s="135" t="n"/>
      <c r="CF386" s="135" t="n"/>
      <c r="CG386" s="135" t="n"/>
      <c r="CH386" s="135" t="n"/>
      <c r="CI386" s="135" t="n"/>
      <c r="CJ386" s="135" t="n"/>
      <c r="CK386" s="135" t="n"/>
      <c r="CL386" s="135" t="n"/>
      <c r="CM386" s="135" t="n"/>
      <c r="CN386" s="135" t="n"/>
      <c r="CO386" s="135" t="n"/>
      <c r="CP386" s="135" t="n"/>
      <c r="CQ386" s="135" t="n"/>
      <c r="CR386" s="135" t="n"/>
      <c r="CU386" s="36" t="n"/>
      <c r="CV386" s="36" t="n"/>
      <c r="CW386" s="36" t="n"/>
      <c r="CX386" s="36" t="n"/>
      <c r="CY386" s="36" t="n"/>
      <c r="CZ386" s="36" t="n"/>
      <c r="DA386" s="36" t="n"/>
      <c r="DB386" s="36" t="n"/>
      <c r="DC386" s="36" t="n"/>
      <c r="DD386" s="36" t="n"/>
      <c r="DE386" s="36" t="n"/>
      <c r="DF386" s="36" t="n"/>
      <c r="DG386" s="36" t="n"/>
      <c r="DH386" s="36" t="n"/>
      <c r="DI386" s="36" t="n"/>
      <c r="DJ386" s="36" t="n"/>
      <c r="DK386" s="36" t="n"/>
      <c r="DL386" s="36" t="n"/>
      <c r="DM386" s="36" t="n"/>
      <c r="DN386" s="36" t="n"/>
      <c r="DO386" s="36" t="n"/>
      <c r="DP386" s="36" t="n"/>
      <c r="DQ386" s="36" t="n"/>
      <c r="DR386" s="36" t="n"/>
      <c r="DS386" s="36" t="n"/>
      <c r="DT386" s="36" t="n"/>
      <c r="DU386" s="36" t="n"/>
      <c r="DV386" s="36" t="n"/>
      <c r="DW386" s="36" t="n"/>
      <c r="DX386" s="36" t="n"/>
      <c r="DY386" s="36" t="n"/>
      <c r="DZ386" s="36" t="n"/>
      <c r="EA386" s="36" t="n"/>
      <c r="EB386" s="36" t="n"/>
      <c r="EC386" s="36" t="n"/>
      <c r="ED386" s="36" t="n"/>
      <c r="EE386" s="36" t="n"/>
      <c r="EF386" s="36" t="n"/>
      <c r="EG386" s="36" t="n"/>
      <c r="EH386" s="36" t="n"/>
      <c r="EI386" s="36" t="n"/>
      <c r="EJ386" s="36" t="n"/>
      <c r="EK386" s="36" t="n"/>
      <c r="EL386" s="36" t="n"/>
      <c r="EM386" s="36" t="n"/>
      <c r="EN386" s="36" t="n"/>
    </row>
    <row r="387">
      <c r="A387" s="36" t="n"/>
      <c r="B387" s="36" t="n"/>
      <c r="C387" s="144" t="n"/>
      <c r="D387" s="144" t="n"/>
      <c r="E387" s="135" t="n"/>
      <c r="F387" s="135" t="n"/>
      <c r="G387" s="135" t="n"/>
      <c r="H387" s="135" t="n"/>
      <c r="I387" s="135" t="n"/>
      <c r="J387" s="135" t="n"/>
      <c r="K387" s="135" t="n"/>
      <c r="L387" s="135" t="n"/>
      <c r="M387" s="135" t="n"/>
      <c r="N387" s="135" t="n"/>
      <c r="O387" s="135" t="n"/>
      <c r="P387" s="135" t="n"/>
      <c r="Q387" s="135" t="n"/>
      <c r="R387" s="135" t="n"/>
      <c r="S387" s="135" t="n"/>
      <c r="T387" s="135" t="n"/>
      <c r="U387" s="135" t="n"/>
      <c r="V387" s="135" t="n"/>
      <c r="W387" s="135" t="n"/>
      <c r="X387" s="135" t="n"/>
      <c r="Y387" s="135" t="n"/>
      <c r="Z387" s="135" t="n"/>
      <c r="AA387" s="135" t="n"/>
      <c r="AB387" s="135" t="n"/>
      <c r="AC387" s="135" t="n"/>
      <c r="AD387" s="135" t="n"/>
      <c r="AE387" s="135" t="n"/>
      <c r="AF387" s="135" t="n"/>
      <c r="AG387" s="135" t="n"/>
      <c r="AH387" s="135" t="n"/>
      <c r="AI387" s="135" t="n"/>
      <c r="AJ387" s="135" t="n"/>
      <c r="AK387" s="135" t="n"/>
      <c r="AL387" s="135" t="n"/>
      <c r="AM387" s="135" t="n"/>
      <c r="AN387" s="135" t="n"/>
      <c r="AO387" s="135" t="n"/>
      <c r="AP387" s="135" t="n"/>
      <c r="AQ387" s="135" t="n"/>
      <c r="AR387" s="135" t="n"/>
      <c r="AS387" s="135" t="n"/>
      <c r="AT387" s="135" t="n"/>
      <c r="AU387" s="135" t="n"/>
      <c r="AV387" s="135" t="n"/>
      <c r="AW387" s="135" t="n"/>
      <c r="AX387" s="135" t="n"/>
      <c r="AY387" s="135" t="n"/>
      <c r="AZ387" s="135" t="n"/>
      <c r="BA387" s="135" t="n"/>
      <c r="BB387" s="135" t="n"/>
      <c r="BC387" s="135" t="n"/>
      <c r="BD387" s="135" t="n"/>
      <c r="BE387" s="135" t="n"/>
      <c r="BF387" s="135" t="n"/>
      <c r="BG387" s="135" t="n"/>
      <c r="BH387" s="135" t="n"/>
      <c r="BI387" s="135" t="n"/>
      <c r="BJ387" s="135" t="n"/>
      <c r="BK387" s="135" t="n"/>
      <c r="BL387" s="135" t="n"/>
      <c r="BM387" s="135" t="n"/>
      <c r="BN387" s="135" t="n"/>
      <c r="BO387" s="135" t="n"/>
      <c r="BP387" s="135" t="n"/>
      <c r="BQ387" s="135" t="n"/>
      <c r="BR387" s="135" t="n"/>
      <c r="BS387" s="135" t="n"/>
      <c r="BT387" s="135" t="n"/>
      <c r="BU387" s="135" t="n"/>
      <c r="BV387" s="135" t="n"/>
      <c r="BW387" s="135" t="n"/>
      <c r="BX387" s="135" t="n"/>
      <c r="BY387" s="135" t="n"/>
      <c r="BZ387" s="135" t="n"/>
      <c r="CA387" s="135" t="n"/>
      <c r="CB387" s="135" t="n"/>
      <c r="CC387" s="135" t="n"/>
      <c r="CD387" s="135" t="n"/>
      <c r="CE387" s="135" t="n"/>
      <c r="CF387" s="135" t="n"/>
      <c r="CG387" s="135" t="n"/>
      <c r="CH387" s="135" t="n"/>
      <c r="CI387" s="135" t="n"/>
      <c r="CJ387" s="135" t="n"/>
      <c r="CK387" s="135" t="n"/>
      <c r="CL387" s="135" t="n"/>
      <c r="CM387" s="135" t="n"/>
      <c r="CN387" s="135" t="n"/>
      <c r="CO387" s="135" t="n"/>
      <c r="CP387" s="135" t="n"/>
      <c r="CQ387" s="135" t="n"/>
      <c r="CR387" s="135" t="n"/>
      <c r="CU387" s="36" t="n"/>
      <c r="CV387" s="36" t="n"/>
      <c r="CW387" s="36" t="n"/>
      <c r="CX387" s="36" t="n"/>
      <c r="CY387" s="36" t="n"/>
      <c r="CZ387" s="36" t="n"/>
      <c r="DA387" s="36" t="n"/>
      <c r="DB387" s="36" t="n"/>
      <c r="DC387" s="36" t="n"/>
      <c r="DD387" s="36" t="n"/>
      <c r="DE387" s="36" t="n"/>
      <c r="DF387" s="36" t="n"/>
      <c r="DG387" s="36" t="n"/>
      <c r="DH387" s="36" t="n"/>
      <c r="DI387" s="36" t="n"/>
      <c r="DJ387" s="36" t="n"/>
      <c r="DK387" s="36" t="n"/>
      <c r="DL387" s="36" t="n"/>
      <c r="DM387" s="36" t="n"/>
      <c r="DN387" s="36" t="n"/>
      <c r="DO387" s="36" t="n"/>
      <c r="DP387" s="36" t="n"/>
      <c r="DQ387" s="36" t="n"/>
      <c r="DR387" s="36" t="n"/>
      <c r="DS387" s="36" t="n"/>
      <c r="DT387" s="36" t="n"/>
      <c r="DU387" s="36" t="n"/>
      <c r="DV387" s="36" t="n"/>
      <c r="DW387" s="36" t="n"/>
      <c r="DX387" s="36" t="n"/>
      <c r="DY387" s="36" t="n"/>
      <c r="DZ387" s="36" t="n"/>
      <c r="EA387" s="36" t="n"/>
      <c r="EB387" s="36" t="n"/>
      <c r="EC387" s="36" t="n"/>
      <c r="ED387" s="36" t="n"/>
      <c r="EE387" s="36" t="n"/>
      <c r="EF387" s="36" t="n"/>
      <c r="EG387" s="36" t="n"/>
      <c r="EH387" s="36" t="n"/>
      <c r="EI387" s="36" t="n"/>
      <c r="EJ387" s="36" t="n"/>
      <c r="EK387" s="36" t="n"/>
      <c r="EL387" s="36" t="n"/>
      <c r="EM387" s="36" t="n"/>
      <c r="EN387" s="36" t="n"/>
    </row>
    <row r="388">
      <c r="A388" s="36" t="n"/>
      <c r="B388" s="36" t="n"/>
      <c r="C388" s="144" t="n"/>
      <c r="D388" s="144" t="n"/>
      <c r="E388" s="135" t="n"/>
      <c r="F388" s="135" t="n"/>
      <c r="G388" s="135" t="n"/>
      <c r="H388" s="135" t="n"/>
      <c r="I388" s="135" t="n"/>
      <c r="J388" s="135" t="n"/>
      <c r="K388" s="135" t="n"/>
      <c r="L388" s="135" t="n"/>
      <c r="M388" s="135" t="n"/>
      <c r="N388" s="135" t="n"/>
      <c r="O388" s="135" t="n"/>
      <c r="P388" s="135" t="n"/>
      <c r="Q388" s="135" t="n"/>
      <c r="R388" s="135" t="n"/>
      <c r="S388" s="135" t="n"/>
      <c r="T388" s="135" t="n"/>
      <c r="U388" s="135" t="n"/>
      <c r="V388" s="135" t="n"/>
      <c r="W388" s="135" t="n"/>
      <c r="X388" s="135" t="n"/>
      <c r="Y388" s="135" t="n"/>
      <c r="Z388" s="135" t="n"/>
      <c r="AA388" s="135" t="n"/>
      <c r="AB388" s="135" t="n"/>
      <c r="AC388" s="135" t="n"/>
      <c r="AD388" s="135" t="n"/>
      <c r="AE388" s="135" t="n"/>
      <c r="AF388" s="135" t="n"/>
      <c r="AG388" s="135" t="n"/>
      <c r="AH388" s="135" t="n"/>
      <c r="AI388" s="135" t="n"/>
      <c r="AJ388" s="135" t="n"/>
      <c r="AK388" s="135" t="n"/>
      <c r="AL388" s="135" t="n"/>
      <c r="AM388" s="135" t="n"/>
      <c r="AN388" s="135" t="n"/>
      <c r="AO388" s="135" t="n"/>
      <c r="AP388" s="135" t="n"/>
      <c r="AQ388" s="135" t="n"/>
      <c r="AR388" s="135" t="n"/>
      <c r="AS388" s="135" t="n"/>
      <c r="AT388" s="135" t="n"/>
      <c r="AU388" s="135" t="n"/>
      <c r="AV388" s="135" t="n"/>
      <c r="AW388" s="135" t="n"/>
      <c r="AX388" s="135" t="n"/>
      <c r="AY388" s="135" t="n"/>
      <c r="AZ388" s="135" t="n"/>
      <c r="BA388" s="135" t="n"/>
      <c r="BB388" s="135" t="n"/>
      <c r="BC388" s="135" t="n"/>
      <c r="BD388" s="135" t="n"/>
      <c r="BE388" s="135" t="n"/>
      <c r="BF388" s="135" t="n"/>
      <c r="BG388" s="135" t="n"/>
      <c r="BH388" s="135" t="n"/>
      <c r="BI388" s="135" t="n"/>
      <c r="BJ388" s="135" t="n"/>
      <c r="BK388" s="135" t="n"/>
      <c r="BL388" s="135" t="n"/>
      <c r="BM388" s="135" t="n"/>
      <c r="BN388" s="135" t="n"/>
      <c r="BO388" s="135" t="n"/>
      <c r="BP388" s="135" t="n"/>
      <c r="BQ388" s="135" t="n"/>
      <c r="BR388" s="135" t="n"/>
      <c r="BS388" s="135" t="n"/>
      <c r="BT388" s="135" t="n"/>
      <c r="BU388" s="135" t="n"/>
      <c r="BV388" s="135" t="n"/>
      <c r="BW388" s="135" t="n"/>
      <c r="BX388" s="135" t="n"/>
      <c r="BY388" s="135" t="n"/>
      <c r="BZ388" s="135" t="n"/>
      <c r="CA388" s="135" t="n"/>
      <c r="CB388" s="135" t="n"/>
      <c r="CC388" s="135" t="n"/>
      <c r="CD388" s="135" t="n"/>
      <c r="CE388" s="135" t="n"/>
      <c r="CF388" s="135" t="n"/>
      <c r="CG388" s="135" t="n"/>
      <c r="CH388" s="135" t="n"/>
      <c r="CI388" s="135" t="n"/>
      <c r="CJ388" s="135" t="n"/>
      <c r="CK388" s="135" t="n"/>
      <c r="CL388" s="135" t="n"/>
      <c r="CM388" s="135" t="n"/>
      <c r="CN388" s="135" t="n"/>
      <c r="CO388" s="135" t="n"/>
      <c r="CP388" s="135" t="n"/>
      <c r="CQ388" s="135" t="n"/>
      <c r="CR388" s="135" t="n"/>
      <c r="CU388" s="36" t="n"/>
      <c r="CV388" s="36" t="n"/>
      <c r="CW388" s="36" t="n"/>
      <c r="CX388" s="36" t="n"/>
      <c r="CY388" s="36" t="n"/>
      <c r="CZ388" s="36" t="n"/>
      <c r="DA388" s="36" t="n"/>
      <c r="DB388" s="36" t="n"/>
      <c r="DC388" s="36" t="n"/>
      <c r="DD388" s="36" t="n"/>
      <c r="DE388" s="36" t="n"/>
      <c r="DF388" s="36" t="n"/>
      <c r="DG388" s="36" t="n"/>
      <c r="DH388" s="36" t="n"/>
      <c r="DI388" s="36" t="n"/>
      <c r="DJ388" s="36" t="n"/>
      <c r="DK388" s="36" t="n"/>
      <c r="DL388" s="36" t="n"/>
      <c r="DM388" s="36" t="n"/>
      <c r="DN388" s="36" t="n"/>
      <c r="DO388" s="36" t="n"/>
      <c r="DP388" s="36" t="n"/>
      <c r="DQ388" s="36" t="n"/>
      <c r="DR388" s="36" t="n"/>
      <c r="DS388" s="36" t="n"/>
      <c r="DT388" s="36" t="n"/>
      <c r="DU388" s="36" t="n"/>
      <c r="DV388" s="36" t="n"/>
      <c r="DW388" s="36" t="n"/>
      <c r="DX388" s="36" t="n"/>
      <c r="DY388" s="36" t="n"/>
      <c r="DZ388" s="36" t="n"/>
      <c r="EA388" s="36" t="n"/>
      <c r="EB388" s="36" t="n"/>
      <c r="EC388" s="36" t="n"/>
      <c r="ED388" s="36" t="n"/>
      <c r="EE388" s="36" t="n"/>
      <c r="EF388" s="36" t="n"/>
      <c r="EG388" s="36" t="n"/>
      <c r="EH388" s="36" t="n"/>
      <c r="EI388" s="36" t="n"/>
      <c r="EJ388" s="36" t="n"/>
      <c r="EK388" s="36" t="n"/>
      <c r="EL388" s="36" t="n"/>
      <c r="EM388" s="36" t="n"/>
      <c r="EN388" s="36" t="n"/>
    </row>
    <row r="389">
      <c r="A389" s="36" t="n"/>
      <c r="B389" s="36" t="n"/>
      <c r="C389" s="144" t="n"/>
      <c r="D389" s="144" t="n"/>
      <c r="E389" s="135" t="n"/>
      <c r="F389" s="135" t="n"/>
      <c r="G389" s="135" t="n"/>
      <c r="H389" s="135" t="n"/>
      <c r="I389" s="135" t="n"/>
      <c r="J389" s="135" t="n"/>
      <c r="K389" s="135" t="n"/>
      <c r="L389" s="135" t="n"/>
      <c r="M389" s="135" t="n"/>
      <c r="N389" s="135" t="n"/>
      <c r="O389" s="135" t="n"/>
      <c r="P389" s="135" t="n"/>
      <c r="Q389" s="135" t="n"/>
      <c r="R389" s="135" t="n"/>
      <c r="S389" s="135" t="n"/>
      <c r="T389" s="135" t="n"/>
      <c r="U389" s="135" t="n"/>
      <c r="V389" s="135" t="n"/>
      <c r="W389" s="135" t="n"/>
      <c r="X389" s="135" t="n"/>
      <c r="Y389" s="135" t="n"/>
      <c r="Z389" s="135" t="n"/>
      <c r="AA389" s="135" t="n"/>
      <c r="AB389" s="135" t="n"/>
      <c r="AC389" s="135" t="n"/>
      <c r="AD389" s="135" t="n"/>
      <c r="AE389" s="135" t="n"/>
      <c r="AF389" s="135" t="n"/>
      <c r="AG389" s="135" t="n"/>
      <c r="AH389" s="135" t="n"/>
      <c r="AI389" s="135" t="n"/>
      <c r="AJ389" s="135" t="n"/>
      <c r="AK389" s="135" t="n"/>
      <c r="AL389" s="135" t="n"/>
      <c r="AM389" s="135" t="n"/>
      <c r="AN389" s="135" t="n"/>
      <c r="AO389" s="135" t="n"/>
      <c r="AP389" s="135" t="n"/>
      <c r="AQ389" s="135" t="n"/>
      <c r="AR389" s="135" t="n"/>
      <c r="AS389" s="135" t="n"/>
      <c r="AT389" s="135" t="n"/>
      <c r="AU389" s="135" t="n"/>
      <c r="AV389" s="135" t="n"/>
      <c r="AW389" s="135" t="n"/>
      <c r="AX389" s="135" t="n"/>
      <c r="AY389" s="135" t="n"/>
      <c r="AZ389" s="135" t="n"/>
      <c r="BA389" s="135" t="n"/>
      <c r="BB389" s="135" t="n"/>
      <c r="BC389" s="135" t="n"/>
      <c r="BD389" s="135" t="n"/>
      <c r="BE389" s="135" t="n"/>
      <c r="BF389" s="135" t="n"/>
      <c r="BG389" s="135" t="n"/>
      <c r="BH389" s="135" t="n"/>
      <c r="BI389" s="135" t="n"/>
      <c r="BJ389" s="135" t="n"/>
      <c r="BK389" s="135" t="n"/>
      <c r="BL389" s="135" t="n"/>
      <c r="BM389" s="135" t="n"/>
      <c r="BN389" s="135" t="n"/>
      <c r="BO389" s="135" t="n"/>
      <c r="BP389" s="135" t="n"/>
      <c r="BQ389" s="135" t="n"/>
      <c r="BR389" s="135" t="n"/>
      <c r="BS389" s="135" t="n"/>
      <c r="BT389" s="135" t="n"/>
      <c r="BU389" s="135" t="n"/>
      <c r="BV389" s="135" t="n"/>
      <c r="BW389" s="135" t="n"/>
      <c r="BX389" s="135" t="n"/>
      <c r="BY389" s="135" t="n"/>
      <c r="BZ389" s="135" t="n"/>
      <c r="CA389" s="135" t="n"/>
      <c r="CB389" s="135" t="n"/>
      <c r="CC389" s="135" t="n"/>
      <c r="CD389" s="135" t="n"/>
      <c r="CE389" s="135" t="n"/>
      <c r="CF389" s="135" t="n"/>
      <c r="CG389" s="135" t="n"/>
      <c r="CH389" s="135" t="n"/>
      <c r="CI389" s="135" t="n"/>
      <c r="CJ389" s="135" t="n"/>
      <c r="CK389" s="135" t="n"/>
      <c r="CL389" s="135" t="n"/>
      <c r="CM389" s="135" t="n"/>
      <c r="CN389" s="135" t="n"/>
      <c r="CO389" s="135" t="n"/>
      <c r="CP389" s="135" t="n"/>
      <c r="CQ389" s="135" t="n"/>
      <c r="CR389" s="135" t="n"/>
      <c r="CU389" s="36" t="n"/>
      <c r="CV389" s="36" t="n"/>
      <c r="CW389" s="36" t="n"/>
      <c r="CX389" s="36" t="n"/>
      <c r="CY389" s="36" t="n"/>
      <c r="CZ389" s="36" t="n"/>
      <c r="DA389" s="36" t="n"/>
      <c r="DB389" s="36" t="n"/>
      <c r="DC389" s="36" t="n"/>
      <c r="DD389" s="36" t="n"/>
      <c r="DE389" s="36" t="n"/>
      <c r="DF389" s="36" t="n"/>
      <c r="DG389" s="36" t="n"/>
      <c r="DH389" s="36" t="n"/>
      <c r="DI389" s="36" t="n"/>
      <c r="DJ389" s="36" t="n"/>
      <c r="DK389" s="36" t="n"/>
      <c r="DL389" s="36" t="n"/>
      <c r="DM389" s="36" t="n"/>
      <c r="DN389" s="36" t="n"/>
      <c r="DO389" s="36" t="n"/>
      <c r="DP389" s="36" t="n"/>
      <c r="DQ389" s="36" t="n"/>
      <c r="DR389" s="36" t="n"/>
      <c r="DS389" s="36" t="n"/>
      <c r="DT389" s="36" t="n"/>
      <c r="DU389" s="36" t="n"/>
      <c r="DV389" s="36" t="n"/>
      <c r="DW389" s="36" t="n"/>
      <c r="DX389" s="36" t="n"/>
      <c r="DY389" s="36" t="n"/>
      <c r="DZ389" s="36" t="n"/>
      <c r="EA389" s="36" t="n"/>
      <c r="EB389" s="36" t="n"/>
      <c r="EC389" s="36" t="n"/>
      <c r="ED389" s="36" t="n"/>
      <c r="EE389" s="36" t="n"/>
      <c r="EF389" s="36" t="n"/>
      <c r="EG389" s="36" t="n"/>
      <c r="EH389" s="36" t="n"/>
      <c r="EI389" s="36" t="n"/>
      <c r="EJ389" s="36" t="n"/>
      <c r="EK389" s="36" t="n"/>
      <c r="EL389" s="36" t="n"/>
      <c r="EM389" s="36" t="n"/>
      <c r="EN389" s="36" t="n"/>
    </row>
    <row r="390">
      <c r="A390" s="36" t="n"/>
      <c r="B390" s="36" t="n"/>
      <c r="C390" s="144" t="n"/>
      <c r="D390" s="144" t="n"/>
      <c r="E390" s="135" t="n"/>
      <c r="F390" s="135" t="n"/>
      <c r="G390" s="135" t="n"/>
      <c r="H390" s="135" t="n"/>
      <c r="I390" s="135" t="n"/>
      <c r="J390" s="135" t="n"/>
      <c r="K390" s="135" t="n"/>
      <c r="L390" s="135" t="n"/>
      <c r="M390" s="135" t="n"/>
      <c r="N390" s="135" t="n"/>
      <c r="O390" s="135" t="n"/>
      <c r="P390" s="135" t="n"/>
      <c r="Q390" s="135" t="n"/>
      <c r="R390" s="135" t="n"/>
      <c r="S390" s="135" t="n"/>
      <c r="T390" s="135" t="n"/>
      <c r="U390" s="135" t="n"/>
      <c r="V390" s="135" t="n"/>
      <c r="W390" s="135" t="n"/>
      <c r="X390" s="135" t="n"/>
      <c r="Y390" s="135" t="n"/>
      <c r="Z390" s="135" t="n"/>
      <c r="AA390" s="135" t="n"/>
      <c r="AB390" s="135" t="n"/>
      <c r="AC390" s="135" t="n"/>
      <c r="AD390" s="135" t="n"/>
      <c r="AE390" s="135" t="n"/>
      <c r="AF390" s="135" t="n"/>
      <c r="AG390" s="135" t="n"/>
      <c r="AH390" s="135" t="n"/>
      <c r="AI390" s="135" t="n"/>
      <c r="AJ390" s="135" t="n"/>
      <c r="AK390" s="135" t="n"/>
      <c r="AL390" s="135" t="n"/>
      <c r="AM390" s="135" t="n"/>
      <c r="AN390" s="135" t="n"/>
      <c r="AO390" s="135" t="n"/>
      <c r="AP390" s="135" t="n"/>
      <c r="AQ390" s="135" t="n"/>
      <c r="AR390" s="135" t="n"/>
      <c r="AS390" s="135" t="n"/>
      <c r="AT390" s="135" t="n"/>
      <c r="AU390" s="135" t="n"/>
      <c r="AV390" s="135" t="n"/>
      <c r="AW390" s="135" t="n"/>
      <c r="AX390" s="135" t="n"/>
      <c r="AY390" s="135" t="n"/>
      <c r="AZ390" s="135" t="n"/>
      <c r="BA390" s="135" t="n"/>
      <c r="BB390" s="135" t="n"/>
      <c r="BC390" s="135" t="n"/>
      <c r="BD390" s="135" t="n"/>
      <c r="BE390" s="135" t="n"/>
      <c r="BF390" s="135" t="n"/>
      <c r="BG390" s="135" t="n"/>
      <c r="BH390" s="135" t="n"/>
      <c r="BI390" s="135" t="n"/>
      <c r="BJ390" s="135" t="n"/>
      <c r="BK390" s="135" t="n"/>
      <c r="BL390" s="135" t="n"/>
      <c r="BM390" s="135" t="n"/>
      <c r="BN390" s="135" t="n"/>
      <c r="BO390" s="135" t="n"/>
      <c r="BP390" s="135" t="n"/>
      <c r="BQ390" s="135" t="n"/>
      <c r="BR390" s="135" t="n"/>
      <c r="BS390" s="135" t="n"/>
      <c r="BT390" s="135" t="n"/>
      <c r="BU390" s="135" t="n"/>
      <c r="BV390" s="135" t="n"/>
      <c r="BW390" s="135" t="n"/>
      <c r="BX390" s="135" t="n"/>
      <c r="BY390" s="135" t="n"/>
      <c r="BZ390" s="135" t="n"/>
      <c r="CA390" s="135" t="n"/>
      <c r="CB390" s="135" t="n"/>
      <c r="CC390" s="135" t="n"/>
      <c r="CD390" s="135" t="n"/>
      <c r="CE390" s="135" t="n"/>
      <c r="CF390" s="135" t="n"/>
      <c r="CG390" s="135" t="n"/>
      <c r="CH390" s="135" t="n"/>
      <c r="CI390" s="135" t="n"/>
      <c r="CJ390" s="135" t="n"/>
      <c r="CK390" s="135" t="n"/>
      <c r="CL390" s="135" t="n"/>
      <c r="CM390" s="135" t="n"/>
      <c r="CN390" s="135" t="n"/>
      <c r="CO390" s="135" t="n"/>
      <c r="CP390" s="135" t="n"/>
      <c r="CQ390" s="135" t="n"/>
      <c r="CR390" s="135" t="n"/>
      <c r="CU390" s="36" t="n"/>
      <c r="CV390" s="36" t="n"/>
      <c r="CW390" s="36" t="n"/>
      <c r="CX390" s="36" t="n"/>
      <c r="CY390" s="36" t="n"/>
      <c r="CZ390" s="36" t="n"/>
      <c r="DA390" s="36" t="n"/>
      <c r="DB390" s="36" t="n"/>
      <c r="DC390" s="36" t="n"/>
      <c r="DD390" s="36" t="n"/>
      <c r="DE390" s="36" t="n"/>
      <c r="DF390" s="36" t="n"/>
      <c r="DG390" s="36" t="n"/>
      <c r="DH390" s="36" t="n"/>
      <c r="DI390" s="36" t="n"/>
      <c r="DJ390" s="36" t="n"/>
      <c r="DK390" s="36" t="n"/>
      <c r="DL390" s="36" t="n"/>
      <c r="DM390" s="36" t="n"/>
      <c r="DN390" s="36" t="n"/>
      <c r="DO390" s="36" t="n"/>
      <c r="DP390" s="36" t="n"/>
      <c r="DQ390" s="36" t="n"/>
      <c r="DR390" s="36" t="n"/>
      <c r="DS390" s="36" t="n"/>
      <c r="DT390" s="36" t="n"/>
      <c r="DU390" s="36" t="n"/>
      <c r="DV390" s="36" t="n"/>
      <c r="DW390" s="36" t="n"/>
      <c r="DX390" s="36" t="n"/>
      <c r="DY390" s="36" t="n"/>
      <c r="DZ390" s="36" t="n"/>
      <c r="EA390" s="36" t="n"/>
      <c r="EB390" s="36" t="n"/>
      <c r="EC390" s="36" t="n"/>
      <c r="ED390" s="36" t="n"/>
      <c r="EE390" s="36" t="n"/>
      <c r="EF390" s="36" t="n"/>
      <c r="EG390" s="36" t="n"/>
      <c r="EH390" s="36" t="n"/>
      <c r="EI390" s="36" t="n"/>
      <c r="EJ390" s="36" t="n"/>
      <c r="EK390" s="36" t="n"/>
      <c r="EL390" s="36" t="n"/>
      <c r="EM390" s="36" t="n"/>
      <c r="EN390" s="36" t="n"/>
    </row>
    <row r="391">
      <c r="A391" s="36" t="n"/>
      <c r="B391" s="36" t="n"/>
      <c r="C391" s="144" t="n"/>
      <c r="D391" s="144" t="n"/>
      <c r="E391" s="135" t="n"/>
      <c r="F391" s="135" t="n"/>
      <c r="G391" s="135" t="n"/>
      <c r="H391" s="135" t="n"/>
      <c r="I391" s="135" t="n"/>
      <c r="J391" s="135" t="n"/>
      <c r="K391" s="135" t="n"/>
      <c r="L391" s="135" t="n"/>
      <c r="M391" s="135" t="n"/>
      <c r="N391" s="135" t="n"/>
      <c r="O391" s="135" t="n"/>
      <c r="P391" s="135" t="n"/>
      <c r="Q391" s="135" t="n"/>
      <c r="R391" s="135" t="n"/>
      <c r="S391" s="135" t="n"/>
      <c r="T391" s="135" t="n"/>
      <c r="U391" s="135" t="n"/>
      <c r="V391" s="135" t="n"/>
      <c r="W391" s="135" t="n"/>
      <c r="X391" s="135" t="n"/>
      <c r="Y391" s="135" t="n"/>
      <c r="Z391" s="135" t="n"/>
      <c r="AA391" s="135" t="n"/>
      <c r="AB391" s="135" t="n"/>
      <c r="AC391" s="135" t="n"/>
      <c r="AD391" s="135" t="n"/>
      <c r="AE391" s="135" t="n"/>
      <c r="AF391" s="135" t="n"/>
      <c r="AG391" s="135" t="n"/>
      <c r="AH391" s="135" t="n"/>
      <c r="AI391" s="135" t="n"/>
      <c r="AJ391" s="135" t="n"/>
      <c r="AK391" s="135" t="n"/>
      <c r="AL391" s="135" t="n"/>
      <c r="AM391" s="135" t="n"/>
      <c r="AN391" s="135" t="n"/>
      <c r="AO391" s="135" t="n"/>
      <c r="AP391" s="135" t="n"/>
      <c r="AQ391" s="135" t="n"/>
      <c r="AR391" s="135" t="n"/>
      <c r="AS391" s="135" t="n"/>
      <c r="AT391" s="135" t="n"/>
      <c r="AU391" s="135" t="n"/>
      <c r="AV391" s="135" t="n"/>
      <c r="AW391" s="135" t="n"/>
      <c r="AX391" s="135" t="n"/>
      <c r="AY391" s="135" t="n"/>
      <c r="AZ391" s="135" t="n"/>
      <c r="BA391" s="135" t="n"/>
      <c r="BB391" s="135" t="n"/>
      <c r="BC391" s="135" t="n"/>
      <c r="BD391" s="135" t="n"/>
      <c r="BE391" s="135" t="n"/>
      <c r="BF391" s="135" t="n"/>
      <c r="BG391" s="135" t="n"/>
      <c r="BH391" s="135" t="n"/>
      <c r="BI391" s="135" t="n"/>
      <c r="BJ391" s="135" t="n"/>
      <c r="BK391" s="135" t="n"/>
      <c r="BL391" s="135" t="n"/>
      <c r="BM391" s="135" t="n"/>
      <c r="BN391" s="135" t="n"/>
      <c r="BO391" s="135" t="n"/>
      <c r="BP391" s="135" t="n"/>
      <c r="BQ391" s="135" t="n"/>
      <c r="BR391" s="135" t="n"/>
      <c r="BS391" s="135" t="n"/>
      <c r="BT391" s="135" t="n"/>
      <c r="BU391" s="135" t="n"/>
      <c r="BV391" s="135" t="n"/>
      <c r="BW391" s="135" t="n"/>
      <c r="BX391" s="135" t="n"/>
      <c r="BY391" s="135" t="n"/>
      <c r="BZ391" s="135" t="n"/>
      <c r="CA391" s="135" t="n"/>
      <c r="CB391" s="135" t="n"/>
      <c r="CC391" s="135" t="n"/>
      <c r="CD391" s="135" t="n"/>
      <c r="CE391" s="135" t="n"/>
      <c r="CF391" s="135" t="n"/>
      <c r="CG391" s="135" t="n"/>
      <c r="CH391" s="135" t="n"/>
      <c r="CI391" s="135" t="n"/>
      <c r="CJ391" s="135" t="n"/>
      <c r="CK391" s="135" t="n"/>
      <c r="CL391" s="135" t="n"/>
      <c r="CM391" s="135" t="n"/>
      <c r="CN391" s="135" t="n"/>
      <c r="CO391" s="135" t="n"/>
      <c r="CP391" s="135" t="n"/>
      <c r="CQ391" s="135" t="n"/>
      <c r="CR391" s="135" t="n"/>
      <c r="CU391" s="36" t="n"/>
      <c r="CV391" s="36" t="n"/>
      <c r="CW391" s="36" t="n"/>
      <c r="CX391" s="36" t="n"/>
      <c r="CY391" s="36" t="n"/>
      <c r="CZ391" s="36" t="n"/>
      <c r="DA391" s="36" t="n"/>
      <c r="DB391" s="36" t="n"/>
      <c r="DC391" s="36" t="n"/>
      <c r="DD391" s="36" t="n"/>
      <c r="DE391" s="36" t="n"/>
      <c r="DF391" s="36" t="n"/>
      <c r="DG391" s="36" t="n"/>
      <c r="DH391" s="36" t="n"/>
      <c r="DI391" s="36" t="n"/>
      <c r="DJ391" s="36" t="n"/>
      <c r="DK391" s="36" t="n"/>
      <c r="DL391" s="36" t="n"/>
      <c r="DM391" s="36" t="n"/>
      <c r="DN391" s="36" t="n"/>
      <c r="DO391" s="36" t="n"/>
      <c r="DP391" s="36" t="n"/>
      <c r="DQ391" s="36" t="n"/>
      <c r="DR391" s="36" t="n"/>
      <c r="DS391" s="36" t="n"/>
      <c r="DT391" s="36" t="n"/>
      <c r="DU391" s="36" t="n"/>
      <c r="DV391" s="36" t="n"/>
      <c r="DW391" s="36" t="n"/>
      <c r="DX391" s="36" t="n"/>
      <c r="DY391" s="36" t="n"/>
      <c r="DZ391" s="36" t="n"/>
      <c r="EA391" s="36" t="n"/>
      <c r="EB391" s="36" t="n"/>
      <c r="EC391" s="36" t="n"/>
      <c r="ED391" s="36" t="n"/>
      <c r="EE391" s="36" t="n"/>
      <c r="EF391" s="36" t="n"/>
      <c r="EG391" s="36" t="n"/>
      <c r="EH391" s="36" t="n"/>
      <c r="EI391" s="36" t="n"/>
      <c r="EJ391" s="36" t="n"/>
      <c r="EK391" s="36" t="n"/>
      <c r="EL391" s="36" t="n"/>
      <c r="EM391" s="36" t="n"/>
      <c r="EN391" s="36" t="n"/>
    </row>
    <row r="392">
      <c r="A392" s="36" t="n"/>
      <c r="B392" s="36" t="n"/>
      <c r="C392" s="144" t="n"/>
      <c r="D392" s="144" t="n"/>
      <c r="E392" s="135" t="n"/>
      <c r="F392" s="135" t="n"/>
      <c r="G392" s="135" t="n"/>
      <c r="H392" s="135" t="n"/>
      <c r="I392" s="135" t="n"/>
      <c r="J392" s="135" t="n"/>
      <c r="K392" s="135" t="n"/>
      <c r="L392" s="135" t="n"/>
      <c r="M392" s="135" t="n"/>
      <c r="N392" s="135" t="n"/>
      <c r="O392" s="135" t="n"/>
      <c r="P392" s="135" t="n"/>
      <c r="Q392" s="135" t="n"/>
      <c r="R392" s="135" t="n"/>
      <c r="S392" s="135" t="n"/>
      <c r="T392" s="135" t="n"/>
      <c r="U392" s="135" t="n"/>
      <c r="V392" s="135" t="n"/>
      <c r="W392" s="135" t="n"/>
      <c r="X392" s="135" t="n"/>
      <c r="Y392" s="135" t="n"/>
      <c r="Z392" s="135" t="n"/>
      <c r="AA392" s="135" t="n"/>
      <c r="AB392" s="135" t="n"/>
      <c r="AC392" s="135" t="n"/>
      <c r="AD392" s="135" t="n"/>
      <c r="AE392" s="135" t="n"/>
      <c r="AF392" s="135" t="n"/>
      <c r="AG392" s="135" t="n"/>
      <c r="AH392" s="135" t="n"/>
      <c r="AI392" s="135" t="n"/>
      <c r="AJ392" s="135" t="n"/>
      <c r="AK392" s="135" t="n"/>
      <c r="AL392" s="135" t="n"/>
      <c r="AM392" s="135" t="n"/>
      <c r="AN392" s="135" t="n"/>
      <c r="AO392" s="135" t="n"/>
      <c r="AP392" s="135" t="n"/>
      <c r="AQ392" s="135" t="n"/>
      <c r="AR392" s="135" t="n"/>
      <c r="AS392" s="135" t="n"/>
      <c r="AT392" s="135" t="n"/>
      <c r="AU392" s="135" t="n"/>
      <c r="AV392" s="135" t="n"/>
      <c r="AW392" s="135" t="n"/>
      <c r="AX392" s="135" t="n"/>
      <c r="AY392" s="135" t="n"/>
      <c r="AZ392" s="135" t="n"/>
      <c r="BA392" s="135" t="n"/>
      <c r="BB392" s="135" t="n"/>
      <c r="BC392" s="135" t="n"/>
      <c r="BD392" s="135" t="n"/>
      <c r="BE392" s="135" t="n"/>
      <c r="BF392" s="135" t="n"/>
      <c r="BG392" s="135" t="n"/>
      <c r="BH392" s="135" t="n"/>
      <c r="BI392" s="135" t="n"/>
      <c r="BJ392" s="135" t="n"/>
      <c r="BK392" s="135" t="n"/>
      <c r="BL392" s="135" t="n"/>
      <c r="BM392" s="135" t="n"/>
      <c r="BN392" s="135" t="n"/>
      <c r="BO392" s="135" t="n"/>
      <c r="BP392" s="135" t="n"/>
      <c r="BQ392" s="135" t="n"/>
      <c r="BR392" s="135" t="n"/>
      <c r="BS392" s="135" t="n"/>
      <c r="BT392" s="135" t="n"/>
      <c r="BU392" s="135" t="n"/>
      <c r="BV392" s="135" t="n"/>
      <c r="BW392" s="135" t="n"/>
      <c r="BX392" s="135" t="n"/>
      <c r="BY392" s="135" t="n"/>
      <c r="BZ392" s="135" t="n"/>
      <c r="CA392" s="135" t="n"/>
      <c r="CB392" s="135" t="n"/>
      <c r="CC392" s="135" t="n"/>
      <c r="CD392" s="135" t="n"/>
      <c r="CE392" s="135" t="n"/>
      <c r="CF392" s="135" t="n"/>
      <c r="CG392" s="135" t="n"/>
      <c r="CH392" s="135" t="n"/>
      <c r="CI392" s="135" t="n"/>
      <c r="CJ392" s="135" t="n"/>
      <c r="CK392" s="135" t="n"/>
      <c r="CL392" s="135" t="n"/>
      <c r="CM392" s="135" t="n"/>
      <c r="CN392" s="135" t="n"/>
      <c r="CO392" s="135" t="n"/>
      <c r="CP392" s="135" t="n"/>
      <c r="CQ392" s="135" t="n"/>
      <c r="CR392" s="135" t="n"/>
      <c r="CU392" s="36" t="n"/>
      <c r="CV392" s="36" t="n"/>
      <c r="CW392" s="36" t="n"/>
      <c r="CX392" s="36" t="n"/>
      <c r="CY392" s="36" t="n"/>
      <c r="CZ392" s="36" t="n"/>
      <c r="DA392" s="36" t="n"/>
      <c r="DB392" s="36" t="n"/>
      <c r="DC392" s="36" t="n"/>
      <c r="DD392" s="36" t="n"/>
      <c r="DE392" s="36" t="n"/>
      <c r="DF392" s="36" t="n"/>
      <c r="DG392" s="36" t="n"/>
      <c r="DH392" s="36" t="n"/>
      <c r="DI392" s="36" t="n"/>
      <c r="DJ392" s="36" t="n"/>
      <c r="DK392" s="36" t="n"/>
      <c r="DL392" s="36" t="n"/>
      <c r="DM392" s="36" t="n"/>
      <c r="DN392" s="36" t="n"/>
      <c r="DO392" s="36" t="n"/>
      <c r="DP392" s="36" t="n"/>
      <c r="DQ392" s="36" t="n"/>
      <c r="DR392" s="36" t="n"/>
      <c r="DS392" s="36" t="n"/>
      <c r="DT392" s="36" t="n"/>
      <c r="DU392" s="36" t="n"/>
      <c r="DV392" s="36" t="n"/>
      <c r="DW392" s="36" t="n"/>
      <c r="DX392" s="36" t="n"/>
      <c r="DY392" s="36" t="n"/>
      <c r="DZ392" s="36" t="n"/>
      <c r="EA392" s="36" t="n"/>
      <c r="EB392" s="36" t="n"/>
      <c r="EC392" s="36" t="n"/>
      <c r="ED392" s="36" t="n"/>
      <c r="EE392" s="36" t="n"/>
      <c r="EF392" s="36" t="n"/>
      <c r="EG392" s="36" t="n"/>
      <c r="EH392" s="36" t="n"/>
      <c r="EI392" s="36" t="n"/>
      <c r="EJ392" s="36" t="n"/>
      <c r="EK392" s="36" t="n"/>
      <c r="EL392" s="36" t="n"/>
      <c r="EM392" s="36" t="n"/>
      <c r="EN392" s="36" t="n"/>
    </row>
    <row r="393">
      <c r="A393" s="36" t="n"/>
      <c r="B393" s="36" t="n"/>
      <c r="C393" s="144" t="n"/>
      <c r="D393" s="144" t="n"/>
      <c r="E393" s="135" t="n"/>
      <c r="F393" s="135" t="n"/>
      <c r="G393" s="135" t="n"/>
      <c r="H393" s="135" t="n"/>
      <c r="I393" s="135" t="n"/>
      <c r="J393" s="135" t="n"/>
      <c r="K393" s="135" t="n"/>
      <c r="L393" s="135" t="n"/>
      <c r="M393" s="135" t="n"/>
      <c r="N393" s="135" t="n"/>
      <c r="O393" s="135" t="n"/>
      <c r="P393" s="135" t="n"/>
      <c r="Q393" s="135" t="n"/>
      <c r="R393" s="135" t="n"/>
      <c r="S393" s="135" t="n"/>
      <c r="T393" s="135" t="n"/>
      <c r="U393" s="135" t="n"/>
      <c r="V393" s="135" t="n"/>
      <c r="W393" s="135" t="n"/>
      <c r="X393" s="135" t="n"/>
      <c r="Y393" s="135" t="n"/>
      <c r="Z393" s="135" t="n"/>
      <c r="AA393" s="135" t="n"/>
      <c r="AB393" s="135" t="n"/>
      <c r="AC393" s="135" t="n"/>
      <c r="AD393" s="135" t="n"/>
      <c r="AE393" s="135" t="n"/>
      <c r="AF393" s="135" t="n"/>
      <c r="AG393" s="135" t="n"/>
      <c r="AH393" s="135" t="n"/>
      <c r="AI393" s="135" t="n"/>
      <c r="AJ393" s="135" t="n"/>
      <c r="AK393" s="135" t="n"/>
      <c r="AL393" s="135" t="n"/>
      <c r="AM393" s="135" t="n"/>
      <c r="AN393" s="135" t="n"/>
      <c r="AO393" s="135" t="n"/>
      <c r="AP393" s="135" t="n"/>
      <c r="AQ393" s="135" t="n"/>
      <c r="AR393" s="135" t="n"/>
      <c r="AS393" s="135" t="n"/>
      <c r="AT393" s="135" t="n"/>
      <c r="AU393" s="135" t="n"/>
      <c r="AV393" s="135" t="n"/>
      <c r="AW393" s="135" t="n"/>
      <c r="AX393" s="135" t="n"/>
      <c r="AY393" s="135" t="n"/>
      <c r="AZ393" s="135" t="n"/>
      <c r="BA393" s="135" t="n"/>
      <c r="BB393" s="135" t="n"/>
      <c r="BC393" s="135" t="n"/>
      <c r="BD393" s="135" t="n"/>
      <c r="BE393" s="135" t="n"/>
      <c r="BF393" s="135" t="n"/>
      <c r="BG393" s="135" t="n"/>
      <c r="BH393" s="135" t="n"/>
      <c r="BI393" s="135" t="n"/>
      <c r="BJ393" s="135" t="n"/>
      <c r="BK393" s="135" t="n"/>
      <c r="BL393" s="135" t="n"/>
      <c r="BM393" s="135" t="n"/>
      <c r="BN393" s="135" t="n"/>
      <c r="BO393" s="135" t="n"/>
      <c r="BP393" s="135" t="n"/>
      <c r="BQ393" s="135" t="n"/>
      <c r="BR393" s="135" t="n"/>
      <c r="BS393" s="135" t="n"/>
      <c r="BT393" s="135" t="n"/>
      <c r="BU393" s="135" t="n"/>
      <c r="BV393" s="135" t="n"/>
      <c r="BW393" s="135" t="n"/>
      <c r="BX393" s="135" t="n"/>
      <c r="BY393" s="135" t="n"/>
      <c r="BZ393" s="135" t="n"/>
      <c r="CA393" s="135" t="n"/>
      <c r="CB393" s="135" t="n"/>
      <c r="CC393" s="135" t="n"/>
      <c r="CD393" s="135" t="n"/>
      <c r="CE393" s="135" t="n"/>
      <c r="CF393" s="135" t="n"/>
      <c r="CG393" s="135" t="n"/>
      <c r="CH393" s="135" t="n"/>
      <c r="CI393" s="135" t="n"/>
      <c r="CJ393" s="135" t="n"/>
      <c r="CK393" s="135" t="n"/>
      <c r="CL393" s="135" t="n"/>
      <c r="CM393" s="135" t="n"/>
      <c r="CN393" s="135" t="n"/>
      <c r="CO393" s="135" t="n"/>
      <c r="CP393" s="135" t="n"/>
      <c r="CQ393" s="135" t="n"/>
      <c r="CR393" s="135" t="n"/>
      <c r="CU393" s="36" t="n"/>
      <c r="CV393" s="36" t="n"/>
      <c r="CW393" s="36" t="n"/>
      <c r="CX393" s="36" t="n"/>
      <c r="CY393" s="36" t="n"/>
      <c r="CZ393" s="36" t="n"/>
      <c r="DA393" s="36" t="n"/>
      <c r="DB393" s="36" t="n"/>
      <c r="DC393" s="36" t="n"/>
      <c r="DD393" s="36" t="n"/>
      <c r="DE393" s="36" t="n"/>
      <c r="DF393" s="36" t="n"/>
      <c r="DG393" s="36" t="n"/>
      <c r="DH393" s="36" t="n"/>
      <c r="DI393" s="36" t="n"/>
      <c r="DJ393" s="36" t="n"/>
      <c r="DK393" s="36" t="n"/>
      <c r="DL393" s="36" t="n"/>
      <c r="DM393" s="36" t="n"/>
      <c r="DN393" s="36" t="n"/>
      <c r="DO393" s="36" t="n"/>
      <c r="DP393" s="36" t="n"/>
      <c r="DQ393" s="36" t="n"/>
      <c r="DR393" s="36" t="n"/>
      <c r="DS393" s="36" t="n"/>
      <c r="DT393" s="36" t="n"/>
      <c r="DU393" s="36" t="n"/>
      <c r="DV393" s="36" t="n"/>
      <c r="DW393" s="36" t="n"/>
      <c r="DX393" s="36" t="n"/>
      <c r="DY393" s="36" t="n"/>
      <c r="DZ393" s="36" t="n"/>
      <c r="EA393" s="36" t="n"/>
      <c r="EB393" s="36" t="n"/>
      <c r="EC393" s="36" t="n"/>
      <c r="ED393" s="36" t="n"/>
      <c r="EE393" s="36" t="n"/>
      <c r="EF393" s="36" t="n"/>
      <c r="EG393" s="36" t="n"/>
      <c r="EH393" s="36" t="n"/>
      <c r="EI393" s="36" t="n"/>
      <c r="EJ393" s="36" t="n"/>
      <c r="EK393" s="36" t="n"/>
      <c r="EL393" s="36" t="n"/>
      <c r="EM393" s="36" t="n"/>
      <c r="EN393" s="36" t="n"/>
    </row>
    <row r="394">
      <c r="A394" s="36" t="n"/>
      <c r="B394" s="36" t="n"/>
      <c r="C394" s="144" t="n"/>
      <c r="D394" s="144" t="n"/>
      <c r="E394" s="135" t="n"/>
      <c r="F394" s="135" t="n"/>
      <c r="G394" s="135" t="n"/>
      <c r="H394" s="135" t="n"/>
      <c r="I394" s="135" t="n"/>
      <c r="J394" s="135" t="n"/>
      <c r="K394" s="135" t="n"/>
      <c r="L394" s="135" t="n"/>
      <c r="M394" s="135" t="n"/>
      <c r="N394" s="135" t="n"/>
      <c r="O394" s="135" t="n"/>
      <c r="P394" s="135" t="n"/>
      <c r="Q394" s="135" t="n"/>
      <c r="R394" s="135" t="n"/>
      <c r="S394" s="135" t="n"/>
      <c r="T394" s="135" t="n"/>
      <c r="U394" s="135" t="n"/>
      <c r="V394" s="135" t="n"/>
      <c r="W394" s="135" t="n"/>
      <c r="X394" s="135" t="n"/>
      <c r="Y394" s="135" t="n"/>
      <c r="Z394" s="135" t="n"/>
      <c r="AA394" s="135" t="n"/>
      <c r="AB394" s="135" t="n"/>
      <c r="AC394" s="135" t="n"/>
      <c r="AD394" s="135" t="n"/>
      <c r="AE394" s="135" t="n"/>
      <c r="AF394" s="135" t="n"/>
      <c r="AG394" s="135" t="n"/>
      <c r="AH394" s="135" t="n"/>
      <c r="AI394" s="135" t="n"/>
      <c r="AJ394" s="135" t="n"/>
      <c r="AK394" s="135" t="n"/>
      <c r="AL394" s="135" t="n"/>
      <c r="AM394" s="135" t="n"/>
      <c r="AN394" s="135" t="n"/>
      <c r="AO394" s="135" t="n"/>
      <c r="AP394" s="135" t="n"/>
      <c r="AQ394" s="135" t="n"/>
      <c r="AR394" s="135" t="n"/>
      <c r="AS394" s="135" t="n"/>
      <c r="AT394" s="135" t="n"/>
      <c r="AU394" s="135" t="n"/>
      <c r="AV394" s="135" t="n"/>
      <c r="AW394" s="135" t="n"/>
      <c r="AX394" s="135" t="n"/>
      <c r="AY394" s="135" t="n"/>
      <c r="AZ394" s="135" t="n"/>
      <c r="BA394" s="135" t="n"/>
      <c r="BB394" s="135" t="n"/>
      <c r="BC394" s="135" t="n"/>
      <c r="BD394" s="135" t="n"/>
      <c r="BE394" s="135" t="n"/>
      <c r="BF394" s="135" t="n"/>
      <c r="BG394" s="135" t="n"/>
      <c r="BH394" s="135" t="n"/>
      <c r="BI394" s="135" t="n"/>
      <c r="BJ394" s="135" t="n"/>
      <c r="BK394" s="135" t="n"/>
      <c r="BL394" s="135" t="n"/>
      <c r="BM394" s="135" t="n"/>
      <c r="BN394" s="135" t="n"/>
      <c r="BO394" s="135" t="n"/>
      <c r="BP394" s="135" t="n"/>
      <c r="BQ394" s="135" t="n"/>
      <c r="BR394" s="135" t="n"/>
      <c r="BS394" s="135" t="n"/>
      <c r="BT394" s="135" t="n"/>
      <c r="BU394" s="135" t="n"/>
      <c r="BV394" s="135" t="n"/>
      <c r="BW394" s="135" t="n"/>
      <c r="BX394" s="135" t="n"/>
      <c r="BY394" s="135" t="n"/>
      <c r="BZ394" s="135" t="n"/>
      <c r="CA394" s="135" t="n"/>
      <c r="CB394" s="135" t="n"/>
      <c r="CC394" s="135" t="n"/>
      <c r="CD394" s="135" t="n"/>
      <c r="CE394" s="135" t="n"/>
      <c r="CF394" s="135" t="n"/>
      <c r="CG394" s="135" t="n"/>
      <c r="CH394" s="135" t="n"/>
      <c r="CI394" s="135" t="n"/>
      <c r="CJ394" s="135" t="n"/>
      <c r="CK394" s="135" t="n"/>
      <c r="CL394" s="135" t="n"/>
      <c r="CM394" s="135" t="n"/>
      <c r="CN394" s="135" t="n"/>
      <c r="CO394" s="135" t="n"/>
      <c r="CP394" s="135" t="n"/>
      <c r="CQ394" s="135" t="n"/>
      <c r="CR394" s="135" t="n"/>
      <c r="CU394" s="36" t="n"/>
      <c r="CV394" s="36" t="n"/>
      <c r="CW394" s="36" t="n"/>
      <c r="CX394" s="36" t="n"/>
      <c r="CY394" s="36" t="n"/>
      <c r="CZ394" s="36" t="n"/>
      <c r="DA394" s="36" t="n"/>
      <c r="DB394" s="36" t="n"/>
      <c r="DC394" s="36" t="n"/>
      <c r="DD394" s="36" t="n"/>
      <c r="DE394" s="36" t="n"/>
      <c r="DF394" s="36" t="n"/>
      <c r="DG394" s="36" t="n"/>
      <c r="DH394" s="36" t="n"/>
      <c r="DI394" s="36" t="n"/>
      <c r="DJ394" s="36" t="n"/>
      <c r="DK394" s="36" t="n"/>
      <c r="DL394" s="36" t="n"/>
      <c r="DM394" s="36" t="n"/>
      <c r="DN394" s="36" t="n"/>
      <c r="DO394" s="36" t="n"/>
      <c r="DP394" s="36" t="n"/>
      <c r="DQ394" s="36" t="n"/>
      <c r="DR394" s="36" t="n"/>
      <c r="DS394" s="36" t="n"/>
      <c r="DT394" s="36" t="n"/>
      <c r="DU394" s="36" t="n"/>
      <c r="DV394" s="36" t="n"/>
      <c r="DW394" s="36" t="n"/>
      <c r="DX394" s="36" t="n"/>
      <c r="DY394" s="36" t="n"/>
      <c r="DZ394" s="36" t="n"/>
      <c r="EA394" s="36" t="n"/>
      <c r="EB394" s="36" t="n"/>
      <c r="EC394" s="36" t="n"/>
      <c r="ED394" s="36" t="n"/>
      <c r="EE394" s="36" t="n"/>
      <c r="EF394" s="36" t="n"/>
      <c r="EG394" s="36" t="n"/>
      <c r="EH394" s="36" t="n"/>
      <c r="EI394" s="36" t="n"/>
      <c r="EJ394" s="36" t="n"/>
      <c r="EK394" s="36" t="n"/>
      <c r="EL394" s="36" t="n"/>
      <c r="EM394" s="36" t="n"/>
      <c r="EN394" s="36" t="n"/>
    </row>
    <row r="395">
      <c r="A395" s="36" t="n"/>
      <c r="B395" s="36" t="n"/>
      <c r="C395" s="144" t="n"/>
      <c r="D395" s="144" t="n"/>
      <c r="E395" s="135" t="n"/>
      <c r="F395" s="135" t="n"/>
      <c r="G395" s="135" t="n"/>
      <c r="H395" s="135" t="n"/>
      <c r="I395" s="135" t="n"/>
      <c r="J395" s="135" t="n"/>
      <c r="K395" s="135" t="n"/>
      <c r="L395" s="135" t="n"/>
      <c r="M395" s="135" t="n"/>
      <c r="N395" s="135" t="n"/>
      <c r="O395" s="135" t="n"/>
      <c r="P395" s="135" t="n"/>
      <c r="Q395" s="135" t="n"/>
      <c r="R395" s="135" t="n"/>
      <c r="S395" s="135" t="n"/>
      <c r="T395" s="135" t="n"/>
      <c r="U395" s="135" t="n"/>
      <c r="V395" s="135" t="n"/>
      <c r="W395" s="135" t="n"/>
      <c r="X395" s="135" t="n"/>
      <c r="Y395" s="135" t="n"/>
      <c r="Z395" s="135" t="n"/>
      <c r="AA395" s="135" t="n"/>
      <c r="AB395" s="135" t="n"/>
      <c r="AC395" s="135" t="n"/>
      <c r="AD395" s="135" t="n"/>
      <c r="AE395" s="135" t="n"/>
      <c r="AF395" s="135" t="n"/>
      <c r="AG395" s="135" t="n"/>
      <c r="AH395" s="135" t="n"/>
      <c r="AI395" s="135" t="n"/>
      <c r="AJ395" s="135" t="n"/>
      <c r="AK395" s="135" t="n"/>
      <c r="AL395" s="135" t="n"/>
      <c r="AM395" s="135" t="n"/>
      <c r="AN395" s="135" t="n"/>
      <c r="AO395" s="135" t="n"/>
      <c r="AP395" s="135" t="n"/>
      <c r="AQ395" s="135" t="n"/>
      <c r="AR395" s="135" t="n"/>
      <c r="AS395" s="135" t="n"/>
      <c r="AT395" s="135" t="n"/>
      <c r="AU395" s="135" t="n"/>
      <c r="AV395" s="135" t="n"/>
      <c r="AW395" s="135" t="n"/>
      <c r="AX395" s="135" t="n"/>
      <c r="AY395" s="135" t="n"/>
      <c r="AZ395" s="135" t="n"/>
      <c r="BA395" s="135" t="n"/>
      <c r="BB395" s="135" t="n"/>
      <c r="BC395" s="135" t="n"/>
      <c r="BD395" s="135" t="n"/>
      <c r="BE395" s="135" t="n"/>
      <c r="BF395" s="135" t="n"/>
      <c r="BG395" s="135" t="n"/>
      <c r="BH395" s="135" t="n"/>
      <c r="BI395" s="135" t="n"/>
      <c r="BJ395" s="135" t="n"/>
      <c r="BK395" s="135" t="n"/>
      <c r="BL395" s="135" t="n"/>
      <c r="BM395" s="135" t="n"/>
      <c r="BN395" s="135" t="n"/>
      <c r="BO395" s="135" t="n"/>
      <c r="BP395" s="135" t="n"/>
      <c r="BQ395" s="135" t="n"/>
      <c r="BR395" s="135" t="n"/>
      <c r="BS395" s="135" t="n"/>
      <c r="BT395" s="135" t="n"/>
      <c r="BU395" s="135" t="n"/>
      <c r="BV395" s="135" t="n"/>
      <c r="BW395" s="135" t="n"/>
      <c r="BX395" s="135" t="n"/>
      <c r="BY395" s="135" t="n"/>
      <c r="BZ395" s="135" t="n"/>
      <c r="CA395" s="135" t="n"/>
      <c r="CB395" s="135" t="n"/>
      <c r="CC395" s="135" t="n"/>
      <c r="CD395" s="135" t="n"/>
      <c r="CE395" s="135" t="n"/>
      <c r="CF395" s="135" t="n"/>
      <c r="CG395" s="135" t="n"/>
      <c r="CH395" s="135" t="n"/>
      <c r="CI395" s="135" t="n"/>
      <c r="CJ395" s="135" t="n"/>
      <c r="CK395" s="135" t="n"/>
      <c r="CL395" s="135" t="n"/>
      <c r="CM395" s="135" t="n"/>
      <c r="CN395" s="135" t="n"/>
      <c r="CO395" s="135" t="n"/>
      <c r="CP395" s="135" t="n"/>
      <c r="CQ395" s="135" t="n"/>
      <c r="CR395" s="135" t="n"/>
      <c r="CU395" s="36" t="n"/>
      <c r="CV395" s="36" t="n"/>
      <c r="CW395" s="36" t="n"/>
      <c r="CX395" s="36" t="n"/>
      <c r="CY395" s="36" t="n"/>
      <c r="CZ395" s="36" t="n"/>
      <c r="DA395" s="36" t="n"/>
      <c r="DB395" s="36" t="n"/>
      <c r="DC395" s="36" t="n"/>
      <c r="DD395" s="36" t="n"/>
      <c r="DE395" s="36" t="n"/>
      <c r="DF395" s="36" t="n"/>
      <c r="DG395" s="36" t="n"/>
      <c r="DH395" s="36" t="n"/>
      <c r="DI395" s="36" t="n"/>
      <c r="DJ395" s="36" t="n"/>
      <c r="DK395" s="36" t="n"/>
      <c r="DL395" s="36" t="n"/>
      <c r="DM395" s="36" t="n"/>
      <c r="DN395" s="36" t="n"/>
      <c r="DO395" s="36" t="n"/>
      <c r="DP395" s="36" t="n"/>
      <c r="DQ395" s="36" t="n"/>
      <c r="DR395" s="36" t="n"/>
      <c r="DS395" s="36" t="n"/>
      <c r="DT395" s="36" t="n"/>
      <c r="DU395" s="36" t="n"/>
      <c r="DV395" s="36" t="n"/>
      <c r="DW395" s="36" t="n"/>
      <c r="DX395" s="36" t="n"/>
      <c r="DY395" s="36" t="n"/>
      <c r="DZ395" s="36" t="n"/>
      <c r="EA395" s="36" t="n"/>
      <c r="EB395" s="36" t="n"/>
      <c r="EC395" s="36" t="n"/>
      <c r="ED395" s="36" t="n"/>
      <c r="EE395" s="36" t="n"/>
      <c r="EF395" s="36" t="n"/>
      <c r="EG395" s="36" t="n"/>
      <c r="EH395" s="36" t="n"/>
      <c r="EI395" s="36" t="n"/>
      <c r="EJ395" s="36" t="n"/>
      <c r="EK395" s="36" t="n"/>
      <c r="EL395" s="36" t="n"/>
      <c r="EM395" s="36" t="n"/>
      <c r="EN395" s="36" t="n"/>
    </row>
    <row r="396">
      <c r="A396" s="36" t="n"/>
      <c r="B396" s="36" t="n"/>
      <c r="C396" s="144" t="n"/>
      <c r="D396" s="144" t="n"/>
      <c r="E396" s="135" t="n"/>
      <c r="F396" s="135" t="n"/>
      <c r="G396" s="135" t="n"/>
      <c r="H396" s="135" t="n"/>
      <c r="I396" s="135" t="n"/>
      <c r="J396" s="135" t="n"/>
      <c r="K396" s="135" t="n"/>
      <c r="L396" s="135" t="n"/>
      <c r="M396" s="135" t="n"/>
      <c r="N396" s="135" t="n"/>
      <c r="O396" s="135" t="n"/>
      <c r="P396" s="135" t="n"/>
      <c r="Q396" s="135" t="n"/>
      <c r="R396" s="135" t="n"/>
      <c r="S396" s="135" t="n"/>
      <c r="T396" s="135" t="n"/>
      <c r="U396" s="135" t="n"/>
      <c r="V396" s="135" t="n"/>
      <c r="W396" s="135" t="n"/>
      <c r="X396" s="135" t="n"/>
      <c r="Y396" s="135" t="n"/>
      <c r="Z396" s="135" t="n"/>
      <c r="AA396" s="135" t="n"/>
      <c r="AB396" s="135" t="n"/>
      <c r="AC396" s="135" t="n"/>
      <c r="AD396" s="135" t="n"/>
      <c r="AE396" s="135" t="n"/>
      <c r="AF396" s="135" t="n"/>
      <c r="AG396" s="135" t="n"/>
      <c r="AH396" s="135" t="n"/>
      <c r="AI396" s="135" t="n"/>
      <c r="AJ396" s="135" t="n"/>
      <c r="AK396" s="135" t="n"/>
      <c r="AL396" s="135" t="n"/>
      <c r="AM396" s="135" t="n"/>
      <c r="AN396" s="135" t="n"/>
      <c r="AO396" s="135" t="n"/>
      <c r="AP396" s="135" t="n"/>
      <c r="AQ396" s="135" t="n"/>
      <c r="AR396" s="135" t="n"/>
      <c r="AS396" s="135" t="n"/>
      <c r="AT396" s="135" t="n"/>
      <c r="AU396" s="135" t="n"/>
      <c r="AV396" s="135" t="n"/>
      <c r="AW396" s="135" t="n"/>
      <c r="AX396" s="135" t="n"/>
      <c r="AY396" s="135" t="n"/>
      <c r="AZ396" s="135" t="n"/>
      <c r="BA396" s="135" t="n"/>
      <c r="BB396" s="135" t="n"/>
      <c r="BC396" s="135" t="n"/>
      <c r="BD396" s="135" t="n"/>
      <c r="BE396" s="135" t="n"/>
      <c r="BF396" s="135" t="n"/>
      <c r="BG396" s="135" t="n"/>
      <c r="BH396" s="135" t="n"/>
      <c r="BI396" s="135" t="n"/>
      <c r="BJ396" s="135" t="n"/>
      <c r="BK396" s="135" t="n"/>
      <c r="BL396" s="135" t="n"/>
      <c r="BM396" s="135" t="n"/>
      <c r="BN396" s="135" t="n"/>
      <c r="BO396" s="135" t="n"/>
      <c r="BP396" s="135" t="n"/>
      <c r="BQ396" s="135" t="n"/>
      <c r="BR396" s="135" t="n"/>
      <c r="BS396" s="135" t="n"/>
      <c r="BT396" s="135" t="n"/>
      <c r="BU396" s="135" t="n"/>
      <c r="BV396" s="135" t="n"/>
      <c r="BW396" s="135" t="n"/>
      <c r="BX396" s="135" t="n"/>
      <c r="BY396" s="135" t="n"/>
      <c r="BZ396" s="135" t="n"/>
      <c r="CA396" s="135" t="n"/>
      <c r="CB396" s="135" t="n"/>
      <c r="CC396" s="135" t="n"/>
      <c r="CD396" s="135" t="n"/>
      <c r="CE396" s="135" t="n"/>
      <c r="CF396" s="135" t="n"/>
      <c r="CG396" s="135" t="n"/>
      <c r="CH396" s="135" t="n"/>
      <c r="CI396" s="135" t="n"/>
      <c r="CJ396" s="135" t="n"/>
      <c r="CK396" s="135" t="n"/>
      <c r="CL396" s="135" t="n"/>
      <c r="CM396" s="135" t="n"/>
      <c r="CN396" s="135" t="n"/>
      <c r="CO396" s="135" t="n"/>
      <c r="CP396" s="135" t="n"/>
      <c r="CQ396" s="135" t="n"/>
      <c r="CR396" s="135" t="n"/>
      <c r="CU396" s="36" t="n"/>
      <c r="CV396" s="36" t="n"/>
      <c r="CW396" s="36" t="n"/>
      <c r="CX396" s="36" t="n"/>
      <c r="CY396" s="36" t="n"/>
      <c r="CZ396" s="36" t="n"/>
      <c r="DA396" s="36" t="n"/>
      <c r="DB396" s="36" t="n"/>
      <c r="DC396" s="36" t="n"/>
      <c r="DD396" s="36" t="n"/>
      <c r="DE396" s="36" t="n"/>
      <c r="DF396" s="36" t="n"/>
      <c r="DG396" s="36" t="n"/>
      <c r="DH396" s="36" t="n"/>
      <c r="DI396" s="36" t="n"/>
      <c r="DJ396" s="36" t="n"/>
      <c r="DK396" s="36" t="n"/>
      <c r="DL396" s="36" t="n"/>
      <c r="DM396" s="36" t="n"/>
      <c r="DN396" s="36" t="n"/>
      <c r="DO396" s="36" t="n"/>
      <c r="DP396" s="36" t="n"/>
      <c r="DQ396" s="36" t="n"/>
      <c r="DR396" s="36" t="n"/>
      <c r="DS396" s="36" t="n"/>
      <c r="DT396" s="36" t="n"/>
      <c r="DU396" s="36" t="n"/>
      <c r="DV396" s="36" t="n"/>
      <c r="DW396" s="36" t="n"/>
      <c r="DX396" s="36" t="n"/>
      <c r="DY396" s="36" t="n"/>
      <c r="DZ396" s="36" t="n"/>
      <c r="EA396" s="36" t="n"/>
      <c r="EB396" s="36" t="n"/>
      <c r="EC396" s="36" t="n"/>
      <c r="ED396" s="36" t="n"/>
      <c r="EE396" s="36" t="n"/>
      <c r="EF396" s="36" t="n"/>
      <c r="EG396" s="36" t="n"/>
      <c r="EH396" s="36" t="n"/>
      <c r="EI396" s="36" t="n"/>
      <c r="EJ396" s="36" t="n"/>
      <c r="EK396" s="36" t="n"/>
      <c r="EL396" s="36" t="n"/>
      <c r="EM396" s="36" t="n"/>
      <c r="EN396" s="36" t="n"/>
    </row>
    <row r="397">
      <c r="A397" s="36" t="n"/>
      <c r="B397" s="36" t="n"/>
      <c r="C397" s="144" t="n"/>
      <c r="D397" s="144" t="n"/>
      <c r="E397" s="135" t="n"/>
      <c r="F397" s="135" t="n"/>
      <c r="G397" s="135" t="n"/>
      <c r="H397" s="135" t="n"/>
      <c r="I397" s="135" t="n"/>
      <c r="J397" s="135" t="n"/>
      <c r="K397" s="135" t="n"/>
      <c r="L397" s="135" t="n"/>
      <c r="M397" s="135" t="n"/>
      <c r="N397" s="135" t="n"/>
      <c r="O397" s="135" t="n"/>
      <c r="P397" s="135" t="n"/>
      <c r="Q397" s="135" t="n"/>
      <c r="R397" s="135" t="n"/>
      <c r="S397" s="135" t="n"/>
      <c r="T397" s="135" t="n"/>
      <c r="U397" s="135" t="n"/>
      <c r="V397" s="135" t="n"/>
      <c r="W397" s="135" t="n"/>
      <c r="X397" s="135" t="n"/>
      <c r="Y397" s="135" t="n"/>
      <c r="Z397" s="135" t="n"/>
      <c r="AA397" s="135" t="n"/>
      <c r="AB397" s="135" t="n"/>
      <c r="AC397" s="135" t="n"/>
      <c r="AD397" s="135" t="n"/>
      <c r="AE397" s="135" t="n"/>
      <c r="AF397" s="135" t="n"/>
      <c r="AG397" s="135" t="n"/>
      <c r="AH397" s="135" t="n"/>
      <c r="AI397" s="135" t="n"/>
      <c r="AJ397" s="135" t="n"/>
      <c r="AK397" s="135" t="n"/>
      <c r="AL397" s="135" t="n"/>
      <c r="AM397" s="135" t="n"/>
      <c r="AN397" s="135" t="n"/>
      <c r="AO397" s="135" t="n"/>
      <c r="AP397" s="135" t="n"/>
      <c r="AQ397" s="135" t="n"/>
      <c r="AR397" s="135" t="n"/>
      <c r="AS397" s="135" t="n"/>
      <c r="AT397" s="135" t="n"/>
      <c r="AU397" s="135" t="n"/>
      <c r="AV397" s="135" t="n"/>
      <c r="AW397" s="135" t="n"/>
      <c r="AX397" s="135" t="n"/>
      <c r="AY397" s="135" t="n"/>
      <c r="AZ397" s="135" t="n"/>
      <c r="BA397" s="135" t="n"/>
      <c r="BB397" s="135" t="n"/>
      <c r="BC397" s="135" t="n"/>
      <c r="BD397" s="135" t="n"/>
      <c r="BE397" s="135" t="n"/>
      <c r="BF397" s="135" t="n"/>
      <c r="BG397" s="135" t="n"/>
      <c r="BH397" s="135" t="n"/>
      <c r="BI397" s="135" t="n"/>
      <c r="BJ397" s="135" t="n"/>
      <c r="BK397" s="135" t="n"/>
      <c r="BL397" s="135" t="n"/>
      <c r="BM397" s="135" t="n"/>
      <c r="BN397" s="135" t="n"/>
      <c r="BO397" s="135" t="n"/>
      <c r="BP397" s="135" t="n"/>
      <c r="BQ397" s="135" t="n"/>
      <c r="BR397" s="135" t="n"/>
      <c r="BS397" s="135" t="n"/>
      <c r="BT397" s="135" t="n"/>
      <c r="BU397" s="135" t="n"/>
      <c r="BV397" s="135" t="n"/>
      <c r="BW397" s="135" t="n"/>
      <c r="BX397" s="135" t="n"/>
      <c r="BY397" s="135" t="n"/>
      <c r="BZ397" s="135" t="n"/>
      <c r="CA397" s="135" t="n"/>
      <c r="CB397" s="135" t="n"/>
      <c r="CC397" s="135" t="n"/>
      <c r="CD397" s="135" t="n"/>
      <c r="CE397" s="135" t="n"/>
      <c r="CF397" s="135" t="n"/>
      <c r="CG397" s="135" t="n"/>
      <c r="CH397" s="135" t="n"/>
      <c r="CI397" s="135" t="n"/>
      <c r="CJ397" s="135" t="n"/>
      <c r="CK397" s="135" t="n"/>
      <c r="CL397" s="135" t="n"/>
      <c r="CM397" s="135" t="n"/>
      <c r="CN397" s="135" t="n"/>
      <c r="CO397" s="135" t="n"/>
      <c r="CP397" s="135" t="n"/>
      <c r="CQ397" s="135" t="n"/>
      <c r="CR397" s="135" t="n"/>
      <c r="CU397" s="36" t="n"/>
      <c r="CV397" s="36" t="n"/>
      <c r="CW397" s="36" t="n"/>
      <c r="CX397" s="36" t="n"/>
      <c r="CY397" s="36" t="n"/>
      <c r="CZ397" s="36" t="n"/>
      <c r="DA397" s="36" t="n"/>
      <c r="DB397" s="36" t="n"/>
      <c r="DC397" s="36" t="n"/>
      <c r="DD397" s="36" t="n"/>
      <c r="DE397" s="36" t="n"/>
      <c r="DF397" s="36" t="n"/>
      <c r="DG397" s="36" t="n"/>
      <c r="DH397" s="36" t="n"/>
      <c r="DI397" s="36" t="n"/>
      <c r="DJ397" s="36" t="n"/>
      <c r="DK397" s="36" t="n"/>
      <c r="DL397" s="36" t="n"/>
      <c r="DM397" s="36" t="n"/>
      <c r="DN397" s="36" t="n"/>
      <c r="DO397" s="36" t="n"/>
      <c r="DP397" s="36" t="n"/>
      <c r="DQ397" s="36" t="n"/>
      <c r="DR397" s="36" t="n"/>
      <c r="DS397" s="36" t="n"/>
      <c r="DT397" s="36" t="n"/>
      <c r="DU397" s="36" t="n"/>
      <c r="DV397" s="36" t="n"/>
      <c r="DW397" s="36" t="n"/>
      <c r="DX397" s="36" t="n"/>
      <c r="DY397" s="36" t="n"/>
      <c r="DZ397" s="36" t="n"/>
      <c r="EA397" s="36" t="n"/>
      <c r="EB397" s="36" t="n"/>
      <c r="EC397" s="36" t="n"/>
      <c r="ED397" s="36" t="n"/>
      <c r="EE397" s="36" t="n"/>
      <c r="EF397" s="36" t="n"/>
      <c r="EG397" s="36" t="n"/>
      <c r="EH397" s="36" t="n"/>
      <c r="EI397" s="36" t="n"/>
      <c r="EJ397" s="36" t="n"/>
      <c r="EK397" s="36" t="n"/>
      <c r="EL397" s="36" t="n"/>
      <c r="EM397" s="36" t="n"/>
      <c r="EN397" s="36" t="n"/>
    </row>
    <row r="398">
      <c r="A398" s="36" t="n"/>
      <c r="B398" s="36" t="n"/>
      <c r="C398" s="144" t="n"/>
      <c r="D398" s="144" t="n"/>
      <c r="E398" s="135" t="n"/>
      <c r="F398" s="135" t="n"/>
      <c r="G398" s="135" t="n"/>
      <c r="H398" s="135" t="n"/>
      <c r="I398" s="135" t="n"/>
      <c r="J398" s="135" t="n"/>
      <c r="K398" s="135" t="n"/>
      <c r="L398" s="135" t="n"/>
      <c r="M398" s="135" t="n"/>
      <c r="N398" s="135" t="n"/>
      <c r="O398" s="135" t="n"/>
      <c r="P398" s="135" t="n"/>
      <c r="Q398" s="135" t="n"/>
      <c r="R398" s="135" t="n"/>
      <c r="S398" s="135" t="n"/>
      <c r="T398" s="135" t="n"/>
      <c r="U398" s="135" t="n"/>
      <c r="V398" s="135" t="n"/>
      <c r="W398" s="135" t="n"/>
      <c r="X398" s="135" t="n"/>
      <c r="Y398" s="135" t="n"/>
      <c r="Z398" s="135" t="n"/>
      <c r="AA398" s="135" t="n"/>
      <c r="AB398" s="135" t="n"/>
      <c r="AC398" s="135" t="n"/>
      <c r="AD398" s="135" t="n"/>
      <c r="AE398" s="135" t="n"/>
      <c r="AF398" s="135" t="n"/>
      <c r="AG398" s="135" t="n"/>
      <c r="AH398" s="135" t="n"/>
      <c r="AI398" s="135" t="n"/>
      <c r="AJ398" s="135" t="n"/>
      <c r="AK398" s="135" t="n"/>
      <c r="AL398" s="135" t="n"/>
      <c r="AM398" s="135" t="n"/>
      <c r="AN398" s="135" t="n"/>
      <c r="AO398" s="135" t="n"/>
      <c r="AP398" s="135" t="n"/>
      <c r="AQ398" s="135" t="n"/>
      <c r="AR398" s="135" t="n"/>
      <c r="AS398" s="135" t="n"/>
      <c r="AT398" s="135" t="n"/>
      <c r="AU398" s="135" t="n"/>
      <c r="AV398" s="135" t="n"/>
      <c r="AW398" s="135" t="n"/>
      <c r="AX398" s="135" t="n"/>
      <c r="AY398" s="135" t="n"/>
      <c r="AZ398" s="135" t="n"/>
      <c r="BA398" s="135" t="n"/>
      <c r="BB398" s="135" t="n"/>
      <c r="BC398" s="135" t="n"/>
      <c r="BD398" s="135" t="n"/>
      <c r="BE398" s="135" t="n"/>
      <c r="BF398" s="135" t="n"/>
      <c r="BG398" s="135" t="n"/>
      <c r="BH398" s="135" t="n"/>
      <c r="BI398" s="135" t="n"/>
      <c r="BJ398" s="135" t="n"/>
      <c r="BK398" s="135" t="n"/>
      <c r="BL398" s="135" t="n"/>
      <c r="BM398" s="135" t="n"/>
      <c r="BN398" s="135" t="n"/>
      <c r="BO398" s="135" t="n"/>
      <c r="BP398" s="135" t="n"/>
      <c r="BQ398" s="135" t="n"/>
      <c r="BR398" s="135" t="n"/>
      <c r="BS398" s="135" t="n"/>
      <c r="BT398" s="135" t="n"/>
      <c r="BU398" s="135" t="n"/>
      <c r="BV398" s="135" t="n"/>
      <c r="BW398" s="135" t="n"/>
      <c r="BX398" s="135" t="n"/>
      <c r="BY398" s="135" t="n"/>
      <c r="BZ398" s="135" t="n"/>
      <c r="CA398" s="135" t="n"/>
      <c r="CB398" s="135" t="n"/>
      <c r="CC398" s="135" t="n"/>
      <c r="CD398" s="135" t="n"/>
      <c r="CE398" s="135" t="n"/>
      <c r="CF398" s="135" t="n"/>
      <c r="CG398" s="135" t="n"/>
      <c r="CH398" s="135" t="n"/>
      <c r="CI398" s="135" t="n"/>
      <c r="CJ398" s="135" t="n"/>
      <c r="CK398" s="135" t="n"/>
      <c r="CL398" s="135" t="n"/>
      <c r="CM398" s="135" t="n"/>
      <c r="CN398" s="135" t="n"/>
      <c r="CO398" s="135" t="n"/>
      <c r="CP398" s="135" t="n"/>
      <c r="CQ398" s="135" t="n"/>
      <c r="CR398" s="135" t="n"/>
      <c r="CU398" s="36" t="n"/>
      <c r="CV398" s="36" t="n"/>
      <c r="CW398" s="36" t="n"/>
      <c r="CX398" s="36" t="n"/>
      <c r="CY398" s="36" t="n"/>
      <c r="CZ398" s="36" t="n"/>
      <c r="DA398" s="36" t="n"/>
      <c r="DB398" s="36" t="n"/>
      <c r="DC398" s="36" t="n"/>
      <c r="DD398" s="36" t="n"/>
      <c r="DE398" s="36" t="n"/>
      <c r="DF398" s="36" t="n"/>
      <c r="DG398" s="36" t="n"/>
      <c r="DH398" s="36" t="n"/>
      <c r="DI398" s="36" t="n"/>
      <c r="DJ398" s="36" t="n"/>
      <c r="DK398" s="36" t="n"/>
      <c r="DL398" s="36" t="n"/>
      <c r="DM398" s="36" t="n"/>
      <c r="DN398" s="36" t="n"/>
      <c r="DO398" s="36" t="n"/>
      <c r="DP398" s="36" t="n"/>
      <c r="DQ398" s="36" t="n"/>
      <c r="DR398" s="36" t="n"/>
      <c r="DS398" s="36" t="n"/>
      <c r="DT398" s="36" t="n"/>
      <c r="DU398" s="36" t="n"/>
      <c r="DV398" s="36" t="n"/>
      <c r="DW398" s="36" t="n"/>
      <c r="DX398" s="36" t="n"/>
      <c r="DY398" s="36" t="n"/>
      <c r="DZ398" s="36" t="n"/>
      <c r="EA398" s="36" t="n"/>
      <c r="EB398" s="36" t="n"/>
      <c r="EC398" s="36" t="n"/>
      <c r="ED398" s="36" t="n"/>
      <c r="EE398" s="36" t="n"/>
      <c r="EF398" s="36" t="n"/>
      <c r="EG398" s="36" t="n"/>
      <c r="EH398" s="36" t="n"/>
      <c r="EI398" s="36" t="n"/>
      <c r="EJ398" s="36" t="n"/>
      <c r="EK398" s="36" t="n"/>
      <c r="EL398" s="36" t="n"/>
      <c r="EM398" s="36" t="n"/>
      <c r="EN398" s="36" t="n"/>
    </row>
    <row r="399">
      <c r="A399" s="36" t="n"/>
      <c r="B399" s="36" t="n"/>
      <c r="C399" s="144" t="n"/>
      <c r="D399" s="144" t="n"/>
      <c r="E399" s="135" t="n"/>
      <c r="F399" s="135" t="n"/>
      <c r="G399" s="135" t="n"/>
      <c r="H399" s="135" t="n"/>
      <c r="I399" s="135" t="n"/>
      <c r="J399" s="135" t="n"/>
      <c r="K399" s="135" t="n"/>
      <c r="L399" s="135" t="n"/>
      <c r="M399" s="135" t="n"/>
      <c r="N399" s="135" t="n"/>
      <c r="O399" s="135" t="n"/>
      <c r="P399" s="135" t="n"/>
      <c r="Q399" s="135" t="n"/>
      <c r="R399" s="135" t="n"/>
      <c r="S399" s="135" t="n"/>
      <c r="T399" s="135" t="n"/>
      <c r="U399" s="135" t="n"/>
      <c r="V399" s="135" t="n"/>
      <c r="W399" s="135" t="n"/>
      <c r="X399" s="135" t="n"/>
      <c r="Y399" s="135" t="n"/>
      <c r="Z399" s="135" t="n"/>
      <c r="AA399" s="135" t="n"/>
      <c r="AB399" s="135" t="n"/>
      <c r="AC399" s="135" t="n"/>
      <c r="AD399" s="135" t="n"/>
      <c r="AE399" s="135" t="n"/>
      <c r="AF399" s="135" t="n"/>
      <c r="AG399" s="135" t="n"/>
      <c r="AH399" s="135" t="n"/>
      <c r="AI399" s="135" t="n"/>
      <c r="AJ399" s="135" t="n"/>
      <c r="AK399" s="135" t="n"/>
      <c r="AL399" s="135" t="n"/>
      <c r="AM399" s="135" t="n"/>
      <c r="AN399" s="135" t="n"/>
      <c r="AO399" s="135" t="n"/>
      <c r="AP399" s="135" t="n"/>
      <c r="AQ399" s="135" t="n"/>
      <c r="AR399" s="135" t="n"/>
      <c r="AS399" s="135" t="n"/>
      <c r="AT399" s="135" t="n"/>
      <c r="AU399" s="135" t="n"/>
      <c r="AV399" s="135" t="n"/>
      <c r="AW399" s="135" t="n"/>
      <c r="AX399" s="135" t="n"/>
      <c r="AY399" s="135" t="n"/>
      <c r="AZ399" s="135" t="n"/>
      <c r="BA399" s="135" t="n"/>
      <c r="BB399" s="135" t="n"/>
      <c r="BC399" s="135" t="n"/>
      <c r="BD399" s="135" t="n"/>
      <c r="BE399" s="135" t="n"/>
      <c r="BF399" s="135" t="n"/>
      <c r="BG399" s="135" t="n"/>
      <c r="BH399" s="135" t="n"/>
      <c r="BI399" s="135" t="n"/>
      <c r="BJ399" s="135" t="n"/>
      <c r="BK399" s="135" t="n"/>
      <c r="BL399" s="135" t="n"/>
      <c r="BM399" s="135" t="n"/>
      <c r="BN399" s="135" t="n"/>
      <c r="BO399" s="135" t="n"/>
      <c r="BP399" s="135" t="n"/>
      <c r="BQ399" s="135" t="n"/>
      <c r="BR399" s="135" t="n"/>
      <c r="BS399" s="135" t="n"/>
      <c r="BT399" s="135" t="n"/>
      <c r="BU399" s="135" t="n"/>
      <c r="BV399" s="135" t="n"/>
      <c r="BW399" s="135" t="n"/>
      <c r="BX399" s="135" t="n"/>
      <c r="BY399" s="135" t="n"/>
      <c r="BZ399" s="135" t="n"/>
      <c r="CA399" s="135" t="n"/>
      <c r="CB399" s="135" t="n"/>
      <c r="CC399" s="135" t="n"/>
      <c r="CD399" s="135" t="n"/>
      <c r="CE399" s="135" t="n"/>
      <c r="CF399" s="135" t="n"/>
      <c r="CG399" s="135" t="n"/>
      <c r="CH399" s="135" t="n"/>
      <c r="CI399" s="135" t="n"/>
      <c r="CJ399" s="135" t="n"/>
      <c r="CK399" s="135" t="n"/>
      <c r="CL399" s="135" t="n"/>
      <c r="CM399" s="135" t="n"/>
      <c r="CN399" s="135" t="n"/>
      <c r="CO399" s="135" t="n"/>
      <c r="CP399" s="135" t="n"/>
      <c r="CQ399" s="135" t="n"/>
      <c r="CR399" s="135" t="n"/>
      <c r="CU399" s="36" t="n"/>
      <c r="CV399" s="36" t="n"/>
      <c r="CW399" s="36" t="n"/>
      <c r="CX399" s="36" t="n"/>
      <c r="CY399" s="36" t="n"/>
      <c r="CZ399" s="36" t="n"/>
      <c r="DA399" s="36" t="n"/>
      <c r="DB399" s="36" t="n"/>
      <c r="DC399" s="36" t="n"/>
      <c r="DD399" s="36" t="n"/>
      <c r="DE399" s="36" t="n"/>
      <c r="DF399" s="36" t="n"/>
      <c r="DG399" s="36" t="n"/>
      <c r="DH399" s="36" t="n"/>
      <c r="DI399" s="36" t="n"/>
      <c r="DJ399" s="36" t="n"/>
      <c r="DK399" s="36" t="n"/>
      <c r="DL399" s="36" t="n"/>
      <c r="DM399" s="36" t="n"/>
      <c r="DN399" s="36" t="n"/>
      <c r="DO399" s="36" t="n"/>
      <c r="DP399" s="36" t="n"/>
      <c r="DQ399" s="36" t="n"/>
      <c r="DR399" s="36" t="n"/>
      <c r="DS399" s="36" t="n"/>
      <c r="DT399" s="36" t="n"/>
      <c r="DU399" s="36" t="n"/>
      <c r="DV399" s="36" t="n"/>
      <c r="DW399" s="36" t="n"/>
      <c r="DX399" s="36" t="n"/>
      <c r="DY399" s="36" t="n"/>
      <c r="DZ399" s="36" t="n"/>
      <c r="EA399" s="36" t="n"/>
      <c r="EB399" s="36" t="n"/>
      <c r="EC399" s="36" t="n"/>
      <c r="ED399" s="36" t="n"/>
      <c r="EE399" s="36" t="n"/>
      <c r="EF399" s="36" t="n"/>
      <c r="EG399" s="36" t="n"/>
      <c r="EH399" s="36" t="n"/>
      <c r="EI399" s="36" t="n"/>
      <c r="EJ399" s="36" t="n"/>
      <c r="EK399" s="36" t="n"/>
      <c r="EL399" s="36" t="n"/>
      <c r="EM399" s="36" t="n"/>
      <c r="EN399" s="36" t="n"/>
    </row>
    <row r="400">
      <c r="A400" s="36" t="n"/>
      <c r="B400" s="36" t="n"/>
      <c r="C400" s="144" t="n"/>
      <c r="D400" s="144" t="n"/>
      <c r="E400" s="135" t="n"/>
      <c r="F400" s="135" t="n"/>
      <c r="G400" s="135" t="n"/>
      <c r="H400" s="135" t="n"/>
      <c r="I400" s="135" t="n"/>
      <c r="J400" s="135" t="n"/>
      <c r="K400" s="135" t="n"/>
      <c r="L400" s="135" t="n"/>
      <c r="M400" s="135" t="n"/>
      <c r="N400" s="135" t="n"/>
      <c r="O400" s="135" t="n"/>
      <c r="P400" s="135" t="n"/>
      <c r="Q400" s="135" t="n"/>
      <c r="R400" s="135" t="n"/>
      <c r="S400" s="135" t="n"/>
      <c r="T400" s="135" t="n"/>
      <c r="U400" s="135" t="n"/>
      <c r="V400" s="135" t="n"/>
      <c r="W400" s="135" t="n"/>
      <c r="X400" s="135" t="n"/>
      <c r="Y400" s="135" t="n"/>
      <c r="Z400" s="135" t="n"/>
      <c r="AA400" s="135" t="n"/>
      <c r="AB400" s="135" t="n"/>
      <c r="AC400" s="135" t="n"/>
      <c r="AD400" s="135" t="n"/>
      <c r="AE400" s="135" t="n"/>
      <c r="AF400" s="135" t="n"/>
      <c r="AG400" s="135" t="n"/>
      <c r="AH400" s="135" t="n"/>
      <c r="AI400" s="135" t="n"/>
      <c r="AJ400" s="135" t="n"/>
      <c r="AK400" s="135" t="n"/>
      <c r="AL400" s="135" t="n"/>
      <c r="AM400" s="135" t="n"/>
      <c r="AN400" s="135" t="n"/>
      <c r="AO400" s="135" t="n"/>
      <c r="AP400" s="135" t="n"/>
      <c r="AQ400" s="135" t="n"/>
      <c r="AR400" s="135" t="n"/>
      <c r="AS400" s="135" t="n"/>
      <c r="AT400" s="135" t="n"/>
      <c r="AU400" s="135" t="n"/>
      <c r="AV400" s="135" t="n"/>
      <c r="AW400" s="135" t="n"/>
      <c r="AX400" s="135" t="n"/>
      <c r="AY400" s="135" t="n"/>
      <c r="AZ400" s="135" t="n"/>
      <c r="BA400" s="135" t="n"/>
      <c r="BB400" s="135" t="n"/>
      <c r="BC400" s="135" t="n"/>
      <c r="BD400" s="135" t="n"/>
      <c r="BE400" s="135" t="n"/>
      <c r="BF400" s="135" t="n"/>
      <c r="BG400" s="135" t="n"/>
      <c r="BH400" s="135" t="n"/>
      <c r="BI400" s="135" t="n"/>
      <c r="BJ400" s="135" t="n"/>
      <c r="BK400" s="135" t="n"/>
      <c r="BL400" s="135" t="n"/>
      <c r="BM400" s="135" t="n"/>
      <c r="BN400" s="135" t="n"/>
      <c r="BO400" s="135" t="n"/>
      <c r="BP400" s="135" t="n"/>
      <c r="BQ400" s="135" t="n"/>
      <c r="BR400" s="135" t="n"/>
      <c r="BS400" s="135" t="n"/>
      <c r="BT400" s="135" t="n"/>
      <c r="BU400" s="135" t="n"/>
      <c r="BV400" s="135" t="n"/>
      <c r="BW400" s="135" t="n"/>
      <c r="BX400" s="135" t="n"/>
      <c r="BY400" s="135" t="n"/>
      <c r="BZ400" s="135" t="n"/>
      <c r="CA400" s="135" t="n"/>
      <c r="CB400" s="135" t="n"/>
      <c r="CC400" s="135" t="n"/>
      <c r="CD400" s="135" t="n"/>
      <c r="CE400" s="135" t="n"/>
      <c r="CF400" s="135" t="n"/>
      <c r="CG400" s="135" t="n"/>
      <c r="CH400" s="135" t="n"/>
      <c r="CI400" s="135" t="n"/>
      <c r="CJ400" s="135" t="n"/>
      <c r="CK400" s="135" t="n"/>
      <c r="CL400" s="135" t="n"/>
      <c r="CM400" s="135" t="n"/>
      <c r="CN400" s="135" t="n"/>
      <c r="CO400" s="135" t="n"/>
      <c r="CP400" s="135" t="n"/>
      <c r="CQ400" s="135" t="n"/>
      <c r="CR400" s="135" t="n"/>
      <c r="CU400" s="36" t="n"/>
      <c r="CV400" s="36" t="n"/>
      <c r="CW400" s="36" t="n"/>
      <c r="CX400" s="36" t="n"/>
      <c r="CY400" s="36" t="n"/>
      <c r="CZ400" s="36" t="n"/>
      <c r="DA400" s="36" t="n"/>
      <c r="DB400" s="36" t="n"/>
      <c r="DC400" s="36" t="n"/>
      <c r="DD400" s="36" t="n"/>
      <c r="DE400" s="36" t="n"/>
      <c r="DF400" s="36" t="n"/>
      <c r="DG400" s="36" t="n"/>
      <c r="DH400" s="36" t="n"/>
      <c r="DI400" s="36" t="n"/>
      <c r="DJ400" s="36" t="n"/>
      <c r="DK400" s="36" t="n"/>
      <c r="DL400" s="36" t="n"/>
      <c r="DM400" s="36" t="n"/>
      <c r="DN400" s="36" t="n"/>
      <c r="DO400" s="36" t="n"/>
      <c r="DP400" s="36" t="n"/>
      <c r="DQ400" s="36" t="n"/>
      <c r="DR400" s="36" t="n"/>
      <c r="DS400" s="36" t="n"/>
      <c r="DT400" s="36" t="n"/>
      <c r="DU400" s="36" t="n"/>
      <c r="DV400" s="36" t="n"/>
      <c r="DW400" s="36" t="n"/>
      <c r="DX400" s="36" t="n"/>
      <c r="DY400" s="36" t="n"/>
      <c r="DZ400" s="36" t="n"/>
      <c r="EA400" s="36" t="n"/>
      <c r="EB400" s="36" t="n"/>
      <c r="EC400" s="36" t="n"/>
      <c r="ED400" s="36" t="n"/>
      <c r="EE400" s="36" t="n"/>
      <c r="EF400" s="36" t="n"/>
      <c r="EG400" s="36" t="n"/>
      <c r="EH400" s="36" t="n"/>
      <c r="EI400" s="36" t="n"/>
      <c r="EJ400" s="36" t="n"/>
      <c r="EK400" s="36" t="n"/>
      <c r="EL400" s="36" t="n"/>
      <c r="EM400" s="36" t="n"/>
      <c r="EN400" s="36" t="n"/>
    </row>
    <row r="401">
      <c r="A401" s="36" t="n"/>
      <c r="B401" s="36" t="n"/>
      <c r="C401" s="144" t="n"/>
      <c r="D401" s="144" t="n"/>
      <c r="E401" s="135" t="n"/>
      <c r="F401" s="135" t="n"/>
      <c r="G401" s="135" t="n"/>
      <c r="H401" s="135" t="n"/>
      <c r="I401" s="135" t="n"/>
      <c r="J401" s="135" t="n"/>
      <c r="K401" s="135" t="n"/>
      <c r="L401" s="135" t="n"/>
      <c r="M401" s="135" t="n"/>
      <c r="N401" s="135" t="n"/>
      <c r="O401" s="135" t="n"/>
      <c r="P401" s="135" t="n"/>
      <c r="Q401" s="135" t="n"/>
      <c r="R401" s="135" t="n"/>
      <c r="S401" s="135" t="n"/>
      <c r="T401" s="135" t="n"/>
      <c r="U401" s="135" t="n"/>
      <c r="V401" s="135" t="n"/>
      <c r="W401" s="135" t="n"/>
      <c r="X401" s="135" t="n"/>
      <c r="Y401" s="135" t="n"/>
      <c r="Z401" s="135" t="n"/>
      <c r="AA401" s="135" t="n"/>
      <c r="AB401" s="135" t="n"/>
      <c r="AC401" s="135" t="n"/>
      <c r="AD401" s="135" t="n"/>
      <c r="AE401" s="135" t="n"/>
      <c r="AF401" s="135" t="n"/>
      <c r="AG401" s="135" t="n"/>
      <c r="AH401" s="135" t="n"/>
      <c r="AI401" s="135" t="n"/>
      <c r="AJ401" s="135" t="n"/>
      <c r="AK401" s="135" t="n"/>
      <c r="AL401" s="135" t="n"/>
      <c r="AM401" s="135" t="n"/>
      <c r="AN401" s="135" t="n"/>
      <c r="AO401" s="135" t="n"/>
      <c r="AP401" s="135" t="n"/>
      <c r="AQ401" s="135" t="n"/>
      <c r="AR401" s="135" t="n"/>
      <c r="AS401" s="135" t="n"/>
      <c r="AT401" s="135" t="n"/>
      <c r="AU401" s="135" t="n"/>
      <c r="AV401" s="135" t="n"/>
      <c r="AW401" s="135" t="n"/>
      <c r="AX401" s="135" t="n"/>
      <c r="AY401" s="135" t="n"/>
      <c r="AZ401" s="135" t="n"/>
      <c r="BA401" s="135" t="n"/>
      <c r="BB401" s="135" t="n"/>
      <c r="BC401" s="135" t="n"/>
      <c r="BD401" s="135" t="n"/>
      <c r="BE401" s="135" t="n"/>
      <c r="BF401" s="135" t="n"/>
      <c r="BG401" s="135" t="n"/>
      <c r="BH401" s="135" t="n"/>
      <c r="BI401" s="135" t="n"/>
      <c r="BJ401" s="135" t="n"/>
      <c r="BK401" s="135" t="n"/>
      <c r="BL401" s="135" t="n"/>
      <c r="BM401" s="135" t="n"/>
      <c r="BN401" s="135" t="n"/>
      <c r="BO401" s="135" t="n"/>
      <c r="BP401" s="135" t="n"/>
      <c r="BQ401" s="135" t="n"/>
      <c r="BR401" s="135" t="n"/>
      <c r="BS401" s="135" t="n"/>
      <c r="BT401" s="135" t="n"/>
      <c r="BU401" s="135" t="n"/>
      <c r="BV401" s="135" t="n"/>
      <c r="BW401" s="135" t="n"/>
      <c r="BX401" s="135" t="n"/>
      <c r="BY401" s="135" t="n"/>
      <c r="BZ401" s="135" t="n"/>
      <c r="CA401" s="135" t="n"/>
      <c r="CB401" s="135" t="n"/>
      <c r="CC401" s="135" t="n"/>
      <c r="CD401" s="135" t="n"/>
      <c r="CE401" s="135" t="n"/>
      <c r="CF401" s="135" t="n"/>
      <c r="CG401" s="135" t="n"/>
      <c r="CH401" s="135" t="n"/>
      <c r="CI401" s="135" t="n"/>
      <c r="CJ401" s="135" t="n"/>
      <c r="CK401" s="135" t="n"/>
      <c r="CL401" s="135" t="n"/>
      <c r="CM401" s="135" t="n"/>
      <c r="CN401" s="135" t="n"/>
      <c r="CO401" s="135" t="n"/>
      <c r="CP401" s="135" t="n"/>
      <c r="CQ401" s="135" t="n"/>
      <c r="CR401" s="135" t="n"/>
      <c r="CU401" s="36" t="n"/>
      <c r="CV401" s="36" t="n"/>
      <c r="CW401" s="36" t="n"/>
      <c r="CX401" s="36" t="n"/>
      <c r="CY401" s="36" t="n"/>
      <c r="CZ401" s="36" t="n"/>
      <c r="DA401" s="36" t="n"/>
      <c r="DB401" s="36" t="n"/>
      <c r="DC401" s="36" t="n"/>
      <c r="DD401" s="36" t="n"/>
      <c r="DE401" s="36" t="n"/>
      <c r="DF401" s="36" t="n"/>
      <c r="DG401" s="36" t="n"/>
      <c r="DH401" s="36" t="n"/>
      <c r="DI401" s="36" t="n"/>
      <c r="DJ401" s="36" t="n"/>
      <c r="DK401" s="36" t="n"/>
      <c r="DL401" s="36" t="n"/>
      <c r="DM401" s="36" t="n"/>
      <c r="DN401" s="36" t="n"/>
      <c r="DO401" s="36" t="n"/>
      <c r="DP401" s="36" t="n"/>
      <c r="DQ401" s="36" t="n"/>
      <c r="DR401" s="36" t="n"/>
      <c r="DS401" s="36" t="n"/>
      <c r="DT401" s="36" t="n"/>
      <c r="DU401" s="36" t="n"/>
      <c r="DV401" s="36" t="n"/>
      <c r="DW401" s="36" t="n"/>
      <c r="DX401" s="36" t="n"/>
      <c r="DY401" s="36" t="n"/>
      <c r="DZ401" s="36" t="n"/>
      <c r="EA401" s="36" t="n"/>
      <c r="EB401" s="36" t="n"/>
      <c r="EC401" s="36" t="n"/>
      <c r="ED401" s="36" t="n"/>
      <c r="EE401" s="36" t="n"/>
      <c r="EF401" s="36" t="n"/>
      <c r="EG401" s="36" t="n"/>
      <c r="EH401" s="36" t="n"/>
      <c r="EI401" s="36" t="n"/>
      <c r="EJ401" s="36" t="n"/>
      <c r="EK401" s="36" t="n"/>
      <c r="EL401" s="36" t="n"/>
      <c r="EM401" s="36" t="n"/>
      <c r="EN401" s="36" t="n"/>
    </row>
    <row r="402">
      <c r="A402" s="36" t="n"/>
      <c r="B402" s="36" t="n"/>
      <c r="C402" s="144" t="n"/>
      <c r="D402" s="144" t="n"/>
      <c r="E402" s="135" t="n"/>
      <c r="F402" s="135" t="n"/>
      <c r="G402" s="135" t="n"/>
      <c r="H402" s="135" t="n"/>
      <c r="I402" s="135" t="n"/>
      <c r="J402" s="135" t="n"/>
      <c r="K402" s="135" t="n"/>
      <c r="L402" s="135" t="n"/>
      <c r="M402" s="135" t="n"/>
      <c r="N402" s="135" t="n"/>
      <c r="O402" s="135" t="n"/>
      <c r="P402" s="135" t="n"/>
      <c r="Q402" s="135" t="n"/>
      <c r="R402" s="135" t="n"/>
      <c r="S402" s="135" t="n"/>
      <c r="T402" s="135" t="n"/>
      <c r="U402" s="135" t="n"/>
      <c r="V402" s="135" t="n"/>
      <c r="W402" s="135" t="n"/>
      <c r="X402" s="135" t="n"/>
      <c r="Y402" s="135" t="n"/>
      <c r="Z402" s="135" t="n"/>
      <c r="AA402" s="135" t="n"/>
      <c r="AB402" s="135" t="n"/>
      <c r="AC402" s="135" t="n"/>
      <c r="AD402" s="135" t="n"/>
      <c r="AE402" s="135" t="n"/>
      <c r="AF402" s="135" t="n"/>
      <c r="AG402" s="135" t="n"/>
      <c r="AH402" s="135" t="n"/>
      <c r="AI402" s="135" t="n"/>
      <c r="AJ402" s="135" t="n"/>
      <c r="AK402" s="135" t="n"/>
      <c r="AL402" s="135" t="n"/>
      <c r="AM402" s="135" t="n"/>
      <c r="AN402" s="135" t="n"/>
      <c r="AO402" s="135" t="n"/>
      <c r="AP402" s="135" t="n"/>
      <c r="AQ402" s="135" t="n"/>
      <c r="AR402" s="135" t="n"/>
      <c r="AS402" s="135" t="n"/>
      <c r="AT402" s="135" t="n"/>
      <c r="AU402" s="135" t="n"/>
      <c r="AV402" s="135" t="n"/>
      <c r="AW402" s="135" t="n"/>
      <c r="AX402" s="135" t="n"/>
      <c r="AY402" s="135" t="n"/>
      <c r="AZ402" s="135" t="n"/>
      <c r="BA402" s="135" t="n"/>
      <c r="BB402" s="135" t="n"/>
      <c r="BC402" s="135" t="n"/>
      <c r="BD402" s="135" t="n"/>
      <c r="BE402" s="135" t="n"/>
      <c r="BF402" s="135" t="n"/>
      <c r="BG402" s="135" t="n"/>
      <c r="BH402" s="135" t="n"/>
      <c r="BI402" s="135" t="n"/>
      <c r="BJ402" s="135" t="n"/>
      <c r="BK402" s="135" t="n"/>
      <c r="BL402" s="135" t="n"/>
      <c r="BM402" s="135" t="n"/>
      <c r="BN402" s="135" t="n"/>
      <c r="BO402" s="135" t="n"/>
      <c r="BP402" s="135" t="n"/>
      <c r="BQ402" s="135" t="n"/>
      <c r="BR402" s="135" t="n"/>
      <c r="BS402" s="135" t="n"/>
      <c r="BT402" s="135" t="n"/>
      <c r="BU402" s="135" t="n"/>
      <c r="BV402" s="135" t="n"/>
      <c r="BW402" s="135" t="n"/>
      <c r="BX402" s="135" t="n"/>
      <c r="BY402" s="135" t="n"/>
      <c r="BZ402" s="135" t="n"/>
      <c r="CA402" s="135" t="n"/>
      <c r="CB402" s="135" t="n"/>
      <c r="CC402" s="135" t="n"/>
      <c r="CD402" s="135" t="n"/>
      <c r="CE402" s="135" t="n"/>
      <c r="CF402" s="135" t="n"/>
      <c r="CG402" s="135" t="n"/>
      <c r="CH402" s="135" t="n"/>
      <c r="CI402" s="135" t="n"/>
      <c r="CJ402" s="135" t="n"/>
      <c r="CK402" s="135" t="n"/>
      <c r="CL402" s="135" t="n"/>
      <c r="CM402" s="135" t="n"/>
      <c r="CN402" s="135" t="n"/>
      <c r="CO402" s="135" t="n"/>
      <c r="CP402" s="135" t="n"/>
      <c r="CQ402" s="135" t="n"/>
      <c r="CR402" s="135" t="n"/>
      <c r="CU402" s="36" t="n"/>
      <c r="CV402" s="36" t="n"/>
      <c r="CW402" s="36" t="n"/>
      <c r="CX402" s="36" t="n"/>
      <c r="CY402" s="36" t="n"/>
      <c r="CZ402" s="36" t="n"/>
      <c r="DA402" s="36" t="n"/>
      <c r="DB402" s="36" t="n"/>
      <c r="DC402" s="36" t="n"/>
      <c r="DD402" s="36" t="n"/>
      <c r="DE402" s="36" t="n"/>
      <c r="DF402" s="36" t="n"/>
      <c r="DG402" s="36" t="n"/>
      <c r="DH402" s="36" t="n"/>
      <c r="DI402" s="36" t="n"/>
      <c r="DJ402" s="36" t="n"/>
      <c r="DK402" s="36" t="n"/>
      <c r="DL402" s="36" t="n"/>
      <c r="DM402" s="36" t="n"/>
      <c r="DN402" s="36" t="n"/>
      <c r="DO402" s="36" t="n"/>
      <c r="DP402" s="36" t="n"/>
      <c r="DQ402" s="36" t="n"/>
      <c r="DR402" s="36" t="n"/>
      <c r="DS402" s="36" t="n"/>
      <c r="DT402" s="36" t="n"/>
      <c r="DU402" s="36" t="n"/>
      <c r="DV402" s="36" t="n"/>
      <c r="DW402" s="36" t="n"/>
      <c r="DX402" s="36" t="n"/>
      <c r="DY402" s="36" t="n"/>
      <c r="DZ402" s="36" t="n"/>
      <c r="EA402" s="36" t="n"/>
      <c r="EB402" s="36" t="n"/>
      <c r="EC402" s="36" t="n"/>
      <c r="ED402" s="36" t="n"/>
      <c r="EE402" s="36" t="n"/>
      <c r="EF402" s="36" t="n"/>
      <c r="EG402" s="36" t="n"/>
      <c r="EH402" s="36" t="n"/>
      <c r="EI402" s="36" t="n"/>
      <c r="EJ402" s="36" t="n"/>
      <c r="EK402" s="36" t="n"/>
      <c r="EL402" s="36" t="n"/>
      <c r="EM402" s="36" t="n"/>
      <c r="EN402" s="36" t="n"/>
    </row>
    <row r="403">
      <c r="A403" s="36" t="n"/>
      <c r="B403" s="36" t="n"/>
      <c r="C403" s="144" t="n"/>
      <c r="D403" s="144" t="n"/>
      <c r="E403" s="135" t="n"/>
      <c r="F403" s="135" t="n"/>
      <c r="G403" s="135" t="n"/>
      <c r="H403" s="135" t="n"/>
      <c r="I403" s="135" t="n"/>
      <c r="J403" s="135" t="n"/>
      <c r="K403" s="135" t="n"/>
      <c r="L403" s="135" t="n"/>
      <c r="M403" s="135" t="n"/>
      <c r="N403" s="135" t="n"/>
      <c r="O403" s="135" t="n"/>
      <c r="P403" s="135" t="n"/>
      <c r="Q403" s="135" t="n"/>
      <c r="R403" s="135" t="n"/>
      <c r="S403" s="135" t="n"/>
      <c r="T403" s="135" t="n"/>
      <c r="U403" s="135" t="n"/>
      <c r="V403" s="135" t="n"/>
      <c r="W403" s="135" t="n"/>
      <c r="X403" s="135" t="n"/>
      <c r="Y403" s="135" t="n"/>
      <c r="Z403" s="135" t="n"/>
      <c r="AA403" s="135" t="n"/>
      <c r="AB403" s="135" t="n"/>
      <c r="AC403" s="135" t="n"/>
      <c r="AD403" s="135" t="n"/>
      <c r="AE403" s="135" t="n"/>
      <c r="AF403" s="135" t="n"/>
      <c r="AG403" s="135" t="n"/>
      <c r="AH403" s="135" t="n"/>
      <c r="AI403" s="135" t="n"/>
      <c r="AJ403" s="135" t="n"/>
      <c r="AK403" s="135" t="n"/>
      <c r="AL403" s="135" t="n"/>
      <c r="AM403" s="135" t="n"/>
      <c r="AN403" s="135" t="n"/>
      <c r="AO403" s="135" t="n"/>
      <c r="AP403" s="135" t="n"/>
      <c r="AQ403" s="135" t="n"/>
      <c r="AR403" s="135" t="n"/>
      <c r="AS403" s="135" t="n"/>
      <c r="AT403" s="135" t="n"/>
      <c r="AU403" s="135" t="n"/>
      <c r="AV403" s="135" t="n"/>
      <c r="AW403" s="135" t="n"/>
      <c r="AX403" s="135" t="n"/>
      <c r="AY403" s="135" t="n"/>
      <c r="AZ403" s="135" t="n"/>
      <c r="BA403" s="135" t="n"/>
      <c r="BB403" s="135" t="n"/>
      <c r="BC403" s="135" t="n"/>
      <c r="BD403" s="135" t="n"/>
      <c r="BE403" s="135" t="n"/>
      <c r="BF403" s="135" t="n"/>
      <c r="BG403" s="135" t="n"/>
      <c r="BH403" s="135" t="n"/>
      <c r="BI403" s="135" t="n"/>
      <c r="BJ403" s="135" t="n"/>
      <c r="BK403" s="135" t="n"/>
      <c r="BL403" s="135" t="n"/>
      <c r="BM403" s="135" t="n"/>
      <c r="BN403" s="135" t="n"/>
      <c r="BO403" s="135" t="n"/>
      <c r="BP403" s="135" t="n"/>
      <c r="BQ403" s="135" t="n"/>
      <c r="BR403" s="135" t="n"/>
      <c r="BS403" s="135" t="n"/>
      <c r="BT403" s="135" t="n"/>
      <c r="BU403" s="135" t="n"/>
      <c r="BV403" s="135" t="n"/>
      <c r="BW403" s="135" t="n"/>
      <c r="BX403" s="135" t="n"/>
      <c r="BY403" s="135" t="n"/>
      <c r="BZ403" s="135" t="n"/>
      <c r="CA403" s="135" t="n"/>
      <c r="CB403" s="135" t="n"/>
      <c r="CC403" s="135" t="n"/>
      <c r="CD403" s="135" t="n"/>
      <c r="CE403" s="135" t="n"/>
      <c r="CF403" s="135" t="n"/>
      <c r="CG403" s="135" t="n"/>
      <c r="CH403" s="135" t="n"/>
      <c r="CI403" s="135" t="n"/>
      <c r="CJ403" s="135" t="n"/>
      <c r="CK403" s="135" t="n"/>
      <c r="CL403" s="135" t="n"/>
      <c r="CM403" s="135" t="n"/>
      <c r="CN403" s="135" t="n"/>
      <c r="CO403" s="135" t="n"/>
      <c r="CP403" s="135" t="n"/>
      <c r="CQ403" s="135" t="n"/>
      <c r="CR403" s="135" t="n"/>
      <c r="CU403" s="36" t="n"/>
      <c r="CV403" s="36" t="n"/>
      <c r="CW403" s="36" t="n"/>
      <c r="CX403" s="36" t="n"/>
      <c r="CY403" s="36" t="n"/>
      <c r="CZ403" s="36" t="n"/>
      <c r="DA403" s="36" t="n"/>
      <c r="DB403" s="36" t="n"/>
      <c r="DC403" s="36" t="n"/>
      <c r="DD403" s="36" t="n"/>
      <c r="DE403" s="36" t="n"/>
      <c r="DF403" s="36" t="n"/>
      <c r="DG403" s="36" t="n"/>
      <c r="DH403" s="36" t="n"/>
      <c r="DI403" s="36" t="n"/>
      <c r="DJ403" s="36" t="n"/>
      <c r="DK403" s="36" t="n"/>
      <c r="DL403" s="36" t="n"/>
      <c r="DM403" s="36" t="n"/>
      <c r="DN403" s="36" t="n"/>
      <c r="DO403" s="36" t="n"/>
      <c r="DP403" s="36" t="n"/>
      <c r="DQ403" s="36" t="n"/>
      <c r="DR403" s="36" t="n"/>
      <c r="DS403" s="36" t="n"/>
      <c r="DT403" s="36" t="n"/>
      <c r="DU403" s="36" t="n"/>
      <c r="DV403" s="36" t="n"/>
      <c r="DW403" s="36" t="n"/>
      <c r="DX403" s="36" t="n"/>
      <c r="DY403" s="36" t="n"/>
      <c r="DZ403" s="36" t="n"/>
      <c r="EA403" s="36" t="n"/>
      <c r="EB403" s="36" t="n"/>
      <c r="EC403" s="36" t="n"/>
      <c r="ED403" s="36" t="n"/>
      <c r="EE403" s="36" t="n"/>
      <c r="EF403" s="36" t="n"/>
      <c r="EG403" s="36" t="n"/>
      <c r="EH403" s="36" t="n"/>
      <c r="EI403" s="36" t="n"/>
      <c r="EJ403" s="36" t="n"/>
      <c r="EK403" s="36" t="n"/>
      <c r="EL403" s="36" t="n"/>
      <c r="EM403" s="36" t="n"/>
      <c r="EN403" s="36" t="n"/>
    </row>
    <row r="404">
      <c r="A404" s="36" t="n"/>
      <c r="B404" s="36" t="n"/>
      <c r="C404" s="144" t="n"/>
      <c r="D404" s="144" t="n"/>
      <c r="E404" s="135" t="n"/>
      <c r="F404" s="135" t="n"/>
      <c r="G404" s="135" t="n"/>
      <c r="H404" s="135" t="n"/>
      <c r="I404" s="135" t="n"/>
      <c r="J404" s="135" t="n"/>
      <c r="K404" s="135" t="n"/>
      <c r="L404" s="135" t="n"/>
      <c r="M404" s="135" t="n"/>
      <c r="N404" s="135" t="n"/>
      <c r="O404" s="135" t="n"/>
      <c r="P404" s="135" t="n"/>
      <c r="Q404" s="135" t="n"/>
      <c r="R404" s="135" t="n"/>
      <c r="S404" s="135" t="n"/>
      <c r="T404" s="135" t="n"/>
      <c r="U404" s="135" t="n"/>
      <c r="V404" s="135" t="n"/>
      <c r="W404" s="135" t="n"/>
      <c r="X404" s="135" t="n"/>
      <c r="Y404" s="135" t="n"/>
      <c r="Z404" s="135" t="n"/>
      <c r="AA404" s="135" t="n"/>
      <c r="AB404" s="135" t="n"/>
      <c r="AC404" s="135" t="n"/>
      <c r="AD404" s="135" t="n"/>
      <c r="AE404" s="135" t="n"/>
      <c r="AF404" s="135" t="n"/>
      <c r="AG404" s="135" t="n"/>
      <c r="AH404" s="135" t="n"/>
      <c r="AI404" s="135" t="n"/>
      <c r="AJ404" s="135" t="n"/>
      <c r="AK404" s="135" t="n"/>
      <c r="AL404" s="135" t="n"/>
      <c r="AM404" s="135" t="n"/>
      <c r="AN404" s="135" t="n"/>
      <c r="AO404" s="135" t="n"/>
      <c r="AP404" s="135" t="n"/>
      <c r="AQ404" s="135" t="n"/>
      <c r="AR404" s="135" t="n"/>
      <c r="AS404" s="135" t="n"/>
      <c r="AT404" s="135" t="n"/>
      <c r="AU404" s="135" t="n"/>
      <c r="AV404" s="135" t="n"/>
      <c r="AW404" s="135" t="n"/>
      <c r="AX404" s="135" t="n"/>
      <c r="AY404" s="135" t="n"/>
      <c r="AZ404" s="135" t="n"/>
      <c r="BA404" s="135" t="n"/>
      <c r="BB404" s="135" t="n"/>
      <c r="BC404" s="135" t="n"/>
      <c r="BD404" s="135" t="n"/>
      <c r="BE404" s="135" t="n"/>
      <c r="BF404" s="135" t="n"/>
      <c r="BG404" s="135" t="n"/>
      <c r="BH404" s="135" t="n"/>
      <c r="BI404" s="135" t="n"/>
      <c r="BJ404" s="135" t="n"/>
      <c r="BK404" s="135" t="n"/>
      <c r="BL404" s="135" t="n"/>
      <c r="BM404" s="135" t="n"/>
      <c r="BN404" s="135" t="n"/>
      <c r="BO404" s="135" t="n"/>
      <c r="BP404" s="135" t="n"/>
      <c r="BQ404" s="135" t="n"/>
      <c r="BR404" s="135" t="n"/>
      <c r="BS404" s="135" t="n"/>
      <c r="BT404" s="135" t="n"/>
      <c r="BU404" s="135" t="n"/>
      <c r="BV404" s="135" t="n"/>
      <c r="BW404" s="135" t="n"/>
      <c r="BX404" s="135" t="n"/>
      <c r="BY404" s="135" t="n"/>
      <c r="BZ404" s="135" t="n"/>
      <c r="CA404" s="135" t="n"/>
      <c r="CB404" s="135" t="n"/>
      <c r="CC404" s="135" t="n"/>
      <c r="CD404" s="135" t="n"/>
      <c r="CE404" s="135" t="n"/>
      <c r="CF404" s="135" t="n"/>
      <c r="CG404" s="135" t="n"/>
      <c r="CH404" s="135" t="n"/>
      <c r="CI404" s="135" t="n"/>
      <c r="CJ404" s="135" t="n"/>
      <c r="CK404" s="135" t="n"/>
      <c r="CL404" s="135" t="n"/>
      <c r="CM404" s="135" t="n"/>
      <c r="CN404" s="135" t="n"/>
      <c r="CO404" s="135" t="n"/>
      <c r="CP404" s="135" t="n"/>
      <c r="CQ404" s="135" t="n"/>
      <c r="CR404" s="135" t="n"/>
      <c r="CU404" s="36" t="n"/>
      <c r="CV404" s="36" t="n"/>
      <c r="CW404" s="36" t="n"/>
      <c r="CX404" s="36" t="n"/>
      <c r="CY404" s="36" t="n"/>
      <c r="CZ404" s="36" t="n"/>
      <c r="DA404" s="36" t="n"/>
      <c r="DB404" s="36" t="n"/>
      <c r="DC404" s="36" t="n"/>
      <c r="DD404" s="36" t="n"/>
      <c r="DE404" s="36" t="n"/>
      <c r="DF404" s="36" t="n"/>
      <c r="DG404" s="36" t="n"/>
      <c r="DH404" s="36" t="n"/>
      <c r="DI404" s="36" t="n"/>
      <c r="DJ404" s="36" t="n"/>
      <c r="DK404" s="36" t="n"/>
      <c r="DL404" s="36" t="n"/>
      <c r="DM404" s="36" t="n"/>
      <c r="DN404" s="36" t="n"/>
      <c r="DO404" s="36" t="n"/>
      <c r="DP404" s="36" t="n"/>
      <c r="DQ404" s="36" t="n"/>
      <c r="DR404" s="36" t="n"/>
      <c r="DS404" s="36" t="n"/>
      <c r="DT404" s="36" t="n"/>
      <c r="DU404" s="36" t="n"/>
      <c r="DV404" s="36" t="n"/>
      <c r="DW404" s="36" t="n"/>
      <c r="DX404" s="36" t="n"/>
      <c r="DY404" s="36" t="n"/>
      <c r="DZ404" s="36" t="n"/>
      <c r="EA404" s="36" t="n"/>
      <c r="EB404" s="36" t="n"/>
      <c r="EC404" s="36" t="n"/>
      <c r="ED404" s="36" t="n"/>
      <c r="EE404" s="36" t="n"/>
      <c r="EF404" s="36" t="n"/>
      <c r="EG404" s="36" t="n"/>
      <c r="EH404" s="36" t="n"/>
      <c r="EI404" s="36" t="n"/>
      <c r="EJ404" s="36" t="n"/>
      <c r="EK404" s="36" t="n"/>
      <c r="EL404" s="36" t="n"/>
      <c r="EM404" s="36" t="n"/>
      <c r="EN404" s="36" t="n"/>
    </row>
    <row r="405">
      <c r="A405" s="36" t="n"/>
      <c r="B405" s="36" t="n"/>
      <c r="C405" s="144" t="n"/>
      <c r="D405" s="144" t="n"/>
      <c r="E405" s="135" t="n"/>
      <c r="F405" s="135" t="n"/>
      <c r="G405" s="135" t="n"/>
      <c r="H405" s="135" t="n"/>
      <c r="I405" s="135" t="n"/>
      <c r="J405" s="135" t="n"/>
      <c r="K405" s="135" t="n"/>
      <c r="L405" s="135" t="n"/>
      <c r="M405" s="135" t="n"/>
      <c r="N405" s="135" t="n"/>
      <c r="O405" s="135" t="n"/>
      <c r="P405" s="135" t="n"/>
      <c r="Q405" s="135" t="n"/>
      <c r="R405" s="135" t="n"/>
      <c r="S405" s="135" t="n"/>
      <c r="T405" s="135" t="n"/>
      <c r="U405" s="135" t="n"/>
      <c r="V405" s="135" t="n"/>
      <c r="W405" s="135" t="n"/>
      <c r="X405" s="135" t="n"/>
      <c r="Y405" s="135" t="n"/>
      <c r="Z405" s="135" t="n"/>
      <c r="AA405" s="135" t="n"/>
      <c r="AB405" s="135" t="n"/>
      <c r="AC405" s="135" t="n"/>
      <c r="AD405" s="135" t="n"/>
      <c r="AE405" s="135" t="n"/>
      <c r="AF405" s="135" t="n"/>
      <c r="AG405" s="135" t="n"/>
      <c r="AH405" s="135" t="n"/>
      <c r="AI405" s="135" t="n"/>
      <c r="AJ405" s="135" t="n"/>
      <c r="AK405" s="135" t="n"/>
      <c r="AL405" s="135" t="n"/>
      <c r="AM405" s="135" t="n"/>
      <c r="AN405" s="135" t="n"/>
      <c r="AO405" s="135" t="n"/>
      <c r="AP405" s="135" t="n"/>
      <c r="AQ405" s="135" t="n"/>
      <c r="AR405" s="135" t="n"/>
      <c r="AS405" s="135" t="n"/>
      <c r="AT405" s="135" t="n"/>
      <c r="AU405" s="135" t="n"/>
      <c r="AV405" s="135" t="n"/>
      <c r="AW405" s="135" t="n"/>
      <c r="AX405" s="135" t="n"/>
      <c r="AY405" s="135" t="n"/>
      <c r="AZ405" s="135" t="n"/>
      <c r="BA405" s="135" t="n"/>
      <c r="BB405" s="135" t="n"/>
      <c r="BC405" s="135" t="n"/>
      <c r="BD405" s="135" t="n"/>
      <c r="BE405" s="135" t="n"/>
      <c r="BF405" s="135" t="n"/>
      <c r="BG405" s="135" t="n"/>
      <c r="BH405" s="135" t="n"/>
      <c r="BI405" s="135" t="n"/>
      <c r="BJ405" s="135" t="n"/>
      <c r="BK405" s="135" t="n"/>
      <c r="BL405" s="135" t="n"/>
      <c r="BM405" s="135" t="n"/>
      <c r="BN405" s="135" t="n"/>
      <c r="BO405" s="135" t="n"/>
      <c r="BP405" s="135" t="n"/>
      <c r="BQ405" s="135" t="n"/>
      <c r="BR405" s="135" t="n"/>
      <c r="BS405" s="135" t="n"/>
      <c r="BT405" s="135" t="n"/>
      <c r="BU405" s="135" t="n"/>
      <c r="BV405" s="135" t="n"/>
      <c r="BW405" s="135" t="n"/>
      <c r="BX405" s="135" t="n"/>
      <c r="BY405" s="135" t="n"/>
      <c r="BZ405" s="135" t="n"/>
      <c r="CA405" s="135" t="n"/>
      <c r="CB405" s="135" t="n"/>
      <c r="CC405" s="135" t="n"/>
      <c r="CD405" s="135" t="n"/>
      <c r="CE405" s="135" t="n"/>
      <c r="CF405" s="135" t="n"/>
      <c r="CG405" s="135" t="n"/>
      <c r="CH405" s="135" t="n"/>
      <c r="CI405" s="135" t="n"/>
      <c r="CJ405" s="135" t="n"/>
      <c r="CK405" s="135" t="n"/>
      <c r="CL405" s="135" t="n"/>
      <c r="CM405" s="135" t="n"/>
      <c r="CN405" s="135" t="n"/>
      <c r="CO405" s="135" t="n"/>
      <c r="CP405" s="135" t="n"/>
      <c r="CQ405" s="135" t="n"/>
      <c r="CR405" s="135" t="n"/>
      <c r="CU405" s="36" t="n"/>
      <c r="CV405" s="36" t="n"/>
      <c r="CW405" s="36" t="n"/>
      <c r="CX405" s="36" t="n"/>
      <c r="CY405" s="36" t="n"/>
      <c r="CZ405" s="36" t="n"/>
      <c r="DA405" s="36" t="n"/>
      <c r="DB405" s="36" t="n"/>
      <c r="DC405" s="36" t="n"/>
      <c r="DD405" s="36" t="n"/>
      <c r="DE405" s="36" t="n"/>
      <c r="DF405" s="36" t="n"/>
      <c r="DG405" s="36" t="n"/>
      <c r="DH405" s="36" t="n"/>
      <c r="DI405" s="36" t="n"/>
      <c r="DJ405" s="36" t="n"/>
      <c r="DK405" s="36" t="n"/>
      <c r="DL405" s="36" t="n"/>
      <c r="DM405" s="36" t="n"/>
      <c r="DN405" s="36" t="n"/>
      <c r="DO405" s="36" t="n"/>
      <c r="DP405" s="36" t="n"/>
      <c r="DQ405" s="36" t="n"/>
      <c r="DR405" s="36" t="n"/>
      <c r="DS405" s="36" t="n"/>
      <c r="DT405" s="36" t="n"/>
      <c r="DU405" s="36" t="n"/>
      <c r="DV405" s="36" t="n"/>
      <c r="DW405" s="36" t="n"/>
      <c r="DX405" s="36" t="n"/>
      <c r="DY405" s="36" t="n"/>
      <c r="DZ405" s="36" t="n"/>
      <c r="EA405" s="36" t="n"/>
      <c r="EB405" s="36" t="n"/>
      <c r="EC405" s="36" t="n"/>
      <c r="ED405" s="36" t="n"/>
      <c r="EE405" s="36" t="n"/>
      <c r="EF405" s="36" t="n"/>
      <c r="EG405" s="36" t="n"/>
      <c r="EH405" s="36" t="n"/>
      <c r="EI405" s="36" t="n"/>
      <c r="EJ405" s="36" t="n"/>
      <c r="EK405" s="36" t="n"/>
      <c r="EL405" s="36" t="n"/>
      <c r="EM405" s="36" t="n"/>
      <c r="EN405" s="36" t="n"/>
    </row>
    <row r="406">
      <c r="A406" s="36" t="n"/>
      <c r="B406" s="36" t="n"/>
      <c r="C406" s="144" t="n"/>
      <c r="D406" s="144" t="n"/>
      <c r="E406" s="135" t="n"/>
      <c r="F406" s="135" t="n"/>
      <c r="G406" s="135" t="n"/>
      <c r="H406" s="135" t="n"/>
      <c r="I406" s="135" t="n"/>
      <c r="J406" s="135" t="n"/>
      <c r="K406" s="135" t="n"/>
      <c r="L406" s="135" t="n"/>
      <c r="M406" s="135" t="n"/>
      <c r="N406" s="135" t="n"/>
      <c r="O406" s="135" t="n"/>
      <c r="P406" s="135" t="n"/>
      <c r="Q406" s="135" t="n"/>
      <c r="R406" s="135" t="n"/>
      <c r="S406" s="135" t="n"/>
      <c r="T406" s="135" t="n"/>
      <c r="U406" s="135" t="n"/>
      <c r="V406" s="135" t="n"/>
      <c r="W406" s="135" t="n"/>
      <c r="X406" s="135" t="n"/>
      <c r="Y406" s="135" t="n"/>
      <c r="Z406" s="135" t="n"/>
      <c r="AA406" s="135" t="n"/>
      <c r="AB406" s="135" t="n"/>
      <c r="AC406" s="135" t="n"/>
      <c r="AD406" s="135" t="n"/>
      <c r="AE406" s="135" t="n"/>
      <c r="AF406" s="135" t="n"/>
      <c r="AG406" s="135" t="n"/>
      <c r="AH406" s="135" t="n"/>
      <c r="AI406" s="135" t="n"/>
      <c r="AJ406" s="135" t="n"/>
      <c r="AK406" s="135" t="n"/>
      <c r="AL406" s="135" t="n"/>
      <c r="AM406" s="135" t="n"/>
      <c r="AN406" s="135" t="n"/>
      <c r="AO406" s="135" t="n"/>
      <c r="AP406" s="135" t="n"/>
      <c r="AQ406" s="135" t="n"/>
      <c r="AR406" s="135" t="n"/>
      <c r="AS406" s="135" t="n"/>
      <c r="AT406" s="135" t="n"/>
      <c r="AU406" s="135" t="n"/>
      <c r="AV406" s="135" t="n"/>
      <c r="AW406" s="135" t="n"/>
      <c r="AX406" s="135" t="n"/>
      <c r="AY406" s="135" t="n"/>
      <c r="AZ406" s="135" t="n"/>
      <c r="BA406" s="135" t="n"/>
      <c r="BB406" s="135" t="n"/>
      <c r="BC406" s="135" t="n"/>
      <c r="BD406" s="135" t="n"/>
      <c r="BE406" s="135" t="n"/>
      <c r="BF406" s="135" t="n"/>
      <c r="BG406" s="135" t="n"/>
      <c r="BH406" s="135" t="n"/>
      <c r="BI406" s="135" t="n"/>
      <c r="BJ406" s="135" t="n"/>
      <c r="BK406" s="135" t="n"/>
      <c r="BL406" s="135" t="n"/>
      <c r="BM406" s="135" t="n"/>
      <c r="BN406" s="135" t="n"/>
      <c r="BO406" s="135" t="n"/>
      <c r="BP406" s="135" t="n"/>
      <c r="BQ406" s="135" t="n"/>
      <c r="BR406" s="135" t="n"/>
      <c r="BS406" s="135" t="n"/>
      <c r="BT406" s="135" t="n"/>
      <c r="BU406" s="135" t="n"/>
      <c r="BV406" s="135" t="n"/>
      <c r="BW406" s="135" t="n"/>
      <c r="BX406" s="135" t="n"/>
      <c r="BY406" s="135" t="n"/>
      <c r="BZ406" s="135" t="n"/>
      <c r="CA406" s="135" t="n"/>
      <c r="CB406" s="135" t="n"/>
      <c r="CC406" s="135" t="n"/>
      <c r="CD406" s="135" t="n"/>
      <c r="CE406" s="135" t="n"/>
      <c r="CF406" s="135" t="n"/>
      <c r="CG406" s="135" t="n"/>
      <c r="CH406" s="135" t="n"/>
      <c r="CI406" s="135" t="n"/>
      <c r="CJ406" s="135" t="n"/>
      <c r="CK406" s="135" t="n"/>
      <c r="CL406" s="135" t="n"/>
      <c r="CM406" s="135" t="n"/>
      <c r="CN406" s="135" t="n"/>
      <c r="CO406" s="135" t="n"/>
      <c r="CP406" s="135" t="n"/>
      <c r="CQ406" s="135" t="n"/>
      <c r="CR406" s="135" t="n"/>
      <c r="CU406" s="36" t="n"/>
      <c r="CV406" s="36" t="n"/>
      <c r="CW406" s="36" t="n"/>
      <c r="CX406" s="36" t="n"/>
      <c r="CY406" s="36" t="n"/>
      <c r="CZ406" s="36" t="n"/>
      <c r="DA406" s="36" t="n"/>
      <c r="DB406" s="36" t="n"/>
      <c r="DC406" s="36" t="n"/>
      <c r="DD406" s="36" t="n"/>
      <c r="DE406" s="36" t="n"/>
      <c r="DF406" s="36" t="n"/>
      <c r="DG406" s="36" t="n"/>
      <c r="DH406" s="36" t="n"/>
      <c r="DI406" s="36" t="n"/>
      <c r="DJ406" s="36" t="n"/>
      <c r="DK406" s="36" t="n"/>
      <c r="DL406" s="36" t="n"/>
      <c r="DM406" s="36" t="n"/>
      <c r="DN406" s="36" t="n"/>
      <c r="DO406" s="36" t="n"/>
      <c r="DP406" s="36" t="n"/>
      <c r="DQ406" s="36" t="n"/>
      <c r="DR406" s="36" t="n"/>
      <c r="DS406" s="36" t="n"/>
      <c r="DT406" s="36" t="n"/>
      <c r="DU406" s="36" t="n"/>
      <c r="DV406" s="36" t="n"/>
      <c r="DW406" s="36" t="n"/>
      <c r="DX406" s="36" t="n"/>
      <c r="DY406" s="36" t="n"/>
      <c r="DZ406" s="36" t="n"/>
      <c r="EA406" s="36" t="n"/>
      <c r="EB406" s="36" t="n"/>
      <c r="EC406" s="36" t="n"/>
      <c r="ED406" s="36" t="n"/>
      <c r="EE406" s="36" t="n"/>
      <c r="EF406" s="36" t="n"/>
      <c r="EG406" s="36" t="n"/>
      <c r="EH406" s="36" t="n"/>
      <c r="EI406" s="36" t="n"/>
      <c r="EJ406" s="36" t="n"/>
      <c r="EK406" s="36" t="n"/>
      <c r="EL406" s="36" t="n"/>
      <c r="EM406" s="36" t="n"/>
      <c r="EN406" s="36" t="n"/>
    </row>
    <row r="407">
      <c r="A407" s="36" t="n"/>
      <c r="B407" s="36" t="n"/>
      <c r="C407" s="144" t="n"/>
      <c r="D407" s="144" t="n"/>
      <c r="E407" s="135" t="n"/>
      <c r="F407" s="135" t="n"/>
      <c r="G407" s="135" t="n"/>
      <c r="H407" s="135" t="n"/>
      <c r="I407" s="135" t="n"/>
      <c r="J407" s="135" t="n"/>
      <c r="K407" s="135" t="n"/>
      <c r="L407" s="135" t="n"/>
      <c r="M407" s="135" t="n"/>
      <c r="N407" s="135" t="n"/>
      <c r="O407" s="135" t="n"/>
      <c r="P407" s="135" t="n"/>
      <c r="Q407" s="135" t="n"/>
      <c r="R407" s="135" t="n"/>
      <c r="S407" s="135" t="n"/>
      <c r="T407" s="135" t="n"/>
      <c r="U407" s="135" t="n"/>
      <c r="V407" s="135" t="n"/>
      <c r="W407" s="135" t="n"/>
      <c r="X407" s="135" t="n"/>
      <c r="Y407" s="135" t="n"/>
      <c r="Z407" s="135" t="n"/>
      <c r="AA407" s="135" t="n"/>
      <c r="AB407" s="135" t="n"/>
      <c r="AC407" s="135" t="n"/>
      <c r="AD407" s="135" t="n"/>
      <c r="AE407" s="135" t="n"/>
      <c r="AF407" s="135" t="n"/>
      <c r="AG407" s="135" t="n"/>
      <c r="AH407" s="135" t="n"/>
      <c r="AI407" s="135" t="n"/>
      <c r="AJ407" s="135" t="n"/>
      <c r="AK407" s="135" t="n"/>
      <c r="AL407" s="135" t="n"/>
      <c r="AM407" s="135" t="n"/>
      <c r="AN407" s="135" t="n"/>
      <c r="AO407" s="135" t="n"/>
      <c r="AP407" s="135" t="n"/>
      <c r="AQ407" s="135" t="n"/>
      <c r="AR407" s="135" t="n"/>
      <c r="AS407" s="135" t="n"/>
      <c r="AT407" s="135" t="n"/>
      <c r="AU407" s="135" t="n"/>
      <c r="AV407" s="135" t="n"/>
      <c r="AW407" s="135" t="n"/>
      <c r="AX407" s="135" t="n"/>
      <c r="AY407" s="135" t="n"/>
      <c r="AZ407" s="135" t="n"/>
      <c r="BA407" s="135" t="n"/>
      <c r="BB407" s="135" t="n"/>
      <c r="BC407" s="135" t="n"/>
      <c r="BD407" s="135" t="n"/>
      <c r="BE407" s="135" t="n"/>
      <c r="BF407" s="135" t="n"/>
      <c r="BG407" s="135" t="n"/>
      <c r="BH407" s="135" t="n"/>
      <c r="BI407" s="135" t="n"/>
      <c r="BJ407" s="135" t="n"/>
      <c r="BK407" s="135" t="n"/>
      <c r="BL407" s="135" t="n"/>
      <c r="BM407" s="135" t="n"/>
      <c r="BN407" s="135" t="n"/>
      <c r="BO407" s="135" t="n"/>
      <c r="BP407" s="135" t="n"/>
      <c r="BQ407" s="135" t="n"/>
      <c r="BR407" s="135" t="n"/>
      <c r="BS407" s="135" t="n"/>
      <c r="BT407" s="135" t="n"/>
      <c r="BU407" s="135" t="n"/>
      <c r="BV407" s="135" t="n"/>
      <c r="BW407" s="135" t="n"/>
      <c r="BX407" s="135" t="n"/>
      <c r="BY407" s="135" t="n"/>
      <c r="BZ407" s="135" t="n"/>
      <c r="CA407" s="135" t="n"/>
      <c r="CB407" s="135" t="n"/>
      <c r="CC407" s="135" t="n"/>
      <c r="CD407" s="135" t="n"/>
      <c r="CE407" s="135" t="n"/>
      <c r="CF407" s="135" t="n"/>
      <c r="CG407" s="135" t="n"/>
      <c r="CH407" s="135" t="n"/>
      <c r="CI407" s="135" t="n"/>
      <c r="CJ407" s="135" t="n"/>
      <c r="CK407" s="135" t="n"/>
      <c r="CL407" s="135" t="n"/>
      <c r="CM407" s="135" t="n"/>
      <c r="CN407" s="135" t="n"/>
      <c r="CO407" s="135" t="n"/>
      <c r="CP407" s="135" t="n"/>
      <c r="CQ407" s="135" t="n"/>
      <c r="CR407" s="135" t="n"/>
      <c r="CU407" s="36" t="n"/>
      <c r="CV407" s="36" t="n"/>
      <c r="CW407" s="36" t="n"/>
      <c r="CX407" s="36" t="n"/>
      <c r="CY407" s="36" t="n"/>
      <c r="CZ407" s="36" t="n"/>
      <c r="DA407" s="36" t="n"/>
      <c r="DB407" s="36" t="n"/>
      <c r="DC407" s="36" t="n"/>
      <c r="DD407" s="36" t="n"/>
      <c r="DE407" s="36" t="n"/>
      <c r="DF407" s="36" t="n"/>
      <c r="DG407" s="36" t="n"/>
      <c r="DH407" s="36" t="n"/>
      <c r="DI407" s="36" t="n"/>
      <c r="DJ407" s="36" t="n"/>
      <c r="DK407" s="36" t="n"/>
      <c r="DL407" s="36" t="n"/>
      <c r="DM407" s="36" t="n"/>
      <c r="DN407" s="36" t="n"/>
      <c r="DO407" s="36" t="n"/>
      <c r="DP407" s="36" t="n"/>
      <c r="DQ407" s="36" t="n"/>
      <c r="DR407" s="36" t="n"/>
      <c r="DS407" s="36" t="n"/>
      <c r="DT407" s="36" t="n"/>
      <c r="DU407" s="36" t="n"/>
      <c r="DV407" s="36" t="n"/>
      <c r="DW407" s="36" t="n"/>
      <c r="DX407" s="36" t="n"/>
      <c r="DY407" s="36" t="n"/>
      <c r="DZ407" s="36" t="n"/>
      <c r="EA407" s="36" t="n"/>
      <c r="EB407" s="36" t="n"/>
      <c r="EC407" s="36" t="n"/>
      <c r="ED407" s="36" t="n"/>
      <c r="EE407" s="36" t="n"/>
      <c r="EF407" s="36" t="n"/>
      <c r="EG407" s="36" t="n"/>
      <c r="EH407" s="36" t="n"/>
      <c r="EI407" s="36" t="n"/>
      <c r="EJ407" s="36" t="n"/>
      <c r="EK407" s="36" t="n"/>
      <c r="EL407" s="36" t="n"/>
      <c r="EM407" s="36" t="n"/>
      <c r="EN407" s="36" t="n"/>
    </row>
    <row r="408">
      <c r="A408" s="36" t="n"/>
      <c r="B408" s="36" t="n"/>
      <c r="C408" s="144" t="n"/>
      <c r="D408" s="144" t="n"/>
      <c r="E408" s="135" t="n"/>
      <c r="F408" s="135" t="n"/>
      <c r="G408" s="135" t="n"/>
      <c r="H408" s="135" t="n"/>
      <c r="I408" s="135" t="n"/>
      <c r="J408" s="135" t="n"/>
      <c r="K408" s="135" t="n"/>
      <c r="L408" s="135" t="n"/>
      <c r="M408" s="135" t="n"/>
      <c r="N408" s="135" t="n"/>
      <c r="O408" s="135" t="n"/>
      <c r="P408" s="135" t="n"/>
      <c r="Q408" s="135" t="n"/>
      <c r="R408" s="135" t="n"/>
      <c r="S408" s="135" t="n"/>
      <c r="T408" s="135" t="n"/>
      <c r="U408" s="135" t="n"/>
      <c r="V408" s="135" t="n"/>
      <c r="W408" s="135" t="n"/>
      <c r="X408" s="135" t="n"/>
      <c r="Y408" s="135" t="n"/>
      <c r="Z408" s="135" t="n"/>
      <c r="AA408" s="135" t="n"/>
      <c r="AB408" s="135" t="n"/>
      <c r="AC408" s="135" t="n"/>
      <c r="AD408" s="135" t="n"/>
      <c r="AE408" s="135" t="n"/>
      <c r="AF408" s="135" t="n"/>
      <c r="AG408" s="135" t="n"/>
      <c r="AH408" s="135" t="n"/>
      <c r="AI408" s="135" t="n"/>
      <c r="AJ408" s="135" t="n"/>
      <c r="AK408" s="135" t="n"/>
      <c r="AL408" s="135" t="n"/>
      <c r="AM408" s="135" t="n"/>
      <c r="AN408" s="135" t="n"/>
      <c r="AO408" s="135" t="n"/>
      <c r="AP408" s="135" t="n"/>
      <c r="AQ408" s="135" t="n"/>
      <c r="AR408" s="135" t="n"/>
      <c r="AS408" s="135" t="n"/>
      <c r="AT408" s="135" t="n"/>
      <c r="AU408" s="135" t="n"/>
      <c r="AV408" s="135" t="n"/>
      <c r="AW408" s="135" t="n"/>
      <c r="AX408" s="135" t="n"/>
      <c r="AY408" s="135" t="n"/>
      <c r="AZ408" s="135" t="n"/>
      <c r="BA408" s="135" t="n"/>
      <c r="BB408" s="135" t="n"/>
      <c r="BC408" s="135" t="n"/>
      <c r="BD408" s="135" t="n"/>
      <c r="BE408" s="135" t="n"/>
      <c r="BF408" s="135" t="n"/>
      <c r="BG408" s="135" t="n"/>
      <c r="BH408" s="135" t="n"/>
      <c r="BI408" s="135" t="n"/>
      <c r="BJ408" s="135" t="n"/>
      <c r="BK408" s="135" t="n"/>
      <c r="BL408" s="135" t="n"/>
      <c r="BM408" s="135" t="n"/>
      <c r="BN408" s="135" t="n"/>
      <c r="BO408" s="135" t="n"/>
      <c r="BP408" s="135" t="n"/>
      <c r="BQ408" s="135" t="n"/>
      <c r="BR408" s="135" t="n"/>
      <c r="BS408" s="135" t="n"/>
      <c r="BT408" s="135" t="n"/>
      <c r="BU408" s="135" t="n"/>
      <c r="BV408" s="135" t="n"/>
      <c r="BW408" s="135" t="n"/>
      <c r="BX408" s="135" t="n"/>
      <c r="BY408" s="135" t="n"/>
      <c r="BZ408" s="135" t="n"/>
      <c r="CA408" s="135" t="n"/>
      <c r="CB408" s="135" t="n"/>
      <c r="CC408" s="135" t="n"/>
      <c r="CD408" s="135" t="n"/>
      <c r="CE408" s="135" t="n"/>
      <c r="CF408" s="135" t="n"/>
      <c r="CG408" s="135" t="n"/>
      <c r="CH408" s="135" t="n"/>
      <c r="CI408" s="135" t="n"/>
      <c r="CJ408" s="135" t="n"/>
      <c r="CK408" s="135" t="n"/>
      <c r="CL408" s="135" t="n"/>
      <c r="CM408" s="135" t="n"/>
      <c r="CN408" s="135" t="n"/>
      <c r="CO408" s="135" t="n"/>
      <c r="CP408" s="135" t="n"/>
      <c r="CQ408" s="135" t="n"/>
      <c r="CR408" s="135" t="n"/>
      <c r="CU408" s="36" t="n"/>
      <c r="CV408" s="36" t="n"/>
      <c r="CW408" s="36" t="n"/>
      <c r="CX408" s="36" t="n"/>
      <c r="CY408" s="36" t="n"/>
      <c r="CZ408" s="36" t="n"/>
      <c r="DA408" s="36" t="n"/>
      <c r="DB408" s="36" t="n"/>
      <c r="DC408" s="36" t="n"/>
      <c r="DD408" s="36" t="n"/>
      <c r="DE408" s="36" t="n"/>
      <c r="DF408" s="36" t="n"/>
      <c r="DG408" s="36" t="n"/>
      <c r="DH408" s="36" t="n"/>
      <c r="DI408" s="36" t="n"/>
      <c r="DJ408" s="36" t="n"/>
      <c r="DK408" s="36" t="n"/>
      <c r="DL408" s="36" t="n"/>
      <c r="DM408" s="36" t="n"/>
      <c r="DN408" s="36" t="n"/>
      <c r="DO408" s="36" t="n"/>
      <c r="DP408" s="36" t="n"/>
      <c r="DQ408" s="36" t="n"/>
      <c r="DR408" s="36" t="n"/>
      <c r="DS408" s="36" t="n"/>
      <c r="DT408" s="36" t="n"/>
      <c r="DU408" s="36" t="n"/>
      <c r="DV408" s="36" t="n"/>
      <c r="DW408" s="36" t="n"/>
      <c r="DX408" s="36" t="n"/>
      <c r="DY408" s="36" t="n"/>
      <c r="DZ408" s="36" t="n"/>
      <c r="EA408" s="36" t="n"/>
      <c r="EB408" s="36" t="n"/>
      <c r="EC408" s="36" t="n"/>
      <c r="ED408" s="36" t="n"/>
      <c r="EE408" s="36" t="n"/>
      <c r="EF408" s="36" t="n"/>
      <c r="EG408" s="36" t="n"/>
      <c r="EH408" s="36" t="n"/>
      <c r="EI408" s="36" t="n"/>
      <c r="EJ408" s="36" t="n"/>
      <c r="EK408" s="36" t="n"/>
      <c r="EL408" s="36" t="n"/>
      <c r="EM408" s="36" t="n"/>
      <c r="EN408" s="36" t="n"/>
    </row>
    <row r="409">
      <c r="A409" s="36" t="n"/>
      <c r="B409" s="36" t="n"/>
      <c r="C409" s="144" t="n"/>
      <c r="D409" s="144" t="n"/>
      <c r="E409" s="135" t="n"/>
      <c r="F409" s="135" t="n"/>
      <c r="G409" s="135" t="n"/>
      <c r="H409" s="135" t="n"/>
      <c r="I409" s="135" t="n"/>
      <c r="J409" s="135" t="n"/>
      <c r="K409" s="135" t="n"/>
      <c r="L409" s="135" t="n"/>
      <c r="M409" s="135" t="n"/>
      <c r="N409" s="135" t="n"/>
      <c r="O409" s="135" t="n"/>
      <c r="P409" s="135" t="n"/>
      <c r="Q409" s="135" t="n"/>
      <c r="R409" s="135" t="n"/>
      <c r="S409" s="135" t="n"/>
      <c r="T409" s="135" t="n"/>
      <c r="U409" s="135" t="n"/>
      <c r="V409" s="135" t="n"/>
      <c r="W409" s="135" t="n"/>
      <c r="X409" s="135" t="n"/>
      <c r="Y409" s="135" t="n"/>
      <c r="Z409" s="135" t="n"/>
      <c r="AA409" s="135" t="n"/>
      <c r="AB409" s="135" t="n"/>
      <c r="AC409" s="135" t="n"/>
      <c r="AD409" s="135" t="n"/>
      <c r="AE409" s="135" t="n"/>
      <c r="AF409" s="135" t="n"/>
      <c r="AG409" s="135" t="n"/>
      <c r="AH409" s="135" t="n"/>
      <c r="AI409" s="135" t="n"/>
      <c r="AJ409" s="135" t="n"/>
      <c r="AK409" s="135" t="n"/>
      <c r="AL409" s="135" t="n"/>
      <c r="AM409" s="135" t="n"/>
      <c r="AN409" s="135" t="n"/>
      <c r="AO409" s="135" t="n"/>
      <c r="AP409" s="135" t="n"/>
      <c r="AQ409" s="135" t="n"/>
      <c r="AR409" s="135" t="n"/>
      <c r="AS409" s="135" t="n"/>
      <c r="AT409" s="135" t="n"/>
      <c r="AU409" s="135" t="n"/>
      <c r="AV409" s="135" t="n"/>
      <c r="AW409" s="135" t="n"/>
      <c r="AX409" s="135" t="n"/>
      <c r="AY409" s="135" t="n"/>
      <c r="AZ409" s="135" t="n"/>
      <c r="BA409" s="135" t="n"/>
      <c r="BB409" s="135" t="n"/>
      <c r="BC409" s="135" t="n"/>
      <c r="BD409" s="135" t="n"/>
      <c r="BE409" s="135" t="n"/>
      <c r="BF409" s="135" t="n"/>
      <c r="BG409" s="135" t="n"/>
      <c r="BH409" s="135" t="n"/>
      <c r="BI409" s="135" t="n"/>
      <c r="BJ409" s="135" t="n"/>
      <c r="BK409" s="135" t="n"/>
      <c r="BL409" s="135" t="n"/>
      <c r="BM409" s="135" t="n"/>
      <c r="BN409" s="135" t="n"/>
      <c r="BO409" s="135" t="n"/>
      <c r="BP409" s="135" t="n"/>
      <c r="BQ409" s="135" t="n"/>
      <c r="BR409" s="135" t="n"/>
      <c r="BS409" s="135" t="n"/>
      <c r="BT409" s="135" t="n"/>
      <c r="BU409" s="135" t="n"/>
      <c r="BV409" s="135" t="n"/>
      <c r="BW409" s="135" t="n"/>
      <c r="BX409" s="135" t="n"/>
      <c r="BY409" s="135" t="n"/>
      <c r="BZ409" s="135" t="n"/>
      <c r="CA409" s="135" t="n"/>
      <c r="CB409" s="135" t="n"/>
      <c r="CC409" s="135" t="n"/>
      <c r="CD409" s="135" t="n"/>
      <c r="CE409" s="135" t="n"/>
      <c r="CF409" s="135" t="n"/>
      <c r="CG409" s="135" t="n"/>
      <c r="CH409" s="135" t="n"/>
      <c r="CI409" s="135" t="n"/>
      <c r="CJ409" s="135" t="n"/>
      <c r="CK409" s="135" t="n"/>
      <c r="CL409" s="135" t="n"/>
      <c r="CM409" s="135" t="n"/>
      <c r="CN409" s="135" t="n"/>
      <c r="CO409" s="135" t="n"/>
      <c r="CP409" s="135" t="n"/>
      <c r="CQ409" s="135" t="n"/>
      <c r="CR409" s="135" t="n"/>
      <c r="CU409" s="36" t="n"/>
      <c r="CV409" s="36" t="n"/>
      <c r="CW409" s="36" t="n"/>
      <c r="CX409" s="36" t="n"/>
      <c r="CY409" s="36" t="n"/>
      <c r="CZ409" s="36" t="n"/>
      <c r="DA409" s="36" t="n"/>
      <c r="DB409" s="36" t="n"/>
      <c r="DC409" s="36" t="n"/>
      <c r="DD409" s="36" t="n"/>
      <c r="DE409" s="36" t="n"/>
      <c r="DF409" s="36" t="n"/>
      <c r="DG409" s="36" t="n"/>
      <c r="DH409" s="36" t="n"/>
      <c r="DI409" s="36" t="n"/>
      <c r="DJ409" s="36" t="n"/>
      <c r="DK409" s="36" t="n"/>
      <c r="DL409" s="36" t="n"/>
      <c r="DM409" s="36" t="n"/>
      <c r="DN409" s="36" t="n"/>
      <c r="DO409" s="36" t="n"/>
      <c r="DP409" s="36" t="n"/>
      <c r="DQ409" s="36" t="n"/>
      <c r="DR409" s="36" t="n"/>
      <c r="DS409" s="36" t="n"/>
      <c r="DT409" s="36" t="n"/>
      <c r="DU409" s="36" t="n"/>
      <c r="DV409" s="36" t="n"/>
      <c r="DW409" s="36" t="n"/>
      <c r="DX409" s="36" t="n"/>
      <c r="DY409" s="36" t="n"/>
      <c r="DZ409" s="36" t="n"/>
      <c r="EA409" s="36" t="n"/>
      <c r="EB409" s="36" t="n"/>
      <c r="EC409" s="36" t="n"/>
      <c r="ED409" s="36" t="n"/>
      <c r="EE409" s="36" t="n"/>
      <c r="EF409" s="36" t="n"/>
      <c r="EG409" s="36" t="n"/>
      <c r="EH409" s="36" t="n"/>
      <c r="EI409" s="36" t="n"/>
      <c r="EJ409" s="36" t="n"/>
      <c r="EK409" s="36" t="n"/>
      <c r="EL409" s="36" t="n"/>
      <c r="EM409" s="36" t="n"/>
      <c r="EN409" s="36" t="n"/>
    </row>
    <row r="410">
      <c r="A410" s="36" t="n"/>
      <c r="B410" s="36" t="n"/>
      <c r="C410" s="144" t="n"/>
      <c r="D410" s="144" t="n"/>
      <c r="E410" s="135" t="n"/>
      <c r="F410" s="135" t="n"/>
      <c r="G410" s="135" t="n"/>
      <c r="H410" s="135" t="n"/>
      <c r="I410" s="135" t="n"/>
      <c r="J410" s="135" t="n"/>
      <c r="K410" s="135" t="n"/>
      <c r="L410" s="135" t="n"/>
      <c r="M410" s="135" t="n"/>
      <c r="N410" s="135" t="n"/>
      <c r="O410" s="135" t="n"/>
      <c r="P410" s="135" t="n"/>
      <c r="Q410" s="135" t="n"/>
      <c r="R410" s="135" t="n"/>
      <c r="S410" s="135" t="n"/>
      <c r="T410" s="135" t="n"/>
      <c r="U410" s="135" t="n"/>
      <c r="V410" s="135" t="n"/>
      <c r="W410" s="135" t="n"/>
      <c r="X410" s="135" t="n"/>
      <c r="Y410" s="135" t="n"/>
      <c r="Z410" s="135" t="n"/>
      <c r="AA410" s="135" t="n"/>
      <c r="AB410" s="135" t="n"/>
      <c r="AC410" s="135" t="n"/>
      <c r="AD410" s="135" t="n"/>
      <c r="AE410" s="135" t="n"/>
      <c r="AF410" s="135" t="n"/>
      <c r="AG410" s="135" t="n"/>
      <c r="AH410" s="135" t="n"/>
      <c r="AI410" s="135" t="n"/>
      <c r="AJ410" s="135" t="n"/>
      <c r="AK410" s="135" t="n"/>
      <c r="AL410" s="135" t="n"/>
      <c r="AM410" s="135" t="n"/>
      <c r="AN410" s="135" t="n"/>
      <c r="AO410" s="135" t="n"/>
      <c r="AP410" s="135" t="n"/>
      <c r="AQ410" s="135" t="n"/>
      <c r="AR410" s="135" t="n"/>
      <c r="AS410" s="135" t="n"/>
      <c r="AT410" s="135" t="n"/>
      <c r="AU410" s="135" t="n"/>
      <c r="AV410" s="135" t="n"/>
      <c r="AW410" s="135" t="n"/>
      <c r="AX410" s="135" t="n"/>
      <c r="AY410" s="135" t="n"/>
      <c r="AZ410" s="135" t="n"/>
      <c r="BA410" s="135" t="n"/>
      <c r="BB410" s="135" t="n"/>
      <c r="BC410" s="135" t="n"/>
      <c r="BD410" s="135" t="n"/>
      <c r="BE410" s="135" t="n"/>
      <c r="BF410" s="135" t="n"/>
      <c r="BG410" s="135" t="n"/>
      <c r="BH410" s="135" t="n"/>
      <c r="BI410" s="135" t="n"/>
      <c r="BJ410" s="135" t="n"/>
      <c r="BK410" s="135" t="n"/>
      <c r="BL410" s="135" t="n"/>
      <c r="BM410" s="135" t="n"/>
      <c r="BN410" s="135" t="n"/>
      <c r="BO410" s="135" t="n"/>
      <c r="BP410" s="135" t="n"/>
      <c r="BQ410" s="135" t="n"/>
      <c r="BR410" s="135" t="n"/>
      <c r="BS410" s="135" t="n"/>
      <c r="BT410" s="135" t="n"/>
      <c r="BU410" s="135" t="n"/>
      <c r="BV410" s="135" t="n"/>
      <c r="BW410" s="135" t="n"/>
      <c r="BX410" s="135" t="n"/>
      <c r="BY410" s="135" t="n"/>
      <c r="BZ410" s="135" t="n"/>
      <c r="CA410" s="135" t="n"/>
      <c r="CB410" s="135" t="n"/>
      <c r="CC410" s="135" t="n"/>
      <c r="CD410" s="135" t="n"/>
      <c r="CE410" s="135" t="n"/>
      <c r="CF410" s="135" t="n"/>
      <c r="CG410" s="135" t="n"/>
      <c r="CH410" s="135" t="n"/>
      <c r="CI410" s="135" t="n"/>
      <c r="CJ410" s="135" t="n"/>
      <c r="CK410" s="135" t="n"/>
      <c r="CL410" s="135" t="n"/>
      <c r="CM410" s="135" t="n"/>
      <c r="CN410" s="135" t="n"/>
      <c r="CO410" s="135" t="n"/>
      <c r="CP410" s="135" t="n"/>
      <c r="CQ410" s="135" t="n"/>
      <c r="CR410" s="135" t="n"/>
      <c r="CU410" s="36" t="n"/>
      <c r="CV410" s="36" t="n"/>
      <c r="CW410" s="36" t="n"/>
      <c r="CX410" s="36" t="n"/>
      <c r="CY410" s="36" t="n"/>
      <c r="CZ410" s="36" t="n"/>
      <c r="DA410" s="36" t="n"/>
      <c r="DB410" s="36" t="n"/>
      <c r="DC410" s="36" t="n"/>
      <c r="DD410" s="36" t="n"/>
      <c r="DE410" s="36" t="n"/>
      <c r="DF410" s="36" t="n"/>
      <c r="DG410" s="36" t="n"/>
      <c r="DH410" s="36" t="n"/>
      <c r="DI410" s="36" t="n"/>
      <c r="DJ410" s="36" t="n"/>
      <c r="DK410" s="36" t="n"/>
      <c r="DL410" s="36" t="n"/>
      <c r="DM410" s="36" t="n"/>
      <c r="DN410" s="36" t="n"/>
      <c r="DO410" s="36" t="n"/>
      <c r="DP410" s="36" t="n"/>
      <c r="DQ410" s="36" t="n"/>
      <c r="DR410" s="36" t="n"/>
      <c r="DS410" s="36" t="n"/>
      <c r="DT410" s="36" t="n"/>
      <c r="DU410" s="36" t="n"/>
      <c r="DV410" s="36" t="n"/>
      <c r="DW410" s="36" t="n"/>
      <c r="DX410" s="36" t="n"/>
      <c r="DY410" s="36" t="n"/>
      <c r="DZ410" s="36" t="n"/>
      <c r="EA410" s="36" t="n"/>
      <c r="EB410" s="36" t="n"/>
      <c r="EC410" s="36" t="n"/>
      <c r="ED410" s="36" t="n"/>
      <c r="EE410" s="36" t="n"/>
      <c r="EF410" s="36" t="n"/>
      <c r="EG410" s="36" t="n"/>
      <c r="EH410" s="36" t="n"/>
      <c r="EI410" s="36" t="n"/>
      <c r="EJ410" s="36" t="n"/>
      <c r="EK410" s="36" t="n"/>
      <c r="EL410" s="36" t="n"/>
      <c r="EM410" s="36" t="n"/>
      <c r="EN410" s="36" t="n"/>
    </row>
    <row r="411">
      <c r="A411" s="36" t="n"/>
      <c r="B411" s="36" t="n"/>
      <c r="C411" s="144" t="n"/>
      <c r="D411" s="144" t="n"/>
      <c r="E411" s="135" t="n"/>
      <c r="F411" s="135" t="n"/>
      <c r="G411" s="135" t="n"/>
      <c r="H411" s="135" t="n"/>
      <c r="I411" s="135" t="n"/>
      <c r="J411" s="135" t="n"/>
      <c r="K411" s="135" t="n"/>
      <c r="L411" s="135" t="n"/>
      <c r="M411" s="135" t="n"/>
      <c r="N411" s="135" t="n"/>
      <c r="O411" s="135" t="n"/>
      <c r="P411" s="135" t="n"/>
      <c r="Q411" s="135" t="n"/>
      <c r="R411" s="135" t="n"/>
      <c r="S411" s="135" t="n"/>
      <c r="T411" s="135" t="n"/>
      <c r="U411" s="135" t="n"/>
      <c r="V411" s="135" t="n"/>
      <c r="W411" s="135" t="n"/>
      <c r="X411" s="135" t="n"/>
      <c r="Y411" s="135" t="n"/>
      <c r="Z411" s="135" t="n"/>
      <c r="AA411" s="135" t="n"/>
      <c r="AB411" s="135" t="n"/>
      <c r="AC411" s="135" t="n"/>
      <c r="AD411" s="135" t="n"/>
      <c r="AE411" s="135" t="n"/>
      <c r="AF411" s="135" t="n"/>
      <c r="AG411" s="135" t="n"/>
      <c r="AH411" s="135" t="n"/>
      <c r="AI411" s="135" t="n"/>
      <c r="AJ411" s="135" t="n"/>
      <c r="AK411" s="135" t="n"/>
      <c r="AL411" s="135" t="n"/>
      <c r="AM411" s="135" t="n"/>
      <c r="AN411" s="135" t="n"/>
      <c r="AO411" s="135" t="n"/>
      <c r="AP411" s="135" t="n"/>
      <c r="AQ411" s="135" t="n"/>
      <c r="AR411" s="135" t="n"/>
      <c r="AS411" s="135" t="n"/>
      <c r="AT411" s="135" t="n"/>
      <c r="AU411" s="135" t="n"/>
      <c r="AV411" s="135" t="n"/>
      <c r="AW411" s="135" t="n"/>
      <c r="AX411" s="135" t="n"/>
      <c r="AY411" s="135" t="n"/>
      <c r="AZ411" s="135" t="n"/>
      <c r="BA411" s="135" t="n"/>
      <c r="BB411" s="135" t="n"/>
      <c r="BC411" s="135" t="n"/>
      <c r="BD411" s="135" t="n"/>
      <c r="BE411" s="135" t="n"/>
      <c r="BF411" s="135" t="n"/>
      <c r="BG411" s="135" t="n"/>
      <c r="BH411" s="135" t="n"/>
      <c r="BI411" s="135" t="n"/>
      <c r="BJ411" s="135" t="n"/>
      <c r="BK411" s="135" t="n"/>
      <c r="BL411" s="135" t="n"/>
      <c r="BM411" s="135" t="n"/>
      <c r="BN411" s="135" t="n"/>
      <c r="BO411" s="135" t="n"/>
      <c r="BP411" s="135" t="n"/>
      <c r="BQ411" s="135" t="n"/>
      <c r="BR411" s="135" t="n"/>
      <c r="BS411" s="135" t="n"/>
      <c r="BT411" s="135" t="n"/>
      <c r="BU411" s="135" t="n"/>
      <c r="BV411" s="135" t="n"/>
      <c r="BW411" s="135" t="n"/>
      <c r="BX411" s="135" t="n"/>
      <c r="BY411" s="135" t="n"/>
      <c r="BZ411" s="135" t="n"/>
      <c r="CA411" s="135" t="n"/>
      <c r="CB411" s="135" t="n"/>
      <c r="CC411" s="135" t="n"/>
      <c r="CD411" s="135" t="n"/>
      <c r="CE411" s="135" t="n"/>
      <c r="CF411" s="135" t="n"/>
      <c r="CG411" s="135" t="n"/>
      <c r="CH411" s="135" t="n"/>
      <c r="CI411" s="135" t="n"/>
      <c r="CJ411" s="135" t="n"/>
      <c r="CK411" s="135" t="n"/>
      <c r="CL411" s="135" t="n"/>
      <c r="CM411" s="135" t="n"/>
      <c r="CN411" s="135" t="n"/>
      <c r="CO411" s="135" t="n"/>
      <c r="CP411" s="135" t="n"/>
      <c r="CQ411" s="135" t="n"/>
      <c r="CR411" s="135" t="n"/>
      <c r="CU411" s="36" t="n"/>
      <c r="CV411" s="36" t="n"/>
      <c r="CW411" s="36" t="n"/>
      <c r="CX411" s="36" t="n"/>
      <c r="CY411" s="36" t="n"/>
      <c r="CZ411" s="36" t="n"/>
      <c r="DA411" s="36" t="n"/>
      <c r="DB411" s="36" t="n"/>
      <c r="DC411" s="36" t="n"/>
      <c r="DD411" s="36" t="n"/>
      <c r="DE411" s="36" t="n"/>
      <c r="DF411" s="36" t="n"/>
      <c r="DG411" s="36" t="n"/>
      <c r="DH411" s="36" t="n"/>
      <c r="DI411" s="36" t="n"/>
      <c r="DJ411" s="36" t="n"/>
      <c r="DK411" s="36" t="n"/>
      <c r="DL411" s="36" t="n"/>
      <c r="DM411" s="36" t="n"/>
      <c r="DN411" s="36" t="n"/>
      <c r="DO411" s="36" t="n"/>
      <c r="DP411" s="36" t="n"/>
      <c r="DQ411" s="36" t="n"/>
      <c r="DR411" s="36" t="n"/>
      <c r="DS411" s="36" t="n"/>
      <c r="DT411" s="36" t="n"/>
      <c r="DU411" s="36" t="n"/>
      <c r="DV411" s="36" t="n"/>
      <c r="DW411" s="36" t="n"/>
      <c r="DX411" s="36" t="n"/>
      <c r="DY411" s="36" t="n"/>
      <c r="DZ411" s="36" t="n"/>
      <c r="EA411" s="36" t="n"/>
      <c r="EB411" s="36" t="n"/>
      <c r="EC411" s="36" t="n"/>
      <c r="ED411" s="36" t="n"/>
      <c r="EE411" s="36" t="n"/>
      <c r="EF411" s="36" t="n"/>
      <c r="EG411" s="36" t="n"/>
      <c r="EH411" s="36" t="n"/>
      <c r="EI411" s="36" t="n"/>
      <c r="EJ411" s="36" t="n"/>
      <c r="EK411" s="36" t="n"/>
      <c r="EL411" s="36" t="n"/>
      <c r="EM411" s="36" t="n"/>
      <c r="EN411" s="36" t="n"/>
    </row>
    <row r="412">
      <c r="A412" s="36" t="n"/>
      <c r="B412" s="36" t="n"/>
      <c r="C412" s="144" t="n"/>
      <c r="D412" s="144" t="n"/>
      <c r="E412" s="135" t="n"/>
      <c r="F412" s="135" t="n"/>
      <c r="G412" s="135" t="n"/>
      <c r="H412" s="135" t="n"/>
      <c r="I412" s="135" t="n"/>
      <c r="J412" s="135" t="n"/>
      <c r="K412" s="135" t="n"/>
      <c r="L412" s="135" t="n"/>
      <c r="M412" s="135" t="n"/>
      <c r="N412" s="135" t="n"/>
      <c r="O412" s="135" t="n"/>
      <c r="P412" s="135" t="n"/>
      <c r="Q412" s="135" t="n"/>
      <c r="R412" s="135" t="n"/>
      <c r="S412" s="135" t="n"/>
      <c r="T412" s="135" t="n"/>
      <c r="U412" s="135" t="n"/>
      <c r="V412" s="135" t="n"/>
      <c r="W412" s="135" t="n"/>
      <c r="X412" s="135" t="n"/>
      <c r="Y412" s="135" t="n"/>
      <c r="Z412" s="135" t="n"/>
      <c r="AA412" s="135" t="n"/>
      <c r="AB412" s="135" t="n"/>
      <c r="AC412" s="135" t="n"/>
      <c r="AD412" s="135" t="n"/>
      <c r="AE412" s="135" t="n"/>
      <c r="AF412" s="135" t="n"/>
      <c r="AG412" s="135" t="n"/>
      <c r="AH412" s="135" t="n"/>
      <c r="AI412" s="135" t="n"/>
      <c r="AJ412" s="135" t="n"/>
      <c r="AK412" s="135" t="n"/>
      <c r="AL412" s="135" t="n"/>
      <c r="AM412" s="135" t="n"/>
      <c r="AN412" s="135" t="n"/>
      <c r="AO412" s="135" t="n"/>
      <c r="AP412" s="135" t="n"/>
      <c r="AQ412" s="135" t="n"/>
      <c r="AR412" s="135" t="n"/>
      <c r="AS412" s="135" t="n"/>
      <c r="AT412" s="135" t="n"/>
      <c r="AU412" s="135" t="n"/>
      <c r="AV412" s="135" t="n"/>
      <c r="AW412" s="135" t="n"/>
      <c r="AX412" s="135" t="n"/>
      <c r="AY412" s="135" t="n"/>
      <c r="AZ412" s="135" t="n"/>
      <c r="BA412" s="135" t="n"/>
      <c r="BB412" s="135" t="n"/>
      <c r="BC412" s="135" t="n"/>
      <c r="BD412" s="135" t="n"/>
      <c r="BE412" s="135" t="n"/>
      <c r="BF412" s="135" t="n"/>
      <c r="BG412" s="135" t="n"/>
      <c r="BH412" s="135" t="n"/>
      <c r="BI412" s="135" t="n"/>
      <c r="BJ412" s="135" t="n"/>
      <c r="BK412" s="135" t="n"/>
      <c r="BL412" s="135" t="n"/>
      <c r="BM412" s="135" t="n"/>
      <c r="BN412" s="135" t="n"/>
      <c r="BO412" s="135" t="n"/>
      <c r="BP412" s="135" t="n"/>
      <c r="BQ412" s="135" t="n"/>
      <c r="BR412" s="135" t="n"/>
      <c r="BS412" s="135" t="n"/>
      <c r="BT412" s="135" t="n"/>
      <c r="BU412" s="135" t="n"/>
      <c r="BV412" s="135" t="n"/>
      <c r="BW412" s="135" t="n"/>
      <c r="BX412" s="135" t="n"/>
      <c r="BY412" s="135" t="n"/>
      <c r="BZ412" s="135" t="n"/>
      <c r="CA412" s="135" t="n"/>
      <c r="CB412" s="135" t="n"/>
      <c r="CC412" s="135" t="n"/>
      <c r="CD412" s="135" t="n"/>
      <c r="CE412" s="135" t="n"/>
      <c r="CF412" s="135" t="n"/>
      <c r="CG412" s="135" t="n"/>
      <c r="CH412" s="135" t="n"/>
      <c r="CI412" s="135" t="n"/>
      <c r="CJ412" s="135" t="n"/>
      <c r="CK412" s="135" t="n"/>
      <c r="CL412" s="135" t="n"/>
      <c r="CM412" s="135" t="n"/>
      <c r="CN412" s="135" t="n"/>
      <c r="CO412" s="135" t="n"/>
      <c r="CP412" s="135" t="n"/>
      <c r="CQ412" s="135" t="n"/>
      <c r="CR412" s="135" t="n"/>
      <c r="CU412" s="36" t="n"/>
      <c r="CV412" s="36" t="n"/>
      <c r="CW412" s="36" t="n"/>
      <c r="CX412" s="36" t="n"/>
      <c r="CY412" s="36" t="n"/>
      <c r="CZ412" s="36" t="n"/>
      <c r="DA412" s="36" t="n"/>
      <c r="DB412" s="36" t="n"/>
      <c r="DC412" s="36" t="n"/>
      <c r="DD412" s="36" t="n"/>
      <c r="DE412" s="36" t="n"/>
      <c r="DF412" s="36" t="n"/>
      <c r="DG412" s="36" t="n"/>
      <c r="DH412" s="36" t="n"/>
      <c r="DI412" s="36" t="n"/>
      <c r="DJ412" s="36" t="n"/>
      <c r="DK412" s="36" t="n"/>
      <c r="DL412" s="36" t="n"/>
      <c r="DM412" s="36" t="n"/>
      <c r="DN412" s="36" t="n"/>
      <c r="DO412" s="36" t="n"/>
      <c r="DP412" s="36" t="n"/>
      <c r="DQ412" s="36" t="n"/>
      <c r="DR412" s="36" t="n"/>
      <c r="DS412" s="36" t="n"/>
      <c r="DT412" s="36" t="n"/>
      <c r="DU412" s="36" t="n"/>
      <c r="DV412" s="36" t="n"/>
      <c r="DW412" s="36" t="n"/>
      <c r="DX412" s="36" t="n"/>
      <c r="DY412" s="36" t="n"/>
      <c r="DZ412" s="36" t="n"/>
      <c r="EA412" s="36" t="n"/>
      <c r="EB412" s="36" t="n"/>
      <c r="EC412" s="36" t="n"/>
      <c r="ED412" s="36" t="n"/>
      <c r="EE412" s="36" t="n"/>
      <c r="EF412" s="36" t="n"/>
      <c r="EG412" s="36" t="n"/>
      <c r="EH412" s="36" t="n"/>
      <c r="EI412" s="36" t="n"/>
      <c r="EJ412" s="36" t="n"/>
      <c r="EK412" s="36" t="n"/>
      <c r="EL412" s="36" t="n"/>
      <c r="EM412" s="36" t="n"/>
      <c r="EN412" s="36" t="n"/>
    </row>
    <row r="413">
      <c r="A413" s="36" t="n"/>
      <c r="B413" s="36" t="n"/>
      <c r="C413" s="144" t="n"/>
      <c r="D413" s="144" t="n"/>
      <c r="E413" s="135" t="n"/>
      <c r="F413" s="135" t="n"/>
      <c r="G413" s="135" t="n"/>
      <c r="H413" s="135" t="n"/>
      <c r="I413" s="135" t="n"/>
      <c r="J413" s="135" t="n"/>
      <c r="K413" s="135" t="n"/>
      <c r="L413" s="135" t="n"/>
      <c r="M413" s="135" t="n"/>
      <c r="N413" s="135" t="n"/>
      <c r="O413" s="135" t="n"/>
      <c r="P413" s="135" t="n"/>
      <c r="Q413" s="135" t="n"/>
      <c r="R413" s="135" t="n"/>
      <c r="S413" s="135" t="n"/>
      <c r="T413" s="135" t="n"/>
      <c r="U413" s="135" t="n"/>
      <c r="V413" s="135" t="n"/>
      <c r="W413" s="135" t="n"/>
      <c r="X413" s="135" t="n"/>
      <c r="Y413" s="135" t="n"/>
      <c r="Z413" s="135" t="n"/>
      <c r="AA413" s="135" t="n"/>
      <c r="AB413" s="135" t="n"/>
      <c r="AC413" s="135" t="n"/>
      <c r="AD413" s="135" t="n"/>
      <c r="AE413" s="135" t="n"/>
      <c r="AF413" s="135" t="n"/>
      <c r="AG413" s="135" t="n"/>
      <c r="AH413" s="135" t="n"/>
      <c r="AI413" s="135" t="n"/>
      <c r="AJ413" s="135" t="n"/>
      <c r="AK413" s="135" t="n"/>
      <c r="AL413" s="135" t="n"/>
      <c r="AM413" s="135" t="n"/>
      <c r="AN413" s="135" t="n"/>
      <c r="AO413" s="135" t="n"/>
      <c r="AP413" s="135" t="n"/>
      <c r="AQ413" s="135" t="n"/>
      <c r="AR413" s="135" t="n"/>
      <c r="AS413" s="135" t="n"/>
      <c r="AT413" s="135" t="n"/>
      <c r="AU413" s="135" t="n"/>
      <c r="AV413" s="135" t="n"/>
      <c r="AW413" s="135" t="n"/>
      <c r="AX413" s="135" t="n"/>
      <c r="AY413" s="135" t="n"/>
      <c r="AZ413" s="135" t="n"/>
      <c r="BA413" s="135" t="n"/>
      <c r="BB413" s="135" t="n"/>
      <c r="BC413" s="135" t="n"/>
      <c r="BD413" s="135" t="n"/>
      <c r="BE413" s="135" t="n"/>
      <c r="BF413" s="135" t="n"/>
      <c r="BG413" s="135" t="n"/>
      <c r="BH413" s="135" t="n"/>
      <c r="BI413" s="135" t="n"/>
      <c r="BJ413" s="135" t="n"/>
      <c r="BK413" s="135" t="n"/>
      <c r="BL413" s="135" t="n"/>
      <c r="BM413" s="135" t="n"/>
      <c r="BN413" s="135" t="n"/>
      <c r="BO413" s="135" t="n"/>
      <c r="BP413" s="135" t="n"/>
      <c r="BQ413" s="135" t="n"/>
      <c r="BR413" s="135" t="n"/>
      <c r="BS413" s="135" t="n"/>
      <c r="BT413" s="135" t="n"/>
      <c r="BU413" s="135" t="n"/>
      <c r="BV413" s="135" t="n"/>
      <c r="BW413" s="135" t="n"/>
      <c r="BX413" s="135" t="n"/>
      <c r="BY413" s="135" t="n"/>
      <c r="BZ413" s="135" t="n"/>
      <c r="CA413" s="135" t="n"/>
      <c r="CB413" s="135" t="n"/>
      <c r="CC413" s="135" t="n"/>
      <c r="CD413" s="135" t="n"/>
      <c r="CE413" s="135" t="n"/>
      <c r="CF413" s="135" t="n"/>
      <c r="CG413" s="135" t="n"/>
      <c r="CH413" s="135" t="n"/>
      <c r="CI413" s="135" t="n"/>
      <c r="CJ413" s="135" t="n"/>
      <c r="CK413" s="135" t="n"/>
      <c r="CL413" s="135" t="n"/>
      <c r="CM413" s="135" t="n"/>
      <c r="CN413" s="135" t="n"/>
      <c r="CO413" s="135" t="n"/>
      <c r="CP413" s="135" t="n"/>
      <c r="CQ413" s="135" t="n"/>
      <c r="CR413" s="135" t="n"/>
      <c r="CU413" s="36" t="n"/>
      <c r="CV413" s="36" t="n"/>
      <c r="CW413" s="36" t="n"/>
      <c r="CX413" s="36" t="n"/>
      <c r="CY413" s="36" t="n"/>
      <c r="CZ413" s="36" t="n"/>
      <c r="DA413" s="36" t="n"/>
      <c r="DB413" s="36" t="n"/>
      <c r="DC413" s="36" t="n"/>
      <c r="DD413" s="36" t="n"/>
      <c r="DE413" s="36" t="n"/>
      <c r="DF413" s="36" t="n"/>
      <c r="DG413" s="36" t="n"/>
      <c r="DH413" s="36" t="n"/>
      <c r="DI413" s="36" t="n"/>
      <c r="DJ413" s="36" t="n"/>
      <c r="DK413" s="36" t="n"/>
      <c r="DL413" s="36" t="n"/>
      <c r="DM413" s="36" t="n"/>
      <c r="DN413" s="36" t="n"/>
      <c r="DO413" s="36" t="n"/>
      <c r="DP413" s="36" t="n"/>
      <c r="DQ413" s="36" t="n"/>
      <c r="DR413" s="36" t="n"/>
      <c r="DS413" s="36" t="n"/>
      <c r="DT413" s="36" t="n"/>
      <c r="DU413" s="36" t="n"/>
      <c r="DV413" s="36" t="n"/>
      <c r="DW413" s="36" t="n"/>
      <c r="DX413" s="36" t="n"/>
      <c r="DY413" s="36" t="n"/>
      <c r="DZ413" s="36" t="n"/>
      <c r="EA413" s="36" t="n"/>
      <c r="EB413" s="36" t="n"/>
      <c r="EC413" s="36" t="n"/>
      <c r="ED413" s="36" t="n"/>
      <c r="EE413" s="36" t="n"/>
      <c r="EF413" s="36" t="n"/>
      <c r="EG413" s="36" t="n"/>
      <c r="EH413" s="36" t="n"/>
      <c r="EI413" s="36" t="n"/>
      <c r="EJ413" s="36" t="n"/>
      <c r="EK413" s="36" t="n"/>
      <c r="EL413" s="36" t="n"/>
      <c r="EM413" s="36" t="n"/>
      <c r="EN413" s="36" t="n"/>
    </row>
    <row r="414">
      <c r="A414" s="36" t="n"/>
      <c r="B414" s="36" t="n"/>
      <c r="C414" s="144" t="n"/>
      <c r="D414" s="144" t="n"/>
      <c r="E414" s="135" t="n"/>
      <c r="F414" s="135" t="n"/>
      <c r="G414" s="135" t="n"/>
      <c r="H414" s="135" t="n"/>
      <c r="I414" s="135" t="n"/>
      <c r="J414" s="135" t="n"/>
      <c r="K414" s="135" t="n"/>
      <c r="L414" s="135" t="n"/>
      <c r="M414" s="135" t="n"/>
      <c r="N414" s="135" t="n"/>
      <c r="O414" s="135" t="n"/>
      <c r="P414" s="135" t="n"/>
      <c r="Q414" s="135" t="n"/>
      <c r="R414" s="135" t="n"/>
      <c r="S414" s="135" t="n"/>
      <c r="T414" s="135" t="n"/>
      <c r="U414" s="135" t="n"/>
      <c r="V414" s="135" t="n"/>
      <c r="W414" s="135" t="n"/>
      <c r="X414" s="135" t="n"/>
      <c r="Y414" s="135" t="n"/>
      <c r="Z414" s="135" t="n"/>
      <c r="AA414" s="135" t="n"/>
      <c r="AB414" s="135" t="n"/>
      <c r="AC414" s="135" t="n"/>
      <c r="AD414" s="135" t="n"/>
      <c r="AE414" s="135" t="n"/>
      <c r="AF414" s="135" t="n"/>
      <c r="AG414" s="135" t="n"/>
      <c r="AH414" s="135" t="n"/>
      <c r="AI414" s="135" t="n"/>
      <c r="AJ414" s="135" t="n"/>
      <c r="AK414" s="135" t="n"/>
      <c r="AL414" s="135" t="n"/>
      <c r="AM414" s="135" t="n"/>
      <c r="AN414" s="135" t="n"/>
      <c r="AO414" s="135" t="n"/>
      <c r="AP414" s="135" t="n"/>
      <c r="AQ414" s="135" t="n"/>
      <c r="AR414" s="135" t="n"/>
      <c r="AS414" s="135" t="n"/>
      <c r="AT414" s="135" t="n"/>
      <c r="AU414" s="135" t="n"/>
      <c r="AV414" s="135" t="n"/>
      <c r="AW414" s="135" t="n"/>
      <c r="AX414" s="135" t="n"/>
      <c r="AY414" s="135" t="n"/>
      <c r="AZ414" s="135" t="n"/>
      <c r="BA414" s="135" t="n"/>
      <c r="BB414" s="135" t="n"/>
      <c r="BC414" s="135" t="n"/>
      <c r="BD414" s="135" t="n"/>
      <c r="BE414" s="135" t="n"/>
      <c r="BF414" s="135" t="n"/>
      <c r="BG414" s="135" t="n"/>
      <c r="BH414" s="135" t="n"/>
      <c r="BI414" s="135" t="n"/>
      <c r="BJ414" s="135" t="n"/>
      <c r="BK414" s="135" t="n"/>
      <c r="BL414" s="135" t="n"/>
      <c r="BM414" s="135" t="n"/>
      <c r="BN414" s="135" t="n"/>
      <c r="BO414" s="135" t="n"/>
      <c r="BP414" s="135" t="n"/>
      <c r="BQ414" s="135" t="n"/>
      <c r="BR414" s="135" t="n"/>
      <c r="BS414" s="135" t="n"/>
      <c r="BT414" s="135" t="n"/>
      <c r="BU414" s="135" t="n"/>
      <c r="BV414" s="135" t="n"/>
      <c r="BW414" s="135" t="n"/>
      <c r="BX414" s="135" t="n"/>
      <c r="BY414" s="135" t="n"/>
      <c r="BZ414" s="135" t="n"/>
      <c r="CA414" s="135" t="n"/>
      <c r="CB414" s="135" t="n"/>
      <c r="CC414" s="135" t="n"/>
      <c r="CD414" s="135" t="n"/>
      <c r="CE414" s="135" t="n"/>
      <c r="CF414" s="135" t="n"/>
      <c r="CG414" s="135" t="n"/>
      <c r="CH414" s="135" t="n"/>
      <c r="CI414" s="135" t="n"/>
      <c r="CJ414" s="135" t="n"/>
      <c r="CK414" s="135" t="n"/>
      <c r="CL414" s="135" t="n"/>
      <c r="CM414" s="135" t="n"/>
      <c r="CN414" s="135" t="n"/>
      <c r="CO414" s="135" t="n"/>
      <c r="CP414" s="135" t="n"/>
      <c r="CQ414" s="135" t="n"/>
      <c r="CR414" s="135" t="n"/>
      <c r="CU414" s="36" t="n"/>
      <c r="CV414" s="36" t="n"/>
      <c r="CW414" s="36" t="n"/>
      <c r="CX414" s="36" t="n"/>
      <c r="CY414" s="36" t="n"/>
      <c r="CZ414" s="36" t="n"/>
      <c r="DA414" s="36" t="n"/>
      <c r="DB414" s="36" t="n"/>
      <c r="DC414" s="36" t="n"/>
      <c r="DD414" s="36" t="n"/>
      <c r="DE414" s="36" t="n"/>
      <c r="DF414" s="36" t="n"/>
      <c r="DG414" s="36" t="n"/>
      <c r="DH414" s="36" t="n"/>
      <c r="DI414" s="36" t="n"/>
      <c r="DJ414" s="36" t="n"/>
      <c r="DK414" s="36" t="n"/>
      <c r="DL414" s="36" t="n"/>
      <c r="DM414" s="36" t="n"/>
      <c r="DN414" s="36" t="n"/>
      <c r="DO414" s="36" t="n"/>
      <c r="DP414" s="36" t="n"/>
      <c r="DQ414" s="36" t="n"/>
      <c r="DR414" s="36" t="n"/>
      <c r="DS414" s="36" t="n"/>
      <c r="DT414" s="36" t="n"/>
      <c r="DU414" s="36" t="n"/>
      <c r="DV414" s="36" t="n"/>
      <c r="DW414" s="36" t="n"/>
      <c r="DX414" s="36" t="n"/>
      <c r="DY414" s="36" t="n"/>
      <c r="DZ414" s="36" t="n"/>
      <c r="EA414" s="36" t="n"/>
      <c r="EB414" s="36" t="n"/>
      <c r="EC414" s="36" t="n"/>
      <c r="ED414" s="36" t="n"/>
      <c r="EE414" s="36" t="n"/>
      <c r="EF414" s="36" t="n"/>
      <c r="EG414" s="36" t="n"/>
      <c r="EH414" s="36" t="n"/>
      <c r="EI414" s="36" t="n"/>
      <c r="EJ414" s="36" t="n"/>
      <c r="EK414" s="36" t="n"/>
      <c r="EL414" s="36" t="n"/>
      <c r="EM414" s="36" t="n"/>
      <c r="EN414" s="36" t="n"/>
    </row>
    <row r="415">
      <c r="A415" s="36" t="n"/>
      <c r="B415" s="36" t="n"/>
      <c r="C415" s="144" t="n"/>
      <c r="D415" s="144" t="n"/>
      <c r="E415" s="135" t="n"/>
      <c r="F415" s="135" t="n"/>
      <c r="G415" s="135" t="n"/>
      <c r="H415" s="135" t="n"/>
      <c r="I415" s="135" t="n"/>
      <c r="J415" s="135" t="n"/>
      <c r="K415" s="135" t="n"/>
      <c r="L415" s="135" t="n"/>
      <c r="M415" s="135" t="n"/>
      <c r="N415" s="135" t="n"/>
      <c r="O415" s="135" t="n"/>
      <c r="P415" s="135" t="n"/>
      <c r="Q415" s="135" t="n"/>
      <c r="R415" s="135" t="n"/>
      <c r="S415" s="135" t="n"/>
      <c r="T415" s="135" t="n"/>
      <c r="U415" s="135" t="n"/>
      <c r="V415" s="135" t="n"/>
      <c r="W415" s="135" t="n"/>
      <c r="X415" s="135" t="n"/>
      <c r="Y415" s="135" t="n"/>
      <c r="Z415" s="135" t="n"/>
      <c r="AA415" s="135" t="n"/>
      <c r="AB415" s="135" t="n"/>
      <c r="AC415" s="135" t="n"/>
      <c r="AD415" s="135" t="n"/>
      <c r="AE415" s="135" t="n"/>
      <c r="AF415" s="135" t="n"/>
      <c r="AG415" s="135" t="n"/>
      <c r="AH415" s="135" t="n"/>
      <c r="AI415" s="135" t="n"/>
      <c r="AJ415" s="135" t="n"/>
      <c r="AK415" s="135" t="n"/>
      <c r="AL415" s="135" t="n"/>
      <c r="AM415" s="135" t="n"/>
      <c r="AN415" s="135" t="n"/>
      <c r="AO415" s="135" t="n"/>
      <c r="AP415" s="135" t="n"/>
      <c r="AQ415" s="135" t="n"/>
      <c r="AR415" s="135" t="n"/>
      <c r="AS415" s="135" t="n"/>
      <c r="AT415" s="135" t="n"/>
      <c r="AU415" s="135" t="n"/>
      <c r="AV415" s="135" t="n"/>
      <c r="AW415" s="135" t="n"/>
      <c r="AX415" s="135" t="n"/>
      <c r="AY415" s="135" t="n"/>
      <c r="AZ415" s="135" t="n"/>
      <c r="BA415" s="135" t="n"/>
      <c r="BB415" s="135" t="n"/>
      <c r="BC415" s="135" t="n"/>
      <c r="BD415" s="135" t="n"/>
      <c r="BE415" s="135" t="n"/>
      <c r="BF415" s="135" t="n"/>
      <c r="BG415" s="135" t="n"/>
      <c r="BH415" s="135" t="n"/>
      <c r="BI415" s="135" t="n"/>
      <c r="BJ415" s="135" t="n"/>
      <c r="BK415" s="135" t="n"/>
      <c r="BL415" s="135" t="n"/>
      <c r="BM415" s="135" t="n"/>
      <c r="BN415" s="135" t="n"/>
      <c r="BO415" s="135" t="n"/>
      <c r="BP415" s="135" t="n"/>
      <c r="BQ415" s="135" t="n"/>
      <c r="BR415" s="135" t="n"/>
      <c r="BS415" s="135" t="n"/>
      <c r="BT415" s="135" t="n"/>
      <c r="BU415" s="135" t="n"/>
      <c r="BV415" s="135" t="n"/>
      <c r="BW415" s="135" t="n"/>
      <c r="BX415" s="135" t="n"/>
      <c r="BY415" s="135" t="n"/>
      <c r="BZ415" s="135" t="n"/>
      <c r="CA415" s="135" t="n"/>
      <c r="CB415" s="135" t="n"/>
      <c r="CC415" s="135" t="n"/>
      <c r="CD415" s="135" t="n"/>
      <c r="CE415" s="135" t="n"/>
      <c r="CF415" s="135" t="n"/>
      <c r="CG415" s="135" t="n"/>
      <c r="CH415" s="135" t="n"/>
      <c r="CI415" s="135" t="n"/>
      <c r="CJ415" s="135" t="n"/>
      <c r="CK415" s="135" t="n"/>
      <c r="CL415" s="135" t="n"/>
      <c r="CM415" s="135" t="n"/>
      <c r="CN415" s="135" t="n"/>
      <c r="CO415" s="135" t="n"/>
      <c r="CP415" s="135" t="n"/>
      <c r="CQ415" s="135" t="n"/>
      <c r="CR415" s="135" t="n"/>
      <c r="CU415" s="36" t="n"/>
      <c r="CV415" s="36" t="n"/>
      <c r="CW415" s="36" t="n"/>
      <c r="CX415" s="36" t="n"/>
      <c r="CY415" s="36" t="n"/>
      <c r="CZ415" s="36" t="n"/>
      <c r="DA415" s="36" t="n"/>
      <c r="DB415" s="36" t="n"/>
      <c r="DC415" s="36" t="n"/>
      <c r="DD415" s="36" t="n"/>
      <c r="DE415" s="36" t="n"/>
      <c r="DF415" s="36" t="n"/>
      <c r="DG415" s="36" t="n"/>
      <c r="DH415" s="36" t="n"/>
      <c r="DI415" s="36" t="n"/>
      <c r="DJ415" s="36" t="n"/>
      <c r="DK415" s="36" t="n"/>
      <c r="DL415" s="36" t="n"/>
      <c r="DM415" s="36" t="n"/>
      <c r="DN415" s="36" t="n"/>
      <c r="DO415" s="36" t="n"/>
      <c r="DP415" s="36" t="n"/>
      <c r="DQ415" s="36" t="n"/>
      <c r="DR415" s="36" t="n"/>
      <c r="DS415" s="36" t="n"/>
      <c r="DT415" s="36" t="n"/>
      <c r="DU415" s="36" t="n"/>
      <c r="DV415" s="36" t="n"/>
      <c r="DW415" s="36" t="n"/>
      <c r="DX415" s="36" t="n"/>
      <c r="DY415" s="36" t="n"/>
      <c r="DZ415" s="36" t="n"/>
      <c r="EA415" s="36" t="n"/>
      <c r="EB415" s="36" t="n"/>
      <c r="EC415" s="36" t="n"/>
      <c r="ED415" s="36" t="n"/>
      <c r="EE415" s="36" t="n"/>
      <c r="EF415" s="36" t="n"/>
      <c r="EG415" s="36" t="n"/>
      <c r="EH415" s="36" t="n"/>
      <c r="EI415" s="36" t="n"/>
      <c r="EJ415" s="36" t="n"/>
      <c r="EK415" s="36" t="n"/>
      <c r="EL415" s="36" t="n"/>
      <c r="EM415" s="36" t="n"/>
      <c r="EN415" s="36" t="n"/>
    </row>
    <row r="416">
      <c r="A416" s="36" t="n"/>
      <c r="B416" s="36" t="n"/>
      <c r="C416" s="144" t="n"/>
      <c r="D416" s="144" t="n"/>
      <c r="E416" s="135" t="n"/>
      <c r="F416" s="135" t="n"/>
      <c r="G416" s="135" t="n"/>
      <c r="H416" s="135" t="n"/>
      <c r="I416" s="135" t="n"/>
      <c r="J416" s="135" t="n"/>
      <c r="K416" s="135" t="n"/>
      <c r="L416" s="135" t="n"/>
      <c r="M416" s="135" t="n"/>
      <c r="N416" s="135" t="n"/>
      <c r="O416" s="135" t="n"/>
      <c r="P416" s="135" t="n"/>
      <c r="Q416" s="135" t="n"/>
      <c r="R416" s="135" t="n"/>
      <c r="S416" s="135" t="n"/>
      <c r="T416" s="135" t="n"/>
      <c r="U416" s="135" t="n"/>
      <c r="V416" s="135" t="n"/>
      <c r="W416" s="135" t="n"/>
      <c r="X416" s="135" t="n"/>
      <c r="Y416" s="135" t="n"/>
      <c r="Z416" s="135" t="n"/>
      <c r="AA416" s="135" t="n"/>
      <c r="AB416" s="135" t="n"/>
      <c r="AC416" s="135" t="n"/>
      <c r="AD416" s="135" t="n"/>
      <c r="AE416" s="135" t="n"/>
      <c r="AF416" s="135" t="n"/>
      <c r="AG416" s="135" t="n"/>
      <c r="AH416" s="135" t="n"/>
      <c r="AI416" s="135" t="n"/>
      <c r="AJ416" s="135" t="n"/>
      <c r="AK416" s="135" t="n"/>
      <c r="AL416" s="135" t="n"/>
      <c r="AM416" s="135" t="n"/>
      <c r="AN416" s="135" t="n"/>
      <c r="AO416" s="135" t="n"/>
      <c r="AP416" s="135" t="n"/>
      <c r="AQ416" s="135" t="n"/>
      <c r="AR416" s="135" t="n"/>
      <c r="AS416" s="135" t="n"/>
      <c r="AT416" s="135" t="n"/>
      <c r="AU416" s="135" t="n"/>
      <c r="AV416" s="135" t="n"/>
      <c r="AW416" s="135" t="n"/>
      <c r="AX416" s="135" t="n"/>
      <c r="AY416" s="135" t="n"/>
      <c r="AZ416" s="135" t="n"/>
      <c r="BA416" s="135" t="n"/>
      <c r="BB416" s="135" t="n"/>
      <c r="BC416" s="135" t="n"/>
      <c r="BD416" s="135" t="n"/>
      <c r="BE416" s="135" t="n"/>
      <c r="BF416" s="135" t="n"/>
      <c r="BG416" s="135" t="n"/>
      <c r="BH416" s="135" t="n"/>
      <c r="BI416" s="135" t="n"/>
      <c r="BJ416" s="135" t="n"/>
      <c r="BK416" s="135" t="n"/>
      <c r="BL416" s="135" t="n"/>
      <c r="BM416" s="135" t="n"/>
      <c r="BN416" s="135" t="n"/>
      <c r="BO416" s="135" t="n"/>
      <c r="BP416" s="135" t="n"/>
      <c r="BQ416" s="135" t="n"/>
      <c r="BR416" s="135" t="n"/>
      <c r="BS416" s="135" t="n"/>
      <c r="BT416" s="135" t="n"/>
      <c r="BU416" s="135" t="n"/>
      <c r="BV416" s="135" t="n"/>
      <c r="BW416" s="135" t="n"/>
      <c r="BX416" s="135" t="n"/>
      <c r="BY416" s="135" t="n"/>
      <c r="BZ416" s="135" t="n"/>
      <c r="CA416" s="135" t="n"/>
      <c r="CB416" s="135" t="n"/>
      <c r="CC416" s="135" t="n"/>
      <c r="CD416" s="135" t="n"/>
      <c r="CE416" s="135" t="n"/>
      <c r="CF416" s="135" t="n"/>
      <c r="CG416" s="135" t="n"/>
      <c r="CH416" s="135" t="n"/>
      <c r="CI416" s="135" t="n"/>
      <c r="CJ416" s="135" t="n"/>
      <c r="CK416" s="135" t="n"/>
      <c r="CL416" s="135" t="n"/>
      <c r="CM416" s="135" t="n"/>
      <c r="CN416" s="135" t="n"/>
      <c r="CO416" s="135" t="n"/>
      <c r="CP416" s="135" t="n"/>
      <c r="CQ416" s="135" t="n"/>
      <c r="CR416" s="135" t="n"/>
      <c r="CU416" s="36" t="n"/>
      <c r="CV416" s="36" t="n"/>
      <c r="CW416" s="36" t="n"/>
      <c r="CX416" s="36" t="n"/>
      <c r="CY416" s="36" t="n"/>
      <c r="CZ416" s="36" t="n"/>
      <c r="DA416" s="36" t="n"/>
      <c r="DB416" s="36" t="n"/>
      <c r="DC416" s="36" t="n"/>
      <c r="DD416" s="36" t="n"/>
      <c r="DE416" s="36" t="n"/>
      <c r="DF416" s="36" t="n"/>
      <c r="DG416" s="36" t="n"/>
      <c r="DH416" s="36" t="n"/>
      <c r="DI416" s="36" t="n"/>
      <c r="DJ416" s="36" t="n"/>
      <c r="DK416" s="36" t="n"/>
      <c r="DL416" s="36" t="n"/>
      <c r="DM416" s="36" t="n"/>
      <c r="DN416" s="36" t="n"/>
      <c r="DO416" s="36" t="n"/>
      <c r="DP416" s="36" t="n"/>
      <c r="DQ416" s="36" t="n"/>
      <c r="DR416" s="36" t="n"/>
      <c r="DS416" s="36" t="n"/>
      <c r="DT416" s="36" t="n"/>
      <c r="DU416" s="36" t="n"/>
      <c r="DV416" s="36" t="n"/>
      <c r="DW416" s="36" t="n"/>
      <c r="DX416" s="36" t="n"/>
      <c r="DY416" s="36" t="n"/>
      <c r="DZ416" s="36" t="n"/>
      <c r="EA416" s="36" t="n"/>
      <c r="EB416" s="36" t="n"/>
      <c r="EC416" s="36" t="n"/>
      <c r="ED416" s="36" t="n"/>
      <c r="EE416" s="36" t="n"/>
      <c r="EF416" s="36" t="n"/>
      <c r="EG416" s="36" t="n"/>
      <c r="EH416" s="36" t="n"/>
      <c r="EI416" s="36" t="n"/>
      <c r="EJ416" s="36" t="n"/>
      <c r="EK416" s="36" t="n"/>
      <c r="EL416" s="36" t="n"/>
      <c r="EM416" s="36" t="n"/>
      <c r="EN416" s="36" t="n"/>
    </row>
    <row r="417">
      <c r="A417" s="36" t="n"/>
      <c r="B417" s="36" t="n"/>
      <c r="C417" s="144" t="n"/>
      <c r="D417" s="144" t="n"/>
      <c r="E417" s="135" t="n"/>
      <c r="F417" s="135" t="n"/>
      <c r="G417" s="135" t="n"/>
      <c r="H417" s="135" t="n"/>
      <c r="I417" s="135" t="n"/>
      <c r="J417" s="135" t="n"/>
      <c r="K417" s="135" t="n"/>
      <c r="L417" s="135" t="n"/>
      <c r="M417" s="135" t="n"/>
      <c r="N417" s="135" t="n"/>
      <c r="O417" s="135" t="n"/>
      <c r="P417" s="135" t="n"/>
      <c r="Q417" s="135" t="n"/>
      <c r="R417" s="135" t="n"/>
      <c r="S417" s="135" t="n"/>
      <c r="T417" s="135" t="n"/>
      <c r="U417" s="135" t="n"/>
      <c r="V417" s="135" t="n"/>
      <c r="W417" s="135" t="n"/>
      <c r="X417" s="135" t="n"/>
      <c r="Y417" s="135" t="n"/>
      <c r="Z417" s="135" t="n"/>
      <c r="AA417" s="135" t="n"/>
      <c r="AB417" s="135" t="n"/>
      <c r="AC417" s="135" t="n"/>
      <c r="AD417" s="135" t="n"/>
      <c r="AE417" s="135" t="n"/>
      <c r="AF417" s="135" t="n"/>
      <c r="AG417" s="135" t="n"/>
      <c r="AH417" s="135" t="n"/>
      <c r="AI417" s="135" t="n"/>
      <c r="AJ417" s="135" t="n"/>
      <c r="AK417" s="135" t="n"/>
      <c r="AL417" s="135" t="n"/>
      <c r="AM417" s="135" t="n"/>
      <c r="AN417" s="135" t="n"/>
      <c r="AO417" s="135" t="n"/>
      <c r="AP417" s="135" t="n"/>
      <c r="AQ417" s="135" t="n"/>
      <c r="AR417" s="135" t="n"/>
      <c r="AS417" s="135" t="n"/>
      <c r="AT417" s="135" t="n"/>
      <c r="AU417" s="135" t="n"/>
      <c r="AV417" s="135" t="n"/>
      <c r="AW417" s="135" t="n"/>
      <c r="AX417" s="135" t="n"/>
      <c r="AY417" s="135" t="n"/>
      <c r="AZ417" s="135" t="n"/>
      <c r="BA417" s="135" t="n"/>
      <c r="BB417" s="135" t="n"/>
      <c r="BC417" s="135" t="n"/>
      <c r="BD417" s="135" t="n"/>
      <c r="BE417" s="135" t="n"/>
      <c r="BF417" s="135" t="n"/>
      <c r="BG417" s="135" t="n"/>
      <c r="BH417" s="135" t="n"/>
      <c r="BI417" s="135" t="n"/>
      <c r="BJ417" s="135" t="n"/>
      <c r="BK417" s="135" t="n"/>
      <c r="BL417" s="135" t="n"/>
      <c r="BM417" s="135" t="n"/>
      <c r="BN417" s="135" t="n"/>
      <c r="BO417" s="135" t="n"/>
      <c r="BP417" s="135" t="n"/>
      <c r="BQ417" s="135" t="n"/>
      <c r="BR417" s="135" t="n"/>
      <c r="BS417" s="135" t="n"/>
      <c r="BT417" s="135" t="n"/>
      <c r="BU417" s="135" t="n"/>
      <c r="BV417" s="135" t="n"/>
      <c r="BW417" s="135" t="n"/>
      <c r="BX417" s="135" t="n"/>
      <c r="BY417" s="135" t="n"/>
      <c r="BZ417" s="135" t="n"/>
      <c r="CA417" s="135" t="n"/>
      <c r="CB417" s="135" t="n"/>
      <c r="CC417" s="135" t="n"/>
      <c r="CD417" s="135" t="n"/>
      <c r="CE417" s="135" t="n"/>
      <c r="CF417" s="135" t="n"/>
      <c r="CG417" s="135" t="n"/>
      <c r="CH417" s="135" t="n"/>
      <c r="CI417" s="135" t="n"/>
      <c r="CJ417" s="135" t="n"/>
      <c r="CK417" s="135" t="n"/>
      <c r="CL417" s="135" t="n"/>
      <c r="CM417" s="135" t="n"/>
      <c r="CN417" s="135" t="n"/>
      <c r="CO417" s="135" t="n"/>
      <c r="CP417" s="135" t="n"/>
      <c r="CQ417" s="135" t="n"/>
      <c r="CR417" s="135" t="n"/>
      <c r="CU417" s="36" t="n"/>
      <c r="CV417" s="36" t="n"/>
      <c r="CW417" s="36" t="n"/>
      <c r="CX417" s="36" t="n"/>
      <c r="CY417" s="36" t="n"/>
      <c r="CZ417" s="36" t="n"/>
      <c r="DA417" s="36" t="n"/>
      <c r="DB417" s="36" t="n"/>
      <c r="DC417" s="36" t="n"/>
      <c r="DD417" s="36" t="n"/>
      <c r="DE417" s="36" t="n"/>
      <c r="DF417" s="36" t="n"/>
      <c r="DG417" s="36" t="n"/>
      <c r="DH417" s="36" t="n"/>
      <c r="DI417" s="36" t="n"/>
      <c r="DJ417" s="36" t="n"/>
      <c r="DK417" s="36" t="n"/>
      <c r="DL417" s="36" t="n"/>
      <c r="DM417" s="36" t="n"/>
      <c r="DN417" s="36" t="n"/>
      <c r="DO417" s="36" t="n"/>
      <c r="DP417" s="36" t="n"/>
      <c r="DQ417" s="36" t="n"/>
      <c r="DR417" s="36" t="n"/>
      <c r="DS417" s="36" t="n"/>
      <c r="DT417" s="36" t="n"/>
      <c r="DU417" s="36" t="n"/>
      <c r="DV417" s="36" t="n"/>
      <c r="DW417" s="36" t="n"/>
      <c r="DX417" s="36" t="n"/>
      <c r="DY417" s="36" t="n"/>
      <c r="DZ417" s="36" t="n"/>
      <c r="EA417" s="36" t="n"/>
      <c r="EB417" s="36" t="n"/>
      <c r="EC417" s="36" t="n"/>
      <c r="ED417" s="36" t="n"/>
      <c r="EE417" s="36" t="n"/>
      <c r="EF417" s="36" t="n"/>
      <c r="EG417" s="36" t="n"/>
      <c r="EH417" s="36" t="n"/>
      <c r="EI417" s="36" t="n"/>
      <c r="EJ417" s="36" t="n"/>
      <c r="EK417" s="36" t="n"/>
      <c r="EL417" s="36" t="n"/>
      <c r="EM417" s="36" t="n"/>
      <c r="EN417" s="36" t="n"/>
    </row>
    <row r="418">
      <c r="A418" s="36" t="n"/>
      <c r="B418" s="36" t="n"/>
      <c r="C418" s="144" t="n"/>
      <c r="D418" s="144" t="n"/>
      <c r="E418" s="135" t="n"/>
      <c r="F418" s="135" t="n"/>
      <c r="G418" s="135" t="n"/>
      <c r="H418" s="135" t="n"/>
      <c r="I418" s="135" t="n"/>
      <c r="J418" s="135" t="n"/>
      <c r="K418" s="135" t="n"/>
      <c r="L418" s="135" t="n"/>
      <c r="M418" s="135" t="n"/>
      <c r="N418" s="135" t="n"/>
      <c r="O418" s="135" t="n"/>
      <c r="P418" s="135" t="n"/>
      <c r="Q418" s="135" t="n"/>
      <c r="R418" s="135" t="n"/>
      <c r="S418" s="135" t="n"/>
      <c r="T418" s="135" t="n"/>
      <c r="U418" s="135" t="n"/>
      <c r="V418" s="135" t="n"/>
      <c r="W418" s="135" t="n"/>
      <c r="X418" s="135" t="n"/>
      <c r="Y418" s="135" t="n"/>
      <c r="Z418" s="135" t="n"/>
      <c r="AA418" s="135" t="n"/>
      <c r="AB418" s="135" t="n"/>
      <c r="AC418" s="135" t="n"/>
      <c r="AD418" s="135" t="n"/>
      <c r="AE418" s="135" t="n"/>
      <c r="AF418" s="135" t="n"/>
      <c r="AG418" s="135" t="n"/>
      <c r="AH418" s="135" t="n"/>
      <c r="AI418" s="135" t="n"/>
      <c r="AJ418" s="135" t="n"/>
      <c r="AK418" s="135" t="n"/>
      <c r="AL418" s="135" t="n"/>
      <c r="AM418" s="135" t="n"/>
      <c r="AN418" s="135" t="n"/>
      <c r="AO418" s="135" t="n"/>
      <c r="AP418" s="135" t="n"/>
      <c r="AQ418" s="135" t="n"/>
      <c r="AR418" s="135" t="n"/>
      <c r="AS418" s="135" t="n"/>
      <c r="AT418" s="135" t="n"/>
      <c r="AU418" s="135" t="n"/>
      <c r="AV418" s="135" t="n"/>
      <c r="AW418" s="135" t="n"/>
      <c r="AX418" s="135" t="n"/>
      <c r="AY418" s="135" t="n"/>
      <c r="AZ418" s="135" t="n"/>
      <c r="BA418" s="135" t="n"/>
      <c r="BB418" s="135" t="n"/>
      <c r="BC418" s="135" t="n"/>
      <c r="BD418" s="135" t="n"/>
      <c r="BE418" s="135" t="n"/>
      <c r="BF418" s="135" t="n"/>
      <c r="BG418" s="135" t="n"/>
      <c r="BH418" s="135" t="n"/>
      <c r="BI418" s="135" t="n"/>
      <c r="BJ418" s="135" t="n"/>
      <c r="BK418" s="135" t="n"/>
      <c r="BL418" s="135" t="n"/>
      <c r="BM418" s="135" t="n"/>
      <c r="BN418" s="135" t="n"/>
      <c r="BO418" s="135" t="n"/>
      <c r="BP418" s="135" t="n"/>
      <c r="BQ418" s="135" t="n"/>
      <c r="BR418" s="135" t="n"/>
      <c r="BS418" s="135" t="n"/>
      <c r="BT418" s="135" t="n"/>
      <c r="BU418" s="135" t="n"/>
      <c r="BV418" s="135" t="n"/>
      <c r="BW418" s="135" t="n"/>
      <c r="BX418" s="135" t="n"/>
      <c r="BY418" s="135" t="n"/>
      <c r="BZ418" s="135" t="n"/>
      <c r="CA418" s="135" t="n"/>
      <c r="CB418" s="135" t="n"/>
      <c r="CC418" s="135" t="n"/>
      <c r="CD418" s="135" t="n"/>
      <c r="CE418" s="135" t="n"/>
      <c r="CF418" s="135" t="n"/>
      <c r="CG418" s="135" t="n"/>
      <c r="CH418" s="135" t="n"/>
      <c r="CI418" s="135" t="n"/>
      <c r="CJ418" s="135" t="n"/>
      <c r="CK418" s="135" t="n"/>
      <c r="CL418" s="135" t="n"/>
      <c r="CM418" s="135" t="n"/>
      <c r="CN418" s="135" t="n"/>
      <c r="CO418" s="135" t="n"/>
      <c r="CP418" s="135" t="n"/>
      <c r="CQ418" s="135" t="n"/>
      <c r="CR418" s="135" t="n"/>
      <c r="CU418" s="36" t="n"/>
      <c r="CV418" s="36" t="n"/>
      <c r="CW418" s="36" t="n"/>
      <c r="CX418" s="36" t="n"/>
      <c r="CY418" s="36" t="n"/>
      <c r="CZ418" s="36" t="n"/>
      <c r="DA418" s="36" t="n"/>
      <c r="DB418" s="36" t="n"/>
      <c r="DC418" s="36" t="n"/>
      <c r="DD418" s="36" t="n"/>
      <c r="DE418" s="36" t="n"/>
      <c r="DF418" s="36" t="n"/>
      <c r="DG418" s="36" t="n"/>
      <c r="DH418" s="36" t="n"/>
      <c r="DI418" s="36" t="n"/>
      <c r="DJ418" s="36" t="n"/>
      <c r="DK418" s="36" t="n"/>
      <c r="DL418" s="36" t="n"/>
      <c r="DM418" s="36" t="n"/>
      <c r="DN418" s="36" t="n"/>
      <c r="DO418" s="36" t="n"/>
      <c r="DP418" s="36" t="n"/>
      <c r="DQ418" s="36" t="n"/>
      <c r="DR418" s="36" t="n"/>
      <c r="DS418" s="36" t="n"/>
      <c r="DT418" s="36" t="n"/>
      <c r="DU418" s="36" t="n"/>
      <c r="DV418" s="36" t="n"/>
      <c r="DW418" s="36" t="n"/>
      <c r="DX418" s="36" t="n"/>
      <c r="DY418" s="36" t="n"/>
      <c r="DZ418" s="36" t="n"/>
      <c r="EA418" s="36" t="n"/>
      <c r="EB418" s="36" t="n"/>
      <c r="EC418" s="36" t="n"/>
      <c r="ED418" s="36" t="n"/>
      <c r="EE418" s="36" t="n"/>
      <c r="EF418" s="36" t="n"/>
      <c r="EG418" s="36" t="n"/>
      <c r="EH418" s="36" t="n"/>
      <c r="EI418" s="36" t="n"/>
      <c r="EJ418" s="36" t="n"/>
      <c r="EK418" s="36" t="n"/>
      <c r="EL418" s="36" t="n"/>
      <c r="EM418" s="36" t="n"/>
      <c r="EN418" s="36" t="n"/>
    </row>
    <row r="419">
      <c r="A419" s="36" t="n"/>
      <c r="B419" s="36" t="n"/>
      <c r="C419" s="144" t="n"/>
      <c r="D419" s="144" t="n"/>
      <c r="E419" s="135" t="n"/>
      <c r="F419" s="135" t="n"/>
      <c r="G419" s="135" t="n"/>
      <c r="H419" s="135" t="n"/>
      <c r="I419" s="135" t="n"/>
      <c r="J419" s="135" t="n"/>
      <c r="K419" s="135" t="n"/>
      <c r="L419" s="135" t="n"/>
      <c r="M419" s="135" t="n"/>
      <c r="N419" s="135" t="n"/>
      <c r="O419" s="135" t="n"/>
      <c r="P419" s="135" t="n"/>
      <c r="Q419" s="135" t="n"/>
      <c r="R419" s="135" t="n"/>
      <c r="S419" s="135" t="n"/>
      <c r="T419" s="135" t="n"/>
      <c r="U419" s="135" t="n"/>
      <c r="V419" s="135" t="n"/>
      <c r="W419" s="135" t="n"/>
      <c r="X419" s="135" t="n"/>
      <c r="Y419" s="135" t="n"/>
      <c r="Z419" s="135" t="n"/>
      <c r="AA419" s="135" t="n"/>
      <c r="AB419" s="135" t="n"/>
      <c r="AC419" s="135" t="n"/>
      <c r="AD419" s="135" t="n"/>
      <c r="AE419" s="135" t="n"/>
      <c r="AF419" s="135" t="n"/>
      <c r="AG419" s="135" t="n"/>
      <c r="AH419" s="135" t="n"/>
      <c r="AI419" s="135" t="n"/>
      <c r="AJ419" s="135" t="n"/>
      <c r="AK419" s="135" t="n"/>
      <c r="AL419" s="135" t="n"/>
      <c r="AM419" s="135" t="n"/>
      <c r="AN419" s="135" t="n"/>
      <c r="AO419" s="135" t="n"/>
      <c r="AP419" s="135" t="n"/>
      <c r="AQ419" s="135" t="n"/>
      <c r="AR419" s="135" t="n"/>
      <c r="AS419" s="135" t="n"/>
      <c r="AT419" s="135" t="n"/>
      <c r="AU419" s="135" t="n"/>
      <c r="AV419" s="135" t="n"/>
      <c r="AW419" s="135" t="n"/>
      <c r="AX419" s="135" t="n"/>
      <c r="AY419" s="135" t="n"/>
      <c r="AZ419" s="135" t="n"/>
      <c r="BA419" s="135" t="n"/>
      <c r="BB419" s="135" t="n"/>
      <c r="BC419" s="135" t="n"/>
      <c r="BD419" s="135" t="n"/>
      <c r="BE419" s="135" t="n"/>
      <c r="BF419" s="135" t="n"/>
      <c r="BG419" s="135" t="n"/>
      <c r="BH419" s="135" t="n"/>
      <c r="BI419" s="135" t="n"/>
      <c r="BJ419" s="135" t="n"/>
      <c r="BK419" s="135" t="n"/>
      <c r="BL419" s="135" t="n"/>
      <c r="BM419" s="135" t="n"/>
      <c r="BN419" s="135" t="n"/>
      <c r="BO419" s="135" t="n"/>
      <c r="BP419" s="135" t="n"/>
      <c r="BQ419" s="135" t="n"/>
      <c r="BR419" s="135" t="n"/>
      <c r="BS419" s="135" t="n"/>
      <c r="BT419" s="135" t="n"/>
      <c r="BU419" s="135" t="n"/>
      <c r="BV419" s="135" t="n"/>
      <c r="BW419" s="135" t="n"/>
      <c r="BX419" s="135" t="n"/>
      <c r="BY419" s="135" t="n"/>
      <c r="BZ419" s="135" t="n"/>
      <c r="CA419" s="135" t="n"/>
      <c r="CB419" s="135" t="n"/>
      <c r="CC419" s="135" t="n"/>
      <c r="CD419" s="135" t="n"/>
      <c r="CE419" s="135" t="n"/>
      <c r="CF419" s="135" t="n"/>
      <c r="CG419" s="135" t="n"/>
      <c r="CH419" s="135" t="n"/>
      <c r="CI419" s="135" t="n"/>
      <c r="CJ419" s="135" t="n"/>
      <c r="CK419" s="135" t="n"/>
      <c r="CL419" s="135" t="n"/>
      <c r="CM419" s="135" t="n"/>
      <c r="CN419" s="135" t="n"/>
      <c r="CO419" s="135" t="n"/>
      <c r="CP419" s="135" t="n"/>
      <c r="CQ419" s="135" t="n"/>
      <c r="CR419" s="135" t="n"/>
      <c r="CU419" s="36" t="n"/>
      <c r="CV419" s="36" t="n"/>
      <c r="CW419" s="36" t="n"/>
      <c r="CX419" s="36" t="n"/>
      <c r="CY419" s="36" t="n"/>
      <c r="CZ419" s="36" t="n"/>
      <c r="DA419" s="36" t="n"/>
      <c r="DB419" s="36" t="n"/>
      <c r="DC419" s="36" t="n"/>
      <c r="DD419" s="36" t="n"/>
      <c r="DE419" s="36" t="n"/>
      <c r="DF419" s="36" t="n"/>
      <c r="DG419" s="36" t="n"/>
      <c r="DH419" s="36" t="n"/>
      <c r="DI419" s="36" t="n"/>
      <c r="DJ419" s="36" t="n"/>
      <c r="DK419" s="36" t="n"/>
      <c r="DL419" s="36" t="n"/>
      <c r="DM419" s="36" t="n"/>
      <c r="DN419" s="36" t="n"/>
      <c r="DO419" s="36" t="n"/>
      <c r="DP419" s="36" t="n"/>
      <c r="DQ419" s="36" t="n"/>
      <c r="DR419" s="36" t="n"/>
      <c r="DS419" s="36" t="n"/>
      <c r="DT419" s="36" t="n"/>
      <c r="DU419" s="36" t="n"/>
      <c r="DV419" s="36" t="n"/>
      <c r="DW419" s="36" t="n"/>
      <c r="DX419" s="36" t="n"/>
      <c r="DY419" s="36" t="n"/>
      <c r="DZ419" s="36" t="n"/>
      <c r="EA419" s="36" t="n"/>
      <c r="EB419" s="36" t="n"/>
      <c r="EC419" s="36" t="n"/>
      <c r="ED419" s="36" t="n"/>
      <c r="EE419" s="36" t="n"/>
      <c r="EF419" s="36" t="n"/>
      <c r="EG419" s="36" t="n"/>
      <c r="EH419" s="36" t="n"/>
      <c r="EI419" s="36" t="n"/>
      <c r="EJ419" s="36" t="n"/>
      <c r="EK419" s="36" t="n"/>
      <c r="EL419" s="36" t="n"/>
      <c r="EM419" s="36" t="n"/>
      <c r="EN419" s="36" t="n"/>
    </row>
    <row r="420">
      <c r="A420" s="36" t="n"/>
      <c r="B420" s="36" t="n"/>
      <c r="C420" s="144" t="n"/>
      <c r="D420" s="144" t="n"/>
      <c r="E420" s="135" t="n"/>
      <c r="F420" s="135" t="n"/>
      <c r="G420" s="135" t="n"/>
      <c r="H420" s="135" t="n"/>
      <c r="I420" s="135" t="n"/>
      <c r="J420" s="135" t="n"/>
      <c r="K420" s="135" t="n"/>
      <c r="L420" s="135" t="n"/>
      <c r="M420" s="135" t="n"/>
      <c r="N420" s="135" t="n"/>
      <c r="O420" s="135" t="n"/>
      <c r="P420" s="135" t="n"/>
      <c r="Q420" s="135" t="n"/>
      <c r="R420" s="135" t="n"/>
      <c r="S420" s="135" t="n"/>
      <c r="T420" s="135" t="n"/>
      <c r="U420" s="135" t="n"/>
      <c r="V420" s="135" t="n"/>
      <c r="W420" s="135" t="n"/>
      <c r="X420" s="135" t="n"/>
      <c r="Y420" s="135" t="n"/>
      <c r="Z420" s="135" t="n"/>
      <c r="AA420" s="135" t="n"/>
      <c r="AB420" s="135" t="n"/>
      <c r="AC420" s="135" t="n"/>
      <c r="AD420" s="135" t="n"/>
      <c r="AE420" s="135" t="n"/>
      <c r="AF420" s="135" t="n"/>
      <c r="AG420" s="135" t="n"/>
      <c r="AH420" s="135" t="n"/>
      <c r="AI420" s="135" t="n"/>
      <c r="AJ420" s="135" t="n"/>
      <c r="AK420" s="135" t="n"/>
      <c r="AL420" s="135" t="n"/>
      <c r="AM420" s="135" t="n"/>
      <c r="AN420" s="135" t="n"/>
      <c r="AO420" s="135" t="n"/>
      <c r="AP420" s="135" t="n"/>
      <c r="AQ420" s="135" t="n"/>
      <c r="AR420" s="135" t="n"/>
      <c r="AS420" s="135" t="n"/>
      <c r="AT420" s="135" t="n"/>
      <c r="AU420" s="135" t="n"/>
      <c r="AV420" s="135" t="n"/>
      <c r="AW420" s="135" t="n"/>
      <c r="AX420" s="135" t="n"/>
      <c r="AY420" s="135" t="n"/>
      <c r="AZ420" s="135" t="n"/>
      <c r="BA420" s="135" t="n"/>
      <c r="BB420" s="135" t="n"/>
      <c r="BC420" s="135" t="n"/>
      <c r="BD420" s="135" t="n"/>
      <c r="BE420" s="135" t="n"/>
      <c r="BF420" s="135" t="n"/>
      <c r="BG420" s="135" t="n"/>
      <c r="BH420" s="135" t="n"/>
      <c r="BI420" s="135" t="n"/>
      <c r="BJ420" s="135" t="n"/>
      <c r="BK420" s="135" t="n"/>
      <c r="BL420" s="135" t="n"/>
      <c r="BM420" s="135" t="n"/>
      <c r="BN420" s="135" t="n"/>
      <c r="BO420" s="135" t="n"/>
      <c r="BP420" s="135" t="n"/>
      <c r="BQ420" s="135" t="n"/>
      <c r="BR420" s="135" t="n"/>
      <c r="BS420" s="135" t="n"/>
      <c r="BT420" s="135" t="n"/>
      <c r="BU420" s="135" t="n"/>
      <c r="BV420" s="135" t="n"/>
      <c r="BW420" s="135" t="n"/>
      <c r="BX420" s="135" t="n"/>
      <c r="BY420" s="135" t="n"/>
      <c r="BZ420" s="135" t="n"/>
      <c r="CA420" s="135" t="n"/>
      <c r="CB420" s="135" t="n"/>
      <c r="CC420" s="135" t="n"/>
      <c r="CD420" s="135" t="n"/>
      <c r="CE420" s="135" t="n"/>
      <c r="CF420" s="135" t="n"/>
      <c r="CG420" s="135" t="n"/>
      <c r="CH420" s="135" t="n"/>
      <c r="CI420" s="135" t="n"/>
      <c r="CJ420" s="135" t="n"/>
      <c r="CK420" s="135" t="n"/>
      <c r="CL420" s="135" t="n"/>
      <c r="CM420" s="135" t="n"/>
      <c r="CN420" s="135" t="n"/>
      <c r="CO420" s="135" t="n"/>
      <c r="CP420" s="135" t="n"/>
      <c r="CQ420" s="135" t="n"/>
      <c r="CR420" s="135" t="n"/>
      <c r="CU420" s="36" t="n"/>
      <c r="CV420" s="36" t="n"/>
      <c r="CW420" s="36" t="n"/>
      <c r="CX420" s="36" t="n"/>
      <c r="CY420" s="36" t="n"/>
      <c r="CZ420" s="36" t="n"/>
      <c r="DA420" s="36" t="n"/>
      <c r="DB420" s="36" t="n"/>
      <c r="DC420" s="36" t="n"/>
      <c r="DD420" s="36" t="n"/>
      <c r="DE420" s="36" t="n"/>
      <c r="DF420" s="36" t="n"/>
      <c r="DG420" s="36" t="n"/>
      <c r="DH420" s="36" t="n"/>
      <c r="DI420" s="36" t="n"/>
      <c r="DJ420" s="36" t="n"/>
      <c r="DK420" s="36" t="n"/>
      <c r="DL420" s="36" t="n"/>
      <c r="DM420" s="36" t="n"/>
      <c r="DN420" s="36" t="n"/>
      <c r="DO420" s="36" t="n"/>
      <c r="DP420" s="36" t="n"/>
      <c r="DQ420" s="36" t="n"/>
      <c r="DR420" s="36" t="n"/>
      <c r="DS420" s="36" t="n"/>
      <c r="DT420" s="36" t="n"/>
      <c r="DU420" s="36" t="n"/>
      <c r="DV420" s="36" t="n"/>
      <c r="DW420" s="36" t="n"/>
      <c r="DX420" s="36" t="n"/>
      <c r="DY420" s="36" t="n"/>
      <c r="DZ420" s="36" t="n"/>
      <c r="EA420" s="36" t="n"/>
      <c r="EB420" s="36" t="n"/>
      <c r="EC420" s="36" t="n"/>
      <c r="ED420" s="36" t="n"/>
      <c r="EE420" s="36" t="n"/>
      <c r="EF420" s="36" t="n"/>
      <c r="EG420" s="36" t="n"/>
      <c r="EH420" s="36" t="n"/>
      <c r="EI420" s="36" t="n"/>
      <c r="EJ420" s="36" t="n"/>
      <c r="EK420" s="36" t="n"/>
      <c r="EL420" s="36" t="n"/>
      <c r="EM420" s="36" t="n"/>
      <c r="EN420" s="36" t="n"/>
    </row>
    <row r="421">
      <c r="A421" s="36" t="n"/>
      <c r="B421" s="36" t="n"/>
      <c r="C421" s="144" t="n"/>
      <c r="D421" s="144" t="n"/>
      <c r="E421" s="135" t="n"/>
      <c r="F421" s="135" t="n"/>
      <c r="G421" s="135" t="n"/>
      <c r="H421" s="135" t="n"/>
      <c r="I421" s="135" t="n"/>
      <c r="J421" s="135" t="n"/>
      <c r="K421" s="135" t="n"/>
      <c r="L421" s="135" t="n"/>
      <c r="M421" s="135" t="n"/>
      <c r="N421" s="135" t="n"/>
      <c r="O421" s="135" t="n"/>
      <c r="P421" s="135" t="n"/>
      <c r="Q421" s="135" t="n"/>
      <c r="R421" s="135" t="n"/>
      <c r="S421" s="135" t="n"/>
      <c r="T421" s="135" t="n"/>
      <c r="U421" s="135" t="n"/>
      <c r="V421" s="135" t="n"/>
      <c r="W421" s="135" t="n"/>
      <c r="X421" s="135" t="n"/>
      <c r="Y421" s="135" t="n"/>
      <c r="Z421" s="135" t="n"/>
      <c r="AA421" s="135" t="n"/>
      <c r="AB421" s="135" t="n"/>
      <c r="AC421" s="135" t="n"/>
      <c r="AD421" s="135" t="n"/>
      <c r="AE421" s="135" t="n"/>
      <c r="AF421" s="135" t="n"/>
      <c r="AG421" s="135" t="n"/>
      <c r="AH421" s="135" t="n"/>
      <c r="AI421" s="135" t="n"/>
      <c r="AJ421" s="135" t="n"/>
      <c r="AK421" s="135" t="n"/>
      <c r="AL421" s="135" t="n"/>
      <c r="AM421" s="135" t="n"/>
      <c r="AN421" s="135" t="n"/>
      <c r="AO421" s="135" t="n"/>
      <c r="AP421" s="135" t="n"/>
      <c r="AQ421" s="135" t="n"/>
      <c r="AR421" s="135" t="n"/>
      <c r="AS421" s="135" t="n"/>
      <c r="AT421" s="135" t="n"/>
      <c r="AU421" s="135" t="n"/>
      <c r="AV421" s="135" t="n"/>
      <c r="AW421" s="135" t="n"/>
      <c r="AX421" s="135" t="n"/>
      <c r="AY421" s="135" t="n"/>
      <c r="AZ421" s="135" t="n"/>
      <c r="BA421" s="135" t="n"/>
      <c r="BB421" s="135" t="n"/>
      <c r="BC421" s="135" t="n"/>
      <c r="BD421" s="135" t="n"/>
      <c r="BE421" s="135" t="n"/>
      <c r="BF421" s="135" t="n"/>
      <c r="BG421" s="135" t="n"/>
      <c r="BH421" s="135" t="n"/>
      <c r="BI421" s="135" t="n"/>
      <c r="BJ421" s="135" t="n"/>
      <c r="BK421" s="135" t="n"/>
      <c r="BL421" s="135" t="n"/>
      <c r="BM421" s="135" t="n"/>
      <c r="BN421" s="135" t="n"/>
      <c r="BO421" s="135" t="n"/>
      <c r="BP421" s="135" t="n"/>
      <c r="BQ421" s="135" t="n"/>
      <c r="BR421" s="135" t="n"/>
      <c r="BS421" s="135" t="n"/>
      <c r="BT421" s="135" t="n"/>
      <c r="BU421" s="135" t="n"/>
      <c r="BV421" s="135" t="n"/>
      <c r="BW421" s="135" t="n"/>
      <c r="BX421" s="135" t="n"/>
      <c r="BY421" s="135" t="n"/>
      <c r="BZ421" s="135" t="n"/>
      <c r="CA421" s="135" t="n"/>
      <c r="CB421" s="135" t="n"/>
      <c r="CC421" s="135" t="n"/>
      <c r="CD421" s="135" t="n"/>
      <c r="CE421" s="135" t="n"/>
      <c r="CF421" s="135" t="n"/>
      <c r="CG421" s="135" t="n"/>
      <c r="CH421" s="135" t="n"/>
      <c r="CI421" s="135" t="n"/>
      <c r="CJ421" s="135" t="n"/>
      <c r="CK421" s="135" t="n"/>
      <c r="CL421" s="135" t="n"/>
      <c r="CM421" s="135" t="n"/>
      <c r="CN421" s="135" t="n"/>
      <c r="CO421" s="135" t="n"/>
      <c r="CP421" s="135" t="n"/>
      <c r="CQ421" s="135" t="n"/>
      <c r="CR421" s="135" t="n"/>
      <c r="CU421" s="36" t="n"/>
      <c r="CV421" s="36" t="n"/>
      <c r="CW421" s="36" t="n"/>
      <c r="CX421" s="36" t="n"/>
      <c r="CY421" s="36" t="n"/>
      <c r="CZ421" s="36" t="n"/>
      <c r="DA421" s="36" t="n"/>
      <c r="DB421" s="36" t="n"/>
      <c r="DC421" s="36" t="n"/>
      <c r="DD421" s="36" t="n"/>
      <c r="DE421" s="36" t="n"/>
      <c r="DF421" s="36" t="n"/>
      <c r="DG421" s="36" t="n"/>
      <c r="DH421" s="36" t="n"/>
      <c r="DI421" s="36" t="n"/>
      <c r="DJ421" s="36" t="n"/>
      <c r="DK421" s="36" t="n"/>
      <c r="DL421" s="36" t="n"/>
      <c r="DM421" s="36" t="n"/>
      <c r="DN421" s="36" t="n"/>
      <c r="DO421" s="36" t="n"/>
      <c r="DP421" s="36" t="n"/>
      <c r="DQ421" s="36" t="n"/>
      <c r="DR421" s="36" t="n"/>
      <c r="DS421" s="36" t="n"/>
      <c r="DT421" s="36" t="n"/>
      <c r="DU421" s="36" t="n"/>
      <c r="DV421" s="36" t="n"/>
      <c r="DW421" s="36" t="n"/>
      <c r="DX421" s="36" t="n"/>
      <c r="DY421" s="36" t="n"/>
      <c r="DZ421" s="36" t="n"/>
      <c r="EA421" s="36" t="n"/>
      <c r="EB421" s="36" t="n"/>
      <c r="EC421" s="36" t="n"/>
      <c r="ED421" s="36" t="n"/>
      <c r="EE421" s="36" t="n"/>
      <c r="EF421" s="36" t="n"/>
      <c r="EG421" s="36" t="n"/>
      <c r="EH421" s="36" t="n"/>
      <c r="EI421" s="36" t="n"/>
      <c r="EJ421" s="36" t="n"/>
      <c r="EK421" s="36" t="n"/>
      <c r="EL421" s="36" t="n"/>
      <c r="EM421" s="36" t="n"/>
      <c r="EN421" s="36" t="n"/>
    </row>
    <row r="422">
      <c r="A422" s="36" t="n"/>
      <c r="B422" s="36" t="n"/>
      <c r="C422" s="144" t="n"/>
      <c r="D422" s="144" t="n"/>
      <c r="E422" s="135" t="n"/>
      <c r="F422" s="135" t="n"/>
      <c r="G422" s="135" t="n"/>
      <c r="H422" s="135" t="n"/>
      <c r="I422" s="135" t="n"/>
      <c r="J422" s="135" t="n"/>
      <c r="K422" s="135" t="n"/>
      <c r="L422" s="135" t="n"/>
      <c r="M422" s="135" t="n"/>
      <c r="N422" s="135" t="n"/>
      <c r="O422" s="135" t="n"/>
      <c r="P422" s="135" t="n"/>
      <c r="Q422" s="135" t="n"/>
      <c r="R422" s="135" t="n"/>
      <c r="S422" s="135" t="n"/>
      <c r="T422" s="135" t="n"/>
      <c r="U422" s="135" t="n"/>
      <c r="V422" s="135" t="n"/>
      <c r="W422" s="135" t="n"/>
      <c r="X422" s="135" t="n"/>
      <c r="Y422" s="135" t="n"/>
      <c r="Z422" s="135" t="n"/>
      <c r="AA422" s="135" t="n"/>
      <c r="AB422" s="135" t="n"/>
      <c r="AC422" s="135" t="n"/>
      <c r="AD422" s="135" t="n"/>
      <c r="AE422" s="135" t="n"/>
      <c r="AF422" s="135" t="n"/>
      <c r="AG422" s="135" t="n"/>
      <c r="AH422" s="135" t="n"/>
      <c r="AI422" s="135" t="n"/>
      <c r="AJ422" s="135" t="n"/>
      <c r="AK422" s="135" t="n"/>
      <c r="AL422" s="135" t="n"/>
      <c r="AM422" s="135" t="n"/>
      <c r="AN422" s="135" t="n"/>
      <c r="AO422" s="135" t="n"/>
      <c r="AP422" s="135" t="n"/>
      <c r="AQ422" s="135" t="n"/>
      <c r="AR422" s="135" t="n"/>
      <c r="AS422" s="135" t="n"/>
      <c r="AT422" s="135" t="n"/>
      <c r="AU422" s="135" t="n"/>
      <c r="AV422" s="135" t="n"/>
      <c r="AW422" s="135" t="n"/>
      <c r="AX422" s="135" t="n"/>
      <c r="AY422" s="135" t="n"/>
      <c r="AZ422" s="135" t="n"/>
      <c r="BA422" s="135" t="n"/>
      <c r="BB422" s="135" t="n"/>
      <c r="BC422" s="135" t="n"/>
      <c r="BD422" s="135" t="n"/>
      <c r="BE422" s="135" t="n"/>
      <c r="BF422" s="135" t="n"/>
      <c r="BG422" s="135" t="n"/>
      <c r="BH422" s="135" t="n"/>
      <c r="BI422" s="135" t="n"/>
      <c r="BJ422" s="135" t="n"/>
      <c r="BK422" s="135" t="n"/>
      <c r="BL422" s="135" t="n"/>
      <c r="BM422" s="135" t="n"/>
      <c r="BN422" s="135" t="n"/>
      <c r="BO422" s="135" t="n"/>
      <c r="BP422" s="135" t="n"/>
      <c r="BQ422" s="135" t="n"/>
      <c r="BR422" s="135" t="n"/>
      <c r="BS422" s="135" t="n"/>
      <c r="BT422" s="135" t="n"/>
      <c r="BU422" s="135" t="n"/>
      <c r="BV422" s="135" t="n"/>
      <c r="BW422" s="135" t="n"/>
      <c r="BX422" s="135" t="n"/>
      <c r="BY422" s="135" t="n"/>
      <c r="BZ422" s="135" t="n"/>
      <c r="CA422" s="135" t="n"/>
      <c r="CB422" s="135" t="n"/>
      <c r="CC422" s="135" t="n"/>
      <c r="CD422" s="135" t="n"/>
      <c r="CE422" s="135" t="n"/>
      <c r="CF422" s="135" t="n"/>
      <c r="CG422" s="135" t="n"/>
      <c r="CH422" s="135" t="n"/>
      <c r="CI422" s="135" t="n"/>
      <c r="CJ422" s="135" t="n"/>
      <c r="CK422" s="135" t="n"/>
      <c r="CL422" s="135" t="n"/>
      <c r="CM422" s="135" t="n"/>
      <c r="CN422" s="135" t="n"/>
      <c r="CO422" s="135" t="n"/>
      <c r="CP422" s="135" t="n"/>
      <c r="CQ422" s="135" t="n"/>
      <c r="CR422" s="135" t="n"/>
      <c r="CU422" s="36" t="n"/>
      <c r="CV422" s="36" t="n"/>
      <c r="CW422" s="36" t="n"/>
      <c r="CX422" s="36" t="n"/>
      <c r="CY422" s="36" t="n"/>
      <c r="CZ422" s="36" t="n"/>
      <c r="DA422" s="36" t="n"/>
      <c r="DB422" s="36" t="n"/>
      <c r="DC422" s="36" t="n"/>
      <c r="DD422" s="36" t="n"/>
      <c r="DE422" s="36" t="n"/>
      <c r="DF422" s="36" t="n"/>
      <c r="DG422" s="36" t="n"/>
      <c r="DH422" s="36" t="n"/>
      <c r="DI422" s="36" t="n"/>
      <c r="DJ422" s="36" t="n"/>
      <c r="DK422" s="36" t="n"/>
      <c r="DL422" s="36" t="n"/>
      <c r="DM422" s="36" t="n"/>
      <c r="DN422" s="36" t="n"/>
      <c r="DO422" s="36" t="n"/>
      <c r="DP422" s="36" t="n"/>
      <c r="DQ422" s="36" t="n"/>
      <c r="DR422" s="36" t="n"/>
      <c r="DS422" s="36" t="n"/>
      <c r="DT422" s="36" t="n"/>
      <c r="DU422" s="36" t="n"/>
      <c r="DV422" s="36" t="n"/>
      <c r="DW422" s="36" t="n"/>
      <c r="DX422" s="36" t="n"/>
      <c r="DY422" s="36" t="n"/>
      <c r="DZ422" s="36" t="n"/>
      <c r="EA422" s="36" t="n"/>
      <c r="EB422" s="36" t="n"/>
      <c r="EC422" s="36" t="n"/>
      <c r="ED422" s="36" t="n"/>
      <c r="EE422" s="36" t="n"/>
      <c r="EF422" s="36" t="n"/>
      <c r="EG422" s="36" t="n"/>
      <c r="EH422" s="36" t="n"/>
      <c r="EI422" s="36" t="n"/>
      <c r="EJ422" s="36" t="n"/>
      <c r="EK422" s="36" t="n"/>
      <c r="EL422" s="36" t="n"/>
      <c r="EM422" s="36" t="n"/>
      <c r="EN422" s="36" t="n"/>
    </row>
    <row r="423">
      <c r="A423" s="36" t="n"/>
      <c r="B423" s="36" t="n"/>
      <c r="C423" s="144" t="n"/>
      <c r="D423" s="144" t="n"/>
      <c r="E423" s="135" t="n"/>
      <c r="F423" s="135" t="n"/>
      <c r="G423" s="135" t="n"/>
      <c r="H423" s="135" t="n"/>
      <c r="I423" s="135" t="n"/>
      <c r="J423" s="135" t="n"/>
      <c r="K423" s="135" t="n"/>
      <c r="L423" s="135" t="n"/>
      <c r="M423" s="135" t="n"/>
      <c r="N423" s="135" t="n"/>
      <c r="O423" s="135" t="n"/>
      <c r="P423" s="135" t="n"/>
      <c r="Q423" s="135" t="n"/>
      <c r="R423" s="135" t="n"/>
      <c r="S423" s="135" t="n"/>
      <c r="T423" s="135" t="n"/>
      <c r="U423" s="135" t="n"/>
      <c r="V423" s="135" t="n"/>
      <c r="W423" s="135" t="n"/>
      <c r="X423" s="135" t="n"/>
      <c r="Y423" s="135" t="n"/>
      <c r="Z423" s="135" t="n"/>
      <c r="AA423" s="135" t="n"/>
      <c r="AB423" s="135" t="n"/>
      <c r="AC423" s="135" t="n"/>
      <c r="AD423" s="135" t="n"/>
      <c r="AE423" s="135" t="n"/>
      <c r="AF423" s="135" t="n"/>
      <c r="AG423" s="135" t="n"/>
      <c r="AH423" s="135" t="n"/>
      <c r="AI423" s="135" t="n"/>
      <c r="AJ423" s="135" t="n"/>
      <c r="AK423" s="135" t="n"/>
      <c r="AL423" s="135" t="n"/>
      <c r="AM423" s="135" t="n"/>
      <c r="AN423" s="135" t="n"/>
      <c r="AO423" s="135" t="n"/>
      <c r="AP423" s="135" t="n"/>
      <c r="AQ423" s="135" t="n"/>
      <c r="AR423" s="135" t="n"/>
      <c r="AS423" s="135" t="n"/>
      <c r="AT423" s="135" t="n"/>
      <c r="AU423" s="135" t="n"/>
      <c r="AV423" s="135" t="n"/>
      <c r="AW423" s="135" t="n"/>
      <c r="AX423" s="135" t="n"/>
      <c r="AY423" s="135" t="n"/>
      <c r="AZ423" s="135" t="n"/>
      <c r="BA423" s="135" t="n"/>
      <c r="BB423" s="135" t="n"/>
      <c r="BC423" s="135" t="n"/>
      <c r="BD423" s="135" t="n"/>
      <c r="BE423" s="135" t="n"/>
      <c r="BF423" s="135" t="n"/>
      <c r="BG423" s="135" t="n"/>
      <c r="BH423" s="135" t="n"/>
      <c r="BI423" s="135" t="n"/>
      <c r="BJ423" s="135" t="n"/>
      <c r="BK423" s="135" t="n"/>
      <c r="BL423" s="135" t="n"/>
      <c r="BM423" s="135" t="n"/>
      <c r="BN423" s="135" t="n"/>
      <c r="BO423" s="135" t="n"/>
      <c r="BP423" s="135" t="n"/>
      <c r="BQ423" s="135" t="n"/>
      <c r="BR423" s="135" t="n"/>
      <c r="BS423" s="135" t="n"/>
      <c r="BT423" s="135" t="n"/>
      <c r="BU423" s="135" t="n"/>
      <c r="BV423" s="135" t="n"/>
      <c r="BW423" s="135" t="n"/>
      <c r="BX423" s="135" t="n"/>
      <c r="BY423" s="135" t="n"/>
      <c r="BZ423" s="135" t="n"/>
      <c r="CA423" s="135" t="n"/>
      <c r="CB423" s="135" t="n"/>
      <c r="CC423" s="135" t="n"/>
      <c r="CD423" s="135" t="n"/>
      <c r="CE423" s="135" t="n"/>
      <c r="CF423" s="135" t="n"/>
      <c r="CG423" s="135" t="n"/>
      <c r="CH423" s="135" t="n"/>
      <c r="CI423" s="135" t="n"/>
      <c r="CJ423" s="135" t="n"/>
      <c r="CK423" s="135" t="n"/>
      <c r="CL423" s="135" t="n"/>
      <c r="CM423" s="135" t="n"/>
      <c r="CN423" s="135" t="n"/>
      <c r="CO423" s="135" t="n"/>
      <c r="CP423" s="135" t="n"/>
      <c r="CQ423" s="135" t="n"/>
      <c r="CR423" s="135" t="n"/>
      <c r="CU423" s="36" t="n"/>
      <c r="CV423" s="36" t="n"/>
      <c r="CW423" s="36" t="n"/>
      <c r="CX423" s="36" t="n"/>
      <c r="CY423" s="36" t="n"/>
      <c r="CZ423" s="36" t="n"/>
      <c r="DA423" s="36" t="n"/>
      <c r="DB423" s="36" t="n"/>
      <c r="DC423" s="36" t="n"/>
      <c r="DD423" s="36" t="n"/>
      <c r="DE423" s="36" t="n"/>
      <c r="DF423" s="36" t="n"/>
      <c r="DG423" s="36" t="n"/>
      <c r="DH423" s="36" t="n"/>
      <c r="DI423" s="36" t="n"/>
      <c r="DJ423" s="36" t="n"/>
      <c r="DK423" s="36" t="n"/>
      <c r="DL423" s="36" t="n"/>
      <c r="DM423" s="36" t="n"/>
      <c r="DN423" s="36" t="n"/>
      <c r="DO423" s="36" t="n"/>
      <c r="DP423" s="36" t="n"/>
      <c r="DQ423" s="36" t="n"/>
      <c r="DR423" s="36" t="n"/>
      <c r="DS423" s="36" t="n"/>
      <c r="DT423" s="36" t="n"/>
      <c r="DU423" s="36" t="n"/>
      <c r="DV423" s="36" t="n"/>
      <c r="DW423" s="36" t="n"/>
      <c r="DX423" s="36" t="n"/>
      <c r="DY423" s="36" t="n"/>
      <c r="DZ423" s="36" t="n"/>
      <c r="EA423" s="36" t="n"/>
      <c r="EB423" s="36" t="n"/>
      <c r="EC423" s="36" t="n"/>
      <c r="ED423" s="36" t="n"/>
      <c r="EE423" s="36" t="n"/>
      <c r="EF423" s="36" t="n"/>
      <c r="EG423" s="36" t="n"/>
      <c r="EH423" s="36" t="n"/>
      <c r="EI423" s="36" t="n"/>
      <c r="EJ423" s="36" t="n"/>
      <c r="EK423" s="36" t="n"/>
      <c r="EL423" s="36" t="n"/>
      <c r="EM423" s="36" t="n"/>
      <c r="EN423" s="36" t="n"/>
    </row>
    <row r="424">
      <c r="A424" s="36" t="n"/>
      <c r="B424" s="36" t="n"/>
      <c r="C424" s="144" t="n"/>
      <c r="D424" s="144" t="n"/>
      <c r="E424" s="135" t="n"/>
      <c r="F424" s="135" t="n"/>
      <c r="G424" s="135" t="n"/>
      <c r="H424" s="135" t="n"/>
      <c r="I424" s="135" t="n"/>
      <c r="J424" s="135" t="n"/>
      <c r="K424" s="135" t="n"/>
      <c r="L424" s="135" t="n"/>
      <c r="M424" s="135" t="n"/>
      <c r="N424" s="135" t="n"/>
      <c r="O424" s="135" t="n"/>
      <c r="P424" s="135" t="n"/>
      <c r="Q424" s="135" t="n"/>
      <c r="R424" s="135" t="n"/>
      <c r="S424" s="135" t="n"/>
      <c r="T424" s="135" t="n"/>
      <c r="U424" s="135" t="n"/>
      <c r="V424" s="135" t="n"/>
      <c r="W424" s="135" t="n"/>
      <c r="X424" s="135" t="n"/>
      <c r="Y424" s="135" t="n"/>
      <c r="Z424" s="135" t="n"/>
      <c r="AA424" s="135" t="n"/>
      <c r="AB424" s="135" t="n"/>
      <c r="AC424" s="135" t="n"/>
      <c r="AD424" s="135" t="n"/>
      <c r="AE424" s="135" t="n"/>
      <c r="AF424" s="135" t="n"/>
      <c r="AG424" s="135" t="n"/>
      <c r="AH424" s="135" t="n"/>
      <c r="AI424" s="135" t="n"/>
      <c r="AJ424" s="135" t="n"/>
      <c r="AK424" s="135" t="n"/>
      <c r="AL424" s="135" t="n"/>
      <c r="AM424" s="135" t="n"/>
      <c r="AN424" s="135" t="n"/>
      <c r="AO424" s="135" t="n"/>
      <c r="AP424" s="135" t="n"/>
      <c r="AQ424" s="135" t="n"/>
      <c r="AR424" s="135" t="n"/>
      <c r="AS424" s="135" t="n"/>
      <c r="AT424" s="135" t="n"/>
      <c r="AU424" s="135" t="n"/>
      <c r="AV424" s="135" t="n"/>
      <c r="AW424" s="135" t="n"/>
      <c r="AX424" s="135" t="n"/>
      <c r="AY424" s="135" t="n"/>
      <c r="AZ424" s="135" t="n"/>
      <c r="BA424" s="135" t="n"/>
      <c r="BB424" s="135" t="n"/>
      <c r="BC424" s="135" t="n"/>
      <c r="BD424" s="135" t="n"/>
      <c r="BE424" s="135" t="n"/>
      <c r="BF424" s="135" t="n"/>
      <c r="BG424" s="135" t="n"/>
      <c r="BH424" s="135" t="n"/>
      <c r="BI424" s="135" t="n"/>
      <c r="BJ424" s="135" t="n"/>
      <c r="BK424" s="135" t="n"/>
      <c r="BL424" s="135" t="n"/>
      <c r="BM424" s="135" t="n"/>
      <c r="BN424" s="135" t="n"/>
      <c r="BO424" s="135" t="n"/>
      <c r="BP424" s="135" t="n"/>
      <c r="BQ424" s="135" t="n"/>
      <c r="BR424" s="135" t="n"/>
      <c r="BS424" s="135" t="n"/>
      <c r="BT424" s="135" t="n"/>
      <c r="BU424" s="135" t="n"/>
      <c r="BV424" s="135" t="n"/>
      <c r="BW424" s="135" t="n"/>
      <c r="BX424" s="135" t="n"/>
      <c r="BY424" s="135" t="n"/>
      <c r="BZ424" s="135" t="n"/>
      <c r="CA424" s="135" t="n"/>
      <c r="CB424" s="135" t="n"/>
      <c r="CC424" s="135" t="n"/>
      <c r="CD424" s="135" t="n"/>
      <c r="CE424" s="135" t="n"/>
      <c r="CF424" s="135" t="n"/>
      <c r="CG424" s="135" t="n"/>
      <c r="CH424" s="135" t="n"/>
      <c r="CI424" s="135" t="n"/>
      <c r="CJ424" s="135" t="n"/>
      <c r="CK424" s="135" t="n"/>
      <c r="CL424" s="135" t="n"/>
      <c r="CM424" s="135" t="n"/>
      <c r="CN424" s="135" t="n"/>
      <c r="CO424" s="135" t="n"/>
      <c r="CP424" s="135" t="n"/>
      <c r="CQ424" s="135" t="n"/>
      <c r="CR424" s="135" t="n"/>
      <c r="CU424" s="36" t="n"/>
      <c r="CV424" s="36" t="n"/>
      <c r="CW424" s="36" t="n"/>
      <c r="CX424" s="36" t="n"/>
      <c r="CY424" s="36" t="n"/>
      <c r="CZ424" s="36" t="n"/>
      <c r="DA424" s="36" t="n"/>
      <c r="DB424" s="36" t="n"/>
      <c r="DC424" s="36" t="n"/>
      <c r="DD424" s="36" t="n"/>
      <c r="DE424" s="36" t="n"/>
      <c r="DF424" s="36" t="n"/>
      <c r="DG424" s="36" t="n"/>
      <c r="DH424" s="36" t="n"/>
      <c r="DI424" s="36" t="n"/>
      <c r="DJ424" s="36" t="n"/>
      <c r="DK424" s="36" t="n"/>
      <c r="DL424" s="36" t="n"/>
      <c r="DM424" s="36" t="n"/>
      <c r="DN424" s="36" t="n"/>
      <c r="DO424" s="36" t="n"/>
      <c r="DP424" s="36" t="n"/>
      <c r="DQ424" s="36" t="n"/>
      <c r="DR424" s="36" t="n"/>
      <c r="DS424" s="36" t="n"/>
      <c r="DT424" s="36" t="n"/>
      <c r="DU424" s="36" t="n"/>
      <c r="DV424" s="36" t="n"/>
      <c r="DW424" s="36" t="n"/>
      <c r="DX424" s="36" t="n"/>
      <c r="DY424" s="36" t="n"/>
      <c r="DZ424" s="36" t="n"/>
      <c r="EA424" s="36" t="n"/>
      <c r="EB424" s="36" t="n"/>
      <c r="EC424" s="36" t="n"/>
      <c r="ED424" s="36" t="n"/>
      <c r="EE424" s="36" t="n"/>
      <c r="EF424" s="36" t="n"/>
      <c r="EG424" s="36" t="n"/>
      <c r="EH424" s="36" t="n"/>
      <c r="EI424" s="36" t="n"/>
      <c r="EJ424" s="36" t="n"/>
      <c r="EK424" s="36" t="n"/>
      <c r="EL424" s="36" t="n"/>
      <c r="EM424" s="36" t="n"/>
      <c r="EN424" s="36" t="n"/>
    </row>
    <row r="425">
      <c r="A425" s="36" t="n"/>
      <c r="B425" s="36" t="n"/>
      <c r="C425" s="144" t="n"/>
      <c r="D425" s="144" t="n"/>
      <c r="E425" s="135" t="n"/>
      <c r="F425" s="135" t="n"/>
      <c r="G425" s="135" t="n"/>
      <c r="H425" s="135" t="n"/>
      <c r="I425" s="135" t="n"/>
      <c r="J425" s="135" t="n"/>
      <c r="K425" s="135" t="n"/>
      <c r="L425" s="135" t="n"/>
      <c r="M425" s="135" t="n"/>
      <c r="N425" s="135" t="n"/>
      <c r="O425" s="135" t="n"/>
      <c r="P425" s="135" t="n"/>
      <c r="Q425" s="135" t="n"/>
      <c r="R425" s="135" t="n"/>
      <c r="S425" s="135" t="n"/>
      <c r="T425" s="135" t="n"/>
      <c r="U425" s="135" t="n"/>
      <c r="V425" s="135" t="n"/>
      <c r="W425" s="135" t="n"/>
      <c r="X425" s="135" t="n"/>
      <c r="Y425" s="135" t="n"/>
      <c r="Z425" s="135" t="n"/>
      <c r="AA425" s="135" t="n"/>
      <c r="AB425" s="135" t="n"/>
      <c r="AC425" s="135" t="n"/>
      <c r="AD425" s="135" t="n"/>
      <c r="AE425" s="135" t="n"/>
      <c r="AF425" s="135" t="n"/>
      <c r="AG425" s="135" t="n"/>
      <c r="AH425" s="135" t="n"/>
      <c r="AI425" s="135" t="n"/>
      <c r="AJ425" s="135" t="n"/>
      <c r="AK425" s="135" t="n"/>
      <c r="AL425" s="135" t="n"/>
      <c r="AM425" s="135" t="n"/>
      <c r="AN425" s="135" t="n"/>
      <c r="AO425" s="135" t="n"/>
      <c r="AP425" s="135" t="n"/>
      <c r="AQ425" s="135" t="n"/>
      <c r="AR425" s="135" t="n"/>
      <c r="AS425" s="135" t="n"/>
      <c r="AT425" s="135" t="n"/>
      <c r="AU425" s="135" t="n"/>
      <c r="AV425" s="135" t="n"/>
      <c r="AW425" s="135" t="n"/>
      <c r="AX425" s="135" t="n"/>
      <c r="AY425" s="135" t="n"/>
      <c r="AZ425" s="135" t="n"/>
      <c r="BA425" s="135" t="n"/>
      <c r="BB425" s="135" t="n"/>
      <c r="BC425" s="135" t="n"/>
      <c r="BD425" s="135" t="n"/>
      <c r="BE425" s="135" t="n"/>
      <c r="BF425" s="135" t="n"/>
      <c r="BG425" s="135" t="n"/>
      <c r="BH425" s="135" t="n"/>
      <c r="BI425" s="135" t="n"/>
      <c r="BJ425" s="135" t="n"/>
      <c r="BK425" s="135" t="n"/>
      <c r="BL425" s="135" t="n"/>
      <c r="BM425" s="135" t="n"/>
      <c r="BN425" s="135" t="n"/>
      <c r="BO425" s="135" t="n"/>
      <c r="BP425" s="135" t="n"/>
      <c r="BQ425" s="135" t="n"/>
      <c r="BR425" s="135" t="n"/>
      <c r="BS425" s="135" t="n"/>
      <c r="BT425" s="135" t="n"/>
      <c r="BU425" s="135" t="n"/>
      <c r="BV425" s="135" t="n"/>
      <c r="BW425" s="135" t="n"/>
      <c r="BX425" s="135" t="n"/>
      <c r="BY425" s="135" t="n"/>
      <c r="BZ425" s="135" t="n"/>
      <c r="CA425" s="135" t="n"/>
      <c r="CB425" s="135" t="n"/>
      <c r="CC425" s="135" t="n"/>
      <c r="CD425" s="135" t="n"/>
      <c r="CE425" s="135" t="n"/>
      <c r="CF425" s="135" t="n"/>
      <c r="CG425" s="135" t="n"/>
      <c r="CH425" s="135" t="n"/>
      <c r="CI425" s="135" t="n"/>
      <c r="CJ425" s="135" t="n"/>
      <c r="CK425" s="135" t="n"/>
      <c r="CL425" s="135" t="n"/>
      <c r="CM425" s="135" t="n"/>
      <c r="CN425" s="135" t="n"/>
      <c r="CO425" s="135" t="n"/>
      <c r="CP425" s="135" t="n"/>
      <c r="CQ425" s="135" t="n"/>
      <c r="CR425" s="135" t="n"/>
      <c r="CU425" s="36" t="n"/>
      <c r="CV425" s="36" t="n"/>
      <c r="CW425" s="36" t="n"/>
      <c r="CX425" s="36" t="n"/>
      <c r="CY425" s="36" t="n"/>
      <c r="CZ425" s="36" t="n"/>
      <c r="DA425" s="36" t="n"/>
      <c r="DB425" s="36" t="n"/>
      <c r="DC425" s="36" t="n"/>
      <c r="DD425" s="36" t="n"/>
      <c r="DE425" s="36" t="n"/>
      <c r="DF425" s="36" t="n"/>
      <c r="DG425" s="36" t="n"/>
      <c r="DH425" s="36" t="n"/>
      <c r="DI425" s="36" t="n"/>
      <c r="DJ425" s="36" t="n"/>
      <c r="DK425" s="36" t="n"/>
      <c r="DL425" s="36" t="n"/>
      <c r="DM425" s="36" t="n"/>
      <c r="DN425" s="36" t="n"/>
      <c r="DO425" s="36" t="n"/>
      <c r="DP425" s="36" t="n"/>
      <c r="DQ425" s="36" t="n"/>
      <c r="DR425" s="36" t="n"/>
      <c r="DS425" s="36" t="n"/>
      <c r="DT425" s="36" t="n"/>
      <c r="DU425" s="36" t="n"/>
      <c r="DV425" s="36" t="n"/>
      <c r="DW425" s="36" t="n"/>
      <c r="DX425" s="36" t="n"/>
      <c r="DY425" s="36" t="n"/>
      <c r="DZ425" s="36" t="n"/>
      <c r="EA425" s="36" t="n"/>
      <c r="EB425" s="36" t="n"/>
      <c r="EC425" s="36" t="n"/>
      <c r="ED425" s="36" t="n"/>
      <c r="EE425" s="36" t="n"/>
      <c r="EF425" s="36" t="n"/>
      <c r="EG425" s="36" t="n"/>
      <c r="EH425" s="36" t="n"/>
      <c r="EI425" s="36" t="n"/>
      <c r="EJ425" s="36" t="n"/>
      <c r="EK425" s="36" t="n"/>
      <c r="EL425" s="36" t="n"/>
      <c r="EM425" s="36" t="n"/>
      <c r="EN425" s="36" t="n"/>
    </row>
    <row r="426">
      <c r="A426" s="36" t="n"/>
      <c r="B426" s="36" t="n"/>
      <c r="C426" s="144" t="n"/>
      <c r="D426" s="144" t="n"/>
      <c r="E426" s="135" t="n"/>
      <c r="F426" s="135" t="n"/>
      <c r="G426" s="135" t="n"/>
      <c r="H426" s="135" t="n"/>
      <c r="I426" s="135" t="n"/>
      <c r="J426" s="135" t="n"/>
      <c r="K426" s="135" t="n"/>
      <c r="L426" s="135" t="n"/>
      <c r="M426" s="135" t="n"/>
      <c r="N426" s="135" t="n"/>
      <c r="O426" s="135" t="n"/>
      <c r="P426" s="135" t="n"/>
      <c r="Q426" s="135" t="n"/>
      <c r="R426" s="135" t="n"/>
      <c r="S426" s="135" t="n"/>
      <c r="T426" s="135" t="n"/>
      <c r="U426" s="135" t="n"/>
      <c r="V426" s="135" t="n"/>
      <c r="W426" s="135" t="n"/>
      <c r="X426" s="135" t="n"/>
      <c r="Y426" s="135" t="n"/>
      <c r="Z426" s="135" t="n"/>
      <c r="AA426" s="135" t="n"/>
      <c r="AB426" s="135" t="n"/>
      <c r="AC426" s="135" t="n"/>
      <c r="AD426" s="135" t="n"/>
      <c r="AE426" s="135" t="n"/>
      <c r="AF426" s="135" t="n"/>
      <c r="AG426" s="135" t="n"/>
      <c r="AH426" s="135" t="n"/>
      <c r="AI426" s="135" t="n"/>
      <c r="AJ426" s="135" t="n"/>
      <c r="AK426" s="135" t="n"/>
      <c r="AL426" s="135" t="n"/>
      <c r="AM426" s="135" t="n"/>
      <c r="AN426" s="135" t="n"/>
      <c r="AO426" s="135" t="n"/>
      <c r="AP426" s="135" t="n"/>
      <c r="AQ426" s="135" t="n"/>
      <c r="AR426" s="135" t="n"/>
      <c r="AS426" s="135" t="n"/>
      <c r="AT426" s="135" t="n"/>
      <c r="AU426" s="135" t="n"/>
      <c r="AV426" s="135" t="n"/>
      <c r="AW426" s="135" t="n"/>
      <c r="AX426" s="135" t="n"/>
      <c r="AY426" s="135" t="n"/>
      <c r="AZ426" s="135" t="n"/>
      <c r="BA426" s="135" t="n"/>
      <c r="BB426" s="135" t="n"/>
      <c r="BC426" s="135" t="n"/>
      <c r="BD426" s="135" t="n"/>
      <c r="BE426" s="135" t="n"/>
      <c r="BF426" s="135" t="n"/>
      <c r="BG426" s="135" t="n"/>
      <c r="BH426" s="135" t="n"/>
      <c r="BI426" s="135" t="n"/>
      <c r="BJ426" s="135" t="n"/>
      <c r="BK426" s="135" t="n"/>
      <c r="BL426" s="135" t="n"/>
      <c r="BM426" s="135" t="n"/>
      <c r="BN426" s="135" t="n"/>
      <c r="BO426" s="135" t="n"/>
      <c r="BP426" s="135" t="n"/>
      <c r="BQ426" s="135" t="n"/>
      <c r="BR426" s="135" t="n"/>
      <c r="BS426" s="135" t="n"/>
      <c r="BT426" s="135" t="n"/>
      <c r="BU426" s="135" t="n"/>
      <c r="BV426" s="135" t="n"/>
      <c r="BW426" s="135" t="n"/>
      <c r="BX426" s="135" t="n"/>
      <c r="BY426" s="135" t="n"/>
      <c r="BZ426" s="135" t="n"/>
      <c r="CA426" s="135" t="n"/>
      <c r="CB426" s="135" t="n"/>
      <c r="CC426" s="135" t="n"/>
      <c r="CD426" s="135" t="n"/>
      <c r="CE426" s="135" t="n"/>
      <c r="CF426" s="135" t="n"/>
      <c r="CG426" s="135" t="n"/>
      <c r="CH426" s="135" t="n"/>
      <c r="CI426" s="135" t="n"/>
      <c r="CJ426" s="135" t="n"/>
      <c r="CK426" s="135" t="n"/>
      <c r="CL426" s="135" t="n"/>
      <c r="CM426" s="135" t="n"/>
      <c r="CN426" s="135" t="n"/>
      <c r="CO426" s="135" t="n"/>
      <c r="CP426" s="135" t="n"/>
      <c r="CQ426" s="135" t="n"/>
      <c r="CR426" s="135" t="n"/>
      <c r="CU426" s="36" t="n"/>
      <c r="CV426" s="36" t="n"/>
      <c r="CW426" s="36" t="n"/>
      <c r="CX426" s="36" t="n"/>
      <c r="CY426" s="36" t="n"/>
      <c r="CZ426" s="36" t="n"/>
      <c r="DA426" s="36" t="n"/>
      <c r="DB426" s="36" t="n"/>
      <c r="DC426" s="36" t="n"/>
      <c r="DD426" s="36" t="n"/>
      <c r="DE426" s="36" t="n"/>
      <c r="DF426" s="36" t="n"/>
      <c r="DG426" s="36" t="n"/>
      <c r="DH426" s="36" t="n"/>
      <c r="DI426" s="36" t="n"/>
      <c r="DJ426" s="36" t="n"/>
      <c r="DK426" s="36" t="n"/>
      <c r="DL426" s="36" t="n"/>
      <c r="DM426" s="36" t="n"/>
      <c r="DN426" s="36" t="n"/>
      <c r="DO426" s="36" t="n"/>
      <c r="DP426" s="36" t="n"/>
      <c r="DQ426" s="36" t="n"/>
      <c r="DR426" s="36" t="n"/>
      <c r="DS426" s="36" t="n"/>
      <c r="DT426" s="36" t="n"/>
      <c r="DU426" s="36" t="n"/>
      <c r="DV426" s="36" t="n"/>
      <c r="DW426" s="36" t="n"/>
      <c r="DX426" s="36" t="n"/>
      <c r="DY426" s="36" t="n"/>
      <c r="DZ426" s="36" t="n"/>
      <c r="EA426" s="36" t="n"/>
      <c r="EB426" s="36" t="n"/>
      <c r="EC426" s="36" t="n"/>
      <c r="ED426" s="36" t="n"/>
      <c r="EE426" s="36" t="n"/>
      <c r="EF426" s="36" t="n"/>
      <c r="EG426" s="36" t="n"/>
      <c r="EH426" s="36" t="n"/>
      <c r="EI426" s="36" t="n"/>
      <c r="EJ426" s="36" t="n"/>
      <c r="EK426" s="36" t="n"/>
      <c r="EL426" s="36" t="n"/>
      <c r="EM426" s="36" t="n"/>
      <c r="EN426" s="36" t="n"/>
    </row>
    <row r="427">
      <c r="A427" s="36" t="n"/>
      <c r="B427" s="36" t="n"/>
      <c r="C427" s="144" t="n"/>
      <c r="D427" s="144" t="n"/>
      <c r="E427" s="135" t="n"/>
      <c r="F427" s="135" t="n"/>
      <c r="G427" s="135" t="n"/>
      <c r="H427" s="135" t="n"/>
      <c r="I427" s="135" t="n"/>
      <c r="J427" s="135" t="n"/>
      <c r="K427" s="135" t="n"/>
      <c r="L427" s="135" t="n"/>
      <c r="M427" s="135" t="n"/>
      <c r="N427" s="135" t="n"/>
      <c r="O427" s="135" t="n"/>
      <c r="P427" s="135" t="n"/>
      <c r="Q427" s="135" t="n"/>
      <c r="R427" s="135" t="n"/>
      <c r="S427" s="135" t="n"/>
      <c r="T427" s="135" t="n"/>
      <c r="U427" s="135" t="n"/>
      <c r="V427" s="135" t="n"/>
      <c r="W427" s="135" t="n"/>
      <c r="X427" s="135" t="n"/>
      <c r="Y427" s="135" t="n"/>
      <c r="Z427" s="135" t="n"/>
      <c r="AA427" s="135" t="n"/>
      <c r="AB427" s="135" t="n"/>
      <c r="AC427" s="135" t="n"/>
      <c r="AD427" s="135" t="n"/>
      <c r="AE427" s="135" t="n"/>
      <c r="AF427" s="135" t="n"/>
      <c r="AG427" s="135" t="n"/>
      <c r="AH427" s="135" t="n"/>
      <c r="AI427" s="135" t="n"/>
      <c r="AJ427" s="135" t="n"/>
      <c r="AK427" s="135" t="n"/>
      <c r="AL427" s="135" t="n"/>
      <c r="AM427" s="135" t="n"/>
      <c r="AN427" s="135" t="n"/>
      <c r="AO427" s="135" t="n"/>
      <c r="AP427" s="135" t="n"/>
      <c r="AQ427" s="135" t="n"/>
      <c r="AR427" s="135" t="n"/>
      <c r="AS427" s="135" t="n"/>
      <c r="AT427" s="135" t="n"/>
      <c r="AU427" s="135" t="n"/>
      <c r="AV427" s="135" t="n"/>
      <c r="AW427" s="135" t="n"/>
      <c r="AX427" s="135" t="n"/>
      <c r="AY427" s="135" t="n"/>
      <c r="AZ427" s="135" t="n"/>
      <c r="BA427" s="135" t="n"/>
      <c r="BB427" s="135" t="n"/>
      <c r="BC427" s="135" t="n"/>
      <c r="BD427" s="135" t="n"/>
      <c r="BE427" s="135" t="n"/>
      <c r="BF427" s="135" t="n"/>
      <c r="BG427" s="135" t="n"/>
      <c r="BH427" s="135" t="n"/>
      <c r="BI427" s="135" t="n"/>
      <c r="BJ427" s="135" t="n"/>
      <c r="BK427" s="135" t="n"/>
      <c r="BL427" s="135" t="n"/>
      <c r="BM427" s="135" t="n"/>
      <c r="BN427" s="135" t="n"/>
      <c r="BO427" s="135" t="n"/>
      <c r="BP427" s="135" t="n"/>
      <c r="BQ427" s="135" t="n"/>
      <c r="BR427" s="135" t="n"/>
      <c r="BS427" s="135" t="n"/>
      <c r="BT427" s="135" t="n"/>
      <c r="BU427" s="135" t="n"/>
      <c r="BV427" s="135" t="n"/>
      <c r="BW427" s="135" t="n"/>
      <c r="BX427" s="135" t="n"/>
      <c r="BY427" s="135" t="n"/>
      <c r="BZ427" s="135" t="n"/>
      <c r="CA427" s="135" t="n"/>
      <c r="CB427" s="135" t="n"/>
      <c r="CC427" s="135" t="n"/>
      <c r="CD427" s="135" t="n"/>
      <c r="CE427" s="135" t="n"/>
      <c r="CF427" s="135" t="n"/>
      <c r="CG427" s="135" t="n"/>
      <c r="CH427" s="135" t="n"/>
      <c r="CI427" s="135" t="n"/>
      <c r="CJ427" s="135" t="n"/>
      <c r="CK427" s="135" t="n"/>
      <c r="CL427" s="135" t="n"/>
      <c r="CM427" s="135" t="n"/>
      <c r="CN427" s="135" t="n"/>
      <c r="CO427" s="135" t="n"/>
      <c r="CP427" s="135" t="n"/>
      <c r="CQ427" s="135" t="n"/>
      <c r="CR427" s="135" t="n"/>
      <c r="CU427" s="36" t="n"/>
      <c r="CV427" s="36" t="n"/>
      <c r="CW427" s="36" t="n"/>
      <c r="CX427" s="36" t="n"/>
      <c r="CY427" s="36" t="n"/>
      <c r="CZ427" s="36" t="n"/>
      <c r="DA427" s="36" t="n"/>
      <c r="DB427" s="36" t="n"/>
      <c r="DC427" s="36" t="n"/>
      <c r="DD427" s="36" t="n"/>
      <c r="DE427" s="36" t="n"/>
      <c r="DF427" s="36" t="n"/>
      <c r="DG427" s="36" t="n"/>
      <c r="DH427" s="36" t="n"/>
      <c r="DI427" s="36" t="n"/>
      <c r="DJ427" s="36" t="n"/>
      <c r="DK427" s="36" t="n"/>
      <c r="DL427" s="36" t="n"/>
      <c r="DM427" s="36" t="n"/>
      <c r="DN427" s="36" t="n"/>
      <c r="DO427" s="36" t="n"/>
      <c r="DP427" s="36" t="n"/>
      <c r="DQ427" s="36" t="n"/>
      <c r="DR427" s="36" t="n"/>
      <c r="DS427" s="36" t="n"/>
      <c r="DT427" s="36" t="n"/>
      <c r="DU427" s="36" t="n"/>
      <c r="DV427" s="36" t="n"/>
      <c r="DW427" s="36" t="n"/>
      <c r="DX427" s="36" t="n"/>
      <c r="DY427" s="36" t="n"/>
      <c r="DZ427" s="36" t="n"/>
      <c r="EA427" s="36" t="n"/>
      <c r="EB427" s="36" t="n"/>
      <c r="EC427" s="36" t="n"/>
      <c r="ED427" s="36" t="n"/>
      <c r="EE427" s="36" t="n"/>
      <c r="EF427" s="36" t="n"/>
      <c r="EG427" s="36" t="n"/>
      <c r="EH427" s="36" t="n"/>
      <c r="EI427" s="36" t="n"/>
      <c r="EJ427" s="36" t="n"/>
      <c r="EK427" s="36" t="n"/>
      <c r="EL427" s="36" t="n"/>
      <c r="EM427" s="36" t="n"/>
      <c r="EN427" s="36" t="n"/>
    </row>
    <row r="428">
      <c r="A428" s="36" t="n"/>
      <c r="B428" s="36" t="n"/>
      <c r="C428" s="144" t="n"/>
      <c r="D428" s="144" t="n"/>
      <c r="E428" s="135" t="n"/>
      <c r="F428" s="135" t="n"/>
      <c r="G428" s="135" t="n"/>
      <c r="H428" s="135" t="n"/>
      <c r="I428" s="135" t="n"/>
      <c r="J428" s="135" t="n"/>
      <c r="K428" s="135" t="n"/>
      <c r="L428" s="135" t="n"/>
      <c r="M428" s="135" t="n"/>
      <c r="N428" s="135" t="n"/>
      <c r="O428" s="135" t="n"/>
      <c r="P428" s="135" t="n"/>
      <c r="Q428" s="135" t="n"/>
      <c r="R428" s="135" t="n"/>
      <c r="S428" s="135" t="n"/>
      <c r="T428" s="135" t="n"/>
      <c r="U428" s="135" t="n"/>
      <c r="V428" s="135" t="n"/>
      <c r="W428" s="135" t="n"/>
      <c r="X428" s="135" t="n"/>
      <c r="Y428" s="135" t="n"/>
      <c r="Z428" s="135" t="n"/>
      <c r="AA428" s="135" t="n"/>
      <c r="AB428" s="135" t="n"/>
      <c r="AC428" s="135" t="n"/>
      <c r="AD428" s="135" t="n"/>
      <c r="AE428" s="135" t="n"/>
      <c r="AF428" s="135" t="n"/>
      <c r="AG428" s="135" t="n"/>
      <c r="AH428" s="135" t="n"/>
      <c r="AI428" s="135" t="n"/>
      <c r="AJ428" s="135" t="n"/>
      <c r="AK428" s="135" t="n"/>
      <c r="AL428" s="135" t="n"/>
      <c r="AM428" s="135" t="n"/>
      <c r="AN428" s="135" t="n"/>
      <c r="AO428" s="135" t="n"/>
      <c r="AP428" s="135" t="n"/>
      <c r="AQ428" s="135" t="n"/>
      <c r="AR428" s="135" t="n"/>
      <c r="AS428" s="135" t="n"/>
      <c r="AT428" s="135" t="n"/>
      <c r="AU428" s="135" t="n"/>
      <c r="AV428" s="135" t="n"/>
      <c r="AW428" s="135" t="n"/>
      <c r="AX428" s="135" t="n"/>
      <c r="AY428" s="135" t="n"/>
      <c r="AZ428" s="135" t="n"/>
      <c r="BA428" s="135" t="n"/>
      <c r="BB428" s="135" t="n"/>
      <c r="BC428" s="135" t="n"/>
      <c r="BD428" s="135" t="n"/>
      <c r="BE428" s="135" t="n"/>
      <c r="BF428" s="135" t="n"/>
      <c r="BG428" s="135" t="n"/>
      <c r="BH428" s="135" t="n"/>
      <c r="BI428" s="135" t="n"/>
      <c r="BJ428" s="135" t="n"/>
      <c r="BK428" s="135" t="n"/>
      <c r="BL428" s="135" t="n"/>
      <c r="BM428" s="135" t="n"/>
      <c r="BN428" s="135" t="n"/>
      <c r="BO428" s="135" t="n"/>
      <c r="BP428" s="135" t="n"/>
      <c r="BQ428" s="135" t="n"/>
      <c r="BR428" s="135" t="n"/>
      <c r="BS428" s="135" t="n"/>
      <c r="BT428" s="135" t="n"/>
      <c r="BU428" s="135" t="n"/>
      <c r="BV428" s="135" t="n"/>
      <c r="BW428" s="135" t="n"/>
      <c r="BX428" s="135" t="n"/>
      <c r="BY428" s="135" t="n"/>
      <c r="BZ428" s="135" t="n"/>
      <c r="CA428" s="135" t="n"/>
      <c r="CB428" s="135" t="n"/>
      <c r="CC428" s="135" t="n"/>
      <c r="CD428" s="135" t="n"/>
      <c r="CE428" s="135" t="n"/>
      <c r="CF428" s="135" t="n"/>
      <c r="CG428" s="135" t="n"/>
      <c r="CH428" s="135" t="n"/>
      <c r="CI428" s="135" t="n"/>
      <c r="CJ428" s="135" t="n"/>
      <c r="CK428" s="135" t="n"/>
      <c r="CL428" s="135" t="n"/>
      <c r="CM428" s="135" t="n"/>
      <c r="CN428" s="135" t="n"/>
      <c r="CO428" s="135" t="n"/>
      <c r="CP428" s="135" t="n"/>
      <c r="CQ428" s="135" t="n"/>
      <c r="CR428" s="135" t="n"/>
      <c r="CU428" s="36" t="n"/>
      <c r="CV428" s="36" t="n"/>
      <c r="CW428" s="36" t="n"/>
      <c r="CX428" s="36" t="n"/>
      <c r="CY428" s="36" t="n"/>
      <c r="CZ428" s="36" t="n"/>
      <c r="DA428" s="36" t="n"/>
      <c r="DB428" s="36" t="n"/>
      <c r="DC428" s="36" t="n"/>
      <c r="DD428" s="36" t="n"/>
      <c r="DE428" s="36" t="n"/>
      <c r="DF428" s="36" t="n"/>
      <c r="DG428" s="36" t="n"/>
      <c r="DH428" s="36" t="n"/>
      <c r="DI428" s="36" t="n"/>
      <c r="DJ428" s="36" t="n"/>
      <c r="DK428" s="36" t="n"/>
      <c r="DL428" s="36" t="n"/>
      <c r="DM428" s="36" t="n"/>
      <c r="DN428" s="36" t="n"/>
      <c r="DO428" s="36" t="n"/>
      <c r="DP428" s="36" t="n"/>
      <c r="DQ428" s="36" t="n"/>
      <c r="DR428" s="36" t="n"/>
      <c r="DS428" s="36" t="n"/>
      <c r="DT428" s="36" t="n"/>
      <c r="DU428" s="36" t="n"/>
      <c r="DV428" s="36" t="n"/>
      <c r="DW428" s="36" t="n"/>
      <c r="DX428" s="36" t="n"/>
      <c r="DY428" s="36" t="n"/>
      <c r="DZ428" s="36" t="n"/>
      <c r="EA428" s="36" t="n"/>
      <c r="EB428" s="36" t="n"/>
      <c r="EC428" s="36" t="n"/>
      <c r="ED428" s="36" t="n"/>
      <c r="EE428" s="36" t="n"/>
      <c r="EF428" s="36" t="n"/>
      <c r="EG428" s="36" t="n"/>
      <c r="EH428" s="36" t="n"/>
      <c r="EI428" s="36" t="n"/>
      <c r="EJ428" s="36" t="n"/>
      <c r="EK428" s="36" t="n"/>
      <c r="EL428" s="36" t="n"/>
      <c r="EM428" s="36" t="n"/>
      <c r="EN428" s="36" t="n"/>
    </row>
    <row r="429">
      <c r="A429" s="36" t="n"/>
      <c r="B429" s="36" t="n"/>
      <c r="C429" s="144" t="n"/>
      <c r="D429" s="144" t="n"/>
      <c r="E429" s="135" t="n"/>
      <c r="F429" s="135" t="n"/>
      <c r="G429" s="135" t="n"/>
      <c r="H429" s="135" t="n"/>
      <c r="I429" s="135" t="n"/>
      <c r="J429" s="135" t="n"/>
      <c r="K429" s="135" t="n"/>
      <c r="L429" s="135" t="n"/>
      <c r="M429" s="135" t="n"/>
      <c r="N429" s="135" t="n"/>
      <c r="O429" s="135" t="n"/>
      <c r="P429" s="135" t="n"/>
      <c r="Q429" s="135" t="n"/>
      <c r="R429" s="135" t="n"/>
      <c r="S429" s="135" t="n"/>
      <c r="T429" s="135" t="n"/>
      <c r="U429" s="135" t="n"/>
      <c r="V429" s="135" t="n"/>
      <c r="W429" s="135" t="n"/>
      <c r="X429" s="135" t="n"/>
      <c r="Y429" s="135" t="n"/>
      <c r="Z429" s="135" t="n"/>
      <c r="AA429" s="135" t="n"/>
      <c r="AB429" s="135" t="n"/>
      <c r="AC429" s="135" t="n"/>
      <c r="AD429" s="135" t="n"/>
      <c r="AE429" s="135" t="n"/>
      <c r="AF429" s="135" t="n"/>
      <c r="AG429" s="135" t="n"/>
      <c r="AH429" s="135" t="n"/>
      <c r="AI429" s="135" t="n"/>
      <c r="AJ429" s="135" t="n"/>
      <c r="AK429" s="135" t="n"/>
      <c r="AL429" s="135" t="n"/>
      <c r="AM429" s="135" t="n"/>
      <c r="AN429" s="135" t="n"/>
      <c r="AO429" s="135" t="n"/>
      <c r="AP429" s="135" t="n"/>
      <c r="AQ429" s="135" t="n"/>
      <c r="AR429" s="135" t="n"/>
      <c r="AS429" s="135" t="n"/>
      <c r="AT429" s="135" t="n"/>
      <c r="AU429" s="135" t="n"/>
      <c r="AV429" s="135" t="n"/>
      <c r="AW429" s="135" t="n"/>
      <c r="AX429" s="135" t="n"/>
      <c r="AY429" s="135" t="n"/>
      <c r="AZ429" s="135" t="n"/>
      <c r="BA429" s="135" t="n"/>
      <c r="BB429" s="135" t="n"/>
      <c r="BC429" s="135" t="n"/>
      <c r="BD429" s="135" t="n"/>
      <c r="BE429" s="135" t="n"/>
      <c r="BF429" s="135" t="n"/>
      <c r="BG429" s="135" t="n"/>
      <c r="BH429" s="135" t="n"/>
      <c r="BI429" s="135" t="n"/>
      <c r="BJ429" s="135" t="n"/>
      <c r="BK429" s="135" t="n"/>
      <c r="BL429" s="135" t="n"/>
      <c r="BM429" s="135" t="n"/>
      <c r="BN429" s="135" t="n"/>
      <c r="BO429" s="135" t="n"/>
      <c r="BP429" s="135" t="n"/>
      <c r="BQ429" s="135" t="n"/>
      <c r="BR429" s="135" t="n"/>
      <c r="BS429" s="135" t="n"/>
      <c r="BT429" s="135" t="n"/>
      <c r="BU429" s="135" t="n"/>
      <c r="BV429" s="135" t="n"/>
      <c r="BW429" s="135" t="n"/>
      <c r="BX429" s="135" t="n"/>
      <c r="BY429" s="135" t="n"/>
      <c r="BZ429" s="135" t="n"/>
      <c r="CA429" s="135" t="n"/>
      <c r="CB429" s="135" t="n"/>
      <c r="CC429" s="135" t="n"/>
      <c r="CD429" s="135" t="n"/>
      <c r="CE429" s="135" t="n"/>
      <c r="CF429" s="135" t="n"/>
      <c r="CG429" s="135" t="n"/>
      <c r="CH429" s="135" t="n"/>
      <c r="CI429" s="135" t="n"/>
      <c r="CJ429" s="135" t="n"/>
      <c r="CK429" s="135" t="n"/>
      <c r="CL429" s="135" t="n"/>
      <c r="CM429" s="135" t="n"/>
      <c r="CN429" s="135" t="n"/>
      <c r="CO429" s="135" t="n"/>
      <c r="CP429" s="135" t="n"/>
      <c r="CQ429" s="135" t="n"/>
      <c r="CR429" s="135" t="n"/>
      <c r="CU429" s="36" t="n"/>
      <c r="CV429" s="36" t="n"/>
      <c r="CW429" s="36" t="n"/>
      <c r="CX429" s="36" t="n"/>
      <c r="CY429" s="36" t="n"/>
      <c r="CZ429" s="36" t="n"/>
      <c r="DA429" s="36" t="n"/>
      <c r="DB429" s="36" t="n"/>
      <c r="DC429" s="36" t="n"/>
      <c r="DD429" s="36" t="n"/>
      <c r="DE429" s="36" t="n"/>
      <c r="DF429" s="36" t="n"/>
      <c r="DG429" s="36" t="n"/>
      <c r="DH429" s="36" t="n"/>
      <c r="DI429" s="36" t="n"/>
      <c r="DJ429" s="36" t="n"/>
      <c r="DK429" s="36" t="n"/>
      <c r="DL429" s="36" t="n"/>
      <c r="DM429" s="36" t="n"/>
      <c r="DN429" s="36" t="n"/>
      <c r="DO429" s="36" t="n"/>
      <c r="DP429" s="36" t="n"/>
      <c r="DQ429" s="36" t="n"/>
      <c r="DR429" s="36" t="n"/>
      <c r="DS429" s="36" t="n"/>
      <c r="DT429" s="36" t="n"/>
      <c r="DU429" s="36" t="n"/>
      <c r="DV429" s="36" t="n"/>
      <c r="DW429" s="36" t="n"/>
      <c r="DX429" s="36" t="n"/>
      <c r="DY429" s="36" t="n"/>
      <c r="DZ429" s="36" t="n"/>
      <c r="EA429" s="36" t="n"/>
      <c r="EB429" s="36" t="n"/>
      <c r="EC429" s="36" t="n"/>
      <c r="ED429" s="36" t="n"/>
      <c r="EE429" s="36" t="n"/>
      <c r="EF429" s="36" t="n"/>
      <c r="EG429" s="36" t="n"/>
      <c r="EH429" s="36" t="n"/>
      <c r="EI429" s="36" t="n"/>
      <c r="EJ429" s="36" t="n"/>
      <c r="EK429" s="36" t="n"/>
      <c r="EL429" s="36" t="n"/>
      <c r="EM429" s="36" t="n"/>
      <c r="EN429" s="36" t="n"/>
    </row>
    <row r="430">
      <c r="A430" s="36" t="n"/>
      <c r="B430" s="36" t="n"/>
      <c r="C430" s="144" t="n"/>
      <c r="D430" s="144" t="n"/>
      <c r="E430" s="135" t="n"/>
      <c r="F430" s="135" t="n"/>
      <c r="G430" s="135" t="n"/>
      <c r="H430" s="135" t="n"/>
      <c r="I430" s="135" t="n"/>
      <c r="J430" s="135" t="n"/>
      <c r="K430" s="135" t="n"/>
      <c r="L430" s="135" t="n"/>
      <c r="M430" s="135" t="n"/>
      <c r="N430" s="135" t="n"/>
      <c r="O430" s="135" t="n"/>
      <c r="P430" s="135" t="n"/>
      <c r="Q430" s="135" t="n"/>
      <c r="R430" s="135" t="n"/>
      <c r="S430" s="135" t="n"/>
      <c r="T430" s="135" t="n"/>
      <c r="U430" s="135" t="n"/>
      <c r="V430" s="135" t="n"/>
      <c r="W430" s="135" t="n"/>
      <c r="X430" s="135" t="n"/>
      <c r="Y430" s="135" t="n"/>
      <c r="Z430" s="135" t="n"/>
      <c r="AA430" s="135" t="n"/>
      <c r="AB430" s="135" t="n"/>
      <c r="AC430" s="135" t="n"/>
      <c r="AD430" s="135" t="n"/>
      <c r="AE430" s="135" t="n"/>
      <c r="AF430" s="135" t="n"/>
      <c r="AG430" s="135" t="n"/>
      <c r="AH430" s="135" t="n"/>
      <c r="AI430" s="135" t="n"/>
      <c r="AJ430" s="135" t="n"/>
      <c r="AK430" s="135" t="n"/>
      <c r="AL430" s="135" t="n"/>
      <c r="AM430" s="135" t="n"/>
      <c r="AN430" s="135" t="n"/>
      <c r="AO430" s="135" t="n"/>
      <c r="AP430" s="135" t="n"/>
      <c r="AQ430" s="135" t="n"/>
      <c r="AR430" s="135" t="n"/>
      <c r="AS430" s="135" t="n"/>
      <c r="AT430" s="135" t="n"/>
      <c r="AU430" s="135" t="n"/>
      <c r="AV430" s="135" t="n"/>
      <c r="AW430" s="135" t="n"/>
      <c r="AX430" s="135" t="n"/>
      <c r="AY430" s="135" t="n"/>
      <c r="AZ430" s="135" t="n"/>
      <c r="BA430" s="135" t="n"/>
      <c r="BB430" s="135" t="n"/>
      <c r="BC430" s="135" t="n"/>
      <c r="BD430" s="135" t="n"/>
      <c r="BE430" s="135" t="n"/>
      <c r="BF430" s="135" t="n"/>
      <c r="BG430" s="135" t="n"/>
      <c r="BH430" s="135" t="n"/>
      <c r="BI430" s="135" t="n"/>
      <c r="BJ430" s="135" t="n"/>
      <c r="BK430" s="135" t="n"/>
      <c r="BL430" s="135" t="n"/>
      <c r="BM430" s="135" t="n"/>
      <c r="BN430" s="135" t="n"/>
      <c r="BO430" s="135" t="n"/>
      <c r="BP430" s="135" t="n"/>
      <c r="BQ430" s="135" t="n"/>
      <c r="BR430" s="135" t="n"/>
      <c r="BS430" s="135" t="n"/>
      <c r="BT430" s="135" t="n"/>
      <c r="BU430" s="135" t="n"/>
      <c r="BV430" s="135" t="n"/>
      <c r="BW430" s="135" t="n"/>
      <c r="BX430" s="135" t="n"/>
      <c r="BY430" s="135" t="n"/>
      <c r="BZ430" s="135" t="n"/>
      <c r="CA430" s="135" t="n"/>
      <c r="CB430" s="135" t="n"/>
      <c r="CC430" s="135" t="n"/>
      <c r="CD430" s="135" t="n"/>
      <c r="CE430" s="135" t="n"/>
      <c r="CF430" s="135" t="n"/>
      <c r="CG430" s="135" t="n"/>
      <c r="CH430" s="135" t="n"/>
      <c r="CI430" s="135" t="n"/>
      <c r="CJ430" s="135" t="n"/>
      <c r="CK430" s="135" t="n"/>
      <c r="CL430" s="135" t="n"/>
      <c r="CM430" s="135" t="n"/>
      <c r="CN430" s="135" t="n"/>
      <c r="CO430" s="135" t="n"/>
      <c r="CP430" s="135" t="n"/>
      <c r="CQ430" s="135" t="n"/>
      <c r="CR430" s="135" t="n"/>
      <c r="CU430" s="36" t="n"/>
      <c r="CV430" s="36" t="n"/>
      <c r="CW430" s="36" t="n"/>
      <c r="CX430" s="36" t="n"/>
      <c r="CY430" s="36" t="n"/>
      <c r="CZ430" s="36" t="n"/>
      <c r="DA430" s="36" t="n"/>
      <c r="DB430" s="36" t="n"/>
      <c r="DC430" s="36" t="n"/>
      <c r="DD430" s="36" t="n"/>
      <c r="DE430" s="36" t="n"/>
      <c r="DF430" s="36" t="n"/>
      <c r="DG430" s="36" t="n"/>
      <c r="DH430" s="36" t="n"/>
      <c r="DI430" s="36" t="n"/>
      <c r="DJ430" s="36" t="n"/>
      <c r="DK430" s="36" t="n"/>
      <c r="DL430" s="36" t="n"/>
      <c r="DM430" s="36" t="n"/>
      <c r="DN430" s="36" t="n"/>
      <c r="DO430" s="36" t="n"/>
      <c r="DP430" s="36" t="n"/>
      <c r="DQ430" s="36" t="n"/>
      <c r="DR430" s="36" t="n"/>
      <c r="DS430" s="36" t="n"/>
      <c r="DT430" s="36" t="n"/>
      <c r="DU430" s="36" t="n"/>
      <c r="DV430" s="36" t="n"/>
      <c r="DW430" s="36" t="n"/>
      <c r="DX430" s="36" t="n"/>
      <c r="DY430" s="36" t="n"/>
      <c r="DZ430" s="36" t="n"/>
      <c r="EA430" s="36" t="n"/>
      <c r="EB430" s="36" t="n"/>
      <c r="EC430" s="36" t="n"/>
      <c r="ED430" s="36" t="n"/>
      <c r="EE430" s="36" t="n"/>
      <c r="EF430" s="36" t="n"/>
      <c r="EG430" s="36" t="n"/>
      <c r="EH430" s="36" t="n"/>
      <c r="EI430" s="36" t="n"/>
      <c r="EJ430" s="36" t="n"/>
      <c r="EK430" s="36" t="n"/>
      <c r="EL430" s="36" t="n"/>
      <c r="EM430" s="36" t="n"/>
      <c r="EN430" s="36" t="n"/>
    </row>
    <row r="431">
      <c r="A431" s="36" t="n"/>
      <c r="B431" s="36" t="n"/>
      <c r="C431" s="144" t="n"/>
      <c r="D431" s="144" t="n"/>
      <c r="E431" s="135" t="n"/>
      <c r="F431" s="135" t="n"/>
      <c r="G431" s="135" t="n"/>
      <c r="H431" s="135" t="n"/>
      <c r="I431" s="135" t="n"/>
      <c r="J431" s="135" t="n"/>
      <c r="K431" s="135" t="n"/>
      <c r="L431" s="135" t="n"/>
      <c r="M431" s="135" t="n"/>
      <c r="N431" s="135" t="n"/>
      <c r="O431" s="135" t="n"/>
      <c r="P431" s="135" t="n"/>
      <c r="Q431" s="135" t="n"/>
      <c r="R431" s="135" t="n"/>
      <c r="S431" s="135" t="n"/>
      <c r="T431" s="135" t="n"/>
      <c r="U431" s="135" t="n"/>
      <c r="V431" s="135" t="n"/>
      <c r="W431" s="135" t="n"/>
      <c r="X431" s="135" t="n"/>
      <c r="Y431" s="135" t="n"/>
      <c r="Z431" s="135" t="n"/>
      <c r="AA431" s="135" t="n"/>
      <c r="AB431" s="135" t="n"/>
      <c r="AC431" s="135" t="n"/>
      <c r="AD431" s="135" t="n"/>
      <c r="AE431" s="135" t="n"/>
      <c r="AF431" s="135" t="n"/>
      <c r="AG431" s="135" t="n"/>
      <c r="AH431" s="135" t="n"/>
      <c r="AI431" s="135" t="n"/>
      <c r="AJ431" s="135" t="n"/>
      <c r="AK431" s="135" t="n"/>
      <c r="AL431" s="135" t="n"/>
      <c r="AM431" s="135" t="n"/>
      <c r="AN431" s="135" t="n"/>
      <c r="AO431" s="135" t="n"/>
      <c r="AP431" s="135" t="n"/>
      <c r="AQ431" s="135" t="n"/>
      <c r="AR431" s="135" t="n"/>
      <c r="AS431" s="135" t="n"/>
      <c r="AT431" s="135" t="n"/>
      <c r="AU431" s="135" t="n"/>
      <c r="AV431" s="135" t="n"/>
      <c r="AW431" s="135" t="n"/>
      <c r="AX431" s="135" t="n"/>
      <c r="AY431" s="135" t="n"/>
      <c r="AZ431" s="135" t="n"/>
      <c r="BA431" s="135" t="n"/>
      <c r="BB431" s="135" t="n"/>
      <c r="BC431" s="135" t="n"/>
      <c r="BD431" s="135" t="n"/>
      <c r="BE431" s="135" t="n"/>
      <c r="BF431" s="135" t="n"/>
      <c r="BG431" s="135" t="n"/>
      <c r="BH431" s="135" t="n"/>
      <c r="BI431" s="135" t="n"/>
      <c r="BJ431" s="135" t="n"/>
      <c r="BK431" s="135" t="n"/>
      <c r="BL431" s="135" t="n"/>
      <c r="BM431" s="135" t="n"/>
      <c r="BN431" s="135" t="n"/>
      <c r="BO431" s="135" t="n"/>
      <c r="BP431" s="135" t="n"/>
      <c r="BQ431" s="135" t="n"/>
      <c r="BR431" s="135" t="n"/>
      <c r="BS431" s="135" t="n"/>
      <c r="BT431" s="135" t="n"/>
      <c r="BU431" s="135" t="n"/>
      <c r="BV431" s="135" t="n"/>
      <c r="BW431" s="135" t="n"/>
      <c r="BX431" s="135" t="n"/>
      <c r="BY431" s="135" t="n"/>
      <c r="BZ431" s="135" t="n"/>
      <c r="CA431" s="135" t="n"/>
      <c r="CB431" s="135" t="n"/>
      <c r="CC431" s="135" t="n"/>
      <c r="CD431" s="135" t="n"/>
      <c r="CE431" s="135" t="n"/>
      <c r="CF431" s="135" t="n"/>
      <c r="CG431" s="135" t="n"/>
      <c r="CH431" s="135" t="n"/>
      <c r="CI431" s="135" t="n"/>
      <c r="CJ431" s="135" t="n"/>
      <c r="CK431" s="135" t="n"/>
      <c r="CL431" s="135" t="n"/>
      <c r="CM431" s="135" t="n"/>
      <c r="CN431" s="135" t="n"/>
      <c r="CO431" s="135" t="n"/>
      <c r="CP431" s="135" t="n"/>
      <c r="CQ431" s="135" t="n"/>
      <c r="CR431" s="135" t="n"/>
      <c r="CU431" s="36" t="n"/>
      <c r="CV431" s="36" t="n"/>
      <c r="CW431" s="36" t="n"/>
      <c r="CX431" s="36" t="n"/>
      <c r="CY431" s="36" t="n"/>
      <c r="CZ431" s="36" t="n"/>
      <c r="DA431" s="36" t="n"/>
      <c r="DB431" s="36" t="n"/>
      <c r="DC431" s="36" t="n"/>
      <c r="DD431" s="36" t="n"/>
      <c r="DE431" s="36" t="n"/>
      <c r="DF431" s="36" t="n"/>
      <c r="DG431" s="36" t="n"/>
      <c r="DH431" s="36" t="n"/>
      <c r="DI431" s="36" t="n"/>
      <c r="DJ431" s="36" t="n"/>
      <c r="DK431" s="36" t="n"/>
      <c r="DL431" s="36" t="n"/>
      <c r="DM431" s="36" t="n"/>
      <c r="DN431" s="36" t="n"/>
      <c r="DO431" s="36" t="n"/>
      <c r="DP431" s="36" t="n"/>
      <c r="DQ431" s="36" t="n"/>
      <c r="DR431" s="36" t="n"/>
      <c r="DS431" s="36" t="n"/>
      <c r="DT431" s="36" t="n"/>
      <c r="DU431" s="36" t="n"/>
      <c r="DV431" s="36" t="n"/>
      <c r="DW431" s="36" t="n"/>
      <c r="DX431" s="36" t="n"/>
      <c r="DY431" s="36" t="n"/>
      <c r="DZ431" s="36" t="n"/>
      <c r="EA431" s="36" t="n"/>
      <c r="EB431" s="36" t="n"/>
      <c r="EC431" s="36" t="n"/>
      <c r="ED431" s="36" t="n"/>
      <c r="EE431" s="36" t="n"/>
      <c r="EF431" s="36" t="n"/>
      <c r="EG431" s="36" t="n"/>
      <c r="EH431" s="36" t="n"/>
      <c r="EI431" s="36" t="n"/>
      <c r="EJ431" s="36" t="n"/>
      <c r="EK431" s="36" t="n"/>
      <c r="EL431" s="36" t="n"/>
      <c r="EM431" s="36" t="n"/>
      <c r="EN431" s="36" t="n"/>
    </row>
    <row r="432">
      <c r="A432" s="36" t="n"/>
      <c r="B432" s="36" t="n"/>
      <c r="C432" s="144" t="n"/>
      <c r="D432" s="144" t="n"/>
      <c r="E432" s="135" t="n"/>
      <c r="F432" s="135" t="n"/>
      <c r="G432" s="135" t="n"/>
      <c r="H432" s="135" t="n"/>
      <c r="I432" s="135" t="n"/>
      <c r="J432" s="135" t="n"/>
      <c r="K432" s="135" t="n"/>
      <c r="L432" s="135" t="n"/>
      <c r="M432" s="135" t="n"/>
      <c r="N432" s="135" t="n"/>
      <c r="O432" s="135" t="n"/>
      <c r="P432" s="135" t="n"/>
      <c r="Q432" s="135" t="n"/>
      <c r="R432" s="135" t="n"/>
      <c r="S432" s="135" t="n"/>
      <c r="T432" s="135" t="n"/>
      <c r="U432" s="135" t="n"/>
      <c r="V432" s="135" t="n"/>
      <c r="W432" s="135" t="n"/>
      <c r="X432" s="135" t="n"/>
      <c r="Y432" s="135" t="n"/>
      <c r="Z432" s="135" t="n"/>
      <c r="AA432" s="135" t="n"/>
      <c r="AB432" s="135" t="n"/>
      <c r="AC432" s="135" t="n"/>
      <c r="AD432" s="135" t="n"/>
      <c r="AE432" s="135" t="n"/>
      <c r="AF432" s="135" t="n"/>
      <c r="AG432" s="135" t="n"/>
      <c r="AH432" s="135" t="n"/>
      <c r="AI432" s="135" t="n"/>
      <c r="AJ432" s="135" t="n"/>
      <c r="AK432" s="135" t="n"/>
      <c r="AL432" s="135" t="n"/>
      <c r="AM432" s="135" t="n"/>
      <c r="AN432" s="135" t="n"/>
      <c r="AO432" s="135" t="n"/>
      <c r="AP432" s="135" t="n"/>
      <c r="AQ432" s="135" t="n"/>
      <c r="AR432" s="135" t="n"/>
      <c r="AS432" s="135" t="n"/>
      <c r="AT432" s="135" t="n"/>
      <c r="AU432" s="135" t="n"/>
      <c r="AV432" s="135" t="n"/>
      <c r="AW432" s="135" t="n"/>
      <c r="AX432" s="135" t="n"/>
      <c r="AY432" s="135" t="n"/>
      <c r="AZ432" s="135" t="n"/>
      <c r="BA432" s="135" t="n"/>
      <c r="BB432" s="135" t="n"/>
      <c r="BC432" s="135" t="n"/>
      <c r="BD432" s="135" t="n"/>
      <c r="BE432" s="135" t="n"/>
      <c r="BF432" s="135" t="n"/>
      <c r="BG432" s="135" t="n"/>
      <c r="BH432" s="135" t="n"/>
      <c r="BI432" s="135" t="n"/>
      <c r="BJ432" s="135" t="n"/>
      <c r="BK432" s="135" t="n"/>
      <c r="BL432" s="135" t="n"/>
      <c r="BM432" s="135" t="n"/>
      <c r="BN432" s="135" t="n"/>
      <c r="BO432" s="135" t="n"/>
      <c r="BP432" s="135" t="n"/>
      <c r="BQ432" s="135" t="n"/>
      <c r="BR432" s="135" t="n"/>
      <c r="BS432" s="135" t="n"/>
      <c r="BT432" s="135" t="n"/>
      <c r="BU432" s="135" t="n"/>
      <c r="BV432" s="135" t="n"/>
      <c r="BW432" s="135" t="n"/>
      <c r="BX432" s="135" t="n"/>
      <c r="BY432" s="135" t="n"/>
      <c r="BZ432" s="135" t="n"/>
      <c r="CA432" s="135" t="n"/>
      <c r="CB432" s="135" t="n"/>
      <c r="CC432" s="135" t="n"/>
      <c r="CD432" s="135" t="n"/>
      <c r="CE432" s="135" t="n"/>
      <c r="CF432" s="135" t="n"/>
      <c r="CG432" s="135" t="n"/>
      <c r="CH432" s="135" t="n"/>
      <c r="CI432" s="135" t="n"/>
      <c r="CJ432" s="135" t="n"/>
      <c r="CK432" s="135" t="n"/>
      <c r="CL432" s="135" t="n"/>
      <c r="CM432" s="135" t="n"/>
      <c r="CN432" s="135" t="n"/>
      <c r="CO432" s="135" t="n"/>
      <c r="CP432" s="135" t="n"/>
      <c r="CQ432" s="135" t="n"/>
      <c r="CR432" s="135" t="n"/>
      <c r="CU432" s="36" t="n"/>
      <c r="CV432" s="36" t="n"/>
      <c r="CW432" s="36" t="n"/>
      <c r="CX432" s="36" t="n"/>
      <c r="CY432" s="36" t="n"/>
      <c r="CZ432" s="36" t="n"/>
      <c r="DA432" s="36" t="n"/>
      <c r="DB432" s="36" t="n"/>
      <c r="DC432" s="36" t="n"/>
      <c r="DD432" s="36" t="n"/>
      <c r="DE432" s="36" t="n"/>
      <c r="DF432" s="36" t="n"/>
      <c r="DG432" s="36" t="n"/>
      <c r="DH432" s="36" t="n"/>
      <c r="DI432" s="36" t="n"/>
      <c r="DJ432" s="36" t="n"/>
      <c r="DK432" s="36" t="n"/>
      <c r="DL432" s="36" t="n"/>
      <c r="DM432" s="36" t="n"/>
      <c r="DN432" s="36" t="n"/>
      <c r="DO432" s="36" t="n"/>
      <c r="DP432" s="36" t="n"/>
      <c r="DQ432" s="36" t="n"/>
      <c r="DR432" s="36" t="n"/>
      <c r="DS432" s="36" t="n"/>
      <c r="DT432" s="36" t="n"/>
      <c r="DU432" s="36" t="n"/>
      <c r="DV432" s="36" t="n"/>
      <c r="DW432" s="36" t="n"/>
      <c r="DX432" s="36" t="n"/>
      <c r="DY432" s="36" t="n"/>
      <c r="DZ432" s="36" t="n"/>
      <c r="EA432" s="36" t="n"/>
      <c r="EB432" s="36" t="n"/>
      <c r="EC432" s="36" t="n"/>
      <c r="ED432" s="36" t="n"/>
      <c r="EE432" s="36" t="n"/>
      <c r="EF432" s="36" t="n"/>
      <c r="EG432" s="36" t="n"/>
      <c r="EH432" s="36" t="n"/>
      <c r="EI432" s="36" t="n"/>
      <c r="EJ432" s="36" t="n"/>
      <c r="EK432" s="36" t="n"/>
      <c r="EL432" s="36" t="n"/>
      <c r="EM432" s="36" t="n"/>
      <c r="EN432" s="36" t="n"/>
    </row>
    <row r="433">
      <c r="A433" s="36" t="n"/>
      <c r="B433" s="36" t="n"/>
      <c r="C433" s="144" t="n"/>
      <c r="D433" s="144" t="n"/>
      <c r="E433" s="135" t="n"/>
      <c r="F433" s="135" t="n"/>
      <c r="G433" s="135" t="n"/>
      <c r="H433" s="135" t="n"/>
      <c r="I433" s="135" t="n"/>
      <c r="J433" s="135" t="n"/>
      <c r="K433" s="135" t="n"/>
      <c r="L433" s="135" t="n"/>
      <c r="M433" s="135" t="n"/>
      <c r="N433" s="135" t="n"/>
      <c r="O433" s="135" t="n"/>
      <c r="P433" s="135" t="n"/>
      <c r="Q433" s="135" t="n"/>
      <c r="R433" s="135" t="n"/>
      <c r="S433" s="135" t="n"/>
      <c r="T433" s="135" t="n"/>
      <c r="U433" s="135" t="n"/>
      <c r="V433" s="135" t="n"/>
      <c r="W433" s="135" t="n"/>
      <c r="X433" s="135" t="n"/>
      <c r="Y433" s="135" t="n"/>
      <c r="Z433" s="135" t="n"/>
      <c r="AA433" s="135" t="n"/>
      <c r="AB433" s="135" t="n"/>
      <c r="AC433" s="135" t="n"/>
      <c r="AD433" s="135" t="n"/>
      <c r="AE433" s="135" t="n"/>
      <c r="AF433" s="135" t="n"/>
      <c r="AG433" s="135" t="n"/>
      <c r="AH433" s="135" t="n"/>
      <c r="AI433" s="135" t="n"/>
      <c r="AJ433" s="135" t="n"/>
      <c r="AK433" s="135" t="n"/>
      <c r="AL433" s="135" t="n"/>
      <c r="AM433" s="135" t="n"/>
      <c r="AN433" s="135" t="n"/>
      <c r="AO433" s="135" t="n"/>
      <c r="AP433" s="135" t="n"/>
      <c r="AQ433" s="135" t="n"/>
      <c r="AR433" s="135" t="n"/>
      <c r="AS433" s="135" t="n"/>
      <c r="AT433" s="135" t="n"/>
      <c r="AU433" s="135" t="n"/>
      <c r="AV433" s="135" t="n"/>
      <c r="AW433" s="135" t="n"/>
      <c r="AX433" s="135" t="n"/>
      <c r="AY433" s="135" t="n"/>
      <c r="AZ433" s="135" t="n"/>
      <c r="BA433" s="135" t="n"/>
      <c r="BB433" s="135" t="n"/>
      <c r="BC433" s="135" t="n"/>
      <c r="BD433" s="135" t="n"/>
      <c r="BE433" s="135" t="n"/>
      <c r="BF433" s="135" t="n"/>
      <c r="BG433" s="135" t="n"/>
      <c r="BH433" s="135" t="n"/>
      <c r="BI433" s="135" t="n"/>
      <c r="BJ433" s="135" t="n"/>
      <c r="BK433" s="135" t="n"/>
      <c r="BL433" s="135" t="n"/>
      <c r="BM433" s="135" t="n"/>
      <c r="BN433" s="135" t="n"/>
      <c r="BO433" s="135" t="n"/>
      <c r="BP433" s="135" t="n"/>
      <c r="BQ433" s="135" t="n"/>
      <c r="BR433" s="135" t="n"/>
      <c r="BS433" s="135" t="n"/>
      <c r="BT433" s="135" t="n"/>
      <c r="BU433" s="135" t="n"/>
      <c r="BV433" s="135" t="n"/>
      <c r="BW433" s="135" t="n"/>
      <c r="BX433" s="135" t="n"/>
      <c r="BY433" s="135" t="n"/>
      <c r="BZ433" s="135" t="n"/>
      <c r="CA433" s="135" t="n"/>
      <c r="CB433" s="135" t="n"/>
      <c r="CC433" s="135" t="n"/>
      <c r="CD433" s="135" t="n"/>
      <c r="CE433" s="135" t="n"/>
      <c r="CF433" s="135" t="n"/>
      <c r="CG433" s="135" t="n"/>
      <c r="CH433" s="135" t="n"/>
      <c r="CI433" s="135" t="n"/>
      <c r="CJ433" s="135" t="n"/>
      <c r="CK433" s="135" t="n"/>
      <c r="CL433" s="135" t="n"/>
      <c r="CM433" s="135" t="n"/>
      <c r="CN433" s="135" t="n"/>
      <c r="CO433" s="135" t="n"/>
      <c r="CP433" s="135" t="n"/>
      <c r="CQ433" s="135" t="n"/>
      <c r="CR433" s="135" t="n"/>
      <c r="CU433" s="36" t="n"/>
      <c r="CV433" s="36" t="n"/>
      <c r="CW433" s="36" t="n"/>
      <c r="CX433" s="36" t="n"/>
      <c r="CY433" s="36" t="n"/>
      <c r="CZ433" s="36" t="n"/>
      <c r="DA433" s="36" t="n"/>
      <c r="DB433" s="36" t="n"/>
      <c r="DC433" s="36" t="n"/>
      <c r="DD433" s="36" t="n"/>
      <c r="DE433" s="36" t="n"/>
      <c r="DF433" s="36" t="n"/>
      <c r="DG433" s="36" t="n"/>
      <c r="DH433" s="36" t="n"/>
      <c r="DI433" s="36" t="n"/>
      <c r="DJ433" s="36" t="n"/>
      <c r="DK433" s="36" t="n"/>
      <c r="DL433" s="36" t="n"/>
      <c r="DM433" s="36" t="n"/>
      <c r="DN433" s="36" t="n"/>
      <c r="DO433" s="36" t="n"/>
      <c r="DP433" s="36" t="n"/>
      <c r="DQ433" s="36" t="n"/>
      <c r="DR433" s="36" t="n"/>
      <c r="DS433" s="36" t="n"/>
      <c r="DT433" s="36" t="n"/>
      <c r="DU433" s="36" t="n"/>
      <c r="DV433" s="36" t="n"/>
      <c r="DW433" s="36" t="n"/>
      <c r="DX433" s="36" t="n"/>
      <c r="DY433" s="36" t="n"/>
      <c r="DZ433" s="36" t="n"/>
      <c r="EA433" s="36" t="n"/>
      <c r="EB433" s="36" t="n"/>
      <c r="EC433" s="36" t="n"/>
      <c r="ED433" s="36" t="n"/>
      <c r="EE433" s="36" t="n"/>
      <c r="EF433" s="36" t="n"/>
      <c r="EG433" s="36" t="n"/>
      <c r="EH433" s="36" t="n"/>
      <c r="EI433" s="36" t="n"/>
      <c r="EJ433" s="36" t="n"/>
      <c r="EK433" s="36" t="n"/>
      <c r="EL433" s="36" t="n"/>
      <c r="EM433" s="36" t="n"/>
      <c r="EN433" s="36" t="n"/>
    </row>
    <row r="434">
      <c r="A434" s="36" t="n"/>
      <c r="B434" s="36" t="n"/>
      <c r="C434" s="144" t="n"/>
      <c r="D434" s="144" t="n"/>
      <c r="E434" s="135" t="n"/>
      <c r="F434" s="135" t="n"/>
      <c r="G434" s="135" t="n"/>
      <c r="H434" s="135" t="n"/>
      <c r="I434" s="135" t="n"/>
      <c r="J434" s="135" t="n"/>
      <c r="K434" s="135" t="n"/>
      <c r="L434" s="135" t="n"/>
      <c r="M434" s="135" t="n"/>
      <c r="N434" s="135" t="n"/>
      <c r="O434" s="135" t="n"/>
      <c r="P434" s="135" t="n"/>
      <c r="Q434" s="135" t="n"/>
      <c r="R434" s="135" t="n"/>
      <c r="S434" s="135" t="n"/>
      <c r="T434" s="135" t="n"/>
      <c r="U434" s="135" t="n"/>
      <c r="V434" s="135" t="n"/>
      <c r="W434" s="135" t="n"/>
      <c r="X434" s="135" t="n"/>
      <c r="Y434" s="135" t="n"/>
      <c r="Z434" s="135" t="n"/>
      <c r="AA434" s="135" t="n"/>
      <c r="AB434" s="135" t="n"/>
      <c r="AC434" s="135" t="n"/>
      <c r="AD434" s="135" t="n"/>
      <c r="AE434" s="135" t="n"/>
      <c r="AF434" s="135" t="n"/>
      <c r="AG434" s="135" t="n"/>
      <c r="AH434" s="135" t="n"/>
      <c r="AI434" s="135" t="n"/>
      <c r="AJ434" s="135" t="n"/>
      <c r="AK434" s="135" t="n"/>
      <c r="AL434" s="135" t="n"/>
      <c r="AM434" s="135" t="n"/>
      <c r="AN434" s="135" t="n"/>
      <c r="AO434" s="135" t="n"/>
      <c r="AP434" s="135" t="n"/>
      <c r="AQ434" s="135" t="n"/>
      <c r="AR434" s="135" t="n"/>
      <c r="AS434" s="135" t="n"/>
      <c r="AT434" s="135" t="n"/>
      <c r="AU434" s="135" t="n"/>
      <c r="AV434" s="135" t="n"/>
      <c r="AW434" s="135" t="n"/>
      <c r="AX434" s="135" t="n"/>
      <c r="AY434" s="135" t="n"/>
      <c r="AZ434" s="135" t="n"/>
      <c r="BA434" s="135" t="n"/>
      <c r="BB434" s="135" t="n"/>
      <c r="BC434" s="135" t="n"/>
      <c r="BD434" s="135" t="n"/>
      <c r="BE434" s="135" t="n"/>
      <c r="BF434" s="135" t="n"/>
      <c r="BG434" s="135" t="n"/>
      <c r="BH434" s="135" t="n"/>
      <c r="BI434" s="135" t="n"/>
      <c r="BJ434" s="135" t="n"/>
      <c r="BK434" s="135" t="n"/>
      <c r="BL434" s="135" t="n"/>
      <c r="BM434" s="135" t="n"/>
      <c r="BN434" s="135" t="n"/>
      <c r="BO434" s="135" t="n"/>
      <c r="BP434" s="135" t="n"/>
      <c r="BQ434" s="135" t="n"/>
      <c r="BR434" s="135" t="n"/>
      <c r="BS434" s="135" t="n"/>
      <c r="BT434" s="135" t="n"/>
      <c r="BU434" s="135" t="n"/>
      <c r="BV434" s="135" t="n"/>
      <c r="BW434" s="135" t="n"/>
      <c r="BX434" s="135" t="n"/>
      <c r="BY434" s="135" t="n"/>
      <c r="BZ434" s="135" t="n"/>
      <c r="CA434" s="135" t="n"/>
      <c r="CB434" s="135" t="n"/>
      <c r="CC434" s="135" t="n"/>
      <c r="CD434" s="135" t="n"/>
      <c r="CE434" s="135" t="n"/>
      <c r="CF434" s="135" t="n"/>
      <c r="CG434" s="135" t="n"/>
      <c r="CH434" s="135" t="n"/>
      <c r="CI434" s="135" t="n"/>
      <c r="CJ434" s="135" t="n"/>
      <c r="CK434" s="135" t="n"/>
      <c r="CL434" s="135" t="n"/>
      <c r="CM434" s="135" t="n"/>
      <c r="CN434" s="135" t="n"/>
      <c r="CO434" s="135" t="n"/>
      <c r="CP434" s="135" t="n"/>
      <c r="CQ434" s="135" t="n"/>
      <c r="CR434" s="135" t="n"/>
      <c r="CU434" s="36" t="n"/>
      <c r="CV434" s="36" t="n"/>
      <c r="CW434" s="36" t="n"/>
      <c r="CX434" s="36" t="n"/>
      <c r="CY434" s="36" t="n"/>
      <c r="CZ434" s="36" t="n"/>
      <c r="DA434" s="36" t="n"/>
      <c r="DB434" s="36" t="n"/>
      <c r="DC434" s="36" t="n"/>
      <c r="DD434" s="36" t="n"/>
      <c r="DE434" s="36" t="n"/>
      <c r="DF434" s="36" t="n"/>
      <c r="DG434" s="36" t="n"/>
      <c r="DH434" s="36" t="n"/>
      <c r="DI434" s="36" t="n"/>
      <c r="DJ434" s="36" t="n"/>
      <c r="DK434" s="36" t="n"/>
      <c r="DL434" s="36" t="n"/>
      <c r="DM434" s="36" t="n"/>
      <c r="DN434" s="36" t="n"/>
      <c r="DO434" s="36" t="n"/>
      <c r="DP434" s="36" t="n"/>
      <c r="DQ434" s="36" t="n"/>
      <c r="DR434" s="36" t="n"/>
      <c r="DS434" s="36" t="n"/>
      <c r="DT434" s="36" t="n"/>
      <c r="DU434" s="36" t="n"/>
      <c r="DV434" s="36" t="n"/>
      <c r="DW434" s="36" t="n"/>
      <c r="DX434" s="36" t="n"/>
      <c r="DY434" s="36" t="n"/>
      <c r="DZ434" s="36" t="n"/>
      <c r="EA434" s="36" t="n"/>
      <c r="EB434" s="36" t="n"/>
      <c r="EC434" s="36" t="n"/>
      <c r="ED434" s="36" t="n"/>
      <c r="EE434" s="36" t="n"/>
      <c r="EF434" s="36" t="n"/>
      <c r="EG434" s="36" t="n"/>
      <c r="EH434" s="36" t="n"/>
      <c r="EI434" s="36" t="n"/>
      <c r="EJ434" s="36" t="n"/>
      <c r="EK434" s="36" t="n"/>
      <c r="EL434" s="36" t="n"/>
      <c r="EM434" s="36" t="n"/>
      <c r="EN434" s="36" t="n"/>
    </row>
    <row r="435">
      <c r="A435" s="36" t="n"/>
      <c r="B435" s="36" t="n"/>
      <c r="C435" s="144" t="n"/>
      <c r="D435" s="144" t="n"/>
      <c r="E435" s="135" t="n"/>
      <c r="F435" s="135" t="n"/>
      <c r="G435" s="135" t="n"/>
      <c r="H435" s="135" t="n"/>
      <c r="I435" s="135" t="n"/>
      <c r="J435" s="135" t="n"/>
      <c r="K435" s="135" t="n"/>
      <c r="L435" s="135" t="n"/>
      <c r="M435" s="135" t="n"/>
      <c r="N435" s="135" t="n"/>
      <c r="O435" s="135" t="n"/>
      <c r="P435" s="135" t="n"/>
      <c r="Q435" s="135" t="n"/>
      <c r="R435" s="135" t="n"/>
      <c r="S435" s="135" t="n"/>
      <c r="T435" s="135" t="n"/>
      <c r="U435" s="135" t="n"/>
      <c r="V435" s="135" t="n"/>
      <c r="W435" s="135" t="n"/>
      <c r="X435" s="135" t="n"/>
      <c r="Y435" s="135" t="n"/>
      <c r="Z435" s="135" t="n"/>
      <c r="AA435" s="135" t="n"/>
      <c r="AB435" s="135" t="n"/>
      <c r="AC435" s="135" t="n"/>
      <c r="AD435" s="135" t="n"/>
      <c r="AE435" s="135" t="n"/>
      <c r="AF435" s="135" t="n"/>
      <c r="AG435" s="135" t="n"/>
      <c r="AH435" s="135" t="n"/>
      <c r="AI435" s="135" t="n"/>
      <c r="AJ435" s="135" t="n"/>
      <c r="AK435" s="135" t="n"/>
      <c r="AL435" s="135" t="n"/>
      <c r="AM435" s="135" t="n"/>
      <c r="AN435" s="135" t="n"/>
      <c r="AO435" s="135" t="n"/>
      <c r="AP435" s="135" t="n"/>
      <c r="AQ435" s="135" t="n"/>
      <c r="AR435" s="135" t="n"/>
      <c r="AS435" s="135" t="n"/>
      <c r="AT435" s="135" t="n"/>
      <c r="AU435" s="135" t="n"/>
      <c r="AV435" s="135" t="n"/>
      <c r="AW435" s="135" t="n"/>
      <c r="AX435" s="135" t="n"/>
      <c r="AY435" s="135" t="n"/>
      <c r="AZ435" s="135" t="n"/>
      <c r="BA435" s="135" t="n"/>
      <c r="BB435" s="135" t="n"/>
      <c r="BC435" s="135" t="n"/>
      <c r="BD435" s="135" t="n"/>
      <c r="BE435" s="135" t="n"/>
      <c r="BF435" s="135" t="n"/>
      <c r="BG435" s="135" t="n"/>
      <c r="BH435" s="135" t="n"/>
      <c r="BI435" s="135" t="n"/>
      <c r="BJ435" s="135" t="n"/>
      <c r="BK435" s="135" t="n"/>
      <c r="BL435" s="135" t="n"/>
      <c r="BM435" s="135" t="n"/>
      <c r="BN435" s="135" t="n"/>
      <c r="BO435" s="135" t="n"/>
      <c r="BP435" s="135" t="n"/>
      <c r="BQ435" s="135" t="n"/>
      <c r="BR435" s="135" t="n"/>
      <c r="BS435" s="135" t="n"/>
      <c r="BT435" s="135" t="n"/>
      <c r="BU435" s="135" t="n"/>
      <c r="BV435" s="135" t="n"/>
      <c r="BW435" s="135" t="n"/>
      <c r="BX435" s="135" t="n"/>
      <c r="BY435" s="135" t="n"/>
      <c r="BZ435" s="135" t="n"/>
      <c r="CA435" s="135" t="n"/>
      <c r="CB435" s="135" t="n"/>
      <c r="CC435" s="135" t="n"/>
      <c r="CD435" s="135" t="n"/>
      <c r="CE435" s="135" t="n"/>
      <c r="CF435" s="135" t="n"/>
      <c r="CG435" s="135" t="n"/>
      <c r="CH435" s="135" t="n"/>
      <c r="CI435" s="135" t="n"/>
      <c r="CJ435" s="135" t="n"/>
      <c r="CK435" s="135" t="n"/>
      <c r="CL435" s="135" t="n"/>
      <c r="CM435" s="135" t="n"/>
      <c r="CN435" s="135" t="n"/>
      <c r="CO435" s="135" t="n"/>
      <c r="CP435" s="135" t="n"/>
      <c r="CQ435" s="135" t="n"/>
      <c r="CR435" s="135" t="n"/>
      <c r="CU435" s="36" t="n"/>
      <c r="CV435" s="36" t="n"/>
      <c r="CW435" s="36" t="n"/>
      <c r="CX435" s="36" t="n"/>
      <c r="CY435" s="36" t="n"/>
      <c r="CZ435" s="36" t="n"/>
      <c r="DA435" s="36" t="n"/>
      <c r="DB435" s="36" t="n"/>
      <c r="DC435" s="36" t="n"/>
      <c r="DD435" s="36" t="n"/>
      <c r="DE435" s="36" t="n"/>
      <c r="DF435" s="36" t="n"/>
      <c r="DG435" s="36" t="n"/>
      <c r="DH435" s="36" t="n"/>
      <c r="DI435" s="36" t="n"/>
      <c r="DJ435" s="36" t="n"/>
      <c r="DK435" s="36" t="n"/>
      <c r="DL435" s="36" t="n"/>
      <c r="DM435" s="36" t="n"/>
      <c r="DN435" s="36" t="n"/>
      <c r="DO435" s="36" t="n"/>
      <c r="DP435" s="36" t="n"/>
      <c r="DQ435" s="36" t="n"/>
      <c r="DR435" s="36" t="n"/>
      <c r="DS435" s="36" t="n"/>
      <c r="DT435" s="36" t="n"/>
      <c r="DU435" s="36" t="n"/>
      <c r="DV435" s="36" t="n"/>
      <c r="DW435" s="36" t="n"/>
      <c r="DX435" s="36" t="n"/>
      <c r="DY435" s="36" t="n"/>
      <c r="DZ435" s="36" t="n"/>
      <c r="EA435" s="36" t="n"/>
      <c r="EB435" s="36" t="n"/>
      <c r="EC435" s="36" t="n"/>
      <c r="ED435" s="36" t="n"/>
      <c r="EE435" s="36" t="n"/>
      <c r="EF435" s="36" t="n"/>
      <c r="EG435" s="36" t="n"/>
      <c r="EH435" s="36" t="n"/>
      <c r="EI435" s="36" t="n"/>
      <c r="EJ435" s="36" t="n"/>
      <c r="EK435" s="36" t="n"/>
      <c r="EL435" s="36" t="n"/>
      <c r="EM435" s="36" t="n"/>
      <c r="EN435" s="36" t="n"/>
    </row>
    <row r="436">
      <c r="A436" s="36" t="n"/>
      <c r="B436" s="36" t="n"/>
      <c r="C436" s="144" t="n"/>
      <c r="D436" s="144" t="n"/>
      <c r="E436" s="135" t="n"/>
      <c r="F436" s="135" t="n"/>
      <c r="G436" s="135" t="n"/>
      <c r="H436" s="135" t="n"/>
      <c r="I436" s="135" t="n"/>
      <c r="J436" s="135" t="n"/>
      <c r="K436" s="135" t="n"/>
      <c r="L436" s="135" t="n"/>
      <c r="M436" s="135" t="n"/>
      <c r="N436" s="135" t="n"/>
      <c r="O436" s="135" t="n"/>
      <c r="P436" s="135" t="n"/>
      <c r="Q436" s="135" t="n"/>
      <c r="R436" s="135" t="n"/>
      <c r="S436" s="135" t="n"/>
      <c r="T436" s="135" t="n"/>
      <c r="U436" s="135" t="n"/>
      <c r="V436" s="135" t="n"/>
      <c r="W436" s="135" t="n"/>
      <c r="X436" s="135" t="n"/>
      <c r="Y436" s="135" t="n"/>
      <c r="Z436" s="135" t="n"/>
      <c r="AA436" s="135" t="n"/>
      <c r="AB436" s="135" t="n"/>
      <c r="AC436" s="135" t="n"/>
      <c r="AD436" s="135" t="n"/>
      <c r="AE436" s="135" t="n"/>
      <c r="AF436" s="135" t="n"/>
      <c r="AG436" s="135" t="n"/>
      <c r="AH436" s="135" t="n"/>
      <c r="AI436" s="135" t="n"/>
      <c r="AJ436" s="135" t="n"/>
      <c r="AK436" s="135" t="n"/>
      <c r="AL436" s="135" t="n"/>
      <c r="AM436" s="135" t="n"/>
      <c r="AN436" s="135" t="n"/>
      <c r="AO436" s="135" t="n"/>
      <c r="AP436" s="135" t="n"/>
      <c r="AQ436" s="135" t="n"/>
      <c r="AR436" s="135" t="n"/>
      <c r="AS436" s="135" t="n"/>
      <c r="AT436" s="135" t="n"/>
      <c r="AU436" s="135" t="n"/>
      <c r="AV436" s="135" t="n"/>
      <c r="AW436" s="135" t="n"/>
      <c r="AX436" s="135" t="n"/>
      <c r="AY436" s="135" t="n"/>
      <c r="AZ436" s="135" t="n"/>
      <c r="BA436" s="135" t="n"/>
      <c r="BB436" s="135" t="n"/>
      <c r="BC436" s="135" t="n"/>
      <c r="BD436" s="135" t="n"/>
      <c r="BE436" s="135" t="n"/>
      <c r="BF436" s="135" t="n"/>
      <c r="BG436" s="135" t="n"/>
      <c r="BH436" s="135" t="n"/>
      <c r="BI436" s="135" t="n"/>
      <c r="BJ436" s="135" t="n"/>
      <c r="BK436" s="135" t="n"/>
      <c r="BL436" s="135" t="n"/>
      <c r="BM436" s="135" t="n"/>
      <c r="BN436" s="135" t="n"/>
      <c r="BO436" s="135" t="n"/>
      <c r="BP436" s="135" t="n"/>
      <c r="BQ436" s="135" t="n"/>
      <c r="BR436" s="135" t="n"/>
      <c r="BS436" s="135" t="n"/>
      <c r="BT436" s="135" t="n"/>
      <c r="BU436" s="135" t="n"/>
      <c r="BV436" s="135" t="n"/>
      <c r="BW436" s="135" t="n"/>
      <c r="BX436" s="135" t="n"/>
      <c r="BY436" s="135" t="n"/>
      <c r="BZ436" s="135" t="n"/>
      <c r="CA436" s="135" t="n"/>
      <c r="CB436" s="135" t="n"/>
      <c r="CC436" s="135" t="n"/>
      <c r="CD436" s="135" t="n"/>
      <c r="CE436" s="135" t="n"/>
      <c r="CF436" s="135" t="n"/>
      <c r="CG436" s="135" t="n"/>
      <c r="CH436" s="135" t="n"/>
      <c r="CI436" s="135" t="n"/>
      <c r="CJ436" s="135" t="n"/>
      <c r="CK436" s="135" t="n"/>
      <c r="CL436" s="135" t="n"/>
      <c r="CM436" s="135" t="n"/>
      <c r="CN436" s="135" t="n"/>
      <c r="CO436" s="135" t="n"/>
      <c r="CP436" s="135" t="n"/>
      <c r="CQ436" s="135" t="n"/>
      <c r="CR436" s="135" t="n"/>
      <c r="CU436" s="36" t="n"/>
      <c r="CV436" s="36" t="n"/>
      <c r="CW436" s="36" t="n"/>
      <c r="CX436" s="36" t="n"/>
      <c r="CY436" s="36" t="n"/>
      <c r="CZ436" s="36" t="n"/>
      <c r="DA436" s="36" t="n"/>
      <c r="DB436" s="36" t="n"/>
      <c r="DC436" s="36" t="n"/>
      <c r="DD436" s="36" t="n"/>
      <c r="DE436" s="36" t="n"/>
      <c r="DF436" s="36" t="n"/>
      <c r="DG436" s="36" t="n"/>
      <c r="DH436" s="36" t="n"/>
      <c r="DI436" s="36" t="n"/>
      <c r="DJ436" s="36" t="n"/>
      <c r="DK436" s="36" t="n"/>
      <c r="DL436" s="36" t="n"/>
      <c r="DM436" s="36" t="n"/>
      <c r="DN436" s="36" t="n"/>
      <c r="DO436" s="36" t="n"/>
      <c r="DP436" s="36" t="n"/>
      <c r="DQ436" s="36" t="n"/>
      <c r="DR436" s="36" t="n"/>
      <c r="DS436" s="36" t="n"/>
      <c r="DT436" s="36" t="n"/>
      <c r="DU436" s="36" t="n"/>
      <c r="DV436" s="36" t="n"/>
      <c r="DW436" s="36" t="n"/>
      <c r="DX436" s="36" t="n"/>
      <c r="DY436" s="36" t="n"/>
      <c r="DZ436" s="36" t="n"/>
      <c r="EA436" s="36" t="n"/>
      <c r="EB436" s="36" t="n"/>
      <c r="EC436" s="36" t="n"/>
      <c r="ED436" s="36" t="n"/>
      <c r="EE436" s="36" t="n"/>
      <c r="EF436" s="36" t="n"/>
      <c r="EG436" s="36" t="n"/>
      <c r="EH436" s="36" t="n"/>
      <c r="EI436" s="36" t="n"/>
      <c r="EJ436" s="36" t="n"/>
      <c r="EK436" s="36" t="n"/>
      <c r="EL436" s="36" t="n"/>
      <c r="EM436" s="36" t="n"/>
      <c r="EN436" s="36" t="n"/>
    </row>
    <row r="437">
      <c r="A437" s="36" t="n"/>
      <c r="B437" s="36" t="n"/>
      <c r="C437" s="144" t="n"/>
      <c r="D437" s="144" t="n"/>
      <c r="E437" s="135" t="n"/>
      <c r="F437" s="135" t="n"/>
      <c r="G437" s="135" t="n"/>
      <c r="H437" s="135" t="n"/>
      <c r="I437" s="135" t="n"/>
      <c r="J437" s="135" t="n"/>
      <c r="K437" s="135" t="n"/>
      <c r="L437" s="135" t="n"/>
      <c r="M437" s="135" t="n"/>
      <c r="N437" s="135" t="n"/>
      <c r="O437" s="135" t="n"/>
      <c r="P437" s="135" t="n"/>
      <c r="Q437" s="135" t="n"/>
      <c r="R437" s="135" t="n"/>
      <c r="S437" s="135" t="n"/>
      <c r="T437" s="135" t="n"/>
      <c r="U437" s="135" t="n"/>
      <c r="V437" s="135" t="n"/>
      <c r="W437" s="135" t="n"/>
      <c r="X437" s="135" t="n"/>
      <c r="Y437" s="135" t="n"/>
      <c r="Z437" s="135" t="n"/>
      <c r="AA437" s="135" t="n"/>
      <c r="AB437" s="135" t="n"/>
      <c r="AC437" s="135" t="n"/>
      <c r="AD437" s="135" t="n"/>
      <c r="AE437" s="135" t="n"/>
      <c r="AF437" s="135" t="n"/>
      <c r="AG437" s="135" t="n"/>
      <c r="AH437" s="135" t="n"/>
      <c r="AI437" s="135" t="n"/>
      <c r="AJ437" s="135" t="n"/>
      <c r="AK437" s="135" t="n"/>
      <c r="AL437" s="135" t="n"/>
      <c r="AM437" s="135" t="n"/>
      <c r="AN437" s="135" t="n"/>
      <c r="AO437" s="135" t="n"/>
      <c r="AP437" s="135" t="n"/>
      <c r="AQ437" s="135" t="n"/>
      <c r="AR437" s="135" t="n"/>
      <c r="AS437" s="135" t="n"/>
      <c r="AT437" s="135" t="n"/>
      <c r="AU437" s="135" t="n"/>
      <c r="AV437" s="135" t="n"/>
      <c r="AW437" s="135" t="n"/>
      <c r="AX437" s="135" t="n"/>
      <c r="AY437" s="135" t="n"/>
      <c r="AZ437" s="135" t="n"/>
      <c r="BA437" s="135" t="n"/>
      <c r="BB437" s="135" t="n"/>
      <c r="BC437" s="135" t="n"/>
      <c r="BD437" s="135" t="n"/>
      <c r="BE437" s="135" t="n"/>
      <c r="BF437" s="135" t="n"/>
      <c r="BG437" s="135" t="n"/>
      <c r="BH437" s="135" t="n"/>
      <c r="BI437" s="135" t="n"/>
      <c r="BJ437" s="135" t="n"/>
      <c r="BK437" s="135" t="n"/>
      <c r="BL437" s="135" t="n"/>
      <c r="BM437" s="135" t="n"/>
      <c r="BN437" s="135" t="n"/>
      <c r="BO437" s="135" t="n"/>
      <c r="BP437" s="135" t="n"/>
      <c r="BQ437" s="135" t="n"/>
      <c r="BR437" s="135" t="n"/>
      <c r="BS437" s="135" t="n"/>
      <c r="BT437" s="135" t="n"/>
      <c r="BU437" s="135" t="n"/>
      <c r="BV437" s="135" t="n"/>
      <c r="BW437" s="135" t="n"/>
      <c r="BX437" s="135" t="n"/>
      <c r="BY437" s="135" t="n"/>
      <c r="BZ437" s="135" t="n"/>
      <c r="CA437" s="135" t="n"/>
      <c r="CB437" s="135" t="n"/>
      <c r="CC437" s="135" t="n"/>
      <c r="CD437" s="135" t="n"/>
      <c r="CE437" s="135" t="n"/>
      <c r="CF437" s="135" t="n"/>
      <c r="CG437" s="135" t="n"/>
      <c r="CH437" s="135" t="n"/>
      <c r="CI437" s="135" t="n"/>
      <c r="CJ437" s="135" t="n"/>
      <c r="CK437" s="135" t="n"/>
      <c r="CL437" s="135" t="n"/>
      <c r="CM437" s="135" t="n"/>
      <c r="CN437" s="135" t="n"/>
      <c r="CO437" s="135" t="n"/>
      <c r="CP437" s="135" t="n"/>
      <c r="CQ437" s="135" t="n"/>
      <c r="CR437" s="135" t="n"/>
      <c r="CU437" s="36" t="n"/>
      <c r="CV437" s="36" t="n"/>
      <c r="CW437" s="36" t="n"/>
      <c r="CX437" s="36" t="n"/>
      <c r="CY437" s="36" t="n"/>
      <c r="CZ437" s="36" t="n"/>
      <c r="DA437" s="36" t="n"/>
      <c r="DB437" s="36" t="n"/>
      <c r="DC437" s="36" t="n"/>
      <c r="DD437" s="36" t="n"/>
      <c r="DE437" s="36" t="n"/>
      <c r="DF437" s="36" t="n"/>
      <c r="DG437" s="36" t="n"/>
      <c r="DH437" s="36" t="n"/>
      <c r="DI437" s="36" t="n"/>
      <c r="DJ437" s="36" t="n"/>
      <c r="DK437" s="36" t="n"/>
      <c r="DL437" s="36" t="n"/>
      <c r="DM437" s="36" t="n"/>
      <c r="DN437" s="36" t="n"/>
      <c r="DO437" s="36" t="n"/>
      <c r="DP437" s="36" t="n"/>
      <c r="DQ437" s="36" t="n"/>
      <c r="DR437" s="36" t="n"/>
      <c r="DS437" s="36" t="n"/>
      <c r="DT437" s="36" t="n"/>
      <c r="DU437" s="36" t="n"/>
      <c r="DV437" s="36" t="n"/>
      <c r="DW437" s="36" t="n"/>
      <c r="DX437" s="36" t="n"/>
      <c r="DY437" s="36" t="n"/>
      <c r="DZ437" s="36" t="n"/>
      <c r="EA437" s="36" t="n"/>
      <c r="EB437" s="36" t="n"/>
      <c r="EC437" s="36" t="n"/>
      <c r="ED437" s="36" t="n"/>
      <c r="EE437" s="36" t="n"/>
      <c r="EF437" s="36" t="n"/>
      <c r="EG437" s="36" t="n"/>
      <c r="EH437" s="36" t="n"/>
      <c r="EI437" s="36" t="n"/>
      <c r="EJ437" s="36" t="n"/>
      <c r="EK437" s="36" t="n"/>
      <c r="EL437" s="36" t="n"/>
      <c r="EM437" s="36" t="n"/>
      <c r="EN437" s="36" t="n"/>
    </row>
    <row r="438">
      <c r="A438" s="36" t="n"/>
      <c r="B438" s="36" t="n"/>
      <c r="C438" s="144" t="n"/>
      <c r="D438" s="144" t="n"/>
      <c r="E438" s="135" t="n"/>
      <c r="F438" s="135" t="n"/>
      <c r="G438" s="135" t="n"/>
      <c r="H438" s="135" t="n"/>
      <c r="I438" s="135" t="n"/>
      <c r="J438" s="135" t="n"/>
      <c r="K438" s="135" t="n"/>
      <c r="L438" s="135" t="n"/>
      <c r="M438" s="135" t="n"/>
      <c r="N438" s="135" t="n"/>
      <c r="O438" s="135" t="n"/>
      <c r="P438" s="135" t="n"/>
      <c r="Q438" s="135" t="n"/>
      <c r="R438" s="135" t="n"/>
      <c r="S438" s="135" t="n"/>
      <c r="T438" s="135" t="n"/>
      <c r="U438" s="135" t="n"/>
      <c r="V438" s="135" t="n"/>
      <c r="W438" s="135" t="n"/>
      <c r="X438" s="135" t="n"/>
      <c r="Y438" s="135" t="n"/>
      <c r="Z438" s="135" t="n"/>
      <c r="AA438" s="135" t="n"/>
      <c r="AB438" s="135" t="n"/>
      <c r="AC438" s="135" t="n"/>
      <c r="AD438" s="135" t="n"/>
      <c r="AE438" s="135" t="n"/>
      <c r="AF438" s="135" t="n"/>
      <c r="AG438" s="135" t="n"/>
      <c r="AH438" s="135" t="n"/>
      <c r="AI438" s="135" t="n"/>
      <c r="AJ438" s="135" t="n"/>
      <c r="AK438" s="135" t="n"/>
      <c r="AL438" s="135" t="n"/>
      <c r="AM438" s="135" t="n"/>
      <c r="AN438" s="135" t="n"/>
      <c r="AO438" s="135" t="n"/>
      <c r="AP438" s="135" t="n"/>
      <c r="AQ438" s="135" t="n"/>
      <c r="AR438" s="135" t="n"/>
      <c r="AS438" s="135" t="n"/>
      <c r="AT438" s="135" t="n"/>
      <c r="AU438" s="135" t="n"/>
      <c r="AV438" s="135" t="n"/>
      <c r="AW438" s="135" t="n"/>
      <c r="AX438" s="135" t="n"/>
      <c r="AY438" s="135" t="n"/>
      <c r="AZ438" s="135" t="n"/>
      <c r="BA438" s="135" t="n"/>
      <c r="BB438" s="135" t="n"/>
      <c r="BC438" s="135" t="n"/>
      <c r="BD438" s="135" t="n"/>
      <c r="BE438" s="135" t="n"/>
      <c r="BF438" s="135" t="n"/>
      <c r="BG438" s="135" t="n"/>
      <c r="BH438" s="135" t="n"/>
      <c r="BI438" s="135" t="n"/>
      <c r="BJ438" s="135" t="n"/>
      <c r="BK438" s="135" t="n"/>
      <c r="BL438" s="135" t="n"/>
      <c r="BM438" s="135" t="n"/>
      <c r="BN438" s="135" t="n"/>
      <c r="BO438" s="135" t="n"/>
      <c r="BP438" s="135" t="n"/>
      <c r="BQ438" s="135" t="n"/>
      <c r="BR438" s="135" t="n"/>
      <c r="BS438" s="135" t="n"/>
      <c r="BT438" s="135" t="n"/>
      <c r="BU438" s="135" t="n"/>
      <c r="BV438" s="135" t="n"/>
      <c r="BW438" s="135" t="n"/>
      <c r="BX438" s="135" t="n"/>
      <c r="BY438" s="135" t="n"/>
      <c r="BZ438" s="135" t="n"/>
      <c r="CA438" s="135" t="n"/>
      <c r="CB438" s="135" t="n"/>
      <c r="CC438" s="135" t="n"/>
      <c r="CD438" s="135" t="n"/>
      <c r="CE438" s="135" t="n"/>
      <c r="CF438" s="135" t="n"/>
      <c r="CG438" s="135" t="n"/>
      <c r="CH438" s="135" t="n"/>
      <c r="CI438" s="135" t="n"/>
      <c r="CJ438" s="135" t="n"/>
      <c r="CK438" s="135" t="n"/>
      <c r="CL438" s="135" t="n"/>
      <c r="CM438" s="135" t="n"/>
      <c r="CN438" s="135" t="n"/>
      <c r="CO438" s="135" t="n"/>
      <c r="CP438" s="135" t="n"/>
      <c r="CQ438" s="135" t="n"/>
      <c r="CR438" s="135" t="n"/>
      <c r="CU438" s="36" t="n"/>
      <c r="CV438" s="36" t="n"/>
      <c r="CW438" s="36" t="n"/>
      <c r="CX438" s="36" t="n"/>
      <c r="CY438" s="36" t="n"/>
      <c r="CZ438" s="36" t="n"/>
      <c r="DA438" s="36" t="n"/>
      <c r="DB438" s="36" t="n"/>
      <c r="DC438" s="36" t="n"/>
      <c r="DD438" s="36" t="n"/>
      <c r="DE438" s="36" t="n"/>
      <c r="DF438" s="36" t="n"/>
      <c r="DG438" s="36" t="n"/>
      <c r="DH438" s="36" t="n"/>
      <c r="DI438" s="36" t="n"/>
      <c r="DJ438" s="36" t="n"/>
      <c r="DK438" s="36" t="n"/>
      <c r="DL438" s="36" t="n"/>
      <c r="DM438" s="36" t="n"/>
      <c r="DN438" s="36" t="n"/>
      <c r="DO438" s="36" t="n"/>
      <c r="DP438" s="36" t="n"/>
      <c r="DQ438" s="36" t="n"/>
      <c r="DR438" s="36" t="n"/>
      <c r="DS438" s="36" t="n"/>
      <c r="DT438" s="36" t="n"/>
      <c r="DU438" s="36" t="n"/>
      <c r="DV438" s="36" t="n"/>
      <c r="DW438" s="36" t="n"/>
      <c r="DX438" s="36" t="n"/>
      <c r="DY438" s="36" t="n"/>
      <c r="DZ438" s="36" t="n"/>
      <c r="EA438" s="36" t="n"/>
      <c r="EB438" s="36" t="n"/>
      <c r="EC438" s="36" t="n"/>
      <c r="ED438" s="36" t="n"/>
      <c r="EE438" s="36" t="n"/>
      <c r="EF438" s="36" t="n"/>
      <c r="EG438" s="36" t="n"/>
      <c r="EH438" s="36" t="n"/>
      <c r="EI438" s="36" t="n"/>
      <c r="EJ438" s="36" t="n"/>
      <c r="EK438" s="36" t="n"/>
      <c r="EL438" s="36" t="n"/>
      <c r="EM438" s="36" t="n"/>
      <c r="EN438" s="36" t="n"/>
    </row>
    <row r="439">
      <c r="A439" s="36" t="n"/>
      <c r="B439" s="36" t="n"/>
      <c r="C439" s="144" t="n"/>
      <c r="D439" s="144" t="n"/>
      <c r="E439" s="135" t="n"/>
      <c r="F439" s="135" t="n"/>
      <c r="G439" s="135" t="n"/>
      <c r="H439" s="135" t="n"/>
      <c r="I439" s="135" t="n"/>
      <c r="J439" s="135" t="n"/>
      <c r="K439" s="135" t="n"/>
      <c r="L439" s="135" t="n"/>
      <c r="M439" s="135" t="n"/>
      <c r="N439" s="135" t="n"/>
      <c r="O439" s="135" t="n"/>
      <c r="P439" s="135" t="n"/>
      <c r="Q439" s="135" t="n"/>
      <c r="R439" s="135" t="n"/>
      <c r="S439" s="135" t="n"/>
      <c r="T439" s="135" t="n"/>
      <c r="U439" s="135" t="n"/>
      <c r="V439" s="135" t="n"/>
      <c r="W439" s="135" t="n"/>
      <c r="X439" s="135" t="n"/>
      <c r="Y439" s="135" t="n"/>
      <c r="Z439" s="135" t="n"/>
      <c r="AA439" s="135" t="n"/>
      <c r="AB439" s="135" t="n"/>
      <c r="AC439" s="135" t="n"/>
      <c r="AD439" s="135" t="n"/>
      <c r="AE439" s="135" t="n"/>
      <c r="AF439" s="135" t="n"/>
      <c r="AG439" s="135" t="n"/>
      <c r="AH439" s="135" t="n"/>
      <c r="AI439" s="135" t="n"/>
      <c r="AJ439" s="135" t="n"/>
      <c r="AK439" s="135" t="n"/>
      <c r="AL439" s="135" t="n"/>
      <c r="AM439" s="135" t="n"/>
      <c r="AN439" s="135" t="n"/>
      <c r="AO439" s="135" t="n"/>
      <c r="AP439" s="135" t="n"/>
      <c r="AQ439" s="135" t="n"/>
      <c r="AR439" s="135" t="n"/>
      <c r="AS439" s="135" t="n"/>
      <c r="AT439" s="135" t="n"/>
      <c r="AU439" s="135" t="n"/>
      <c r="AV439" s="135" t="n"/>
      <c r="AW439" s="135" t="n"/>
      <c r="AX439" s="135" t="n"/>
      <c r="AY439" s="135" t="n"/>
      <c r="AZ439" s="135" t="n"/>
      <c r="BA439" s="135" t="n"/>
      <c r="BB439" s="135" t="n"/>
      <c r="BC439" s="135" t="n"/>
      <c r="BD439" s="135" t="n"/>
      <c r="BE439" s="135" t="n"/>
      <c r="BF439" s="135" t="n"/>
      <c r="BG439" s="135" t="n"/>
      <c r="BH439" s="135" t="n"/>
      <c r="BI439" s="135" t="n"/>
      <c r="BJ439" s="135" t="n"/>
      <c r="BK439" s="135" t="n"/>
      <c r="BL439" s="135" t="n"/>
      <c r="BM439" s="135" t="n"/>
      <c r="BN439" s="135" t="n"/>
      <c r="BO439" s="135" t="n"/>
      <c r="BP439" s="135" t="n"/>
      <c r="BQ439" s="135" t="n"/>
      <c r="BR439" s="135" t="n"/>
      <c r="BS439" s="135" t="n"/>
      <c r="BT439" s="135" t="n"/>
      <c r="BU439" s="135" t="n"/>
      <c r="BV439" s="135" t="n"/>
      <c r="BW439" s="135" t="n"/>
      <c r="BX439" s="135" t="n"/>
      <c r="BY439" s="135" t="n"/>
      <c r="BZ439" s="135" t="n"/>
      <c r="CA439" s="135" t="n"/>
      <c r="CB439" s="135" t="n"/>
      <c r="CC439" s="135" t="n"/>
      <c r="CD439" s="135" t="n"/>
      <c r="CE439" s="135" t="n"/>
      <c r="CF439" s="135" t="n"/>
      <c r="CG439" s="135" t="n"/>
      <c r="CH439" s="135" t="n"/>
      <c r="CI439" s="135" t="n"/>
      <c r="CJ439" s="135" t="n"/>
      <c r="CK439" s="135" t="n"/>
      <c r="CL439" s="135" t="n"/>
      <c r="CM439" s="135" t="n"/>
      <c r="CN439" s="135" t="n"/>
      <c r="CO439" s="135" t="n"/>
      <c r="CP439" s="135" t="n"/>
      <c r="CQ439" s="135" t="n"/>
      <c r="CR439" s="135" t="n"/>
      <c r="CU439" s="36" t="n"/>
      <c r="CV439" s="36" t="n"/>
      <c r="CW439" s="36" t="n"/>
      <c r="CX439" s="36" t="n"/>
      <c r="CY439" s="36" t="n"/>
      <c r="CZ439" s="36" t="n"/>
      <c r="DA439" s="36" t="n"/>
      <c r="DB439" s="36" t="n"/>
      <c r="DC439" s="36" t="n"/>
      <c r="DD439" s="36" t="n"/>
      <c r="DE439" s="36" t="n"/>
      <c r="DF439" s="36" t="n"/>
      <c r="DG439" s="36" t="n"/>
      <c r="DH439" s="36" t="n"/>
      <c r="DI439" s="36" t="n"/>
      <c r="DJ439" s="36" t="n"/>
      <c r="DK439" s="36" t="n"/>
      <c r="DL439" s="36" t="n"/>
      <c r="DM439" s="36" t="n"/>
      <c r="DN439" s="36" t="n"/>
      <c r="DO439" s="36" t="n"/>
      <c r="DP439" s="36" t="n"/>
      <c r="DQ439" s="36" t="n"/>
      <c r="DR439" s="36" t="n"/>
      <c r="DS439" s="36" t="n"/>
      <c r="DT439" s="36" t="n"/>
      <c r="DU439" s="36" t="n"/>
      <c r="DV439" s="36" t="n"/>
      <c r="DW439" s="36" t="n"/>
      <c r="DX439" s="36" t="n"/>
      <c r="DY439" s="36" t="n"/>
      <c r="DZ439" s="36" t="n"/>
      <c r="EA439" s="36" t="n"/>
      <c r="EB439" s="36" t="n"/>
      <c r="EC439" s="36" t="n"/>
      <c r="ED439" s="36" t="n"/>
      <c r="EE439" s="36" t="n"/>
      <c r="EF439" s="36" t="n"/>
      <c r="EG439" s="36" t="n"/>
      <c r="EH439" s="36" t="n"/>
      <c r="EI439" s="36" t="n"/>
      <c r="EJ439" s="36" t="n"/>
      <c r="EK439" s="36" t="n"/>
      <c r="EL439" s="36" t="n"/>
      <c r="EM439" s="36" t="n"/>
      <c r="EN439" s="36" t="n"/>
    </row>
    <row r="440">
      <c r="A440" s="36" t="n"/>
      <c r="B440" s="36" t="n"/>
      <c r="C440" s="144" t="n"/>
      <c r="D440" s="144" t="n"/>
      <c r="E440" s="135" t="n"/>
      <c r="F440" s="135" t="n"/>
      <c r="G440" s="135" t="n"/>
      <c r="H440" s="135" t="n"/>
      <c r="I440" s="135" t="n"/>
      <c r="J440" s="135" t="n"/>
      <c r="K440" s="135" t="n"/>
      <c r="L440" s="135" t="n"/>
      <c r="M440" s="135" t="n"/>
      <c r="N440" s="135" t="n"/>
      <c r="O440" s="135" t="n"/>
      <c r="P440" s="135" t="n"/>
      <c r="Q440" s="135" t="n"/>
      <c r="R440" s="135" t="n"/>
      <c r="S440" s="135" t="n"/>
      <c r="T440" s="135" t="n"/>
      <c r="U440" s="135" t="n"/>
      <c r="V440" s="135" t="n"/>
      <c r="W440" s="135" t="n"/>
      <c r="X440" s="135" t="n"/>
      <c r="Y440" s="135" t="n"/>
      <c r="Z440" s="135" t="n"/>
      <c r="AA440" s="135" t="n"/>
      <c r="AB440" s="135" t="n"/>
      <c r="AC440" s="135" t="n"/>
      <c r="AD440" s="135" t="n"/>
      <c r="AE440" s="135" t="n"/>
      <c r="AF440" s="135" t="n"/>
      <c r="AG440" s="135" t="n"/>
      <c r="AH440" s="135" t="n"/>
      <c r="AI440" s="135" t="n"/>
      <c r="AJ440" s="135" t="n"/>
      <c r="AK440" s="135" t="n"/>
      <c r="AL440" s="135" t="n"/>
      <c r="AM440" s="135" t="n"/>
      <c r="AN440" s="135" t="n"/>
      <c r="AO440" s="135" t="n"/>
      <c r="AP440" s="135" t="n"/>
      <c r="AQ440" s="135" t="n"/>
      <c r="AR440" s="135" t="n"/>
      <c r="AS440" s="135" t="n"/>
      <c r="AT440" s="135" t="n"/>
      <c r="AU440" s="135" t="n"/>
      <c r="AV440" s="135" t="n"/>
      <c r="AW440" s="135" t="n"/>
      <c r="AX440" s="135" t="n"/>
      <c r="AY440" s="135" t="n"/>
      <c r="AZ440" s="135" t="n"/>
      <c r="BA440" s="135" t="n"/>
      <c r="BB440" s="135" t="n"/>
      <c r="BC440" s="135" t="n"/>
      <c r="BD440" s="135" t="n"/>
      <c r="BE440" s="135" t="n"/>
      <c r="BF440" s="135" t="n"/>
      <c r="BG440" s="135" t="n"/>
      <c r="BH440" s="135" t="n"/>
      <c r="BI440" s="135" t="n"/>
      <c r="BJ440" s="135" t="n"/>
      <c r="BK440" s="135" t="n"/>
      <c r="BL440" s="135" t="n"/>
      <c r="BM440" s="135" t="n"/>
      <c r="BN440" s="135" t="n"/>
      <c r="BO440" s="135" t="n"/>
      <c r="BP440" s="135" t="n"/>
      <c r="BQ440" s="135" t="n"/>
      <c r="BR440" s="135" t="n"/>
      <c r="BS440" s="135" t="n"/>
      <c r="BT440" s="135" t="n"/>
      <c r="BU440" s="135" t="n"/>
      <c r="BV440" s="135" t="n"/>
      <c r="BW440" s="135" t="n"/>
      <c r="BX440" s="135" t="n"/>
      <c r="BY440" s="135" t="n"/>
      <c r="BZ440" s="135" t="n"/>
      <c r="CA440" s="135" t="n"/>
      <c r="CB440" s="135" t="n"/>
      <c r="CC440" s="135" t="n"/>
      <c r="CD440" s="135" t="n"/>
      <c r="CE440" s="135" t="n"/>
      <c r="CF440" s="135" t="n"/>
      <c r="CG440" s="135" t="n"/>
      <c r="CH440" s="135" t="n"/>
      <c r="CI440" s="135" t="n"/>
      <c r="CJ440" s="135" t="n"/>
      <c r="CK440" s="135" t="n"/>
      <c r="CL440" s="135" t="n"/>
      <c r="CM440" s="135" t="n"/>
      <c r="CN440" s="135" t="n"/>
      <c r="CO440" s="135" t="n"/>
      <c r="CP440" s="135" t="n"/>
      <c r="CQ440" s="135" t="n"/>
      <c r="CR440" s="135" t="n"/>
      <c r="CU440" s="36" t="n"/>
      <c r="CV440" s="36" t="n"/>
      <c r="CW440" s="36" t="n"/>
      <c r="CX440" s="36" t="n"/>
      <c r="CY440" s="36" t="n"/>
      <c r="CZ440" s="36" t="n"/>
      <c r="DA440" s="36" t="n"/>
      <c r="DB440" s="36" t="n"/>
      <c r="DC440" s="36" t="n"/>
      <c r="DD440" s="36" t="n"/>
      <c r="DE440" s="36" t="n"/>
      <c r="DF440" s="36" t="n"/>
      <c r="DG440" s="36" t="n"/>
      <c r="DH440" s="36" t="n"/>
      <c r="DI440" s="36" t="n"/>
      <c r="DJ440" s="36" t="n"/>
      <c r="DK440" s="36" t="n"/>
      <c r="DL440" s="36" t="n"/>
      <c r="DM440" s="36" t="n"/>
      <c r="DN440" s="36" t="n"/>
      <c r="DO440" s="36" t="n"/>
      <c r="DP440" s="36" t="n"/>
      <c r="DQ440" s="36" t="n"/>
      <c r="DR440" s="36" t="n"/>
      <c r="DS440" s="36" t="n"/>
      <c r="DT440" s="36" t="n"/>
      <c r="DU440" s="36" t="n"/>
      <c r="DV440" s="36" t="n"/>
      <c r="DW440" s="36" t="n"/>
      <c r="DX440" s="36" t="n"/>
      <c r="DY440" s="36" t="n"/>
      <c r="DZ440" s="36" t="n"/>
      <c r="EA440" s="36" t="n"/>
      <c r="EB440" s="36" t="n"/>
      <c r="EC440" s="36" t="n"/>
      <c r="ED440" s="36" t="n"/>
      <c r="EE440" s="36" t="n"/>
      <c r="EF440" s="36" t="n"/>
      <c r="EG440" s="36" t="n"/>
      <c r="EH440" s="36" t="n"/>
      <c r="EI440" s="36" t="n"/>
      <c r="EJ440" s="36" t="n"/>
      <c r="EK440" s="36" t="n"/>
      <c r="EL440" s="36" t="n"/>
      <c r="EM440" s="36" t="n"/>
      <c r="EN440" s="36" t="n"/>
    </row>
    <row r="441">
      <c r="A441" s="36" t="n"/>
      <c r="B441" s="36" t="n"/>
      <c r="C441" s="144" t="n"/>
      <c r="D441" s="144" t="n"/>
      <c r="E441" s="135" t="n"/>
      <c r="F441" s="135" t="n"/>
      <c r="G441" s="135" t="n"/>
      <c r="H441" s="135" t="n"/>
      <c r="I441" s="135" t="n"/>
      <c r="J441" s="135" t="n"/>
      <c r="K441" s="135" t="n"/>
      <c r="L441" s="135" t="n"/>
      <c r="M441" s="135" t="n"/>
      <c r="N441" s="135" t="n"/>
      <c r="O441" s="135" t="n"/>
      <c r="P441" s="135" t="n"/>
      <c r="Q441" s="135" t="n"/>
      <c r="R441" s="135" t="n"/>
      <c r="S441" s="135" t="n"/>
      <c r="T441" s="135" t="n"/>
      <c r="U441" s="135" t="n"/>
      <c r="V441" s="135" t="n"/>
      <c r="W441" s="135" t="n"/>
      <c r="X441" s="135" t="n"/>
      <c r="Y441" s="135" t="n"/>
      <c r="Z441" s="135" t="n"/>
      <c r="AA441" s="135" t="n"/>
      <c r="AB441" s="135" t="n"/>
      <c r="AC441" s="135" t="n"/>
      <c r="AD441" s="135" t="n"/>
      <c r="AE441" s="135" t="n"/>
      <c r="AF441" s="135" t="n"/>
      <c r="AG441" s="135" t="n"/>
      <c r="AH441" s="135" t="n"/>
      <c r="AI441" s="135" t="n"/>
      <c r="AJ441" s="135" t="n"/>
      <c r="AK441" s="135" t="n"/>
      <c r="AL441" s="135" t="n"/>
      <c r="AM441" s="135" t="n"/>
      <c r="AN441" s="135" t="n"/>
      <c r="AO441" s="135" t="n"/>
      <c r="AP441" s="135" t="n"/>
      <c r="AQ441" s="135" t="n"/>
      <c r="AR441" s="135" t="n"/>
      <c r="AS441" s="135" t="n"/>
      <c r="AT441" s="135" t="n"/>
      <c r="AU441" s="135" t="n"/>
      <c r="AV441" s="135" t="n"/>
      <c r="AW441" s="135" t="n"/>
      <c r="AX441" s="135" t="n"/>
      <c r="AY441" s="135" t="n"/>
      <c r="AZ441" s="135" t="n"/>
      <c r="BA441" s="135" t="n"/>
      <c r="BB441" s="135" t="n"/>
      <c r="BC441" s="135" t="n"/>
      <c r="BD441" s="135" t="n"/>
      <c r="BE441" s="135" t="n"/>
      <c r="BF441" s="135" t="n"/>
      <c r="BG441" s="135" t="n"/>
      <c r="BH441" s="135" t="n"/>
      <c r="BI441" s="135" t="n"/>
      <c r="BJ441" s="135" t="n"/>
      <c r="BK441" s="135" t="n"/>
      <c r="BL441" s="135" t="n"/>
      <c r="BM441" s="135" t="n"/>
      <c r="BN441" s="135" t="n"/>
      <c r="BO441" s="135" t="n"/>
      <c r="BP441" s="135" t="n"/>
      <c r="BQ441" s="135" t="n"/>
      <c r="BR441" s="135" t="n"/>
      <c r="BS441" s="135" t="n"/>
      <c r="BT441" s="135" t="n"/>
      <c r="BU441" s="135" t="n"/>
      <c r="BV441" s="135" t="n"/>
      <c r="BW441" s="135" t="n"/>
      <c r="BX441" s="135" t="n"/>
      <c r="BY441" s="135" t="n"/>
      <c r="BZ441" s="135" t="n"/>
      <c r="CA441" s="135" t="n"/>
      <c r="CB441" s="135" t="n"/>
      <c r="CC441" s="135" t="n"/>
      <c r="CD441" s="135" t="n"/>
      <c r="CE441" s="135" t="n"/>
      <c r="CF441" s="135" t="n"/>
      <c r="CG441" s="135" t="n"/>
      <c r="CH441" s="135" t="n"/>
      <c r="CI441" s="135" t="n"/>
      <c r="CJ441" s="135" t="n"/>
      <c r="CK441" s="135" t="n"/>
      <c r="CL441" s="135" t="n"/>
      <c r="CM441" s="135" t="n"/>
      <c r="CN441" s="135" t="n"/>
      <c r="CO441" s="135" t="n"/>
      <c r="CP441" s="135" t="n"/>
      <c r="CQ441" s="135" t="n"/>
      <c r="CR441" s="135" t="n"/>
      <c r="CU441" s="36" t="n"/>
      <c r="CV441" s="36" t="n"/>
      <c r="CW441" s="36" t="n"/>
      <c r="CX441" s="36" t="n"/>
      <c r="CY441" s="36" t="n"/>
      <c r="CZ441" s="36" t="n"/>
      <c r="DA441" s="36" t="n"/>
      <c r="DB441" s="36" t="n"/>
      <c r="DC441" s="36" t="n"/>
      <c r="DD441" s="36" t="n"/>
      <c r="DE441" s="36" t="n"/>
      <c r="DF441" s="36" t="n"/>
      <c r="DG441" s="36" t="n"/>
      <c r="DH441" s="36" t="n"/>
      <c r="DI441" s="36" t="n"/>
      <c r="DJ441" s="36" t="n"/>
      <c r="DK441" s="36" t="n"/>
      <c r="DL441" s="36" t="n"/>
      <c r="DM441" s="36" t="n"/>
      <c r="DN441" s="36" t="n"/>
      <c r="DO441" s="36" t="n"/>
      <c r="DP441" s="36" t="n"/>
      <c r="DQ441" s="36" t="n"/>
      <c r="DR441" s="36" t="n"/>
      <c r="DS441" s="36" t="n"/>
      <c r="DT441" s="36" t="n"/>
      <c r="DU441" s="36" t="n"/>
      <c r="DV441" s="36" t="n"/>
      <c r="DW441" s="36" t="n"/>
      <c r="DX441" s="36" t="n"/>
      <c r="DY441" s="36" t="n"/>
      <c r="DZ441" s="36" t="n"/>
      <c r="EA441" s="36" t="n"/>
      <c r="EB441" s="36" t="n"/>
      <c r="EC441" s="36" t="n"/>
      <c r="ED441" s="36" t="n"/>
      <c r="EE441" s="36" t="n"/>
      <c r="EF441" s="36" t="n"/>
      <c r="EG441" s="36" t="n"/>
      <c r="EH441" s="36" t="n"/>
      <c r="EI441" s="36" t="n"/>
      <c r="EJ441" s="36" t="n"/>
      <c r="EK441" s="36" t="n"/>
      <c r="EL441" s="36" t="n"/>
      <c r="EM441" s="36" t="n"/>
      <c r="EN441" s="36" t="n"/>
    </row>
    <row r="442">
      <c r="A442" s="36" t="n"/>
      <c r="B442" s="36" t="n"/>
      <c r="C442" s="144" t="n"/>
      <c r="D442" s="144" t="n"/>
      <c r="E442" s="135" t="n"/>
      <c r="F442" s="135" t="n"/>
      <c r="G442" s="135" t="n"/>
      <c r="H442" s="135" t="n"/>
      <c r="I442" s="135" t="n"/>
      <c r="J442" s="135" t="n"/>
      <c r="K442" s="135" t="n"/>
      <c r="L442" s="135" t="n"/>
      <c r="M442" s="135" t="n"/>
      <c r="N442" s="135" t="n"/>
      <c r="O442" s="135" t="n"/>
      <c r="P442" s="135" t="n"/>
      <c r="Q442" s="135" t="n"/>
      <c r="R442" s="135" t="n"/>
      <c r="S442" s="135" t="n"/>
      <c r="T442" s="135" t="n"/>
      <c r="U442" s="135" t="n"/>
      <c r="V442" s="135" t="n"/>
      <c r="W442" s="135" t="n"/>
      <c r="X442" s="135" t="n"/>
      <c r="Y442" s="135" t="n"/>
      <c r="Z442" s="135" t="n"/>
      <c r="AA442" s="135" t="n"/>
      <c r="AB442" s="135" t="n"/>
      <c r="AC442" s="135" t="n"/>
      <c r="AD442" s="135" t="n"/>
      <c r="AE442" s="135" t="n"/>
      <c r="AF442" s="135" t="n"/>
      <c r="AG442" s="135" t="n"/>
      <c r="AH442" s="135" t="n"/>
      <c r="AI442" s="135" t="n"/>
      <c r="AJ442" s="135" t="n"/>
      <c r="AK442" s="135" t="n"/>
      <c r="AL442" s="135" t="n"/>
      <c r="AM442" s="135" t="n"/>
      <c r="AN442" s="135" t="n"/>
      <c r="AO442" s="135" t="n"/>
      <c r="AP442" s="135" t="n"/>
      <c r="AQ442" s="135" t="n"/>
      <c r="AR442" s="135" t="n"/>
      <c r="AS442" s="135" t="n"/>
      <c r="AT442" s="135" t="n"/>
      <c r="AU442" s="135" t="n"/>
      <c r="AV442" s="135" t="n"/>
      <c r="AW442" s="135" t="n"/>
      <c r="AX442" s="135" t="n"/>
      <c r="AY442" s="135" t="n"/>
      <c r="AZ442" s="135" t="n"/>
      <c r="BA442" s="135" t="n"/>
      <c r="BB442" s="135" t="n"/>
      <c r="BC442" s="135" t="n"/>
      <c r="BD442" s="135" t="n"/>
      <c r="BE442" s="135" t="n"/>
      <c r="BF442" s="135" t="n"/>
      <c r="BG442" s="135" t="n"/>
      <c r="BH442" s="135" t="n"/>
      <c r="BI442" s="135" t="n"/>
      <c r="BJ442" s="135" t="n"/>
      <c r="BK442" s="135" t="n"/>
      <c r="BL442" s="135" t="n"/>
      <c r="BM442" s="135" t="n"/>
      <c r="BN442" s="135" t="n"/>
      <c r="BO442" s="135" t="n"/>
      <c r="BP442" s="135" t="n"/>
      <c r="BQ442" s="135" t="n"/>
      <c r="BR442" s="135" t="n"/>
      <c r="BS442" s="135" t="n"/>
      <c r="BT442" s="135" t="n"/>
      <c r="BU442" s="135" t="n"/>
      <c r="BV442" s="135" t="n"/>
      <c r="BW442" s="135" t="n"/>
      <c r="BX442" s="135" t="n"/>
      <c r="BY442" s="135" t="n"/>
      <c r="BZ442" s="135" t="n"/>
      <c r="CA442" s="135" t="n"/>
      <c r="CB442" s="135" t="n"/>
      <c r="CC442" s="135" t="n"/>
      <c r="CD442" s="135" t="n"/>
      <c r="CE442" s="135" t="n"/>
      <c r="CF442" s="135" t="n"/>
      <c r="CG442" s="135" t="n"/>
      <c r="CH442" s="135" t="n"/>
      <c r="CI442" s="135" t="n"/>
      <c r="CJ442" s="135" t="n"/>
      <c r="CK442" s="135" t="n"/>
      <c r="CL442" s="135" t="n"/>
      <c r="CM442" s="135" t="n"/>
      <c r="CN442" s="135" t="n"/>
      <c r="CO442" s="135" t="n"/>
      <c r="CP442" s="135" t="n"/>
      <c r="CQ442" s="135" t="n"/>
      <c r="CR442" s="135" t="n"/>
      <c r="CU442" s="36" t="n"/>
      <c r="CV442" s="36" t="n"/>
      <c r="CW442" s="36" t="n"/>
      <c r="CX442" s="36" t="n"/>
      <c r="CY442" s="36" t="n"/>
      <c r="CZ442" s="36" t="n"/>
      <c r="DA442" s="36" t="n"/>
      <c r="DB442" s="36" t="n"/>
      <c r="DC442" s="36" t="n"/>
      <c r="DD442" s="36" t="n"/>
      <c r="DE442" s="36" t="n"/>
      <c r="DF442" s="36" t="n"/>
      <c r="DG442" s="36" t="n"/>
      <c r="DH442" s="36" t="n"/>
      <c r="DI442" s="36" t="n"/>
      <c r="DJ442" s="36" t="n"/>
      <c r="DK442" s="36" t="n"/>
      <c r="DL442" s="36" t="n"/>
      <c r="DM442" s="36" t="n"/>
      <c r="DN442" s="36" t="n"/>
      <c r="DO442" s="36" t="n"/>
      <c r="DP442" s="36" t="n"/>
      <c r="DQ442" s="36" t="n"/>
      <c r="DR442" s="36" t="n"/>
      <c r="DS442" s="36" t="n"/>
      <c r="DT442" s="36" t="n"/>
      <c r="DU442" s="36" t="n"/>
      <c r="DV442" s="36" t="n"/>
      <c r="DW442" s="36" t="n"/>
      <c r="DX442" s="36" t="n"/>
      <c r="DY442" s="36" t="n"/>
      <c r="DZ442" s="36" t="n"/>
      <c r="EA442" s="36" t="n"/>
      <c r="EB442" s="36" t="n"/>
      <c r="EC442" s="36" t="n"/>
      <c r="ED442" s="36" t="n"/>
      <c r="EE442" s="36" t="n"/>
      <c r="EF442" s="36" t="n"/>
      <c r="EG442" s="36" t="n"/>
      <c r="EH442" s="36" t="n"/>
      <c r="EI442" s="36" t="n"/>
      <c r="EJ442" s="36" t="n"/>
      <c r="EK442" s="36" t="n"/>
      <c r="EL442" s="36" t="n"/>
      <c r="EM442" s="36" t="n"/>
      <c r="EN442" s="36" t="n"/>
    </row>
    <row r="443">
      <c r="A443" s="36" t="n"/>
      <c r="B443" s="36" t="n"/>
      <c r="C443" s="144" t="n"/>
      <c r="D443" s="144" t="n"/>
      <c r="E443" s="135" t="n"/>
      <c r="F443" s="135" t="n"/>
      <c r="G443" s="135" t="n"/>
      <c r="H443" s="135" t="n"/>
      <c r="I443" s="135" t="n"/>
      <c r="J443" s="135" t="n"/>
      <c r="K443" s="135" t="n"/>
      <c r="L443" s="135" t="n"/>
      <c r="M443" s="135" t="n"/>
      <c r="N443" s="135" t="n"/>
      <c r="O443" s="135" t="n"/>
      <c r="P443" s="135" t="n"/>
      <c r="Q443" s="135" t="n"/>
      <c r="R443" s="135" t="n"/>
      <c r="S443" s="135" t="n"/>
      <c r="T443" s="135" t="n"/>
      <c r="U443" s="135" t="n"/>
      <c r="V443" s="135" t="n"/>
      <c r="W443" s="135" t="n"/>
      <c r="X443" s="135" t="n"/>
      <c r="Y443" s="135" t="n"/>
      <c r="Z443" s="135" t="n"/>
      <c r="AA443" s="135" t="n"/>
      <c r="AB443" s="135" t="n"/>
      <c r="AC443" s="135" t="n"/>
      <c r="AD443" s="135" t="n"/>
      <c r="AE443" s="135" t="n"/>
      <c r="AF443" s="135" t="n"/>
      <c r="AG443" s="135" t="n"/>
      <c r="AH443" s="135" t="n"/>
      <c r="AI443" s="135" t="n"/>
      <c r="AJ443" s="135" t="n"/>
      <c r="AK443" s="135" t="n"/>
      <c r="AL443" s="135" t="n"/>
      <c r="AM443" s="135" t="n"/>
      <c r="AN443" s="135" t="n"/>
      <c r="AO443" s="135" t="n"/>
      <c r="AP443" s="135" t="n"/>
      <c r="AQ443" s="135" t="n"/>
      <c r="AR443" s="135" t="n"/>
      <c r="AS443" s="135" t="n"/>
      <c r="AT443" s="135" t="n"/>
      <c r="AU443" s="135" t="n"/>
      <c r="AV443" s="135" t="n"/>
      <c r="AW443" s="135" t="n"/>
      <c r="AX443" s="135" t="n"/>
      <c r="AY443" s="135" t="n"/>
      <c r="AZ443" s="135" t="n"/>
      <c r="BA443" s="135" t="n"/>
      <c r="BB443" s="135" t="n"/>
      <c r="BC443" s="135" t="n"/>
      <c r="BD443" s="135" t="n"/>
      <c r="BE443" s="135" t="n"/>
      <c r="BF443" s="135" t="n"/>
      <c r="BG443" s="135" t="n"/>
      <c r="BH443" s="135" t="n"/>
      <c r="BI443" s="135" t="n"/>
      <c r="BJ443" s="135" t="n"/>
      <c r="BK443" s="135" t="n"/>
      <c r="BL443" s="135" t="n"/>
      <c r="BM443" s="135" t="n"/>
      <c r="BN443" s="135" t="n"/>
      <c r="BO443" s="135" t="n"/>
      <c r="BP443" s="135" t="n"/>
      <c r="BQ443" s="135" t="n"/>
      <c r="BR443" s="135" t="n"/>
      <c r="BS443" s="135" t="n"/>
      <c r="BT443" s="135" t="n"/>
      <c r="BU443" s="135" t="n"/>
      <c r="BV443" s="135" t="n"/>
      <c r="BW443" s="135" t="n"/>
      <c r="BX443" s="135" t="n"/>
      <c r="BY443" s="135" t="n"/>
      <c r="BZ443" s="135" t="n"/>
      <c r="CA443" s="135" t="n"/>
      <c r="CB443" s="135" t="n"/>
      <c r="CC443" s="135" t="n"/>
      <c r="CD443" s="135" t="n"/>
      <c r="CE443" s="135" t="n"/>
      <c r="CF443" s="135" t="n"/>
      <c r="CG443" s="135" t="n"/>
      <c r="CH443" s="135" t="n"/>
      <c r="CI443" s="135" t="n"/>
      <c r="CJ443" s="135" t="n"/>
      <c r="CK443" s="135" t="n"/>
      <c r="CL443" s="135" t="n"/>
      <c r="CM443" s="135" t="n"/>
      <c r="CN443" s="135" t="n"/>
      <c r="CO443" s="135" t="n"/>
      <c r="CP443" s="135" t="n"/>
      <c r="CQ443" s="135" t="n"/>
      <c r="CR443" s="135" t="n"/>
      <c r="CU443" s="36" t="n"/>
      <c r="CV443" s="36" t="n"/>
      <c r="CW443" s="36" t="n"/>
      <c r="CX443" s="36" t="n"/>
      <c r="CY443" s="36" t="n"/>
      <c r="CZ443" s="36" t="n"/>
      <c r="DA443" s="36" t="n"/>
      <c r="DB443" s="36" t="n"/>
      <c r="DC443" s="36" t="n"/>
      <c r="DD443" s="36" t="n"/>
      <c r="DE443" s="36" t="n"/>
      <c r="DF443" s="36" t="n"/>
      <c r="DG443" s="36" t="n"/>
      <c r="DH443" s="36" t="n"/>
      <c r="DI443" s="36" t="n"/>
      <c r="DJ443" s="36" t="n"/>
      <c r="DK443" s="36" t="n"/>
      <c r="DL443" s="36" t="n"/>
      <c r="DM443" s="36" t="n"/>
      <c r="DN443" s="36" t="n"/>
      <c r="DO443" s="36" t="n"/>
      <c r="DP443" s="36" t="n"/>
      <c r="DQ443" s="36" t="n"/>
      <c r="DR443" s="36" t="n"/>
      <c r="DS443" s="36" t="n"/>
      <c r="DT443" s="36" t="n"/>
      <c r="DU443" s="36" t="n"/>
      <c r="DV443" s="36" t="n"/>
      <c r="DW443" s="36" t="n"/>
      <c r="DX443" s="36" t="n"/>
      <c r="DY443" s="36" t="n"/>
      <c r="DZ443" s="36" t="n"/>
      <c r="EA443" s="36" t="n"/>
      <c r="EB443" s="36" t="n"/>
      <c r="EC443" s="36" t="n"/>
      <c r="ED443" s="36" t="n"/>
      <c r="EE443" s="36" t="n"/>
      <c r="EF443" s="36" t="n"/>
      <c r="EG443" s="36" t="n"/>
      <c r="EH443" s="36" t="n"/>
      <c r="EI443" s="36" t="n"/>
      <c r="EJ443" s="36" t="n"/>
      <c r="EK443" s="36" t="n"/>
      <c r="EL443" s="36" t="n"/>
      <c r="EM443" s="36" t="n"/>
      <c r="EN443" s="36" t="n"/>
    </row>
    <row r="444">
      <c r="A444" s="36" t="n"/>
      <c r="B444" s="36" t="n"/>
      <c r="C444" s="144" t="n"/>
      <c r="D444" s="144" t="n"/>
      <c r="E444" s="135" t="n"/>
      <c r="F444" s="135" t="n"/>
      <c r="G444" s="135" t="n"/>
      <c r="H444" s="135" t="n"/>
      <c r="I444" s="135" t="n"/>
      <c r="J444" s="135" t="n"/>
      <c r="K444" s="135" t="n"/>
      <c r="L444" s="135" t="n"/>
      <c r="M444" s="135" t="n"/>
      <c r="N444" s="135" t="n"/>
      <c r="O444" s="135" t="n"/>
      <c r="P444" s="135" t="n"/>
      <c r="Q444" s="135" t="n"/>
      <c r="R444" s="135" t="n"/>
      <c r="S444" s="135" t="n"/>
      <c r="T444" s="135" t="n"/>
      <c r="U444" s="135" t="n"/>
      <c r="V444" s="135" t="n"/>
      <c r="W444" s="135" t="n"/>
      <c r="X444" s="135" t="n"/>
      <c r="Y444" s="135" t="n"/>
      <c r="Z444" s="135" t="n"/>
      <c r="AA444" s="135" t="n"/>
      <c r="AB444" s="135" t="n"/>
      <c r="AC444" s="135" t="n"/>
      <c r="AD444" s="135" t="n"/>
      <c r="AE444" s="135" t="n"/>
      <c r="AF444" s="135" t="n"/>
      <c r="AG444" s="135" t="n"/>
      <c r="AH444" s="135" t="n"/>
      <c r="AI444" s="135" t="n"/>
      <c r="AJ444" s="135" t="n"/>
      <c r="AK444" s="135" t="n"/>
      <c r="AL444" s="135" t="n"/>
      <c r="AM444" s="135" t="n"/>
      <c r="AN444" s="135" t="n"/>
      <c r="AO444" s="135" t="n"/>
      <c r="AP444" s="135" t="n"/>
      <c r="AQ444" s="135" t="n"/>
      <c r="AR444" s="135" t="n"/>
      <c r="AS444" s="135" t="n"/>
      <c r="AT444" s="135" t="n"/>
      <c r="AU444" s="135" t="n"/>
      <c r="AV444" s="135" t="n"/>
      <c r="AW444" s="135" t="n"/>
      <c r="AX444" s="135" t="n"/>
      <c r="AY444" s="135" t="n"/>
      <c r="AZ444" s="135" t="n"/>
      <c r="BA444" s="135" t="n"/>
      <c r="BB444" s="135" t="n"/>
      <c r="BC444" s="135" t="n"/>
      <c r="BD444" s="135" t="n"/>
      <c r="BE444" s="135" t="n"/>
      <c r="BF444" s="135" t="n"/>
      <c r="BG444" s="135" t="n"/>
      <c r="BH444" s="135" t="n"/>
      <c r="BI444" s="135" t="n"/>
      <c r="BJ444" s="135" t="n"/>
      <c r="BK444" s="135" t="n"/>
      <c r="BL444" s="135" t="n"/>
      <c r="BM444" s="135" t="n"/>
      <c r="BN444" s="135" t="n"/>
      <c r="BO444" s="135" t="n"/>
      <c r="BP444" s="135" t="n"/>
      <c r="BQ444" s="135" t="n"/>
      <c r="BR444" s="135" t="n"/>
      <c r="BS444" s="135" t="n"/>
      <c r="BT444" s="135" t="n"/>
      <c r="BU444" s="135" t="n"/>
      <c r="BV444" s="135" t="n"/>
      <c r="BW444" s="135" t="n"/>
      <c r="BX444" s="135" t="n"/>
      <c r="BY444" s="135" t="n"/>
      <c r="BZ444" s="135" t="n"/>
      <c r="CA444" s="135" t="n"/>
      <c r="CB444" s="135" t="n"/>
      <c r="CC444" s="135" t="n"/>
      <c r="CD444" s="135" t="n"/>
      <c r="CE444" s="135" t="n"/>
      <c r="CF444" s="135" t="n"/>
      <c r="CG444" s="135" t="n"/>
      <c r="CH444" s="135" t="n"/>
      <c r="CI444" s="135" t="n"/>
      <c r="CJ444" s="135" t="n"/>
      <c r="CK444" s="135" t="n"/>
      <c r="CL444" s="135" t="n"/>
      <c r="CM444" s="135" t="n"/>
      <c r="CN444" s="135" t="n"/>
      <c r="CO444" s="135" t="n"/>
      <c r="CP444" s="135" t="n"/>
      <c r="CQ444" s="135" t="n"/>
      <c r="CR444" s="135" t="n"/>
      <c r="CU444" s="36" t="n"/>
      <c r="CV444" s="36" t="n"/>
      <c r="CW444" s="36" t="n"/>
      <c r="CX444" s="36" t="n"/>
      <c r="CY444" s="36" t="n"/>
      <c r="CZ444" s="36" t="n"/>
      <c r="DA444" s="36" t="n"/>
      <c r="DB444" s="36" t="n"/>
      <c r="DC444" s="36" t="n"/>
      <c r="DD444" s="36" t="n"/>
      <c r="DE444" s="36" t="n"/>
      <c r="DF444" s="36" t="n"/>
      <c r="DG444" s="36" t="n"/>
      <c r="DH444" s="36" t="n"/>
      <c r="DI444" s="36" t="n"/>
      <c r="DJ444" s="36" t="n"/>
      <c r="DK444" s="36" t="n"/>
      <c r="DL444" s="36" t="n"/>
      <c r="DM444" s="36" t="n"/>
      <c r="DN444" s="36" t="n"/>
      <c r="DO444" s="36" t="n"/>
      <c r="DP444" s="36" t="n"/>
      <c r="DQ444" s="36" t="n"/>
      <c r="DR444" s="36" t="n"/>
      <c r="DS444" s="36" t="n"/>
      <c r="DT444" s="36" t="n"/>
      <c r="DU444" s="36" t="n"/>
      <c r="DV444" s="36" t="n"/>
      <c r="DW444" s="36" t="n"/>
      <c r="DX444" s="36" t="n"/>
      <c r="DY444" s="36" t="n"/>
      <c r="DZ444" s="36" t="n"/>
      <c r="EA444" s="36" t="n"/>
      <c r="EB444" s="36" t="n"/>
      <c r="EC444" s="36" t="n"/>
      <c r="ED444" s="36" t="n"/>
      <c r="EE444" s="36" t="n"/>
      <c r="EF444" s="36" t="n"/>
      <c r="EG444" s="36" t="n"/>
      <c r="EH444" s="36" t="n"/>
      <c r="EI444" s="36" t="n"/>
      <c r="EJ444" s="36" t="n"/>
      <c r="EK444" s="36" t="n"/>
      <c r="EL444" s="36" t="n"/>
      <c r="EM444" s="36" t="n"/>
      <c r="EN444" s="36" t="n"/>
    </row>
    <row r="445">
      <c r="A445" s="36" t="n"/>
      <c r="B445" s="36" t="n"/>
      <c r="C445" s="144" t="n"/>
      <c r="D445" s="144" t="n"/>
      <c r="E445" s="135" t="n"/>
      <c r="F445" s="135" t="n"/>
      <c r="G445" s="135" t="n"/>
      <c r="H445" s="135" t="n"/>
      <c r="I445" s="135" t="n"/>
      <c r="J445" s="135" t="n"/>
      <c r="K445" s="135" t="n"/>
      <c r="L445" s="135" t="n"/>
      <c r="M445" s="135" t="n"/>
      <c r="N445" s="135" t="n"/>
      <c r="O445" s="135" t="n"/>
      <c r="P445" s="135" t="n"/>
      <c r="Q445" s="135" t="n"/>
      <c r="R445" s="135" t="n"/>
      <c r="S445" s="135" t="n"/>
      <c r="T445" s="135" t="n"/>
      <c r="U445" s="135" t="n"/>
      <c r="V445" s="135" t="n"/>
      <c r="W445" s="135" t="n"/>
      <c r="X445" s="135" t="n"/>
      <c r="Y445" s="135" t="n"/>
      <c r="Z445" s="135" t="n"/>
      <c r="AA445" s="135" t="n"/>
      <c r="AB445" s="135" t="n"/>
      <c r="AC445" s="135" t="n"/>
      <c r="AD445" s="135" t="n"/>
      <c r="AE445" s="135" t="n"/>
      <c r="AF445" s="135" t="n"/>
      <c r="AG445" s="135" t="n"/>
      <c r="AH445" s="135" t="n"/>
      <c r="AI445" s="135" t="n"/>
      <c r="AJ445" s="135" t="n"/>
      <c r="AK445" s="135" t="n"/>
      <c r="AL445" s="135" t="n"/>
      <c r="AM445" s="135" t="n"/>
      <c r="AN445" s="135" t="n"/>
      <c r="AO445" s="135" t="n"/>
      <c r="AP445" s="135" t="n"/>
      <c r="AQ445" s="135" t="n"/>
      <c r="AR445" s="135" t="n"/>
      <c r="AS445" s="135" t="n"/>
      <c r="AT445" s="135" t="n"/>
      <c r="AU445" s="135" t="n"/>
      <c r="AV445" s="135" t="n"/>
      <c r="AW445" s="135" t="n"/>
      <c r="AX445" s="135" t="n"/>
      <c r="AY445" s="135" t="n"/>
      <c r="AZ445" s="135" t="n"/>
      <c r="BA445" s="135" t="n"/>
      <c r="BB445" s="135" t="n"/>
      <c r="BC445" s="135" t="n"/>
      <c r="BD445" s="135" t="n"/>
      <c r="BE445" s="135" t="n"/>
      <c r="BF445" s="135" t="n"/>
      <c r="BG445" s="135" t="n"/>
      <c r="BH445" s="135" t="n"/>
      <c r="BI445" s="135" t="n"/>
      <c r="BJ445" s="135" t="n"/>
      <c r="BK445" s="135" t="n"/>
      <c r="BL445" s="135" t="n"/>
      <c r="BM445" s="135" t="n"/>
      <c r="BN445" s="135" t="n"/>
      <c r="BO445" s="135" t="n"/>
      <c r="BP445" s="135" t="n"/>
      <c r="BQ445" s="135" t="n"/>
      <c r="BR445" s="135" t="n"/>
      <c r="BS445" s="135" t="n"/>
      <c r="BT445" s="135" t="n"/>
      <c r="BU445" s="135" t="n"/>
      <c r="BV445" s="135" t="n"/>
      <c r="BW445" s="135" t="n"/>
      <c r="BX445" s="135" t="n"/>
      <c r="BY445" s="135" t="n"/>
      <c r="BZ445" s="135" t="n"/>
      <c r="CA445" s="135" t="n"/>
      <c r="CB445" s="135" t="n"/>
      <c r="CC445" s="135" t="n"/>
      <c r="CD445" s="135" t="n"/>
      <c r="CE445" s="135" t="n"/>
      <c r="CF445" s="135" t="n"/>
      <c r="CG445" s="135" t="n"/>
      <c r="CH445" s="135" t="n"/>
      <c r="CI445" s="135" t="n"/>
      <c r="CJ445" s="135" t="n"/>
      <c r="CK445" s="135" t="n"/>
      <c r="CL445" s="135" t="n"/>
      <c r="CM445" s="135" t="n"/>
      <c r="CN445" s="135" t="n"/>
      <c r="CO445" s="135" t="n"/>
      <c r="CP445" s="135" t="n"/>
      <c r="CQ445" s="135" t="n"/>
      <c r="CR445" s="135" t="n"/>
      <c r="CU445" s="36" t="n"/>
      <c r="CV445" s="36" t="n"/>
      <c r="CW445" s="36" t="n"/>
      <c r="CX445" s="36" t="n"/>
      <c r="CY445" s="36" t="n"/>
      <c r="CZ445" s="36" t="n"/>
      <c r="DA445" s="36" t="n"/>
      <c r="DB445" s="36" t="n"/>
      <c r="DC445" s="36" t="n"/>
      <c r="DD445" s="36" t="n"/>
      <c r="DE445" s="36" t="n"/>
      <c r="DF445" s="36" t="n"/>
      <c r="DG445" s="36" t="n"/>
      <c r="DH445" s="36" t="n"/>
      <c r="DI445" s="36" t="n"/>
      <c r="DJ445" s="36" t="n"/>
      <c r="DK445" s="36" t="n"/>
      <c r="DL445" s="36" t="n"/>
      <c r="DM445" s="36" t="n"/>
      <c r="DN445" s="36" t="n"/>
      <c r="DO445" s="36" t="n"/>
      <c r="DP445" s="36" t="n"/>
      <c r="DQ445" s="36" t="n"/>
      <c r="DR445" s="36" t="n"/>
      <c r="DS445" s="36" t="n"/>
      <c r="DT445" s="36" t="n"/>
      <c r="DU445" s="36" t="n"/>
      <c r="DV445" s="36" t="n"/>
      <c r="DW445" s="36" t="n"/>
      <c r="DX445" s="36" t="n"/>
      <c r="DY445" s="36" t="n"/>
      <c r="DZ445" s="36" t="n"/>
      <c r="EA445" s="36" t="n"/>
      <c r="EB445" s="36" t="n"/>
      <c r="EC445" s="36" t="n"/>
      <c r="ED445" s="36" t="n"/>
      <c r="EE445" s="36" t="n"/>
      <c r="EF445" s="36" t="n"/>
      <c r="EG445" s="36" t="n"/>
      <c r="EH445" s="36" t="n"/>
      <c r="EI445" s="36" t="n"/>
      <c r="EJ445" s="36" t="n"/>
      <c r="EK445" s="36" t="n"/>
      <c r="EL445" s="36" t="n"/>
      <c r="EM445" s="36" t="n"/>
      <c r="EN445" s="36" t="n"/>
    </row>
    <row r="446">
      <c r="A446" s="36" t="n"/>
      <c r="B446" s="36" t="n"/>
      <c r="C446" s="144" t="n"/>
      <c r="D446" s="144" t="n"/>
      <c r="E446" s="135" t="n"/>
      <c r="F446" s="135" t="n"/>
      <c r="G446" s="135" t="n"/>
      <c r="H446" s="135" t="n"/>
      <c r="I446" s="135" t="n"/>
      <c r="J446" s="135" t="n"/>
      <c r="K446" s="135" t="n"/>
      <c r="L446" s="135" t="n"/>
      <c r="M446" s="135" t="n"/>
      <c r="N446" s="135" t="n"/>
      <c r="O446" s="135" t="n"/>
      <c r="P446" s="135" t="n"/>
      <c r="Q446" s="135" t="n"/>
      <c r="R446" s="135" t="n"/>
      <c r="S446" s="135" t="n"/>
      <c r="T446" s="135" t="n"/>
      <c r="U446" s="135" t="n"/>
      <c r="V446" s="135" t="n"/>
      <c r="W446" s="135" t="n"/>
      <c r="X446" s="135" t="n"/>
      <c r="Y446" s="135" t="n"/>
      <c r="Z446" s="135" t="n"/>
      <c r="AA446" s="135" t="n"/>
      <c r="AB446" s="135" t="n"/>
      <c r="AC446" s="135" t="n"/>
      <c r="AD446" s="135" t="n"/>
      <c r="AE446" s="135" t="n"/>
      <c r="AF446" s="135" t="n"/>
      <c r="AG446" s="135" t="n"/>
      <c r="AH446" s="135" t="n"/>
      <c r="AI446" s="135" t="n"/>
      <c r="AJ446" s="135" t="n"/>
      <c r="AK446" s="135" t="n"/>
      <c r="AL446" s="135" t="n"/>
      <c r="AM446" s="135" t="n"/>
      <c r="AN446" s="135" t="n"/>
      <c r="AO446" s="135" t="n"/>
      <c r="AP446" s="135" t="n"/>
      <c r="AQ446" s="135" t="n"/>
      <c r="AR446" s="135" t="n"/>
      <c r="AS446" s="135" t="n"/>
      <c r="AT446" s="135" t="n"/>
      <c r="AU446" s="135" t="n"/>
      <c r="AV446" s="135" t="n"/>
      <c r="AW446" s="135" t="n"/>
      <c r="AX446" s="135" t="n"/>
      <c r="AY446" s="135" t="n"/>
      <c r="AZ446" s="135" t="n"/>
      <c r="BA446" s="135" t="n"/>
      <c r="BB446" s="135" t="n"/>
      <c r="BC446" s="135" t="n"/>
      <c r="BD446" s="135" t="n"/>
      <c r="BE446" s="135" t="n"/>
      <c r="BF446" s="135" t="n"/>
      <c r="BG446" s="135" t="n"/>
      <c r="BH446" s="135" t="n"/>
      <c r="BI446" s="135" t="n"/>
      <c r="BJ446" s="135" t="n"/>
      <c r="BK446" s="135" t="n"/>
      <c r="BL446" s="135" t="n"/>
      <c r="BM446" s="135" t="n"/>
      <c r="BN446" s="135" t="n"/>
      <c r="BO446" s="135" t="n"/>
      <c r="BP446" s="135" t="n"/>
      <c r="BQ446" s="135" t="n"/>
      <c r="BR446" s="135" t="n"/>
      <c r="BS446" s="135" t="n"/>
      <c r="BT446" s="135" t="n"/>
      <c r="BU446" s="135" t="n"/>
      <c r="BV446" s="135" t="n"/>
      <c r="BW446" s="135" t="n"/>
      <c r="BX446" s="135" t="n"/>
      <c r="BY446" s="135" t="n"/>
      <c r="BZ446" s="135" t="n"/>
      <c r="CA446" s="135" t="n"/>
      <c r="CB446" s="135" t="n"/>
      <c r="CC446" s="135" t="n"/>
      <c r="CD446" s="135" t="n"/>
      <c r="CE446" s="135" t="n"/>
      <c r="CF446" s="135" t="n"/>
      <c r="CG446" s="135" t="n"/>
      <c r="CH446" s="135" t="n"/>
      <c r="CI446" s="135" t="n"/>
      <c r="CJ446" s="135" t="n"/>
      <c r="CK446" s="135" t="n"/>
      <c r="CL446" s="135" t="n"/>
      <c r="CM446" s="135" t="n"/>
      <c r="CN446" s="135" t="n"/>
      <c r="CO446" s="135" t="n"/>
      <c r="CP446" s="135" t="n"/>
      <c r="CQ446" s="135" t="n"/>
      <c r="CR446" s="135" t="n"/>
      <c r="CU446" s="36" t="n"/>
      <c r="CV446" s="36" t="n"/>
      <c r="CW446" s="36" t="n"/>
      <c r="CX446" s="36" t="n"/>
      <c r="CY446" s="36" t="n"/>
      <c r="CZ446" s="36" t="n"/>
      <c r="DA446" s="36" t="n"/>
      <c r="DB446" s="36" t="n"/>
      <c r="DC446" s="36" t="n"/>
      <c r="DD446" s="36" t="n"/>
      <c r="DE446" s="36" t="n"/>
      <c r="DF446" s="36" t="n"/>
      <c r="DG446" s="36" t="n"/>
      <c r="DH446" s="36" t="n"/>
      <c r="DI446" s="36" t="n"/>
      <c r="DJ446" s="36" t="n"/>
      <c r="DK446" s="36" t="n"/>
      <c r="DL446" s="36" t="n"/>
      <c r="DM446" s="36" t="n"/>
      <c r="DN446" s="36" t="n"/>
      <c r="DO446" s="36" t="n"/>
      <c r="DP446" s="36" t="n"/>
      <c r="DQ446" s="36" t="n"/>
      <c r="DR446" s="36" t="n"/>
      <c r="DS446" s="36" t="n"/>
      <c r="DT446" s="36" t="n"/>
      <c r="DU446" s="36" t="n"/>
      <c r="DV446" s="36" t="n"/>
      <c r="DW446" s="36" t="n"/>
      <c r="DX446" s="36" t="n"/>
      <c r="DY446" s="36" t="n"/>
      <c r="DZ446" s="36" t="n"/>
      <c r="EA446" s="36" t="n"/>
      <c r="EB446" s="36" t="n"/>
      <c r="EC446" s="36" t="n"/>
      <c r="ED446" s="36" t="n"/>
      <c r="EE446" s="36" t="n"/>
      <c r="EF446" s="36" t="n"/>
      <c r="EG446" s="36" t="n"/>
      <c r="EH446" s="36" t="n"/>
      <c r="EI446" s="36" t="n"/>
      <c r="EJ446" s="36" t="n"/>
      <c r="EK446" s="36" t="n"/>
      <c r="EL446" s="36" t="n"/>
      <c r="EM446" s="36" t="n"/>
      <c r="EN446" s="36" t="n"/>
    </row>
    <row r="447">
      <c r="A447" s="36" t="n"/>
      <c r="B447" s="36" t="n"/>
      <c r="C447" s="144" t="n"/>
      <c r="D447" s="144" t="n"/>
      <c r="E447" s="135" t="n"/>
      <c r="F447" s="135" t="n"/>
      <c r="G447" s="135" t="n"/>
      <c r="H447" s="135" t="n"/>
      <c r="I447" s="135" t="n"/>
      <c r="J447" s="135" t="n"/>
      <c r="K447" s="135" t="n"/>
      <c r="L447" s="135" t="n"/>
      <c r="M447" s="135" t="n"/>
      <c r="N447" s="135" t="n"/>
      <c r="O447" s="135" t="n"/>
      <c r="P447" s="135" t="n"/>
      <c r="Q447" s="135" t="n"/>
      <c r="R447" s="135" t="n"/>
      <c r="S447" s="135" t="n"/>
      <c r="T447" s="135" t="n"/>
      <c r="U447" s="135" t="n"/>
      <c r="V447" s="135" t="n"/>
      <c r="W447" s="135" t="n"/>
      <c r="X447" s="135" t="n"/>
      <c r="Y447" s="135" t="n"/>
      <c r="Z447" s="135" t="n"/>
      <c r="AA447" s="135" t="n"/>
      <c r="AB447" s="135" t="n"/>
      <c r="AC447" s="135" t="n"/>
      <c r="AD447" s="135" t="n"/>
      <c r="AE447" s="135" t="n"/>
      <c r="AF447" s="135" t="n"/>
      <c r="AG447" s="135" t="n"/>
      <c r="AH447" s="135" t="n"/>
      <c r="AI447" s="135" t="n"/>
      <c r="AJ447" s="135" t="n"/>
      <c r="AK447" s="135" t="n"/>
      <c r="AL447" s="135" t="n"/>
      <c r="AM447" s="135" t="n"/>
      <c r="AN447" s="135" t="n"/>
      <c r="AO447" s="135" t="n"/>
      <c r="AP447" s="135" t="n"/>
      <c r="AQ447" s="135" t="n"/>
      <c r="AR447" s="135" t="n"/>
      <c r="AS447" s="135" t="n"/>
      <c r="AT447" s="135" t="n"/>
      <c r="AU447" s="135" t="n"/>
      <c r="AV447" s="135" t="n"/>
      <c r="AW447" s="135" t="n"/>
      <c r="AX447" s="135" t="n"/>
      <c r="AY447" s="135" t="n"/>
      <c r="AZ447" s="135" t="n"/>
      <c r="BA447" s="135" t="n"/>
      <c r="BB447" s="135" t="n"/>
      <c r="BC447" s="135" t="n"/>
      <c r="BD447" s="135" t="n"/>
      <c r="BE447" s="135" t="n"/>
      <c r="BF447" s="135" t="n"/>
      <c r="BG447" s="135" t="n"/>
      <c r="BH447" s="135" t="n"/>
      <c r="BI447" s="135" t="n"/>
      <c r="BJ447" s="135" t="n"/>
      <c r="BK447" s="135" t="n"/>
      <c r="BL447" s="135" t="n"/>
      <c r="BM447" s="135" t="n"/>
      <c r="BN447" s="135" t="n"/>
      <c r="BO447" s="135" t="n"/>
      <c r="BP447" s="135" t="n"/>
      <c r="BQ447" s="135" t="n"/>
      <c r="BR447" s="135" t="n"/>
      <c r="BS447" s="135" t="n"/>
      <c r="BT447" s="135" t="n"/>
      <c r="BU447" s="135" t="n"/>
      <c r="BV447" s="135" t="n"/>
      <c r="BW447" s="135" t="n"/>
      <c r="BX447" s="135" t="n"/>
      <c r="BY447" s="135" t="n"/>
      <c r="BZ447" s="135" t="n"/>
      <c r="CA447" s="135" t="n"/>
      <c r="CB447" s="135" t="n"/>
      <c r="CC447" s="135" t="n"/>
      <c r="CD447" s="135" t="n"/>
      <c r="CE447" s="135" t="n"/>
      <c r="CF447" s="135" t="n"/>
      <c r="CG447" s="135" t="n"/>
      <c r="CH447" s="135" t="n"/>
      <c r="CI447" s="135" t="n"/>
      <c r="CJ447" s="135" t="n"/>
      <c r="CK447" s="135" t="n"/>
      <c r="CL447" s="135" t="n"/>
      <c r="CM447" s="135" t="n"/>
      <c r="CN447" s="135" t="n"/>
      <c r="CO447" s="135" t="n"/>
      <c r="CP447" s="135" t="n"/>
      <c r="CQ447" s="135" t="n"/>
      <c r="CR447" s="135" t="n"/>
      <c r="CU447" s="36" t="n"/>
      <c r="CV447" s="36" t="n"/>
      <c r="CW447" s="36" t="n"/>
      <c r="CX447" s="36" t="n"/>
      <c r="CY447" s="36" t="n"/>
      <c r="CZ447" s="36" t="n"/>
      <c r="DA447" s="36" t="n"/>
      <c r="DB447" s="36" t="n"/>
      <c r="DC447" s="36" t="n"/>
      <c r="DD447" s="36" t="n"/>
      <c r="DE447" s="36" t="n"/>
      <c r="DF447" s="36" t="n"/>
      <c r="DG447" s="36" t="n"/>
      <c r="DH447" s="36" t="n"/>
      <c r="DI447" s="36" t="n"/>
      <c r="DJ447" s="36" t="n"/>
      <c r="DK447" s="36" t="n"/>
      <c r="DL447" s="36" t="n"/>
      <c r="DM447" s="36" t="n"/>
      <c r="DN447" s="36" t="n"/>
      <c r="DO447" s="36" t="n"/>
      <c r="DP447" s="36" t="n"/>
      <c r="DQ447" s="36" t="n"/>
      <c r="DR447" s="36" t="n"/>
      <c r="DS447" s="36" t="n"/>
      <c r="DT447" s="36" t="n"/>
      <c r="DU447" s="36" t="n"/>
      <c r="DV447" s="36" t="n"/>
      <c r="DW447" s="36" t="n"/>
      <c r="DX447" s="36" t="n"/>
      <c r="DY447" s="36" t="n"/>
      <c r="DZ447" s="36" t="n"/>
      <c r="EA447" s="36" t="n"/>
      <c r="EB447" s="36" t="n"/>
      <c r="EC447" s="36" t="n"/>
      <c r="ED447" s="36" t="n"/>
      <c r="EE447" s="36" t="n"/>
      <c r="EF447" s="36" t="n"/>
      <c r="EG447" s="36" t="n"/>
      <c r="EH447" s="36" t="n"/>
      <c r="EI447" s="36" t="n"/>
      <c r="EJ447" s="36" t="n"/>
      <c r="EK447" s="36" t="n"/>
      <c r="EL447" s="36" t="n"/>
      <c r="EM447" s="36" t="n"/>
      <c r="EN447" s="36" t="n"/>
    </row>
    <row r="448">
      <c r="A448" s="36" t="n"/>
      <c r="B448" s="36" t="n"/>
      <c r="C448" s="144" t="n"/>
      <c r="D448" s="144" t="n"/>
      <c r="E448" s="135" t="n"/>
      <c r="F448" s="135" t="n"/>
      <c r="G448" s="135" t="n"/>
      <c r="H448" s="135" t="n"/>
      <c r="I448" s="135" t="n"/>
      <c r="J448" s="135" t="n"/>
      <c r="K448" s="135" t="n"/>
      <c r="L448" s="135" t="n"/>
      <c r="M448" s="135" t="n"/>
      <c r="N448" s="135" t="n"/>
      <c r="O448" s="135" t="n"/>
      <c r="P448" s="135" t="n"/>
      <c r="Q448" s="135" t="n"/>
      <c r="R448" s="135" t="n"/>
      <c r="S448" s="135" t="n"/>
      <c r="T448" s="135" t="n"/>
      <c r="U448" s="135" t="n"/>
      <c r="V448" s="135" t="n"/>
      <c r="W448" s="135" t="n"/>
      <c r="X448" s="135" t="n"/>
      <c r="Y448" s="135" t="n"/>
      <c r="Z448" s="135" t="n"/>
      <c r="AA448" s="135" t="n"/>
      <c r="AB448" s="135" t="n"/>
      <c r="AC448" s="135" t="n"/>
      <c r="AD448" s="135" t="n"/>
      <c r="AE448" s="135" t="n"/>
      <c r="AF448" s="135" t="n"/>
      <c r="AG448" s="135" t="n"/>
      <c r="AH448" s="135" t="n"/>
      <c r="AI448" s="135" t="n"/>
      <c r="AJ448" s="135" t="n"/>
      <c r="AK448" s="135" t="n"/>
      <c r="AL448" s="135" t="n"/>
      <c r="AM448" s="135" t="n"/>
      <c r="AN448" s="135" t="n"/>
      <c r="AO448" s="135" t="n"/>
      <c r="AP448" s="135" t="n"/>
      <c r="AQ448" s="135" t="n"/>
      <c r="AR448" s="135" t="n"/>
      <c r="AS448" s="135" t="n"/>
      <c r="AT448" s="135" t="n"/>
      <c r="AU448" s="135" t="n"/>
      <c r="AV448" s="135" t="n"/>
      <c r="AW448" s="135" t="n"/>
      <c r="AX448" s="135" t="n"/>
      <c r="AY448" s="135" t="n"/>
      <c r="AZ448" s="135" t="n"/>
      <c r="BA448" s="135" t="n"/>
      <c r="BB448" s="135" t="n"/>
      <c r="BC448" s="135" t="n"/>
      <c r="BD448" s="135" t="n"/>
      <c r="BE448" s="135" t="n"/>
      <c r="BF448" s="135" t="n"/>
      <c r="BG448" s="135" t="n"/>
      <c r="BH448" s="135" t="n"/>
      <c r="BI448" s="135" t="n"/>
      <c r="BJ448" s="135" t="n"/>
      <c r="BK448" s="135" t="n"/>
      <c r="BL448" s="135" t="n"/>
      <c r="BM448" s="135" t="n"/>
      <c r="BN448" s="135" t="n"/>
      <c r="BO448" s="135" t="n"/>
      <c r="BP448" s="135" t="n"/>
      <c r="BQ448" s="135" t="n"/>
      <c r="BR448" s="135" t="n"/>
      <c r="BS448" s="135" t="n"/>
      <c r="BT448" s="135" t="n"/>
      <c r="BU448" s="135" t="n"/>
      <c r="BV448" s="135" t="n"/>
      <c r="BW448" s="135" t="n"/>
      <c r="BX448" s="135" t="n"/>
      <c r="BY448" s="135" t="n"/>
      <c r="BZ448" s="135" t="n"/>
      <c r="CA448" s="135" t="n"/>
      <c r="CB448" s="135" t="n"/>
      <c r="CC448" s="135" t="n"/>
      <c r="CD448" s="135" t="n"/>
      <c r="CE448" s="135" t="n"/>
      <c r="CF448" s="135" t="n"/>
      <c r="CG448" s="135" t="n"/>
      <c r="CH448" s="135" t="n"/>
      <c r="CI448" s="135" t="n"/>
      <c r="CJ448" s="135" t="n"/>
      <c r="CK448" s="135" t="n"/>
      <c r="CL448" s="135" t="n"/>
      <c r="CM448" s="135" t="n"/>
      <c r="CN448" s="135" t="n"/>
      <c r="CO448" s="135" t="n"/>
      <c r="CP448" s="135" t="n"/>
      <c r="CQ448" s="135" t="n"/>
      <c r="CR448" s="135" t="n"/>
      <c r="CU448" s="36" t="n"/>
      <c r="CV448" s="36" t="n"/>
      <c r="CW448" s="36" t="n"/>
      <c r="CX448" s="36" t="n"/>
      <c r="CY448" s="36" t="n"/>
      <c r="CZ448" s="36" t="n"/>
      <c r="DA448" s="36" t="n"/>
      <c r="DB448" s="36" t="n"/>
      <c r="DC448" s="36" t="n"/>
      <c r="DD448" s="36" t="n"/>
      <c r="DE448" s="36" t="n"/>
      <c r="DF448" s="36" t="n"/>
      <c r="DG448" s="36" t="n"/>
      <c r="DH448" s="36" t="n"/>
      <c r="DI448" s="36" t="n"/>
      <c r="DJ448" s="36" t="n"/>
      <c r="DK448" s="36" t="n"/>
      <c r="DL448" s="36" t="n"/>
      <c r="DM448" s="36" t="n"/>
      <c r="DN448" s="36" t="n"/>
      <c r="DO448" s="36" t="n"/>
      <c r="DP448" s="36" t="n"/>
      <c r="DQ448" s="36" t="n"/>
      <c r="DR448" s="36" t="n"/>
      <c r="DS448" s="36" t="n"/>
      <c r="DT448" s="36" t="n"/>
      <c r="DU448" s="36" t="n"/>
      <c r="DV448" s="36" t="n"/>
      <c r="DW448" s="36" t="n"/>
      <c r="DX448" s="36" t="n"/>
      <c r="DY448" s="36" t="n"/>
      <c r="DZ448" s="36" t="n"/>
      <c r="EA448" s="36" t="n"/>
      <c r="EB448" s="36" t="n"/>
      <c r="EC448" s="36" t="n"/>
      <c r="ED448" s="36" t="n"/>
      <c r="EE448" s="36" t="n"/>
      <c r="EF448" s="36" t="n"/>
      <c r="EG448" s="36" t="n"/>
      <c r="EH448" s="36" t="n"/>
      <c r="EI448" s="36" t="n"/>
      <c r="EJ448" s="36" t="n"/>
      <c r="EK448" s="36" t="n"/>
      <c r="EL448" s="36" t="n"/>
      <c r="EM448" s="36" t="n"/>
      <c r="EN448" s="36" t="n"/>
    </row>
    <row r="449">
      <c r="A449" s="36" t="n"/>
      <c r="B449" s="36" t="n"/>
      <c r="C449" s="144" t="n"/>
      <c r="D449" s="144" t="n"/>
      <c r="E449" s="135" t="n"/>
      <c r="F449" s="135" t="n"/>
      <c r="G449" s="135" t="n"/>
      <c r="H449" s="135" t="n"/>
      <c r="I449" s="135" t="n"/>
      <c r="J449" s="135" t="n"/>
      <c r="K449" s="135" t="n"/>
      <c r="L449" s="135" t="n"/>
      <c r="M449" s="135" t="n"/>
      <c r="N449" s="135" t="n"/>
      <c r="O449" s="135" t="n"/>
      <c r="P449" s="135" t="n"/>
      <c r="Q449" s="135" t="n"/>
      <c r="R449" s="135" t="n"/>
      <c r="S449" s="135" t="n"/>
      <c r="T449" s="135" t="n"/>
      <c r="U449" s="135" t="n"/>
      <c r="V449" s="135" t="n"/>
      <c r="W449" s="135" t="n"/>
      <c r="X449" s="135" t="n"/>
      <c r="Y449" s="135" t="n"/>
      <c r="Z449" s="135" t="n"/>
      <c r="AA449" s="135" t="n"/>
      <c r="AB449" s="135" t="n"/>
      <c r="AC449" s="135" t="n"/>
      <c r="AD449" s="135" t="n"/>
      <c r="AE449" s="135" t="n"/>
      <c r="AF449" s="135" t="n"/>
      <c r="AG449" s="135" t="n"/>
      <c r="AH449" s="135" t="n"/>
      <c r="AI449" s="135" t="n"/>
      <c r="AJ449" s="135" t="n"/>
      <c r="AK449" s="135" t="n"/>
      <c r="AL449" s="135" t="n"/>
      <c r="AM449" s="135" t="n"/>
      <c r="AN449" s="135" t="n"/>
      <c r="AO449" s="135" t="n"/>
      <c r="AP449" s="135" t="n"/>
      <c r="AQ449" s="135" t="n"/>
      <c r="AR449" s="135" t="n"/>
      <c r="AS449" s="135" t="n"/>
      <c r="AT449" s="135" t="n"/>
      <c r="AU449" s="135" t="n"/>
      <c r="AV449" s="135" t="n"/>
      <c r="AW449" s="135" t="n"/>
      <c r="AX449" s="135" t="n"/>
      <c r="AY449" s="135" t="n"/>
      <c r="AZ449" s="135" t="n"/>
      <c r="BA449" s="135" t="n"/>
      <c r="BB449" s="135" t="n"/>
      <c r="BC449" s="135" t="n"/>
      <c r="BD449" s="135" t="n"/>
      <c r="BE449" s="135" t="n"/>
      <c r="BF449" s="135" t="n"/>
      <c r="BG449" s="135" t="n"/>
      <c r="BH449" s="135" t="n"/>
      <c r="BI449" s="135" t="n"/>
      <c r="BJ449" s="135" t="n"/>
      <c r="BK449" s="135" t="n"/>
      <c r="BL449" s="135" t="n"/>
      <c r="BM449" s="135" t="n"/>
      <c r="BN449" s="135" t="n"/>
      <c r="BO449" s="135" t="n"/>
      <c r="BP449" s="135" t="n"/>
      <c r="BQ449" s="135" t="n"/>
      <c r="BR449" s="135" t="n"/>
      <c r="BS449" s="135" t="n"/>
      <c r="BT449" s="135" t="n"/>
      <c r="BU449" s="135" t="n"/>
      <c r="BV449" s="135" t="n"/>
      <c r="BW449" s="135" t="n"/>
      <c r="BX449" s="135" t="n"/>
      <c r="BY449" s="135" t="n"/>
      <c r="BZ449" s="135" t="n"/>
      <c r="CA449" s="135" t="n"/>
      <c r="CB449" s="135" t="n"/>
      <c r="CC449" s="135" t="n"/>
      <c r="CD449" s="135" t="n"/>
      <c r="CE449" s="135" t="n"/>
      <c r="CF449" s="135" t="n"/>
      <c r="CG449" s="135" t="n"/>
      <c r="CH449" s="135" t="n"/>
      <c r="CI449" s="135" t="n"/>
      <c r="CJ449" s="135" t="n"/>
      <c r="CK449" s="135" t="n"/>
      <c r="CL449" s="135" t="n"/>
      <c r="CM449" s="135" t="n"/>
      <c r="CN449" s="135" t="n"/>
      <c r="CO449" s="135" t="n"/>
      <c r="CP449" s="135" t="n"/>
      <c r="CQ449" s="135" t="n"/>
      <c r="CR449" s="135" t="n"/>
      <c r="CU449" s="36" t="n"/>
      <c r="CV449" s="36" t="n"/>
      <c r="CW449" s="36" t="n"/>
      <c r="CX449" s="36" t="n"/>
      <c r="CY449" s="36" t="n"/>
      <c r="CZ449" s="36" t="n"/>
      <c r="DA449" s="36" t="n"/>
      <c r="DB449" s="36" t="n"/>
      <c r="DC449" s="36" t="n"/>
      <c r="DD449" s="36" t="n"/>
      <c r="DE449" s="36" t="n"/>
      <c r="DF449" s="36" t="n"/>
      <c r="DG449" s="36" t="n"/>
      <c r="DH449" s="36" t="n"/>
      <c r="DI449" s="36" t="n"/>
      <c r="DJ449" s="36" t="n"/>
      <c r="DK449" s="36" t="n"/>
      <c r="DL449" s="36" t="n"/>
      <c r="DM449" s="36" t="n"/>
      <c r="DN449" s="36" t="n"/>
      <c r="DO449" s="36" t="n"/>
      <c r="DP449" s="36" t="n"/>
      <c r="DQ449" s="36" t="n"/>
      <c r="DR449" s="36" t="n"/>
      <c r="DS449" s="36" t="n"/>
      <c r="DT449" s="36" t="n"/>
      <c r="DU449" s="36" t="n"/>
      <c r="DV449" s="36" t="n"/>
      <c r="DW449" s="36" t="n"/>
      <c r="DX449" s="36" t="n"/>
      <c r="DY449" s="36" t="n"/>
      <c r="DZ449" s="36" t="n"/>
      <c r="EA449" s="36" t="n"/>
      <c r="EB449" s="36" t="n"/>
      <c r="EC449" s="36" t="n"/>
      <c r="ED449" s="36" t="n"/>
      <c r="EE449" s="36" t="n"/>
      <c r="EF449" s="36" t="n"/>
      <c r="EG449" s="36" t="n"/>
      <c r="EH449" s="36" t="n"/>
      <c r="EI449" s="36" t="n"/>
      <c r="EJ449" s="36" t="n"/>
      <c r="EK449" s="36" t="n"/>
      <c r="EL449" s="36" t="n"/>
      <c r="EM449" s="36" t="n"/>
      <c r="EN449" s="36" t="n"/>
    </row>
    <row r="450">
      <c r="A450" s="36" t="n"/>
      <c r="B450" s="36" t="n"/>
      <c r="C450" s="144" t="n"/>
      <c r="D450" s="144" t="n"/>
      <c r="E450" s="135" t="n"/>
      <c r="F450" s="135" t="n"/>
      <c r="G450" s="135" t="n"/>
      <c r="H450" s="135" t="n"/>
      <c r="I450" s="135" t="n"/>
      <c r="J450" s="135" t="n"/>
      <c r="K450" s="135" t="n"/>
      <c r="L450" s="135" t="n"/>
      <c r="M450" s="135" t="n"/>
      <c r="N450" s="135" t="n"/>
      <c r="O450" s="135" t="n"/>
      <c r="P450" s="135" t="n"/>
      <c r="Q450" s="135" t="n"/>
      <c r="R450" s="135" t="n"/>
      <c r="S450" s="135" t="n"/>
      <c r="T450" s="135" t="n"/>
      <c r="U450" s="135" t="n"/>
      <c r="V450" s="135" t="n"/>
      <c r="W450" s="135" t="n"/>
      <c r="X450" s="135" t="n"/>
      <c r="Y450" s="135" t="n"/>
      <c r="Z450" s="135" t="n"/>
      <c r="AA450" s="135" t="n"/>
      <c r="AB450" s="135" t="n"/>
      <c r="AC450" s="135" t="n"/>
      <c r="AD450" s="135" t="n"/>
      <c r="AE450" s="135" t="n"/>
      <c r="AF450" s="135" t="n"/>
      <c r="AG450" s="135" t="n"/>
      <c r="AH450" s="135" t="n"/>
      <c r="AI450" s="135" t="n"/>
      <c r="AJ450" s="135" t="n"/>
      <c r="AK450" s="135" t="n"/>
      <c r="AL450" s="135" t="n"/>
      <c r="AM450" s="135" t="n"/>
      <c r="AN450" s="135" t="n"/>
      <c r="AO450" s="135" t="n"/>
      <c r="AP450" s="135" t="n"/>
      <c r="AQ450" s="135" t="n"/>
      <c r="AR450" s="135" t="n"/>
      <c r="AS450" s="135" t="n"/>
      <c r="AT450" s="135" t="n"/>
      <c r="AU450" s="135" t="n"/>
      <c r="AV450" s="135" t="n"/>
      <c r="AW450" s="135" t="n"/>
      <c r="AX450" s="135" t="n"/>
      <c r="AY450" s="135" t="n"/>
      <c r="AZ450" s="135" t="n"/>
      <c r="BA450" s="135" t="n"/>
      <c r="BB450" s="135" t="n"/>
      <c r="BC450" s="135" t="n"/>
      <c r="BD450" s="135" t="n"/>
      <c r="BE450" s="135" t="n"/>
      <c r="BF450" s="135" t="n"/>
      <c r="BG450" s="135" t="n"/>
      <c r="BH450" s="135" t="n"/>
      <c r="BI450" s="135" t="n"/>
      <c r="BJ450" s="135" t="n"/>
      <c r="BK450" s="135" t="n"/>
      <c r="BL450" s="135" t="n"/>
      <c r="BM450" s="135" t="n"/>
      <c r="BN450" s="135" t="n"/>
      <c r="BO450" s="135" t="n"/>
      <c r="BP450" s="135" t="n"/>
      <c r="BQ450" s="135" t="n"/>
      <c r="BR450" s="135" t="n"/>
      <c r="BS450" s="135" t="n"/>
      <c r="BT450" s="135" t="n"/>
      <c r="BU450" s="135" t="n"/>
      <c r="BV450" s="135" t="n"/>
      <c r="BW450" s="135" t="n"/>
      <c r="BX450" s="135" t="n"/>
      <c r="BY450" s="135" t="n"/>
      <c r="BZ450" s="135" t="n"/>
      <c r="CA450" s="135" t="n"/>
      <c r="CB450" s="135" t="n"/>
      <c r="CC450" s="135" t="n"/>
      <c r="CD450" s="135" t="n"/>
      <c r="CE450" s="135" t="n"/>
      <c r="CF450" s="135" t="n"/>
      <c r="CG450" s="135" t="n"/>
      <c r="CH450" s="135" t="n"/>
      <c r="CI450" s="135" t="n"/>
      <c r="CJ450" s="135" t="n"/>
      <c r="CK450" s="135" t="n"/>
      <c r="CL450" s="135" t="n"/>
      <c r="CM450" s="135" t="n"/>
      <c r="CN450" s="135" t="n"/>
      <c r="CO450" s="135" t="n"/>
      <c r="CP450" s="135" t="n"/>
      <c r="CQ450" s="135" t="n"/>
      <c r="CR450" s="135" t="n"/>
      <c r="CU450" s="36" t="n"/>
      <c r="CV450" s="36" t="n"/>
      <c r="CW450" s="36" t="n"/>
      <c r="CX450" s="36" t="n"/>
      <c r="CY450" s="36" t="n"/>
      <c r="CZ450" s="36" t="n"/>
      <c r="DA450" s="36" t="n"/>
      <c r="DB450" s="36" t="n"/>
      <c r="DC450" s="36" t="n"/>
      <c r="DD450" s="36" t="n"/>
      <c r="DE450" s="36" t="n"/>
      <c r="DF450" s="36" t="n"/>
      <c r="DG450" s="36" t="n"/>
      <c r="DH450" s="36" t="n"/>
      <c r="DI450" s="36" t="n"/>
      <c r="DJ450" s="36" t="n"/>
      <c r="DK450" s="36" t="n"/>
      <c r="DL450" s="36" t="n"/>
      <c r="DM450" s="36" t="n"/>
      <c r="DN450" s="36" t="n"/>
      <c r="DO450" s="36" t="n"/>
      <c r="DP450" s="36" t="n"/>
      <c r="DQ450" s="36" t="n"/>
      <c r="DR450" s="36" t="n"/>
      <c r="DS450" s="36" t="n"/>
      <c r="DT450" s="36" t="n"/>
      <c r="DU450" s="36" t="n"/>
      <c r="DV450" s="36" t="n"/>
      <c r="DW450" s="36" t="n"/>
      <c r="DX450" s="36" t="n"/>
      <c r="DY450" s="36" t="n"/>
      <c r="DZ450" s="36" t="n"/>
      <c r="EA450" s="36" t="n"/>
      <c r="EB450" s="36" t="n"/>
      <c r="EC450" s="36" t="n"/>
      <c r="ED450" s="36" t="n"/>
      <c r="EE450" s="36" t="n"/>
      <c r="EF450" s="36" t="n"/>
      <c r="EG450" s="36" t="n"/>
      <c r="EH450" s="36" t="n"/>
      <c r="EI450" s="36" t="n"/>
      <c r="EJ450" s="36" t="n"/>
      <c r="EK450" s="36" t="n"/>
      <c r="EL450" s="36" t="n"/>
      <c r="EM450" s="36" t="n"/>
      <c r="EN450" s="36" t="n"/>
    </row>
    <row r="451">
      <c r="A451" s="36" t="n"/>
      <c r="B451" s="36" t="n"/>
      <c r="C451" s="144" t="n"/>
      <c r="D451" s="144" t="n"/>
      <c r="E451" s="135" t="n"/>
      <c r="F451" s="135" t="n"/>
      <c r="G451" s="135" t="n"/>
      <c r="H451" s="135" t="n"/>
      <c r="I451" s="135" t="n"/>
      <c r="J451" s="135" t="n"/>
      <c r="K451" s="135" t="n"/>
      <c r="L451" s="135" t="n"/>
      <c r="M451" s="135" t="n"/>
      <c r="N451" s="135" t="n"/>
      <c r="O451" s="135" t="n"/>
      <c r="P451" s="135" t="n"/>
      <c r="Q451" s="135" t="n"/>
      <c r="R451" s="135" t="n"/>
      <c r="S451" s="135" t="n"/>
      <c r="T451" s="135" t="n"/>
      <c r="U451" s="135" t="n"/>
      <c r="V451" s="135" t="n"/>
      <c r="W451" s="135" t="n"/>
      <c r="X451" s="135" t="n"/>
      <c r="Y451" s="135" t="n"/>
      <c r="Z451" s="135" t="n"/>
      <c r="AA451" s="135" t="n"/>
      <c r="AB451" s="135" t="n"/>
      <c r="AC451" s="135" t="n"/>
      <c r="AD451" s="135" t="n"/>
      <c r="AE451" s="135" t="n"/>
      <c r="AF451" s="135" t="n"/>
      <c r="AG451" s="135" t="n"/>
      <c r="AH451" s="135" t="n"/>
      <c r="AI451" s="135" t="n"/>
      <c r="AJ451" s="135" t="n"/>
      <c r="AK451" s="135" t="n"/>
      <c r="AL451" s="135" t="n"/>
      <c r="AM451" s="135" t="n"/>
      <c r="AN451" s="135" t="n"/>
      <c r="AO451" s="135" t="n"/>
      <c r="AP451" s="135" t="n"/>
      <c r="AQ451" s="135" t="n"/>
      <c r="AR451" s="135" t="n"/>
      <c r="AS451" s="135" t="n"/>
      <c r="AT451" s="135" t="n"/>
      <c r="AU451" s="135" t="n"/>
      <c r="AV451" s="135" t="n"/>
      <c r="AW451" s="135" t="n"/>
      <c r="AX451" s="135" t="n"/>
      <c r="AY451" s="135" t="n"/>
      <c r="AZ451" s="135" t="n"/>
      <c r="BA451" s="135" t="n"/>
      <c r="BB451" s="135" t="n"/>
      <c r="BC451" s="135" t="n"/>
      <c r="BD451" s="135" t="n"/>
      <c r="BE451" s="135" t="n"/>
      <c r="BF451" s="135" t="n"/>
      <c r="BG451" s="135" t="n"/>
      <c r="BH451" s="135" t="n"/>
      <c r="BI451" s="135" t="n"/>
      <c r="BJ451" s="135" t="n"/>
      <c r="BK451" s="135" t="n"/>
      <c r="BL451" s="135" t="n"/>
      <c r="BM451" s="135" t="n"/>
      <c r="BN451" s="135" t="n"/>
      <c r="BO451" s="135" t="n"/>
      <c r="BP451" s="135" t="n"/>
      <c r="BQ451" s="135" t="n"/>
      <c r="BR451" s="135" t="n"/>
      <c r="BS451" s="135" t="n"/>
      <c r="BT451" s="135" t="n"/>
      <c r="BU451" s="135" t="n"/>
      <c r="BV451" s="135" t="n"/>
      <c r="BW451" s="135" t="n"/>
      <c r="BX451" s="135" t="n"/>
      <c r="BY451" s="135" t="n"/>
      <c r="BZ451" s="135" t="n"/>
      <c r="CA451" s="135" t="n"/>
      <c r="CB451" s="135" t="n"/>
      <c r="CC451" s="135" t="n"/>
      <c r="CD451" s="135" t="n"/>
      <c r="CE451" s="135" t="n"/>
      <c r="CF451" s="135" t="n"/>
      <c r="CG451" s="135" t="n"/>
      <c r="CH451" s="135" t="n"/>
      <c r="CI451" s="135" t="n"/>
      <c r="CJ451" s="135" t="n"/>
      <c r="CK451" s="135" t="n"/>
      <c r="CL451" s="135" t="n"/>
      <c r="CM451" s="135" t="n"/>
      <c r="CN451" s="135" t="n"/>
      <c r="CO451" s="135" t="n"/>
      <c r="CP451" s="135" t="n"/>
      <c r="CQ451" s="135" t="n"/>
      <c r="CR451" s="135" t="n"/>
      <c r="CU451" s="36" t="n"/>
      <c r="CV451" s="36" t="n"/>
      <c r="CW451" s="36" t="n"/>
      <c r="CX451" s="36" t="n"/>
      <c r="CY451" s="36" t="n"/>
      <c r="CZ451" s="36" t="n"/>
      <c r="DA451" s="36" t="n"/>
      <c r="DB451" s="36" t="n"/>
      <c r="DC451" s="36" t="n"/>
      <c r="DD451" s="36" t="n"/>
      <c r="DE451" s="36" t="n"/>
      <c r="DF451" s="36" t="n"/>
      <c r="DG451" s="36" t="n"/>
      <c r="DH451" s="36" t="n"/>
      <c r="DI451" s="36" t="n"/>
      <c r="DJ451" s="36" t="n"/>
      <c r="DK451" s="36" t="n"/>
      <c r="DL451" s="36" t="n"/>
      <c r="DM451" s="36" t="n"/>
      <c r="DN451" s="36" t="n"/>
      <c r="DO451" s="36" t="n"/>
      <c r="DP451" s="36" t="n"/>
      <c r="DQ451" s="36" t="n"/>
      <c r="DR451" s="36" t="n"/>
      <c r="DS451" s="36" t="n"/>
      <c r="DT451" s="36" t="n"/>
      <c r="DU451" s="36" t="n"/>
      <c r="DV451" s="36" t="n"/>
      <c r="DW451" s="36" t="n"/>
      <c r="DX451" s="36" t="n"/>
      <c r="DY451" s="36" t="n"/>
      <c r="DZ451" s="36" t="n"/>
      <c r="EA451" s="36" t="n"/>
      <c r="EB451" s="36" t="n"/>
      <c r="EC451" s="36" t="n"/>
      <c r="ED451" s="36" t="n"/>
      <c r="EE451" s="36" t="n"/>
      <c r="EF451" s="36" t="n"/>
      <c r="EG451" s="36" t="n"/>
      <c r="EH451" s="36" t="n"/>
      <c r="EI451" s="36" t="n"/>
      <c r="EJ451" s="36" t="n"/>
      <c r="EK451" s="36" t="n"/>
      <c r="EL451" s="36" t="n"/>
      <c r="EM451" s="36" t="n"/>
      <c r="EN451" s="36" t="n"/>
    </row>
    <row r="452">
      <c r="A452" s="36" t="n"/>
      <c r="B452" s="36" t="n"/>
      <c r="C452" s="144" t="n"/>
      <c r="D452" s="144" t="n"/>
      <c r="E452" s="135" t="n"/>
      <c r="F452" s="135" t="n"/>
      <c r="G452" s="135" t="n"/>
      <c r="H452" s="135" t="n"/>
      <c r="I452" s="135" t="n"/>
      <c r="J452" s="135" t="n"/>
      <c r="K452" s="135" t="n"/>
      <c r="L452" s="135" t="n"/>
      <c r="M452" s="135" t="n"/>
      <c r="N452" s="135" t="n"/>
      <c r="O452" s="135" t="n"/>
      <c r="P452" s="135" t="n"/>
      <c r="Q452" s="135" t="n"/>
      <c r="R452" s="135" t="n"/>
      <c r="S452" s="135" t="n"/>
      <c r="T452" s="135" t="n"/>
      <c r="U452" s="135" t="n"/>
      <c r="V452" s="135" t="n"/>
      <c r="W452" s="135" t="n"/>
      <c r="X452" s="135" t="n"/>
      <c r="Y452" s="135" t="n"/>
      <c r="Z452" s="135" t="n"/>
      <c r="AA452" s="135" t="n"/>
      <c r="AB452" s="135" t="n"/>
      <c r="AC452" s="135" t="n"/>
      <c r="AD452" s="135" t="n"/>
      <c r="AE452" s="135" t="n"/>
      <c r="AF452" s="135" t="n"/>
      <c r="AG452" s="135" t="n"/>
      <c r="AH452" s="135" t="n"/>
      <c r="AI452" s="135" t="n"/>
      <c r="AJ452" s="135" t="n"/>
      <c r="AK452" s="135" t="n"/>
      <c r="AL452" s="135" t="n"/>
      <c r="AM452" s="135" t="n"/>
      <c r="AN452" s="135" t="n"/>
      <c r="AO452" s="135" t="n"/>
      <c r="AP452" s="135" t="n"/>
      <c r="AQ452" s="135" t="n"/>
      <c r="AR452" s="135" t="n"/>
      <c r="AS452" s="135" t="n"/>
      <c r="AT452" s="135" t="n"/>
      <c r="AU452" s="135" t="n"/>
      <c r="AV452" s="135" t="n"/>
      <c r="AW452" s="135" t="n"/>
      <c r="AX452" s="135" t="n"/>
      <c r="AY452" s="135" t="n"/>
      <c r="AZ452" s="135" t="n"/>
      <c r="BA452" s="135" t="n"/>
      <c r="BB452" s="135" t="n"/>
      <c r="BC452" s="135" t="n"/>
      <c r="BD452" s="135" t="n"/>
      <c r="BE452" s="135" t="n"/>
      <c r="BF452" s="135" t="n"/>
      <c r="BG452" s="135" t="n"/>
      <c r="BH452" s="135" t="n"/>
      <c r="BI452" s="135" t="n"/>
      <c r="BJ452" s="135" t="n"/>
      <c r="BK452" s="135" t="n"/>
      <c r="BL452" s="135" t="n"/>
      <c r="BM452" s="135" t="n"/>
      <c r="BN452" s="135" t="n"/>
      <c r="BO452" s="135" t="n"/>
      <c r="BP452" s="135" t="n"/>
      <c r="BQ452" s="135" t="n"/>
      <c r="BR452" s="135" t="n"/>
      <c r="BS452" s="135" t="n"/>
      <c r="BT452" s="135" t="n"/>
      <c r="BU452" s="135" t="n"/>
      <c r="BV452" s="135" t="n"/>
      <c r="BW452" s="135" t="n"/>
      <c r="BX452" s="135" t="n"/>
      <c r="BY452" s="135" t="n"/>
      <c r="BZ452" s="135" t="n"/>
      <c r="CA452" s="135" t="n"/>
      <c r="CB452" s="135" t="n"/>
      <c r="CC452" s="135" t="n"/>
      <c r="CD452" s="135" t="n"/>
      <c r="CE452" s="135" t="n"/>
      <c r="CF452" s="135" t="n"/>
      <c r="CG452" s="135" t="n"/>
      <c r="CH452" s="135" t="n"/>
      <c r="CI452" s="135" t="n"/>
      <c r="CJ452" s="135" t="n"/>
      <c r="CK452" s="135" t="n"/>
      <c r="CL452" s="135" t="n"/>
      <c r="CM452" s="135" t="n"/>
      <c r="CN452" s="135" t="n"/>
      <c r="CO452" s="135" t="n"/>
      <c r="CP452" s="135" t="n"/>
      <c r="CQ452" s="135" t="n"/>
      <c r="CR452" s="135" t="n"/>
      <c r="CU452" s="36" t="n"/>
      <c r="CV452" s="36" t="n"/>
      <c r="CW452" s="36" t="n"/>
      <c r="CX452" s="36" t="n"/>
      <c r="CY452" s="36" t="n"/>
      <c r="CZ452" s="36" t="n"/>
      <c r="DA452" s="36" t="n"/>
      <c r="DB452" s="36" t="n"/>
      <c r="DC452" s="36" t="n"/>
      <c r="DD452" s="36" t="n"/>
      <c r="DE452" s="36" t="n"/>
      <c r="DF452" s="36" t="n"/>
      <c r="DG452" s="36" t="n"/>
      <c r="DH452" s="36" t="n"/>
      <c r="DI452" s="36" t="n"/>
      <c r="DJ452" s="36" t="n"/>
      <c r="DK452" s="36" t="n"/>
      <c r="DL452" s="36" t="n"/>
      <c r="DM452" s="36" t="n"/>
      <c r="DN452" s="36" t="n"/>
      <c r="DO452" s="36" t="n"/>
      <c r="DP452" s="36" t="n"/>
      <c r="DQ452" s="36" t="n"/>
      <c r="DR452" s="36" t="n"/>
      <c r="DS452" s="36" t="n"/>
      <c r="DT452" s="36" t="n"/>
      <c r="DU452" s="36" t="n"/>
      <c r="DV452" s="36" t="n"/>
      <c r="DW452" s="36" t="n"/>
      <c r="DX452" s="36" t="n"/>
      <c r="DY452" s="36" t="n"/>
      <c r="DZ452" s="36" t="n"/>
      <c r="EA452" s="36" t="n"/>
      <c r="EB452" s="36" t="n"/>
      <c r="EC452" s="36" t="n"/>
      <c r="ED452" s="36" t="n"/>
      <c r="EE452" s="36" t="n"/>
      <c r="EF452" s="36" t="n"/>
      <c r="EG452" s="36" t="n"/>
      <c r="EH452" s="36" t="n"/>
      <c r="EI452" s="36" t="n"/>
      <c r="EJ452" s="36" t="n"/>
      <c r="EK452" s="36" t="n"/>
      <c r="EL452" s="36" t="n"/>
      <c r="EM452" s="36" t="n"/>
      <c r="EN452" s="36" t="n"/>
    </row>
    <row r="453">
      <c r="A453" s="36" t="n"/>
      <c r="B453" s="36" t="n"/>
      <c r="C453" s="144" t="n"/>
      <c r="D453" s="144" t="n"/>
      <c r="E453" s="135" t="n"/>
      <c r="F453" s="135" t="n"/>
      <c r="G453" s="135" t="n"/>
      <c r="H453" s="135" t="n"/>
      <c r="I453" s="135" t="n"/>
      <c r="J453" s="135" t="n"/>
      <c r="K453" s="135" t="n"/>
      <c r="L453" s="135" t="n"/>
      <c r="M453" s="135" t="n"/>
      <c r="N453" s="135" t="n"/>
      <c r="O453" s="135" t="n"/>
      <c r="P453" s="135" t="n"/>
      <c r="Q453" s="135" t="n"/>
      <c r="R453" s="135" t="n"/>
      <c r="S453" s="135" t="n"/>
      <c r="T453" s="135" t="n"/>
      <c r="U453" s="135" t="n"/>
      <c r="V453" s="135" t="n"/>
      <c r="W453" s="135" t="n"/>
      <c r="X453" s="135" t="n"/>
      <c r="Y453" s="135" t="n"/>
      <c r="Z453" s="135" t="n"/>
      <c r="AA453" s="135" t="n"/>
      <c r="AB453" s="135" t="n"/>
      <c r="AC453" s="135" t="n"/>
      <c r="AD453" s="135" t="n"/>
      <c r="AE453" s="135" t="n"/>
      <c r="AF453" s="135" t="n"/>
      <c r="AG453" s="135" t="n"/>
      <c r="AH453" s="135" t="n"/>
      <c r="AI453" s="135" t="n"/>
      <c r="AJ453" s="135" t="n"/>
      <c r="AK453" s="135" t="n"/>
      <c r="AL453" s="135" t="n"/>
      <c r="AM453" s="135" t="n"/>
      <c r="AN453" s="135" t="n"/>
      <c r="AO453" s="135" t="n"/>
      <c r="AP453" s="135" t="n"/>
      <c r="AQ453" s="135" t="n"/>
      <c r="AR453" s="135" t="n"/>
      <c r="AS453" s="135" t="n"/>
      <c r="AT453" s="135" t="n"/>
      <c r="AU453" s="135" t="n"/>
      <c r="AV453" s="135" t="n"/>
      <c r="AW453" s="135" t="n"/>
      <c r="AX453" s="135" t="n"/>
      <c r="AY453" s="135" t="n"/>
      <c r="AZ453" s="135" t="n"/>
      <c r="BA453" s="135" t="n"/>
      <c r="BB453" s="135" t="n"/>
      <c r="BC453" s="135" t="n"/>
      <c r="BD453" s="135" t="n"/>
      <c r="BE453" s="135" t="n"/>
      <c r="BF453" s="135" t="n"/>
      <c r="BG453" s="135" t="n"/>
      <c r="BH453" s="135" t="n"/>
      <c r="BI453" s="135" t="n"/>
      <c r="BJ453" s="135" t="n"/>
      <c r="BK453" s="135" t="n"/>
      <c r="BL453" s="135" t="n"/>
      <c r="BM453" s="135" t="n"/>
      <c r="BN453" s="135" t="n"/>
      <c r="BO453" s="135" t="n"/>
      <c r="BP453" s="135" t="n"/>
      <c r="BQ453" s="135" t="n"/>
      <c r="BR453" s="135" t="n"/>
      <c r="BS453" s="135" t="n"/>
      <c r="BT453" s="135" t="n"/>
      <c r="BU453" s="135" t="n"/>
      <c r="BV453" s="135" t="n"/>
      <c r="BW453" s="135" t="n"/>
      <c r="BX453" s="135" t="n"/>
      <c r="BY453" s="135" t="n"/>
      <c r="BZ453" s="135" t="n"/>
      <c r="CA453" s="135" t="n"/>
      <c r="CB453" s="135" t="n"/>
      <c r="CC453" s="135" t="n"/>
      <c r="CD453" s="135" t="n"/>
      <c r="CE453" s="135" t="n"/>
      <c r="CF453" s="135" t="n"/>
      <c r="CG453" s="135" t="n"/>
      <c r="CH453" s="135" t="n"/>
      <c r="CI453" s="135" t="n"/>
      <c r="CJ453" s="135" t="n"/>
      <c r="CK453" s="135" t="n"/>
      <c r="CL453" s="135" t="n"/>
      <c r="CM453" s="135" t="n"/>
      <c r="CN453" s="135" t="n"/>
      <c r="CO453" s="135" t="n"/>
      <c r="CP453" s="135" t="n"/>
      <c r="CQ453" s="135" t="n"/>
      <c r="CR453" s="135" t="n"/>
      <c r="CU453" s="36" t="n"/>
      <c r="CV453" s="36" t="n"/>
      <c r="CW453" s="36" t="n"/>
      <c r="CX453" s="36" t="n"/>
      <c r="CY453" s="36" t="n"/>
      <c r="CZ453" s="36" t="n"/>
      <c r="DA453" s="36" t="n"/>
      <c r="DB453" s="36" t="n"/>
      <c r="DC453" s="36" t="n"/>
      <c r="DD453" s="36" t="n"/>
      <c r="DE453" s="36" t="n"/>
      <c r="DF453" s="36" t="n"/>
      <c r="DG453" s="36" t="n"/>
      <c r="DH453" s="36" t="n"/>
      <c r="DI453" s="36" t="n"/>
      <c r="DJ453" s="36" t="n"/>
      <c r="DK453" s="36" t="n"/>
      <c r="DL453" s="36" t="n"/>
      <c r="DM453" s="36" t="n"/>
      <c r="DN453" s="36" t="n"/>
      <c r="DO453" s="36" t="n"/>
      <c r="DP453" s="36" t="n"/>
      <c r="DQ453" s="36" t="n"/>
      <c r="DR453" s="36" t="n"/>
      <c r="DS453" s="36" t="n"/>
      <c r="DT453" s="36" t="n"/>
      <c r="DU453" s="36" t="n"/>
      <c r="DV453" s="36" t="n"/>
      <c r="DW453" s="36" t="n"/>
      <c r="DX453" s="36" t="n"/>
      <c r="DY453" s="36" t="n"/>
      <c r="DZ453" s="36" t="n"/>
      <c r="EA453" s="36" t="n"/>
      <c r="EB453" s="36" t="n"/>
      <c r="EC453" s="36" t="n"/>
      <c r="ED453" s="36" t="n"/>
      <c r="EE453" s="36" t="n"/>
      <c r="EF453" s="36" t="n"/>
      <c r="EG453" s="36" t="n"/>
      <c r="EH453" s="36" t="n"/>
      <c r="EI453" s="36" t="n"/>
      <c r="EJ453" s="36" t="n"/>
      <c r="EK453" s="36" t="n"/>
      <c r="EL453" s="36" t="n"/>
      <c r="EM453" s="36" t="n"/>
      <c r="EN453" s="36" t="n"/>
    </row>
    <row r="454">
      <c r="A454" s="36" t="n"/>
      <c r="B454" s="36" t="n"/>
      <c r="C454" s="144" t="n"/>
      <c r="D454" s="144" t="n"/>
      <c r="E454" s="135" t="n"/>
      <c r="F454" s="135" t="n"/>
      <c r="G454" s="135" t="n"/>
      <c r="H454" s="135" t="n"/>
      <c r="I454" s="135" t="n"/>
      <c r="J454" s="135" t="n"/>
      <c r="K454" s="135" t="n"/>
      <c r="L454" s="135" t="n"/>
      <c r="M454" s="135" t="n"/>
      <c r="N454" s="135" t="n"/>
      <c r="O454" s="135" t="n"/>
      <c r="P454" s="135" t="n"/>
      <c r="Q454" s="135" t="n"/>
      <c r="R454" s="135" t="n"/>
      <c r="S454" s="135" t="n"/>
      <c r="T454" s="135" t="n"/>
      <c r="U454" s="135" t="n"/>
      <c r="V454" s="135" t="n"/>
      <c r="W454" s="135" t="n"/>
      <c r="X454" s="135" t="n"/>
      <c r="Y454" s="135" t="n"/>
      <c r="Z454" s="135" t="n"/>
      <c r="AA454" s="135" t="n"/>
      <c r="AB454" s="135" t="n"/>
      <c r="AC454" s="135" t="n"/>
      <c r="AD454" s="135" t="n"/>
      <c r="AE454" s="135" t="n"/>
      <c r="AF454" s="135" t="n"/>
      <c r="AG454" s="135" t="n"/>
      <c r="AH454" s="135" t="n"/>
      <c r="AI454" s="135" t="n"/>
      <c r="AJ454" s="135" t="n"/>
      <c r="AK454" s="135" t="n"/>
      <c r="AL454" s="135" t="n"/>
      <c r="AM454" s="135" t="n"/>
      <c r="AN454" s="135" t="n"/>
      <c r="AO454" s="135" t="n"/>
      <c r="AP454" s="135" t="n"/>
      <c r="AQ454" s="135" t="n"/>
      <c r="AR454" s="135" t="n"/>
      <c r="AS454" s="135" t="n"/>
      <c r="AT454" s="135" t="n"/>
      <c r="AU454" s="135" t="n"/>
      <c r="AV454" s="135" t="n"/>
      <c r="AW454" s="135" t="n"/>
      <c r="AX454" s="135" t="n"/>
      <c r="AY454" s="135" t="n"/>
      <c r="AZ454" s="135" t="n"/>
      <c r="BA454" s="135" t="n"/>
      <c r="BB454" s="135" t="n"/>
      <c r="BC454" s="135" t="n"/>
      <c r="BD454" s="135" t="n"/>
      <c r="BE454" s="135" t="n"/>
      <c r="BF454" s="135" t="n"/>
      <c r="BG454" s="135" t="n"/>
      <c r="BH454" s="135" t="n"/>
      <c r="BI454" s="135" t="n"/>
      <c r="BJ454" s="135" t="n"/>
      <c r="BK454" s="135" t="n"/>
      <c r="BL454" s="135" t="n"/>
      <c r="BM454" s="135" t="n"/>
      <c r="BN454" s="135" t="n"/>
      <c r="BO454" s="135" t="n"/>
      <c r="BP454" s="135" t="n"/>
      <c r="BQ454" s="135" t="n"/>
      <c r="BR454" s="135" t="n"/>
      <c r="BS454" s="135" t="n"/>
      <c r="BT454" s="135" t="n"/>
      <c r="BU454" s="135" t="n"/>
      <c r="BV454" s="135" t="n"/>
      <c r="BW454" s="135" t="n"/>
      <c r="BX454" s="135" t="n"/>
      <c r="BY454" s="135" t="n"/>
      <c r="BZ454" s="135" t="n"/>
      <c r="CA454" s="135" t="n"/>
      <c r="CB454" s="135" t="n"/>
      <c r="CC454" s="135" t="n"/>
      <c r="CD454" s="135" t="n"/>
      <c r="CE454" s="135" t="n"/>
      <c r="CF454" s="135" t="n"/>
      <c r="CG454" s="135" t="n"/>
      <c r="CH454" s="135" t="n"/>
      <c r="CI454" s="135" t="n"/>
      <c r="CJ454" s="135" t="n"/>
      <c r="CK454" s="135" t="n"/>
      <c r="CL454" s="135" t="n"/>
      <c r="CM454" s="135" t="n"/>
      <c r="CN454" s="135" t="n"/>
      <c r="CO454" s="135" t="n"/>
      <c r="CP454" s="135" t="n"/>
      <c r="CQ454" s="135" t="n"/>
      <c r="CR454" s="135" t="n"/>
      <c r="CU454" s="36" t="n"/>
      <c r="CV454" s="36" t="n"/>
      <c r="CW454" s="36" t="n"/>
      <c r="CX454" s="36" t="n"/>
      <c r="CY454" s="36" t="n"/>
      <c r="CZ454" s="36" t="n"/>
      <c r="DA454" s="36" t="n"/>
      <c r="DB454" s="36" t="n"/>
      <c r="DC454" s="36" t="n"/>
      <c r="DD454" s="36" t="n"/>
      <c r="DE454" s="36" t="n"/>
      <c r="DF454" s="36" t="n"/>
      <c r="DG454" s="36" t="n"/>
      <c r="DH454" s="36" t="n"/>
      <c r="DI454" s="36" t="n"/>
      <c r="DJ454" s="36" t="n"/>
      <c r="DK454" s="36" t="n"/>
      <c r="DL454" s="36" t="n"/>
      <c r="DM454" s="36" t="n"/>
      <c r="DN454" s="36" t="n"/>
      <c r="DO454" s="36" t="n"/>
      <c r="DP454" s="36" t="n"/>
      <c r="DQ454" s="36" t="n"/>
      <c r="DR454" s="36" t="n"/>
      <c r="DS454" s="36" t="n"/>
      <c r="DT454" s="36" t="n"/>
      <c r="DU454" s="36" t="n"/>
      <c r="DV454" s="36" t="n"/>
      <c r="DW454" s="36" t="n"/>
      <c r="DX454" s="36" t="n"/>
      <c r="DY454" s="36" t="n"/>
      <c r="DZ454" s="36" t="n"/>
      <c r="EA454" s="36" t="n"/>
      <c r="EB454" s="36" t="n"/>
      <c r="EC454" s="36" t="n"/>
      <c r="ED454" s="36" t="n"/>
      <c r="EE454" s="36" t="n"/>
      <c r="EF454" s="36" t="n"/>
      <c r="EG454" s="36" t="n"/>
      <c r="EH454" s="36" t="n"/>
      <c r="EI454" s="36" t="n"/>
      <c r="EJ454" s="36" t="n"/>
      <c r="EK454" s="36" t="n"/>
      <c r="EL454" s="36" t="n"/>
      <c r="EM454" s="36" t="n"/>
      <c r="EN454" s="36" t="n"/>
    </row>
    <row r="455">
      <c r="A455" s="36" t="n"/>
      <c r="B455" s="36" t="n"/>
      <c r="C455" s="144" t="n"/>
      <c r="D455" s="144" t="n"/>
      <c r="E455" s="135" t="n"/>
      <c r="F455" s="135" t="n"/>
      <c r="G455" s="135" t="n"/>
      <c r="H455" s="135" t="n"/>
      <c r="I455" s="135" t="n"/>
      <c r="J455" s="135" t="n"/>
      <c r="K455" s="135" t="n"/>
      <c r="L455" s="135" t="n"/>
      <c r="M455" s="135" t="n"/>
      <c r="N455" s="135" t="n"/>
      <c r="O455" s="135" t="n"/>
      <c r="P455" s="135" t="n"/>
      <c r="Q455" s="135" t="n"/>
      <c r="R455" s="135" t="n"/>
      <c r="S455" s="135" t="n"/>
      <c r="T455" s="135" t="n"/>
      <c r="U455" s="135" t="n"/>
      <c r="V455" s="135" t="n"/>
      <c r="W455" s="135" t="n"/>
      <c r="X455" s="135" t="n"/>
      <c r="Y455" s="135" t="n"/>
      <c r="Z455" s="135" t="n"/>
      <c r="AA455" s="135" t="n"/>
      <c r="AB455" s="135" t="n"/>
      <c r="AC455" s="135" t="n"/>
      <c r="AD455" s="135" t="n"/>
      <c r="AE455" s="135" t="n"/>
      <c r="AF455" s="135" t="n"/>
      <c r="AG455" s="135" t="n"/>
      <c r="AH455" s="135" t="n"/>
      <c r="AI455" s="135" t="n"/>
      <c r="AJ455" s="135" t="n"/>
      <c r="AK455" s="135" t="n"/>
      <c r="AL455" s="135" t="n"/>
      <c r="AM455" s="135" t="n"/>
      <c r="AN455" s="135" t="n"/>
      <c r="AO455" s="135" t="n"/>
      <c r="AP455" s="135" t="n"/>
      <c r="AQ455" s="135" t="n"/>
      <c r="AR455" s="135" t="n"/>
      <c r="AS455" s="135" t="n"/>
      <c r="AT455" s="135" t="n"/>
      <c r="AU455" s="135" t="n"/>
      <c r="AV455" s="135" t="n"/>
      <c r="AW455" s="135" t="n"/>
      <c r="AX455" s="135" t="n"/>
      <c r="AY455" s="135" t="n"/>
      <c r="AZ455" s="135" t="n"/>
      <c r="BA455" s="135" t="n"/>
      <c r="BB455" s="135" t="n"/>
      <c r="BC455" s="135" t="n"/>
      <c r="BD455" s="135" t="n"/>
      <c r="BE455" s="135" t="n"/>
      <c r="BF455" s="135" t="n"/>
      <c r="BG455" s="135" t="n"/>
      <c r="BH455" s="135" t="n"/>
      <c r="BI455" s="135" t="n"/>
      <c r="BJ455" s="135" t="n"/>
      <c r="BK455" s="135" t="n"/>
      <c r="BL455" s="135" t="n"/>
      <c r="BM455" s="135" t="n"/>
      <c r="BN455" s="135" t="n"/>
      <c r="BO455" s="135" t="n"/>
      <c r="BP455" s="135" t="n"/>
      <c r="BQ455" s="135" t="n"/>
      <c r="BR455" s="135" t="n"/>
      <c r="BS455" s="135" t="n"/>
      <c r="BT455" s="135" t="n"/>
      <c r="BU455" s="135" t="n"/>
      <c r="BV455" s="135" t="n"/>
      <c r="BW455" s="135" t="n"/>
      <c r="BX455" s="135" t="n"/>
      <c r="BY455" s="135" t="n"/>
      <c r="BZ455" s="135" t="n"/>
      <c r="CA455" s="135" t="n"/>
      <c r="CB455" s="135" t="n"/>
      <c r="CC455" s="135" t="n"/>
      <c r="CD455" s="135" t="n"/>
      <c r="CE455" s="135" t="n"/>
      <c r="CF455" s="135" t="n"/>
      <c r="CG455" s="135" t="n"/>
      <c r="CH455" s="135" t="n"/>
      <c r="CI455" s="135" t="n"/>
      <c r="CJ455" s="135" t="n"/>
      <c r="CK455" s="135" t="n"/>
      <c r="CL455" s="135" t="n"/>
      <c r="CM455" s="135" t="n"/>
      <c r="CN455" s="135" t="n"/>
      <c r="CO455" s="135" t="n"/>
      <c r="CP455" s="135" t="n"/>
      <c r="CQ455" s="135" t="n"/>
      <c r="CR455" s="135" t="n"/>
      <c r="CU455" s="36" t="n"/>
      <c r="CV455" s="36" t="n"/>
      <c r="CW455" s="36" t="n"/>
      <c r="CX455" s="36" t="n"/>
      <c r="CY455" s="36" t="n"/>
      <c r="CZ455" s="36" t="n"/>
      <c r="DA455" s="36" t="n"/>
      <c r="DB455" s="36" t="n"/>
      <c r="DC455" s="36" t="n"/>
      <c r="DD455" s="36" t="n"/>
      <c r="DE455" s="36" t="n"/>
      <c r="DF455" s="36" t="n"/>
      <c r="DG455" s="36" t="n"/>
      <c r="DH455" s="36" t="n"/>
      <c r="DI455" s="36" t="n"/>
      <c r="DJ455" s="36" t="n"/>
      <c r="DK455" s="36" t="n"/>
      <c r="DL455" s="36" t="n"/>
      <c r="DM455" s="36" t="n"/>
      <c r="DN455" s="36" t="n"/>
      <c r="DO455" s="36" t="n"/>
      <c r="DP455" s="36" t="n"/>
      <c r="DQ455" s="36" t="n"/>
      <c r="DR455" s="36" t="n"/>
      <c r="DS455" s="36" t="n"/>
      <c r="DT455" s="36" t="n"/>
      <c r="DU455" s="36" t="n"/>
      <c r="DV455" s="36" t="n"/>
      <c r="DW455" s="36" t="n"/>
      <c r="DX455" s="36" t="n"/>
      <c r="DY455" s="36" t="n"/>
      <c r="DZ455" s="36" t="n"/>
      <c r="EA455" s="36" t="n"/>
      <c r="EB455" s="36" t="n"/>
      <c r="EC455" s="36" t="n"/>
      <c r="ED455" s="36" t="n"/>
      <c r="EE455" s="36" t="n"/>
      <c r="EF455" s="36" t="n"/>
      <c r="EG455" s="36" t="n"/>
      <c r="EH455" s="36" t="n"/>
      <c r="EI455" s="36" t="n"/>
      <c r="EJ455" s="36" t="n"/>
      <c r="EK455" s="36" t="n"/>
      <c r="EL455" s="36" t="n"/>
      <c r="EM455" s="36" t="n"/>
      <c r="EN455" s="36" t="n"/>
    </row>
    <row r="456">
      <c r="A456" s="36" t="n"/>
      <c r="B456" s="36" t="n"/>
      <c r="C456" s="144" t="n"/>
      <c r="D456" s="144" t="n"/>
      <c r="E456" s="135" t="n"/>
      <c r="F456" s="135" t="n"/>
      <c r="G456" s="135" t="n"/>
      <c r="H456" s="135" t="n"/>
      <c r="I456" s="135" t="n"/>
      <c r="J456" s="135" t="n"/>
      <c r="K456" s="135" t="n"/>
      <c r="L456" s="135" t="n"/>
      <c r="M456" s="135" t="n"/>
      <c r="N456" s="135" t="n"/>
      <c r="O456" s="135" t="n"/>
      <c r="P456" s="135" t="n"/>
      <c r="Q456" s="135" t="n"/>
      <c r="R456" s="135" t="n"/>
      <c r="S456" s="135" t="n"/>
      <c r="T456" s="135" t="n"/>
      <c r="U456" s="135" t="n"/>
      <c r="V456" s="135" t="n"/>
      <c r="W456" s="135" t="n"/>
      <c r="X456" s="135" t="n"/>
      <c r="Y456" s="135" t="n"/>
      <c r="Z456" s="135" t="n"/>
      <c r="AA456" s="135" t="n"/>
      <c r="AB456" s="135" t="n"/>
      <c r="AC456" s="135" t="n"/>
      <c r="AD456" s="135" t="n"/>
      <c r="AE456" s="135" t="n"/>
      <c r="AF456" s="135" t="n"/>
      <c r="AG456" s="135" t="n"/>
      <c r="AH456" s="135" t="n"/>
      <c r="AI456" s="135" t="n"/>
      <c r="AJ456" s="135" t="n"/>
      <c r="AK456" s="135" t="n"/>
      <c r="AL456" s="135" t="n"/>
      <c r="AM456" s="135" t="n"/>
      <c r="AN456" s="135" t="n"/>
      <c r="AO456" s="135" t="n"/>
      <c r="AP456" s="135" t="n"/>
      <c r="AQ456" s="135" t="n"/>
      <c r="AR456" s="135" t="n"/>
      <c r="AS456" s="135" t="n"/>
      <c r="AT456" s="135" t="n"/>
      <c r="AU456" s="135" t="n"/>
      <c r="AV456" s="135" t="n"/>
      <c r="AW456" s="135" t="n"/>
      <c r="AX456" s="135" t="n"/>
      <c r="AY456" s="135" t="n"/>
      <c r="AZ456" s="135" t="n"/>
      <c r="BA456" s="135" t="n"/>
      <c r="BB456" s="135" t="n"/>
      <c r="BC456" s="135" t="n"/>
      <c r="BD456" s="135" t="n"/>
      <c r="BE456" s="135" t="n"/>
      <c r="BF456" s="135" t="n"/>
      <c r="BG456" s="135" t="n"/>
      <c r="BH456" s="135" t="n"/>
      <c r="BI456" s="135" t="n"/>
      <c r="BJ456" s="135" t="n"/>
      <c r="BK456" s="135" t="n"/>
      <c r="BL456" s="135" t="n"/>
      <c r="BM456" s="135" t="n"/>
      <c r="BN456" s="135" t="n"/>
      <c r="BO456" s="135" t="n"/>
      <c r="BP456" s="135" t="n"/>
      <c r="BQ456" s="135" t="n"/>
      <c r="BR456" s="135" t="n"/>
      <c r="BS456" s="135" t="n"/>
      <c r="BT456" s="135" t="n"/>
      <c r="BU456" s="135" t="n"/>
      <c r="BV456" s="135" t="n"/>
      <c r="BW456" s="135" t="n"/>
      <c r="BX456" s="135" t="n"/>
      <c r="BY456" s="135" t="n"/>
      <c r="BZ456" s="135" t="n"/>
      <c r="CA456" s="135" t="n"/>
      <c r="CB456" s="135" t="n"/>
      <c r="CC456" s="135" t="n"/>
      <c r="CD456" s="135" t="n"/>
      <c r="CE456" s="135" t="n"/>
      <c r="CF456" s="135" t="n"/>
      <c r="CG456" s="135" t="n"/>
      <c r="CH456" s="135" t="n"/>
      <c r="CI456" s="135" t="n"/>
      <c r="CJ456" s="135" t="n"/>
      <c r="CK456" s="135" t="n"/>
      <c r="CL456" s="135" t="n"/>
      <c r="CM456" s="135" t="n"/>
      <c r="CN456" s="135" t="n"/>
      <c r="CO456" s="135" t="n"/>
      <c r="CP456" s="135" t="n"/>
      <c r="CQ456" s="135" t="n"/>
      <c r="CR456" s="135" t="n"/>
      <c r="CU456" s="36" t="n"/>
      <c r="CV456" s="36" t="n"/>
      <c r="CW456" s="36" t="n"/>
      <c r="CX456" s="36" t="n"/>
      <c r="CY456" s="36" t="n"/>
      <c r="CZ456" s="36" t="n"/>
      <c r="DA456" s="36" t="n"/>
      <c r="DB456" s="36" t="n"/>
      <c r="DC456" s="36" t="n"/>
      <c r="DD456" s="36" t="n"/>
      <c r="DE456" s="36" t="n"/>
      <c r="DF456" s="36" t="n"/>
      <c r="DG456" s="36" t="n"/>
      <c r="DH456" s="36" t="n"/>
      <c r="DI456" s="36" t="n"/>
      <c r="DJ456" s="36" t="n"/>
      <c r="DK456" s="36" t="n"/>
      <c r="DL456" s="36" t="n"/>
      <c r="DM456" s="36" t="n"/>
      <c r="DN456" s="36" t="n"/>
      <c r="DO456" s="36" t="n"/>
      <c r="DP456" s="36" t="n"/>
      <c r="DQ456" s="36" t="n"/>
      <c r="DR456" s="36" t="n"/>
      <c r="DS456" s="36" t="n"/>
      <c r="DT456" s="36" t="n"/>
      <c r="DU456" s="36" t="n"/>
      <c r="DV456" s="36" t="n"/>
      <c r="DW456" s="36" t="n"/>
      <c r="DX456" s="36" t="n"/>
      <c r="DY456" s="36" t="n"/>
      <c r="DZ456" s="36" t="n"/>
      <c r="EA456" s="36" t="n"/>
      <c r="EB456" s="36" t="n"/>
      <c r="EC456" s="36" t="n"/>
      <c r="ED456" s="36" t="n"/>
      <c r="EE456" s="36" t="n"/>
      <c r="EF456" s="36" t="n"/>
      <c r="EG456" s="36" t="n"/>
      <c r="EH456" s="36" t="n"/>
      <c r="EI456" s="36" t="n"/>
      <c r="EJ456" s="36" t="n"/>
      <c r="EK456" s="36" t="n"/>
      <c r="EL456" s="36" t="n"/>
      <c r="EM456" s="36" t="n"/>
      <c r="EN456" s="36" t="n"/>
    </row>
    <row r="457">
      <c r="A457" s="36" t="n"/>
      <c r="B457" s="36" t="n"/>
      <c r="C457" s="144" t="n"/>
      <c r="D457" s="144" t="n"/>
      <c r="E457" s="135" t="n"/>
      <c r="F457" s="135" t="n"/>
      <c r="G457" s="135" t="n"/>
      <c r="H457" s="135" t="n"/>
      <c r="I457" s="135" t="n"/>
      <c r="J457" s="135" t="n"/>
      <c r="K457" s="135" t="n"/>
      <c r="L457" s="135" t="n"/>
      <c r="M457" s="135" t="n"/>
      <c r="N457" s="135" t="n"/>
      <c r="O457" s="135" t="n"/>
      <c r="P457" s="135" t="n"/>
      <c r="Q457" s="135" t="n"/>
      <c r="R457" s="135" t="n"/>
      <c r="S457" s="135" t="n"/>
      <c r="T457" s="135" t="n"/>
      <c r="U457" s="135" t="n"/>
      <c r="V457" s="135" t="n"/>
      <c r="W457" s="135" t="n"/>
      <c r="X457" s="135" t="n"/>
      <c r="Y457" s="135" t="n"/>
      <c r="Z457" s="135" t="n"/>
      <c r="AA457" s="135" t="n"/>
      <c r="AB457" s="135" t="n"/>
      <c r="AC457" s="135" t="n"/>
      <c r="AD457" s="135" t="n"/>
      <c r="AE457" s="135" t="n"/>
      <c r="AF457" s="135" t="n"/>
      <c r="AG457" s="135" t="n"/>
      <c r="AH457" s="135" t="n"/>
      <c r="AI457" s="135" t="n"/>
      <c r="AJ457" s="135" t="n"/>
      <c r="AK457" s="135" t="n"/>
      <c r="AL457" s="135" t="n"/>
      <c r="AM457" s="135" t="n"/>
      <c r="AN457" s="135" t="n"/>
      <c r="AO457" s="135" t="n"/>
      <c r="AP457" s="135" t="n"/>
      <c r="AQ457" s="135" t="n"/>
      <c r="AR457" s="135" t="n"/>
      <c r="AS457" s="135" t="n"/>
      <c r="AT457" s="135" t="n"/>
      <c r="AU457" s="135" t="n"/>
      <c r="AV457" s="135" t="n"/>
      <c r="AW457" s="135" t="n"/>
      <c r="AX457" s="135" t="n"/>
      <c r="AY457" s="135" t="n"/>
      <c r="AZ457" s="135" t="n"/>
      <c r="BA457" s="135" t="n"/>
      <c r="BB457" s="135" t="n"/>
      <c r="BC457" s="135" t="n"/>
      <c r="BD457" s="135" t="n"/>
      <c r="BE457" s="135" t="n"/>
      <c r="BF457" s="135" t="n"/>
      <c r="BG457" s="135" t="n"/>
      <c r="BH457" s="135" t="n"/>
      <c r="BI457" s="135" t="n"/>
      <c r="BJ457" s="135" t="n"/>
      <c r="BK457" s="135" t="n"/>
      <c r="BL457" s="135" t="n"/>
      <c r="BM457" s="135" t="n"/>
      <c r="BN457" s="135" t="n"/>
      <c r="BO457" s="135" t="n"/>
      <c r="BP457" s="135" t="n"/>
      <c r="BQ457" s="135" t="n"/>
      <c r="BR457" s="135" t="n"/>
      <c r="BS457" s="135" t="n"/>
      <c r="BT457" s="135" t="n"/>
      <c r="BU457" s="135" t="n"/>
      <c r="BV457" s="135" t="n"/>
      <c r="BW457" s="135" t="n"/>
      <c r="BX457" s="135" t="n"/>
      <c r="BY457" s="135" t="n"/>
      <c r="BZ457" s="135" t="n"/>
      <c r="CA457" s="135" t="n"/>
      <c r="CB457" s="135" t="n"/>
      <c r="CC457" s="135" t="n"/>
      <c r="CD457" s="135" t="n"/>
      <c r="CE457" s="135" t="n"/>
      <c r="CF457" s="135" t="n"/>
      <c r="CG457" s="135" t="n"/>
      <c r="CH457" s="135" t="n"/>
      <c r="CI457" s="135" t="n"/>
      <c r="CJ457" s="135" t="n"/>
      <c r="CK457" s="135" t="n"/>
      <c r="CL457" s="135" t="n"/>
      <c r="CM457" s="135" t="n"/>
      <c r="CN457" s="135" t="n"/>
      <c r="CO457" s="135" t="n"/>
      <c r="CP457" s="135" t="n"/>
      <c r="CQ457" s="135" t="n"/>
      <c r="CR457" s="135" t="n"/>
      <c r="CU457" s="36" t="n"/>
      <c r="CV457" s="36" t="n"/>
      <c r="CW457" s="36" t="n"/>
      <c r="CX457" s="36" t="n"/>
      <c r="CY457" s="36" t="n"/>
      <c r="CZ457" s="36" t="n"/>
      <c r="DA457" s="36" t="n"/>
      <c r="DB457" s="36" t="n"/>
      <c r="DC457" s="36" t="n"/>
      <c r="DD457" s="36" t="n"/>
      <c r="DE457" s="36" t="n"/>
      <c r="DF457" s="36" t="n"/>
      <c r="DG457" s="36" t="n"/>
      <c r="DH457" s="36" t="n"/>
      <c r="DI457" s="36" t="n"/>
      <c r="DJ457" s="36" t="n"/>
      <c r="DK457" s="36" t="n"/>
      <c r="DL457" s="36" t="n"/>
      <c r="DM457" s="36" t="n"/>
      <c r="DN457" s="36" t="n"/>
      <c r="DO457" s="36" t="n"/>
      <c r="DP457" s="36" t="n"/>
      <c r="DQ457" s="36" t="n"/>
      <c r="DR457" s="36" t="n"/>
      <c r="DS457" s="36" t="n"/>
      <c r="DT457" s="36" t="n"/>
      <c r="DU457" s="36" t="n"/>
      <c r="DV457" s="36" t="n"/>
      <c r="DW457" s="36" t="n"/>
      <c r="DX457" s="36" t="n"/>
      <c r="DY457" s="36" t="n"/>
      <c r="DZ457" s="36" t="n"/>
      <c r="EA457" s="36" t="n"/>
      <c r="EB457" s="36" t="n"/>
      <c r="EC457" s="36" t="n"/>
      <c r="ED457" s="36" t="n"/>
      <c r="EE457" s="36" t="n"/>
      <c r="EF457" s="36" t="n"/>
      <c r="EG457" s="36" t="n"/>
      <c r="EH457" s="36" t="n"/>
      <c r="EI457" s="36" t="n"/>
      <c r="EJ457" s="36" t="n"/>
      <c r="EK457" s="36" t="n"/>
      <c r="EL457" s="36" t="n"/>
      <c r="EM457" s="36" t="n"/>
      <c r="EN457" s="36" t="n"/>
    </row>
    <row r="458">
      <c r="A458" s="36" t="n"/>
      <c r="B458" s="36" t="n"/>
      <c r="C458" s="144" t="n"/>
      <c r="D458" s="144" t="n"/>
      <c r="E458" s="135" t="n"/>
      <c r="F458" s="135" t="n"/>
      <c r="G458" s="135" t="n"/>
      <c r="H458" s="135" t="n"/>
      <c r="I458" s="135" t="n"/>
      <c r="J458" s="135" t="n"/>
      <c r="K458" s="135" t="n"/>
      <c r="L458" s="135" t="n"/>
      <c r="M458" s="135" t="n"/>
      <c r="N458" s="135" t="n"/>
      <c r="O458" s="135" t="n"/>
      <c r="P458" s="135" t="n"/>
      <c r="Q458" s="135" t="n"/>
      <c r="R458" s="135" t="n"/>
      <c r="S458" s="135" t="n"/>
      <c r="T458" s="135" t="n"/>
      <c r="U458" s="135" t="n"/>
      <c r="V458" s="135" t="n"/>
      <c r="W458" s="135" t="n"/>
      <c r="X458" s="135" t="n"/>
      <c r="Y458" s="135" t="n"/>
      <c r="Z458" s="135" t="n"/>
      <c r="AA458" s="135" t="n"/>
      <c r="AB458" s="135" t="n"/>
      <c r="AC458" s="135" t="n"/>
      <c r="AD458" s="135" t="n"/>
      <c r="AE458" s="135" t="n"/>
      <c r="AF458" s="135" t="n"/>
      <c r="AG458" s="135" t="n"/>
      <c r="AH458" s="135" t="n"/>
      <c r="AI458" s="135" t="n"/>
      <c r="AJ458" s="135" t="n"/>
      <c r="AK458" s="135" t="n"/>
      <c r="AL458" s="135" t="n"/>
      <c r="AM458" s="135" t="n"/>
      <c r="AN458" s="135" t="n"/>
      <c r="AO458" s="135" t="n"/>
      <c r="AP458" s="135" t="n"/>
      <c r="AQ458" s="135" t="n"/>
      <c r="AR458" s="135" t="n"/>
      <c r="AS458" s="135" t="n"/>
      <c r="AT458" s="135" t="n"/>
      <c r="AU458" s="135" t="n"/>
      <c r="AV458" s="135" t="n"/>
      <c r="AW458" s="135" t="n"/>
      <c r="AX458" s="135" t="n"/>
      <c r="AY458" s="135" t="n"/>
      <c r="AZ458" s="135" t="n"/>
      <c r="BA458" s="135" t="n"/>
      <c r="BB458" s="135" t="n"/>
      <c r="BC458" s="135" t="n"/>
      <c r="BD458" s="135" t="n"/>
      <c r="BE458" s="135" t="n"/>
      <c r="BF458" s="135" t="n"/>
      <c r="BG458" s="135" t="n"/>
      <c r="BH458" s="135" t="n"/>
      <c r="BI458" s="135" t="n"/>
      <c r="BJ458" s="135" t="n"/>
      <c r="BK458" s="135" t="n"/>
      <c r="BL458" s="135" t="n"/>
      <c r="BM458" s="135" t="n"/>
      <c r="BN458" s="135" t="n"/>
      <c r="BO458" s="135" t="n"/>
      <c r="BP458" s="135" t="n"/>
      <c r="BQ458" s="135" t="n"/>
      <c r="BR458" s="135" t="n"/>
      <c r="BS458" s="135" t="n"/>
      <c r="BT458" s="135" t="n"/>
      <c r="BU458" s="135" t="n"/>
      <c r="BV458" s="135" t="n"/>
      <c r="BW458" s="135" t="n"/>
      <c r="BX458" s="135" t="n"/>
      <c r="BY458" s="135" t="n"/>
      <c r="BZ458" s="135" t="n"/>
      <c r="CA458" s="135" t="n"/>
      <c r="CB458" s="135" t="n"/>
      <c r="CC458" s="135" t="n"/>
      <c r="CD458" s="135" t="n"/>
      <c r="CE458" s="135" t="n"/>
      <c r="CF458" s="135" t="n"/>
      <c r="CG458" s="135" t="n"/>
      <c r="CH458" s="135" t="n"/>
      <c r="CI458" s="135" t="n"/>
      <c r="CJ458" s="135" t="n"/>
      <c r="CK458" s="135" t="n"/>
      <c r="CL458" s="135" t="n"/>
      <c r="CM458" s="135" t="n"/>
      <c r="CN458" s="135" t="n"/>
      <c r="CO458" s="135" t="n"/>
      <c r="CP458" s="135" t="n"/>
      <c r="CQ458" s="135" t="n"/>
      <c r="CR458" s="135" t="n"/>
      <c r="CU458" s="36" t="n"/>
      <c r="CV458" s="36" t="n"/>
      <c r="CW458" s="36" t="n"/>
      <c r="CX458" s="36" t="n"/>
      <c r="CY458" s="36" t="n"/>
      <c r="CZ458" s="36" t="n"/>
      <c r="DA458" s="36" t="n"/>
      <c r="DB458" s="36" t="n"/>
      <c r="DC458" s="36" t="n"/>
      <c r="DD458" s="36" t="n"/>
      <c r="DE458" s="36" t="n"/>
      <c r="DF458" s="36" t="n"/>
      <c r="DG458" s="36" t="n"/>
      <c r="DH458" s="36" t="n"/>
      <c r="DI458" s="36" t="n"/>
      <c r="DJ458" s="36" t="n"/>
      <c r="DK458" s="36" t="n"/>
      <c r="DL458" s="36" t="n"/>
      <c r="DM458" s="36" t="n"/>
      <c r="DN458" s="36" t="n"/>
      <c r="DO458" s="36" t="n"/>
      <c r="DP458" s="36" t="n"/>
      <c r="DQ458" s="36" t="n"/>
      <c r="DR458" s="36" t="n"/>
      <c r="DS458" s="36" t="n"/>
      <c r="DT458" s="36" t="n"/>
      <c r="DU458" s="36" t="n"/>
      <c r="DV458" s="36" t="n"/>
      <c r="DW458" s="36" t="n"/>
      <c r="DX458" s="36" t="n"/>
      <c r="DY458" s="36" t="n"/>
      <c r="DZ458" s="36" t="n"/>
      <c r="EA458" s="36" t="n"/>
      <c r="EB458" s="36" t="n"/>
      <c r="EC458" s="36" t="n"/>
      <c r="ED458" s="36" t="n"/>
      <c r="EE458" s="36" t="n"/>
      <c r="EF458" s="36" t="n"/>
      <c r="EG458" s="36" t="n"/>
      <c r="EH458" s="36" t="n"/>
      <c r="EI458" s="36" t="n"/>
      <c r="EJ458" s="36" t="n"/>
      <c r="EK458" s="36" t="n"/>
      <c r="EL458" s="36" t="n"/>
      <c r="EM458" s="36" t="n"/>
      <c r="EN458" s="36" t="n"/>
    </row>
    <row r="459">
      <c r="A459" s="36" t="n"/>
      <c r="B459" s="36" t="n"/>
      <c r="C459" s="144" t="n"/>
      <c r="D459" s="144" t="n"/>
      <c r="E459" s="135" t="n"/>
      <c r="F459" s="135" t="n"/>
      <c r="G459" s="135" t="n"/>
      <c r="H459" s="135" t="n"/>
      <c r="I459" s="135" t="n"/>
      <c r="J459" s="135" t="n"/>
      <c r="K459" s="135" t="n"/>
      <c r="L459" s="135" t="n"/>
      <c r="M459" s="135" t="n"/>
      <c r="N459" s="135" t="n"/>
      <c r="O459" s="135" t="n"/>
      <c r="P459" s="135" t="n"/>
      <c r="Q459" s="135" t="n"/>
      <c r="R459" s="135" t="n"/>
      <c r="S459" s="135" t="n"/>
      <c r="T459" s="135" t="n"/>
      <c r="U459" s="135" t="n"/>
      <c r="V459" s="135" t="n"/>
      <c r="W459" s="135" t="n"/>
      <c r="X459" s="135" t="n"/>
      <c r="Y459" s="135" t="n"/>
      <c r="Z459" s="135" t="n"/>
      <c r="AA459" s="135" t="n"/>
      <c r="AB459" s="135" t="n"/>
      <c r="AC459" s="135" t="n"/>
      <c r="AD459" s="135" t="n"/>
      <c r="AE459" s="135" t="n"/>
      <c r="AF459" s="135" t="n"/>
      <c r="AG459" s="135" t="n"/>
      <c r="AH459" s="135" t="n"/>
      <c r="AI459" s="135" t="n"/>
      <c r="AJ459" s="135" t="n"/>
      <c r="AK459" s="135" t="n"/>
      <c r="AL459" s="135" t="n"/>
      <c r="AM459" s="135" t="n"/>
      <c r="AN459" s="135" t="n"/>
      <c r="AO459" s="135" t="n"/>
      <c r="AP459" s="135" t="n"/>
      <c r="AQ459" s="135" t="n"/>
      <c r="AR459" s="135" t="n"/>
      <c r="AS459" s="135" t="n"/>
      <c r="AT459" s="135" t="n"/>
      <c r="AU459" s="135" t="n"/>
      <c r="AV459" s="135" t="n"/>
      <c r="AW459" s="135" t="n"/>
      <c r="AX459" s="135" t="n"/>
      <c r="AY459" s="135" t="n"/>
      <c r="AZ459" s="135" t="n"/>
      <c r="BA459" s="135" t="n"/>
      <c r="BB459" s="135" t="n"/>
      <c r="BC459" s="135" t="n"/>
      <c r="BD459" s="135" t="n"/>
      <c r="BE459" s="135" t="n"/>
      <c r="BF459" s="135" t="n"/>
      <c r="BG459" s="135" t="n"/>
      <c r="BH459" s="135" t="n"/>
      <c r="BI459" s="135" t="n"/>
      <c r="BJ459" s="135" t="n"/>
      <c r="BK459" s="135" t="n"/>
      <c r="BL459" s="135" t="n"/>
      <c r="BM459" s="135" t="n"/>
      <c r="BN459" s="135" t="n"/>
      <c r="BO459" s="135" t="n"/>
      <c r="BP459" s="135" t="n"/>
      <c r="BQ459" s="135" t="n"/>
      <c r="BR459" s="135" t="n"/>
      <c r="BS459" s="135" t="n"/>
      <c r="BT459" s="135" t="n"/>
      <c r="BU459" s="135" t="n"/>
      <c r="BV459" s="135" t="n"/>
      <c r="BW459" s="135" t="n"/>
      <c r="BX459" s="135" t="n"/>
      <c r="BY459" s="135" t="n"/>
      <c r="BZ459" s="135" t="n"/>
      <c r="CA459" s="135" t="n"/>
      <c r="CB459" s="135" t="n"/>
      <c r="CC459" s="135" t="n"/>
      <c r="CD459" s="135" t="n"/>
      <c r="CE459" s="135" t="n"/>
      <c r="CF459" s="135" t="n"/>
      <c r="CG459" s="135" t="n"/>
      <c r="CH459" s="135" t="n"/>
      <c r="CI459" s="135" t="n"/>
      <c r="CJ459" s="135" t="n"/>
      <c r="CK459" s="135" t="n"/>
      <c r="CL459" s="135" t="n"/>
      <c r="CM459" s="135" t="n"/>
      <c r="CN459" s="135" t="n"/>
      <c r="CO459" s="135" t="n"/>
      <c r="CP459" s="135" t="n"/>
      <c r="CQ459" s="135" t="n"/>
      <c r="CR459" s="135" t="n"/>
      <c r="CU459" s="36" t="n"/>
      <c r="CV459" s="36" t="n"/>
      <c r="CW459" s="36" t="n"/>
      <c r="CX459" s="36" t="n"/>
      <c r="CY459" s="36" t="n"/>
      <c r="CZ459" s="36" t="n"/>
      <c r="DA459" s="36" t="n"/>
      <c r="DB459" s="36" t="n"/>
      <c r="DC459" s="36" t="n"/>
      <c r="DD459" s="36" t="n"/>
      <c r="DE459" s="36" t="n"/>
      <c r="DF459" s="36" t="n"/>
      <c r="DG459" s="36" t="n"/>
      <c r="DH459" s="36" t="n"/>
      <c r="DI459" s="36" t="n"/>
      <c r="DJ459" s="36" t="n"/>
      <c r="DK459" s="36" t="n"/>
      <c r="DL459" s="36" t="n"/>
      <c r="DM459" s="36" t="n"/>
      <c r="DN459" s="36" t="n"/>
      <c r="DO459" s="36" t="n"/>
      <c r="DP459" s="36" t="n"/>
      <c r="DQ459" s="36" t="n"/>
      <c r="DR459" s="36" t="n"/>
      <c r="DS459" s="36" t="n"/>
      <c r="DT459" s="36" t="n"/>
      <c r="DU459" s="36" t="n"/>
      <c r="DV459" s="36" t="n"/>
      <c r="DW459" s="36" t="n"/>
      <c r="DX459" s="36" t="n"/>
      <c r="DY459" s="36" t="n"/>
      <c r="DZ459" s="36" t="n"/>
      <c r="EA459" s="36" t="n"/>
      <c r="EB459" s="36" t="n"/>
      <c r="EC459" s="36" t="n"/>
      <c r="ED459" s="36" t="n"/>
      <c r="EE459" s="36" t="n"/>
      <c r="EF459" s="36" t="n"/>
      <c r="EG459" s="36" t="n"/>
      <c r="EH459" s="36" t="n"/>
      <c r="EI459" s="36" t="n"/>
      <c r="EJ459" s="36" t="n"/>
      <c r="EK459" s="36" t="n"/>
      <c r="EL459" s="36" t="n"/>
      <c r="EM459" s="36" t="n"/>
      <c r="EN459" s="36" t="n"/>
    </row>
    <row r="460">
      <c r="A460" s="36" t="n"/>
      <c r="B460" s="36" t="n"/>
      <c r="C460" s="144" t="n"/>
      <c r="D460" s="144" t="n"/>
      <c r="E460" s="135" t="n"/>
      <c r="F460" s="135" t="n"/>
      <c r="G460" s="135" t="n"/>
      <c r="H460" s="135" t="n"/>
      <c r="I460" s="135" t="n"/>
      <c r="J460" s="135" t="n"/>
      <c r="K460" s="135" t="n"/>
      <c r="L460" s="135" t="n"/>
      <c r="M460" s="135" t="n"/>
      <c r="N460" s="135" t="n"/>
      <c r="O460" s="135" t="n"/>
      <c r="P460" s="135" t="n"/>
      <c r="Q460" s="135" t="n"/>
      <c r="R460" s="135" t="n"/>
      <c r="S460" s="135" t="n"/>
      <c r="T460" s="135" t="n"/>
      <c r="U460" s="135" t="n"/>
      <c r="V460" s="135" t="n"/>
      <c r="W460" s="135" t="n"/>
      <c r="X460" s="135" t="n"/>
      <c r="Y460" s="135" t="n"/>
      <c r="Z460" s="135" t="n"/>
      <c r="AA460" s="135" t="n"/>
      <c r="AB460" s="135" t="n"/>
      <c r="AC460" s="135" t="n"/>
      <c r="AD460" s="135" t="n"/>
      <c r="AE460" s="135" t="n"/>
      <c r="AF460" s="135" t="n"/>
      <c r="AG460" s="135" t="n"/>
      <c r="AH460" s="135" t="n"/>
      <c r="AI460" s="135" t="n"/>
      <c r="AJ460" s="135" t="n"/>
      <c r="AK460" s="135" t="n"/>
      <c r="AL460" s="135" t="n"/>
      <c r="AM460" s="135" t="n"/>
      <c r="AN460" s="135" t="n"/>
      <c r="AO460" s="135" t="n"/>
      <c r="AP460" s="135" t="n"/>
      <c r="AQ460" s="135" t="n"/>
      <c r="AR460" s="135" t="n"/>
      <c r="AS460" s="135" t="n"/>
      <c r="AT460" s="135" t="n"/>
      <c r="AU460" s="135" t="n"/>
      <c r="AV460" s="135" t="n"/>
      <c r="AW460" s="135" t="n"/>
      <c r="AX460" s="135" t="n"/>
      <c r="AY460" s="135" t="n"/>
      <c r="AZ460" s="135" t="n"/>
      <c r="BA460" s="135" t="n"/>
      <c r="BB460" s="135" t="n"/>
      <c r="BC460" s="135" t="n"/>
      <c r="BD460" s="135" t="n"/>
      <c r="BE460" s="135" t="n"/>
      <c r="BF460" s="135" t="n"/>
      <c r="BG460" s="135" t="n"/>
      <c r="BH460" s="135" t="n"/>
      <c r="BI460" s="135" t="n"/>
      <c r="BJ460" s="135" t="n"/>
      <c r="BK460" s="135" t="n"/>
      <c r="BL460" s="135" t="n"/>
      <c r="BM460" s="135" t="n"/>
      <c r="BN460" s="135" t="n"/>
      <c r="BO460" s="135" t="n"/>
      <c r="BP460" s="135" t="n"/>
      <c r="BQ460" s="135" t="n"/>
      <c r="BR460" s="135" t="n"/>
      <c r="BS460" s="135" t="n"/>
      <c r="BT460" s="135" t="n"/>
      <c r="BU460" s="135" t="n"/>
      <c r="BV460" s="135" t="n"/>
      <c r="BW460" s="135" t="n"/>
      <c r="BX460" s="135" t="n"/>
      <c r="BY460" s="135" t="n"/>
      <c r="BZ460" s="135" t="n"/>
      <c r="CA460" s="135" t="n"/>
      <c r="CB460" s="135" t="n"/>
      <c r="CC460" s="135" t="n"/>
      <c r="CD460" s="135" t="n"/>
      <c r="CE460" s="135" t="n"/>
      <c r="CF460" s="135" t="n"/>
      <c r="CG460" s="135" t="n"/>
      <c r="CH460" s="135" t="n"/>
      <c r="CI460" s="135" t="n"/>
      <c r="CJ460" s="135" t="n"/>
      <c r="CK460" s="135" t="n"/>
      <c r="CL460" s="135" t="n"/>
      <c r="CM460" s="135" t="n"/>
      <c r="CN460" s="135" t="n"/>
      <c r="CO460" s="135" t="n"/>
      <c r="CP460" s="135" t="n"/>
      <c r="CQ460" s="135" t="n"/>
      <c r="CR460" s="135" t="n"/>
      <c r="CU460" s="36" t="n"/>
      <c r="CV460" s="36" t="n"/>
      <c r="CW460" s="36" t="n"/>
      <c r="CX460" s="36" t="n"/>
      <c r="CY460" s="36" t="n"/>
      <c r="CZ460" s="36" t="n"/>
      <c r="DA460" s="36" t="n"/>
      <c r="DB460" s="36" t="n"/>
      <c r="DC460" s="36" t="n"/>
      <c r="DD460" s="36" t="n"/>
      <c r="DE460" s="36" t="n"/>
      <c r="DF460" s="36" t="n"/>
      <c r="DG460" s="36" t="n"/>
      <c r="DH460" s="36" t="n"/>
      <c r="DI460" s="36" t="n"/>
      <c r="DJ460" s="36" t="n"/>
      <c r="DK460" s="36" t="n"/>
      <c r="DL460" s="36" t="n"/>
      <c r="DM460" s="36" t="n"/>
      <c r="DN460" s="36" t="n"/>
      <c r="DO460" s="36" t="n"/>
      <c r="DP460" s="36" t="n"/>
      <c r="DQ460" s="36" t="n"/>
      <c r="DR460" s="36" t="n"/>
      <c r="DS460" s="36" t="n"/>
      <c r="DT460" s="36" t="n"/>
      <c r="DU460" s="36" t="n"/>
      <c r="DV460" s="36" t="n"/>
      <c r="DW460" s="36" t="n"/>
      <c r="DX460" s="36" t="n"/>
      <c r="DY460" s="36" t="n"/>
      <c r="DZ460" s="36" t="n"/>
      <c r="EA460" s="36" t="n"/>
      <c r="EB460" s="36" t="n"/>
      <c r="EC460" s="36" t="n"/>
      <c r="ED460" s="36" t="n"/>
      <c r="EE460" s="36" t="n"/>
      <c r="EF460" s="36" t="n"/>
      <c r="EG460" s="36" t="n"/>
      <c r="EH460" s="36" t="n"/>
      <c r="EI460" s="36" t="n"/>
      <c r="EJ460" s="36" t="n"/>
      <c r="EK460" s="36" t="n"/>
      <c r="EL460" s="36" t="n"/>
      <c r="EM460" s="36" t="n"/>
      <c r="EN460" s="36" t="n"/>
    </row>
    <row r="461">
      <c r="A461" s="36" t="n"/>
      <c r="B461" s="36" t="n"/>
      <c r="C461" s="144" t="n"/>
      <c r="D461" s="144" t="n"/>
      <c r="E461" s="135" t="n"/>
      <c r="F461" s="135" t="n"/>
      <c r="G461" s="135" t="n"/>
      <c r="H461" s="135" t="n"/>
      <c r="I461" s="135" t="n"/>
      <c r="J461" s="135" t="n"/>
      <c r="K461" s="135" t="n"/>
      <c r="L461" s="135" t="n"/>
      <c r="M461" s="135" t="n"/>
      <c r="N461" s="135" t="n"/>
      <c r="O461" s="135" t="n"/>
      <c r="P461" s="135" t="n"/>
      <c r="Q461" s="135" t="n"/>
      <c r="R461" s="135" t="n"/>
      <c r="S461" s="135" t="n"/>
      <c r="T461" s="135" t="n"/>
      <c r="U461" s="135" t="n"/>
      <c r="V461" s="135" t="n"/>
      <c r="W461" s="135" t="n"/>
      <c r="X461" s="135" t="n"/>
      <c r="Y461" s="135" t="n"/>
      <c r="Z461" s="135" t="n"/>
      <c r="AA461" s="135" t="n"/>
      <c r="AB461" s="135" t="n"/>
      <c r="AC461" s="135" t="n"/>
      <c r="AD461" s="135" t="n"/>
      <c r="AE461" s="135" t="n"/>
      <c r="AF461" s="135" t="n"/>
      <c r="AG461" s="135" t="n"/>
      <c r="AH461" s="135" t="n"/>
      <c r="AI461" s="135" t="n"/>
      <c r="AJ461" s="135" t="n"/>
      <c r="AK461" s="135" t="n"/>
      <c r="AL461" s="135" t="n"/>
      <c r="AM461" s="135" t="n"/>
      <c r="AN461" s="135" t="n"/>
      <c r="AO461" s="135" t="n"/>
      <c r="AP461" s="135" t="n"/>
      <c r="AQ461" s="135" t="n"/>
      <c r="AR461" s="135" t="n"/>
      <c r="AS461" s="135" t="n"/>
      <c r="AT461" s="135" t="n"/>
      <c r="AU461" s="135" t="n"/>
      <c r="AV461" s="135" t="n"/>
      <c r="AW461" s="135" t="n"/>
      <c r="AX461" s="135" t="n"/>
      <c r="AY461" s="135" t="n"/>
      <c r="AZ461" s="135" t="n"/>
      <c r="BA461" s="135" t="n"/>
      <c r="BB461" s="135" t="n"/>
      <c r="BC461" s="135" t="n"/>
      <c r="BD461" s="135" t="n"/>
      <c r="BE461" s="135" t="n"/>
      <c r="BF461" s="135" t="n"/>
      <c r="BG461" s="135" t="n"/>
      <c r="BH461" s="135" t="n"/>
      <c r="BI461" s="135" t="n"/>
      <c r="BJ461" s="135" t="n"/>
      <c r="BK461" s="135" t="n"/>
      <c r="BL461" s="135" t="n"/>
      <c r="BM461" s="135" t="n"/>
      <c r="BN461" s="135" t="n"/>
      <c r="BO461" s="135" t="n"/>
      <c r="BP461" s="135" t="n"/>
      <c r="BQ461" s="135" t="n"/>
      <c r="BR461" s="135" t="n"/>
      <c r="BS461" s="135" t="n"/>
      <c r="BT461" s="135" t="n"/>
      <c r="BU461" s="135" t="n"/>
      <c r="BV461" s="135" t="n"/>
      <c r="BW461" s="135" t="n"/>
      <c r="BX461" s="135" t="n"/>
      <c r="BY461" s="135" t="n"/>
      <c r="BZ461" s="135" t="n"/>
      <c r="CA461" s="135" t="n"/>
      <c r="CB461" s="135" t="n"/>
      <c r="CC461" s="135" t="n"/>
      <c r="CD461" s="135" t="n"/>
      <c r="CE461" s="135" t="n"/>
      <c r="CF461" s="135" t="n"/>
      <c r="CG461" s="135" t="n"/>
      <c r="CH461" s="135" t="n"/>
      <c r="CI461" s="135" t="n"/>
      <c r="CJ461" s="135" t="n"/>
      <c r="CK461" s="135" t="n"/>
      <c r="CL461" s="135" t="n"/>
      <c r="CM461" s="135" t="n"/>
      <c r="CN461" s="135" t="n"/>
      <c r="CO461" s="135" t="n"/>
      <c r="CP461" s="135" t="n"/>
      <c r="CQ461" s="135" t="n"/>
      <c r="CR461" s="135" t="n"/>
      <c r="CU461" s="36" t="n"/>
      <c r="CV461" s="36" t="n"/>
      <c r="CW461" s="36" t="n"/>
      <c r="CX461" s="36" t="n"/>
      <c r="CY461" s="36" t="n"/>
      <c r="CZ461" s="36" t="n"/>
      <c r="DA461" s="36" t="n"/>
      <c r="DB461" s="36" t="n"/>
      <c r="DC461" s="36" t="n"/>
      <c r="DD461" s="36" t="n"/>
      <c r="DE461" s="36" t="n"/>
      <c r="DF461" s="36" t="n"/>
      <c r="DG461" s="36" t="n"/>
      <c r="DH461" s="36" t="n"/>
      <c r="DI461" s="36" t="n"/>
      <c r="DJ461" s="36" t="n"/>
      <c r="DK461" s="36" t="n"/>
      <c r="DL461" s="36" t="n"/>
      <c r="DM461" s="36" t="n"/>
      <c r="DN461" s="36" t="n"/>
      <c r="DO461" s="36" t="n"/>
      <c r="DP461" s="36" t="n"/>
      <c r="DQ461" s="36" t="n"/>
      <c r="DR461" s="36" t="n"/>
      <c r="DS461" s="36" t="n"/>
      <c r="DT461" s="36" t="n"/>
      <c r="DU461" s="36" t="n"/>
      <c r="DV461" s="36" t="n"/>
      <c r="DW461" s="36" t="n"/>
      <c r="DX461" s="36" t="n"/>
      <c r="DY461" s="36" t="n"/>
      <c r="DZ461" s="36" t="n"/>
      <c r="EA461" s="36" t="n"/>
      <c r="EB461" s="36" t="n"/>
      <c r="EC461" s="36" t="n"/>
      <c r="ED461" s="36" t="n"/>
      <c r="EE461" s="36" t="n"/>
      <c r="EF461" s="36" t="n"/>
      <c r="EG461" s="36" t="n"/>
      <c r="EH461" s="36" t="n"/>
      <c r="EI461" s="36" t="n"/>
      <c r="EJ461" s="36" t="n"/>
      <c r="EK461" s="36" t="n"/>
      <c r="EL461" s="36" t="n"/>
      <c r="EM461" s="36" t="n"/>
      <c r="EN461" s="36" t="n"/>
    </row>
    <row r="462">
      <c r="A462" s="36" t="n"/>
      <c r="B462" s="36" t="n"/>
      <c r="C462" s="144" t="n"/>
      <c r="D462" s="144" t="n"/>
      <c r="E462" s="135" t="n"/>
      <c r="F462" s="135" t="n"/>
      <c r="G462" s="135" t="n"/>
      <c r="H462" s="135" t="n"/>
      <c r="I462" s="135" t="n"/>
      <c r="J462" s="135" t="n"/>
      <c r="K462" s="135" t="n"/>
      <c r="L462" s="135" t="n"/>
      <c r="M462" s="135" t="n"/>
      <c r="N462" s="135" t="n"/>
      <c r="O462" s="135" t="n"/>
      <c r="P462" s="135" t="n"/>
      <c r="Q462" s="135" t="n"/>
      <c r="R462" s="135" t="n"/>
      <c r="S462" s="135" t="n"/>
      <c r="T462" s="135" t="n"/>
      <c r="U462" s="135" t="n"/>
      <c r="V462" s="135" t="n"/>
      <c r="W462" s="135" t="n"/>
      <c r="X462" s="135" t="n"/>
      <c r="Y462" s="135" t="n"/>
      <c r="Z462" s="135" t="n"/>
      <c r="AA462" s="135" t="n"/>
      <c r="AB462" s="135" t="n"/>
      <c r="AC462" s="135" t="n"/>
      <c r="AD462" s="135" t="n"/>
      <c r="AE462" s="135" t="n"/>
      <c r="AF462" s="135" t="n"/>
      <c r="AG462" s="135" t="n"/>
      <c r="AH462" s="135" t="n"/>
      <c r="AI462" s="135" t="n"/>
      <c r="AJ462" s="135" t="n"/>
      <c r="AK462" s="135" t="n"/>
      <c r="AL462" s="135" t="n"/>
      <c r="AM462" s="135" t="n"/>
      <c r="AN462" s="135" t="n"/>
      <c r="AO462" s="135" t="n"/>
      <c r="AP462" s="135" t="n"/>
      <c r="AQ462" s="135" t="n"/>
      <c r="AR462" s="135" t="n"/>
      <c r="AS462" s="135" t="n"/>
      <c r="AT462" s="135" t="n"/>
      <c r="AU462" s="135" t="n"/>
      <c r="AV462" s="135" t="n"/>
      <c r="AW462" s="135" t="n"/>
      <c r="AX462" s="135" t="n"/>
      <c r="AY462" s="135" t="n"/>
      <c r="AZ462" s="135" t="n"/>
      <c r="BA462" s="135" t="n"/>
      <c r="BB462" s="135" t="n"/>
      <c r="BC462" s="135" t="n"/>
      <c r="BD462" s="135" t="n"/>
      <c r="BE462" s="135" t="n"/>
      <c r="BF462" s="135" t="n"/>
      <c r="BG462" s="135" t="n"/>
      <c r="BH462" s="135" t="n"/>
      <c r="BI462" s="135" t="n"/>
      <c r="BJ462" s="135" t="n"/>
      <c r="BK462" s="135" t="n"/>
      <c r="BL462" s="135" t="n"/>
      <c r="BM462" s="135" t="n"/>
      <c r="BN462" s="135" t="n"/>
      <c r="BO462" s="135" t="n"/>
      <c r="BP462" s="135" t="n"/>
      <c r="BQ462" s="135" t="n"/>
      <c r="BR462" s="135" t="n"/>
      <c r="BS462" s="135" t="n"/>
      <c r="BT462" s="135" t="n"/>
      <c r="BU462" s="135" t="n"/>
      <c r="BV462" s="135" t="n"/>
      <c r="BW462" s="135" t="n"/>
      <c r="BX462" s="135" t="n"/>
      <c r="BY462" s="135" t="n"/>
      <c r="BZ462" s="135" t="n"/>
      <c r="CA462" s="135" t="n"/>
      <c r="CB462" s="135" t="n"/>
      <c r="CC462" s="135" t="n"/>
      <c r="CD462" s="135" t="n"/>
      <c r="CE462" s="135" t="n"/>
      <c r="CF462" s="135" t="n"/>
      <c r="CG462" s="135" t="n"/>
      <c r="CH462" s="135" t="n"/>
      <c r="CI462" s="135" t="n"/>
      <c r="CJ462" s="135" t="n"/>
      <c r="CK462" s="135" t="n"/>
      <c r="CL462" s="135" t="n"/>
      <c r="CM462" s="135" t="n"/>
      <c r="CN462" s="135" t="n"/>
      <c r="CO462" s="135" t="n"/>
      <c r="CP462" s="135" t="n"/>
      <c r="CQ462" s="135" t="n"/>
      <c r="CR462" s="135" t="n"/>
      <c r="CU462" s="36" t="n"/>
      <c r="CV462" s="36" t="n"/>
      <c r="CW462" s="36" t="n"/>
      <c r="CX462" s="36" t="n"/>
      <c r="CY462" s="36" t="n"/>
      <c r="CZ462" s="36" t="n"/>
      <c r="DA462" s="36" t="n"/>
      <c r="DB462" s="36" t="n"/>
      <c r="DC462" s="36" t="n"/>
      <c r="DD462" s="36" t="n"/>
      <c r="DE462" s="36" t="n"/>
      <c r="DF462" s="36" t="n"/>
      <c r="DG462" s="36" t="n"/>
      <c r="DH462" s="36" t="n"/>
      <c r="DI462" s="36" t="n"/>
      <c r="DJ462" s="36" t="n"/>
      <c r="DK462" s="36" t="n"/>
      <c r="DL462" s="36" t="n"/>
      <c r="DM462" s="36" t="n"/>
      <c r="DN462" s="36" t="n"/>
      <c r="DO462" s="36" t="n"/>
      <c r="DP462" s="36" t="n"/>
      <c r="DQ462" s="36" t="n"/>
      <c r="DR462" s="36" t="n"/>
      <c r="DS462" s="36" t="n"/>
      <c r="DT462" s="36" t="n"/>
      <c r="DU462" s="36" t="n"/>
      <c r="DV462" s="36" t="n"/>
      <c r="DW462" s="36" t="n"/>
      <c r="DX462" s="36" t="n"/>
      <c r="DY462" s="36" t="n"/>
      <c r="DZ462" s="36" t="n"/>
      <c r="EA462" s="36" t="n"/>
      <c r="EB462" s="36" t="n"/>
      <c r="EC462" s="36" t="n"/>
      <c r="ED462" s="36" t="n"/>
      <c r="EE462" s="36" t="n"/>
      <c r="EF462" s="36" t="n"/>
      <c r="EG462" s="36" t="n"/>
      <c r="EH462" s="36" t="n"/>
      <c r="EI462" s="36" t="n"/>
      <c r="EJ462" s="36" t="n"/>
      <c r="EK462" s="36" t="n"/>
      <c r="EL462" s="36" t="n"/>
      <c r="EM462" s="36" t="n"/>
      <c r="EN462" s="36" t="n"/>
    </row>
    <row r="463">
      <c r="A463" s="36" t="n"/>
      <c r="B463" s="36" t="n"/>
      <c r="C463" s="144" t="n"/>
      <c r="D463" s="144" t="n"/>
      <c r="E463" s="135" t="n"/>
      <c r="F463" s="135" t="n"/>
      <c r="G463" s="135" t="n"/>
      <c r="H463" s="135" t="n"/>
      <c r="I463" s="135" t="n"/>
      <c r="J463" s="135" t="n"/>
      <c r="K463" s="135" t="n"/>
      <c r="L463" s="135" t="n"/>
      <c r="M463" s="135" t="n"/>
      <c r="N463" s="135" t="n"/>
      <c r="O463" s="135" t="n"/>
      <c r="P463" s="135" t="n"/>
      <c r="Q463" s="135" t="n"/>
      <c r="R463" s="135" t="n"/>
      <c r="S463" s="135" t="n"/>
      <c r="T463" s="135" t="n"/>
      <c r="U463" s="135" t="n"/>
      <c r="V463" s="135" t="n"/>
      <c r="W463" s="135" t="n"/>
      <c r="X463" s="135" t="n"/>
      <c r="Y463" s="135" t="n"/>
      <c r="Z463" s="135" t="n"/>
      <c r="AA463" s="135" t="n"/>
      <c r="AB463" s="135" t="n"/>
      <c r="AC463" s="135" t="n"/>
      <c r="AD463" s="135" t="n"/>
      <c r="AE463" s="135" t="n"/>
      <c r="AF463" s="135" t="n"/>
      <c r="AG463" s="135" t="n"/>
      <c r="AH463" s="135" t="n"/>
      <c r="AI463" s="135" t="n"/>
      <c r="AJ463" s="135" t="n"/>
      <c r="AK463" s="135" t="n"/>
      <c r="AL463" s="135" t="n"/>
      <c r="AM463" s="135" t="n"/>
      <c r="AN463" s="135" t="n"/>
      <c r="AO463" s="135" t="n"/>
      <c r="AP463" s="135" t="n"/>
      <c r="AQ463" s="135" t="n"/>
      <c r="AR463" s="135" t="n"/>
      <c r="AS463" s="135" t="n"/>
      <c r="AT463" s="135" t="n"/>
      <c r="AU463" s="135" t="n"/>
      <c r="AV463" s="135" t="n"/>
      <c r="AW463" s="135" t="n"/>
      <c r="AX463" s="135" t="n"/>
      <c r="AY463" s="135" t="n"/>
      <c r="AZ463" s="135" t="n"/>
      <c r="BA463" s="135" t="n"/>
      <c r="BB463" s="135" t="n"/>
      <c r="BC463" s="135" t="n"/>
      <c r="BD463" s="135" t="n"/>
      <c r="BE463" s="135" t="n"/>
      <c r="BF463" s="135" t="n"/>
      <c r="BG463" s="135" t="n"/>
      <c r="BH463" s="135" t="n"/>
      <c r="BI463" s="135" t="n"/>
      <c r="BJ463" s="135" t="n"/>
      <c r="BK463" s="135" t="n"/>
      <c r="BL463" s="135" t="n"/>
      <c r="BM463" s="135" t="n"/>
      <c r="BN463" s="135" t="n"/>
      <c r="BO463" s="135" t="n"/>
      <c r="BP463" s="135" t="n"/>
      <c r="BQ463" s="135" t="n"/>
      <c r="BR463" s="135" t="n"/>
      <c r="BS463" s="135" t="n"/>
      <c r="BT463" s="135" t="n"/>
      <c r="BU463" s="135" t="n"/>
      <c r="BV463" s="135" t="n"/>
      <c r="BW463" s="135" t="n"/>
      <c r="BX463" s="135" t="n"/>
      <c r="BY463" s="135" t="n"/>
      <c r="BZ463" s="135" t="n"/>
      <c r="CA463" s="135" t="n"/>
      <c r="CB463" s="135" t="n"/>
      <c r="CC463" s="135" t="n"/>
      <c r="CD463" s="135" t="n"/>
      <c r="CE463" s="135" t="n"/>
      <c r="CF463" s="135" t="n"/>
      <c r="CG463" s="135" t="n"/>
      <c r="CH463" s="135" t="n"/>
      <c r="CI463" s="135" t="n"/>
      <c r="CJ463" s="135" t="n"/>
      <c r="CK463" s="135" t="n"/>
      <c r="CL463" s="135" t="n"/>
      <c r="CM463" s="135" t="n"/>
      <c r="CN463" s="135" t="n"/>
      <c r="CO463" s="135" t="n"/>
      <c r="CP463" s="135" t="n"/>
      <c r="CQ463" s="135" t="n"/>
      <c r="CR463" s="135" t="n"/>
      <c r="CU463" s="36" t="n"/>
      <c r="CV463" s="36" t="n"/>
      <c r="CW463" s="36" t="n"/>
      <c r="CX463" s="36" t="n"/>
      <c r="CY463" s="36" t="n"/>
      <c r="CZ463" s="36" t="n"/>
      <c r="DA463" s="36" t="n"/>
      <c r="DB463" s="36" t="n"/>
      <c r="DC463" s="36" t="n"/>
      <c r="DD463" s="36" t="n"/>
      <c r="DE463" s="36" t="n"/>
      <c r="DF463" s="36" t="n"/>
      <c r="DG463" s="36" t="n"/>
      <c r="DH463" s="36" t="n"/>
      <c r="DI463" s="36" t="n"/>
      <c r="DJ463" s="36" t="n"/>
      <c r="DK463" s="36" t="n"/>
      <c r="DL463" s="36" t="n"/>
      <c r="DM463" s="36" t="n"/>
      <c r="DN463" s="36" t="n"/>
      <c r="DO463" s="36" t="n"/>
      <c r="DP463" s="36" t="n"/>
      <c r="DQ463" s="36" t="n"/>
      <c r="DR463" s="36" t="n"/>
      <c r="DS463" s="36" t="n"/>
      <c r="DT463" s="36" t="n"/>
      <c r="DU463" s="36" t="n"/>
      <c r="DV463" s="36" t="n"/>
      <c r="DW463" s="36" t="n"/>
      <c r="DX463" s="36" t="n"/>
      <c r="DY463" s="36" t="n"/>
      <c r="DZ463" s="36" t="n"/>
      <c r="EA463" s="36" t="n"/>
      <c r="EB463" s="36" t="n"/>
      <c r="EC463" s="36" t="n"/>
      <c r="ED463" s="36" t="n"/>
      <c r="EE463" s="36" t="n"/>
      <c r="EF463" s="36" t="n"/>
      <c r="EG463" s="36" t="n"/>
      <c r="EH463" s="36" t="n"/>
      <c r="EI463" s="36" t="n"/>
      <c r="EJ463" s="36" t="n"/>
      <c r="EK463" s="36" t="n"/>
      <c r="EL463" s="36" t="n"/>
      <c r="EM463" s="36" t="n"/>
      <c r="EN463" s="36" t="n"/>
    </row>
    <row r="464">
      <c r="A464" s="36" t="n"/>
      <c r="B464" s="36" t="n"/>
      <c r="C464" s="144" t="n"/>
      <c r="D464" s="144" t="n"/>
      <c r="E464" s="135" t="n"/>
      <c r="F464" s="135" t="n"/>
      <c r="G464" s="135" t="n"/>
      <c r="H464" s="135" t="n"/>
      <c r="I464" s="135" t="n"/>
      <c r="J464" s="135" t="n"/>
      <c r="K464" s="135" t="n"/>
      <c r="L464" s="135" t="n"/>
      <c r="M464" s="135" t="n"/>
      <c r="N464" s="135" t="n"/>
      <c r="O464" s="135" t="n"/>
      <c r="P464" s="135" t="n"/>
      <c r="Q464" s="135" t="n"/>
      <c r="R464" s="135" t="n"/>
      <c r="S464" s="135" t="n"/>
      <c r="T464" s="135" t="n"/>
      <c r="U464" s="135" t="n"/>
      <c r="V464" s="135" t="n"/>
      <c r="W464" s="135" t="n"/>
      <c r="X464" s="135" t="n"/>
      <c r="Y464" s="135" t="n"/>
      <c r="Z464" s="135" t="n"/>
      <c r="AA464" s="135" t="n"/>
      <c r="AB464" s="135" t="n"/>
      <c r="AC464" s="135" t="n"/>
      <c r="AD464" s="135" t="n"/>
      <c r="AE464" s="135" t="n"/>
      <c r="AF464" s="135" t="n"/>
      <c r="AG464" s="135" t="n"/>
      <c r="AH464" s="135" t="n"/>
      <c r="AI464" s="135" t="n"/>
      <c r="AJ464" s="135" t="n"/>
      <c r="AK464" s="135" t="n"/>
      <c r="AL464" s="135" t="n"/>
      <c r="AM464" s="135" t="n"/>
      <c r="AN464" s="135" t="n"/>
      <c r="AO464" s="135" t="n"/>
      <c r="AP464" s="135" t="n"/>
      <c r="AQ464" s="135" t="n"/>
      <c r="AR464" s="135" t="n"/>
      <c r="AS464" s="135" t="n"/>
      <c r="AT464" s="135" t="n"/>
      <c r="AU464" s="135" t="n"/>
      <c r="AV464" s="135" t="n"/>
      <c r="AW464" s="135" t="n"/>
      <c r="AX464" s="135" t="n"/>
      <c r="AY464" s="135" t="n"/>
      <c r="AZ464" s="135" t="n"/>
      <c r="BA464" s="135" t="n"/>
      <c r="BB464" s="135" t="n"/>
      <c r="BC464" s="135" t="n"/>
      <c r="BD464" s="135" t="n"/>
      <c r="BE464" s="135" t="n"/>
      <c r="BF464" s="135" t="n"/>
      <c r="BG464" s="135" t="n"/>
      <c r="BH464" s="135" t="n"/>
      <c r="BI464" s="135" t="n"/>
      <c r="BJ464" s="135" t="n"/>
      <c r="BK464" s="135" t="n"/>
      <c r="BL464" s="135" t="n"/>
      <c r="BM464" s="135" t="n"/>
      <c r="BN464" s="135" t="n"/>
      <c r="BO464" s="135" t="n"/>
      <c r="BP464" s="135" t="n"/>
      <c r="BQ464" s="135" t="n"/>
      <c r="BR464" s="135" t="n"/>
      <c r="BS464" s="135" t="n"/>
      <c r="BT464" s="135" t="n"/>
      <c r="BU464" s="135" t="n"/>
      <c r="BV464" s="135" t="n"/>
      <c r="BW464" s="135" t="n"/>
      <c r="BX464" s="135" t="n"/>
      <c r="BY464" s="135" t="n"/>
      <c r="BZ464" s="135" t="n"/>
      <c r="CA464" s="135" t="n"/>
      <c r="CB464" s="135" t="n"/>
      <c r="CC464" s="135" t="n"/>
      <c r="CD464" s="135" t="n"/>
      <c r="CE464" s="135" t="n"/>
      <c r="CF464" s="135" t="n"/>
      <c r="CG464" s="135" t="n"/>
      <c r="CH464" s="135" t="n"/>
      <c r="CI464" s="135" t="n"/>
      <c r="CJ464" s="135" t="n"/>
      <c r="CK464" s="135" t="n"/>
      <c r="CL464" s="135" t="n"/>
      <c r="CM464" s="135" t="n"/>
      <c r="CN464" s="135" t="n"/>
      <c r="CO464" s="135" t="n"/>
      <c r="CP464" s="135" t="n"/>
      <c r="CQ464" s="135" t="n"/>
      <c r="CR464" s="135" t="n"/>
      <c r="CU464" s="36" t="n"/>
      <c r="CV464" s="36" t="n"/>
      <c r="CW464" s="36" t="n"/>
      <c r="CX464" s="36" t="n"/>
      <c r="CY464" s="36" t="n"/>
      <c r="CZ464" s="36" t="n"/>
      <c r="DA464" s="36" t="n"/>
      <c r="DB464" s="36" t="n"/>
      <c r="DC464" s="36" t="n"/>
      <c r="DD464" s="36" t="n"/>
      <c r="DE464" s="36" t="n"/>
      <c r="DF464" s="36" t="n"/>
      <c r="DG464" s="36" t="n"/>
      <c r="DH464" s="36" t="n"/>
      <c r="DI464" s="36" t="n"/>
      <c r="DJ464" s="36" t="n"/>
      <c r="DK464" s="36" t="n"/>
      <c r="DL464" s="36" t="n"/>
      <c r="DM464" s="36" t="n"/>
      <c r="DN464" s="36" t="n"/>
      <c r="DO464" s="36" t="n"/>
      <c r="DP464" s="36" t="n"/>
      <c r="DQ464" s="36" t="n"/>
      <c r="DR464" s="36" t="n"/>
      <c r="DS464" s="36" t="n"/>
      <c r="DT464" s="36" t="n"/>
      <c r="DU464" s="36" t="n"/>
      <c r="DV464" s="36" t="n"/>
      <c r="DW464" s="36" t="n"/>
      <c r="DX464" s="36" t="n"/>
      <c r="DY464" s="36" t="n"/>
      <c r="DZ464" s="36" t="n"/>
      <c r="EA464" s="36" t="n"/>
      <c r="EB464" s="36" t="n"/>
      <c r="EC464" s="36" t="n"/>
      <c r="ED464" s="36" t="n"/>
      <c r="EE464" s="36" t="n"/>
      <c r="EF464" s="36" t="n"/>
      <c r="EG464" s="36" t="n"/>
      <c r="EH464" s="36" t="n"/>
      <c r="EI464" s="36" t="n"/>
      <c r="EJ464" s="36" t="n"/>
      <c r="EK464" s="36" t="n"/>
      <c r="EL464" s="36" t="n"/>
      <c r="EM464" s="36" t="n"/>
      <c r="EN464" s="36" t="n"/>
    </row>
    <row r="465">
      <c r="A465" s="36" t="n"/>
      <c r="B465" s="36" t="n"/>
      <c r="C465" s="144" t="n"/>
      <c r="D465" s="144" t="n"/>
      <c r="E465" s="135" t="n"/>
      <c r="F465" s="135" t="n"/>
      <c r="G465" s="135" t="n"/>
      <c r="H465" s="135" t="n"/>
      <c r="I465" s="135" t="n"/>
      <c r="J465" s="135" t="n"/>
      <c r="K465" s="135" t="n"/>
      <c r="L465" s="135" t="n"/>
      <c r="M465" s="135" t="n"/>
      <c r="N465" s="135" t="n"/>
      <c r="O465" s="135" t="n"/>
      <c r="P465" s="135" t="n"/>
      <c r="Q465" s="135" t="n"/>
      <c r="R465" s="135" t="n"/>
      <c r="S465" s="135" t="n"/>
      <c r="T465" s="135" t="n"/>
      <c r="U465" s="135" t="n"/>
      <c r="V465" s="135" t="n"/>
      <c r="W465" s="135" t="n"/>
      <c r="X465" s="135" t="n"/>
      <c r="Y465" s="135" t="n"/>
      <c r="Z465" s="135" t="n"/>
      <c r="AA465" s="135" t="n"/>
      <c r="AB465" s="135" t="n"/>
      <c r="AC465" s="135" t="n"/>
      <c r="AD465" s="135" t="n"/>
      <c r="AE465" s="135" t="n"/>
      <c r="AF465" s="135" t="n"/>
      <c r="AG465" s="135" t="n"/>
      <c r="AH465" s="135" t="n"/>
      <c r="AI465" s="135" t="n"/>
      <c r="AJ465" s="135" t="n"/>
      <c r="AK465" s="135" t="n"/>
      <c r="AL465" s="135" t="n"/>
      <c r="AM465" s="135" t="n"/>
      <c r="AN465" s="135" t="n"/>
      <c r="AO465" s="135" t="n"/>
      <c r="AP465" s="135" t="n"/>
      <c r="AQ465" s="135" t="n"/>
      <c r="AR465" s="135" t="n"/>
      <c r="AS465" s="135" t="n"/>
      <c r="AT465" s="135" t="n"/>
      <c r="AU465" s="135" t="n"/>
      <c r="AV465" s="135" t="n"/>
      <c r="AW465" s="135" t="n"/>
      <c r="AX465" s="135" t="n"/>
      <c r="AY465" s="135" t="n"/>
      <c r="AZ465" s="135" t="n"/>
      <c r="BA465" s="135" t="n"/>
      <c r="BB465" s="135" t="n"/>
      <c r="BC465" s="135" t="n"/>
      <c r="BD465" s="135" t="n"/>
      <c r="BE465" s="135" t="n"/>
      <c r="BF465" s="135" t="n"/>
      <c r="BG465" s="135" t="n"/>
      <c r="BH465" s="135" t="n"/>
      <c r="BI465" s="135" t="n"/>
      <c r="BJ465" s="135" t="n"/>
      <c r="BK465" s="135" t="n"/>
      <c r="BL465" s="135" t="n"/>
      <c r="BM465" s="135" t="n"/>
      <c r="BN465" s="135" t="n"/>
      <c r="BO465" s="135" t="n"/>
      <c r="BP465" s="135" t="n"/>
      <c r="BQ465" s="135" t="n"/>
      <c r="BR465" s="135" t="n"/>
      <c r="BS465" s="135" t="n"/>
      <c r="BT465" s="135" t="n"/>
      <c r="BU465" s="135" t="n"/>
      <c r="BV465" s="135" t="n"/>
      <c r="BW465" s="135" t="n"/>
      <c r="BX465" s="135" t="n"/>
      <c r="BY465" s="135" t="n"/>
      <c r="BZ465" s="135" t="n"/>
      <c r="CA465" s="135" t="n"/>
      <c r="CB465" s="135" t="n"/>
      <c r="CC465" s="135" t="n"/>
      <c r="CD465" s="135" t="n"/>
      <c r="CE465" s="135" t="n"/>
      <c r="CF465" s="135" t="n"/>
      <c r="CG465" s="135" t="n"/>
      <c r="CH465" s="135" t="n"/>
      <c r="CI465" s="135" t="n"/>
      <c r="CJ465" s="135" t="n"/>
      <c r="CK465" s="135" t="n"/>
      <c r="CL465" s="135" t="n"/>
      <c r="CM465" s="135" t="n"/>
      <c r="CN465" s="135" t="n"/>
      <c r="CO465" s="135" t="n"/>
      <c r="CP465" s="135" t="n"/>
      <c r="CQ465" s="135" t="n"/>
      <c r="CR465" s="135" t="n"/>
      <c r="CU465" s="36" t="n"/>
      <c r="CV465" s="36" t="n"/>
      <c r="CW465" s="36" t="n"/>
      <c r="CX465" s="36" t="n"/>
      <c r="CY465" s="36" t="n"/>
      <c r="CZ465" s="36" t="n"/>
      <c r="DA465" s="36" t="n"/>
      <c r="DB465" s="36" t="n"/>
      <c r="DC465" s="36" t="n"/>
      <c r="DD465" s="36" t="n"/>
      <c r="DE465" s="36" t="n"/>
      <c r="DF465" s="36" t="n"/>
      <c r="DG465" s="36" t="n"/>
      <c r="DH465" s="36" t="n"/>
      <c r="DI465" s="36" t="n"/>
      <c r="DJ465" s="36" t="n"/>
      <c r="DK465" s="36" t="n"/>
      <c r="DL465" s="36" t="n"/>
      <c r="DM465" s="36" t="n"/>
      <c r="DN465" s="36" t="n"/>
      <c r="DO465" s="36" t="n"/>
      <c r="DP465" s="36" t="n"/>
      <c r="DQ465" s="36" t="n"/>
      <c r="DR465" s="36" t="n"/>
      <c r="DS465" s="36" t="n"/>
      <c r="DT465" s="36" t="n"/>
      <c r="DU465" s="36" t="n"/>
      <c r="DV465" s="36" t="n"/>
      <c r="DW465" s="36" t="n"/>
      <c r="DX465" s="36" t="n"/>
      <c r="DY465" s="36" t="n"/>
      <c r="DZ465" s="36" t="n"/>
      <c r="EA465" s="36" t="n"/>
      <c r="EB465" s="36" t="n"/>
      <c r="EC465" s="36" t="n"/>
      <c r="ED465" s="36" t="n"/>
      <c r="EE465" s="36" t="n"/>
      <c r="EF465" s="36" t="n"/>
      <c r="EG465" s="36" t="n"/>
      <c r="EH465" s="36" t="n"/>
      <c r="EI465" s="36" t="n"/>
      <c r="EJ465" s="36" t="n"/>
      <c r="EK465" s="36" t="n"/>
      <c r="EL465" s="36" t="n"/>
      <c r="EM465" s="36" t="n"/>
      <c r="EN465" s="36" t="n"/>
    </row>
    <row r="466">
      <c r="A466" s="36" t="n"/>
      <c r="B466" s="36" t="n"/>
      <c r="C466" s="144" t="n"/>
      <c r="D466" s="144" t="n"/>
      <c r="E466" s="135" t="n"/>
      <c r="F466" s="135" t="n"/>
      <c r="G466" s="135" t="n"/>
      <c r="H466" s="135" t="n"/>
      <c r="I466" s="135" t="n"/>
      <c r="J466" s="135" t="n"/>
      <c r="K466" s="135" t="n"/>
      <c r="L466" s="135" t="n"/>
      <c r="M466" s="135" t="n"/>
      <c r="N466" s="135" t="n"/>
      <c r="O466" s="135" t="n"/>
      <c r="P466" s="135" t="n"/>
      <c r="Q466" s="135" t="n"/>
      <c r="R466" s="135" t="n"/>
      <c r="S466" s="135" t="n"/>
      <c r="T466" s="135" t="n"/>
      <c r="U466" s="135" t="n"/>
      <c r="V466" s="135" t="n"/>
      <c r="W466" s="135" t="n"/>
      <c r="X466" s="135" t="n"/>
      <c r="Y466" s="135" t="n"/>
      <c r="Z466" s="135" t="n"/>
      <c r="AA466" s="135" t="n"/>
      <c r="AB466" s="135" t="n"/>
      <c r="AC466" s="135" t="n"/>
      <c r="AD466" s="135" t="n"/>
      <c r="AE466" s="135" t="n"/>
      <c r="AF466" s="135" t="n"/>
      <c r="AG466" s="135" t="n"/>
      <c r="AH466" s="135" t="n"/>
      <c r="AI466" s="135" t="n"/>
      <c r="AJ466" s="135" t="n"/>
      <c r="AK466" s="135" t="n"/>
      <c r="AL466" s="135" t="n"/>
      <c r="AM466" s="135" t="n"/>
      <c r="AN466" s="135" t="n"/>
      <c r="AO466" s="135" t="n"/>
      <c r="AP466" s="135" t="n"/>
      <c r="AQ466" s="135" t="n"/>
      <c r="AR466" s="135" t="n"/>
      <c r="AS466" s="135" t="n"/>
      <c r="AT466" s="135" t="n"/>
      <c r="AU466" s="135" t="n"/>
      <c r="AV466" s="135" t="n"/>
      <c r="AW466" s="135" t="n"/>
      <c r="AX466" s="135" t="n"/>
      <c r="AY466" s="135" t="n"/>
      <c r="AZ466" s="135" t="n"/>
      <c r="BA466" s="135" t="n"/>
      <c r="BB466" s="135" t="n"/>
      <c r="BC466" s="135" t="n"/>
      <c r="BD466" s="135" t="n"/>
      <c r="BE466" s="135" t="n"/>
      <c r="BF466" s="135" t="n"/>
      <c r="BG466" s="135" t="n"/>
      <c r="BH466" s="135" t="n"/>
      <c r="BI466" s="135" t="n"/>
      <c r="BJ466" s="135" t="n"/>
      <c r="BK466" s="135" t="n"/>
      <c r="BL466" s="135" t="n"/>
      <c r="BM466" s="135" t="n"/>
      <c r="BN466" s="135" t="n"/>
      <c r="BO466" s="135" t="n"/>
      <c r="BP466" s="135" t="n"/>
      <c r="BQ466" s="135" t="n"/>
      <c r="BR466" s="135" t="n"/>
      <c r="BS466" s="135" t="n"/>
      <c r="BT466" s="135" t="n"/>
      <c r="BU466" s="135" t="n"/>
      <c r="BV466" s="135" t="n"/>
      <c r="BW466" s="135" t="n"/>
      <c r="BX466" s="135" t="n"/>
      <c r="BY466" s="135" t="n"/>
      <c r="BZ466" s="135" t="n"/>
      <c r="CA466" s="135" t="n"/>
      <c r="CB466" s="135" t="n"/>
      <c r="CC466" s="135" t="n"/>
      <c r="CD466" s="135" t="n"/>
      <c r="CE466" s="135" t="n"/>
      <c r="CF466" s="135" t="n"/>
      <c r="CG466" s="135" t="n"/>
      <c r="CH466" s="135" t="n"/>
      <c r="CI466" s="135" t="n"/>
      <c r="CJ466" s="135" t="n"/>
      <c r="CK466" s="135" t="n"/>
      <c r="CL466" s="135" t="n"/>
      <c r="CM466" s="135" t="n"/>
      <c r="CN466" s="135" t="n"/>
      <c r="CO466" s="135" t="n"/>
      <c r="CP466" s="135" t="n"/>
      <c r="CQ466" s="135" t="n"/>
      <c r="CR466" s="135" t="n"/>
      <c r="CU466" s="36" t="n"/>
      <c r="CV466" s="36" t="n"/>
      <c r="CW466" s="36" t="n"/>
      <c r="CX466" s="36" t="n"/>
      <c r="CY466" s="36" t="n"/>
      <c r="CZ466" s="36" t="n"/>
      <c r="DA466" s="36" t="n"/>
      <c r="DB466" s="36" t="n"/>
      <c r="DC466" s="36" t="n"/>
      <c r="DD466" s="36" t="n"/>
      <c r="DE466" s="36" t="n"/>
      <c r="DF466" s="36" t="n"/>
      <c r="DG466" s="36" t="n"/>
      <c r="DH466" s="36" t="n"/>
      <c r="DI466" s="36" t="n"/>
      <c r="DJ466" s="36" t="n"/>
      <c r="DK466" s="36" t="n"/>
      <c r="DL466" s="36" t="n"/>
      <c r="DM466" s="36" t="n"/>
      <c r="DN466" s="36" t="n"/>
      <c r="DO466" s="36" t="n"/>
      <c r="DP466" s="36" t="n"/>
      <c r="DQ466" s="36" t="n"/>
      <c r="DR466" s="36" t="n"/>
      <c r="DS466" s="36" t="n"/>
      <c r="DT466" s="36" t="n"/>
      <c r="DU466" s="36" t="n"/>
      <c r="DV466" s="36" t="n"/>
      <c r="DW466" s="36" t="n"/>
      <c r="DX466" s="36" t="n"/>
      <c r="DY466" s="36" t="n"/>
      <c r="DZ466" s="36" t="n"/>
      <c r="EA466" s="36" t="n"/>
      <c r="EB466" s="36" t="n"/>
      <c r="EC466" s="36" t="n"/>
      <c r="ED466" s="36" t="n"/>
      <c r="EE466" s="36" t="n"/>
      <c r="EF466" s="36" t="n"/>
      <c r="EG466" s="36" t="n"/>
      <c r="EH466" s="36" t="n"/>
      <c r="EI466" s="36" t="n"/>
      <c r="EJ466" s="36" t="n"/>
      <c r="EK466" s="36" t="n"/>
      <c r="EL466" s="36" t="n"/>
      <c r="EM466" s="36" t="n"/>
      <c r="EN466" s="36" t="n"/>
    </row>
    <row r="467">
      <c r="A467" s="36" t="n"/>
      <c r="B467" s="36" t="n"/>
      <c r="C467" s="144" t="n"/>
      <c r="D467" s="144" t="n"/>
      <c r="E467" s="135" t="n"/>
      <c r="F467" s="135" t="n"/>
      <c r="G467" s="135" t="n"/>
      <c r="H467" s="135" t="n"/>
      <c r="I467" s="135" t="n"/>
      <c r="J467" s="135" t="n"/>
      <c r="K467" s="135" t="n"/>
      <c r="L467" s="135" t="n"/>
      <c r="M467" s="135" t="n"/>
      <c r="N467" s="135" t="n"/>
      <c r="O467" s="135" t="n"/>
      <c r="P467" s="135" t="n"/>
      <c r="Q467" s="135" t="n"/>
      <c r="R467" s="135" t="n"/>
      <c r="S467" s="135" t="n"/>
      <c r="T467" s="135" t="n"/>
      <c r="U467" s="135" t="n"/>
      <c r="V467" s="135" t="n"/>
      <c r="W467" s="135" t="n"/>
      <c r="X467" s="135" t="n"/>
      <c r="Y467" s="135" t="n"/>
      <c r="Z467" s="135" t="n"/>
      <c r="AA467" s="135" t="n"/>
      <c r="AB467" s="135" t="n"/>
      <c r="AC467" s="135" t="n"/>
      <c r="AD467" s="135" t="n"/>
      <c r="AE467" s="135" t="n"/>
      <c r="AF467" s="135" t="n"/>
      <c r="AG467" s="135" t="n"/>
      <c r="AH467" s="135" t="n"/>
      <c r="AI467" s="135" t="n"/>
      <c r="AJ467" s="135" t="n"/>
      <c r="AK467" s="135" t="n"/>
      <c r="AL467" s="135" t="n"/>
      <c r="AM467" s="135" t="n"/>
      <c r="AN467" s="135" t="n"/>
      <c r="AO467" s="135" t="n"/>
      <c r="AP467" s="135" t="n"/>
      <c r="AQ467" s="135" t="n"/>
      <c r="AR467" s="135" t="n"/>
      <c r="AS467" s="135" t="n"/>
      <c r="AT467" s="135" t="n"/>
      <c r="AU467" s="135" t="n"/>
      <c r="AV467" s="135" t="n"/>
      <c r="AW467" s="135" t="n"/>
      <c r="AX467" s="135" t="n"/>
      <c r="AY467" s="135" t="n"/>
      <c r="AZ467" s="135" t="n"/>
      <c r="BA467" s="135" t="n"/>
      <c r="BB467" s="135" t="n"/>
      <c r="BC467" s="135" t="n"/>
      <c r="BD467" s="135" t="n"/>
      <c r="BE467" s="135" t="n"/>
      <c r="BF467" s="135" t="n"/>
      <c r="BG467" s="135" t="n"/>
      <c r="BH467" s="135" t="n"/>
      <c r="BI467" s="135" t="n"/>
      <c r="BJ467" s="135" t="n"/>
      <c r="BK467" s="135" t="n"/>
      <c r="BL467" s="135" t="n"/>
      <c r="BM467" s="135" t="n"/>
      <c r="BN467" s="135" t="n"/>
      <c r="BO467" s="135" t="n"/>
      <c r="BP467" s="135" t="n"/>
      <c r="BQ467" s="135" t="n"/>
      <c r="BR467" s="135" t="n"/>
      <c r="BS467" s="135" t="n"/>
      <c r="BT467" s="135" t="n"/>
      <c r="BU467" s="135" t="n"/>
      <c r="BV467" s="135" t="n"/>
      <c r="BW467" s="135" t="n"/>
      <c r="BX467" s="135" t="n"/>
      <c r="BY467" s="135" t="n"/>
      <c r="BZ467" s="135" t="n"/>
      <c r="CA467" s="135" t="n"/>
      <c r="CB467" s="135" t="n"/>
      <c r="CC467" s="135" t="n"/>
      <c r="CD467" s="135" t="n"/>
      <c r="CE467" s="135" t="n"/>
      <c r="CF467" s="135" t="n"/>
      <c r="CG467" s="135" t="n"/>
      <c r="CH467" s="135" t="n"/>
      <c r="CI467" s="135" t="n"/>
      <c r="CJ467" s="135" t="n"/>
      <c r="CK467" s="135" t="n"/>
      <c r="CL467" s="135" t="n"/>
      <c r="CM467" s="135" t="n"/>
      <c r="CN467" s="135" t="n"/>
      <c r="CO467" s="135" t="n"/>
      <c r="CP467" s="135" t="n"/>
      <c r="CQ467" s="135" t="n"/>
      <c r="CR467" s="135" t="n"/>
      <c r="CU467" s="36" t="n"/>
      <c r="CV467" s="36" t="n"/>
      <c r="CW467" s="36" t="n"/>
      <c r="CX467" s="36" t="n"/>
      <c r="CY467" s="36" t="n"/>
      <c r="CZ467" s="36" t="n"/>
      <c r="DA467" s="36" t="n"/>
      <c r="DB467" s="36" t="n"/>
      <c r="DC467" s="36" t="n"/>
      <c r="DD467" s="36" t="n"/>
      <c r="DE467" s="36" t="n"/>
      <c r="DF467" s="36" t="n"/>
      <c r="DG467" s="36" t="n"/>
      <c r="DH467" s="36" t="n"/>
      <c r="DI467" s="36" t="n"/>
      <c r="DJ467" s="36" t="n"/>
      <c r="DK467" s="36" t="n"/>
      <c r="DL467" s="36" t="n"/>
      <c r="DM467" s="36" t="n"/>
      <c r="DN467" s="36" t="n"/>
      <c r="DO467" s="36" t="n"/>
      <c r="DP467" s="36" t="n"/>
      <c r="DQ467" s="36" t="n"/>
      <c r="DR467" s="36" t="n"/>
      <c r="DS467" s="36" t="n"/>
      <c r="DT467" s="36" t="n"/>
      <c r="DU467" s="36" t="n"/>
      <c r="DV467" s="36" t="n"/>
      <c r="DW467" s="36" t="n"/>
      <c r="DX467" s="36" t="n"/>
      <c r="DY467" s="36" t="n"/>
      <c r="DZ467" s="36" t="n"/>
      <c r="EA467" s="36" t="n"/>
      <c r="EB467" s="36" t="n"/>
      <c r="EC467" s="36" t="n"/>
      <c r="ED467" s="36" t="n"/>
      <c r="EE467" s="36" t="n"/>
      <c r="EF467" s="36" t="n"/>
      <c r="EG467" s="36" t="n"/>
      <c r="EH467" s="36" t="n"/>
      <c r="EI467" s="36" t="n"/>
      <c r="EJ467" s="36" t="n"/>
      <c r="EK467" s="36" t="n"/>
      <c r="EL467" s="36" t="n"/>
      <c r="EM467" s="36" t="n"/>
      <c r="EN467" s="36" t="n"/>
    </row>
    <row r="468">
      <c r="A468" s="36" t="n"/>
      <c r="B468" s="36" t="n"/>
      <c r="C468" s="144" t="n"/>
      <c r="D468" s="144" t="n"/>
      <c r="E468" s="135" t="n"/>
      <c r="F468" s="135" t="n"/>
      <c r="G468" s="135" t="n"/>
      <c r="H468" s="135" t="n"/>
      <c r="I468" s="135" t="n"/>
      <c r="J468" s="135" t="n"/>
      <c r="K468" s="135" t="n"/>
      <c r="L468" s="135" t="n"/>
      <c r="M468" s="135" t="n"/>
      <c r="N468" s="135" t="n"/>
      <c r="O468" s="135" t="n"/>
      <c r="P468" s="135" t="n"/>
      <c r="Q468" s="135" t="n"/>
      <c r="R468" s="135" t="n"/>
      <c r="S468" s="135" t="n"/>
      <c r="T468" s="135" t="n"/>
      <c r="U468" s="135" t="n"/>
      <c r="V468" s="135" t="n"/>
      <c r="W468" s="135" t="n"/>
      <c r="X468" s="135" t="n"/>
      <c r="Y468" s="135" t="n"/>
      <c r="Z468" s="135" t="n"/>
      <c r="AA468" s="135" t="n"/>
      <c r="AB468" s="135" t="n"/>
      <c r="AC468" s="135" t="n"/>
      <c r="AD468" s="135" t="n"/>
      <c r="AE468" s="135" t="n"/>
      <c r="AF468" s="135" t="n"/>
      <c r="AG468" s="135" t="n"/>
      <c r="AH468" s="135" t="n"/>
      <c r="AI468" s="135" t="n"/>
      <c r="AJ468" s="135" t="n"/>
      <c r="AK468" s="135" t="n"/>
      <c r="AL468" s="135" t="n"/>
      <c r="AM468" s="135" t="n"/>
      <c r="AN468" s="135" t="n"/>
      <c r="AO468" s="135" t="n"/>
      <c r="AP468" s="135" t="n"/>
      <c r="AQ468" s="135" t="n"/>
      <c r="AR468" s="135" t="n"/>
      <c r="AS468" s="135" t="n"/>
      <c r="AT468" s="135" t="n"/>
      <c r="AU468" s="135" t="n"/>
      <c r="AV468" s="135" t="n"/>
      <c r="AW468" s="135" t="n"/>
      <c r="AX468" s="135" t="n"/>
      <c r="AY468" s="135" t="n"/>
      <c r="AZ468" s="135" t="n"/>
      <c r="BA468" s="135" t="n"/>
      <c r="BB468" s="135" t="n"/>
      <c r="BC468" s="135" t="n"/>
      <c r="BD468" s="135" t="n"/>
      <c r="BE468" s="135" t="n"/>
      <c r="BF468" s="135" t="n"/>
      <c r="BG468" s="135" t="n"/>
      <c r="BH468" s="135" t="n"/>
      <c r="BI468" s="135" t="n"/>
      <c r="BJ468" s="135" t="n"/>
      <c r="BK468" s="135" t="n"/>
      <c r="BL468" s="135" t="n"/>
      <c r="BM468" s="135" t="n"/>
      <c r="BN468" s="135" t="n"/>
      <c r="BO468" s="135" t="n"/>
      <c r="BP468" s="135" t="n"/>
      <c r="BQ468" s="135" t="n"/>
      <c r="BR468" s="135" t="n"/>
      <c r="BS468" s="135" t="n"/>
      <c r="BT468" s="135" t="n"/>
      <c r="BU468" s="135" t="n"/>
      <c r="BV468" s="135" t="n"/>
      <c r="BW468" s="135" t="n"/>
      <c r="BX468" s="135" t="n"/>
      <c r="BY468" s="135" t="n"/>
      <c r="BZ468" s="135" t="n"/>
      <c r="CA468" s="135" t="n"/>
      <c r="CB468" s="135" t="n"/>
      <c r="CC468" s="135" t="n"/>
      <c r="CD468" s="135" t="n"/>
      <c r="CE468" s="135" t="n"/>
      <c r="CF468" s="135" t="n"/>
      <c r="CG468" s="135" t="n"/>
      <c r="CH468" s="135" t="n"/>
      <c r="CI468" s="135" t="n"/>
      <c r="CJ468" s="135" t="n"/>
      <c r="CK468" s="135" t="n"/>
      <c r="CL468" s="135" t="n"/>
      <c r="CM468" s="135" t="n"/>
      <c r="CN468" s="135" t="n"/>
      <c r="CO468" s="135" t="n"/>
      <c r="CP468" s="135" t="n"/>
      <c r="CQ468" s="135" t="n"/>
      <c r="CR468" s="135" t="n"/>
      <c r="CU468" s="36" t="n"/>
      <c r="CV468" s="36" t="n"/>
      <c r="CW468" s="36" t="n"/>
      <c r="CX468" s="36" t="n"/>
      <c r="CY468" s="36" t="n"/>
      <c r="CZ468" s="36" t="n"/>
      <c r="DA468" s="36" t="n"/>
      <c r="DB468" s="36" t="n"/>
      <c r="DC468" s="36" t="n"/>
      <c r="DD468" s="36" t="n"/>
      <c r="DE468" s="36" t="n"/>
      <c r="DF468" s="36" t="n"/>
      <c r="DG468" s="36" t="n"/>
      <c r="DH468" s="36" t="n"/>
      <c r="DI468" s="36" t="n"/>
      <c r="DJ468" s="36" t="n"/>
      <c r="DK468" s="36" t="n"/>
      <c r="DL468" s="36" t="n"/>
      <c r="DM468" s="36" t="n"/>
      <c r="DN468" s="36" t="n"/>
      <c r="DO468" s="36" t="n"/>
      <c r="DP468" s="36" t="n"/>
      <c r="DQ468" s="36" t="n"/>
      <c r="DR468" s="36" t="n"/>
      <c r="DS468" s="36" t="n"/>
      <c r="DT468" s="36" t="n"/>
      <c r="DU468" s="36" t="n"/>
      <c r="DV468" s="36" t="n"/>
      <c r="DW468" s="36" t="n"/>
      <c r="DX468" s="36" t="n"/>
      <c r="DY468" s="36" t="n"/>
      <c r="DZ468" s="36" t="n"/>
      <c r="EA468" s="36" t="n"/>
      <c r="EB468" s="36" t="n"/>
      <c r="EC468" s="36" t="n"/>
      <c r="ED468" s="36" t="n"/>
      <c r="EE468" s="36" t="n"/>
      <c r="EF468" s="36" t="n"/>
      <c r="EG468" s="36" t="n"/>
      <c r="EH468" s="36" t="n"/>
      <c r="EI468" s="36" t="n"/>
      <c r="EJ468" s="36" t="n"/>
      <c r="EK468" s="36" t="n"/>
      <c r="EL468" s="36" t="n"/>
      <c r="EM468" s="36" t="n"/>
      <c r="EN468" s="36" t="n"/>
    </row>
    <row r="469">
      <c r="A469" s="36" t="n"/>
      <c r="B469" s="36" t="n"/>
      <c r="C469" s="144" t="n"/>
      <c r="D469" s="144" t="n"/>
      <c r="E469" s="135" t="n"/>
      <c r="F469" s="135" t="n"/>
      <c r="G469" s="135" t="n"/>
      <c r="H469" s="135" t="n"/>
      <c r="I469" s="135" t="n"/>
      <c r="J469" s="135" t="n"/>
      <c r="K469" s="135" t="n"/>
      <c r="L469" s="135" t="n"/>
      <c r="M469" s="135" t="n"/>
      <c r="N469" s="135" t="n"/>
      <c r="O469" s="135" t="n"/>
      <c r="P469" s="135" t="n"/>
      <c r="Q469" s="135" t="n"/>
      <c r="R469" s="135" t="n"/>
      <c r="S469" s="135" t="n"/>
      <c r="T469" s="135" t="n"/>
      <c r="U469" s="135" t="n"/>
      <c r="V469" s="135" t="n"/>
      <c r="W469" s="135" t="n"/>
      <c r="X469" s="135" t="n"/>
      <c r="Y469" s="135" t="n"/>
      <c r="Z469" s="135" t="n"/>
      <c r="AA469" s="135" t="n"/>
      <c r="AB469" s="135" t="n"/>
      <c r="AC469" s="135" t="n"/>
      <c r="AD469" s="135" t="n"/>
      <c r="AE469" s="135" t="n"/>
      <c r="AF469" s="135" t="n"/>
      <c r="AG469" s="135" t="n"/>
      <c r="AH469" s="135" t="n"/>
      <c r="AI469" s="135" t="n"/>
      <c r="AJ469" s="135" t="n"/>
      <c r="AK469" s="135" t="n"/>
      <c r="AL469" s="135" t="n"/>
      <c r="AM469" s="135" t="n"/>
      <c r="AN469" s="135" t="n"/>
      <c r="AO469" s="135" t="n"/>
      <c r="AP469" s="135" t="n"/>
      <c r="AQ469" s="135" t="n"/>
      <c r="AR469" s="135" t="n"/>
      <c r="AS469" s="135" t="n"/>
      <c r="AT469" s="135" t="n"/>
      <c r="AU469" s="135" t="n"/>
      <c r="AV469" s="135" t="n"/>
      <c r="AW469" s="135" t="n"/>
      <c r="AX469" s="135" t="n"/>
      <c r="AY469" s="135" t="n"/>
      <c r="AZ469" s="135" t="n"/>
      <c r="BA469" s="135" t="n"/>
      <c r="BB469" s="135" t="n"/>
      <c r="BC469" s="135" t="n"/>
      <c r="BD469" s="135" t="n"/>
      <c r="BE469" s="135" t="n"/>
      <c r="BF469" s="135" t="n"/>
      <c r="BG469" s="135" t="n"/>
      <c r="BH469" s="135" t="n"/>
      <c r="BI469" s="135" t="n"/>
      <c r="BJ469" s="135" t="n"/>
      <c r="BK469" s="135" t="n"/>
      <c r="BL469" s="135" t="n"/>
      <c r="BM469" s="135" t="n"/>
      <c r="BN469" s="135" t="n"/>
      <c r="BO469" s="135" t="n"/>
      <c r="BP469" s="135" t="n"/>
      <c r="BQ469" s="135" t="n"/>
      <c r="BR469" s="135" t="n"/>
      <c r="BS469" s="135" t="n"/>
      <c r="BT469" s="135" t="n"/>
      <c r="BU469" s="135" t="n"/>
      <c r="BV469" s="135" t="n"/>
      <c r="BW469" s="135" t="n"/>
      <c r="BX469" s="135" t="n"/>
      <c r="BY469" s="135" t="n"/>
      <c r="BZ469" s="135" t="n"/>
      <c r="CA469" s="135" t="n"/>
      <c r="CB469" s="135" t="n"/>
      <c r="CC469" s="135" t="n"/>
      <c r="CD469" s="135" t="n"/>
      <c r="CE469" s="135" t="n"/>
      <c r="CF469" s="135" t="n"/>
      <c r="CG469" s="135" t="n"/>
      <c r="CH469" s="135" t="n"/>
      <c r="CI469" s="135" t="n"/>
      <c r="CJ469" s="135" t="n"/>
      <c r="CK469" s="135" t="n"/>
      <c r="CL469" s="135" t="n"/>
      <c r="CM469" s="135" t="n"/>
      <c r="CN469" s="135" t="n"/>
      <c r="CO469" s="135" t="n"/>
      <c r="CP469" s="135" t="n"/>
      <c r="CQ469" s="135" t="n"/>
      <c r="CR469" s="135" t="n"/>
      <c r="CU469" s="36" t="n"/>
      <c r="CV469" s="36" t="n"/>
      <c r="CW469" s="36" t="n"/>
      <c r="CX469" s="36" t="n"/>
      <c r="CY469" s="36" t="n"/>
      <c r="CZ469" s="36" t="n"/>
      <c r="DA469" s="36" t="n"/>
      <c r="DB469" s="36" t="n"/>
      <c r="DC469" s="36" t="n"/>
      <c r="DD469" s="36" t="n"/>
      <c r="DE469" s="36" t="n"/>
      <c r="DF469" s="36" t="n"/>
      <c r="DG469" s="36" t="n"/>
      <c r="DH469" s="36" t="n"/>
      <c r="DI469" s="36" t="n"/>
      <c r="DJ469" s="36" t="n"/>
      <c r="DK469" s="36" t="n"/>
      <c r="DL469" s="36" t="n"/>
      <c r="DM469" s="36" t="n"/>
      <c r="DN469" s="36" t="n"/>
      <c r="DO469" s="36" t="n"/>
      <c r="DP469" s="36" t="n"/>
      <c r="DQ469" s="36" t="n"/>
      <c r="DR469" s="36" t="n"/>
      <c r="DS469" s="36" t="n"/>
      <c r="DT469" s="36" t="n"/>
      <c r="DU469" s="36" t="n"/>
      <c r="DV469" s="36" t="n"/>
      <c r="DW469" s="36" t="n"/>
      <c r="DX469" s="36" t="n"/>
      <c r="DY469" s="36" t="n"/>
      <c r="DZ469" s="36" t="n"/>
      <c r="EA469" s="36" t="n"/>
      <c r="EB469" s="36" t="n"/>
      <c r="EC469" s="36" t="n"/>
      <c r="ED469" s="36" t="n"/>
      <c r="EE469" s="36" t="n"/>
      <c r="EF469" s="36" t="n"/>
      <c r="EG469" s="36" t="n"/>
      <c r="EH469" s="36" t="n"/>
      <c r="EI469" s="36" t="n"/>
      <c r="EJ469" s="36" t="n"/>
      <c r="EK469" s="36" t="n"/>
      <c r="EL469" s="36" t="n"/>
      <c r="EM469" s="36" t="n"/>
      <c r="EN469" s="36" t="n"/>
    </row>
    <row r="470">
      <c r="A470" s="36" t="n"/>
      <c r="B470" s="36" t="n"/>
      <c r="C470" s="144" t="n"/>
      <c r="D470" s="144" t="n"/>
      <c r="E470" s="135" t="n"/>
      <c r="F470" s="135" t="n"/>
      <c r="G470" s="135" t="n"/>
      <c r="H470" s="135" t="n"/>
      <c r="I470" s="135" t="n"/>
      <c r="J470" s="135" t="n"/>
      <c r="K470" s="135" t="n"/>
      <c r="L470" s="135" t="n"/>
      <c r="M470" s="135" t="n"/>
      <c r="N470" s="135" t="n"/>
      <c r="O470" s="135" t="n"/>
      <c r="P470" s="135" t="n"/>
      <c r="Q470" s="135" t="n"/>
      <c r="R470" s="135" t="n"/>
      <c r="S470" s="135" t="n"/>
      <c r="T470" s="135" t="n"/>
      <c r="U470" s="135" t="n"/>
      <c r="V470" s="135" t="n"/>
      <c r="W470" s="135" t="n"/>
      <c r="X470" s="135" t="n"/>
      <c r="Y470" s="135" t="n"/>
      <c r="Z470" s="135" t="n"/>
      <c r="AA470" s="135" t="n"/>
      <c r="AB470" s="135" t="n"/>
      <c r="AC470" s="135" t="n"/>
      <c r="AD470" s="135" t="n"/>
      <c r="AE470" s="135" t="n"/>
      <c r="AF470" s="135" t="n"/>
      <c r="AG470" s="135" t="n"/>
      <c r="AH470" s="135" t="n"/>
      <c r="AI470" s="135" t="n"/>
      <c r="AJ470" s="135" t="n"/>
      <c r="AK470" s="135" t="n"/>
      <c r="AL470" s="135" t="n"/>
      <c r="AM470" s="135" t="n"/>
      <c r="AN470" s="135" t="n"/>
      <c r="AO470" s="135" t="n"/>
      <c r="AP470" s="135" t="n"/>
      <c r="AQ470" s="135" t="n"/>
      <c r="AR470" s="135" t="n"/>
      <c r="AS470" s="135" t="n"/>
      <c r="AT470" s="135" t="n"/>
      <c r="AU470" s="135" t="n"/>
      <c r="AV470" s="135" t="n"/>
      <c r="AW470" s="135" t="n"/>
      <c r="AX470" s="135" t="n"/>
      <c r="AY470" s="135" t="n"/>
      <c r="AZ470" s="135" t="n"/>
      <c r="BA470" s="135" t="n"/>
      <c r="BB470" s="135" t="n"/>
      <c r="BC470" s="135" t="n"/>
      <c r="BD470" s="135" t="n"/>
      <c r="BE470" s="135" t="n"/>
      <c r="BF470" s="135" t="n"/>
      <c r="BG470" s="135" t="n"/>
      <c r="BH470" s="135" t="n"/>
      <c r="BI470" s="135" t="n"/>
      <c r="BJ470" s="135" t="n"/>
      <c r="BK470" s="135" t="n"/>
      <c r="BL470" s="135" t="n"/>
      <c r="BM470" s="135" t="n"/>
      <c r="BN470" s="135" t="n"/>
      <c r="BO470" s="135" t="n"/>
      <c r="BP470" s="135" t="n"/>
      <c r="BQ470" s="135" t="n"/>
      <c r="BR470" s="135" t="n"/>
      <c r="BS470" s="135" t="n"/>
      <c r="BT470" s="135" t="n"/>
      <c r="BU470" s="135" t="n"/>
      <c r="BV470" s="135" t="n"/>
      <c r="BW470" s="135" t="n"/>
      <c r="BX470" s="135" t="n"/>
      <c r="BY470" s="135" t="n"/>
      <c r="BZ470" s="135" t="n"/>
      <c r="CA470" s="135" t="n"/>
      <c r="CB470" s="135" t="n"/>
      <c r="CC470" s="135" t="n"/>
      <c r="CD470" s="135" t="n"/>
      <c r="CE470" s="135" t="n"/>
      <c r="CF470" s="135" t="n"/>
      <c r="CG470" s="135" t="n"/>
      <c r="CH470" s="135" t="n"/>
      <c r="CI470" s="135" t="n"/>
      <c r="CJ470" s="135" t="n"/>
      <c r="CK470" s="135" t="n"/>
      <c r="CL470" s="135" t="n"/>
      <c r="CM470" s="135" t="n"/>
      <c r="CN470" s="135" t="n"/>
      <c r="CO470" s="135" t="n"/>
      <c r="CP470" s="135" t="n"/>
      <c r="CQ470" s="135" t="n"/>
      <c r="CR470" s="135" t="n"/>
      <c r="CU470" s="36" t="n"/>
      <c r="CV470" s="36" t="n"/>
      <c r="CW470" s="36" t="n"/>
      <c r="CX470" s="36" t="n"/>
      <c r="CY470" s="36" t="n"/>
      <c r="CZ470" s="36" t="n"/>
      <c r="DA470" s="36" t="n"/>
      <c r="DB470" s="36" t="n"/>
      <c r="DC470" s="36" t="n"/>
      <c r="DD470" s="36" t="n"/>
      <c r="DE470" s="36" t="n"/>
      <c r="DF470" s="36" t="n"/>
      <c r="DG470" s="36" t="n"/>
      <c r="DH470" s="36" t="n"/>
      <c r="DI470" s="36" t="n"/>
      <c r="DJ470" s="36" t="n"/>
      <c r="DK470" s="36" t="n"/>
      <c r="DL470" s="36" t="n"/>
      <c r="DM470" s="36" t="n"/>
      <c r="DN470" s="36" t="n"/>
      <c r="DO470" s="36" t="n"/>
      <c r="DP470" s="36" t="n"/>
      <c r="DQ470" s="36" t="n"/>
      <c r="DR470" s="36" t="n"/>
      <c r="DS470" s="36" t="n"/>
      <c r="DT470" s="36" t="n"/>
      <c r="DU470" s="36" t="n"/>
      <c r="DV470" s="36" t="n"/>
      <c r="DW470" s="36" t="n"/>
      <c r="DX470" s="36" t="n"/>
      <c r="DY470" s="36" t="n"/>
      <c r="DZ470" s="36" t="n"/>
      <c r="EA470" s="36" t="n"/>
      <c r="EB470" s="36" t="n"/>
      <c r="EC470" s="36" t="n"/>
      <c r="ED470" s="36" t="n"/>
      <c r="EE470" s="36" t="n"/>
      <c r="EF470" s="36" t="n"/>
      <c r="EG470" s="36" t="n"/>
      <c r="EH470" s="36" t="n"/>
      <c r="EI470" s="36" t="n"/>
      <c r="EJ470" s="36" t="n"/>
      <c r="EK470" s="36" t="n"/>
      <c r="EL470" s="36" t="n"/>
      <c r="EM470" s="36" t="n"/>
      <c r="EN470" s="36" t="n"/>
    </row>
    <row r="471">
      <c r="A471" s="36" t="n"/>
      <c r="B471" s="36" t="n"/>
      <c r="C471" s="144" t="n"/>
      <c r="D471" s="144" t="n"/>
      <c r="E471" s="135" t="n"/>
      <c r="F471" s="135" t="n"/>
      <c r="G471" s="135" t="n"/>
      <c r="H471" s="135" t="n"/>
      <c r="I471" s="135" t="n"/>
      <c r="J471" s="135" t="n"/>
      <c r="K471" s="135" t="n"/>
      <c r="L471" s="135" t="n"/>
      <c r="M471" s="135" t="n"/>
      <c r="N471" s="135" t="n"/>
      <c r="O471" s="135" t="n"/>
      <c r="P471" s="135" t="n"/>
      <c r="Q471" s="135" t="n"/>
      <c r="R471" s="135" t="n"/>
      <c r="S471" s="135" t="n"/>
      <c r="T471" s="135" t="n"/>
      <c r="U471" s="135" t="n"/>
      <c r="V471" s="135" t="n"/>
      <c r="W471" s="135" t="n"/>
      <c r="X471" s="135" t="n"/>
      <c r="Y471" s="135" t="n"/>
      <c r="Z471" s="135" t="n"/>
      <c r="AA471" s="135" t="n"/>
      <c r="AB471" s="135" t="n"/>
      <c r="AC471" s="135" t="n"/>
      <c r="AD471" s="135" t="n"/>
      <c r="AE471" s="135" t="n"/>
      <c r="AF471" s="135" t="n"/>
      <c r="AG471" s="135" t="n"/>
      <c r="AH471" s="135" t="n"/>
      <c r="AI471" s="135" t="n"/>
      <c r="AJ471" s="135" t="n"/>
      <c r="AK471" s="135" t="n"/>
      <c r="AL471" s="135" t="n"/>
      <c r="AM471" s="135" t="n"/>
      <c r="AN471" s="135" t="n"/>
      <c r="AO471" s="135" t="n"/>
      <c r="AP471" s="135" t="n"/>
      <c r="AQ471" s="135" t="n"/>
      <c r="AR471" s="135" t="n"/>
      <c r="AS471" s="135" t="n"/>
      <c r="AT471" s="135" t="n"/>
      <c r="AU471" s="135" t="n"/>
      <c r="AV471" s="135" t="n"/>
      <c r="AW471" s="135" t="n"/>
      <c r="AX471" s="135" t="n"/>
      <c r="AY471" s="135" t="n"/>
      <c r="AZ471" s="135" t="n"/>
      <c r="BA471" s="135" t="n"/>
      <c r="BB471" s="135" t="n"/>
      <c r="BC471" s="135" t="n"/>
      <c r="BD471" s="135" t="n"/>
      <c r="BE471" s="135" t="n"/>
      <c r="BF471" s="135" t="n"/>
      <c r="BG471" s="135" t="n"/>
      <c r="BH471" s="135" t="n"/>
      <c r="BI471" s="135" t="n"/>
      <c r="BJ471" s="135" t="n"/>
      <c r="BK471" s="135" t="n"/>
      <c r="BL471" s="135" t="n"/>
      <c r="BM471" s="135" t="n"/>
      <c r="BN471" s="135" t="n"/>
      <c r="BO471" s="135" t="n"/>
      <c r="BP471" s="135" t="n"/>
      <c r="BQ471" s="135" t="n"/>
      <c r="BR471" s="135" t="n"/>
      <c r="BS471" s="135" t="n"/>
      <c r="BT471" s="135" t="n"/>
      <c r="BU471" s="135" t="n"/>
      <c r="BV471" s="135" t="n"/>
      <c r="BW471" s="135" t="n"/>
      <c r="BX471" s="135" t="n"/>
      <c r="BY471" s="135" t="n"/>
      <c r="BZ471" s="135" t="n"/>
      <c r="CA471" s="135" t="n"/>
      <c r="CB471" s="135" t="n"/>
      <c r="CC471" s="135" t="n"/>
      <c r="CD471" s="135" t="n"/>
      <c r="CE471" s="135" t="n"/>
      <c r="CF471" s="135" t="n"/>
      <c r="CG471" s="135" t="n"/>
      <c r="CH471" s="135" t="n"/>
      <c r="CI471" s="135" t="n"/>
      <c r="CJ471" s="135" t="n"/>
      <c r="CK471" s="135" t="n"/>
      <c r="CL471" s="135" t="n"/>
      <c r="CM471" s="135" t="n"/>
      <c r="CN471" s="135" t="n"/>
      <c r="CO471" s="135" t="n"/>
      <c r="CP471" s="135" t="n"/>
      <c r="CQ471" s="135" t="n"/>
      <c r="CR471" s="135" t="n"/>
      <c r="CU471" s="36" t="n"/>
      <c r="CV471" s="36" t="n"/>
      <c r="CW471" s="36" t="n"/>
      <c r="CX471" s="36" t="n"/>
      <c r="CY471" s="36" t="n"/>
      <c r="CZ471" s="36" t="n"/>
      <c r="DA471" s="36" t="n"/>
      <c r="DB471" s="36" t="n"/>
      <c r="DC471" s="36" t="n"/>
      <c r="DD471" s="36" t="n"/>
      <c r="DE471" s="36" t="n"/>
      <c r="DF471" s="36" t="n"/>
      <c r="DG471" s="36" t="n"/>
      <c r="DH471" s="36" t="n"/>
      <c r="DI471" s="36" t="n"/>
      <c r="DJ471" s="36" t="n"/>
      <c r="DK471" s="36" t="n"/>
      <c r="DL471" s="36" t="n"/>
      <c r="DM471" s="36" t="n"/>
      <c r="DN471" s="36" t="n"/>
      <c r="DO471" s="36" t="n"/>
      <c r="DP471" s="36" t="n"/>
      <c r="DQ471" s="36" t="n"/>
      <c r="DR471" s="36" t="n"/>
      <c r="DS471" s="36" t="n"/>
      <c r="DT471" s="36" t="n"/>
      <c r="DU471" s="36" t="n"/>
      <c r="DV471" s="36" t="n"/>
      <c r="DW471" s="36" t="n"/>
      <c r="DX471" s="36" t="n"/>
      <c r="DY471" s="36" t="n"/>
      <c r="DZ471" s="36" t="n"/>
      <c r="EA471" s="36" t="n"/>
      <c r="EB471" s="36" t="n"/>
      <c r="EC471" s="36" t="n"/>
      <c r="ED471" s="36" t="n"/>
      <c r="EE471" s="36" t="n"/>
      <c r="EF471" s="36" t="n"/>
      <c r="EG471" s="36" t="n"/>
      <c r="EH471" s="36" t="n"/>
      <c r="EI471" s="36" t="n"/>
      <c r="EJ471" s="36" t="n"/>
      <c r="EK471" s="36" t="n"/>
      <c r="EL471" s="36" t="n"/>
      <c r="EM471" s="36" t="n"/>
      <c r="EN471" s="36" t="n"/>
    </row>
    <row r="472">
      <c r="A472" s="36" t="n"/>
      <c r="B472" s="36" t="n"/>
      <c r="C472" s="144" t="n"/>
      <c r="D472" s="144" t="n"/>
      <c r="E472" s="135" t="n"/>
      <c r="F472" s="135" t="n"/>
      <c r="G472" s="135" t="n"/>
      <c r="H472" s="135" t="n"/>
      <c r="I472" s="135" t="n"/>
      <c r="J472" s="135" t="n"/>
      <c r="K472" s="135" t="n"/>
      <c r="L472" s="135" t="n"/>
      <c r="M472" s="135" t="n"/>
      <c r="N472" s="135" t="n"/>
      <c r="O472" s="135" t="n"/>
      <c r="P472" s="135" t="n"/>
      <c r="Q472" s="135" t="n"/>
      <c r="R472" s="135" t="n"/>
      <c r="S472" s="135" t="n"/>
      <c r="T472" s="135" t="n"/>
      <c r="U472" s="135" t="n"/>
      <c r="V472" s="135" t="n"/>
      <c r="W472" s="135" t="n"/>
      <c r="X472" s="135" t="n"/>
      <c r="Y472" s="135" t="n"/>
      <c r="Z472" s="135" t="n"/>
      <c r="AA472" s="135" t="n"/>
      <c r="AB472" s="135" t="n"/>
      <c r="AC472" s="135" t="n"/>
      <c r="AD472" s="135" t="n"/>
      <c r="AE472" s="135" t="n"/>
      <c r="AF472" s="135" t="n"/>
      <c r="AG472" s="135" t="n"/>
      <c r="AH472" s="135" t="n"/>
      <c r="AI472" s="135" t="n"/>
      <c r="AJ472" s="135" t="n"/>
      <c r="AK472" s="135" t="n"/>
      <c r="AL472" s="135" t="n"/>
      <c r="AM472" s="135" t="n"/>
      <c r="AN472" s="135" t="n"/>
      <c r="AO472" s="135" t="n"/>
      <c r="AP472" s="135" t="n"/>
      <c r="AQ472" s="135" t="n"/>
      <c r="AR472" s="135" t="n"/>
      <c r="AS472" s="135" t="n"/>
      <c r="AT472" s="135" t="n"/>
      <c r="AU472" s="135" t="n"/>
      <c r="AV472" s="135" t="n"/>
      <c r="AW472" s="135" t="n"/>
      <c r="AX472" s="135" t="n"/>
      <c r="AY472" s="135" t="n"/>
      <c r="AZ472" s="135" t="n"/>
      <c r="BA472" s="135" t="n"/>
      <c r="BB472" s="135" t="n"/>
      <c r="BC472" s="135" t="n"/>
      <c r="BD472" s="135" t="n"/>
      <c r="BE472" s="135" t="n"/>
      <c r="BF472" s="135" t="n"/>
      <c r="BG472" s="135" t="n"/>
      <c r="BH472" s="135" t="n"/>
      <c r="BI472" s="135" t="n"/>
      <c r="BJ472" s="135" t="n"/>
      <c r="BK472" s="135" t="n"/>
      <c r="BL472" s="135" t="n"/>
      <c r="BM472" s="135" t="n"/>
      <c r="BN472" s="135" t="n"/>
      <c r="BO472" s="135" t="n"/>
      <c r="BP472" s="135" t="n"/>
      <c r="BQ472" s="135" t="n"/>
      <c r="BR472" s="135" t="n"/>
      <c r="BS472" s="135" t="n"/>
      <c r="BT472" s="135" t="n"/>
      <c r="BU472" s="135" t="n"/>
      <c r="BV472" s="135" t="n"/>
      <c r="BW472" s="135" t="n"/>
      <c r="BX472" s="135" t="n"/>
      <c r="BY472" s="135" t="n"/>
      <c r="BZ472" s="135" t="n"/>
      <c r="CA472" s="135" t="n"/>
      <c r="CB472" s="135" t="n"/>
      <c r="CC472" s="135" t="n"/>
      <c r="CD472" s="135" t="n"/>
      <c r="CE472" s="135" t="n"/>
      <c r="CF472" s="135" t="n"/>
      <c r="CG472" s="135" t="n"/>
      <c r="CH472" s="135" t="n"/>
      <c r="CI472" s="135" t="n"/>
      <c r="CJ472" s="135" t="n"/>
      <c r="CK472" s="135" t="n"/>
      <c r="CL472" s="135" t="n"/>
      <c r="CM472" s="135" t="n"/>
      <c r="CN472" s="135" t="n"/>
      <c r="CO472" s="135" t="n"/>
      <c r="CP472" s="135" t="n"/>
      <c r="CQ472" s="135" t="n"/>
      <c r="CR472" s="135" t="n"/>
      <c r="CU472" s="36" t="n"/>
      <c r="CV472" s="36" t="n"/>
      <c r="CW472" s="36" t="n"/>
      <c r="CX472" s="36" t="n"/>
      <c r="CY472" s="36" t="n"/>
      <c r="CZ472" s="36" t="n"/>
      <c r="DA472" s="36" t="n"/>
      <c r="DB472" s="36" t="n"/>
      <c r="DC472" s="36" t="n"/>
      <c r="DD472" s="36" t="n"/>
      <c r="DE472" s="36" t="n"/>
      <c r="DF472" s="36" t="n"/>
      <c r="DG472" s="36" t="n"/>
      <c r="DH472" s="36" t="n"/>
      <c r="DI472" s="36" t="n"/>
      <c r="DJ472" s="36" t="n"/>
      <c r="DK472" s="36" t="n"/>
      <c r="DL472" s="36" t="n"/>
      <c r="DM472" s="36" t="n"/>
      <c r="DN472" s="36" t="n"/>
      <c r="DO472" s="36" t="n"/>
      <c r="DP472" s="36" t="n"/>
      <c r="DQ472" s="36" t="n"/>
      <c r="DR472" s="36" t="n"/>
      <c r="DS472" s="36" t="n"/>
      <c r="DT472" s="36" t="n"/>
      <c r="DU472" s="36" t="n"/>
      <c r="DV472" s="36" t="n"/>
      <c r="DW472" s="36" t="n"/>
      <c r="DX472" s="36" t="n"/>
      <c r="DY472" s="36" t="n"/>
      <c r="DZ472" s="36" t="n"/>
      <c r="EA472" s="36" t="n"/>
      <c r="EB472" s="36" t="n"/>
      <c r="EC472" s="36" t="n"/>
      <c r="ED472" s="36" t="n"/>
      <c r="EE472" s="36" t="n"/>
      <c r="EF472" s="36" t="n"/>
      <c r="EG472" s="36" t="n"/>
      <c r="EH472" s="36" t="n"/>
      <c r="EI472" s="36" t="n"/>
      <c r="EJ472" s="36" t="n"/>
      <c r="EK472" s="36" t="n"/>
      <c r="EL472" s="36" t="n"/>
      <c r="EM472" s="36" t="n"/>
      <c r="EN472" s="36" t="n"/>
    </row>
    <row r="473">
      <c r="A473" s="36" t="n"/>
      <c r="B473" s="36" t="n"/>
      <c r="C473" s="144" t="n"/>
      <c r="D473" s="144" t="n"/>
      <c r="E473" s="135" t="n"/>
      <c r="F473" s="135" t="n"/>
      <c r="G473" s="135" t="n"/>
      <c r="H473" s="135" t="n"/>
      <c r="I473" s="135" t="n"/>
      <c r="J473" s="135" t="n"/>
      <c r="K473" s="135" t="n"/>
      <c r="L473" s="135" t="n"/>
      <c r="M473" s="135" t="n"/>
      <c r="N473" s="135" t="n"/>
      <c r="O473" s="135" t="n"/>
      <c r="P473" s="135" t="n"/>
      <c r="Q473" s="135" t="n"/>
      <c r="R473" s="135" t="n"/>
      <c r="S473" s="135" t="n"/>
      <c r="T473" s="135" t="n"/>
      <c r="U473" s="135" t="n"/>
      <c r="V473" s="135" t="n"/>
      <c r="W473" s="135" t="n"/>
      <c r="X473" s="135" t="n"/>
      <c r="Y473" s="135" t="n"/>
      <c r="Z473" s="135" t="n"/>
      <c r="AA473" s="135" t="n"/>
      <c r="AB473" s="135" t="n"/>
      <c r="AC473" s="135" t="n"/>
      <c r="AD473" s="135" t="n"/>
      <c r="AE473" s="135" t="n"/>
      <c r="AF473" s="135" t="n"/>
      <c r="AG473" s="135" t="n"/>
      <c r="AH473" s="135" t="n"/>
      <c r="AI473" s="135" t="n"/>
      <c r="AJ473" s="135" t="n"/>
      <c r="AK473" s="135" t="n"/>
      <c r="AL473" s="135" t="n"/>
      <c r="AM473" s="135" t="n"/>
      <c r="AN473" s="135" t="n"/>
      <c r="AO473" s="135" t="n"/>
      <c r="AP473" s="135" t="n"/>
      <c r="AQ473" s="135" t="n"/>
      <c r="AR473" s="135" t="n"/>
      <c r="AS473" s="135" t="n"/>
      <c r="AT473" s="135" t="n"/>
      <c r="AU473" s="135" t="n"/>
      <c r="AV473" s="135" t="n"/>
      <c r="AW473" s="135" t="n"/>
      <c r="AX473" s="135" t="n"/>
      <c r="AY473" s="135" t="n"/>
      <c r="AZ473" s="135" t="n"/>
      <c r="BA473" s="135" t="n"/>
      <c r="BB473" s="135" t="n"/>
      <c r="BC473" s="135" t="n"/>
      <c r="BD473" s="135" t="n"/>
      <c r="BE473" s="135" t="n"/>
      <c r="BF473" s="135" t="n"/>
      <c r="BG473" s="135" t="n"/>
      <c r="BH473" s="135" t="n"/>
      <c r="BI473" s="135" t="n"/>
      <c r="BJ473" s="135" t="n"/>
      <c r="BK473" s="135" t="n"/>
      <c r="BL473" s="135" t="n"/>
      <c r="BM473" s="135" t="n"/>
      <c r="BN473" s="135" t="n"/>
      <c r="BO473" s="135" t="n"/>
      <c r="BP473" s="135" t="n"/>
      <c r="BQ473" s="135" t="n"/>
      <c r="BR473" s="135" t="n"/>
      <c r="BS473" s="135" t="n"/>
      <c r="BT473" s="135" t="n"/>
      <c r="BU473" s="135" t="n"/>
      <c r="BV473" s="135" t="n"/>
      <c r="BW473" s="135" t="n"/>
      <c r="BX473" s="135" t="n"/>
      <c r="BY473" s="135" t="n"/>
      <c r="BZ473" s="135" t="n"/>
      <c r="CA473" s="135" t="n"/>
      <c r="CB473" s="135" t="n"/>
      <c r="CC473" s="135" t="n"/>
      <c r="CD473" s="135" t="n"/>
      <c r="CE473" s="135" t="n"/>
      <c r="CF473" s="135" t="n"/>
      <c r="CG473" s="135" t="n"/>
      <c r="CH473" s="135" t="n"/>
      <c r="CI473" s="135" t="n"/>
      <c r="CJ473" s="135" t="n"/>
      <c r="CK473" s="135" t="n"/>
      <c r="CL473" s="135" t="n"/>
      <c r="CM473" s="135" t="n"/>
      <c r="CN473" s="135" t="n"/>
      <c r="CO473" s="135" t="n"/>
      <c r="CP473" s="135" t="n"/>
      <c r="CQ473" s="135" t="n"/>
      <c r="CR473" s="135" t="n"/>
      <c r="CU473" s="36" t="n"/>
      <c r="CV473" s="36" t="n"/>
      <c r="CW473" s="36" t="n"/>
      <c r="CX473" s="36" t="n"/>
      <c r="CY473" s="36" t="n"/>
      <c r="CZ473" s="36" t="n"/>
      <c r="DA473" s="36" t="n"/>
      <c r="DB473" s="36" t="n"/>
      <c r="DC473" s="36" t="n"/>
      <c r="DD473" s="36" t="n"/>
      <c r="DE473" s="36" t="n"/>
      <c r="DF473" s="36" t="n"/>
      <c r="DG473" s="36" t="n"/>
      <c r="DH473" s="36" t="n"/>
      <c r="DI473" s="36" t="n"/>
      <c r="DJ473" s="36" t="n"/>
      <c r="DK473" s="36" t="n"/>
      <c r="DL473" s="36" t="n"/>
      <c r="DM473" s="36" t="n"/>
      <c r="DN473" s="36" t="n"/>
      <c r="DO473" s="36" t="n"/>
      <c r="DP473" s="36" t="n"/>
      <c r="DQ473" s="36" t="n"/>
      <c r="DR473" s="36" t="n"/>
      <c r="DS473" s="36" t="n"/>
      <c r="DT473" s="36" t="n"/>
      <c r="DU473" s="36" t="n"/>
      <c r="DV473" s="36" t="n"/>
      <c r="DW473" s="36" t="n"/>
      <c r="DX473" s="36" t="n"/>
      <c r="DY473" s="36" t="n"/>
      <c r="DZ473" s="36" t="n"/>
      <c r="EA473" s="36" t="n"/>
      <c r="EB473" s="36" t="n"/>
      <c r="EC473" s="36" t="n"/>
      <c r="ED473" s="36" t="n"/>
      <c r="EE473" s="36" t="n"/>
      <c r="EF473" s="36" t="n"/>
      <c r="EG473" s="36" t="n"/>
      <c r="EH473" s="36" t="n"/>
      <c r="EI473" s="36" t="n"/>
      <c r="EJ473" s="36" t="n"/>
      <c r="EK473" s="36" t="n"/>
      <c r="EL473" s="36" t="n"/>
      <c r="EM473" s="36" t="n"/>
      <c r="EN473" s="36" t="n"/>
    </row>
    <row r="474">
      <c r="A474" s="36" t="n"/>
      <c r="B474" s="36" t="n"/>
      <c r="C474" s="144" t="n"/>
      <c r="D474" s="144" t="n"/>
      <c r="E474" s="135" t="n"/>
      <c r="F474" s="135" t="n"/>
      <c r="G474" s="135" t="n"/>
      <c r="H474" s="135" t="n"/>
      <c r="I474" s="135" t="n"/>
      <c r="J474" s="135" t="n"/>
      <c r="K474" s="135" t="n"/>
      <c r="L474" s="135" t="n"/>
      <c r="M474" s="135" t="n"/>
      <c r="N474" s="135" t="n"/>
      <c r="O474" s="135" t="n"/>
      <c r="P474" s="135" t="n"/>
      <c r="Q474" s="135" t="n"/>
      <c r="R474" s="135" t="n"/>
      <c r="S474" s="135" t="n"/>
      <c r="T474" s="135" t="n"/>
      <c r="U474" s="135" t="n"/>
      <c r="V474" s="135" t="n"/>
      <c r="W474" s="135" t="n"/>
      <c r="X474" s="135" t="n"/>
      <c r="Y474" s="135" t="n"/>
      <c r="Z474" s="135" t="n"/>
      <c r="AA474" s="135" t="n"/>
      <c r="AB474" s="135" t="n"/>
      <c r="AC474" s="135" t="n"/>
      <c r="AD474" s="135" t="n"/>
      <c r="AE474" s="135" t="n"/>
      <c r="AF474" s="135" t="n"/>
      <c r="AG474" s="135" t="n"/>
      <c r="AH474" s="135" t="n"/>
      <c r="AI474" s="135" t="n"/>
      <c r="AJ474" s="135" t="n"/>
      <c r="AK474" s="135" t="n"/>
      <c r="AL474" s="135" t="n"/>
      <c r="AM474" s="135" t="n"/>
      <c r="AN474" s="135" t="n"/>
      <c r="AO474" s="135" t="n"/>
      <c r="AP474" s="135" t="n"/>
      <c r="AQ474" s="135" t="n"/>
      <c r="AR474" s="135" t="n"/>
      <c r="AS474" s="135" t="n"/>
      <c r="AT474" s="135" t="n"/>
      <c r="AU474" s="135" t="n"/>
      <c r="AV474" s="135" t="n"/>
      <c r="AW474" s="135" t="n"/>
      <c r="AX474" s="135" t="n"/>
      <c r="AY474" s="135" t="n"/>
      <c r="AZ474" s="135" t="n"/>
      <c r="BA474" s="135" t="n"/>
      <c r="BB474" s="135" t="n"/>
      <c r="BC474" s="135" t="n"/>
      <c r="BD474" s="135" t="n"/>
      <c r="BE474" s="135" t="n"/>
      <c r="BF474" s="135" t="n"/>
      <c r="BG474" s="135" t="n"/>
      <c r="BH474" s="135" t="n"/>
      <c r="BI474" s="135" t="n"/>
      <c r="BJ474" s="135" t="n"/>
      <c r="BK474" s="135" t="n"/>
      <c r="BL474" s="135" t="n"/>
      <c r="BM474" s="135" t="n"/>
      <c r="BN474" s="135" t="n"/>
      <c r="BO474" s="135" t="n"/>
      <c r="BP474" s="135" t="n"/>
      <c r="BQ474" s="135" t="n"/>
      <c r="BR474" s="135" t="n"/>
      <c r="BS474" s="135" t="n"/>
      <c r="BT474" s="135" t="n"/>
      <c r="BU474" s="135" t="n"/>
      <c r="BV474" s="135" t="n"/>
      <c r="BW474" s="135" t="n"/>
      <c r="BX474" s="135" t="n"/>
      <c r="BY474" s="135" t="n"/>
      <c r="BZ474" s="135" t="n"/>
      <c r="CA474" s="135" t="n"/>
      <c r="CB474" s="135" t="n"/>
      <c r="CC474" s="135" t="n"/>
      <c r="CD474" s="135" t="n"/>
      <c r="CE474" s="135" t="n"/>
      <c r="CF474" s="135" t="n"/>
      <c r="CG474" s="135" t="n"/>
      <c r="CH474" s="135" t="n"/>
      <c r="CI474" s="135" t="n"/>
      <c r="CJ474" s="135" t="n"/>
      <c r="CK474" s="135" t="n"/>
      <c r="CL474" s="135" t="n"/>
      <c r="CM474" s="135" t="n"/>
      <c r="CN474" s="135" t="n"/>
      <c r="CO474" s="135" t="n"/>
      <c r="CP474" s="135" t="n"/>
      <c r="CQ474" s="135" t="n"/>
      <c r="CR474" s="135" t="n"/>
      <c r="CU474" s="36" t="n"/>
      <c r="CV474" s="36" t="n"/>
      <c r="CW474" s="36" t="n"/>
      <c r="CX474" s="36" t="n"/>
      <c r="CY474" s="36" t="n"/>
      <c r="CZ474" s="36" t="n"/>
      <c r="DA474" s="36" t="n"/>
      <c r="DB474" s="36" t="n"/>
      <c r="DC474" s="36" t="n"/>
      <c r="DD474" s="36" t="n"/>
      <c r="DE474" s="36" t="n"/>
      <c r="DF474" s="36" t="n"/>
      <c r="DG474" s="36" t="n"/>
      <c r="DH474" s="36" t="n"/>
      <c r="DI474" s="36" t="n"/>
      <c r="DJ474" s="36" t="n"/>
      <c r="DK474" s="36" t="n"/>
      <c r="DL474" s="36" t="n"/>
      <c r="DM474" s="36" t="n"/>
      <c r="DN474" s="36" t="n"/>
      <c r="DO474" s="36" t="n"/>
      <c r="DP474" s="36" t="n"/>
      <c r="DQ474" s="36" t="n"/>
      <c r="DR474" s="36" t="n"/>
      <c r="DS474" s="36" t="n"/>
      <c r="DT474" s="36" t="n"/>
      <c r="DU474" s="36" t="n"/>
      <c r="DV474" s="36" t="n"/>
      <c r="DW474" s="36" t="n"/>
      <c r="DX474" s="36" t="n"/>
      <c r="DY474" s="36" t="n"/>
      <c r="DZ474" s="36" t="n"/>
      <c r="EA474" s="36" t="n"/>
      <c r="EB474" s="36" t="n"/>
      <c r="EC474" s="36" t="n"/>
      <c r="ED474" s="36" t="n"/>
      <c r="EE474" s="36" t="n"/>
      <c r="EF474" s="36" t="n"/>
      <c r="EG474" s="36" t="n"/>
      <c r="EH474" s="36" t="n"/>
      <c r="EI474" s="36" t="n"/>
      <c r="EJ474" s="36" t="n"/>
      <c r="EK474" s="36" t="n"/>
      <c r="EL474" s="36" t="n"/>
      <c r="EM474" s="36" t="n"/>
      <c r="EN474" s="36" t="n"/>
    </row>
    <row r="475">
      <c r="A475" s="36" t="n"/>
      <c r="B475" s="36" t="n"/>
      <c r="C475" s="144" t="n"/>
      <c r="D475" s="144" t="n"/>
      <c r="E475" s="135" t="n"/>
      <c r="F475" s="135" t="n"/>
      <c r="G475" s="135" t="n"/>
      <c r="H475" s="135" t="n"/>
      <c r="I475" s="135" t="n"/>
      <c r="J475" s="135" t="n"/>
      <c r="K475" s="135" t="n"/>
      <c r="L475" s="135" t="n"/>
      <c r="M475" s="135" t="n"/>
      <c r="N475" s="135" t="n"/>
      <c r="O475" s="135" t="n"/>
      <c r="P475" s="135" t="n"/>
      <c r="Q475" s="135" t="n"/>
      <c r="R475" s="135" t="n"/>
      <c r="S475" s="135" t="n"/>
      <c r="T475" s="135" t="n"/>
      <c r="U475" s="135" t="n"/>
      <c r="V475" s="135" t="n"/>
      <c r="W475" s="135" t="n"/>
      <c r="X475" s="135" t="n"/>
      <c r="Y475" s="135" t="n"/>
      <c r="Z475" s="135" t="n"/>
      <c r="AA475" s="135" t="n"/>
      <c r="AB475" s="135" t="n"/>
      <c r="AC475" s="135" t="n"/>
      <c r="AD475" s="135" t="n"/>
      <c r="AE475" s="135" t="n"/>
      <c r="AF475" s="135" t="n"/>
      <c r="AG475" s="135" t="n"/>
      <c r="AH475" s="135" t="n"/>
      <c r="AI475" s="135" t="n"/>
      <c r="AJ475" s="135" t="n"/>
      <c r="AK475" s="135" t="n"/>
      <c r="AL475" s="135" t="n"/>
      <c r="AM475" s="135" t="n"/>
      <c r="AN475" s="135" t="n"/>
      <c r="AO475" s="135" t="n"/>
      <c r="AP475" s="135" t="n"/>
      <c r="AQ475" s="135" t="n"/>
      <c r="AR475" s="135" t="n"/>
      <c r="AS475" s="135" t="n"/>
      <c r="AT475" s="135" t="n"/>
      <c r="AU475" s="135" t="n"/>
      <c r="AV475" s="135" t="n"/>
      <c r="AW475" s="135" t="n"/>
      <c r="AX475" s="135" t="n"/>
      <c r="AY475" s="135" t="n"/>
      <c r="AZ475" s="135" t="n"/>
      <c r="BA475" s="135" t="n"/>
      <c r="BB475" s="135" t="n"/>
      <c r="BC475" s="135" t="n"/>
      <c r="BD475" s="135" t="n"/>
      <c r="BE475" s="135" t="n"/>
      <c r="BF475" s="135" t="n"/>
      <c r="BG475" s="135" t="n"/>
      <c r="BH475" s="135" t="n"/>
      <c r="BI475" s="135" t="n"/>
      <c r="BJ475" s="135" t="n"/>
      <c r="BK475" s="135" t="n"/>
      <c r="BL475" s="135" t="n"/>
      <c r="BM475" s="135" t="n"/>
      <c r="BN475" s="135" t="n"/>
      <c r="BO475" s="135" t="n"/>
      <c r="BP475" s="135" t="n"/>
      <c r="BQ475" s="135" t="n"/>
      <c r="BR475" s="135" t="n"/>
      <c r="BS475" s="135" t="n"/>
      <c r="BT475" s="135" t="n"/>
      <c r="BU475" s="135" t="n"/>
      <c r="BV475" s="135" t="n"/>
      <c r="BW475" s="135" t="n"/>
      <c r="BX475" s="135" t="n"/>
      <c r="BY475" s="135" t="n"/>
      <c r="BZ475" s="135" t="n"/>
      <c r="CA475" s="135" t="n"/>
      <c r="CB475" s="135" t="n"/>
      <c r="CC475" s="135" t="n"/>
      <c r="CD475" s="135" t="n"/>
      <c r="CE475" s="135" t="n"/>
      <c r="CF475" s="135" t="n"/>
      <c r="CG475" s="135" t="n"/>
      <c r="CH475" s="135" t="n"/>
      <c r="CI475" s="135" t="n"/>
      <c r="CJ475" s="135" t="n"/>
      <c r="CK475" s="135" t="n"/>
      <c r="CL475" s="135" t="n"/>
      <c r="CM475" s="135" t="n"/>
      <c r="CN475" s="135" t="n"/>
      <c r="CO475" s="135" t="n"/>
      <c r="CP475" s="135" t="n"/>
      <c r="CQ475" s="135" t="n"/>
      <c r="CR475" s="135" t="n"/>
      <c r="CU475" s="36" t="n"/>
      <c r="CV475" s="36" t="n"/>
      <c r="CW475" s="36" t="n"/>
      <c r="CX475" s="36" t="n"/>
      <c r="CY475" s="36" t="n"/>
      <c r="CZ475" s="36" t="n"/>
      <c r="DA475" s="36" t="n"/>
      <c r="DB475" s="36" t="n"/>
      <c r="DC475" s="36" t="n"/>
      <c r="DD475" s="36" t="n"/>
      <c r="DE475" s="36" t="n"/>
      <c r="DF475" s="36" t="n"/>
      <c r="DG475" s="36" t="n"/>
      <c r="DH475" s="36" t="n"/>
      <c r="DI475" s="36" t="n"/>
      <c r="DJ475" s="36" t="n"/>
      <c r="DK475" s="36" t="n"/>
      <c r="DL475" s="36" t="n"/>
      <c r="DM475" s="36" t="n"/>
      <c r="DN475" s="36" t="n"/>
      <c r="DO475" s="36" t="n"/>
      <c r="DP475" s="36" t="n"/>
      <c r="DQ475" s="36" t="n"/>
      <c r="DR475" s="36" t="n"/>
      <c r="DS475" s="36" t="n"/>
      <c r="DT475" s="36" t="n"/>
      <c r="DU475" s="36" t="n"/>
      <c r="DV475" s="36" t="n"/>
      <c r="DW475" s="36" t="n"/>
      <c r="DX475" s="36" t="n"/>
      <c r="DY475" s="36" t="n"/>
      <c r="DZ475" s="36" t="n"/>
      <c r="EA475" s="36" t="n"/>
      <c r="EB475" s="36" t="n"/>
      <c r="EC475" s="36" t="n"/>
      <c r="ED475" s="36" t="n"/>
      <c r="EE475" s="36" t="n"/>
      <c r="EF475" s="36" t="n"/>
      <c r="EG475" s="36" t="n"/>
      <c r="EH475" s="36" t="n"/>
      <c r="EI475" s="36" t="n"/>
      <c r="EJ475" s="36" t="n"/>
      <c r="EK475" s="36" t="n"/>
      <c r="EL475" s="36" t="n"/>
      <c r="EM475" s="36" t="n"/>
      <c r="EN475" s="36" t="n"/>
    </row>
    <row r="476">
      <c r="A476" s="36" t="n"/>
      <c r="B476" s="36" t="n"/>
      <c r="C476" s="144" t="n"/>
      <c r="D476" s="144" t="n"/>
      <c r="E476" s="135" t="n"/>
      <c r="F476" s="135" t="n"/>
      <c r="G476" s="135" t="n"/>
      <c r="H476" s="135" t="n"/>
      <c r="I476" s="135" t="n"/>
      <c r="J476" s="135" t="n"/>
      <c r="K476" s="135" t="n"/>
      <c r="L476" s="135" t="n"/>
      <c r="M476" s="135" t="n"/>
      <c r="N476" s="135" t="n"/>
      <c r="O476" s="135" t="n"/>
      <c r="P476" s="135" t="n"/>
      <c r="Q476" s="135" t="n"/>
      <c r="R476" s="135" t="n"/>
      <c r="S476" s="135" t="n"/>
      <c r="T476" s="135" t="n"/>
      <c r="U476" s="135" t="n"/>
      <c r="V476" s="135" t="n"/>
      <c r="W476" s="135" t="n"/>
      <c r="X476" s="135" t="n"/>
      <c r="Y476" s="135" t="n"/>
      <c r="Z476" s="135" t="n"/>
      <c r="AA476" s="135" t="n"/>
      <c r="AB476" s="135" t="n"/>
      <c r="AC476" s="135" t="n"/>
      <c r="AD476" s="135" t="n"/>
      <c r="AE476" s="135" t="n"/>
      <c r="AF476" s="135" t="n"/>
      <c r="AG476" s="135" t="n"/>
      <c r="AH476" s="135" t="n"/>
      <c r="AI476" s="135" t="n"/>
      <c r="AJ476" s="135" t="n"/>
      <c r="AK476" s="135" t="n"/>
      <c r="AL476" s="135" t="n"/>
      <c r="AM476" s="135" t="n"/>
      <c r="AN476" s="135" t="n"/>
      <c r="AO476" s="135" t="n"/>
      <c r="AP476" s="135" t="n"/>
      <c r="AQ476" s="135" t="n"/>
      <c r="AR476" s="135" t="n"/>
      <c r="AS476" s="135" t="n"/>
      <c r="AT476" s="135" t="n"/>
      <c r="AU476" s="135" t="n"/>
      <c r="AV476" s="135" t="n"/>
      <c r="AW476" s="135" t="n"/>
      <c r="AX476" s="135" t="n"/>
      <c r="AY476" s="135" t="n"/>
      <c r="AZ476" s="135" t="n"/>
      <c r="BA476" s="135" t="n"/>
      <c r="BB476" s="135" t="n"/>
      <c r="BC476" s="135" t="n"/>
      <c r="BD476" s="135" t="n"/>
      <c r="BE476" s="135" t="n"/>
      <c r="BF476" s="135" t="n"/>
      <c r="BG476" s="135" t="n"/>
      <c r="BH476" s="135" t="n"/>
      <c r="BI476" s="135" t="n"/>
      <c r="BJ476" s="135" t="n"/>
      <c r="BK476" s="135" t="n"/>
      <c r="BL476" s="135" t="n"/>
      <c r="BM476" s="135" t="n"/>
      <c r="BN476" s="135" t="n"/>
      <c r="BO476" s="135" t="n"/>
      <c r="BP476" s="135" t="n"/>
      <c r="BQ476" s="135" t="n"/>
      <c r="BR476" s="135" t="n"/>
      <c r="BS476" s="135" t="n"/>
      <c r="BT476" s="135" t="n"/>
      <c r="BU476" s="135" t="n"/>
      <c r="BV476" s="135" t="n"/>
      <c r="BW476" s="135" t="n"/>
      <c r="BX476" s="135" t="n"/>
      <c r="BY476" s="135" t="n"/>
      <c r="BZ476" s="135" t="n"/>
      <c r="CA476" s="135" t="n"/>
      <c r="CB476" s="135" t="n"/>
      <c r="CC476" s="135" t="n"/>
      <c r="CD476" s="135" t="n"/>
      <c r="CE476" s="135" t="n"/>
      <c r="CF476" s="135" t="n"/>
      <c r="CG476" s="135" t="n"/>
      <c r="CH476" s="135" t="n"/>
      <c r="CI476" s="135" t="n"/>
      <c r="CJ476" s="135" t="n"/>
      <c r="CK476" s="135" t="n"/>
      <c r="CL476" s="135" t="n"/>
      <c r="CM476" s="135" t="n"/>
      <c r="CN476" s="135" t="n"/>
      <c r="CO476" s="135" t="n"/>
      <c r="CP476" s="135" t="n"/>
      <c r="CQ476" s="135" t="n"/>
      <c r="CR476" s="135" t="n"/>
      <c r="CU476" s="36" t="n"/>
      <c r="CV476" s="36" t="n"/>
      <c r="CW476" s="36" t="n"/>
      <c r="CX476" s="36" t="n"/>
      <c r="CY476" s="36" t="n"/>
      <c r="CZ476" s="36" t="n"/>
      <c r="DA476" s="36" t="n"/>
      <c r="DB476" s="36" t="n"/>
      <c r="DC476" s="36" t="n"/>
      <c r="DD476" s="36" t="n"/>
      <c r="DE476" s="36" t="n"/>
      <c r="DF476" s="36" t="n"/>
      <c r="DG476" s="36" t="n"/>
      <c r="DH476" s="36" t="n"/>
      <c r="DI476" s="36" t="n"/>
      <c r="DJ476" s="36" t="n"/>
      <c r="DK476" s="36" t="n"/>
      <c r="DL476" s="36" t="n"/>
      <c r="DM476" s="36" t="n"/>
      <c r="DN476" s="36" t="n"/>
      <c r="DO476" s="36" t="n"/>
      <c r="DP476" s="36" t="n"/>
      <c r="DQ476" s="36" t="n"/>
      <c r="DR476" s="36" t="n"/>
      <c r="DS476" s="36" t="n"/>
      <c r="DT476" s="36" t="n"/>
      <c r="DU476" s="36" t="n"/>
      <c r="DV476" s="36" t="n"/>
      <c r="DW476" s="36" t="n"/>
      <c r="DX476" s="36" t="n"/>
      <c r="DY476" s="36" t="n"/>
      <c r="DZ476" s="36" t="n"/>
      <c r="EA476" s="36" t="n"/>
      <c r="EB476" s="36" t="n"/>
      <c r="EC476" s="36" t="n"/>
      <c r="ED476" s="36" t="n"/>
      <c r="EE476" s="36" t="n"/>
      <c r="EF476" s="36" t="n"/>
      <c r="EG476" s="36" t="n"/>
      <c r="EH476" s="36" t="n"/>
      <c r="EI476" s="36" t="n"/>
      <c r="EJ476" s="36" t="n"/>
      <c r="EK476" s="36" t="n"/>
      <c r="EL476" s="36" t="n"/>
      <c r="EM476" s="36" t="n"/>
      <c r="EN476" s="36" t="n"/>
    </row>
    <row r="477">
      <c r="A477" s="36" t="n"/>
      <c r="B477" s="36" t="n"/>
      <c r="C477" s="144" t="n"/>
      <c r="D477" s="144" t="n"/>
      <c r="E477" s="135" t="n"/>
      <c r="F477" s="135" t="n"/>
      <c r="G477" s="135" t="n"/>
      <c r="H477" s="135" t="n"/>
      <c r="I477" s="135" t="n"/>
      <c r="J477" s="135" t="n"/>
      <c r="K477" s="135" t="n"/>
      <c r="L477" s="135" t="n"/>
      <c r="M477" s="135" t="n"/>
      <c r="N477" s="135" t="n"/>
      <c r="O477" s="135" t="n"/>
      <c r="P477" s="135" t="n"/>
      <c r="Q477" s="135" t="n"/>
      <c r="R477" s="135" t="n"/>
      <c r="S477" s="135" t="n"/>
      <c r="T477" s="135" t="n"/>
      <c r="U477" s="135" t="n"/>
      <c r="V477" s="135" t="n"/>
      <c r="W477" s="135" t="n"/>
      <c r="X477" s="135" t="n"/>
      <c r="Y477" s="135" t="n"/>
      <c r="Z477" s="135" t="n"/>
      <c r="AA477" s="135" t="n"/>
      <c r="AB477" s="135" t="n"/>
      <c r="AC477" s="135" t="n"/>
      <c r="AD477" s="135" t="n"/>
      <c r="AE477" s="135" t="n"/>
      <c r="AF477" s="135" t="n"/>
      <c r="AG477" s="135" t="n"/>
      <c r="AH477" s="135" t="n"/>
      <c r="AI477" s="135" t="n"/>
      <c r="AJ477" s="135" t="n"/>
      <c r="AK477" s="135" t="n"/>
      <c r="AL477" s="135" t="n"/>
      <c r="AM477" s="135" t="n"/>
      <c r="AN477" s="135" t="n"/>
      <c r="AO477" s="135" t="n"/>
      <c r="AP477" s="135" t="n"/>
      <c r="AQ477" s="135" t="n"/>
      <c r="AR477" s="135" t="n"/>
      <c r="AS477" s="135" t="n"/>
      <c r="AT477" s="135" t="n"/>
      <c r="AU477" s="135" t="n"/>
      <c r="AV477" s="135" t="n"/>
      <c r="AW477" s="135" t="n"/>
      <c r="AX477" s="135" t="n"/>
      <c r="AY477" s="135" t="n"/>
      <c r="AZ477" s="135" t="n"/>
      <c r="BA477" s="135" t="n"/>
      <c r="BB477" s="135" t="n"/>
      <c r="BC477" s="135" t="n"/>
      <c r="BD477" s="135" t="n"/>
      <c r="BE477" s="135" t="n"/>
      <c r="BF477" s="135" t="n"/>
      <c r="BG477" s="135" t="n"/>
      <c r="BH477" s="135" t="n"/>
      <c r="BI477" s="135" t="n"/>
      <c r="BJ477" s="135" t="n"/>
      <c r="BK477" s="135" t="n"/>
      <c r="BL477" s="135" t="n"/>
      <c r="BM477" s="135" t="n"/>
      <c r="BN477" s="135" t="n"/>
      <c r="BO477" s="135" t="n"/>
      <c r="BP477" s="135" t="n"/>
      <c r="BQ477" s="135" t="n"/>
      <c r="BR477" s="135" t="n"/>
      <c r="BS477" s="135" t="n"/>
      <c r="BT477" s="135" t="n"/>
      <c r="BU477" s="135" t="n"/>
      <c r="BV477" s="135" t="n"/>
      <c r="BW477" s="135" t="n"/>
      <c r="BX477" s="135" t="n"/>
      <c r="BY477" s="135" t="n"/>
      <c r="BZ477" s="135" t="n"/>
      <c r="CA477" s="135" t="n"/>
      <c r="CB477" s="135" t="n"/>
      <c r="CC477" s="135" t="n"/>
      <c r="CD477" s="135" t="n"/>
      <c r="CE477" s="135" t="n"/>
      <c r="CF477" s="135" t="n"/>
      <c r="CG477" s="135" t="n"/>
      <c r="CH477" s="135" t="n"/>
      <c r="CI477" s="135" t="n"/>
      <c r="CJ477" s="135" t="n"/>
      <c r="CK477" s="135" t="n"/>
      <c r="CL477" s="135" t="n"/>
      <c r="CM477" s="135" t="n"/>
      <c r="CN477" s="135" t="n"/>
      <c r="CO477" s="135" t="n"/>
      <c r="CP477" s="135" t="n"/>
      <c r="CQ477" s="135" t="n"/>
      <c r="CR477" s="135" t="n"/>
      <c r="CU477" s="36" t="n"/>
      <c r="CV477" s="36" t="n"/>
      <c r="CW477" s="36" t="n"/>
      <c r="CX477" s="36" t="n"/>
      <c r="CY477" s="36" t="n"/>
      <c r="CZ477" s="36" t="n"/>
      <c r="DA477" s="36" t="n"/>
      <c r="DB477" s="36" t="n"/>
      <c r="DC477" s="36" t="n"/>
      <c r="DD477" s="36" t="n"/>
      <c r="DE477" s="36" t="n"/>
      <c r="DF477" s="36" t="n"/>
      <c r="DG477" s="36" t="n"/>
      <c r="DH477" s="36" t="n"/>
      <c r="DI477" s="36" t="n"/>
      <c r="DJ477" s="36" t="n"/>
      <c r="DK477" s="36" t="n"/>
      <c r="DL477" s="36" t="n"/>
      <c r="DM477" s="36" t="n"/>
      <c r="DN477" s="36" t="n"/>
      <c r="DO477" s="36" t="n"/>
      <c r="DP477" s="36" t="n"/>
      <c r="DQ477" s="36" t="n"/>
      <c r="DR477" s="36" t="n"/>
      <c r="DS477" s="36" t="n"/>
      <c r="DT477" s="36" t="n"/>
      <c r="DU477" s="36" t="n"/>
      <c r="DV477" s="36" t="n"/>
      <c r="DW477" s="36" t="n"/>
      <c r="DX477" s="36" t="n"/>
      <c r="DY477" s="36" t="n"/>
      <c r="DZ477" s="36" t="n"/>
      <c r="EA477" s="36" t="n"/>
      <c r="EB477" s="36" t="n"/>
      <c r="EC477" s="36" t="n"/>
      <c r="ED477" s="36" t="n"/>
      <c r="EE477" s="36" t="n"/>
      <c r="EF477" s="36" t="n"/>
      <c r="EG477" s="36" t="n"/>
      <c r="EH477" s="36" t="n"/>
      <c r="EI477" s="36" t="n"/>
      <c r="EJ477" s="36" t="n"/>
      <c r="EK477" s="36" t="n"/>
      <c r="EL477" s="36" t="n"/>
      <c r="EM477" s="36" t="n"/>
      <c r="EN477" s="36" t="n"/>
    </row>
    <row r="478">
      <c r="A478" s="36" t="n"/>
      <c r="B478" s="36" t="n"/>
      <c r="C478" s="144" t="n"/>
      <c r="D478" s="144" t="n"/>
      <c r="E478" s="135" t="n"/>
      <c r="F478" s="135" t="n"/>
      <c r="G478" s="135" t="n"/>
      <c r="H478" s="135" t="n"/>
      <c r="I478" s="135" t="n"/>
      <c r="J478" s="135" t="n"/>
      <c r="K478" s="135" t="n"/>
      <c r="L478" s="135" t="n"/>
      <c r="M478" s="135" t="n"/>
      <c r="N478" s="135" t="n"/>
      <c r="O478" s="135" t="n"/>
      <c r="P478" s="135" t="n"/>
      <c r="Q478" s="135" t="n"/>
      <c r="R478" s="135" t="n"/>
      <c r="S478" s="135" t="n"/>
      <c r="T478" s="135" t="n"/>
      <c r="U478" s="135" t="n"/>
      <c r="V478" s="135" t="n"/>
      <c r="W478" s="135" t="n"/>
      <c r="X478" s="135" t="n"/>
      <c r="Y478" s="135" t="n"/>
      <c r="Z478" s="135" t="n"/>
      <c r="AA478" s="135" t="n"/>
      <c r="AB478" s="135" t="n"/>
      <c r="AC478" s="135" t="n"/>
      <c r="AD478" s="135" t="n"/>
      <c r="AE478" s="135" t="n"/>
      <c r="AF478" s="135" t="n"/>
      <c r="AG478" s="135" t="n"/>
      <c r="AH478" s="135" t="n"/>
      <c r="AI478" s="135" t="n"/>
      <c r="AJ478" s="135" t="n"/>
      <c r="AK478" s="135" t="n"/>
      <c r="AL478" s="135" t="n"/>
      <c r="AM478" s="135" t="n"/>
      <c r="AN478" s="135" t="n"/>
      <c r="AO478" s="135" t="n"/>
      <c r="AP478" s="135" t="n"/>
      <c r="AQ478" s="135" t="n"/>
      <c r="AR478" s="135" t="n"/>
      <c r="AS478" s="135" t="n"/>
      <c r="AT478" s="135" t="n"/>
      <c r="AU478" s="135" t="n"/>
      <c r="AV478" s="135" t="n"/>
      <c r="AW478" s="135" t="n"/>
      <c r="AX478" s="135" t="n"/>
      <c r="AY478" s="135" t="n"/>
      <c r="AZ478" s="135" t="n"/>
      <c r="BA478" s="135" t="n"/>
      <c r="BB478" s="135" t="n"/>
      <c r="BC478" s="135" t="n"/>
      <c r="BD478" s="135" t="n"/>
      <c r="BE478" s="135" t="n"/>
      <c r="BF478" s="135" t="n"/>
      <c r="BG478" s="135" t="n"/>
      <c r="BH478" s="135" t="n"/>
      <c r="BI478" s="135" t="n"/>
      <c r="BJ478" s="135" t="n"/>
      <c r="BK478" s="135" t="n"/>
      <c r="BL478" s="135" t="n"/>
      <c r="BM478" s="135" t="n"/>
      <c r="BN478" s="135" t="n"/>
      <c r="BO478" s="135" t="n"/>
      <c r="BP478" s="135" t="n"/>
      <c r="BQ478" s="135" t="n"/>
      <c r="BR478" s="135" t="n"/>
      <c r="BS478" s="135" t="n"/>
      <c r="BT478" s="135" t="n"/>
      <c r="BU478" s="135" t="n"/>
      <c r="BV478" s="135" t="n"/>
      <c r="BW478" s="135" t="n"/>
      <c r="BX478" s="135" t="n"/>
      <c r="BY478" s="135" t="n"/>
      <c r="BZ478" s="135" t="n"/>
      <c r="CA478" s="135" t="n"/>
      <c r="CB478" s="135" t="n"/>
      <c r="CC478" s="135" t="n"/>
      <c r="CD478" s="135" t="n"/>
      <c r="CE478" s="135" t="n"/>
      <c r="CF478" s="135" t="n"/>
      <c r="CG478" s="135" t="n"/>
      <c r="CH478" s="135" t="n"/>
      <c r="CI478" s="135" t="n"/>
      <c r="CJ478" s="135" t="n"/>
      <c r="CK478" s="135" t="n"/>
      <c r="CL478" s="135" t="n"/>
      <c r="CM478" s="135" t="n"/>
      <c r="CN478" s="135" t="n"/>
      <c r="CO478" s="135" t="n"/>
      <c r="CP478" s="135" t="n"/>
      <c r="CQ478" s="135" t="n"/>
      <c r="CR478" s="135" t="n"/>
      <c r="CU478" s="36" t="n"/>
      <c r="CV478" s="36" t="n"/>
      <c r="CW478" s="36" t="n"/>
      <c r="CX478" s="36" t="n"/>
      <c r="CY478" s="36" t="n"/>
      <c r="CZ478" s="36" t="n"/>
      <c r="DA478" s="36" t="n"/>
      <c r="DB478" s="36" t="n"/>
      <c r="DC478" s="36" t="n"/>
      <c r="DD478" s="36" t="n"/>
      <c r="DE478" s="36" t="n"/>
      <c r="DF478" s="36" t="n"/>
      <c r="DG478" s="36" t="n"/>
      <c r="DH478" s="36" t="n"/>
      <c r="DI478" s="36" t="n"/>
      <c r="DJ478" s="36" t="n"/>
      <c r="DK478" s="36" t="n"/>
      <c r="DL478" s="36" t="n"/>
      <c r="DM478" s="36" t="n"/>
      <c r="DN478" s="36" t="n"/>
      <c r="DO478" s="36" t="n"/>
      <c r="DP478" s="36" t="n"/>
      <c r="DQ478" s="36" t="n"/>
      <c r="DR478" s="36" t="n"/>
      <c r="DS478" s="36" t="n"/>
      <c r="DT478" s="36" t="n"/>
      <c r="DU478" s="36" t="n"/>
      <c r="DV478" s="36" t="n"/>
      <c r="DW478" s="36" t="n"/>
      <c r="DX478" s="36" t="n"/>
      <c r="DY478" s="36" t="n"/>
      <c r="DZ478" s="36" t="n"/>
      <c r="EA478" s="36" t="n"/>
      <c r="EB478" s="36" t="n"/>
      <c r="EC478" s="36" t="n"/>
      <c r="ED478" s="36" t="n"/>
      <c r="EE478" s="36" t="n"/>
      <c r="EF478" s="36" t="n"/>
      <c r="EG478" s="36" t="n"/>
      <c r="EH478" s="36" t="n"/>
      <c r="EI478" s="36" t="n"/>
      <c r="EJ478" s="36" t="n"/>
      <c r="EK478" s="36" t="n"/>
      <c r="EL478" s="36" t="n"/>
      <c r="EM478" s="36" t="n"/>
      <c r="EN478" s="36" t="n"/>
    </row>
    <row r="479">
      <c r="A479" s="36" t="n"/>
      <c r="B479" s="36" t="n"/>
      <c r="C479" s="144" t="n"/>
      <c r="D479" s="144" t="n"/>
      <c r="E479" s="135" t="n"/>
      <c r="F479" s="135" t="n"/>
      <c r="G479" s="135" t="n"/>
      <c r="H479" s="135" t="n"/>
      <c r="I479" s="135" t="n"/>
      <c r="J479" s="135" t="n"/>
      <c r="K479" s="135" t="n"/>
      <c r="L479" s="135" t="n"/>
      <c r="M479" s="135" t="n"/>
      <c r="N479" s="135" t="n"/>
      <c r="O479" s="135" t="n"/>
      <c r="P479" s="135" t="n"/>
      <c r="Q479" s="135" t="n"/>
      <c r="R479" s="135" t="n"/>
      <c r="S479" s="135" t="n"/>
      <c r="T479" s="135" t="n"/>
      <c r="U479" s="135" t="n"/>
      <c r="V479" s="135" t="n"/>
      <c r="W479" s="135" t="n"/>
      <c r="X479" s="135" t="n"/>
      <c r="Y479" s="135" t="n"/>
      <c r="Z479" s="135" t="n"/>
      <c r="AA479" s="135" t="n"/>
      <c r="AB479" s="135" t="n"/>
      <c r="AC479" s="135" t="n"/>
      <c r="AD479" s="135" t="n"/>
      <c r="AE479" s="135" t="n"/>
      <c r="AF479" s="135" t="n"/>
      <c r="AG479" s="135" t="n"/>
      <c r="AH479" s="135" t="n"/>
      <c r="AI479" s="135" t="n"/>
      <c r="AJ479" s="135" t="n"/>
      <c r="AK479" s="135" t="n"/>
      <c r="AL479" s="135" t="n"/>
      <c r="AM479" s="135" t="n"/>
      <c r="AN479" s="135" t="n"/>
      <c r="AO479" s="135" t="n"/>
      <c r="AP479" s="135" t="n"/>
      <c r="AQ479" s="135" t="n"/>
      <c r="AR479" s="135" t="n"/>
      <c r="AS479" s="135" t="n"/>
      <c r="AT479" s="135" t="n"/>
      <c r="AU479" s="135" t="n"/>
      <c r="AV479" s="135" t="n"/>
      <c r="AW479" s="135" t="n"/>
      <c r="AX479" s="135" t="n"/>
      <c r="AY479" s="135" t="n"/>
      <c r="AZ479" s="135" t="n"/>
      <c r="BA479" s="135" t="n"/>
      <c r="BB479" s="135" t="n"/>
      <c r="BC479" s="135" t="n"/>
      <c r="BD479" s="135" t="n"/>
      <c r="BE479" s="135" t="n"/>
      <c r="BF479" s="135" t="n"/>
      <c r="BG479" s="135" t="n"/>
      <c r="BH479" s="135" t="n"/>
      <c r="BI479" s="135" t="n"/>
      <c r="BJ479" s="135" t="n"/>
      <c r="BK479" s="135" t="n"/>
      <c r="BL479" s="135" t="n"/>
      <c r="BM479" s="135" t="n"/>
      <c r="BN479" s="135" t="n"/>
      <c r="BO479" s="135" t="n"/>
      <c r="BP479" s="135" t="n"/>
      <c r="BQ479" s="135" t="n"/>
      <c r="BR479" s="135" t="n"/>
      <c r="BS479" s="135" t="n"/>
      <c r="BT479" s="135" t="n"/>
      <c r="BU479" s="135" t="n"/>
      <c r="BV479" s="135" t="n"/>
      <c r="BW479" s="135" t="n"/>
      <c r="BX479" s="135" t="n"/>
      <c r="BY479" s="135" t="n"/>
      <c r="BZ479" s="135" t="n"/>
      <c r="CA479" s="135" t="n"/>
      <c r="CB479" s="135" t="n"/>
      <c r="CC479" s="135" t="n"/>
      <c r="CD479" s="135" t="n"/>
      <c r="CE479" s="135" t="n"/>
      <c r="CF479" s="135" t="n"/>
      <c r="CG479" s="135" t="n"/>
      <c r="CH479" s="135" t="n"/>
      <c r="CI479" s="135" t="n"/>
      <c r="CJ479" s="135" t="n"/>
      <c r="CK479" s="135" t="n"/>
      <c r="CL479" s="135" t="n"/>
      <c r="CM479" s="135" t="n"/>
      <c r="CN479" s="135" t="n"/>
      <c r="CO479" s="135" t="n"/>
      <c r="CP479" s="135" t="n"/>
      <c r="CQ479" s="135" t="n"/>
      <c r="CR479" s="135" t="n"/>
      <c r="CU479" s="36" t="n"/>
      <c r="CV479" s="36" t="n"/>
      <c r="CW479" s="36" t="n"/>
      <c r="CX479" s="36" t="n"/>
      <c r="CY479" s="36" t="n"/>
      <c r="CZ479" s="36" t="n"/>
      <c r="DA479" s="36" t="n"/>
      <c r="DB479" s="36" t="n"/>
      <c r="DC479" s="36" t="n"/>
      <c r="DD479" s="36" t="n"/>
      <c r="DE479" s="36" t="n"/>
      <c r="DF479" s="36" t="n"/>
      <c r="DG479" s="36" t="n"/>
      <c r="DH479" s="36" t="n"/>
      <c r="DI479" s="36" t="n"/>
      <c r="DJ479" s="36" t="n"/>
      <c r="DK479" s="36" t="n"/>
      <c r="DL479" s="36" t="n"/>
      <c r="DM479" s="36" t="n"/>
      <c r="DN479" s="36" t="n"/>
      <c r="DO479" s="36" t="n"/>
      <c r="DP479" s="36" t="n"/>
      <c r="DQ479" s="36" t="n"/>
      <c r="DR479" s="36" t="n"/>
      <c r="DS479" s="36" t="n"/>
      <c r="DT479" s="36" t="n"/>
      <c r="DU479" s="36" t="n"/>
      <c r="DV479" s="36" t="n"/>
      <c r="DW479" s="36" t="n"/>
      <c r="DX479" s="36" t="n"/>
      <c r="DY479" s="36" t="n"/>
      <c r="DZ479" s="36" t="n"/>
      <c r="EA479" s="36" t="n"/>
      <c r="EB479" s="36" t="n"/>
      <c r="EC479" s="36" t="n"/>
      <c r="ED479" s="36" t="n"/>
      <c r="EE479" s="36" t="n"/>
      <c r="EF479" s="36" t="n"/>
      <c r="EG479" s="36" t="n"/>
      <c r="EH479" s="36" t="n"/>
      <c r="EI479" s="36" t="n"/>
      <c r="EJ479" s="36" t="n"/>
      <c r="EK479" s="36" t="n"/>
      <c r="EL479" s="36" t="n"/>
      <c r="EM479" s="36" t="n"/>
      <c r="EN479" s="36" t="n"/>
    </row>
    <row r="480">
      <c r="A480" s="36" t="n"/>
      <c r="B480" s="36" t="n"/>
      <c r="C480" s="144" t="n"/>
      <c r="D480" s="144" t="n"/>
      <c r="E480" s="135" t="n"/>
      <c r="F480" s="135" t="n"/>
      <c r="G480" s="135" t="n"/>
      <c r="H480" s="135" t="n"/>
      <c r="I480" s="135" t="n"/>
      <c r="J480" s="135" t="n"/>
      <c r="K480" s="135" t="n"/>
      <c r="L480" s="135" t="n"/>
      <c r="M480" s="135" t="n"/>
      <c r="N480" s="135" t="n"/>
      <c r="O480" s="135" t="n"/>
      <c r="P480" s="135" t="n"/>
      <c r="Q480" s="135" t="n"/>
      <c r="R480" s="135" t="n"/>
      <c r="S480" s="135" t="n"/>
      <c r="T480" s="135" t="n"/>
      <c r="U480" s="135" t="n"/>
      <c r="V480" s="135" t="n"/>
      <c r="W480" s="135" t="n"/>
      <c r="X480" s="135" t="n"/>
      <c r="Y480" s="135" t="n"/>
      <c r="Z480" s="135" t="n"/>
      <c r="AA480" s="135" t="n"/>
      <c r="AB480" s="135" t="n"/>
      <c r="AC480" s="135" t="n"/>
      <c r="AD480" s="135" t="n"/>
      <c r="AE480" s="135" t="n"/>
      <c r="AF480" s="135" t="n"/>
      <c r="AG480" s="135" t="n"/>
      <c r="AH480" s="135" t="n"/>
      <c r="AI480" s="135" t="n"/>
      <c r="AJ480" s="135" t="n"/>
      <c r="AK480" s="135" t="n"/>
      <c r="AL480" s="135" t="n"/>
      <c r="AM480" s="135" t="n"/>
      <c r="AN480" s="135" t="n"/>
      <c r="AO480" s="135" t="n"/>
      <c r="AP480" s="135" t="n"/>
      <c r="AQ480" s="135" t="n"/>
      <c r="AR480" s="135" t="n"/>
      <c r="AS480" s="135" t="n"/>
      <c r="AT480" s="135" t="n"/>
      <c r="AU480" s="135" t="n"/>
      <c r="AV480" s="135" t="n"/>
      <c r="AW480" s="135" t="n"/>
      <c r="AX480" s="135" t="n"/>
      <c r="AY480" s="135" t="n"/>
      <c r="AZ480" s="135" t="n"/>
      <c r="BA480" s="135" t="n"/>
      <c r="BB480" s="135" t="n"/>
      <c r="BC480" s="135" t="n"/>
      <c r="BD480" s="135" t="n"/>
      <c r="BE480" s="135" t="n"/>
      <c r="BF480" s="135" t="n"/>
      <c r="BG480" s="135" t="n"/>
      <c r="BH480" s="135" t="n"/>
      <c r="BI480" s="135" t="n"/>
      <c r="BJ480" s="135" t="n"/>
      <c r="BK480" s="135" t="n"/>
      <c r="BL480" s="135" t="n"/>
      <c r="BM480" s="135" t="n"/>
      <c r="BN480" s="135" t="n"/>
      <c r="BO480" s="135" t="n"/>
      <c r="BP480" s="135" t="n"/>
      <c r="BQ480" s="135" t="n"/>
      <c r="BR480" s="135" t="n"/>
      <c r="BS480" s="135" t="n"/>
      <c r="BT480" s="135" t="n"/>
      <c r="BU480" s="135" t="n"/>
      <c r="BV480" s="135" t="n"/>
      <c r="BW480" s="135" t="n"/>
      <c r="BX480" s="135" t="n"/>
      <c r="BY480" s="135" t="n"/>
      <c r="BZ480" s="135" t="n"/>
      <c r="CA480" s="135" t="n"/>
      <c r="CB480" s="135" t="n"/>
      <c r="CC480" s="135" t="n"/>
      <c r="CD480" s="135" t="n"/>
      <c r="CE480" s="135" t="n"/>
      <c r="CF480" s="135" t="n"/>
      <c r="CG480" s="135" t="n"/>
      <c r="CH480" s="135" t="n"/>
      <c r="CI480" s="135" t="n"/>
      <c r="CJ480" s="135" t="n"/>
      <c r="CK480" s="135" t="n"/>
      <c r="CL480" s="135" t="n"/>
      <c r="CM480" s="135" t="n"/>
      <c r="CN480" s="135" t="n"/>
      <c r="CO480" s="135" t="n"/>
      <c r="CP480" s="135" t="n"/>
      <c r="CQ480" s="135" t="n"/>
      <c r="CR480" s="135" t="n"/>
      <c r="CU480" s="36" t="n"/>
      <c r="CV480" s="36" t="n"/>
      <c r="CW480" s="36" t="n"/>
      <c r="CX480" s="36" t="n"/>
      <c r="CY480" s="36" t="n"/>
      <c r="CZ480" s="36" t="n"/>
      <c r="DA480" s="36" t="n"/>
      <c r="DB480" s="36" t="n"/>
      <c r="DC480" s="36" t="n"/>
      <c r="DD480" s="36" t="n"/>
      <c r="DE480" s="36" t="n"/>
      <c r="DF480" s="36" t="n"/>
      <c r="DG480" s="36" t="n"/>
      <c r="DH480" s="36" t="n"/>
      <c r="DI480" s="36" t="n"/>
      <c r="DJ480" s="36" t="n"/>
      <c r="DK480" s="36" t="n"/>
      <c r="DL480" s="36" t="n"/>
      <c r="DM480" s="36" t="n"/>
      <c r="DN480" s="36" t="n"/>
      <c r="DO480" s="36" t="n"/>
      <c r="DP480" s="36" t="n"/>
      <c r="DQ480" s="36" t="n"/>
      <c r="DR480" s="36" t="n"/>
      <c r="DS480" s="36" t="n"/>
      <c r="DT480" s="36" t="n"/>
      <c r="DU480" s="36" t="n"/>
      <c r="DV480" s="36" t="n"/>
      <c r="DW480" s="36" t="n"/>
      <c r="DX480" s="36" t="n"/>
      <c r="DY480" s="36" t="n"/>
      <c r="DZ480" s="36" t="n"/>
      <c r="EA480" s="36" t="n"/>
      <c r="EB480" s="36" t="n"/>
      <c r="EC480" s="36" t="n"/>
      <c r="ED480" s="36" t="n"/>
      <c r="EE480" s="36" t="n"/>
      <c r="EF480" s="36" t="n"/>
      <c r="EG480" s="36" t="n"/>
      <c r="EH480" s="36" t="n"/>
      <c r="EI480" s="36" t="n"/>
      <c r="EJ480" s="36" t="n"/>
      <c r="EK480" s="36" t="n"/>
      <c r="EL480" s="36" t="n"/>
      <c r="EM480" s="36" t="n"/>
      <c r="EN480" s="36" t="n"/>
    </row>
    <row r="481">
      <c r="A481" s="36" t="n"/>
      <c r="B481" s="36" t="n"/>
      <c r="C481" s="144" t="n"/>
      <c r="D481" s="144" t="n"/>
      <c r="E481" s="135" t="n"/>
      <c r="F481" s="135" t="n"/>
      <c r="G481" s="135" t="n"/>
      <c r="H481" s="135" t="n"/>
      <c r="I481" s="135" t="n"/>
      <c r="J481" s="135" t="n"/>
      <c r="K481" s="135" t="n"/>
      <c r="L481" s="135" t="n"/>
      <c r="M481" s="135" t="n"/>
      <c r="N481" s="135" t="n"/>
      <c r="O481" s="135" t="n"/>
      <c r="P481" s="135" t="n"/>
      <c r="Q481" s="135" t="n"/>
      <c r="R481" s="135" t="n"/>
      <c r="S481" s="135" t="n"/>
      <c r="T481" s="135" t="n"/>
      <c r="U481" s="135" t="n"/>
      <c r="V481" s="135" t="n"/>
      <c r="W481" s="135" t="n"/>
      <c r="X481" s="135" t="n"/>
      <c r="Y481" s="135" t="n"/>
      <c r="Z481" s="135" t="n"/>
      <c r="AA481" s="135" t="n"/>
      <c r="AB481" s="135" t="n"/>
      <c r="AC481" s="135" t="n"/>
      <c r="AD481" s="135" t="n"/>
      <c r="AE481" s="135" t="n"/>
      <c r="AF481" s="135" t="n"/>
      <c r="AG481" s="135" t="n"/>
      <c r="AH481" s="135" t="n"/>
      <c r="AI481" s="135" t="n"/>
      <c r="AJ481" s="135" t="n"/>
      <c r="AK481" s="135" t="n"/>
      <c r="AL481" s="135" t="n"/>
      <c r="AM481" s="135" t="n"/>
      <c r="AN481" s="135" t="n"/>
      <c r="AO481" s="135" t="n"/>
      <c r="AP481" s="135" t="n"/>
      <c r="AQ481" s="135" t="n"/>
      <c r="AR481" s="135" t="n"/>
      <c r="AS481" s="135" t="n"/>
      <c r="AT481" s="135" t="n"/>
      <c r="AU481" s="135" t="n"/>
      <c r="AV481" s="135" t="n"/>
      <c r="AW481" s="135" t="n"/>
      <c r="AX481" s="135" t="n"/>
      <c r="AY481" s="135" t="n"/>
      <c r="AZ481" s="135" t="n"/>
      <c r="BA481" s="135" t="n"/>
      <c r="BB481" s="135" t="n"/>
      <c r="BC481" s="135" t="n"/>
      <c r="BD481" s="135" t="n"/>
      <c r="BE481" s="135" t="n"/>
      <c r="BF481" s="135" t="n"/>
      <c r="BG481" s="135" t="n"/>
      <c r="BH481" s="135" t="n"/>
      <c r="BI481" s="135" t="n"/>
      <c r="BJ481" s="135" t="n"/>
      <c r="BK481" s="135" t="n"/>
      <c r="BL481" s="135" t="n"/>
      <c r="BM481" s="135" t="n"/>
      <c r="BN481" s="135" t="n"/>
      <c r="BO481" s="135" t="n"/>
      <c r="BP481" s="135" t="n"/>
      <c r="BQ481" s="135" t="n"/>
      <c r="BR481" s="135" t="n"/>
      <c r="BS481" s="135" t="n"/>
      <c r="BT481" s="135" t="n"/>
      <c r="BU481" s="135" t="n"/>
      <c r="BV481" s="135" t="n"/>
      <c r="BW481" s="135" t="n"/>
      <c r="BX481" s="135" t="n"/>
      <c r="BY481" s="135" t="n"/>
      <c r="BZ481" s="135" t="n"/>
      <c r="CA481" s="135" t="n"/>
      <c r="CB481" s="135" t="n"/>
      <c r="CC481" s="135" t="n"/>
      <c r="CD481" s="135" t="n"/>
      <c r="CE481" s="135" t="n"/>
      <c r="CF481" s="135" t="n"/>
      <c r="CG481" s="135" t="n"/>
      <c r="CH481" s="135" t="n"/>
      <c r="CI481" s="135" t="n"/>
      <c r="CJ481" s="135" t="n"/>
      <c r="CK481" s="135" t="n"/>
      <c r="CL481" s="135" t="n"/>
      <c r="CM481" s="135" t="n"/>
      <c r="CN481" s="135" t="n"/>
      <c r="CO481" s="135" t="n"/>
      <c r="CP481" s="135" t="n"/>
      <c r="CQ481" s="135" t="n"/>
      <c r="CR481" s="135" t="n"/>
      <c r="CU481" s="36" t="n"/>
      <c r="CV481" s="36" t="n"/>
      <c r="CW481" s="36" t="n"/>
      <c r="CX481" s="36" t="n"/>
      <c r="CY481" s="36" t="n"/>
      <c r="CZ481" s="36" t="n"/>
      <c r="DA481" s="36" t="n"/>
      <c r="DB481" s="36" t="n"/>
      <c r="DC481" s="36" t="n"/>
      <c r="DD481" s="36" t="n"/>
      <c r="DE481" s="36" t="n"/>
      <c r="DF481" s="36" t="n"/>
      <c r="DG481" s="36" t="n"/>
      <c r="DH481" s="36" t="n"/>
      <c r="DI481" s="36" t="n"/>
      <c r="DJ481" s="36" t="n"/>
      <c r="DK481" s="36" t="n"/>
      <c r="DL481" s="36" t="n"/>
      <c r="DM481" s="36" t="n"/>
      <c r="DN481" s="36" t="n"/>
      <c r="DO481" s="36" t="n"/>
      <c r="DP481" s="36" t="n"/>
      <c r="DQ481" s="36" t="n"/>
      <c r="DR481" s="36" t="n"/>
      <c r="DS481" s="36" t="n"/>
      <c r="DT481" s="36" t="n"/>
      <c r="DU481" s="36" t="n"/>
      <c r="DV481" s="36" t="n"/>
      <c r="DW481" s="36" t="n"/>
      <c r="DX481" s="36" t="n"/>
      <c r="DY481" s="36" t="n"/>
      <c r="DZ481" s="36" t="n"/>
      <c r="EA481" s="36" t="n"/>
      <c r="EB481" s="36" t="n"/>
      <c r="EC481" s="36" t="n"/>
      <c r="ED481" s="36" t="n"/>
      <c r="EE481" s="36" t="n"/>
      <c r="EF481" s="36" t="n"/>
      <c r="EG481" s="36" t="n"/>
      <c r="EH481" s="36" t="n"/>
      <c r="EI481" s="36" t="n"/>
      <c r="EJ481" s="36" t="n"/>
      <c r="EK481" s="36" t="n"/>
      <c r="EL481" s="36" t="n"/>
      <c r="EM481" s="36" t="n"/>
      <c r="EN481" s="36" t="n"/>
    </row>
    <row r="482">
      <c r="A482" s="36" t="n"/>
      <c r="B482" s="36" t="n"/>
      <c r="C482" s="144" t="n"/>
      <c r="D482" s="144" t="n"/>
      <c r="E482" s="135" t="n"/>
      <c r="F482" s="135" t="n"/>
      <c r="G482" s="135" t="n"/>
      <c r="H482" s="135" t="n"/>
      <c r="I482" s="135" t="n"/>
      <c r="J482" s="135" t="n"/>
      <c r="K482" s="135" t="n"/>
      <c r="L482" s="135" t="n"/>
      <c r="M482" s="135" t="n"/>
      <c r="N482" s="135" t="n"/>
      <c r="O482" s="135" t="n"/>
      <c r="P482" s="135" t="n"/>
      <c r="Q482" s="135" t="n"/>
      <c r="R482" s="135" t="n"/>
      <c r="S482" s="135" t="n"/>
      <c r="T482" s="135" t="n"/>
      <c r="U482" s="135" t="n"/>
      <c r="V482" s="135" t="n"/>
      <c r="W482" s="135" t="n"/>
      <c r="X482" s="135" t="n"/>
      <c r="Y482" s="135" t="n"/>
      <c r="Z482" s="135" t="n"/>
      <c r="AA482" s="135" t="n"/>
      <c r="AB482" s="135" t="n"/>
      <c r="AC482" s="135" t="n"/>
      <c r="AD482" s="135" t="n"/>
      <c r="AE482" s="135" t="n"/>
      <c r="AF482" s="135" t="n"/>
      <c r="AG482" s="135" t="n"/>
      <c r="AH482" s="135" t="n"/>
      <c r="AI482" s="135" t="n"/>
      <c r="AJ482" s="135" t="n"/>
      <c r="AK482" s="135" t="n"/>
      <c r="AL482" s="135" t="n"/>
      <c r="AM482" s="135" t="n"/>
      <c r="AN482" s="135" t="n"/>
      <c r="AO482" s="135" t="n"/>
      <c r="AP482" s="135" t="n"/>
      <c r="AQ482" s="135" t="n"/>
      <c r="AR482" s="135" t="n"/>
      <c r="AS482" s="135" t="n"/>
      <c r="AT482" s="135" t="n"/>
      <c r="AU482" s="135" t="n"/>
      <c r="AV482" s="135" t="n"/>
      <c r="AW482" s="135" t="n"/>
      <c r="AX482" s="135" t="n"/>
      <c r="AY482" s="135" t="n"/>
      <c r="AZ482" s="135" t="n"/>
      <c r="BA482" s="135" t="n"/>
      <c r="BB482" s="135" t="n"/>
      <c r="BC482" s="135" t="n"/>
      <c r="BD482" s="135" t="n"/>
      <c r="BE482" s="135" t="n"/>
      <c r="BF482" s="135" t="n"/>
      <c r="BG482" s="135" t="n"/>
      <c r="BH482" s="135" t="n"/>
      <c r="BI482" s="135" t="n"/>
      <c r="BJ482" s="135" t="n"/>
      <c r="BK482" s="135" t="n"/>
      <c r="BL482" s="135" t="n"/>
      <c r="BM482" s="135" t="n"/>
      <c r="BN482" s="135" t="n"/>
      <c r="BO482" s="135" t="n"/>
      <c r="BP482" s="135" t="n"/>
      <c r="BQ482" s="135" t="n"/>
      <c r="BR482" s="135" t="n"/>
      <c r="BS482" s="135" t="n"/>
      <c r="BT482" s="135" t="n"/>
      <c r="BU482" s="135" t="n"/>
      <c r="BV482" s="135" t="n"/>
      <c r="BW482" s="135" t="n"/>
      <c r="BX482" s="135" t="n"/>
      <c r="BY482" s="135" t="n"/>
      <c r="BZ482" s="135" t="n"/>
      <c r="CA482" s="135" t="n"/>
      <c r="CB482" s="135" t="n"/>
      <c r="CC482" s="135" t="n"/>
      <c r="CD482" s="135" t="n"/>
      <c r="CE482" s="135" t="n"/>
      <c r="CF482" s="135" t="n"/>
      <c r="CG482" s="135" t="n"/>
      <c r="CH482" s="135" t="n"/>
      <c r="CI482" s="135" t="n"/>
      <c r="CJ482" s="135" t="n"/>
      <c r="CK482" s="135" t="n"/>
      <c r="CL482" s="135" t="n"/>
      <c r="CM482" s="135" t="n"/>
      <c r="CN482" s="135" t="n"/>
      <c r="CO482" s="135" t="n"/>
      <c r="CP482" s="135" t="n"/>
      <c r="CQ482" s="135" t="n"/>
      <c r="CR482" s="135" t="n"/>
      <c r="CU482" s="36" t="n"/>
      <c r="CV482" s="36" t="n"/>
      <c r="CW482" s="36" t="n"/>
      <c r="CX482" s="36" t="n"/>
      <c r="CY482" s="36" t="n"/>
      <c r="CZ482" s="36" t="n"/>
      <c r="DA482" s="36" t="n"/>
      <c r="DB482" s="36" t="n"/>
      <c r="DC482" s="36" t="n"/>
      <c r="DD482" s="36" t="n"/>
      <c r="DE482" s="36" t="n"/>
      <c r="DF482" s="36" t="n"/>
      <c r="DG482" s="36" t="n"/>
      <c r="DH482" s="36" t="n"/>
      <c r="DI482" s="36" t="n"/>
      <c r="DJ482" s="36" t="n"/>
      <c r="DK482" s="36" t="n"/>
      <c r="DL482" s="36" t="n"/>
      <c r="DM482" s="36" t="n"/>
      <c r="DN482" s="36" t="n"/>
      <c r="DO482" s="36" t="n"/>
      <c r="DP482" s="36" t="n"/>
      <c r="DQ482" s="36" t="n"/>
      <c r="DR482" s="36" t="n"/>
      <c r="DS482" s="36" t="n"/>
      <c r="DT482" s="36" t="n"/>
      <c r="DU482" s="36" t="n"/>
      <c r="DV482" s="36" t="n"/>
      <c r="DW482" s="36" t="n"/>
      <c r="DX482" s="36" t="n"/>
      <c r="DY482" s="36" t="n"/>
      <c r="DZ482" s="36" t="n"/>
      <c r="EA482" s="36" t="n"/>
      <c r="EB482" s="36" t="n"/>
      <c r="EC482" s="36" t="n"/>
      <c r="ED482" s="36" t="n"/>
      <c r="EE482" s="36" t="n"/>
      <c r="EF482" s="36" t="n"/>
      <c r="EG482" s="36" t="n"/>
      <c r="EH482" s="36" t="n"/>
      <c r="EI482" s="36" t="n"/>
      <c r="EJ482" s="36" t="n"/>
      <c r="EK482" s="36" t="n"/>
      <c r="EL482" s="36" t="n"/>
      <c r="EM482" s="36" t="n"/>
      <c r="EN482" s="36" t="n"/>
    </row>
    <row r="483">
      <c r="A483" s="36" t="n"/>
      <c r="B483" s="36" t="n"/>
      <c r="C483" s="144" t="n"/>
      <c r="D483" s="144" t="n"/>
      <c r="E483" s="135" t="n"/>
      <c r="F483" s="135" t="n"/>
      <c r="G483" s="135" t="n"/>
      <c r="H483" s="135" t="n"/>
      <c r="I483" s="135" t="n"/>
      <c r="J483" s="135" t="n"/>
      <c r="K483" s="135" t="n"/>
      <c r="L483" s="135" t="n"/>
      <c r="M483" s="135" t="n"/>
      <c r="N483" s="135" t="n"/>
      <c r="O483" s="135" t="n"/>
      <c r="P483" s="135" t="n"/>
      <c r="Q483" s="135" t="n"/>
      <c r="R483" s="135" t="n"/>
      <c r="S483" s="135" t="n"/>
      <c r="T483" s="135" t="n"/>
      <c r="U483" s="135" t="n"/>
      <c r="V483" s="135" t="n"/>
      <c r="W483" s="135" t="n"/>
      <c r="X483" s="135" t="n"/>
      <c r="Y483" s="135" t="n"/>
      <c r="Z483" s="135" t="n"/>
      <c r="AA483" s="135" t="n"/>
      <c r="AB483" s="135" t="n"/>
      <c r="AC483" s="135" t="n"/>
      <c r="AD483" s="135" t="n"/>
      <c r="AE483" s="135" t="n"/>
      <c r="AF483" s="135" t="n"/>
      <c r="AG483" s="135" t="n"/>
      <c r="AH483" s="135" t="n"/>
      <c r="AI483" s="135" t="n"/>
      <c r="AJ483" s="135" t="n"/>
      <c r="AK483" s="135" t="n"/>
      <c r="AL483" s="135" t="n"/>
      <c r="AM483" s="135" t="n"/>
      <c r="AN483" s="135" t="n"/>
      <c r="AO483" s="135" t="n"/>
      <c r="AP483" s="135" t="n"/>
      <c r="AQ483" s="135" t="n"/>
      <c r="AR483" s="135" t="n"/>
      <c r="AS483" s="135" t="n"/>
      <c r="AT483" s="135" t="n"/>
      <c r="AU483" s="135" t="n"/>
      <c r="AV483" s="135" t="n"/>
      <c r="AW483" s="135" t="n"/>
      <c r="AX483" s="135" t="n"/>
      <c r="AY483" s="135" t="n"/>
      <c r="AZ483" s="135" t="n"/>
      <c r="BA483" s="135" t="n"/>
      <c r="BB483" s="135" t="n"/>
      <c r="BC483" s="135" t="n"/>
      <c r="BD483" s="135" t="n"/>
      <c r="BE483" s="135" t="n"/>
      <c r="BF483" s="135" t="n"/>
      <c r="BG483" s="135" t="n"/>
      <c r="BH483" s="135" t="n"/>
      <c r="BI483" s="135" t="n"/>
      <c r="BJ483" s="135" t="n"/>
      <c r="BK483" s="135" t="n"/>
      <c r="BL483" s="135" t="n"/>
      <c r="BM483" s="135" t="n"/>
      <c r="BN483" s="135" t="n"/>
      <c r="BO483" s="135" t="n"/>
      <c r="BP483" s="135" t="n"/>
      <c r="BQ483" s="135" t="n"/>
      <c r="BR483" s="135" t="n"/>
      <c r="BS483" s="135" t="n"/>
      <c r="BT483" s="135" t="n"/>
      <c r="BU483" s="135" t="n"/>
      <c r="BV483" s="135" t="n"/>
      <c r="BW483" s="135" t="n"/>
      <c r="BX483" s="135" t="n"/>
      <c r="BY483" s="135" t="n"/>
      <c r="BZ483" s="135" t="n"/>
      <c r="CA483" s="135" t="n"/>
      <c r="CB483" s="135" t="n"/>
      <c r="CC483" s="135" t="n"/>
      <c r="CD483" s="135" t="n"/>
      <c r="CE483" s="135" t="n"/>
      <c r="CF483" s="135" t="n"/>
      <c r="CG483" s="135" t="n"/>
      <c r="CH483" s="135" t="n"/>
      <c r="CI483" s="135" t="n"/>
      <c r="CJ483" s="135" t="n"/>
      <c r="CK483" s="135" t="n"/>
      <c r="CL483" s="135" t="n"/>
      <c r="CM483" s="135" t="n"/>
      <c r="CN483" s="135" t="n"/>
      <c r="CO483" s="135" t="n"/>
      <c r="CP483" s="135" t="n"/>
      <c r="CQ483" s="135" t="n"/>
      <c r="CR483" s="135" t="n"/>
      <c r="CU483" s="36" t="n"/>
      <c r="CV483" s="36" t="n"/>
      <c r="CW483" s="36" t="n"/>
      <c r="CX483" s="36" t="n"/>
      <c r="CY483" s="36" t="n"/>
      <c r="CZ483" s="36" t="n"/>
      <c r="DA483" s="36" t="n"/>
      <c r="DB483" s="36" t="n"/>
      <c r="DC483" s="36" t="n"/>
      <c r="DD483" s="36" t="n"/>
      <c r="DE483" s="36" t="n"/>
      <c r="DF483" s="36" t="n"/>
      <c r="DG483" s="36" t="n"/>
      <c r="DH483" s="36" t="n"/>
      <c r="DI483" s="36" t="n"/>
      <c r="DJ483" s="36" t="n"/>
      <c r="DK483" s="36" t="n"/>
      <c r="DL483" s="36" t="n"/>
      <c r="DM483" s="36" t="n"/>
      <c r="DN483" s="36" t="n"/>
      <c r="DO483" s="36" t="n"/>
      <c r="DP483" s="36" t="n"/>
      <c r="DQ483" s="36" t="n"/>
      <c r="DR483" s="36" t="n"/>
      <c r="DS483" s="36" t="n"/>
      <c r="DT483" s="36" t="n"/>
      <c r="DU483" s="36" t="n"/>
      <c r="DV483" s="36" t="n"/>
      <c r="DW483" s="36" t="n"/>
      <c r="DX483" s="36" t="n"/>
      <c r="DY483" s="36" t="n"/>
      <c r="DZ483" s="36" t="n"/>
      <c r="EA483" s="36" t="n"/>
      <c r="EB483" s="36" t="n"/>
      <c r="EC483" s="36" t="n"/>
      <c r="ED483" s="36" t="n"/>
      <c r="EE483" s="36" t="n"/>
      <c r="EF483" s="36" t="n"/>
      <c r="EG483" s="36" t="n"/>
      <c r="EH483" s="36" t="n"/>
      <c r="EI483" s="36" t="n"/>
      <c r="EJ483" s="36" t="n"/>
      <c r="EK483" s="36" t="n"/>
      <c r="EL483" s="36" t="n"/>
      <c r="EM483" s="36" t="n"/>
      <c r="EN483" s="36" t="n"/>
    </row>
    <row r="484">
      <c r="A484" s="36" t="n"/>
      <c r="B484" s="36" t="n"/>
      <c r="C484" s="144" t="n"/>
      <c r="D484" s="144" t="n"/>
      <c r="E484" s="135" t="n"/>
      <c r="F484" s="135" t="n"/>
      <c r="G484" s="135" t="n"/>
      <c r="H484" s="135" t="n"/>
      <c r="I484" s="135" t="n"/>
      <c r="J484" s="135" t="n"/>
      <c r="K484" s="135" t="n"/>
      <c r="L484" s="135" t="n"/>
      <c r="M484" s="135" t="n"/>
      <c r="N484" s="135" t="n"/>
      <c r="O484" s="135" t="n"/>
      <c r="P484" s="135" t="n"/>
      <c r="Q484" s="135" t="n"/>
      <c r="R484" s="135" t="n"/>
      <c r="S484" s="135" t="n"/>
      <c r="T484" s="135" t="n"/>
      <c r="U484" s="135" t="n"/>
      <c r="V484" s="135" t="n"/>
      <c r="W484" s="135" t="n"/>
      <c r="X484" s="135" t="n"/>
      <c r="Y484" s="135" t="n"/>
      <c r="Z484" s="135" t="n"/>
      <c r="AA484" s="135" t="n"/>
      <c r="AB484" s="135" t="n"/>
      <c r="AC484" s="135" t="n"/>
      <c r="AD484" s="135" t="n"/>
      <c r="AE484" s="135" t="n"/>
      <c r="AF484" s="135" t="n"/>
      <c r="AG484" s="135" t="n"/>
      <c r="AH484" s="135" t="n"/>
      <c r="AI484" s="135" t="n"/>
      <c r="AJ484" s="135" t="n"/>
      <c r="AK484" s="135" t="n"/>
      <c r="AL484" s="135" t="n"/>
      <c r="AM484" s="135" t="n"/>
      <c r="AN484" s="135" t="n"/>
      <c r="AO484" s="135" t="n"/>
      <c r="AP484" s="135" t="n"/>
      <c r="AQ484" s="135" t="n"/>
      <c r="AR484" s="135" t="n"/>
      <c r="AS484" s="135" t="n"/>
      <c r="AT484" s="135" t="n"/>
      <c r="AU484" s="135" t="n"/>
      <c r="AV484" s="135" t="n"/>
      <c r="AW484" s="135" t="n"/>
      <c r="AX484" s="135" t="n"/>
      <c r="AY484" s="135" t="n"/>
      <c r="AZ484" s="135" t="n"/>
      <c r="BA484" s="135" t="n"/>
      <c r="BB484" s="135" t="n"/>
      <c r="BC484" s="135" t="n"/>
      <c r="BD484" s="135" t="n"/>
      <c r="BE484" s="135" t="n"/>
      <c r="BF484" s="135" t="n"/>
      <c r="BG484" s="135" t="n"/>
      <c r="BH484" s="135" t="n"/>
      <c r="BI484" s="135" t="n"/>
      <c r="BJ484" s="135" t="n"/>
      <c r="BK484" s="135" t="n"/>
      <c r="BL484" s="135" t="n"/>
      <c r="BM484" s="135" t="n"/>
      <c r="BN484" s="135" t="n"/>
      <c r="BO484" s="135" t="n"/>
      <c r="BP484" s="135" t="n"/>
      <c r="BQ484" s="135" t="n"/>
      <c r="BR484" s="135" t="n"/>
      <c r="BS484" s="135" t="n"/>
      <c r="BT484" s="135" t="n"/>
      <c r="BU484" s="135" t="n"/>
      <c r="BV484" s="135" t="n"/>
      <c r="BW484" s="135" t="n"/>
      <c r="BX484" s="135" t="n"/>
      <c r="BY484" s="135" t="n"/>
      <c r="BZ484" s="135" t="n"/>
      <c r="CA484" s="135" t="n"/>
      <c r="CB484" s="135" t="n"/>
      <c r="CC484" s="135" t="n"/>
      <c r="CD484" s="135" t="n"/>
      <c r="CE484" s="135" t="n"/>
      <c r="CF484" s="135" t="n"/>
      <c r="CG484" s="135" t="n"/>
      <c r="CH484" s="135" t="n"/>
      <c r="CI484" s="135" t="n"/>
      <c r="CJ484" s="135" t="n"/>
      <c r="CK484" s="135" t="n"/>
      <c r="CL484" s="135" t="n"/>
      <c r="CM484" s="135" t="n"/>
      <c r="CN484" s="135" t="n"/>
      <c r="CO484" s="135" t="n"/>
      <c r="CP484" s="135" t="n"/>
      <c r="CQ484" s="135" t="n"/>
      <c r="CR484" s="135" t="n"/>
      <c r="CU484" s="36" t="n"/>
      <c r="CV484" s="36" t="n"/>
      <c r="CW484" s="36" t="n"/>
      <c r="CX484" s="36" t="n"/>
      <c r="CY484" s="36" t="n"/>
      <c r="CZ484" s="36" t="n"/>
      <c r="DA484" s="36" t="n"/>
      <c r="DB484" s="36" t="n"/>
      <c r="DC484" s="36" t="n"/>
      <c r="DD484" s="36" t="n"/>
      <c r="DE484" s="36" t="n"/>
      <c r="DF484" s="36" t="n"/>
      <c r="DG484" s="36" t="n"/>
      <c r="DH484" s="36" t="n"/>
      <c r="DI484" s="36" t="n"/>
      <c r="DJ484" s="36" t="n"/>
      <c r="DK484" s="36" t="n"/>
      <c r="DL484" s="36" t="n"/>
      <c r="DM484" s="36" t="n"/>
      <c r="DN484" s="36" t="n"/>
      <c r="DO484" s="36" t="n"/>
      <c r="DP484" s="36" t="n"/>
      <c r="DQ484" s="36" t="n"/>
      <c r="DR484" s="36" t="n"/>
      <c r="DS484" s="36" t="n"/>
      <c r="DT484" s="36" t="n"/>
      <c r="DU484" s="36" t="n"/>
      <c r="DV484" s="36" t="n"/>
      <c r="DW484" s="36" t="n"/>
      <c r="DX484" s="36" t="n"/>
      <c r="DY484" s="36" t="n"/>
      <c r="DZ484" s="36" t="n"/>
      <c r="EA484" s="36" t="n"/>
      <c r="EB484" s="36" t="n"/>
      <c r="EC484" s="36" t="n"/>
      <c r="ED484" s="36" t="n"/>
      <c r="EE484" s="36" t="n"/>
      <c r="EF484" s="36" t="n"/>
      <c r="EG484" s="36" t="n"/>
      <c r="EH484" s="36" t="n"/>
      <c r="EI484" s="36" t="n"/>
      <c r="EJ484" s="36" t="n"/>
      <c r="EK484" s="36" t="n"/>
      <c r="EL484" s="36" t="n"/>
      <c r="EM484" s="36" t="n"/>
      <c r="EN484" s="36" t="n"/>
    </row>
    <row r="485">
      <c r="A485" s="36" t="n"/>
      <c r="B485" s="36" t="n"/>
      <c r="C485" s="144" t="n"/>
      <c r="D485" s="144" t="n"/>
      <c r="E485" s="135" t="n"/>
      <c r="F485" s="135" t="n"/>
      <c r="G485" s="135" t="n"/>
      <c r="H485" s="135" t="n"/>
      <c r="I485" s="135" t="n"/>
      <c r="J485" s="135" t="n"/>
      <c r="K485" s="135" t="n"/>
      <c r="L485" s="135" t="n"/>
      <c r="M485" s="135" t="n"/>
      <c r="N485" s="135" t="n"/>
      <c r="O485" s="135" t="n"/>
      <c r="P485" s="135" t="n"/>
      <c r="Q485" s="135" t="n"/>
      <c r="R485" s="135" t="n"/>
      <c r="S485" s="135" t="n"/>
      <c r="T485" s="135" t="n"/>
      <c r="U485" s="135" t="n"/>
      <c r="V485" s="135" t="n"/>
      <c r="W485" s="135" t="n"/>
      <c r="X485" s="135" t="n"/>
      <c r="Y485" s="135" t="n"/>
      <c r="Z485" s="135" t="n"/>
      <c r="AA485" s="135" t="n"/>
      <c r="AB485" s="135" t="n"/>
      <c r="AC485" s="135" t="n"/>
      <c r="AD485" s="135" t="n"/>
      <c r="AE485" s="135" t="n"/>
      <c r="AF485" s="135" t="n"/>
      <c r="AG485" s="135" t="n"/>
      <c r="AH485" s="135" t="n"/>
      <c r="AI485" s="135" t="n"/>
      <c r="AJ485" s="135" t="n"/>
      <c r="AK485" s="135" t="n"/>
      <c r="AL485" s="135" t="n"/>
      <c r="AM485" s="135" t="n"/>
      <c r="AN485" s="135" t="n"/>
      <c r="AO485" s="135" t="n"/>
      <c r="AP485" s="135" t="n"/>
      <c r="AQ485" s="135" t="n"/>
      <c r="AR485" s="135" t="n"/>
      <c r="AS485" s="135" t="n"/>
      <c r="AT485" s="135" t="n"/>
      <c r="AU485" s="135" t="n"/>
      <c r="AV485" s="135" t="n"/>
      <c r="AW485" s="135" t="n"/>
      <c r="AX485" s="135" t="n"/>
      <c r="AY485" s="135" t="n"/>
      <c r="AZ485" s="135" t="n"/>
      <c r="BA485" s="135" t="n"/>
      <c r="BB485" s="135" t="n"/>
      <c r="BC485" s="135" t="n"/>
      <c r="BD485" s="135" t="n"/>
      <c r="BE485" s="135" t="n"/>
      <c r="BF485" s="135" t="n"/>
      <c r="BG485" s="135" t="n"/>
      <c r="BH485" s="135" t="n"/>
      <c r="BI485" s="135" t="n"/>
      <c r="BJ485" s="135" t="n"/>
      <c r="BK485" s="135" t="n"/>
      <c r="BL485" s="135" t="n"/>
      <c r="BM485" s="135" t="n"/>
      <c r="BN485" s="135" t="n"/>
      <c r="BO485" s="135" t="n"/>
      <c r="BP485" s="135" t="n"/>
      <c r="BQ485" s="135" t="n"/>
      <c r="BR485" s="135" t="n"/>
      <c r="BS485" s="135" t="n"/>
      <c r="BT485" s="135" t="n"/>
      <c r="BU485" s="135" t="n"/>
      <c r="BV485" s="135" t="n"/>
      <c r="BW485" s="135" t="n"/>
      <c r="BX485" s="135" t="n"/>
      <c r="BY485" s="135" t="n"/>
      <c r="BZ485" s="135" t="n"/>
      <c r="CA485" s="135" t="n"/>
      <c r="CB485" s="135" t="n"/>
      <c r="CC485" s="135" t="n"/>
      <c r="CD485" s="135" t="n"/>
      <c r="CE485" s="135" t="n"/>
      <c r="CF485" s="135" t="n"/>
      <c r="CG485" s="135" t="n"/>
      <c r="CH485" s="135" t="n"/>
      <c r="CI485" s="135" t="n"/>
      <c r="CJ485" s="135" t="n"/>
      <c r="CK485" s="135" t="n"/>
      <c r="CL485" s="135" t="n"/>
      <c r="CM485" s="135" t="n"/>
      <c r="CN485" s="135" t="n"/>
      <c r="CO485" s="135" t="n"/>
      <c r="CP485" s="135" t="n"/>
      <c r="CQ485" s="135" t="n"/>
      <c r="CR485" s="135" t="n"/>
      <c r="CU485" s="36" t="n"/>
      <c r="CV485" s="36" t="n"/>
      <c r="CW485" s="36" t="n"/>
      <c r="CX485" s="36" t="n"/>
      <c r="CY485" s="36" t="n"/>
      <c r="CZ485" s="36" t="n"/>
      <c r="DA485" s="36" t="n"/>
      <c r="DB485" s="36" t="n"/>
      <c r="DC485" s="36" t="n"/>
      <c r="DD485" s="36" t="n"/>
      <c r="DE485" s="36" t="n"/>
      <c r="DF485" s="36" t="n"/>
      <c r="DG485" s="36" t="n"/>
      <c r="DH485" s="36" t="n"/>
      <c r="DI485" s="36" t="n"/>
      <c r="DJ485" s="36" t="n"/>
      <c r="DK485" s="36" t="n"/>
      <c r="DL485" s="36" t="n"/>
      <c r="DM485" s="36" t="n"/>
      <c r="DN485" s="36" t="n"/>
      <c r="DO485" s="36" t="n"/>
      <c r="DP485" s="36" t="n"/>
      <c r="DQ485" s="36" t="n"/>
      <c r="DR485" s="36" t="n"/>
      <c r="DS485" s="36" t="n"/>
      <c r="DT485" s="36" t="n"/>
      <c r="DU485" s="36" t="n"/>
      <c r="DV485" s="36" t="n"/>
      <c r="DW485" s="36" t="n"/>
      <c r="DX485" s="36" t="n"/>
      <c r="DY485" s="36" t="n"/>
      <c r="DZ485" s="36" t="n"/>
      <c r="EA485" s="36" t="n"/>
      <c r="EB485" s="36" t="n"/>
      <c r="EC485" s="36" t="n"/>
      <c r="ED485" s="36" t="n"/>
      <c r="EE485" s="36" t="n"/>
      <c r="EF485" s="36" t="n"/>
      <c r="EG485" s="36" t="n"/>
      <c r="EH485" s="36" t="n"/>
      <c r="EI485" s="36" t="n"/>
      <c r="EJ485" s="36" t="n"/>
      <c r="EK485" s="36" t="n"/>
      <c r="EL485" s="36" t="n"/>
      <c r="EM485" s="36" t="n"/>
      <c r="EN485" s="36" t="n"/>
    </row>
    <row r="486">
      <c r="A486" s="36" t="n"/>
      <c r="B486" s="36" t="n"/>
      <c r="C486" s="144" t="n"/>
      <c r="D486" s="144" t="n"/>
      <c r="E486" s="135" t="n"/>
      <c r="F486" s="135" t="n"/>
      <c r="G486" s="135" t="n"/>
      <c r="H486" s="135" t="n"/>
      <c r="I486" s="135" t="n"/>
      <c r="J486" s="135" t="n"/>
      <c r="K486" s="135" t="n"/>
      <c r="L486" s="135" t="n"/>
      <c r="M486" s="135" t="n"/>
      <c r="N486" s="135" t="n"/>
      <c r="O486" s="135" t="n"/>
      <c r="P486" s="135" t="n"/>
      <c r="Q486" s="135" t="n"/>
      <c r="R486" s="135" t="n"/>
      <c r="S486" s="135" t="n"/>
      <c r="T486" s="135" t="n"/>
      <c r="U486" s="135" t="n"/>
      <c r="V486" s="135" t="n"/>
      <c r="W486" s="135" t="n"/>
      <c r="X486" s="135" t="n"/>
      <c r="Y486" s="135" t="n"/>
      <c r="Z486" s="135" t="n"/>
      <c r="AA486" s="135" t="n"/>
      <c r="AB486" s="135" t="n"/>
      <c r="AC486" s="135" t="n"/>
      <c r="AD486" s="135" t="n"/>
      <c r="AE486" s="135" t="n"/>
      <c r="AF486" s="135" t="n"/>
      <c r="AG486" s="135" t="n"/>
      <c r="AH486" s="135" t="n"/>
      <c r="AI486" s="135" t="n"/>
      <c r="AJ486" s="135" t="n"/>
      <c r="AK486" s="135" t="n"/>
      <c r="AL486" s="135" t="n"/>
      <c r="AM486" s="135" t="n"/>
      <c r="AN486" s="135" t="n"/>
      <c r="AO486" s="135" t="n"/>
      <c r="AP486" s="135" t="n"/>
      <c r="AQ486" s="135" t="n"/>
      <c r="AR486" s="135" t="n"/>
      <c r="AS486" s="135" t="n"/>
      <c r="AT486" s="135" t="n"/>
      <c r="AU486" s="135" t="n"/>
      <c r="AV486" s="135" t="n"/>
      <c r="AW486" s="135" t="n"/>
      <c r="AX486" s="135" t="n"/>
      <c r="AY486" s="135" t="n"/>
      <c r="AZ486" s="135" t="n"/>
      <c r="BA486" s="135" t="n"/>
      <c r="BB486" s="135" t="n"/>
      <c r="BC486" s="135" t="n"/>
      <c r="BD486" s="135" t="n"/>
      <c r="BE486" s="135" t="n"/>
      <c r="BF486" s="135" t="n"/>
      <c r="BG486" s="135" t="n"/>
      <c r="BH486" s="135" t="n"/>
      <c r="BI486" s="135" t="n"/>
      <c r="BJ486" s="135" t="n"/>
      <c r="BK486" s="135" t="n"/>
      <c r="BL486" s="135" t="n"/>
      <c r="BM486" s="135" t="n"/>
      <c r="BN486" s="135" t="n"/>
      <c r="BO486" s="135" t="n"/>
      <c r="BP486" s="135" t="n"/>
      <c r="BQ486" s="135" t="n"/>
      <c r="BR486" s="135" t="n"/>
      <c r="BS486" s="135" t="n"/>
      <c r="BT486" s="135" t="n"/>
      <c r="BU486" s="135" t="n"/>
      <c r="BV486" s="135" t="n"/>
      <c r="BW486" s="135" t="n"/>
      <c r="BX486" s="135" t="n"/>
      <c r="BY486" s="135" t="n"/>
      <c r="BZ486" s="135" t="n"/>
      <c r="CA486" s="135" t="n"/>
      <c r="CB486" s="135" t="n"/>
      <c r="CC486" s="135" t="n"/>
      <c r="CD486" s="135" t="n"/>
      <c r="CE486" s="135" t="n"/>
      <c r="CF486" s="135" t="n"/>
      <c r="CG486" s="135" t="n"/>
      <c r="CH486" s="135" t="n"/>
      <c r="CI486" s="135" t="n"/>
      <c r="CJ486" s="135" t="n"/>
      <c r="CK486" s="135" t="n"/>
      <c r="CL486" s="135" t="n"/>
      <c r="CM486" s="135" t="n"/>
      <c r="CN486" s="135" t="n"/>
      <c r="CO486" s="135" t="n"/>
      <c r="CP486" s="135" t="n"/>
      <c r="CQ486" s="135" t="n"/>
      <c r="CR486" s="135" t="n"/>
      <c r="CU486" s="36" t="n"/>
      <c r="CV486" s="36" t="n"/>
      <c r="CW486" s="36" t="n"/>
      <c r="CX486" s="36" t="n"/>
      <c r="CY486" s="36" t="n"/>
      <c r="CZ486" s="36" t="n"/>
      <c r="DA486" s="36" t="n"/>
      <c r="DB486" s="36" t="n"/>
      <c r="DC486" s="36" t="n"/>
      <c r="DD486" s="36" t="n"/>
      <c r="DE486" s="36" t="n"/>
      <c r="DF486" s="36" t="n"/>
      <c r="DG486" s="36" t="n"/>
      <c r="DH486" s="36" t="n"/>
      <c r="DI486" s="36" t="n"/>
      <c r="DJ486" s="36" t="n"/>
      <c r="DK486" s="36" t="n"/>
      <c r="DL486" s="36" t="n"/>
      <c r="DM486" s="36" t="n"/>
      <c r="DN486" s="36" t="n"/>
      <c r="DO486" s="36" t="n"/>
      <c r="DP486" s="36" t="n"/>
      <c r="DQ486" s="36" t="n"/>
      <c r="DR486" s="36" t="n"/>
      <c r="DS486" s="36" t="n"/>
      <c r="DT486" s="36" t="n"/>
      <c r="DU486" s="36" t="n"/>
      <c r="DV486" s="36" t="n"/>
      <c r="DW486" s="36" t="n"/>
      <c r="DX486" s="36" t="n"/>
      <c r="DY486" s="36" t="n"/>
      <c r="DZ486" s="36" t="n"/>
      <c r="EA486" s="36" t="n"/>
      <c r="EB486" s="36" t="n"/>
      <c r="EC486" s="36" t="n"/>
      <c r="ED486" s="36" t="n"/>
      <c r="EE486" s="36" t="n"/>
      <c r="EF486" s="36" t="n"/>
      <c r="EG486" s="36" t="n"/>
      <c r="EH486" s="36" t="n"/>
      <c r="EI486" s="36" t="n"/>
      <c r="EJ486" s="36" t="n"/>
      <c r="EK486" s="36" t="n"/>
      <c r="EL486" s="36" t="n"/>
      <c r="EM486" s="36" t="n"/>
      <c r="EN486" s="36" t="n"/>
    </row>
    <row r="487">
      <c r="A487" s="36" t="n"/>
      <c r="B487" s="36" t="n"/>
      <c r="C487" s="144" t="n"/>
      <c r="D487" s="144" t="n"/>
      <c r="E487" s="135" t="n"/>
      <c r="F487" s="135" t="n"/>
      <c r="G487" s="135" t="n"/>
      <c r="H487" s="135" t="n"/>
      <c r="I487" s="135" t="n"/>
      <c r="J487" s="135" t="n"/>
      <c r="K487" s="135" t="n"/>
      <c r="L487" s="135" t="n"/>
      <c r="M487" s="135" t="n"/>
      <c r="N487" s="135" t="n"/>
      <c r="O487" s="135" t="n"/>
      <c r="P487" s="135" t="n"/>
      <c r="Q487" s="135" t="n"/>
      <c r="R487" s="135" t="n"/>
      <c r="S487" s="135" t="n"/>
      <c r="T487" s="135" t="n"/>
      <c r="U487" s="135" t="n"/>
      <c r="V487" s="135" t="n"/>
      <c r="W487" s="135" t="n"/>
      <c r="X487" s="135" t="n"/>
      <c r="Y487" s="135" t="n"/>
      <c r="Z487" s="135" t="n"/>
      <c r="AA487" s="135" t="n"/>
      <c r="AB487" s="135" t="n"/>
      <c r="AC487" s="135" t="n"/>
      <c r="AD487" s="135" t="n"/>
      <c r="AE487" s="135" t="n"/>
      <c r="AF487" s="135" t="n"/>
      <c r="AG487" s="135" t="n"/>
      <c r="AH487" s="135" t="n"/>
      <c r="AI487" s="135" t="n"/>
      <c r="AJ487" s="135" t="n"/>
      <c r="AK487" s="135" t="n"/>
      <c r="AL487" s="135" t="n"/>
      <c r="AM487" s="135" t="n"/>
      <c r="AN487" s="135" t="n"/>
      <c r="AO487" s="135" t="n"/>
      <c r="AP487" s="135" t="n"/>
      <c r="AQ487" s="135" t="n"/>
      <c r="AR487" s="135" t="n"/>
      <c r="AS487" s="135" t="n"/>
      <c r="AT487" s="135" t="n"/>
      <c r="AU487" s="135" t="n"/>
      <c r="AV487" s="135" t="n"/>
      <c r="AW487" s="135" t="n"/>
      <c r="AX487" s="135" t="n"/>
      <c r="AY487" s="135" t="n"/>
      <c r="AZ487" s="135" t="n"/>
      <c r="BA487" s="135" t="n"/>
      <c r="BB487" s="135" t="n"/>
      <c r="BC487" s="135" t="n"/>
      <c r="BD487" s="135" t="n"/>
      <c r="BE487" s="135" t="n"/>
      <c r="BF487" s="135" t="n"/>
      <c r="BG487" s="135" t="n"/>
      <c r="BH487" s="135" t="n"/>
      <c r="BI487" s="135" t="n"/>
      <c r="BJ487" s="135" t="n"/>
      <c r="BK487" s="135" t="n"/>
      <c r="BL487" s="135" t="n"/>
      <c r="BM487" s="135" t="n"/>
      <c r="BN487" s="135" t="n"/>
      <c r="BO487" s="135" t="n"/>
      <c r="BP487" s="135" t="n"/>
      <c r="BQ487" s="135" t="n"/>
      <c r="BR487" s="135" t="n"/>
      <c r="BS487" s="135" t="n"/>
      <c r="BT487" s="135" t="n"/>
      <c r="BU487" s="135" t="n"/>
      <c r="BV487" s="135" t="n"/>
      <c r="BW487" s="135" t="n"/>
      <c r="BX487" s="135" t="n"/>
      <c r="BY487" s="135" t="n"/>
      <c r="BZ487" s="135" t="n"/>
      <c r="CA487" s="135" t="n"/>
      <c r="CB487" s="135" t="n"/>
      <c r="CC487" s="135" t="n"/>
      <c r="CD487" s="135" t="n"/>
      <c r="CE487" s="135" t="n"/>
      <c r="CF487" s="135" t="n"/>
      <c r="CG487" s="135" t="n"/>
      <c r="CH487" s="135" t="n"/>
      <c r="CI487" s="135" t="n"/>
      <c r="CJ487" s="135" t="n"/>
      <c r="CK487" s="135" t="n"/>
      <c r="CL487" s="135" t="n"/>
      <c r="CM487" s="135" t="n"/>
      <c r="CN487" s="135" t="n"/>
      <c r="CO487" s="135" t="n"/>
      <c r="CP487" s="135" t="n"/>
      <c r="CQ487" s="135" t="n"/>
      <c r="CR487" s="135" t="n"/>
      <c r="CU487" s="36" t="n"/>
      <c r="CV487" s="36" t="n"/>
      <c r="CW487" s="36" t="n"/>
      <c r="CX487" s="36" t="n"/>
      <c r="CY487" s="36" t="n"/>
      <c r="CZ487" s="36" t="n"/>
      <c r="DA487" s="36" t="n"/>
      <c r="DB487" s="36" t="n"/>
      <c r="DC487" s="36" t="n"/>
      <c r="DD487" s="36" t="n"/>
      <c r="DE487" s="36" t="n"/>
      <c r="DF487" s="36" t="n"/>
      <c r="DG487" s="36" t="n"/>
      <c r="DH487" s="36" t="n"/>
      <c r="DI487" s="36" t="n"/>
      <c r="DJ487" s="36" t="n"/>
      <c r="DK487" s="36" t="n"/>
      <c r="DL487" s="36" t="n"/>
      <c r="DM487" s="36" t="n"/>
      <c r="DN487" s="36" t="n"/>
      <c r="DO487" s="36" t="n"/>
      <c r="DP487" s="36" t="n"/>
      <c r="DQ487" s="36" t="n"/>
      <c r="DR487" s="36" t="n"/>
      <c r="DS487" s="36" t="n"/>
      <c r="DT487" s="36" t="n"/>
      <c r="DU487" s="36" t="n"/>
      <c r="DV487" s="36" t="n"/>
      <c r="DW487" s="36" t="n"/>
      <c r="DX487" s="36" t="n"/>
      <c r="DY487" s="36" t="n"/>
      <c r="DZ487" s="36" t="n"/>
      <c r="EA487" s="36" t="n"/>
      <c r="EB487" s="36" t="n"/>
      <c r="EC487" s="36" t="n"/>
      <c r="ED487" s="36" t="n"/>
      <c r="EE487" s="36" t="n"/>
      <c r="EF487" s="36" t="n"/>
      <c r="EG487" s="36" t="n"/>
      <c r="EH487" s="36" t="n"/>
      <c r="EI487" s="36" t="n"/>
      <c r="EJ487" s="36" t="n"/>
      <c r="EK487" s="36" t="n"/>
      <c r="EL487" s="36" t="n"/>
      <c r="EM487" s="36" t="n"/>
      <c r="EN487" s="36" t="n"/>
    </row>
    <row r="488">
      <c r="A488" s="36" t="n"/>
      <c r="B488" s="36" t="n"/>
      <c r="C488" s="144" t="n"/>
      <c r="D488" s="144" t="n"/>
      <c r="E488" s="135" t="n"/>
      <c r="F488" s="135" t="n"/>
      <c r="G488" s="135" t="n"/>
      <c r="H488" s="135" t="n"/>
      <c r="I488" s="135" t="n"/>
      <c r="J488" s="135" t="n"/>
      <c r="K488" s="135" t="n"/>
      <c r="L488" s="135" t="n"/>
      <c r="M488" s="135" t="n"/>
      <c r="N488" s="135" t="n"/>
      <c r="O488" s="135" t="n"/>
      <c r="P488" s="135" t="n"/>
      <c r="Q488" s="135" t="n"/>
      <c r="R488" s="135" t="n"/>
      <c r="S488" s="135" t="n"/>
      <c r="T488" s="135" t="n"/>
      <c r="U488" s="135" t="n"/>
      <c r="V488" s="135" t="n"/>
      <c r="W488" s="135" t="n"/>
      <c r="X488" s="135" t="n"/>
      <c r="Y488" s="135" t="n"/>
      <c r="Z488" s="135" t="n"/>
      <c r="AA488" s="135" t="n"/>
      <c r="AB488" s="135" t="n"/>
      <c r="AC488" s="135" t="n"/>
      <c r="AD488" s="135" t="n"/>
      <c r="AE488" s="135" t="n"/>
      <c r="AF488" s="135" t="n"/>
      <c r="AG488" s="135" t="n"/>
      <c r="AH488" s="135" t="n"/>
      <c r="AI488" s="135" t="n"/>
      <c r="AJ488" s="135" t="n"/>
      <c r="AK488" s="135" t="n"/>
      <c r="AL488" s="135" t="n"/>
      <c r="AM488" s="135" t="n"/>
      <c r="AN488" s="135" t="n"/>
      <c r="AO488" s="135" t="n"/>
      <c r="AP488" s="135" t="n"/>
      <c r="AQ488" s="135" t="n"/>
      <c r="AR488" s="135" t="n"/>
      <c r="AS488" s="135" t="n"/>
      <c r="AT488" s="135" t="n"/>
      <c r="AU488" s="135" t="n"/>
      <c r="AV488" s="135" t="n"/>
      <c r="AW488" s="135" t="n"/>
      <c r="AX488" s="135" t="n"/>
      <c r="AY488" s="135" t="n"/>
      <c r="AZ488" s="135" t="n"/>
      <c r="BA488" s="135" t="n"/>
      <c r="BB488" s="135" t="n"/>
      <c r="BC488" s="135" t="n"/>
      <c r="BD488" s="135" t="n"/>
      <c r="BE488" s="135" t="n"/>
      <c r="BF488" s="135" t="n"/>
      <c r="BG488" s="135" t="n"/>
      <c r="BH488" s="135" t="n"/>
      <c r="BI488" s="135" t="n"/>
      <c r="BJ488" s="135" t="n"/>
      <c r="BK488" s="135" t="n"/>
      <c r="BL488" s="135" t="n"/>
      <c r="BM488" s="135" t="n"/>
      <c r="BN488" s="135" t="n"/>
      <c r="BO488" s="135" t="n"/>
      <c r="BP488" s="135" t="n"/>
      <c r="BQ488" s="135" t="n"/>
      <c r="BR488" s="135" t="n"/>
      <c r="BS488" s="135" t="n"/>
      <c r="BT488" s="135" t="n"/>
      <c r="BU488" s="135" t="n"/>
      <c r="BV488" s="135" t="n"/>
      <c r="BW488" s="135" t="n"/>
      <c r="BX488" s="135" t="n"/>
      <c r="BY488" s="135" t="n"/>
      <c r="BZ488" s="135" t="n"/>
      <c r="CA488" s="135" t="n"/>
      <c r="CB488" s="135" t="n"/>
      <c r="CC488" s="135" t="n"/>
      <c r="CD488" s="135" t="n"/>
      <c r="CE488" s="135" t="n"/>
      <c r="CF488" s="135" t="n"/>
      <c r="CG488" s="135" t="n"/>
      <c r="CH488" s="135" t="n"/>
      <c r="CI488" s="135" t="n"/>
      <c r="CJ488" s="135" t="n"/>
      <c r="CK488" s="135" t="n"/>
      <c r="CL488" s="135" t="n"/>
      <c r="CM488" s="135" t="n"/>
      <c r="CN488" s="135" t="n"/>
      <c r="CO488" s="135" t="n"/>
      <c r="CP488" s="135" t="n"/>
      <c r="CQ488" s="135" t="n"/>
      <c r="CR488" s="135" t="n"/>
      <c r="CU488" s="36" t="n"/>
      <c r="CV488" s="36" t="n"/>
      <c r="CW488" s="36" t="n"/>
      <c r="CX488" s="36" t="n"/>
      <c r="CY488" s="36" t="n"/>
      <c r="CZ488" s="36" t="n"/>
      <c r="DA488" s="36" t="n"/>
      <c r="DB488" s="36" t="n"/>
      <c r="DC488" s="36" t="n"/>
      <c r="DD488" s="36" t="n"/>
      <c r="DE488" s="36" t="n"/>
      <c r="DF488" s="36" t="n"/>
      <c r="DG488" s="36" t="n"/>
      <c r="DH488" s="36" t="n"/>
      <c r="DI488" s="36" t="n"/>
      <c r="DJ488" s="36" t="n"/>
      <c r="DK488" s="36" t="n"/>
      <c r="DL488" s="36" t="n"/>
      <c r="DM488" s="36" t="n"/>
      <c r="DN488" s="36" t="n"/>
      <c r="DO488" s="36" t="n"/>
      <c r="DP488" s="36" t="n"/>
      <c r="DQ488" s="36" t="n"/>
      <c r="DR488" s="36" t="n"/>
      <c r="DS488" s="36" t="n"/>
      <c r="DT488" s="36" t="n"/>
      <c r="DU488" s="36" t="n"/>
      <c r="DV488" s="36" t="n"/>
      <c r="DW488" s="36" t="n"/>
      <c r="DX488" s="36" t="n"/>
      <c r="DY488" s="36" t="n"/>
      <c r="DZ488" s="36" t="n"/>
      <c r="EA488" s="36" t="n"/>
      <c r="EB488" s="36" t="n"/>
      <c r="EC488" s="36" t="n"/>
      <c r="ED488" s="36" t="n"/>
      <c r="EE488" s="36" t="n"/>
      <c r="EF488" s="36" t="n"/>
      <c r="EG488" s="36" t="n"/>
      <c r="EH488" s="36" t="n"/>
      <c r="EI488" s="36" t="n"/>
      <c r="EJ488" s="36" t="n"/>
      <c r="EK488" s="36" t="n"/>
      <c r="EL488" s="36" t="n"/>
      <c r="EM488" s="36" t="n"/>
      <c r="EN488" s="36" t="n"/>
    </row>
    <row r="489">
      <c r="A489" s="36" t="n"/>
      <c r="B489" s="36" t="n"/>
      <c r="C489" s="144" t="n"/>
      <c r="D489" s="144" t="n"/>
      <c r="E489" s="135" t="n"/>
      <c r="F489" s="135" t="n"/>
      <c r="G489" s="135" t="n"/>
      <c r="H489" s="135" t="n"/>
      <c r="I489" s="135" t="n"/>
      <c r="J489" s="135" t="n"/>
      <c r="K489" s="135" t="n"/>
      <c r="L489" s="135" t="n"/>
      <c r="M489" s="135" t="n"/>
      <c r="N489" s="135" t="n"/>
      <c r="O489" s="135" t="n"/>
      <c r="P489" s="135" t="n"/>
      <c r="Q489" s="135" t="n"/>
      <c r="R489" s="135" t="n"/>
      <c r="S489" s="135" t="n"/>
      <c r="T489" s="135" t="n"/>
      <c r="U489" s="135" t="n"/>
      <c r="V489" s="135" t="n"/>
      <c r="W489" s="135" t="n"/>
      <c r="X489" s="135" t="n"/>
      <c r="Y489" s="135" t="n"/>
      <c r="Z489" s="135" t="n"/>
      <c r="AA489" s="135" t="n"/>
      <c r="AB489" s="135" t="n"/>
      <c r="AC489" s="135" t="n"/>
      <c r="AD489" s="135" t="n"/>
      <c r="AE489" s="135" t="n"/>
      <c r="AF489" s="135" t="n"/>
      <c r="AG489" s="135" t="n"/>
      <c r="AH489" s="135" t="n"/>
      <c r="AI489" s="135" t="n"/>
      <c r="AJ489" s="135" t="n"/>
      <c r="AK489" s="135" t="n"/>
      <c r="AL489" s="135" t="n"/>
      <c r="AM489" s="135" t="n"/>
      <c r="AN489" s="135" t="n"/>
      <c r="AO489" s="135" t="n"/>
      <c r="AP489" s="135" t="n"/>
      <c r="AQ489" s="135" t="n"/>
      <c r="AR489" s="135" t="n"/>
      <c r="AS489" s="135" t="n"/>
      <c r="AT489" s="135" t="n"/>
      <c r="AU489" s="135" t="n"/>
      <c r="AV489" s="135" t="n"/>
      <c r="AW489" s="135" t="n"/>
      <c r="AX489" s="135" t="n"/>
      <c r="AY489" s="135" t="n"/>
      <c r="AZ489" s="135" t="n"/>
      <c r="BA489" s="135" t="n"/>
      <c r="BB489" s="135" t="n"/>
      <c r="BC489" s="135" t="n"/>
      <c r="BD489" s="135" t="n"/>
      <c r="BE489" s="135" t="n"/>
      <c r="BF489" s="135" t="n"/>
      <c r="BG489" s="135" t="n"/>
      <c r="BH489" s="135" t="n"/>
      <c r="BI489" s="135" t="n"/>
      <c r="BJ489" s="135" t="n"/>
      <c r="BK489" s="135" t="n"/>
      <c r="BL489" s="135" t="n"/>
      <c r="BM489" s="135" t="n"/>
      <c r="BN489" s="135" t="n"/>
      <c r="BO489" s="135" t="n"/>
      <c r="BP489" s="135" t="n"/>
      <c r="BQ489" s="135" t="n"/>
      <c r="BR489" s="135" t="n"/>
      <c r="BS489" s="135" t="n"/>
      <c r="BT489" s="135" t="n"/>
      <c r="BU489" s="135" t="n"/>
      <c r="BV489" s="135" t="n"/>
      <c r="BW489" s="135" t="n"/>
      <c r="BX489" s="135" t="n"/>
      <c r="BY489" s="135" t="n"/>
      <c r="BZ489" s="135" t="n"/>
      <c r="CA489" s="135" t="n"/>
      <c r="CB489" s="135" t="n"/>
      <c r="CC489" s="135" t="n"/>
      <c r="CD489" s="135" t="n"/>
      <c r="CE489" s="135" t="n"/>
      <c r="CF489" s="135" t="n"/>
      <c r="CG489" s="135" t="n"/>
      <c r="CH489" s="135" t="n"/>
      <c r="CI489" s="135" t="n"/>
      <c r="CJ489" s="135" t="n"/>
      <c r="CK489" s="135" t="n"/>
      <c r="CL489" s="135" t="n"/>
      <c r="CM489" s="135" t="n"/>
      <c r="CN489" s="135" t="n"/>
      <c r="CO489" s="135" t="n"/>
      <c r="CP489" s="135" t="n"/>
      <c r="CQ489" s="135" t="n"/>
      <c r="CR489" s="135" t="n"/>
      <c r="CU489" s="36" t="n"/>
      <c r="CV489" s="36" t="n"/>
      <c r="CW489" s="36" t="n"/>
      <c r="CX489" s="36" t="n"/>
      <c r="CY489" s="36" t="n"/>
      <c r="CZ489" s="36" t="n"/>
      <c r="DA489" s="36" t="n"/>
      <c r="DB489" s="36" t="n"/>
      <c r="DC489" s="36" t="n"/>
      <c r="DD489" s="36" t="n"/>
      <c r="DE489" s="36" t="n"/>
      <c r="DF489" s="36" t="n"/>
      <c r="DG489" s="36" t="n"/>
      <c r="DH489" s="36" t="n"/>
      <c r="DI489" s="36" t="n"/>
      <c r="DJ489" s="36" t="n"/>
      <c r="DK489" s="36" t="n"/>
      <c r="DL489" s="36" t="n"/>
      <c r="DM489" s="36" t="n"/>
      <c r="DN489" s="36" t="n"/>
      <c r="DO489" s="36" t="n"/>
      <c r="DP489" s="36" t="n"/>
      <c r="DQ489" s="36" t="n"/>
      <c r="DR489" s="36" t="n"/>
      <c r="DS489" s="36" t="n"/>
      <c r="DT489" s="36" t="n"/>
      <c r="DU489" s="36" t="n"/>
      <c r="DV489" s="36" t="n"/>
      <c r="DW489" s="36" t="n"/>
      <c r="DX489" s="36" t="n"/>
      <c r="DY489" s="36" t="n"/>
      <c r="DZ489" s="36" t="n"/>
      <c r="EA489" s="36" t="n"/>
      <c r="EB489" s="36" t="n"/>
      <c r="EC489" s="36" t="n"/>
      <c r="ED489" s="36" t="n"/>
      <c r="EE489" s="36" t="n"/>
      <c r="EF489" s="36" t="n"/>
      <c r="EG489" s="36" t="n"/>
      <c r="EH489" s="36" t="n"/>
      <c r="EI489" s="36" t="n"/>
      <c r="EJ489" s="36" t="n"/>
      <c r="EK489" s="36" t="n"/>
      <c r="EL489" s="36" t="n"/>
      <c r="EM489" s="36" t="n"/>
      <c r="EN489" s="36" t="n"/>
    </row>
    <row r="490">
      <c r="A490" s="36" t="n"/>
      <c r="B490" s="36" t="n"/>
      <c r="C490" s="144" t="n"/>
      <c r="D490" s="144" t="n"/>
      <c r="E490" s="135" t="n"/>
      <c r="F490" s="135" t="n"/>
      <c r="G490" s="135" t="n"/>
      <c r="H490" s="135" t="n"/>
      <c r="I490" s="135" t="n"/>
      <c r="J490" s="135" t="n"/>
      <c r="K490" s="135" t="n"/>
      <c r="L490" s="135" t="n"/>
      <c r="M490" s="135" t="n"/>
      <c r="N490" s="135" t="n"/>
      <c r="O490" s="135" t="n"/>
      <c r="P490" s="135" t="n"/>
      <c r="Q490" s="135" t="n"/>
      <c r="R490" s="135" t="n"/>
      <c r="S490" s="135" t="n"/>
      <c r="T490" s="135" t="n"/>
      <c r="U490" s="135" t="n"/>
      <c r="V490" s="135" t="n"/>
      <c r="W490" s="135" t="n"/>
      <c r="X490" s="135" t="n"/>
      <c r="Y490" s="135" t="n"/>
      <c r="Z490" s="135" t="n"/>
      <c r="AA490" s="135" t="n"/>
      <c r="AB490" s="135" t="n"/>
      <c r="AC490" s="135" t="n"/>
      <c r="AD490" s="135" t="n"/>
      <c r="AE490" s="135" t="n"/>
      <c r="AF490" s="135" t="n"/>
      <c r="AG490" s="135" t="n"/>
      <c r="AH490" s="135" t="n"/>
      <c r="AI490" s="135" t="n"/>
      <c r="AJ490" s="135" t="n"/>
      <c r="AK490" s="135" t="n"/>
      <c r="AL490" s="135" t="n"/>
      <c r="AM490" s="135" t="n"/>
      <c r="AN490" s="135" t="n"/>
      <c r="AO490" s="135" t="n"/>
      <c r="AP490" s="135" t="n"/>
      <c r="AQ490" s="135" t="n"/>
      <c r="AR490" s="135" t="n"/>
      <c r="AS490" s="135" t="n"/>
      <c r="AT490" s="135" t="n"/>
      <c r="AU490" s="135" t="n"/>
      <c r="AV490" s="135" t="n"/>
      <c r="AW490" s="135" t="n"/>
      <c r="AX490" s="135" t="n"/>
      <c r="AY490" s="135" t="n"/>
      <c r="AZ490" s="135" t="n"/>
      <c r="BA490" s="135" t="n"/>
      <c r="BB490" s="135" t="n"/>
      <c r="BC490" s="135" t="n"/>
      <c r="BD490" s="135" t="n"/>
      <c r="BE490" s="135" t="n"/>
      <c r="BF490" s="135" t="n"/>
      <c r="BG490" s="135" t="n"/>
      <c r="BH490" s="135" t="n"/>
      <c r="BI490" s="135" t="n"/>
      <c r="BJ490" s="135" t="n"/>
      <c r="BK490" s="135" t="n"/>
      <c r="BL490" s="135" t="n"/>
      <c r="BM490" s="135" t="n"/>
      <c r="BN490" s="135" t="n"/>
      <c r="BO490" s="135" t="n"/>
      <c r="BP490" s="135" t="n"/>
      <c r="BQ490" s="135" t="n"/>
      <c r="BR490" s="135" t="n"/>
      <c r="BS490" s="135" t="n"/>
      <c r="BT490" s="135" t="n"/>
      <c r="BU490" s="135" t="n"/>
      <c r="BV490" s="135" t="n"/>
      <c r="BW490" s="135" t="n"/>
      <c r="BX490" s="135" t="n"/>
      <c r="BY490" s="135" t="n"/>
      <c r="BZ490" s="135" t="n"/>
      <c r="CA490" s="135" t="n"/>
      <c r="CB490" s="135" t="n"/>
      <c r="CC490" s="135" t="n"/>
      <c r="CD490" s="135" t="n"/>
      <c r="CE490" s="135" t="n"/>
      <c r="CF490" s="135" t="n"/>
      <c r="CG490" s="135" t="n"/>
      <c r="CH490" s="135" t="n"/>
      <c r="CI490" s="135" t="n"/>
      <c r="CJ490" s="135" t="n"/>
      <c r="CK490" s="135" t="n"/>
      <c r="CL490" s="135" t="n"/>
      <c r="CM490" s="135" t="n"/>
      <c r="CN490" s="135" t="n"/>
      <c r="CO490" s="135" t="n"/>
      <c r="CP490" s="135" t="n"/>
      <c r="CQ490" s="135" t="n"/>
      <c r="CR490" s="135" t="n"/>
      <c r="CU490" s="36" t="n"/>
      <c r="CV490" s="36" t="n"/>
      <c r="CW490" s="36" t="n"/>
      <c r="CX490" s="36" t="n"/>
      <c r="CY490" s="36" t="n"/>
      <c r="CZ490" s="36" t="n"/>
      <c r="DA490" s="36" t="n"/>
      <c r="DB490" s="36" t="n"/>
      <c r="DC490" s="36" t="n"/>
      <c r="DD490" s="36" t="n"/>
      <c r="DE490" s="36" t="n"/>
      <c r="DF490" s="36" t="n"/>
      <c r="DG490" s="36" t="n"/>
      <c r="DH490" s="36" t="n"/>
      <c r="DI490" s="36" t="n"/>
      <c r="DJ490" s="36" t="n"/>
      <c r="DK490" s="36" t="n"/>
      <c r="DL490" s="36" t="n"/>
      <c r="DM490" s="36" t="n"/>
      <c r="DN490" s="36" t="n"/>
      <c r="DO490" s="36" t="n"/>
      <c r="DP490" s="36" t="n"/>
      <c r="DQ490" s="36" t="n"/>
      <c r="DR490" s="36" t="n"/>
      <c r="DS490" s="36" t="n"/>
      <c r="DT490" s="36" t="n"/>
      <c r="DU490" s="36" t="n"/>
      <c r="DV490" s="36" t="n"/>
      <c r="DW490" s="36" t="n"/>
      <c r="DX490" s="36" t="n"/>
      <c r="DY490" s="36" t="n"/>
      <c r="DZ490" s="36" t="n"/>
      <c r="EA490" s="36" t="n"/>
      <c r="EB490" s="36" t="n"/>
      <c r="EC490" s="36" t="n"/>
      <c r="ED490" s="36" t="n"/>
      <c r="EE490" s="36" t="n"/>
      <c r="EF490" s="36" t="n"/>
      <c r="EG490" s="36" t="n"/>
      <c r="EH490" s="36" t="n"/>
      <c r="EI490" s="36" t="n"/>
      <c r="EJ490" s="36" t="n"/>
      <c r="EK490" s="36" t="n"/>
      <c r="EL490" s="36" t="n"/>
      <c r="EM490" s="36" t="n"/>
      <c r="EN490" s="36" t="n"/>
    </row>
    <row r="491">
      <c r="A491" s="36" t="n"/>
      <c r="B491" s="36" t="n"/>
      <c r="C491" s="144" t="n"/>
      <c r="D491" s="144" t="n"/>
      <c r="E491" s="135" t="n"/>
      <c r="F491" s="135" t="n"/>
      <c r="G491" s="135" t="n"/>
      <c r="H491" s="135" t="n"/>
      <c r="I491" s="135" t="n"/>
      <c r="J491" s="135" t="n"/>
      <c r="K491" s="135" t="n"/>
      <c r="L491" s="135" t="n"/>
      <c r="M491" s="135" t="n"/>
      <c r="N491" s="135" t="n"/>
      <c r="O491" s="135" t="n"/>
      <c r="P491" s="135" t="n"/>
      <c r="Q491" s="135" t="n"/>
      <c r="R491" s="135" t="n"/>
      <c r="S491" s="135" t="n"/>
      <c r="T491" s="135" t="n"/>
      <c r="U491" s="135" t="n"/>
      <c r="V491" s="135" t="n"/>
      <c r="W491" s="135" t="n"/>
      <c r="X491" s="135" t="n"/>
      <c r="Y491" s="135" t="n"/>
      <c r="Z491" s="135" t="n"/>
      <c r="AA491" s="135" t="n"/>
      <c r="AB491" s="135" t="n"/>
      <c r="AC491" s="135" t="n"/>
      <c r="AD491" s="135" t="n"/>
      <c r="AE491" s="135" t="n"/>
      <c r="AF491" s="135" t="n"/>
      <c r="AG491" s="135" t="n"/>
      <c r="AH491" s="135" t="n"/>
      <c r="AI491" s="135" t="n"/>
      <c r="AJ491" s="135" t="n"/>
      <c r="AK491" s="135" t="n"/>
      <c r="AL491" s="135" t="n"/>
      <c r="AM491" s="135" t="n"/>
      <c r="AN491" s="135" t="n"/>
      <c r="AO491" s="135" t="n"/>
      <c r="AP491" s="135" t="n"/>
      <c r="AQ491" s="135" t="n"/>
      <c r="AR491" s="135" t="n"/>
      <c r="AS491" s="135" t="n"/>
      <c r="AT491" s="135" t="n"/>
      <c r="AU491" s="135" t="n"/>
      <c r="AV491" s="135" t="n"/>
      <c r="AW491" s="135" t="n"/>
      <c r="AX491" s="135" t="n"/>
      <c r="AY491" s="135" t="n"/>
      <c r="AZ491" s="135" t="n"/>
      <c r="BA491" s="135" t="n"/>
      <c r="BB491" s="135" t="n"/>
      <c r="BC491" s="135" t="n"/>
      <c r="BD491" s="135" t="n"/>
      <c r="BE491" s="135" t="n"/>
      <c r="BF491" s="135" t="n"/>
      <c r="BG491" s="135" t="n"/>
      <c r="BH491" s="135" t="n"/>
      <c r="BI491" s="135" t="n"/>
      <c r="BJ491" s="135" t="n"/>
      <c r="BK491" s="135" t="n"/>
      <c r="BL491" s="135" t="n"/>
      <c r="BM491" s="135" t="n"/>
      <c r="BN491" s="135" t="n"/>
      <c r="BO491" s="135" t="n"/>
      <c r="BP491" s="135" t="n"/>
      <c r="BQ491" s="135" t="n"/>
      <c r="BR491" s="135" t="n"/>
      <c r="BS491" s="135" t="n"/>
      <c r="BT491" s="135" t="n"/>
      <c r="BU491" s="135" t="n"/>
      <c r="BV491" s="135" t="n"/>
      <c r="BW491" s="135" t="n"/>
      <c r="BX491" s="135" t="n"/>
      <c r="BY491" s="135" t="n"/>
      <c r="BZ491" s="135" t="n"/>
      <c r="CA491" s="135" t="n"/>
      <c r="CB491" s="135" t="n"/>
      <c r="CC491" s="135" t="n"/>
      <c r="CD491" s="135" t="n"/>
      <c r="CE491" s="135" t="n"/>
      <c r="CF491" s="135" t="n"/>
      <c r="CG491" s="135" t="n"/>
      <c r="CH491" s="135" t="n"/>
      <c r="CI491" s="135" t="n"/>
      <c r="CJ491" s="135" t="n"/>
      <c r="CK491" s="135" t="n"/>
      <c r="CL491" s="135" t="n"/>
      <c r="CM491" s="135" t="n"/>
      <c r="CN491" s="135" t="n"/>
      <c r="CO491" s="135" t="n"/>
      <c r="CP491" s="135" t="n"/>
      <c r="CQ491" s="135" t="n"/>
      <c r="CR491" s="135" t="n"/>
      <c r="CU491" s="36" t="n"/>
      <c r="CV491" s="36" t="n"/>
      <c r="CW491" s="36" t="n"/>
      <c r="CX491" s="36" t="n"/>
      <c r="CY491" s="36" t="n"/>
      <c r="CZ491" s="36" t="n"/>
      <c r="DA491" s="36" t="n"/>
      <c r="DB491" s="36" t="n"/>
      <c r="DC491" s="36" t="n"/>
      <c r="DD491" s="36" t="n"/>
      <c r="DE491" s="36" t="n"/>
      <c r="DF491" s="36" t="n"/>
      <c r="DG491" s="36" t="n"/>
      <c r="DH491" s="36" t="n"/>
      <c r="DI491" s="36" t="n"/>
      <c r="DJ491" s="36" t="n"/>
      <c r="DK491" s="36" t="n"/>
      <c r="DL491" s="36" t="n"/>
      <c r="DM491" s="36" t="n"/>
      <c r="DN491" s="36" t="n"/>
      <c r="DO491" s="36" t="n"/>
      <c r="DP491" s="36" t="n"/>
      <c r="DQ491" s="36" t="n"/>
      <c r="DR491" s="36" t="n"/>
      <c r="DS491" s="36" t="n"/>
      <c r="DT491" s="36" t="n"/>
      <c r="DU491" s="36" t="n"/>
      <c r="DV491" s="36" t="n"/>
      <c r="DW491" s="36" t="n"/>
      <c r="DX491" s="36" t="n"/>
      <c r="DY491" s="36" t="n"/>
      <c r="DZ491" s="36" t="n"/>
      <c r="EA491" s="36" t="n"/>
      <c r="EB491" s="36" t="n"/>
      <c r="EC491" s="36" t="n"/>
      <c r="ED491" s="36" t="n"/>
      <c r="EE491" s="36" t="n"/>
      <c r="EF491" s="36" t="n"/>
      <c r="EG491" s="36" t="n"/>
      <c r="EH491" s="36" t="n"/>
      <c r="EI491" s="36" t="n"/>
      <c r="EJ491" s="36" t="n"/>
      <c r="EK491" s="36" t="n"/>
      <c r="EL491" s="36" t="n"/>
      <c r="EM491" s="36" t="n"/>
      <c r="EN491" s="36" t="n"/>
    </row>
    <row r="492">
      <c r="A492" s="36" t="n"/>
      <c r="B492" s="36" t="n"/>
      <c r="C492" s="144" t="n"/>
      <c r="D492" s="144" t="n"/>
      <c r="E492" s="135" t="n"/>
      <c r="F492" s="135" t="n"/>
      <c r="G492" s="135" t="n"/>
      <c r="H492" s="135" t="n"/>
      <c r="I492" s="135" t="n"/>
      <c r="J492" s="135" t="n"/>
      <c r="K492" s="135" t="n"/>
      <c r="L492" s="135" t="n"/>
      <c r="M492" s="135" t="n"/>
      <c r="N492" s="135" t="n"/>
      <c r="O492" s="135" t="n"/>
      <c r="P492" s="135" t="n"/>
      <c r="Q492" s="135" t="n"/>
      <c r="R492" s="135" t="n"/>
      <c r="S492" s="135" t="n"/>
      <c r="T492" s="135" t="n"/>
      <c r="U492" s="135" t="n"/>
      <c r="V492" s="135" t="n"/>
      <c r="W492" s="135" t="n"/>
      <c r="X492" s="135" t="n"/>
      <c r="Y492" s="135" t="n"/>
      <c r="Z492" s="135" t="n"/>
      <c r="AA492" s="135" t="n"/>
      <c r="AB492" s="135" t="n"/>
      <c r="AC492" s="135" t="n"/>
      <c r="AD492" s="135" t="n"/>
      <c r="AE492" s="135" t="n"/>
      <c r="AF492" s="135" t="n"/>
      <c r="AG492" s="135" t="n"/>
      <c r="AH492" s="135" t="n"/>
      <c r="AI492" s="135" t="n"/>
      <c r="AJ492" s="135" t="n"/>
      <c r="AK492" s="135" t="n"/>
      <c r="AL492" s="135" t="n"/>
      <c r="AM492" s="135" t="n"/>
      <c r="AN492" s="135" t="n"/>
      <c r="AO492" s="135" t="n"/>
      <c r="AP492" s="135" t="n"/>
      <c r="AQ492" s="135" t="n"/>
      <c r="AR492" s="135" t="n"/>
      <c r="AS492" s="135" t="n"/>
      <c r="AT492" s="135" t="n"/>
      <c r="AU492" s="135" t="n"/>
      <c r="AV492" s="135" t="n"/>
      <c r="AW492" s="135" t="n"/>
      <c r="AX492" s="135" t="n"/>
      <c r="AY492" s="135" t="n"/>
      <c r="AZ492" s="135" t="n"/>
      <c r="BA492" s="135" t="n"/>
      <c r="BB492" s="135" t="n"/>
      <c r="BC492" s="135" t="n"/>
      <c r="BD492" s="135" t="n"/>
      <c r="BE492" s="135" t="n"/>
      <c r="BF492" s="135" t="n"/>
      <c r="BG492" s="135" t="n"/>
      <c r="BH492" s="135" t="n"/>
      <c r="BI492" s="135" t="n"/>
      <c r="BJ492" s="135" t="n"/>
      <c r="BK492" s="135" t="n"/>
      <c r="BL492" s="135" t="n"/>
      <c r="BM492" s="135" t="n"/>
      <c r="BN492" s="135" t="n"/>
      <c r="BO492" s="135" t="n"/>
      <c r="BP492" s="135" t="n"/>
      <c r="BQ492" s="135" t="n"/>
      <c r="BR492" s="135" t="n"/>
      <c r="BS492" s="135" t="n"/>
      <c r="BT492" s="135" t="n"/>
      <c r="BU492" s="135" t="n"/>
      <c r="BV492" s="135" t="n"/>
      <c r="BW492" s="135" t="n"/>
      <c r="BX492" s="135" t="n"/>
      <c r="BY492" s="135" t="n"/>
      <c r="BZ492" s="135" t="n"/>
      <c r="CA492" s="135" t="n"/>
      <c r="CB492" s="135" t="n"/>
      <c r="CC492" s="135" t="n"/>
      <c r="CD492" s="135" t="n"/>
      <c r="CE492" s="135" t="n"/>
      <c r="CF492" s="135" t="n"/>
      <c r="CG492" s="135" t="n"/>
      <c r="CH492" s="135" t="n"/>
      <c r="CI492" s="135" t="n"/>
      <c r="CJ492" s="135" t="n"/>
      <c r="CK492" s="135" t="n"/>
      <c r="CL492" s="135" t="n"/>
      <c r="CM492" s="135" t="n"/>
      <c r="CN492" s="135" t="n"/>
      <c r="CO492" s="135" t="n"/>
      <c r="CP492" s="135" t="n"/>
      <c r="CQ492" s="135" t="n"/>
      <c r="CR492" s="135" t="n"/>
      <c r="CU492" s="36" t="n"/>
      <c r="CV492" s="36" t="n"/>
      <c r="CW492" s="36" t="n"/>
      <c r="CX492" s="36" t="n"/>
      <c r="CY492" s="36" t="n"/>
      <c r="CZ492" s="36" t="n"/>
      <c r="DA492" s="36" t="n"/>
      <c r="DB492" s="36" t="n"/>
      <c r="DC492" s="36" t="n"/>
      <c r="DD492" s="36" t="n"/>
      <c r="DE492" s="36" t="n"/>
      <c r="DF492" s="36" t="n"/>
      <c r="DG492" s="36" t="n"/>
      <c r="DH492" s="36" t="n"/>
      <c r="DI492" s="36" t="n"/>
      <c r="DJ492" s="36" t="n"/>
      <c r="DK492" s="36" t="n"/>
      <c r="DL492" s="36" t="n"/>
      <c r="DM492" s="36" t="n"/>
      <c r="DN492" s="36" t="n"/>
      <c r="DO492" s="36" t="n"/>
      <c r="DP492" s="36" t="n"/>
      <c r="DQ492" s="36" t="n"/>
      <c r="DR492" s="36" t="n"/>
      <c r="DS492" s="36" t="n"/>
      <c r="DT492" s="36" t="n"/>
      <c r="DU492" s="36" t="n"/>
      <c r="DV492" s="36" t="n"/>
      <c r="DW492" s="36" t="n"/>
      <c r="DX492" s="36" t="n"/>
      <c r="DY492" s="36" t="n"/>
      <c r="DZ492" s="36" t="n"/>
      <c r="EA492" s="36" t="n"/>
      <c r="EB492" s="36" t="n"/>
      <c r="EC492" s="36" t="n"/>
      <c r="ED492" s="36" t="n"/>
      <c r="EE492" s="36" t="n"/>
      <c r="EF492" s="36" t="n"/>
      <c r="EG492" s="36" t="n"/>
      <c r="EH492" s="36" t="n"/>
      <c r="EI492" s="36" t="n"/>
      <c r="EJ492" s="36" t="n"/>
      <c r="EK492" s="36" t="n"/>
      <c r="EL492" s="36" t="n"/>
      <c r="EM492" s="36" t="n"/>
      <c r="EN492" s="36" t="n"/>
    </row>
    <row r="493">
      <c r="A493" s="36" t="n"/>
      <c r="B493" s="36" t="n"/>
      <c r="C493" s="144" t="n"/>
      <c r="D493" s="144" t="n"/>
      <c r="E493" s="135" t="n"/>
      <c r="F493" s="135" t="n"/>
      <c r="G493" s="135" t="n"/>
      <c r="H493" s="135" t="n"/>
      <c r="I493" s="135" t="n"/>
      <c r="J493" s="135" t="n"/>
      <c r="K493" s="135" t="n"/>
      <c r="L493" s="135" t="n"/>
      <c r="M493" s="135" t="n"/>
      <c r="N493" s="135" t="n"/>
      <c r="O493" s="135" t="n"/>
      <c r="P493" s="135" t="n"/>
      <c r="Q493" s="135" t="n"/>
      <c r="R493" s="135" t="n"/>
      <c r="S493" s="135" t="n"/>
      <c r="T493" s="135" t="n"/>
      <c r="U493" s="135" t="n"/>
      <c r="V493" s="135" t="n"/>
      <c r="W493" s="135" t="n"/>
      <c r="X493" s="135" t="n"/>
      <c r="Y493" s="135" t="n"/>
      <c r="Z493" s="135" t="n"/>
      <c r="AA493" s="135" t="n"/>
      <c r="AB493" s="135" t="n"/>
      <c r="AC493" s="135" t="n"/>
      <c r="AD493" s="135" t="n"/>
      <c r="AE493" s="135" t="n"/>
      <c r="AF493" s="135" t="n"/>
      <c r="AG493" s="135" t="n"/>
      <c r="AH493" s="135" t="n"/>
      <c r="AI493" s="135" t="n"/>
      <c r="AJ493" s="135" t="n"/>
      <c r="AK493" s="135" t="n"/>
      <c r="AL493" s="135" t="n"/>
      <c r="AM493" s="135" t="n"/>
      <c r="AN493" s="135" t="n"/>
      <c r="AO493" s="135" t="n"/>
      <c r="AP493" s="135" t="n"/>
      <c r="AQ493" s="135" t="n"/>
      <c r="AR493" s="135" t="n"/>
      <c r="AS493" s="135" t="n"/>
      <c r="AT493" s="135" t="n"/>
      <c r="AU493" s="135" t="n"/>
      <c r="AV493" s="135" t="n"/>
      <c r="AW493" s="135" t="n"/>
      <c r="AX493" s="135" t="n"/>
      <c r="AY493" s="135" t="n"/>
      <c r="AZ493" s="135" t="n"/>
      <c r="BA493" s="135" t="n"/>
      <c r="BB493" s="135" t="n"/>
      <c r="BC493" s="135" t="n"/>
      <c r="BD493" s="135" t="n"/>
      <c r="BE493" s="135" t="n"/>
      <c r="BF493" s="135" t="n"/>
      <c r="BG493" s="135" t="n"/>
      <c r="BH493" s="135" t="n"/>
      <c r="BI493" s="135" t="n"/>
      <c r="BJ493" s="135" t="n"/>
      <c r="BK493" s="135" t="n"/>
      <c r="BL493" s="135" t="n"/>
      <c r="BM493" s="135" t="n"/>
      <c r="BN493" s="135" t="n"/>
      <c r="BO493" s="135" t="n"/>
      <c r="BP493" s="135" t="n"/>
      <c r="BQ493" s="135" t="n"/>
      <c r="BR493" s="135" t="n"/>
      <c r="BS493" s="135" t="n"/>
      <c r="BT493" s="135" t="n"/>
      <c r="BU493" s="135" t="n"/>
      <c r="BV493" s="135" t="n"/>
      <c r="BW493" s="135" t="n"/>
      <c r="BX493" s="135" t="n"/>
      <c r="BY493" s="135" t="n"/>
      <c r="BZ493" s="135" t="n"/>
      <c r="CA493" s="135" t="n"/>
      <c r="CB493" s="135" t="n"/>
      <c r="CC493" s="135" t="n"/>
      <c r="CD493" s="135" t="n"/>
      <c r="CE493" s="135" t="n"/>
      <c r="CF493" s="135" t="n"/>
      <c r="CG493" s="135" t="n"/>
      <c r="CH493" s="135" t="n"/>
      <c r="CI493" s="135" t="n"/>
      <c r="CJ493" s="135" t="n"/>
      <c r="CK493" s="135" t="n"/>
      <c r="CL493" s="135" t="n"/>
      <c r="CM493" s="135" t="n"/>
      <c r="CN493" s="135" t="n"/>
      <c r="CO493" s="135" t="n"/>
      <c r="CP493" s="135" t="n"/>
      <c r="CQ493" s="135" t="n"/>
      <c r="CR493" s="135" t="n"/>
      <c r="CU493" s="36" t="n"/>
      <c r="CV493" s="36" t="n"/>
      <c r="CW493" s="36" t="n"/>
      <c r="CX493" s="36" t="n"/>
      <c r="CY493" s="36" t="n"/>
      <c r="CZ493" s="36" t="n"/>
      <c r="DA493" s="36" t="n"/>
      <c r="DB493" s="36" t="n"/>
      <c r="DC493" s="36" t="n"/>
      <c r="DD493" s="36" t="n"/>
      <c r="DE493" s="36" t="n"/>
      <c r="DF493" s="36" t="n"/>
      <c r="DG493" s="36" t="n"/>
      <c r="DH493" s="36" t="n"/>
      <c r="DI493" s="36" t="n"/>
      <c r="DJ493" s="36" t="n"/>
      <c r="DK493" s="36" t="n"/>
      <c r="DL493" s="36" t="n"/>
      <c r="DM493" s="36" t="n"/>
      <c r="DN493" s="36" t="n"/>
      <c r="DO493" s="36" t="n"/>
      <c r="DP493" s="36" t="n"/>
      <c r="DQ493" s="36" t="n"/>
      <c r="DR493" s="36" t="n"/>
      <c r="DS493" s="36" t="n"/>
      <c r="DT493" s="36" t="n"/>
      <c r="DU493" s="36" t="n"/>
      <c r="DV493" s="36" t="n"/>
      <c r="DW493" s="36" t="n"/>
      <c r="DX493" s="36" t="n"/>
      <c r="DY493" s="36" t="n"/>
      <c r="DZ493" s="36" t="n"/>
      <c r="EA493" s="36" t="n"/>
      <c r="EB493" s="36" t="n"/>
      <c r="EC493" s="36" t="n"/>
      <c r="ED493" s="36" t="n"/>
      <c r="EE493" s="36" t="n"/>
      <c r="EF493" s="36" t="n"/>
      <c r="EG493" s="36" t="n"/>
      <c r="EH493" s="36" t="n"/>
      <c r="EI493" s="36" t="n"/>
      <c r="EJ493" s="36" t="n"/>
      <c r="EK493" s="36" t="n"/>
      <c r="EL493" s="36" t="n"/>
      <c r="EM493" s="36" t="n"/>
      <c r="EN493" s="36" t="n"/>
    </row>
    <row r="494">
      <c r="A494" s="36" t="n"/>
      <c r="B494" s="36" t="n"/>
      <c r="C494" s="144" t="n"/>
      <c r="D494" s="144" t="n"/>
      <c r="E494" s="135" t="n"/>
      <c r="F494" s="135" t="n"/>
      <c r="G494" s="135" t="n"/>
      <c r="H494" s="135" t="n"/>
      <c r="I494" s="135" t="n"/>
      <c r="J494" s="135" t="n"/>
      <c r="K494" s="135" t="n"/>
      <c r="L494" s="135" t="n"/>
      <c r="M494" s="135" t="n"/>
      <c r="N494" s="135" t="n"/>
      <c r="O494" s="135" t="n"/>
      <c r="P494" s="135" t="n"/>
      <c r="Q494" s="135" t="n"/>
      <c r="R494" s="135" t="n"/>
      <c r="S494" s="135" t="n"/>
      <c r="T494" s="135" t="n"/>
      <c r="U494" s="135" t="n"/>
      <c r="V494" s="135" t="n"/>
      <c r="W494" s="135" t="n"/>
      <c r="X494" s="135" t="n"/>
      <c r="Y494" s="135" t="n"/>
      <c r="Z494" s="135" t="n"/>
      <c r="AA494" s="135" t="n"/>
      <c r="AB494" s="135" t="n"/>
      <c r="AC494" s="135" t="n"/>
      <c r="AD494" s="135" t="n"/>
      <c r="AE494" s="135" t="n"/>
      <c r="AF494" s="135" t="n"/>
      <c r="AG494" s="135" t="n"/>
      <c r="AH494" s="135" t="n"/>
      <c r="AI494" s="135" t="n"/>
      <c r="AJ494" s="135" t="n"/>
      <c r="AK494" s="135" t="n"/>
      <c r="AL494" s="135" t="n"/>
      <c r="AM494" s="135" t="n"/>
      <c r="AN494" s="135" t="n"/>
      <c r="AO494" s="135" t="n"/>
      <c r="AP494" s="135" t="n"/>
      <c r="AQ494" s="135" t="n"/>
      <c r="AR494" s="135" t="n"/>
      <c r="AS494" s="135" t="n"/>
      <c r="AT494" s="135" t="n"/>
      <c r="AU494" s="135" t="n"/>
      <c r="AV494" s="135" t="n"/>
      <c r="AW494" s="135" t="n"/>
      <c r="AX494" s="135" t="n"/>
      <c r="AY494" s="135" t="n"/>
      <c r="AZ494" s="135" t="n"/>
      <c r="BA494" s="135" t="n"/>
      <c r="BB494" s="135" t="n"/>
      <c r="BC494" s="135" t="n"/>
      <c r="BD494" s="135" t="n"/>
      <c r="BE494" s="135" t="n"/>
      <c r="BF494" s="135" t="n"/>
      <c r="BG494" s="135" t="n"/>
      <c r="BH494" s="135" t="n"/>
      <c r="BI494" s="135" t="n"/>
      <c r="BJ494" s="135" t="n"/>
      <c r="BK494" s="135" t="n"/>
      <c r="BL494" s="135" t="n"/>
      <c r="BM494" s="135" t="n"/>
      <c r="BN494" s="135" t="n"/>
      <c r="BO494" s="135" t="n"/>
      <c r="BP494" s="135" t="n"/>
      <c r="BQ494" s="135" t="n"/>
      <c r="BR494" s="135" t="n"/>
      <c r="BS494" s="135" t="n"/>
      <c r="BT494" s="135" t="n"/>
      <c r="BU494" s="135" t="n"/>
      <c r="BV494" s="135" t="n"/>
      <c r="BW494" s="135" t="n"/>
      <c r="BX494" s="135" t="n"/>
      <c r="BY494" s="135" t="n"/>
      <c r="BZ494" s="135" t="n"/>
      <c r="CA494" s="135" t="n"/>
      <c r="CB494" s="135" t="n"/>
      <c r="CC494" s="135" t="n"/>
      <c r="CD494" s="135" t="n"/>
      <c r="CE494" s="135" t="n"/>
      <c r="CF494" s="135" t="n"/>
      <c r="CG494" s="135" t="n"/>
      <c r="CH494" s="135" t="n"/>
      <c r="CI494" s="135" t="n"/>
      <c r="CJ494" s="135" t="n"/>
      <c r="CK494" s="135" t="n"/>
      <c r="CL494" s="135" t="n"/>
      <c r="CM494" s="135" t="n"/>
      <c r="CN494" s="135" t="n"/>
      <c r="CO494" s="135" t="n"/>
      <c r="CP494" s="135" t="n"/>
      <c r="CQ494" s="135" t="n"/>
      <c r="CR494" s="135" t="n"/>
      <c r="CU494" s="36" t="n"/>
      <c r="CV494" s="36" t="n"/>
      <c r="CW494" s="36" t="n"/>
      <c r="CX494" s="36" t="n"/>
      <c r="CY494" s="36" t="n"/>
      <c r="CZ494" s="36" t="n"/>
      <c r="DA494" s="36" t="n"/>
      <c r="DB494" s="36" t="n"/>
      <c r="DC494" s="36" t="n"/>
      <c r="DD494" s="36" t="n"/>
      <c r="DE494" s="36" t="n"/>
      <c r="DF494" s="36" t="n"/>
      <c r="DG494" s="36" t="n"/>
      <c r="DH494" s="36" t="n"/>
      <c r="DI494" s="36" t="n"/>
      <c r="DJ494" s="36" t="n"/>
      <c r="DK494" s="36" t="n"/>
      <c r="DL494" s="36" t="n"/>
      <c r="DM494" s="36" t="n"/>
      <c r="DN494" s="36" t="n"/>
      <c r="DO494" s="36" t="n"/>
      <c r="DP494" s="36" t="n"/>
      <c r="DQ494" s="36" t="n"/>
      <c r="DR494" s="36" t="n"/>
      <c r="DS494" s="36" t="n"/>
      <c r="DT494" s="36" t="n"/>
      <c r="DU494" s="36" t="n"/>
      <c r="DV494" s="36" t="n"/>
      <c r="DW494" s="36" t="n"/>
      <c r="DX494" s="36" t="n"/>
      <c r="DY494" s="36" t="n"/>
      <c r="DZ494" s="36" t="n"/>
      <c r="EA494" s="36" t="n"/>
      <c r="EB494" s="36" t="n"/>
      <c r="EC494" s="36" t="n"/>
      <c r="ED494" s="36" t="n"/>
      <c r="EE494" s="36" t="n"/>
      <c r="EF494" s="36" t="n"/>
      <c r="EG494" s="36" t="n"/>
      <c r="EH494" s="36" t="n"/>
      <c r="EI494" s="36" t="n"/>
      <c r="EJ494" s="36" t="n"/>
      <c r="EK494" s="36" t="n"/>
      <c r="EL494" s="36" t="n"/>
      <c r="EM494" s="36" t="n"/>
      <c r="EN494" s="36" t="n"/>
    </row>
    <row r="495">
      <c r="A495" s="36" t="n"/>
      <c r="B495" s="36" t="n"/>
      <c r="C495" s="144" t="n"/>
      <c r="D495" s="144" t="n"/>
      <c r="E495" s="135" t="n"/>
      <c r="F495" s="135" t="n"/>
      <c r="G495" s="135" t="n"/>
      <c r="H495" s="135" t="n"/>
      <c r="I495" s="135" t="n"/>
      <c r="J495" s="135" t="n"/>
      <c r="K495" s="135" t="n"/>
      <c r="L495" s="135" t="n"/>
      <c r="M495" s="135" t="n"/>
      <c r="N495" s="135" t="n"/>
      <c r="O495" s="135" t="n"/>
      <c r="P495" s="135" t="n"/>
      <c r="Q495" s="135" t="n"/>
      <c r="R495" s="135" t="n"/>
      <c r="S495" s="135" t="n"/>
      <c r="T495" s="135" t="n"/>
      <c r="U495" s="135" t="n"/>
      <c r="V495" s="135" t="n"/>
      <c r="W495" s="135" t="n"/>
      <c r="X495" s="135" t="n"/>
      <c r="Y495" s="135" t="n"/>
      <c r="Z495" s="135" t="n"/>
      <c r="AA495" s="135" t="n"/>
      <c r="AB495" s="135" t="n"/>
      <c r="AC495" s="135" t="n"/>
      <c r="AD495" s="135" t="n"/>
      <c r="AE495" s="135" t="n"/>
      <c r="AF495" s="135" t="n"/>
      <c r="AG495" s="135" t="n"/>
      <c r="AH495" s="135" t="n"/>
      <c r="AI495" s="135" t="n"/>
      <c r="AJ495" s="135" t="n"/>
      <c r="AK495" s="135" t="n"/>
      <c r="AL495" s="135" t="n"/>
      <c r="AM495" s="135" t="n"/>
      <c r="AN495" s="135" t="n"/>
      <c r="AO495" s="135" t="n"/>
      <c r="AP495" s="135" t="n"/>
      <c r="AQ495" s="135" t="n"/>
      <c r="AR495" s="135" t="n"/>
      <c r="AS495" s="135" t="n"/>
      <c r="AT495" s="135" t="n"/>
      <c r="AU495" s="135" t="n"/>
      <c r="AV495" s="135" t="n"/>
      <c r="AW495" s="135" t="n"/>
      <c r="AX495" s="135" t="n"/>
      <c r="AY495" s="135" t="n"/>
      <c r="AZ495" s="135" t="n"/>
      <c r="BA495" s="135" t="n"/>
      <c r="BB495" s="135" t="n"/>
      <c r="BC495" s="135" t="n"/>
      <c r="BD495" s="135" t="n"/>
      <c r="BE495" s="135" t="n"/>
      <c r="BF495" s="135" t="n"/>
      <c r="BG495" s="135" t="n"/>
      <c r="BH495" s="135" t="n"/>
      <c r="BI495" s="135" t="n"/>
      <c r="BJ495" s="135" t="n"/>
      <c r="BK495" s="135" t="n"/>
      <c r="BL495" s="135" t="n"/>
      <c r="BM495" s="135" t="n"/>
      <c r="BN495" s="135" t="n"/>
      <c r="BO495" s="135" t="n"/>
      <c r="BP495" s="135" t="n"/>
      <c r="BQ495" s="135" t="n"/>
      <c r="BR495" s="135" t="n"/>
      <c r="BS495" s="135" t="n"/>
      <c r="BT495" s="135" t="n"/>
      <c r="BU495" s="135" t="n"/>
      <c r="BV495" s="135" t="n"/>
      <c r="BW495" s="135" t="n"/>
      <c r="BX495" s="135" t="n"/>
      <c r="BY495" s="135" t="n"/>
      <c r="BZ495" s="135" t="n"/>
      <c r="CA495" s="135" t="n"/>
      <c r="CB495" s="135" t="n"/>
      <c r="CC495" s="135" t="n"/>
      <c r="CD495" s="135" t="n"/>
      <c r="CE495" s="135" t="n"/>
      <c r="CF495" s="135" t="n"/>
      <c r="CG495" s="135" t="n"/>
      <c r="CH495" s="135" t="n"/>
      <c r="CI495" s="135" t="n"/>
      <c r="CJ495" s="135" t="n"/>
      <c r="CK495" s="135" t="n"/>
      <c r="CL495" s="135" t="n"/>
      <c r="CM495" s="135" t="n"/>
      <c r="CN495" s="135" t="n"/>
      <c r="CO495" s="135" t="n"/>
      <c r="CP495" s="135" t="n"/>
      <c r="CQ495" s="135" t="n"/>
      <c r="CR495" s="135" t="n"/>
      <c r="CU495" s="36" t="n"/>
      <c r="CV495" s="36" t="n"/>
      <c r="CW495" s="36" t="n"/>
      <c r="CX495" s="36" t="n"/>
      <c r="CY495" s="36" t="n"/>
      <c r="CZ495" s="36" t="n"/>
      <c r="DA495" s="36" t="n"/>
      <c r="DB495" s="36" t="n"/>
      <c r="DC495" s="36" t="n"/>
      <c r="DD495" s="36" t="n"/>
      <c r="DE495" s="36" t="n"/>
      <c r="DF495" s="36" t="n"/>
      <c r="DG495" s="36" t="n"/>
      <c r="DH495" s="36" t="n"/>
      <c r="DI495" s="36" t="n"/>
      <c r="DJ495" s="36" t="n"/>
      <c r="DK495" s="36" t="n"/>
      <c r="DL495" s="36" t="n"/>
      <c r="DM495" s="36" t="n"/>
      <c r="DN495" s="36" t="n"/>
      <c r="DO495" s="36" t="n"/>
      <c r="DP495" s="36" t="n"/>
      <c r="DQ495" s="36" t="n"/>
      <c r="DR495" s="36" t="n"/>
      <c r="DS495" s="36" t="n"/>
      <c r="DT495" s="36" t="n"/>
      <c r="DU495" s="36" t="n"/>
      <c r="DV495" s="36" t="n"/>
      <c r="DW495" s="36" t="n"/>
      <c r="DX495" s="36" t="n"/>
      <c r="DY495" s="36" t="n"/>
      <c r="DZ495" s="36" t="n"/>
      <c r="EA495" s="36" t="n"/>
      <c r="EB495" s="36" t="n"/>
      <c r="EC495" s="36" t="n"/>
      <c r="ED495" s="36" t="n"/>
      <c r="EE495" s="36" t="n"/>
      <c r="EF495" s="36" t="n"/>
      <c r="EG495" s="36" t="n"/>
      <c r="EH495" s="36" t="n"/>
      <c r="EI495" s="36" t="n"/>
      <c r="EJ495" s="36" t="n"/>
      <c r="EK495" s="36" t="n"/>
      <c r="EL495" s="36" t="n"/>
      <c r="EM495" s="36" t="n"/>
      <c r="EN495" s="36" t="n"/>
    </row>
    <row r="496">
      <c r="A496" s="36" t="n"/>
      <c r="B496" s="36" t="n"/>
      <c r="C496" s="144" t="n"/>
      <c r="D496" s="144" t="n"/>
      <c r="E496" s="135" t="n"/>
      <c r="F496" s="135" t="n"/>
      <c r="G496" s="135" t="n"/>
      <c r="H496" s="135" t="n"/>
      <c r="I496" s="135" t="n"/>
      <c r="J496" s="135" t="n"/>
      <c r="K496" s="135" t="n"/>
      <c r="L496" s="135" t="n"/>
      <c r="M496" s="135" t="n"/>
      <c r="N496" s="135" t="n"/>
      <c r="O496" s="135" t="n"/>
      <c r="P496" s="135" t="n"/>
      <c r="Q496" s="135" t="n"/>
      <c r="R496" s="135" t="n"/>
      <c r="S496" s="135" t="n"/>
      <c r="T496" s="135" t="n"/>
      <c r="U496" s="135" t="n"/>
      <c r="V496" s="135" t="n"/>
      <c r="W496" s="135" t="n"/>
      <c r="X496" s="135" t="n"/>
      <c r="Y496" s="135" t="n"/>
      <c r="Z496" s="135" t="n"/>
      <c r="AA496" s="135" t="n"/>
      <c r="AB496" s="135" t="n"/>
      <c r="AC496" s="135" t="n"/>
      <c r="AD496" s="135" t="n"/>
      <c r="AE496" s="135" t="n"/>
      <c r="AF496" s="135" t="n"/>
      <c r="AG496" s="135" t="n"/>
      <c r="AH496" s="135" t="n"/>
      <c r="AI496" s="135" t="n"/>
      <c r="AJ496" s="135" t="n"/>
      <c r="AK496" s="135" t="n"/>
      <c r="AL496" s="135" t="n"/>
      <c r="AM496" s="135" t="n"/>
      <c r="AN496" s="135" t="n"/>
      <c r="AO496" s="135" t="n"/>
      <c r="AP496" s="135" t="n"/>
      <c r="AQ496" s="135" t="n"/>
      <c r="AR496" s="135" t="n"/>
      <c r="AS496" s="135" t="n"/>
      <c r="AT496" s="135" t="n"/>
      <c r="AU496" s="135" t="n"/>
      <c r="AV496" s="135" t="n"/>
      <c r="AW496" s="135" t="n"/>
      <c r="AX496" s="135" t="n"/>
      <c r="AY496" s="135" t="n"/>
      <c r="AZ496" s="135" t="n"/>
      <c r="BA496" s="135" t="n"/>
      <c r="BB496" s="135" t="n"/>
      <c r="BC496" s="135" t="n"/>
      <c r="BD496" s="135" t="n"/>
      <c r="BE496" s="135" t="n"/>
      <c r="BF496" s="135" t="n"/>
      <c r="BG496" s="135" t="n"/>
      <c r="BH496" s="135" t="n"/>
      <c r="BI496" s="135" t="n"/>
      <c r="BJ496" s="135" t="n"/>
      <c r="BK496" s="135" t="n"/>
      <c r="BL496" s="135" t="n"/>
      <c r="BM496" s="135" t="n"/>
      <c r="BN496" s="135" t="n"/>
      <c r="BO496" s="135" t="n"/>
      <c r="BP496" s="135" t="n"/>
      <c r="BQ496" s="135" t="n"/>
      <c r="BR496" s="135" t="n"/>
      <c r="BS496" s="135" t="n"/>
      <c r="BT496" s="135" t="n"/>
      <c r="BU496" s="135" t="n"/>
      <c r="BV496" s="135" t="n"/>
      <c r="BW496" s="135" t="n"/>
      <c r="BX496" s="135" t="n"/>
      <c r="BY496" s="135" t="n"/>
      <c r="BZ496" s="135" t="n"/>
      <c r="CA496" s="135" t="n"/>
      <c r="CB496" s="135" t="n"/>
      <c r="CC496" s="135" t="n"/>
      <c r="CD496" s="135" t="n"/>
      <c r="CE496" s="135" t="n"/>
      <c r="CF496" s="135" t="n"/>
      <c r="CG496" s="135" t="n"/>
      <c r="CH496" s="135" t="n"/>
      <c r="CI496" s="135" t="n"/>
      <c r="CJ496" s="135" t="n"/>
      <c r="CK496" s="135" t="n"/>
      <c r="CL496" s="135" t="n"/>
      <c r="CM496" s="135" t="n"/>
      <c r="CN496" s="135" t="n"/>
      <c r="CO496" s="135" t="n"/>
      <c r="CP496" s="135" t="n"/>
      <c r="CQ496" s="135" t="n"/>
      <c r="CR496" s="135" t="n"/>
      <c r="CU496" s="36" t="n"/>
      <c r="CV496" s="36" t="n"/>
      <c r="CW496" s="36" t="n"/>
      <c r="CX496" s="36" t="n"/>
      <c r="CY496" s="36" t="n"/>
      <c r="CZ496" s="36" t="n"/>
      <c r="DA496" s="36" t="n"/>
      <c r="DB496" s="36" t="n"/>
      <c r="DC496" s="36" t="n"/>
      <c r="DD496" s="36" t="n"/>
      <c r="DE496" s="36" t="n"/>
      <c r="DF496" s="36" t="n"/>
      <c r="DG496" s="36" t="n"/>
      <c r="DH496" s="36" t="n"/>
      <c r="DI496" s="36" t="n"/>
      <c r="DJ496" s="36" t="n"/>
      <c r="DK496" s="36" t="n"/>
      <c r="DL496" s="36" t="n"/>
      <c r="DM496" s="36" t="n"/>
      <c r="DN496" s="36" t="n"/>
      <c r="DO496" s="36" t="n"/>
      <c r="DP496" s="36" t="n"/>
      <c r="DQ496" s="36" t="n"/>
      <c r="DR496" s="36" t="n"/>
      <c r="DS496" s="36" t="n"/>
      <c r="DT496" s="36" t="n"/>
      <c r="DU496" s="36" t="n"/>
      <c r="DV496" s="36" t="n"/>
      <c r="DW496" s="36" t="n"/>
      <c r="DX496" s="36" t="n"/>
      <c r="DY496" s="36" t="n"/>
      <c r="DZ496" s="36" t="n"/>
      <c r="EA496" s="36" t="n"/>
      <c r="EB496" s="36" t="n"/>
      <c r="EC496" s="36" t="n"/>
      <c r="ED496" s="36" t="n"/>
      <c r="EE496" s="36" t="n"/>
      <c r="EF496" s="36" t="n"/>
      <c r="EG496" s="36" t="n"/>
      <c r="EH496" s="36" t="n"/>
      <c r="EI496" s="36" t="n"/>
      <c r="EJ496" s="36" t="n"/>
      <c r="EK496" s="36" t="n"/>
      <c r="EL496" s="36" t="n"/>
      <c r="EM496" s="36" t="n"/>
      <c r="EN496" s="36" t="n"/>
    </row>
    <row r="497">
      <c r="A497" s="36" t="n"/>
      <c r="B497" s="36" t="n"/>
      <c r="C497" s="144" t="n"/>
      <c r="D497" s="144" t="n"/>
      <c r="E497" s="135" t="n"/>
      <c r="F497" s="135" t="n"/>
      <c r="G497" s="135" t="n"/>
      <c r="H497" s="135" t="n"/>
      <c r="I497" s="135" t="n"/>
      <c r="J497" s="135" t="n"/>
      <c r="K497" s="135" t="n"/>
      <c r="L497" s="135" t="n"/>
      <c r="M497" s="135" t="n"/>
      <c r="N497" s="135" t="n"/>
      <c r="O497" s="135" t="n"/>
      <c r="P497" s="135" t="n"/>
      <c r="Q497" s="135" t="n"/>
      <c r="R497" s="135" t="n"/>
      <c r="S497" s="135" t="n"/>
      <c r="T497" s="135" t="n"/>
      <c r="U497" s="135" t="n"/>
      <c r="V497" s="135" t="n"/>
      <c r="W497" s="135" t="n"/>
      <c r="X497" s="135" t="n"/>
      <c r="Y497" s="135" t="n"/>
      <c r="Z497" s="135" t="n"/>
      <c r="AA497" s="135" t="n"/>
      <c r="AB497" s="135" t="n"/>
      <c r="AC497" s="135" t="n"/>
      <c r="AD497" s="135" t="n"/>
      <c r="AE497" s="135" t="n"/>
      <c r="AF497" s="135" t="n"/>
      <c r="AG497" s="135" t="n"/>
      <c r="AH497" s="135" t="n"/>
      <c r="AI497" s="135" t="n"/>
      <c r="AJ497" s="135" t="n"/>
      <c r="AK497" s="135" t="n"/>
      <c r="AL497" s="135" t="n"/>
      <c r="AM497" s="135" t="n"/>
      <c r="AN497" s="135" t="n"/>
      <c r="AO497" s="135" t="n"/>
      <c r="AP497" s="135" t="n"/>
      <c r="AQ497" s="135" t="n"/>
      <c r="AR497" s="135" t="n"/>
      <c r="AS497" s="135" t="n"/>
      <c r="AT497" s="135" t="n"/>
      <c r="AU497" s="135" t="n"/>
      <c r="AV497" s="135" t="n"/>
      <c r="AW497" s="135" t="n"/>
      <c r="AX497" s="135" t="n"/>
      <c r="AY497" s="135" t="n"/>
      <c r="AZ497" s="135" t="n"/>
      <c r="BA497" s="135" t="n"/>
      <c r="BB497" s="135" t="n"/>
      <c r="BC497" s="135" t="n"/>
      <c r="BD497" s="135" t="n"/>
      <c r="BE497" s="135" t="n"/>
      <c r="BF497" s="135" t="n"/>
      <c r="BG497" s="135" t="n"/>
      <c r="BH497" s="135" t="n"/>
      <c r="BI497" s="135" t="n"/>
      <c r="BJ497" s="135" t="n"/>
      <c r="BK497" s="135" t="n"/>
      <c r="BL497" s="135" t="n"/>
      <c r="BM497" s="135" t="n"/>
      <c r="BN497" s="135" t="n"/>
      <c r="BO497" s="135" t="n"/>
      <c r="BP497" s="135" t="n"/>
      <c r="BQ497" s="135" t="n"/>
      <c r="BR497" s="135" t="n"/>
      <c r="BS497" s="135" t="n"/>
      <c r="BT497" s="135" t="n"/>
      <c r="BU497" s="135" t="n"/>
      <c r="BV497" s="135" t="n"/>
      <c r="BW497" s="135" t="n"/>
      <c r="BX497" s="135" t="n"/>
      <c r="BY497" s="135" t="n"/>
      <c r="BZ497" s="135" t="n"/>
      <c r="CA497" s="135" t="n"/>
      <c r="CB497" s="135" t="n"/>
      <c r="CC497" s="135" t="n"/>
      <c r="CD497" s="135" t="n"/>
      <c r="CE497" s="135" t="n"/>
      <c r="CF497" s="135" t="n"/>
      <c r="CG497" s="135" t="n"/>
      <c r="CH497" s="135" t="n"/>
      <c r="CI497" s="135" t="n"/>
      <c r="CJ497" s="135" t="n"/>
      <c r="CK497" s="135" t="n"/>
      <c r="CL497" s="135" t="n"/>
      <c r="CM497" s="135" t="n"/>
      <c r="CN497" s="135" t="n"/>
      <c r="CO497" s="135" t="n"/>
      <c r="CP497" s="135" t="n"/>
      <c r="CQ497" s="135" t="n"/>
      <c r="CR497" s="135" t="n"/>
      <c r="CU497" s="36" t="n"/>
      <c r="CV497" s="36" t="n"/>
      <c r="CW497" s="36" t="n"/>
      <c r="CX497" s="36" t="n"/>
      <c r="CY497" s="36" t="n"/>
      <c r="CZ497" s="36" t="n"/>
      <c r="DA497" s="36" t="n"/>
      <c r="DB497" s="36" t="n"/>
      <c r="DC497" s="36" t="n"/>
      <c r="DD497" s="36" t="n"/>
      <c r="DE497" s="36" t="n"/>
      <c r="DF497" s="36" t="n"/>
      <c r="DG497" s="36" t="n"/>
      <c r="DH497" s="36" t="n"/>
      <c r="DI497" s="36" t="n"/>
      <c r="DJ497" s="36" t="n"/>
      <c r="DK497" s="36" t="n"/>
      <c r="DL497" s="36" t="n"/>
      <c r="DM497" s="36" t="n"/>
      <c r="DN497" s="36" t="n"/>
      <c r="DO497" s="36" t="n"/>
      <c r="DP497" s="36" t="n"/>
      <c r="DQ497" s="36" t="n"/>
      <c r="DR497" s="36" t="n"/>
      <c r="DS497" s="36" t="n"/>
      <c r="DT497" s="36" t="n"/>
      <c r="DU497" s="36" t="n"/>
      <c r="DV497" s="36" t="n"/>
      <c r="DW497" s="36" t="n"/>
      <c r="DX497" s="36" t="n"/>
      <c r="DY497" s="36" t="n"/>
      <c r="DZ497" s="36" t="n"/>
      <c r="EA497" s="36" t="n"/>
      <c r="EB497" s="36" t="n"/>
      <c r="EC497" s="36" t="n"/>
      <c r="ED497" s="36" t="n"/>
      <c r="EE497" s="36" t="n"/>
      <c r="EF497" s="36" t="n"/>
      <c r="EG497" s="36" t="n"/>
      <c r="EH497" s="36" t="n"/>
      <c r="EI497" s="36" t="n"/>
      <c r="EJ497" s="36" t="n"/>
      <c r="EK497" s="36" t="n"/>
      <c r="EL497" s="36" t="n"/>
      <c r="EM497" s="36" t="n"/>
      <c r="EN497" s="36" t="n"/>
    </row>
    <row r="498">
      <c r="A498" s="36" t="n"/>
      <c r="B498" s="36" t="n"/>
      <c r="C498" s="144" t="n"/>
      <c r="D498" s="144" t="n"/>
      <c r="E498" s="135" t="n"/>
      <c r="F498" s="135" t="n"/>
      <c r="G498" s="135" t="n"/>
      <c r="H498" s="135" t="n"/>
      <c r="I498" s="135" t="n"/>
      <c r="J498" s="135" t="n"/>
      <c r="K498" s="135" t="n"/>
      <c r="L498" s="135" t="n"/>
      <c r="M498" s="135" t="n"/>
      <c r="N498" s="135" t="n"/>
      <c r="O498" s="135" t="n"/>
      <c r="P498" s="135" t="n"/>
      <c r="Q498" s="135" t="n"/>
      <c r="R498" s="135" t="n"/>
      <c r="S498" s="135" t="n"/>
      <c r="T498" s="135" t="n"/>
      <c r="U498" s="135" t="n"/>
      <c r="V498" s="135" t="n"/>
      <c r="W498" s="135" t="n"/>
      <c r="X498" s="135" t="n"/>
      <c r="Y498" s="135" t="n"/>
      <c r="Z498" s="135" t="n"/>
      <c r="AA498" s="135" t="n"/>
      <c r="AB498" s="135" t="n"/>
      <c r="AC498" s="135" t="n"/>
      <c r="AD498" s="135" t="n"/>
      <c r="AE498" s="135" t="n"/>
      <c r="AF498" s="135" t="n"/>
      <c r="AG498" s="135" t="n"/>
      <c r="AH498" s="135" t="n"/>
      <c r="AI498" s="135" t="n"/>
      <c r="AJ498" s="135" t="n"/>
      <c r="AK498" s="135" t="n"/>
      <c r="AL498" s="135" t="n"/>
      <c r="AM498" s="135" t="n"/>
      <c r="AN498" s="135" t="n"/>
      <c r="AO498" s="135" t="n"/>
      <c r="AP498" s="135" t="n"/>
      <c r="AQ498" s="135" t="n"/>
      <c r="AR498" s="135" t="n"/>
      <c r="AS498" s="135" t="n"/>
      <c r="AT498" s="135" t="n"/>
      <c r="AU498" s="135" t="n"/>
      <c r="AV498" s="135" t="n"/>
      <c r="AW498" s="135" t="n"/>
      <c r="AX498" s="135" t="n"/>
      <c r="AY498" s="135" t="n"/>
      <c r="AZ498" s="135" t="n"/>
      <c r="BA498" s="135" t="n"/>
      <c r="BB498" s="135" t="n"/>
      <c r="BC498" s="135" t="n"/>
      <c r="BD498" s="135" t="n"/>
      <c r="BE498" s="135" t="n"/>
      <c r="BF498" s="135" t="n"/>
      <c r="BG498" s="135" t="n"/>
      <c r="BH498" s="135" t="n"/>
      <c r="BI498" s="135" t="n"/>
      <c r="BJ498" s="135" t="n"/>
      <c r="BK498" s="135" t="n"/>
      <c r="BL498" s="135" t="n"/>
      <c r="BM498" s="135" t="n"/>
      <c r="BN498" s="135" t="n"/>
      <c r="BO498" s="135" t="n"/>
      <c r="BP498" s="135" t="n"/>
      <c r="BQ498" s="135" t="n"/>
      <c r="BR498" s="135" t="n"/>
      <c r="BS498" s="135" t="n"/>
      <c r="BT498" s="135" t="n"/>
      <c r="BU498" s="135" t="n"/>
      <c r="BV498" s="135" t="n"/>
      <c r="BW498" s="135" t="n"/>
      <c r="BX498" s="135" t="n"/>
      <c r="BY498" s="135" t="n"/>
      <c r="BZ498" s="135" t="n"/>
      <c r="CA498" s="135" t="n"/>
      <c r="CB498" s="135" t="n"/>
      <c r="CC498" s="135" t="n"/>
      <c r="CD498" s="135" t="n"/>
      <c r="CE498" s="135" t="n"/>
      <c r="CF498" s="135" t="n"/>
      <c r="CG498" s="135" t="n"/>
      <c r="CH498" s="135" t="n"/>
      <c r="CI498" s="135" t="n"/>
      <c r="CJ498" s="135" t="n"/>
      <c r="CK498" s="135" t="n"/>
      <c r="CL498" s="135" t="n"/>
      <c r="CM498" s="135" t="n"/>
      <c r="CN498" s="135" t="n"/>
      <c r="CO498" s="135" t="n"/>
      <c r="CP498" s="135" t="n"/>
      <c r="CQ498" s="135" t="n"/>
      <c r="CR498" s="135" t="n"/>
      <c r="CU498" s="36" t="n"/>
      <c r="CV498" s="36" t="n"/>
      <c r="CW498" s="36" t="n"/>
      <c r="CX498" s="36" t="n"/>
      <c r="CY498" s="36" t="n"/>
      <c r="CZ498" s="36" t="n"/>
      <c r="DA498" s="36" t="n"/>
      <c r="DB498" s="36" t="n"/>
      <c r="DC498" s="36" t="n"/>
      <c r="DD498" s="36" t="n"/>
      <c r="DE498" s="36" t="n"/>
      <c r="DF498" s="36" t="n"/>
      <c r="DG498" s="36" t="n"/>
      <c r="DH498" s="36" t="n"/>
      <c r="DI498" s="36" t="n"/>
      <c r="DJ498" s="36" t="n"/>
      <c r="DK498" s="36" t="n"/>
      <c r="DL498" s="36" t="n"/>
      <c r="DM498" s="36" t="n"/>
      <c r="DN498" s="36" t="n"/>
      <c r="DO498" s="36" t="n"/>
      <c r="DP498" s="36" t="n"/>
      <c r="DQ498" s="36" t="n"/>
      <c r="DR498" s="36" t="n"/>
      <c r="DS498" s="36" t="n"/>
      <c r="DT498" s="36" t="n"/>
      <c r="DU498" s="36" t="n"/>
      <c r="DV498" s="36" t="n"/>
      <c r="DW498" s="36" t="n"/>
      <c r="DX498" s="36" t="n"/>
      <c r="DY498" s="36" t="n"/>
      <c r="DZ498" s="36" t="n"/>
      <c r="EA498" s="36" t="n"/>
      <c r="EB498" s="36" t="n"/>
      <c r="EC498" s="36" t="n"/>
      <c r="ED498" s="36" t="n"/>
      <c r="EE498" s="36" t="n"/>
      <c r="EF498" s="36" t="n"/>
      <c r="EG498" s="36" t="n"/>
      <c r="EH498" s="36" t="n"/>
      <c r="EI498" s="36" t="n"/>
      <c r="EJ498" s="36" t="n"/>
      <c r="EK498" s="36" t="n"/>
      <c r="EL498" s="36" t="n"/>
      <c r="EM498" s="36" t="n"/>
      <c r="EN498" s="36" t="n"/>
    </row>
    <row r="499">
      <c r="A499" s="36" t="n"/>
      <c r="B499" s="36" t="n"/>
      <c r="C499" s="144" t="n"/>
      <c r="D499" s="144" t="n"/>
      <c r="E499" s="135" t="n"/>
      <c r="F499" s="135" t="n"/>
      <c r="G499" s="135" t="n"/>
      <c r="H499" s="135" t="n"/>
      <c r="I499" s="135" t="n"/>
      <c r="J499" s="135" t="n"/>
      <c r="K499" s="135" t="n"/>
      <c r="L499" s="135" t="n"/>
      <c r="M499" s="135" t="n"/>
      <c r="N499" s="135" t="n"/>
      <c r="O499" s="135" t="n"/>
      <c r="P499" s="135" t="n"/>
      <c r="Q499" s="135" t="n"/>
      <c r="R499" s="135" t="n"/>
      <c r="S499" s="135" t="n"/>
      <c r="T499" s="135" t="n"/>
      <c r="U499" s="135" t="n"/>
      <c r="V499" s="135" t="n"/>
      <c r="W499" s="135" t="n"/>
      <c r="X499" s="135" t="n"/>
      <c r="Y499" s="135" t="n"/>
      <c r="Z499" s="135" t="n"/>
      <c r="AA499" s="135" t="n"/>
      <c r="AB499" s="135" t="n"/>
      <c r="AC499" s="135" t="n"/>
      <c r="AD499" s="135" t="n"/>
      <c r="AE499" s="135" t="n"/>
      <c r="AF499" s="135" t="n"/>
      <c r="AG499" s="135" t="n"/>
      <c r="AH499" s="135" t="n"/>
      <c r="AI499" s="135" t="n"/>
      <c r="AJ499" s="135" t="n"/>
      <c r="AK499" s="135" t="n"/>
      <c r="AL499" s="135" t="n"/>
      <c r="AM499" s="135" t="n"/>
      <c r="AN499" s="135" t="n"/>
      <c r="AO499" s="135" t="n"/>
      <c r="AP499" s="135" t="n"/>
      <c r="AQ499" s="135" t="n"/>
      <c r="AR499" s="135" t="n"/>
      <c r="AS499" s="135" t="n"/>
      <c r="AT499" s="135" t="n"/>
      <c r="AU499" s="135" t="n"/>
      <c r="AV499" s="135" t="n"/>
      <c r="AW499" s="135" t="n"/>
      <c r="AX499" s="135" t="n"/>
      <c r="AY499" s="135" t="n"/>
      <c r="AZ499" s="135" t="n"/>
      <c r="BA499" s="135" t="n"/>
      <c r="BB499" s="135" t="n"/>
      <c r="BC499" s="135" t="n"/>
      <c r="BD499" s="135" t="n"/>
      <c r="BE499" s="135" t="n"/>
      <c r="BF499" s="135" t="n"/>
      <c r="BG499" s="135" t="n"/>
      <c r="BH499" s="135" t="n"/>
      <c r="BI499" s="135" t="n"/>
      <c r="BJ499" s="135" t="n"/>
      <c r="BK499" s="135" t="n"/>
      <c r="BL499" s="135" t="n"/>
      <c r="BM499" s="135" t="n"/>
      <c r="BN499" s="135" t="n"/>
      <c r="BO499" s="135" t="n"/>
      <c r="BP499" s="135" t="n"/>
      <c r="BQ499" s="135" t="n"/>
      <c r="BR499" s="135" t="n"/>
      <c r="BS499" s="135" t="n"/>
      <c r="BT499" s="135" t="n"/>
      <c r="BU499" s="135" t="n"/>
      <c r="BV499" s="135" t="n"/>
      <c r="BW499" s="135" t="n"/>
      <c r="BX499" s="135" t="n"/>
      <c r="BY499" s="135" t="n"/>
      <c r="BZ499" s="135" t="n"/>
      <c r="CA499" s="135" t="n"/>
      <c r="CB499" s="135" t="n"/>
      <c r="CC499" s="135" t="n"/>
      <c r="CD499" s="135" t="n"/>
      <c r="CE499" s="135" t="n"/>
      <c r="CF499" s="135" t="n"/>
      <c r="CG499" s="135" t="n"/>
      <c r="CH499" s="135" t="n"/>
      <c r="CI499" s="135" t="n"/>
      <c r="CJ499" s="135" t="n"/>
      <c r="CK499" s="135" t="n"/>
      <c r="CL499" s="135" t="n"/>
      <c r="CM499" s="135" t="n"/>
      <c r="CN499" s="135" t="n"/>
      <c r="CO499" s="135" t="n"/>
      <c r="CP499" s="135" t="n"/>
      <c r="CQ499" s="135" t="n"/>
      <c r="CR499" s="135" t="n"/>
      <c r="CU499" s="36" t="n"/>
      <c r="CV499" s="36" t="n"/>
      <c r="CW499" s="36" t="n"/>
      <c r="CX499" s="36" t="n"/>
      <c r="CY499" s="36" t="n"/>
      <c r="CZ499" s="36" t="n"/>
      <c r="DA499" s="36" t="n"/>
      <c r="DB499" s="36" t="n"/>
      <c r="DC499" s="36" t="n"/>
      <c r="DD499" s="36" t="n"/>
      <c r="DE499" s="36" t="n"/>
      <c r="DF499" s="36" t="n"/>
      <c r="DG499" s="36" t="n"/>
      <c r="DH499" s="36" t="n"/>
      <c r="DI499" s="36" t="n"/>
      <c r="DJ499" s="36" t="n"/>
      <c r="DK499" s="36" t="n"/>
      <c r="DL499" s="36" t="n"/>
      <c r="DM499" s="36" t="n"/>
      <c r="DN499" s="36" t="n"/>
      <c r="DO499" s="36" t="n"/>
      <c r="DP499" s="36" t="n"/>
      <c r="DQ499" s="36" t="n"/>
      <c r="DR499" s="36" t="n"/>
      <c r="DS499" s="36" t="n"/>
      <c r="DT499" s="36" t="n"/>
      <c r="DU499" s="36" t="n"/>
      <c r="DV499" s="36" t="n"/>
      <c r="DW499" s="36" t="n"/>
      <c r="DX499" s="36" t="n"/>
      <c r="DY499" s="36" t="n"/>
      <c r="DZ499" s="36" t="n"/>
      <c r="EA499" s="36" t="n"/>
      <c r="EB499" s="36" t="n"/>
      <c r="EC499" s="36" t="n"/>
      <c r="ED499" s="36" t="n"/>
      <c r="EE499" s="36" t="n"/>
      <c r="EF499" s="36" t="n"/>
      <c r="EG499" s="36" t="n"/>
      <c r="EH499" s="36" t="n"/>
      <c r="EI499" s="36" t="n"/>
      <c r="EJ499" s="36" t="n"/>
      <c r="EK499" s="36" t="n"/>
      <c r="EL499" s="36" t="n"/>
      <c r="EM499" s="36" t="n"/>
      <c r="EN499" s="36" t="n"/>
    </row>
    <row r="500">
      <c r="A500" s="36" t="n"/>
      <c r="B500" s="36" t="n"/>
      <c r="C500" s="144" t="n"/>
      <c r="D500" s="144" t="n"/>
      <c r="E500" s="135" t="n"/>
      <c r="F500" s="135" t="n"/>
      <c r="G500" s="135" t="n"/>
      <c r="H500" s="135" t="n"/>
      <c r="I500" s="135" t="n"/>
      <c r="J500" s="135" t="n"/>
      <c r="K500" s="135" t="n"/>
      <c r="L500" s="135" t="n"/>
      <c r="M500" s="135" t="n"/>
      <c r="N500" s="135" t="n"/>
      <c r="O500" s="135" t="n"/>
      <c r="P500" s="135" t="n"/>
      <c r="Q500" s="135" t="n"/>
      <c r="R500" s="135" t="n"/>
      <c r="S500" s="135" t="n"/>
      <c r="T500" s="135" t="n"/>
      <c r="U500" s="135" t="n"/>
      <c r="V500" s="135" t="n"/>
      <c r="W500" s="135" t="n"/>
      <c r="X500" s="135" t="n"/>
      <c r="Y500" s="135" t="n"/>
      <c r="Z500" s="135" t="n"/>
      <c r="AA500" s="135" t="n"/>
      <c r="AB500" s="135" t="n"/>
      <c r="AC500" s="135" t="n"/>
      <c r="AD500" s="135" t="n"/>
      <c r="AE500" s="135" t="n"/>
      <c r="AF500" s="135" t="n"/>
      <c r="AG500" s="135" t="n"/>
      <c r="AH500" s="135" t="n"/>
      <c r="AI500" s="135" t="n"/>
      <c r="AJ500" s="135" t="n"/>
      <c r="AK500" s="135" t="n"/>
      <c r="AL500" s="135" t="n"/>
      <c r="AM500" s="135" t="n"/>
      <c r="AN500" s="135" t="n"/>
      <c r="AO500" s="135" t="n"/>
      <c r="AP500" s="135" t="n"/>
      <c r="AQ500" s="135" t="n"/>
      <c r="AR500" s="135" t="n"/>
      <c r="AS500" s="135" t="n"/>
      <c r="AT500" s="135" t="n"/>
      <c r="AU500" s="135" t="n"/>
      <c r="AV500" s="135" t="n"/>
      <c r="AW500" s="135" t="n"/>
      <c r="AX500" s="135" t="n"/>
      <c r="AY500" s="135" t="n"/>
      <c r="AZ500" s="135" t="n"/>
      <c r="BA500" s="135" t="n"/>
      <c r="BB500" s="135" t="n"/>
      <c r="BC500" s="135" t="n"/>
      <c r="BD500" s="135" t="n"/>
      <c r="BE500" s="135" t="n"/>
      <c r="BF500" s="135" t="n"/>
      <c r="BG500" s="135" t="n"/>
      <c r="BH500" s="135" t="n"/>
      <c r="BI500" s="135" t="n"/>
      <c r="BJ500" s="135" t="n"/>
      <c r="BK500" s="135" t="n"/>
      <c r="BL500" s="135" t="n"/>
      <c r="BM500" s="135" t="n"/>
      <c r="BN500" s="135" t="n"/>
      <c r="BO500" s="135" t="n"/>
      <c r="BP500" s="135" t="n"/>
      <c r="BQ500" s="135" t="n"/>
      <c r="BR500" s="135" t="n"/>
      <c r="BS500" s="135" t="n"/>
      <c r="BT500" s="135" t="n"/>
      <c r="BU500" s="135" t="n"/>
      <c r="BV500" s="135" t="n"/>
      <c r="BW500" s="135" t="n"/>
      <c r="BX500" s="135" t="n"/>
      <c r="BY500" s="135" t="n"/>
      <c r="BZ500" s="135" t="n"/>
      <c r="CA500" s="135" t="n"/>
      <c r="CB500" s="135" t="n"/>
      <c r="CC500" s="135" t="n"/>
      <c r="CD500" s="135" t="n"/>
      <c r="CE500" s="135" t="n"/>
      <c r="CF500" s="135" t="n"/>
      <c r="CG500" s="135" t="n"/>
      <c r="CH500" s="135" t="n"/>
      <c r="CI500" s="135" t="n"/>
      <c r="CJ500" s="135" t="n"/>
      <c r="CK500" s="135" t="n"/>
      <c r="CL500" s="135" t="n"/>
      <c r="CM500" s="135" t="n"/>
      <c r="CN500" s="135" t="n"/>
      <c r="CO500" s="135" t="n"/>
      <c r="CP500" s="135" t="n"/>
      <c r="CQ500" s="135" t="n"/>
      <c r="CR500" s="135" t="n"/>
      <c r="CU500" s="36" t="n"/>
      <c r="CV500" s="36" t="n"/>
      <c r="CW500" s="36" t="n"/>
      <c r="CX500" s="36" t="n"/>
      <c r="CY500" s="36" t="n"/>
      <c r="CZ500" s="36" t="n"/>
      <c r="DA500" s="36" t="n"/>
      <c r="DB500" s="36" t="n"/>
      <c r="DC500" s="36" t="n"/>
      <c r="DD500" s="36" t="n"/>
      <c r="DE500" s="36" t="n"/>
      <c r="DF500" s="36" t="n"/>
      <c r="DG500" s="36" t="n"/>
      <c r="DH500" s="36" t="n"/>
      <c r="DI500" s="36" t="n"/>
      <c r="DJ500" s="36" t="n"/>
      <c r="DK500" s="36" t="n"/>
      <c r="DL500" s="36" t="n"/>
      <c r="DM500" s="36" t="n"/>
      <c r="DN500" s="36" t="n"/>
      <c r="DO500" s="36" t="n"/>
      <c r="DP500" s="36" t="n"/>
      <c r="DQ500" s="36" t="n"/>
      <c r="DR500" s="36" t="n"/>
      <c r="DS500" s="36" t="n"/>
      <c r="DT500" s="36" t="n"/>
      <c r="DU500" s="36" t="n"/>
      <c r="DV500" s="36" t="n"/>
      <c r="DW500" s="36" t="n"/>
      <c r="DX500" s="36" t="n"/>
      <c r="DY500" s="36" t="n"/>
      <c r="DZ500" s="36" t="n"/>
      <c r="EA500" s="36" t="n"/>
      <c r="EB500" s="36" t="n"/>
      <c r="EC500" s="36" t="n"/>
      <c r="ED500" s="36" t="n"/>
      <c r="EE500" s="36" t="n"/>
      <c r="EF500" s="36" t="n"/>
      <c r="EG500" s="36" t="n"/>
      <c r="EH500" s="36" t="n"/>
      <c r="EI500" s="36" t="n"/>
      <c r="EJ500" s="36" t="n"/>
      <c r="EK500" s="36" t="n"/>
      <c r="EL500" s="36" t="n"/>
      <c r="EM500" s="36" t="n"/>
      <c r="EN500" s="36" t="n"/>
    </row>
    <row r="501">
      <c r="A501" s="36" t="n"/>
      <c r="B501" s="36" t="n"/>
      <c r="C501" s="144" t="n"/>
      <c r="D501" s="144" t="n"/>
      <c r="E501" s="135" t="n"/>
      <c r="F501" s="135" t="n"/>
      <c r="G501" s="135" t="n"/>
      <c r="H501" s="135" t="n"/>
      <c r="I501" s="135" t="n"/>
      <c r="J501" s="135" t="n"/>
      <c r="K501" s="135" t="n"/>
      <c r="L501" s="135" t="n"/>
      <c r="M501" s="135" t="n"/>
      <c r="N501" s="135" t="n"/>
      <c r="O501" s="135" t="n"/>
      <c r="P501" s="135" t="n"/>
      <c r="Q501" s="135" t="n"/>
      <c r="R501" s="135" t="n"/>
      <c r="S501" s="135" t="n"/>
      <c r="T501" s="135" t="n"/>
      <c r="U501" s="135" t="n"/>
      <c r="V501" s="135" t="n"/>
      <c r="W501" s="135" t="n"/>
      <c r="X501" s="135" t="n"/>
      <c r="Y501" s="135" t="n"/>
      <c r="Z501" s="135" t="n"/>
      <c r="AA501" s="135" t="n"/>
      <c r="AB501" s="135" t="n"/>
      <c r="AC501" s="135" t="n"/>
      <c r="AD501" s="135" t="n"/>
      <c r="AE501" s="135" t="n"/>
      <c r="AF501" s="135" t="n"/>
      <c r="AG501" s="135" t="n"/>
      <c r="AH501" s="135" t="n"/>
      <c r="AI501" s="135" t="n"/>
      <c r="AJ501" s="135" t="n"/>
      <c r="AK501" s="135" t="n"/>
      <c r="AL501" s="135" t="n"/>
      <c r="AM501" s="135" t="n"/>
      <c r="AN501" s="135" t="n"/>
      <c r="AO501" s="135" t="n"/>
      <c r="AP501" s="135" t="n"/>
      <c r="AQ501" s="135" t="n"/>
      <c r="AR501" s="135" t="n"/>
      <c r="AS501" s="135" t="n"/>
      <c r="AT501" s="135" t="n"/>
      <c r="AU501" s="135" t="n"/>
      <c r="AV501" s="135" t="n"/>
      <c r="AW501" s="135" t="n"/>
      <c r="AX501" s="135" t="n"/>
      <c r="AY501" s="135" t="n"/>
      <c r="AZ501" s="135" t="n"/>
      <c r="BA501" s="135" t="n"/>
      <c r="BB501" s="135" t="n"/>
      <c r="BC501" s="135" t="n"/>
      <c r="BD501" s="135" t="n"/>
      <c r="BE501" s="135" t="n"/>
      <c r="BF501" s="135" t="n"/>
      <c r="BG501" s="135" t="n"/>
      <c r="BH501" s="135" t="n"/>
      <c r="BI501" s="135" t="n"/>
      <c r="BJ501" s="135" t="n"/>
      <c r="BK501" s="135" t="n"/>
      <c r="BL501" s="135" t="n"/>
      <c r="BM501" s="135" t="n"/>
      <c r="BN501" s="135" t="n"/>
      <c r="BO501" s="135" t="n"/>
      <c r="BP501" s="135" t="n"/>
      <c r="BQ501" s="135" t="n"/>
      <c r="BR501" s="135" t="n"/>
      <c r="BS501" s="135" t="n"/>
      <c r="BT501" s="135" t="n"/>
      <c r="BU501" s="135" t="n"/>
      <c r="BV501" s="135" t="n"/>
      <c r="BW501" s="135" t="n"/>
      <c r="BX501" s="135" t="n"/>
      <c r="BY501" s="135" t="n"/>
      <c r="BZ501" s="135" t="n"/>
      <c r="CA501" s="135" t="n"/>
      <c r="CB501" s="135" t="n"/>
      <c r="CC501" s="135" t="n"/>
      <c r="CD501" s="135" t="n"/>
      <c r="CE501" s="135" t="n"/>
      <c r="CF501" s="135" t="n"/>
      <c r="CG501" s="135" t="n"/>
      <c r="CH501" s="135" t="n"/>
      <c r="CI501" s="135" t="n"/>
      <c r="CJ501" s="135" t="n"/>
      <c r="CK501" s="135" t="n"/>
      <c r="CL501" s="135" t="n"/>
      <c r="CM501" s="135" t="n"/>
      <c r="CN501" s="135" t="n"/>
      <c r="CO501" s="135" t="n"/>
      <c r="CP501" s="135" t="n"/>
      <c r="CQ501" s="135" t="n"/>
      <c r="CR501" s="135" t="n"/>
      <c r="CU501" s="36" t="n"/>
      <c r="CV501" s="36" t="n"/>
      <c r="CW501" s="36" t="n"/>
      <c r="CX501" s="36" t="n"/>
      <c r="CY501" s="36" t="n"/>
      <c r="CZ501" s="36" t="n"/>
      <c r="DA501" s="36" t="n"/>
      <c r="DB501" s="36" t="n"/>
      <c r="DC501" s="36" t="n"/>
      <c r="DD501" s="36" t="n"/>
      <c r="DE501" s="36" t="n"/>
      <c r="DF501" s="36" t="n"/>
      <c r="DG501" s="36" t="n"/>
      <c r="DH501" s="36" t="n"/>
      <c r="DI501" s="36" t="n"/>
      <c r="DJ501" s="36" t="n"/>
      <c r="DK501" s="36" t="n"/>
      <c r="DL501" s="36" t="n"/>
      <c r="DM501" s="36" t="n"/>
      <c r="DN501" s="36" t="n"/>
      <c r="DO501" s="36" t="n"/>
      <c r="DP501" s="36" t="n"/>
      <c r="DQ501" s="36" t="n"/>
      <c r="DR501" s="36" t="n"/>
      <c r="DS501" s="36" t="n"/>
      <c r="DT501" s="36" t="n"/>
      <c r="DU501" s="36" t="n"/>
      <c r="DV501" s="36" t="n"/>
      <c r="DW501" s="36" t="n"/>
      <c r="DX501" s="36" t="n"/>
      <c r="DY501" s="36" t="n"/>
      <c r="DZ501" s="36" t="n"/>
      <c r="EA501" s="36" t="n"/>
      <c r="EB501" s="36" t="n"/>
      <c r="EC501" s="36" t="n"/>
      <c r="ED501" s="36" t="n"/>
      <c r="EE501" s="36" t="n"/>
      <c r="EF501" s="36" t="n"/>
      <c r="EG501" s="36" t="n"/>
      <c r="EH501" s="36" t="n"/>
      <c r="EI501" s="36" t="n"/>
      <c r="EJ501" s="36" t="n"/>
      <c r="EK501" s="36" t="n"/>
      <c r="EL501" s="36" t="n"/>
      <c r="EM501" s="36" t="n"/>
      <c r="EN501" s="36" t="n"/>
    </row>
    <row r="502">
      <c r="A502" s="36" t="n"/>
      <c r="B502" s="36" t="n"/>
      <c r="C502" s="144" t="n"/>
      <c r="D502" s="144" t="n"/>
      <c r="E502" s="135" t="n"/>
      <c r="F502" s="135" t="n"/>
      <c r="G502" s="135" t="n"/>
      <c r="H502" s="135" t="n"/>
      <c r="I502" s="135" t="n"/>
      <c r="J502" s="135" t="n"/>
      <c r="K502" s="135" t="n"/>
      <c r="L502" s="135" t="n"/>
      <c r="M502" s="135" t="n"/>
      <c r="N502" s="135" t="n"/>
      <c r="O502" s="135" t="n"/>
      <c r="P502" s="135" t="n"/>
      <c r="Q502" s="135" t="n"/>
      <c r="R502" s="135" t="n"/>
      <c r="S502" s="135" t="n"/>
      <c r="T502" s="135" t="n"/>
      <c r="U502" s="135" t="n"/>
      <c r="V502" s="135" t="n"/>
      <c r="W502" s="135" t="n"/>
      <c r="X502" s="135" t="n"/>
      <c r="Y502" s="135" t="n"/>
      <c r="Z502" s="135" t="n"/>
      <c r="AA502" s="135" t="n"/>
      <c r="AB502" s="135" t="n"/>
      <c r="AC502" s="135" t="n"/>
      <c r="AD502" s="135" t="n"/>
      <c r="AE502" s="135" t="n"/>
      <c r="AF502" s="135" t="n"/>
      <c r="AG502" s="135" t="n"/>
      <c r="AH502" s="135" t="n"/>
      <c r="AI502" s="135" t="n"/>
      <c r="AJ502" s="135" t="n"/>
      <c r="AK502" s="135" t="n"/>
      <c r="AL502" s="135" t="n"/>
      <c r="AM502" s="135" t="n"/>
      <c r="AN502" s="135" t="n"/>
      <c r="AO502" s="135" t="n"/>
      <c r="AP502" s="135" t="n"/>
      <c r="AQ502" s="135" t="n"/>
      <c r="AR502" s="135" t="n"/>
      <c r="AS502" s="135" t="n"/>
      <c r="AT502" s="135" t="n"/>
      <c r="AU502" s="135" t="n"/>
      <c r="AV502" s="135" t="n"/>
      <c r="AW502" s="135" t="n"/>
      <c r="AX502" s="135" t="n"/>
      <c r="AY502" s="135" t="n"/>
      <c r="AZ502" s="135" t="n"/>
      <c r="BA502" s="135" t="n"/>
      <c r="BB502" s="135" t="n"/>
      <c r="BC502" s="135" t="n"/>
      <c r="BD502" s="135" t="n"/>
      <c r="BE502" s="135" t="n"/>
      <c r="BF502" s="135" t="n"/>
      <c r="BG502" s="135" t="n"/>
      <c r="BH502" s="135" t="n"/>
      <c r="BI502" s="135" t="n"/>
      <c r="BJ502" s="135" t="n"/>
      <c r="BK502" s="135" t="n"/>
      <c r="BL502" s="135" t="n"/>
      <c r="BM502" s="135" t="n"/>
      <c r="BN502" s="135" t="n"/>
      <c r="BO502" s="135" t="n"/>
      <c r="BP502" s="135" t="n"/>
      <c r="BQ502" s="135" t="n"/>
      <c r="BR502" s="135" t="n"/>
      <c r="BS502" s="135" t="n"/>
      <c r="BT502" s="135" t="n"/>
      <c r="BU502" s="135" t="n"/>
      <c r="BV502" s="135" t="n"/>
      <c r="BW502" s="135" t="n"/>
      <c r="BX502" s="135" t="n"/>
      <c r="BY502" s="135" t="n"/>
      <c r="BZ502" s="135" t="n"/>
      <c r="CA502" s="135" t="n"/>
      <c r="CB502" s="135" t="n"/>
      <c r="CC502" s="135" t="n"/>
      <c r="CD502" s="135" t="n"/>
      <c r="CE502" s="135" t="n"/>
      <c r="CF502" s="135" t="n"/>
      <c r="CG502" s="135" t="n"/>
      <c r="CH502" s="135" t="n"/>
      <c r="CI502" s="135" t="n"/>
      <c r="CJ502" s="135" t="n"/>
      <c r="CK502" s="135" t="n"/>
      <c r="CL502" s="135" t="n"/>
      <c r="CM502" s="135" t="n"/>
      <c r="CN502" s="135" t="n"/>
      <c r="CO502" s="135" t="n"/>
      <c r="CP502" s="135" t="n"/>
      <c r="CQ502" s="135" t="n"/>
      <c r="CR502" s="135" t="n"/>
      <c r="CU502" s="36" t="n"/>
      <c r="CV502" s="36" t="n"/>
      <c r="CW502" s="36" t="n"/>
      <c r="CX502" s="36" t="n"/>
      <c r="CY502" s="36" t="n"/>
      <c r="CZ502" s="36" t="n"/>
      <c r="DA502" s="36" t="n"/>
      <c r="DB502" s="36" t="n"/>
      <c r="DC502" s="36" t="n"/>
      <c r="DD502" s="36" t="n"/>
      <c r="DE502" s="36" t="n"/>
      <c r="DF502" s="36" t="n"/>
      <c r="DG502" s="36" t="n"/>
      <c r="DH502" s="36" t="n"/>
      <c r="DI502" s="36" t="n"/>
      <c r="DJ502" s="36" t="n"/>
      <c r="DK502" s="36" t="n"/>
      <c r="DL502" s="36" t="n"/>
      <c r="DM502" s="36" t="n"/>
      <c r="DN502" s="36" t="n"/>
      <c r="DO502" s="36" t="n"/>
      <c r="DP502" s="36" t="n"/>
      <c r="DQ502" s="36" t="n"/>
      <c r="DR502" s="36" t="n"/>
      <c r="DS502" s="36" t="n"/>
      <c r="DT502" s="36" t="n"/>
      <c r="DU502" s="36" t="n"/>
      <c r="DV502" s="36" t="n"/>
      <c r="DW502" s="36" t="n"/>
      <c r="DX502" s="36" t="n"/>
      <c r="DY502" s="36" t="n"/>
      <c r="DZ502" s="36" t="n"/>
      <c r="EA502" s="36" t="n"/>
      <c r="EB502" s="36" t="n"/>
      <c r="EC502" s="36" t="n"/>
      <c r="ED502" s="36" t="n"/>
      <c r="EE502" s="36" t="n"/>
      <c r="EF502" s="36" t="n"/>
      <c r="EG502" s="36" t="n"/>
      <c r="EH502" s="36" t="n"/>
      <c r="EI502" s="36" t="n"/>
      <c r="EJ502" s="36" t="n"/>
      <c r="EK502" s="36" t="n"/>
      <c r="EL502" s="36" t="n"/>
      <c r="EM502" s="36" t="n"/>
      <c r="EN502" s="36" t="n"/>
    </row>
    <row r="503">
      <c r="A503" s="36" t="n"/>
      <c r="B503" s="36" t="n"/>
      <c r="C503" s="144" t="n"/>
      <c r="D503" s="144" t="n"/>
      <c r="E503" s="135" t="n"/>
      <c r="F503" s="135" t="n"/>
      <c r="G503" s="135" t="n"/>
      <c r="H503" s="135" t="n"/>
      <c r="I503" s="135" t="n"/>
      <c r="J503" s="135" t="n"/>
      <c r="K503" s="135" t="n"/>
      <c r="L503" s="135" t="n"/>
      <c r="M503" s="135" t="n"/>
      <c r="N503" s="135" t="n"/>
      <c r="O503" s="135" t="n"/>
      <c r="P503" s="135" t="n"/>
      <c r="Q503" s="135" t="n"/>
      <c r="R503" s="135" t="n"/>
      <c r="S503" s="135" t="n"/>
      <c r="T503" s="135" t="n"/>
      <c r="U503" s="135" t="n"/>
      <c r="V503" s="135" t="n"/>
      <c r="W503" s="135" t="n"/>
      <c r="X503" s="135" t="n"/>
      <c r="Y503" s="135" t="n"/>
      <c r="Z503" s="135" t="n"/>
      <c r="AA503" s="135" t="n"/>
      <c r="AB503" s="135" t="n"/>
      <c r="AC503" s="135" t="n"/>
      <c r="AD503" s="135" t="n"/>
      <c r="AE503" s="135" t="n"/>
      <c r="AF503" s="135" t="n"/>
      <c r="AG503" s="135" t="n"/>
      <c r="AH503" s="135" t="n"/>
      <c r="AI503" s="135" t="n"/>
      <c r="AJ503" s="135" t="n"/>
      <c r="AK503" s="135" t="n"/>
      <c r="AL503" s="135" t="n"/>
      <c r="AM503" s="135" t="n"/>
      <c r="AN503" s="135" t="n"/>
      <c r="AO503" s="135" t="n"/>
      <c r="AP503" s="135" t="n"/>
      <c r="AQ503" s="135" t="n"/>
      <c r="AR503" s="135" t="n"/>
      <c r="AS503" s="135" t="n"/>
      <c r="AT503" s="135" t="n"/>
      <c r="AU503" s="135" t="n"/>
      <c r="AV503" s="135" t="n"/>
      <c r="AW503" s="135" t="n"/>
      <c r="AX503" s="135" t="n"/>
      <c r="AY503" s="135" t="n"/>
      <c r="AZ503" s="135" t="n"/>
      <c r="BA503" s="135" t="n"/>
      <c r="BB503" s="135" t="n"/>
      <c r="BC503" s="135" t="n"/>
      <c r="BD503" s="135" t="n"/>
      <c r="BE503" s="135" t="n"/>
      <c r="BF503" s="135" t="n"/>
      <c r="BG503" s="135" t="n"/>
      <c r="BH503" s="135" t="n"/>
      <c r="BI503" s="135" t="n"/>
      <c r="BJ503" s="135" t="n"/>
      <c r="BK503" s="135" t="n"/>
      <c r="BL503" s="135" t="n"/>
      <c r="BM503" s="135" t="n"/>
      <c r="BN503" s="135" t="n"/>
      <c r="BO503" s="135" t="n"/>
      <c r="BP503" s="135" t="n"/>
      <c r="BQ503" s="135" t="n"/>
      <c r="BR503" s="135" t="n"/>
      <c r="BS503" s="135" t="n"/>
      <c r="BT503" s="135" t="n"/>
      <c r="BU503" s="135" t="n"/>
      <c r="BV503" s="135" t="n"/>
      <c r="BW503" s="135" t="n"/>
      <c r="BX503" s="135" t="n"/>
      <c r="BY503" s="135" t="n"/>
      <c r="BZ503" s="135" t="n"/>
      <c r="CA503" s="135" t="n"/>
      <c r="CB503" s="135" t="n"/>
      <c r="CC503" s="135" t="n"/>
      <c r="CD503" s="135" t="n"/>
      <c r="CE503" s="135" t="n"/>
      <c r="CF503" s="135" t="n"/>
      <c r="CG503" s="135" t="n"/>
      <c r="CH503" s="135" t="n"/>
      <c r="CI503" s="135" t="n"/>
      <c r="CJ503" s="135" t="n"/>
      <c r="CK503" s="135" t="n"/>
      <c r="CL503" s="135" t="n"/>
      <c r="CM503" s="135" t="n"/>
      <c r="CN503" s="135" t="n"/>
      <c r="CO503" s="135" t="n"/>
      <c r="CP503" s="135" t="n"/>
      <c r="CQ503" s="135" t="n"/>
      <c r="CR503" s="135" t="n"/>
      <c r="CU503" s="36" t="n"/>
      <c r="CV503" s="36" t="n"/>
      <c r="CW503" s="36" t="n"/>
      <c r="CX503" s="36" t="n"/>
      <c r="CY503" s="36" t="n"/>
      <c r="CZ503" s="36" t="n"/>
      <c r="DA503" s="36" t="n"/>
      <c r="DB503" s="36" t="n"/>
      <c r="DC503" s="36" t="n"/>
      <c r="DD503" s="36" t="n"/>
      <c r="DE503" s="36" t="n"/>
      <c r="DF503" s="36" t="n"/>
      <c r="DG503" s="36" t="n"/>
      <c r="DH503" s="36" t="n"/>
      <c r="DI503" s="36" t="n"/>
      <c r="DJ503" s="36" t="n"/>
      <c r="DK503" s="36" t="n"/>
      <c r="DL503" s="36" t="n"/>
      <c r="DM503" s="36" t="n"/>
      <c r="DN503" s="36" t="n"/>
      <c r="DO503" s="36" t="n"/>
      <c r="DP503" s="36" t="n"/>
      <c r="DQ503" s="36" t="n"/>
      <c r="DR503" s="36" t="n"/>
      <c r="DS503" s="36" t="n"/>
      <c r="DT503" s="36" t="n"/>
      <c r="DU503" s="36" t="n"/>
      <c r="DV503" s="36" t="n"/>
      <c r="DW503" s="36" t="n"/>
      <c r="DX503" s="36" t="n"/>
      <c r="DY503" s="36" t="n"/>
      <c r="DZ503" s="36" t="n"/>
      <c r="EA503" s="36" t="n"/>
      <c r="EB503" s="36" t="n"/>
      <c r="EC503" s="36" t="n"/>
      <c r="ED503" s="36" t="n"/>
      <c r="EE503" s="36" t="n"/>
      <c r="EF503" s="36" t="n"/>
      <c r="EG503" s="36" t="n"/>
      <c r="EH503" s="36" t="n"/>
      <c r="EI503" s="36" t="n"/>
      <c r="EJ503" s="36" t="n"/>
      <c r="EK503" s="36" t="n"/>
      <c r="EL503" s="36" t="n"/>
      <c r="EM503" s="36" t="n"/>
      <c r="EN503" s="36" t="n"/>
    </row>
    <row r="504">
      <c r="A504" s="36" t="n"/>
      <c r="B504" s="36" t="n"/>
      <c r="C504" s="144" t="n"/>
      <c r="D504" s="144" t="n"/>
      <c r="E504" s="135" t="n"/>
      <c r="F504" s="135" t="n"/>
      <c r="G504" s="135" t="n"/>
      <c r="H504" s="135" t="n"/>
      <c r="I504" s="135" t="n"/>
      <c r="J504" s="135" t="n"/>
      <c r="K504" s="135" t="n"/>
      <c r="L504" s="135" t="n"/>
      <c r="M504" s="135" t="n"/>
      <c r="N504" s="135" t="n"/>
      <c r="O504" s="135" t="n"/>
      <c r="P504" s="135" t="n"/>
      <c r="Q504" s="135" t="n"/>
      <c r="R504" s="135" t="n"/>
      <c r="S504" s="135" t="n"/>
      <c r="T504" s="135" t="n"/>
      <c r="U504" s="135" t="n"/>
      <c r="V504" s="135" t="n"/>
      <c r="W504" s="135" t="n"/>
      <c r="X504" s="135" t="n"/>
      <c r="Y504" s="135" t="n"/>
      <c r="Z504" s="135" t="n"/>
      <c r="AA504" s="135" t="n"/>
      <c r="AB504" s="135" t="n"/>
      <c r="AC504" s="135" t="n"/>
      <c r="AD504" s="135" t="n"/>
      <c r="AE504" s="135" t="n"/>
      <c r="AF504" s="135" t="n"/>
      <c r="AG504" s="135" t="n"/>
      <c r="AH504" s="135" t="n"/>
      <c r="AI504" s="135" t="n"/>
      <c r="AJ504" s="135" t="n"/>
      <c r="AK504" s="135" t="n"/>
      <c r="AL504" s="135" t="n"/>
      <c r="AM504" s="135" t="n"/>
      <c r="AN504" s="135" t="n"/>
      <c r="AO504" s="135" t="n"/>
      <c r="AP504" s="135" t="n"/>
      <c r="AQ504" s="135" t="n"/>
      <c r="AR504" s="135" t="n"/>
      <c r="AS504" s="135" t="n"/>
      <c r="AT504" s="135" t="n"/>
      <c r="AU504" s="135" t="n"/>
      <c r="AV504" s="135" t="n"/>
      <c r="AW504" s="135" t="n"/>
      <c r="AX504" s="135" t="n"/>
      <c r="AY504" s="135" t="n"/>
      <c r="AZ504" s="135" t="n"/>
      <c r="BA504" s="135" t="n"/>
      <c r="BB504" s="135" t="n"/>
      <c r="BC504" s="135" t="n"/>
      <c r="BD504" s="135" t="n"/>
      <c r="BE504" s="135" t="n"/>
      <c r="BF504" s="135" t="n"/>
      <c r="BG504" s="135" t="n"/>
      <c r="BH504" s="135" t="n"/>
      <c r="BI504" s="135" t="n"/>
      <c r="BJ504" s="135" t="n"/>
      <c r="BK504" s="135" t="n"/>
      <c r="BL504" s="135" t="n"/>
      <c r="BM504" s="135" t="n"/>
      <c r="BN504" s="135" t="n"/>
      <c r="BO504" s="135" t="n"/>
      <c r="BP504" s="135" t="n"/>
      <c r="BQ504" s="135" t="n"/>
      <c r="BR504" s="135" t="n"/>
      <c r="BS504" s="135" t="n"/>
      <c r="BT504" s="135" t="n"/>
      <c r="BU504" s="135" t="n"/>
      <c r="BV504" s="135" t="n"/>
      <c r="BW504" s="135" t="n"/>
      <c r="BX504" s="135" t="n"/>
      <c r="BY504" s="135" t="n"/>
      <c r="BZ504" s="135" t="n"/>
      <c r="CA504" s="135" t="n"/>
      <c r="CB504" s="135" t="n"/>
      <c r="CC504" s="135" t="n"/>
      <c r="CD504" s="135" t="n"/>
      <c r="CE504" s="135" t="n"/>
      <c r="CF504" s="135" t="n"/>
      <c r="CG504" s="135" t="n"/>
      <c r="CH504" s="135" t="n"/>
      <c r="CI504" s="135" t="n"/>
      <c r="CJ504" s="135" t="n"/>
      <c r="CK504" s="135" t="n"/>
      <c r="CL504" s="135" t="n"/>
      <c r="CM504" s="135" t="n"/>
      <c r="CN504" s="135" t="n"/>
      <c r="CO504" s="135" t="n"/>
      <c r="CP504" s="135" t="n"/>
      <c r="CQ504" s="135" t="n"/>
      <c r="CR504" s="135" t="n"/>
      <c r="CU504" s="36" t="n"/>
      <c r="CV504" s="36" t="n"/>
      <c r="CW504" s="36" t="n"/>
      <c r="CX504" s="36" t="n"/>
      <c r="CY504" s="36" t="n"/>
      <c r="CZ504" s="36" t="n"/>
      <c r="DA504" s="36" t="n"/>
      <c r="DB504" s="36" t="n"/>
      <c r="DC504" s="36" t="n"/>
      <c r="DD504" s="36" t="n"/>
      <c r="DE504" s="36" t="n"/>
      <c r="DF504" s="36" t="n"/>
      <c r="DG504" s="36" t="n"/>
      <c r="DH504" s="36" t="n"/>
      <c r="DI504" s="36" t="n"/>
      <c r="DJ504" s="36" t="n"/>
      <c r="DK504" s="36" t="n"/>
      <c r="DL504" s="36" t="n"/>
      <c r="DM504" s="36" t="n"/>
      <c r="DN504" s="36" t="n"/>
      <c r="DO504" s="36" t="n"/>
      <c r="DP504" s="36" t="n"/>
      <c r="DQ504" s="36" t="n"/>
      <c r="DR504" s="36" t="n"/>
      <c r="DS504" s="36" t="n"/>
      <c r="DT504" s="36" t="n"/>
      <c r="DU504" s="36" t="n"/>
      <c r="DV504" s="36" t="n"/>
      <c r="DW504" s="36" t="n"/>
      <c r="DX504" s="36" t="n"/>
      <c r="DY504" s="36" t="n"/>
      <c r="DZ504" s="36" t="n"/>
      <c r="EA504" s="36" t="n"/>
      <c r="EB504" s="36" t="n"/>
      <c r="EC504" s="36" t="n"/>
      <c r="ED504" s="36" t="n"/>
      <c r="EE504" s="36" t="n"/>
      <c r="EF504" s="36" t="n"/>
      <c r="EG504" s="36" t="n"/>
      <c r="EH504" s="36" t="n"/>
      <c r="EI504" s="36" t="n"/>
      <c r="EJ504" s="36" t="n"/>
      <c r="EK504" s="36" t="n"/>
      <c r="EL504" s="36" t="n"/>
      <c r="EM504" s="36" t="n"/>
      <c r="EN504" s="36" t="n"/>
    </row>
    <row r="505">
      <c r="A505" s="36" t="n"/>
      <c r="B505" s="36" t="n"/>
      <c r="C505" s="144" t="n"/>
      <c r="D505" s="144" t="n"/>
      <c r="E505" s="135" t="n"/>
      <c r="F505" s="135" t="n"/>
      <c r="G505" s="135" t="n"/>
      <c r="H505" s="135" t="n"/>
      <c r="I505" s="135" t="n"/>
      <c r="J505" s="135" t="n"/>
      <c r="K505" s="135" t="n"/>
      <c r="L505" s="135" t="n"/>
      <c r="M505" s="135" t="n"/>
      <c r="N505" s="135" t="n"/>
      <c r="O505" s="135" t="n"/>
      <c r="P505" s="135" t="n"/>
      <c r="Q505" s="135" t="n"/>
      <c r="R505" s="135" t="n"/>
      <c r="S505" s="135" t="n"/>
      <c r="T505" s="135" t="n"/>
      <c r="U505" s="135" t="n"/>
      <c r="V505" s="135" t="n"/>
      <c r="W505" s="135" t="n"/>
      <c r="X505" s="135" t="n"/>
      <c r="Y505" s="135" t="n"/>
      <c r="Z505" s="135" t="n"/>
      <c r="AA505" s="135" t="n"/>
      <c r="AB505" s="135" t="n"/>
      <c r="AC505" s="135" t="n"/>
      <c r="AD505" s="135" t="n"/>
      <c r="AE505" s="135" t="n"/>
      <c r="AF505" s="135" t="n"/>
      <c r="AG505" s="135" t="n"/>
      <c r="AH505" s="135" t="n"/>
      <c r="AI505" s="135" t="n"/>
      <c r="AJ505" s="135" t="n"/>
      <c r="AK505" s="135" t="n"/>
      <c r="AL505" s="135" t="n"/>
      <c r="AM505" s="135" t="n"/>
      <c r="AN505" s="135" t="n"/>
      <c r="AO505" s="135" t="n"/>
      <c r="AP505" s="135" t="n"/>
      <c r="AQ505" s="135" t="n"/>
      <c r="AR505" s="135" t="n"/>
      <c r="AS505" s="135" t="n"/>
      <c r="AT505" s="135" t="n"/>
      <c r="AU505" s="135" t="n"/>
      <c r="AV505" s="135" t="n"/>
      <c r="AW505" s="135" t="n"/>
      <c r="AX505" s="135" t="n"/>
      <c r="AY505" s="135" t="n"/>
      <c r="AZ505" s="135" t="n"/>
      <c r="BA505" s="135" t="n"/>
      <c r="BB505" s="135" t="n"/>
      <c r="BC505" s="135" t="n"/>
      <c r="BD505" s="135" t="n"/>
      <c r="BE505" s="135" t="n"/>
      <c r="BF505" s="135" t="n"/>
      <c r="BG505" s="135" t="n"/>
      <c r="BH505" s="135" t="n"/>
      <c r="BI505" s="135" t="n"/>
      <c r="BJ505" s="135" t="n"/>
      <c r="BK505" s="135" t="n"/>
      <c r="BL505" s="135" t="n"/>
      <c r="BM505" s="135" t="n"/>
      <c r="BN505" s="135" t="n"/>
      <c r="BO505" s="135" t="n"/>
      <c r="BP505" s="135" t="n"/>
      <c r="BQ505" s="135" t="n"/>
      <c r="BR505" s="135" t="n"/>
      <c r="BS505" s="135" t="n"/>
      <c r="BT505" s="135" t="n"/>
      <c r="BU505" s="135" t="n"/>
      <c r="BV505" s="135" t="n"/>
      <c r="BW505" s="135" t="n"/>
      <c r="BX505" s="135" t="n"/>
      <c r="BY505" s="135" t="n"/>
      <c r="BZ505" s="135" t="n"/>
      <c r="CA505" s="135" t="n"/>
      <c r="CB505" s="135" t="n"/>
      <c r="CC505" s="135" t="n"/>
      <c r="CD505" s="135" t="n"/>
      <c r="CE505" s="135" t="n"/>
      <c r="CF505" s="135" t="n"/>
      <c r="CG505" s="135" t="n"/>
      <c r="CH505" s="135" t="n"/>
      <c r="CI505" s="135" t="n"/>
      <c r="CJ505" s="135" t="n"/>
      <c r="CK505" s="135" t="n"/>
      <c r="CL505" s="135" t="n"/>
      <c r="CM505" s="135" t="n"/>
      <c r="CN505" s="135" t="n"/>
      <c r="CO505" s="135" t="n"/>
      <c r="CP505" s="135" t="n"/>
      <c r="CQ505" s="135" t="n"/>
      <c r="CR505" s="135" t="n"/>
      <c r="CU505" s="36" t="n"/>
      <c r="CV505" s="36" t="n"/>
      <c r="CW505" s="36" t="n"/>
      <c r="CX505" s="36" t="n"/>
      <c r="CY505" s="36" t="n"/>
      <c r="CZ505" s="36" t="n"/>
      <c r="DA505" s="36" t="n"/>
      <c r="DB505" s="36" t="n"/>
      <c r="DC505" s="36" t="n"/>
      <c r="DD505" s="36" t="n"/>
      <c r="DE505" s="36" t="n"/>
      <c r="DF505" s="36" t="n"/>
      <c r="DG505" s="36" t="n"/>
      <c r="DH505" s="36" t="n"/>
      <c r="DI505" s="36" t="n"/>
      <c r="DJ505" s="36" t="n"/>
      <c r="DK505" s="36" t="n"/>
      <c r="DL505" s="36" t="n"/>
      <c r="DM505" s="36" t="n"/>
      <c r="DN505" s="36" t="n"/>
      <c r="DO505" s="36" t="n"/>
      <c r="DP505" s="36" t="n"/>
      <c r="DQ505" s="36" t="n"/>
      <c r="DR505" s="36" t="n"/>
      <c r="DS505" s="36" t="n"/>
      <c r="DT505" s="36" t="n"/>
      <c r="DU505" s="36" t="n"/>
      <c r="DV505" s="36" t="n"/>
      <c r="DW505" s="36" t="n"/>
      <c r="DX505" s="36" t="n"/>
      <c r="DY505" s="36" t="n"/>
      <c r="DZ505" s="36" t="n"/>
      <c r="EA505" s="36" t="n"/>
      <c r="EB505" s="36" t="n"/>
      <c r="EC505" s="36" t="n"/>
      <c r="ED505" s="36" t="n"/>
      <c r="EE505" s="36" t="n"/>
      <c r="EF505" s="36" t="n"/>
      <c r="EG505" s="36" t="n"/>
      <c r="EH505" s="36" t="n"/>
      <c r="EI505" s="36" t="n"/>
      <c r="EJ505" s="36" t="n"/>
      <c r="EK505" s="36" t="n"/>
      <c r="EL505" s="36" t="n"/>
      <c r="EM505" s="36" t="n"/>
      <c r="EN505" s="36" t="n"/>
    </row>
    <row r="506">
      <c r="A506" s="36" t="n"/>
      <c r="B506" s="36" t="n"/>
      <c r="C506" s="144" t="n"/>
      <c r="D506" s="144" t="n"/>
      <c r="E506" s="135" t="n"/>
      <c r="F506" s="135" t="n"/>
      <c r="G506" s="135" t="n"/>
      <c r="H506" s="135" t="n"/>
      <c r="I506" s="135" t="n"/>
      <c r="J506" s="135" t="n"/>
      <c r="K506" s="135" t="n"/>
      <c r="L506" s="135" t="n"/>
      <c r="M506" s="135" t="n"/>
      <c r="N506" s="135" t="n"/>
      <c r="O506" s="135" t="n"/>
      <c r="P506" s="135" t="n"/>
      <c r="Q506" s="135" t="n"/>
      <c r="R506" s="135" t="n"/>
      <c r="S506" s="135" t="n"/>
      <c r="T506" s="135" t="n"/>
      <c r="U506" s="135" t="n"/>
      <c r="V506" s="135" t="n"/>
      <c r="W506" s="135" t="n"/>
      <c r="X506" s="135" t="n"/>
      <c r="Y506" s="135" t="n"/>
      <c r="Z506" s="135" t="n"/>
      <c r="AA506" s="135" t="n"/>
      <c r="AB506" s="135" t="n"/>
      <c r="AC506" s="135" t="n"/>
      <c r="AD506" s="135" t="n"/>
      <c r="AE506" s="135" t="n"/>
      <c r="AF506" s="135" t="n"/>
      <c r="AG506" s="135" t="n"/>
      <c r="AH506" s="135" t="n"/>
      <c r="AI506" s="135" t="n"/>
      <c r="AJ506" s="135" t="n"/>
      <c r="AK506" s="135" t="n"/>
      <c r="AL506" s="135" t="n"/>
      <c r="AM506" s="135" t="n"/>
      <c r="AN506" s="135" t="n"/>
      <c r="AO506" s="135" t="n"/>
      <c r="AP506" s="135" t="n"/>
      <c r="AQ506" s="135" t="n"/>
      <c r="AR506" s="135" t="n"/>
      <c r="AS506" s="135" t="n"/>
      <c r="AT506" s="135" t="n"/>
      <c r="AU506" s="135" t="n"/>
      <c r="AV506" s="135" t="n"/>
      <c r="AW506" s="135" t="n"/>
      <c r="AX506" s="135" t="n"/>
      <c r="AY506" s="135" t="n"/>
      <c r="AZ506" s="135" t="n"/>
      <c r="BA506" s="135" t="n"/>
      <c r="BB506" s="135" t="n"/>
      <c r="BC506" s="135" t="n"/>
      <c r="BD506" s="135" t="n"/>
      <c r="BE506" s="135" t="n"/>
      <c r="BF506" s="135" t="n"/>
      <c r="BG506" s="135" t="n"/>
      <c r="BH506" s="135" t="n"/>
      <c r="BI506" s="135" t="n"/>
      <c r="BJ506" s="135" t="n"/>
      <c r="BK506" s="135" t="n"/>
      <c r="BL506" s="135" t="n"/>
      <c r="BM506" s="135" t="n"/>
      <c r="BN506" s="135" t="n"/>
      <c r="BO506" s="135" t="n"/>
      <c r="BP506" s="135" t="n"/>
      <c r="BQ506" s="135" t="n"/>
      <c r="BR506" s="135" t="n"/>
      <c r="BS506" s="135" t="n"/>
      <c r="BT506" s="135" t="n"/>
      <c r="BU506" s="135" t="n"/>
      <c r="BV506" s="135" t="n"/>
      <c r="BW506" s="135" t="n"/>
      <c r="BX506" s="135" t="n"/>
      <c r="BY506" s="135" t="n"/>
      <c r="BZ506" s="135" t="n"/>
      <c r="CA506" s="135" t="n"/>
      <c r="CB506" s="135" t="n"/>
      <c r="CC506" s="135" t="n"/>
      <c r="CD506" s="135" t="n"/>
      <c r="CE506" s="135" t="n"/>
      <c r="CF506" s="135" t="n"/>
      <c r="CG506" s="135" t="n"/>
      <c r="CH506" s="135" t="n"/>
      <c r="CI506" s="135" t="n"/>
      <c r="CJ506" s="135" t="n"/>
      <c r="CK506" s="135" t="n"/>
      <c r="CL506" s="135" t="n"/>
      <c r="CM506" s="135" t="n"/>
      <c r="CN506" s="135" t="n"/>
      <c r="CO506" s="135" t="n"/>
      <c r="CP506" s="135" t="n"/>
      <c r="CQ506" s="135" t="n"/>
      <c r="CR506" s="135" t="n"/>
      <c r="CU506" s="36" t="n"/>
      <c r="CV506" s="36" t="n"/>
      <c r="CW506" s="36" t="n"/>
      <c r="CX506" s="36" t="n"/>
      <c r="CY506" s="36" t="n"/>
      <c r="CZ506" s="36" t="n"/>
      <c r="DA506" s="36" t="n"/>
      <c r="DB506" s="36" t="n"/>
      <c r="DC506" s="36" t="n"/>
      <c r="DD506" s="36" t="n"/>
      <c r="DE506" s="36" t="n"/>
      <c r="DF506" s="36" t="n"/>
      <c r="DG506" s="36" t="n"/>
      <c r="DH506" s="36" t="n"/>
      <c r="DI506" s="36" t="n"/>
      <c r="DJ506" s="36" t="n"/>
      <c r="DK506" s="36" t="n"/>
      <c r="DL506" s="36" t="n"/>
      <c r="DM506" s="36" t="n"/>
      <c r="DN506" s="36" t="n"/>
      <c r="DO506" s="36" t="n"/>
      <c r="DP506" s="36" t="n"/>
      <c r="DQ506" s="36" t="n"/>
      <c r="DR506" s="36" t="n"/>
      <c r="DS506" s="36" t="n"/>
      <c r="DT506" s="36" t="n"/>
      <c r="DU506" s="36" t="n"/>
      <c r="DV506" s="36" t="n"/>
      <c r="DW506" s="36" t="n"/>
      <c r="DX506" s="36" t="n"/>
      <c r="DY506" s="36" t="n"/>
      <c r="DZ506" s="36" t="n"/>
      <c r="EA506" s="36" t="n"/>
      <c r="EB506" s="36" t="n"/>
      <c r="EC506" s="36" t="n"/>
      <c r="ED506" s="36" t="n"/>
      <c r="EE506" s="36" t="n"/>
      <c r="EF506" s="36" t="n"/>
      <c r="EG506" s="36" t="n"/>
      <c r="EH506" s="36" t="n"/>
      <c r="EI506" s="36" t="n"/>
      <c r="EJ506" s="36" t="n"/>
      <c r="EK506" s="36" t="n"/>
      <c r="EL506" s="36" t="n"/>
      <c r="EM506" s="36" t="n"/>
      <c r="EN506" s="36" t="n"/>
    </row>
    <row r="507">
      <c r="A507" s="36" t="n"/>
      <c r="B507" s="36" t="n"/>
      <c r="C507" s="144" t="n"/>
      <c r="D507" s="144" t="n"/>
      <c r="E507" s="135" t="n"/>
      <c r="F507" s="135" t="n"/>
      <c r="G507" s="135" t="n"/>
      <c r="H507" s="135" t="n"/>
      <c r="I507" s="135" t="n"/>
      <c r="J507" s="135" t="n"/>
      <c r="K507" s="135" t="n"/>
      <c r="L507" s="135" t="n"/>
      <c r="M507" s="135" t="n"/>
      <c r="N507" s="135" t="n"/>
      <c r="O507" s="135" t="n"/>
      <c r="P507" s="135" t="n"/>
      <c r="Q507" s="135" t="n"/>
      <c r="R507" s="135" t="n"/>
      <c r="S507" s="135" t="n"/>
      <c r="T507" s="135" t="n"/>
      <c r="U507" s="135" t="n"/>
      <c r="V507" s="135" t="n"/>
      <c r="W507" s="135" t="n"/>
      <c r="X507" s="135" t="n"/>
      <c r="Y507" s="135" t="n"/>
      <c r="Z507" s="135" t="n"/>
      <c r="AA507" s="135" t="n"/>
      <c r="AB507" s="135" t="n"/>
      <c r="AC507" s="135" t="n"/>
      <c r="AD507" s="135" t="n"/>
      <c r="AE507" s="135" t="n"/>
      <c r="AF507" s="135" t="n"/>
      <c r="AG507" s="135" t="n"/>
      <c r="AH507" s="135" t="n"/>
      <c r="AI507" s="135" t="n"/>
      <c r="AJ507" s="135" t="n"/>
      <c r="AK507" s="135" t="n"/>
      <c r="AL507" s="135" t="n"/>
      <c r="AM507" s="135" t="n"/>
      <c r="AN507" s="135" t="n"/>
      <c r="AO507" s="135" t="n"/>
      <c r="AP507" s="135" t="n"/>
      <c r="AQ507" s="135" t="n"/>
      <c r="AR507" s="135" t="n"/>
      <c r="AS507" s="135" t="n"/>
      <c r="AT507" s="135" t="n"/>
      <c r="AU507" s="135" t="n"/>
      <c r="AV507" s="135" t="n"/>
      <c r="AW507" s="135" t="n"/>
      <c r="AX507" s="135" t="n"/>
      <c r="AY507" s="135" t="n"/>
      <c r="AZ507" s="135" t="n"/>
      <c r="BA507" s="135" t="n"/>
      <c r="BB507" s="135" t="n"/>
      <c r="BC507" s="135" t="n"/>
      <c r="BD507" s="135" t="n"/>
      <c r="BE507" s="135" t="n"/>
      <c r="BF507" s="135" t="n"/>
      <c r="BG507" s="135" t="n"/>
      <c r="BH507" s="135" t="n"/>
      <c r="BI507" s="135" t="n"/>
      <c r="BJ507" s="135" t="n"/>
      <c r="BK507" s="135" t="n"/>
      <c r="BL507" s="135" t="n"/>
      <c r="BM507" s="135" t="n"/>
      <c r="BN507" s="135" t="n"/>
      <c r="BO507" s="135" t="n"/>
      <c r="BP507" s="135" t="n"/>
      <c r="BQ507" s="135" t="n"/>
      <c r="BR507" s="135" t="n"/>
      <c r="BS507" s="135" t="n"/>
      <c r="BT507" s="135" t="n"/>
      <c r="BU507" s="135" t="n"/>
      <c r="BV507" s="135" t="n"/>
      <c r="BW507" s="135" t="n"/>
      <c r="BX507" s="135" t="n"/>
      <c r="BY507" s="135" t="n"/>
      <c r="BZ507" s="135" t="n"/>
      <c r="CA507" s="135" t="n"/>
      <c r="CB507" s="135" t="n"/>
      <c r="CC507" s="135" t="n"/>
      <c r="CD507" s="135" t="n"/>
      <c r="CE507" s="135" t="n"/>
      <c r="CF507" s="135" t="n"/>
      <c r="CG507" s="135" t="n"/>
      <c r="CH507" s="135" t="n"/>
      <c r="CI507" s="135" t="n"/>
      <c r="CJ507" s="135" t="n"/>
      <c r="CK507" s="135" t="n"/>
      <c r="CL507" s="135" t="n"/>
      <c r="CM507" s="135" t="n"/>
      <c r="CN507" s="135" t="n"/>
      <c r="CO507" s="135" t="n"/>
      <c r="CP507" s="135" t="n"/>
      <c r="CQ507" s="135" t="n"/>
      <c r="CR507" s="135" t="n"/>
      <c r="CU507" s="36" t="n"/>
      <c r="CV507" s="36" t="n"/>
      <c r="CW507" s="36" t="n"/>
      <c r="CX507" s="36" t="n"/>
      <c r="CY507" s="36" t="n"/>
      <c r="CZ507" s="36" t="n"/>
      <c r="DA507" s="36" t="n"/>
      <c r="DB507" s="36" t="n"/>
      <c r="DC507" s="36" t="n"/>
      <c r="DD507" s="36" t="n"/>
      <c r="DE507" s="36" t="n"/>
      <c r="DF507" s="36" t="n"/>
      <c r="DG507" s="36" t="n"/>
      <c r="DH507" s="36" t="n"/>
      <c r="DI507" s="36" t="n"/>
      <c r="DJ507" s="36" t="n"/>
      <c r="DK507" s="36" t="n"/>
      <c r="DL507" s="36" t="n"/>
      <c r="DM507" s="36" t="n"/>
      <c r="DN507" s="36" t="n"/>
      <c r="DO507" s="36" t="n"/>
      <c r="DP507" s="36" t="n"/>
      <c r="DQ507" s="36" t="n"/>
      <c r="DR507" s="36" t="n"/>
      <c r="DS507" s="36" t="n"/>
      <c r="DT507" s="36" t="n"/>
      <c r="DU507" s="36" t="n"/>
      <c r="DV507" s="36" t="n"/>
      <c r="DW507" s="36" t="n"/>
      <c r="DX507" s="36" t="n"/>
      <c r="DY507" s="36" t="n"/>
      <c r="DZ507" s="36" t="n"/>
      <c r="EA507" s="36" t="n"/>
      <c r="EB507" s="36" t="n"/>
      <c r="EC507" s="36" t="n"/>
      <c r="ED507" s="36" t="n"/>
      <c r="EE507" s="36" t="n"/>
      <c r="EF507" s="36" t="n"/>
      <c r="EG507" s="36" t="n"/>
      <c r="EH507" s="36" t="n"/>
      <c r="EI507" s="36" t="n"/>
      <c r="EJ507" s="36" t="n"/>
      <c r="EK507" s="36" t="n"/>
      <c r="EL507" s="36" t="n"/>
      <c r="EM507" s="36" t="n"/>
      <c r="EN507" s="36" t="n"/>
    </row>
    <row r="508">
      <c r="A508" s="36" t="n"/>
      <c r="B508" s="36" t="n"/>
      <c r="C508" s="144" t="n"/>
      <c r="D508" s="144" t="n"/>
      <c r="E508" s="135" t="n"/>
      <c r="F508" s="135" t="n"/>
      <c r="G508" s="135" t="n"/>
      <c r="H508" s="135" t="n"/>
      <c r="I508" s="135" t="n"/>
      <c r="J508" s="135" t="n"/>
      <c r="K508" s="135" t="n"/>
      <c r="L508" s="135" t="n"/>
      <c r="M508" s="135" t="n"/>
      <c r="N508" s="135" t="n"/>
      <c r="O508" s="135" t="n"/>
      <c r="P508" s="135" t="n"/>
      <c r="Q508" s="135" t="n"/>
      <c r="R508" s="135" t="n"/>
      <c r="S508" s="135" t="n"/>
      <c r="T508" s="135" t="n"/>
      <c r="U508" s="135" t="n"/>
      <c r="V508" s="135" t="n"/>
      <c r="W508" s="135" t="n"/>
      <c r="X508" s="135" t="n"/>
      <c r="Y508" s="135" t="n"/>
      <c r="Z508" s="135" t="n"/>
      <c r="AA508" s="135" t="n"/>
      <c r="AB508" s="135" t="n"/>
      <c r="AC508" s="135" t="n"/>
      <c r="AD508" s="135" t="n"/>
      <c r="AE508" s="135" t="n"/>
      <c r="AF508" s="135" t="n"/>
      <c r="AG508" s="135" t="n"/>
      <c r="AH508" s="135" t="n"/>
      <c r="AI508" s="135" t="n"/>
      <c r="AJ508" s="135" t="n"/>
      <c r="AK508" s="135" t="n"/>
      <c r="AL508" s="135" t="n"/>
      <c r="AM508" s="135" t="n"/>
      <c r="AN508" s="135" t="n"/>
      <c r="AO508" s="135" t="n"/>
      <c r="AP508" s="135" t="n"/>
      <c r="AQ508" s="135" t="n"/>
      <c r="AR508" s="135" t="n"/>
      <c r="AS508" s="135" t="n"/>
      <c r="AT508" s="135" t="n"/>
      <c r="AU508" s="135" t="n"/>
      <c r="AV508" s="135" t="n"/>
      <c r="AW508" s="135" t="n"/>
      <c r="AX508" s="135" t="n"/>
      <c r="AY508" s="135" t="n"/>
      <c r="AZ508" s="135" t="n"/>
      <c r="BA508" s="135" t="n"/>
      <c r="BB508" s="135" t="n"/>
      <c r="BC508" s="135" t="n"/>
      <c r="BD508" s="135" t="n"/>
      <c r="BE508" s="135" t="n"/>
      <c r="BF508" s="135" t="n"/>
      <c r="BG508" s="135" t="n"/>
      <c r="BH508" s="135" t="n"/>
      <c r="BI508" s="135" t="n"/>
      <c r="BJ508" s="135" t="n"/>
      <c r="BK508" s="135" t="n"/>
      <c r="BL508" s="135" t="n"/>
      <c r="BM508" s="135" t="n"/>
      <c r="BN508" s="135" t="n"/>
      <c r="BO508" s="135" t="n"/>
      <c r="BP508" s="135" t="n"/>
      <c r="BQ508" s="135" t="n"/>
      <c r="BR508" s="135" t="n"/>
      <c r="BS508" s="135" t="n"/>
      <c r="BT508" s="135" t="n"/>
      <c r="BU508" s="135" t="n"/>
      <c r="BV508" s="135" t="n"/>
      <c r="BW508" s="135" t="n"/>
      <c r="BX508" s="135" t="n"/>
      <c r="BY508" s="135" t="n"/>
      <c r="BZ508" s="135" t="n"/>
      <c r="CA508" s="135" t="n"/>
      <c r="CB508" s="135" t="n"/>
      <c r="CC508" s="135" t="n"/>
      <c r="CD508" s="135" t="n"/>
      <c r="CE508" s="135" t="n"/>
      <c r="CF508" s="135" t="n"/>
      <c r="CG508" s="135" t="n"/>
      <c r="CH508" s="135" t="n"/>
      <c r="CI508" s="135" t="n"/>
      <c r="CJ508" s="135" t="n"/>
      <c r="CK508" s="135" t="n"/>
      <c r="CL508" s="135" t="n"/>
      <c r="CM508" s="135" t="n"/>
      <c r="CN508" s="135" t="n"/>
      <c r="CO508" s="135" t="n"/>
      <c r="CP508" s="135" t="n"/>
      <c r="CQ508" s="135" t="n"/>
      <c r="CR508" s="135" t="n"/>
      <c r="CU508" s="36" t="n"/>
      <c r="CV508" s="36" t="n"/>
      <c r="CW508" s="36" t="n"/>
      <c r="CX508" s="36" t="n"/>
      <c r="CY508" s="36" t="n"/>
      <c r="CZ508" s="36" t="n"/>
      <c r="DA508" s="36" t="n"/>
      <c r="DB508" s="36" t="n"/>
      <c r="DC508" s="36" t="n"/>
      <c r="DD508" s="36" t="n"/>
      <c r="DE508" s="36" t="n"/>
      <c r="DF508" s="36" t="n"/>
      <c r="DG508" s="36" t="n"/>
      <c r="DH508" s="36" t="n"/>
      <c r="DI508" s="36" t="n"/>
      <c r="DJ508" s="36" t="n"/>
      <c r="DK508" s="36" t="n"/>
      <c r="DL508" s="36" t="n"/>
      <c r="DM508" s="36" t="n"/>
      <c r="DN508" s="36" t="n"/>
      <c r="DO508" s="36" t="n"/>
      <c r="DP508" s="36" t="n"/>
      <c r="DQ508" s="36" t="n"/>
      <c r="DR508" s="36" t="n"/>
      <c r="DS508" s="36" t="n"/>
      <c r="DT508" s="36" t="n"/>
      <c r="DU508" s="36" t="n"/>
      <c r="DV508" s="36" t="n"/>
      <c r="DW508" s="36" t="n"/>
      <c r="DX508" s="36" t="n"/>
      <c r="DY508" s="36" t="n"/>
      <c r="DZ508" s="36" t="n"/>
      <c r="EA508" s="36" t="n"/>
      <c r="EB508" s="36" t="n"/>
      <c r="EC508" s="36" t="n"/>
      <c r="ED508" s="36" t="n"/>
      <c r="EE508" s="36" t="n"/>
      <c r="EF508" s="36" t="n"/>
      <c r="EG508" s="36" t="n"/>
      <c r="EH508" s="36" t="n"/>
      <c r="EI508" s="36" t="n"/>
      <c r="EJ508" s="36" t="n"/>
      <c r="EK508" s="36" t="n"/>
      <c r="EL508" s="36" t="n"/>
      <c r="EM508" s="36" t="n"/>
      <c r="EN508" s="36" t="n"/>
    </row>
    <row r="509">
      <c r="A509" s="36" t="n"/>
      <c r="B509" s="36" t="n"/>
      <c r="C509" s="144" t="n"/>
      <c r="D509" s="144" t="n"/>
      <c r="E509" s="135" t="n"/>
      <c r="F509" s="135" t="n"/>
      <c r="G509" s="135" t="n"/>
      <c r="H509" s="135" t="n"/>
      <c r="I509" s="135" t="n"/>
      <c r="J509" s="135" t="n"/>
      <c r="K509" s="135" t="n"/>
      <c r="L509" s="135" t="n"/>
      <c r="M509" s="135" t="n"/>
      <c r="N509" s="135" t="n"/>
      <c r="O509" s="135" t="n"/>
      <c r="P509" s="135" t="n"/>
      <c r="Q509" s="135" t="n"/>
      <c r="R509" s="135" t="n"/>
      <c r="S509" s="135" t="n"/>
      <c r="T509" s="135" t="n"/>
      <c r="U509" s="135" t="n"/>
      <c r="V509" s="135" t="n"/>
      <c r="W509" s="135" t="n"/>
      <c r="X509" s="135" t="n"/>
      <c r="Y509" s="135" t="n"/>
      <c r="Z509" s="135" t="n"/>
      <c r="AA509" s="135" t="n"/>
      <c r="AB509" s="135" t="n"/>
      <c r="AC509" s="135" t="n"/>
      <c r="AD509" s="135" t="n"/>
      <c r="AE509" s="135" t="n"/>
      <c r="AF509" s="135" t="n"/>
      <c r="AG509" s="135" t="n"/>
      <c r="AH509" s="135" t="n"/>
      <c r="AI509" s="135" t="n"/>
      <c r="AJ509" s="135" t="n"/>
      <c r="AK509" s="135" t="n"/>
      <c r="AL509" s="135" t="n"/>
      <c r="AM509" s="135" t="n"/>
      <c r="AN509" s="135" t="n"/>
      <c r="AO509" s="135" t="n"/>
      <c r="AP509" s="135" t="n"/>
      <c r="AQ509" s="135" t="n"/>
      <c r="AR509" s="135" t="n"/>
      <c r="AS509" s="135" t="n"/>
      <c r="AT509" s="135" t="n"/>
      <c r="AU509" s="135" t="n"/>
      <c r="AV509" s="135" t="n"/>
      <c r="AW509" s="135" t="n"/>
      <c r="AX509" s="135" t="n"/>
      <c r="AY509" s="135" t="n"/>
      <c r="AZ509" s="135" t="n"/>
      <c r="BA509" s="135" t="n"/>
      <c r="BB509" s="135" t="n"/>
      <c r="BC509" s="135" t="n"/>
      <c r="BD509" s="135" t="n"/>
      <c r="BE509" s="135" t="n"/>
      <c r="BF509" s="135" t="n"/>
      <c r="BG509" s="135" t="n"/>
      <c r="BH509" s="135" t="n"/>
      <c r="BI509" s="135" t="n"/>
      <c r="BJ509" s="135" t="n"/>
      <c r="BK509" s="135" t="n"/>
      <c r="BL509" s="135" t="n"/>
      <c r="BM509" s="135" t="n"/>
      <c r="BN509" s="135" t="n"/>
      <c r="BO509" s="135" t="n"/>
      <c r="BP509" s="135" t="n"/>
      <c r="BQ509" s="135" t="n"/>
      <c r="BR509" s="135" t="n"/>
      <c r="BS509" s="135" t="n"/>
      <c r="BT509" s="135" t="n"/>
      <c r="BU509" s="135" t="n"/>
      <c r="BV509" s="135" t="n"/>
      <c r="BW509" s="135" t="n"/>
      <c r="BX509" s="135" t="n"/>
      <c r="BY509" s="135" t="n"/>
      <c r="BZ509" s="135" t="n"/>
      <c r="CA509" s="135" t="n"/>
      <c r="CB509" s="135" t="n"/>
      <c r="CC509" s="135" t="n"/>
      <c r="CD509" s="135" t="n"/>
      <c r="CE509" s="135" t="n"/>
      <c r="CF509" s="135" t="n"/>
      <c r="CG509" s="135" t="n"/>
      <c r="CH509" s="135" t="n"/>
      <c r="CI509" s="135" t="n"/>
      <c r="CJ509" s="135" t="n"/>
      <c r="CK509" s="135" t="n"/>
      <c r="CL509" s="135" t="n"/>
      <c r="CM509" s="135" t="n"/>
      <c r="CN509" s="135" t="n"/>
      <c r="CO509" s="135" t="n"/>
      <c r="CP509" s="135" t="n"/>
      <c r="CQ509" s="135" t="n"/>
      <c r="CR509" s="135" t="n"/>
      <c r="CU509" s="36" t="n"/>
      <c r="CV509" s="36" t="n"/>
      <c r="CW509" s="36" t="n"/>
      <c r="CX509" s="36" t="n"/>
      <c r="CY509" s="36" t="n"/>
      <c r="CZ509" s="36" t="n"/>
      <c r="DA509" s="36" t="n"/>
      <c r="DB509" s="36" t="n"/>
      <c r="DC509" s="36" t="n"/>
      <c r="DD509" s="36" t="n"/>
      <c r="DE509" s="36" t="n"/>
      <c r="DF509" s="36" t="n"/>
      <c r="DG509" s="36" t="n"/>
      <c r="DH509" s="36" t="n"/>
      <c r="DI509" s="36" t="n"/>
      <c r="DJ509" s="36" t="n"/>
      <c r="DK509" s="36" t="n"/>
      <c r="DL509" s="36" t="n"/>
      <c r="DM509" s="36" t="n"/>
      <c r="DN509" s="36" t="n"/>
      <c r="DO509" s="36" t="n"/>
      <c r="DP509" s="36" t="n"/>
      <c r="DQ509" s="36" t="n"/>
      <c r="DR509" s="36" t="n"/>
      <c r="DS509" s="36" t="n"/>
      <c r="DT509" s="36" t="n"/>
      <c r="DU509" s="36" t="n"/>
      <c r="DV509" s="36" t="n"/>
      <c r="DW509" s="36" t="n"/>
      <c r="DX509" s="36" t="n"/>
      <c r="DY509" s="36" t="n"/>
      <c r="DZ509" s="36" t="n"/>
      <c r="EA509" s="36" t="n"/>
      <c r="EB509" s="36" t="n"/>
      <c r="EC509" s="36" t="n"/>
      <c r="ED509" s="36" t="n"/>
      <c r="EE509" s="36" t="n"/>
      <c r="EF509" s="36" t="n"/>
      <c r="EG509" s="36" t="n"/>
      <c r="EH509" s="36" t="n"/>
      <c r="EI509" s="36" t="n"/>
      <c r="EJ509" s="36" t="n"/>
      <c r="EK509" s="36" t="n"/>
      <c r="EL509" s="36" t="n"/>
      <c r="EM509" s="36" t="n"/>
      <c r="EN509" s="36" t="n"/>
    </row>
    <row r="510">
      <c r="A510" s="36" t="n"/>
      <c r="B510" s="36" t="n"/>
      <c r="C510" s="144" t="n"/>
      <c r="D510" s="144" t="n"/>
      <c r="E510" s="135" t="n"/>
      <c r="F510" s="135" t="n"/>
      <c r="G510" s="135" t="n"/>
      <c r="H510" s="135" t="n"/>
      <c r="I510" s="135" t="n"/>
      <c r="J510" s="135" t="n"/>
      <c r="K510" s="135" t="n"/>
      <c r="L510" s="135" t="n"/>
      <c r="M510" s="135" t="n"/>
      <c r="N510" s="135" t="n"/>
      <c r="O510" s="135" t="n"/>
      <c r="P510" s="135" t="n"/>
      <c r="Q510" s="135" t="n"/>
      <c r="R510" s="135" t="n"/>
      <c r="S510" s="135" t="n"/>
      <c r="T510" s="135" t="n"/>
      <c r="U510" s="135" t="n"/>
      <c r="V510" s="135" t="n"/>
      <c r="W510" s="135" t="n"/>
      <c r="X510" s="135" t="n"/>
      <c r="Y510" s="135" t="n"/>
      <c r="Z510" s="135" t="n"/>
      <c r="AA510" s="135" t="n"/>
      <c r="AB510" s="135" t="n"/>
      <c r="AC510" s="135" t="n"/>
      <c r="AD510" s="135" t="n"/>
      <c r="AE510" s="135" t="n"/>
      <c r="AF510" s="135" t="n"/>
      <c r="AG510" s="135" t="n"/>
      <c r="AH510" s="135" t="n"/>
      <c r="AI510" s="135" t="n"/>
      <c r="AJ510" s="135" t="n"/>
      <c r="AK510" s="135" t="n"/>
      <c r="AL510" s="135" t="n"/>
      <c r="AM510" s="135" t="n"/>
      <c r="AN510" s="135" t="n"/>
      <c r="AO510" s="135" t="n"/>
      <c r="AP510" s="135" t="n"/>
      <c r="AQ510" s="135" t="n"/>
      <c r="AR510" s="135" t="n"/>
      <c r="AS510" s="135" t="n"/>
      <c r="AT510" s="135" t="n"/>
      <c r="AU510" s="135" t="n"/>
      <c r="AV510" s="135" t="n"/>
      <c r="AW510" s="135" t="n"/>
      <c r="AX510" s="135" t="n"/>
      <c r="AY510" s="135" t="n"/>
      <c r="AZ510" s="135" t="n"/>
      <c r="BA510" s="135" t="n"/>
      <c r="BB510" s="135" t="n"/>
      <c r="BC510" s="135" t="n"/>
      <c r="BD510" s="135" t="n"/>
      <c r="BE510" s="135" t="n"/>
      <c r="BF510" s="135" t="n"/>
      <c r="BG510" s="135" t="n"/>
      <c r="BH510" s="135" t="n"/>
      <c r="BI510" s="135" t="n"/>
      <c r="BJ510" s="135" t="n"/>
      <c r="BK510" s="135" t="n"/>
      <c r="BL510" s="135" t="n"/>
      <c r="BM510" s="135" t="n"/>
      <c r="BN510" s="135" t="n"/>
      <c r="BO510" s="135" t="n"/>
      <c r="BP510" s="135" t="n"/>
      <c r="BQ510" s="135" t="n"/>
      <c r="BR510" s="135" t="n"/>
      <c r="BS510" s="135" t="n"/>
      <c r="BT510" s="135" t="n"/>
      <c r="BU510" s="135" t="n"/>
      <c r="BV510" s="135" t="n"/>
      <c r="BW510" s="135" t="n"/>
      <c r="BX510" s="135" t="n"/>
      <c r="BY510" s="135" t="n"/>
      <c r="BZ510" s="135" t="n"/>
      <c r="CA510" s="135" t="n"/>
      <c r="CB510" s="135" t="n"/>
      <c r="CC510" s="135" t="n"/>
      <c r="CD510" s="135" t="n"/>
      <c r="CE510" s="135" t="n"/>
      <c r="CF510" s="135" t="n"/>
      <c r="CG510" s="135" t="n"/>
      <c r="CH510" s="135" t="n"/>
      <c r="CI510" s="135" t="n"/>
      <c r="CJ510" s="135" t="n"/>
      <c r="CK510" s="135" t="n"/>
      <c r="CL510" s="135" t="n"/>
      <c r="CM510" s="135" t="n"/>
      <c r="CN510" s="135" t="n"/>
      <c r="CO510" s="135" t="n"/>
      <c r="CP510" s="135" t="n"/>
      <c r="CQ510" s="135" t="n"/>
      <c r="CR510" s="135" t="n"/>
      <c r="CU510" s="36" t="n"/>
      <c r="CV510" s="36" t="n"/>
      <c r="CW510" s="36" t="n"/>
      <c r="CX510" s="36" t="n"/>
      <c r="CY510" s="36" t="n"/>
      <c r="CZ510" s="36" t="n"/>
      <c r="DA510" s="36" t="n"/>
      <c r="DB510" s="36" t="n"/>
      <c r="DC510" s="36" t="n"/>
      <c r="DD510" s="36" t="n"/>
      <c r="DE510" s="36" t="n"/>
      <c r="DF510" s="36" t="n"/>
      <c r="DG510" s="36" t="n"/>
      <c r="DH510" s="36" t="n"/>
      <c r="DI510" s="36" t="n"/>
      <c r="DJ510" s="36" t="n"/>
      <c r="DK510" s="36" t="n"/>
      <c r="DL510" s="36" t="n"/>
      <c r="DM510" s="36" t="n"/>
      <c r="DN510" s="36" t="n"/>
      <c r="DO510" s="36" t="n"/>
      <c r="DP510" s="36" t="n"/>
      <c r="DQ510" s="36" t="n"/>
      <c r="DR510" s="36" t="n"/>
      <c r="DS510" s="36" t="n"/>
      <c r="DT510" s="36" t="n"/>
      <c r="DU510" s="36" t="n"/>
      <c r="DV510" s="36" t="n"/>
      <c r="DW510" s="36" t="n"/>
      <c r="DX510" s="36" t="n"/>
      <c r="DY510" s="36" t="n"/>
      <c r="DZ510" s="36" t="n"/>
      <c r="EA510" s="36" t="n"/>
      <c r="EB510" s="36" t="n"/>
      <c r="EC510" s="36" t="n"/>
      <c r="ED510" s="36" t="n"/>
      <c r="EE510" s="36" t="n"/>
      <c r="EF510" s="36" t="n"/>
      <c r="EG510" s="36" t="n"/>
      <c r="EH510" s="36" t="n"/>
      <c r="EI510" s="36" t="n"/>
      <c r="EJ510" s="36" t="n"/>
      <c r="EK510" s="36" t="n"/>
      <c r="EL510" s="36" t="n"/>
      <c r="EM510" s="36" t="n"/>
      <c r="EN510" s="36" t="n"/>
    </row>
    <row r="511">
      <c r="A511" s="36" t="n"/>
      <c r="B511" s="36" t="n"/>
      <c r="C511" s="144" t="n"/>
      <c r="D511" s="144" t="n"/>
      <c r="E511" s="135" t="n"/>
      <c r="F511" s="135" t="n"/>
      <c r="G511" s="135" t="n"/>
      <c r="H511" s="135" t="n"/>
      <c r="I511" s="135" t="n"/>
      <c r="J511" s="135" t="n"/>
      <c r="K511" s="135" t="n"/>
      <c r="L511" s="135" t="n"/>
      <c r="M511" s="135" t="n"/>
      <c r="N511" s="135" t="n"/>
      <c r="O511" s="135" t="n"/>
      <c r="P511" s="135" t="n"/>
      <c r="Q511" s="135" t="n"/>
      <c r="R511" s="135" t="n"/>
      <c r="S511" s="135" t="n"/>
      <c r="T511" s="135" t="n"/>
      <c r="U511" s="135" t="n"/>
      <c r="V511" s="135" t="n"/>
      <c r="W511" s="135" t="n"/>
      <c r="X511" s="135" t="n"/>
      <c r="Y511" s="135" t="n"/>
      <c r="Z511" s="135" t="n"/>
      <c r="AA511" s="135" t="n"/>
      <c r="AB511" s="135" t="n"/>
      <c r="AC511" s="135" t="n"/>
      <c r="AD511" s="135" t="n"/>
      <c r="AE511" s="135" t="n"/>
      <c r="AF511" s="135" t="n"/>
      <c r="AG511" s="135" t="n"/>
      <c r="AH511" s="135" t="n"/>
      <c r="AI511" s="135" t="n"/>
      <c r="AJ511" s="135" t="n"/>
      <c r="AK511" s="135" t="n"/>
      <c r="AL511" s="135" t="n"/>
      <c r="AM511" s="135" t="n"/>
      <c r="AN511" s="135" t="n"/>
      <c r="AO511" s="135" t="n"/>
      <c r="AP511" s="135" t="n"/>
      <c r="AQ511" s="135" t="n"/>
      <c r="AR511" s="135" t="n"/>
      <c r="AS511" s="135" t="n"/>
      <c r="AT511" s="135" t="n"/>
      <c r="AU511" s="135" t="n"/>
      <c r="AV511" s="135" t="n"/>
      <c r="AW511" s="135" t="n"/>
      <c r="AX511" s="135" t="n"/>
      <c r="AY511" s="135" t="n"/>
      <c r="AZ511" s="135" t="n"/>
      <c r="BA511" s="135" t="n"/>
      <c r="BB511" s="135" t="n"/>
      <c r="BC511" s="135" t="n"/>
      <c r="BD511" s="135" t="n"/>
      <c r="BE511" s="135" t="n"/>
      <c r="BF511" s="135" t="n"/>
      <c r="BG511" s="135" t="n"/>
      <c r="BH511" s="135" t="n"/>
      <c r="BI511" s="135" t="n"/>
      <c r="BJ511" s="135" t="n"/>
      <c r="BK511" s="135" t="n"/>
      <c r="BL511" s="135" t="n"/>
      <c r="BM511" s="135" t="n"/>
      <c r="BN511" s="135" t="n"/>
      <c r="BO511" s="135" t="n"/>
      <c r="BP511" s="135" t="n"/>
      <c r="BQ511" s="135" t="n"/>
      <c r="BR511" s="135" t="n"/>
      <c r="BS511" s="135" t="n"/>
      <c r="BT511" s="135" t="n"/>
      <c r="BU511" s="135" t="n"/>
      <c r="BV511" s="135" t="n"/>
      <c r="BW511" s="135" t="n"/>
      <c r="BX511" s="135" t="n"/>
      <c r="BY511" s="135" t="n"/>
      <c r="BZ511" s="135" t="n"/>
      <c r="CA511" s="135" t="n"/>
      <c r="CB511" s="135" t="n"/>
      <c r="CC511" s="135" t="n"/>
      <c r="CD511" s="135" t="n"/>
      <c r="CE511" s="135" t="n"/>
      <c r="CF511" s="135" t="n"/>
      <c r="CG511" s="135" t="n"/>
      <c r="CH511" s="135" t="n"/>
      <c r="CI511" s="135" t="n"/>
      <c r="CJ511" s="135" t="n"/>
      <c r="CK511" s="135" t="n"/>
      <c r="CL511" s="135" t="n"/>
      <c r="CM511" s="135" t="n"/>
      <c r="CN511" s="135" t="n"/>
      <c r="CO511" s="135" t="n"/>
      <c r="CP511" s="135" t="n"/>
      <c r="CQ511" s="135" t="n"/>
      <c r="CR511" s="135" t="n"/>
      <c r="CU511" s="36" t="n"/>
      <c r="CV511" s="36" t="n"/>
      <c r="CW511" s="36" t="n"/>
      <c r="CX511" s="36" t="n"/>
      <c r="CY511" s="36" t="n"/>
      <c r="CZ511" s="36" t="n"/>
      <c r="DA511" s="36" t="n"/>
      <c r="DB511" s="36" t="n"/>
      <c r="DC511" s="36" t="n"/>
      <c r="DD511" s="36" t="n"/>
      <c r="DE511" s="36" t="n"/>
      <c r="DF511" s="36" t="n"/>
      <c r="DG511" s="36" t="n"/>
      <c r="DH511" s="36" t="n"/>
      <c r="DI511" s="36" t="n"/>
      <c r="DJ511" s="36" t="n"/>
      <c r="DK511" s="36" t="n"/>
      <c r="DL511" s="36" t="n"/>
      <c r="DM511" s="36" t="n"/>
      <c r="DN511" s="36" t="n"/>
      <c r="DO511" s="36" t="n"/>
      <c r="DP511" s="36" t="n"/>
      <c r="DQ511" s="36" t="n"/>
      <c r="DR511" s="36" t="n"/>
      <c r="DS511" s="36" t="n"/>
      <c r="DT511" s="36" t="n"/>
      <c r="DU511" s="36" t="n"/>
      <c r="DV511" s="36" t="n"/>
      <c r="DW511" s="36" t="n"/>
      <c r="DX511" s="36" t="n"/>
      <c r="DY511" s="36" t="n"/>
      <c r="DZ511" s="36" t="n"/>
      <c r="EA511" s="36" t="n"/>
      <c r="EB511" s="36" t="n"/>
      <c r="EC511" s="36" t="n"/>
      <c r="ED511" s="36" t="n"/>
      <c r="EE511" s="36" t="n"/>
      <c r="EF511" s="36" t="n"/>
      <c r="EG511" s="36" t="n"/>
      <c r="EH511" s="36" t="n"/>
      <c r="EI511" s="36" t="n"/>
      <c r="EJ511" s="36" t="n"/>
      <c r="EK511" s="36" t="n"/>
      <c r="EL511" s="36" t="n"/>
      <c r="EM511" s="36" t="n"/>
      <c r="EN511" s="36" t="n"/>
    </row>
    <row r="512">
      <c r="A512" s="36" t="n"/>
      <c r="B512" s="36" t="n"/>
      <c r="C512" s="144" t="n"/>
      <c r="D512" s="144" t="n"/>
      <c r="E512" s="135" t="n"/>
      <c r="F512" s="135" t="n"/>
      <c r="G512" s="135" t="n"/>
      <c r="H512" s="135" t="n"/>
      <c r="I512" s="135" t="n"/>
      <c r="J512" s="135" t="n"/>
      <c r="K512" s="135" t="n"/>
      <c r="L512" s="135" t="n"/>
      <c r="M512" s="135" t="n"/>
      <c r="N512" s="135" t="n"/>
      <c r="O512" s="135" t="n"/>
      <c r="P512" s="135" t="n"/>
      <c r="Q512" s="135" t="n"/>
      <c r="R512" s="135" t="n"/>
      <c r="S512" s="135" t="n"/>
      <c r="T512" s="135" t="n"/>
      <c r="U512" s="135" t="n"/>
      <c r="V512" s="135" t="n"/>
      <c r="W512" s="135" t="n"/>
      <c r="X512" s="135" t="n"/>
      <c r="Y512" s="135" t="n"/>
      <c r="Z512" s="135" t="n"/>
      <c r="AA512" s="135" t="n"/>
      <c r="AB512" s="135" t="n"/>
      <c r="AC512" s="135" t="n"/>
      <c r="AD512" s="135" t="n"/>
      <c r="AE512" s="135" t="n"/>
      <c r="AF512" s="135" t="n"/>
      <c r="AG512" s="135" t="n"/>
      <c r="AH512" s="135" t="n"/>
      <c r="AI512" s="135" t="n"/>
      <c r="AJ512" s="135" t="n"/>
      <c r="AK512" s="135" t="n"/>
      <c r="AL512" s="135" t="n"/>
      <c r="AM512" s="135" t="n"/>
      <c r="AN512" s="135" t="n"/>
      <c r="AO512" s="135" t="n"/>
      <c r="AP512" s="135" t="n"/>
      <c r="AQ512" s="135" t="n"/>
      <c r="AR512" s="135" t="n"/>
      <c r="AS512" s="135" t="n"/>
      <c r="AT512" s="135" t="n"/>
      <c r="AU512" s="135" t="n"/>
      <c r="AV512" s="135" t="n"/>
      <c r="AW512" s="135" t="n"/>
      <c r="AX512" s="135" t="n"/>
      <c r="AY512" s="135" t="n"/>
      <c r="AZ512" s="135" t="n"/>
      <c r="BA512" s="135" t="n"/>
      <c r="BB512" s="135" t="n"/>
      <c r="BC512" s="135" t="n"/>
      <c r="BD512" s="135" t="n"/>
      <c r="BE512" s="135" t="n"/>
      <c r="BF512" s="135" t="n"/>
      <c r="BG512" s="135" t="n"/>
      <c r="BH512" s="135" t="n"/>
      <c r="BI512" s="135" t="n"/>
      <c r="BJ512" s="135" t="n"/>
      <c r="BK512" s="135" t="n"/>
      <c r="BL512" s="135" t="n"/>
      <c r="BM512" s="135" t="n"/>
      <c r="BN512" s="135" t="n"/>
      <c r="BO512" s="135" t="n"/>
      <c r="BP512" s="135" t="n"/>
      <c r="BQ512" s="135" t="n"/>
      <c r="BR512" s="135" t="n"/>
      <c r="BS512" s="135" t="n"/>
      <c r="BT512" s="135" t="n"/>
      <c r="BU512" s="135" t="n"/>
      <c r="BV512" s="135" t="n"/>
      <c r="BW512" s="135" t="n"/>
      <c r="BX512" s="135" t="n"/>
      <c r="BY512" s="135" t="n"/>
      <c r="BZ512" s="135" t="n"/>
      <c r="CA512" s="135" t="n"/>
      <c r="CB512" s="135" t="n"/>
      <c r="CC512" s="135" t="n"/>
      <c r="CD512" s="135" t="n"/>
      <c r="CE512" s="135" t="n"/>
      <c r="CF512" s="135" t="n"/>
      <c r="CG512" s="135" t="n"/>
      <c r="CH512" s="135" t="n"/>
      <c r="CI512" s="135" t="n"/>
      <c r="CJ512" s="135" t="n"/>
      <c r="CK512" s="135" t="n"/>
      <c r="CL512" s="135" t="n"/>
      <c r="CM512" s="135" t="n"/>
      <c r="CN512" s="135" t="n"/>
      <c r="CO512" s="135" t="n"/>
      <c r="CP512" s="135" t="n"/>
      <c r="CQ512" s="135" t="n"/>
      <c r="CR512" s="135" t="n"/>
      <c r="CU512" s="36" t="n"/>
      <c r="CV512" s="36" t="n"/>
      <c r="CW512" s="36" t="n"/>
      <c r="CX512" s="36" t="n"/>
      <c r="CY512" s="36" t="n"/>
      <c r="CZ512" s="36" t="n"/>
      <c r="DA512" s="36" t="n"/>
      <c r="DB512" s="36" t="n"/>
      <c r="DC512" s="36" t="n"/>
      <c r="DD512" s="36" t="n"/>
      <c r="DE512" s="36" t="n"/>
      <c r="DF512" s="36" t="n"/>
      <c r="DG512" s="36" t="n"/>
      <c r="DH512" s="36" t="n"/>
      <c r="DI512" s="36" t="n"/>
      <c r="DJ512" s="36" t="n"/>
      <c r="DK512" s="36" t="n"/>
      <c r="DL512" s="36" t="n"/>
      <c r="DM512" s="36" t="n"/>
      <c r="DN512" s="36" t="n"/>
      <c r="DO512" s="36" t="n"/>
      <c r="DP512" s="36" t="n"/>
      <c r="DQ512" s="36" t="n"/>
      <c r="DR512" s="36" t="n"/>
      <c r="DS512" s="36" t="n"/>
      <c r="DT512" s="36" t="n"/>
      <c r="DU512" s="36" t="n"/>
      <c r="DV512" s="36" t="n"/>
      <c r="DW512" s="36" t="n"/>
      <c r="DX512" s="36" t="n"/>
      <c r="DY512" s="36" t="n"/>
      <c r="DZ512" s="36" t="n"/>
      <c r="EA512" s="36" t="n"/>
      <c r="EB512" s="36" t="n"/>
      <c r="EC512" s="36" t="n"/>
      <c r="ED512" s="36" t="n"/>
      <c r="EE512" s="36" t="n"/>
      <c r="EF512" s="36" t="n"/>
      <c r="EG512" s="36" t="n"/>
      <c r="EH512" s="36" t="n"/>
      <c r="EI512" s="36" t="n"/>
      <c r="EJ512" s="36" t="n"/>
      <c r="EK512" s="36" t="n"/>
      <c r="EL512" s="36" t="n"/>
      <c r="EM512" s="36" t="n"/>
      <c r="EN512" s="36" t="n"/>
    </row>
    <row r="513">
      <c r="A513" s="36" t="n"/>
      <c r="B513" s="36" t="n"/>
      <c r="C513" s="144" t="n"/>
      <c r="D513" s="144" t="n"/>
      <c r="E513" s="135" t="n"/>
      <c r="F513" s="135" t="n"/>
      <c r="G513" s="135" t="n"/>
      <c r="H513" s="135" t="n"/>
      <c r="I513" s="135" t="n"/>
      <c r="J513" s="135" t="n"/>
      <c r="K513" s="135" t="n"/>
      <c r="L513" s="135" t="n"/>
      <c r="M513" s="135" t="n"/>
      <c r="N513" s="135" t="n"/>
      <c r="O513" s="135" t="n"/>
      <c r="P513" s="135" t="n"/>
      <c r="Q513" s="135" t="n"/>
      <c r="R513" s="135" t="n"/>
      <c r="S513" s="135" t="n"/>
      <c r="T513" s="135" t="n"/>
      <c r="U513" s="135" t="n"/>
      <c r="V513" s="135" t="n"/>
      <c r="W513" s="135" t="n"/>
      <c r="X513" s="135" t="n"/>
      <c r="Y513" s="135" t="n"/>
      <c r="Z513" s="135" t="n"/>
      <c r="AA513" s="135" t="n"/>
      <c r="AB513" s="135" t="n"/>
      <c r="AC513" s="135" t="n"/>
      <c r="AD513" s="135" t="n"/>
      <c r="AE513" s="135" t="n"/>
      <c r="AF513" s="135" t="n"/>
      <c r="AG513" s="135" t="n"/>
      <c r="AH513" s="135" t="n"/>
      <c r="AI513" s="135" t="n"/>
      <c r="AJ513" s="135" t="n"/>
      <c r="AK513" s="135" t="n"/>
      <c r="AL513" s="135" t="n"/>
      <c r="AM513" s="135" t="n"/>
      <c r="AN513" s="135" t="n"/>
      <c r="AO513" s="135" t="n"/>
      <c r="AP513" s="135" t="n"/>
      <c r="AQ513" s="135" t="n"/>
      <c r="AR513" s="135" t="n"/>
      <c r="AS513" s="135" t="n"/>
      <c r="AT513" s="135" t="n"/>
      <c r="AU513" s="135" t="n"/>
      <c r="AV513" s="135" t="n"/>
      <c r="AW513" s="135" t="n"/>
      <c r="AX513" s="135" t="n"/>
      <c r="AY513" s="135" t="n"/>
      <c r="AZ513" s="135" t="n"/>
      <c r="BA513" s="135" t="n"/>
      <c r="BB513" s="135" t="n"/>
      <c r="BC513" s="135" t="n"/>
      <c r="BD513" s="135" t="n"/>
      <c r="BE513" s="135" t="n"/>
      <c r="BF513" s="135" t="n"/>
      <c r="BG513" s="135" t="n"/>
      <c r="BH513" s="135" t="n"/>
      <c r="BI513" s="135" t="n"/>
      <c r="BJ513" s="135" t="n"/>
      <c r="BK513" s="135" t="n"/>
      <c r="BL513" s="135" t="n"/>
      <c r="BM513" s="135" t="n"/>
      <c r="BN513" s="135" t="n"/>
      <c r="BO513" s="135" t="n"/>
      <c r="BP513" s="135" t="n"/>
      <c r="BQ513" s="135" t="n"/>
      <c r="BR513" s="135" t="n"/>
      <c r="BS513" s="135" t="n"/>
      <c r="BT513" s="135" t="n"/>
      <c r="BU513" s="135" t="n"/>
      <c r="BV513" s="135" t="n"/>
      <c r="BW513" s="135" t="n"/>
      <c r="BX513" s="135" t="n"/>
      <c r="BY513" s="135" t="n"/>
      <c r="BZ513" s="135" t="n"/>
      <c r="CA513" s="135" t="n"/>
      <c r="CB513" s="135" t="n"/>
      <c r="CC513" s="135" t="n"/>
      <c r="CD513" s="135" t="n"/>
      <c r="CE513" s="135" t="n"/>
      <c r="CF513" s="135" t="n"/>
      <c r="CG513" s="135" t="n"/>
      <c r="CH513" s="135" t="n"/>
      <c r="CI513" s="135" t="n"/>
      <c r="CJ513" s="135" t="n"/>
      <c r="CK513" s="135" t="n"/>
      <c r="CL513" s="135" t="n"/>
      <c r="CM513" s="135" t="n"/>
      <c r="CN513" s="135" t="n"/>
      <c r="CO513" s="135" t="n"/>
      <c r="CP513" s="135" t="n"/>
      <c r="CQ513" s="135" t="n"/>
      <c r="CR513" s="135" t="n"/>
      <c r="CU513" s="36" t="n"/>
      <c r="CV513" s="36" t="n"/>
      <c r="CW513" s="36" t="n"/>
      <c r="CX513" s="36" t="n"/>
      <c r="CY513" s="36" t="n"/>
      <c r="CZ513" s="36" t="n"/>
      <c r="DA513" s="36" t="n"/>
      <c r="DB513" s="36" t="n"/>
      <c r="DC513" s="36" t="n"/>
      <c r="DD513" s="36" t="n"/>
      <c r="DE513" s="36" t="n"/>
      <c r="DF513" s="36" t="n"/>
      <c r="DG513" s="36" t="n"/>
      <c r="DH513" s="36" t="n"/>
      <c r="DI513" s="36" t="n"/>
      <c r="DJ513" s="36" t="n"/>
      <c r="DK513" s="36" t="n"/>
      <c r="DL513" s="36" t="n"/>
      <c r="DM513" s="36" t="n"/>
      <c r="DN513" s="36" t="n"/>
      <c r="DO513" s="36" t="n"/>
      <c r="DP513" s="36" t="n"/>
      <c r="DQ513" s="36" t="n"/>
      <c r="DR513" s="36" t="n"/>
      <c r="DS513" s="36" t="n"/>
      <c r="DT513" s="36" t="n"/>
      <c r="DU513" s="36" t="n"/>
      <c r="DV513" s="36" t="n"/>
      <c r="DW513" s="36" t="n"/>
      <c r="DX513" s="36" t="n"/>
      <c r="DY513" s="36" t="n"/>
      <c r="DZ513" s="36" t="n"/>
      <c r="EA513" s="36" t="n"/>
      <c r="EB513" s="36" t="n"/>
      <c r="EC513" s="36" t="n"/>
      <c r="ED513" s="36" t="n"/>
      <c r="EE513" s="36" t="n"/>
      <c r="EF513" s="36" t="n"/>
      <c r="EG513" s="36" t="n"/>
      <c r="EH513" s="36" t="n"/>
      <c r="EI513" s="36" t="n"/>
      <c r="EJ513" s="36" t="n"/>
      <c r="EK513" s="36" t="n"/>
      <c r="EL513" s="36" t="n"/>
      <c r="EM513" s="36" t="n"/>
      <c r="EN513" s="36" t="n"/>
    </row>
    <row r="514">
      <c r="A514" s="36" t="n"/>
      <c r="B514" s="36" t="n"/>
      <c r="C514" s="144" t="n"/>
      <c r="D514" s="144" t="n"/>
      <c r="E514" s="135" t="n"/>
      <c r="F514" s="135" t="n"/>
      <c r="G514" s="135" t="n"/>
      <c r="H514" s="135" t="n"/>
      <c r="I514" s="135" t="n"/>
      <c r="J514" s="135" t="n"/>
      <c r="K514" s="135" t="n"/>
      <c r="L514" s="135" t="n"/>
      <c r="M514" s="135" t="n"/>
      <c r="N514" s="135" t="n"/>
      <c r="O514" s="135" t="n"/>
      <c r="P514" s="135" t="n"/>
      <c r="Q514" s="135" t="n"/>
      <c r="R514" s="135" t="n"/>
      <c r="S514" s="135" t="n"/>
      <c r="T514" s="135" t="n"/>
      <c r="U514" s="135" t="n"/>
      <c r="V514" s="135" t="n"/>
      <c r="W514" s="135" t="n"/>
      <c r="X514" s="135" t="n"/>
      <c r="Y514" s="135" t="n"/>
      <c r="Z514" s="135" t="n"/>
      <c r="AA514" s="135" t="n"/>
      <c r="AB514" s="135" t="n"/>
      <c r="AC514" s="135" t="n"/>
      <c r="AD514" s="135" t="n"/>
      <c r="AE514" s="135" t="n"/>
      <c r="AF514" s="135" t="n"/>
      <c r="AG514" s="135" t="n"/>
      <c r="AH514" s="135" t="n"/>
      <c r="AI514" s="135" t="n"/>
      <c r="AJ514" s="135" t="n"/>
      <c r="AK514" s="135" t="n"/>
      <c r="AL514" s="135" t="n"/>
      <c r="AM514" s="135" t="n"/>
      <c r="AN514" s="135" t="n"/>
      <c r="AO514" s="135" t="n"/>
      <c r="AP514" s="135" t="n"/>
      <c r="AQ514" s="135" t="n"/>
      <c r="AR514" s="135" t="n"/>
      <c r="AS514" s="135" t="n"/>
      <c r="AT514" s="135" t="n"/>
      <c r="AU514" s="135" t="n"/>
      <c r="AV514" s="135" t="n"/>
      <c r="AW514" s="135" t="n"/>
      <c r="AX514" s="135" t="n"/>
      <c r="AY514" s="135" t="n"/>
      <c r="AZ514" s="135" t="n"/>
      <c r="BA514" s="135" t="n"/>
      <c r="BB514" s="135" t="n"/>
      <c r="BC514" s="135" t="n"/>
      <c r="BD514" s="135" t="n"/>
      <c r="BE514" s="135" t="n"/>
      <c r="BF514" s="135" t="n"/>
      <c r="BG514" s="135" t="n"/>
      <c r="BH514" s="135" t="n"/>
      <c r="BI514" s="135" t="n"/>
      <c r="BJ514" s="135" t="n"/>
      <c r="BK514" s="135" t="n"/>
      <c r="BL514" s="135" t="n"/>
      <c r="BM514" s="135" t="n"/>
      <c r="BN514" s="135" t="n"/>
      <c r="BO514" s="135" t="n"/>
      <c r="BP514" s="135" t="n"/>
      <c r="BQ514" s="135" t="n"/>
      <c r="BR514" s="135" t="n"/>
      <c r="BS514" s="135" t="n"/>
      <c r="BT514" s="135" t="n"/>
      <c r="BU514" s="135" t="n"/>
      <c r="BV514" s="135" t="n"/>
      <c r="BW514" s="135" t="n"/>
      <c r="BX514" s="135" t="n"/>
      <c r="BY514" s="135" t="n"/>
      <c r="BZ514" s="135" t="n"/>
      <c r="CA514" s="135" t="n"/>
      <c r="CB514" s="135" t="n"/>
      <c r="CC514" s="135" t="n"/>
      <c r="CD514" s="135" t="n"/>
      <c r="CE514" s="135" t="n"/>
      <c r="CF514" s="135" t="n"/>
      <c r="CG514" s="135" t="n"/>
      <c r="CH514" s="135" t="n"/>
      <c r="CI514" s="135" t="n"/>
      <c r="CJ514" s="135" t="n"/>
      <c r="CK514" s="135" t="n"/>
      <c r="CL514" s="135" t="n"/>
      <c r="CM514" s="135" t="n"/>
      <c r="CN514" s="135" t="n"/>
      <c r="CO514" s="135" t="n"/>
      <c r="CP514" s="135" t="n"/>
      <c r="CQ514" s="135" t="n"/>
      <c r="CR514" s="135" t="n"/>
      <c r="CU514" s="36" t="n"/>
      <c r="CV514" s="36" t="n"/>
      <c r="CW514" s="36" t="n"/>
      <c r="CX514" s="36" t="n"/>
      <c r="CY514" s="36" t="n"/>
      <c r="CZ514" s="36" t="n"/>
      <c r="DA514" s="36" t="n"/>
      <c r="DB514" s="36" t="n"/>
      <c r="DC514" s="36" t="n"/>
      <c r="DD514" s="36" t="n"/>
      <c r="DE514" s="36" t="n"/>
      <c r="DF514" s="36" t="n"/>
      <c r="DG514" s="36" t="n"/>
      <c r="DH514" s="36" t="n"/>
      <c r="DI514" s="36" t="n"/>
      <c r="DJ514" s="36" t="n"/>
      <c r="DK514" s="36" t="n"/>
      <c r="DL514" s="36" t="n"/>
      <c r="DM514" s="36" t="n"/>
      <c r="DN514" s="36" t="n"/>
      <c r="DO514" s="36" t="n"/>
      <c r="DP514" s="36" t="n"/>
      <c r="DQ514" s="36" t="n"/>
      <c r="DR514" s="36" t="n"/>
      <c r="DS514" s="36" t="n"/>
      <c r="DT514" s="36" t="n"/>
      <c r="DU514" s="36" t="n"/>
      <c r="DV514" s="36" t="n"/>
      <c r="DW514" s="36" t="n"/>
      <c r="DX514" s="36" t="n"/>
      <c r="DY514" s="36" t="n"/>
      <c r="DZ514" s="36" t="n"/>
      <c r="EA514" s="36" t="n"/>
      <c r="EB514" s="36" t="n"/>
      <c r="EC514" s="36" t="n"/>
      <c r="ED514" s="36" t="n"/>
      <c r="EE514" s="36" t="n"/>
      <c r="EF514" s="36" t="n"/>
      <c r="EG514" s="36" t="n"/>
      <c r="EH514" s="36" t="n"/>
      <c r="EI514" s="36" t="n"/>
      <c r="EJ514" s="36" t="n"/>
      <c r="EK514" s="36" t="n"/>
      <c r="EL514" s="36" t="n"/>
      <c r="EM514" s="36" t="n"/>
      <c r="EN514" s="36" t="n"/>
    </row>
    <row r="515">
      <c r="A515" s="36" t="n"/>
      <c r="B515" s="36" t="n"/>
      <c r="C515" s="144" t="n"/>
      <c r="D515" s="144" t="n"/>
      <c r="E515" s="135" t="n"/>
      <c r="F515" s="135" t="n"/>
      <c r="G515" s="135" t="n"/>
      <c r="H515" s="135" t="n"/>
      <c r="I515" s="135" t="n"/>
      <c r="J515" s="135" t="n"/>
      <c r="K515" s="135" t="n"/>
      <c r="L515" s="135" t="n"/>
      <c r="M515" s="135" t="n"/>
      <c r="N515" s="135" t="n"/>
      <c r="O515" s="135" t="n"/>
      <c r="P515" s="135" t="n"/>
      <c r="Q515" s="135" t="n"/>
      <c r="R515" s="135" t="n"/>
      <c r="S515" s="135" t="n"/>
      <c r="T515" s="135" t="n"/>
      <c r="U515" s="135" t="n"/>
      <c r="V515" s="135" t="n"/>
      <c r="W515" s="135" t="n"/>
      <c r="X515" s="135" t="n"/>
      <c r="Y515" s="135" t="n"/>
      <c r="Z515" s="135" t="n"/>
      <c r="AA515" s="135" t="n"/>
      <c r="AB515" s="135" t="n"/>
      <c r="AC515" s="135" t="n"/>
      <c r="AD515" s="135" t="n"/>
      <c r="AE515" s="135" t="n"/>
      <c r="AF515" s="135" t="n"/>
      <c r="AG515" s="135" t="n"/>
      <c r="AH515" s="135" t="n"/>
      <c r="AI515" s="135" t="n"/>
      <c r="AJ515" s="135" t="n"/>
      <c r="AK515" s="135" t="n"/>
      <c r="AL515" s="135" t="n"/>
      <c r="AM515" s="135" t="n"/>
      <c r="AN515" s="135" t="n"/>
      <c r="AO515" s="135" t="n"/>
      <c r="AP515" s="135" t="n"/>
      <c r="AQ515" s="135" t="n"/>
      <c r="AR515" s="135" t="n"/>
      <c r="AS515" s="135" t="n"/>
      <c r="AT515" s="135" t="n"/>
      <c r="AU515" s="135" t="n"/>
      <c r="AV515" s="135" t="n"/>
      <c r="AW515" s="135" t="n"/>
      <c r="AX515" s="135" t="n"/>
      <c r="AY515" s="135" t="n"/>
      <c r="AZ515" s="135" t="n"/>
      <c r="BA515" s="135" t="n"/>
      <c r="BB515" s="135" t="n"/>
      <c r="BC515" s="135" t="n"/>
      <c r="BD515" s="135" t="n"/>
      <c r="BE515" s="135" t="n"/>
      <c r="BF515" s="135" t="n"/>
      <c r="BG515" s="135" t="n"/>
      <c r="BH515" s="135" t="n"/>
      <c r="BI515" s="135" t="n"/>
      <c r="BJ515" s="135" t="n"/>
      <c r="BK515" s="135" t="n"/>
      <c r="BL515" s="135" t="n"/>
      <c r="BM515" s="135" t="n"/>
      <c r="BN515" s="135" t="n"/>
      <c r="BO515" s="135" t="n"/>
      <c r="BP515" s="135" t="n"/>
      <c r="BQ515" s="135" t="n"/>
      <c r="BR515" s="135" t="n"/>
      <c r="BS515" s="135" t="n"/>
      <c r="BT515" s="135" t="n"/>
      <c r="BU515" s="135" t="n"/>
      <c r="BV515" s="135" t="n"/>
      <c r="BW515" s="135" t="n"/>
      <c r="BX515" s="135" t="n"/>
      <c r="BY515" s="135" t="n"/>
      <c r="BZ515" s="135" t="n"/>
      <c r="CA515" s="135" t="n"/>
      <c r="CB515" s="135" t="n"/>
      <c r="CC515" s="135" t="n"/>
      <c r="CD515" s="135" t="n"/>
      <c r="CE515" s="135" t="n"/>
      <c r="CF515" s="135" t="n"/>
      <c r="CG515" s="135" t="n"/>
      <c r="CH515" s="135" t="n"/>
      <c r="CI515" s="135" t="n"/>
      <c r="CJ515" s="135" t="n"/>
      <c r="CK515" s="135" t="n"/>
      <c r="CL515" s="135" t="n"/>
      <c r="CM515" s="135" t="n"/>
      <c r="CN515" s="135" t="n"/>
      <c r="CO515" s="135" t="n"/>
      <c r="CP515" s="135" t="n"/>
      <c r="CQ515" s="135" t="n"/>
      <c r="CR515" s="135" t="n"/>
      <c r="CU515" s="36" t="n"/>
      <c r="CV515" s="36" t="n"/>
      <c r="CW515" s="36" t="n"/>
      <c r="CX515" s="36" t="n"/>
      <c r="CY515" s="36" t="n"/>
      <c r="CZ515" s="36" t="n"/>
      <c r="DA515" s="36" t="n"/>
      <c r="DB515" s="36" t="n"/>
      <c r="DC515" s="36" t="n"/>
      <c r="DD515" s="36" t="n"/>
      <c r="DE515" s="36" t="n"/>
      <c r="DF515" s="36" t="n"/>
      <c r="DG515" s="36" t="n"/>
      <c r="DH515" s="36" t="n"/>
      <c r="DI515" s="36" t="n"/>
      <c r="DJ515" s="36" t="n"/>
      <c r="DK515" s="36" t="n"/>
      <c r="DL515" s="36" t="n"/>
      <c r="DM515" s="36" t="n"/>
      <c r="DN515" s="36" t="n"/>
      <c r="DO515" s="36" t="n"/>
      <c r="DP515" s="36" t="n"/>
      <c r="DQ515" s="36" t="n"/>
      <c r="DR515" s="36" t="n"/>
      <c r="DS515" s="36" t="n"/>
      <c r="DT515" s="36" t="n"/>
      <c r="DU515" s="36" t="n"/>
      <c r="DV515" s="36" t="n"/>
      <c r="DW515" s="36" t="n"/>
      <c r="DX515" s="36" t="n"/>
      <c r="DY515" s="36" t="n"/>
      <c r="DZ515" s="36" t="n"/>
      <c r="EA515" s="36" t="n"/>
      <c r="EB515" s="36" t="n"/>
      <c r="EC515" s="36" t="n"/>
      <c r="ED515" s="36" t="n"/>
      <c r="EE515" s="36" t="n"/>
      <c r="EF515" s="36" t="n"/>
      <c r="EG515" s="36" t="n"/>
      <c r="EH515" s="36" t="n"/>
      <c r="EI515" s="36" t="n"/>
      <c r="EJ515" s="36" t="n"/>
      <c r="EK515" s="36" t="n"/>
      <c r="EL515" s="36" t="n"/>
      <c r="EM515" s="36" t="n"/>
      <c r="EN515" s="36" t="n"/>
    </row>
    <row r="516">
      <c r="A516" s="36" t="n"/>
      <c r="B516" s="36" t="n"/>
      <c r="C516" s="144" t="n"/>
      <c r="D516" s="144" t="n"/>
      <c r="E516" s="135" t="n"/>
      <c r="F516" s="135" t="n"/>
      <c r="G516" s="135" t="n"/>
      <c r="H516" s="135" t="n"/>
      <c r="I516" s="135" t="n"/>
      <c r="J516" s="135" t="n"/>
      <c r="K516" s="135" t="n"/>
      <c r="L516" s="135" t="n"/>
      <c r="M516" s="135" t="n"/>
      <c r="N516" s="135" t="n"/>
      <c r="O516" s="135" t="n"/>
      <c r="P516" s="135" t="n"/>
      <c r="Q516" s="135" t="n"/>
      <c r="R516" s="135" t="n"/>
      <c r="S516" s="135" t="n"/>
      <c r="T516" s="135" t="n"/>
      <c r="U516" s="135" t="n"/>
      <c r="V516" s="135" t="n"/>
      <c r="W516" s="135" t="n"/>
      <c r="X516" s="135" t="n"/>
      <c r="Y516" s="135" t="n"/>
      <c r="Z516" s="135" t="n"/>
      <c r="AA516" s="135" t="n"/>
      <c r="AB516" s="135" t="n"/>
      <c r="AC516" s="135" t="n"/>
      <c r="AD516" s="135" t="n"/>
      <c r="AE516" s="135" t="n"/>
      <c r="AF516" s="135" t="n"/>
      <c r="AG516" s="135" t="n"/>
      <c r="AH516" s="135" t="n"/>
      <c r="AI516" s="135" t="n"/>
      <c r="AJ516" s="135" t="n"/>
      <c r="AK516" s="135" t="n"/>
      <c r="AL516" s="135" t="n"/>
      <c r="AM516" s="135" t="n"/>
      <c r="AN516" s="135" t="n"/>
      <c r="AO516" s="135" t="n"/>
      <c r="AP516" s="135" t="n"/>
      <c r="AQ516" s="135" t="n"/>
      <c r="AR516" s="135" t="n"/>
      <c r="AS516" s="135" t="n"/>
      <c r="AT516" s="135" t="n"/>
      <c r="AU516" s="135" t="n"/>
      <c r="AV516" s="135" t="n"/>
      <c r="AW516" s="135" t="n"/>
      <c r="AX516" s="135" t="n"/>
      <c r="AY516" s="135" t="n"/>
      <c r="AZ516" s="135" t="n"/>
      <c r="BA516" s="135" t="n"/>
      <c r="BB516" s="135" t="n"/>
      <c r="BC516" s="135" t="n"/>
      <c r="BD516" s="135" t="n"/>
      <c r="BE516" s="135" t="n"/>
      <c r="BF516" s="135" t="n"/>
      <c r="BG516" s="135" t="n"/>
      <c r="BH516" s="135" t="n"/>
      <c r="BI516" s="135" t="n"/>
      <c r="BJ516" s="135" t="n"/>
      <c r="BK516" s="135" t="n"/>
      <c r="BL516" s="135" t="n"/>
      <c r="BM516" s="135" t="n"/>
      <c r="BN516" s="135" t="n"/>
      <c r="BO516" s="135" t="n"/>
      <c r="BP516" s="135" t="n"/>
      <c r="BQ516" s="135" t="n"/>
      <c r="BR516" s="135" t="n"/>
      <c r="BS516" s="135" t="n"/>
      <c r="BT516" s="135" t="n"/>
      <c r="BU516" s="135" t="n"/>
      <c r="BV516" s="135" t="n"/>
      <c r="BW516" s="135" t="n"/>
      <c r="BX516" s="135" t="n"/>
      <c r="BY516" s="135" t="n"/>
      <c r="BZ516" s="135" t="n"/>
      <c r="CA516" s="135" t="n"/>
      <c r="CB516" s="135" t="n"/>
      <c r="CC516" s="135" t="n"/>
      <c r="CD516" s="135" t="n"/>
      <c r="CE516" s="135" t="n"/>
      <c r="CF516" s="135" t="n"/>
      <c r="CG516" s="135" t="n"/>
      <c r="CH516" s="135" t="n"/>
      <c r="CI516" s="135" t="n"/>
      <c r="CJ516" s="135" t="n"/>
      <c r="CK516" s="135" t="n"/>
      <c r="CL516" s="135" t="n"/>
      <c r="CM516" s="135" t="n"/>
      <c r="CN516" s="135" t="n"/>
      <c r="CO516" s="135" t="n"/>
      <c r="CP516" s="135" t="n"/>
      <c r="CQ516" s="135" t="n"/>
      <c r="CR516" s="135" t="n"/>
      <c r="CU516" s="36" t="n"/>
      <c r="CV516" s="36" t="n"/>
      <c r="CW516" s="36" t="n"/>
      <c r="CX516" s="36" t="n"/>
      <c r="CY516" s="36" t="n"/>
      <c r="CZ516" s="36" t="n"/>
      <c r="DA516" s="36" t="n"/>
      <c r="DB516" s="36" t="n"/>
      <c r="DC516" s="36" t="n"/>
      <c r="DD516" s="36" t="n"/>
      <c r="DE516" s="36" t="n"/>
      <c r="DF516" s="36" t="n"/>
      <c r="DG516" s="36" t="n"/>
      <c r="DH516" s="36" t="n"/>
      <c r="DI516" s="36" t="n"/>
      <c r="DJ516" s="36" t="n"/>
      <c r="DK516" s="36" t="n"/>
      <c r="DL516" s="36" t="n"/>
      <c r="DM516" s="36" t="n"/>
      <c r="DN516" s="36" t="n"/>
      <c r="DO516" s="36" t="n"/>
      <c r="DP516" s="36" t="n"/>
      <c r="DQ516" s="36" t="n"/>
      <c r="DR516" s="36" t="n"/>
      <c r="DS516" s="36" t="n"/>
      <c r="DT516" s="36" t="n"/>
      <c r="DU516" s="36" t="n"/>
      <c r="DV516" s="36" t="n"/>
      <c r="DW516" s="36" t="n"/>
      <c r="DX516" s="36" t="n"/>
      <c r="DY516" s="36" t="n"/>
      <c r="DZ516" s="36" t="n"/>
      <c r="EA516" s="36" t="n"/>
      <c r="EB516" s="36" t="n"/>
      <c r="EC516" s="36" t="n"/>
      <c r="ED516" s="36" t="n"/>
      <c r="EE516" s="36" t="n"/>
      <c r="EF516" s="36" t="n"/>
      <c r="EG516" s="36" t="n"/>
      <c r="EH516" s="36" t="n"/>
      <c r="EI516" s="36" t="n"/>
      <c r="EJ516" s="36" t="n"/>
      <c r="EK516" s="36" t="n"/>
      <c r="EL516" s="36" t="n"/>
      <c r="EM516" s="36" t="n"/>
      <c r="EN516" s="36" t="n"/>
    </row>
    <row r="517">
      <c r="A517" s="36" t="n"/>
      <c r="B517" s="36" t="n"/>
      <c r="C517" s="144" t="n"/>
      <c r="D517" s="144" t="n"/>
      <c r="E517" s="135" t="n"/>
      <c r="F517" s="135" t="n"/>
      <c r="G517" s="135" t="n"/>
      <c r="H517" s="135" t="n"/>
      <c r="I517" s="135" t="n"/>
      <c r="J517" s="135" t="n"/>
      <c r="K517" s="135" t="n"/>
      <c r="L517" s="135" t="n"/>
      <c r="M517" s="135" t="n"/>
      <c r="N517" s="135" t="n"/>
      <c r="O517" s="135" t="n"/>
      <c r="P517" s="135" t="n"/>
      <c r="Q517" s="135" t="n"/>
      <c r="R517" s="135" t="n"/>
      <c r="S517" s="135" t="n"/>
      <c r="T517" s="135" t="n"/>
      <c r="U517" s="135" t="n"/>
      <c r="V517" s="135" t="n"/>
      <c r="W517" s="135" t="n"/>
      <c r="X517" s="135" t="n"/>
      <c r="Y517" s="135" t="n"/>
      <c r="Z517" s="135" t="n"/>
      <c r="AA517" s="135" t="n"/>
      <c r="AB517" s="135" t="n"/>
      <c r="AC517" s="135" t="n"/>
      <c r="AD517" s="135" t="n"/>
      <c r="AE517" s="135" t="n"/>
      <c r="AF517" s="135" t="n"/>
      <c r="AG517" s="135" t="n"/>
      <c r="AH517" s="135" t="n"/>
      <c r="AI517" s="135" t="n"/>
      <c r="AJ517" s="135" t="n"/>
      <c r="AK517" s="135" t="n"/>
      <c r="AL517" s="135" t="n"/>
      <c r="AM517" s="135" t="n"/>
      <c r="AN517" s="135" t="n"/>
      <c r="AO517" s="135" t="n"/>
      <c r="AP517" s="135" t="n"/>
      <c r="AQ517" s="135" t="n"/>
      <c r="AR517" s="135" t="n"/>
      <c r="AS517" s="135" t="n"/>
      <c r="AT517" s="135" t="n"/>
      <c r="AU517" s="135" t="n"/>
      <c r="AV517" s="135" t="n"/>
      <c r="AW517" s="135" t="n"/>
      <c r="AX517" s="135" t="n"/>
      <c r="AY517" s="135" t="n"/>
      <c r="AZ517" s="135" t="n"/>
      <c r="BA517" s="135" t="n"/>
      <c r="BB517" s="135" t="n"/>
      <c r="BC517" s="135" t="n"/>
      <c r="BD517" s="135" t="n"/>
      <c r="BE517" s="135" t="n"/>
      <c r="BF517" s="135" t="n"/>
      <c r="BG517" s="135" t="n"/>
      <c r="BH517" s="135" t="n"/>
      <c r="BI517" s="135" t="n"/>
      <c r="BJ517" s="135" t="n"/>
      <c r="BK517" s="135" t="n"/>
      <c r="BL517" s="135" t="n"/>
      <c r="BM517" s="135" t="n"/>
      <c r="BN517" s="135" t="n"/>
      <c r="BO517" s="135" t="n"/>
      <c r="BP517" s="135" t="n"/>
      <c r="BQ517" s="135" t="n"/>
      <c r="BR517" s="135" t="n"/>
      <c r="BS517" s="135" t="n"/>
      <c r="BT517" s="135" t="n"/>
      <c r="BU517" s="135" t="n"/>
      <c r="BV517" s="135" t="n"/>
      <c r="BW517" s="135" t="n"/>
      <c r="BX517" s="135" t="n"/>
      <c r="BY517" s="135" t="n"/>
      <c r="BZ517" s="135" t="n"/>
      <c r="CA517" s="135" t="n"/>
      <c r="CB517" s="135" t="n"/>
      <c r="CC517" s="135" t="n"/>
      <c r="CD517" s="135" t="n"/>
      <c r="CE517" s="135" t="n"/>
      <c r="CF517" s="135" t="n"/>
      <c r="CG517" s="135" t="n"/>
      <c r="CH517" s="135" t="n"/>
      <c r="CI517" s="135" t="n"/>
      <c r="CJ517" s="135" t="n"/>
      <c r="CK517" s="135" t="n"/>
      <c r="CL517" s="135" t="n"/>
      <c r="CM517" s="135" t="n"/>
      <c r="CN517" s="135" t="n"/>
      <c r="CO517" s="135" t="n"/>
      <c r="CP517" s="135" t="n"/>
      <c r="CQ517" s="135" t="n"/>
      <c r="CR517" s="135" t="n"/>
      <c r="CU517" s="36" t="n"/>
      <c r="CV517" s="36" t="n"/>
      <c r="CW517" s="36" t="n"/>
      <c r="CX517" s="36" t="n"/>
      <c r="CY517" s="36" t="n"/>
      <c r="CZ517" s="36" t="n"/>
      <c r="DA517" s="36" t="n"/>
      <c r="DB517" s="36" t="n"/>
      <c r="DC517" s="36" t="n"/>
      <c r="DD517" s="36" t="n"/>
      <c r="DE517" s="36" t="n"/>
      <c r="DF517" s="36" t="n"/>
      <c r="DG517" s="36" t="n"/>
      <c r="DH517" s="36" t="n"/>
      <c r="DI517" s="36" t="n"/>
      <c r="DJ517" s="36" t="n"/>
      <c r="DK517" s="36" t="n"/>
      <c r="DL517" s="36" t="n"/>
      <c r="DM517" s="36" t="n"/>
      <c r="DN517" s="36" t="n"/>
      <c r="DO517" s="36" t="n"/>
      <c r="DP517" s="36" t="n"/>
      <c r="DQ517" s="36" t="n"/>
      <c r="DR517" s="36" t="n"/>
      <c r="DS517" s="36" t="n"/>
      <c r="DT517" s="36" t="n"/>
      <c r="DU517" s="36" t="n"/>
      <c r="DV517" s="36" t="n"/>
      <c r="DW517" s="36" t="n"/>
      <c r="DX517" s="36" t="n"/>
      <c r="DY517" s="36" t="n"/>
      <c r="DZ517" s="36" t="n"/>
      <c r="EA517" s="36" t="n"/>
      <c r="EB517" s="36" t="n"/>
      <c r="EC517" s="36" t="n"/>
      <c r="ED517" s="36" t="n"/>
      <c r="EE517" s="36" t="n"/>
      <c r="EF517" s="36" t="n"/>
      <c r="EG517" s="36" t="n"/>
      <c r="EH517" s="36" t="n"/>
      <c r="EI517" s="36" t="n"/>
      <c r="EJ517" s="36" t="n"/>
      <c r="EK517" s="36" t="n"/>
      <c r="EL517" s="36" t="n"/>
      <c r="EM517" s="36" t="n"/>
      <c r="EN517" s="36" t="n"/>
    </row>
    <row r="518">
      <c r="A518" s="36" t="n"/>
      <c r="B518" s="36" t="n"/>
      <c r="C518" s="144" t="n"/>
      <c r="D518" s="144" t="n"/>
      <c r="E518" s="135" t="n"/>
      <c r="F518" s="135" t="n"/>
      <c r="G518" s="135" t="n"/>
      <c r="H518" s="135" t="n"/>
      <c r="I518" s="135" t="n"/>
      <c r="J518" s="135" t="n"/>
      <c r="K518" s="135" t="n"/>
      <c r="L518" s="135" t="n"/>
      <c r="M518" s="135" t="n"/>
      <c r="N518" s="135" t="n"/>
      <c r="O518" s="135" t="n"/>
      <c r="P518" s="135" t="n"/>
      <c r="Q518" s="135" t="n"/>
      <c r="R518" s="135" t="n"/>
      <c r="S518" s="135" t="n"/>
      <c r="T518" s="135" t="n"/>
      <c r="U518" s="135" t="n"/>
      <c r="V518" s="135" t="n"/>
      <c r="W518" s="135" t="n"/>
      <c r="X518" s="135" t="n"/>
      <c r="Y518" s="135" t="n"/>
      <c r="Z518" s="135" t="n"/>
      <c r="AA518" s="135" t="n"/>
      <c r="AB518" s="135" t="n"/>
      <c r="AC518" s="135" t="n"/>
      <c r="AD518" s="135" t="n"/>
      <c r="AE518" s="135" t="n"/>
      <c r="AF518" s="135" t="n"/>
      <c r="AG518" s="135" t="n"/>
      <c r="AH518" s="135" t="n"/>
      <c r="AI518" s="135" t="n"/>
      <c r="AJ518" s="135" t="n"/>
      <c r="AK518" s="135" t="n"/>
      <c r="AL518" s="135" t="n"/>
      <c r="AM518" s="135" t="n"/>
      <c r="AN518" s="135" t="n"/>
      <c r="AO518" s="135" t="n"/>
      <c r="AP518" s="135" t="n"/>
      <c r="AQ518" s="135" t="n"/>
      <c r="AR518" s="135" t="n"/>
      <c r="AS518" s="135" t="n"/>
      <c r="AT518" s="135" t="n"/>
      <c r="AU518" s="135" t="n"/>
      <c r="AV518" s="135" t="n"/>
      <c r="AW518" s="135" t="n"/>
      <c r="AX518" s="135" t="n"/>
      <c r="AY518" s="135" t="n"/>
      <c r="AZ518" s="135" t="n"/>
      <c r="BA518" s="135" t="n"/>
      <c r="BB518" s="135" t="n"/>
      <c r="BC518" s="135" t="n"/>
      <c r="BD518" s="135" t="n"/>
      <c r="BE518" s="135" t="n"/>
      <c r="BF518" s="135" t="n"/>
      <c r="BG518" s="135" t="n"/>
      <c r="BH518" s="135" t="n"/>
      <c r="BI518" s="135" t="n"/>
      <c r="BJ518" s="135" t="n"/>
      <c r="BK518" s="135" t="n"/>
      <c r="BL518" s="135" t="n"/>
      <c r="BM518" s="135" t="n"/>
      <c r="BN518" s="135" t="n"/>
      <c r="BO518" s="135" t="n"/>
      <c r="BP518" s="135" t="n"/>
      <c r="BQ518" s="135" t="n"/>
      <c r="BR518" s="135" t="n"/>
      <c r="BS518" s="135" t="n"/>
      <c r="BT518" s="135" t="n"/>
      <c r="BU518" s="135" t="n"/>
      <c r="BV518" s="135" t="n"/>
      <c r="BW518" s="135" t="n"/>
      <c r="BX518" s="135" t="n"/>
      <c r="BY518" s="135" t="n"/>
      <c r="BZ518" s="135" t="n"/>
      <c r="CA518" s="135" t="n"/>
      <c r="CB518" s="135" t="n"/>
      <c r="CC518" s="135" t="n"/>
      <c r="CD518" s="135" t="n"/>
      <c r="CE518" s="135" t="n"/>
      <c r="CF518" s="135" t="n"/>
      <c r="CG518" s="135" t="n"/>
      <c r="CH518" s="135" t="n"/>
      <c r="CI518" s="135" t="n"/>
      <c r="CJ518" s="135" t="n"/>
      <c r="CK518" s="135" t="n"/>
      <c r="CL518" s="135" t="n"/>
      <c r="CM518" s="135" t="n"/>
      <c r="CN518" s="135" t="n"/>
      <c r="CO518" s="135" t="n"/>
      <c r="CP518" s="135" t="n"/>
      <c r="CQ518" s="135" t="n"/>
      <c r="CR518" s="135" t="n"/>
      <c r="CU518" s="36" t="n"/>
      <c r="CV518" s="36" t="n"/>
      <c r="CW518" s="36" t="n"/>
      <c r="CX518" s="36" t="n"/>
      <c r="CY518" s="36" t="n"/>
      <c r="CZ518" s="36" t="n"/>
      <c r="DA518" s="36" t="n"/>
      <c r="DB518" s="36" t="n"/>
      <c r="DC518" s="36" t="n"/>
      <c r="DD518" s="36" t="n"/>
      <c r="DE518" s="36" t="n"/>
      <c r="DF518" s="36" t="n"/>
      <c r="DG518" s="36" t="n"/>
      <c r="DH518" s="36" t="n"/>
      <c r="DI518" s="36" t="n"/>
      <c r="DJ518" s="36" t="n"/>
      <c r="DK518" s="36" t="n"/>
      <c r="DL518" s="36" t="n"/>
      <c r="DM518" s="36" t="n"/>
      <c r="DN518" s="36" t="n"/>
      <c r="DO518" s="36" t="n"/>
      <c r="DP518" s="36" t="n"/>
      <c r="DQ518" s="36" t="n"/>
      <c r="DR518" s="36" t="n"/>
      <c r="DS518" s="36" t="n"/>
      <c r="DT518" s="36" t="n"/>
      <c r="DU518" s="36" t="n"/>
      <c r="DV518" s="36" t="n"/>
      <c r="DW518" s="36" t="n"/>
      <c r="DX518" s="36" t="n"/>
      <c r="DY518" s="36" t="n"/>
      <c r="DZ518" s="36" t="n"/>
      <c r="EA518" s="36" t="n"/>
      <c r="EB518" s="36" t="n"/>
      <c r="EC518" s="36" t="n"/>
      <c r="ED518" s="36" t="n"/>
      <c r="EE518" s="36" t="n"/>
      <c r="EF518" s="36" t="n"/>
      <c r="EG518" s="36" t="n"/>
      <c r="EH518" s="36" t="n"/>
      <c r="EI518" s="36" t="n"/>
      <c r="EJ518" s="36" t="n"/>
      <c r="EK518" s="36" t="n"/>
      <c r="EL518" s="36" t="n"/>
      <c r="EM518" s="36" t="n"/>
      <c r="EN518" s="36" t="n"/>
    </row>
    <row r="519">
      <c r="A519" s="36" t="n"/>
      <c r="B519" s="36" t="n"/>
      <c r="C519" s="144" t="n"/>
      <c r="D519" s="144" t="n"/>
      <c r="E519" s="135" t="n"/>
      <c r="F519" s="135" t="n"/>
      <c r="G519" s="135" t="n"/>
      <c r="H519" s="135" t="n"/>
      <c r="I519" s="135" t="n"/>
      <c r="J519" s="135" t="n"/>
      <c r="K519" s="135" t="n"/>
      <c r="L519" s="135" t="n"/>
      <c r="M519" s="135" t="n"/>
      <c r="N519" s="135" t="n"/>
      <c r="O519" s="135" t="n"/>
      <c r="P519" s="135" t="n"/>
      <c r="Q519" s="135" t="n"/>
      <c r="R519" s="135" t="n"/>
      <c r="S519" s="135" t="n"/>
      <c r="T519" s="135" t="n"/>
      <c r="U519" s="135" t="n"/>
      <c r="V519" s="135" t="n"/>
      <c r="W519" s="135" t="n"/>
      <c r="X519" s="135" t="n"/>
      <c r="Y519" s="135" t="n"/>
      <c r="Z519" s="135" t="n"/>
      <c r="AA519" s="135" t="n"/>
      <c r="AB519" s="135" t="n"/>
      <c r="AC519" s="135" t="n"/>
      <c r="AD519" s="135" t="n"/>
      <c r="AE519" s="135" t="n"/>
      <c r="AF519" s="135" t="n"/>
      <c r="AG519" s="135" t="n"/>
      <c r="AH519" s="135" t="n"/>
      <c r="AI519" s="135" t="n"/>
      <c r="AJ519" s="135" t="n"/>
      <c r="AK519" s="135" t="n"/>
      <c r="AL519" s="135" t="n"/>
      <c r="AM519" s="135" t="n"/>
      <c r="AN519" s="135" t="n"/>
      <c r="AO519" s="135" t="n"/>
      <c r="AP519" s="135" t="n"/>
      <c r="AQ519" s="135" t="n"/>
      <c r="AR519" s="135" t="n"/>
      <c r="AS519" s="135" t="n"/>
      <c r="AT519" s="135" t="n"/>
      <c r="AU519" s="135" t="n"/>
      <c r="AV519" s="135" t="n"/>
      <c r="AW519" s="135" t="n"/>
      <c r="AX519" s="135" t="n"/>
      <c r="AY519" s="135" t="n"/>
      <c r="AZ519" s="135" t="n"/>
      <c r="BA519" s="135" t="n"/>
      <c r="BB519" s="135" t="n"/>
      <c r="BC519" s="135" t="n"/>
      <c r="BD519" s="135" t="n"/>
      <c r="BE519" s="135" t="n"/>
      <c r="BF519" s="135" t="n"/>
      <c r="BG519" s="135" t="n"/>
      <c r="BH519" s="135" t="n"/>
      <c r="BI519" s="135" t="n"/>
      <c r="BJ519" s="135" t="n"/>
      <c r="BK519" s="135" t="n"/>
      <c r="BL519" s="135" t="n"/>
      <c r="BM519" s="135" t="n"/>
      <c r="BN519" s="135" t="n"/>
      <c r="BO519" s="135" t="n"/>
      <c r="BP519" s="135" t="n"/>
      <c r="BQ519" s="135" t="n"/>
      <c r="BR519" s="135" t="n"/>
      <c r="BS519" s="135" t="n"/>
      <c r="BT519" s="135" t="n"/>
      <c r="BU519" s="135" t="n"/>
      <c r="BV519" s="135" t="n"/>
      <c r="BW519" s="135" t="n"/>
      <c r="BX519" s="135" t="n"/>
      <c r="BY519" s="135" t="n"/>
      <c r="BZ519" s="135" t="n"/>
      <c r="CA519" s="135" t="n"/>
      <c r="CB519" s="135" t="n"/>
      <c r="CC519" s="135" t="n"/>
      <c r="CD519" s="135" t="n"/>
      <c r="CE519" s="135" t="n"/>
      <c r="CF519" s="135" t="n"/>
      <c r="CG519" s="135" t="n"/>
      <c r="CH519" s="135" t="n"/>
      <c r="CI519" s="135" t="n"/>
      <c r="CJ519" s="135" t="n"/>
      <c r="CK519" s="135" t="n"/>
      <c r="CL519" s="135" t="n"/>
      <c r="CM519" s="135" t="n"/>
      <c r="CN519" s="135" t="n"/>
      <c r="CO519" s="135" t="n"/>
      <c r="CP519" s="135" t="n"/>
      <c r="CQ519" s="135" t="n"/>
      <c r="CR519" s="135" t="n"/>
      <c r="CU519" s="36" t="n"/>
      <c r="CV519" s="36" t="n"/>
      <c r="CW519" s="36" t="n"/>
      <c r="CX519" s="36" t="n"/>
      <c r="CY519" s="36" t="n"/>
      <c r="CZ519" s="36" t="n"/>
      <c r="DA519" s="36" t="n"/>
      <c r="DB519" s="36" t="n"/>
      <c r="DC519" s="36" t="n"/>
      <c r="DD519" s="36" t="n"/>
      <c r="DE519" s="36" t="n"/>
      <c r="DF519" s="36" t="n"/>
      <c r="DG519" s="36" t="n"/>
      <c r="DH519" s="36" t="n"/>
      <c r="DI519" s="36" t="n"/>
      <c r="DJ519" s="36" t="n"/>
      <c r="DK519" s="36" t="n"/>
      <c r="DL519" s="36" t="n"/>
      <c r="DM519" s="36" t="n"/>
      <c r="DN519" s="36" t="n"/>
      <c r="DO519" s="36" t="n"/>
      <c r="DP519" s="36" t="n"/>
      <c r="DQ519" s="36" t="n"/>
      <c r="DR519" s="36" t="n"/>
      <c r="DS519" s="36" t="n"/>
      <c r="DT519" s="36" t="n"/>
      <c r="DU519" s="36" t="n"/>
      <c r="DV519" s="36" t="n"/>
      <c r="DW519" s="36" t="n"/>
      <c r="DX519" s="36" t="n"/>
      <c r="DY519" s="36" t="n"/>
      <c r="DZ519" s="36" t="n"/>
      <c r="EA519" s="36" t="n"/>
      <c r="EB519" s="36" t="n"/>
      <c r="EC519" s="36" t="n"/>
      <c r="ED519" s="36" t="n"/>
      <c r="EE519" s="36" t="n"/>
      <c r="EF519" s="36" t="n"/>
      <c r="EG519" s="36" t="n"/>
      <c r="EH519" s="36" t="n"/>
      <c r="EI519" s="36" t="n"/>
      <c r="EJ519" s="36" t="n"/>
      <c r="EK519" s="36" t="n"/>
      <c r="EL519" s="36" t="n"/>
      <c r="EM519" s="36" t="n"/>
      <c r="EN519" s="36" t="n"/>
    </row>
    <row r="520">
      <c r="A520" s="36" t="n"/>
      <c r="B520" s="36" t="n"/>
      <c r="C520" s="144" t="n"/>
      <c r="D520" s="144" t="n"/>
      <c r="E520" s="135" t="n"/>
      <c r="F520" s="135" t="n"/>
      <c r="G520" s="135" t="n"/>
      <c r="H520" s="135" t="n"/>
      <c r="I520" s="135" t="n"/>
      <c r="J520" s="135" t="n"/>
      <c r="K520" s="135" t="n"/>
      <c r="L520" s="135" t="n"/>
      <c r="M520" s="135" t="n"/>
      <c r="N520" s="135" t="n"/>
      <c r="O520" s="135" t="n"/>
      <c r="P520" s="135" t="n"/>
      <c r="Q520" s="135" t="n"/>
      <c r="R520" s="135" t="n"/>
      <c r="S520" s="135" t="n"/>
      <c r="T520" s="135" t="n"/>
      <c r="U520" s="135" t="n"/>
      <c r="V520" s="135" t="n"/>
      <c r="W520" s="135" t="n"/>
      <c r="X520" s="135" t="n"/>
      <c r="Y520" s="135" t="n"/>
      <c r="Z520" s="135" t="n"/>
      <c r="AA520" s="135" t="n"/>
      <c r="AB520" s="135" t="n"/>
      <c r="AC520" s="135" t="n"/>
      <c r="AD520" s="135" t="n"/>
      <c r="AE520" s="135" t="n"/>
      <c r="AF520" s="135" t="n"/>
      <c r="AG520" s="135" t="n"/>
      <c r="AH520" s="135" t="n"/>
      <c r="AI520" s="135" t="n"/>
      <c r="AJ520" s="135" t="n"/>
      <c r="AK520" s="135" t="n"/>
      <c r="AL520" s="135" t="n"/>
      <c r="AM520" s="135" t="n"/>
      <c r="AN520" s="135" t="n"/>
      <c r="AO520" s="135" t="n"/>
      <c r="AP520" s="135" t="n"/>
      <c r="AQ520" s="135" t="n"/>
      <c r="AR520" s="135" t="n"/>
      <c r="AS520" s="135" t="n"/>
      <c r="AT520" s="135" t="n"/>
      <c r="AU520" s="135" t="n"/>
      <c r="AV520" s="135" t="n"/>
      <c r="AW520" s="135" t="n"/>
      <c r="AX520" s="135" t="n"/>
      <c r="AY520" s="135" t="n"/>
      <c r="AZ520" s="135" t="n"/>
      <c r="BA520" s="135" t="n"/>
      <c r="BB520" s="135" t="n"/>
      <c r="BC520" s="135" t="n"/>
      <c r="BD520" s="135" t="n"/>
      <c r="BE520" s="135" t="n"/>
      <c r="BF520" s="135" t="n"/>
      <c r="BG520" s="135" t="n"/>
      <c r="BH520" s="135" t="n"/>
      <c r="BI520" s="135" t="n"/>
      <c r="BJ520" s="135" t="n"/>
      <c r="BK520" s="135" t="n"/>
      <c r="BL520" s="135" t="n"/>
      <c r="BM520" s="135" t="n"/>
      <c r="BN520" s="135" t="n"/>
      <c r="BO520" s="135" t="n"/>
      <c r="BP520" s="135" t="n"/>
      <c r="BQ520" s="135" t="n"/>
      <c r="BR520" s="135" t="n"/>
      <c r="BS520" s="135" t="n"/>
      <c r="BT520" s="135" t="n"/>
      <c r="BU520" s="135" t="n"/>
      <c r="BV520" s="135" t="n"/>
      <c r="BW520" s="135" t="n"/>
      <c r="BX520" s="135" t="n"/>
      <c r="BY520" s="135" t="n"/>
      <c r="BZ520" s="135" t="n"/>
      <c r="CA520" s="135" t="n"/>
      <c r="CB520" s="135" t="n"/>
      <c r="CC520" s="135" t="n"/>
      <c r="CD520" s="135" t="n"/>
      <c r="CE520" s="135" t="n"/>
      <c r="CF520" s="135" t="n"/>
      <c r="CG520" s="135" t="n"/>
      <c r="CH520" s="135" t="n"/>
      <c r="CI520" s="135" t="n"/>
      <c r="CJ520" s="135" t="n"/>
      <c r="CK520" s="135" t="n"/>
      <c r="CL520" s="135" t="n"/>
      <c r="CM520" s="135" t="n"/>
      <c r="CN520" s="135" t="n"/>
      <c r="CO520" s="135" t="n"/>
      <c r="CP520" s="135" t="n"/>
      <c r="CQ520" s="135" t="n"/>
      <c r="CR520" s="135" t="n"/>
      <c r="CU520" s="36" t="n"/>
      <c r="CV520" s="36" t="n"/>
      <c r="CW520" s="36" t="n"/>
      <c r="CX520" s="36" t="n"/>
      <c r="CY520" s="36" t="n"/>
      <c r="CZ520" s="36" t="n"/>
      <c r="DA520" s="36" t="n"/>
      <c r="DB520" s="36" t="n"/>
      <c r="DC520" s="36" t="n"/>
      <c r="DD520" s="36" t="n"/>
      <c r="DE520" s="36" t="n"/>
      <c r="DF520" s="36" t="n"/>
      <c r="DG520" s="36" t="n"/>
      <c r="DH520" s="36" t="n"/>
      <c r="DI520" s="36" t="n"/>
      <c r="DJ520" s="36" t="n"/>
      <c r="DK520" s="36" t="n"/>
      <c r="DL520" s="36" t="n"/>
      <c r="DM520" s="36" t="n"/>
      <c r="DN520" s="36" t="n"/>
      <c r="DO520" s="36" t="n"/>
      <c r="DP520" s="36" t="n"/>
      <c r="DQ520" s="36" t="n"/>
      <c r="DR520" s="36" t="n"/>
      <c r="DS520" s="36" t="n"/>
      <c r="DT520" s="36" t="n"/>
      <c r="DU520" s="36" t="n"/>
      <c r="DV520" s="36" t="n"/>
      <c r="DW520" s="36" t="n"/>
      <c r="DX520" s="36" t="n"/>
      <c r="DY520" s="36" t="n"/>
      <c r="DZ520" s="36" t="n"/>
      <c r="EA520" s="36" t="n"/>
      <c r="EB520" s="36" t="n"/>
      <c r="EC520" s="36" t="n"/>
      <c r="ED520" s="36" t="n"/>
      <c r="EE520" s="36" t="n"/>
      <c r="EF520" s="36" t="n"/>
      <c r="EG520" s="36" t="n"/>
      <c r="EH520" s="36" t="n"/>
      <c r="EI520" s="36" t="n"/>
      <c r="EJ520" s="36" t="n"/>
      <c r="EK520" s="36" t="n"/>
      <c r="EL520" s="36" t="n"/>
      <c r="EM520" s="36" t="n"/>
      <c r="EN520" s="36" t="n"/>
    </row>
    <row r="521">
      <c r="A521" s="36" t="n"/>
      <c r="B521" s="36" t="n"/>
      <c r="C521" s="144" t="n"/>
      <c r="D521" s="144" t="n"/>
      <c r="E521" s="135" t="n"/>
      <c r="F521" s="135" t="n"/>
      <c r="G521" s="135" t="n"/>
      <c r="H521" s="135" t="n"/>
      <c r="I521" s="135" t="n"/>
      <c r="J521" s="135" t="n"/>
      <c r="K521" s="135" t="n"/>
      <c r="L521" s="135" t="n"/>
      <c r="M521" s="135" t="n"/>
      <c r="N521" s="135" t="n"/>
      <c r="O521" s="135" t="n"/>
      <c r="P521" s="135" t="n"/>
      <c r="Q521" s="135" t="n"/>
      <c r="R521" s="135" t="n"/>
      <c r="S521" s="135" t="n"/>
      <c r="T521" s="135" t="n"/>
      <c r="U521" s="135" t="n"/>
      <c r="V521" s="135" t="n"/>
      <c r="W521" s="135" t="n"/>
      <c r="X521" s="135" t="n"/>
      <c r="Y521" s="135" t="n"/>
      <c r="Z521" s="135" t="n"/>
      <c r="AA521" s="135" t="n"/>
      <c r="AB521" s="135" t="n"/>
      <c r="AC521" s="135" t="n"/>
      <c r="AD521" s="135" t="n"/>
      <c r="AE521" s="135" t="n"/>
      <c r="AF521" s="135" t="n"/>
      <c r="AG521" s="135" t="n"/>
      <c r="AH521" s="135" t="n"/>
      <c r="AI521" s="135" t="n"/>
      <c r="AJ521" s="135" t="n"/>
      <c r="AK521" s="135" t="n"/>
      <c r="AL521" s="135" t="n"/>
      <c r="AM521" s="135" t="n"/>
      <c r="AN521" s="135" t="n"/>
      <c r="AO521" s="135" t="n"/>
      <c r="AP521" s="135" t="n"/>
      <c r="AQ521" s="135" t="n"/>
      <c r="AR521" s="135" t="n"/>
      <c r="AS521" s="135" t="n"/>
      <c r="AT521" s="135" t="n"/>
      <c r="AU521" s="135" t="n"/>
      <c r="AV521" s="135" t="n"/>
      <c r="AW521" s="135" t="n"/>
      <c r="AX521" s="135" t="n"/>
      <c r="AY521" s="135" t="n"/>
      <c r="AZ521" s="135" t="n"/>
      <c r="BA521" s="135" t="n"/>
      <c r="BB521" s="135" t="n"/>
      <c r="BC521" s="135" t="n"/>
      <c r="BD521" s="135" t="n"/>
      <c r="BE521" s="135" t="n"/>
      <c r="BF521" s="135" t="n"/>
      <c r="BG521" s="135" t="n"/>
      <c r="BH521" s="135" t="n"/>
      <c r="BI521" s="135" t="n"/>
      <c r="BJ521" s="135" t="n"/>
      <c r="BK521" s="135" t="n"/>
      <c r="BL521" s="135" t="n"/>
      <c r="BM521" s="135" t="n"/>
      <c r="BN521" s="135" t="n"/>
      <c r="BO521" s="135" t="n"/>
      <c r="BP521" s="135" t="n"/>
      <c r="BQ521" s="135" t="n"/>
      <c r="BR521" s="135" t="n"/>
      <c r="BS521" s="135" t="n"/>
      <c r="BT521" s="135" t="n"/>
      <c r="BU521" s="135" t="n"/>
      <c r="BV521" s="135" t="n"/>
      <c r="BW521" s="135" t="n"/>
      <c r="BX521" s="135" t="n"/>
      <c r="BY521" s="135" t="n"/>
      <c r="BZ521" s="135" t="n"/>
      <c r="CA521" s="135" t="n"/>
      <c r="CB521" s="135" t="n"/>
      <c r="CC521" s="135" t="n"/>
      <c r="CD521" s="135" t="n"/>
      <c r="CE521" s="135" t="n"/>
      <c r="CF521" s="135" t="n"/>
      <c r="CG521" s="135" t="n"/>
      <c r="CH521" s="135" t="n"/>
      <c r="CI521" s="135" t="n"/>
      <c r="CJ521" s="135" t="n"/>
      <c r="CK521" s="135" t="n"/>
      <c r="CL521" s="135" t="n"/>
      <c r="CM521" s="135" t="n"/>
      <c r="CN521" s="135" t="n"/>
      <c r="CO521" s="135" t="n"/>
      <c r="CP521" s="135" t="n"/>
      <c r="CQ521" s="135" t="n"/>
      <c r="CR521" s="135" t="n"/>
      <c r="CU521" s="36" t="n"/>
      <c r="CV521" s="36" t="n"/>
      <c r="CW521" s="36" t="n"/>
      <c r="CX521" s="36" t="n"/>
      <c r="CY521" s="36" t="n"/>
      <c r="CZ521" s="36" t="n"/>
      <c r="DA521" s="36" t="n"/>
      <c r="DB521" s="36" t="n"/>
      <c r="DC521" s="36" t="n"/>
      <c r="DD521" s="36" t="n"/>
      <c r="DE521" s="36" t="n"/>
      <c r="DF521" s="36" t="n"/>
      <c r="DG521" s="36" t="n"/>
      <c r="DH521" s="36" t="n"/>
      <c r="DI521" s="36" t="n"/>
      <c r="DJ521" s="36" t="n"/>
      <c r="DK521" s="36" t="n"/>
      <c r="DL521" s="36" t="n"/>
      <c r="DM521" s="36" t="n"/>
      <c r="DN521" s="36" t="n"/>
      <c r="DO521" s="36" t="n"/>
      <c r="DP521" s="36" t="n"/>
      <c r="DQ521" s="36" t="n"/>
      <c r="DR521" s="36" t="n"/>
      <c r="DS521" s="36" t="n"/>
      <c r="DT521" s="36" t="n"/>
      <c r="DU521" s="36" t="n"/>
      <c r="DV521" s="36" t="n"/>
      <c r="DW521" s="36" t="n"/>
      <c r="DX521" s="36" t="n"/>
      <c r="DY521" s="36" t="n"/>
      <c r="DZ521" s="36" t="n"/>
      <c r="EA521" s="36" t="n"/>
      <c r="EB521" s="36" t="n"/>
      <c r="EC521" s="36" t="n"/>
      <c r="ED521" s="36" t="n"/>
      <c r="EE521" s="36" t="n"/>
      <c r="EF521" s="36" t="n"/>
      <c r="EG521" s="36" t="n"/>
      <c r="EH521" s="36" t="n"/>
      <c r="EI521" s="36" t="n"/>
      <c r="EJ521" s="36" t="n"/>
      <c r="EK521" s="36" t="n"/>
      <c r="EL521" s="36" t="n"/>
      <c r="EM521" s="36" t="n"/>
      <c r="EN521" s="36" t="n"/>
    </row>
    <row r="522">
      <c r="A522" s="36" t="n"/>
      <c r="B522" s="36" t="n"/>
      <c r="C522" s="144" t="n"/>
      <c r="D522" s="144" t="n"/>
      <c r="E522" s="135" t="n"/>
      <c r="F522" s="135" t="n"/>
      <c r="G522" s="135" t="n"/>
      <c r="H522" s="135" t="n"/>
      <c r="I522" s="135" t="n"/>
      <c r="J522" s="135" t="n"/>
      <c r="K522" s="135" t="n"/>
      <c r="L522" s="135" t="n"/>
      <c r="M522" s="135" t="n"/>
      <c r="N522" s="135" t="n"/>
      <c r="O522" s="135" t="n"/>
      <c r="P522" s="135" t="n"/>
      <c r="Q522" s="135" t="n"/>
      <c r="R522" s="135" t="n"/>
      <c r="S522" s="135" t="n"/>
      <c r="T522" s="135" t="n"/>
      <c r="U522" s="135" t="n"/>
      <c r="V522" s="135" t="n"/>
      <c r="W522" s="135" t="n"/>
      <c r="X522" s="135" t="n"/>
      <c r="Y522" s="135" t="n"/>
      <c r="Z522" s="135" t="n"/>
      <c r="AA522" s="135" t="n"/>
      <c r="AB522" s="135" t="n"/>
      <c r="AC522" s="135" t="n"/>
      <c r="AD522" s="135" t="n"/>
      <c r="AE522" s="135" t="n"/>
      <c r="AF522" s="135" t="n"/>
      <c r="AG522" s="135" t="n"/>
      <c r="AH522" s="135" t="n"/>
      <c r="AI522" s="135" t="n"/>
      <c r="AJ522" s="135" t="n"/>
      <c r="AK522" s="135" t="n"/>
      <c r="AL522" s="135" t="n"/>
      <c r="AM522" s="135" t="n"/>
      <c r="AN522" s="135" t="n"/>
      <c r="AO522" s="135" t="n"/>
      <c r="AP522" s="135" t="n"/>
      <c r="AQ522" s="135" t="n"/>
      <c r="AR522" s="135" t="n"/>
      <c r="AS522" s="135" t="n"/>
      <c r="AT522" s="135" t="n"/>
      <c r="AU522" s="135" t="n"/>
      <c r="AV522" s="135" t="n"/>
      <c r="AW522" s="135" t="n"/>
      <c r="AX522" s="135" t="n"/>
      <c r="AY522" s="135" t="n"/>
      <c r="AZ522" s="135" t="n"/>
      <c r="BA522" s="135" t="n"/>
      <c r="BB522" s="135" t="n"/>
      <c r="BC522" s="135" t="n"/>
      <c r="BD522" s="135" t="n"/>
      <c r="BE522" s="135" t="n"/>
      <c r="BF522" s="135" t="n"/>
      <c r="BG522" s="135" t="n"/>
      <c r="BH522" s="135" t="n"/>
      <c r="BI522" s="135" t="n"/>
      <c r="BJ522" s="135" t="n"/>
      <c r="BK522" s="135" t="n"/>
      <c r="BL522" s="135" t="n"/>
      <c r="BM522" s="135" t="n"/>
      <c r="BN522" s="135" t="n"/>
      <c r="BO522" s="135" t="n"/>
      <c r="BP522" s="135" t="n"/>
      <c r="BQ522" s="135" t="n"/>
      <c r="BR522" s="135" t="n"/>
      <c r="BS522" s="135" t="n"/>
      <c r="BT522" s="135" t="n"/>
      <c r="BU522" s="135" t="n"/>
      <c r="BV522" s="135" t="n"/>
      <c r="BW522" s="135" t="n"/>
      <c r="BX522" s="135" t="n"/>
      <c r="BY522" s="135" t="n"/>
      <c r="BZ522" s="135" t="n"/>
      <c r="CA522" s="135" t="n"/>
      <c r="CB522" s="135" t="n"/>
      <c r="CC522" s="135" t="n"/>
      <c r="CD522" s="135" t="n"/>
      <c r="CE522" s="135" t="n"/>
      <c r="CF522" s="135" t="n"/>
      <c r="CG522" s="135" t="n"/>
      <c r="CH522" s="135" t="n"/>
      <c r="CI522" s="135" t="n"/>
      <c r="CJ522" s="135" t="n"/>
      <c r="CK522" s="135" t="n"/>
      <c r="CL522" s="135" t="n"/>
      <c r="CM522" s="135" t="n"/>
      <c r="CN522" s="135" t="n"/>
      <c r="CO522" s="135" t="n"/>
      <c r="CP522" s="135" t="n"/>
      <c r="CQ522" s="135" t="n"/>
      <c r="CR522" s="135" t="n"/>
      <c r="CU522" s="36" t="n"/>
      <c r="CV522" s="36" t="n"/>
      <c r="CW522" s="36" t="n"/>
      <c r="CX522" s="36" t="n"/>
      <c r="CY522" s="36" t="n"/>
      <c r="CZ522" s="36" t="n"/>
      <c r="DA522" s="36" t="n"/>
      <c r="DB522" s="36" t="n"/>
      <c r="DC522" s="36" t="n"/>
      <c r="DD522" s="36" t="n"/>
      <c r="DE522" s="36" t="n"/>
      <c r="DF522" s="36" t="n"/>
      <c r="DG522" s="36" t="n"/>
      <c r="DH522" s="36" t="n"/>
      <c r="DI522" s="36" t="n"/>
      <c r="DJ522" s="36" t="n"/>
      <c r="DK522" s="36" t="n"/>
      <c r="DL522" s="36" t="n"/>
      <c r="DM522" s="36" t="n"/>
      <c r="DN522" s="36" t="n"/>
      <c r="DO522" s="36" t="n"/>
      <c r="DP522" s="36" t="n"/>
      <c r="DQ522" s="36" t="n"/>
      <c r="DR522" s="36" t="n"/>
      <c r="DS522" s="36" t="n"/>
      <c r="DT522" s="36" t="n"/>
      <c r="DU522" s="36" t="n"/>
      <c r="DV522" s="36" t="n"/>
      <c r="DW522" s="36" t="n"/>
      <c r="DX522" s="36" t="n"/>
      <c r="DY522" s="36" t="n"/>
      <c r="DZ522" s="36" t="n"/>
      <c r="EA522" s="36" t="n"/>
      <c r="EB522" s="36" t="n"/>
      <c r="EC522" s="36" t="n"/>
      <c r="ED522" s="36" t="n"/>
      <c r="EE522" s="36" t="n"/>
      <c r="EF522" s="36" t="n"/>
      <c r="EG522" s="36" t="n"/>
      <c r="EH522" s="36" t="n"/>
      <c r="EI522" s="36" t="n"/>
      <c r="EJ522" s="36" t="n"/>
      <c r="EK522" s="36" t="n"/>
      <c r="EL522" s="36" t="n"/>
      <c r="EM522" s="36" t="n"/>
      <c r="EN522" s="36" t="n"/>
    </row>
    <row r="523">
      <c r="A523" s="36" t="n"/>
      <c r="B523" s="36" t="n"/>
      <c r="C523" s="144" t="n"/>
      <c r="D523" s="144" t="n"/>
      <c r="E523" s="135" t="n"/>
      <c r="F523" s="135" t="n"/>
      <c r="G523" s="135" t="n"/>
      <c r="H523" s="135" t="n"/>
      <c r="I523" s="135" t="n"/>
      <c r="J523" s="135" t="n"/>
      <c r="K523" s="135" t="n"/>
      <c r="L523" s="135" t="n"/>
      <c r="M523" s="135" t="n"/>
      <c r="N523" s="135" t="n"/>
      <c r="O523" s="135" t="n"/>
      <c r="P523" s="135" t="n"/>
      <c r="Q523" s="135" t="n"/>
      <c r="R523" s="135" t="n"/>
      <c r="S523" s="135" t="n"/>
      <c r="T523" s="135" t="n"/>
      <c r="U523" s="135" t="n"/>
      <c r="V523" s="135" t="n"/>
      <c r="W523" s="135" t="n"/>
      <c r="X523" s="135" t="n"/>
      <c r="Y523" s="135" t="n"/>
      <c r="Z523" s="135" t="n"/>
      <c r="AA523" s="135" t="n"/>
      <c r="AB523" s="135" t="n"/>
      <c r="AC523" s="135" t="n"/>
      <c r="AD523" s="135" t="n"/>
      <c r="AE523" s="135" t="n"/>
      <c r="AF523" s="135" t="n"/>
      <c r="AG523" s="135" t="n"/>
      <c r="AH523" s="135" t="n"/>
      <c r="AI523" s="135" t="n"/>
      <c r="AJ523" s="135" t="n"/>
      <c r="AK523" s="135" t="n"/>
      <c r="AL523" s="135" t="n"/>
      <c r="AM523" s="135" t="n"/>
      <c r="AN523" s="135" t="n"/>
      <c r="AO523" s="135" t="n"/>
      <c r="AP523" s="135" t="n"/>
      <c r="AQ523" s="135" t="n"/>
      <c r="AR523" s="135" t="n"/>
      <c r="AS523" s="135" t="n"/>
      <c r="AT523" s="135" t="n"/>
      <c r="AU523" s="135" t="n"/>
      <c r="AV523" s="135" t="n"/>
      <c r="AW523" s="135" t="n"/>
      <c r="AX523" s="135" t="n"/>
      <c r="AY523" s="135" t="n"/>
      <c r="AZ523" s="135" t="n"/>
      <c r="BA523" s="135" t="n"/>
      <c r="BB523" s="135" t="n"/>
      <c r="BC523" s="135" t="n"/>
      <c r="BD523" s="135" t="n"/>
      <c r="BE523" s="135" t="n"/>
      <c r="BF523" s="135" t="n"/>
      <c r="BG523" s="135" t="n"/>
      <c r="BH523" s="135" t="n"/>
      <c r="BI523" s="135" t="n"/>
      <c r="BJ523" s="135" t="n"/>
      <c r="BK523" s="135" t="n"/>
      <c r="BL523" s="135" t="n"/>
      <c r="BM523" s="135" t="n"/>
      <c r="BN523" s="135" t="n"/>
      <c r="BO523" s="135" t="n"/>
      <c r="BP523" s="135" t="n"/>
      <c r="BQ523" s="135" t="n"/>
      <c r="BR523" s="135" t="n"/>
      <c r="BS523" s="135" t="n"/>
      <c r="BT523" s="135" t="n"/>
      <c r="BU523" s="135" t="n"/>
      <c r="BV523" s="135" t="n"/>
      <c r="BW523" s="135" t="n"/>
      <c r="BX523" s="135" t="n"/>
      <c r="BY523" s="135" t="n"/>
      <c r="BZ523" s="135" t="n"/>
      <c r="CA523" s="135" t="n"/>
      <c r="CB523" s="135" t="n"/>
      <c r="CC523" s="135" t="n"/>
      <c r="CD523" s="135" t="n"/>
      <c r="CE523" s="135" t="n"/>
      <c r="CF523" s="135" t="n"/>
      <c r="CG523" s="135" t="n"/>
      <c r="CH523" s="135" t="n"/>
      <c r="CI523" s="135" t="n"/>
      <c r="CJ523" s="135" t="n"/>
      <c r="CK523" s="135" t="n"/>
      <c r="CL523" s="135" t="n"/>
      <c r="CM523" s="135" t="n"/>
      <c r="CN523" s="135" t="n"/>
      <c r="CO523" s="135" t="n"/>
      <c r="CP523" s="135" t="n"/>
      <c r="CQ523" s="135" t="n"/>
      <c r="CR523" s="135" t="n"/>
      <c r="CU523" s="36" t="n"/>
      <c r="CV523" s="36" t="n"/>
      <c r="CW523" s="36" t="n"/>
      <c r="CX523" s="36" t="n"/>
      <c r="CY523" s="36" t="n"/>
      <c r="CZ523" s="36" t="n"/>
      <c r="DA523" s="36" t="n"/>
      <c r="DB523" s="36" t="n"/>
      <c r="DC523" s="36" t="n"/>
      <c r="DD523" s="36" t="n"/>
      <c r="DE523" s="36" t="n"/>
      <c r="DF523" s="36" t="n"/>
      <c r="DG523" s="36" t="n"/>
      <c r="DH523" s="36" t="n"/>
      <c r="DI523" s="36" t="n"/>
      <c r="DJ523" s="36" t="n"/>
      <c r="DK523" s="36" t="n"/>
      <c r="DL523" s="36" t="n"/>
      <c r="DM523" s="36" t="n"/>
      <c r="DN523" s="36" t="n"/>
      <c r="DO523" s="36" t="n"/>
      <c r="DP523" s="36" t="n"/>
      <c r="DQ523" s="36" t="n"/>
      <c r="DR523" s="36" t="n"/>
      <c r="DS523" s="36" t="n"/>
      <c r="DT523" s="36" t="n"/>
      <c r="DU523" s="36" t="n"/>
      <c r="DV523" s="36" t="n"/>
      <c r="DW523" s="36" t="n"/>
      <c r="DX523" s="36" t="n"/>
      <c r="DY523" s="36" t="n"/>
      <c r="DZ523" s="36" t="n"/>
      <c r="EA523" s="36" t="n"/>
      <c r="EB523" s="36" t="n"/>
      <c r="EC523" s="36" t="n"/>
      <c r="ED523" s="36" t="n"/>
      <c r="EE523" s="36" t="n"/>
      <c r="EF523" s="36" t="n"/>
      <c r="EG523" s="36" t="n"/>
      <c r="EH523" s="36" t="n"/>
      <c r="EI523" s="36" t="n"/>
      <c r="EJ523" s="36" t="n"/>
      <c r="EK523" s="36" t="n"/>
      <c r="EL523" s="36" t="n"/>
      <c r="EM523" s="36" t="n"/>
      <c r="EN523" s="36" t="n"/>
    </row>
    <row r="524">
      <c r="A524" s="36" t="n"/>
      <c r="B524" s="36" t="n"/>
      <c r="C524" s="144" t="n"/>
      <c r="D524" s="144" t="n"/>
      <c r="E524" s="135" t="n"/>
      <c r="F524" s="135" t="n"/>
      <c r="G524" s="135" t="n"/>
      <c r="H524" s="135" t="n"/>
      <c r="I524" s="135" t="n"/>
      <c r="J524" s="135" t="n"/>
      <c r="K524" s="135" t="n"/>
      <c r="L524" s="135" t="n"/>
      <c r="M524" s="135" t="n"/>
      <c r="N524" s="135" t="n"/>
      <c r="O524" s="135" t="n"/>
      <c r="P524" s="135" t="n"/>
      <c r="Q524" s="135" t="n"/>
      <c r="R524" s="135" t="n"/>
      <c r="S524" s="135" t="n"/>
      <c r="T524" s="135" t="n"/>
      <c r="U524" s="135" t="n"/>
      <c r="V524" s="135" t="n"/>
      <c r="W524" s="135" t="n"/>
      <c r="X524" s="135" t="n"/>
      <c r="Y524" s="135" t="n"/>
      <c r="Z524" s="135" t="n"/>
      <c r="AA524" s="135" t="n"/>
      <c r="AB524" s="135" t="n"/>
      <c r="AC524" s="135" t="n"/>
      <c r="AD524" s="135" t="n"/>
      <c r="AE524" s="135" t="n"/>
      <c r="AF524" s="135" t="n"/>
      <c r="AG524" s="135" t="n"/>
      <c r="AH524" s="135" t="n"/>
      <c r="AI524" s="135" t="n"/>
      <c r="AJ524" s="135" t="n"/>
      <c r="AK524" s="135" t="n"/>
      <c r="AL524" s="135" t="n"/>
      <c r="AM524" s="135" t="n"/>
      <c r="AN524" s="135" t="n"/>
      <c r="AO524" s="135" t="n"/>
      <c r="AP524" s="135" t="n"/>
      <c r="AQ524" s="135" t="n"/>
      <c r="AR524" s="135" t="n"/>
      <c r="AS524" s="135" t="n"/>
      <c r="AT524" s="135" t="n"/>
      <c r="AU524" s="135" t="n"/>
      <c r="AV524" s="135" t="n"/>
      <c r="AW524" s="135" t="n"/>
      <c r="AX524" s="135" t="n"/>
      <c r="AY524" s="135" t="n"/>
      <c r="AZ524" s="135" t="n"/>
      <c r="BA524" s="135" t="n"/>
      <c r="BB524" s="135" t="n"/>
      <c r="BC524" s="135" t="n"/>
      <c r="BD524" s="135" t="n"/>
      <c r="BE524" s="135" t="n"/>
      <c r="BF524" s="135" t="n"/>
      <c r="BG524" s="135" t="n"/>
      <c r="BH524" s="135" t="n"/>
      <c r="BI524" s="135" t="n"/>
      <c r="BJ524" s="135" t="n"/>
      <c r="BK524" s="135" t="n"/>
      <c r="BL524" s="135" t="n"/>
      <c r="BM524" s="135" t="n"/>
      <c r="BN524" s="135" t="n"/>
      <c r="BO524" s="135" t="n"/>
      <c r="BP524" s="135" t="n"/>
      <c r="BQ524" s="135" t="n"/>
      <c r="BR524" s="135" t="n"/>
      <c r="BS524" s="135" t="n"/>
      <c r="BT524" s="135" t="n"/>
      <c r="BU524" s="135" t="n"/>
      <c r="BV524" s="135" t="n"/>
      <c r="BW524" s="135" t="n"/>
      <c r="BX524" s="135" t="n"/>
      <c r="BY524" s="135" t="n"/>
      <c r="BZ524" s="135" t="n"/>
      <c r="CA524" s="135" t="n"/>
      <c r="CB524" s="135" t="n"/>
      <c r="CC524" s="135" t="n"/>
      <c r="CD524" s="135" t="n"/>
      <c r="CE524" s="135" t="n"/>
      <c r="CF524" s="135" t="n"/>
      <c r="CG524" s="135" t="n"/>
      <c r="CH524" s="135" t="n"/>
      <c r="CI524" s="135" t="n"/>
      <c r="CJ524" s="135" t="n"/>
      <c r="CK524" s="135" t="n"/>
      <c r="CL524" s="135" t="n"/>
      <c r="CM524" s="135" t="n"/>
      <c r="CN524" s="135" t="n"/>
      <c r="CO524" s="135" t="n"/>
      <c r="CP524" s="135" t="n"/>
      <c r="CQ524" s="135" t="n"/>
      <c r="CR524" s="135" t="n"/>
      <c r="CU524" s="36" t="n"/>
      <c r="CV524" s="36" t="n"/>
      <c r="CW524" s="36" t="n"/>
      <c r="CX524" s="36" t="n"/>
      <c r="CY524" s="36" t="n"/>
      <c r="CZ524" s="36" t="n"/>
      <c r="DA524" s="36" t="n"/>
      <c r="DB524" s="36" t="n"/>
      <c r="DC524" s="36" t="n"/>
      <c r="DD524" s="36" t="n"/>
      <c r="DE524" s="36" t="n"/>
      <c r="DF524" s="36" t="n"/>
      <c r="DG524" s="36" t="n"/>
      <c r="DH524" s="36" t="n"/>
      <c r="DI524" s="36" t="n"/>
      <c r="DJ524" s="36" t="n"/>
      <c r="DK524" s="36" t="n"/>
      <c r="DL524" s="36" t="n"/>
      <c r="DM524" s="36" t="n"/>
      <c r="DN524" s="36" t="n"/>
      <c r="DO524" s="36" t="n"/>
      <c r="DP524" s="36" t="n"/>
      <c r="DQ524" s="36" t="n"/>
      <c r="DR524" s="36" t="n"/>
      <c r="DS524" s="36" t="n"/>
      <c r="DT524" s="36" t="n"/>
      <c r="DU524" s="36" t="n"/>
      <c r="DV524" s="36" t="n"/>
      <c r="DW524" s="36" t="n"/>
      <c r="DX524" s="36" t="n"/>
      <c r="DY524" s="36" t="n"/>
      <c r="DZ524" s="36" t="n"/>
      <c r="EA524" s="36" t="n"/>
      <c r="EB524" s="36" t="n"/>
      <c r="EC524" s="36" t="n"/>
      <c r="ED524" s="36" t="n"/>
      <c r="EE524" s="36" t="n"/>
      <c r="EF524" s="36" t="n"/>
      <c r="EG524" s="36" t="n"/>
      <c r="EH524" s="36" t="n"/>
      <c r="EI524" s="36" t="n"/>
      <c r="EJ524" s="36" t="n"/>
      <c r="EK524" s="36" t="n"/>
      <c r="EL524" s="36" t="n"/>
      <c r="EM524" s="36" t="n"/>
      <c r="EN524" s="36" t="n"/>
    </row>
    <row r="525">
      <c r="A525" s="36" t="n"/>
      <c r="B525" s="36" t="n"/>
      <c r="C525" s="144" t="n"/>
      <c r="D525" s="144" t="n"/>
      <c r="E525" s="135" t="n"/>
      <c r="F525" s="135" t="n"/>
      <c r="G525" s="135" t="n"/>
      <c r="H525" s="135" t="n"/>
      <c r="I525" s="135" t="n"/>
      <c r="J525" s="135" t="n"/>
      <c r="K525" s="135" t="n"/>
      <c r="L525" s="135" t="n"/>
      <c r="M525" s="135" t="n"/>
      <c r="N525" s="135" t="n"/>
      <c r="O525" s="135" t="n"/>
      <c r="P525" s="135" t="n"/>
      <c r="Q525" s="135" t="n"/>
      <c r="R525" s="135" t="n"/>
      <c r="S525" s="135" t="n"/>
      <c r="T525" s="135" t="n"/>
      <c r="U525" s="135" t="n"/>
      <c r="V525" s="135" t="n"/>
      <c r="W525" s="135" t="n"/>
      <c r="X525" s="135" t="n"/>
      <c r="Y525" s="135" t="n"/>
      <c r="Z525" s="135" t="n"/>
      <c r="AA525" s="135" t="n"/>
      <c r="AB525" s="135" t="n"/>
      <c r="AC525" s="135" t="n"/>
      <c r="AD525" s="135" t="n"/>
      <c r="AE525" s="135" t="n"/>
      <c r="AF525" s="135" t="n"/>
      <c r="AG525" s="135" t="n"/>
      <c r="AH525" s="135" t="n"/>
      <c r="AI525" s="135" t="n"/>
      <c r="AJ525" s="135" t="n"/>
      <c r="AK525" s="135" t="n"/>
      <c r="AL525" s="135" t="n"/>
      <c r="AM525" s="135" t="n"/>
      <c r="AN525" s="135" t="n"/>
      <c r="AO525" s="135" t="n"/>
      <c r="AP525" s="135" t="n"/>
      <c r="AQ525" s="135" t="n"/>
      <c r="AR525" s="135" t="n"/>
      <c r="AS525" s="135" t="n"/>
      <c r="AT525" s="135" t="n"/>
      <c r="AU525" s="135" t="n"/>
      <c r="AV525" s="135" t="n"/>
      <c r="AW525" s="135" t="n"/>
      <c r="AX525" s="135" t="n"/>
      <c r="AY525" s="135" t="n"/>
      <c r="AZ525" s="135" t="n"/>
      <c r="BA525" s="135" t="n"/>
      <c r="BB525" s="135" t="n"/>
      <c r="BC525" s="135" t="n"/>
      <c r="BD525" s="135" t="n"/>
      <c r="BE525" s="135" t="n"/>
      <c r="BF525" s="135" t="n"/>
      <c r="BG525" s="135" t="n"/>
      <c r="BH525" s="135" t="n"/>
      <c r="BI525" s="135" t="n"/>
      <c r="BJ525" s="135" t="n"/>
      <c r="BK525" s="135" t="n"/>
      <c r="BL525" s="135" t="n"/>
      <c r="BM525" s="135" t="n"/>
      <c r="BN525" s="135" t="n"/>
      <c r="BO525" s="135" t="n"/>
      <c r="BP525" s="135" t="n"/>
      <c r="BQ525" s="135" t="n"/>
      <c r="BR525" s="135" t="n"/>
      <c r="BS525" s="135" t="n"/>
      <c r="BT525" s="135" t="n"/>
      <c r="BU525" s="135" t="n"/>
      <c r="BV525" s="135" t="n"/>
      <c r="BW525" s="135" t="n"/>
      <c r="BX525" s="135" t="n"/>
      <c r="BY525" s="135" t="n"/>
      <c r="BZ525" s="135" t="n"/>
      <c r="CA525" s="135" t="n"/>
      <c r="CB525" s="135" t="n"/>
      <c r="CC525" s="135" t="n"/>
      <c r="CD525" s="135" t="n"/>
      <c r="CE525" s="135" t="n"/>
      <c r="CF525" s="135" t="n"/>
      <c r="CG525" s="135" t="n"/>
      <c r="CH525" s="135" t="n"/>
      <c r="CI525" s="135" t="n"/>
      <c r="CJ525" s="135" t="n"/>
      <c r="CK525" s="135" t="n"/>
      <c r="CL525" s="135" t="n"/>
      <c r="CM525" s="135" t="n"/>
      <c r="CN525" s="135" t="n"/>
      <c r="CO525" s="135" t="n"/>
      <c r="CP525" s="135" t="n"/>
      <c r="CQ525" s="135" t="n"/>
      <c r="CR525" s="135" t="n"/>
      <c r="CU525" s="36" t="n"/>
      <c r="CV525" s="36" t="n"/>
      <c r="CW525" s="36" t="n"/>
      <c r="CX525" s="36" t="n"/>
      <c r="CY525" s="36" t="n"/>
      <c r="CZ525" s="36" t="n"/>
      <c r="DA525" s="36" t="n"/>
      <c r="DB525" s="36" t="n"/>
      <c r="DC525" s="36" t="n"/>
      <c r="DD525" s="36" t="n"/>
      <c r="DE525" s="36" t="n"/>
      <c r="DF525" s="36" t="n"/>
      <c r="DG525" s="36" t="n"/>
      <c r="DH525" s="36" t="n"/>
      <c r="DI525" s="36" t="n"/>
      <c r="DJ525" s="36" t="n"/>
      <c r="DK525" s="36" t="n"/>
      <c r="DL525" s="36" t="n"/>
      <c r="DM525" s="36" t="n"/>
      <c r="DN525" s="36" t="n"/>
      <c r="DO525" s="36" t="n"/>
      <c r="DP525" s="36" t="n"/>
      <c r="DQ525" s="36" t="n"/>
      <c r="DR525" s="36" t="n"/>
      <c r="DS525" s="36" t="n"/>
      <c r="DT525" s="36" t="n"/>
      <c r="DU525" s="36" t="n"/>
      <c r="DV525" s="36" t="n"/>
      <c r="DW525" s="36" t="n"/>
      <c r="DX525" s="36" t="n"/>
      <c r="DY525" s="36" t="n"/>
      <c r="DZ525" s="36" t="n"/>
      <c r="EA525" s="36" t="n"/>
      <c r="EB525" s="36" t="n"/>
      <c r="EC525" s="36" t="n"/>
      <c r="ED525" s="36" t="n"/>
      <c r="EE525" s="36" t="n"/>
      <c r="EF525" s="36" t="n"/>
      <c r="EG525" s="36" t="n"/>
      <c r="EH525" s="36" t="n"/>
      <c r="EI525" s="36" t="n"/>
      <c r="EJ525" s="36" t="n"/>
      <c r="EK525" s="36" t="n"/>
      <c r="EL525" s="36" t="n"/>
      <c r="EM525" s="36" t="n"/>
      <c r="EN525" s="36" t="n"/>
    </row>
    <row r="526">
      <c r="A526" s="36" t="n"/>
      <c r="B526" s="36" t="n"/>
      <c r="C526" s="144" t="n"/>
      <c r="D526" s="144" t="n"/>
      <c r="E526" s="135" t="n"/>
      <c r="F526" s="135" t="n"/>
      <c r="G526" s="135" t="n"/>
      <c r="H526" s="135" t="n"/>
      <c r="I526" s="135" t="n"/>
      <c r="J526" s="135" t="n"/>
      <c r="K526" s="135" t="n"/>
      <c r="L526" s="135" t="n"/>
      <c r="M526" s="135" t="n"/>
      <c r="N526" s="135" t="n"/>
      <c r="O526" s="135" t="n"/>
      <c r="P526" s="135" t="n"/>
      <c r="Q526" s="135" t="n"/>
      <c r="R526" s="135" t="n"/>
      <c r="S526" s="135" t="n"/>
      <c r="T526" s="135" t="n"/>
      <c r="U526" s="135" t="n"/>
      <c r="V526" s="135" t="n"/>
      <c r="W526" s="135" t="n"/>
      <c r="X526" s="135" t="n"/>
      <c r="Y526" s="135" t="n"/>
      <c r="Z526" s="135" t="n"/>
      <c r="AA526" s="135" t="n"/>
      <c r="AB526" s="135" t="n"/>
      <c r="AC526" s="135" t="n"/>
      <c r="AD526" s="135" t="n"/>
      <c r="AE526" s="135" t="n"/>
      <c r="AF526" s="135" t="n"/>
      <c r="AG526" s="135" t="n"/>
      <c r="AH526" s="135" t="n"/>
      <c r="AI526" s="135" t="n"/>
      <c r="AJ526" s="135" t="n"/>
      <c r="AK526" s="135" t="n"/>
      <c r="AL526" s="135" t="n"/>
      <c r="AM526" s="135" t="n"/>
      <c r="AN526" s="135" t="n"/>
      <c r="AO526" s="135" t="n"/>
      <c r="AP526" s="135" t="n"/>
      <c r="AQ526" s="135" t="n"/>
      <c r="AR526" s="135" t="n"/>
      <c r="AS526" s="135" t="n"/>
      <c r="AT526" s="135" t="n"/>
      <c r="AU526" s="135" t="n"/>
      <c r="AV526" s="135" t="n"/>
      <c r="AW526" s="135" t="n"/>
      <c r="AX526" s="135" t="n"/>
      <c r="AY526" s="135" t="n"/>
      <c r="AZ526" s="135" t="n"/>
      <c r="BA526" s="135" t="n"/>
      <c r="BB526" s="135" t="n"/>
      <c r="BC526" s="135" t="n"/>
      <c r="BD526" s="135" t="n"/>
      <c r="BE526" s="135" t="n"/>
      <c r="BF526" s="135" t="n"/>
      <c r="BG526" s="135" t="n"/>
      <c r="BH526" s="135" t="n"/>
      <c r="BI526" s="135" t="n"/>
      <c r="BJ526" s="135" t="n"/>
      <c r="BK526" s="135" t="n"/>
      <c r="BL526" s="135" t="n"/>
      <c r="BM526" s="135" t="n"/>
      <c r="BN526" s="135" t="n"/>
      <c r="BO526" s="135" t="n"/>
      <c r="BP526" s="135" t="n"/>
      <c r="BQ526" s="135" t="n"/>
      <c r="BR526" s="135" t="n"/>
      <c r="BS526" s="135" t="n"/>
      <c r="BT526" s="135" t="n"/>
      <c r="BU526" s="135" t="n"/>
      <c r="BV526" s="135" t="n"/>
      <c r="BW526" s="135" t="n"/>
      <c r="BX526" s="135" t="n"/>
      <c r="BY526" s="135" t="n"/>
      <c r="BZ526" s="135" t="n"/>
      <c r="CA526" s="135" t="n"/>
      <c r="CB526" s="135" t="n"/>
      <c r="CC526" s="135" t="n"/>
      <c r="CD526" s="135" t="n"/>
      <c r="CE526" s="135" t="n"/>
      <c r="CF526" s="135" t="n"/>
      <c r="CG526" s="135" t="n"/>
      <c r="CH526" s="135" t="n"/>
      <c r="CI526" s="135" t="n"/>
      <c r="CJ526" s="135" t="n"/>
      <c r="CK526" s="135" t="n"/>
      <c r="CL526" s="135" t="n"/>
      <c r="CM526" s="135" t="n"/>
      <c r="CN526" s="135" t="n"/>
      <c r="CO526" s="135" t="n"/>
      <c r="CP526" s="135" t="n"/>
      <c r="CQ526" s="135" t="n"/>
      <c r="CR526" s="135" t="n"/>
      <c r="CU526" s="36" t="n"/>
      <c r="CV526" s="36" t="n"/>
      <c r="CW526" s="36" t="n"/>
      <c r="CX526" s="36" t="n"/>
      <c r="CY526" s="36" t="n"/>
      <c r="CZ526" s="36" t="n"/>
      <c r="DA526" s="36" t="n"/>
      <c r="DB526" s="36" t="n"/>
      <c r="DC526" s="36" t="n"/>
      <c r="DD526" s="36" t="n"/>
      <c r="DE526" s="36" t="n"/>
      <c r="DF526" s="36" t="n"/>
      <c r="DG526" s="36" t="n"/>
      <c r="DH526" s="36" t="n"/>
      <c r="DI526" s="36" t="n"/>
      <c r="DJ526" s="36" t="n"/>
      <c r="DK526" s="36" t="n"/>
      <c r="DL526" s="36" t="n"/>
      <c r="DM526" s="36" t="n"/>
      <c r="DN526" s="36" t="n"/>
      <c r="DO526" s="36" t="n"/>
      <c r="DP526" s="36" t="n"/>
      <c r="DQ526" s="36" t="n"/>
      <c r="DR526" s="36" t="n"/>
      <c r="DS526" s="36" t="n"/>
      <c r="DT526" s="36" t="n"/>
      <c r="DU526" s="36" t="n"/>
      <c r="DV526" s="36" t="n"/>
      <c r="DW526" s="36" t="n"/>
      <c r="DX526" s="36" t="n"/>
      <c r="DY526" s="36" t="n"/>
      <c r="DZ526" s="36" t="n"/>
      <c r="EA526" s="36" t="n"/>
      <c r="EB526" s="36" t="n"/>
      <c r="EC526" s="36" t="n"/>
      <c r="ED526" s="36" t="n"/>
      <c r="EE526" s="36" t="n"/>
      <c r="EF526" s="36" t="n"/>
      <c r="EG526" s="36" t="n"/>
      <c r="EH526" s="36" t="n"/>
      <c r="EI526" s="36" t="n"/>
      <c r="EJ526" s="36" t="n"/>
      <c r="EK526" s="36" t="n"/>
      <c r="EL526" s="36" t="n"/>
      <c r="EM526" s="36" t="n"/>
      <c r="EN526" s="36" t="n"/>
    </row>
    <row r="527">
      <c r="A527" s="36" t="n"/>
      <c r="B527" s="36" t="n"/>
      <c r="C527" s="144" t="n"/>
      <c r="D527" s="144" t="n"/>
      <c r="E527" s="135" t="n"/>
      <c r="F527" s="135" t="n"/>
      <c r="G527" s="135" t="n"/>
      <c r="H527" s="135" t="n"/>
      <c r="I527" s="135" t="n"/>
      <c r="J527" s="135" t="n"/>
      <c r="K527" s="135" t="n"/>
      <c r="L527" s="135" t="n"/>
      <c r="M527" s="135" t="n"/>
      <c r="N527" s="135" t="n"/>
      <c r="O527" s="135" t="n"/>
      <c r="P527" s="135" t="n"/>
      <c r="Q527" s="135" t="n"/>
      <c r="R527" s="135" t="n"/>
      <c r="S527" s="135" t="n"/>
      <c r="T527" s="135" t="n"/>
      <c r="U527" s="135" t="n"/>
      <c r="V527" s="135" t="n"/>
      <c r="W527" s="135" t="n"/>
      <c r="X527" s="135" t="n"/>
      <c r="Y527" s="135" t="n"/>
      <c r="Z527" s="135" t="n"/>
      <c r="AA527" s="135" t="n"/>
      <c r="AB527" s="135" t="n"/>
      <c r="AC527" s="135" t="n"/>
      <c r="AD527" s="135" t="n"/>
      <c r="AE527" s="135" t="n"/>
      <c r="AF527" s="135" t="n"/>
      <c r="AG527" s="135" t="n"/>
      <c r="AH527" s="135" t="n"/>
      <c r="AI527" s="135" t="n"/>
      <c r="AJ527" s="135" t="n"/>
      <c r="AK527" s="135" t="n"/>
      <c r="AL527" s="135" t="n"/>
      <c r="AM527" s="135" t="n"/>
      <c r="AN527" s="135" t="n"/>
      <c r="AO527" s="135" t="n"/>
      <c r="AP527" s="135" t="n"/>
      <c r="AQ527" s="135" t="n"/>
      <c r="AR527" s="135" t="n"/>
      <c r="AS527" s="135" t="n"/>
      <c r="AT527" s="135" t="n"/>
      <c r="AU527" s="135" t="n"/>
      <c r="AV527" s="135" t="n"/>
      <c r="AW527" s="135" t="n"/>
      <c r="AX527" s="135" t="n"/>
      <c r="AY527" s="135" t="n"/>
      <c r="AZ527" s="135" t="n"/>
      <c r="BA527" s="135" t="n"/>
      <c r="BB527" s="135" t="n"/>
      <c r="BC527" s="135" t="n"/>
      <c r="BD527" s="135" t="n"/>
      <c r="BE527" s="135" t="n"/>
      <c r="BF527" s="135" t="n"/>
      <c r="BG527" s="135" t="n"/>
      <c r="BH527" s="135" t="n"/>
      <c r="BI527" s="135" t="n"/>
      <c r="BJ527" s="135" t="n"/>
      <c r="BK527" s="135" t="n"/>
      <c r="BL527" s="135" t="n"/>
      <c r="BM527" s="135" t="n"/>
      <c r="BN527" s="135" t="n"/>
      <c r="BO527" s="135" t="n"/>
      <c r="BP527" s="135" t="n"/>
      <c r="BQ527" s="135" t="n"/>
      <c r="BR527" s="135" t="n"/>
      <c r="BS527" s="135" t="n"/>
      <c r="BT527" s="135" t="n"/>
      <c r="BU527" s="135" t="n"/>
      <c r="BV527" s="135" t="n"/>
      <c r="BW527" s="135" t="n"/>
      <c r="BX527" s="135" t="n"/>
      <c r="BY527" s="135" t="n"/>
      <c r="BZ527" s="135" t="n"/>
      <c r="CA527" s="135" t="n"/>
      <c r="CB527" s="135" t="n"/>
      <c r="CC527" s="135" t="n"/>
      <c r="CD527" s="135" t="n"/>
      <c r="CE527" s="135" t="n"/>
      <c r="CF527" s="135" t="n"/>
      <c r="CG527" s="135" t="n"/>
      <c r="CH527" s="135" t="n"/>
      <c r="CI527" s="135" t="n"/>
      <c r="CJ527" s="135" t="n"/>
      <c r="CK527" s="135" t="n"/>
      <c r="CL527" s="135" t="n"/>
      <c r="CM527" s="135" t="n"/>
      <c r="CN527" s="135" t="n"/>
      <c r="CO527" s="135" t="n"/>
      <c r="CP527" s="135" t="n"/>
      <c r="CQ527" s="135" t="n"/>
      <c r="CR527" s="135" t="n"/>
      <c r="CU527" s="36" t="n"/>
      <c r="CV527" s="36" t="n"/>
      <c r="CW527" s="36" t="n"/>
      <c r="CX527" s="36" t="n"/>
      <c r="CY527" s="36" t="n"/>
      <c r="CZ527" s="36" t="n"/>
      <c r="DA527" s="36" t="n"/>
      <c r="DB527" s="36" t="n"/>
      <c r="DC527" s="36" t="n"/>
      <c r="DD527" s="36" t="n"/>
      <c r="DE527" s="36" t="n"/>
      <c r="DF527" s="36" t="n"/>
      <c r="DG527" s="36" t="n"/>
      <c r="DH527" s="36" t="n"/>
      <c r="DI527" s="36" t="n"/>
      <c r="DJ527" s="36" t="n"/>
      <c r="DK527" s="36" t="n"/>
      <c r="DL527" s="36" t="n"/>
      <c r="DM527" s="36" t="n"/>
      <c r="DN527" s="36" t="n"/>
      <c r="DO527" s="36" t="n"/>
      <c r="DP527" s="36" t="n"/>
      <c r="DQ527" s="36" t="n"/>
      <c r="DR527" s="36" t="n"/>
      <c r="DS527" s="36" t="n"/>
      <c r="DT527" s="36" t="n"/>
      <c r="DU527" s="36" t="n"/>
      <c r="DV527" s="36" t="n"/>
      <c r="DW527" s="36" t="n"/>
      <c r="DX527" s="36" t="n"/>
      <c r="DY527" s="36" t="n"/>
      <c r="DZ527" s="36" t="n"/>
      <c r="EA527" s="36" t="n"/>
      <c r="EB527" s="36" t="n"/>
      <c r="EC527" s="36" t="n"/>
      <c r="ED527" s="36" t="n"/>
      <c r="EE527" s="36" t="n"/>
      <c r="EF527" s="36" t="n"/>
      <c r="EG527" s="36" t="n"/>
      <c r="EH527" s="36" t="n"/>
      <c r="EI527" s="36" t="n"/>
      <c r="EJ527" s="36" t="n"/>
      <c r="EK527" s="36" t="n"/>
      <c r="EL527" s="36" t="n"/>
      <c r="EM527" s="36" t="n"/>
      <c r="EN527" s="36" t="n"/>
    </row>
    <row r="528">
      <c r="A528" s="36" t="n"/>
      <c r="B528" s="36" t="n"/>
      <c r="C528" s="144" t="n"/>
      <c r="D528" s="144" t="n"/>
      <c r="E528" s="135" t="n"/>
      <c r="F528" s="135" t="n"/>
      <c r="G528" s="135" t="n"/>
      <c r="H528" s="135" t="n"/>
      <c r="I528" s="135" t="n"/>
      <c r="J528" s="135" t="n"/>
      <c r="K528" s="135" t="n"/>
      <c r="L528" s="135" t="n"/>
      <c r="M528" s="135" t="n"/>
      <c r="N528" s="135" t="n"/>
      <c r="O528" s="135" t="n"/>
      <c r="P528" s="135" t="n"/>
      <c r="Q528" s="135" t="n"/>
      <c r="R528" s="135" t="n"/>
      <c r="S528" s="135" t="n"/>
      <c r="T528" s="135" t="n"/>
      <c r="U528" s="135" t="n"/>
      <c r="V528" s="135" t="n"/>
      <c r="W528" s="135" t="n"/>
      <c r="X528" s="135" t="n"/>
      <c r="Y528" s="135" t="n"/>
      <c r="Z528" s="135" t="n"/>
      <c r="AA528" s="135" t="n"/>
      <c r="AB528" s="135" t="n"/>
      <c r="AC528" s="135" t="n"/>
      <c r="AD528" s="135" t="n"/>
      <c r="AE528" s="135" t="n"/>
      <c r="AF528" s="135" t="n"/>
      <c r="AG528" s="135" t="n"/>
      <c r="AH528" s="135" t="n"/>
      <c r="AI528" s="135" t="n"/>
      <c r="AJ528" s="135" t="n"/>
      <c r="AK528" s="135" t="n"/>
      <c r="AL528" s="135" t="n"/>
      <c r="AM528" s="135" t="n"/>
      <c r="AN528" s="135" t="n"/>
      <c r="AO528" s="135" t="n"/>
      <c r="AP528" s="135" t="n"/>
      <c r="AQ528" s="135" t="n"/>
      <c r="AR528" s="135" t="n"/>
      <c r="AS528" s="135" t="n"/>
      <c r="AT528" s="135" t="n"/>
      <c r="AU528" s="135" t="n"/>
      <c r="AV528" s="135" t="n"/>
      <c r="AW528" s="135" t="n"/>
      <c r="AX528" s="135" t="n"/>
      <c r="AY528" s="135" t="n"/>
      <c r="AZ528" s="135" t="n"/>
      <c r="BA528" s="135" t="n"/>
      <c r="BB528" s="135" t="n"/>
      <c r="BC528" s="135" t="n"/>
      <c r="BD528" s="135" t="n"/>
      <c r="BE528" s="135" t="n"/>
      <c r="BF528" s="135" t="n"/>
      <c r="BG528" s="135" t="n"/>
      <c r="BH528" s="135" t="n"/>
      <c r="BI528" s="135" t="n"/>
      <c r="BJ528" s="135" t="n"/>
      <c r="BK528" s="135" t="n"/>
      <c r="BL528" s="135" t="n"/>
      <c r="BM528" s="135" t="n"/>
      <c r="BN528" s="135" t="n"/>
      <c r="BO528" s="135" t="n"/>
      <c r="BP528" s="135" t="n"/>
      <c r="BQ528" s="135" t="n"/>
      <c r="BR528" s="135" t="n"/>
      <c r="BS528" s="135" t="n"/>
      <c r="BT528" s="135" t="n"/>
      <c r="BU528" s="135" t="n"/>
      <c r="BV528" s="135" t="n"/>
      <c r="BW528" s="135" t="n"/>
      <c r="BX528" s="135" t="n"/>
      <c r="BY528" s="135" t="n"/>
      <c r="BZ528" s="135" t="n"/>
      <c r="CA528" s="135" t="n"/>
      <c r="CB528" s="135" t="n"/>
      <c r="CC528" s="135" t="n"/>
      <c r="CD528" s="135" t="n"/>
      <c r="CE528" s="135" t="n"/>
      <c r="CF528" s="135" t="n"/>
      <c r="CG528" s="135" t="n"/>
      <c r="CH528" s="135" t="n"/>
      <c r="CI528" s="135" t="n"/>
      <c r="CJ528" s="135" t="n"/>
      <c r="CK528" s="135" t="n"/>
      <c r="CL528" s="135" t="n"/>
      <c r="CM528" s="135" t="n"/>
      <c r="CN528" s="135" t="n"/>
      <c r="CO528" s="135" t="n"/>
      <c r="CP528" s="135" t="n"/>
      <c r="CQ528" s="135" t="n"/>
      <c r="CR528" s="135" t="n"/>
      <c r="CU528" s="36" t="n"/>
      <c r="CV528" s="36" t="n"/>
      <c r="CW528" s="36" t="n"/>
      <c r="CX528" s="36" t="n"/>
      <c r="CY528" s="36" t="n"/>
      <c r="CZ528" s="36" t="n"/>
      <c r="DA528" s="36" t="n"/>
      <c r="DB528" s="36" t="n"/>
      <c r="DC528" s="36" t="n"/>
      <c r="DD528" s="36" t="n"/>
      <c r="DE528" s="36" t="n"/>
      <c r="DF528" s="36" t="n"/>
      <c r="DG528" s="36" t="n"/>
      <c r="DH528" s="36" t="n"/>
      <c r="DI528" s="36" t="n"/>
      <c r="DJ528" s="36" t="n"/>
      <c r="DK528" s="36" t="n"/>
      <c r="DL528" s="36" t="n"/>
      <c r="DM528" s="36" t="n"/>
      <c r="DN528" s="36" t="n"/>
      <c r="DO528" s="36" t="n"/>
      <c r="DP528" s="36" t="n"/>
      <c r="DQ528" s="36" t="n"/>
      <c r="DR528" s="36" t="n"/>
      <c r="DS528" s="36" t="n"/>
      <c r="DT528" s="36" t="n"/>
      <c r="DU528" s="36" t="n"/>
      <c r="DV528" s="36" t="n"/>
      <c r="DW528" s="36" t="n"/>
      <c r="DX528" s="36" t="n"/>
      <c r="DY528" s="36" t="n"/>
      <c r="DZ528" s="36" t="n"/>
      <c r="EA528" s="36" t="n"/>
      <c r="EB528" s="36" t="n"/>
      <c r="EC528" s="36" t="n"/>
      <c r="ED528" s="36" t="n"/>
      <c r="EE528" s="36" t="n"/>
      <c r="EF528" s="36" t="n"/>
      <c r="EG528" s="36" t="n"/>
      <c r="EH528" s="36" t="n"/>
      <c r="EI528" s="36" t="n"/>
      <c r="EJ528" s="36" t="n"/>
      <c r="EK528" s="36" t="n"/>
      <c r="EL528" s="36" t="n"/>
      <c r="EM528" s="36" t="n"/>
      <c r="EN528" s="36" t="n"/>
    </row>
    <row r="529">
      <c r="A529" s="36" t="n"/>
      <c r="B529" s="36" t="n"/>
      <c r="C529" s="144" t="n"/>
      <c r="D529" s="144" t="n"/>
      <c r="E529" s="135" t="n"/>
      <c r="F529" s="135" t="n"/>
      <c r="G529" s="135" t="n"/>
      <c r="H529" s="135" t="n"/>
      <c r="I529" s="135" t="n"/>
      <c r="J529" s="135" t="n"/>
      <c r="K529" s="135" t="n"/>
      <c r="L529" s="135" t="n"/>
      <c r="M529" s="135" t="n"/>
      <c r="N529" s="135" t="n"/>
      <c r="O529" s="135" t="n"/>
      <c r="P529" s="135" t="n"/>
      <c r="Q529" s="135" t="n"/>
      <c r="R529" s="135" t="n"/>
      <c r="S529" s="135" t="n"/>
      <c r="T529" s="135" t="n"/>
      <c r="U529" s="135" t="n"/>
      <c r="V529" s="135" t="n"/>
      <c r="W529" s="135" t="n"/>
      <c r="X529" s="135" t="n"/>
      <c r="Y529" s="135" t="n"/>
      <c r="Z529" s="135" t="n"/>
      <c r="AA529" s="135" t="n"/>
      <c r="AB529" s="135" t="n"/>
      <c r="AC529" s="135" t="n"/>
      <c r="AD529" s="135" t="n"/>
      <c r="AE529" s="135" t="n"/>
      <c r="AF529" s="135" t="n"/>
      <c r="AG529" s="135" t="n"/>
      <c r="AH529" s="135" t="n"/>
      <c r="AI529" s="135" t="n"/>
      <c r="AJ529" s="135" t="n"/>
      <c r="AK529" s="135" t="n"/>
      <c r="AL529" s="135" t="n"/>
      <c r="AM529" s="135" t="n"/>
      <c r="AN529" s="135" t="n"/>
      <c r="AO529" s="135" t="n"/>
      <c r="AP529" s="135" t="n"/>
      <c r="AQ529" s="135" t="n"/>
      <c r="AR529" s="135" t="n"/>
      <c r="AS529" s="135" t="n"/>
      <c r="AT529" s="135" t="n"/>
      <c r="AU529" s="135" t="n"/>
      <c r="AV529" s="135" t="n"/>
      <c r="AW529" s="135" t="n"/>
      <c r="AX529" s="135" t="n"/>
      <c r="AY529" s="135" t="n"/>
      <c r="AZ529" s="135" t="n"/>
      <c r="BA529" s="135" t="n"/>
      <c r="BB529" s="135" t="n"/>
      <c r="BC529" s="135" t="n"/>
      <c r="BD529" s="135" t="n"/>
      <c r="BE529" s="135" t="n"/>
      <c r="BF529" s="135" t="n"/>
      <c r="BG529" s="135" t="n"/>
      <c r="BH529" s="135" t="n"/>
      <c r="BI529" s="135" t="n"/>
      <c r="BJ529" s="135" t="n"/>
      <c r="BK529" s="135" t="n"/>
      <c r="BL529" s="135" t="n"/>
      <c r="BM529" s="135" t="n"/>
      <c r="BN529" s="135" t="n"/>
      <c r="BO529" s="135" t="n"/>
      <c r="BP529" s="135" t="n"/>
      <c r="BQ529" s="135" t="n"/>
      <c r="BR529" s="135" t="n"/>
      <c r="BS529" s="135" t="n"/>
      <c r="BT529" s="135" t="n"/>
      <c r="BU529" s="135" t="n"/>
      <c r="BV529" s="135" t="n"/>
      <c r="BW529" s="135" t="n"/>
      <c r="BX529" s="135" t="n"/>
      <c r="BY529" s="135" t="n"/>
      <c r="BZ529" s="135" t="n"/>
      <c r="CA529" s="135" t="n"/>
      <c r="CB529" s="135" t="n"/>
      <c r="CC529" s="135" t="n"/>
      <c r="CD529" s="135" t="n"/>
      <c r="CE529" s="135" t="n"/>
      <c r="CF529" s="135" t="n"/>
      <c r="CG529" s="135" t="n"/>
      <c r="CH529" s="135" t="n"/>
      <c r="CI529" s="135" t="n"/>
      <c r="CJ529" s="135" t="n"/>
      <c r="CK529" s="135" t="n"/>
      <c r="CL529" s="135" t="n"/>
      <c r="CM529" s="135" t="n"/>
      <c r="CN529" s="135" t="n"/>
      <c r="CO529" s="135" t="n"/>
      <c r="CP529" s="135" t="n"/>
      <c r="CQ529" s="135" t="n"/>
      <c r="CR529" s="135" t="n"/>
      <c r="CU529" s="36" t="n"/>
      <c r="CV529" s="36" t="n"/>
      <c r="CW529" s="36" t="n"/>
      <c r="CX529" s="36" t="n"/>
      <c r="CY529" s="36" t="n"/>
      <c r="CZ529" s="36" t="n"/>
      <c r="DA529" s="36" t="n"/>
      <c r="DB529" s="36" t="n"/>
      <c r="DC529" s="36" t="n"/>
      <c r="DD529" s="36" t="n"/>
      <c r="DE529" s="36" t="n"/>
      <c r="DF529" s="36" t="n"/>
      <c r="DG529" s="36" t="n"/>
      <c r="DH529" s="36" t="n"/>
      <c r="DI529" s="36" t="n"/>
      <c r="DJ529" s="36" t="n"/>
      <c r="DK529" s="36" t="n"/>
      <c r="DL529" s="36" t="n"/>
      <c r="DM529" s="36" t="n"/>
      <c r="DN529" s="36" t="n"/>
      <c r="DO529" s="36" t="n"/>
      <c r="DP529" s="36" t="n"/>
      <c r="DQ529" s="36" t="n"/>
      <c r="DR529" s="36" t="n"/>
      <c r="DS529" s="36" t="n"/>
      <c r="DT529" s="36" t="n"/>
      <c r="DU529" s="36" t="n"/>
      <c r="DV529" s="36" t="n"/>
      <c r="DW529" s="36" t="n"/>
      <c r="DX529" s="36" t="n"/>
      <c r="DY529" s="36" t="n"/>
      <c r="DZ529" s="36" t="n"/>
      <c r="EA529" s="36" t="n"/>
      <c r="EB529" s="36" t="n"/>
      <c r="EC529" s="36" t="n"/>
      <c r="ED529" s="36" t="n"/>
      <c r="EE529" s="36" t="n"/>
      <c r="EF529" s="36" t="n"/>
      <c r="EG529" s="36" t="n"/>
      <c r="EH529" s="36" t="n"/>
      <c r="EI529" s="36" t="n"/>
      <c r="EJ529" s="36" t="n"/>
      <c r="EK529" s="36" t="n"/>
      <c r="EL529" s="36" t="n"/>
      <c r="EM529" s="36" t="n"/>
      <c r="EN529" s="36" t="n"/>
    </row>
    <row r="530">
      <c r="A530" s="36" t="n"/>
      <c r="B530" s="36" t="n"/>
      <c r="C530" s="144" t="n"/>
      <c r="D530" s="144" t="n"/>
      <c r="E530" s="135" t="n"/>
      <c r="F530" s="135" t="n"/>
      <c r="G530" s="135" t="n"/>
      <c r="H530" s="135" t="n"/>
      <c r="I530" s="135" t="n"/>
      <c r="J530" s="135" t="n"/>
      <c r="K530" s="135" t="n"/>
      <c r="L530" s="135" t="n"/>
      <c r="M530" s="135" t="n"/>
      <c r="N530" s="135" t="n"/>
      <c r="O530" s="135" t="n"/>
      <c r="P530" s="135" t="n"/>
      <c r="Q530" s="135" t="n"/>
      <c r="R530" s="135" t="n"/>
      <c r="S530" s="135" t="n"/>
      <c r="T530" s="135" t="n"/>
      <c r="U530" s="135" t="n"/>
      <c r="V530" s="135" t="n"/>
      <c r="W530" s="135" t="n"/>
      <c r="X530" s="135" t="n"/>
      <c r="Y530" s="135" t="n"/>
      <c r="Z530" s="135" t="n"/>
      <c r="AA530" s="135" t="n"/>
      <c r="AB530" s="135" t="n"/>
      <c r="AC530" s="135" t="n"/>
      <c r="AD530" s="135" t="n"/>
      <c r="AE530" s="135" t="n"/>
      <c r="AF530" s="135" t="n"/>
      <c r="AG530" s="135" t="n"/>
      <c r="AH530" s="135" t="n"/>
      <c r="AI530" s="135" t="n"/>
      <c r="AJ530" s="135" t="n"/>
      <c r="AK530" s="135" t="n"/>
      <c r="AL530" s="135" t="n"/>
      <c r="AM530" s="135" t="n"/>
      <c r="AN530" s="135" t="n"/>
      <c r="AO530" s="135" t="n"/>
      <c r="AP530" s="135" t="n"/>
      <c r="AQ530" s="135" t="n"/>
      <c r="AR530" s="135" t="n"/>
      <c r="AS530" s="135" t="n"/>
      <c r="AT530" s="135" t="n"/>
      <c r="AU530" s="135" t="n"/>
      <c r="AV530" s="135" t="n"/>
      <c r="AW530" s="135" t="n"/>
      <c r="AX530" s="135" t="n"/>
      <c r="AY530" s="135" t="n"/>
      <c r="AZ530" s="135" t="n"/>
      <c r="BA530" s="135" t="n"/>
      <c r="BB530" s="135" t="n"/>
      <c r="BC530" s="135" t="n"/>
      <c r="BD530" s="135" t="n"/>
      <c r="BE530" s="135" t="n"/>
      <c r="BF530" s="135" t="n"/>
      <c r="BG530" s="135" t="n"/>
      <c r="BH530" s="135" t="n"/>
      <c r="BI530" s="135" t="n"/>
      <c r="BJ530" s="135" t="n"/>
      <c r="BK530" s="135" t="n"/>
      <c r="BL530" s="135" t="n"/>
      <c r="BM530" s="135" t="n"/>
      <c r="BN530" s="135" t="n"/>
      <c r="BO530" s="135" t="n"/>
      <c r="BP530" s="135" t="n"/>
      <c r="BQ530" s="135" t="n"/>
      <c r="BR530" s="135" t="n"/>
      <c r="BS530" s="135" t="n"/>
      <c r="BT530" s="135" t="n"/>
      <c r="BU530" s="135" t="n"/>
      <c r="BV530" s="135" t="n"/>
      <c r="BW530" s="135" t="n"/>
      <c r="BX530" s="135" t="n"/>
      <c r="BY530" s="135" t="n"/>
      <c r="BZ530" s="135" t="n"/>
      <c r="CA530" s="135" t="n"/>
      <c r="CB530" s="135" t="n"/>
      <c r="CC530" s="135" t="n"/>
      <c r="CD530" s="135" t="n"/>
      <c r="CE530" s="135" t="n"/>
      <c r="CF530" s="135" t="n"/>
      <c r="CG530" s="135" t="n"/>
      <c r="CH530" s="135" t="n"/>
      <c r="CI530" s="135" t="n"/>
      <c r="CJ530" s="135" t="n"/>
      <c r="CK530" s="135" t="n"/>
      <c r="CL530" s="135" t="n"/>
      <c r="CM530" s="135" t="n"/>
      <c r="CN530" s="135" t="n"/>
      <c r="CO530" s="135" t="n"/>
      <c r="CP530" s="135" t="n"/>
      <c r="CQ530" s="135" t="n"/>
      <c r="CR530" s="135" t="n"/>
      <c r="CU530" s="36" t="n"/>
      <c r="CV530" s="36" t="n"/>
      <c r="CW530" s="36" t="n"/>
      <c r="CX530" s="36" t="n"/>
      <c r="CY530" s="36" t="n"/>
      <c r="CZ530" s="36" t="n"/>
      <c r="DA530" s="36" t="n"/>
      <c r="DB530" s="36" t="n"/>
      <c r="DC530" s="36" t="n"/>
      <c r="DD530" s="36" t="n"/>
      <c r="DE530" s="36" t="n"/>
      <c r="DF530" s="36" t="n"/>
      <c r="DG530" s="36" t="n"/>
      <c r="DH530" s="36" t="n"/>
      <c r="DI530" s="36" t="n"/>
      <c r="DJ530" s="36" t="n"/>
      <c r="DK530" s="36" t="n"/>
      <c r="DL530" s="36" t="n"/>
      <c r="DM530" s="36" t="n"/>
      <c r="DN530" s="36" t="n"/>
      <c r="DO530" s="36" t="n"/>
      <c r="DP530" s="36" t="n"/>
      <c r="DQ530" s="36" t="n"/>
      <c r="DR530" s="36" t="n"/>
      <c r="DS530" s="36" t="n"/>
      <c r="DT530" s="36" t="n"/>
      <c r="DU530" s="36" t="n"/>
      <c r="DV530" s="36" t="n"/>
      <c r="DW530" s="36" t="n"/>
      <c r="DX530" s="36" t="n"/>
      <c r="DY530" s="36" t="n"/>
      <c r="DZ530" s="36" t="n"/>
      <c r="EA530" s="36" t="n"/>
      <c r="EB530" s="36" t="n"/>
      <c r="EC530" s="36" t="n"/>
      <c r="ED530" s="36" t="n"/>
      <c r="EE530" s="36" t="n"/>
      <c r="EF530" s="36" t="n"/>
      <c r="EG530" s="36" t="n"/>
      <c r="EH530" s="36" t="n"/>
      <c r="EI530" s="36" t="n"/>
      <c r="EJ530" s="36" t="n"/>
      <c r="EK530" s="36" t="n"/>
      <c r="EL530" s="36" t="n"/>
      <c r="EM530" s="36" t="n"/>
      <c r="EN530" s="36" t="n"/>
    </row>
    <row r="531">
      <c r="A531" s="36" t="n"/>
      <c r="B531" s="36" t="n"/>
      <c r="C531" s="144" t="n"/>
      <c r="D531" s="144" t="n"/>
      <c r="E531" s="135" t="n"/>
      <c r="F531" s="135" t="n"/>
      <c r="G531" s="135" t="n"/>
      <c r="H531" s="135" t="n"/>
      <c r="I531" s="135" t="n"/>
      <c r="J531" s="135" t="n"/>
      <c r="K531" s="135" t="n"/>
      <c r="L531" s="135" t="n"/>
      <c r="M531" s="135" t="n"/>
      <c r="N531" s="135" t="n"/>
      <c r="O531" s="135" t="n"/>
      <c r="P531" s="135" t="n"/>
      <c r="Q531" s="135" t="n"/>
      <c r="R531" s="135" t="n"/>
      <c r="S531" s="135" t="n"/>
      <c r="T531" s="135" t="n"/>
      <c r="U531" s="135" t="n"/>
      <c r="V531" s="135" t="n"/>
      <c r="W531" s="135" t="n"/>
      <c r="X531" s="135" t="n"/>
      <c r="Y531" s="135" t="n"/>
      <c r="Z531" s="135" t="n"/>
      <c r="AA531" s="135" t="n"/>
      <c r="AB531" s="135" t="n"/>
      <c r="AC531" s="135" t="n"/>
      <c r="AD531" s="135" t="n"/>
      <c r="AE531" s="135" t="n"/>
      <c r="AF531" s="135" t="n"/>
      <c r="AG531" s="135" t="n"/>
      <c r="AH531" s="135" t="n"/>
      <c r="AI531" s="135" t="n"/>
      <c r="AJ531" s="135" t="n"/>
      <c r="AK531" s="135" t="n"/>
      <c r="AL531" s="135" t="n"/>
      <c r="AM531" s="135" t="n"/>
      <c r="AN531" s="135" t="n"/>
      <c r="AO531" s="135" t="n"/>
      <c r="AP531" s="135" t="n"/>
      <c r="AQ531" s="135" t="n"/>
      <c r="AR531" s="135" t="n"/>
      <c r="AS531" s="135" t="n"/>
      <c r="AT531" s="135" t="n"/>
      <c r="AU531" s="135" t="n"/>
      <c r="AV531" s="135" t="n"/>
      <c r="AW531" s="135" t="n"/>
      <c r="AX531" s="135" t="n"/>
      <c r="AY531" s="135" t="n"/>
      <c r="AZ531" s="135" t="n"/>
      <c r="BA531" s="135" t="n"/>
      <c r="BB531" s="135" t="n"/>
      <c r="BC531" s="135" t="n"/>
      <c r="BD531" s="135" t="n"/>
      <c r="BE531" s="135" t="n"/>
      <c r="BF531" s="135" t="n"/>
      <c r="BG531" s="135" t="n"/>
      <c r="BH531" s="135" t="n"/>
      <c r="BI531" s="135" t="n"/>
      <c r="BJ531" s="135" t="n"/>
      <c r="BK531" s="135" t="n"/>
      <c r="BL531" s="135" t="n"/>
      <c r="BM531" s="135" t="n"/>
      <c r="BN531" s="135" t="n"/>
      <c r="BO531" s="135" t="n"/>
      <c r="BP531" s="135" t="n"/>
      <c r="BQ531" s="135" t="n"/>
      <c r="BR531" s="135" t="n"/>
      <c r="BS531" s="135" t="n"/>
      <c r="BT531" s="135" t="n"/>
      <c r="BU531" s="135" t="n"/>
      <c r="BV531" s="135" t="n"/>
      <c r="BW531" s="135" t="n"/>
      <c r="BX531" s="135" t="n"/>
      <c r="BY531" s="135" t="n"/>
      <c r="BZ531" s="135" t="n"/>
      <c r="CA531" s="135" t="n"/>
      <c r="CB531" s="135" t="n"/>
      <c r="CC531" s="135" t="n"/>
      <c r="CD531" s="135" t="n"/>
      <c r="CE531" s="135" t="n"/>
      <c r="CF531" s="135" t="n"/>
      <c r="CG531" s="135" t="n"/>
      <c r="CH531" s="135" t="n"/>
      <c r="CI531" s="135" t="n"/>
      <c r="CJ531" s="135" t="n"/>
      <c r="CK531" s="135" t="n"/>
      <c r="CL531" s="135" t="n"/>
      <c r="CM531" s="135" t="n"/>
      <c r="CN531" s="135" t="n"/>
      <c r="CO531" s="135" t="n"/>
      <c r="CP531" s="135" t="n"/>
      <c r="CQ531" s="135" t="n"/>
      <c r="CR531" s="135" t="n"/>
      <c r="CU531" s="36" t="n"/>
      <c r="CV531" s="36" t="n"/>
      <c r="CW531" s="36" t="n"/>
      <c r="CX531" s="36" t="n"/>
      <c r="CY531" s="36" t="n"/>
      <c r="CZ531" s="36" t="n"/>
      <c r="DA531" s="36" t="n"/>
      <c r="DB531" s="36" t="n"/>
      <c r="DC531" s="36" t="n"/>
      <c r="DD531" s="36" t="n"/>
      <c r="DE531" s="36" t="n"/>
      <c r="DF531" s="36" t="n"/>
      <c r="DG531" s="36" t="n"/>
      <c r="DH531" s="36" t="n"/>
      <c r="DI531" s="36" t="n"/>
      <c r="DJ531" s="36" t="n"/>
      <c r="DK531" s="36" t="n"/>
      <c r="DL531" s="36" t="n"/>
      <c r="DM531" s="36" t="n"/>
      <c r="DN531" s="36" t="n"/>
      <c r="DO531" s="36" t="n"/>
      <c r="DP531" s="36" t="n"/>
      <c r="DQ531" s="36" t="n"/>
      <c r="DR531" s="36" t="n"/>
      <c r="DS531" s="36" t="n"/>
      <c r="DT531" s="36" t="n"/>
      <c r="DU531" s="36" t="n"/>
      <c r="DV531" s="36" t="n"/>
      <c r="DW531" s="36" t="n"/>
      <c r="DX531" s="36" t="n"/>
      <c r="DY531" s="36" t="n"/>
      <c r="DZ531" s="36" t="n"/>
      <c r="EA531" s="36" t="n"/>
      <c r="EB531" s="36" t="n"/>
      <c r="EC531" s="36" t="n"/>
      <c r="ED531" s="36" t="n"/>
      <c r="EE531" s="36" t="n"/>
      <c r="EF531" s="36" t="n"/>
      <c r="EG531" s="36" t="n"/>
      <c r="EH531" s="36" t="n"/>
      <c r="EI531" s="36" t="n"/>
      <c r="EJ531" s="36" t="n"/>
      <c r="EK531" s="36" t="n"/>
      <c r="EL531" s="36" t="n"/>
      <c r="EM531" s="36" t="n"/>
      <c r="EN531" s="36" t="n"/>
    </row>
    <row r="532">
      <c r="A532" s="36" t="n"/>
      <c r="B532" s="36" t="n"/>
      <c r="C532" s="144" t="n"/>
      <c r="D532" s="144" t="n"/>
      <c r="E532" s="135" t="n"/>
      <c r="F532" s="135" t="n"/>
      <c r="G532" s="135" t="n"/>
      <c r="H532" s="135" t="n"/>
      <c r="I532" s="135" t="n"/>
      <c r="J532" s="135" t="n"/>
      <c r="K532" s="135" t="n"/>
      <c r="L532" s="135" t="n"/>
      <c r="M532" s="135" t="n"/>
      <c r="N532" s="135" t="n"/>
      <c r="O532" s="135" t="n"/>
      <c r="P532" s="135" t="n"/>
      <c r="Q532" s="135" t="n"/>
      <c r="R532" s="135" t="n"/>
      <c r="S532" s="135" t="n"/>
      <c r="T532" s="135" t="n"/>
      <c r="U532" s="135" t="n"/>
      <c r="V532" s="135" t="n"/>
      <c r="W532" s="135" t="n"/>
      <c r="X532" s="135" t="n"/>
      <c r="Y532" s="135" t="n"/>
      <c r="Z532" s="135" t="n"/>
      <c r="AA532" s="135" t="n"/>
      <c r="AB532" s="135" t="n"/>
      <c r="AC532" s="135" t="n"/>
      <c r="AD532" s="135" t="n"/>
      <c r="AE532" s="135" t="n"/>
      <c r="AF532" s="135" t="n"/>
      <c r="AG532" s="135" t="n"/>
      <c r="AH532" s="135" t="n"/>
      <c r="AI532" s="135" t="n"/>
      <c r="AJ532" s="135" t="n"/>
      <c r="AK532" s="135" t="n"/>
      <c r="AL532" s="135" t="n"/>
      <c r="AM532" s="135" t="n"/>
      <c r="AN532" s="135" t="n"/>
      <c r="AO532" s="135" t="n"/>
      <c r="AP532" s="135" t="n"/>
      <c r="AQ532" s="135" t="n"/>
      <c r="AR532" s="135" t="n"/>
      <c r="AS532" s="135" t="n"/>
      <c r="AT532" s="135" t="n"/>
      <c r="AU532" s="135" t="n"/>
      <c r="AV532" s="135" t="n"/>
      <c r="AW532" s="135" t="n"/>
      <c r="AX532" s="135" t="n"/>
      <c r="AY532" s="135" t="n"/>
      <c r="AZ532" s="135" t="n"/>
      <c r="BA532" s="135" t="n"/>
      <c r="BB532" s="135" t="n"/>
      <c r="BC532" s="135" t="n"/>
      <c r="BD532" s="135" t="n"/>
      <c r="BE532" s="135" t="n"/>
      <c r="BF532" s="135" t="n"/>
      <c r="BG532" s="135" t="n"/>
      <c r="BH532" s="135" t="n"/>
      <c r="BI532" s="135" t="n"/>
      <c r="BJ532" s="135" t="n"/>
      <c r="BK532" s="135" t="n"/>
      <c r="BL532" s="135" t="n"/>
      <c r="BM532" s="135" t="n"/>
      <c r="BN532" s="135" t="n"/>
      <c r="BO532" s="135" t="n"/>
      <c r="BP532" s="135" t="n"/>
      <c r="BQ532" s="135" t="n"/>
      <c r="BR532" s="135" t="n"/>
      <c r="BS532" s="135" t="n"/>
      <c r="BT532" s="135" t="n"/>
      <c r="BU532" s="135" t="n"/>
      <c r="BV532" s="135" t="n"/>
      <c r="BW532" s="135" t="n"/>
      <c r="BX532" s="135" t="n"/>
      <c r="BY532" s="135" t="n"/>
      <c r="BZ532" s="135" t="n"/>
      <c r="CA532" s="135" t="n"/>
      <c r="CB532" s="135" t="n"/>
      <c r="CC532" s="135" t="n"/>
      <c r="CD532" s="135" t="n"/>
      <c r="CE532" s="135" t="n"/>
      <c r="CF532" s="135" t="n"/>
      <c r="CG532" s="135" t="n"/>
      <c r="CH532" s="135" t="n"/>
      <c r="CI532" s="135" t="n"/>
      <c r="CJ532" s="135" t="n"/>
      <c r="CK532" s="135" t="n"/>
      <c r="CL532" s="135" t="n"/>
      <c r="CM532" s="135" t="n"/>
      <c r="CN532" s="135" t="n"/>
      <c r="CO532" s="135" t="n"/>
      <c r="CP532" s="135" t="n"/>
      <c r="CQ532" s="135" t="n"/>
      <c r="CR532" s="135" t="n"/>
      <c r="CU532" s="36" t="n"/>
      <c r="CV532" s="36" t="n"/>
      <c r="CW532" s="36" t="n"/>
      <c r="CX532" s="36" t="n"/>
      <c r="CY532" s="36" t="n"/>
      <c r="CZ532" s="36" t="n"/>
      <c r="DA532" s="36" t="n"/>
      <c r="DB532" s="36" t="n"/>
      <c r="DC532" s="36" t="n"/>
      <c r="DD532" s="36" t="n"/>
      <c r="DE532" s="36" t="n"/>
      <c r="DF532" s="36" t="n"/>
      <c r="DG532" s="36" t="n"/>
      <c r="DH532" s="36" t="n"/>
      <c r="DI532" s="36" t="n"/>
      <c r="DJ532" s="36" t="n"/>
      <c r="DK532" s="36" t="n"/>
      <c r="DL532" s="36" t="n"/>
      <c r="DM532" s="36" t="n"/>
      <c r="DN532" s="36" t="n"/>
      <c r="DO532" s="36" t="n"/>
      <c r="DP532" s="36" t="n"/>
      <c r="DQ532" s="36" t="n"/>
      <c r="DR532" s="36" t="n"/>
      <c r="DS532" s="36" t="n"/>
      <c r="DT532" s="36" t="n"/>
      <c r="DU532" s="36" t="n"/>
      <c r="DV532" s="36" t="n"/>
      <c r="DW532" s="36" t="n"/>
      <c r="DX532" s="36" t="n"/>
      <c r="DY532" s="36" t="n"/>
      <c r="DZ532" s="36" t="n"/>
      <c r="EA532" s="36" t="n"/>
      <c r="EB532" s="36" t="n"/>
      <c r="EC532" s="36" t="n"/>
      <c r="ED532" s="36" t="n"/>
      <c r="EE532" s="36" t="n"/>
      <c r="EF532" s="36" t="n"/>
      <c r="EG532" s="36" t="n"/>
      <c r="EH532" s="36" t="n"/>
      <c r="EI532" s="36" t="n"/>
      <c r="EJ532" s="36" t="n"/>
      <c r="EK532" s="36" t="n"/>
      <c r="EL532" s="36" t="n"/>
      <c r="EM532" s="36" t="n"/>
      <c r="EN532" s="36" t="n"/>
    </row>
    <row r="533">
      <c r="A533" s="36" t="n"/>
      <c r="B533" s="36" t="n"/>
      <c r="C533" s="144" t="n"/>
      <c r="D533" s="144" t="n"/>
      <c r="E533" s="135" t="n"/>
      <c r="F533" s="135" t="n"/>
      <c r="G533" s="135" t="n"/>
      <c r="H533" s="135" t="n"/>
      <c r="I533" s="135" t="n"/>
      <c r="J533" s="135" t="n"/>
      <c r="K533" s="135" t="n"/>
      <c r="L533" s="135" t="n"/>
      <c r="M533" s="135" t="n"/>
      <c r="N533" s="135" t="n"/>
      <c r="O533" s="135" t="n"/>
      <c r="P533" s="135" t="n"/>
      <c r="Q533" s="135" t="n"/>
      <c r="R533" s="135" t="n"/>
      <c r="S533" s="135" t="n"/>
      <c r="T533" s="135" t="n"/>
      <c r="U533" s="135" t="n"/>
      <c r="V533" s="135" t="n"/>
      <c r="W533" s="135" t="n"/>
      <c r="X533" s="135" t="n"/>
      <c r="Y533" s="135" t="n"/>
      <c r="Z533" s="135" t="n"/>
      <c r="AA533" s="135" t="n"/>
      <c r="AB533" s="135" t="n"/>
      <c r="AC533" s="135" t="n"/>
      <c r="AD533" s="135" t="n"/>
      <c r="AE533" s="135" t="n"/>
      <c r="AF533" s="135" t="n"/>
      <c r="AG533" s="135" t="n"/>
      <c r="AH533" s="135" t="n"/>
      <c r="AI533" s="135" t="n"/>
      <c r="AJ533" s="135" t="n"/>
      <c r="AK533" s="135" t="n"/>
      <c r="AL533" s="135" t="n"/>
      <c r="AM533" s="135" t="n"/>
      <c r="AN533" s="135" t="n"/>
      <c r="AO533" s="135" t="n"/>
      <c r="AP533" s="135" t="n"/>
      <c r="AQ533" s="135" t="n"/>
      <c r="AR533" s="135" t="n"/>
      <c r="AS533" s="135" t="n"/>
      <c r="AT533" s="135" t="n"/>
      <c r="AU533" s="135" t="n"/>
      <c r="AV533" s="135" t="n"/>
      <c r="AW533" s="135" t="n"/>
      <c r="AX533" s="135" t="n"/>
      <c r="AY533" s="135" t="n"/>
      <c r="AZ533" s="135" t="n"/>
      <c r="BA533" s="135" t="n"/>
      <c r="BB533" s="135" t="n"/>
      <c r="BC533" s="135" t="n"/>
      <c r="BD533" s="135" t="n"/>
      <c r="BE533" s="135" t="n"/>
      <c r="BF533" s="135" t="n"/>
      <c r="BG533" s="135" t="n"/>
      <c r="BH533" s="135" t="n"/>
      <c r="BI533" s="135" t="n"/>
      <c r="BJ533" s="135" t="n"/>
      <c r="BK533" s="135" t="n"/>
      <c r="BL533" s="135" t="n"/>
      <c r="BM533" s="135" t="n"/>
      <c r="BN533" s="135" t="n"/>
      <c r="BO533" s="135" t="n"/>
      <c r="BP533" s="135" t="n"/>
      <c r="BQ533" s="135" t="n"/>
      <c r="BR533" s="135" t="n"/>
      <c r="BS533" s="135" t="n"/>
      <c r="BT533" s="135" t="n"/>
      <c r="BU533" s="135" t="n"/>
      <c r="BV533" s="135" t="n"/>
      <c r="BW533" s="135" t="n"/>
      <c r="BX533" s="135" t="n"/>
      <c r="BY533" s="135" t="n"/>
      <c r="BZ533" s="135" t="n"/>
      <c r="CA533" s="135" t="n"/>
      <c r="CB533" s="135" t="n"/>
      <c r="CC533" s="135" t="n"/>
      <c r="CD533" s="135" t="n"/>
      <c r="CE533" s="135" t="n"/>
      <c r="CF533" s="135" t="n"/>
      <c r="CG533" s="135" t="n"/>
      <c r="CH533" s="135" t="n"/>
      <c r="CI533" s="135" t="n"/>
      <c r="CJ533" s="135" t="n"/>
      <c r="CK533" s="135" t="n"/>
      <c r="CL533" s="135" t="n"/>
      <c r="CM533" s="135" t="n"/>
      <c r="CN533" s="135" t="n"/>
      <c r="CO533" s="135" t="n"/>
      <c r="CP533" s="135" t="n"/>
      <c r="CQ533" s="135" t="n"/>
      <c r="CR533" s="135" t="n"/>
      <c r="CU533" s="36" t="n"/>
      <c r="CV533" s="36" t="n"/>
      <c r="CW533" s="36" t="n"/>
      <c r="CX533" s="36" t="n"/>
      <c r="CY533" s="36" t="n"/>
      <c r="CZ533" s="36" t="n"/>
      <c r="DA533" s="36" t="n"/>
      <c r="DB533" s="36" t="n"/>
      <c r="DC533" s="36" t="n"/>
      <c r="DD533" s="36" t="n"/>
      <c r="DE533" s="36" t="n"/>
      <c r="DF533" s="36" t="n"/>
      <c r="DG533" s="36" t="n"/>
      <c r="DH533" s="36" t="n"/>
      <c r="DI533" s="36" t="n"/>
      <c r="DJ533" s="36" t="n"/>
      <c r="DK533" s="36" t="n"/>
      <c r="DL533" s="36" t="n"/>
      <c r="DM533" s="36" t="n"/>
      <c r="DN533" s="36" t="n"/>
      <c r="DO533" s="36" t="n"/>
      <c r="DP533" s="36" t="n"/>
      <c r="DQ533" s="36" t="n"/>
      <c r="DR533" s="36" t="n"/>
      <c r="DS533" s="36" t="n"/>
      <c r="DT533" s="36" t="n"/>
      <c r="DU533" s="36" t="n"/>
      <c r="DV533" s="36" t="n"/>
      <c r="DW533" s="36" t="n"/>
      <c r="DX533" s="36" t="n"/>
      <c r="DY533" s="36" t="n"/>
      <c r="DZ533" s="36" t="n"/>
      <c r="EA533" s="36" t="n"/>
      <c r="EB533" s="36" t="n"/>
      <c r="EC533" s="36" t="n"/>
      <c r="ED533" s="36" t="n"/>
      <c r="EE533" s="36" t="n"/>
      <c r="EF533" s="36" t="n"/>
      <c r="EG533" s="36" t="n"/>
      <c r="EH533" s="36" t="n"/>
      <c r="EI533" s="36" t="n"/>
      <c r="EJ533" s="36" t="n"/>
      <c r="EK533" s="36" t="n"/>
      <c r="EL533" s="36" t="n"/>
      <c r="EM533" s="36" t="n"/>
      <c r="EN533" s="36" t="n"/>
    </row>
    <row r="534">
      <c r="A534" s="36" t="n"/>
      <c r="B534" s="36" t="n"/>
      <c r="C534" s="144" t="n"/>
      <c r="D534" s="144" t="n"/>
      <c r="E534" s="135" t="n"/>
      <c r="F534" s="135" t="n"/>
      <c r="G534" s="135" t="n"/>
      <c r="H534" s="135" t="n"/>
      <c r="I534" s="135" t="n"/>
      <c r="J534" s="135" t="n"/>
      <c r="K534" s="135" t="n"/>
      <c r="L534" s="135" t="n"/>
      <c r="M534" s="135" t="n"/>
      <c r="N534" s="135" t="n"/>
      <c r="O534" s="135" t="n"/>
      <c r="P534" s="135" t="n"/>
      <c r="Q534" s="135" t="n"/>
      <c r="R534" s="135" t="n"/>
      <c r="S534" s="135" t="n"/>
      <c r="T534" s="135" t="n"/>
      <c r="U534" s="135" t="n"/>
      <c r="V534" s="135" t="n"/>
      <c r="W534" s="135" t="n"/>
      <c r="X534" s="135" t="n"/>
      <c r="Y534" s="135" t="n"/>
      <c r="Z534" s="135" t="n"/>
      <c r="AA534" s="135" t="n"/>
      <c r="AB534" s="135" t="n"/>
      <c r="AC534" s="135" t="n"/>
      <c r="AD534" s="135" t="n"/>
      <c r="AE534" s="135" t="n"/>
      <c r="AF534" s="135" t="n"/>
      <c r="AG534" s="135" t="n"/>
      <c r="AH534" s="135" t="n"/>
      <c r="AI534" s="135" t="n"/>
      <c r="AJ534" s="135" t="n"/>
      <c r="AK534" s="135" t="n"/>
      <c r="AL534" s="135" t="n"/>
      <c r="AM534" s="135" t="n"/>
      <c r="AN534" s="135" t="n"/>
      <c r="AO534" s="135" t="n"/>
      <c r="AP534" s="135" t="n"/>
      <c r="AQ534" s="135" t="n"/>
      <c r="AR534" s="135" t="n"/>
      <c r="AS534" s="135" t="n"/>
      <c r="AT534" s="135" t="n"/>
      <c r="AU534" s="135" t="n"/>
      <c r="AV534" s="135" t="n"/>
      <c r="AW534" s="135" t="n"/>
      <c r="AX534" s="135" t="n"/>
      <c r="AY534" s="135" t="n"/>
      <c r="AZ534" s="135" t="n"/>
      <c r="BA534" s="135" t="n"/>
      <c r="BB534" s="135" t="n"/>
      <c r="BC534" s="135" t="n"/>
      <c r="BD534" s="135" t="n"/>
      <c r="BE534" s="135" t="n"/>
      <c r="BF534" s="135" t="n"/>
      <c r="BG534" s="135" t="n"/>
      <c r="BH534" s="135" t="n"/>
      <c r="BI534" s="135" t="n"/>
      <c r="BJ534" s="135" t="n"/>
      <c r="BK534" s="135" t="n"/>
      <c r="BL534" s="135" t="n"/>
      <c r="BM534" s="135" t="n"/>
      <c r="BN534" s="135" t="n"/>
      <c r="BO534" s="135" t="n"/>
      <c r="BP534" s="135" t="n"/>
      <c r="BQ534" s="135" t="n"/>
      <c r="BR534" s="135" t="n"/>
      <c r="BS534" s="135" t="n"/>
      <c r="BT534" s="135" t="n"/>
      <c r="BU534" s="135" t="n"/>
      <c r="BV534" s="135" t="n"/>
      <c r="BW534" s="135" t="n"/>
      <c r="BX534" s="135" t="n"/>
      <c r="BY534" s="135" t="n"/>
      <c r="BZ534" s="135" t="n"/>
      <c r="CA534" s="135" t="n"/>
      <c r="CB534" s="135" t="n"/>
      <c r="CC534" s="135" t="n"/>
      <c r="CD534" s="135" t="n"/>
      <c r="CE534" s="135" t="n"/>
      <c r="CF534" s="135" t="n"/>
      <c r="CG534" s="135" t="n"/>
      <c r="CH534" s="135" t="n"/>
      <c r="CI534" s="135" t="n"/>
      <c r="CJ534" s="135" t="n"/>
      <c r="CK534" s="135" t="n"/>
      <c r="CL534" s="135" t="n"/>
      <c r="CM534" s="135" t="n"/>
      <c r="CN534" s="135" t="n"/>
      <c r="CO534" s="135" t="n"/>
      <c r="CP534" s="135" t="n"/>
      <c r="CQ534" s="135" t="n"/>
      <c r="CR534" s="135" t="n"/>
      <c r="CU534" s="36" t="n"/>
      <c r="CV534" s="36" t="n"/>
      <c r="CW534" s="36" t="n"/>
      <c r="CX534" s="36" t="n"/>
      <c r="CY534" s="36" t="n"/>
      <c r="CZ534" s="36" t="n"/>
      <c r="DA534" s="36" t="n"/>
      <c r="DB534" s="36" t="n"/>
      <c r="DC534" s="36" t="n"/>
      <c r="DD534" s="36" t="n"/>
      <c r="DE534" s="36" t="n"/>
      <c r="DF534" s="36" t="n"/>
      <c r="DG534" s="36" t="n"/>
      <c r="DH534" s="36" t="n"/>
      <c r="DI534" s="36" t="n"/>
      <c r="DJ534" s="36" t="n"/>
      <c r="DK534" s="36" t="n"/>
      <c r="DL534" s="36" t="n"/>
      <c r="DM534" s="36" t="n"/>
      <c r="DN534" s="36" t="n"/>
      <c r="DO534" s="36" t="n"/>
      <c r="DP534" s="36" t="n"/>
      <c r="DQ534" s="36" t="n"/>
      <c r="DR534" s="36" t="n"/>
      <c r="DS534" s="36" t="n"/>
      <c r="DT534" s="36" t="n"/>
      <c r="DU534" s="36" t="n"/>
      <c r="DV534" s="36" t="n"/>
      <c r="DW534" s="36" t="n"/>
      <c r="DX534" s="36" t="n"/>
      <c r="DY534" s="36" t="n"/>
      <c r="DZ534" s="36" t="n"/>
      <c r="EA534" s="36" t="n"/>
      <c r="EB534" s="36" t="n"/>
      <c r="EC534" s="36" t="n"/>
      <c r="ED534" s="36" t="n"/>
      <c r="EE534" s="36" t="n"/>
      <c r="EF534" s="36" t="n"/>
      <c r="EG534" s="36" t="n"/>
      <c r="EH534" s="36" t="n"/>
      <c r="EI534" s="36" t="n"/>
      <c r="EJ534" s="36" t="n"/>
      <c r="EK534" s="36" t="n"/>
      <c r="EL534" s="36" t="n"/>
      <c r="EM534" s="36" t="n"/>
      <c r="EN534" s="36" t="n"/>
    </row>
    <row r="535">
      <c r="A535" s="36" t="n"/>
      <c r="B535" s="36" t="n"/>
      <c r="C535" s="144" t="n"/>
      <c r="D535" s="144" t="n"/>
      <c r="E535" s="135" t="n"/>
      <c r="F535" s="135" t="n"/>
      <c r="G535" s="135" t="n"/>
      <c r="H535" s="135" t="n"/>
      <c r="I535" s="135" t="n"/>
      <c r="J535" s="135" t="n"/>
      <c r="K535" s="135" t="n"/>
      <c r="L535" s="135" t="n"/>
      <c r="M535" s="135" t="n"/>
      <c r="N535" s="135" t="n"/>
      <c r="O535" s="135" t="n"/>
      <c r="P535" s="135" t="n"/>
      <c r="Q535" s="135" t="n"/>
      <c r="R535" s="135" t="n"/>
      <c r="S535" s="135" t="n"/>
      <c r="T535" s="135" t="n"/>
      <c r="U535" s="135" t="n"/>
      <c r="V535" s="135" t="n"/>
      <c r="W535" s="135" t="n"/>
      <c r="X535" s="135" t="n"/>
      <c r="Y535" s="135" t="n"/>
      <c r="Z535" s="135" t="n"/>
      <c r="AA535" s="135" t="n"/>
      <c r="AB535" s="135" t="n"/>
      <c r="AC535" s="135" t="n"/>
      <c r="AD535" s="135" t="n"/>
      <c r="AE535" s="135" t="n"/>
      <c r="AF535" s="135" t="n"/>
      <c r="AG535" s="135" t="n"/>
      <c r="AH535" s="135" t="n"/>
      <c r="AI535" s="135" t="n"/>
      <c r="AJ535" s="135" t="n"/>
      <c r="AK535" s="135" t="n"/>
      <c r="AL535" s="135" t="n"/>
      <c r="AM535" s="135" t="n"/>
      <c r="AN535" s="135" t="n"/>
      <c r="AO535" s="135" t="n"/>
      <c r="AP535" s="135" t="n"/>
      <c r="AQ535" s="135" t="n"/>
      <c r="AR535" s="135" t="n"/>
      <c r="AS535" s="135" t="n"/>
      <c r="AT535" s="135" t="n"/>
      <c r="AU535" s="135" t="n"/>
      <c r="AV535" s="135" t="n"/>
      <c r="AW535" s="135" t="n"/>
      <c r="AX535" s="135" t="n"/>
      <c r="AY535" s="135" t="n"/>
      <c r="AZ535" s="135" t="n"/>
      <c r="BA535" s="135" t="n"/>
      <c r="BB535" s="135" t="n"/>
      <c r="BC535" s="135" t="n"/>
      <c r="BD535" s="135" t="n"/>
      <c r="BE535" s="135" t="n"/>
      <c r="BF535" s="135" t="n"/>
      <c r="BG535" s="135" t="n"/>
      <c r="BH535" s="135" t="n"/>
      <c r="BI535" s="135" t="n"/>
      <c r="BJ535" s="135" t="n"/>
      <c r="BK535" s="135" t="n"/>
      <c r="BL535" s="135" t="n"/>
      <c r="BM535" s="135" t="n"/>
      <c r="BN535" s="135" t="n"/>
      <c r="BO535" s="135" t="n"/>
      <c r="BP535" s="135" t="n"/>
      <c r="BQ535" s="135" t="n"/>
      <c r="BR535" s="135" t="n"/>
      <c r="BS535" s="135" t="n"/>
      <c r="BT535" s="135" t="n"/>
      <c r="BU535" s="135" t="n"/>
      <c r="BV535" s="135" t="n"/>
      <c r="BW535" s="135" t="n"/>
      <c r="BX535" s="135" t="n"/>
      <c r="BY535" s="135" t="n"/>
      <c r="BZ535" s="135" t="n"/>
      <c r="CA535" s="135" t="n"/>
      <c r="CB535" s="135" t="n"/>
      <c r="CC535" s="135" t="n"/>
      <c r="CD535" s="135" t="n"/>
      <c r="CE535" s="135" t="n"/>
      <c r="CF535" s="135" t="n"/>
      <c r="CG535" s="135" t="n"/>
      <c r="CH535" s="135" t="n"/>
      <c r="CI535" s="135" t="n"/>
      <c r="CJ535" s="135" t="n"/>
      <c r="CK535" s="135" t="n"/>
      <c r="CL535" s="135" t="n"/>
      <c r="CM535" s="135" t="n"/>
      <c r="CN535" s="135" t="n"/>
      <c r="CO535" s="135" t="n"/>
      <c r="CP535" s="135" t="n"/>
      <c r="CQ535" s="135" t="n"/>
      <c r="CR535" s="135" t="n"/>
      <c r="CU535" s="36" t="n"/>
      <c r="CV535" s="36" t="n"/>
      <c r="CW535" s="36" t="n"/>
      <c r="CX535" s="36" t="n"/>
      <c r="CY535" s="36" t="n"/>
      <c r="CZ535" s="36" t="n"/>
      <c r="DA535" s="36" t="n"/>
      <c r="DB535" s="36" t="n"/>
      <c r="DC535" s="36" t="n"/>
      <c r="DD535" s="36" t="n"/>
      <c r="DE535" s="36" t="n"/>
      <c r="DF535" s="36" t="n"/>
      <c r="DG535" s="36" t="n"/>
      <c r="DH535" s="36" t="n"/>
      <c r="DI535" s="36" t="n"/>
      <c r="DJ535" s="36" t="n"/>
      <c r="DK535" s="36" t="n"/>
      <c r="DL535" s="36" t="n"/>
      <c r="DM535" s="36" t="n"/>
      <c r="DN535" s="36" t="n"/>
      <c r="DO535" s="36" t="n"/>
      <c r="DP535" s="36" t="n"/>
      <c r="DQ535" s="36" t="n"/>
      <c r="DR535" s="36" t="n"/>
      <c r="DS535" s="36" t="n"/>
      <c r="DT535" s="36" t="n"/>
      <c r="DU535" s="36" t="n"/>
      <c r="DV535" s="36" t="n"/>
      <c r="DW535" s="36" t="n"/>
      <c r="DX535" s="36" t="n"/>
      <c r="DY535" s="36" t="n"/>
      <c r="DZ535" s="36" t="n"/>
      <c r="EA535" s="36" t="n"/>
      <c r="EB535" s="36" t="n"/>
      <c r="EC535" s="36" t="n"/>
      <c r="ED535" s="36" t="n"/>
      <c r="EE535" s="36" t="n"/>
      <c r="EF535" s="36" t="n"/>
      <c r="EG535" s="36" t="n"/>
      <c r="EH535" s="36" t="n"/>
      <c r="EI535" s="36" t="n"/>
      <c r="EJ535" s="36" t="n"/>
      <c r="EK535" s="36" t="n"/>
      <c r="EL535" s="36" t="n"/>
      <c r="EM535" s="36" t="n"/>
      <c r="EN535" s="36" t="n"/>
    </row>
    <row r="536">
      <c r="A536" s="36" t="n"/>
      <c r="B536" s="36" t="n"/>
      <c r="C536" s="144" t="n"/>
      <c r="D536" s="144" t="n"/>
      <c r="E536" s="135" t="n"/>
      <c r="F536" s="135" t="n"/>
      <c r="G536" s="135" t="n"/>
      <c r="H536" s="135" t="n"/>
      <c r="I536" s="135" t="n"/>
      <c r="J536" s="135" t="n"/>
      <c r="K536" s="135" t="n"/>
      <c r="L536" s="135" t="n"/>
      <c r="M536" s="135" t="n"/>
      <c r="N536" s="135" t="n"/>
      <c r="O536" s="135" t="n"/>
      <c r="P536" s="135" t="n"/>
      <c r="Q536" s="135" t="n"/>
      <c r="R536" s="135" t="n"/>
      <c r="S536" s="135" t="n"/>
      <c r="T536" s="135" t="n"/>
      <c r="U536" s="135" t="n"/>
      <c r="V536" s="135" t="n"/>
      <c r="W536" s="135" t="n"/>
      <c r="X536" s="135" t="n"/>
      <c r="Y536" s="135" t="n"/>
      <c r="Z536" s="135" t="n"/>
      <c r="AA536" s="135" t="n"/>
      <c r="AB536" s="135" t="n"/>
      <c r="AC536" s="135" t="n"/>
      <c r="AD536" s="135" t="n"/>
      <c r="AE536" s="135" t="n"/>
      <c r="AF536" s="135" t="n"/>
      <c r="AG536" s="135" t="n"/>
      <c r="AH536" s="135" t="n"/>
      <c r="AI536" s="135" t="n"/>
      <c r="AJ536" s="135" t="n"/>
      <c r="AK536" s="135" t="n"/>
      <c r="AL536" s="135" t="n"/>
      <c r="AM536" s="135" t="n"/>
      <c r="AN536" s="135" t="n"/>
      <c r="AO536" s="135" t="n"/>
      <c r="AP536" s="135" t="n"/>
      <c r="AQ536" s="135" t="n"/>
      <c r="AR536" s="135" t="n"/>
      <c r="AS536" s="135" t="n"/>
      <c r="AT536" s="135" t="n"/>
      <c r="AU536" s="135" t="n"/>
      <c r="AV536" s="135" t="n"/>
      <c r="AW536" s="135" t="n"/>
      <c r="AX536" s="135" t="n"/>
      <c r="AY536" s="135" t="n"/>
      <c r="AZ536" s="135" t="n"/>
      <c r="BA536" s="135" t="n"/>
      <c r="BB536" s="135" t="n"/>
      <c r="BC536" s="135" t="n"/>
      <c r="BD536" s="135" t="n"/>
      <c r="BE536" s="135" t="n"/>
      <c r="BF536" s="135" t="n"/>
      <c r="BG536" s="135" t="n"/>
      <c r="BH536" s="135" t="n"/>
      <c r="BI536" s="135" t="n"/>
      <c r="BJ536" s="135" t="n"/>
      <c r="BK536" s="135" t="n"/>
      <c r="BL536" s="135" t="n"/>
      <c r="BM536" s="135" t="n"/>
      <c r="BN536" s="135" t="n"/>
      <c r="BO536" s="135" t="n"/>
      <c r="BP536" s="135" t="n"/>
      <c r="BQ536" s="135" t="n"/>
      <c r="BR536" s="135" t="n"/>
      <c r="BS536" s="135" t="n"/>
      <c r="BT536" s="135" t="n"/>
      <c r="BU536" s="135" t="n"/>
      <c r="BV536" s="135" t="n"/>
      <c r="BW536" s="135" t="n"/>
      <c r="BX536" s="135" t="n"/>
      <c r="BY536" s="135" t="n"/>
      <c r="BZ536" s="135" t="n"/>
      <c r="CA536" s="135" t="n"/>
      <c r="CB536" s="135" t="n"/>
      <c r="CC536" s="135" t="n"/>
      <c r="CD536" s="135" t="n"/>
      <c r="CE536" s="135" t="n"/>
      <c r="CF536" s="135" t="n"/>
      <c r="CG536" s="135" t="n"/>
      <c r="CH536" s="135" t="n"/>
      <c r="CI536" s="135" t="n"/>
      <c r="CJ536" s="135" t="n"/>
      <c r="CK536" s="135" t="n"/>
      <c r="CL536" s="135" t="n"/>
      <c r="CM536" s="135" t="n"/>
      <c r="CN536" s="135" t="n"/>
      <c r="CO536" s="135" t="n"/>
      <c r="CP536" s="135" t="n"/>
      <c r="CQ536" s="135" t="n"/>
      <c r="CR536" s="135" t="n"/>
      <c r="CU536" s="36" t="n"/>
      <c r="CV536" s="36" t="n"/>
      <c r="CW536" s="36" t="n"/>
      <c r="CX536" s="36" t="n"/>
      <c r="CY536" s="36" t="n"/>
      <c r="CZ536" s="36" t="n"/>
      <c r="DA536" s="36" t="n"/>
      <c r="DB536" s="36" t="n"/>
      <c r="DC536" s="36" t="n"/>
      <c r="DD536" s="36" t="n"/>
      <c r="DE536" s="36" t="n"/>
      <c r="DF536" s="36" t="n"/>
      <c r="DG536" s="36" t="n"/>
      <c r="DH536" s="36" t="n"/>
      <c r="DI536" s="36" t="n"/>
      <c r="DJ536" s="36" t="n"/>
      <c r="DK536" s="36" t="n"/>
      <c r="DL536" s="36" t="n"/>
      <c r="DM536" s="36" t="n"/>
      <c r="DN536" s="36" t="n"/>
      <c r="DO536" s="36" t="n"/>
      <c r="DP536" s="36" t="n"/>
      <c r="DQ536" s="36" t="n"/>
      <c r="DR536" s="36" t="n"/>
      <c r="DS536" s="36" t="n"/>
      <c r="DT536" s="36" t="n"/>
      <c r="DU536" s="36" t="n"/>
      <c r="DV536" s="36" t="n"/>
      <c r="DW536" s="36" t="n"/>
      <c r="DX536" s="36" t="n"/>
      <c r="DY536" s="36" t="n"/>
      <c r="DZ536" s="36" t="n"/>
      <c r="EA536" s="36" t="n"/>
      <c r="EB536" s="36" t="n"/>
      <c r="EC536" s="36" t="n"/>
      <c r="ED536" s="36" t="n"/>
      <c r="EE536" s="36" t="n"/>
      <c r="EF536" s="36" t="n"/>
      <c r="EG536" s="36" t="n"/>
      <c r="EH536" s="36" t="n"/>
      <c r="EI536" s="36" t="n"/>
      <c r="EJ536" s="36" t="n"/>
      <c r="EK536" s="36" t="n"/>
      <c r="EL536" s="36" t="n"/>
      <c r="EM536" s="36" t="n"/>
      <c r="EN536" s="36" t="n"/>
    </row>
    <row r="537">
      <c r="A537" s="36" t="n"/>
      <c r="B537" s="36" t="n"/>
      <c r="C537" s="144" t="n"/>
      <c r="D537" s="144" t="n"/>
      <c r="E537" s="135" t="n"/>
      <c r="F537" s="135" t="n"/>
      <c r="G537" s="135" t="n"/>
      <c r="H537" s="135" t="n"/>
      <c r="I537" s="135" t="n"/>
      <c r="J537" s="135" t="n"/>
      <c r="K537" s="135" t="n"/>
      <c r="L537" s="135" t="n"/>
      <c r="M537" s="135" t="n"/>
      <c r="N537" s="135" t="n"/>
      <c r="O537" s="135" t="n"/>
      <c r="P537" s="135" t="n"/>
      <c r="Q537" s="135" t="n"/>
      <c r="R537" s="135" t="n"/>
      <c r="S537" s="135" t="n"/>
      <c r="T537" s="135" t="n"/>
      <c r="U537" s="135" t="n"/>
      <c r="V537" s="135" t="n"/>
      <c r="W537" s="135" t="n"/>
      <c r="X537" s="135" t="n"/>
      <c r="Y537" s="135" t="n"/>
      <c r="Z537" s="135" t="n"/>
      <c r="AA537" s="135" t="n"/>
      <c r="AB537" s="135" t="n"/>
      <c r="AC537" s="135" t="n"/>
      <c r="AD537" s="135" t="n"/>
      <c r="AE537" s="135" t="n"/>
      <c r="AF537" s="135" t="n"/>
      <c r="AG537" s="135" t="n"/>
      <c r="AH537" s="135" t="n"/>
      <c r="AI537" s="135" t="n"/>
      <c r="AJ537" s="135" t="n"/>
      <c r="AK537" s="135" t="n"/>
      <c r="AL537" s="135" t="n"/>
      <c r="AM537" s="135" t="n"/>
      <c r="AN537" s="135" t="n"/>
      <c r="AO537" s="135" t="n"/>
      <c r="AP537" s="135" t="n"/>
      <c r="AQ537" s="135" t="n"/>
      <c r="AR537" s="135" t="n"/>
      <c r="AS537" s="135" t="n"/>
      <c r="AT537" s="135" t="n"/>
      <c r="AU537" s="135" t="n"/>
      <c r="AV537" s="135" t="n"/>
      <c r="AW537" s="135" t="n"/>
      <c r="AX537" s="135" t="n"/>
      <c r="AY537" s="135" t="n"/>
      <c r="AZ537" s="135" t="n"/>
      <c r="BA537" s="135" t="n"/>
      <c r="BB537" s="135" t="n"/>
      <c r="BC537" s="135" t="n"/>
      <c r="BD537" s="135" t="n"/>
      <c r="BE537" s="135" t="n"/>
      <c r="BF537" s="135" t="n"/>
      <c r="BG537" s="135" t="n"/>
      <c r="BH537" s="135" t="n"/>
      <c r="BI537" s="135" t="n"/>
      <c r="BJ537" s="135" t="n"/>
      <c r="BK537" s="135" t="n"/>
      <c r="BL537" s="135" t="n"/>
      <c r="BM537" s="135" t="n"/>
      <c r="BN537" s="135" t="n"/>
      <c r="BO537" s="135" t="n"/>
      <c r="BP537" s="135" t="n"/>
      <c r="BQ537" s="135" t="n"/>
      <c r="BR537" s="135" t="n"/>
      <c r="BS537" s="135" t="n"/>
      <c r="BT537" s="135" t="n"/>
      <c r="BU537" s="135" t="n"/>
      <c r="BV537" s="135" t="n"/>
      <c r="BW537" s="135" t="n"/>
      <c r="BX537" s="135" t="n"/>
      <c r="BY537" s="135" t="n"/>
      <c r="BZ537" s="135" t="n"/>
      <c r="CA537" s="135" t="n"/>
      <c r="CB537" s="135" t="n"/>
      <c r="CC537" s="135" t="n"/>
      <c r="CD537" s="135" t="n"/>
      <c r="CE537" s="135" t="n"/>
      <c r="CF537" s="135" t="n"/>
      <c r="CG537" s="135" t="n"/>
      <c r="CH537" s="135" t="n"/>
      <c r="CI537" s="135" t="n"/>
      <c r="CJ537" s="135" t="n"/>
      <c r="CK537" s="135" t="n"/>
      <c r="CL537" s="135" t="n"/>
      <c r="CM537" s="135" t="n"/>
      <c r="CN537" s="135" t="n"/>
      <c r="CO537" s="135" t="n"/>
      <c r="CP537" s="135" t="n"/>
      <c r="CQ537" s="135" t="n"/>
      <c r="CR537" s="135" t="n"/>
      <c r="CU537" s="36" t="n"/>
      <c r="CV537" s="36" t="n"/>
      <c r="CW537" s="36" t="n"/>
      <c r="CX537" s="36" t="n"/>
      <c r="CY537" s="36" t="n"/>
      <c r="CZ537" s="36" t="n"/>
      <c r="DA537" s="36" t="n"/>
      <c r="DB537" s="36" t="n"/>
      <c r="DC537" s="36" t="n"/>
      <c r="DD537" s="36" t="n"/>
      <c r="DE537" s="36" t="n"/>
      <c r="DF537" s="36" t="n"/>
      <c r="DG537" s="36" t="n"/>
      <c r="DH537" s="36" t="n"/>
      <c r="DI537" s="36" t="n"/>
      <c r="DJ537" s="36" t="n"/>
      <c r="DK537" s="36" t="n"/>
      <c r="DL537" s="36" t="n"/>
      <c r="DM537" s="36" t="n"/>
      <c r="DN537" s="36" t="n"/>
      <c r="DO537" s="36" t="n"/>
      <c r="DP537" s="36" t="n"/>
      <c r="DQ537" s="36" t="n"/>
      <c r="DR537" s="36" t="n"/>
      <c r="DS537" s="36" t="n"/>
      <c r="DT537" s="36" t="n"/>
      <c r="DU537" s="36" t="n"/>
      <c r="DV537" s="36" t="n"/>
      <c r="DW537" s="36" t="n"/>
      <c r="DX537" s="36" t="n"/>
      <c r="DY537" s="36" t="n"/>
      <c r="DZ537" s="36" t="n"/>
      <c r="EA537" s="36" t="n"/>
      <c r="EB537" s="36" t="n"/>
      <c r="EC537" s="36" t="n"/>
      <c r="ED537" s="36" t="n"/>
      <c r="EE537" s="36" t="n"/>
      <c r="EF537" s="36" t="n"/>
      <c r="EG537" s="36" t="n"/>
      <c r="EH537" s="36" t="n"/>
      <c r="EI537" s="36" t="n"/>
      <c r="EJ537" s="36" t="n"/>
      <c r="EK537" s="36" t="n"/>
      <c r="EL537" s="36" t="n"/>
      <c r="EM537" s="36" t="n"/>
      <c r="EN537" s="36" t="n"/>
    </row>
    <row r="538">
      <c r="A538" s="36" t="n"/>
      <c r="B538" s="36" t="n"/>
      <c r="C538" s="144" t="n"/>
      <c r="D538" s="144" t="n"/>
      <c r="E538" s="135" t="n"/>
      <c r="F538" s="135" t="n"/>
      <c r="G538" s="135" t="n"/>
      <c r="H538" s="135" t="n"/>
      <c r="I538" s="135" t="n"/>
      <c r="J538" s="135" t="n"/>
      <c r="K538" s="135" t="n"/>
      <c r="L538" s="135" t="n"/>
      <c r="M538" s="135" t="n"/>
      <c r="N538" s="135" t="n"/>
      <c r="O538" s="135" t="n"/>
      <c r="P538" s="135" t="n"/>
      <c r="Q538" s="135" t="n"/>
      <c r="R538" s="135" t="n"/>
      <c r="S538" s="135" t="n"/>
      <c r="T538" s="135" t="n"/>
      <c r="U538" s="135" t="n"/>
      <c r="V538" s="135" t="n"/>
      <c r="W538" s="135" t="n"/>
      <c r="X538" s="135" t="n"/>
      <c r="Y538" s="135" t="n"/>
      <c r="Z538" s="135" t="n"/>
      <c r="AA538" s="135" t="n"/>
      <c r="AB538" s="135" t="n"/>
      <c r="AC538" s="135" t="n"/>
      <c r="AD538" s="135" t="n"/>
      <c r="AE538" s="135" t="n"/>
      <c r="AF538" s="135" t="n"/>
      <c r="AG538" s="135" t="n"/>
      <c r="AH538" s="135" t="n"/>
      <c r="AI538" s="135" t="n"/>
      <c r="AJ538" s="135" t="n"/>
      <c r="AK538" s="135" t="n"/>
      <c r="AL538" s="135" t="n"/>
      <c r="AM538" s="135" t="n"/>
      <c r="AN538" s="135" t="n"/>
      <c r="AO538" s="135" t="n"/>
      <c r="AP538" s="135" t="n"/>
      <c r="AQ538" s="135" t="n"/>
      <c r="AR538" s="135" t="n"/>
      <c r="AS538" s="135" t="n"/>
      <c r="AT538" s="135" t="n"/>
      <c r="AU538" s="135" t="n"/>
      <c r="AV538" s="135" t="n"/>
      <c r="AW538" s="135" t="n"/>
      <c r="AX538" s="135" t="n"/>
      <c r="AY538" s="135" t="n"/>
      <c r="AZ538" s="135" t="n"/>
      <c r="BA538" s="135" t="n"/>
      <c r="BB538" s="135" t="n"/>
      <c r="BC538" s="135" t="n"/>
      <c r="BD538" s="135" t="n"/>
      <c r="BE538" s="135" t="n"/>
      <c r="BF538" s="135" t="n"/>
      <c r="BG538" s="135" t="n"/>
      <c r="BH538" s="135" t="n"/>
      <c r="BI538" s="135" t="n"/>
      <c r="BJ538" s="135" t="n"/>
      <c r="BK538" s="135" t="n"/>
      <c r="BL538" s="135" t="n"/>
      <c r="BM538" s="135" t="n"/>
      <c r="BN538" s="135" t="n"/>
      <c r="BO538" s="135" t="n"/>
      <c r="BP538" s="135" t="n"/>
      <c r="BQ538" s="135" t="n"/>
      <c r="BR538" s="135" t="n"/>
      <c r="BS538" s="135" t="n"/>
      <c r="BT538" s="135" t="n"/>
      <c r="BU538" s="135" t="n"/>
      <c r="BV538" s="135" t="n"/>
      <c r="BW538" s="135" t="n"/>
      <c r="BX538" s="135" t="n"/>
      <c r="BY538" s="135" t="n"/>
      <c r="BZ538" s="135" t="n"/>
      <c r="CA538" s="135" t="n"/>
      <c r="CB538" s="135" t="n"/>
      <c r="CC538" s="135" t="n"/>
      <c r="CD538" s="135" t="n"/>
      <c r="CE538" s="135" t="n"/>
      <c r="CF538" s="135" t="n"/>
      <c r="CG538" s="135" t="n"/>
      <c r="CH538" s="135" t="n"/>
      <c r="CI538" s="135" t="n"/>
      <c r="CJ538" s="135" t="n"/>
      <c r="CK538" s="135" t="n"/>
      <c r="CL538" s="135" t="n"/>
      <c r="CM538" s="135" t="n"/>
      <c r="CN538" s="135" t="n"/>
      <c r="CO538" s="135" t="n"/>
      <c r="CP538" s="135" t="n"/>
      <c r="CQ538" s="135" t="n"/>
      <c r="CR538" s="135" t="n"/>
      <c r="CU538" s="36" t="n"/>
      <c r="CV538" s="36" t="n"/>
      <c r="CW538" s="36" t="n"/>
      <c r="CX538" s="36" t="n"/>
      <c r="CY538" s="36" t="n"/>
      <c r="CZ538" s="36" t="n"/>
      <c r="DA538" s="36" t="n"/>
      <c r="DB538" s="36" t="n"/>
      <c r="DC538" s="36" t="n"/>
      <c r="DD538" s="36" t="n"/>
      <c r="DE538" s="36" t="n"/>
      <c r="DF538" s="36" t="n"/>
      <c r="DG538" s="36" t="n"/>
      <c r="DH538" s="36" t="n"/>
      <c r="DI538" s="36" t="n"/>
      <c r="DJ538" s="36" t="n"/>
      <c r="DK538" s="36" t="n"/>
      <c r="DL538" s="36" t="n"/>
      <c r="DM538" s="36" t="n"/>
      <c r="DN538" s="36" t="n"/>
      <c r="DO538" s="36" t="n"/>
      <c r="DP538" s="36" t="n"/>
      <c r="DQ538" s="36" t="n"/>
      <c r="DR538" s="36" t="n"/>
      <c r="DS538" s="36" t="n"/>
      <c r="DT538" s="36" t="n"/>
      <c r="DU538" s="36" t="n"/>
      <c r="DV538" s="36" t="n"/>
      <c r="DW538" s="36" t="n"/>
      <c r="DX538" s="36" t="n"/>
      <c r="DY538" s="36" t="n"/>
      <c r="DZ538" s="36" t="n"/>
      <c r="EA538" s="36" t="n"/>
      <c r="EB538" s="36" t="n"/>
      <c r="EC538" s="36" t="n"/>
      <c r="ED538" s="36" t="n"/>
      <c r="EE538" s="36" t="n"/>
      <c r="EF538" s="36" t="n"/>
      <c r="EG538" s="36" t="n"/>
      <c r="EH538" s="36" t="n"/>
      <c r="EI538" s="36" t="n"/>
      <c r="EJ538" s="36" t="n"/>
      <c r="EK538" s="36" t="n"/>
      <c r="EL538" s="36" t="n"/>
      <c r="EM538" s="36" t="n"/>
      <c r="EN538" s="36" t="n"/>
    </row>
    <row r="539">
      <c r="A539" s="36" t="n"/>
      <c r="B539" s="36" t="n"/>
      <c r="C539" s="144" t="n"/>
      <c r="D539" s="144" t="n"/>
      <c r="E539" s="135" t="n"/>
      <c r="F539" s="135" t="n"/>
      <c r="G539" s="135" t="n"/>
      <c r="H539" s="135" t="n"/>
      <c r="I539" s="135" t="n"/>
      <c r="J539" s="135" t="n"/>
      <c r="K539" s="135" t="n"/>
      <c r="L539" s="135" t="n"/>
      <c r="M539" s="135" t="n"/>
      <c r="N539" s="135" t="n"/>
      <c r="O539" s="135" t="n"/>
      <c r="P539" s="135" t="n"/>
      <c r="Q539" s="135" t="n"/>
      <c r="R539" s="135" t="n"/>
      <c r="S539" s="135" t="n"/>
      <c r="T539" s="135" t="n"/>
      <c r="U539" s="135" t="n"/>
      <c r="V539" s="135" t="n"/>
      <c r="W539" s="135" t="n"/>
      <c r="X539" s="135" t="n"/>
      <c r="Y539" s="135" t="n"/>
      <c r="Z539" s="135" t="n"/>
      <c r="AA539" s="135" t="n"/>
      <c r="AB539" s="135" t="n"/>
      <c r="AC539" s="135" t="n"/>
      <c r="AD539" s="135" t="n"/>
      <c r="AE539" s="135" t="n"/>
      <c r="AF539" s="135" t="n"/>
      <c r="AG539" s="135" t="n"/>
      <c r="AH539" s="135" t="n"/>
      <c r="AI539" s="135" t="n"/>
      <c r="AJ539" s="135" t="n"/>
      <c r="AK539" s="135" t="n"/>
      <c r="AL539" s="135" t="n"/>
      <c r="AM539" s="135" t="n"/>
      <c r="AN539" s="135" t="n"/>
      <c r="AO539" s="135" t="n"/>
      <c r="AP539" s="135" t="n"/>
      <c r="AQ539" s="135" t="n"/>
      <c r="AR539" s="135" t="n"/>
      <c r="AS539" s="135" t="n"/>
      <c r="AT539" s="135" t="n"/>
      <c r="AU539" s="135" t="n"/>
      <c r="AV539" s="135" t="n"/>
      <c r="AW539" s="135" t="n"/>
      <c r="AX539" s="135" t="n"/>
      <c r="AY539" s="135" t="n"/>
      <c r="AZ539" s="135" t="n"/>
      <c r="BA539" s="135" t="n"/>
      <c r="BB539" s="135" t="n"/>
      <c r="BC539" s="135" t="n"/>
      <c r="BD539" s="135" t="n"/>
      <c r="BE539" s="135" t="n"/>
      <c r="BF539" s="135" t="n"/>
      <c r="BG539" s="135" t="n"/>
      <c r="BH539" s="135" t="n"/>
      <c r="BI539" s="135" t="n"/>
      <c r="BJ539" s="135" t="n"/>
      <c r="BK539" s="135" t="n"/>
      <c r="BL539" s="135" t="n"/>
      <c r="BM539" s="135" t="n"/>
      <c r="BN539" s="135" t="n"/>
      <c r="BO539" s="135" t="n"/>
      <c r="BP539" s="135" t="n"/>
      <c r="BQ539" s="135" t="n"/>
      <c r="BR539" s="135" t="n"/>
      <c r="BS539" s="135" t="n"/>
      <c r="BT539" s="135" t="n"/>
      <c r="BU539" s="135" t="n"/>
      <c r="BV539" s="135" t="n"/>
      <c r="BW539" s="135" t="n"/>
      <c r="BX539" s="135" t="n"/>
      <c r="BY539" s="135" t="n"/>
      <c r="BZ539" s="135" t="n"/>
      <c r="CA539" s="135" t="n"/>
      <c r="CB539" s="135" t="n"/>
      <c r="CC539" s="135" t="n"/>
      <c r="CD539" s="135" t="n"/>
      <c r="CE539" s="135" t="n"/>
      <c r="CF539" s="135" t="n"/>
      <c r="CG539" s="135" t="n"/>
      <c r="CH539" s="135" t="n"/>
      <c r="CI539" s="135" t="n"/>
      <c r="CJ539" s="135" t="n"/>
      <c r="CK539" s="135" t="n"/>
      <c r="CL539" s="135" t="n"/>
      <c r="CM539" s="135" t="n"/>
      <c r="CN539" s="135" t="n"/>
      <c r="CO539" s="135" t="n"/>
      <c r="CP539" s="135" t="n"/>
      <c r="CQ539" s="135" t="n"/>
      <c r="CR539" s="135" t="n"/>
      <c r="CU539" s="36" t="n"/>
      <c r="CV539" s="36" t="n"/>
      <c r="CW539" s="36" t="n"/>
      <c r="CX539" s="36" t="n"/>
      <c r="CY539" s="36" t="n"/>
      <c r="CZ539" s="36" t="n"/>
      <c r="DA539" s="36" t="n"/>
      <c r="DB539" s="36" t="n"/>
      <c r="DC539" s="36" t="n"/>
      <c r="DD539" s="36" t="n"/>
      <c r="DE539" s="36" t="n"/>
      <c r="DF539" s="36" t="n"/>
      <c r="DG539" s="36" t="n"/>
      <c r="DH539" s="36" t="n"/>
      <c r="DI539" s="36" t="n"/>
      <c r="DJ539" s="36" t="n"/>
      <c r="DK539" s="36" t="n"/>
      <c r="DL539" s="36" t="n"/>
      <c r="DM539" s="36" t="n"/>
      <c r="DN539" s="36" t="n"/>
      <c r="DO539" s="36" t="n"/>
      <c r="DP539" s="36" t="n"/>
      <c r="DQ539" s="36" t="n"/>
      <c r="DR539" s="36" t="n"/>
      <c r="DS539" s="36" t="n"/>
      <c r="DT539" s="36" t="n"/>
      <c r="DU539" s="36" t="n"/>
      <c r="DV539" s="36" t="n"/>
      <c r="DW539" s="36" t="n"/>
      <c r="DX539" s="36" t="n"/>
      <c r="DY539" s="36" t="n"/>
      <c r="DZ539" s="36" t="n"/>
      <c r="EA539" s="36" t="n"/>
      <c r="EB539" s="36" t="n"/>
      <c r="EC539" s="36" t="n"/>
      <c r="ED539" s="36" t="n"/>
      <c r="EE539" s="36" t="n"/>
      <c r="EF539" s="36" t="n"/>
      <c r="EG539" s="36" t="n"/>
      <c r="EH539" s="36" t="n"/>
      <c r="EI539" s="36" t="n"/>
      <c r="EJ539" s="36" t="n"/>
      <c r="EK539" s="36" t="n"/>
      <c r="EL539" s="36" t="n"/>
      <c r="EM539" s="36" t="n"/>
      <c r="EN539" s="36" t="n"/>
    </row>
    <row r="540">
      <c r="A540" s="36" t="n"/>
      <c r="B540" s="36" t="n"/>
      <c r="C540" s="144" t="n"/>
      <c r="D540" s="144" t="n"/>
      <c r="E540" s="135" t="n"/>
      <c r="F540" s="135" t="n"/>
      <c r="G540" s="135" t="n"/>
      <c r="H540" s="135" t="n"/>
      <c r="I540" s="135" t="n"/>
      <c r="J540" s="135" t="n"/>
      <c r="K540" s="135" t="n"/>
      <c r="L540" s="135" t="n"/>
      <c r="M540" s="135" t="n"/>
      <c r="N540" s="135" t="n"/>
      <c r="O540" s="135" t="n"/>
      <c r="P540" s="135" t="n"/>
      <c r="Q540" s="135" t="n"/>
      <c r="R540" s="135" t="n"/>
      <c r="S540" s="135" t="n"/>
      <c r="T540" s="135" t="n"/>
      <c r="U540" s="135" t="n"/>
      <c r="V540" s="135" t="n"/>
      <c r="W540" s="135" t="n"/>
      <c r="X540" s="135" t="n"/>
      <c r="Y540" s="135" t="n"/>
      <c r="Z540" s="135" t="n"/>
      <c r="AA540" s="135" t="n"/>
      <c r="AB540" s="135" t="n"/>
      <c r="AC540" s="135" t="n"/>
      <c r="AD540" s="135" t="n"/>
      <c r="AE540" s="135" t="n"/>
      <c r="AF540" s="135" t="n"/>
      <c r="AG540" s="135" t="n"/>
      <c r="AH540" s="135" t="n"/>
      <c r="AI540" s="135" t="n"/>
      <c r="AJ540" s="135" t="n"/>
      <c r="AK540" s="135" t="n"/>
      <c r="AL540" s="135" t="n"/>
      <c r="AM540" s="135" t="n"/>
      <c r="AN540" s="135" t="n"/>
      <c r="AO540" s="135" t="n"/>
      <c r="AP540" s="135" t="n"/>
      <c r="AQ540" s="135" t="n"/>
      <c r="AR540" s="135" t="n"/>
      <c r="AS540" s="135" t="n"/>
      <c r="AT540" s="135" t="n"/>
      <c r="AU540" s="135" t="n"/>
      <c r="AV540" s="135" t="n"/>
      <c r="AW540" s="135" t="n"/>
      <c r="AX540" s="135" t="n"/>
      <c r="AY540" s="135" t="n"/>
      <c r="AZ540" s="135" t="n"/>
      <c r="BA540" s="135" t="n"/>
      <c r="BB540" s="135" t="n"/>
      <c r="BC540" s="135" t="n"/>
      <c r="BD540" s="135" t="n"/>
      <c r="BE540" s="135" t="n"/>
      <c r="BF540" s="135" t="n"/>
      <c r="BG540" s="135" t="n"/>
      <c r="BH540" s="135" t="n"/>
      <c r="BI540" s="135" t="n"/>
      <c r="BJ540" s="135" t="n"/>
      <c r="BK540" s="135" t="n"/>
      <c r="BL540" s="135" t="n"/>
      <c r="BM540" s="135" t="n"/>
      <c r="BN540" s="135" t="n"/>
      <c r="BO540" s="135" t="n"/>
      <c r="BP540" s="135" t="n"/>
      <c r="BQ540" s="135" t="n"/>
      <c r="BR540" s="135" t="n"/>
      <c r="BS540" s="135" t="n"/>
      <c r="BT540" s="135" t="n"/>
      <c r="BU540" s="135" t="n"/>
      <c r="BV540" s="135" t="n"/>
      <c r="BW540" s="135" t="n"/>
      <c r="BX540" s="135" t="n"/>
      <c r="BY540" s="135" t="n"/>
      <c r="BZ540" s="135" t="n"/>
      <c r="CA540" s="135" t="n"/>
      <c r="CB540" s="135" t="n"/>
      <c r="CC540" s="135" t="n"/>
      <c r="CD540" s="135" t="n"/>
      <c r="CE540" s="135" t="n"/>
      <c r="CF540" s="135" t="n"/>
      <c r="CG540" s="135" t="n"/>
      <c r="CH540" s="135" t="n"/>
      <c r="CI540" s="135" t="n"/>
      <c r="CJ540" s="135" t="n"/>
      <c r="CK540" s="135" t="n"/>
      <c r="CL540" s="135" t="n"/>
      <c r="CM540" s="135" t="n"/>
      <c r="CN540" s="135" t="n"/>
      <c r="CO540" s="135" t="n"/>
      <c r="CP540" s="135" t="n"/>
      <c r="CQ540" s="135" t="n"/>
      <c r="CR540" s="135" t="n"/>
      <c r="CU540" s="36" t="n"/>
      <c r="CV540" s="36" t="n"/>
      <c r="CW540" s="36" t="n"/>
      <c r="CX540" s="36" t="n"/>
      <c r="CY540" s="36" t="n"/>
      <c r="CZ540" s="36" t="n"/>
      <c r="DA540" s="36" t="n"/>
      <c r="DB540" s="36" t="n"/>
      <c r="DC540" s="36" t="n"/>
      <c r="DD540" s="36" t="n"/>
      <c r="DE540" s="36" t="n"/>
      <c r="DF540" s="36" t="n"/>
      <c r="DG540" s="36" t="n"/>
      <c r="DH540" s="36" t="n"/>
      <c r="DI540" s="36" t="n"/>
      <c r="DJ540" s="36" t="n"/>
      <c r="DK540" s="36" t="n"/>
      <c r="DL540" s="36" t="n"/>
      <c r="DM540" s="36" t="n"/>
      <c r="DN540" s="36" t="n"/>
      <c r="DO540" s="36" t="n"/>
      <c r="DP540" s="36" t="n"/>
      <c r="DQ540" s="36" t="n"/>
      <c r="DR540" s="36" t="n"/>
      <c r="DS540" s="36" t="n"/>
      <c r="DT540" s="36" t="n"/>
      <c r="DU540" s="36" t="n"/>
      <c r="DV540" s="36" t="n"/>
      <c r="DW540" s="36" t="n"/>
      <c r="DX540" s="36" t="n"/>
      <c r="DY540" s="36" t="n"/>
      <c r="DZ540" s="36" t="n"/>
      <c r="EA540" s="36" t="n"/>
      <c r="EB540" s="36" t="n"/>
      <c r="EC540" s="36" t="n"/>
      <c r="ED540" s="36" t="n"/>
      <c r="EE540" s="36" t="n"/>
      <c r="EF540" s="36" t="n"/>
      <c r="EG540" s="36" t="n"/>
      <c r="EH540" s="36" t="n"/>
      <c r="EI540" s="36" t="n"/>
      <c r="EJ540" s="36" t="n"/>
      <c r="EK540" s="36" t="n"/>
      <c r="EL540" s="36" t="n"/>
      <c r="EM540" s="36" t="n"/>
      <c r="EN540" s="36" t="n"/>
    </row>
    <row r="541">
      <c r="A541" s="36" t="n"/>
      <c r="B541" s="36" t="n"/>
      <c r="C541" s="144" t="n"/>
      <c r="D541" s="144" t="n"/>
      <c r="E541" s="135" t="n"/>
      <c r="F541" s="135" t="n"/>
      <c r="G541" s="135" t="n"/>
      <c r="H541" s="135" t="n"/>
      <c r="I541" s="135" t="n"/>
      <c r="J541" s="135" t="n"/>
      <c r="K541" s="135" t="n"/>
      <c r="L541" s="135" t="n"/>
      <c r="M541" s="135" t="n"/>
      <c r="N541" s="135" t="n"/>
      <c r="O541" s="135" t="n"/>
      <c r="P541" s="135" t="n"/>
      <c r="Q541" s="135" t="n"/>
      <c r="R541" s="135" t="n"/>
      <c r="S541" s="135" t="n"/>
      <c r="T541" s="135" t="n"/>
      <c r="U541" s="135" t="n"/>
      <c r="V541" s="135" t="n"/>
      <c r="W541" s="135" t="n"/>
      <c r="X541" s="135" t="n"/>
      <c r="Y541" s="135" t="n"/>
      <c r="Z541" s="135" t="n"/>
      <c r="AA541" s="135" t="n"/>
      <c r="AB541" s="135" t="n"/>
      <c r="AC541" s="135" t="n"/>
      <c r="AD541" s="135" t="n"/>
      <c r="AE541" s="135" t="n"/>
      <c r="AF541" s="135" t="n"/>
      <c r="AG541" s="135" t="n"/>
      <c r="AH541" s="135" t="n"/>
      <c r="AI541" s="135" t="n"/>
      <c r="AJ541" s="135" t="n"/>
      <c r="AK541" s="135" t="n"/>
      <c r="AL541" s="135" t="n"/>
      <c r="AM541" s="135" t="n"/>
      <c r="AN541" s="135" t="n"/>
      <c r="AO541" s="135" t="n"/>
      <c r="AP541" s="135" t="n"/>
      <c r="AQ541" s="135" t="n"/>
      <c r="AR541" s="135" t="n"/>
      <c r="AS541" s="135" t="n"/>
      <c r="AT541" s="135" t="n"/>
      <c r="AU541" s="135" t="n"/>
      <c r="AV541" s="135" t="n"/>
      <c r="AW541" s="135" t="n"/>
      <c r="AX541" s="135" t="n"/>
      <c r="AY541" s="135" t="n"/>
      <c r="AZ541" s="135" t="n"/>
      <c r="BA541" s="135" t="n"/>
      <c r="BB541" s="135" t="n"/>
      <c r="BC541" s="135" t="n"/>
      <c r="BD541" s="135" t="n"/>
      <c r="BE541" s="135" t="n"/>
      <c r="BF541" s="135" t="n"/>
      <c r="BG541" s="135" t="n"/>
      <c r="BH541" s="135" t="n"/>
      <c r="BI541" s="135" t="n"/>
      <c r="BJ541" s="135" t="n"/>
      <c r="BK541" s="135" t="n"/>
      <c r="BL541" s="135" t="n"/>
      <c r="BM541" s="135" t="n"/>
      <c r="BN541" s="135" t="n"/>
      <c r="BO541" s="135" t="n"/>
      <c r="BP541" s="135" t="n"/>
      <c r="BQ541" s="135" t="n"/>
      <c r="BR541" s="135" t="n"/>
      <c r="BS541" s="135" t="n"/>
      <c r="BT541" s="135" t="n"/>
      <c r="BU541" s="135" t="n"/>
      <c r="BV541" s="135" t="n"/>
      <c r="BW541" s="135" t="n"/>
      <c r="BX541" s="135" t="n"/>
      <c r="BY541" s="135" t="n"/>
      <c r="BZ541" s="135" t="n"/>
      <c r="CA541" s="135" t="n"/>
      <c r="CB541" s="135" t="n"/>
      <c r="CC541" s="135" t="n"/>
      <c r="CD541" s="135" t="n"/>
      <c r="CE541" s="135" t="n"/>
      <c r="CF541" s="135" t="n"/>
      <c r="CG541" s="135" t="n"/>
      <c r="CH541" s="135" t="n"/>
      <c r="CI541" s="135" t="n"/>
      <c r="CJ541" s="135" t="n"/>
      <c r="CK541" s="135" t="n"/>
      <c r="CL541" s="135" t="n"/>
      <c r="CM541" s="135" t="n"/>
      <c r="CN541" s="135" t="n"/>
      <c r="CO541" s="135" t="n"/>
      <c r="CP541" s="135" t="n"/>
      <c r="CQ541" s="135" t="n"/>
      <c r="CR541" s="135" t="n"/>
      <c r="CU541" s="36" t="n"/>
      <c r="CV541" s="36" t="n"/>
      <c r="CW541" s="36" t="n"/>
      <c r="CX541" s="36" t="n"/>
      <c r="CY541" s="36" t="n"/>
      <c r="CZ541" s="36" t="n"/>
      <c r="DA541" s="36" t="n"/>
      <c r="DB541" s="36" t="n"/>
      <c r="DC541" s="36" t="n"/>
      <c r="DD541" s="36" t="n"/>
      <c r="DE541" s="36" t="n"/>
      <c r="DF541" s="36" t="n"/>
      <c r="DG541" s="36" t="n"/>
      <c r="DH541" s="36" t="n"/>
      <c r="DI541" s="36" t="n"/>
      <c r="DJ541" s="36" t="n"/>
      <c r="DK541" s="36" t="n"/>
      <c r="DL541" s="36" t="n"/>
      <c r="DM541" s="36" t="n"/>
      <c r="DN541" s="36" t="n"/>
      <c r="DO541" s="36" t="n"/>
      <c r="DP541" s="36" t="n"/>
      <c r="DQ541" s="36" t="n"/>
      <c r="DR541" s="36" t="n"/>
      <c r="DS541" s="36" t="n"/>
      <c r="DT541" s="36" t="n"/>
      <c r="DU541" s="36" t="n"/>
      <c r="DV541" s="36" t="n"/>
      <c r="DW541" s="36" t="n"/>
      <c r="DX541" s="36" t="n"/>
      <c r="DY541" s="36" t="n"/>
      <c r="DZ541" s="36" t="n"/>
      <c r="EA541" s="36" t="n"/>
      <c r="EB541" s="36" t="n"/>
      <c r="EC541" s="36" t="n"/>
      <c r="ED541" s="36" t="n"/>
      <c r="EE541" s="36" t="n"/>
      <c r="EF541" s="36" t="n"/>
      <c r="EG541" s="36" t="n"/>
      <c r="EH541" s="36" t="n"/>
      <c r="EI541" s="36" t="n"/>
      <c r="EJ541" s="36" t="n"/>
      <c r="EK541" s="36" t="n"/>
      <c r="EL541" s="36" t="n"/>
      <c r="EM541" s="36" t="n"/>
      <c r="EN541" s="36" t="n"/>
    </row>
    <row r="542">
      <c r="A542" s="36" t="n"/>
      <c r="B542" s="36" t="n"/>
      <c r="C542" s="144" t="n"/>
      <c r="D542" s="144" t="n"/>
      <c r="E542" s="135" t="n"/>
      <c r="F542" s="135" t="n"/>
      <c r="G542" s="135" t="n"/>
      <c r="H542" s="135" t="n"/>
      <c r="I542" s="135" t="n"/>
      <c r="J542" s="135" t="n"/>
      <c r="K542" s="135" t="n"/>
      <c r="L542" s="135" t="n"/>
      <c r="M542" s="135" t="n"/>
      <c r="N542" s="135" t="n"/>
      <c r="O542" s="135" t="n"/>
      <c r="P542" s="135" t="n"/>
      <c r="Q542" s="135" t="n"/>
      <c r="R542" s="135" t="n"/>
      <c r="S542" s="135" t="n"/>
      <c r="T542" s="135" t="n"/>
      <c r="U542" s="135" t="n"/>
      <c r="V542" s="135" t="n"/>
      <c r="W542" s="135" t="n"/>
      <c r="X542" s="135" t="n"/>
      <c r="Y542" s="135" t="n"/>
      <c r="Z542" s="135" t="n"/>
      <c r="AA542" s="135" t="n"/>
      <c r="AB542" s="135" t="n"/>
      <c r="AC542" s="135" t="n"/>
      <c r="AD542" s="135" t="n"/>
      <c r="AE542" s="135" t="n"/>
      <c r="AF542" s="135" t="n"/>
      <c r="AG542" s="135" t="n"/>
      <c r="AH542" s="135" t="n"/>
      <c r="AI542" s="135" t="n"/>
      <c r="AJ542" s="135" t="n"/>
      <c r="AK542" s="135" t="n"/>
      <c r="AL542" s="135" t="n"/>
      <c r="AM542" s="135" t="n"/>
      <c r="AN542" s="135" t="n"/>
      <c r="AO542" s="135" t="n"/>
      <c r="AP542" s="135" t="n"/>
      <c r="AQ542" s="135" t="n"/>
      <c r="AR542" s="135" t="n"/>
      <c r="AS542" s="135" t="n"/>
      <c r="AT542" s="135" t="n"/>
      <c r="AU542" s="135" t="n"/>
      <c r="AV542" s="135" t="n"/>
      <c r="AW542" s="135" t="n"/>
      <c r="AX542" s="135" t="n"/>
      <c r="AY542" s="135" t="n"/>
      <c r="AZ542" s="135" t="n"/>
      <c r="BA542" s="135" t="n"/>
      <c r="BB542" s="135" t="n"/>
      <c r="BC542" s="135" t="n"/>
      <c r="BD542" s="135" t="n"/>
      <c r="BE542" s="135" t="n"/>
      <c r="BF542" s="135" t="n"/>
      <c r="BG542" s="135" t="n"/>
      <c r="BH542" s="135" t="n"/>
      <c r="BI542" s="135" t="n"/>
      <c r="BJ542" s="135" t="n"/>
      <c r="BK542" s="135" t="n"/>
      <c r="BL542" s="135" t="n"/>
      <c r="BM542" s="135" t="n"/>
      <c r="BN542" s="135" t="n"/>
      <c r="BO542" s="135" t="n"/>
      <c r="BP542" s="135" t="n"/>
      <c r="BQ542" s="135" t="n"/>
      <c r="BR542" s="135" t="n"/>
      <c r="BS542" s="135" t="n"/>
      <c r="BT542" s="135" t="n"/>
      <c r="BU542" s="135" t="n"/>
      <c r="BV542" s="135" t="n"/>
      <c r="BW542" s="135" t="n"/>
      <c r="BX542" s="135" t="n"/>
      <c r="BY542" s="135" t="n"/>
      <c r="BZ542" s="135" t="n"/>
      <c r="CA542" s="135" t="n"/>
      <c r="CB542" s="135" t="n"/>
      <c r="CC542" s="135" t="n"/>
      <c r="CD542" s="135" t="n"/>
      <c r="CE542" s="135" t="n"/>
      <c r="CF542" s="135" t="n"/>
      <c r="CG542" s="135" t="n"/>
      <c r="CH542" s="135" t="n"/>
      <c r="CI542" s="135" t="n"/>
      <c r="CJ542" s="135" t="n"/>
      <c r="CK542" s="135" t="n"/>
      <c r="CL542" s="135" t="n"/>
      <c r="CM542" s="135" t="n"/>
      <c r="CN542" s="135" t="n"/>
      <c r="CO542" s="135" t="n"/>
      <c r="CP542" s="135" t="n"/>
      <c r="CQ542" s="135" t="n"/>
      <c r="CR542" s="135" t="n"/>
      <c r="CU542" s="36" t="n"/>
      <c r="CV542" s="36" t="n"/>
      <c r="CW542" s="36" t="n"/>
      <c r="CX542" s="36" t="n"/>
      <c r="CY542" s="36" t="n"/>
      <c r="CZ542" s="36" t="n"/>
      <c r="DA542" s="36" t="n"/>
      <c r="DB542" s="36" t="n"/>
      <c r="DC542" s="36" t="n"/>
      <c r="DD542" s="36" t="n"/>
      <c r="DE542" s="36" t="n"/>
      <c r="DF542" s="36" t="n"/>
      <c r="DG542" s="36" t="n"/>
      <c r="DH542" s="36" t="n"/>
      <c r="DI542" s="36" t="n"/>
      <c r="DJ542" s="36" t="n"/>
      <c r="DK542" s="36" t="n"/>
      <c r="DL542" s="36" t="n"/>
      <c r="DM542" s="36" t="n"/>
      <c r="DN542" s="36" t="n"/>
      <c r="DO542" s="36" t="n"/>
      <c r="DP542" s="36" t="n"/>
      <c r="DQ542" s="36" t="n"/>
      <c r="DR542" s="36" t="n"/>
      <c r="DS542" s="36" t="n"/>
      <c r="DT542" s="36" t="n"/>
      <c r="DU542" s="36" t="n"/>
      <c r="DV542" s="36" t="n"/>
      <c r="DW542" s="36" t="n"/>
      <c r="DX542" s="36" t="n"/>
      <c r="DY542" s="36" t="n"/>
      <c r="DZ542" s="36" t="n"/>
      <c r="EA542" s="36" t="n"/>
      <c r="EB542" s="36" t="n"/>
      <c r="EC542" s="36" t="n"/>
      <c r="ED542" s="36" t="n"/>
      <c r="EE542" s="36" t="n"/>
      <c r="EF542" s="36" t="n"/>
      <c r="EG542" s="36" t="n"/>
      <c r="EH542" s="36" t="n"/>
      <c r="EI542" s="36" t="n"/>
      <c r="EJ542" s="36" t="n"/>
      <c r="EK542" s="36" t="n"/>
      <c r="EL542" s="36" t="n"/>
      <c r="EM542" s="36" t="n"/>
      <c r="EN542" s="36" t="n"/>
    </row>
    <row r="543">
      <c r="A543" s="36" t="n"/>
      <c r="B543" s="36" t="n"/>
      <c r="C543" s="144" t="n"/>
      <c r="D543" s="144" t="n"/>
      <c r="E543" s="135" t="n"/>
      <c r="F543" s="135" t="n"/>
      <c r="G543" s="135" t="n"/>
      <c r="H543" s="135" t="n"/>
      <c r="I543" s="135" t="n"/>
      <c r="J543" s="135" t="n"/>
      <c r="K543" s="135" t="n"/>
      <c r="L543" s="135" t="n"/>
      <c r="M543" s="135" t="n"/>
      <c r="N543" s="135" t="n"/>
      <c r="O543" s="135" t="n"/>
      <c r="P543" s="135" t="n"/>
      <c r="Q543" s="135" t="n"/>
      <c r="R543" s="135" t="n"/>
      <c r="S543" s="135" t="n"/>
      <c r="T543" s="135" t="n"/>
      <c r="U543" s="135" t="n"/>
      <c r="V543" s="135" t="n"/>
      <c r="W543" s="135" t="n"/>
      <c r="X543" s="135" t="n"/>
      <c r="Y543" s="135" t="n"/>
      <c r="Z543" s="135" t="n"/>
      <c r="AA543" s="135" t="n"/>
      <c r="AB543" s="135" t="n"/>
      <c r="AC543" s="135" t="n"/>
      <c r="AD543" s="135" t="n"/>
      <c r="AE543" s="135" t="n"/>
      <c r="AF543" s="135" t="n"/>
      <c r="AG543" s="135" t="n"/>
      <c r="AH543" s="135" t="n"/>
      <c r="AI543" s="135" t="n"/>
      <c r="AJ543" s="135" t="n"/>
      <c r="AK543" s="135" t="n"/>
      <c r="AL543" s="135" t="n"/>
      <c r="AM543" s="135" t="n"/>
      <c r="AN543" s="135" t="n"/>
      <c r="AO543" s="135" t="n"/>
      <c r="AP543" s="135" t="n"/>
      <c r="AQ543" s="135" t="n"/>
      <c r="AR543" s="135" t="n"/>
      <c r="AS543" s="135" t="n"/>
      <c r="AT543" s="135" t="n"/>
      <c r="AU543" s="135" t="n"/>
      <c r="AV543" s="135" t="n"/>
      <c r="AW543" s="135" t="n"/>
      <c r="AX543" s="135" t="n"/>
      <c r="AY543" s="135" t="n"/>
      <c r="AZ543" s="135" t="n"/>
      <c r="BA543" s="135" t="n"/>
      <c r="BB543" s="135" t="n"/>
      <c r="BC543" s="135" t="n"/>
      <c r="BD543" s="135" t="n"/>
      <c r="BE543" s="135" t="n"/>
      <c r="BF543" s="135" t="n"/>
      <c r="BG543" s="135" t="n"/>
      <c r="BH543" s="135" t="n"/>
      <c r="BI543" s="135" t="n"/>
      <c r="BJ543" s="135" t="n"/>
      <c r="BK543" s="135" t="n"/>
      <c r="BL543" s="135" t="n"/>
      <c r="BM543" s="135" t="n"/>
      <c r="BN543" s="135" t="n"/>
      <c r="BO543" s="135" t="n"/>
      <c r="BP543" s="135" t="n"/>
      <c r="BQ543" s="135" t="n"/>
      <c r="BR543" s="135" t="n"/>
      <c r="BS543" s="135" t="n"/>
      <c r="BT543" s="135" t="n"/>
      <c r="BU543" s="135" t="n"/>
      <c r="BV543" s="135" t="n"/>
      <c r="BW543" s="135" t="n"/>
      <c r="BX543" s="135" t="n"/>
      <c r="BY543" s="135" t="n"/>
      <c r="BZ543" s="135" t="n"/>
      <c r="CA543" s="135" t="n"/>
      <c r="CB543" s="135" t="n"/>
      <c r="CC543" s="135" t="n"/>
      <c r="CD543" s="135" t="n"/>
      <c r="CE543" s="135" t="n"/>
      <c r="CF543" s="135" t="n"/>
      <c r="CG543" s="135" t="n"/>
      <c r="CH543" s="135" t="n"/>
      <c r="CI543" s="135" t="n"/>
      <c r="CJ543" s="135" t="n"/>
      <c r="CK543" s="135" t="n"/>
      <c r="CL543" s="135" t="n"/>
      <c r="CM543" s="135" t="n"/>
      <c r="CN543" s="135" t="n"/>
      <c r="CO543" s="135" t="n"/>
      <c r="CP543" s="135" t="n"/>
      <c r="CQ543" s="135" t="n"/>
      <c r="CR543" s="135" t="n"/>
      <c r="CU543" s="36" t="n"/>
      <c r="CV543" s="36" t="n"/>
      <c r="CW543" s="36" t="n"/>
      <c r="CX543" s="36" t="n"/>
      <c r="CY543" s="36" t="n"/>
      <c r="CZ543" s="36" t="n"/>
      <c r="DA543" s="36" t="n"/>
      <c r="DB543" s="36" t="n"/>
      <c r="DC543" s="36" t="n"/>
      <c r="DD543" s="36" t="n"/>
      <c r="DE543" s="36" t="n"/>
      <c r="DF543" s="36" t="n"/>
      <c r="DG543" s="36" t="n"/>
      <c r="DH543" s="36" t="n"/>
      <c r="DI543" s="36" t="n"/>
      <c r="DJ543" s="36" t="n"/>
      <c r="DK543" s="36" t="n"/>
      <c r="DL543" s="36" t="n"/>
      <c r="DM543" s="36" t="n"/>
      <c r="DN543" s="36" t="n"/>
      <c r="DO543" s="36" t="n"/>
      <c r="DP543" s="36" t="n"/>
      <c r="DQ543" s="36" t="n"/>
      <c r="DR543" s="36" t="n"/>
      <c r="DS543" s="36" t="n"/>
      <c r="DT543" s="36" t="n"/>
      <c r="DU543" s="36" t="n"/>
      <c r="DV543" s="36" t="n"/>
      <c r="DW543" s="36" t="n"/>
      <c r="DX543" s="36" t="n"/>
      <c r="DY543" s="36" t="n"/>
      <c r="DZ543" s="36" t="n"/>
      <c r="EA543" s="36" t="n"/>
      <c r="EB543" s="36" t="n"/>
      <c r="EC543" s="36" t="n"/>
      <c r="ED543" s="36" t="n"/>
      <c r="EE543" s="36" t="n"/>
      <c r="EF543" s="36" t="n"/>
      <c r="EG543" s="36" t="n"/>
      <c r="EH543" s="36" t="n"/>
      <c r="EI543" s="36" t="n"/>
      <c r="EJ543" s="36" t="n"/>
      <c r="EK543" s="36" t="n"/>
      <c r="EL543" s="36" t="n"/>
      <c r="EM543" s="36" t="n"/>
      <c r="EN543" s="36" t="n"/>
    </row>
    <row r="544">
      <c r="A544" s="36" t="n"/>
      <c r="B544" s="36" t="n"/>
      <c r="C544" s="144" t="n"/>
      <c r="D544" s="144" t="n"/>
      <c r="E544" s="135" t="n"/>
      <c r="F544" s="135" t="n"/>
      <c r="G544" s="135" t="n"/>
      <c r="H544" s="135" t="n"/>
      <c r="I544" s="135" t="n"/>
      <c r="J544" s="135" t="n"/>
      <c r="K544" s="135" t="n"/>
      <c r="L544" s="135" t="n"/>
      <c r="M544" s="135" t="n"/>
      <c r="N544" s="135" t="n"/>
      <c r="O544" s="135" t="n"/>
      <c r="P544" s="135" t="n"/>
      <c r="Q544" s="135" t="n"/>
      <c r="R544" s="135" t="n"/>
      <c r="S544" s="135" t="n"/>
      <c r="T544" s="135" t="n"/>
      <c r="U544" s="135" t="n"/>
      <c r="V544" s="135" t="n"/>
      <c r="W544" s="135" t="n"/>
      <c r="X544" s="135" t="n"/>
      <c r="Y544" s="135" t="n"/>
      <c r="Z544" s="135" t="n"/>
      <c r="AA544" s="135" t="n"/>
      <c r="AB544" s="135" t="n"/>
      <c r="AC544" s="135" t="n"/>
      <c r="AD544" s="135" t="n"/>
      <c r="AE544" s="135" t="n"/>
      <c r="AF544" s="135" t="n"/>
      <c r="AG544" s="135" t="n"/>
      <c r="AH544" s="135" t="n"/>
      <c r="AI544" s="135" t="n"/>
      <c r="AJ544" s="135" t="n"/>
      <c r="AK544" s="135" t="n"/>
      <c r="AL544" s="135" t="n"/>
      <c r="AM544" s="135" t="n"/>
      <c r="AN544" s="135" t="n"/>
      <c r="AO544" s="135" t="n"/>
      <c r="AP544" s="135" t="n"/>
      <c r="AQ544" s="135" t="n"/>
      <c r="AR544" s="135" t="n"/>
      <c r="AS544" s="135" t="n"/>
      <c r="AT544" s="135" t="n"/>
      <c r="AU544" s="135" t="n"/>
      <c r="AV544" s="135" t="n"/>
      <c r="AW544" s="135" t="n"/>
      <c r="AX544" s="135" t="n"/>
      <c r="AY544" s="135" t="n"/>
      <c r="AZ544" s="135" t="n"/>
      <c r="BA544" s="135" t="n"/>
      <c r="BB544" s="135" t="n"/>
      <c r="BC544" s="135" t="n"/>
      <c r="BD544" s="135" t="n"/>
      <c r="BE544" s="135" t="n"/>
      <c r="BF544" s="135" t="n"/>
      <c r="BG544" s="135" t="n"/>
      <c r="BH544" s="135" t="n"/>
      <c r="BI544" s="135" t="n"/>
      <c r="BJ544" s="135" t="n"/>
      <c r="BK544" s="135" t="n"/>
      <c r="BL544" s="135" t="n"/>
      <c r="BM544" s="135" t="n"/>
      <c r="BN544" s="135" t="n"/>
      <c r="BO544" s="135" t="n"/>
      <c r="BP544" s="135" t="n"/>
      <c r="BQ544" s="135" t="n"/>
      <c r="BR544" s="135" t="n"/>
      <c r="BS544" s="135" t="n"/>
      <c r="BT544" s="135" t="n"/>
      <c r="BU544" s="135" t="n"/>
      <c r="BV544" s="135" t="n"/>
      <c r="BW544" s="135" t="n"/>
      <c r="BX544" s="135" t="n"/>
      <c r="BY544" s="135" t="n"/>
      <c r="BZ544" s="135" t="n"/>
      <c r="CA544" s="135" t="n"/>
      <c r="CB544" s="135" t="n"/>
      <c r="CC544" s="135" t="n"/>
      <c r="CD544" s="135" t="n"/>
      <c r="CE544" s="135" t="n"/>
      <c r="CF544" s="135" t="n"/>
      <c r="CG544" s="135" t="n"/>
      <c r="CH544" s="135" t="n"/>
      <c r="CI544" s="135" t="n"/>
      <c r="CJ544" s="135" t="n"/>
      <c r="CK544" s="135" t="n"/>
      <c r="CL544" s="135" t="n"/>
      <c r="CM544" s="135" t="n"/>
      <c r="CN544" s="135" t="n"/>
      <c r="CO544" s="135" t="n"/>
      <c r="CP544" s="135" t="n"/>
      <c r="CQ544" s="135" t="n"/>
      <c r="CR544" s="135" t="n"/>
      <c r="CU544" s="36" t="n"/>
      <c r="CV544" s="36" t="n"/>
      <c r="CW544" s="36" t="n"/>
      <c r="CX544" s="36" t="n"/>
      <c r="CY544" s="36" t="n"/>
      <c r="CZ544" s="36" t="n"/>
      <c r="DA544" s="36" t="n"/>
      <c r="DB544" s="36" t="n"/>
      <c r="DC544" s="36" t="n"/>
      <c r="DD544" s="36" t="n"/>
      <c r="DE544" s="36" t="n"/>
      <c r="DF544" s="36" t="n"/>
      <c r="DG544" s="36" t="n"/>
      <c r="DH544" s="36" t="n"/>
      <c r="DI544" s="36" t="n"/>
      <c r="DJ544" s="36" t="n"/>
      <c r="DK544" s="36" t="n"/>
      <c r="DL544" s="36" t="n"/>
      <c r="DM544" s="36" t="n"/>
      <c r="DN544" s="36" t="n"/>
      <c r="DO544" s="36" t="n"/>
      <c r="DP544" s="36" t="n"/>
      <c r="DQ544" s="36" t="n"/>
      <c r="DR544" s="36" t="n"/>
      <c r="DS544" s="36" t="n"/>
      <c r="DT544" s="36" t="n"/>
      <c r="DU544" s="36" t="n"/>
      <c r="DV544" s="36" t="n"/>
      <c r="DW544" s="36" t="n"/>
      <c r="DX544" s="36" t="n"/>
      <c r="DY544" s="36" t="n"/>
      <c r="DZ544" s="36" t="n"/>
      <c r="EA544" s="36" t="n"/>
      <c r="EB544" s="36" t="n"/>
      <c r="EC544" s="36" t="n"/>
      <c r="ED544" s="36" t="n"/>
      <c r="EE544" s="36" t="n"/>
      <c r="EF544" s="36" t="n"/>
      <c r="EG544" s="36" t="n"/>
      <c r="EH544" s="36" t="n"/>
      <c r="EI544" s="36" t="n"/>
      <c r="EJ544" s="36" t="n"/>
      <c r="EK544" s="36" t="n"/>
      <c r="EL544" s="36" t="n"/>
      <c r="EM544" s="36" t="n"/>
      <c r="EN544" s="36" t="n"/>
    </row>
    <row r="545">
      <c r="A545" s="36" t="n"/>
      <c r="B545" s="36" t="n"/>
      <c r="C545" s="144" t="n"/>
      <c r="D545" s="144" t="n"/>
      <c r="E545" s="135" t="n"/>
      <c r="F545" s="135" t="n"/>
      <c r="G545" s="135" t="n"/>
      <c r="H545" s="135" t="n"/>
      <c r="I545" s="135" t="n"/>
      <c r="J545" s="135" t="n"/>
      <c r="K545" s="135" t="n"/>
      <c r="L545" s="135" t="n"/>
      <c r="M545" s="135" t="n"/>
      <c r="N545" s="135" t="n"/>
      <c r="O545" s="135" t="n"/>
      <c r="P545" s="135" t="n"/>
      <c r="Q545" s="135" t="n"/>
      <c r="R545" s="135" t="n"/>
      <c r="S545" s="135" t="n"/>
      <c r="T545" s="135" t="n"/>
      <c r="U545" s="135" t="n"/>
      <c r="V545" s="135" t="n"/>
      <c r="W545" s="135" t="n"/>
      <c r="X545" s="135" t="n"/>
      <c r="Y545" s="135" t="n"/>
      <c r="Z545" s="135" t="n"/>
      <c r="AA545" s="135" t="n"/>
      <c r="AB545" s="135" t="n"/>
      <c r="AC545" s="135" t="n"/>
      <c r="AD545" s="135" t="n"/>
      <c r="AE545" s="135" t="n"/>
      <c r="AF545" s="135" t="n"/>
      <c r="AG545" s="135" t="n"/>
      <c r="AH545" s="135" t="n"/>
      <c r="AI545" s="135" t="n"/>
      <c r="AJ545" s="135" t="n"/>
      <c r="AK545" s="135" t="n"/>
      <c r="AL545" s="135" t="n"/>
      <c r="AM545" s="135" t="n"/>
      <c r="AN545" s="135" t="n"/>
      <c r="AO545" s="135" t="n"/>
      <c r="AP545" s="135" t="n"/>
      <c r="AQ545" s="135" t="n"/>
      <c r="AR545" s="135" t="n"/>
      <c r="AS545" s="135" t="n"/>
      <c r="AT545" s="135" t="n"/>
      <c r="AU545" s="135" t="n"/>
      <c r="AV545" s="135" t="n"/>
      <c r="AW545" s="135" t="n"/>
      <c r="AX545" s="135" t="n"/>
      <c r="AY545" s="135" t="n"/>
      <c r="AZ545" s="135" t="n"/>
      <c r="BA545" s="135" t="n"/>
      <c r="BB545" s="135" t="n"/>
      <c r="BC545" s="135" t="n"/>
      <c r="BD545" s="135" t="n"/>
      <c r="BE545" s="135" t="n"/>
      <c r="BF545" s="135" t="n"/>
      <c r="BG545" s="135" t="n"/>
      <c r="BH545" s="135" t="n"/>
      <c r="BI545" s="135" t="n"/>
      <c r="BJ545" s="135" t="n"/>
      <c r="BK545" s="135" t="n"/>
      <c r="BL545" s="135" t="n"/>
      <c r="BM545" s="135" t="n"/>
      <c r="BN545" s="135" t="n"/>
      <c r="BO545" s="135" t="n"/>
      <c r="BP545" s="135" t="n"/>
      <c r="BQ545" s="135" t="n"/>
      <c r="BR545" s="135" t="n"/>
      <c r="BS545" s="135" t="n"/>
      <c r="BT545" s="135" t="n"/>
      <c r="BU545" s="135" t="n"/>
      <c r="BV545" s="135" t="n"/>
      <c r="BW545" s="135" t="n"/>
      <c r="BX545" s="135" t="n"/>
      <c r="BY545" s="135" t="n"/>
      <c r="BZ545" s="135" t="n"/>
      <c r="CA545" s="135" t="n"/>
      <c r="CB545" s="135" t="n"/>
      <c r="CC545" s="135" t="n"/>
      <c r="CD545" s="135" t="n"/>
      <c r="CE545" s="135" t="n"/>
      <c r="CF545" s="135" t="n"/>
      <c r="CG545" s="135" t="n"/>
      <c r="CH545" s="135" t="n"/>
      <c r="CI545" s="135" t="n"/>
      <c r="CJ545" s="135" t="n"/>
      <c r="CK545" s="135" t="n"/>
      <c r="CL545" s="135" t="n"/>
      <c r="CM545" s="135" t="n"/>
      <c r="CN545" s="135" t="n"/>
      <c r="CO545" s="135" t="n"/>
      <c r="CP545" s="135" t="n"/>
      <c r="CQ545" s="135" t="n"/>
      <c r="CR545" s="135" t="n"/>
      <c r="CU545" s="36" t="n"/>
      <c r="CV545" s="36" t="n"/>
      <c r="CW545" s="36" t="n"/>
      <c r="CX545" s="36" t="n"/>
      <c r="CY545" s="36" t="n"/>
      <c r="CZ545" s="36" t="n"/>
      <c r="DA545" s="36" t="n"/>
      <c r="DB545" s="36" t="n"/>
      <c r="DC545" s="36" t="n"/>
      <c r="DD545" s="36" t="n"/>
      <c r="DE545" s="36" t="n"/>
      <c r="DF545" s="36" t="n"/>
      <c r="DG545" s="36" t="n"/>
      <c r="DH545" s="36" t="n"/>
      <c r="DI545" s="36" t="n"/>
      <c r="DJ545" s="36" t="n"/>
      <c r="DK545" s="36" t="n"/>
      <c r="DL545" s="36" t="n"/>
      <c r="DM545" s="36" t="n"/>
      <c r="DN545" s="36" t="n"/>
      <c r="DO545" s="36" t="n"/>
      <c r="DP545" s="36" t="n"/>
      <c r="DQ545" s="36" t="n"/>
      <c r="DR545" s="36" t="n"/>
      <c r="DS545" s="36" t="n"/>
      <c r="DT545" s="36" t="n"/>
      <c r="DU545" s="36" t="n"/>
      <c r="DV545" s="36" t="n"/>
      <c r="DW545" s="36" t="n"/>
      <c r="DX545" s="36" t="n"/>
      <c r="DY545" s="36" t="n"/>
      <c r="DZ545" s="36" t="n"/>
      <c r="EA545" s="36" t="n"/>
      <c r="EB545" s="36" t="n"/>
      <c r="EC545" s="36" t="n"/>
      <c r="ED545" s="36" t="n"/>
      <c r="EE545" s="36" t="n"/>
      <c r="EF545" s="36" t="n"/>
      <c r="EG545" s="36" t="n"/>
      <c r="EH545" s="36" t="n"/>
      <c r="EI545" s="36" t="n"/>
      <c r="EJ545" s="36" t="n"/>
      <c r="EK545" s="36" t="n"/>
      <c r="EL545" s="36" t="n"/>
      <c r="EM545" s="36" t="n"/>
      <c r="EN545" s="36" t="n"/>
    </row>
    <row r="546">
      <c r="A546" s="36" t="n"/>
      <c r="B546" s="36" t="n"/>
      <c r="C546" s="144" t="n"/>
      <c r="D546" s="144" t="n"/>
      <c r="E546" s="135" t="n"/>
      <c r="F546" s="135" t="n"/>
      <c r="G546" s="135" t="n"/>
      <c r="H546" s="135" t="n"/>
      <c r="I546" s="135" t="n"/>
      <c r="J546" s="135" t="n"/>
      <c r="K546" s="135" t="n"/>
      <c r="L546" s="135" t="n"/>
      <c r="M546" s="135" t="n"/>
      <c r="N546" s="135" t="n"/>
      <c r="O546" s="135" t="n"/>
      <c r="P546" s="135" t="n"/>
      <c r="Q546" s="135" t="n"/>
      <c r="R546" s="135" t="n"/>
      <c r="S546" s="135" t="n"/>
      <c r="T546" s="135" t="n"/>
      <c r="U546" s="135" t="n"/>
      <c r="V546" s="135" t="n"/>
      <c r="W546" s="135" t="n"/>
      <c r="X546" s="135" t="n"/>
      <c r="Y546" s="135" t="n"/>
      <c r="Z546" s="135" t="n"/>
      <c r="AA546" s="135" t="n"/>
      <c r="AB546" s="135" t="n"/>
      <c r="AC546" s="135" t="n"/>
      <c r="AD546" s="135" t="n"/>
      <c r="AE546" s="135" t="n"/>
      <c r="AF546" s="135" t="n"/>
      <c r="AG546" s="135" t="n"/>
      <c r="AH546" s="135" t="n"/>
      <c r="AI546" s="135" t="n"/>
      <c r="AJ546" s="135" t="n"/>
      <c r="AK546" s="135" t="n"/>
      <c r="AL546" s="135" t="n"/>
      <c r="AM546" s="135" t="n"/>
      <c r="AN546" s="135" t="n"/>
      <c r="AO546" s="135" t="n"/>
      <c r="AP546" s="135" t="n"/>
      <c r="AQ546" s="135" t="n"/>
      <c r="AR546" s="135" t="n"/>
      <c r="AS546" s="135" t="n"/>
      <c r="AT546" s="135" t="n"/>
      <c r="AU546" s="135" t="n"/>
      <c r="AV546" s="135" t="n"/>
      <c r="AW546" s="135" t="n"/>
      <c r="AX546" s="135" t="n"/>
      <c r="AY546" s="135" t="n"/>
      <c r="AZ546" s="135" t="n"/>
      <c r="BA546" s="135" t="n"/>
      <c r="BB546" s="135" t="n"/>
      <c r="BC546" s="135" t="n"/>
      <c r="BD546" s="135" t="n"/>
      <c r="BE546" s="135" t="n"/>
      <c r="BF546" s="135" t="n"/>
      <c r="BG546" s="135" t="n"/>
      <c r="BH546" s="135" t="n"/>
      <c r="BI546" s="135" t="n"/>
      <c r="BJ546" s="135" t="n"/>
      <c r="BK546" s="135" t="n"/>
      <c r="BL546" s="135" t="n"/>
      <c r="BM546" s="135" t="n"/>
      <c r="BN546" s="135" t="n"/>
      <c r="BO546" s="135" t="n"/>
      <c r="BP546" s="135" t="n"/>
      <c r="BQ546" s="135" t="n"/>
      <c r="BR546" s="135" t="n"/>
      <c r="BS546" s="135" t="n"/>
      <c r="BT546" s="135" t="n"/>
      <c r="BU546" s="135" t="n"/>
      <c r="BV546" s="135" t="n"/>
      <c r="BW546" s="135" t="n"/>
      <c r="BX546" s="135" t="n"/>
      <c r="BY546" s="135" t="n"/>
      <c r="BZ546" s="135" t="n"/>
      <c r="CA546" s="135" t="n"/>
      <c r="CB546" s="135" t="n"/>
      <c r="CC546" s="135" t="n"/>
      <c r="CD546" s="135" t="n"/>
      <c r="CE546" s="135" t="n"/>
      <c r="CF546" s="135" t="n"/>
      <c r="CG546" s="135" t="n"/>
      <c r="CH546" s="135" t="n"/>
      <c r="CI546" s="135" t="n"/>
      <c r="CJ546" s="135" t="n"/>
      <c r="CK546" s="135" t="n"/>
      <c r="CL546" s="135" t="n"/>
      <c r="CM546" s="135" t="n"/>
      <c r="CN546" s="135" t="n"/>
      <c r="CO546" s="135" t="n"/>
      <c r="CP546" s="135" t="n"/>
      <c r="CQ546" s="135" t="n"/>
      <c r="CR546" s="135" t="n"/>
      <c r="CU546" s="36" t="n"/>
      <c r="CV546" s="36" t="n"/>
      <c r="CW546" s="36" t="n"/>
      <c r="CX546" s="36" t="n"/>
      <c r="CY546" s="36" t="n"/>
      <c r="CZ546" s="36" t="n"/>
      <c r="DA546" s="36" t="n"/>
      <c r="DB546" s="36" t="n"/>
      <c r="DC546" s="36" t="n"/>
      <c r="DD546" s="36" t="n"/>
      <c r="DE546" s="36" t="n"/>
      <c r="DF546" s="36" t="n"/>
      <c r="DG546" s="36" t="n"/>
      <c r="DH546" s="36" t="n"/>
      <c r="DI546" s="36" t="n"/>
      <c r="DJ546" s="36" t="n"/>
      <c r="DK546" s="36" t="n"/>
      <c r="DL546" s="36" t="n"/>
      <c r="DM546" s="36" t="n"/>
      <c r="DN546" s="36" t="n"/>
      <c r="DO546" s="36" t="n"/>
      <c r="DP546" s="36" t="n"/>
      <c r="DQ546" s="36" t="n"/>
      <c r="DR546" s="36" t="n"/>
      <c r="DS546" s="36" t="n"/>
      <c r="DT546" s="36" t="n"/>
      <c r="DU546" s="36" t="n"/>
      <c r="DV546" s="36" t="n"/>
      <c r="DW546" s="36" t="n"/>
      <c r="DX546" s="36" t="n"/>
      <c r="DY546" s="36" t="n"/>
      <c r="DZ546" s="36" t="n"/>
      <c r="EA546" s="36" t="n"/>
      <c r="EB546" s="36" t="n"/>
      <c r="EC546" s="36" t="n"/>
      <c r="ED546" s="36" t="n"/>
      <c r="EE546" s="36" t="n"/>
      <c r="EF546" s="36" t="n"/>
      <c r="EG546" s="36" t="n"/>
      <c r="EH546" s="36" t="n"/>
      <c r="EI546" s="36" t="n"/>
      <c r="EJ546" s="36" t="n"/>
      <c r="EK546" s="36" t="n"/>
      <c r="EL546" s="36" t="n"/>
      <c r="EM546" s="36" t="n"/>
      <c r="EN546" s="36" t="n"/>
    </row>
    <row r="547">
      <c r="A547" s="36" t="n"/>
      <c r="B547" s="36" t="n"/>
      <c r="C547" s="144" t="n"/>
      <c r="D547" s="144" t="n"/>
      <c r="E547" s="135" t="n"/>
      <c r="F547" s="135" t="n"/>
      <c r="G547" s="135" t="n"/>
      <c r="H547" s="135" t="n"/>
      <c r="I547" s="135" t="n"/>
      <c r="J547" s="135" t="n"/>
      <c r="K547" s="135" t="n"/>
      <c r="L547" s="135" t="n"/>
      <c r="M547" s="135" t="n"/>
      <c r="N547" s="135" t="n"/>
      <c r="O547" s="135" t="n"/>
      <c r="P547" s="135" t="n"/>
      <c r="Q547" s="135" t="n"/>
      <c r="R547" s="135" t="n"/>
      <c r="S547" s="135" t="n"/>
      <c r="T547" s="135" t="n"/>
      <c r="U547" s="135" t="n"/>
      <c r="V547" s="135" t="n"/>
      <c r="W547" s="135" t="n"/>
      <c r="X547" s="135" t="n"/>
      <c r="Y547" s="135" t="n"/>
      <c r="Z547" s="135" t="n"/>
      <c r="AA547" s="135" t="n"/>
      <c r="AB547" s="135" t="n"/>
      <c r="AC547" s="135" t="n"/>
      <c r="AD547" s="135" t="n"/>
      <c r="AE547" s="135" t="n"/>
      <c r="AF547" s="135" t="n"/>
      <c r="AG547" s="135" t="n"/>
      <c r="AH547" s="135" t="n"/>
      <c r="AI547" s="135" t="n"/>
      <c r="AJ547" s="135" t="n"/>
      <c r="AK547" s="135" t="n"/>
      <c r="AL547" s="135" t="n"/>
      <c r="AM547" s="135" t="n"/>
      <c r="AN547" s="135" t="n"/>
      <c r="AO547" s="135" t="n"/>
      <c r="AP547" s="135" t="n"/>
      <c r="AQ547" s="135" t="n"/>
      <c r="AR547" s="135" t="n"/>
      <c r="AS547" s="135" t="n"/>
      <c r="AT547" s="135" t="n"/>
      <c r="AU547" s="135" t="n"/>
      <c r="AV547" s="135" t="n"/>
      <c r="AW547" s="135" t="n"/>
      <c r="AX547" s="135" t="n"/>
      <c r="AY547" s="135" t="n"/>
      <c r="AZ547" s="135" t="n"/>
      <c r="BA547" s="135" t="n"/>
      <c r="BB547" s="135" t="n"/>
      <c r="BC547" s="135" t="n"/>
      <c r="BD547" s="135" t="n"/>
      <c r="BE547" s="135" t="n"/>
      <c r="BF547" s="135" t="n"/>
      <c r="BG547" s="135" t="n"/>
      <c r="BH547" s="135" t="n"/>
      <c r="BI547" s="135" t="n"/>
      <c r="BJ547" s="135" t="n"/>
      <c r="BK547" s="135" t="n"/>
      <c r="BL547" s="135" t="n"/>
      <c r="BM547" s="135" t="n"/>
      <c r="BN547" s="135" t="n"/>
      <c r="BO547" s="135" t="n"/>
      <c r="BP547" s="135" t="n"/>
      <c r="BQ547" s="135" t="n"/>
      <c r="BR547" s="135" t="n"/>
      <c r="BS547" s="135" t="n"/>
      <c r="BT547" s="135" t="n"/>
      <c r="BU547" s="135" t="n"/>
      <c r="BV547" s="135" t="n"/>
      <c r="BW547" s="135" t="n"/>
      <c r="BX547" s="135" t="n"/>
      <c r="BY547" s="135" t="n"/>
      <c r="BZ547" s="135" t="n"/>
      <c r="CA547" s="135" t="n"/>
      <c r="CB547" s="135" t="n"/>
      <c r="CC547" s="135" t="n"/>
      <c r="CD547" s="135" t="n"/>
      <c r="CE547" s="135" t="n"/>
      <c r="CF547" s="135" t="n"/>
      <c r="CG547" s="135" t="n"/>
      <c r="CH547" s="135" t="n"/>
      <c r="CI547" s="135" t="n"/>
      <c r="CJ547" s="135" t="n"/>
      <c r="CK547" s="135" t="n"/>
      <c r="CL547" s="135" t="n"/>
      <c r="CM547" s="135" t="n"/>
      <c r="CN547" s="135" t="n"/>
      <c r="CO547" s="135" t="n"/>
      <c r="CP547" s="135" t="n"/>
      <c r="CQ547" s="135" t="n"/>
      <c r="CR547" s="135" t="n"/>
      <c r="CU547" s="36" t="n"/>
      <c r="CV547" s="36" t="n"/>
      <c r="CW547" s="36" t="n"/>
      <c r="CX547" s="36" t="n"/>
      <c r="CY547" s="36" t="n"/>
      <c r="CZ547" s="36" t="n"/>
      <c r="DA547" s="36" t="n"/>
      <c r="DB547" s="36" t="n"/>
      <c r="DC547" s="36" t="n"/>
      <c r="DD547" s="36" t="n"/>
      <c r="DE547" s="36" t="n"/>
      <c r="DF547" s="36" t="n"/>
      <c r="DG547" s="36" t="n"/>
      <c r="DH547" s="36" t="n"/>
      <c r="DI547" s="36" t="n"/>
      <c r="DJ547" s="36" t="n"/>
      <c r="DK547" s="36" t="n"/>
      <c r="DL547" s="36" t="n"/>
      <c r="DM547" s="36" t="n"/>
      <c r="DN547" s="36" t="n"/>
      <c r="DO547" s="36" t="n"/>
      <c r="DP547" s="36" t="n"/>
      <c r="DQ547" s="36" t="n"/>
      <c r="DR547" s="36" t="n"/>
      <c r="DS547" s="36" t="n"/>
      <c r="DT547" s="36" t="n"/>
      <c r="DU547" s="36" t="n"/>
      <c r="DV547" s="36" t="n"/>
      <c r="DW547" s="36" t="n"/>
      <c r="DX547" s="36" t="n"/>
      <c r="DY547" s="36" t="n"/>
      <c r="DZ547" s="36" t="n"/>
      <c r="EA547" s="36" t="n"/>
      <c r="EB547" s="36" t="n"/>
      <c r="EC547" s="36" t="n"/>
      <c r="ED547" s="36" t="n"/>
      <c r="EE547" s="36" t="n"/>
      <c r="EF547" s="36" t="n"/>
      <c r="EG547" s="36" t="n"/>
      <c r="EH547" s="36" t="n"/>
      <c r="EI547" s="36" t="n"/>
      <c r="EJ547" s="36" t="n"/>
      <c r="EK547" s="36" t="n"/>
      <c r="EL547" s="36" t="n"/>
      <c r="EM547" s="36" t="n"/>
      <c r="EN547" s="36" t="n"/>
    </row>
    <row r="548">
      <c r="A548" s="36" t="n"/>
      <c r="B548" s="36" t="n"/>
      <c r="C548" s="144" t="n"/>
      <c r="D548" s="144" t="n"/>
      <c r="E548" s="135" t="n"/>
      <c r="F548" s="135" t="n"/>
      <c r="G548" s="135" t="n"/>
      <c r="H548" s="135" t="n"/>
      <c r="I548" s="135" t="n"/>
      <c r="J548" s="135" t="n"/>
      <c r="K548" s="135" t="n"/>
      <c r="L548" s="135" t="n"/>
      <c r="M548" s="135" t="n"/>
      <c r="N548" s="135" t="n"/>
      <c r="O548" s="135" t="n"/>
      <c r="P548" s="135" t="n"/>
      <c r="Q548" s="135" t="n"/>
      <c r="R548" s="135" t="n"/>
      <c r="S548" s="135" t="n"/>
      <c r="T548" s="135" t="n"/>
      <c r="U548" s="135" t="n"/>
      <c r="V548" s="135" t="n"/>
      <c r="W548" s="135" t="n"/>
      <c r="X548" s="135" t="n"/>
      <c r="Y548" s="135" t="n"/>
      <c r="Z548" s="135" t="n"/>
      <c r="AA548" s="135" t="n"/>
      <c r="AB548" s="135" t="n"/>
      <c r="AC548" s="135" t="n"/>
      <c r="AD548" s="135" t="n"/>
      <c r="AE548" s="135" t="n"/>
      <c r="AF548" s="135" t="n"/>
      <c r="AG548" s="135" t="n"/>
      <c r="AH548" s="135" t="n"/>
      <c r="AI548" s="135" t="n"/>
      <c r="AJ548" s="135" t="n"/>
      <c r="AK548" s="135" t="n"/>
      <c r="AL548" s="135" t="n"/>
      <c r="AM548" s="135" t="n"/>
      <c r="AN548" s="135" t="n"/>
      <c r="AO548" s="135" t="n"/>
      <c r="AP548" s="135" t="n"/>
      <c r="AQ548" s="135" t="n"/>
      <c r="AR548" s="135" t="n"/>
      <c r="AS548" s="135" t="n"/>
      <c r="AT548" s="135" t="n"/>
      <c r="AU548" s="135" t="n"/>
      <c r="AV548" s="135" t="n"/>
      <c r="AW548" s="135" t="n"/>
      <c r="AX548" s="135" t="n"/>
      <c r="AY548" s="135" t="n"/>
      <c r="AZ548" s="135" t="n"/>
      <c r="BA548" s="135" t="n"/>
      <c r="BB548" s="135" t="n"/>
      <c r="BC548" s="135" t="n"/>
      <c r="BD548" s="135" t="n"/>
      <c r="BE548" s="135" t="n"/>
      <c r="BF548" s="135" t="n"/>
      <c r="BG548" s="135" t="n"/>
      <c r="BH548" s="135" t="n"/>
      <c r="BI548" s="135" t="n"/>
      <c r="BJ548" s="135" t="n"/>
      <c r="BK548" s="135" t="n"/>
      <c r="BL548" s="135" t="n"/>
      <c r="BM548" s="135" t="n"/>
      <c r="BN548" s="135" t="n"/>
      <c r="BO548" s="135" t="n"/>
      <c r="BP548" s="135" t="n"/>
      <c r="BQ548" s="135" t="n"/>
      <c r="BR548" s="135" t="n"/>
      <c r="BS548" s="135" t="n"/>
      <c r="BT548" s="135" t="n"/>
      <c r="BU548" s="135" t="n"/>
      <c r="BV548" s="135" t="n"/>
      <c r="BW548" s="135" t="n"/>
      <c r="BX548" s="135" t="n"/>
      <c r="BY548" s="135" t="n"/>
      <c r="BZ548" s="135" t="n"/>
      <c r="CA548" s="135" t="n"/>
      <c r="CB548" s="135" t="n"/>
      <c r="CC548" s="135" t="n"/>
      <c r="CD548" s="135" t="n"/>
      <c r="CE548" s="135" t="n"/>
      <c r="CF548" s="135" t="n"/>
      <c r="CG548" s="135" t="n"/>
      <c r="CH548" s="135" t="n"/>
      <c r="CI548" s="135" t="n"/>
      <c r="CJ548" s="135" t="n"/>
      <c r="CK548" s="135" t="n"/>
      <c r="CL548" s="135" t="n"/>
      <c r="CM548" s="135" t="n"/>
      <c r="CN548" s="135" t="n"/>
      <c r="CO548" s="135" t="n"/>
      <c r="CP548" s="135" t="n"/>
      <c r="CQ548" s="135" t="n"/>
      <c r="CR548" s="135" t="n"/>
      <c r="CU548" s="36" t="n"/>
      <c r="CV548" s="36" t="n"/>
      <c r="CW548" s="36" t="n"/>
      <c r="CX548" s="36" t="n"/>
      <c r="CY548" s="36" t="n"/>
      <c r="CZ548" s="36" t="n"/>
      <c r="DA548" s="36" t="n"/>
      <c r="DB548" s="36" t="n"/>
      <c r="DC548" s="36" t="n"/>
      <c r="DD548" s="36" t="n"/>
      <c r="DE548" s="36" t="n"/>
      <c r="DF548" s="36" t="n"/>
      <c r="DG548" s="36" t="n"/>
      <c r="DH548" s="36" t="n"/>
      <c r="DI548" s="36" t="n"/>
      <c r="DJ548" s="36" t="n"/>
      <c r="DK548" s="36" t="n"/>
      <c r="DL548" s="36" t="n"/>
      <c r="DM548" s="36" t="n"/>
      <c r="DN548" s="36" t="n"/>
      <c r="DO548" s="36" t="n"/>
      <c r="DP548" s="36" t="n"/>
      <c r="DQ548" s="36" t="n"/>
      <c r="DR548" s="36" t="n"/>
      <c r="DS548" s="36" t="n"/>
      <c r="DT548" s="36" t="n"/>
      <c r="DU548" s="36" t="n"/>
      <c r="DV548" s="36" t="n"/>
      <c r="DW548" s="36" t="n"/>
      <c r="DX548" s="36" t="n"/>
      <c r="DY548" s="36" t="n"/>
      <c r="DZ548" s="36" t="n"/>
      <c r="EA548" s="36" t="n"/>
      <c r="EB548" s="36" t="n"/>
      <c r="EC548" s="36" t="n"/>
      <c r="ED548" s="36" t="n"/>
      <c r="EE548" s="36" t="n"/>
      <c r="EF548" s="36" t="n"/>
      <c r="EG548" s="36" t="n"/>
      <c r="EH548" s="36" t="n"/>
      <c r="EI548" s="36" t="n"/>
      <c r="EJ548" s="36" t="n"/>
      <c r="EK548" s="36" t="n"/>
      <c r="EL548" s="36" t="n"/>
      <c r="EM548" s="36" t="n"/>
      <c r="EN548" s="36" t="n"/>
    </row>
    <row r="549">
      <c r="A549" s="36" t="n"/>
      <c r="B549" s="36" t="n"/>
      <c r="C549" s="144" t="n"/>
      <c r="D549" s="144" t="n"/>
      <c r="E549" s="135" t="n"/>
      <c r="F549" s="135" t="n"/>
      <c r="G549" s="135" t="n"/>
      <c r="H549" s="135" t="n"/>
      <c r="I549" s="135" t="n"/>
      <c r="J549" s="135" t="n"/>
      <c r="K549" s="135" t="n"/>
      <c r="L549" s="135" t="n"/>
      <c r="M549" s="135" t="n"/>
      <c r="N549" s="135" t="n"/>
      <c r="O549" s="135" t="n"/>
      <c r="P549" s="135" t="n"/>
      <c r="Q549" s="135" t="n"/>
      <c r="R549" s="135" t="n"/>
      <c r="S549" s="135" t="n"/>
      <c r="T549" s="135" t="n"/>
      <c r="U549" s="135" t="n"/>
      <c r="V549" s="135" t="n"/>
      <c r="W549" s="135" t="n"/>
      <c r="X549" s="135" t="n"/>
      <c r="Y549" s="135" t="n"/>
      <c r="Z549" s="135" t="n"/>
      <c r="AA549" s="135" t="n"/>
      <c r="AB549" s="135" t="n"/>
      <c r="AC549" s="135" t="n"/>
      <c r="AD549" s="135" t="n"/>
      <c r="AE549" s="135" t="n"/>
      <c r="AF549" s="135" t="n"/>
      <c r="AG549" s="135" t="n"/>
      <c r="AH549" s="135" t="n"/>
      <c r="AI549" s="135" t="n"/>
      <c r="AJ549" s="135" t="n"/>
      <c r="AK549" s="135" t="n"/>
      <c r="AL549" s="135" t="n"/>
      <c r="AM549" s="135" t="n"/>
      <c r="AN549" s="135" t="n"/>
      <c r="AO549" s="135" t="n"/>
      <c r="AP549" s="135" t="n"/>
      <c r="AQ549" s="135" t="n"/>
      <c r="AR549" s="135" t="n"/>
      <c r="AS549" s="135" t="n"/>
      <c r="AT549" s="135" t="n"/>
      <c r="AU549" s="135" t="n"/>
      <c r="AV549" s="135" t="n"/>
      <c r="AW549" s="135" t="n"/>
      <c r="AX549" s="135" t="n"/>
      <c r="AY549" s="135" t="n"/>
      <c r="AZ549" s="135" t="n"/>
      <c r="BA549" s="135" t="n"/>
      <c r="BB549" s="135" t="n"/>
      <c r="BC549" s="135" t="n"/>
      <c r="BD549" s="135" t="n"/>
      <c r="BE549" s="135" t="n"/>
      <c r="BF549" s="135" t="n"/>
      <c r="BG549" s="135" t="n"/>
      <c r="BH549" s="135" t="n"/>
      <c r="BI549" s="135" t="n"/>
      <c r="BJ549" s="135" t="n"/>
      <c r="BK549" s="135" t="n"/>
      <c r="BL549" s="135" t="n"/>
      <c r="BM549" s="135" t="n"/>
      <c r="BN549" s="135" t="n"/>
      <c r="BO549" s="135" t="n"/>
      <c r="BP549" s="135" t="n"/>
      <c r="BQ549" s="135" t="n"/>
      <c r="BR549" s="135" t="n"/>
      <c r="BS549" s="135" t="n"/>
      <c r="BT549" s="135" t="n"/>
      <c r="BU549" s="135" t="n"/>
      <c r="BV549" s="135" t="n"/>
      <c r="BW549" s="135" t="n"/>
      <c r="BX549" s="135" t="n"/>
      <c r="BY549" s="135" t="n"/>
      <c r="BZ549" s="135" t="n"/>
      <c r="CA549" s="135" t="n"/>
      <c r="CB549" s="135" t="n"/>
      <c r="CC549" s="135" t="n"/>
      <c r="CD549" s="135" t="n"/>
      <c r="CE549" s="135" t="n"/>
      <c r="CF549" s="135" t="n"/>
      <c r="CG549" s="135" t="n"/>
      <c r="CH549" s="135" t="n"/>
      <c r="CI549" s="135" t="n"/>
      <c r="CJ549" s="135" t="n"/>
      <c r="CK549" s="135" t="n"/>
      <c r="CL549" s="135" t="n"/>
      <c r="CM549" s="135" t="n"/>
      <c r="CN549" s="135" t="n"/>
      <c r="CO549" s="135" t="n"/>
      <c r="CP549" s="135" t="n"/>
      <c r="CQ549" s="135" t="n"/>
      <c r="CR549" s="135" t="n"/>
      <c r="CU549" s="36" t="n"/>
      <c r="CV549" s="36" t="n"/>
      <c r="CW549" s="36" t="n"/>
      <c r="CX549" s="36" t="n"/>
      <c r="CY549" s="36" t="n"/>
      <c r="CZ549" s="36" t="n"/>
      <c r="DA549" s="36" t="n"/>
      <c r="DB549" s="36" t="n"/>
      <c r="DC549" s="36" t="n"/>
      <c r="DD549" s="36" t="n"/>
      <c r="DE549" s="36" t="n"/>
      <c r="DF549" s="36" t="n"/>
      <c r="DG549" s="36" t="n"/>
      <c r="DH549" s="36" t="n"/>
      <c r="DI549" s="36" t="n"/>
      <c r="DJ549" s="36" t="n"/>
      <c r="DK549" s="36" t="n"/>
      <c r="DL549" s="36" t="n"/>
      <c r="DM549" s="36" t="n"/>
      <c r="DN549" s="36" t="n"/>
      <c r="DO549" s="36" t="n"/>
      <c r="DP549" s="36" t="n"/>
      <c r="DQ549" s="36" t="n"/>
      <c r="DR549" s="36" t="n"/>
      <c r="DS549" s="36" t="n"/>
      <c r="DT549" s="36" t="n"/>
      <c r="DU549" s="36" t="n"/>
      <c r="DV549" s="36" t="n"/>
      <c r="DW549" s="36" t="n"/>
      <c r="DX549" s="36" t="n"/>
      <c r="DY549" s="36" t="n"/>
      <c r="DZ549" s="36" t="n"/>
      <c r="EA549" s="36" t="n"/>
      <c r="EB549" s="36" t="n"/>
      <c r="EC549" s="36" t="n"/>
      <c r="ED549" s="36" t="n"/>
      <c r="EE549" s="36" t="n"/>
      <c r="EF549" s="36" t="n"/>
      <c r="EG549" s="36" t="n"/>
      <c r="EH549" s="36" t="n"/>
      <c r="EI549" s="36" t="n"/>
      <c r="EJ549" s="36" t="n"/>
      <c r="EK549" s="36" t="n"/>
      <c r="EL549" s="36" t="n"/>
      <c r="EM549" s="36" t="n"/>
      <c r="EN549" s="36" t="n"/>
    </row>
    <row r="550">
      <c r="A550" s="36" t="n"/>
      <c r="B550" s="36" t="n"/>
      <c r="C550" s="144" t="n"/>
      <c r="D550" s="144" t="n"/>
      <c r="E550" s="135" t="n"/>
      <c r="F550" s="135" t="n"/>
      <c r="G550" s="135" t="n"/>
      <c r="H550" s="135" t="n"/>
      <c r="I550" s="135" t="n"/>
      <c r="J550" s="135" t="n"/>
      <c r="K550" s="135" t="n"/>
      <c r="L550" s="135" t="n"/>
      <c r="M550" s="135" t="n"/>
      <c r="N550" s="135" t="n"/>
      <c r="O550" s="135" t="n"/>
      <c r="P550" s="135" t="n"/>
      <c r="Q550" s="135" t="n"/>
      <c r="R550" s="135" t="n"/>
      <c r="S550" s="135" t="n"/>
      <c r="T550" s="135" t="n"/>
      <c r="U550" s="135" t="n"/>
      <c r="V550" s="135" t="n"/>
      <c r="W550" s="135" t="n"/>
      <c r="X550" s="135" t="n"/>
      <c r="Y550" s="135" t="n"/>
      <c r="Z550" s="135" t="n"/>
      <c r="AA550" s="135" t="n"/>
      <c r="AB550" s="135" t="n"/>
      <c r="AC550" s="135" t="n"/>
      <c r="AD550" s="135" t="n"/>
      <c r="AE550" s="135" t="n"/>
      <c r="AF550" s="135" t="n"/>
      <c r="AG550" s="135" t="n"/>
      <c r="AH550" s="135" t="n"/>
      <c r="AI550" s="135" t="n"/>
      <c r="AJ550" s="135" t="n"/>
      <c r="AK550" s="135" t="n"/>
      <c r="AL550" s="135" t="n"/>
      <c r="AM550" s="135" t="n"/>
      <c r="AN550" s="135" t="n"/>
      <c r="AO550" s="135" t="n"/>
      <c r="AP550" s="135" t="n"/>
      <c r="AQ550" s="135" t="n"/>
      <c r="AR550" s="135" t="n"/>
      <c r="AS550" s="135" t="n"/>
      <c r="AT550" s="135" t="n"/>
      <c r="AU550" s="135" t="n"/>
      <c r="AV550" s="135" t="n"/>
      <c r="AW550" s="135" t="n"/>
      <c r="AX550" s="135" t="n"/>
      <c r="AY550" s="135" t="n"/>
      <c r="AZ550" s="135" t="n"/>
      <c r="BA550" s="135" t="n"/>
      <c r="BB550" s="135" t="n"/>
      <c r="BC550" s="135" t="n"/>
      <c r="BD550" s="135" t="n"/>
      <c r="BE550" s="135" t="n"/>
      <c r="BF550" s="135" t="n"/>
      <c r="BG550" s="135" t="n"/>
      <c r="BH550" s="135" t="n"/>
      <c r="BI550" s="135" t="n"/>
      <c r="BJ550" s="135" t="n"/>
      <c r="BK550" s="135" t="n"/>
      <c r="BL550" s="135" t="n"/>
      <c r="BM550" s="135" t="n"/>
      <c r="BN550" s="135" t="n"/>
      <c r="BO550" s="135" t="n"/>
      <c r="BP550" s="135" t="n"/>
      <c r="BQ550" s="135" t="n"/>
      <c r="BR550" s="135" t="n"/>
      <c r="BS550" s="135" t="n"/>
      <c r="BT550" s="135" t="n"/>
      <c r="BU550" s="135" t="n"/>
      <c r="BV550" s="135" t="n"/>
      <c r="BW550" s="135" t="n"/>
      <c r="BX550" s="135" t="n"/>
      <c r="BY550" s="135" t="n"/>
      <c r="BZ550" s="135" t="n"/>
      <c r="CA550" s="135" t="n"/>
      <c r="CB550" s="135" t="n"/>
      <c r="CC550" s="135" t="n"/>
      <c r="CD550" s="135" t="n"/>
      <c r="CE550" s="135" t="n"/>
      <c r="CF550" s="135" t="n"/>
      <c r="CG550" s="135" t="n"/>
      <c r="CH550" s="135" t="n"/>
      <c r="CI550" s="135" t="n"/>
      <c r="CJ550" s="135" t="n"/>
      <c r="CK550" s="135" t="n"/>
      <c r="CL550" s="135" t="n"/>
      <c r="CM550" s="135" t="n"/>
      <c r="CN550" s="135" t="n"/>
      <c r="CO550" s="135" t="n"/>
      <c r="CP550" s="135" t="n"/>
      <c r="CQ550" s="135" t="n"/>
      <c r="CR550" s="135" t="n"/>
      <c r="CU550" s="36" t="n"/>
      <c r="CV550" s="36" t="n"/>
      <c r="CW550" s="36" t="n"/>
      <c r="CX550" s="36" t="n"/>
      <c r="CY550" s="36" t="n"/>
      <c r="CZ550" s="36" t="n"/>
      <c r="DA550" s="36" t="n"/>
      <c r="DB550" s="36" t="n"/>
      <c r="DC550" s="36" t="n"/>
      <c r="DD550" s="36" t="n"/>
      <c r="DE550" s="36" t="n"/>
      <c r="DF550" s="36" t="n"/>
      <c r="DG550" s="36" t="n"/>
      <c r="DH550" s="36" t="n"/>
      <c r="DI550" s="36" t="n"/>
      <c r="DJ550" s="36" t="n"/>
      <c r="DK550" s="36" t="n"/>
      <c r="DL550" s="36" t="n"/>
      <c r="DM550" s="36" t="n"/>
      <c r="DN550" s="36" t="n"/>
      <c r="DO550" s="36" t="n"/>
      <c r="DP550" s="36" t="n"/>
      <c r="DQ550" s="36" t="n"/>
      <c r="DR550" s="36" t="n"/>
      <c r="DS550" s="36" t="n"/>
      <c r="DT550" s="36" t="n"/>
      <c r="DU550" s="36" t="n"/>
      <c r="DV550" s="36" t="n"/>
      <c r="DW550" s="36" t="n"/>
      <c r="DX550" s="36" t="n"/>
      <c r="DY550" s="36" t="n"/>
      <c r="DZ550" s="36" t="n"/>
      <c r="EA550" s="36" t="n"/>
      <c r="EB550" s="36" t="n"/>
      <c r="EC550" s="36" t="n"/>
      <c r="ED550" s="36" t="n"/>
      <c r="EE550" s="36" t="n"/>
      <c r="EF550" s="36" t="n"/>
      <c r="EG550" s="36" t="n"/>
      <c r="EH550" s="36" t="n"/>
      <c r="EI550" s="36" t="n"/>
      <c r="EJ550" s="36" t="n"/>
      <c r="EK550" s="36" t="n"/>
      <c r="EL550" s="36" t="n"/>
      <c r="EM550" s="36" t="n"/>
      <c r="EN550" s="36" t="n"/>
    </row>
    <row r="551">
      <c r="A551" s="36" t="n"/>
      <c r="B551" s="36" t="n"/>
      <c r="C551" s="144" t="n"/>
      <c r="D551" s="144" t="n"/>
      <c r="E551" s="135" t="n"/>
      <c r="F551" s="135" t="n"/>
      <c r="G551" s="135" t="n"/>
      <c r="H551" s="135" t="n"/>
      <c r="I551" s="135" t="n"/>
      <c r="J551" s="135" t="n"/>
      <c r="K551" s="135" t="n"/>
      <c r="L551" s="135" t="n"/>
      <c r="M551" s="135" t="n"/>
      <c r="N551" s="135" t="n"/>
      <c r="O551" s="135" t="n"/>
      <c r="P551" s="135" t="n"/>
      <c r="Q551" s="135" t="n"/>
      <c r="R551" s="135" t="n"/>
      <c r="S551" s="135" t="n"/>
      <c r="T551" s="135" t="n"/>
      <c r="U551" s="135" t="n"/>
      <c r="V551" s="135" t="n"/>
      <c r="W551" s="135" t="n"/>
      <c r="X551" s="135" t="n"/>
      <c r="Y551" s="135" t="n"/>
      <c r="Z551" s="135" t="n"/>
      <c r="AA551" s="135" t="n"/>
      <c r="AB551" s="135" t="n"/>
      <c r="AC551" s="135" t="n"/>
      <c r="AD551" s="135" t="n"/>
      <c r="AE551" s="135" t="n"/>
      <c r="AF551" s="135" t="n"/>
      <c r="AG551" s="135" t="n"/>
      <c r="AH551" s="135" t="n"/>
      <c r="AI551" s="135" t="n"/>
      <c r="AJ551" s="135" t="n"/>
      <c r="AK551" s="135" t="n"/>
      <c r="AL551" s="135" t="n"/>
      <c r="AM551" s="135" t="n"/>
      <c r="AN551" s="135" t="n"/>
      <c r="AO551" s="135" t="n"/>
      <c r="AP551" s="135" t="n"/>
      <c r="AQ551" s="135" t="n"/>
      <c r="AR551" s="135" t="n"/>
      <c r="AS551" s="135" t="n"/>
      <c r="AT551" s="135" t="n"/>
      <c r="AU551" s="135" t="n"/>
      <c r="AV551" s="135" t="n"/>
      <c r="AW551" s="135" t="n"/>
      <c r="AX551" s="135" t="n"/>
      <c r="AY551" s="135" t="n"/>
      <c r="AZ551" s="135" t="n"/>
      <c r="BA551" s="135" t="n"/>
      <c r="BB551" s="135" t="n"/>
      <c r="BC551" s="135" t="n"/>
      <c r="BD551" s="135" t="n"/>
      <c r="BE551" s="135" t="n"/>
      <c r="BF551" s="135" t="n"/>
      <c r="BG551" s="135" t="n"/>
      <c r="BH551" s="135" t="n"/>
      <c r="BI551" s="135" t="n"/>
      <c r="BJ551" s="135" t="n"/>
      <c r="BK551" s="135" t="n"/>
      <c r="BL551" s="135" t="n"/>
      <c r="BM551" s="135" t="n"/>
      <c r="BN551" s="135" t="n"/>
      <c r="BO551" s="135" t="n"/>
      <c r="BP551" s="135" t="n"/>
      <c r="BQ551" s="135" t="n"/>
      <c r="BR551" s="135" t="n"/>
      <c r="BS551" s="135" t="n"/>
      <c r="BT551" s="135" t="n"/>
      <c r="BU551" s="135" t="n"/>
      <c r="BV551" s="135" t="n"/>
      <c r="BW551" s="135" t="n"/>
      <c r="BX551" s="135" t="n"/>
      <c r="BY551" s="135" t="n"/>
      <c r="BZ551" s="135" t="n"/>
      <c r="CA551" s="135" t="n"/>
      <c r="CB551" s="135" t="n"/>
      <c r="CC551" s="135" t="n"/>
      <c r="CD551" s="135" t="n"/>
      <c r="CE551" s="135" t="n"/>
      <c r="CF551" s="135" t="n"/>
      <c r="CG551" s="135" t="n"/>
      <c r="CH551" s="135" t="n"/>
      <c r="CI551" s="135" t="n"/>
      <c r="CJ551" s="135" t="n"/>
      <c r="CK551" s="135" t="n"/>
      <c r="CL551" s="135" t="n"/>
      <c r="CM551" s="135" t="n"/>
      <c r="CN551" s="135" t="n"/>
      <c r="CO551" s="135" t="n"/>
      <c r="CP551" s="135" t="n"/>
      <c r="CQ551" s="135" t="n"/>
      <c r="CR551" s="135" t="n"/>
      <c r="CU551" s="36" t="n"/>
      <c r="CV551" s="36" t="n"/>
      <c r="CW551" s="36" t="n"/>
      <c r="CX551" s="36" t="n"/>
      <c r="CY551" s="36" t="n"/>
      <c r="CZ551" s="36" t="n"/>
      <c r="DA551" s="36" t="n"/>
      <c r="DB551" s="36" t="n"/>
      <c r="DC551" s="36" t="n"/>
      <c r="DD551" s="36" t="n"/>
      <c r="DE551" s="36" t="n"/>
      <c r="DF551" s="36" t="n"/>
      <c r="DG551" s="36" t="n"/>
      <c r="DH551" s="36" t="n"/>
      <c r="DI551" s="36" t="n"/>
      <c r="DJ551" s="36" t="n"/>
      <c r="DK551" s="36" t="n"/>
      <c r="DL551" s="36" t="n"/>
      <c r="DM551" s="36" t="n"/>
      <c r="DN551" s="36" t="n"/>
      <c r="DO551" s="36" t="n"/>
      <c r="DP551" s="36" t="n"/>
      <c r="DQ551" s="36" t="n"/>
      <c r="DR551" s="36" t="n"/>
      <c r="DS551" s="36" t="n"/>
      <c r="DT551" s="36" t="n"/>
      <c r="DU551" s="36" t="n"/>
      <c r="DV551" s="36" t="n"/>
      <c r="DW551" s="36" t="n"/>
      <c r="DX551" s="36" t="n"/>
      <c r="DY551" s="36" t="n"/>
      <c r="DZ551" s="36" t="n"/>
      <c r="EA551" s="36" t="n"/>
      <c r="EB551" s="36" t="n"/>
      <c r="EC551" s="36" t="n"/>
      <c r="ED551" s="36" t="n"/>
      <c r="EE551" s="36" t="n"/>
      <c r="EF551" s="36" t="n"/>
      <c r="EG551" s="36" t="n"/>
      <c r="EH551" s="36" t="n"/>
      <c r="EI551" s="36" t="n"/>
      <c r="EJ551" s="36" t="n"/>
      <c r="EK551" s="36" t="n"/>
      <c r="EL551" s="36" t="n"/>
      <c r="EM551" s="36" t="n"/>
      <c r="EN551" s="36" t="n"/>
    </row>
    <row r="552">
      <c r="A552" s="36" t="n"/>
      <c r="B552" s="36" t="n"/>
      <c r="C552" s="144" t="n"/>
      <c r="D552" s="144" t="n"/>
      <c r="E552" s="135" t="n"/>
      <c r="F552" s="135" t="n"/>
      <c r="G552" s="135" t="n"/>
      <c r="H552" s="135" t="n"/>
      <c r="I552" s="135" t="n"/>
      <c r="J552" s="135" t="n"/>
      <c r="K552" s="135" t="n"/>
      <c r="L552" s="135" t="n"/>
      <c r="M552" s="135" t="n"/>
      <c r="N552" s="135" t="n"/>
      <c r="O552" s="135" t="n"/>
      <c r="P552" s="135" t="n"/>
      <c r="Q552" s="135" t="n"/>
      <c r="R552" s="135" t="n"/>
      <c r="S552" s="135" t="n"/>
      <c r="T552" s="135" t="n"/>
      <c r="U552" s="135" t="n"/>
      <c r="V552" s="135" t="n"/>
      <c r="W552" s="135" t="n"/>
      <c r="X552" s="135" t="n"/>
      <c r="Y552" s="135" t="n"/>
      <c r="Z552" s="135" t="n"/>
      <c r="AA552" s="135" t="n"/>
      <c r="AB552" s="135" t="n"/>
      <c r="AC552" s="135" t="n"/>
      <c r="AD552" s="135" t="n"/>
      <c r="AE552" s="135" t="n"/>
      <c r="AF552" s="135" t="n"/>
      <c r="AG552" s="135" t="n"/>
      <c r="AH552" s="135" t="n"/>
      <c r="AI552" s="135" t="n"/>
      <c r="AJ552" s="135" t="n"/>
      <c r="AK552" s="135" t="n"/>
      <c r="AL552" s="135" t="n"/>
      <c r="AM552" s="135" t="n"/>
      <c r="AN552" s="135" t="n"/>
      <c r="AO552" s="135" t="n"/>
      <c r="AP552" s="135" t="n"/>
      <c r="AQ552" s="135" t="n"/>
      <c r="AR552" s="135" t="n"/>
      <c r="AS552" s="135" t="n"/>
      <c r="AT552" s="135" t="n"/>
      <c r="AU552" s="135" t="n"/>
      <c r="AV552" s="135" t="n"/>
      <c r="AW552" s="135" t="n"/>
      <c r="AX552" s="135" t="n"/>
      <c r="AY552" s="135" t="n"/>
      <c r="AZ552" s="135" t="n"/>
      <c r="BA552" s="135" t="n"/>
      <c r="BB552" s="135" t="n"/>
      <c r="BC552" s="135" t="n"/>
      <c r="BD552" s="135" t="n"/>
      <c r="BE552" s="135" t="n"/>
      <c r="BF552" s="135" t="n"/>
      <c r="BG552" s="135" t="n"/>
      <c r="BH552" s="135" t="n"/>
      <c r="BI552" s="135" t="n"/>
      <c r="BJ552" s="135" t="n"/>
      <c r="BK552" s="135" t="n"/>
      <c r="BL552" s="135" t="n"/>
      <c r="BM552" s="135" t="n"/>
      <c r="BN552" s="135" t="n"/>
      <c r="BO552" s="135" t="n"/>
      <c r="BP552" s="135" t="n"/>
      <c r="BQ552" s="135" t="n"/>
      <c r="BR552" s="135" t="n"/>
      <c r="BS552" s="135" t="n"/>
      <c r="BT552" s="135" t="n"/>
      <c r="BU552" s="135" t="n"/>
      <c r="BV552" s="135" t="n"/>
      <c r="BW552" s="135" t="n"/>
      <c r="BX552" s="135" t="n"/>
      <c r="BY552" s="135" t="n"/>
      <c r="BZ552" s="135" t="n"/>
      <c r="CA552" s="135" t="n"/>
      <c r="CB552" s="135" t="n"/>
      <c r="CC552" s="135" t="n"/>
      <c r="CD552" s="135" t="n"/>
      <c r="CE552" s="135" t="n"/>
      <c r="CF552" s="135" t="n"/>
      <c r="CG552" s="135" t="n"/>
      <c r="CH552" s="135" t="n"/>
      <c r="CI552" s="135" t="n"/>
      <c r="CJ552" s="135" t="n"/>
      <c r="CK552" s="135" t="n"/>
      <c r="CL552" s="135" t="n"/>
      <c r="CM552" s="135" t="n"/>
      <c r="CN552" s="135" t="n"/>
      <c r="CO552" s="135" t="n"/>
      <c r="CP552" s="135" t="n"/>
      <c r="CQ552" s="135" t="n"/>
      <c r="CR552" s="135" t="n"/>
      <c r="CU552" s="36" t="n"/>
      <c r="CV552" s="36" t="n"/>
      <c r="CW552" s="36" t="n"/>
      <c r="CX552" s="36" t="n"/>
      <c r="CY552" s="36" t="n"/>
      <c r="CZ552" s="36" t="n"/>
      <c r="DA552" s="36" t="n"/>
      <c r="DB552" s="36" t="n"/>
      <c r="DC552" s="36" t="n"/>
      <c r="DD552" s="36" t="n"/>
      <c r="DE552" s="36" t="n"/>
      <c r="DF552" s="36" t="n"/>
      <c r="DG552" s="36" t="n"/>
      <c r="DH552" s="36" t="n"/>
      <c r="DI552" s="36" t="n"/>
      <c r="DJ552" s="36" t="n"/>
      <c r="DK552" s="36" t="n"/>
      <c r="DL552" s="36" t="n"/>
      <c r="DM552" s="36" t="n"/>
      <c r="DN552" s="36" t="n"/>
      <c r="DO552" s="36" t="n"/>
      <c r="DP552" s="36" t="n"/>
      <c r="DQ552" s="36" t="n"/>
      <c r="DR552" s="36" t="n"/>
      <c r="DS552" s="36" t="n"/>
      <c r="DT552" s="36" t="n"/>
      <c r="DU552" s="36" t="n"/>
      <c r="DV552" s="36" t="n"/>
      <c r="DW552" s="36" t="n"/>
      <c r="DX552" s="36" t="n"/>
      <c r="DY552" s="36" t="n"/>
      <c r="DZ552" s="36" t="n"/>
      <c r="EA552" s="36" t="n"/>
      <c r="EB552" s="36" t="n"/>
      <c r="EC552" s="36" t="n"/>
      <c r="ED552" s="36" t="n"/>
      <c r="EE552" s="36" t="n"/>
      <c r="EF552" s="36" t="n"/>
      <c r="EG552" s="36" t="n"/>
      <c r="EH552" s="36" t="n"/>
      <c r="EI552" s="36" t="n"/>
      <c r="EJ552" s="36" t="n"/>
      <c r="EK552" s="36" t="n"/>
      <c r="EL552" s="36" t="n"/>
      <c r="EM552" s="36" t="n"/>
      <c r="EN552" s="36" t="n"/>
    </row>
    <row r="553">
      <c r="A553" s="36" t="n"/>
      <c r="B553" s="36" t="n"/>
      <c r="C553" s="144" t="n"/>
      <c r="D553" s="144" t="n"/>
      <c r="E553" s="135" t="n"/>
      <c r="F553" s="135" t="n"/>
      <c r="G553" s="135" t="n"/>
      <c r="H553" s="135" t="n"/>
      <c r="I553" s="135" t="n"/>
      <c r="J553" s="135" t="n"/>
      <c r="K553" s="135" t="n"/>
      <c r="L553" s="135" t="n"/>
      <c r="M553" s="135" t="n"/>
      <c r="N553" s="135" t="n"/>
      <c r="O553" s="135" t="n"/>
      <c r="P553" s="135" t="n"/>
      <c r="Q553" s="135" t="n"/>
      <c r="R553" s="135" t="n"/>
      <c r="S553" s="135" t="n"/>
      <c r="T553" s="135" t="n"/>
      <c r="U553" s="135" t="n"/>
      <c r="V553" s="135" t="n"/>
      <c r="W553" s="135" t="n"/>
      <c r="X553" s="135" t="n"/>
      <c r="Y553" s="135" t="n"/>
      <c r="Z553" s="135" t="n"/>
      <c r="AA553" s="135" t="n"/>
      <c r="AB553" s="135" t="n"/>
      <c r="AC553" s="135" t="n"/>
      <c r="AD553" s="135" t="n"/>
      <c r="AE553" s="135" t="n"/>
      <c r="AF553" s="135" t="n"/>
      <c r="AG553" s="135" t="n"/>
      <c r="AH553" s="135" t="n"/>
      <c r="AI553" s="135" t="n"/>
      <c r="AJ553" s="135" t="n"/>
      <c r="AK553" s="135" t="n"/>
      <c r="AL553" s="135" t="n"/>
      <c r="AM553" s="135" t="n"/>
      <c r="AN553" s="135" t="n"/>
      <c r="AO553" s="135" t="n"/>
      <c r="AP553" s="135" t="n"/>
      <c r="AQ553" s="135" t="n"/>
      <c r="AR553" s="135" t="n"/>
      <c r="AS553" s="135" t="n"/>
      <c r="AT553" s="135" t="n"/>
      <c r="AU553" s="135" t="n"/>
      <c r="AV553" s="135" t="n"/>
      <c r="AW553" s="135" t="n"/>
      <c r="AX553" s="135" t="n"/>
      <c r="AY553" s="135" t="n"/>
      <c r="AZ553" s="135" t="n"/>
      <c r="BA553" s="135" t="n"/>
      <c r="BB553" s="135" t="n"/>
      <c r="BC553" s="135" t="n"/>
      <c r="BD553" s="135" t="n"/>
      <c r="BE553" s="135" t="n"/>
      <c r="BF553" s="135" t="n"/>
      <c r="BG553" s="135" t="n"/>
      <c r="BH553" s="135" t="n"/>
      <c r="BI553" s="135" t="n"/>
      <c r="BJ553" s="135" t="n"/>
      <c r="BK553" s="135" t="n"/>
      <c r="BL553" s="135" t="n"/>
      <c r="BM553" s="135" t="n"/>
      <c r="BN553" s="135" t="n"/>
      <c r="BO553" s="135" t="n"/>
      <c r="BP553" s="135" t="n"/>
      <c r="BQ553" s="135" t="n"/>
      <c r="BR553" s="135" t="n"/>
      <c r="BS553" s="135" t="n"/>
      <c r="BT553" s="135" t="n"/>
      <c r="BU553" s="135" t="n"/>
      <c r="BV553" s="135" t="n"/>
      <c r="BW553" s="135" t="n"/>
      <c r="BX553" s="135" t="n"/>
      <c r="BY553" s="135" t="n"/>
      <c r="BZ553" s="135" t="n"/>
      <c r="CA553" s="135" t="n"/>
      <c r="CB553" s="135" t="n"/>
      <c r="CC553" s="135" t="n"/>
      <c r="CD553" s="135" t="n"/>
      <c r="CE553" s="135" t="n"/>
      <c r="CF553" s="135" t="n"/>
      <c r="CG553" s="135" t="n"/>
      <c r="CH553" s="135" t="n"/>
      <c r="CI553" s="135" t="n"/>
      <c r="CJ553" s="135" t="n"/>
      <c r="CK553" s="135" t="n"/>
      <c r="CL553" s="135" t="n"/>
      <c r="CM553" s="135" t="n"/>
      <c r="CN553" s="135" t="n"/>
      <c r="CO553" s="135" t="n"/>
      <c r="CP553" s="135" t="n"/>
      <c r="CQ553" s="135" t="n"/>
      <c r="CR553" s="135" t="n"/>
      <c r="CU553" s="36" t="n"/>
      <c r="CV553" s="36" t="n"/>
      <c r="CW553" s="36" t="n"/>
      <c r="CX553" s="36" t="n"/>
      <c r="CY553" s="36" t="n"/>
      <c r="CZ553" s="36" t="n"/>
      <c r="DA553" s="36" t="n"/>
      <c r="DB553" s="36" t="n"/>
      <c r="DC553" s="36" t="n"/>
      <c r="DD553" s="36" t="n"/>
      <c r="DE553" s="36" t="n"/>
      <c r="DF553" s="36" t="n"/>
      <c r="DG553" s="36" t="n"/>
      <c r="DH553" s="36" t="n"/>
      <c r="DI553" s="36" t="n"/>
      <c r="DJ553" s="36" t="n"/>
      <c r="DK553" s="36" t="n"/>
      <c r="DL553" s="36" t="n"/>
      <c r="DM553" s="36" t="n"/>
      <c r="DN553" s="36" t="n"/>
      <c r="DO553" s="36" t="n"/>
      <c r="DP553" s="36" t="n"/>
      <c r="DQ553" s="36" t="n"/>
      <c r="DR553" s="36" t="n"/>
      <c r="DS553" s="36" t="n"/>
      <c r="DT553" s="36" t="n"/>
      <c r="DU553" s="36" t="n"/>
      <c r="DV553" s="36" t="n"/>
      <c r="DW553" s="36" t="n"/>
      <c r="DX553" s="36" t="n"/>
      <c r="DY553" s="36" t="n"/>
      <c r="DZ553" s="36" t="n"/>
      <c r="EA553" s="36" t="n"/>
      <c r="EB553" s="36" t="n"/>
      <c r="EC553" s="36" t="n"/>
      <c r="ED553" s="36" t="n"/>
      <c r="EE553" s="36" t="n"/>
      <c r="EF553" s="36" t="n"/>
      <c r="EG553" s="36" t="n"/>
      <c r="EH553" s="36" t="n"/>
      <c r="EI553" s="36" t="n"/>
      <c r="EJ553" s="36" t="n"/>
      <c r="EK553" s="36" t="n"/>
      <c r="EL553" s="36" t="n"/>
      <c r="EM553" s="36" t="n"/>
      <c r="EN553" s="36" t="n"/>
    </row>
    <row r="554">
      <c r="A554" s="36" t="n"/>
      <c r="B554" s="36" t="n"/>
      <c r="C554" s="144" t="n"/>
      <c r="D554" s="144" t="n"/>
      <c r="E554" s="135" t="n"/>
      <c r="F554" s="135" t="n"/>
      <c r="G554" s="135" t="n"/>
      <c r="H554" s="135" t="n"/>
      <c r="I554" s="135" t="n"/>
      <c r="J554" s="135" t="n"/>
      <c r="K554" s="135" t="n"/>
      <c r="L554" s="135" t="n"/>
      <c r="M554" s="135" t="n"/>
      <c r="N554" s="135" t="n"/>
      <c r="O554" s="135" t="n"/>
      <c r="P554" s="135" t="n"/>
      <c r="Q554" s="135" t="n"/>
      <c r="R554" s="135" t="n"/>
      <c r="S554" s="135" t="n"/>
      <c r="T554" s="135" t="n"/>
      <c r="U554" s="135" t="n"/>
      <c r="V554" s="135" t="n"/>
      <c r="W554" s="135" t="n"/>
      <c r="X554" s="135" t="n"/>
      <c r="Y554" s="135" t="n"/>
      <c r="Z554" s="135" t="n"/>
      <c r="AA554" s="135" t="n"/>
      <c r="AB554" s="135" t="n"/>
      <c r="AC554" s="135" t="n"/>
      <c r="AD554" s="135" t="n"/>
      <c r="AE554" s="135" t="n"/>
      <c r="AF554" s="135" t="n"/>
      <c r="AG554" s="135" t="n"/>
      <c r="AH554" s="135" t="n"/>
      <c r="AI554" s="135" t="n"/>
      <c r="AJ554" s="135" t="n"/>
      <c r="AK554" s="135" t="n"/>
      <c r="AL554" s="135" t="n"/>
      <c r="AM554" s="135" t="n"/>
      <c r="AN554" s="135" t="n"/>
      <c r="AO554" s="135" t="n"/>
      <c r="AP554" s="135" t="n"/>
      <c r="AQ554" s="135" t="n"/>
      <c r="AR554" s="135" t="n"/>
      <c r="AS554" s="135" t="n"/>
      <c r="AT554" s="135" t="n"/>
      <c r="AU554" s="135" t="n"/>
      <c r="AV554" s="135" t="n"/>
      <c r="AW554" s="135" t="n"/>
      <c r="AX554" s="135" t="n"/>
      <c r="AY554" s="135" t="n"/>
      <c r="AZ554" s="135" t="n"/>
      <c r="BA554" s="135" t="n"/>
      <c r="BB554" s="135" t="n"/>
      <c r="BC554" s="135" t="n"/>
      <c r="BD554" s="135" t="n"/>
      <c r="BE554" s="135" t="n"/>
      <c r="BF554" s="135" t="n"/>
      <c r="BG554" s="135" t="n"/>
      <c r="BH554" s="135" t="n"/>
      <c r="BI554" s="135" t="n"/>
      <c r="BJ554" s="135" t="n"/>
      <c r="BK554" s="135" t="n"/>
      <c r="BL554" s="135" t="n"/>
      <c r="BM554" s="135" t="n"/>
      <c r="BN554" s="135" t="n"/>
      <c r="BO554" s="135" t="n"/>
      <c r="BP554" s="135" t="n"/>
      <c r="BQ554" s="135" t="n"/>
      <c r="BR554" s="135" t="n"/>
      <c r="BS554" s="135" t="n"/>
      <c r="BT554" s="135" t="n"/>
      <c r="BU554" s="135" t="n"/>
      <c r="BV554" s="135" t="n"/>
      <c r="BW554" s="135" t="n"/>
      <c r="BX554" s="135" t="n"/>
      <c r="BY554" s="135" t="n"/>
      <c r="BZ554" s="135" t="n"/>
      <c r="CA554" s="135" t="n"/>
      <c r="CB554" s="135" t="n"/>
      <c r="CC554" s="135" t="n"/>
      <c r="CD554" s="135" t="n"/>
      <c r="CE554" s="135" t="n"/>
      <c r="CF554" s="135" t="n"/>
      <c r="CG554" s="135" t="n"/>
      <c r="CH554" s="135" t="n"/>
      <c r="CI554" s="135" t="n"/>
      <c r="CJ554" s="135" t="n"/>
      <c r="CK554" s="135" t="n"/>
      <c r="CL554" s="135" t="n"/>
      <c r="CM554" s="135" t="n"/>
      <c r="CN554" s="135" t="n"/>
      <c r="CO554" s="135" t="n"/>
      <c r="CP554" s="135" t="n"/>
      <c r="CQ554" s="135" t="n"/>
      <c r="CR554" s="135" t="n"/>
      <c r="CU554" s="36" t="n"/>
      <c r="CV554" s="36" t="n"/>
      <c r="CW554" s="36" t="n"/>
      <c r="CX554" s="36" t="n"/>
      <c r="CY554" s="36" t="n"/>
      <c r="CZ554" s="36" t="n"/>
      <c r="DA554" s="36" t="n"/>
      <c r="DB554" s="36" t="n"/>
      <c r="DC554" s="36" t="n"/>
      <c r="DD554" s="36" t="n"/>
      <c r="DE554" s="36" t="n"/>
      <c r="DF554" s="36" t="n"/>
      <c r="DG554" s="36" t="n"/>
      <c r="DH554" s="36" t="n"/>
      <c r="DI554" s="36" t="n"/>
      <c r="DJ554" s="36" t="n"/>
      <c r="DK554" s="36" t="n"/>
      <c r="DL554" s="36" t="n"/>
      <c r="DM554" s="36" t="n"/>
      <c r="DN554" s="36" t="n"/>
      <c r="DO554" s="36" t="n"/>
      <c r="DP554" s="36" t="n"/>
      <c r="DQ554" s="36" t="n"/>
      <c r="DR554" s="36" t="n"/>
      <c r="DS554" s="36" t="n"/>
      <c r="DT554" s="36" t="n"/>
      <c r="DU554" s="36" t="n"/>
      <c r="DV554" s="36" t="n"/>
      <c r="DW554" s="36" t="n"/>
      <c r="DX554" s="36" t="n"/>
      <c r="DY554" s="36" t="n"/>
      <c r="DZ554" s="36" t="n"/>
      <c r="EA554" s="36" t="n"/>
      <c r="EB554" s="36" t="n"/>
      <c r="EC554" s="36" t="n"/>
      <c r="ED554" s="36" t="n"/>
      <c r="EE554" s="36" t="n"/>
      <c r="EF554" s="36" t="n"/>
      <c r="EG554" s="36" t="n"/>
      <c r="EH554" s="36" t="n"/>
      <c r="EI554" s="36" t="n"/>
      <c r="EJ554" s="36" t="n"/>
      <c r="EK554" s="36" t="n"/>
      <c r="EL554" s="36" t="n"/>
      <c r="EM554" s="36" t="n"/>
      <c r="EN554" s="36" t="n"/>
    </row>
    <row r="555">
      <c r="A555" s="36" t="n"/>
      <c r="B555" s="36" t="n"/>
      <c r="C555" s="144" t="n"/>
      <c r="D555" s="144" t="n"/>
      <c r="E555" s="135" t="n"/>
      <c r="F555" s="135" t="n"/>
      <c r="G555" s="135" t="n"/>
      <c r="H555" s="135" t="n"/>
      <c r="I555" s="135" t="n"/>
      <c r="J555" s="135" t="n"/>
      <c r="K555" s="135" t="n"/>
      <c r="L555" s="135" t="n"/>
      <c r="M555" s="135" t="n"/>
      <c r="N555" s="135" t="n"/>
      <c r="O555" s="135" t="n"/>
      <c r="P555" s="135" t="n"/>
      <c r="Q555" s="135" t="n"/>
      <c r="R555" s="135" t="n"/>
      <c r="S555" s="135" t="n"/>
      <c r="T555" s="135" t="n"/>
      <c r="U555" s="135" t="n"/>
      <c r="V555" s="135" t="n"/>
      <c r="W555" s="135" t="n"/>
      <c r="X555" s="135" t="n"/>
      <c r="Y555" s="135" t="n"/>
      <c r="Z555" s="135" t="n"/>
      <c r="AA555" s="135" t="n"/>
      <c r="AB555" s="135" t="n"/>
      <c r="AC555" s="135" t="n"/>
      <c r="AD555" s="135" t="n"/>
      <c r="AE555" s="135" t="n"/>
      <c r="AF555" s="135" t="n"/>
      <c r="AG555" s="135" t="n"/>
      <c r="AH555" s="135" t="n"/>
      <c r="AI555" s="135" t="n"/>
      <c r="AJ555" s="135" t="n"/>
      <c r="AK555" s="135" t="n"/>
      <c r="AL555" s="135" t="n"/>
      <c r="AM555" s="135" t="n"/>
      <c r="AN555" s="135" t="n"/>
      <c r="AO555" s="135" t="n"/>
      <c r="AP555" s="135" t="n"/>
      <c r="AQ555" s="135" t="n"/>
      <c r="AR555" s="135" t="n"/>
      <c r="AS555" s="135" t="n"/>
      <c r="AT555" s="135" t="n"/>
      <c r="AU555" s="135" t="n"/>
      <c r="AV555" s="135" t="n"/>
      <c r="AW555" s="135" t="n"/>
      <c r="AX555" s="135" t="n"/>
      <c r="AY555" s="135" t="n"/>
      <c r="AZ555" s="135" t="n"/>
      <c r="BA555" s="135" t="n"/>
      <c r="BB555" s="135" t="n"/>
      <c r="BC555" s="135" t="n"/>
      <c r="BD555" s="135" t="n"/>
      <c r="BE555" s="135" t="n"/>
      <c r="BF555" s="135" t="n"/>
      <c r="BG555" s="135" t="n"/>
      <c r="BH555" s="135" t="n"/>
      <c r="BI555" s="135" t="n"/>
      <c r="BJ555" s="135" t="n"/>
      <c r="BK555" s="135" t="n"/>
      <c r="BL555" s="135" t="n"/>
      <c r="BM555" s="135" t="n"/>
      <c r="BN555" s="135" t="n"/>
      <c r="BO555" s="135" t="n"/>
      <c r="BP555" s="135" t="n"/>
      <c r="BQ555" s="135" t="n"/>
      <c r="BR555" s="135" t="n"/>
      <c r="BS555" s="135" t="n"/>
      <c r="BT555" s="135" t="n"/>
      <c r="BU555" s="135" t="n"/>
      <c r="BV555" s="135" t="n"/>
      <c r="BW555" s="135" t="n"/>
      <c r="BX555" s="135" t="n"/>
      <c r="BY555" s="135" t="n"/>
      <c r="BZ555" s="135" t="n"/>
      <c r="CA555" s="135" t="n"/>
      <c r="CB555" s="135" t="n"/>
      <c r="CC555" s="135" t="n"/>
      <c r="CD555" s="135" t="n"/>
      <c r="CE555" s="135" t="n"/>
      <c r="CF555" s="135" t="n"/>
      <c r="CG555" s="135" t="n"/>
      <c r="CH555" s="135" t="n"/>
      <c r="CI555" s="135" t="n"/>
      <c r="CJ555" s="135" t="n"/>
      <c r="CK555" s="135" t="n"/>
      <c r="CL555" s="135" t="n"/>
      <c r="CM555" s="135" t="n"/>
      <c r="CN555" s="135" t="n"/>
      <c r="CO555" s="135" t="n"/>
      <c r="CP555" s="135" t="n"/>
      <c r="CQ555" s="135" t="n"/>
      <c r="CR555" s="135" t="n"/>
      <c r="CU555" s="36" t="n"/>
      <c r="CV555" s="36" t="n"/>
      <c r="CW555" s="36" t="n"/>
      <c r="CX555" s="36" t="n"/>
      <c r="CY555" s="36" t="n"/>
      <c r="CZ555" s="36" t="n"/>
      <c r="DA555" s="36" t="n"/>
      <c r="DB555" s="36" t="n"/>
      <c r="DC555" s="36" t="n"/>
      <c r="DD555" s="36" t="n"/>
      <c r="DE555" s="36" t="n"/>
      <c r="DF555" s="36" t="n"/>
      <c r="DG555" s="36" t="n"/>
      <c r="DH555" s="36" t="n"/>
      <c r="DI555" s="36" t="n"/>
      <c r="DJ555" s="36" t="n"/>
      <c r="DK555" s="36" t="n"/>
      <c r="DL555" s="36" t="n"/>
      <c r="DM555" s="36" t="n"/>
      <c r="DN555" s="36" t="n"/>
      <c r="DO555" s="36" t="n"/>
      <c r="DP555" s="36" t="n"/>
      <c r="DQ555" s="36" t="n"/>
      <c r="DR555" s="36" t="n"/>
      <c r="DS555" s="36" t="n"/>
      <c r="DT555" s="36" t="n"/>
      <c r="DU555" s="36" t="n"/>
      <c r="DV555" s="36" t="n"/>
      <c r="DW555" s="36" t="n"/>
      <c r="DX555" s="36" t="n"/>
      <c r="DY555" s="36" t="n"/>
      <c r="DZ555" s="36" t="n"/>
      <c r="EA555" s="36" t="n"/>
      <c r="EB555" s="36" t="n"/>
      <c r="EC555" s="36" t="n"/>
      <c r="ED555" s="36" t="n"/>
      <c r="EE555" s="36" t="n"/>
      <c r="EF555" s="36" t="n"/>
      <c r="EG555" s="36" t="n"/>
      <c r="EH555" s="36" t="n"/>
      <c r="EI555" s="36" t="n"/>
      <c r="EJ555" s="36" t="n"/>
      <c r="EK555" s="36" t="n"/>
      <c r="EL555" s="36" t="n"/>
      <c r="EM555" s="36" t="n"/>
      <c r="EN555" s="36" t="n"/>
    </row>
    <row r="556">
      <c r="A556" s="36" t="n"/>
      <c r="B556" s="36" t="n"/>
      <c r="C556" s="144" t="n"/>
      <c r="D556" s="144" t="n"/>
      <c r="E556" s="135" t="n"/>
      <c r="F556" s="135" t="n"/>
      <c r="G556" s="135" t="n"/>
      <c r="H556" s="135" t="n"/>
      <c r="I556" s="135" t="n"/>
      <c r="J556" s="135" t="n"/>
      <c r="K556" s="135" t="n"/>
      <c r="L556" s="135" t="n"/>
      <c r="M556" s="135" t="n"/>
      <c r="N556" s="135" t="n"/>
      <c r="O556" s="135" t="n"/>
      <c r="P556" s="135" t="n"/>
      <c r="Q556" s="135" t="n"/>
      <c r="R556" s="135" t="n"/>
      <c r="S556" s="135" t="n"/>
      <c r="T556" s="135" t="n"/>
      <c r="U556" s="135" t="n"/>
      <c r="V556" s="135" t="n"/>
      <c r="W556" s="135" t="n"/>
      <c r="X556" s="135" t="n"/>
      <c r="Y556" s="135" t="n"/>
      <c r="Z556" s="135" t="n"/>
      <c r="AA556" s="135" t="n"/>
      <c r="AB556" s="135" t="n"/>
      <c r="AC556" s="135" t="n"/>
      <c r="AD556" s="135" t="n"/>
      <c r="AE556" s="135" t="n"/>
      <c r="AF556" s="135" t="n"/>
      <c r="AG556" s="135" t="n"/>
      <c r="AH556" s="135" t="n"/>
      <c r="AI556" s="135" t="n"/>
      <c r="AJ556" s="135" t="n"/>
      <c r="AK556" s="135" t="n"/>
      <c r="AL556" s="135" t="n"/>
      <c r="AM556" s="135" t="n"/>
      <c r="AN556" s="135" t="n"/>
      <c r="AO556" s="135" t="n"/>
      <c r="AP556" s="135" t="n"/>
      <c r="AQ556" s="135" t="n"/>
      <c r="AR556" s="135" t="n"/>
      <c r="AS556" s="135" t="n"/>
      <c r="AT556" s="135" t="n"/>
      <c r="AU556" s="135" t="n"/>
      <c r="AV556" s="135" t="n"/>
      <c r="AW556" s="135" t="n"/>
      <c r="AX556" s="135" t="n"/>
      <c r="AY556" s="135" t="n"/>
      <c r="AZ556" s="135" t="n"/>
      <c r="BA556" s="135" t="n"/>
      <c r="BB556" s="135" t="n"/>
      <c r="BC556" s="135" t="n"/>
      <c r="BD556" s="135" t="n"/>
      <c r="BE556" s="135" t="n"/>
      <c r="BF556" s="135" t="n"/>
      <c r="BG556" s="135" t="n"/>
      <c r="BH556" s="135" t="n"/>
      <c r="BI556" s="135" t="n"/>
      <c r="BJ556" s="135" t="n"/>
      <c r="BK556" s="135" t="n"/>
      <c r="BL556" s="135" t="n"/>
      <c r="BM556" s="135" t="n"/>
      <c r="BN556" s="135" t="n"/>
      <c r="BO556" s="135" t="n"/>
      <c r="BP556" s="135" t="n"/>
      <c r="BQ556" s="135" t="n"/>
      <c r="BR556" s="135" t="n"/>
      <c r="BS556" s="135" t="n"/>
      <c r="BT556" s="135" t="n"/>
      <c r="BU556" s="135" t="n"/>
      <c r="BV556" s="135" t="n"/>
      <c r="BW556" s="135" t="n"/>
      <c r="BX556" s="135" t="n"/>
      <c r="BY556" s="135" t="n"/>
      <c r="BZ556" s="135" t="n"/>
      <c r="CA556" s="135" t="n"/>
      <c r="CB556" s="135" t="n"/>
      <c r="CC556" s="135" t="n"/>
      <c r="CD556" s="135" t="n"/>
      <c r="CE556" s="135" t="n"/>
      <c r="CF556" s="135" t="n"/>
      <c r="CG556" s="135" t="n"/>
      <c r="CH556" s="135" t="n"/>
      <c r="CI556" s="135" t="n"/>
      <c r="CJ556" s="135" t="n"/>
      <c r="CK556" s="135" t="n"/>
      <c r="CL556" s="135" t="n"/>
      <c r="CM556" s="135" t="n"/>
      <c r="CN556" s="135" t="n"/>
      <c r="CO556" s="135" t="n"/>
      <c r="CP556" s="135" t="n"/>
      <c r="CQ556" s="135" t="n"/>
      <c r="CR556" s="135" t="n"/>
      <c r="CU556" s="36" t="n"/>
      <c r="CV556" s="36" t="n"/>
      <c r="CW556" s="36" t="n"/>
      <c r="CX556" s="36" t="n"/>
      <c r="CY556" s="36" t="n"/>
      <c r="CZ556" s="36" t="n"/>
      <c r="DA556" s="36" t="n"/>
      <c r="DB556" s="36" t="n"/>
      <c r="DC556" s="36" t="n"/>
      <c r="DD556" s="36" t="n"/>
      <c r="DE556" s="36" t="n"/>
      <c r="DF556" s="36" t="n"/>
      <c r="DG556" s="36" t="n"/>
      <c r="DH556" s="36" t="n"/>
      <c r="DI556" s="36" t="n"/>
      <c r="DJ556" s="36" t="n"/>
      <c r="DK556" s="36" t="n"/>
      <c r="DL556" s="36" t="n"/>
      <c r="DM556" s="36" t="n"/>
      <c r="DN556" s="36" t="n"/>
      <c r="DO556" s="36" t="n"/>
      <c r="DP556" s="36" t="n"/>
      <c r="DQ556" s="36" t="n"/>
      <c r="DR556" s="36" t="n"/>
      <c r="DS556" s="36" t="n"/>
      <c r="DT556" s="36" t="n"/>
      <c r="DU556" s="36" t="n"/>
      <c r="DV556" s="36" t="n"/>
      <c r="DW556" s="36" t="n"/>
      <c r="DX556" s="36" t="n"/>
      <c r="DY556" s="36" t="n"/>
      <c r="DZ556" s="36" t="n"/>
      <c r="EA556" s="36" t="n"/>
      <c r="EB556" s="36" t="n"/>
      <c r="EC556" s="36" t="n"/>
      <c r="ED556" s="36" t="n"/>
      <c r="EE556" s="36" t="n"/>
      <c r="EF556" s="36" t="n"/>
      <c r="EG556" s="36" t="n"/>
      <c r="EH556" s="36" t="n"/>
      <c r="EI556" s="36" t="n"/>
      <c r="EJ556" s="36" t="n"/>
      <c r="EK556" s="36" t="n"/>
      <c r="EL556" s="36" t="n"/>
      <c r="EM556" s="36" t="n"/>
      <c r="EN556" s="36" t="n"/>
    </row>
    <row r="557">
      <c r="A557" s="36" t="n"/>
      <c r="B557" s="36" t="n"/>
      <c r="C557" s="144" t="n"/>
      <c r="D557" s="144" t="n"/>
      <c r="E557" s="135" t="n"/>
      <c r="F557" s="135" t="n"/>
      <c r="G557" s="135" t="n"/>
      <c r="H557" s="135" t="n"/>
      <c r="I557" s="135" t="n"/>
      <c r="J557" s="135" t="n"/>
      <c r="K557" s="135" t="n"/>
      <c r="L557" s="135" t="n"/>
      <c r="M557" s="135" t="n"/>
      <c r="N557" s="135" t="n"/>
      <c r="O557" s="135" t="n"/>
      <c r="P557" s="135" t="n"/>
      <c r="Q557" s="135" t="n"/>
      <c r="R557" s="135" t="n"/>
      <c r="S557" s="135" t="n"/>
      <c r="T557" s="135" t="n"/>
      <c r="U557" s="135" t="n"/>
      <c r="V557" s="135" t="n"/>
      <c r="W557" s="135" t="n"/>
      <c r="X557" s="135" t="n"/>
      <c r="Y557" s="135" t="n"/>
      <c r="Z557" s="135" t="n"/>
      <c r="AA557" s="135" t="n"/>
      <c r="AB557" s="135" t="n"/>
      <c r="AC557" s="135" t="n"/>
      <c r="AD557" s="135" t="n"/>
      <c r="AE557" s="135" t="n"/>
      <c r="AF557" s="135" t="n"/>
      <c r="AG557" s="135" t="n"/>
      <c r="AH557" s="135" t="n"/>
      <c r="AI557" s="135" t="n"/>
      <c r="AJ557" s="135" t="n"/>
      <c r="AK557" s="135" t="n"/>
      <c r="AL557" s="135" t="n"/>
      <c r="AM557" s="135" t="n"/>
      <c r="AN557" s="135" t="n"/>
      <c r="AO557" s="135" t="n"/>
      <c r="AP557" s="135" t="n"/>
      <c r="AQ557" s="135" t="n"/>
      <c r="AR557" s="135" t="n"/>
      <c r="AS557" s="135" t="n"/>
      <c r="AT557" s="135" t="n"/>
      <c r="AU557" s="135" t="n"/>
      <c r="AV557" s="135" t="n"/>
      <c r="AW557" s="135" t="n"/>
      <c r="AX557" s="135" t="n"/>
      <c r="AY557" s="135" t="n"/>
      <c r="AZ557" s="135" t="n"/>
      <c r="BA557" s="135" t="n"/>
      <c r="BB557" s="135" t="n"/>
      <c r="BC557" s="135" t="n"/>
      <c r="BD557" s="135" t="n"/>
      <c r="BE557" s="135" t="n"/>
      <c r="BF557" s="135" t="n"/>
      <c r="BG557" s="135" t="n"/>
      <c r="BH557" s="135" t="n"/>
      <c r="BI557" s="135" t="n"/>
      <c r="BJ557" s="135" t="n"/>
      <c r="BK557" s="135" t="n"/>
      <c r="BL557" s="135" t="n"/>
      <c r="BM557" s="135" t="n"/>
      <c r="BN557" s="135" t="n"/>
      <c r="BO557" s="135" t="n"/>
      <c r="BP557" s="135" t="n"/>
      <c r="BQ557" s="135" t="n"/>
      <c r="BR557" s="135" t="n"/>
      <c r="BS557" s="135" t="n"/>
      <c r="BT557" s="135" t="n"/>
      <c r="BU557" s="135" t="n"/>
      <c r="BV557" s="135" t="n"/>
      <c r="BW557" s="135" t="n"/>
      <c r="BX557" s="135" t="n"/>
      <c r="BY557" s="135" t="n"/>
      <c r="BZ557" s="135" t="n"/>
      <c r="CA557" s="135" t="n"/>
      <c r="CB557" s="135" t="n"/>
      <c r="CC557" s="135" t="n"/>
      <c r="CD557" s="135" t="n"/>
      <c r="CE557" s="135" t="n"/>
      <c r="CF557" s="135" t="n"/>
      <c r="CG557" s="135" t="n"/>
      <c r="CH557" s="135" t="n"/>
      <c r="CI557" s="135" t="n"/>
      <c r="CJ557" s="135" t="n"/>
      <c r="CK557" s="135" t="n"/>
      <c r="CL557" s="135" t="n"/>
      <c r="CM557" s="135" t="n"/>
      <c r="CN557" s="135" t="n"/>
      <c r="CO557" s="135" t="n"/>
      <c r="CP557" s="135" t="n"/>
      <c r="CQ557" s="135" t="n"/>
      <c r="CR557" s="135" t="n"/>
      <c r="CU557" s="36" t="n"/>
      <c r="CV557" s="36" t="n"/>
      <c r="CW557" s="36" t="n"/>
      <c r="CX557" s="36" t="n"/>
      <c r="CY557" s="36" t="n"/>
      <c r="CZ557" s="36" t="n"/>
      <c r="DA557" s="36" t="n"/>
      <c r="DB557" s="36" t="n"/>
      <c r="DC557" s="36" t="n"/>
      <c r="DD557" s="36" t="n"/>
      <c r="DE557" s="36" t="n"/>
      <c r="DF557" s="36" t="n"/>
      <c r="DG557" s="36" t="n"/>
      <c r="DH557" s="36" t="n"/>
      <c r="DI557" s="36" t="n"/>
      <c r="DJ557" s="36" t="n"/>
      <c r="DK557" s="36" t="n"/>
      <c r="DL557" s="36" t="n"/>
      <c r="DM557" s="36" t="n"/>
      <c r="DN557" s="36" t="n"/>
      <c r="DO557" s="36" t="n"/>
      <c r="DP557" s="36" t="n"/>
      <c r="DQ557" s="36" t="n"/>
      <c r="DR557" s="36" t="n"/>
      <c r="DS557" s="36" t="n"/>
      <c r="DT557" s="36" t="n"/>
      <c r="DU557" s="36" t="n"/>
      <c r="DV557" s="36" t="n"/>
      <c r="DW557" s="36" t="n"/>
      <c r="DX557" s="36" t="n"/>
      <c r="DY557" s="36" t="n"/>
      <c r="DZ557" s="36" t="n"/>
      <c r="EA557" s="36" t="n"/>
      <c r="EB557" s="36" t="n"/>
      <c r="EC557" s="36" t="n"/>
      <c r="ED557" s="36" t="n"/>
      <c r="EE557" s="36" t="n"/>
      <c r="EF557" s="36" t="n"/>
      <c r="EG557" s="36" t="n"/>
      <c r="EH557" s="36" t="n"/>
      <c r="EI557" s="36" t="n"/>
      <c r="EJ557" s="36" t="n"/>
      <c r="EK557" s="36" t="n"/>
      <c r="EL557" s="36" t="n"/>
      <c r="EM557" s="36" t="n"/>
      <c r="EN557" s="36" t="n"/>
    </row>
    <row r="558">
      <c r="A558" s="36" t="n"/>
      <c r="B558" s="36" t="n"/>
      <c r="C558" s="144" t="n"/>
      <c r="D558" s="144" t="n"/>
      <c r="E558" s="135" t="n"/>
      <c r="F558" s="135" t="n"/>
      <c r="G558" s="135" t="n"/>
      <c r="H558" s="135" t="n"/>
      <c r="I558" s="135" t="n"/>
      <c r="J558" s="135" t="n"/>
      <c r="K558" s="135" t="n"/>
      <c r="L558" s="135" t="n"/>
      <c r="M558" s="135" t="n"/>
      <c r="N558" s="135" t="n"/>
      <c r="O558" s="135" t="n"/>
      <c r="P558" s="135" t="n"/>
      <c r="Q558" s="135" t="n"/>
      <c r="R558" s="135" t="n"/>
      <c r="S558" s="135" t="n"/>
      <c r="T558" s="135" t="n"/>
      <c r="U558" s="135" t="n"/>
      <c r="V558" s="135" t="n"/>
      <c r="W558" s="135" t="n"/>
      <c r="X558" s="135" t="n"/>
      <c r="Y558" s="135" t="n"/>
      <c r="Z558" s="135" t="n"/>
      <c r="AA558" s="135" t="n"/>
      <c r="AB558" s="135" t="n"/>
      <c r="AC558" s="135" t="n"/>
      <c r="AD558" s="135" t="n"/>
      <c r="AE558" s="135" t="n"/>
      <c r="AF558" s="135" t="n"/>
      <c r="AG558" s="135" t="n"/>
      <c r="AH558" s="135" t="n"/>
      <c r="AI558" s="135" t="n"/>
      <c r="AJ558" s="135" t="n"/>
      <c r="AK558" s="135" t="n"/>
      <c r="AL558" s="135" t="n"/>
      <c r="AM558" s="135" t="n"/>
      <c r="AN558" s="135" t="n"/>
      <c r="AO558" s="135" t="n"/>
      <c r="AP558" s="135" t="n"/>
      <c r="AQ558" s="135" t="n"/>
      <c r="AR558" s="135" t="n"/>
      <c r="AS558" s="135" t="n"/>
      <c r="AT558" s="135" t="n"/>
      <c r="AU558" s="135" t="n"/>
      <c r="AV558" s="135" t="n"/>
      <c r="AW558" s="135" t="n"/>
      <c r="AX558" s="135" t="n"/>
      <c r="AY558" s="135" t="n"/>
      <c r="AZ558" s="135" t="n"/>
      <c r="BA558" s="135" t="n"/>
      <c r="BB558" s="135" t="n"/>
      <c r="BC558" s="135" t="n"/>
      <c r="BD558" s="135" t="n"/>
      <c r="BE558" s="135" t="n"/>
      <c r="BF558" s="135" t="n"/>
      <c r="BG558" s="135" t="n"/>
      <c r="BH558" s="135" t="n"/>
      <c r="BI558" s="135" t="n"/>
      <c r="BJ558" s="135" t="n"/>
      <c r="BK558" s="135" t="n"/>
      <c r="BL558" s="135" t="n"/>
      <c r="BM558" s="135" t="n"/>
      <c r="BN558" s="135" t="n"/>
      <c r="BO558" s="135" t="n"/>
      <c r="BP558" s="135" t="n"/>
      <c r="BQ558" s="135" t="n"/>
      <c r="BR558" s="135" t="n"/>
      <c r="BS558" s="135" t="n"/>
      <c r="BT558" s="135" t="n"/>
      <c r="BU558" s="135" t="n"/>
      <c r="BV558" s="135" t="n"/>
      <c r="BW558" s="135" t="n"/>
      <c r="BX558" s="135" t="n"/>
      <c r="BY558" s="135" t="n"/>
      <c r="BZ558" s="135" t="n"/>
      <c r="CA558" s="135" t="n"/>
      <c r="CB558" s="135" t="n"/>
      <c r="CC558" s="135" t="n"/>
      <c r="CD558" s="135" t="n"/>
      <c r="CE558" s="135" t="n"/>
      <c r="CF558" s="135" t="n"/>
      <c r="CG558" s="135" t="n"/>
      <c r="CH558" s="135" t="n"/>
      <c r="CI558" s="135" t="n"/>
      <c r="CJ558" s="135" t="n"/>
      <c r="CK558" s="135" t="n"/>
      <c r="CL558" s="135" t="n"/>
      <c r="CM558" s="135" t="n"/>
      <c r="CN558" s="135" t="n"/>
      <c r="CO558" s="135" t="n"/>
      <c r="CP558" s="135" t="n"/>
      <c r="CQ558" s="135" t="n"/>
      <c r="CR558" s="135" t="n"/>
      <c r="CU558" s="36" t="n"/>
      <c r="CV558" s="36" t="n"/>
      <c r="CW558" s="36" t="n"/>
      <c r="CX558" s="36" t="n"/>
      <c r="CY558" s="36" t="n"/>
      <c r="CZ558" s="36" t="n"/>
      <c r="DA558" s="36" t="n"/>
      <c r="DB558" s="36" t="n"/>
      <c r="DC558" s="36" t="n"/>
      <c r="DD558" s="36" t="n"/>
      <c r="DE558" s="36" t="n"/>
      <c r="DF558" s="36" t="n"/>
      <c r="DG558" s="36" t="n"/>
      <c r="DH558" s="36" t="n"/>
      <c r="DI558" s="36" t="n"/>
      <c r="DJ558" s="36" t="n"/>
      <c r="DK558" s="36" t="n"/>
      <c r="DL558" s="36" t="n"/>
      <c r="DM558" s="36" t="n"/>
      <c r="DN558" s="36" t="n"/>
      <c r="DO558" s="36" t="n"/>
      <c r="DP558" s="36" t="n"/>
      <c r="DQ558" s="36" t="n"/>
      <c r="DR558" s="36" t="n"/>
      <c r="DS558" s="36" t="n"/>
      <c r="DT558" s="36" t="n"/>
      <c r="DU558" s="36" t="n"/>
      <c r="DV558" s="36" t="n"/>
      <c r="DW558" s="36" t="n"/>
      <c r="DX558" s="36" t="n"/>
      <c r="DY558" s="36" t="n"/>
      <c r="DZ558" s="36" t="n"/>
      <c r="EA558" s="36" t="n"/>
      <c r="EB558" s="36" t="n"/>
      <c r="EC558" s="36" t="n"/>
      <c r="ED558" s="36" t="n"/>
      <c r="EE558" s="36" t="n"/>
      <c r="EF558" s="36" t="n"/>
      <c r="EG558" s="36" t="n"/>
      <c r="EH558" s="36" t="n"/>
      <c r="EI558" s="36" t="n"/>
      <c r="EJ558" s="36" t="n"/>
      <c r="EK558" s="36" t="n"/>
      <c r="EL558" s="36" t="n"/>
      <c r="EM558" s="36" t="n"/>
      <c r="EN558" s="36" t="n"/>
    </row>
    <row r="559">
      <c r="A559" s="36" t="n"/>
      <c r="B559" s="36" t="n"/>
      <c r="C559" s="144" t="n"/>
      <c r="D559" s="144" t="n"/>
      <c r="E559" s="135" t="n"/>
      <c r="F559" s="135" t="n"/>
      <c r="G559" s="135" t="n"/>
      <c r="H559" s="135" t="n"/>
      <c r="I559" s="135" t="n"/>
      <c r="J559" s="135" t="n"/>
      <c r="K559" s="135" t="n"/>
      <c r="L559" s="135" t="n"/>
      <c r="M559" s="135" t="n"/>
      <c r="N559" s="135" t="n"/>
      <c r="O559" s="135" t="n"/>
      <c r="P559" s="135" t="n"/>
      <c r="Q559" s="135" t="n"/>
      <c r="R559" s="135" t="n"/>
      <c r="S559" s="135" t="n"/>
      <c r="T559" s="135" t="n"/>
      <c r="U559" s="135" t="n"/>
      <c r="V559" s="135" t="n"/>
      <c r="W559" s="135" t="n"/>
      <c r="X559" s="135" t="n"/>
      <c r="Y559" s="135" t="n"/>
      <c r="Z559" s="135" t="n"/>
      <c r="AA559" s="135" t="n"/>
      <c r="AB559" s="135" t="n"/>
      <c r="AC559" s="135" t="n"/>
      <c r="AD559" s="135" t="n"/>
      <c r="AE559" s="135" t="n"/>
      <c r="AF559" s="135" t="n"/>
      <c r="AG559" s="135" t="n"/>
      <c r="AH559" s="135" t="n"/>
      <c r="AI559" s="135" t="n"/>
      <c r="AJ559" s="135" t="n"/>
      <c r="AK559" s="135" t="n"/>
      <c r="AL559" s="135" t="n"/>
      <c r="AM559" s="135" t="n"/>
      <c r="AN559" s="135" t="n"/>
      <c r="AO559" s="135" t="n"/>
      <c r="AP559" s="135" t="n"/>
      <c r="AQ559" s="135" t="n"/>
      <c r="AR559" s="135" t="n"/>
      <c r="AS559" s="135" t="n"/>
      <c r="AT559" s="135" t="n"/>
      <c r="AU559" s="135" t="n"/>
      <c r="AV559" s="135" t="n"/>
      <c r="AW559" s="135" t="n"/>
      <c r="AX559" s="135" t="n"/>
      <c r="AY559" s="135" t="n"/>
      <c r="AZ559" s="135" t="n"/>
      <c r="BA559" s="135" t="n"/>
      <c r="BB559" s="135" t="n"/>
      <c r="BC559" s="135" t="n"/>
      <c r="BD559" s="135" t="n"/>
      <c r="BE559" s="135" t="n"/>
      <c r="BF559" s="135" t="n"/>
      <c r="BG559" s="135" t="n"/>
      <c r="BH559" s="135" t="n"/>
      <c r="BI559" s="135" t="n"/>
      <c r="BJ559" s="135" t="n"/>
      <c r="BK559" s="135" t="n"/>
      <c r="BL559" s="135" t="n"/>
      <c r="BM559" s="135" t="n"/>
      <c r="BN559" s="135" t="n"/>
      <c r="BO559" s="135" t="n"/>
      <c r="BP559" s="135" t="n"/>
      <c r="BQ559" s="135" t="n"/>
      <c r="BR559" s="135" t="n"/>
      <c r="BS559" s="135" t="n"/>
      <c r="BT559" s="135" t="n"/>
      <c r="BU559" s="135" t="n"/>
      <c r="BV559" s="135" t="n"/>
      <c r="BW559" s="135" t="n"/>
      <c r="BX559" s="135" t="n"/>
      <c r="BY559" s="135" t="n"/>
      <c r="BZ559" s="135" t="n"/>
      <c r="CA559" s="135" t="n"/>
      <c r="CB559" s="135" t="n"/>
      <c r="CC559" s="135" t="n"/>
      <c r="CD559" s="135" t="n"/>
      <c r="CE559" s="135" t="n"/>
      <c r="CF559" s="135" t="n"/>
      <c r="CG559" s="135" t="n"/>
      <c r="CH559" s="135" t="n"/>
      <c r="CI559" s="135" t="n"/>
      <c r="CJ559" s="135" t="n"/>
      <c r="CK559" s="135" t="n"/>
      <c r="CL559" s="135" t="n"/>
      <c r="CM559" s="135" t="n"/>
      <c r="CN559" s="135" t="n"/>
      <c r="CO559" s="135" t="n"/>
      <c r="CP559" s="135" t="n"/>
      <c r="CQ559" s="135" t="n"/>
      <c r="CR559" s="135" t="n"/>
      <c r="CU559" s="36" t="n"/>
      <c r="CV559" s="36" t="n"/>
      <c r="CW559" s="36" t="n"/>
      <c r="CX559" s="36" t="n"/>
      <c r="CY559" s="36" t="n"/>
      <c r="CZ559" s="36" t="n"/>
      <c r="DA559" s="36" t="n"/>
      <c r="DB559" s="36" t="n"/>
      <c r="DC559" s="36" t="n"/>
      <c r="DD559" s="36" t="n"/>
      <c r="DE559" s="36" t="n"/>
      <c r="DF559" s="36" t="n"/>
      <c r="DG559" s="36" t="n"/>
      <c r="DH559" s="36" t="n"/>
      <c r="DI559" s="36" t="n"/>
      <c r="DJ559" s="36" t="n"/>
      <c r="DK559" s="36" t="n"/>
      <c r="DL559" s="36" t="n"/>
      <c r="DM559" s="36" t="n"/>
      <c r="DN559" s="36" t="n"/>
      <c r="DO559" s="36" t="n"/>
      <c r="DP559" s="36" t="n"/>
      <c r="DQ559" s="36" t="n"/>
      <c r="DR559" s="36" t="n"/>
      <c r="DS559" s="36" t="n"/>
      <c r="DT559" s="36" t="n"/>
      <c r="DU559" s="36" t="n"/>
      <c r="DV559" s="36" t="n"/>
      <c r="DW559" s="36" t="n"/>
      <c r="DX559" s="36" t="n"/>
      <c r="DY559" s="36" t="n"/>
      <c r="DZ559" s="36" t="n"/>
      <c r="EA559" s="36" t="n"/>
      <c r="EB559" s="36" t="n"/>
      <c r="EC559" s="36" t="n"/>
      <c r="ED559" s="36" t="n"/>
      <c r="EE559" s="36" t="n"/>
      <c r="EF559" s="36" t="n"/>
      <c r="EG559" s="36" t="n"/>
      <c r="EH559" s="36" t="n"/>
      <c r="EI559" s="36" t="n"/>
      <c r="EJ559" s="36" t="n"/>
      <c r="EK559" s="36" t="n"/>
      <c r="EL559" s="36" t="n"/>
      <c r="EM559" s="36" t="n"/>
      <c r="EN559" s="36" t="n"/>
    </row>
    <row r="560">
      <c r="A560" s="36" t="n"/>
      <c r="B560" s="36" t="n"/>
      <c r="C560" s="144" t="n"/>
      <c r="D560" s="144" t="n"/>
      <c r="E560" s="135" t="n"/>
      <c r="F560" s="135" t="n"/>
      <c r="G560" s="135" t="n"/>
      <c r="H560" s="135" t="n"/>
      <c r="I560" s="135" t="n"/>
      <c r="J560" s="135" t="n"/>
      <c r="K560" s="135" t="n"/>
      <c r="L560" s="135" t="n"/>
      <c r="M560" s="135" t="n"/>
      <c r="N560" s="135" t="n"/>
      <c r="O560" s="135" t="n"/>
      <c r="P560" s="135" t="n"/>
      <c r="Q560" s="135" t="n"/>
      <c r="R560" s="135" t="n"/>
      <c r="S560" s="135" t="n"/>
      <c r="T560" s="135" t="n"/>
      <c r="U560" s="135" t="n"/>
      <c r="V560" s="135" t="n"/>
      <c r="W560" s="135" t="n"/>
      <c r="X560" s="135" t="n"/>
      <c r="Y560" s="135" t="n"/>
      <c r="Z560" s="135" t="n"/>
      <c r="AA560" s="135" t="n"/>
      <c r="AB560" s="135" t="n"/>
      <c r="AC560" s="135" t="n"/>
      <c r="AD560" s="135" t="n"/>
      <c r="AE560" s="135" t="n"/>
      <c r="AF560" s="135" t="n"/>
      <c r="AG560" s="135" t="n"/>
      <c r="AH560" s="135" t="n"/>
      <c r="AI560" s="135" t="n"/>
      <c r="AJ560" s="135" t="n"/>
      <c r="AK560" s="135" t="n"/>
      <c r="AL560" s="135" t="n"/>
      <c r="AM560" s="135" t="n"/>
      <c r="AN560" s="135" t="n"/>
      <c r="AO560" s="135" t="n"/>
      <c r="AP560" s="135" t="n"/>
      <c r="AQ560" s="135" t="n"/>
      <c r="AR560" s="135" t="n"/>
      <c r="AS560" s="135" t="n"/>
      <c r="AT560" s="135" t="n"/>
      <c r="AU560" s="135" t="n"/>
      <c r="AV560" s="135" t="n"/>
      <c r="AW560" s="135" t="n"/>
      <c r="AX560" s="135" t="n"/>
      <c r="AY560" s="135" t="n"/>
      <c r="AZ560" s="135" t="n"/>
      <c r="BA560" s="135" t="n"/>
      <c r="BB560" s="135" t="n"/>
      <c r="BC560" s="135" t="n"/>
      <c r="BD560" s="135" t="n"/>
      <c r="BE560" s="135" t="n"/>
      <c r="BF560" s="135" t="n"/>
      <c r="BG560" s="135" t="n"/>
      <c r="BH560" s="135" t="n"/>
      <c r="BI560" s="135" t="n"/>
      <c r="BJ560" s="135" t="n"/>
      <c r="BK560" s="135" t="n"/>
      <c r="BL560" s="135" t="n"/>
      <c r="BM560" s="135" t="n"/>
      <c r="BN560" s="135" t="n"/>
      <c r="BO560" s="135" t="n"/>
      <c r="BP560" s="135" t="n"/>
      <c r="BQ560" s="135" t="n"/>
      <c r="BR560" s="135" t="n"/>
      <c r="BS560" s="135" t="n"/>
      <c r="BT560" s="135" t="n"/>
      <c r="BU560" s="135" t="n"/>
      <c r="BV560" s="135" t="n"/>
      <c r="BW560" s="135" t="n"/>
      <c r="BX560" s="135" t="n"/>
      <c r="BY560" s="135" t="n"/>
      <c r="BZ560" s="135" t="n"/>
      <c r="CA560" s="135" t="n"/>
      <c r="CB560" s="135" t="n"/>
      <c r="CC560" s="135" t="n"/>
      <c r="CD560" s="135" t="n"/>
      <c r="CE560" s="135" t="n"/>
      <c r="CF560" s="135" t="n"/>
      <c r="CG560" s="135" t="n"/>
      <c r="CH560" s="135" t="n"/>
      <c r="CI560" s="135" t="n"/>
      <c r="CJ560" s="135" t="n"/>
      <c r="CK560" s="135" t="n"/>
      <c r="CL560" s="135" t="n"/>
      <c r="CM560" s="135" t="n"/>
      <c r="CN560" s="135" t="n"/>
      <c r="CO560" s="135" t="n"/>
      <c r="CP560" s="135" t="n"/>
      <c r="CQ560" s="135" t="n"/>
      <c r="CR560" s="135" t="n"/>
      <c r="CU560" s="36" t="n"/>
      <c r="CV560" s="36" t="n"/>
      <c r="CW560" s="36" t="n"/>
      <c r="CX560" s="36" t="n"/>
      <c r="CY560" s="36" t="n"/>
      <c r="CZ560" s="36" t="n"/>
      <c r="DA560" s="36" t="n"/>
      <c r="DB560" s="36" t="n"/>
      <c r="DC560" s="36" t="n"/>
      <c r="DD560" s="36" t="n"/>
      <c r="DE560" s="36" t="n"/>
      <c r="DF560" s="36" t="n"/>
      <c r="DG560" s="36" t="n"/>
      <c r="DH560" s="36" t="n"/>
      <c r="DI560" s="36" t="n"/>
      <c r="DJ560" s="36" t="n"/>
      <c r="DK560" s="36" t="n"/>
      <c r="DL560" s="36" t="n"/>
      <c r="DM560" s="36" t="n"/>
      <c r="DN560" s="36" t="n"/>
      <c r="DO560" s="36" t="n"/>
      <c r="DP560" s="36" t="n"/>
      <c r="DQ560" s="36" t="n"/>
      <c r="DR560" s="36" t="n"/>
      <c r="DS560" s="36" t="n"/>
      <c r="DT560" s="36" t="n"/>
      <c r="DU560" s="36" t="n"/>
      <c r="DV560" s="36" t="n"/>
      <c r="DW560" s="36" t="n"/>
      <c r="DX560" s="36" t="n"/>
      <c r="DY560" s="36" t="n"/>
      <c r="DZ560" s="36" t="n"/>
      <c r="EA560" s="36" t="n"/>
      <c r="EB560" s="36" t="n"/>
      <c r="EC560" s="36" t="n"/>
      <c r="ED560" s="36" t="n"/>
      <c r="EE560" s="36" t="n"/>
      <c r="EF560" s="36" t="n"/>
      <c r="EG560" s="36" t="n"/>
      <c r="EH560" s="36" t="n"/>
      <c r="EI560" s="36" t="n"/>
      <c r="EJ560" s="36" t="n"/>
      <c r="EK560" s="36" t="n"/>
      <c r="EL560" s="36" t="n"/>
      <c r="EM560" s="36" t="n"/>
      <c r="EN560" s="36" t="n"/>
    </row>
    <row r="561">
      <c r="A561" s="36" t="n"/>
      <c r="B561" s="36" t="n"/>
      <c r="C561" s="144" t="n"/>
      <c r="D561" s="144" t="n"/>
      <c r="E561" s="135" t="n"/>
      <c r="F561" s="135" t="n"/>
      <c r="G561" s="135" t="n"/>
      <c r="H561" s="135" t="n"/>
      <c r="I561" s="135" t="n"/>
      <c r="J561" s="135" t="n"/>
      <c r="K561" s="135" t="n"/>
      <c r="L561" s="135" t="n"/>
      <c r="M561" s="135" t="n"/>
      <c r="N561" s="135" t="n"/>
      <c r="O561" s="135" t="n"/>
      <c r="P561" s="135" t="n"/>
      <c r="Q561" s="135" t="n"/>
      <c r="R561" s="135" t="n"/>
      <c r="S561" s="135" t="n"/>
      <c r="T561" s="135" t="n"/>
      <c r="U561" s="135" t="n"/>
      <c r="V561" s="135" t="n"/>
      <c r="W561" s="135" t="n"/>
      <c r="X561" s="135" t="n"/>
      <c r="Y561" s="135" t="n"/>
      <c r="Z561" s="135" t="n"/>
      <c r="AA561" s="135" t="n"/>
      <c r="AB561" s="135" t="n"/>
      <c r="AC561" s="135" t="n"/>
      <c r="AD561" s="135" t="n"/>
      <c r="AE561" s="135" t="n"/>
      <c r="AF561" s="135" t="n"/>
      <c r="AG561" s="135" t="n"/>
      <c r="AH561" s="135" t="n"/>
      <c r="AI561" s="135" t="n"/>
      <c r="AJ561" s="135" t="n"/>
      <c r="AK561" s="135" t="n"/>
      <c r="AL561" s="135" t="n"/>
      <c r="AM561" s="135" t="n"/>
      <c r="AN561" s="135" t="n"/>
      <c r="AO561" s="135" t="n"/>
      <c r="AP561" s="135" t="n"/>
      <c r="AQ561" s="135" t="n"/>
      <c r="AR561" s="135" t="n"/>
      <c r="AS561" s="135" t="n"/>
      <c r="AT561" s="135" t="n"/>
      <c r="AU561" s="135" t="n"/>
      <c r="AV561" s="135" t="n"/>
      <c r="AW561" s="135" t="n"/>
      <c r="AX561" s="135" t="n"/>
      <c r="AY561" s="135" t="n"/>
      <c r="AZ561" s="135" t="n"/>
      <c r="BA561" s="135" t="n"/>
      <c r="BB561" s="135" t="n"/>
      <c r="BC561" s="135" t="n"/>
      <c r="BD561" s="135" t="n"/>
      <c r="BE561" s="135" t="n"/>
      <c r="BF561" s="135" t="n"/>
      <c r="BG561" s="135" t="n"/>
      <c r="BH561" s="135" t="n"/>
      <c r="BI561" s="135" t="n"/>
      <c r="BJ561" s="135" t="n"/>
      <c r="BK561" s="135" t="n"/>
      <c r="BL561" s="135" t="n"/>
      <c r="BM561" s="135" t="n"/>
      <c r="BN561" s="135" t="n"/>
      <c r="BO561" s="135" t="n"/>
      <c r="BP561" s="135" t="n"/>
      <c r="BQ561" s="135" t="n"/>
      <c r="BR561" s="135" t="n"/>
      <c r="BS561" s="135" t="n"/>
      <c r="BT561" s="135" t="n"/>
      <c r="BU561" s="135" t="n"/>
      <c r="BV561" s="135" t="n"/>
      <c r="BW561" s="135" t="n"/>
      <c r="BX561" s="135" t="n"/>
      <c r="BY561" s="135" t="n"/>
      <c r="BZ561" s="135" t="n"/>
      <c r="CA561" s="135" t="n"/>
      <c r="CB561" s="135" t="n"/>
      <c r="CC561" s="135" t="n"/>
      <c r="CD561" s="135" t="n"/>
      <c r="CE561" s="135" t="n"/>
      <c r="CF561" s="135" t="n"/>
      <c r="CG561" s="135" t="n"/>
      <c r="CH561" s="135" t="n"/>
      <c r="CI561" s="135" t="n"/>
      <c r="CJ561" s="135" t="n"/>
      <c r="CK561" s="135" t="n"/>
      <c r="CL561" s="135" t="n"/>
      <c r="CM561" s="135" t="n"/>
      <c r="CN561" s="135" t="n"/>
      <c r="CO561" s="135" t="n"/>
      <c r="CP561" s="135" t="n"/>
      <c r="CQ561" s="135" t="n"/>
      <c r="CR561" s="135" t="n"/>
      <c r="CU561" s="36" t="n"/>
      <c r="CV561" s="36" t="n"/>
      <c r="CW561" s="36" t="n"/>
      <c r="CX561" s="36" t="n"/>
      <c r="CY561" s="36" t="n"/>
      <c r="CZ561" s="36" t="n"/>
      <c r="DA561" s="36" t="n"/>
      <c r="DB561" s="36" t="n"/>
      <c r="DC561" s="36" t="n"/>
      <c r="DD561" s="36" t="n"/>
      <c r="DE561" s="36" t="n"/>
      <c r="DF561" s="36" t="n"/>
      <c r="DG561" s="36" t="n"/>
      <c r="DH561" s="36" t="n"/>
      <c r="DI561" s="36" t="n"/>
      <c r="DJ561" s="36" t="n"/>
      <c r="DK561" s="36" t="n"/>
      <c r="DL561" s="36" t="n"/>
      <c r="DM561" s="36" t="n"/>
      <c r="DN561" s="36" t="n"/>
      <c r="DO561" s="36" t="n"/>
      <c r="DP561" s="36" t="n"/>
      <c r="DQ561" s="36" t="n"/>
      <c r="DR561" s="36" t="n"/>
      <c r="DS561" s="36" t="n"/>
      <c r="DT561" s="36" t="n"/>
      <c r="DU561" s="36" t="n"/>
      <c r="DV561" s="36" t="n"/>
      <c r="DW561" s="36" t="n"/>
      <c r="DX561" s="36" t="n"/>
      <c r="DY561" s="36" t="n"/>
      <c r="DZ561" s="36" t="n"/>
      <c r="EA561" s="36" t="n"/>
      <c r="EB561" s="36" t="n"/>
      <c r="EC561" s="36" t="n"/>
      <c r="ED561" s="36" t="n"/>
      <c r="EE561" s="36" t="n"/>
      <c r="EF561" s="36" t="n"/>
      <c r="EG561" s="36" t="n"/>
      <c r="EH561" s="36" t="n"/>
      <c r="EI561" s="36" t="n"/>
      <c r="EJ561" s="36" t="n"/>
      <c r="EK561" s="36" t="n"/>
      <c r="EL561" s="36" t="n"/>
      <c r="EM561" s="36" t="n"/>
      <c r="EN561" s="36" t="n"/>
    </row>
    <row r="562">
      <c r="A562" s="36" t="n"/>
      <c r="B562" s="36" t="n"/>
      <c r="C562" s="144" t="n"/>
      <c r="D562" s="144" t="n"/>
      <c r="E562" s="135" t="n"/>
      <c r="F562" s="135" t="n"/>
      <c r="G562" s="135" t="n"/>
      <c r="H562" s="135" t="n"/>
      <c r="I562" s="135" t="n"/>
      <c r="J562" s="135" t="n"/>
      <c r="K562" s="135" t="n"/>
      <c r="L562" s="135" t="n"/>
      <c r="M562" s="135" t="n"/>
      <c r="N562" s="135" t="n"/>
      <c r="O562" s="135" t="n"/>
      <c r="P562" s="135" t="n"/>
      <c r="Q562" s="135" t="n"/>
      <c r="R562" s="135" t="n"/>
      <c r="S562" s="135" t="n"/>
      <c r="T562" s="135" t="n"/>
      <c r="U562" s="135" t="n"/>
      <c r="V562" s="135" t="n"/>
      <c r="W562" s="135" t="n"/>
      <c r="X562" s="135" t="n"/>
      <c r="Y562" s="135" t="n"/>
      <c r="Z562" s="135" t="n"/>
      <c r="AA562" s="135" t="n"/>
      <c r="AB562" s="135" t="n"/>
      <c r="AC562" s="135" t="n"/>
      <c r="AD562" s="135" t="n"/>
      <c r="AE562" s="135" t="n"/>
      <c r="AF562" s="135" t="n"/>
      <c r="AG562" s="135" t="n"/>
      <c r="AH562" s="135" t="n"/>
      <c r="AI562" s="135" t="n"/>
      <c r="AJ562" s="135" t="n"/>
      <c r="AK562" s="135" t="n"/>
      <c r="AL562" s="135" t="n"/>
      <c r="AM562" s="135" t="n"/>
      <c r="AN562" s="135" t="n"/>
      <c r="AO562" s="135" t="n"/>
      <c r="AP562" s="135" t="n"/>
      <c r="AQ562" s="135" t="n"/>
      <c r="AR562" s="135" t="n"/>
      <c r="AS562" s="135" t="n"/>
      <c r="AT562" s="135" t="n"/>
      <c r="AU562" s="135" t="n"/>
      <c r="AV562" s="135" t="n"/>
      <c r="AW562" s="135" t="n"/>
      <c r="AX562" s="135" t="n"/>
      <c r="AY562" s="135" t="n"/>
      <c r="AZ562" s="135" t="n"/>
      <c r="BA562" s="135" t="n"/>
      <c r="BB562" s="135" t="n"/>
      <c r="BC562" s="135" t="n"/>
      <c r="BD562" s="135" t="n"/>
      <c r="BE562" s="135" t="n"/>
      <c r="BF562" s="135" t="n"/>
      <c r="BG562" s="135" t="n"/>
      <c r="BH562" s="135" t="n"/>
      <c r="BI562" s="135" t="n"/>
      <c r="BJ562" s="135" t="n"/>
      <c r="BK562" s="135" t="n"/>
      <c r="BL562" s="135" t="n"/>
      <c r="BM562" s="135" t="n"/>
      <c r="BN562" s="135" t="n"/>
      <c r="BO562" s="135" t="n"/>
      <c r="BP562" s="135" t="n"/>
      <c r="BQ562" s="135" t="n"/>
      <c r="BR562" s="135" t="n"/>
      <c r="BS562" s="135" t="n"/>
      <c r="BT562" s="135" t="n"/>
      <c r="BU562" s="135" t="n"/>
      <c r="BV562" s="135" t="n"/>
      <c r="BW562" s="135" t="n"/>
      <c r="BX562" s="135" t="n"/>
      <c r="BY562" s="135" t="n"/>
      <c r="BZ562" s="135" t="n"/>
      <c r="CA562" s="135" t="n"/>
      <c r="CB562" s="135" t="n"/>
      <c r="CC562" s="135" t="n"/>
      <c r="CD562" s="135" t="n"/>
      <c r="CE562" s="135" t="n"/>
      <c r="CF562" s="135" t="n"/>
      <c r="CG562" s="135" t="n"/>
      <c r="CH562" s="135" t="n"/>
      <c r="CI562" s="135" t="n"/>
      <c r="CJ562" s="135" t="n"/>
      <c r="CK562" s="135" t="n"/>
      <c r="CL562" s="135" t="n"/>
      <c r="CM562" s="135" t="n"/>
      <c r="CN562" s="135" t="n"/>
      <c r="CO562" s="135" t="n"/>
      <c r="CP562" s="135" t="n"/>
      <c r="CQ562" s="135" t="n"/>
      <c r="CR562" s="135" t="n"/>
      <c r="CU562" s="36" t="n"/>
      <c r="CV562" s="36" t="n"/>
      <c r="CW562" s="36" t="n"/>
      <c r="CX562" s="36" t="n"/>
      <c r="CY562" s="36" t="n"/>
      <c r="CZ562" s="36" t="n"/>
      <c r="DA562" s="36" t="n"/>
      <c r="DB562" s="36" t="n"/>
      <c r="DC562" s="36" t="n"/>
      <c r="DD562" s="36" t="n"/>
      <c r="DE562" s="36" t="n"/>
      <c r="DF562" s="36" t="n"/>
      <c r="DG562" s="36" t="n"/>
      <c r="DH562" s="36" t="n"/>
      <c r="DI562" s="36" t="n"/>
      <c r="DJ562" s="36" t="n"/>
      <c r="DK562" s="36" t="n"/>
      <c r="DL562" s="36" t="n"/>
      <c r="DM562" s="36" t="n"/>
      <c r="DN562" s="36" t="n"/>
      <c r="DO562" s="36" t="n"/>
      <c r="DP562" s="36" t="n"/>
      <c r="DQ562" s="36" t="n"/>
      <c r="DR562" s="36" t="n"/>
      <c r="DS562" s="36" t="n"/>
      <c r="DT562" s="36" t="n"/>
      <c r="DU562" s="36" t="n"/>
      <c r="DV562" s="36" t="n"/>
      <c r="DW562" s="36" t="n"/>
      <c r="DX562" s="36" t="n"/>
      <c r="DY562" s="36" t="n"/>
      <c r="DZ562" s="36" t="n"/>
      <c r="EA562" s="36" t="n"/>
      <c r="EB562" s="36" t="n"/>
      <c r="EC562" s="36" t="n"/>
      <c r="ED562" s="36" t="n"/>
      <c r="EE562" s="36" t="n"/>
      <c r="EF562" s="36" t="n"/>
      <c r="EG562" s="36" t="n"/>
      <c r="EH562" s="36" t="n"/>
      <c r="EI562" s="36" t="n"/>
      <c r="EJ562" s="36" t="n"/>
      <c r="EK562" s="36" t="n"/>
      <c r="EL562" s="36" t="n"/>
      <c r="EM562" s="36" t="n"/>
      <c r="EN562" s="36" t="n"/>
    </row>
    <row r="563">
      <c r="A563" s="36" t="n"/>
      <c r="B563" s="36" t="n"/>
      <c r="C563" s="144" t="n"/>
      <c r="D563" s="144" t="n"/>
      <c r="E563" s="135" t="n"/>
      <c r="F563" s="135" t="n"/>
      <c r="G563" s="135" t="n"/>
      <c r="H563" s="135" t="n"/>
      <c r="I563" s="135" t="n"/>
      <c r="J563" s="135" t="n"/>
      <c r="K563" s="135" t="n"/>
      <c r="L563" s="135" t="n"/>
      <c r="M563" s="135" t="n"/>
      <c r="N563" s="135" t="n"/>
      <c r="O563" s="135" t="n"/>
      <c r="P563" s="135" t="n"/>
      <c r="Q563" s="135" t="n"/>
      <c r="R563" s="135" t="n"/>
      <c r="S563" s="135" t="n"/>
      <c r="T563" s="135" t="n"/>
      <c r="U563" s="135" t="n"/>
      <c r="V563" s="135" t="n"/>
      <c r="W563" s="135" t="n"/>
      <c r="X563" s="135" t="n"/>
      <c r="Y563" s="135" t="n"/>
      <c r="Z563" s="135" t="n"/>
      <c r="AA563" s="135" t="n"/>
      <c r="AB563" s="135" t="n"/>
      <c r="AC563" s="135" t="n"/>
      <c r="AD563" s="135" t="n"/>
      <c r="AE563" s="135" t="n"/>
      <c r="AF563" s="135" t="n"/>
      <c r="AG563" s="135" t="n"/>
      <c r="AH563" s="135" t="n"/>
      <c r="AI563" s="135" t="n"/>
      <c r="AJ563" s="135" t="n"/>
      <c r="AK563" s="135" t="n"/>
      <c r="AL563" s="135" t="n"/>
      <c r="AM563" s="135" t="n"/>
      <c r="AN563" s="135" t="n"/>
      <c r="AO563" s="135" t="n"/>
      <c r="AP563" s="135" t="n"/>
      <c r="AQ563" s="135" t="n"/>
      <c r="AR563" s="135" t="n"/>
      <c r="AS563" s="135" t="n"/>
      <c r="AT563" s="135" t="n"/>
      <c r="AU563" s="135" t="n"/>
      <c r="AV563" s="135" t="n"/>
      <c r="AW563" s="135" t="n"/>
      <c r="AX563" s="135" t="n"/>
      <c r="AY563" s="135" t="n"/>
      <c r="AZ563" s="135" t="n"/>
      <c r="BA563" s="135" t="n"/>
      <c r="BB563" s="135" t="n"/>
      <c r="BC563" s="135" t="n"/>
      <c r="BD563" s="135" t="n"/>
      <c r="BE563" s="135" t="n"/>
      <c r="BF563" s="135" t="n"/>
      <c r="BG563" s="135" t="n"/>
      <c r="BH563" s="135" t="n"/>
      <c r="BI563" s="135" t="n"/>
      <c r="BJ563" s="135" t="n"/>
      <c r="BK563" s="135" t="n"/>
      <c r="BL563" s="135" t="n"/>
      <c r="BM563" s="135" t="n"/>
      <c r="BN563" s="135" t="n"/>
      <c r="BO563" s="135" t="n"/>
      <c r="BP563" s="135" t="n"/>
      <c r="BQ563" s="135" t="n"/>
      <c r="BR563" s="135" t="n"/>
      <c r="BS563" s="135" t="n"/>
      <c r="BT563" s="135" t="n"/>
      <c r="BU563" s="135" t="n"/>
      <c r="BV563" s="135" t="n"/>
      <c r="BW563" s="135" t="n"/>
      <c r="BX563" s="135" t="n"/>
      <c r="BY563" s="135" t="n"/>
      <c r="BZ563" s="135" t="n"/>
      <c r="CA563" s="135" t="n"/>
      <c r="CB563" s="135" t="n"/>
      <c r="CC563" s="135" t="n"/>
      <c r="CD563" s="135" t="n"/>
      <c r="CE563" s="135" t="n"/>
      <c r="CF563" s="135" t="n"/>
      <c r="CG563" s="135" t="n"/>
      <c r="CH563" s="135" t="n"/>
      <c r="CI563" s="135" t="n"/>
      <c r="CJ563" s="135" t="n"/>
      <c r="CK563" s="135" t="n"/>
      <c r="CL563" s="135" t="n"/>
      <c r="CM563" s="135" t="n"/>
      <c r="CN563" s="135" t="n"/>
      <c r="CO563" s="135" t="n"/>
      <c r="CP563" s="135" t="n"/>
      <c r="CQ563" s="135" t="n"/>
      <c r="CR563" s="135" t="n"/>
      <c r="CU563" s="36" t="n"/>
      <c r="CV563" s="36" t="n"/>
      <c r="CW563" s="36" t="n"/>
      <c r="CX563" s="36" t="n"/>
      <c r="CY563" s="36" t="n"/>
      <c r="CZ563" s="36" t="n"/>
      <c r="DA563" s="36" t="n"/>
      <c r="DB563" s="36" t="n"/>
      <c r="DC563" s="36" t="n"/>
      <c r="DD563" s="36" t="n"/>
      <c r="DE563" s="36" t="n"/>
      <c r="DF563" s="36" t="n"/>
      <c r="DG563" s="36" t="n"/>
      <c r="DH563" s="36" t="n"/>
      <c r="DI563" s="36" t="n"/>
      <c r="DJ563" s="36" t="n"/>
      <c r="DK563" s="36" t="n"/>
      <c r="DL563" s="36" t="n"/>
      <c r="DM563" s="36" t="n"/>
      <c r="DN563" s="36" t="n"/>
      <c r="DO563" s="36" t="n"/>
      <c r="DP563" s="36" t="n"/>
      <c r="DQ563" s="36" t="n"/>
      <c r="DR563" s="36" t="n"/>
      <c r="DS563" s="36" t="n"/>
      <c r="DT563" s="36" t="n"/>
      <c r="DU563" s="36" t="n"/>
      <c r="DV563" s="36" t="n"/>
      <c r="DW563" s="36" t="n"/>
      <c r="DX563" s="36" t="n"/>
      <c r="DY563" s="36" t="n"/>
      <c r="DZ563" s="36" t="n"/>
      <c r="EA563" s="36" t="n"/>
      <c r="EB563" s="36" t="n"/>
      <c r="EC563" s="36" t="n"/>
      <c r="ED563" s="36" t="n"/>
      <c r="EE563" s="36" t="n"/>
      <c r="EF563" s="36" t="n"/>
      <c r="EG563" s="36" t="n"/>
      <c r="EH563" s="36" t="n"/>
      <c r="EI563" s="36" t="n"/>
      <c r="EJ563" s="36" t="n"/>
      <c r="EK563" s="36" t="n"/>
      <c r="EL563" s="36" t="n"/>
      <c r="EM563" s="36" t="n"/>
      <c r="EN563" s="36" t="n"/>
    </row>
    <row r="564">
      <c r="A564" s="36" t="n"/>
      <c r="B564" s="36" t="n"/>
      <c r="C564" s="144" t="n"/>
      <c r="D564" s="144" t="n"/>
      <c r="E564" s="135" t="n"/>
      <c r="F564" s="135" t="n"/>
      <c r="G564" s="135" t="n"/>
      <c r="H564" s="135" t="n"/>
      <c r="I564" s="135" t="n"/>
      <c r="J564" s="135" t="n"/>
      <c r="K564" s="135" t="n"/>
      <c r="L564" s="135" t="n"/>
      <c r="M564" s="135" t="n"/>
      <c r="N564" s="135" t="n"/>
      <c r="O564" s="135" t="n"/>
      <c r="P564" s="135" t="n"/>
      <c r="Q564" s="135" t="n"/>
      <c r="R564" s="135" t="n"/>
      <c r="S564" s="135" t="n"/>
      <c r="T564" s="135" t="n"/>
      <c r="U564" s="135" t="n"/>
      <c r="V564" s="135" t="n"/>
      <c r="W564" s="135" t="n"/>
      <c r="X564" s="135" t="n"/>
      <c r="Y564" s="135" t="n"/>
      <c r="Z564" s="135" t="n"/>
      <c r="AA564" s="135" t="n"/>
      <c r="AB564" s="135" t="n"/>
      <c r="AC564" s="135" t="n"/>
      <c r="AD564" s="135" t="n"/>
      <c r="AE564" s="135" t="n"/>
      <c r="AF564" s="135" t="n"/>
      <c r="AG564" s="135" t="n"/>
      <c r="AH564" s="135" t="n"/>
      <c r="AI564" s="135" t="n"/>
      <c r="AJ564" s="135" t="n"/>
      <c r="AK564" s="135" t="n"/>
      <c r="AL564" s="135" t="n"/>
      <c r="AM564" s="135" t="n"/>
      <c r="AN564" s="135" t="n"/>
      <c r="AO564" s="135" t="n"/>
      <c r="AP564" s="135" t="n"/>
      <c r="AQ564" s="135" t="n"/>
      <c r="AR564" s="135" t="n"/>
      <c r="AS564" s="135" t="n"/>
      <c r="AT564" s="135" t="n"/>
      <c r="AU564" s="135" t="n"/>
      <c r="AV564" s="135" t="n"/>
      <c r="AW564" s="135" t="n"/>
      <c r="AX564" s="135" t="n"/>
      <c r="AY564" s="135" t="n"/>
      <c r="AZ564" s="135" t="n"/>
      <c r="BA564" s="135" t="n"/>
      <c r="BB564" s="135" t="n"/>
      <c r="BC564" s="135" t="n"/>
      <c r="BD564" s="135" t="n"/>
      <c r="BE564" s="135" t="n"/>
      <c r="BF564" s="135" t="n"/>
      <c r="BG564" s="135" t="n"/>
      <c r="BH564" s="135" t="n"/>
      <c r="BI564" s="135" t="n"/>
      <c r="BJ564" s="135" t="n"/>
      <c r="BK564" s="135" t="n"/>
      <c r="BL564" s="135" t="n"/>
      <c r="BM564" s="135" t="n"/>
      <c r="BN564" s="135" t="n"/>
      <c r="BO564" s="135" t="n"/>
      <c r="BP564" s="135" t="n"/>
      <c r="BQ564" s="135" t="n"/>
      <c r="BR564" s="135" t="n"/>
      <c r="BS564" s="135" t="n"/>
      <c r="BT564" s="135" t="n"/>
      <c r="BU564" s="135" t="n"/>
      <c r="BV564" s="135" t="n"/>
      <c r="BW564" s="135" t="n"/>
      <c r="BX564" s="135" t="n"/>
      <c r="BY564" s="135" t="n"/>
      <c r="BZ564" s="135" t="n"/>
      <c r="CA564" s="135" t="n"/>
      <c r="CB564" s="135" t="n"/>
      <c r="CC564" s="135" t="n"/>
      <c r="CD564" s="135" t="n"/>
      <c r="CE564" s="135" t="n"/>
      <c r="CF564" s="135" t="n"/>
      <c r="CG564" s="135" t="n"/>
      <c r="CH564" s="135" t="n"/>
      <c r="CI564" s="135" t="n"/>
      <c r="CJ564" s="135" t="n"/>
      <c r="CK564" s="135" t="n"/>
      <c r="CL564" s="135" t="n"/>
      <c r="CM564" s="135" t="n"/>
      <c r="CN564" s="135" t="n"/>
      <c r="CO564" s="135" t="n"/>
      <c r="CP564" s="135" t="n"/>
      <c r="CQ564" s="135" t="n"/>
      <c r="CR564" s="135" t="n"/>
      <c r="CU564" s="36" t="n"/>
      <c r="CV564" s="36" t="n"/>
      <c r="CW564" s="36" t="n"/>
      <c r="CX564" s="36" t="n"/>
      <c r="CY564" s="36" t="n"/>
      <c r="CZ564" s="36" t="n"/>
      <c r="DA564" s="36" t="n"/>
      <c r="DB564" s="36" t="n"/>
      <c r="DC564" s="36" t="n"/>
      <c r="DD564" s="36" t="n"/>
      <c r="DE564" s="36" t="n"/>
      <c r="DF564" s="36" t="n"/>
      <c r="DG564" s="36" t="n"/>
      <c r="DH564" s="36" t="n"/>
      <c r="DI564" s="36" t="n"/>
      <c r="DJ564" s="36" t="n"/>
      <c r="DK564" s="36" t="n"/>
      <c r="DL564" s="36" t="n"/>
      <c r="DM564" s="36" t="n"/>
      <c r="DN564" s="36" t="n"/>
      <c r="DO564" s="36" t="n"/>
      <c r="DP564" s="36" t="n"/>
      <c r="DQ564" s="36" t="n"/>
      <c r="DR564" s="36" t="n"/>
      <c r="DS564" s="36" t="n"/>
      <c r="DT564" s="36" t="n"/>
      <c r="DU564" s="36" t="n"/>
      <c r="DV564" s="36" t="n"/>
      <c r="DW564" s="36" t="n"/>
      <c r="DX564" s="36" t="n"/>
      <c r="DY564" s="36" t="n"/>
      <c r="DZ564" s="36" t="n"/>
      <c r="EA564" s="36" t="n"/>
      <c r="EB564" s="36" t="n"/>
      <c r="EC564" s="36" t="n"/>
      <c r="ED564" s="36" t="n"/>
      <c r="EE564" s="36" t="n"/>
      <c r="EF564" s="36" t="n"/>
      <c r="EG564" s="36" t="n"/>
      <c r="EH564" s="36" t="n"/>
      <c r="EI564" s="36" t="n"/>
      <c r="EJ564" s="36" t="n"/>
      <c r="EK564" s="36" t="n"/>
      <c r="EL564" s="36" t="n"/>
      <c r="EM564" s="36" t="n"/>
      <c r="EN564" s="36" t="n"/>
    </row>
    <row r="565">
      <c r="A565" s="36" t="n"/>
      <c r="B565" s="36" t="n"/>
      <c r="C565" s="144" t="n"/>
      <c r="D565" s="144" t="n"/>
      <c r="E565" s="135" t="n"/>
      <c r="F565" s="135" t="n"/>
      <c r="G565" s="135" t="n"/>
      <c r="H565" s="135" t="n"/>
      <c r="I565" s="135" t="n"/>
      <c r="J565" s="135" t="n"/>
      <c r="K565" s="135" t="n"/>
      <c r="L565" s="135" t="n"/>
      <c r="M565" s="135" t="n"/>
      <c r="N565" s="135" t="n"/>
      <c r="O565" s="135" t="n"/>
      <c r="P565" s="135" t="n"/>
      <c r="Q565" s="135" t="n"/>
      <c r="R565" s="135" t="n"/>
      <c r="S565" s="135" t="n"/>
      <c r="T565" s="135" t="n"/>
      <c r="U565" s="135" t="n"/>
      <c r="V565" s="135" t="n"/>
      <c r="W565" s="135" t="n"/>
      <c r="X565" s="135" t="n"/>
      <c r="Y565" s="135" t="n"/>
      <c r="Z565" s="135" t="n"/>
      <c r="AA565" s="135" t="n"/>
      <c r="AB565" s="135" t="n"/>
      <c r="AC565" s="135" t="n"/>
      <c r="AD565" s="135" t="n"/>
      <c r="AE565" s="135" t="n"/>
      <c r="AF565" s="135" t="n"/>
      <c r="AG565" s="135" t="n"/>
      <c r="AH565" s="135" t="n"/>
      <c r="AI565" s="135" t="n"/>
      <c r="AJ565" s="135" t="n"/>
      <c r="AK565" s="135" t="n"/>
      <c r="AL565" s="135" t="n"/>
      <c r="AM565" s="135" t="n"/>
      <c r="AN565" s="135" t="n"/>
      <c r="AO565" s="135" t="n"/>
      <c r="AP565" s="135" t="n"/>
      <c r="AQ565" s="135" t="n"/>
      <c r="AR565" s="135" t="n"/>
      <c r="AS565" s="135" t="n"/>
      <c r="AT565" s="135" t="n"/>
      <c r="AU565" s="135" t="n"/>
      <c r="AV565" s="135" t="n"/>
      <c r="AW565" s="135" t="n"/>
      <c r="AX565" s="135" t="n"/>
      <c r="AY565" s="135" t="n"/>
      <c r="AZ565" s="135" t="n"/>
      <c r="BA565" s="135" t="n"/>
      <c r="BB565" s="135" t="n"/>
      <c r="BC565" s="135" t="n"/>
      <c r="BD565" s="135" t="n"/>
      <c r="BE565" s="135" t="n"/>
      <c r="BF565" s="135" t="n"/>
      <c r="BG565" s="135" t="n"/>
      <c r="BH565" s="135" t="n"/>
      <c r="BI565" s="135" t="n"/>
      <c r="BJ565" s="135" t="n"/>
      <c r="BK565" s="135" t="n"/>
      <c r="BL565" s="135" t="n"/>
      <c r="BM565" s="135" t="n"/>
      <c r="BN565" s="135" t="n"/>
      <c r="BO565" s="135" t="n"/>
      <c r="BP565" s="135" t="n"/>
      <c r="BQ565" s="135" t="n"/>
      <c r="BR565" s="135" t="n"/>
      <c r="BS565" s="135" t="n"/>
      <c r="BT565" s="135" t="n"/>
      <c r="BU565" s="135" t="n"/>
      <c r="BV565" s="135" t="n"/>
      <c r="BW565" s="135" t="n"/>
      <c r="BX565" s="135" t="n"/>
      <c r="BY565" s="135" t="n"/>
      <c r="BZ565" s="135" t="n"/>
      <c r="CA565" s="135" t="n"/>
      <c r="CB565" s="135" t="n"/>
      <c r="CC565" s="135" t="n"/>
      <c r="CD565" s="135" t="n"/>
      <c r="CE565" s="135" t="n"/>
      <c r="CF565" s="135" t="n"/>
      <c r="CG565" s="135" t="n"/>
      <c r="CH565" s="135" t="n"/>
      <c r="CI565" s="135" t="n"/>
      <c r="CJ565" s="135" t="n"/>
      <c r="CK565" s="135" t="n"/>
      <c r="CL565" s="135" t="n"/>
      <c r="CM565" s="135" t="n"/>
      <c r="CN565" s="135" t="n"/>
      <c r="CO565" s="135" t="n"/>
      <c r="CP565" s="135" t="n"/>
      <c r="CQ565" s="135" t="n"/>
      <c r="CR565" s="135" t="n"/>
      <c r="CU565" s="36" t="n"/>
      <c r="CV565" s="36" t="n"/>
      <c r="CW565" s="36" t="n"/>
      <c r="CX565" s="36" t="n"/>
      <c r="CY565" s="36" t="n"/>
      <c r="CZ565" s="36" t="n"/>
      <c r="DA565" s="36" t="n"/>
      <c r="DB565" s="36" t="n"/>
      <c r="DC565" s="36" t="n"/>
      <c r="DD565" s="36" t="n"/>
      <c r="DE565" s="36" t="n"/>
      <c r="DF565" s="36" t="n"/>
      <c r="DG565" s="36" t="n"/>
      <c r="DH565" s="36" t="n"/>
      <c r="DI565" s="36" t="n"/>
      <c r="DJ565" s="36" t="n"/>
      <c r="DK565" s="36" t="n"/>
      <c r="DL565" s="36" t="n"/>
      <c r="DM565" s="36" t="n"/>
      <c r="DN565" s="36" t="n"/>
      <c r="DO565" s="36" t="n"/>
      <c r="DP565" s="36" t="n"/>
      <c r="DQ565" s="36" t="n"/>
      <c r="DR565" s="36" t="n"/>
      <c r="DS565" s="36" t="n"/>
      <c r="DT565" s="36" t="n"/>
      <c r="DU565" s="36" t="n"/>
      <c r="DV565" s="36" t="n"/>
      <c r="DW565" s="36" t="n"/>
      <c r="DX565" s="36" t="n"/>
      <c r="DY565" s="36" t="n"/>
      <c r="DZ565" s="36" t="n"/>
      <c r="EA565" s="36" t="n"/>
      <c r="EB565" s="36" t="n"/>
      <c r="EC565" s="36" t="n"/>
      <c r="ED565" s="36" t="n"/>
      <c r="EE565" s="36" t="n"/>
      <c r="EF565" s="36" t="n"/>
      <c r="EG565" s="36" t="n"/>
      <c r="EH565" s="36" t="n"/>
      <c r="EI565" s="36" t="n"/>
      <c r="EJ565" s="36" t="n"/>
      <c r="EK565" s="36" t="n"/>
      <c r="EL565" s="36" t="n"/>
      <c r="EM565" s="36" t="n"/>
      <c r="EN565" s="36" t="n"/>
    </row>
    <row r="566">
      <c r="A566" s="36" t="n"/>
      <c r="B566" s="36" t="n"/>
      <c r="C566" s="144" t="n"/>
      <c r="D566" s="144" t="n"/>
      <c r="E566" s="135" t="n"/>
      <c r="F566" s="135" t="n"/>
      <c r="G566" s="135" t="n"/>
      <c r="H566" s="135" t="n"/>
      <c r="I566" s="135" t="n"/>
      <c r="J566" s="135" t="n"/>
      <c r="K566" s="135" t="n"/>
      <c r="L566" s="135" t="n"/>
      <c r="M566" s="135" t="n"/>
      <c r="N566" s="135" t="n"/>
      <c r="O566" s="135" t="n"/>
      <c r="P566" s="135" t="n"/>
      <c r="Q566" s="135" t="n"/>
      <c r="R566" s="135" t="n"/>
      <c r="S566" s="135" t="n"/>
      <c r="T566" s="135" t="n"/>
      <c r="U566" s="135" t="n"/>
      <c r="V566" s="135" t="n"/>
      <c r="W566" s="135" t="n"/>
      <c r="X566" s="135" t="n"/>
      <c r="Y566" s="135" t="n"/>
      <c r="Z566" s="135" t="n"/>
      <c r="AA566" s="135" t="n"/>
      <c r="AB566" s="135" t="n"/>
      <c r="AC566" s="135" t="n"/>
      <c r="AD566" s="135" t="n"/>
      <c r="AE566" s="135" t="n"/>
      <c r="AF566" s="135" t="n"/>
      <c r="AG566" s="135" t="n"/>
      <c r="AH566" s="135" t="n"/>
      <c r="AI566" s="135" t="n"/>
      <c r="AJ566" s="135" t="n"/>
      <c r="AK566" s="135" t="n"/>
      <c r="AL566" s="135" t="n"/>
      <c r="AM566" s="135" t="n"/>
      <c r="AN566" s="135" t="n"/>
      <c r="AO566" s="135" t="n"/>
      <c r="AP566" s="135" t="n"/>
      <c r="AQ566" s="135" t="n"/>
      <c r="AR566" s="135" t="n"/>
      <c r="AS566" s="135" t="n"/>
      <c r="AT566" s="135" t="n"/>
      <c r="AU566" s="135" t="n"/>
      <c r="AV566" s="135" t="n"/>
      <c r="AW566" s="135" t="n"/>
      <c r="AX566" s="135" t="n"/>
      <c r="AY566" s="135" t="n"/>
      <c r="AZ566" s="135" t="n"/>
      <c r="BA566" s="135" t="n"/>
      <c r="BB566" s="135" t="n"/>
      <c r="BC566" s="135" t="n"/>
      <c r="BD566" s="135" t="n"/>
      <c r="BE566" s="135" t="n"/>
      <c r="BF566" s="135" t="n"/>
      <c r="BG566" s="135" t="n"/>
      <c r="BH566" s="135" t="n"/>
      <c r="BI566" s="135" t="n"/>
      <c r="BJ566" s="135" t="n"/>
      <c r="BK566" s="135" t="n"/>
      <c r="BL566" s="135" t="n"/>
      <c r="BM566" s="135" t="n"/>
      <c r="BN566" s="135" t="n"/>
      <c r="BO566" s="135" t="n"/>
      <c r="BP566" s="135" t="n"/>
      <c r="BQ566" s="135" t="n"/>
      <c r="BR566" s="135" t="n"/>
      <c r="BS566" s="135" t="n"/>
      <c r="BT566" s="135" t="n"/>
      <c r="BU566" s="135" t="n"/>
      <c r="BV566" s="135" t="n"/>
      <c r="BW566" s="135" t="n"/>
      <c r="BX566" s="135" t="n"/>
      <c r="BY566" s="135" t="n"/>
      <c r="BZ566" s="135" t="n"/>
      <c r="CA566" s="135" t="n"/>
      <c r="CB566" s="135" t="n"/>
      <c r="CC566" s="135" t="n"/>
      <c r="CD566" s="135" t="n"/>
      <c r="CE566" s="135" t="n"/>
      <c r="CF566" s="135" t="n"/>
      <c r="CG566" s="135" t="n"/>
      <c r="CH566" s="135" t="n"/>
      <c r="CI566" s="135" t="n"/>
      <c r="CJ566" s="135" t="n"/>
      <c r="CK566" s="135" t="n"/>
      <c r="CL566" s="135" t="n"/>
      <c r="CM566" s="135" t="n"/>
      <c r="CN566" s="135" t="n"/>
      <c r="CO566" s="135" t="n"/>
      <c r="CP566" s="135" t="n"/>
      <c r="CQ566" s="135" t="n"/>
      <c r="CR566" s="135" t="n"/>
      <c r="CU566" s="36" t="n"/>
      <c r="CV566" s="36" t="n"/>
      <c r="CW566" s="36" t="n"/>
      <c r="CX566" s="36" t="n"/>
      <c r="CY566" s="36" t="n"/>
      <c r="CZ566" s="36" t="n"/>
      <c r="DA566" s="36" t="n"/>
      <c r="DB566" s="36" t="n"/>
      <c r="DC566" s="36" t="n"/>
      <c r="DD566" s="36" t="n"/>
      <c r="DE566" s="36" t="n"/>
      <c r="DF566" s="36" t="n"/>
      <c r="DG566" s="36" t="n"/>
      <c r="DH566" s="36" t="n"/>
      <c r="DI566" s="36" t="n"/>
      <c r="DJ566" s="36" t="n"/>
      <c r="DK566" s="36" t="n"/>
      <c r="DL566" s="36" t="n"/>
      <c r="DM566" s="36" t="n"/>
      <c r="DN566" s="36" t="n"/>
      <c r="DO566" s="36" t="n"/>
      <c r="DP566" s="36" t="n"/>
      <c r="DQ566" s="36" t="n"/>
      <c r="DR566" s="36" t="n"/>
      <c r="DS566" s="36" t="n"/>
      <c r="DT566" s="36" t="n"/>
      <c r="DU566" s="36" t="n"/>
      <c r="DV566" s="36" t="n"/>
      <c r="DW566" s="36" t="n"/>
      <c r="DX566" s="36" t="n"/>
      <c r="DY566" s="36" t="n"/>
      <c r="DZ566" s="36" t="n"/>
      <c r="EA566" s="36" t="n"/>
      <c r="EB566" s="36" t="n"/>
      <c r="EC566" s="36" t="n"/>
      <c r="ED566" s="36" t="n"/>
      <c r="EE566" s="36" t="n"/>
      <c r="EF566" s="36" t="n"/>
      <c r="EG566" s="36" t="n"/>
      <c r="EH566" s="36" t="n"/>
      <c r="EI566" s="36" t="n"/>
      <c r="EJ566" s="36" t="n"/>
      <c r="EK566" s="36" t="n"/>
      <c r="EL566" s="36" t="n"/>
      <c r="EM566" s="36" t="n"/>
      <c r="EN566" s="36" t="n"/>
    </row>
    <row r="567">
      <c r="A567" s="36" t="n"/>
      <c r="B567" s="36" t="n"/>
      <c r="C567" s="144" t="n"/>
      <c r="D567" s="144" t="n"/>
      <c r="E567" s="135" t="n"/>
      <c r="F567" s="135" t="n"/>
      <c r="G567" s="135" t="n"/>
      <c r="H567" s="135" t="n"/>
      <c r="I567" s="135" t="n"/>
      <c r="J567" s="135" t="n"/>
      <c r="K567" s="135" t="n"/>
      <c r="L567" s="135" t="n"/>
      <c r="M567" s="135" t="n"/>
      <c r="N567" s="135" t="n"/>
      <c r="O567" s="135" t="n"/>
      <c r="P567" s="135" t="n"/>
      <c r="Q567" s="135" t="n"/>
      <c r="R567" s="135" t="n"/>
      <c r="S567" s="135" t="n"/>
      <c r="T567" s="135" t="n"/>
      <c r="U567" s="135" t="n"/>
      <c r="V567" s="135" t="n"/>
      <c r="W567" s="135" t="n"/>
      <c r="X567" s="135" t="n"/>
      <c r="Y567" s="135" t="n"/>
      <c r="Z567" s="135" t="n"/>
      <c r="AA567" s="135" t="n"/>
      <c r="AB567" s="135" t="n"/>
      <c r="AC567" s="135" t="n"/>
      <c r="AD567" s="135" t="n"/>
      <c r="AE567" s="135" t="n"/>
      <c r="AF567" s="135" t="n"/>
      <c r="AG567" s="135" t="n"/>
      <c r="AH567" s="135" t="n"/>
      <c r="AI567" s="135" t="n"/>
      <c r="AJ567" s="135" t="n"/>
      <c r="AK567" s="135" t="n"/>
      <c r="AL567" s="135" t="n"/>
      <c r="AM567" s="135" t="n"/>
      <c r="AN567" s="135" t="n"/>
      <c r="AO567" s="135" t="n"/>
      <c r="AP567" s="135" t="n"/>
      <c r="AQ567" s="135" t="n"/>
      <c r="AR567" s="135" t="n"/>
      <c r="AS567" s="135" t="n"/>
      <c r="AT567" s="135" t="n"/>
      <c r="AU567" s="135" t="n"/>
      <c r="AV567" s="135" t="n"/>
      <c r="AW567" s="135" t="n"/>
      <c r="AX567" s="135" t="n"/>
      <c r="AY567" s="135" t="n"/>
      <c r="AZ567" s="135" t="n"/>
      <c r="BA567" s="135" t="n"/>
      <c r="BB567" s="135" t="n"/>
      <c r="BC567" s="135" t="n"/>
      <c r="BD567" s="135" t="n"/>
      <c r="BE567" s="135" t="n"/>
      <c r="BF567" s="135" t="n"/>
      <c r="BG567" s="135" t="n"/>
      <c r="BH567" s="135" t="n"/>
      <c r="BI567" s="135" t="n"/>
      <c r="BJ567" s="135" t="n"/>
      <c r="BK567" s="135" t="n"/>
      <c r="BL567" s="135" t="n"/>
      <c r="BM567" s="135" t="n"/>
      <c r="BN567" s="135" t="n"/>
      <c r="BO567" s="135" t="n"/>
      <c r="BP567" s="135" t="n"/>
      <c r="BQ567" s="135" t="n"/>
      <c r="BR567" s="135" t="n"/>
      <c r="BS567" s="135" t="n"/>
      <c r="BT567" s="135" t="n"/>
      <c r="BU567" s="135" t="n"/>
      <c r="BV567" s="135" t="n"/>
      <c r="BW567" s="135" t="n"/>
      <c r="BX567" s="135" t="n"/>
      <c r="BY567" s="135" t="n"/>
      <c r="BZ567" s="135" t="n"/>
      <c r="CA567" s="135" t="n"/>
      <c r="CB567" s="135" t="n"/>
      <c r="CC567" s="135" t="n"/>
      <c r="CD567" s="135" t="n"/>
      <c r="CE567" s="135" t="n"/>
      <c r="CF567" s="135" t="n"/>
      <c r="CG567" s="135" t="n"/>
      <c r="CH567" s="135" t="n"/>
      <c r="CI567" s="135" t="n"/>
      <c r="CJ567" s="135" t="n"/>
      <c r="CK567" s="135" t="n"/>
      <c r="CL567" s="135" t="n"/>
      <c r="CM567" s="135" t="n"/>
      <c r="CN567" s="135" t="n"/>
      <c r="CO567" s="135" t="n"/>
      <c r="CP567" s="135" t="n"/>
      <c r="CQ567" s="135" t="n"/>
      <c r="CR567" s="135" t="n"/>
      <c r="CU567" s="36" t="n"/>
      <c r="CV567" s="36" t="n"/>
      <c r="CW567" s="36" t="n"/>
      <c r="CX567" s="36" t="n"/>
      <c r="CY567" s="36" t="n"/>
      <c r="CZ567" s="36" t="n"/>
      <c r="DA567" s="36" t="n"/>
      <c r="DB567" s="36" t="n"/>
      <c r="DC567" s="36" t="n"/>
      <c r="DD567" s="36" t="n"/>
      <c r="DE567" s="36" t="n"/>
      <c r="DF567" s="36" t="n"/>
      <c r="DG567" s="36" t="n"/>
      <c r="DH567" s="36" t="n"/>
      <c r="DI567" s="36" t="n"/>
      <c r="DJ567" s="36" t="n"/>
      <c r="DK567" s="36" t="n"/>
      <c r="DL567" s="36" t="n"/>
      <c r="DM567" s="36" t="n"/>
      <c r="DN567" s="36" t="n"/>
      <c r="DO567" s="36" t="n"/>
      <c r="DP567" s="36" t="n"/>
      <c r="DQ567" s="36" t="n"/>
      <c r="DR567" s="36" t="n"/>
      <c r="DS567" s="36" t="n"/>
      <c r="DT567" s="36" t="n"/>
      <c r="DU567" s="36" t="n"/>
      <c r="DV567" s="36" t="n"/>
      <c r="DW567" s="36" t="n"/>
      <c r="DX567" s="36" t="n"/>
      <c r="DY567" s="36" t="n"/>
      <c r="DZ567" s="36" t="n"/>
      <c r="EA567" s="36" t="n"/>
      <c r="EB567" s="36" t="n"/>
      <c r="EC567" s="36" t="n"/>
      <c r="ED567" s="36" t="n"/>
      <c r="EE567" s="36" t="n"/>
      <c r="EF567" s="36" t="n"/>
      <c r="EG567" s="36" t="n"/>
      <c r="EH567" s="36" t="n"/>
      <c r="EI567" s="36" t="n"/>
      <c r="EJ567" s="36" t="n"/>
      <c r="EK567" s="36" t="n"/>
      <c r="EL567" s="36" t="n"/>
      <c r="EM567" s="36" t="n"/>
      <c r="EN567" s="36" t="n"/>
    </row>
    <row r="568">
      <c r="A568" s="36" t="n"/>
      <c r="B568" s="36" t="n"/>
      <c r="C568" s="144" t="n"/>
      <c r="D568" s="144" t="n"/>
      <c r="E568" s="135" t="n"/>
      <c r="F568" s="135" t="n"/>
      <c r="G568" s="135" t="n"/>
      <c r="H568" s="135" t="n"/>
      <c r="I568" s="135" t="n"/>
      <c r="J568" s="135" t="n"/>
      <c r="K568" s="135" t="n"/>
      <c r="L568" s="135" t="n"/>
      <c r="M568" s="135" t="n"/>
      <c r="N568" s="135" t="n"/>
      <c r="O568" s="135" t="n"/>
      <c r="P568" s="135" t="n"/>
      <c r="Q568" s="135" t="n"/>
      <c r="R568" s="135" t="n"/>
      <c r="S568" s="135" t="n"/>
      <c r="T568" s="135" t="n"/>
      <c r="U568" s="135" t="n"/>
      <c r="V568" s="135" t="n"/>
      <c r="W568" s="135" t="n"/>
      <c r="X568" s="135" t="n"/>
      <c r="Y568" s="135" t="n"/>
      <c r="Z568" s="135" t="n"/>
      <c r="AA568" s="135" t="n"/>
      <c r="AB568" s="135" t="n"/>
      <c r="AC568" s="135" t="n"/>
      <c r="AD568" s="135" t="n"/>
      <c r="AE568" s="135" t="n"/>
      <c r="AF568" s="135" t="n"/>
      <c r="AG568" s="135" t="n"/>
      <c r="AH568" s="135" t="n"/>
      <c r="AI568" s="135" t="n"/>
      <c r="AJ568" s="135" t="n"/>
      <c r="AK568" s="135" t="n"/>
      <c r="AL568" s="135" t="n"/>
      <c r="AM568" s="135" t="n"/>
      <c r="AN568" s="135" t="n"/>
      <c r="AO568" s="135" t="n"/>
      <c r="AP568" s="135" t="n"/>
      <c r="AQ568" s="135" t="n"/>
      <c r="AR568" s="135" t="n"/>
      <c r="AS568" s="135" t="n"/>
      <c r="AT568" s="135" t="n"/>
      <c r="AU568" s="135" t="n"/>
      <c r="AV568" s="135" t="n"/>
      <c r="AW568" s="135" t="n"/>
      <c r="AX568" s="135" t="n"/>
      <c r="AY568" s="135" t="n"/>
      <c r="AZ568" s="135" t="n"/>
      <c r="BA568" s="135" t="n"/>
      <c r="BB568" s="135" t="n"/>
      <c r="BC568" s="135" t="n"/>
      <c r="BD568" s="135" t="n"/>
      <c r="BE568" s="135" t="n"/>
      <c r="BF568" s="135" t="n"/>
      <c r="BG568" s="135" t="n"/>
      <c r="BH568" s="135" t="n"/>
      <c r="BI568" s="135" t="n"/>
      <c r="BJ568" s="135" t="n"/>
      <c r="BK568" s="135" t="n"/>
      <c r="BL568" s="135" t="n"/>
      <c r="BM568" s="135" t="n"/>
      <c r="BN568" s="135" t="n"/>
      <c r="BO568" s="135" t="n"/>
      <c r="BP568" s="135" t="n"/>
      <c r="BQ568" s="135" t="n"/>
      <c r="BR568" s="135" t="n"/>
      <c r="BS568" s="135" t="n"/>
      <c r="BT568" s="135" t="n"/>
      <c r="BU568" s="135" t="n"/>
      <c r="BV568" s="135" t="n"/>
      <c r="BW568" s="135" t="n"/>
      <c r="BX568" s="135" t="n"/>
      <c r="BY568" s="135" t="n"/>
      <c r="BZ568" s="135" t="n"/>
      <c r="CA568" s="135" t="n"/>
      <c r="CB568" s="135" t="n"/>
      <c r="CC568" s="135" t="n"/>
      <c r="CD568" s="135" t="n"/>
      <c r="CE568" s="135" t="n"/>
      <c r="CF568" s="135" t="n"/>
      <c r="CG568" s="135" t="n"/>
      <c r="CH568" s="135" t="n"/>
      <c r="CI568" s="135" t="n"/>
      <c r="CJ568" s="135" t="n"/>
      <c r="CK568" s="135" t="n"/>
      <c r="CL568" s="135" t="n"/>
      <c r="CM568" s="135" t="n"/>
      <c r="CN568" s="135" t="n"/>
      <c r="CO568" s="135" t="n"/>
      <c r="CP568" s="135" t="n"/>
      <c r="CQ568" s="135" t="n"/>
      <c r="CR568" s="135" t="n"/>
      <c r="CU568" s="36" t="n"/>
      <c r="CV568" s="36" t="n"/>
      <c r="CW568" s="36" t="n"/>
      <c r="CX568" s="36" t="n"/>
      <c r="CY568" s="36" t="n"/>
      <c r="CZ568" s="36" t="n"/>
      <c r="DA568" s="36" t="n"/>
      <c r="DB568" s="36" t="n"/>
      <c r="DC568" s="36" t="n"/>
      <c r="DD568" s="36" t="n"/>
      <c r="DE568" s="36" t="n"/>
      <c r="DF568" s="36" t="n"/>
      <c r="DG568" s="36" t="n"/>
      <c r="DH568" s="36" t="n"/>
      <c r="DI568" s="36" t="n"/>
      <c r="DJ568" s="36" t="n"/>
      <c r="DK568" s="36" t="n"/>
      <c r="DL568" s="36" t="n"/>
      <c r="DM568" s="36" t="n"/>
      <c r="DN568" s="36" t="n"/>
      <c r="DO568" s="36" t="n"/>
      <c r="DP568" s="36" t="n"/>
      <c r="DQ568" s="36" t="n"/>
      <c r="DR568" s="36" t="n"/>
      <c r="DS568" s="36" t="n"/>
      <c r="DT568" s="36" t="n"/>
      <c r="DU568" s="36" t="n"/>
      <c r="DV568" s="36" t="n"/>
      <c r="DW568" s="36" t="n"/>
      <c r="DX568" s="36" t="n"/>
      <c r="DY568" s="36" t="n"/>
      <c r="DZ568" s="36" t="n"/>
      <c r="EA568" s="36" t="n"/>
      <c r="EB568" s="36" t="n"/>
      <c r="EC568" s="36" t="n"/>
      <c r="ED568" s="36" t="n"/>
      <c r="EE568" s="36" t="n"/>
      <c r="EF568" s="36" t="n"/>
      <c r="EG568" s="36" t="n"/>
      <c r="EH568" s="36" t="n"/>
      <c r="EI568" s="36" t="n"/>
      <c r="EJ568" s="36" t="n"/>
      <c r="EK568" s="36" t="n"/>
      <c r="EL568" s="36" t="n"/>
      <c r="EM568" s="36" t="n"/>
      <c r="EN568" s="36" t="n"/>
    </row>
    <row r="569">
      <c r="A569" s="36" t="n"/>
      <c r="B569" s="36" t="n"/>
      <c r="C569" s="144" t="n"/>
      <c r="D569" s="144" t="n"/>
      <c r="E569" s="135" t="n"/>
      <c r="F569" s="135" t="n"/>
      <c r="G569" s="135" t="n"/>
      <c r="H569" s="135" t="n"/>
      <c r="I569" s="135" t="n"/>
      <c r="J569" s="135" t="n"/>
      <c r="K569" s="135" t="n"/>
      <c r="L569" s="135" t="n"/>
      <c r="M569" s="135" t="n"/>
      <c r="N569" s="135" t="n"/>
      <c r="O569" s="135" t="n"/>
      <c r="P569" s="135" t="n"/>
      <c r="Q569" s="135" t="n"/>
      <c r="R569" s="135" t="n"/>
      <c r="S569" s="135" t="n"/>
      <c r="T569" s="135" t="n"/>
      <c r="U569" s="135" t="n"/>
      <c r="V569" s="135" t="n"/>
      <c r="W569" s="135" t="n"/>
      <c r="X569" s="135" t="n"/>
      <c r="Y569" s="135" t="n"/>
      <c r="Z569" s="135" t="n"/>
      <c r="AA569" s="135" t="n"/>
      <c r="AB569" s="135" t="n"/>
      <c r="AC569" s="135" t="n"/>
      <c r="AD569" s="135" t="n"/>
      <c r="AE569" s="135" t="n"/>
      <c r="AF569" s="135" t="n"/>
      <c r="AG569" s="135" t="n"/>
      <c r="AH569" s="135" t="n"/>
      <c r="AI569" s="135" t="n"/>
      <c r="AJ569" s="135" t="n"/>
      <c r="AK569" s="135" t="n"/>
      <c r="AL569" s="135" t="n"/>
      <c r="AM569" s="135" t="n"/>
      <c r="AN569" s="135" t="n"/>
      <c r="AO569" s="135" t="n"/>
      <c r="AP569" s="135" t="n"/>
      <c r="AQ569" s="135" t="n"/>
      <c r="AR569" s="135" t="n"/>
      <c r="AS569" s="135" t="n"/>
      <c r="AT569" s="135" t="n"/>
      <c r="AU569" s="135" t="n"/>
      <c r="AV569" s="135" t="n"/>
      <c r="AW569" s="135" t="n"/>
      <c r="AX569" s="135" t="n"/>
      <c r="AY569" s="135" t="n"/>
      <c r="AZ569" s="135" t="n"/>
      <c r="BA569" s="135" t="n"/>
      <c r="BB569" s="135" t="n"/>
      <c r="BC569" s="135" t="n"/>
      <c r="BD569" s="135" t="n"/>
      <c r="BE569" s="135" t="n"/>
      <c r="BF569" s="135" t="n"/>
      <c r="BG569" s="135" t="n"/>
      <c r="BH569" s="135" t="n"/>
      <c r="BI569" s="135" t="n"/>
      <c r="BJ569" s="135" t="n"/>
      <c r="BK569" s="135" t="n"/>
      <c r="BL569" s="135" t="n"/>
      <c r="BM569" s="135" t="n"/>
      <c r="BN569" s="135" t="n"/>
      <c r="BO569" s="135" t="n"/>
      <c r="BP569" s="135" t="n"/>
      <c r="BQ569" s="135" t="n"/>
      <c r="BR569" s="135" t="n"/>
      <c r="BS569" s="135" t="n"/>
      <c r="BT569" s="135" t="n"/>
      <c r="BU569" s="135" t="n"/>
      <c r="BV569" s="135" t="n"/>
      <c r="BW569" s="135" t="n"/>
      <c r="BX569" s="135" t="n"/>
      <c r="BY569" s="135" t="n"/>
      <c r="BZ569" s="135" t="n"/>
      <c r="CA569" s="135" t="n"/>
      <c r="CB569" s="135" t="n"/>
      <c r="CC569" s="135" t="n"/>
      <c r="CD569" s="135" t="n"/>
      <c r="CE569" s="135" t="n"/>
      <c r="CF569" s="135" t="n"/>
      <c r="CG569" s="135" t="n"/>
      <c r="CH569" s="135" t="n"/>
      <c r="CI569" s="135" t="n"/>
      <c r="CJ569" s="135" t="n"/>
      <c r="CK569" s="135" t="n"/>
      <c r="CL569" s="135" t="n"/>
      <c r="CM569" s="135" t="n"/>
      <c r="CN569" s="135" t="n"/>
      <c r="CO569" s="135" t="n"/>
      <c r="CP569" s="135" t="n"/>
      <c r="CQ569" s="135" t="n"/>
      <c r="CR569" s="135" t="n"/>
      <c r="CU569" s="36" t="n"/>
      <c r="CV569" s="36" t="n"/>
      <c r="CW569" s="36" t="n"/>
      <c r="CX569" s="36" t="n"/>
      <c r="CY569" s="36" t="n"/>
      <c r="CZ569" s="36" t="n"/>
      <c r="DA569" s="36" t="n"/>
      <c r="DB569" s="36" t="n"/>
      <c r="DC569" s="36" t="n"/>
      <c r="DD569" s="36" t="n"/>
      <c r="DE569" s="36" t="n"/>
      <c r="DF569" s="36" t="n"/>
      <c r="DG569" s="36" t="n"/>
      <c r="DH569" s="36" t="n"/>
      <c r="DI569" s="36" t="n"/>
      <c r="DJ569" s="36" t="n"/>
      <c r="DK569" s="36" t="n"/>
      <c r="DL569" s="36" t="n"/>
      <c r="DM569" s="36" t="n"/>
      <c r="DN569" s="36" t="n"/>
      <c r="DO569" s="36" t="n"/>
      <c r="DP569" s="36" t="n"/>
      <c r="DQ569" s="36" t="n"/>
      <c r="DR569" s="36" t="n"/>
      <c r="DS569" s="36" t="n"/>
      <c r="DT569" s="36" t="n"/>
      <c r="DU569" s="36" t="n"/>
      <c r="DV569" s="36" t="n"/>
      <c r="DW569" s="36" t="n"/>
      <c r="DX569" s="36" t="n"/>
      <c r="DY569" s="36" t="n"/>
      <c r="DZ569" s="36" t="n"/>
      <c r="EA569" s="36" t="n"/>
      <c r="EB569" s="36" t="n"/>
      <c r="EC569" s="36" t="n"/>
      <c r="ED569" s="36" t="n"/>
      <c r="EE569" s="36" t="n"/>
      <c r="EF569" s="36" t="n"/>
      <c r="EG569" s="36" t="n"/>
      <c r="EH569" s="36" t="n"/>
      <c r="EI569" s="36" t="n"/>
      <c r="EJ569" s="36" t="n"/>
      <c r="EK569" s="36" t="n"/>
      <c r="EL569" s="36" t="n"/>
      <c r="EM569" s="36" t="n"/>
      <c r="EN569" s="36" t="n"/>
    </row>
    <row r="570">
      <c r="A570" s="36" t="n"/>
      <c r="B570" s="36" t="n"/>
      <c r="C570" s="144" t="n"/>
      <c r="D570" s="144" t="n"/>
      <c r="E570" s="135" t="n"/>
      <c r="F570" s="135" t="n"/>
      <c r="G570" s="135" t="n"/>
      <c r="H570" s="135" t="n"/>
      <c r="I570" s="135" t="n"/>
      <c r="J570" s="135" t="n"/>
      <c r="K570" s="135" t="n"/>
      <c r="L570" s="135" t="n"/>
      <c r="M570" s="135" t="n"/>
      <c r="N570" s="135" t="n"/>
      <c r="O570" s="135" t="n"/>
      <c r="P570" s="135" t="n"/>
      <c r="Q570" s="135" t="n"/>
      <c r="R570" s="135" t="n"/>
      <c r="S570" s="135" t="n"/>
      <c r="T570" s="135" t="n"/>
      <c r="U570" s="135" t="n"/>
      <c r="V570" s="135" t="n"/>
      <c r="W570" s="135" t="n"/>
      <c r="X570" s="135" t="n"/>
      <c r="Y570" s="135" t="n"/>
      <c r="Z570" s="135" t="n"/>
      <c r="AA570" s="135" t="n"/>
      <c r="AB570" s="135" t="n"/>
      <c r="AC570" s="135" t="n"/>
      <c r="AD570" s="135" t="n"/>
      <c r="AE570" s="135" t="n"/>
      <c r="AF570" s="135" t="n"/>
      <c r="AG570" s="135" t="n"/>
      <c r="AH570" s="135" t="n"/>
      <c r="AI570" s="135" t="n"/>
      <c r="AJ570" s="135" t="n"/>
      <c r="AK570" s="135" t="n"/>
      <c r="AL570" s="135" t="n"/>
      <c r="AM570" s="135" t="n"/>
      <c r="AN570" s="135" t="n"/>
      <c r="AO570" s="135" t="n"/>
      <c r="AP570" s="135" t="n"/>
      <c r="AQ570" s="135" t="n"/>
      <c r="AR570" s="135" t="n"/>
      <c r="AS570" s="135" t="n"/>
      <c r="AT570" s="135" t="n"/>
      <c r="AU570" s="135" t="n"/>
      <c r="AV570" s="135" t="n"/>
      <c r="AW570" s="135" t="n"/>
      <c r="AX570" s="135" t="n"/>
      <c r="AY570" s="135" t="n"/>
      <c r="AZ570" s="135" t="n"/>
      <c r="BA570" s="135" t="n"/>
      <c r="BB570" s="135" t="n"/>
      <c r="BC570" s="135" t="n"/>
      <c r="BD570" s="135" t="n"/>
      <c r="BE570" s="135" t="n"/>
      <c r="BF570" s="135" t="n"/>
      <c r="BG570" s="135" t="n"/>
      <c r="BH570" s="135" t="n"/>
      <c r="BI570" s="135" t="n"/>
      <c r="BJ570" s="135" t="n"/>
      <c r="BK570" s="135" t="n"/>
      <c r="BL570" s="135" t="n"/>
      <c r="BM570" s="135" t="n"/>
      <c r="BN570" s="135" t="n"/>
      <c r="BO570" s="135" t="n"/>
      <c r="BP570" s="135" t="n"/>
      <c r="BQ570" s="135" t="n"/>
      <c r="BR570" s="135" t="n"/>
      <c r="BS570" s="135" t="n"/>
      <c r="BT570" s="135" t="n"/>
      <c r="BU570" s="135" t="n"/>
      <c r="BV570" s="135" t="n"/>
      <c r="BW570" s="135" t="n"/>
      <c r="BX570" s="135" t="n"/>
      <c r="BY570" s="135" t="n"/>
      <c r="BZ570" s="135" t="n"/>
      <c r="CA570" s="135" t="n"/>
      <c r="CB570" s="135" t="n"/>
      <c r="CC570" s="135" t="n"/>
      <c r="CD570" s="135" t="n"/>
      <c r="CE570" s="135" t="n"/>
      <c r="CF570" s="135" t="n"/>
      <c r="CG570" s="135" t="n"/>
      <c r="CH570" s="135" t="n"/>
      <c r="CI570" s="135" t="n"/>
      <c r="CJ570" s="135" t="n"/>
      <c r="CK570" s="135" t="n"/>
      <c r="CL570" s="135" t="n"/>
      <c r="CM570" s="135" t="n"/>
      <c r="CN570" s="135" t="n"/>
      <c r="CO570" s="135" t="n"/>
      <c r="CP570" s="135" t="n"/>
      <c r="CQ570" s="135" t="n"/>
      <c r="CR570" s="135" t="n"/>
      <c r="CU570" s="36" t="n"/>
      <c r="CV570" s="36" t="n"/>
      <c r="CW570" s="36" t="n"/>
      <c r="CX570" s="36" t="n"/>
      <c r="CY570" s="36" t="n"/>
      <c r="CZ570" s="36" t="n"/>
      <c r="DA570" s="36" t="n"/>
      <c r="DB570" s="36" t="n"/>
      <c r="DC570" s="36" t="n"/>
      <c r="DD570" s="36" t="n"/>
      <c r="DE570" s="36" t="n"/>
      <c r="DF570" s="36" t="n"/>
      <c r="DG570" s="36" t="n"/>
      <c r="DH570" s="36" t="n"/>
      <c r="DI570" s="36" t="n"/>
      <c r="DJ570" s="36" t="n"/>
      <c r="DK570" s="36" t="n"/>
      <c r="DL570" s="36" t="n"/>
      <c r="DM570" s="36" t="n"/>
      <c r="DN570" s="36" t="n"/>
      <c r="DO570" s="36" t="n"/>
      <c r="DP570" s="36" t="n"/>
      <c r="DQ570" s="36" t="n"/>
      <c r="DR570" s="36" t="n"/>
      <c r="DS570" s="36" t="n"/>
      <c r="DT570" s="36" t="n"/>
      <c r="DU570" s="36" t="n"/>
      <c r="DV570" s="36" t="n"/>
      <c r="DW570" s="36" t="n"/>
      <c r="DX570" s="36" t="n"/>
      <c r="DY570" s="36" t="n"/>
      <c r="DZ570" s="36" t="n"/>
      <c r="EA570" s="36" t="n"/>
      <c r="EB570" s="36" t="n"/>
      <c r="EC570" s="36" t="n"/>
      <c r="ED570" s="36" t="n"/>
      <c r="EE570" s="36" t="n"/>
      <c r="EF570" s="36" t="n"/>
      <c r="EG570" s="36" t="n"/>
      <c r="EH570" s="36" t="n"/>
      <c r="EI570" s="36" t="n"/>
      <c r="EJ570" s="36" t="n"/>
      <c r="EK570" s="36" t="n"/>
      <c r="EL570" s="36" t="n"/>
      <c r="EM570" s="36" t="n"/>
      <c r="EN570" s="36" t="n"/>
    </row>
    <row r="571">
      <c r="A571" s="36" t="n"/>
      <c r="B571" s="36" t="n"/>
      <c r="C571" s="144" t="n"/>
      <c r="D571" s="144" t="n"/>
      <c r="E571" s="135" t="n"/>
      <c r="F571" s="135" t="n"/>
      <c r="G571" s="135" t="n"/>
      <c r="H571" s="135" t="n"/>
      <c r="I571" s="135" t="n"/>
      <c r="J571" s="135" t="n"/>
      <c r="K571" s="135" t="n"/>
      <c r="L571" s="135" t="n"/>
      <c r="M571" s="135" t="n"/>
      <c r="N571" s="135" t="n"/>
      <c r="O571" s="135" t="n"/>
      <c r="P571" s="135" t="n"/>
      <c r="Q571" s="135" t="n"/>
      <c r="R571" s="135" t="n"/>
      <c r="S571" s="135" t="n"/>
      <c r="T571" s="135" t="n"/>
      <c r="U571" s="135" t="n"/>
      <c r="V571" s="135" t="n"/>
      <c r="W571" s="135" t="n"/>
      <c r="X571" s="135" t="n"/>
      <c r="Y571" s="135" t="n"/>
      <c r="Z571" s="135" t="n"/>
      <c r="AA571" s="135" t="n"/>
      <c r="AB571" s="135" t="n"/>
      <c r="AC571" s="135" t="n"/>
      <c r="AD571" s="135" t="n"/>
      <c r="AE571" s="135" t="n"/>
      <c r="AF571" s="135" t="n"/>
      <c r="AG571" s="135" t="n"/>
      <c r="AH571" s="135" t="n"/>
      <c r="AI571" s="135" t="n"/>
      <c r="AJ571" s="135" t="n"/>
      <c r="AK571" s="135" t="n"/>
      <c r="AL571" s="135" t="n"/>
      <c r="AM571" s="135" t="n"/>
      <c r="AN571" s="135" t="n"/>
      <c r="AO571" s="135" t="n"/>
      <c r="AP571" s="135" t="n"/>
      <c r="AQ571" s="135" t="n"/>
      <c r="AR571" s="135" t="n"/>
      <c r="AS571" s="135" t="n"/>
      <c r="AT571" s="135" t="n"/>
      <c r="AU571" s="135" t="n"/>
      <c r="AV571" s="135" t="n"/>
      <c r="AW571" s="135" t="n"/>
      <c r="AX571" s="135" t="n"/>
      <c r="AY571" s="135" t="n"/>
      <c r="AZ571" s="135" t="n"/>
      <c r="BA571" s="135" t="n"/>
      <c r="BB571" s="135" t="n"/>
      <c r="BC571" s="135" t="n"/>
      <c r="BD571" s="135" t="n"/>
      <c r="BE571" s="135" t="n"/>
      <c r="BF571" s="135" t="n"/>
      <c r="BG571" s="135" t="n"/>
      <c r="BH571" s="135" t="n"/>
      <c r="BI571" s="135" t="n"/>
      <c r="BJ571" s="135" t="n"/>
      <c r="BK571" s="135" t="n"/>
      <c r="BL571" s="135" t="n"/>
      <c r="BM571" s="135" t="n"/>
      <c r="BN571" s="135" t="n"/>
      <c r="BO571" s="135" t="n"/>
      <c r="BP571" s="135" t="n"/>
      <c r="BQ571" s="135" t="n"/>
      <c r="BR571" s="135" t="n"/>
      <c r="BS571" s="135" t="n"/>
      <c r="BT571" s="135" t="n"/>
      <c r="BU571" s="135" t="n"/>
      <c r="BV571" s="135" t="n"/>
      <c r="BW571" s="135" t="n"/>
      <c r="BX571" s="135" t="n"/>
      <c r="BY571" s="135" t="n"/>
      <c r="BZ571" s="135" t="n"/>
      <c r="CA571" s="135" t="n"/>
      <c r="CB571" s="135" t="n"/>
      <c r="CC571" s="135" t="n"/>
      <c r="CD571" s="135" t="n"/>
      <c r="CE571" s="135" t="n"/>
      <c r="CF571" s="135" t="n"/>
      <c r="CG571" s="135" t="n"/>
      <c r="CH571" s="135" t="n"/>
      <c r="CI571" s="135" t="n"/>
      <c r="CJ571" s="135" t="n"/>
      <c r="CK571" s="135" t="n"/>
      <c r="CL571" s="135" t="n"/>
      <c r="CM571" s="135" t="n"/>
      <c r="CN571" s="135" t="n"/>
      <c r="CO571" s="135" t="n"/>
      <c r="CP571" s="135" t="n"/>
      <c r="CQ571" s="135" t="n"/>
      <c r="CR571" s="135" t="n"/>
      <c r="CU571" s="36" t="n"/>
      <c r="CV571" s="36" t="n"/>
      <c r="CW571" s="36" t="n"/>
      <c r="CX571" s="36" t="n"/>
      <c r="CY571" s="36" t="n"/>
      <c r="CZ571" s="36" t="n"/>
      <c r="DA571" s="36" t="n"/>
      <c r="DB571" s="36" t="n"/>
      <c r="DC571" s="36" t="n"/>
      <c r="DD571" s="36" t="n"/>
      <c r="DE571" s="36" t="n"/>
      <c r="DF571" s="36" t="n"/>
      <c r="DG571" s="36" t="n"/>
      <c r="DH571" s="36" t="n"/>
      <c r="DI571" s="36" t="n"/>
      <c r="DJ571" s="36" t="n"/>
      <c r="DK571" s="36" t="n"/>
      <c r="DL571" s="36" t="n"/>
      <c r="DM571" s="36" t="n"/>
      <c r="DN571" s="36" t="n"/>
      <c r="DO571" s="36" t="n"/>
      <c r="DP571" s="36" t="n"/>
      <c r="DQ571" s="36" t="n"/>
      <c r="DR571" s="36" t="n"/>
      <c r="DS571" s="36" t="n"/>
      <c r="DT571" s="36" t="n"/>
      <c r="DU571" s="36" t="n"/>
      <c r="DV571" s="36" t="n"/>
      <c r="DW571" s="36" t="n"/>
      <c r="DX571" s="36" t="n"/>
      <c r="DY571" s="36" t="n"/>
      <c r="DZ571" s="36" t="n"/>
      <c r="EA571" s="36" t="n"/>
      <c r="EB571" s="36" t="n"/>
      <c r="EC571" s="36" t="n"/>
      <c r="ED571" s="36" t="n"/>
      <c r="EE571" s="36" t="n"/>
      <c r="EF571" s="36" t="n"/>
      <c r="EG571" s="36" t="n"/>
      <c r="EH571" s="36" t="n"/>
      <c r="EI571" s="36" t="n"/>
      <c r="EJ571" s="36" t="n"/>
      <c r="EK571" s="36" t="n"/>
      <c r="EL571" s="36" t="n"/>
      <c r="EM571" s="36" t="n"/>
      <c r="EN571" s="36" t="n"/>
    </row>
    <row r="572">
      <c r="A572" s="36" t="n"/>
      <c r="B572" s="36" t="n"/>
      <c r="C572" s="144" t="n"/>
      <c r="D572" s="144" t="n"/>
      <c r="E572" s="135" t="n"/>
      <c r="F572" s="135" t="n"/>
      <c r="G572" s="135" t="n"/>
      <c r="H572" s="135" t="n"/>
      <c r="I572" s="135" t="n"/>
      <c r="J572" s="135" t="n"/>
      <c r="K572" s="135" t="n"/>
      <c r="L572" s="135" t="n"/>
      <c r="M572" s="135" t="n"/>
      <c r="N572" s="135" t="n"/>
      <c r="O572" s="135" t="n"/>
      <c r="P572" s="135" t="n"/>
      <c r="Q572" s="135" t="n"/>
      <c r="R572" s="135" t="n"/>
      <c r="S572" s="135" t="n"/>
      <c r="T572" s="135" t="n"/>
      <c r="U572" s="135" t="n"/>
      <c r="V572" s="135" t="n"/>
      <c r="W572" s="135" t="n"/>
      <c r="X572" s="135" t="n"/>
      <c r="Y572" s="135" t="n"/>
      <c r="Z572" s="135" t="n"/>
      <c r="AA572" s="135" t="n"/>
      <c r="AB572" s="135" t="n"/>
      <c r="AC572" s="135" t="n"/>
      <c r="AD572" s="135" t="n"/>
      <c r="AE572" s="135" t="n"/>
      <c r="AF572" s="135" t="n"/>
      <c r="AG572" s="135" t="n"/>
      <c r="AH572" s="135" t="n"/>
      <c r="AI572" s="135" t="n"/>
      <c r="AJ572" s="135" t="n"/>
      <c r="AK572" s="135" t="n"/>
      <c r="AL572" s="135" t="n"/>
      <c r="AM572" s="135" t="n"/>
      <c r="AN572" s="135" t="n"/>
      <c r="AO572" s="135" t="n"/>
      <c r="AP572" s="135" t="n"/>
      <c r="AQ572" s="135" t="n"/>
      <c r="AR572" s="135" t="n"/>
      <c r="AS572" s="135" t="n"/>
      <c r="AT572" s="135" t="n"/>
      <c r="AU572" s="135" t="n"/>
      <c r="AV572" s="135" t="n"/>
      <c r="AW572" s="135" t="n"/>
      <c r="AX572" s="135" t="n"/>
      <c r="AY572" s="135" t="n"/>
      <c r="AZ572" s="135" t="n"/>
      <c r="BA572" s="135" t="n"/>
      <c r="BB572" s="135" t="n"/>
      <c r="BC572" s="135" t="n"/>
      <c r="BD572" s="135" t="n"/>
      <c r="BE572" s="135" t="n"/>
      <c r="BF572" s="135" t="n"/>
      <c r="BG572" s="135" t="n"/>
      <c r="BH572" s="135" t="n"/>
      <c r="BI572" s="135" t="n"/>
      <c r="BJ572" s="135" t="n"/>
      <c r="BK572" s="135" t="n"/>
      <c r="BL572" s="135" t="n"/>
      <c r="BM572" s="135" t="n"/>
      <c r="BN572" s="135" t="n"/>
      <c r="BO572" s="135" t="n"/>
      <c r="BP572" s="135" t="n"/>
      <c r="BQ572" s="135" t="n"/>
      <c r="BR572" s="135" t="n"/>
      <c r="BS572" s="135" t="n"/>
      <c r="BT572" s="135" t="n"/>
      <c r="BU572" s="135" t="n"/>
      <c r="BV572" s="135" t="n"/>
      <c r="BW572" s="135" t="n"/>
      <c r="BX572" s="135" t="n"/>
      <c r="BY572" s="135" t="n"/>
      <c r="BZ572" s="135" t="n"/>
      <c r="CA572" s="135" t="n"/>
      <c r="CB572" s="135" t="n"/>
      <c r="CC572" s="135" t="n"/>
      <c r="CD572" s="135" t="n"/>
      <c r="CE572" s="135" t="n"/>
      <c r="CF572" s="135" t="n"/>
      <c r="CG572" s="135" t="n"/>
      <c r="CH572" s="135" t="n"/>
      <c r="CI572" s="135" t="n"/>
      <c r="CJ572" s="135" t="n"/>
      <c r="CK572" s="135" t="n"/>
      <c r="CL572" s="135" t="n"/>
      <c r="CM572" s="135" t="n"/>
      <c r="CN572" s="135" t="n"/>
      <c r="CO572" s="135" t="n"/>
      <c r="CP572" s="135" t="n"/>
      <c r="CQ572" s="135" t="n"/>
      <c r="CR572" s="135" t="n"/>
      <c r="CU572" s="36" t="n"/>
      <c r="CV572" s="36" t="n"/>
      <c r="CW572" s="36" t="n"/>
      <c r="CX572" s="36" t="n"/>
      <c r="CY572" s="36" t="n"/>
      <c r="CZ572" s="36" t="n"/>
      <c r="DA572" s="36" t="n"/>
      <c r="DB572" s="36" t="n"/>
      <c r="DC572" s="36" t="n"/>
      <c r="DD572" s="36" t="n"/>
      <c r="DE572" s="36" t="n"/>
      <c r="DF572" s="36" t="n"/>
      <c r="DG572" s="36" t="n"/>
      <c r="DH572" s="36" t="n"/>
      <c r="DI572" s="36" t="n"/>
      <c r="DJ572" s="36" t="n"/>
      <c r="DK572" s="36" t="n"/>
      <c r="DL572" s="36" t="n"/>
      <c r="DM572" s="36" t="n"/>
      <c r="DN572" s="36" t="n"/>
      <c r="DO572" s="36" t="n"/>
      <c r="DP572" s="36" t="n"/>
      <c r="DQ572" s="36" t="n"/>
      <c r="DR572" s="36" t="n"/>
      <c r="DS572" s="36" t="n"/>
      <c r="DT572" s="36" t="n"/>
      <c r="DU572" s="36" t="n"/>
      <c r="DV572" s="36" t="n"/>
      <c r="DW572" s="36" t="n"/>
      <c r="DX572" s="36" t="n"/>
      <c r="DY572" s="36" t="n"/>
      <c r="DZ572" s="36" t="n"/>
      <c r="EA572" s="36" t="n"/>
      <c r="EB572" s="36" t="n"/>
      <c r="EC572" s="36" t="n"/>
      <c r="ED572" s="36" t="n"/>
      <c r="EE572" s="36" t="n"/>
      <c r="EF572" s="36" t="n"/>
      <c r="EG572" s="36" t="n"/>
      <c r="EH572" s="36" t="n"/>
      <c r="EI572" s="36" t="n"/>
      <c r="EJ572" s="36" t="n"/>
      <c r="EK572" s="36" t="n"/>
      <c r="EL572" s="36" t="n"/>
      <c r="EM572" s="36" t="n"/>
      <c r="EN572" s="36" t="n"/>
    </row>
    <row r="573">
      <c r="A573" s="36" t="n"/>
      <c r="B573" s="36" t="n"/>
      <c r="C573" s="144" t="n"/>
      <c r="D573" s="144" t="n"/>
      <c r="E573" s="135" t="n"/>
      <c r="F573" s="135" t="n"/>
      <c r="G573" s="135" t="n"/>
      <c r="H573" s="135" t="n"/>
      <c r="I573" s="135" t="n"/>
      <c r="J573" s="135" t="n"/>
      <c r="K573" s="135" t="n"/>
      <c r="L573" s="135" t="n"/>
      <c r="M573" s="135" t="n"/>
      <c r="N573" s="135" t="n"/>
      <c r="O573" s="135" t="n"/>
      <c r="P573" s="135" t="n"/>
      <c r="Q573" s="135" t="n"/>
      <c r="R573" s="135" t="n"/>
      <c r="S573" s="135" t="n"/>
      <c r="T573" s="135" t="n"/>
      <c r="U573" s="135" t="n"/>
      <c r="V573" s="135" t="n"/>
      <c r="W573" s="135" t="n"/>
      <c r="X573" s="135" t="n"/>
      <c r="Y573" s="135" t="n"/>
      <c r="Z573" s="135" t="n"/>
      <c r="AA573" s="135" t="n"/>
      <c r="AB573" s="135" t="n"/>
      <c r="AC573" s="135" t="n"/>
      <c r="AD573" s="135" t="n"/>
      <c r="AE573" s="135" t="n"/>
      <c r="AF573" s="135" t="n"/>
      <c r="AG573" s="135" t="n"/>
      <c r="AH573" s="135" t="n"/>
      <c r="AI573" s="135" t="n"/>
      <c r="AJ573" s="135" t="n"/>
      <c r="AK573" s="135" t="n"/>
      <c r="AL573" s="135" t="n"/>
      <c r="AM573" s="135" t="n"/>
      <c r="AN573" s="135" t="n"/>
      <c r="AO573" s="135" t="n"/>
      <c r="AP573" s="135" t="n"/>
      <c r="AQ573" s="135" t="n"/>
      <c r="AR573" s="135" t="n"/>
      <c r="AS573" s="135" t="n"/>
      <c r="AT573" s="135" t="n"/>
      <c r="AU573" s="135" t="n"/>
      <c r="AV573" s="135" t="n"/>
      <c r="AW573" s="135" t="n"/>
      <c r="AX573" s="135" t="n"/>
      <c r="AY573" s="135" t="n"/>
      <c r="AZ573" s="135" t="n"/>
      <c r="BA573" s="135" t="n"/>
      <c r="BB573" s="135" t="n"/>
      <c r="BC573" s="135" t="n"/>
      <c r="BD573" s="135" t="n"/>
      <c r="BE573" s="135" t="n"/>
      <c r="BF573" s="135" t="n"/>
      <c r="BG573" s="135" t="n"/>
      <c r="BH573" s="135" t="n"/>
      <c r="BI573" s="135" t="n"/>
      <c r="BJ573" s="135" t="n"/>
      <c r="BK573" s="135" t="n"/>
      <c r="BL573" s="135" t="n"/>
      <c r="BM573" s="135" t="n"/>
      <c r="BN573" s="135" t="n"/>
      <c r="BO573" s="135" t="n"/>
      <c r="BP573" s="135" t="n"/>
      <c r="BQ573" s="135" t="n"/>
      <c r="BR573" s="135" t="n"/>
      <c r="BS573" s="135" t="n"/>
      <c r="BT573" s="135" t="n"/>
      <c r="BU573" s="135" t="n"/>
      <c r="BV573" s="135" t="n"/>
      <c r="BW573" s="135" t="n"/>
      <c r="BX573" s="135" t="n"/>
      <c r="BY573" s="135" t="n"/>
      <c r="BZ573" s="135" t="n"/>
      <c r="CA573" s="135" t="n"/>
      <c r="CB573" s="135" t="n"/>
      <c r="CC573" s="135" t="n"/>
      <c r="CD573" s="135" t="n"/>
      <c r="CE573" s="135" t="n"/>
      <c r="CF573" s="135" t="n"/>
      <c r="CG573" s="135" t="n"/>
      <c r="CH573" s="135" t="n"/>
      <c r="CI573" s="135" t="n"/>
      <c r="CJ573" s="135" t="n"/>
      <c r="CK573" s="135" t="n"/>
      <c r="CL573" s="135" t="n"/>
      <c r="CM573" s="135" t="n"/>
      <c r="CN573" s="135" t="n"/>
      <c r="CO573" s="135" t="n"/>
      <c r="CP573" s="135" t="n"/>
      <c r="CQ573" s="135" t="n"/>
      <c r="CR573" s="135" t="n"/>
      <c r="CU573" s="36" t="n"/>
      <c r="CV573" s="36" t="n"/>
      <c r="CW573" s="36" t="n"/>
      <c r="CX573" s="36" t="n"/>
      <c r="CY573" s="36" t="n"/>
      <c r="CZ573" s="36" t="n"/>
      <c r="DA573" s="36" t="n"/>
      <c r="DB573" s="36" t="n"/>
      <c r="DC573" s="36" t="n"/>
      <c r="DD573" s="36" t="n"/>
      <c r="DE573" s="36" t="n"/>
      <c r="DF573" s="36" t="n"/>
      <c r="DG573" s="36" t="n"/>
      <c r="DH573" s="36" t="n"/>
      <c r="DI573" s="36" t="n"/>
      <c r="DJ573" s="36" t="n"/>
      <c r="DK573" s="36" t="n"/>
      <c r="DL573" s="36" t="n"/>
      <c r="DM573" s="36" t="n"/>
      <c r="DN573" s="36" t="n"/>
      <c r="DO573" s="36" t="n"/>
      <c r="DP573" s="36" t="n"/>
      <c r="DQ573" s="36" t="n"/>
      <c r="DR573" s="36" t="n"/>
      <c r="DS573" s="36" t="n"/>
      <c r="DT573" s="36" t="n"/>
      <c r="DU573" s="36" t="n"/>
      <c r="DV573" s="36" t="n"/>
      <c r="DW573" s="36" t="n"/>
      <c r="DX573" s="36" t="n"/>
      <c r="DY573" s="36" t="n"/>
      <c r="DZ573" s="36" t="n"/>
      <c r="EA573" s="36" t="n"/>
      <c r="EB573" s="36" t="n"/>
      <c r="EC573" s="36" t="n"/>
      <c r="ED573" s="36" t="n"/>
      <c r="EE573" s="36" t="n"/>
      <c r="EF573" s="36" t="n"/>
      <c r="EG573" s="36" t="n"/>
      <c r="EH573" s="36" t="n"/>
      <c r="EI573" s="36" t="n"/>
      <c r="EJ573" s="36" t="n"/>
      <c r="EK573" s="36" t="n"/>
      <c r="EL573" s="36" t="n"/>
      <c r="EM573" s="36" t="n"/>
      <c r="EN573" s="36" t="n"/>
    </row>
    <row r="574">
      <c r="A574" s="36" t="n"/>
      <c r="B574" s="36" t="n"/>
      <c r="C574" s="144" t="n"/>
      <c r="D574" s="144" t="n"/>
      <c r="E574" s="135" t="n"/>
      <c r="F574" s="135" t="n"/>
      <c r="G574" s="135" t="n"/>
      <c r="H574" s="135" t="n"/>
      <c r="I574" s="135" t="n"/>
      <c r="J574" s="135" t="n"/>
      <c r="K574" s="135" t="n"/>
      <c r="L574" s="135" t="n"/>
      <c r="M574" s="135" t="n"/>
      <c r="N574" s="135" t="n"/>
      <c r="O574" s="135" t="n"/>
      <c r="P574" s="135" t="n"/>
      <c r="Q574" s="135" t="n"/>
      <c r="R574" s="135" t="n"/>
      <c r="S574" s="135" t="n"/>
      <c r="T574" s="135" t="n"/>
      <c r="U574" s="135" t="n"/>
      <c r="V574" s="135" t="n"/>
      <c r="W574" s="135" t="n"/>
      <c r="X574" s="135" t="n"/>
      <c r="Y574" s="135" t="n"/>
      <c r="Z574" s="135" t="n"/>
      <c r="AA574" s="135" t="n"/>
      <c r="AB574" s="135" t="n"/>
      <c r="AC574" s="135" t="n"/>
      <c r="AD574" s="135" t="n"/>
      <c r="AE574" s="135" t="n"/>
      <c r="AF574" s="135" t="n"/>
      <c r="AG574" s="135" t="n"/>
      <c r="AH574" s="135" t="n"/>
      <c r="AI574" s="135" t="n"/>
      <c r="AJ574" s="135" t="n"/>
      <c r="AK574" s="135" t="n"/>
      <c r="AL574" s="135" t="n"/>
      <c r="AM574" s="135" t="n"/>
      <c r="AN574" s="135" t="n"/>
      <c r="AO574" s="135" t="n"/>
      <c r="AP574" s="135" t="n"/>
      <c r="AQ574" s="135" t="n"/>
      <c r="AR574" s="135" t="n"/>
      <c r="AS574" s="135" t="n"/>
      <c r="AT574" s="135" t="n"/>
      <c r="AU574" s="135" t="n"/>
      <c r="AV574" s="135" t="n"/>
      <c r="AW574" s="135" t="n"/>
      <c r="AX574" s="135" t="n"/>
      <c r="AY574" s="135" t="n"/>
      <c r="AZ574" s="135" t="n"/>
      <c r="BA574" s="135" t="n"/>
      <c r="BB574" s="135" t="n"/>
      <c r="BC574" s="135" t="n"/>
      <c r="BD574" s="135" t="n"/>
      <c r="BE574" s="135" t="n"/>
      <c r="BF574" s="135" t="n"/>
      <c r="BG574" s="135" t="n"/>
      <c r="BH574" s="135" t="n"/>
      <c r="BI574" s="135" t="n"/>
      <c r="BJ574" s="135" t="n"/>
      <c r="BK574" s="135" t="n"/>
      <c r="BL574" s="135" t="n"/>
      <c r="BM574" s="135" t="n"/>
      <c r="BN574" s="135" t="n"/>
      <c r="BO574" s="135" t="n"/>
      <c r="BP574" s="135" t="n"/>
      <c r="BQ574" s="135" t="n"/>
      <c r="BR574" s="135" t="n"/>
      <c r="BS574" s="135" t="n"/>
      <c r="BT574" s="135" t="n"/>
      <c r="BU574" s="135" t="n"/>
      <c r="BV574" s="135" t="n"/>
      <c r="BW574" s="135" t="n"/>
      <c r="BX574" s="135" t="n"/>
      <c r="BY574" s="135" t="n"/>
      <c r="BZ574" s="135" t="n"/>
      <c r="CA574" s="135" t="n"/>
      <c r="CB574" s="135" t="n"/>
      <c r="CC574" s="135" t="n"/>
      <c r="CD574" s="135" t="n"/>
      <c r="CE574" s="135" t="n"/>
      <c r="CF574" s="135" t="n"/>
      <c r="CG574" s="135" t="n"/>
      <c r="CH574" s="135" t="n"/>
      <c r="CI574" s="135" t="n"/>
      <c r="CJ574" s="135" t="n"/>
      <c r="CK574" s="135" t="n"/>
      <c r="CL574" s="135" t="n"/>
      <c r="CM574" s="135" t="n"/>
      <c r="CN574" s="135" t="n"/>
      <c r="CO574" s="135" t="n"/>
      <c r="CP574" s="135" t="n"/>
      <c r="CQ574" s="135" t="n"/>
      <c r="CR574" s="135" t="n"/>
      <c r="CU574" s="36" t="n"/>
      <c r="CV574" s="36" t="n"/>
      <c r="CW574" s="36" t="n"/>
      <c r="CX574" s="36" t="n"/>
      <c r="CY574" s="36" t="n"/>
      <c r="CZ574" s="36" t="n"/>
      <c r="DA574" s="36" t="n"/>
      <c r="DB574" s="36" t="n"/>
      <c r="DC574" s="36" t="n"/>
      <c r="DD574" s="36" t="n"/>
      <c r="DE574" s="36" t="n"/>
      <c r="DF574" s="36" t="n"/>
      <c r="DG574" s="36" t="n"/>
      <c r="DH574" s="36" t="n"/>
      <c r="DI574" s="36" t="n"/>
      <c r="DJ574" s="36" t="n"/>
      <c r="DK574" s="36" t="n"/>
      <c r="DL574" s="36" t="n"/>
      <c r="DM574" s="36" t="n"/>
      <c r="DN574" s="36" t="n"/>
      <c r="DO574" s="36" t="n"/>
      <c r="DP574" s="36" t="n"/>
      <c r="DQ574" s="36" t="n"/>
      <c r="DR574" s="36" t="n"/>
      <c r="DS574" s="36" t="n"/>
      <c r="DT574" s="36" t="n"/>
      <c r="DU574" s="36" t="n"/>
      <c r="DV574" s="36" t="n"/>
      <c r="DW574" s="36" t="n"/>
      <c r="DX574" s="36" t="n"/>
      <c r="DY574" s="36" t="n"/>
      <c r="DZ574" s="36" t="n"/>
      <c r="EA574" s="36" t="n"/>
      <c r="EB574" s="36" t="n"/>
      <c r="EC574" s="36" t="n"/>
      <c r="ED574" s="36" t="n"/>
      <c r="EE574" s="36" t="n"/>
      <c r="EF574" s="36" t="n"/>
      <c r="EG574" s="36" t="n"/>
      <c r="EH574" s="36" t="n"/>
      <c r="EI574" s="36" t="n"/>
      <c r="EJ574" s="36" t="n"/>
      <c r="EK574" s="36" t="n"/>
      <c r="EL574" s="36" t="n"/>
      <c r="EM574" s="36" t="n"/>
      <c r="EN574" s="36" t="n"/>
    </row>
    <row r="575">
      <c r="A575" s="36" t="n"/>
      <c r="B575" s="36" t="n"/>
      <c r="C575" s="144" t="n"/>
      <c r="D575" s="144" t="n"/>
      <c r="E575" s="135" t="n"/>
      <c r="F575" s="135" t="n"/>
      <c r="G575" s="135" t="n"/>
      <c r="H575" s="135" t="n"/>
      <c r="I575" s="135" t="n"/>
      <c r="J575" s="135" t="n"/>
      <c r="K575" s="135" t="n"/>
      <c r="L575" s="135" t="n"/>
      <c r="M575" s="135" t="n"/>
      <c r="N575" s="135" t="n"/>
      <c r="O575" s="135" t="n"/>
      <c r="P575" s="135" t="n"/>
      <c r="Q575" s="135" t="n"/>
      <c r="R575" s="135" t="n"/>
      <c r="S575" s="135" t="n"/>
      <c r="T575" s="135" t="n"/>
      <c r="U575" s="135" t="n"/>
      <c r="V575" s="135" t="n"/>
      <c r="W575" s="135" t="n"/>
      <c r="X575" s="135" t="n"/>
      <c r="Y575" s="135" t="n"/>
      <c r="Z575" s="135" t="n"/>
      <c r="AA575" s="135" t="n"/>
      <c r="AB575" s="135" t="n"/>
      <c r="AC575" s="135" t="n"/>
      <c r="AD575" s="135" t="n"/>
      <c r="AE575" s="135" t="n"/>
      <c r="AF575" s="135" t="n"/>
      <c r="AG575" s="135" t="n"/>
      <c r="AH575" s="135" t="n"/>
      <c r="AI575" s="135" t="n"/>
      <c r="AJ575" s="135" t="n"/>
      <c r="AK575" s="135" t="n"/>
      <c r="AL575" s="135" t="n"/>
      <c r="AM575" s="135" t="n"/>
      <c r="AN575" s="135" t="n"/>
      <c r="AO575" s="135" t="n"/>
      <c r="AP575" s="135" t="n"/>
      <c r="AQ575" s="135" t="n"/>
      <c r="AR575" s="135" t="n"/>
      <c r="AS575" s="135" t="n"/>
      <c r="AT575" s="135" t="n"/>
      <c r="AU575" s="135" t="n"/>
      <c r="AV575" s="135" t="n"/>
      <c r="AW575" s="135" t="n"/>
      <c r="AX575" s="135" t="n"/>
      <c r="AY575" s="135" t="n"/>
      <c r="AZ575" s="135" t="n"/>
      <c r="BA575" s="135" t="n"/>
      <c r="BB575" s="135" t="n"/>
      <c r="BC575" s="135" t="n"/>
      <c r="BD575" s="135" t="n"/>
      <c r="BE575" s="135" t="n"/>
      <c r="BF575" s="135" t="n"/>
      <c r="BG575" s="135" t="n"/>
      <c r="BH575" s="135" t="n"/>
      <c r="BI575" s="135" t="n"/>
      <c r="BJ575" s="135" t="n"/>
      <c r="BK575" s="135" t="n"/>
      <c r="BL575" s="135" t="n"/>
      <c r="BM575" s="135" t="n"/>
      <c r="BN575" s="135" t="n"/>
      <c r="BO575" s="135" t="n"/>
      <c r="BP575" s="135" t="n"/>
      <c r="BQ575" s="135" t="n"/>
      <c r="BR575" s="135" t="n"/>
      <c r="BS575" s="135" t="n"/>
      <c r="BT575" s="135" t="n"/>
      <c r="BU575" s="135" t="n"/>
      <c r="BV575" s="135" t="n"/>
      <c r="BW575" s="135" t="n"/>
      <c r="BX575" s="135" t="n"/>
      <c r="BY575" s="135" t="n"/>
      <c r="BZ575" s="135" t="n"/>
      <c r="CA575" s="135" t="n"/>
      <c r="CB575" s="135" t="n"/>
      <c r="CC575" s="135" t="n"/>
      <c r="CD575" s="135" t="n"/>
      <c r="CE575" s="135" t="n"/>
      <c r="CF575" s="135" t="n"/>
      <c r="CG575" s="135" t="n"/>
      <c r="CH575" s="135" t="n"/>
      <c r="CI575" s="135" t="n"/>
      <c r="CJ575" s="135" t="n"/>
      <c r="CK575" s="135" t="n"/>
      <c r="CL575" s="135" t="n"/>
      <c r="CM575" s="135" t="n"/>
      <c r="CN575" s="135" t="n"/>
      <c r="CO575" s="135" t="n"/>
      <c r="CP575" s="135" t="n"/>
      <c r="CQ575" s="135" t="n"/>
      <c r="CR575" s="135" t="n"/>
      <c r="CU575" s="36" t="n"/>
      <c r="CV575" s="36" t="n"/>
      <c r="CW575" s="36" t="n"/>
      <c r="CX575" s="36" t="n"/>
      <c r="CY575" s="36" t="n"/>
      <c r="CZ575" s="36" t="n"/>
      <c r="DA575" s="36" t="n"/>
      <c r="DB575" s="36" t="n"/>
      <c r="DC575" s="36" t="n"/>
      <c r="DD575" s="36" t="n"/>
      <c r="DE575" s="36" t="n"/>
      <c r="DF575" s="36" t="n"/>
      <c r="DG575" s="36" t="n"/>
      <c r="DH575" s="36" t="n"/>
      <c r="DI575" s="36" t="n"/>
      <c r="DJ575" s="36" t="n"/>
      <c r="DK575" s="36" t="n"/>
      <c r="DL575" s="36" t="n"/>
      <c r="DM575" s="36" t="n"/>
      <c r="DN575" s="36" t="n"/>
      <c r="DO575" s="36" t="n"/>
      <c r="DP575" s="36" t="n"/>
      <c r="DQ575" s="36" t="n"/>
      <c r="DR575" s="36" t="n"/>
      <c r="DS575" s="36" t="n"/>
      <c r="DT575" s="36" t="n"/>
      <c r="DU575" s="36" t="n"/>
      <c r="DV575" s="36" t="n"/>
      <c r="DW575" s="36" t="n"/>
      <c r="DX575" s="36" t="n"/>
      <c r="DY575" s="36" t="n"/>
      <c r="DZ575" s="36" t="n"/>
      <c r="EA575" s="36" t="n"/>
      <c r="EB575" s="36" t="n"/>
      <c r="EC575" s="36" t="n"/>
      <c r="ED575" s="36" t="n"/>
      <c r="EE575" s="36" t="n"/>
      <c r="EF575" s="36" t="n"/>
      <c r="EG575" s="36" t="n"/>
      <c r="EH575" s="36" t="n"/>
      <c r="EI575" s="36" t="n"/>
      <c r="EJ575" s="36" t="n"/>
      <c r="EK575" s="36" t="n"/>
      <c r="EL575" s="36" t="n"/>
      <c r="EM575" s="36" t="n"/>
      <c r="EN575" s="36" t="n"/>
    </row>
    <row r="576">
      <c r="A576" s="36" t="n"/>
      <c r="B576" s="36" t="n"/>
      <c r="C576" s="144" t="n"/>
      <c r="D576" s="144" t="n"/>
      <c r="E576" s="135" t="n"/>
      <c r="F576" s="135" t="n"/>
      <c r="G576" s="135" t="n"/>
      <c r="H576" s="135" t="n"/>
      <c r="I576" s="135" t="n"/>
      <c r="J576" s="135" t="n"/>
      <c r="K576" s="135" t="n"/>
      <c r="L576" s="135" t="n"/>
      <c r="M576" s="135" t="n"/>
      <c r="N576" s="135" t="n"/>
      <c r="O576" s="135" t="n"/>
      <c r="P576" s="135" t="n"/>
      <c r="Q576" s="135" t="n"/>
      <c r="R576" s="135" t="n"/>
      <c r="S576" s="135" t="n"/>
      <c r="T576" s="135" t="n"/>
      <c r="U576" s="135" t="n"/>
      <c r="V576" s="135" t="n"/>
      <c r="W576" s="135" t="n"/>
      <c r="X576" s="135" t="n"/>
      <c r="Y576" s="135" t="n"/>
      <c r="Z576" s="135" t="n"/>
      <c r="AA576" s="135" t="n"/>
      <c r="AB576" s="135" t="n"/>
      <c r="AC576" s="135" t="n"/>
      <c r="AD576" s="135" t="n"/>
      <c r="AE576" s="135" t="n"/>
      <c r="AF576" s="135" t="n"/>
      <c r="AG576" s="135" t="n"/>
      <c r="AH576" s="135" t="n"/>
      <c r="AI576" s="135" t="n"/>
      <c r="AJ576" s="135" t="n"/>
      <c r="AK576" s="135" t="n"/>
      <c r="AL576" s="135" t="n"/>
      <c r="AM576" s="135" t="n"/>
      <c r="AN576" s="135" t="n"/>
      <c r="AO576" s="135" t="n"/>
      <c r="AP576" s="135" t="n"/>
      <c r="AQ576" s="135" t="n"/>
      <c r="AR576" s="135" t="n"/>
      <c r="AS576" s="135" t="n"/>
      <c r="AT576" s="135" t="n"/>
      <c r="AU576" s="135" t="n"/>
      <c r="AV576" s="135" t="n"/>
      <c r="AW576" s="135" t="n"/>
      <c r="AX576" s="135" t="n"/>
      <c r="AY576" s="135" t="n"/>
      <c r="AZ576" s="135" t="n"/>
      <c r="BA576" s="135" t="n"/>
      <c r="BB576" s="135" t="n"/>
      <c r="BC576" s="135" t="n"/>
      <c r="BD576" s="135" t="n"/>
      <c r="BE576" s="135" t="n"/>
      <c r="BF576" s="135" t="n"/>
      <c r="BG576" s="135" t="n"/>
      <c r="BH576" s="135" t="n"/>
      <c r="BI576" s="135" t="n"/>
      <c r="BJ576" s="135" t="n"/>
      <c r="BK576" s="135" t="n"/>
      <c r="BL576" s="135" t="n"/>
      <c r="BM576" s="135" t="n"/>
      <c r="BN576" s="135" t="n"/>
      <c r="BO576" s="135" t="n"/>
      <c r="BP576" s="135" t="n"/>
      <c r="BQ576" s="135" t="n"/>
      <c r="BR576" s="135" t="n"/>
      <c r="BS576" s="135" t="n"/>
      <c r="BT576" s="135" t="n"/>
      <c r="BU576" s="135" t="n"/>
      <c r="BV576" s="135" t="n"/>
      <c r="BW576" s="135" t="n"/>
      <c r="BX576" s="135" t="n"/>
      <c r="BY576" s="135" t="n"/>
      <c r="BZ576" s="135" t="n"/>
      <c r="CA576" s="135" t="n"/>
      <c r="CB576" s="135" t="n"/>
      <c r="CC576" s="135" t="n"/>
      <c r="CD576" s="135" t="n"/>
      <c r="CE576" s="135" t="n"/>
      <c r="CF576" s="135" t="n"/>
      <c r="CG576" s="135" t="n"/>
      <c r="CH576" s="135" t="n"/>
      <c r="CI576" s="135" t="n"/>
      <c r="CJ576" s="135" t="n"/>
      <c r="CK576" s="135" t="n"/>
      <c r="CL576" s="135" t="n"/>
      <c r="CM576" s="135" t="n"/>
      <c r="CN576" s="135" t="n"/>
      <c r="CO576" s="135" t="n"/>
      <c r="CP576" s="135" t="n"/>
      <c r="CQ576" s="135" t="n"/>
      <c r="CR576" s="135" t="n"/>
      <c r="CU576" s="36" t="n"/>
      <c r="CV576" s="36" t="n"/>
      <c r="CW576" s="36" t="n"/>
      <c r="CX576" s="36" t="n"/>
      <c r="CY576" s="36" t="n"/>
      <c r="CZ576" s="36" t="n"/>
      <c r="DA576" s="36" t="n"/>
      <c r="DB576" s="36" t="n"/>
      <c r="DC576" s="36" t="n"/>
      <c r="DD576" s="36" t="n"/>
      <c r="DE576" s="36" t="n"/>
      <c r="DF576" s="36" t="n"/>
      <c r="DG576" s="36" t="n"/>
      <c r="DH576" s="36" t="n"/>
      <c r="DI576" s="36" t="n"/>
      <c r="DJ576" s="36" t="n"/>
      <c r="DK576" s="36" t="n"/>
      <c r="DL576" s="36" t="n"/>
      <c r="DM576" s="36" t="n"/>
      <c r="DN576" s="36" t="n"/>
      <c r="DO576" s="36" t="n"/>
      <c r="DP576" s="36" t="n"/>
      <c r="DQ576" s="36" t="n"/>
      <c r="DR576" s="36" t="n"/>
      <c r="DS576" s="36" t="n"/>
      <c r="DT576" s="36" t="n"/>
      <c r="DU576" s="36" t="n"/>
      <c r="DV576" s="36" t="n"/>
      <c r="DW576" s="36" t="n"/>
      <c r="DX576" s="36" t="n"/>
      <c r="DY576" s="36" t="n"/>
      <c r="DZ576" s="36" t="n"/>
      <c r="EA576" s="36" t="n"/>
      <c r="EB576" s="36" t="n"/>
      <c r="EC576" s="36" t="n"/>
      <c r="ED576" s="36" t="n"/>
      <c r="EE576" s="36" t="n"/>
      <c r="EF576" s="36" t="n"/>
      <c r="EG576" s="36" t="n"/>
      <c r="EH576" s="36" t="n"/>
      <c r="EI576" s="36" t="n"/>
      <c r="EJ576" s="36" t="n"/>
      <c r="EK576" s="36" t="n"/>
      <c r="EL576" s="36" t="n"/>
      <c r="EM576" s="36" t="n"/>
      <c r="EN576" s="36" t="n"/>
    </row>
    <row r="577">
      <c r="A577" s="36" t="n"/>
      <c r="B577" s="36" t="n"/>
      <c r="C577" s="144" t="n"/>
      <c r="D577" s="144" t="n"/>
      <c r="E577" s="135" t="n"/>
      <c r="F577" s="135" t="n"/>
      <c r="G577" s="135" t="n"/>
      <c r="H577" s="135" t="n"/>
      <c r="I577" s="135" t="n"/>
      <c r="J577" s="135" t="n"/>
      <c r="K577" s="135" t="n"/>
      <c r="L577" s="135" t="n"/>
      <c r="M577" s="135" t="n"/>
      <c r="N577" s="135" t="n"/>
      <c r="O577" s="135" t="n"/>
      <c r="P577" s="135" t="n"/>
      <c r="Q577" s="135" t="n"/>
      <c r="R577" s="135" t="n"/>
      <c r="S577" s="135" t="n"/>
      <c r="T577" s="135" t="n"/>
      <c r="U577" s="135" t="n"/>
      <c r="V577" s="135" t="n"/>
      <c r="W577" s="135" t="n"/>
      <c r="X577" s="135" t="n"/>
      <c r="Y577" s="135" t="n"/>
      <c r="Z577" s="135" t="n"/>
      <c r="AA577" s="135" t="n"/>
      <c r="AB577" s="135" t="n"/>
      <c r="AC577" s="135" t="n"/>
      <c r="AD577" s="135" t="n"/>
      <c r="AE577" s="135" t="n"/>
      <c r="AF577" s="135" t="n"/>
      <c r="AG577" s="135" t="n"/>
      <c r="AH577" s="135" t="n"/>
      <c r="AI577" s="135" t="n"/>
      <c r="AJ577" s="135" t="n"/>
      <c r="AK577" s="135" t="n"/>
      <c r="AL577" s="135" t="n"/>
      <c r="AM577" s="135" t="n"/>
      <c r="AN577" s="135" t="n"/>
      <c r="AO577" s="135" t="n"/>
      <c r="AP577" s="135" t="n"/>
      <c r="AQ577" s="135" t="n"/>
      <c r="AR577" s="135" t="n"/>
      <c r="AS577" s="135" t="n"/>
      <c r="AT577" s="135" t="n"/>
      <c r="AU577" s="135" t="n"/>
      <c r="AV577" s="135" t="n"/>
      <c r="AW577" s="135" t="n"/>
      <c r="AX577" s="135" t="n"/>
      <c r="AY577" s="135" t="n"/>
      <c r="AZ577" s="135" t="n"/>
      <c r="BA577" s="135" t="n"/>
      <c r="BB577" s="135" t="n"/>
      <c r="BC577" s="135" t="n"/>
      <c r="BD577" s="135" t="n"/>
      <c r="BE577" s="135" t="n"/>
      <c r="BF577" s="135" t="n"/>
      <c r="BG577" s="135" t="n"/>
      <c r="BH577" s="135" t="n"/>
      <c r="BI577" s="135" t="n"/>
      <c r="BJ577" s="135" t="n"/>
      <c r="BK577" s="135" t="n"/>
      <c r="BL577" s="135" t="n"/>
      <c r="BM577" s="135" t="n"/>
      <c r="BN577" s="135" t="n"/>
      <c r="BO577" s="135" t="n"/>
      <c r="BP577" s="135" t="n"/>
      <c r="BQ577" s="135" t="n"/>
      <c r="BR577" s="135" t="n"/>
      <c r="BS577" s="135" t="n"/>
      <c r="BT577" s="135" t="n"/>
      <c r="BU577" s="135" t="n"/>
      <c r="BV577" s="135" t="n"/>
      <c r="BW577" s="135" t="n"/>
      <c r="BX577" s="135" t="n"/>
      <c r="BY577" s="135" t="n"/>
      <c r="BZ577" s="135" t="n"/>
      <c r="CA577" s="135" t="n"/>
      <c r="CB577" s="135" t="n"/>
      <c r="CC577" s="135" t="n"/>
      <c r="CD577" s="135" t="n"/>
      <c r="CE577" s="135" t="n"/>
      <c r="CF577" s="135" t="n"/>
      <c r="CG577" s="135" t="n"/>
      <c r="CH577" s="135" t="n"/>
      <c r="CI577" s="135" t="n"/>
      <c r="CJ577" s="135" t="n"/>
      <c r="CK577" s="135" t="n"/>
      <c r="CL577" s="135" t="n"/>
      <c r="CM577" s="135" t="n"/>
      <c r="CN577" s="135" t="n"/>
      <c r="CO577" s="135" t="n"/>
      <c r="CP577" s="135" t="n"/>
      <c r="CQ577" s="135" t="n"/>
      <c r="CR577" s="135" t="n"/>
      <c r="CU577" s="36" t="n"/>
      <c r="CV577" s="36" t="n"/>
      <c r="CW577" s="36" t="n"/>
      <c r="CX577" s="36" t="n"/>
      <c r="CY577" s="36" t="n"/>
      <c r="CZ577" s="36" t="n"/>
      <c r="DA577" s="36" t="n"/>
      <c r="DB577" s="36" t="n"/>
      <c r="DC577" s="36" t="n"/>
      <c r="DD577" s="36" t="n"/>
      <c r="DE577" s="36" t="n"/>
      <c r="DF577" s="36" t="n"/>
      <c r="DG577" s="36" t="n"/>
      <c r="DH577" s="36" t="n"/>
      <c r="DI577" s="36" t="n"/>
      <c r="DJ577" s="36" t="n"/>
      <c r="DK577" s="36" t="n"/>
      <c r="DL577" s="36" t="n"/>
      <c r="DM577" s="36" t="n"/>
      <c r="DN577" s="36" t="n"/>
      <c r="DO577" s="36" t="n"/>
      <c r="DP577" s="36" t="n"/>
      <c r="DQ577" s="36" t="n"/>
      <c r="DR577" s="36" t="n"/>
      <c r="DS577" s="36" t="n"/>
      <c r="DT577" s="36" t="n"/>
      <c r="DU577" s="36" t="n"/>
      <c r="DV577" s="36" t="n"/>
      <c r="DW577" s="36" t="n"/>
      <c r="DX577" s="36" t="n"/>
      <c r="DY577" s="36" t="n"/>
      <c r="DZ577" s="36" t="n"/>
      <c r="EA577" s="36" t="n"/>
      <c r="EB577" s="36" t="n"/>
      <c r="EC577" s="36" t="n"/>
      <c r="ED577" s="36" t="n"/>
      <c r="EE577" s="36" t="n"/>
      <c r="EF577" s="36" t="n"/>
      <c r="EG577" s="36" t="n"/>
      <c r="EH577" s="36" t="n"/>
      <c r="EI577" s="36" t="n"/>
      <c r="EJ577" s="36" t="n"/>
      <c r="EK577" s="36" t="n"/>
      <c r="EL577" s="36" t="n"/>
      <c r="EM577" s="36" t="n"/>
      <c r="EN577" s="36" t="n"/>
    </row>
    <row r="578">
      <c r="A578" s="36" t="n"/>
      <c r="B578" s="36" t="n"/>
      <c r="C578" s="144" t="n"/>
      <c r="D578" s="144" t="n"/>
      <c r="E578" s="135" t="n"/>
      <c r="F578" s="135" t="n"/>
      <c r="G578" s="135" t="n"/>
      <c r="H578" s="135" t="n"/>
      <c r="I578" s="135" t="n"/>
      <c r="J578" s="135" t="n"/>
      <c r="K578" s="135" t="n"/>
      <c r="L578" s="135" t="n"/>
      <c r="M578" s="135" t="n"/>
      <c r="N578" s="135" t="n"/>
      <c r="O578" s="135" t="n"/>
      <c r="P578" s="135" t="n"/>
      <c r="Q578" s="135" t="n"/>
      <c r="R578" s="135" t="n"/>
      <c r="S578" s="135" t="n"/>
      <c r="T578" s="135" t="n"/>
      <c r="U578" s="135" t="n"/>
      <c r="V578" s="135" t="n"/>
      <c r="W578" s="135" t="n"/>
      <c r="X578" s="135" t="n"/>
      <c r="Y578" s="135" t="n"/>
      <c r="Z578" s="135" t="n"/>
      <c r="AA578" s="135" t="n"/>
      <c r="AB578" s="135" t="n"/>
      <c r="AC578" s="135" t="n"/>
      <c r="AD578" s="135" t="n"/>
      <c r="AE578" s="135" t="n"/>
      <c r="AF578" s="135" t="n"/>
      <c r="AG578" s="135" t="n"/>
      <c r="AH578" s="135" t="n"/>
      <c r="AI578" s="135" t="n"/>
      <c r="AJ578" s="135" t="n"/>
      <c r="AK578" s="135" t="n"/>
      <c r="AL578" s="135" t="n"/>
      <c r="AM578" s="135" t="n"/>
      <c r="AN578" s="135" t="n"/>
      <c r="AO578" s="135" t="n"/>
      <c r="AP578" s="135" t="n"/>
      <c r="AQ578" s="135" t="n"/>
      <c r="AR578" s="135" t="n"/>
      <c r="AS578" s="135" t="n"/>
      <c r="AT578" s="135" t="n"/>
      <c r="AU578" s="135" t="n"/>
      <c r="AV578" s="135" t="n"/>
      <c r="AW578" s="135" t="n"/>
      <c r="AX578" s="135" t="n"/>
      <c r="AY578" s="135" t="n"/>
      <c r="AZ578" s="135" t="n"/>
      <c r="BA578" s="135" t="n"/>
      <c r="BB578" s="135" t="n"/>
      <c r="BC578" s="135" t="n"/>
      <c r="BD578" s="135" t="n"/>
      <c r="BE578" s="135" t="n"/>
      <c r="BF578" s="135" t="n"/>
      <c r="BG578" s="135" t="n"/>
      <c r="BH578" s="135" t="n"/>
      <c r="BI578" s="135" t="n"/>
      <c r="BJ578" s="135" t="n"/>
      <c r="BK578" s="135" t="n"/>
      <c r="BL578" s="135" t="n"/>
      <c r="BM578" s="135" t="n"/>
      <c r="BN578" s="135" t="n"/>
      <c r="BO578" s="135" t="n"/>
      <c r="BP578" s="135" t="n"/>
      <c r="BQ578" s="135" t="n"/>
      <c r="BR578" s="135" t="n"/>
      <c r="BS578" s="135" t="n"/>
      <c r="BT578" s="135" t="n"/>
      <c r="BU578" s="135" t="n"/>
      <c r="BV578" s="135" t="n"/>
      <c r="BW578" s="135" t="n"/>
      <c r="BX578" s="135" t="n"/>
      <c r="BY578" s="135" t="n"/>
      <c r="BZ578" s="135" t="n"/>
      <c r="CA578" s="135" t="n"/>
      <c r="CB578" s="135" t="n"/>
      <c r="CC578" s="135" t="n"/>
      <c r="CD578" s="135" t="n"/>
      <c r="CE578" s="135" t="n"/>
      <c r="CF578" s="135" t="n"/>
      <c r="CG578" s="135" t="n"/>
      <c r="CH578" s="135" t="n"/>
      <c r="CI578" s="135" t="n"/>
      <c r="CJ578" s="135" t="n"/>
      <c r="CK578" s="135" t="n"/>
      <c r="CL578" s="135" t="n"/>
      <c r="CM578" s="135" t="n"/>
      <c r="CN578" s="135" t="n"/>
      <c r="CO578" s="135" t="n"/>
      <c r="CP578" s="135" t="n"/>
      <c r="CQ578" s="135" t="n"/>
      <c r="CR578" s="135" t="n"/>
      <c r="CU578" s="36" t="n"/>
      <c r="CV578" s="36" t="n"/>
      <c r="CW578" s="36" t="n"/>
      <c r="CX578" s="36" t="n"/>
      <c r="CY578" s="36" t="n"/>
      <c r="CZ578" s="36" t="n"/>
      <c r="DA578" s="36" t="n"/>
      <c r="DB578" s="36" t="n"/>
      <c r="DC578" s="36" t="n"/>
      <c r="DD578" s="36" t="n"/>
      <c r="DE578" s="36" t="n"/>
      <c r="DF578" s="36" t="n"/>
      <c r="DG578" s="36" t="n"/>
      <c r="DH578" s="36" t="n"/>
      <c r="DI578" s="36" t="n"/>
      <c r="DJ578" s="36" t="n"/>
      <c r="DK578" s="36" t="n"/>
      <c r="DL578" s="36" t="n"/>
      <c r="DM578" s="36" t="n"/>
      <c r="DN578" s="36" t="n"/>
      <c r="DO578" s="36" t="n"/>
      <c r="DP578" s="36" t="n"/>
      <c r="DQ578" s="36" t="n"/>
      <c r="DR578" s="36" t="n"/>
      <c r="DS578" s="36" t="n"/>
      <c r="DT578" s="36" t="n"/>
      <c r="DU578" s="36" t="n"/>
      <c r="DV578" s="36" t="n"/>
      <c r="DW578" s="36" t="n"/>
      <c r="DX578" s="36" t="n"/>
      <c r="DY578" s="36" t="n"/>
      <c r="DZ578" s="36" t="n"/>
      <c r="EA578" s="36" t="n"/>
      <c r="EB578" s="36" t="n"/>
      <c r="EC578" s="36" t="n"/>
      <c r="ED578" s="36" t="n"/>
      <c r="EE578" s="36" t="n"/>
      <c r="EF578" s="36" t="n"/>
      <c r="EG578" s="36" t="n"/>
      <c r="EH578" s="36" t="n"/>
      <c r="EI578" s="36" t="n"/>
      <c r="EJ578" s="36" t="n"/>
      <c r="EK578" s="36" t="n"/>
      <c r="EL578" s="36" t="n"/>
      <c r="EM578" s="36" t="n"/>
      <c r="EN578" s="36" t="n"/>
    </row>
    <row r="579">
      <c r="A579" s="36" t="n"/>
      <c r="B579" s="36" t="n"/>
      <c r="C579" s="144" t="n"/>
      <c r="D579" s="144" t="n"/>
      <c r="E579" s="135" t="n"/>
      <c r="F579" s="135" t="n"/>
      <c r="G579" s="135" t="n"/>
      <c r="H579" s="135" t="n"/>
      <c r="I579" s="135" t="n"/>
      <c r="J579" s="135" t="n"/>
      <c r="K579" s="135" t="n"/>
      <c r="L579" s="135" t="n"/>
      <c r="M579" s="135" t="n"/>
      <c r="N579" s="135" t="n"/>
      <c r="O579" s="135" t="n"/>
      <c r="P579" s="135" t="n"/>
      <c r="Q579" s="135" t="n"/>
      <c r="R579" s="135" t="n"/>
      <c r="S579" s="135" t="n"/>
      <c r="T579" s="135" t="n"/>
      <c r="U579" s="135" t="n"/>
      <c r="V579" s="135" t="n"/>
      <c r="W579" s="135" t="n"/>
      <c r="X579" s="135" t="n"/>
      <c r="Y579" s="135" t="n"/>
      <c r="Z579" s="135" t="n"/>
      <c r="AA579" s="135" t="n"/>
      <c r="AB579" s="135" t="n"/>
      <c r="AC579" s="135" t="n"/>
      <c r="AD579" s="135" t="n"/>
      <c r="AE579" s="135" t="n"/>
      <c r="AF579" s="135" t="n"/>
      <c r="AG579" s="135" t="n"/>
      <c r="AH579" s="135" t="n"/>
      <c r="AI579" s="135" t="n"/>
      <c r="AJ579" s="135" t="n"/>
      <c r="AK579" s="135" t="n"/>
      <c r="AL579" s="135" t="n"/>
      <c r="AM579" s="135" t="n"/>
      <c r="AN579" s="135" t="n"/>
      <c r="AO579" s="135" t="n"/>
      <c r="AP579" s="135" t="n"/>
      <c r="AQ579" s="135" t="n"/>
      <c r="AR579" s="135" t="n"/>
      <c r="AS579" s="135" t="n"/>
      <c r="AT579" s="135" t="n"/>
      <c r="AU579" s="135" t="n"/>
      <c r="AV579" s="135" t="n"/>
      <c r="AW579" s="135" t="n"/>
      <c r="AX579" s="135" t="n"/>
      <c r="AY579" s="135" t="n"/>
      <c r="AZ579" s="135" t="n"/>
      <c r="BA579" s="135" t="n"/>
      <c r="BB579" s="135" t="n"/>
      <c r="BC579" s="135" t="n"/>
      <c r="BD579" s="135" t="n"/>
      <c r="BE579" s="135" t="n"/>
      <c r="BF579" s="135" t="n"/>
      <c r="BG579" s="135" t="n"/>
      <c r="BH579" s="135" t="n"/>
      <c r="BI579" s="135" t="n"/>
      <c r="BJ579" s="135" t="n"/>
      <c r="BK579" s="135" t="n"/>
      <c r="BL579" s="135" t="n"/>
      <c r="BM579" s="135" t="n"/>
      <c r="BN579" s="135" t="n"/>
      <c r="BO579" s="135" t="n"/>
      <c r="BP579" s="135" t="n"/>
      <c r="BQ579" s="135" t="n"/>
      <c r="BR579" s="135" t="n"/>
      <c r="BS579" s="135" t="n"/>
      <c r="BT579" s="135" t="n"/>
      <c r="BU579" s="135" t="n"/>
      <c r="BV579" s="135" t="n"/>
      <c r="BW579" s="135" t="n"/>
      <c r="BX579" s="135" t="n"/>
      <c r="BY579" s="135" t="n"/>
      <c r="BZ579" s="135" t="n"/>
      <c r="CA579" s="135" t="n"/>
      <c r="CB579" s="135" t="n"/>
      <c r="CC579" s="135" t="n"/>
      <c r="CD579" s="135" t="n"/>
      <c r="CE579" s="135" t="n"/>
      <c r="CF579" s="135" t="n"/>
      <c r="CG579" s="135" t="n"/>
      <c r="CH579" s="135" t="n"/>
      <c r="CI579" s="135" t="n"/>
      <c r="CJ579" s="135" t="n"/>
      <c r="CK579" s="135" t="n"/>
      <c r="CL579" s="135" t="n"/>
      <c r="CM579" s="135" t="n"/>
      <c r="CN579" s="135" t="n"/>
      <c r="CO579" s="135" t="n"/>
      <c r="CP579" s="135" t="n"/>
      <c r="CQ579" s="135" t="n"/>
      <c r="CR579" s="135" t="n"/>
      <c r="CU579" s="36" t="n"/>
      <c r="CV579" s="36" t="n"/>
      <c r="CW579" s="36" t="n"/>
      <c r="CX579" s="36" t="n"/>
      <c r="CY579" s="36" t="n"/>
      <c r="CZ579" s="36" t="n"/>
      <c r="DA579" s="36" t="n"/>
      <c r="DB579" s="36" t="n"/>
      <c r="DC579" s="36" t="n"/>
      <c r="DD579" s="36" t="n"/>
      <c r="DE579" s="36" t="n"/>
      <c r="DF579" s="36" t="n"/>
      <c r="DG579" s="36" t="n"/>
      <c r="DH579" s="36" t="n"/>
      <c r="DI579" s="36" t="n"/>
      <c r="DJ579" s="36" t="n"/>
      <c r="DK579" s="36" t="n"/>
      <c r="DL579" s="36" t="n"/>
      <c r="DM579" s="36" t="n"/>
      <c r="DN579" s="36" t="n"/>
      <c r="DO579" s="36" t="n"/>
      <c r="DP579" s="36" t="n"/>
      <c r="DQ579" s="36" t="n"/>
      <c r="DR579" s="36" t="n"/>
      <c r="DS579" s="36" t="n"/>
      <c r="DT579" s="36" t="n"/>
      <c r="DU579" s="36" t="n"/>
      <c r="DV579" s="36" t="n"/>
      <c r="DW579" s="36" t="n"/>
      <c r="DX579" s="36" t="n"/>
      <c r="DY579" s="36" t="n"/>
      <c r="DZ579" s="36" t="n"/>
      <c r="EA579" s="36" t="n"/>
      <c r="EB579" s="36" t="n"/>
      <c r="EC579" s="36" t="n"/>
      <c r="ED579" s="36" t="n"/>
      <c r="EE579" s="36" t="n"/>
      <c r="EF579" s="36" t="n"/>
      <c r="EG579" s="36" t="n"/>
      <c r="EH579" s="36" t="n"/>
      <c r="EI579" s="36" t="n"/>
      <c r="EJ579" s="36" t="n"/>
      <c r="EK579" s="36" t="n"/>
      <c r="EL579" s="36" t="n"/>
      <c r="EM579" s="36" t="n"/>
      <c r="EN579" s="36" t="n"/>
    </row>
    <row r="580">
      <c r="A580" s="36" t="n"/>
      <c r="B580" s="36" t="n"/>
      <c r="C580" s="144" t="n"/>
      <c r="D580" s="144" t="n"/>
      <c r="E580" s="135" t="n"/>
      <c r="F580" s="135" t="n"/>
      <c r="G580" s="135" t="n"/>
      <c r="H580" s="135" t="n"/>
      <c r="I580" s="135" t="n"/>
      <c r="J580" s="135" t="n"/>
      <c r="K580" s="135" t="n"/>
      <c r="L580" s="135" t="n"/>
      <c r="M580" s="135" t="n"/>
      <c r="N580" s="135" t="n"/>
      <c r="O580" s="135" t="n"/>
      <c r="P580" s="135" t="n"/>
      <c r="Q580" s="135" t="n"/>
      <c r="R580" s="135" t="n"/>
      <c r="S580" s="135" t="n"/>
      <c r="T580" s="135" t="n"/>
      <c r="U580" s="135" t="n"/>
      <c r="V580" s="135" t="n"/>
      <c r="W580" s="135" t="n"/>
      <c r="X580" s="135" t="n"/>
      <c r="Y580" s="135" t="n"/>
      <c r="Z580" s="135" t="n"/>
      <c r="AA580" s="135" t="n"/>
      <c r="AB580" s="135" t="n"/>
      <c r="AC580" s="135" t="n"/>
      <c r="AD580" s="135" t="n"/>
      <c r="AE580" s="135" t="n"/>
      <c r="AF580" s="135" t="n"/>
      <c r="AG580" s="135" t="n"/>
      <c r="AH580" s="135" t="n"/>
      <c r="AI580" s="135" t="n"/>
      <c r="AJ580" s="135" t="n"/>
      <c r="AK580" s="135" t="n"/>
      <c r="AL580" s="135" t="n"/>
      <c r="AM580" s="135" t="n"/>
      <c r="AN580" s="135" t="n"/>
      <c r="AO580" s="135" t="n"/>
      <c r="AP580" s="135" t="n"/>
      <c r="AQ580" s="135" t="n"/>
      <c r="AR580" s="135" t="n"/>
      <c r="AS580" s="135" t="n"/>
      <c r="AT580" s="135" t="n"/>
      <c r="AU580" s="135" t="n"/>
      <c r="AV580" s="135" t="n"/>
      <c r="AW580" s="135" t="n"/>
      <c r="AX580" s="135" t="n"/>
      <c r="AY580" s="135" t="n"/>
      <c r="AZ580" s="135" t="n"/>
      <c r="BA580" s="135" t="n"/>
      <c r="BB580" s="135" t="n"/>
      <c r="BC580" s="135" t="n"/>
      <c r="BD580" s="135" t="n"/>
      <c r="BE580" s="135" t="n"/>
      <c r="BF580" s="135" t="n"/>
      <c r="BG580" s="135" t="n"/>
      <c r="BH580" s="135" t="n"/>
      <c r="BI580" s="135" t="n"/>
      <c r="BJ580" s="135" t="n"/>
      <c r="BK580" s="135" t="n"/>
      <c r="BL580" s="135" t="n"/>
      <c r="BM580" s="135" t="n"/>
      <c r="BN580" s="135" t="n"/>
      <c r="BO580" s="135" t="n"/>
      <c r="BP580" s="135" t="n"/>
      <c r="BQ580" s="135" t="n"/>
      <c r="BR580" s="135" t="n"/>
      <c r="BS580" s="135" t="n"/>
      <c r="BT580" s="135" t="n"/>
      <c r="BU580" s="135" t="n"/>
      <c r="BV580" s="135" t="n"/>
      <c r="BW580" s="135" t="n"/>
      <c r="BX580" s="135" t="n"/>
      <c r="BY580" s="135" t="n"/>
      <c r="BZ580" s="135" t="n"/>
      <c r="CA580" s="135" t="n"/>
      <c r="CB580" s="135" t="n"/>
      <c r="CC580" s="135" t="n"/>
      <c r="CD580" s="135" t="n"/>
      <c r="CE580" s="135" t="n"/>
      <c r="CF580" s="135" t="n"/>
      <c r="CG580" s="135" t="n"/>
      <c r="CH580" s="135" t="n"/>
      <c r="CI580" s="135" t="n"/>
      <c r="CJ580" s="135" t="n"/>
      <c r="CK580" s="135" t="n"/>
      <c r="CL580" s="135" t="n"/>
      <c r="CM580" s="135" t="n"/>
      <c r="CN580" s="135" t="n"/>
      <c r="CO580" s="135" t="n"/>
      <c r="CP580" s="135" t="n"/>
      <c r="CQ580" s="135" t="n"/>
      <c r="CR580" s="135" t="n"/>
      <c r="CU580" s="36" t="n"/>
      <c r="CV580" s="36" t="n"/>
      <c r="CW580" s="36" t="n"/>
      <c r="CX580" s="36" t="n"/>
      <c r="CY580" s="36" t="n"/>
      <c r="CZ580" s="36" t="n"/>
      <c r="DA580" s="36" t="n"/>
      <c r="DB580" s="36" t="n"/>
      <c r="DC580" s="36" t="n"/>
      <c r="DD580" s="36" t="n"/>
      <c r="DE580" s="36" t="n"/>
      <c r="DF580" s="36" t="n"/>
      <c r="DG580" s="36" t="n"/>
      <c r="DH580" s="36" t="n"/>
      <c r="DI580" s="36" t="n"/>
      <c r="DJ580" s="36" t="n"/>
      <c r="DK580" s="36" t="n"/>
      <c r="DL580" s="36" t="n"/>
      <c r="DM580" s="36" t="n"/>
      <c r="DN580" s="36" t="n"/>
      <c r="DO580" s="36" t="n"/>
      <c r="DP580" s="36" t="n"/>
      <c r="DQ580" s="36" t="n"/>
      <c r="DR580" s="36" t="n"/>
      <c r="DS580" s="36" t="n"/>
      <c r="DT580" s="36" t="n"/>
      <c r="DU580" s="36" t="n"/>
      <c r="DV580" s="36" t="n"/>
      <c r="DW580" s="36" t="n"/>
      <c r="DX580" s="36" t="n"/>
      <c r="DY580" s="36" t="n"/>
      <c r="DZ580" s="36" t="n"/>
      <c r="EA580" s="36" t="n"/>
      <c r="EB580" s="36" t="n"/>
      <c r="EC580" s="36" t="n"/>
      <c r="ED580" s="36" t="n"/>
      <c r="EE580" s="36" t="n"/>
      <c r="EF580" s="36" t="n"/>
      <c r="EG580" s="36" t="n"/>
      <c r="EH580" s="36" t="n"/>
      <c r="EI580" s="36" t="n"/>
      <c r="EJ580" s="36" t="n"/>
      <c r="EK580" s="36" t="n"/>
      <c r="EL580" s="36" t="n"/>
      <c r="EM580" s="36" t="n"/>
      <c r="EN580" s="36" t="n"/>
    </row>
    <row r="581">
      <c r="A581" s="36" t="n"/>
      <c r="B581" s="36" t="n"/>
      <c r="C581" s="144" t="n"/>
      <c r="D581" s="144" t="n"/>
      <c r="E581" s="135" t="n"/>
      <c r="F581" s="135" t="n"/>
      <c r="G581" s="135" t="n"/>
      <c r="H581" s="135" t="n"/>
      <c r="I581" s="135" t="n"/>
      <c r="J581" s="135" t="n"/>
      <c r="K581" s="135" t="n"/>
      <c r="L581" s="135" t="n"/>
      <c r="M581" s="135" t="n"/>
      <c r="N581" s="135" t="n"/>
      <c r="O581" s="135" t="n"/>
      <c r="P581" s="135" t="n"/>
      <c r="Q581" s="135" t="n"/>
      <c r="R581" s="135" t="n"/>
      <c r="S581" s="135" t="n"/>
      <c r="T581" s="135" t="n"/>
      <c r="U581" s="135" t="n"/>
      <c r="V581" s="135" t="n"/>
      <c r="W581" s="135" t="n"/>
      <c r="X581" s="135" t="n"/>
      <c r="Y581" s="135" t="n"/>
      <c r="Z581" s="135" t="n"/>
      <c r="AA581" s="135" t="n"/>
      <c r="AB581" s="135" t="n"/>
      <c r="AC581" s="135" t="n"/>
      <c r="AD581" s="135" t="n"/>
      <c r="AE581" s="135" t="n"/>
      <c r="AF581" s="135" t="n"/>
      <c r="AG581" s="135" t="n"/>
      <c r="AH581" s="135" t="n"/>
      <c r="AI581" s="135" t="n"/>
      <c r="AJ581" s="135" t="n"/>
      <c r="AK581" s="135" t="n"/>
      <c r="AL581" s="135" t="n"/>
      <c r="AM581" s="135" t="n"/>
      <c r="AN581" s="135" t="n"/>
      <c r="AO581" s="135" t="n"/>
      <c r="AP581" s="135" t="n"/>
      <c r="AQ581" s="135" t="n"/>
      <c r="AR581" s="135" t="n"/>
      <c r="AS581" s="135" t="n"/>
      <c r="AT581" s="135" t="n"/>
      <c r="AU581" s="135" t="n"/>
      <c r="AV581" s="135" t="n"/>
      <c r="AW581" s="135" t="n"/>
      <c r="AX581" s="135" t="n"/>
      <c r="AY581" s="135" t="n"/>
      <c r="AZ581" s="135" t="n"/>
      <c r="BA581" s="135" t="n"/>
      <c r="BB581" s="135" t="n"/>
      <c r="BC581" s="135" t="n"/>
      <c r="BD581" s="135" t="n"/>
      <c r="BE581" s="135" t="n"/>
      <c r="BF581" s="135" t="n"/>
      <c r="BG581" s="135" t="n"/>
      <c r="BH581" s="135" t="n"/>
      <c r="BI581" s="135" t="n"/>
      <c r="BJ581" s="135" t="n"/>
      <c r="BK581" s="135" t="n"/>
      <c r="BL581" s="135" t="n"/>
      <c r="BM581" s="135" t="n"/>
      <c r="BN581" s="135" t="n"/>
      <c r="BO581" s="135" t="n"/>
      <c r="BP581" s="135" t="n"/>
      <c r="BQ581" s="135" t="n"/>
      <c r="BR581" s="135" t="n"/>
      <c r="BS581" s="135" t="n"/>
      <c r="BT581" s="135" t="n"/>
      <c r="BU581" s="135" t="n"/>
      <c r="BV581" s="135" t="n"/>
      <c r="BW581" s="135" t="n"/>
      <c r="BX581" s="135" t="n"/>
      <c r="BY581" s="135" t="n"/>
      <c r="BZ581" s="135" t="n"/>
      <c r="CA581" s="135" t="n"/>
      <c r="CB581" s="135" t="n"/>
      <c r="CC581" s="135" t="n"/>
      <c r="CD581" s="135" t="n"/>
      <c r="CE581" s="135" t="n"/>
      <c r="CF581" s="135" t="n"/>
      <c r="CG581" s="135" t="n"/>
      <c r="CH581" s="135" t="n"/>
      <c r="CI581" s="135" t="n"/>
      <c r="CJ581" s="135" t="n"/>
      <c r="CK581" s="135" t="n"/>
      <c r="CL581" s="135" t="n"/>
      <c r="CM581" s="135" t="n"/>
      <c r="CN581" s="135" t="n"/>
      <c r="CO581" s="135" t="n"/>
      <c r="CP581" s="135" t="n"/>
      <c r="CQ581" s="135" t="n"/>
      <c r="CR581" s="135" t="n"/>
      <c r="CU581" s="36" t="n"/>
      <c r="CV581" s="36" t="n"/>
      <c r="CW581" s="36" t="n"/>
      <c r="CX581" s="36" t="n"/>
      <c r="CY581" s="36" t="n"/>
      <c r="CZ581" s="36" t="n"/>
      <c r="DA581" s="36" t="n"/>
      <c r="DB581" s="36" t="n"/>
      <c r="DC581" s="36" t="n"/>
      <c r="DD581" s="36" t="n"/>
      <c r="DE581" s="36" t="n"/>
      <c r="DF581" s="36" t="n"/>
      <c r="DG581" s="36" t="n"/>
      <c r="DH581" s="36" t="n"/>
      <c r="DI581" s="36" t="n"/>
      <c r="DJ581" s="36" t="n"/>
      <c r="DK581" s="36" t="n"/>
      <c r="DL581" s="36" t="n"/>
      <c r="DM581" s="36" t="n"/>
      <c r="DN581" s="36" t="n"/>
      <c r="DO581" s="36" t="n"/>
      <c r="DP581" s="36" t="n"/>
      <c r="DQ581" s="36" t="n"/>
      <c r="DR581" s="36" t="n"/>
      <c r="DS581" s="36" t="n"/>
      <c r="DT581" s="36" t="n"/>
      <c r="DU581" s="36" t="n"/>
      <c r="DV581" s="36" t="n"/>
      <c r="DW581" s="36" t="n"/>
      <c r="DX581" s="36" t="n"/>
      <c r="DY581" s="36" t="n"/>
      <c r="DZ581" s="36" t="n"/>
      <c r="EA581" s="36" t="n"/>
      <c r="EB581" s="36" t="n"/>
      <c r="EC581" s="36" t="n"/>
      <c r="ED581" s="36" t="n"/>
      <c r="EE581" s="36" t="n"/>
      <c r="EF581" s="36" t="n"/>
      <c r="EG581" s="36" t="n"/>
      <c r="EH581" s="36" t="n"/>
      <c r="EI581" s="36" t="n"/>
      <c r="EJ581" s="36" t="n"/>
      <c r="EK581" s="36" t="n"/>
      <c r="EL581" s="36" t="n"/>
      <c r="EM581" s="36" t="n"/>
      <c r="EN581" s="36" t="n"/>
    </row>
    <row r="582">
      <c r="A582" s="36" t="n"/>
      <c r="B582" s="36" t="n"/>
      <c r="C582" s="144" t="n"/>
      <c r="D582" s="144" t="n"/>
      <c r="E582" s="135" t="n"/>
      <c r="F582" s="135" t="n"/>
      <c r="G582" s="135" t="n"/>
      <c r="H582" s="135" t="n"/>
      <c r="I582" s="135" t="n"/>
      <c r="J582" s="135" t="n"/>
      <c r="K582" s="135" t="n"/>
      <c r="L582" s="135" t="n"/>
      <c r="M582" s="135" t="n"/>
      <c r="N582" s="135" t="n"/>
      <c r="O582" s="135" t="n"/>
      <c r="P582" s="135" t="n"/>
      <c r="Q582" s="135" t="n"/>
      <c r="R582" s="135" t="n"/>
      <c r="S582" s="135" t="n"/>
      <c r="T582" s="135" t="n"/>
      <c r="U582" s="135" t="n"/>
      <c r="V582" s="135" t="n"/>
      <c r="W582" s="135" t="n"/>
      <c r="X582" s="135" t="n"/>
      <c r="Y582" s="135" t="n"/>
      <c r="Z582" s="135" t="n"/>
      <c r="AA582" s="135" t="n"/>
      <c r="AB582" s="135" t="n"/>
      <c r="AC582" s="135" t="n"/>
      <c r="AD582" s="135" t="n"/>
      <c r="AE582" s="135" t="n"/>
      <c r="AF582" s="135" t="n"/>
      <c r="AG582" s="135" t="n"/>
      <c r="AH582" s="135" t="n"/>
      <c r="AI582" s="135" t="n"/>
      <c r="AJ582" s="135" t="n"/>
      <c r="AK582" s="135" t="n"/>
      <c r="AL582" s="135" t="n"/>
      <c r="AM582" s="135" t="n"/>
      <c r="AN582" s="135" t="n"/>
      <c r="AO582" s="135" t="n"/>
      <c r="AP582" s="135" t="n"/>
      <c r="AQ582" s="135" t="n"/>
      <c r="AR582" s="135" t="n"/>
      <c r="AS582" s="135" t="n"/>
      <c r="AT582" s="135" t="n"/>
      <c r="AU582" s="135" t="n"/>
      <c r="AV582" s="135" t="n"/>
      <c r="AW582" s="135" t="n"/>
      <c r="AX582" s="135" t="n"/>
      <c r="AY582" s="135" t="n"/>
      <c r="AZ582" s="135" t="n"/>
      <c r="BA582" s="135" t="n"/>
      <c r="BB582" s="135" t="n"/>
      <c r="BC582" s="135" t="n"/>
      <c r="BD582" s="135" t="n"/>
      <c r="BE582" s="135" t="n"/>
      <c r="BF582" s="135" t="n"/>
      <c r="BG582" s="135" t="n"/>
      <c r="BH582" s="135" t="n"/>
      <c r="BI582" s="135" t="n"/>
      <c r="BJ582" s="135" t="n"/>
      <c r="BK582" s="135" t="n"/>
      <c r="BL582" s="135" t="n"/>
      <c r="BM582" s="135" t="n"/>
      <c r="BN582" s="135" t="n"/>
      <c r="BO582" s="135" t="n"/>
      <c r="BP582" s="135" t="n"/>
      <c r="BQ582" s="135" t="n"/>
      <c r="BR582" s="135" t="n"/>
      <c r="BS582" s="135" t="n"/>
      <c r="BT582" s="135" t="n"/>
      <c r="BU582" s="135" t="n"/>
      <c r="BV582" s="135" t="n"/>
      <c r="BW582" s="135" t="n"/>
      <c r="BX582" s="135" t="n"/>
      <c r="BY582" s="135" t="n"/>
      <c r="BZ582" s="135" t="n"/>
      <c r="CA582" s="135" t="n"/>
      <c r="CB582" s="135" t="n"/>
      <c r="CC582" s="135" t="n"/>
      <c r="CD582" s="135" t="n"/>
      <c r="CE582" s="135" t="n"/>
      <c r="CF582" s="135" t="n"/>
      <c r="CG582" s="135" t="n"/>
      <c r="CH582" s="135" t="n"/>
      <c r="CI582" s="135" t="n"/>
      <c r="CJ582" s="135" t="n"/>
      <c r="CK582" s="135" t="n"/>
      <c r="CL582" s="135" t="n"/>
      <c r="CM582" s="135" t="n"/>
      <c r="CN582" s="135" t="n"/>
      <c r="CO582" s="135" t="n"/>
      <c r="CP582" s="135" t="n"/>
      <c r="CQ582" s="135" t="n"/>
      <c r="CR582" s="135" t="n"/>
      <c r="CU582" s="36" t="n"/>
      <c r="CV582" s="36" t="n"/>
      <c r="CW582" s="36" t="n"/>
      <c r="CX582" s="36" t="n"/>
      <c r="CY582" s="36" t="n"/>
      <c r="CZ582" s="36" t="n"/>
      <c r="DA582" s="36" t="n"/>
      <c r="DB582" s="36" t="n"/>
      <c r="DC582" s="36" t="n"/>
      <c r="DD582" s="36" t="n"/>
      <c r="DE582" s="36" t="n"/>
      <c r="DF582" s="36" t="n"/>
      <c r="DG582" s="36" t="n"/>
      <c r="DH582" s="36" t="n"/>
      <c r="DI582" s="36" t="n"/>
      <c r="DJ582" s="36" t="n"/>
      <c r="DK582" s="36" t="n"/>
      <c r="DL582" s="36" t="n"/>
      <c r="DM582" s="36" t="n"/>
      <c r="DN582" s="36" t="n"/>
      <c r="DO582" s="36" t="n"/>
      <c r="DP582" s="36" t="n"/>
      <c r="DQ582" s="36" t="n"/>
      <c r="DR582" s="36" t="n"/>
      <c r="DS582" s="36" t="n"/>
      <c r="DT582" s="36" t="n"/>
      <c r="DU582" s="36" t="n"/>
      <c r="DV582" s="36" t="n"/>
      <c r="DW582" s="36" t="n"/>
      <c r="DX582" s="36" t="n"/>
      <c r="DY582" s="36" t="n"/>
      <c r="DZ582" s="36" t="n"/>
      <c r="EA582" s="36" t="n"/>
      <c r="EB582" s="36" t="n"/>
      <c r="EC582" s="36" t="n"/>
      <c r="ED582" s="36" t="n"/>
      <c r="EE582" s="36" t="n"/>
      <c r="EF582" s="36" t="n"/>
      <c r="EG582" s="36" t="n"/>
      <c r="EH582" s="36" t="n"/>
      <c r="EI582" s="36" t="n"/>
      <c r="EJ582" s="36" t="n"/>
      <c r="EK582" s="36" t="n"/>
      <c r="EL582" s="36" t="n"/>
      <c r="EM582" s="36" t="n"/>
      <c r="EN582" s="36" t="n"/>
    </row>
    <row r="583">
      <c r="A583" s="36" t="n"/>
      <c r="B583" s="36" t="n"/>
      <c r="C583" s="144" t="n"/>
      <c r="D583" s="144" t="n"/>
      <c r="E583" s="135" t="n"/>
      <c r="F583" s="135" t="n"/>
      <c r="G583" s="135" t="n"/>
      <c r="H583" s="135" t="n"/>
      <c r="I583" s="135" t="n"/>
      <c r="J583" s="135" t="n"/>
      <c r="K583" s="135" t="n"/>
      <c r="L583" s="135" t="n"/>
      <c r="M583" s="135" t="n"/>
      <c r="N583" s="135" t="n"/>
      <c r="O583" s="135" t="n"/>
      <c r="P583" s="135" t="n"/>
      <c r="Q583" s="135" t="n"/>
      <c r="R583" s="135" t="n"/>
      <c r="S583" s="135" t="n"/>
      <c r="T583" s="135" t="n"/>
      <c r="U583" s="135" t="n"/>
      <c r="V583" s="135" t="n"/>
      <c r="W583" s="135" t="n"/>
      <c r="X583" s="135" t="n"/>
      <c r="Y583" s="135" t="n"/>
      <c r="Z583" s="135" t="n"/>
      <c r="AA583" s="135" t="n"/>
      <c r="AB583" s="135" t="n"/>
      <c r="AC583" s="135" t="n"/>
      <c r="AD583" s="135" t="n"/>
      <c r="AE583" s="135" t="n"/>
      <c r="AF583" s="135" t="n"/>
      <c r="AG583" s="135" t="n"/>
      <c r="AH583" s="135" t="n"/>
      <c r="AI583" s="135" t="n"/>
      <c r="AJ583" s="135" t="n"/>
      <c r="AK583" s="135" t="n"/>
      <c r="AL583" s="135" t="n"/>
      <c r="AM583" s="135" t="n"/>
      <c r="AN583" s="135" t="n"/>
      <c r="AO583" s="135" t="n"/>
      <c r="AP583" s="135" t="n"/>
      <c r="AQ583" s="135" t="n"/>
      <c r="AR583" s="135" t="n"/>
      <c r="AS583" s="135" t="n"/>
      <c r="AT583" s="135" t="n"/>
      <c r="AU583" s="135" t="n"/>
      <c r="AV583" s="135" t="n"/>
      <c r="AW583" s="135" t="n"/>
      <c r="AX583" s="135" t="n"/>
      <c r="AY583" s="135" t="n"/>
      <c r="AZ583" s="135" t="n"/>
      <c r="BA583" s="135" t="n"/>
      <c r="BB583" s="135" t="n"/>
      <c r="BC583" s="135" t="n"/>
      <c r="BD583" s="135" t="n"/>
      <c r="BE583" s="135" t="n"/>
      <c r="BF583" s="135" t="n"/>
      <c r="BG583" s="135" t="n"/>
      <c r="BH583" s="135" t="n"/>
      <c r="BI583" s="135" t="n"/>
      <c r="BJ583" s="135" t="n"/>
      <c r="BK583" s="135" t="n"/>
      <c r="BL583" s="135" t="n"/>
      <c r="BM583" s="135" t="n"/>
      <c r="BN583" s="135" t="n"/>
      <c r="BO583" s="135" t="n"/>
      <c r="BP583" s="135" t="n"/>
      <c r="BQ583" s="135" t="n"/>
      <c r="BR583" s="135" t="n"/>
      <c r="BS583" s="135" t="n"/>
      <c r="BT583" s="135" t="n"/>
      <c r="BU583" s="135" t="n"/>
      <c r="BV583" s="135" t="n"/>
      <c r="BW583" s="135" t="n"/>
      <c r="BX583" s="135" t="n"/>
      <c r="BY583" s="135" t="n"/>
      <c r="BZ583" s="135" t="n"/>
      <c r="CA583" s="135" t="n"/>
      <c r="CB583" s="135" t="n"/>
      <c r="CC583" s="135" t="n"/>
      <c r="CD583" s="135" t="n"/>
      <c r="CE583" s="135" t="n"/>
      <c r="CF583" s="135" t="n"/>
      <c r="CG583" s="135" t="n"/>
      <c r="CH583" s="135" t="n"/>
      <c r="CI583" s="135" t="n"/>
      <c r="CJ583" s="135" t="n"/>
      <c r="CK583" s="135" t="n"/>
      <c r="CL583" s="135" t="n"/>
      <c r="CM583" s="135" t="n"/>
      <c r="CN583" s="135" t="n"/>
      <c r="CO583" s="135" t="n"/>
      <c r="CP583" s="135" t="n"/>
      <c r="CQ583" s="135" t="n"/>
      <c r="CR583" s="135" t="n"/>
      <c r="CU583" s="36" t="n"/>
      <c r="CV583" s="36" t="n"/>
      <c r="CW583" s="36" t="n"/>
      <c r="CX583" s="36" t="n"/>
      <c r="CY583" s="36" t="n"/>
      <c r="CZ583" s="36" t="n"/>
      <c r="DA583" s="36" t="n"/>
      <c r="DB583" s="36" t="n"/>
      <c r="DC583" s="36" t="n"/>
      <c r="DD583" s="36" t="n"/>
      <c r="DE583" s="36" t="n"/>
      <c r="DF583" s="36" t="n"/>
      <c r="DG583" s="36" t="n"/>
      <c r="DH583" s="36" t="n"/>
      <c r="DI583" s="36" t="n"/>
      <c r="DJ583" s="36" t="n"/>
      <c r="DK583" s="36" t="n"/>
      <c r="DL583" s="36" t="n"/>
      <c r="DM583" s="36" t="n"/>
      <c r="DN583" s="36" t="n"/>
      <c r="DO583" s="36" t="n"/>
      <c r="DP583" s="36" t="n"/>
      <c r="DQ583" s="36" t="n"/>
      <c r="DR583" s="36" t="n"/>
      <c r="DS583" s="36" t="n"/>
      <c r="DT583" s="36" t="n"/>
      <c r="DU583" s="36" t="n"/>
      <c r="DV583" s="36" t="n"/>
      <c r="DW583" s="36" t="n"/>
      <c r="DX583" s="36" t="n"/>
      <c r="DY583" s="36" t="n"/>
      <c r="DZ583" s="36" t="n"/>
      <c r="EA583" s="36" t="n"/>
      <c r="EB583" s="36" t="n"/>
      <c r="EC583" s="36" t="n"/>
      <c r="ED583" s="36" t="n"/>
      <c r="EE583" s="36" t="n"/>
      <c r="EF583" s="36" t="n"/>
      <c r="EG583" s="36" t="n"/>
      <c r="EH583" s="36" t="n"/>
      <c r="EI583" s="36" t="n"/>
      <c r="EJ583" s="36" t="n"/>
      <c r="EK583" s="36" t="n"/>
      <c r="EL583" s="36" t="n"/>
      <c r="EM583" s="36" t="n"/>
      <c r="EN583" s="36" t="n"/>
    </row>
    <row r="584">
      <c r="A584" s="36" t="n"/>
      <c r="B584" s="36" t="n"/>
      <c r="C584" s="144" t="n"/>
      <c r="D584" s="144" t="n"/>
      <c r="E584" s="135" t="n"/>
      <c r="F584" s="135" t="n"/>
      <c r="G584" s="135" t="n"/>
      <c r="H584" s="135" t="n"/>
      <c r="I584" s="135" t="n"/>
      <c r="J584" s="135" t="n"/>
      <c r="K584" s="135" t="n"/>
      <c r="L584" s="135" t="n"/>
      <c r="M584" s="135" t="n"/>
      <c r="N584" s="135" t="n"/>
      <c r="O584" s="135" t="n"/>
      <c r="P584" s="135" t="n"/>
      <c r="Q584" s="135" t="n"/>
      <c r="R584" s="135" t="n"/>
      <c r="S584" s="135" t="n"/>
      <c r="T584" s="135" t="n"/>
      <c r="U584" s="135" t="n"/>
      <c r="V584" s="135" t="n"/>
      <c r="W584" s="135" t="n"/>
      <c r="X584" s="135" t="n"/>
      <c r="Y584" s="135" t="n"/>
      <c r="Z584" s="135" t="n"/>
      <c r="AA584" s="135" t="n"/>
      <c r="AB584" s="135" t="n"/>
      <c r="AC584" s="135" t="n"/>
      <c r="AD584" s="135" t="n"/>
      <c r="AE584" s="135" t="n"/>
      <c r="AF584" s="135" t="n"/>
      <c r="AG584" s="135" t="n"/>
      <c r="AH584" s="135" t="n"/>
      <c r="AI584" s="135" t="n"/>
      <c r="AJ584" s="135" t="n"/>
      <c r="AK584" s="135" t="n"/>
      <c r="AL584" s="135" t="n"/>
      <c r="AM584" s="135" t="n"/>
      <c r="AN584" s="135" t="n"/>
      <c r="AO584" s="135" t="n"/>
      <c r="AP584" s="135" t="n"/>
      <c r="AQ584" s="135" t="n"/>
      <c r="AR584" s="135" t="n"/>
      <c r="AS584" s="135" t="n"/>
      <c r="AT584" s="135" t="n"/>
      <c r="AU584" s="135" t="n"/>
      <c r="AV584" s="135" t="n"/>
      <c r="AW584" s="135" t="n"/>
      <c r="AX584" s="135" t="n"/>
      <c r="AY584" s="135" t="n"/>
      <c r="AZ584" s="135" t="n"/>
      <c r="BA584" s="135" t="n"/>
      <c r="BB584" s="135" t="n"/>
      <c r="BC584" s="135" t="n"/>
      <c r="BD584" s="135" t="n"/>
      <c r="BE584" s="135" t="n"/>
      <c r="BF584" s="135" t="n"/>
      <c r="BG584" s="135" t="n"/>
      <c r="BH584" s="135" t="n"/>
      <c r="BI584" s="135" t="n"/>
      <c r="BJ584" s="135" t="n"/>
      <c r="BK584" s="135" t="n"/>
      <c r="BL584" s="135" t="n"/>
      <c r="BM584" s="135" t="n"/>
      <c r="BN584" s="135" t="n"/>
      <c r="BO584" s="135" t="n"/>
      <c r="BP584" s="135" t="n"/>
      <c r="BQ584" s="135" t="n"/>
      <c r="BR584" s="135" t="n"/>
      <c r="BS584" s="135" t="n"/>
      <c r="BT584" s="135" t="n"/>
      <c r="BU584" s="135" t="n"/>
      <c r="BV584" s="135" t="n"/>
      <c r="BW584" s="135" t="n"/>
      <c r="BX584" s="135" t="n"/>
      <c r="BY584" s="135" t="n"/>
      <c r="BZ584" s="135" t="n"/>
      <c r="CA584" s="135" t="n"/>
      <c r="CB584" s="135" t="n"/>
      <c r="CC584" s="135" t="n"/>
      <c r="CD584" s="135" t="n"/>
      <c r="CE584" s="135" t="n"/>
      <c r="CF584" s="135" t="n"/>
      <c r="CG584" s="135" t="n"/>
      <c r="CH584" s="135" t="n"/>
      <c r="CI584" s="135" t="n"/>
      <c r="CJ584" s="135" t="n"/>
      <c r="CK584" s="135" t="n"/>
      <c r="CL584" s="135" t="n"/>
      <c r="CM584" s="135" t="n"/>
      <c r="CN584" s="135" t="n"/>
      <c r="CO584" s="135" t="n"/>
      <c r="CP584" s="135" t="n"/>
      <c r="CQ584" s="135" t="n"/>
      <c r="CR584" s="135" t="n"/>
      <c r="CU584" s="36" t="n"/>
      <c r="CV584" s="36" t="n"/>
      <c r="CW584" s="36" t="n"/>
      <c r="CX584" s="36" t="n"/>
      <c r="CY584" s="36" t="n"/>
      <c r="CZ584" s="36" t="n"/>
      <c r="DA584" s="36" t="n"/>
      <c r="DB584" s="36" t="n"/>
      <c r="DC584" s="36" t="n"/>
      <c r="DD584" s="36" t="n"/>
      <c r="DE584" s="36" t="n"/>
      <c r="DF584" s="36" t="n"/>
      <c r="DG584" s="36" t="n"/>
      <c r="DH584" s="36" t="n"/>
      <c r="DI584" s="36" t="n"/>
      <c r="DJ584" s="36" t="n"/>
      <c r="DK584" s="36" t="n"/>
      <c r="DL584" s="36" t="n"/>
      <c r="DM584" s="36" t="n"/>
      <c r="DN584" s="36" t="n"/>
      <c r="DO584" s="36" t="n"/>
      <c r="DP584" s="36" t="n"/>
      <c r="DQ584" s="36" t="n"/>
      <c r="DR584" s="36" t="n"/>
      <c r="DS584" s="36" t="n"/>
      <c r="DT584" s="36" t="n"/>
      <c r="DU584" s="36" t="n"/>
      <c r="DV584" s="36" t="n"/>
      <c r="DW584" s="36" t="n"/>
      <c r="DX584" s="36" t="n"/>
      <c r="DY584" s="36" t="n"/>
      <c r="DZ584" s="36" t="n"/>
      <c r="EA584" s="36" t="n"/>
      <c r="EB584" s="36" t="n"/>
      <c r="EC584" s="36" t="n"/>
      <c r="ED584" s="36" t="n"/>
      <c r="EE584" s="36" t="n"/>
      <c r="EF584" s="36" t="n"/>
      <c r="EG584" s="36" t="n"/>
      <c r="EH584" s="36" t="n"/>
      <c r="EI584" s="36" t="n"/>
      <c r="EJ584" s="36" t="n"/>
      <c r="EK584" s="36" t="n"/>
      <c r="EL584" s="36" t="n"/>
      <c r="EM584" s="36" t="n"/>
      <c r="EN584" s="36" t="n"/>
    </row>
    <row r="585">
      <c r="A585" s="36" t="n"/>
      <c r="B585" s="36" t="n"/>
      <c r="C585" s="144" t="n"/>
      <c r="D585" s="144" t="n"/>
      <c r="E585" s="135" t="n"/>
      <c r="F585" s="135" t="n"/>
      <c r="G585" s="135" t="n"/>
      <c r="H585" s="135" t="n"/>
      <c r="I585" s="135" t="n"/>
      <c r="J585" s="135" t="n"/>
      <c r="K585" s="135" t="n"/>
      <c r="L585" s="135" t="n"/>
      <c r="M585" s="135" t="n"/>
      <c r="N585" s="135" t="n"/>
      <c r="O585" s="135" t="n"/>
      <c r="P585" s="135" t="n"/>
      <c r="Q585" s="135" t="n"/>
      <c r="R585" s="135" t="n"/>
      <c r="S585" s="135" t="n"/>
      <c r="T585" s="135" t="n"/>
      <c r="U585" s="135" t="n"/>
      <c r="V585" s="135" t="n"/>
      <c r="W585" s="135" t="n"/>
      <c r="X585" s="135" t="n"/>
      <c r="Y585" s="135" t="n"/>
      <c r="Z585" s="135" t="n"/>
      <c r="AA585" s="135" t="n"/>
      <c r="AB585" s="135" t="n"/>
      <c r="AC585" s="135" t="n"/>
      <c r="AD585" s="135" t="n"/>
      <c r="AE585" s="135" t="n"/>
      <c r="AF585" s="135" t="n"/>
      <c r="AG585" s="135" t="n"/>
      <c r="AH585" s="135" t="n"/>
      <c r="AI585" s="135" t="n"/>
      <c r="AJ585" s="135" t="n"/>
      <c r="AK585" s="135" t="n"/>
      <c r="AL585" s="135" t="n"/>
      <c r="AM585" s="135" t="n"/>
      <c r="AN585" s="135" t="n"/>
      <c r="AO585" s="135" t="n"/>
      <c r="AP585" s="135" t="n"/>
      <c r="AQ585" s="135" t="n"/>
      <c r="AR585" s="135" t="n"/>
      <c r="AS585" s="135" t="n"/>
      <c r="AT585" s="135" t="n"/>
      <c r="AU585" s="135" t="n"/>
      <c r="AV585" s="135" t="n"/>
      <c r="AW585" s="135" t="n"/>
      <c r="AX585" s="135" t="n"/>
      <c r="AY585" s="135" t="n"/>
      <c r="AZ585" s="135" t="n"/>
      <c r="BA585" s="135" t="n"/>
      <c r="BB585" s="135" t="n"/>
      <c r="BC585" s="135" t="n"/>
      <c r="BD585" s="135" t="n"/>
      <c r="BE585" s="135" t="n"/>
      <c r="BF585" s="135" t="n"/>
      <c r="BG585" s="135" t="n"/>
      <c r="BH585" s="135" t="n"/>
      <c r="BI585" s="135" t="n"/>
      <c r="BJ585" s="135" t="n"/>
      <c r="BK585" s="135" t="n"/>
      <c r="BL585" s="135" t="n"/>
      <c r="BM585" s="135" t="n"/>
      <c r="BN585" s="135" t="n"/>
      <c r="BO585" s="135" t="n"/>
      <c r="BP585" s="135" t="n"/>
      <c r="BQ585" s="135" t="n"/>
      <c r="BR585" s="135" t="n"/>
      <c r="BS585" s="135" t="n"/>
      <c r="BT585" s="135" t="n"/>
      <c r="BU585" s="135" t="n"/>
      <c r="BV585" s="135" t="n"/>
      <c r="BW585" s="135" t="n"/>
      <c r="BX585" s="135" t="n"/>
      <c r="BY585" s="135" t="n"/>
      <c r="BZ585" s="135" t="n"/>
      <c r="CA585" s="135" t="n"/>
      <c r="CB585" s="135" t="n"/>
      <c r="CC585" s="135" t="n"/>
      <c r="CD585" s="135" t="n"/>
      <c r="CE585" s="135" t="n"/>
      <c r="CF585" s="135" t="n"/>
      <c r="CG585" s="135" t="n"/>
      <c r="CH585" s="135" t="n"/>
      <c r="CI585" s="135" t="n"/>
      <c r="CJ585" s="135" t="n"/>
      <c r="CK585" s="135" t="n"/>
      <c r="CL585" s="135" t="n"/>
      <c r="CM585" s="135" t="n"/>
      <c r="CN585" s="135" t="n"/>
      <c r="CO585" s="135" t="n"/>
      <c r="CP585" s="135" t="n"/>
      <c r="CQ585" s="135" t="n"/>
      <c r="CR585" s="135" t="n"/>
      <c r="CU585" s="36" t="n"/>
      <c r="CV585" s="36" t="n"/>
      <c r="CW585" s="36" t="n"/>
      <c r="CX585" s="36" t="n"/>
      <c r="CY585" s="36" t="n"/>
      <c r="CZ585" s="36" t="n"/>
      <c r="DA585" s="36" t="n"/>
      <c r="DB585" s="36" t="n"/>
      <c r="DC585" s="36" t="n"/>
      <c r="DD585" s="36" t="n"/>
      <c r="DE585" s="36" t="n"/>
      <c r="DF585" s="36" t="n"/>
      <c r="DG585" s="36" t="n"/>
      <c r="DH585" s="36" t="n"/>
      <c r="DI585" s="36" t="n"/>
      <c r="DJ585" s="36" t="n"/>
      <c r="DK585" s="36" t="n"/>
      <c r="DL585" s="36" t="n"/>
      <c r="DM585" s="36" t="n"/>
      <c r="DN585" s="36" t="n"/>
      <c r="DO585" s="36" t="n"/>
      <c r="DP585" s="36" t="n"/>
      <c r="DQ585" s="36" t="n"/>
      <c r="DR585" s="36" t="n"/>
      <c r="DS585" s="36" t="n"/>
      <c r="DT585" s="36" t="n"/>
      <c r="DU585" s="36" t="n"/>
      <c r="DV585" s="36" t="n"/>
      <c r="DW585" s="36" t="n"/>
      <c r="DX585" s="36" t="n"/>
      <c r="DY585" s="36" t="n"/>
      <c r="DZ585" s="36" t="n"/>
      <c r="EA585" s="36" t="n"/>
      <c r="EB585" s="36" t="n"/>
      <c r="EC585" s="36" t="n"/>
      <c r="ED585" s="36" t="n"/>
      <c r="EE585" s="36" t="n"/>
      <c r="EF585" s="36" t="n"/>
      <c r="EG585" s="36" t="n"/>
      <c r="EH585" s="36" t="n"/>
      <c r="EI585" s="36" t="n"/>
      <c r="EJ585" s="36" t="n"/>
      <c r="EK585" s="36" t="n"/>
      <c r="EL585" s="36" t="n"/>
      <c r="EM585" s="36" t="n"/>
      <c r="EN585" s="36" t="n"/>
    </row>
    <row r="586">
      <c r="A586" s="36" t="n"/>
      <c r="B586" s="36" t="n"/>
      <c r="C586" s="144" t="n"/>
      <c r="D586" s="144" t="n"/>
      <c r="E586" s="135" t="n"/>
      <c r="F586" s="135" t="n"/>
      <c r="G586" s="135" t="n"/>
      <c r="H586" s="135" t="n"/>
      <c r="I586" s="135" t="n"/>
      <c r="J586" s="135" t="n"/>
      <c r="K586" s="135" t="n"/>
      <c r="L586" s="135" t="n"/>
      <c r="M586" s="135" t="n"/>
      <c r="N586" s="135" t="n"/>
      <c r="O586" s="135" t="n"/>
      <c r="P586" s="135" t="n"/>
      <c r="Q586" s="135" t="n"/>
      <c r="R586" s="135" t="n"/>
      <c r="S586" s="135" t="n"/>
      <c r="T586" s="135" t="n"/>
      <c r="U586" s="135" t="n"/>
      <c r="V586" s="135" t="n"/>
      <c r="W586" s="135" t="n"/>
      <c r="X586" s="135" t="n"/>
      <c r="Y586" s="135" t="n"/>
      <c r="Z586" s="135" t="n"/>
      <c r="AA586" s="135" t="n"/>
      <c r="AB586" s="135" t="n"/>
      <c r="AC586" s="135" t="n"/>
      <c r="AD586" s="135" t="n"/>
      <c r="AE586" s="135" t="n"/>
      <c r="AF586" s="135" t="n"/>
      <c r="AG586" s="135" t="n"/>
      <c r="AH586" s="135" t="n"/>
      <c r="AI586" s="135" t="n"/>
      <c r="AJ586" s="135" t="n"/>
      <c r="AK586" s="135" t="n"/>
      <c r="AL586" s="135" t="n"/>
      <c r="AM586" s="135" t="n"/>
      <c r="AN586" s="135" t="n"/>
      <c r="AO586" s="135" t="n"/>
      <c r="AP586" s="135" t="n"/>
      <c r="AQ586" s="135" t="n"/>
      <c r="AR586" s="135" t="n"/>
      <c r="AS586" s="135" t="n"/>
      <c r="AT586" s="135" t="n"/>
      <c r="AU586" s="135" t="n"/>
      <c r="AV586" s="135" t="n"/>
      <c r="AW586" s="135" t="n"/>
      <c r="AX586" s="135" t="n"/>
      <c r="AY586" s="135" t="n"/>
      <c r="AZ586" s="135" t="n"/>
      <c r="BA586" s="135" t="n"/>
      <c r="BB586" s="135" t="n"/>
      <c r="BC586" s="135" t="n"/>
      <c r="BD586" s="135" t="n"/>
      <c r="BE586" s="135" t="n"/>
      <c r="BF586" s="135" t="n"/>
      <c r="BG586" s="135" t="n"/>
      <c r="BH586" s="135" t="n"/>
      <c r="BI586" s="135" t="n"/>
      <c r="BJ586" s="135" t="n"/>
      <c r="BK586" s="135" t="n"/>
      <c r="BL586" s="135" t="n"/>
      <c r="BM586" s="135" t="n"/>
      <c r="BN586" s="135" t="n"/>
      <c r="BO586" s="135" t="n"/>
      <c r="BP586" s="135" t="n"/>
      <c r="BQ586" s="135" t="n"/>
      <c r="BR586" s="135" t="n"/>
      <c r="BS586" s="135" t="n"/>
      <c r="BT586" s="135" t="n"/>
      <c r="BU586" s="135" t="n"/>
      <c r="BV586" s="135" t="n"/>
      <c r="BW586" s="135" t="n"/>
      <c r="BX586" s="135" t="n"/>
      <c r="BY586" s="135" t="n"/>
      <c r="BZ586" s="135" t="n"/>
      <c r="CA586" s="135" t="n"/>
      <c r="CB586" s="135" t="n"/>
      <c r="CC586" s="135" t="n"/>
      <c r="CD586" s="135" t="n"/>
      <c r="CE586" s="135" t="n"/>
      <c r="CF586" s="135" t="n"/>
      <c r="CG586" s="135" t="n"/>
      <c r="CH586" s="135" t="n"/>
      <c r="CI586" s="135" t="n"/>
      <c r="CJ586" s="135" t="n"/>
      <c r="CK586" s="135" t="n"/>
      <c r="CL586" s="135" t="n"/>
      <c r="CM586" s="135" t="n"/>
      <c r="CN586" s="135" t="n"/>
      <c r="CO586" s="135" t="n"/>
      <c r="CP586" s="135" t="n"/>
      <c r="CQ586" s="135" t="n"/>
      <c r="CR586" s="135" t="n"/>
      <c r="CU586" s="36" t="n"/>
      <c r="CV586" s="36" t="n"/>
      <c r="CW586" s="36" t="n"/>
      <c r="CX586" s="36" t="n"/>
      <c r="CY586" s="36" t="n"/>
      <c r="CZ586" s="36" t="n"/>
      <c r="DA586" s="36" t="n"/>
      <c r="DB586" s="36" t="n"/>
      <c r="DC586" s="36" t="n"/>
      <c r="DD586" s="36" t="n"/>
      <c r="DE586" s="36" t="n"/>
      <c r="DF586" s="36" t="n"/>
      <c r="DG586" s="36" t="n"/>
      <c r="DH586" s="36" t="n"/>
      <c r="DI586" s="36" t="n"/>
      <c r="DJ586" s="36" t="n"/>
      <c r="DK586" s="36" t="n"/>
      <c r="DL586" s="36" t="n"/>
      <c r="DM586" s="36" t="n"/>
      <c r="DN586" s="36" t="n"/>
      <c r="DO586" s="36" t="n"/>
      <c r="DP586" s="36" t="n"/>
      <c r="DQ586" s="36" t="n"/>
      <c r="DR586" s="36" t="n"/>
      <c r="DS586" s="36" t="n"/>
      <c r="DT586" s="36" t="n"/>
      <c r="DU586" s="36" t="n"/>
      <c r="DV586" s="36" t="n"/>
      <c r="DW586" s="36" t="n"/>
      <c r="DX586" s="36" t="n"/>
      <c r="DY586" s="36" t="n"/>
      <c r="DZ586" s="36" t="n"/>
      <c r="EA586" s="36" t="n"/>
      <c r="EB586" s="36" t="n"/>
      <c r="EC586" s="36" t="n"/>
      <c r="ED586" s="36" t="n"/>
      <c r="EE586" s="36" t="n"/>
      <c r="EF586" s="36" t="n"/>
      <c r="EG586" s="36" t="n"/>
      <c r="EH586" s="36" t="n"/>
      <c r="EI586" s="36" t="n"/>
      <c r="EJ586" s="36" t="n"/>
      <c r="EK586" s="36" t="n"/>
      <c r="EL586" s="36" t="n"/>
      <c r="EM586" s="36" t="n"/>
      <c r="EN586" s="36" t="n"/>
    </row>
    <row r="587">
      <c r="A587" s="36" t="n"/>
      <c r="B587" s="36" t="n"/>
      <c r="C587" s="144" t="n"/>
      <c r="D587" s="144" t="n"/>
      <c r="E587" s="135" t="n"/>
      <c r="F587" s="135" t="n"/>
      <c r="G587" s="135" t="n"/>
      <c r="H587" s="135" t="n"/>
      <c r="I587" s="135" t="n"/>
      <c r="J587" s="135" t="n"/>
      <c r="K587" s="135" t="n"/>
      <c r="L587" s="135" t="n"/>
      <c r="M587" s="135" t="n"/>
      <c r="N587" s="135" t="n"/>
      <c r="O587" s="135" t="n"/>
      <c r="P587" s="135" t="n"/>
      <c r="Q587" s="135" t="n"/>
      <c r="R587" s="135" t="n"/>
      <c r="S587" s="135" t="n"/>
      <c r="T587" s="135" t="n"/>
      <c r="U587" s="135" t="n"/>
      <c r="V587" s="135" t="n"/>
      <c r="W587" s="135" t="n"/>
      <c r="X587" s="135" t="n"/>
      <c r="Y587" s="135" t="n"/>
      <c r="Z587" s="135" t="n"/>
      <c r="AA587" s="135" t="n"/>
      <c r="AB587" s="135" t="n"/>
      <c r="AC587" s="135" t="n"/>
      <c r="AD587" s="135" t="n"/>
      <c r="AE587" s="135" t="n"/>
      <c r="AF587" s="135" t="n"/>
      <c r="AG587" s="135" t="n"/>
      <c r="AH587" s="135" t="n"/>
      <c r="AI587" s="135" t="n"/>
      <c r="AJ587" s="135" t="n"/>
      <c r="AK587" s="135" t="n"/>
      <c r="AL587" s="135" t="n"/>
      <c r="AM587" s="135" t="n"/>
      <c r="AN587" s="135" t="n"/>
      <c r="AO587" s="135" t="n"/>
      <c r="AP587" s="135" t="n"/>
      <c r="AQ587" s="135" t="n"/>
      <c r="AR587" s="135" t="n"/>
      <c r="AS587" s="135" t="n"/>
      <c r="AT587" s="135" t="n"/>
      <c r="AU587" s="135" t="n"/>
      <c r="AV587" s="135" t="n"/>
      <c r="AW587" s="135" t="n"/>
      <c r="AX587" s="135" t="n"/>
      <c r="AY587" s="135" t="n"/>
      <c r="AZ587" s="135" t="n"/>
      <c r="BA587" s="135" t="n"/>
      <c r="BB587" s="135" t="n"/>
      <c r="BC587" s="135" t="n"/>
      <c r="BD587" s="135" t="n"/>
      <c r="BE587" s="135" t="n"/>
      <c r="BF587" s="135" t="n"/>
      <c r="BG587" s="135" t="n"/>
      <c r="BH587" s="135" t="n"/>
      <c r="BI587" s="135" t="n"/>
      <c r="BJ587" s="135" t="n"/>
      <c r="BK587" s="135" t="n"/>
      <c r="BL587" s="135" t="n"/>
      <c r="BM587" s="135" t="n"/>
      <c r="BN587" s="135" t="n"/>
      <c r="BO587" s="135" t="n"/>
      <c r="BP587" s="135" t="n"/>
      <c r="BQ587" s="135" t="n"/>
      <c r="BR587" s="135" t="n"/>
      <c r="BS587" s="135" t="n"/>
      <c r="BT587" s="135" t="n"/>
      <c r="BU587" s="135" t="n"/>
      <c r="BV587" s="135" t="n"/>
      <c r="BW587" s="135" t="n"/>
      <c r="BX587" s="135" t="n"/>
      <c r="BY587" s="135" t="n"/>
      <c r="BZ587" s="135" t="n"/>
      <c r="CA587" s="135" t="n"/>
      <c r="CB587" s="135" t="n"/>
      <c r="CC587" s="135" t="n"/>
      <c r="CD587" s="135" t="n"/>
      <c r="CE587" s="135" t="n"/>
      <c r="CF587" s="135" t="n"/>
      <c r="CG587" s="135" t="n"/>
      <c r="CH587" s="135" t="n"/>
      <c r="CI587" s="135" t="n"/>
      <c r="CJ587" s="135" t="n"/>
      <c r="CK587" s="135" t="n"/>
      <c r="CL587" s="135" t="n"/>
      <c r="CM587" s="135" t="n"/>
      <c r="CN587" s="135" t="n"/>
      <c r="CO587" s="135" t="n"/>
      <c r="CP587" s="135" t="n"/>
      <c r="CQ587" s="135" t="n"/>
      <c r="CR587" s="135" t="n"/>
      <c r="CU587" s="36" t="n"/>
      <c r="CV587" s="36" t="n"/>
      <c r="CW587" s="36" t="n"/>
      <c r="CX587" s="36" t="n"/>
      <c r="CY587" s="36" t="n"/>
      <c r="CZ587" s="36" t="n"/>
      <c r="DA587" s="36" t="n"/>
      <c r="DB587" s="36" t="n"/>
      <c r="DC587" s="36" t="n"/>
      <c r="DD587" s="36" t="n"/>
      <c r="DE587" s="36" t="n"/>
      <c r="DF587" s="36" t="n"/>
      <c r="DG587" s="36" t="n"/>
      <c r="DH587" s="36" t="n"/>
      <c r="DI587" s="36" t="n"/>
      <c r="DJ587" s="36" t="n"/>
      <c r="DK587" s="36" t="n"/>
      <c r="DL587" s="36" t="n"/>
      <c r="DM587" s="36" t="n"/>
      <c r="DN587" s="36" t="n"/>
      <c r="DO587" s="36" t="n"/>
      <c r="DP587" s="36" t="n"/>
      <c r="DQ587" s="36" t="n"/>
      <c r="DR587" s="36" t="n"/>
      <c r="DS587" s="36" t="n"/>
      <c r="DT587" s="36" t="n"/>
      <c r="DU587" s="36" t="n"/>
      <c r="DV587" s="36" t="n"/>
      <c r="DW587" s="36" t="n"/>
      <c r="DX587" s="36" t="n"/>
      <c r="DY587" s="36" t="n"/>
      <c r="DZ587" s="36" t="n"/>
      <c r="EA587" s="36" t="n"/>
      <c r="EB587" s="36" t="n"/>
      <c r="EC587" s="36" t="n"/>
      <c r="ED587" s="36" t="n"/>
      <c r="EE587" s="36" t="n"/>
      <c r="EF587" s="36" t="n"/>
      <c r="EG587" s="36" t="n"/>
      <c r="EH587" s="36" t="n"/>
      <c r="EI587" s="36" t="n"/>
      <c r="EJ587" s="36" t="n"/>
      <c r="EK587" s="36" t="n"/>
      <c r="EL587" s="36" t="n"/>
      <c r="EM587" s="36" t="n"/>
      <c r="EN587" s="36" t="n"/>
    </row>
    <row r="588">
      <c r="A588" s="36" t="n"/>
      <c r="B588" s="36" t="n"/>
      <c r="C588" s="144" t="n"/>
      <c r="D588" s="144" t="n"/>
      <c r="E588" s="135" t="n"/>
      <c r="F588" s="135" t="n"/>
      <c r="G588" s="135" t="n"/>
      <c r="H588" s="135" t="n"/>
      <c r="I588" s="135" t="n"/>
      <c r="J588" s="135" t="n"/>
      <c r="K588" s="135" t="n"/>
      <c r="L588" s="135" t="n"/>
      <c r="M588" s="135" t="n"/>
      <c r="N588" s="135" t="n"/>
      <c r="O588" s="135" t="n"/>
      <c r="P588" s="135" t="n"/>
      <c r="Q588" s="135" t="n"/>
      <c r="R588" s="135" t="n"/>
      <c r="S588" s="135" t="n"/>
      <c r="T588" s="135" t="n"/>
      <c r="U588" s="135" t="n"/>
      <c r="V588" s="135" t="n"/>
      <c r="W588" s="135" t="n"/>
      <c r="X588" s="135" t="n"/>
      <c r="Y588" s="135" t="n"/>
      <c r="Z588" s="135" t="n"/>
      <c r="AA588" s="135" t="n"/>
      <c r="AB588" s="135" t="n"/>
      <c r="AC588" s="135" t="n"/>
      <c r="AD588" s="135" t="n"/>
      <c r="AE588" s="135" t="n"/>
      <c r="AF588" s="135" t="n"/>
      <c r="AG588" s="135" t="n"/>
      <c r="AH588" s="135" t="n"/>
      <c r="AI588" s="135" t="n"/>
      <c r="AJ588" s="135" t="n"/>
      <c r="AK588" s="135" t="n"/>
      <c r="AL588" s="135" t="n"/>
      <c r="AM588" s="135" t="n"/>
      <c r="AN588" s="135" t="n"/>
      <c r="AO588" s="135" t="n"/>
      <c r="AP588" s="135" t="n"/>
      <c r="AQ588" s="135" t="n"/>
      <c r="AR588" s="135" t="n"/>
      <c r="AS588" s="135" t="n"/>
      <c r="AT588" s="135" t="n"/>
      <c r="AU588" s="135" t="n"/>
      <c r="AV588" s="135" t="n"/>
      <c r="AW588" s="135" t="n"/>
      <c r="AX588" s="135" t="n"/>
      <c r="AY588" s="135" t="n"/>
      <c r="AZ588" s="135" t="n"/>
      <c r="BA588" s="135" t="n"/>
      <c r="BB588" s="135" t="n"/>
      <c r="BC588" s="135" t="n"/>
      <c r="BD588" s="135" t="n"/>
      <c r="BE588" s="135" t="n"/>
      <c r="BF588" s="135" t="n"/>
      <c r="BG588" s="135" t="n"/>
      <c r="BH588" s="135" t="n"/>
      <c r="BI588" s="135" t="n"/>
      <c r="BJ588" s="135" t="n"/>
      <c r="BK588" s="135" t="n"/>
      <c r="BL588" s="135" t="n"/>
      <c r="BM588" s="135" t="n"/>
      <c r="BN588" s="135" t="n"/>
      <c r="BO588" s="135" t="n"/>
      <c r="BP588" s="135" t="n"/>
      <c r="BQ588" s="135" t="n"/>
      <c r="BR588" s="135" t="n"/>
      <c r="BS588" s="135" t="n"/>
      <c r="BT588" s="135" t="n"/>
      <c r="BU588" s="135" t="n"/>
      <c r="BV588" s="135" t="n"/>
      <c r="BW588" s="135" t="n"/>
      <c r="BX588" s="135" t="n"/>
      <c r="BY588" s="135" t="n"/>
      <c r="BZ588" s="135" t="n"/>
      <c r="CA588" s="135" t="n"/>
      <c r="CB588" s="135" t="n"/>
      <c r="CC588" s="135" t="n"/>
      <c r="CD588" s="135" t="n"/>
      <c r="CE588" s="135" t="n"/>
      <c r="CF588" s="135" t="n"/>
      <c r="CG588" s="135" t="n"/>
      <c r="CH588" s="135" t="n"/>
      <c r="CI588" s="135" t="n"/>
      <c r="CJ588" s="135" t="n"/>
      <c r="CK588" s="135" t="n"/>
      <c r="CL588" s="135" t="n"/>
      <c r="CM588" s="135" t="n"/>
      <c r="CN588" s="135" t="n"/>
      <c r="CO588" s="135" t="n"/>
      <c r="CP588" s="135" t="n"/>
      <c r="CQ588" s="135" t="n"/>
      <c r="CR588" s="135" t="n"/>
      <c r="CU588" s="36" t="n"/>
      <c r="CV588" s="36" t="n"/>
      <c r="CW588" s="36" t="n"/>
      <c r="CX588" s="36" t="n"/>
      <c r="CY588" s="36" t="n"/>
      <c r="CZ588" s="36" t="n"/>
      <c r="DA588" s="36" t="n"/>
      <c r="DB588" s="36" t="n"/>
      <c r="DC588" s="36" t="n"/>
      <c r="DD588" s="36" t="n"/>
      <c r="DE588" s="36" t="n"/>
      <c r="DF588" s="36" t="n"/>
      <c r="DG588" s="36" t="n"/>
      <c r="DH588" s="36" t="n"/>
      <c r="DI588" s="36" t="n"/>
      <c r="DJ588" s="36" t="n"/>
      <c r="DK588" s="36" t="n"/>
      <c r="DL588" s="36" t="n"/>
      <c r="DM588" s="36" t="n"/>
      <c r="DN588" s="36" t="n"/>
      <c r="DO588" s="36" t="n"/>
      <c r="DP588" s="36" t="n"/>
      <c r="DQ588" s="36" t="n"/>
      <c r="DR588" s="36" t="n"/>
      <c r="DS588" s="36" t="n"/>
      <c r="DT588" s="36" t="n"/>
      <c r="DU588" s="36" t="n"/>
      <c r="DV588" s="36" t="n"/>
      <c r="DW588" s="36" t="n"/>
      <c r="DX588" s="36" t="n"/>
      <c r="DY588" s="36" t="n"/>
      <c r="DZ588" s="36" t="n"/>
      <c r="EA588" s="36" t="n"/>
      <c r="EB588" s="36" t="n"/>
      <c r="EC588" s="36" t="n"/>
      <c r="ED588" s="36" t="n"/>
      <c r="EE588" s="36" t="n"/>
      <c r="EF588" s="36" t="n"/>
      <c r="EG588" s="36" t="n"/>
      <c r="EH588" s="36" t="n"/>
      <c r="EI588" s="36" t="n"/>
      <c r="EJ588" s="36" t="n"/>
      <c r="EK588" s="36" t="n"/>
      <c r="EL588" s="36" t="n"/>
      <c r="EM588" s="36" t="n"/>
      <c r="EN588" s="36" t="n"/>
    </row>
    <row r="589">
      <c r="A589" s="36" t="n"/>
      <c r="B589" s="36" t="n"/>
      <c r="C589" s="144" t="n"/>
      <c r="D589" s="144" t="n"/>
      <c r="E589" s="135" t="n"/>
      <c r="F589" s="135" t="n"/>
      <c r="G589" s="135" t="n"/>
      <c r="H589" s="135" t="n"/>
      <c r="I589" s="135" t="n"/>
      <c r="J589" s="135" t="n"/>
      <c r="K589" s="135" t="n"/>
      <c r="L589" s="135" t="n"/>
      <c r="M589" s="135" t="n"/>
      <c r="N589" s="135" t="n"/>
      <c r="O589" s="135" t="n"/>
      <c r="P589" s="135" t="n"/>
      <c r="Q589" s="135" t="n"/>
      <c r="R589" s="135" t="n"/>
      <c r="S589" s="135" t="n"/>
      <c r="T589" s="135" t="n"/>
      <c r="U589" s="135" t="n"/>
      <c r="V589" s="135" t="n"/>
      <c r="W589" s="135" t="n"/>
      <c r="X589" s="135" t="n"/>
      <c r="Y589" s="135" t="n"/>
      <c r="Z589" s="135" t="n"/>
      <c r="AA589" s="135" t="n"/>
      <c r="AB589" s="135" t="n"/>
      <c r="AC589" s="135" t="n"/>
      <c r="AD589" s="135" t="n"/>
      <c r="AE589" s="135" t="n"/>
      <c r="AF589" s="135" t="n"/>
      <c r="AG589" s="135" t="n"/>
      <c r="AH589" s="135" t="n"/>
      <c r="AI589" s="135" t="n"/>
      <c r="AJ589" s="135" t="n"/>
      <c r="AK589" s="135" t="n"/>
      <c r="AL589" s="135" t="n"/>
      <c r="AM589" s="135" t="n"/>
      <c r="AN589" s="135" t="n"/>
      <c r="AO589" s="135" t="n"/>
      <c r="AP589" s="135" t="n"/>
      <c r="AQ589" s="135" t="n"/>
      <c r="AR589" s="135" t="n"/>
      <c r="AS589" s="135" t="n"/>
      <c r="AT589" s="135" t="n"/>
      <c r="AU589" s="135" t="n"/>
      <c r="AV589" s="135" t="n"/>
      <c r="AW589" s="135" t="n"/>
      <c r="AX589" s="135" t="n"/>
      <c r="AY589" s="135" t="n"/>
      <c r="AZ589" s="135" t="n"/>
      <c r="BA589" s="135" t="n"/>
      <c r="BB589" s="135" t="n"/>
      <c r="BC589" s="135" t="n"/>
      <c r="BD589" s="135" t="n"/>
      <c r="BE589" s="135" t="n"/>
      <c r="BF589" s="135" t="n"/>
      <c r="BG589" s="135" t="n"/>
      <c r="BH589" s="135" t="n"/>
      <c r="BI589" s="135" t="n"/>
      <c r="BJ589" s="135" t="n"/>
      <c r="BK589" s="135" t="n"/>
      <c r="BL589" s="135" t="n"/>
      <c r="BM589" s="135" t="n"/>
      <c r="BN589" s="135" t="n"/>
      <c r="BO589" s="135" t="n"/>
      <c r="BP589" s="135" t="n"/>
      <c r="BQ589" s="135" t="n"/>
      <c r="BR589" s="135" t="n"/>
      <c r="BS589" s="135" t="n"/>
      <c r="BT589" s="135" t="n"/>
      <c r="BU589" s="135" t="n"/>
      <c r="BV589" s="135" t="n"/>
      <c r="BW589" s="135" t="n"/>
      <c r="BX589" s="135" t="n"/>
      <c r="BY589" s="135" t="n"/>
      <c r="BZ589" s="135" t="n"/>
      <c r="CA589" s="135" t="n"/>
      <c r="CB589" s="135" t="n"/>
      <c r="CC589" s="135" t="n"/>
      <c r="CD589" s="135" t="n"/>
      <c r="CE589" s="135" t="n"/>
      <c r="CF589" s="135" t="n"/>
      <c r="CG589" s="135" t="n"/>
      <c r="CH589" s="135" t="n"/>
      <c r="CI589" s="135" t="n"/>
      <c r="CJ589" s="135" t="n"/>
      <c r="CK589" s="135" t="n"/>
      <c r="CL589" s="135" t="n"/>
      <c r="CM589" s="135" t="n"/>
      <c r="CN589" s="135" t="n"/>
      <c r="CO589" s="135" t="n"/>
      <c r="CP589" s="135" t="n"/>
      <c r="CQ589" s="135" t="n"/>
      <c r="CR589" s="135" t="n"/>
      <c r="CU589" s="36" t="n"/>
      <c r="CV589" s="36" t="n"/>
      <c r="CW589" s="36" t="n"/>
      <c r="CX589" s="36" t="n"/>
      <c r="CY589" s="36" t="n"/>
      <c r="CZ589" s="36" t="n"/>
      <c r="DA589" s="36" t="n"/>
      <c r="DB589" s="36" t="n"/>
      <c r="DC589" s="36" t="n"/>
      <c r="DD589" s="36" t="n"/>
      <c r="DE589" s="36" t="n"/>
      <c r="DF589" s="36" t="n"/>
      <c r="DG589" s="36" t="n"/>
      <c r="DH589" s="36" t="n"/>
      <c r="DI589" s="36" t="n"/>
      <c r="DJ589" s="36" t="n"/>
      <c r="DK589" s="36" t="n"/>
      <c r="DL589" s="36" t="n"/>
      <c r="DM589" s="36" t="n"/>
      <c r="DN589" s="36" t="n"/>
      <c r="DO589" s="36" t="n"/>
      <c r="DP589" s="36" t="n"/>
      <c r="DQ589" s="36" t="n"/>
      <c r="DR589" s="36" t="n"/>
      <c r="DS589" s="36" t="n"/>
      <c r="DT589" s="36" t="n"/>
      <c r="DU589" s="36" t="n"/>
      <c r="DV589" s="36" t="n"/>
      <c r="DW589" s="36" t="n"/>
      <c r="DX589" s="36" t="n"/>
      <c r="DY589" s="36" t="n"/>
      <c r="DZ589" s="36" t="n"/>
      <c r="EA589" s="36" t="n"/>
      <c r="EB589" s="36" t="n"/>
      <c r="EC589" s="36" t="n"/>
      <c r="ED589" s="36" t="n"/>
      <c r="EE589" s="36" t="n"/>
      <c r="EF589" s="36" t="n"/>
      <c r="EG589" s="36" t="n"/>
      <c r="EH589" s="36" t="n"/>
      <c r="EI589" s="36" t="n"/>
      <c r="EJ589" s="36" t="n"/>
      <c r="EK589" s="36" t="n"/>
      <c r="EL589" s="36" t="n"/>
      <c r="EM589" s="36" t="n"/>
      <c r="EN589" s="36" t="n"/>
    </row>
    <row r="590">
      <c r="A590" s="36" t="n"/>
      <c r="B590" s="36" t="n"/>
      <c r="C590" s="144" t="n"/>
      <c r="D590" s="144" t="n"/>
      <c r="E590" s="135" t="n"/>
      <c r="F590" s="135" t="n"/>
      <c r="G590" s="135" t="n"/>
      <c r="H590" s="135" t="n"/>
      <c r="I590" s="135" t="n"/>
      <c r="J590" s="135" t="n"/>
      <c r="K590" s="135" t="n"/>
      <c r="L590" s="135" t="n"/>
      <c r="M590" s="135" t="n"/>
      <c r="N590" s="135" t="n"/>
      <c r="O590" s="135" t="n"/>
      <c r="P590" s="135" t="n"/>
      <c r="Q590" s="135" t="n"/>
      <c r="R590" s="135" t="n"/>
      <c r="S590" s="135" t="n"/>
      <c r="T590" s="135" t="n"/>
      <c r="U590" s="135" t="n"/>
      <c r="V590" s="135" t="n"/>
      <c r="W590" s="135" t="n"/>
      <c r="X590" s="135" t="n"/>
      <c r="Y590" s="135" t="n"/>
      <c r="Z590" s="135" t="n"/>
      <c r="AA590" s="135" t="n"/>
      <c r="AB590" s="135" t="n"/>
      <c r="AC590" s="135" t="n"/>
      <c r="AD590" s="135" t="n"/>
      <c r="AE590" s="135" t="n"/>
      <c r="AF590" s="135" t="n"/>
      <c r="AG590" s="135" t="n"/>
      <c r="AH590" s="135" t="n"/>
      <c r="AI590" s="135" t="n"/>
      <c r="AJ590" s="135" t="n"/>
      <c r="AK590" s="135" t="n"/>
      <c r="AL590" s="135" t="n"/>
      <c r="AM590" s="135" t="n"/>
      <c r="AN590" s="135" t="n"/>
      <c r="AO590" s="135" t="n"/>
      <c r="AP590" s="135" t="n"/>
      <c r="AQ590" s="135" t="n"/>
      <c r="AR590" s="135" t="n"/>
      <c r="AS590" s="135" t="n"/>
      <c r="AT590" s="135" t="n"/>
      <c r="AU590" s="135" t="n"/>
      <c r="AV590" s="135" t="n"/>
      <c r="AW590" s="135" t="n"/>
      <c r="AX590" s="135" t="n"/>
      <c r="AY590" s="135" t="n"/>
      <c r="AZ590" s="135" t="n"/>
      <c r="BA590" s="135" t="n"/>
      <c r="BB590" s="135" t="n"/>
      <c r="BC590" s="135" t="n"/>
      <c r="BD590" s="135" t="n"/>
      <c r="BE590" s="135" t="n"/>
      <c r="BF590" s="135" t="n"/>
      <c r="BG590" s="135" t="n"/>
      <c r="BH590" s="135" t="n"/>
      <c r="BI590" s="135" t="n"/>
      <c r="BJ590" s="135" t="n"/>
      <c r="BK590" s="135" t="n"/>
      <c r="BL590" s="135" t="n"/>
      <c r="BM590" s="135" t="n"/>
      <c r="BN590" s="135" t="n"/>
      <c r="BO590" s="135" t="n"/>
      <c r="BP590" s="135" t="n"/>
      <c r="BQ590" s="135" t="n"/>
      <c r="BR590" s="135" t="n"/>
      <c r="BS590" s="135" t="n"/>
      <c r="BT590" s="135" t="n"/>
      <c r="BU590" s="135" t="n"/>
      <c r="BV590" s="135" t="n"/>
      <c r="BW590" s="135" t="n"/>
      <c r="BX590" s="135" t="n"/>
      <c r="BY590" s="135" t="n"/>
      <c r="BZ590" s="135" t="n"/>
      <c r="CA590" s="135" t="n"/>
      <c r="CB590" s="135" t="n"/>
      <c r="CC590" s="135" t="n"/>
      <c r="CD590" s="135" t="n"/>
      <c r="CE590" s="135" t="n"/>
      <c r="CF590" s="135" t="n"/>
      <c r="CG590" s="135" t="n"/>
      <c r="CH590" s="135" t="n"/>
      <c r="CI590" s="135" t="n"/>
      <c r="CJ590" s="135" t="n"/>
      <c r="CK590" s="135" t="n"/>
      <c r="CL590" s="135" t="n"/>
      <c r="CM590" s="135" t="n"/>
      <c r="CN590" s="135" t="n"/>
      <c r="CO590" s="135" t="n"/>
      <c r="CP590" s="135" t="n"/>
      <c r="CQ590" s="135" t="n"/>
      <c r="CR590" s="135" t="n"/>
      <c r="CU590" s="36" t="n"/>
      <c r="CV590" s="36" t="n"/>
      <c r="CW590" s="36" t="n"/>
      <c r="CX590" s="36" t="n"/>
      <c r="CY590" s="36" t="n"/>
      <c r="CZ590" s="36" t="n"/>
      <c r="DA590" s="36" t="n"/>
      <c r="DB590" s="36" t="n"/>
      <c r="DC590" s="36" t="n"/>
      <c r="DD590" s="36" t="n"/>
      <c r="DE590" s="36" t="n"/>
      <c r="DF590" s="36" t="n"/>
      <c r="DG590" s="36" t="n"/>
      <c r="DH590" s="36" t="n"/>
      <c r="DI590" s="36" t="n"/>
      <c r="DJ590" s="36" t="n"/>
      <c r="DK590" s="36" t="n"/>
      <c r="DL590" s="36" t="n"/>
      <c r="DM590" s="36" t="n"/>
      <c r="DN590" s="36" t="n"/>
      <c r="DO590" s="36" t="n"/>
      <c r="DP590" s="36" t="n"/>
      <c r="DQ590" s="36" t="n"/>
      <c r="DR590" s="36" t="n"/>
      <c r="DS590" s="36" t="n"/>
      <c r="DT590" s="36" t="n"/>
      <c r="DU590" s="36" t="n"/>
      <c r="DV590" s="36" t="n"/>
      <c r="DW590" s="36" t="n"/>
      <c r="DX590" s="36" t="n"/>
      <c r="DY590" s="36" t="n"/>
      <c r="DZ590" s="36" t="n"/>
      <c r="EA590" s="36" t="n"/>
      <c r="EB590" s="36" t="n"/>
      <c r="EC590" s="36" t="n"/>
      <c r="ED590" s="36" t="n"/>
      <c r="EE590" s="36" t="n"/>
      <c r="EF590" s="36" t="n"/>
      <c r="EG590" s="36" t="n"/>
      <c r="EH590" s="36" t="n"/>
      <c r="EI590" s="36" t="n"/>
      <c r="EJ590" s="36" t="n"/>
      <c r="EK590" s="36" t="n"/>
      <c r="EL590" s="36" t="n"/>
      <c r="EM590" s="36" t="n"/>
      <c r="EN590" s="36" t="n"/>
    </row>
    <row r="591">
      <c r="A591" s="36" t="n"/>
      <c r="B591" s="36" t="n"/>
      <c r="C591" s="144" t="n"/>
      <c r="D591" s="144" t="n"/>
      <c r="E591" s="135" t="n"/>
      <c r="F591" s="135" t="n"/>
      <c r="G591" s="135" t="n"/>
      <c r="H591" s="135" t="n"/>
      <c r="I591" s="135" t="n"/>
      <c r="J591" s="135" t="n"/>
      <c r="K591" s="135" t="n"/>
      <c r="L591" s="135" t="n"/>
      <c r="M591" s="135" t="n"/>
      <c r="N591" s="135" t="n"/>
      <c r="O591" s="135" t="n"/>
      <c r="P591" s="135" t="n"/>
      <c r="Q591" s="135" t="n"/>
      <c r="R591" s="135" t="n"/>
      <c r="S591" s="135" t="n"/>
      <c r="T591" s="135" t="n"/>
      <c r="U591" s="135" t="n"/>
      <c r="V591" s="135" t="n"/>
      <c r="W591" s="135" t="n"/>
      <c r="X591" s="135" t="n"/>
      <c r="Y591" s="135" t="n"/>
      <c r="Z591" s="135" t="n"/>
      <c r="AA591" s="135" t="n"/>
      <c r="AB591" s="135" t="n"/>
      <c r="AC591" s="135" t="n"/>
      <c r="AD591" s="135" t="n"/>
      <c r="AE591" s="135" t="n"/>
      <c r="AF591" s="135" t="n"/>
      <c r="AG591" s="135" t="n"/>
      <c r="AH591" s="135" t="n"/>
      <c r="AI591" s="135" t="n"/>
      <c r="AJ591" s="135" t="n"/>
      <c r="AK591" s="135" t="n"/>
      <c r="AL591" s="135" t="n"/>
      <c r="AM591" s="135" t="n"/>
      <c r="AN591" s="135" t="n"/>
      <c r="AO591" s="135" t="n"/>
      <c r="AP591" s="135" t="n"/>
      <c r="AQ591" s="135" t="n"/>
      <c r="AR591" s="135" t="n"/>
      <c r="AS591" s="135" t="n"/>
      <c r="AT591" s="135" t="n"/>
      <c r="AU591" s="135" t="n"/>
      <c r="AV591" s="135" t="n"/>
      <c r="AW591" s="135" t="n"/>
      <c r="AX591" s="135" t="n"/>
      <c r="AY591" s="135" t="n"/>
      <c r="AZ591" s="135" t="n"/>
      <c r="BA591" s="135" t="n"/>
      <c r="BB591" s="135" t="n"/>
      <c r="BC591" s="135" t="n"/>
      <c r="BD591" s="135" t="n"/>
      <c r="BE591" s="135" t="n"/>
      <c r="BF591" s="135" t="n"/>
      <c r="BG591" s="135" t="n"/>
      <c r="BH591" s="135" t="n"/>
      <c r="BI591" s="135" t="n"/>
      <c r="BJ591" s="135" t="n"/>
      <c r="BK591" s="135" t="n"/>
      <c r="BL591" s="135" t="n"/>
      <c r="BM591" s="135" t="n"/>
      <c r="BN591" s="135" t="n"/>
      <c r="BO591" s="135" t="n"/>
      <c r="BP591" s="135" t="n"/>
      <c r="BQ591" s="135" t="n"/>
      <c r="BR591" s="135" t="n"/>
      <c r="BS591" s="135" t="n"/>
      <c r="BT591" s="135" t="n"/>
      <c r="BU591" s="135" t="n"/>
      <c r="BV591" s="135" t="n"/>
      <c r="BW591" s="135" t="n"/>
      <c r="BX591" s="135" t="n"/>
      <c r="BY591" s="135" t="n"/>
      <c r="BZ591" s="135" t="n"/>
      <c r="CA591" s="135" t="n"/>
      <c r="CB591" s="135" t="n"/>
      <c r="CC591" s="135" t="n"/>
      <c r="CD591" s="135" t="n"/>
      <c r="CE591" s="135" t="n"/>
      <c r="CF591" s="135" t="n"/>
      <c r="CG591" s="135" t="n"/>
      <c r="CH591" s="135" t="n"/>
      <c r="CI591" s="135" t="n"/>
      <c r="CJ591" s="135" t="n"/>
      <c r="CK591" s="135" t="n"/>
      <c r="CL591" s="135" t="n"/>
      <c r="CM591" s="135" t="n"/>
      <c r="CN591" s="135" t="n"/>
      <c r="CO591" s="135" t="n"/>
      <c r="CP591" s="135" t="n"/>
      <c r="CQ591" s="135" t="n"/>
      <c r="CR591" s="135" t="n"/>
      <c r="CU591" s="36" t="n"/>
      <c r="CV591" s="36" t="n"/>
      <c r="CW591" s="36" t="n"/>
      <c r="CX591" s="36" t="n"/>
      <c r="CY591" s="36" t="n"/>
      <c r="CZ591" s="36" t="n"/>
      <c r="DA591" s="36" t="n"/>
      <c r="DB591" s="36" t="n"/>
      <c r="DC591" s="36" t="n"/>
      <c r="DD591" s="36" t="n"/>
      <c r="DE591" s="36" t="n"/>
      <c r="DF591" s="36" t="n"/>
      <c r="DG591" s="36" t="n"/>
      <c r="DH591" s="36" t="n"/>
      <c r="DI591" s="36" t="n"/>
      <c r="DJ591" s="36" t="n"/>
      <c r="DK591" s="36" t="n"/>
      <c r="DL591" s="36" t="n"/>
      <c r="DM591" s="36" t="n"/>
      <c r="DN591" s="36" t="n"/>
      <c r="DO591" s="36" t="n"/>
      <c r="DP591" s="36" t="n"/>
      <c r="DQ591" s="36" t="n"/>
      <c r="DR591" s="36" t="n"/>
      <c r="DS591" s="36" t="n"/>
      <c r="DT591" s="36" t="n"/>
      <c r="DU591" s="36" t="n"/>
      <c r="DV591" s="36" t="n"/>
      <c r="DW591" s="36" t="n"/>
      <c r="DX591" s="36" t="n"/>
      <c r="DY591" s="36" t="n"/>
      <c r="DZ591" s="36" t="n"/>
      <c r="EA591" s="36" t="n"/>
      <c r="EB591" s="36" t="n"/>
      <c r="EC591" s="36" t="n"/>
      <c r="ED591" s="36" t="n"/>
      <c r="EE591" s="36" t="n"/>
      <c r="EF591" s="36" t="n"/>
      <c r="EG591" s="36" t="n"/>
      <c r="EH591" s="36" t="n"/>
      <c r="EI591" s="36" t="n"/>
      <c r="EJ591" s="36" t="n"/>
      <c r="EK591" s="36" t="n"/>
      <c r="EL591" s="36" t="n"/>
      <c r="EM591" s="36" t="n"/>
      <c r="EN591" s="36" t="n"/>
    </row>
    <row r="592">
      <c r="A592" s="36" t="n"/>
      <c r="B592" s="36" t="n"/>
      <c r="C592" s="144" t="n"/>
      <c r="D592" s="144" t="n"/>
      <c r="E592" s="135" t="n"/>
      <c r="F592" s="135" t="n"/>
      <c r="G592" s="135" t="n"/>
      <c r="H592" s="135" t="n"/>
      <c r="I592" s="135" t="n"/>
      <c r="J592" s="135" t="n"/>
      <c r="K592" s="135" t="n"/>
      <c r="L592" s="135" t="n"/>
      <c r="M592" s="135" t="n"/>
      <c r="N592" s="135" t="n"/>
      <c r="O592" s="135" t="n"/>
      <c r="P592" s="135" t="n"/>
      <c r="Q592" s="135" t="n"/>
      <c r="R592" s="135" t="n"/>
      <c r="S592" s="135" t="n"/>
      <c r="T592" s="135" t="n"/>
      <c r="U592" s="135" t="n"/>
      <c r="V592" s="135" t="n"/>
      <c r="W592" s="135" t="n"/>
      <c r="X592" s="135" t="n"/>
      <c r="Y592" s="135" t="n"/>
      <c r="Z592" s="135" t="n"/>
      <c r="AA592" s="135" t="n"/>
      <c r="AB592" s="135" t="n"/>
      <c r="AC592" s="135" t="n"/>
      <c r="AD592" s="135" t="n"/>
      <c r="AE592" s="135" t="n"/>
      <c r="AF592" s="135" t="n"/>
      <c r="AG592" s="135" t="n"/>
      <c r="AH592" s="135" t="n"/>
      <c r="AI592" s="135" t="n"/>
      <c r="AJ592" s="135" t="n"/>
      <c r="AK592" s="135" t="n"/>
      <c r="AL592" s="135" t="n"/>
      <c r="AM592" s="135" t="n"/>
      <c r="AN592" s="135" t="n"/>
      <c r="AO592" s="135" t="n"/>
      <c r="AP592" s="135" t="n"/>
      <c r="AQ592" s="135" t="n"/>
      <c r="AR592" s="135" t="n"/>
      <c r="AS592" s="135" t="n"/>
      <c r="AT592" s="135" t="n"/>
      <c r="AU592" s="135" t="n"/>
      <c r="AV592" s="135" t="n"/>
      <c r="AW592" s="135" t="n"/>
      <c r="AX592" s="135" t="n"/>
      <c r="AY592" s="135" t="n"/>
      <c r="AZ592" s="135" t="n"/>
      <c r="BA592" s="135" t="n"/>
      <c r="BB592" s="135" t="n"/>
      <c r="BC592" s="135" t="n"/>
      <c r="BD592" s="135" t="n"/>
      <c r="BE592" s="135" t="n"/>
      <c r="BF592" s="135" t="n"/>
      <c r="BG592" s="135" t="n"/>
      <c r="BH592" s="135" t="n"/>
      <c r="BI592" s="135" t="n"/>
      <c r="BJ592" s="135" t="n"/>
      <c r="BK592" s="135" t="n"/>
      <c r="BL592" s="135" t="n"/>
      <c r="BM592" s="135" t="n"/>
      <c r="BN592" s="135" t="n"/>
      <c r="BO592" s="135" t="n"/>
      <c r="BP592" s="135" t="n"/>
      <c r="BQ592" s="135" t="n"/>
      <c r="BR592" s="135" t="n"/>
      <c r="BS592" s="135" t="n"/>
      <c r="BT592" s="135" t="n"/>
      <c r="BU592" s="135" t="n"/>
      <c r="BV592" s="135" t="n"/>
      <c r="BW592" s="135" t="n"/>
      <c r="BX592" s="135" t="n"/>
      <c r="BY592" s="135" t="n"/>
      <c r="BZ592" s="135" t="n"/>
      <c r="CA592" s="135" t="n"/>
      <c r="CB592" s="135" t="n"/>
      <c r="CC592" s="135" t="n"/>
      <c r="CD592" s="135" t="n"/>
      <c r="CE592" s="135" t="n"/>
      <c r="CF592" s="135" t="n"/>
      <c r="CG592" s="135" t="n"/>
      <c r="CH592" s="135" t="n"/>
      <c r="CI592" s="135" t="n"/>
      <c r="CJ592" s="135" t="n"/>
      <c r="CK592" s="135" t="n"/>
      <c r="CL592" s="135" t="n"/>
      <c r="CM592" s="135" t="n"/>
      <c r="CN592" s="135" t="n"/>
      <c r="CO592" s="135" t="n"/>
      <c r="CP592" s="135" t="n"/>
      <c r="CQ592" s="135" t="n"/>
      <c r="CR592" s="135" t="n"/>
      <c r="CU592" s="36" t="n"/>
      <c r="CV592" s="36" t="n"/>
      <c r="CW592" s="36" t="n"/>
      <c r="CX592" s="36" t="n"/>
      <c r="CY592" s="36" t="n"/>
      <c r="CZ592" s="36" t="n"/>
      <c r="DA592" s="36" t="n"/>
      <c r="DB592" s="36" t="n"/>
      <c r="DC592" s="36" t="n"/>
      <c r="DD592" s="36" t="n"/>
      <c r="DE592" s="36" t="n"/>
      <c r="DF592" s="36" t="n"/>
      <c r="DG592" s="36" t="n"/>
      <c r="DH592" s="36" t="n"/>
      <c r="DI592" s="36" t="n"/>
      <c r="DJ592" s="36" t="n"/>
      <c r="DK592" s="36" t="n"/>
      <c r="DL592" s="36" t="n"/>
      <c r="DM592" s="36" t="n"/>
      <c r="DN592" s="36" t="n"/>
      <c r="DO592" s="36" t="n"/>
      <c r="DP592" s="36" t="n"/>
      <c r="DQ592" s="36" t="n"/>
      <c r="DR592" s="36" t="n"/>
      <c r="DS592" s="36" t="n"/>
      <c r="DT592" s="36" t="n"/>
      <c r="DU592" s="36" t="n"/>
      <c r="DV592" s="36" t="n"/>
      <c r="DW592" s="36" t="n"/>
      <c r="DX592" s="36" t="n"/>
      <c r="DY592" s="36" t="n"/>
      <c r="DZ592" s="36" t="n"/>
      <c r="EA592" s="36" t="n"/>
      <c r="EB592" s="36" t="n"/>
      <c r="EC592" s="36" t="n"/>
      <c r="ED592" s="36" t="n"/>
      <c r="EE592" s="36" t="n"/>
      <c r="EF592" s="36" t="n"/>
      <c r="EG592" s="36" t="n"/>
      <c r="EH592" s="36" t="n"/>
      <c r="EI592" s="36" t="n"/>
      <c r="EJ592" s="36" t="n"/>
      <c r="EK592" s="36" t="n"/>
      <c r="EL592" s="36" t="n"/>
      <c r="EM592" s="36" t="n"/>
      <c r="EN592" s="36" t="n"/>
    </row>
    <row r="593">
      <c r="A593" s="36" t="n"/>
      <c r="B593" s="36" t="n"/>
      <c r="C593" s="144" t="n"/>
      <c r="D593" s="144" t="n"/>
      <c r="E593" s="135" t="n"/>
      <c r="F593" s="135" t="n"/>
      <c r="G593" s="135" t="n"/>
      <c r="H593" s="135" t="n"/>
      <c r="I593" s="135" t="n"/>
      <c r="J593" s="135" t="n"/>
      <c r="K593" s="135" t="n"/>
      <c r="L593" s="135" t="n"/>
      <c r="M593" s="135" t="n"/>
      <c r="N593" s="135" t="n"/>
      <c r="O593" s="135" t="n"/>
      <c r="P593" s="135" t="n"/>
      <c r="Q593" s="135" t="n"/>
      <c r="R593" s="135" t="n"/>
      <c r="S593" s="135" t="n"/>
      <c r="T593" s="135" t="n"/>
      <c r="U593" s="135" t="n"/>
      <c r="V593" s="135" t="n"/>
      <c r="W593" s="135" t="n"/>
      <c r="X593" s="135" t="n"/>
      <c r="Y593" s="135" t="n"/>
      <c r="Z593" s="135" t="n"/>
      <c r="AA593" s="135" t="n"/>
      <c r="AB593" s="135" t="n"/>
      <c r="AC593" s="135" t="n"/>
      <c r="AD593" s="135" t="n"/>
      <c r="AE593" s="135" t="n"/>
      <c r="AF593" s="135" t="n"/>
      <c r="AG593" s="135" t="n"/>
      <c r="AH593" s="135" t="n"/>
      <c r="AI593" s="135" t="n"/>
      <c r="AJ593" s="135" t="n"/>
      <c r="AK593" s="135" t="n"/>
      <c r="AL593" s="135" t="n"/>
      <c r="AM593" s="135" t="n"/>
      <c r="AN593" s="135" t="n"/>
      <c r="AO593" s="135" t="n"/>
      <c r="AP593" s="135" t="n"/>
      <c r="AQ593" s="135" t="n"/>
      <c r="AR593" s="135" t="n"/>
      <c r="AS593" s="135" t="n"/>
      <c r="AT593" s="135" t="n"/>
      <c r="AU593" s="135" t="n"/>
      <c r="AV593" s="135" t="n"/>
      <c r="AW593" s="135" t="n"/>
      <c r="AX593" s="135" t="n"/>
      <c r="AY593" s="135" t="n"/>
      <c r="AZ593" s="135" t="n"/>
      <c r="BA593" s="135" t="n"/>
      <c r="BB593" s="135" t="n"/>
      <c r="BC593" s="135" t="n"/>
      <c r="BD593" s="135" t="n"/>
      <c r="BE593" s="135" t="n"/>
      <c r="BF593" s="135" t="n"/>
      <c r="BG593" s="135" t="n"/>
      <c r="BH593" s="135" t="n"/>
      <c r="BI593" s="135" t="n"/>
      <c r="BJ593" s="135" t="n"/>
      <c r="BK593" s="135" t="n"/>
      <c r="BL593" s="135" t="n"/>
      <c r="BM593" s="135" t="n"/>
      <c r="BN593" s="135" t="n"/>
      <c r="BO593" s="135" t="n"/>
      <c r="BP593" s="135" t="n"/>
      <c r="BQ593" s="135" t="n"/>
      <c r="BR593" s="135" t="n"/>
      <c r="BS593" s="135" t="n"/>
      <c r="BT593" s="135" t="n"/>
      <c r="BU593" s="135" t="n"/>
      <c r="BV593" s="135" t="n"/>
      <c r="BW593" s="135" t="n"/>
      <c r="BX593" s="135" t="n"/>
      <c r="BY593" s="135" t="n"/>
      <c r="BZ593" s="135" t="n"/>
      <c r="CA593" s="135" t="n"/>
      <c r="CB593" s="135" t="n"/>
      <c r="CC593" s="135" t="n"/>
      <c r="CD593" s="135" t="n"/>
      <c r="CE593" s="135" t="n"/>
      <c r="CF593" s="135" t="n"/>
      <c r="CG593" s="135" t="n"/>
      <c r="CH593" s="135" t="n"/>
      <c r="CI593" s="135" t="n"/>
      <c r="CJ593" s="135" t="n"/>
      <c r="CK593" s="135" t="n"/>
      <c r="CL593" s="135" t="n"/>
      <c r="CM593" s="135" t="n"/>
      <c r="CN593" s="135" t="n"/>
      <c r="CO593" s="135" t="n"/>
      <c r="CP593" s="135" t="n"/>
      <c r="CQ593" s="135" t="n"/>
      <c r="CR593" s="135" t="n"/>
      <c r="CU593" s="36" t="n"/>
      <c r="CV593" s="36" t="n"/>
      <c r="CW593" s="36" t="n"/>
      <c r="CX593" s="36" t="n"/>
      <c r="CY593" s="36" t="n"/>
      <c r="CZ593" s="36" t="n"/>
      <c r="DA593" s="36" t="n"/>
      <c r="DB593" s="36" t="n"/>
      <c r="DC593" s="36" t="n"/>
      <c r="DD593" s="36" t="n"/>
      <c r="DE593" s="36" t="n"/>
      <c r="DF593" s="36" t="n"/>
      <c r="DG593" s="36" t="n"/>
      <c r="DH593" s="36" t="n"/>
      <c r="DI593" s="36" t="n"/>
      <c r="DJ593" s="36" t="n"/>
      <c r="DK593" s="36" t="n"/>
      <c r="DL593" s="36" t="n"/>
      <c r="DM593" s="36" t="n"/>
      <c r="DN593" s="36" t="n"/>
      <c r="DO593" s="36" t="n"/>
      <c r="DP593" s="36" t="n"/>
      <c r="DQ593" s="36" t="n"/>
      <c r="DR593" s="36" t="n"/>
      <c r="DS593" s="36" t="n"/>
      <c r="DT593" s="36" t="n"/>
      <c r="DU593" s="36" t="n"/>
      <c r="DV593" s="36" t="n"/>
      <c r="DW593" s="36" t="n"/>
      <c r="DX593" s="36" t="n"/>
      <c r="DY593" s="36" t="n"/>
      <c r="DZ593" s="36" t="n"/>
      <c r="EA593" s="36" t="n"/>
      <c r="EB593" s="36" t="n"/>
      <c r="EC593" s="36" t="n"/>
      <c r="ED593" s="36" t="n"/>
      <c r="EE593" s="36" t="n"/>
      <c r="EF593" s="36" t="n"/>
      <c r="EG593" s="36" t="n"/>
      <c r="EH593" s="36" t="n"/>
      <c r="EI593" s="36" t="n"/>
      <c r="EJ593" s="36" t="n"/>
      <c r="EK593" s="36" t="n"/>
      <c r="EL593" s="36" t="n"/>
      <c r="EM593" s="36" t="n"/>
      <c r="EN593" s="36" t="n"/>
    </row>
    <row r="594">
      <c r="A594" s="36" t="n"/>
      <c r="B594" s="36" t="n"/>
      <c r="C594" s="144" t="n"/>
      <c r="D594" s="144" t="n"/>
      <c r="E594" s="135" t="n"/>
      <c r="F594" s="135" t="n"/>
      <c r="G594" s="135" t="n"/>
      <c r="H594" s="135" t="n"/>
      <c r="I594" s="135" t="n"/>
      <c r="J594" s="135" t="n"/>
      <c r="K594" s="135" t="n"/>
      <c r="L594" s="135" t="n"/>
      <c r="M594" s="135" t="n"/>
      <c r="N594" s="135" t="n"/>
      <c r="O594" s="135" t="n"/>
      <c r="P594" s="135" t="n"/>
      <c r="Q594" s="135" t="n"/>
      <c r="R594" s="135" t="n"/>
      <c r="S594" s="135" t="n"/>
      <c r="T594" s="135" t="n"/>
      <c r="U594" s="135" t="n"/>
      <c r="V594" s="135" t="n"/>
      <c r="W594" s="135" t="n"/>
      <c r="X594" s="135" t="n"/>
      <c r="Y594" s="135" t="n"/>
      <c r="Z594" s="135" t="n"/>
      <c r="AA594" s="135" t="n"/>
      <c r="AB594" s="135" t="n"/>
      <c r="AC594" s="135" t="n"/>
      <c r="AD594" s="135" t="n"/>
      <c r="AE594" s="135" t="n"/>
      <c r="AF594" s="135" t="n"/>
      <c r="AG594" s="135" t="n"/>
      <c r="AH594" s="135" t="n"/>
      <c r="AI594" s="135" t="n"/>
      <c r="AJ594" s="135" t="n"/>
      <c r="AK594" s="135" t="n"/>
      <c r="AL594" s="135" t="n"/>
      <c r="AM594" s="135" t="n"/>
      <c r="AN594" s="135" t="n"/>
      <c r="AO594" s="135" t="n"/>
      <c r="AP594" s="135" t="n"/>
      <c r="AQ594" s="135" t="n"/>
      <c r="AR594" s="135" t="n"/>
      <c r="AS594" s="135" t="n"/>
      <c r="AT594" s="135" t="n"/>
      <c r="AU594" s="135" t="n"/>
      <c r="AV594" s="135" t="n"/>
      <c r="AW594" s="135" t="n"/>
      <c r="AX594" s="135" t="n"/>
      <c r="AY594" s="135" t="n"/>
      <c r="AZ594" s="135" t="n"/>
      <c r="BA594" s="135" t="n"/>
      <c r="BB594" s="135" t="n"/>
      <c r="BC594" s="135" t="n"/>
      <c r="BD594" s="135" t="n"/>
      <c r="BE594" s="135" t="n"/>
      <c r="BF594" s="135" t="n"/>
      <c r="BG594" s="135" t="n"/>
      <c r="BH594" s="135" t="n"/>
      <c r="BI594" s="135" t="n"/>
      <c r="BJ594" s="135" t="n"/>
      <c r="BK594" s="135" t="n"/>
      <c r="BL594" s="135" t="n"/>
      <c r="BM594" s="135" t="n"/>
      <c r="BN594" s="135" t="n"/>
      <c r="BO594" s="135" t="n"/>
      <c r="BP594" s="135" t="n"/>
      <c r="BQ594" s="135" t="n"/>
      <c r="BR594" s="135" t="n"/>
      <c r="BS594" s="135" t="n"/>
      <c r="BT594" s="135" t="n"/>
      <c r="BU594" s="135" t="n"/>
      <c r="BV594" s="135" t="n"/>
      <c r="BW594" s="135" t="n"/>
      <c r="BX594" s="135" t="n"/>
      <c r="BY594" s="135" t="n"/>
      <c r="BZ594" s="135" t="n"/>
      <c r="CA594" s="135" t="n"/>
      <c r="CB594" s="135" t="n"/>
      <c r="CC594" s="135" t="n"/>
      <c r="CD594" s="135" t="n"/>
      <c r="CE594" s="135" t="n"/>
      <c r="CF594" s="135" t="n"/>
      <c r="CG594" s="135" t="n"/>
      <c r="CH594" s="135" t="n"/>
      <c r="CI594" s="135" t="n"/>
      <c r="CJ594" s="135" t="n"/>
      <c r="CK594" s="135" t="n"/>
      <c r="CL594" s="135" t="n"/>
      <c r="CM594" s="135" t="n"/>
      <c r="CN594" s="135" t="n"/>
      <c r="CO594" s="135" t="n"/>
      <c r="CP594" s="135" t="n"/>
      <c r="CQ594" s="135" t="n"/>
      <c r="CR594" s="135" t="n"/>
      <c r="CU594" s="36" t="n"/>
      <c r="CV594" s="36" t="n"/>
      <c r="CW594" s="36" t="n"/>
      <c r="CX594" s="36" t="n"/>
      <c r="CY594" s="36" t="n"/>
      <c r="CZ594" s="36" t="n"/>
      <c r="DA594" s="36" t="n"/>
      <c r="DB594" s="36" t="n"/>
      <c r="DC594" s="36" t="n"/>
      <c r="DD594" s="36" t="n"/>
      <c r="DE594" s="36" t="n"/>
      <c r="DF594" s="36" t="n"/>
      <c r="DG594" s="36" t="n"/>
      <c r="DH594" s="36" t="n"/>
      <c r="DI594" s="36" t="n"/>
      <c r="DJ594" s="36" t="n"/>
      <c r="DK594" s="36" t="n"/>
      <c r="DL594" s="36" t="n"/>
      <c r="DM594" s="36" t="n"/>
      <c r="DN594" s="36" t="n"/>
      <c r="DO594" s="36" t="n"/>
      <c r="DP594" s="36" t="n"/>
      <c r="DQ594" s="36" t="n"/>
      <c r="DR594" s="36" t="n"/>
      <c r="DS594" s="36" t="n"/>
      <c r="DT594" s="36" t="n"/>
      <c r="DU594" s="36" t="n"/>
      <c r="DV594" s="36" t="n"/>
      <c r="DW594" s="36" t="n"/>
      <c r="DX594" s="36" t="n"/>
      <c r="DY594" s="36" t="n"/>
      <c r="DZ594" s="36" t="n"/>
      <c r="EA594" s="36" t="n"/>
      <c r="EB594" s="36" t="n"/>
      <c r="EC594" s="36" t="n"/>
      <c r="ED594" s="36" t="n"/>
      <c r="EE594" s="36" t="n"/>
      <c r="EF594" s="36" t="n"/>
      <c r="EG594" s="36" t="n"/>
      <c r="EH594" s="36" t="n"/>
      <c r="EI594" s="36" t="n"/>
      <c r="EJ594" s="36" t="n"/>
      <c r="EK594" s="36" t="n"/>
      <c r="EL594" s="36" t="n"/>
      <c r="EM594" s="36" t="n"/>
      <c r="EN594" s="36" t="n"/>
    </row>
    <row r="595">
      <c r="A595" s="36" t="n"/>
      <c r="B595" s="36" t="n"/>
      <c r="C595" s="144" t="n"/>
      <c r="D595" s="144" t="n"/>
      <c r="E595" s="135" t="n"/>
      <c r="F595" s="135" t="n"/>
      <c r="G595" s="135" t="n"/>
      <c r="H595" s="135" t="n"/>
      <c r="I595" s="135" t="n"/>
      <c r="J595" s="135" t="n"/>
      <c r="K595" s="135" t="n"/>
      <c r="L595" s="135" t="n"/>
      <c r="M595" s="135" t="n"/>
      <c r="N595" s="135" t="n"/>
      <c r="O595" s="135" t="n"/>
      <c r="P595" s="135" t="n"/>
      <c r="Q595" s="135" t="n"/>
      <c r="R595" s="135" t="n"/>
      <c r="S595" s="135" t="n"/>
      <c r="T595" s="135" t="n"/>
      <c r="U595" s="135" t="n"/>
      <c r="V595" s="135" t="n"/>
      <c r="W595" s="135" t="n"/>
      <c r="X595" s="135" t="n"/>
      <c r="Y595" s="135" t="n"/>
      <c r="Z595" s="135" t="n"/>
      <c r="AA595" s="135" t="n"/>
      <c r="AB595" s="135" t="n"/>
      <c r="AC595" s="135" t="n"/>
      <c r="AD595" s="135" t="n"/>
      <c r="AE595" s="135" t="n"/>
      <c r="AF595" s="135" t="n"/>
      <c r="AG595" s="135" t="n"/>
      <c r="AH595" s="135" t="n"/>
      <c r="AI595" s="135" t="n"/>
      <c r="AJ595" s="135" t="n"/>
      <c r="AK595" s="135" t="n"/>
      <c r="AL595" s="135" t="n"/>
      <c r="AM595" s="135" t="n"/>
      <c r="AN595" s="135" t="n"/>
      <c r="AO595" s="135" t="n"/>
      <c r="AP595" s="135" t="n"/>
      <c r="AQ595" s="135" t="n"/>
      <c r="AR595" s="135" t="n"/>
      <c r="AS595" s="135" t="n"/>
      <c r="AT595" s="135" t="n"/>
      <c r="AU595" s="135" t="n"/>
      <c r="AV595" s="135" t="n"/>
      <c r="AW595" s="135" t="n"/>
      <c r="AX595" s="135" t="n"/>
      <c r="AY595" s="135" t="n"/>
      <c r="AZ595" s="135" t="n"/>
      <c r="BA595" s="135" t="n"/>
      <c r="BB595" s="135" t="n"/>
      <c r="BC595" s="135" t="n"/>
      <c r="BD595" s="135" t="n"/>
      <c r="BE595" s="135" t="n"/>
      <c r="BF595" s="135" t="n"/>
      <c r="BG595" s="135" t="n"/>
      <c r="BH595" s="135" t="n"/>
      <c r="BI595" s="135" t="n"/>
      <c r="BJ595" s="135" t="n"/>
      <c r="BK595" s="135" t="n"/>
      <c r="BL595" s="135" t="n"/>
      <c r="BM595" s="135" t="n"/>
      <c r="BN595" s="135" t="n"/>
      <c r="BO595" s="135" t="n"/>
      <c r="BP595" s="135" t="n"/>
      <c r="BQ595" s="135" t="n"/>
      <c r="BR595" s="135" t="n"/>
      <c r="BS595" s="135" t="n"/>
      <c r="BT595" s="135" t="n"/>
      <c r="BU595" s="135" t="n"/>
      <c r="BV595" s="135" t="n"/>
      <c r="BW595" s="135" t="n"/>
      <c r="BX595" s="135" t="n"/>
      <c r="BY595" s="135" t="n"/>
      <c r="BZ595" s="135" t="n"/>
      <c r="CA595" s="135" t="n"/>
      <c r="CB595" s="135" t="n"/>
      <c r="CC595" s="135" t="n"/>
      <c r="CD595" s="135" t="n"/>
      <c r="CE595" s="135" t="n"/>
      <c r="CF595" s="135" t="n"/>
      <c r="CG595" s="135" t="n"/>
      <c r="CH595" s="135" t="n"/>
      <c r="CI595" s="135" t="n"/>
      <c r="CJ595" s="135" t="n"/>
      <c r="CK595" s="135" t="n"/>
      <c r="CL595" s="135" t="n"/>
      <c r="CM595" s="135" t="n"/>
      <c r="CN595" s="135" t="n"/>
      <c r="CO595" s="135" t="n"/>
      <c r="CP595" s="135" t="n"/>
      <c r="CQ595" s="135" t="n"/>
      <c r="CR595" s="135" t="n"/>
      <c r="CU595" s="36" t="n"/>
      <c r="CV595" s="36" t="n"/>
      <c r="CW595" s="36" t="n"/>
      <c r="CX595" s="36" t="n"/>
      <c r="CY595" s="36" t="n"/>
      <c r="CZ595" s="36" t="n"/>
      <c r="DA595" s="36" t="n"/>
      <c r="DB595" s="36" t="n"/>
      <c r="DC595" s="36" t="n"/>
      <c r="DD595" s="36" t="n"/>
      <c r="DE595" s="36" t="n"/>
      <c r="DF595" s="36" t="n"/>
      <c r="DG595" s="36" t="n"/>
      <c r="DH595" s="36" t="n"/>
      <c r="DI595" s="36" t="n"/>
      <c r="DJ595" s="36" t="n"/>
      <c r="DK595" s="36" t="n"/>
      <c r="DL595" s="36" t="n"/>
      <c r="DM595" s="36" t="n"/>
      <c r="DN595" s="36" t="n"/>
      <c r="DO595" s="36" t="n"/>
      <c r="DP595" s="36" t="n"/>
      <c r="DQ595" s="36" t="n"/>
      <c r="DR595" s="36" t="n"/>
      <c r="DS595" s="36" t="n"/>
      <c r="DT595" s="36" t="n"/>
      <c r="DU595" s="36" t="n"/>
      <c r="DV595" s="36" t="n"/>
      <c r="DW595" s="36" t="n"/>
      <c r="DX595" s="36" t="n"/>
      <c r="DY595" s="36" t="n"/>
      <c r="DZ595" s="36" t="n"/>
      <c r="EA595" s="36" t="n"/>
      <c r="EB595" s="36" t="n"/>
      <c r="EC595" s="36" t="n"/>
      <c r="ED595" s="36" t="n"/>
      <c r="EE595" s="36" t="n"/>
      <c r="EF595" s="36" t="n"/>
      <c r="EG595" s="36" t="n"/>
      <c r="EH595" s="36" t="n"/>
      <c r="EI595" s="36" t="n"/>
      <c r="EJ595" s="36" t="n"/>
      <c r="EK595" s="36" t="n"/>
      <c r="EL595" s="36" t="n"/>
      <c r="EM595" s="36" t="n"/>
      <c r="EN595" s="36" t="n"/>
    </row>
    <row r="596">
      <c r="A596" s="36" t="n"/>
      <c r="B596" s="36" t="n"/>
      <c r="C596" s="144" t="n"/>
      <c r="D596" s="144" t="n"/>
      <c r="E596" s="135" t="n"/>
      <c r="F596" s="135" t="n"/>
      <c r="G596" s="135" t="n"/>
      <c r="H596" s="135" t="n"/>
      <c r="I596" s="135" t="n"/>
      <c r="J596" s="135" t="n"/>
      <c r="K596" s="135" t="n"/>
      <c r="L596" s="135" t="n"/>
      <c r="M596" s="135" t="n"/>
      <c r="N596" s="135" t="n"/>
      <c r="O596" s="135" t="n"/>
      <c r="P596" s="135" t="n"/>
      <c r="Q596" s="135" t="n"/>
      <c r="R596" s="135" t="n"/>
      <c r="S596" s="135" t="n"/>
      <c r="T596" s="135" t="n"/>
      <c r="U596" s="135" t="n"/>
      <c r="V596" s="135" t="n"/>
      <c r="W596" s="135" t="n"/>
      <c r="X596" s="135" t="n"/>
      <c r="Y596" s="135" t="n"/>
      <c r="Z596" s="135" t="n"/>
      <c r="AA596" s="135" t="n"/>
      <c r="AB596" s="135" t="n"/>
      <c r="AC596" s="135" t="n"/>
      <c r="AD596" s="135" t="n"/>
      <c r="AE596" s="135" t="n"/>
      <c r="AF596" s="135" t="n"/>
      <c r="AG596" s="135" t="n"/>
      <c r="AH596" s="135" t="n"/>
      <c r="AI596" s="135" t="n"/>
      <c r="AJ596" s="135" t="n"/>
      <c r="AK596" s="135" t="n"/>
      <c r="AL596" s="135" t="n"/>
      <c r="AM596" s="135" t="n"/>
      <c r="AN596" s="135" t="n"/>
      <c r="AO596" s="135" t="n"/>
      <c r="AP596" s="135" t="n"/>
      <c r="AQ596" s="135" t="n"/>
      <c r="AR596" s="135" t="n"/>
      <c r="AS596" s="135" t="n"/>
      <c r="AT596" s="135" t="n"/>
      <c r="AU596" s="135" t="n"/>
      <c r="AV596" s="135" t="n"/>
      <c r="AW596" s="135" t="n"/>
      <c r="AX596" s="135" t="n"/>
      <c r="AY596" s="135" t="n"/>
      <c r="AZ596" s="135" t="n"/>
      <c r="BA596" s="135" t="n"/>
      <c r="BB596" s="135" t="n"/>
      <c r="BC596" s="135" t="n"/>
      <c r="BD596" s="135" t="n"/>
      <c r="BE596" s="135" t="n"/>
      <c r="BF596" s="135" t="n"/>
      <c r="BG596" s="135" t="n"/>
      <c r="BH596" s="135" t="n"/>
      <c r="BI596" s="135" t="n"/>
      <c r="BJ596" s="135" t="n"/>
      <c r="BK596" s="135" t="n"/>
      <c r="BL596" s="135" t="n"/>
      <c r="BM596" s="135" t="n"/>
      <c r="BN596" s="135" t="n"/>
      <c r="BO596" s="135" t="n"/>
      <c r="BP596" s="135" t="n"/>
      <c r="BQ596" s="135" t="n"/>
      <c r="BR596" s="135" t="n"/>
      <c r="BS596" s="135" t="n"/>
      <c r="BT596" s="135" t="n"/>
      <c r="BU596" s="135" t="n"/>
      <c r="BV596" s="135" t="n"/>
      <c r="BW596" s="135" t="n"/>
      <c r="BX596" s="135" t="n"/>
      <c r="BY596" s="135" t="n"/>
      <c r="BZ596" s="135" t="n"/>
      <c r="CA596" s="135" t="n"/>
      <c r="CB596" s="135" t="n"/>
      <c r="CC596" s="135" t="n"/>
      <c r="CD596" s="135" t="n"/>
      <c r="CE596" s="135" t="n"/>
      <c r="CF596" s="135" t="n"/>
      <c r="CG596" s="135" t="n"/>
      <c r="CH596" s="135" t="n"/>
      <c r="CI596" s="135" t="n"/>
      <c r="CJ596" s="135" t="n"/>
      <c r="CK596" s="135" t="n"/>
      <c r="CL596" s="135" t="n"/>
      <c r="CM596" s="135" t="n"/>
      <c r="CN596" s="135" t="n"/>
      <c r="CO596" s="135" t="n"/>
      <c r="CP596" s="135" t="n"/>
      <c r="CQ596" s="135" t="n"/>
      <c r="CR596" s="135" t="n"/>
      <c r="CU596" s="36" t="n"/>
      <c r="CV596" s="36" t="n"/>
      <c r="CW596" s="36" t="n"/>
      <c r="CX596" s="36" t="n"/>
      <c r="CY596" s="36" t="n"/>
      <c r="CZ596" s="36" t="n"/>
      <c r="DA596" s="36" t="n"/>
      <c r="DB596" s="36" t="n"/>
      <c r="DC596" s="36" t="n"/>
      <c r="DD596" s="36" t="n"/>
      <c r="DE596" s="36" t="n"/>
      <c r="DF596" s="36" t="n"/>
      <c r="DG596" s="36" t="n"/>
      <c r="DH596" s="36" t="n"/>
      <c r="DI596" s="36" t="n"/>
      <c r="DJ596" s="36" t="n"/>
      <c r="DK596" s="36" t="n"/>
      <c r="DL596" s="36" t="n"/>
      <c r="DM596" s="36" t="n"/>
      <c r="DN596" s="36" t="n"/>
      <c r="DO596" s="36" t="n"/>
      <c r="DP596" s="36" t="n"/>
      <c r="DQ596" s="36" t="n"/>
      <c r="DR596" s="36" t="n"/>
      <c r="DS596" s="36" t="n"/>
      <c r="DT596" s="36" t="n"/>
      <c r="DU596" s="36" t="n"/>
      <c r="DV596" s="36" t="n"/>
      <c r="DW596" s="36" t="n"/>
      <c r="DX596" s="36" t="n"/>
      <c r="DY596" s="36" t="n"/>
      <c r="DZ596" s="36" t="n"/>
      <c r="EA596" s="36" t="n"/>
      <c r="EB596" s="36" t="n"/>
      <c r="EC596" s="36" t="n"/>
      <c r="ED596" s="36" t="n"/>
      <c r="EE596" s="36" t="n"/>
      <c r="EF596" s="36" t="n"/>
      <c r="EG596" s="36" t="n"/>
      <c r="EH596" s="36" t="n"/>
      <c r="EI596" s="36" t="n"/>
      <c r="EJ596" s="36" t="n"/>
      <c r="EK596" s="36" t="n"/>
      <c r="EL596" s="36" t="n"/>
      <c r="EM596" s="36" t="n"/>
      <c r="EN596" s="36" t="n"/>
    </row>
    <row r="597">
      <c r="A597" s="36" t="n"/>
      <c r="B597" s="36" t="n"/>
      <c r="C597" s="144" t="n"/>
      <c r="D597" s="144" t="n"/>
      <c r="E597" s="135" t="n"/>
      <c r="F597" s="135" t="n"/>
      <c r="G597" s="135" t="n"/>
      <c r="H597" s="135" t="n"/>
      <c r="I597" s="135" t="n"/>
      <c r="J597" s="135" t="n"/>
      <c r="K597" s="135" t="n"/>
      <c r="L597" s="135" t="n"/>
      <c r="M597" s="135" t="n"/>
      <c r="N597" s="135" t="n"/>
      <c r="O597" s="135" t="n"/>
      <c r="P597" s="135" t="n"/>
      <c r="Q597" s="135" t="n"/>
      <c r="R597" s="135" t="n"/>
      <c r="S597" s="135" t="n"/>
      <c r="T597" s="135" t="n"/>
      <c r="U597" s="135" t="n"/>
      <c r="V597" s="135" t="n"/>
      <c r="W597" s="135" t="n"/>
      <c r="X597" s="135" t="n"/>
      <c r="Y597" s="135" t="n"/>
      <c r="Z597" s="135" t="n"/>
      <c r="AA597" s="135" t="n"/>
      <c r="AB597" s="135" t="n"/>
      <c r="AC597" s="135" t="n"/>
      <c r="AD597" s="135" t="n"/>
      <c r="AE597" s="135" t="n"/>
      <c r="AF597" s="135" t="n"/>
      <c r="AG597" s="135" t="n"/>
      <c r="AH597" s="135" t="n"/>
      <c r="AI597" s="135" t="n"/>
      <c r="AJ597" s="135" t="n"/>
      <c r="AK597" s="135" t="n"/>
      <c r="AL597" s="135" t="n"/>
      <c r="AM597" s="135" t="n"/>
      <c r="AN597" s="135" t="n"/>
      <c r="AO597" s="135" t="n"/>
      <c r="AP597" s="135" t="n"/>
      <c r="AQ597" s="135" t="n"/>
      <c r="AR597" s="135" t="n"/>
      <c r="AS597" s="135" t="n"/>
      <c r="AT597" s="135" t="n"/>
      <c r="AU597" s="135" t="n"/>
      <c r="AV597" s="135" t="n"/>
      <c r="AW597" s="135" t="n"/>
      <c r="AX597" s="135" t="n"/>
      <c r="AY597" s="135" t="n"/>
      <c r="AZ597" s="135" t="n"/>
      <c r="BA597" s="135" t="n"/>
      <c r="BB597" s="135" t="n"/>
      <c r="BC597" s="135" t="n"/>
      <c r="BD597" s="135" t="n"/>
      <c r="BE597" s="135" t="n"/>
      <c r="BF597" s="135" t="n"/>
      <c r="BG597" s="135" t="n"/>
      <c r="BH597" s="135" t="n"/>
      <c r="BI597" s="135" t="n"/>
      <c r="BJ597" s="135" t="n"/>
      <c r="BK597" s="135" t="n"/>
      <c r="BL597" s="135" t="n"/>
      <c r="BM597" s="135" t="n"/>
      <c r="BN597" s="135" t="n"/>
      <c r="BO597" s="135" t="n"/>
      <c r="BP597" s="135" t="n"/>
      <c r="BQ597" s="135" t="n"/>
      <c r="BR597" s="135" t="n"/>
      <c r="BS597" s="135" t="n"/>
      <c r="BT597" s="135" t="n"/>
      <c r="BU597" s="135" t="n"/>
      <c r="BV597" s="135" t="n"/>
      <c r="BW597" s="135" t="n"/>
      <c r="BX597" s="135" t="n"/>
      <c r="BY597" s="135" t="n"/>
      <c r="BZ597" s="135" t="n"/>
      <c r="CA597" s="135" t="n"/>
      <c r="CB597" s="135" t="n"/>
      <c r="CC597" s="135" t="n"/>
      <c r="CD597" s="135" t="n"/>
      <c r="CE597" s="135" t="n"/>
      <c r="CF597" s="135" t="n"/>
      <c r="CG597" s="135" t="n"/>
      <c r="CH597" s="135" t="n"/>
      <c r="CI597" s="135" t="n"/>
      <c r="CJ597" s="135" t="n"/>
      <c r="CK597" s="135" t="n"/>
      <c r="CL597" s="135" t="n"/>
      <c r="CM597" s="135" t="n"/>
      <c r="CN597" s="135" t="n"/>
      <c r="CO597" s="135" t="n"/>
      <c r="CP597" s="135" t="n"/>
      <c r="CQ597" s="135" t="n"/>
      <c r="CR597" s="135" t="n"/>
      <c r="CU597" s="36" t="n"/>
      <c r="CV597" s="36" t="n"/>
      <c r="CW597" s="36" t="n"/>
      <c r="CX597" s="36" t="n"/>
      <c r="CY597" s="36" t="n"/>
      <c r="CZ597" s="36" t="n"/>
      <c r="DA597" s="36" t="n"/>
      <c r="DB597" s="36" t="n"/>
      <c r="DC597" s="36" t="n"/>
      <c r="DD597" s="36" t="n"/>
      <c r="DE597" s="36" t="n"/>
      <c r="DF597" s="36" t="n"/>
      <c r="DG597" s="36" t="n"/>
      <c r="DH597" s="36" t="n"/>
      <c r="DI597" s="36" t="n"/>
      <c r="DJ597" s="36" t="n"/>
      <c r="DK597" s="36" t="n"/>
      <c r="DL597" s="36" t="n"/>
      <c r="DM597" s="36" t="n"/>
      <c r="DN597" s="36" t="n"/>
      <c r="DO597" s="36" t="n"/>
      <c r="DP597" s="36" t="n"/>
      <c r="DQ597" s="36" t="n"/>
      <c r="DR597" s="36" t="n"/>
      <c r="DS597" s="36" t="n"/>
      <c r="DT597" s="36" t="n"/>
      <c r="DU597" s="36" t="n"/>
      <c r="DV597" s="36" t="n"/>
      <c r="DW597" s="36" t="n"/>
      <c r="DX597" s="36" t="n"/>
      <c r="DY597" s="36" t="n"/>
      <c r="DZ597" s="36" t="n"/>
      <c r="EA597" s="36" t="n"/>
      <c r="EB597" s="36" t="n"/>
      <c r="EC597" s="36" t="n"/>
      <c r="ED597" s="36" t="n"/>
      <c r="EE597" s="36" t="n"/>
      <c r="EF597" s="36" t="n"/>
      <c r="EG597" s="36" t="n"/>
      <c r="EH597" s="36" t="n"/>
      <c r="EI597" s="36" t="n"/>
      <c r="EJ597" s="36" t="n"/>
      <c r="EK597" s="36" t="n"/>
      <c r="EL597" s="36" t="n"/>
      <c r="EM597" s="36" t="n"/>
      <c r="EN597" s="36" t="n"/>
    </row>
    <row r="598">
      <c r="A598" s="36" t="n"/>
      <c r="B598" s="36" t="n"/>
      <c r="C598" s="144" t="n"/>
      <c r="D598" s="144" t="n"/>
      <c r="E598" s="135" t="n"/>
      <c r="F598" s="135" t="n"/>
      <c r="G598" s="135" t="n"/>
      <c r="H598" s="135" t="n"/>
      <c r="I598" s="135" t="n"/>
      <c r="J598" s="135" t="n"/>
      <c r="K598" s="135" t="n"/>
      <c r="L598" s="135" t="n"/>
      <c r="M598" s="135" t="n"/>
      <c r="N598" s="135" t="n"/>
      <c r="O598" s="135" t="n"/>
      <c r="P598" s="135" t="n"/>
      <c r="Q598" s="135" t="n"/>
      <c r="R598" s="135" t="n"/>
      <c r="S598" s="135" t="n"/>
      <c r="T598" s="135" t="n"/>
      <c r="U598" s="135" t="n"/>
      <c r="V598" s="135" t="n"/>
      <c r="W598" s="135" t="n"/>
      <c r="X598" s="135" t="n"/>
      <c r="Y598" s="135" t="n"/>
      <c r="Z598" s="135" t="n"/>
      <c r="AA598" s="135" t="n"/>
      <c r="AB598" s="135" t="n"/>
      <c r="AC598" s="135" t="n"/>
      <c r="AD598" s="135" t="n"/>
      <c r="AE598" s="135" t="n"/>
      <c r="AF598" s="135" t="n"/>
      <c r="AG598" s="135" t="n"/>
      <c r="AH598" s="135" t="n"/>
      <c r="AI598" s="135" t="n"/>
      <c r="AJ598" s="135" t="n"/>
      <c r="AK598" s="135" t="n"/>
      <c r="AL598" s="135" t="n"/>
      <c r="AM598" s="135" t="n"/>
      <c r="AN598" s="135" t="n"/>
      <c r="AO598" s="135" t="n"/>
      <c r="AP598" s="135" t="n"/>
      <c r="AQ598" s="135" t="n"/>
      <c r="AR598" s="135" t="n"/>
      <c r="AS598" s="135" t="n"/>
      <c r="AT598" s="135" t="n"/>
      <c r="AU598" s="135" t="n"/>
      <c r="AV598" s="135" t="n"/>
      <c r="AW598" s="135" t="n"/>
      <c r="AX598" s="135" t="n"/>
      <c r="AY598" s="135" t="n"/>
      <c r="AZ598" s="135" t="n"/>
      <c r="BA598" s="135" t="n"/>
      <c r="BB598" s="135" t="n"/>
      <c r="BC598" s="135" t="n"/>
      <c r="BD598" s="135" t="n"/>
      <c r="BE598" s="135" t="n"/>
      <c r="BF598" s="135" t="n"/>
      <c r="BG598" s="135" t="n"/>
      <c r="BH598" s="135" t="n"/>
      <c r="BI598" s="135" t="n"/>
      <c r="BJ598" s="135" t="n"/>
      <c r="BK598" s="135" t="n"/>
      <c r="BL598" s="135" t="n"/>
      <c r="BM598" s="135" t="n"/>
      <c r="BN598" s="135" t="n"/>
      <c r="BO598" s="135" t="n"/>
      <c r="BP598" s="135" t="n"/>
      <c r="BQ598" s="135" t="n"/>
      <c r="BR598" s="135" t="n"/>
      <c r="BS598" s="135" t="n"/>
      <c r="BT598" s="135" t="n"/>
      <c r="BU598" s="135" t="n"/>
      <c r="BV598" s="135" t="n"/>
      <c r="BW598" s="135" t="n"/>
      <c r="BX598" s="135" t="n"/>
      <c r="BY598" s="135" t="n"/>
      <c r="BZ598" s="135" t="n"/>
      <c r="CA598" s="135" t="n"/>
      <c r="CB598" s="135" t="n"/>
      <c r="CC598" s="135" t="n"/>
      <c r="CD598" s="135" t="n"/>
      <c r="CE598" s="135" t="n"/>
      <c r="CF598" s="135" t="n"/>
      <c r="CG598" s="135" t="n"/>
      <c r="CH598" s="135" t="n"/>
      <c r="CI598" s="135" t="n"/>
      <c r="CJ598" s="135" t="n"/>
      <c r="CK598" s="135" t="n"/>
      <c r="CL598" s="135" t="n"/>
      <c r="CM598" s="135" t="n"/>
      <c r="CN598" s="135" t="n"/>
      <c r="CO598" s="135" t="n"/>
      <c r="CP598" s="135" t="n"/>
      <c r="CQ598" s="135" t="n"/>
      <c r="CR598" s="135" t="n"/>
      <c r="CU598" s="36" t="n"/>
      <c r="CV598" s="36" t="n"/>
      <c r="CW598" s="36" t="n"/>
      <c r="CX598" s="36" t="n"/>
      <c r="CY598" s="36" t="n"/>
      <c r="CZ598" s="36" t="n"/>
      <c r="DA598" s="36" t="n"/>
      <c r="DB598" s="36" t="n"/>
      <c r="DC598" s="36" t="n"/>
      <c r="DD598" s="36" t="n"/>
      <c r="DE598" s="36" t="n"/>
      <c r="DF598" s="36" t="n"/>
      <c r="DG598" s="36" t="n"/>
      <c r="DH598" s="36" t="n"/>
      <c r="DI598" s="36" t="n"/>
      <c r="DJ598" s="36" t="n"/>
      <c r="DK598" s="36" t="n"/>
      <c r="DL598" s="36" t="n"/>
      <c r="DM598" s="36" t="n"/>
      <c r="DN598" s="36" t="n"/>
      <c r="DO598" s="36" t="n"/>
      <c r="DP598" s="36" t="n"/>
      <c r="DQ598" s="36" t="n"/>
      <c r="DR598" s="36" t="n"/>
      <c r="DS598" s="36" t="n"/>
      <c r="DT598" s="36" t="n"/>
      <c r="DU598" s="36" t="n"/>
      <c r="DV598" s="36" t="n"/>
      <c r="DW598" s="36" t="n"/>
      <c r="DX598" s="36" t="n"/>
      <c r="DY598" s="36" t="n"/>
      <c r="DZ598" s="36" t="n"/>
      <c r="EA598" s="36" t="n"/>
      <c r="EB598" s="36" t="n"/>
      <c r="EC598" s="36" t="n"/>
      <c r="ED598" s="36" t="n"/>
      <c r="EE598" s="36" t="n"/>
      <c r="EF598" s="36" t="n"/>
      <c r="EG598" s="36" t="n"/>
      <c r="EH598" s="36" t="n"/>
      <c r="EI598" s="36" t="n"/>
      <c r="EJ598" s="36" t="n"/>
      <c r="EK598" s="36" t="n"/>
      <c r="EL598" s="36" t="n"/>
      <c r="EM598" s="36" t="n"/>
      <c r="EN598" s="36" t="n"/>
    </row>
    <row r="599">
      <c r="A599" s="36" t="n"/>
      <c r="B599" s="36" t="n"/>
      <c r="C599" s="144" t="n"/>
      <c r="D599" s="144" t="n"/>
      <c r="E599" s="135" t="n"/>
      <c r="F599" s="135" t="n"/>
      <c r="G599" s="135" t="n"/>
      <c r="H599" s="135" t="n"/>
      <c r="I599" s="135" t="n"/>
      <c r="J599" s="135" t="n"/>
      <c r="K599" s="135" t="n"/>
      <c r="L599" s="135" t="n"/>
      <c r="M599" s="135" t="n"/>
      <c r="N599" s="135" t="n"/>
      <c r="O599" s="135" t="n"/>
      <c r="P599" s="135" t="n"/>
      <c r="Q599" s="135" t="n"/>
      <c r="R599" s="135" t="n"/>
      <c r="S599" s="135" t="n"/>
      <c r="T599" s="135" t="n"/>
      <c r="U599" s="135" t="n"/>
      <c r="V599" s="135" t="n"/>
      <c r="W599" s="135" t="n"/>
      <c r="X599" s="135" t="n"/>
      <c r="Y599" s="135" t="n"/>
      <c r="Z599" s="135" t="n"/>
      <c r="AA599" s="135" t="n"/>
      <c r="AB599" s="135" t="n"/>
      <c r="AC599" s="135" t="n"/>
      <c r="AD599" s="135" t="n"/>
      <c r="AE599" s="135" t="n"/>
      <c r="AF599" s="135" t="n"/>
      <c r="AG599" s="135" t="n"/>
      <c r="AH599" s="135" t="n"/>
      <c r="AI599" s="135" t="n"/>
      <c r="AJ599" s="135" t="n"/>
      <c r="AK599" s="135" t="n"/>
      <c r="AL599" s="135" t="n"/>
      <c r="AM599" s="135" t="n"/>
      <c r="AN599" s="135" t="n"/>
      <c r="AO599" s="135" t="n"/>
      <c r="AP599" s="135" t="n"/>
      <c r="AQ599" s="135" t="n"/>
      <c r="AR599" s="135" t="n"/>
      <c r="AS599" s="135" t="n"/>
      <c r="AT599" s="135" t="n"/>
      <c r="AU599" s="135" t="n"/>
      <c r="AV599" s="135" t="n"/>
      <c r="AW599" s="135" t="n"/>
      <c r="AX599" s="135" t="n"/>
      <c r="AY599" s="135" t="n"/>
      <c r="AZ599" s="135" t="n"/>
      <c r="BA599" s="135" t="n"/>
      <c r="BB599" s="135" t="n"/>
      <c r="BC599" s="135" t="n"/>
      <c r="BD599" s="135" t="n"/>
      <c r="BE599" s="135" t="n"/>
      <c r="BF599" s="135" t="n"/>
      <c r="BG599" s="135" t="n"/>
      <c r="BH599" s="135" t="n"/>
      <c r="BI599" s="135" t="n"/>
      <c r="BJ599" s="135" t="n"/>
      <c r="BK599" s="135" t="n"/>
      <c r="BL599" s="135" t="n"/>
      <c r="BM599" s="135" t="n"/>
      <c r="BN599" s="135" t="n"/>
      <c r="BO599" s="135" t="n"/>
      <c r="BP599" s="135" t="n"/>
      <c r="BQ599" s="135" t="n"/>
      <c r="BR599" s="135" t="n"/>
      <c r="BS599" s="135" t="n"/>
      <c r="BT599" s="135" t="n"/>
      <c r="BU599" s="135" t="n"/>
      <c r="BV599" s="135" t="n"/>
      <c r="BW599" s="135" t="n"/>
      <c r="BX599" s="135" t="n"/>
      <c r="BY599" s="135" t="n"/>
      <c r="BZ599" s="135" t="n"/>
      <c r="CA599" s="135" t="n"/>
      <c r="CB599" s="135" t="n"/>
      <c r="CC599" s="135" t="n"/>
      <c r="CD599" s="135" t="n"/>
      <c r="CE599" s="135" t="n"/>
      <c r="CF599" s="135" t="n"/>
      <c r="CG599" s="135" t="n"/>
      <c r="CH599" s="135" t="n"/>
      <c r="CI599" s="135" t="n"/>
      <c r="CJ599" s="135" t="n"/>
      <c r="CK599" s="135" t="n"/>
      <c r="CL599" s="135" t="n"/>
      <c r="CM599" s="135" t="n"/>
      <c r="CN599" s="135" t="n"/>
      <c r="CO599" s="135" t="n"/>
      <c r="CP599" s="135" t="n"/>
      <c r="CQ599" s="135" t="n"/>
      <c r="CR599" s="135" t="n"/>
      <c r="CU599" s="36" t="n"/>
      <c r="CV599" s="36" t="n"/>
      <c r="CW599" s="36" t="n"/>
      <c r="CX599" s="36" t="n"/>
      <c r="CY599" s="36" t="n"/>
      <c r="CZ599" s="36" t="n"/>
      <c r="DA599" s="36" t="n"/>
      <c r="DB599" s="36" t="n"/>
      <c r="DC599" s="36" t="n"/>
      <c r="DD599" s="36" t="n"/>
      <c r="DE599" s="36" t="n"/>
      <c r="DF599" s="36" t="n"/>
      <c r="DG599" s="36" t="n"/>
      <c r="DH599" s="36" t="n"/>
      <c r="DI599" s="36" t="n"/>
      <c r="DJ599" s="36" t="n"/>
      <c r="DK599" s="36" t="n"/>
      <c r="DL599" s="36" t="n"/>
      <c r="DM599" s="36" t="n"/>
      <c r="DN599" s="36" t="n"/>
      <c r="DO599" s="36" t="n"/>
      <c r="DP599" s="36" t="n"/>
      <c r="DQ599" s="36" t="n"/>
      <c r="DR599" s="36" t="n"/>
      <c r="DS599" s="36" t="n"/>
      <c r="DT599" s="36" t="n"/>
      <c r="DU599" s="36" t="n"/>
      <c r="DV599" s="36" t="n"/>
      <c r="DW599" s="36" t="n"/>
      <c r="DX599" s="36" t="n"/>
      <c r="DY599" s="36" t="n"/>
      <c r="DZ599" s="36" t="n"/>
      <c r="EA599" s="36" t="n"/>
      <c r="EB599" s="36" t="n"/>
      <c r="EC599" s="36" t="n"/>
      <c r="ED599" s="36" t="n"/>
      <c r="EE599" s="36" t="n"/>
      <c r="EF599" s="36" t="n"/>
      <c r="EG599" s="36" t="n"/>
      <c r="EH599" s="36" t="n"/>
      <c r="EI599" s="36" t="n"/>
      <c r="EJ599" s="36" t="n"/>
      <c r="EK599" s="36" t="n"/>
      <c r="EL599" s="36" t="n"/>
      <c r="EM599" s="36" t="n"/>
      <c r="EN599" s="36" t="n"/>
    </row>
    <row r="600">
      <c r="A600" s="36" t="n"/>
      <c r="B600" s="36" t="n"/>
      <c r="C600" s="144" t="n"/>
      <c r="D600" s="144" t="n"/>
      <c r="E600" s="135" t="n"/>
      <c r="F600" s="135" t="n"/>
      <c r="G600" s="135" t="n"/>
      <c r="H600" s="135" t="n"/>
      <c r="I600" s="135" t="n"/>
      <c r="J600" s="135" t="n"/>
      <c r="K600" s="135" t="n"/>
      <c r="L600" s="135" t="n"/>
      <c r="M600" s="135" t="n"/>
      <c r="N600" s="135" t="n"/>
      <c r="O600" s="135" t="n"/>
      <c r="P600" s="135" t="n"/>
      <c r="Q600" s="135" t="n"/>
      <c r="R600" s="135" t="n"/>
      <c r="S600" s="135" t="n"/>
      <c r="T600" s="135" t="n"/>
      <c r="U600" s="135" t="n"/>
      <c r="V600" s="135" t="n"/>
      <c r="W600" s="135" t="n"/>
      <c r="X600" s="135" t="n"/>
      <c r="Y600" s="135" t="n"/>
      <c r="Z600" s="135" t="n"/>
      <c r="AA600" s="135" t="n"/>
      <c r="AB600" s="135" t="n"/>
      <c r="AC600" s="135" t="n"/>
      <c r="AD600" s="135" t="n"/>
      <c r="AE600" s="135" t="n"/>
      <c r="AF600" s="135" t="n"/>
      <c r="AG600" s="135" t="n"/>
      <c r="AH600" s="135" t="n"/>
      <c r="AI600" s="135" t="n"/>
      <c r="AJ600" s="135" t="n"/>
      <c r="AK600" s="135" t="n"/>
      <c r="AL600" s="135" t="n"/>
      <c r="AM600" s="135" t="n"/>
      <c r="AN600" s="135" t="n"/>
      <c r="AO600" s="135" t="n"/>
      <c r="AP600" s="135" t="n"/>
      <c r="AQ600" s="135" t="n"/>
      <c r="AR600" s="135" t="n"/>
      <c r="AS600" s="135" t="n"/>
      <c r="AT600" s="135" t="n"/>
      <c r="AU600" s="135" t="n"/>
      <c r="AV600" s="135" t="n"/>
      <c r="AW600" s="135" t="n"/>
      <c r="AX600" s="135" t="n"/>
      <c r="AY600" s="135" t="n"/>
      <c r="AZ600" s="135" t="n"/>
      <c r="BA600" s="135" t="n"/>
      <c r="BB600" s="135" t="n"/>
      <c r="BC600" s="135" t="n"/>
      <c r="BD600" s="135" t="n"/>
      <c r="BE600" s="135" t="n"/>
      <c r="BF600" s="135" t="n"/>
      <c r="BG600" s="135" t="n"/>
      <c r="BH600" s="135" t="n"/>
      <c r="BI600" s="135" t="n"/>
      <c r="BJ600" s="135" t="n"/>
      <c r="BK600" s="135" t="n"/>
      <c r="BL600" s="135" t="n"/>
      <c r="BM600" s="135" t="n"/>
      <c r="BN600" s="135" t="n"/>
      <c r="BO600" s="135" t="n"/>
      <c r="BP600" s="135" t="n"/>
      <c r="BQ600" s="135" t="n"/>
      <c r="BR600" s="135" t="n"/>
      <c r="BS600" s="135" t="n"/>
      <c r="BT600" s="135" t="n"/>
      <c r="BU600" s="135" t="n"/>
      <c r="BV600" s="135" t="n"/>
      <c r="BW600" s="135" t="n"/>
      <c r="BX600" s="135" t="n"/>
      <c r="BY600" s="135" t="n"/>
      <c r="BZ600" s="135" t="n"/>
      <c r="CA600" s="135" t="n"/>
      <c r="CB600" s="135" t="n"/>
      <c r="CC600" s="135" t="n"/>
      <c r="CD600" s="135" t="n"/>
      <c r="CE600" s="135" t="n"/>
      <c r="CF600" s="135" t="n"/>
      <c r="CG600" s="135" t="n"/>
      <c r="CH600" s="135" t="n"/>
      <c r="CI600" s="135" t="n"/>
      <c r="CJ600" s="135" t="n"/>
      <c r="CK600" s="135" t="n"/>
      <c r="CL600" s="135" t="n"/>
      <c r="CM600" s="135" t="n"/>
      <c r="CN600" s="135" t="n"/>
      <c r="CO600" s="135" t="n"/>
      <c r="CP600" s="135" t="n"/>
      <c r="CQ600" s="135" t="n"/>
      <c r="CR600" s="135" t="n"/>
      <c r="CU600" s="36" t="n"/>
      <c r="CV600" s="36" t="n"/>
      <c r="CW600" s="36" t="n"/>
      <c r="CX600" s="36" t="n"/>
      <c r="CY600" s="36" t="n"/>
      <c r="CZ600" s="36" t="n"/>
      <c r="DA600" s="36" t="n"/>
      <c r="DB600" s="36" t="n"/>
      <c r="DC600" s="36" t="n"/>
      <c r="DD600" s="36" t="n"/>
      <c r="DE600" s="36" t="n"/>
      <c r="DF600" s="36" t="n"/>
      <c r="DG600" s="36" t="n"/>
      <c r="DH600" s="36" t="n"/>
      <c r="DI600" s="36" t="n"/>
      <c r="DJ600" s="36" t="n"/>
      <c r="DK600" s="36" t="n"/>
      <c r="DL600" s="36" t="n"/>
      <c r="DM600" s="36" t="n"/>
      <c r="DN600" s="36" t="n"/>
      <c r="DO600" s="36" t="n"/>
      <c r="DP600" s="36" t="n"/>
      <c r="DQ600" s="36" t="n"/>
      <c r="DR600" s="36" t="n"/>
      <c r="DS600" s="36" t="n"/>
      <c r="DT600" s="36" t="n"/>
      <c r="DU600" s="36" t="n"/>
      <c r="DV600" s="36" t="n"/>
      <c r="DW600" s="36" t="n"/>
      <c r="DX600" s="36" t="n"/>
      <c r="DY600" s="36" t="n"/>
      <c r="DZ600" s="36" t="n"/>
      <c r="EA600" s="36" t="n"/>
      <c r="EB600" s="36" t="n"/>
      <c r="EC600" s="36" t="n"/>
      <c r="ED600" s="36" t="n"/>
      <c r="EE600" s="36" t="n"/>
      <c r="EF600" s="36" t="n"/>
      <c r="EG600" s="36" t="n"/>
      <c r="EH600" s="36" t="n"/>
      <c r="EI600" s="36" t="n"/>
      <c r="EJ600" s="36" t="n"/>
      <c r="EK600" s="36" t="n"/>
      <c r="EL600" s="36" t="n"/>
      <c r="EM600" s="36" t="n"/>
      <c r="EN600" s="36" t="n"/>
    </row>
    <row r="601">
      <c r="A601" s="36" t="n"/>
      <c r="B601" s="36" t="n"/>
      <c r="C601" s="144" t="n"/>
      <c r="D601" s="144" t="n"/>
      <c r="E601" s="135" t="n"/>
      <c r="F601" s="135" t="n"/>
      <c r="G601" s="135" t="n"/>
      <c r="H601" s="135" t="n"/>
      <c r="I601" s="135" t="n"/>
      <c r="J601" s="135" t="n"/>
      <c r="K601" s="135" t="n"/>
      <c r="L601" s="135" t="n"/>
      <c r="M601" s="135" t="n"/>
      <c r="N601" s="135" t="n"/>
      <c r="O601" s="135" t="n"/>
      <c r="P601" s="135" t="n"/>
      <c r="Q601" s="135" t="n"/>
      <c r="R601" s="135" t="n"/>
      <c r="S601" s="135" t="n"/>
      <c r="T601" s="135" t="n"/>
      <c r="U601" s="135" t="n"/>
      <c r="V601" s="135" t="n"/>
      <c r="W601" s="135" t="n"/>
      <c r="X601" s="135" t="n"/>
      <c r="Y601" s="135" t="n"/>
      <c r="Z601" s="135" t="n"/>
      <c r="AA601" s="135" t="n"/>
      <c r="AB601" s="135" t="n"/>
      <c r="AC601" s="135" t="n"/>
      <c r="AD601" s="135" t="n"/>
      <c r="AE601" s="135" t="n"/>
      <c r="AF601" s="135" t="n"/>
      <c r="AG601" s="135" t="n"/>
      <c r="AH601" s="135" t="n"/>
      <c r="AI601" s="135" t="n"/>
      <c r="AJ601" s="135" t="n"/>
      <c r="AK601" s="135" t="n"/>
      <c r="AL601" s="135" t="n"/>
      <c r="AM601" s="135" t="n"/>
      <c r="AN601" s="135" t="n"/>
      <c r="AO601" s="135" t="n"/>
      <c r="AP601" s="135" t="n"/>
      <c r="AQ601" s="135" t="n"/>
      <c r="AR601" s="135" t="n"/>
      <c r="AS601" s="135" t="n"/>
      <c r="AT601" s="135" t="n"/>
      <c r="AU601" s="135" t="n"/>
      <c r="AV601" s="135" t="n"/>
      <c r="AW601" s="135" t="n"/>
      <c r="AX601" s="135" t="n"/>
      <c r="AY601" s="135" t="n"/>
      <c r="AZ601" s="135" t="n"/>
      <c r="BA601" s="135" t="n"/>
      <c r="BB601" s="135" t="n"/>
      <c r="BC601" s="135" t="n"/>
      <c r="BD601" s="135" t="n"/>
      <c r="BE601" s="135" t="n"/>
      <c r="BF601" s="135" t="n"/>
      <c r="BG601" s="135" t="n"/>
      <c r="BH601" s="135" t="n"/>
      <c r="BI601" s="135" t="n"/>
      <c r="BJ601" s="135" t="n"/>
      <c r="BK601" s="135" t="n"/>
      <c r="BL601" s="135" t="n"/>
      <c r="BM601" s="135" t="n"/>
      <c r="BN601" s="135" t="n"/>
      <c r="BO601" s="135" t="n"/>
      <c r="BP601" s="135" t="n"/>
      <c r="BQ601" s="135" t="n"/>
      <c r="BR601" s="135" t="n"/>
      <c r="BS601" s="135" t="n"/>
      <c r="BT601" s="135" t="n"/>
      <c r="BU601" s="135" t="n"/>
      <c r="BV601" s="135" t="n"/>
      <c r="BW601" s="135" t="n"/>
      <c r="BX601" s="135" t="n"/>
      <c r="BY601" s="135" t="n"/>
      <c r="BZ601" s="135" t="n"/>
      <c r="CA601" s="135" t="n"/>
      <c r="CB601" s="135" t="n"/>
      <c r="CC601" s="135" t="n"/>
      <c r="CD601" s="135" t="n"/>
      <c r="CE601" s="135" t="n"/>
      <c r="CF601" s="135" t="n"/>
      <c r="CG601" s="135" t="n"/>
      <c r="CH601" s="135" t="n"/>
      <c r="CI601" s="135" t="n"/>
      <c r="CJ601" s="135" t="n"/>
      <c r="CK601" s="135" t="n"/>
      <c r="CL601" s="135" t="n"/>
      <c r="CM601" s="135" t="n"/>
      <c r="CN601" s="135" t="n"/>
      <c r="CO601" s="135" t="n"/>
      <c r="CP601" s="135" t="n"/>
      <c r="CQ601" s="135" t="n"/>
      <c r="CR601" s="135" t="n"/>
      <c r="CU601" s="36" t="n"/>
      <c r="CV601" s="36" t="n"/>
      <c r="CW601" s="36" t="n"/>
      <c r="CX601" s="36" t="n"/>
      <c r="CY601" s="36" t="n"/>
      <c r="CZ601" s="36" t="n"/>
      <c r="DA601" s="36" t="n"/>
      <c r="DB601" s="36" t="n"/>
      <c r="DC601" s="36" t="n"/>
      <c r="DD601" s="36" t="n"/>
      <c r="DE601" s="36" t="n"/>
      <c r="DF601" s="36" t="n"/>
      <c r="DG601" s="36" t="n"/>
      <c r="DH601" s="36" t="n"/>
      <c r="DI601" s="36" t="n"/>
      <c r="DJ601" s="36" t="n"/>
      <c r="DK601" s="36" t="n"/>
      <c r="DL601" s="36" t="n"/>
      <c r="DM601" s="36" t="n"/>
      <c r="DN601" s="36" t="n"/>
      <c r="DO601" s="36" t="n"/>
      <c r="DP601" s="36" t="n"/>
      <c r="DQ601" s="36" t="n"/>
      <c r="DR601" s="36" t="n"/>
      <c r="DS601" s="36" t="n"/>
      <c r="DT601" s="36" t="n"/>
      <c r="DU601" s="36" t="n"/>
      <c r="DV601" s="36" t="n"/>
      <c r="DW601" s="36" t="n"/>
      <c r="DX601" s="36" t="n"/>
      <c r="DY601" s="36" t="n"/>
      <c r="DZ601" s="36" t="n"/>
      <c r="EA601" s="36" t="n"/>
      <c r="EB601" s="36" t="n"/>
      <c r="EC601" s="36" t="n"/>
      <c r="ED601" s="36" t="n"/>
      <c r="EE601" s="36" t="n"/>
      <c r="EF601" s="36" t="n"/>
      <c r="EG601" s="36" t="n"/>
      <c r="EH601" s="36" t="n"/>
      <c r="EI601" s="36" t="n"/>
      <c r="EJ601" s="36" t="n"/>
      <c r="EK601" s="36" t="n"/>
      <c r="EL601" s="36" t="n"/>
      <c r="EM601" s="36" t="n"/>
      <c r="EN601" s="36" t="n"/>
    </row>
    <row r="602">
      <c r="A602" s="36" t="n"/>
      <c r="B602" s="36" t="n"/>
      <c r="C602" s="144" t="n"/>
      <c r="D602" s="144" t="n"/>
      <c r="E602" s="135" t="n"/>
      <c r="F602" s="135" t="n"/>
      <c r="G602" s="135" t="n"/>
      <c r="H602" s="135" t="n"/>
      <c r="I602" s="135" t="n"/>
      <c r="J602" s="135" t="n"/>
      <c r="K602" s="135" t="n"/>
      <c r="L602" s="135" t="n"/>
      <c r="M602" s="135" t="n"/>
      <c r="N602" s="135" t="n"/>
      <c r="O602" s="135" t="n"/>
      <c r="P602" s="135" t="n"/>
      <c r="Q602" s="135" t="n"/>
      <c r="R602" s="135" t="n"/>
      <c r="S602" s="135" t="n"/>
      <c r="T602" s="135" t="n"/>
      <c r="U602" s="135" t="n"/>
      <c r="V602" s="135" t="n"/>
      <c r="W602" s="135" t="n"/>
      <c r="X602" s="135" t="n"/>
      <c r="Y602" s="135" t="n"/>
      <c r="Z602" s="135" t="n"/>
      <c r="AA602" s="135" t="n"/>
      <c r="AB602" s="135" t="n"/>
      <c r="AC602" s="135" t="n"/>
      <c r="AD602" s="135" t="n"/>
      <c r="AE602" s="135" t="n"/>
      <c r="AF602" s="135" t="n"/>
      <c r="AG602" s="135" t="n"/>
      <c r="AH602" s="135" t="n"/>
      <c r="AI602" s="135" t="n"/>
      <c r="AJ602" s="135" t="n"/>
      <c r="AK602" s="135" t="n"/>
      <c r="AL602" s="135" t="n"/>
      <c r="AM602" s="135" t="n"/>
      <c r="AN602" s="135" t="n"/>
      <c r="AO602" s="135" t="n"/>
      <c r="AP602" s="135" t="n"/>
      <c r="AQ602" s="135" t="n"/>
      <c r="AR602" s="135" t="n"/>
      <c r="AS602" s="135" t="n"/>
      <c r="AT602" s="135" t="n"/>
      <c r="AU602" s="135" t="n"/>
      <c r="AV602" s="135" t="n"/>
      <c r="AW602" s="135" t="n"/>
      <c r="AX602" s="135" t="n"/>
      <c r="AY602" s="135" t="n"/>
      <c r="AZ602" s="135" t="n"/>
      <c r="BA602" s="135" t="n"/>
      <c r="BB602" s="135" t="n"/>
      <c r="BC602" s="135" t="n"/>
      <c r="BD602" s="135" t="n"/>
      <c r="BE602" s="135" t="n"/>
      <c r="BF602" s="135" t="n"/>
      <c r="BG602" s="135" t="n"/>
      <c r="BH602" s="135" t="n"/>
      <c r="BI602" s="135" t="n"/>
      <c r="BJ602" s="135" t="n"/>
      <c r="BK602" s="135" t="n"/>
      <c r="BL602" s="135" t="n"/>
      <c r="BM602" s="135" t="n"/>
      <c r="BN602" s="135" t="n"/>
      <c r="BO602" s="135" t="n"/>
      <c r="BP602" s="135" t="n"/>
      <c r="BQ602" s="135" t="n"/>
      <c r="BR602" s="135" t="n"/>
      <c r="BS602" s="135" t="n"/>
      <c r="BT602" s="135" t="n"/>
      <c r="BU602" s="135" t="n"/>
      <c r="BV602" s="135" t="n"/>
      <c r="BW602" s="135" t="n"/>
      <c r="BX602" s="135" t="n"/>
      <c r="BY602" s="135" t="n"/>
      <c r="BZ602" s="135" t="n"/>
      <c r="CA602" s="135" t="n"/>
      <c r="CB602" s="135" t="n"/>
      <c r="CC602" s="135" t="n"/>
      <c r="CD602" s="135" t="n"/>
      <c r="CE602" s="135" t="n"/>
      <c r="CF602" s="135" t="n"/>
      <c r="CG602" s="135" t="n"/>
      <c r="CH602" s="135" t="n"/>
      <c r="CI602" s="135" t="n"/>
      <c r="CJ602" s="135" t="n"/>
      <c r="CK602" s="135" t="n"/>
      <c r="CL602" s="135" t="n"/>
      <c r="CM602" s="135" t="n"/>
      <c r="CN602" s="135" t="n"/>
      <c r="CO602" s="135" t="n"/>
      <c r="CP602" s="135" t="n"/>
      <c r="CQ602" s="135" t="n"/>
      <c r="CR602" s="135" t="n"/>
      <c r="CU602" s="36" t="n"/>
      <c r="CV602" s="36" t="n"/>
      <c r="CW602" s="36" t="n"/>
      <c r="CX602" s="36" t="n"/>
      <c r="CY602" s="36" t="n"/>
      <c r="CZ602" s="36" t="n"/>
      <c r="DA602" s="36" t="n"/>
      <c r="DB602" s="36" t="n"/>
      <c r="DC602" s="36" t="n"/>
      <c r="DD602" s="36" t="n"/>
      <c r="DE602" s="36" t="n"/>
      <c r="DF602" s="36" t="n"/>
      <c r="DG602" s="36" t="n"/>
      <c r="DH602" s="36" t="n"/>
      <c r="DI602" s="36" t="n"/>
      <c r="DJ602" s="36" t="n"/>
      <c r="DK602" s="36" t="n"/>
      <c r="DL602" s="36" t="n"/>
      <c r="DM602" s="36" t="n"/>
      <c r="DN602" s="36" t="n"/>
      <c r="DO602" s="36" t="n"/>
      <c r="DP602" s="36" t="n"/>
      <c r="DQ602" s="36" t="n"/>
      <c r="DR602" s="36" t="n"/>
      <c r="DS602" s="36" t="n"/>
      <c r="DT602" s="36" t="n"/>
      <c r="DU602" s="36" t="n"/>
      <c r="DV602" s="36" t="n"/>
      <c r="DW602" s="36" t="n"/>
      <c r="DX602" s="36" t="n"/>
      <c r="DY602" s="36" t="n"/>
      <c r="DZ602" s="36" t="n"/>
      <c r="EA602" s="36" t="n"/>
      <c r="EB602" s="36" t="n"/>
      <c r="EC602" s="36" t="n"/>
      <c r="ED602" s="36" t="n"/>
      <c r="EE602" s="36" t="n"/>
      <c r="EF602" s="36" t="n"/>
      <c r="EG602" s="36" t="n"/>
      <c r="EH602" s="36" t="n"/>
      <c r="EI602" s="36" t="n"/>
      <c r="EJ602" s="36" t="n"/>
      <c r="EK602" s="36" t="n"/>
      <c r="EL602" s="36" t="n"/>
      <c r="EM602" s="36" t="n"/>
      <c r="EN602" s="36" t="n"/>
    </row>
    <row r="603">
      <c r="A603" s="36" t="n"/>
      <c r="B603" s="36" t="n"/>
      <c r="C603" s="144" t="n"/>
      <c r="D603" s="144" t="n"/>
      <c r="E603" s="135" t="n"/>
      <c r="F603" s="135" t="n"/>
      <c r="G603" s="135" t="n"/>
      <c r="H603" s="135" t="n"/>
      <c r="I603" s="135" t="n"/>
      <c r="J603" s="135" t="n"/>
      <c r="K603" s="135" t="n"/>
      <c r="L603" s="135" t="n"/>
      <c r="M603" s="135" t="n"/>
      <c r="N603" s="135" t="n"/>
      <c r="O603" s="135" t="n"/>
      <c r="P603" s="135" t="n"/>
      <c r="Q603" s="135" t="n"/>
      <c r="R603" s="135" t="n"/>
      <c r="S603" s="135" t="n"/>
      <c r="T603" s="135" t="n"/>
      <c r="U603" s="135" t="n"/>
      <c r="V603" s="135" t="n"/>
      <c r="W603" s="135" t="n"/>
      <c r="X603" s="135" t="n"/>
      <c r="Y603" s="135" t="n"/>
      <c r="Z603" s="135" t="n"/>
      <c r="AA603" s="135" t="n"/>
      <c r="AB603" s="135" t="n"/>
      <c r="AC603" s="135" t="n"/>
      <c r="AD603" s="135" t="n"/>
      <c r="AE603" s="135" t="n"/>
      <c r="AF603" s="135" t="n"/>
      <c r="AG603" s="135" t="n"/>
      <c r="AH603" s="135" t="n"/>
      <c r="AI603" s="135" t="n"/>
      <c r="AJ603" s="135" t="n"/>
      <c r="AK603" s="135" t="n"/>
      <c r="AL603" s="135" t="n"/>
      <c r="AM603" s="135" t="n"/>
      <c r="AN603" s="135" t="n"/>
      <c r="AO603" s="135" t="n"/>
      <c r="AP603" s="135" t="n"/>
      <c r="AQ603" s="135" t="n"/>
      <c r="AR603" s="135" t="n"/>
      <c r="AS603" s="135" t="n"/>
      <c r="AT603" s="135" t="n"/>
      <c r="AU603" s="135" t="n"/>
      <c r="AV603" s="135" t="n"/>
      <c r="AW603" s="135" t="n"/>
      <c r="AX603" s="135" t="n"/>
      <c r="AY603" s="135" t="n"/>
      <c r="AZ603" s="135" t="n"/>
      <c r="BA603" s="135" t="n"/>
      <c r="BB603" s="135" t="n"/>
      <c r="BC603" s="135" t="n"/>
      <c r="BD603" s="135" t="n"/>
      <c r="BE603" s="135" t="n"/>
      <c r="BF603" s="135" t="n"/>
      <c r="BG603" s="135" t="n"/>
      <c r="BH603" s="135" t="n"/>
      <c r="BI603" s="135" t="n"/>
      <c r="BJ603" s="135" t="n"/>
      <c r="BK603" s="135" t="n"/>
      <c r="BL603" s="135" t="n"/>
      <c r="BM603" s="135" t="n"/>
      <c r="BN603" s="135" t="n"/>
      <c r="BO603" s="135" t="n"/>
      <c r="BP603" s="135" t="n"/>
      <c r="BQ603" s="135" t="n"/>
      <c r="BR603" s="135" t="n"/>
      <c r="BS603" s="135" t="n"/>
      <c r="BT603" s="135" t="n"/>
      <c r="BU603" s="135" t="n"/>
      <c r="BV603" s="135" t="n"/>
      <c r="BW603" s="135" t="n"/>
      <c r="BX603" s="135" t="n"/>
      <c r="BY603" s="135" t="n"/>
      <c r="BZ603" s="135" t="n"/>
      <c r="CA603" s="135" t="n"/>
      <c r="CB603" s="135" t="n"/>
      <c r="CC603" s="135" t="n"/>
      <c r="CD603" s="135" t="n"/>
      <c r="CE603" s="135" t="n"/>
      <c r="CF603" s="135" t="n"/>
      <c r="CG603" s="135" t="n"/>
      <c r="CH603" s="135" t="n"/>
      <c r="CI603" s="135" t="n"/>
      <c r="CJ603" s="135" t="n"/>
      <c r="CK603" s="135" t="n"/>
      <c r="CL603" s="135" t="n"/>
      <c r="CM603" s="135" t="n"/>
      <c r="CN603" s="135" t="n"/>
      <c r="CO603" s="135" t="n"/>
      <c r="CP603" s="135" t="n"/>
      <c r="CQ603" s="135" t="n"/>
      <c r="CR603" s="135" t="n"/>
      <c r="CU603" s="36" t="n"/>
      <c r="CV603" s="36" t="n"/>
      <c r="CW603" s="36" t="n"/>
      <c r="CX603" s="36" t="n"/>
      <c r="CY603" s="36" t="n"/>
      <c r="CZ603" s="36" t="n"/>
      <c r="DA603" s="36" t="n"/>
      <c r="DB603" s="36" t="n"/>
      <c r="DC603" s="36" t="n"/>
      <c r="DD603" s="36" t="n"/>
      <c r="DE603" s="36" t="n"/>
      <c r="DF603" s="36" t="n"/>
      <c r="DG603" s="36" t="n"/>
      <c r="DH603" s="36" t="n"/>
      <c r="DI603" s="36" t="n"/>
      <c r="DJ603" s="36" t="n"/>
      <c r="DK603" s="36" t="n"/>
      <c r="DL603" s="36" t="n"/>
      <c r="DM603" s="36" t="n"/>
      <c r="DN603" s="36" t="n"/>
      <c r="DO603" s="36" t="n"/>
      <c r="DP603" s="36" t="n"/>
      <c r="DQ603" s="36" t="n"/>
      <c r="DR603" s="36" t="n"/>
      <c r="DS603" s="36" t="n"/>
      <c r="DT603" s="36" t="n"/>
      <c r="DU603" s="36" t="n"/>
      <c r="DV603" s="36" t="n"/>
      <c r="DW603" s="36" t="n"/>
      <c r="DX603" s="36" t="n"/>
      <c r="DY603" s="36" t="n"/>
      <c r="DZ603" s="36" t="n"/>
      <c r="EA603" s="36" t="n"/>
      <c r="EB603" s="36" t="n"/>
      <c r="EC603" s="36" t="n"/>
      <c r="ED603" s="36" t="n"/>
      <c r="EE603" s="36" t="n"/>
      <c r="EF603" s="36" t="n"/>
      <c r="EG603" s="36" t="n"/>
      <c r="EH603" s="36" t="n"/>
      <c r="EI603" s="36" t="n"/>
      <c r="EJ603" s="36" t="n"/>
      <c r="EK603" s="36" t="n"/>
      <c r="EL603" s="36" t="n"/>
      <c r="EM603" s="36" t="n"/>
      <c r="EN603" s="36" t="n"/>
    </row>
    <row r="604">
      <c r="A604" s="36" t="n"/>
      <c r="B604" s="36" t="n"/>
      <c r="C604" s="144" t="n"/>
      <c r="D604" s="144" t="n"/>
      <c r="E604" s="135" t="n"/>
      <c r="F604" s="135" t="n"/>
      <c r="G604" s="135" t="n"/>
      <c r="H604" s="135" t="n"/>
      <c r="I604" s="135" t="n"/>
      <c r="J604" s="135" t="n"/>
      <c r="K604" s="135" t="n"/>
      <c r="L604" s="135" t="n"/>
      <c r="M604" s="135" t="n"/>
      <c r="N604" s="135" t="n"/>
      <c r="O604" s="135" t="n"/>
      <c r="P604" s="135" t="n"/>
      <c r="Q604" s="135" t="n"/>
      <c r="R604" s="135" t="n"/>
      <c r="S604" s="135" t="n"/>
      <c r="T604" s="135" t="n"/>
      <c r="U604" s="135" t="n"/>
      <c r="V604" s="135" t="n"/>
      <c r="W604" s="135" t="n"/>
      <c r="X604" s="135" t="n"/>
      <c r="Y604" s="135" t="n"/>
      <c r="Z604" s="135" t="n"/>
      <c r="AA604" s="135" t="n"/>
      <c r="AB604" s="135" t="n"/>
      <c r="AC604" s="135" t="n"/>
      <c r="AD604" s="135" t="n"/>
      <c r="AE604" s="135" t="n"/>
      <c r="AF604" s="135" t="n"/>
      <c r="AG604" s="135" t="n"/>
      <c r="AH604" s="135" t="n"/>
      <c r="AI604" s="135" t="n"/>
      <c r="AJ604" s="135" t="n"/>
      <c r="AK604" s="135" t="n"/>
      <c r="AL604" s="135" t="n"/>
      <c r="AM604" s="135" t="n"/>
      <c r="AN604" s="135" t="n"/>
      <c r="AO604" s="135" t="n"/>
      <c r="AP604" s="135" t="n"/>
      <c r="AQ604" s="135" t="n"/>
      <c r="AR604" s="135" t="n"/>
      <c r="AS604" s="135" t="n"/>
      <c r="AT604" s="135" t="n"/>
      <c r="AU604" s="135" t="n"/>
      <c r="AV604" s="135" t="n"/>
      <c r="AW604" s="135" t="n"/>
      <c r="AX604" s="135" t="n"/>
      <c r="AY604" s="135" t="n"/>
      <c r="AZ604" s="135" t="n"/>
      <c r="BA604" s="135" t="n"/>
      <c r="BB604" s="135" t="n"/>
      <c r="BC604" s="135" t="n"/>
      <c r="BD604" s="135" t="n"/>
      <c r="BE604" s="135" t="n"/>
      <c r="BF604" s="135" t="n"/>
      <c r="BG604" s="135" t="n"/>
      <c r="BH604" s="135" t="n"/>
      <c r="BI604" s="135" t="n"/>
      <c r="BJ604" s="135" t="n"/>
      <c r="BK604" s="135" t="n"/>
      <c r="BL604" s="135" t="n"/>
      <c r="BM604" s="135" t="n"/>
      <c r="BN604" s="135" t="n"/>
      <c r="BO604" s="135" t="n"/>
      <c r="BP604" s="135" t="n"/>
      <c r="BQ604" s="135" t="n"/>
      <c r="BR604" s="135" t="n"/>
      <c r="BS604" s="135" t="n"/>
      <c r="BT604" s="135" t="n"/>
      <c r="BU604" s="135" t="n"/>
      <c r="BV604" s="135" t="n"/>
      <c r="BW604" s="135" t="n"/>
      <c r="BX604" s="135" t="n"/>
      <c r="BY604" s="135" t="n"/>
      <c r="BZ604" s="135" t="n"/>
      <c r="CA604" s="135" t="n"/>
      <c r="CB604" s="135" t="n"/>
      <c r="CC604" s="135" t="n"/>
      <c r="CD604" s="135" t="n"/>
      <c r="CE604" s="135" t="n"/>
      <c r="CF604" s="135" t="n"/>
      <c r="CG604" s="135" t="n"/>
      <c r="CH604" s="135" t="n"/>
      <c r="CI604" s="135" t="n"/>
      <c r="CJ604" s="135" t="n"/>
      <c r="CK604" s="135" t="n"/>
      <c r="CL604" s="135" t="n"/>
      <c r="CM604" s="135" t="n"/>
      <c r="CN604" s="135" t="n"/>
      <c r="CO604" s="135" t="n"/>
      <c r="CP604" s="135" t="n"/>
      <c r="CQ604" s="135" t="n"/>
      <c r="CR604" s="135" t="n"/>
      <c r="CU604" s="36" t="n"/>
      <c r="CV604" s="36" t="n"/>
      <c r="CW604" s="36" t="n"/>
      <c r="CX604" s="36" t="n"/>
      <c r="CY604" s="36" t="n"/>
      <c r="CZ604" s="36" t="n"/>
      <c r="DA604" s="36" t="n"/>
      <c r="DB604" s="36" t="n"/>
      <c r="DC604" s="36" t="n"/>
      <c r="DD604" s="36" t="n"/>
      <c r="DE604" s="36" t="n"/>
      <c r="DF604" s="36" t="n"/>
      <c r="DG604" s="36" t="n"/>
      <c r="DH604" s="36" t="n"/>
      <c r="DI604" s="36" t="n"/>
      <c r="DJ604" s="36" t="n"/>
      <c r="DK604" s="36" t="n"/>
      <c r="DL604" s="36" t="n"/>
      <c r="DM604" s="36" t="n"/>
      <c r="DN604" s="36" t="n"/>
      <c r="DO604" s="36" t="n"/>
      <c r="DP604" s="36" t="n"/>
      <c r="DQ604" s="36" t="n"/>
      <c r="DR604" s="36" t="n"/>
      <c r="DS604" s="36" t="n"/>
      <c r="DT604" s="36" t="n"/>
      <c r="DU604" s="36" t="n"/>
      <c r="DV604" s="36" t="n"/>
      <c r="DW604" s="36" t="n"/>
      <c r="DX604" s="36" t="n"/>
      <c r="DY604" s="36" t="n"/>
      <c r="DZ604" s="36" t="n"/>
      <c r="EA604" s="36" t="n"/>
      <c r="EB604" s="36" t="n"/>
      <c r="EC604" s="36" t="n"/>
      <c r="ED604" s="36" t="n"/>
      <c r="EE604" s="36" t="n"/>
      <c r="EF604" s="36" t="n"/>
      <c r="EG604" s="36" t="n"/>
      <c r="EH604" s="36" t="n"/>
      <c r="EI604" s="36" t="n"/>
      <c r="EJ604" s="36" t="n"/>
      <c r="EK604" s="36" t="n"/>
      <c r="EL604" s="36" t="n"/>
      <c r="EM604" s="36" t="n"/>
      <c r="EN604" s="36" t="n"/>
    </row>
    <row r="605">
      <c r="A605" s="36" t="n"/>
      <c r="B605" s="36" t="n"/>
      <c r="C605" s="144" t="n"/>
      <c r="D605" s="144" t="n"/>
      <c r="E605" s="135" t="n"/>
      <c r="F605" s="135" t="n"/>
      <c r="G605" s="135" t="n"/>
      <c r="H605" s="135" t="n"/>
      <c r="I605" s="135" t="n"/>
      <c r="J605" s="135" t="n"/>
      <c r="K605" s="135" t="n"/>
      <c r="L605" s="135" t="n"/>
      <c r="M605" s="135" t="n"/>
      <c r="N605" s="135" t="n"/>
      <c r="O605" s="135" t="n"/>
      <c r="P605" s="135" t="n"/>
      <c r="Q605" s="135" t="n"/>
      <c r="R605" s="135" t="n"/>
      <c r="S605" s="135" t="n"/>
      <c r="T605" s="135" t="n"/>
      <c r="U605" s="135" t="n"/>
      <c r="V605" s="135" t="n"/>
      <c r="W605" s="135" t="n"/>
      <c r="X605" s="135" t="n"/>
      <c r="Y605" s="135" t="n"/>
      <c r="Z605" s="135" t="n"/>
      <c r="AA605" s="135" t="n"/>
      <c r="AB605" s="135" t="n"/>
      <c r="AC605" s="135" t="n"/>
      <c r="AD605" s="135" t="n"/>
      <c r="AE605" s="135" t="n"/>
      <c r="AF605" s="135" t="n"/>
      <c r="AG605" s="135" t="n"/>
      <c r="AH605" s="135" t="n"/>
      <c r="AI605" s="135" t="n"/>
      <c r="AJ605" s="135" t="n"/>
      <c r="AK605" s="135" t="n"/>
      <c r="AL605" s="135" t="n"/>
      <c r="AM605" s="135" t="n"/>
      <c r="AN605" s="135" t="n"/>
      <c r="AO605" s="135" t="n"/>
      <c r="AP605" s="135" t="n"/>
      <c r="AQ605" s="135" t="n"/>
      <c r="AR605" s="135" t="n"/>
      <c r="AS605" s="135" t="n"/>
      <c r="AT605" s="135" t="n"/>
      <c r="AU605" s="135" t="n"/>
      <c r="AV605" s="135" t="n"/>
      <c r="AW605" s="135" t="n"/>
      <c r="AX605" s="135" t="n"/>
      <c r="AY605" s="135" t="n"/>
      <c r="AZ605" s="135" t="n"/>
      <c r="BA605" s="135" t="n"/>
      <c r="BB605" s="135" t="n"/>
      <c r="BC605" s="135" t="n"/>
      <c r="BD605" s="135" t="n"/>
      <c r="BE605" s="135" t="n"/>
      <c r="BF605" s="135" t="n"/>
      <c r="BG605" s="135" t="n"/>
      <c r="BH605" s="135" t="n"/>
      <c r="BI605" s="135" t="n"/>
      <c r="BJ605" s="135" t="n"/>
      <c r="BK605" s="135" t="n"/>
      <c r="BL605" s="135" t="n"/>
      <c r="BM605" s="135" t="n"/>
      <c r="BN605" s="135" t="n"/>
      <c r="BO605" s="135" t="n"/>
      <c r="BP605" s="135" t="n"/>
      <c r="BQ605" s="135" t="n"/>
      <c r="BR605" s="135" t="n"/>
      <c r="BS605" s="135" t="n"/>
      <c r="BT605" s="135" t="n"/>
      <c r="BU605" s="135" t="n"/>
      <c r="BV605" s="135" t="n"/>
      <c r="BW605" s="135" t="n"/>
      <c r="BX605" s="135" t="n"/>
      <c r="BY605" s="135" t="n"/>
      <c r="BZ605" s="135" t="n"/>
      <c r="CA605" s="135" t="n"/>
      <c r="CB605" s="135" t="n"/>
      <c r="CC605" s="135" t="n"/>
      <c r="CD605" s="135" t="n"/>
      <c r="CE605" s="135" t="n"/>
      <c r="CF605" s="135" t="n"/>
      <c r="CG605" s="135" t="n"/>
      <c r="CH605" s="135" t="n"/>
      <c r="CI605" s="135" t="n"/>
      <c r="CJ605" s="135" t="n"/>
      <c r="CK605" s="135" t="n"/>
      <c r="CL605" s="135" t="n"/>
      <c r="CM605" s="135" t="n"/>
      <c r="CN605" s="135" t="n"/>
      <c r="CO605" s="135" t="n"/>
      <c r="CP605" s="135" t="n"/>
      <c r="CQ605" s="135" t="n"/>
      <c r="CR605" s="135" t="n"/>
      <c r="CU605" s="36" t="n"/>
      <c r="CV605" s="36" t="n"/>
      <c r="CW605" s="36" t="n"/>
      <c r="CX605" s="36" t="n"/>
      <c r="CY605" s="36" t="n"/>
      <c r="CZ605" s="36" t="n"/>
      <c r="DA605" s="36" t="n"/>
      <c r="DB605" s="36" t="n"/>
      <c r="DC605" s="36" t="n"/>
      <c r="DD605" s="36" t="n"/>
      <c r="DE605" s="36" t="n"/>
      <c r="DF605" s="36" t="n"/>
      <c r="DG605" s="36" t="n"/>
      <c r="DH605" s="36" t="n"/>
      <c r="DI605" s="36" t="n"/>
      <c r="DJ605" s="36" t="n"/>
      <c r="DK605" s="36" t="n"/>
      <c r="DL605" s="36" t="n"/>
      <c r="DM605" s="36" t="n"/>
      <c r="DN605" s="36" t="n"/>
      <c r="DO605" s="36" t="n"/>
      <c r="DP605" s="36" t="n"/>
      <c r="DQ605" s="36" t="n"/>
      <c r="DR605" s="36" t="n"/>
      <c r="DS605" s="36" t="n"/>
      <c r="DT605" s="36" t="n"/>
      <c r="DU605" s="36" t="n"/>
      <c r="DV605" s="36" t="n"/>
      <c r="DW605" s="36" t="n"/>
      <c r="DX605" s="36" t="n"/>
      <c r="DY605" s="36" t="n"/>
      <c r="DZ605" s="36" t="n"/>
      <c r="EA605" s="36" t="n"/>
      <c r="EB605" s="36" t="n"/>
      <c r="EC605" s="36" t="n"/>
      <c r="ED605" s="36" t="n"/>
      <c r="EE605" s="36" t="n"/>
      <c r="EF605" s="36" t="n"/>
      <c r="EG605" s="36" t="n"/>
      <c r="EH605" s="36" t="n"/>
      <c r="EI605" s="36" t="n"/>
      <c r="EJ605" s="36" t="n"/>
      <c r="EK605" s="36" t="n"/>
      <c r="EL605" s="36" t="n"/>
      <c r="EM605" s="36" t="n"/>
      <c r="EN605" s="36" t="n"/>
    </row>
    <row r="606">
      <c r="A606" s="36" t="n"/>
      <c r="B606" s="36" t="n"/>
      <c r="C606" s="144" t="n"/>
      <c r="D606" s="144" t="n"/>
      <c r="E606" s="135" t="n"/>
      <c r="F606" s="135" t="n"/>
      <c r="G606" s="135" t="n"/>
      <c r="H606" s="135" t="n"/>
      <c r="I606" s="135" t="n"/>
      <c r="J606" s="135" t="n"/>
      <c r="K606" s="135" t="n"/>
      <c r="L606" s="135" t="n"/>
      <c r="M606" s="135" t="n"/>
      <c r="N606" s="135" t="n"/>
      <c r="O606" s="135" t="n"/>
      <c r="P606" s="135" t="n"/>
      <c r="Q606" s="135" t="n"/>
      <c r="R606" s="135" t="n"/>
      <c r="S606" s="135" t="n"/>
      <c r="T606" s="135" t="n"/>
      <c r="U606" s="135" t="n"/>
      <c r="V606" s="135" t="n"/>
      <c r="W606" s="135" t="n"/>
      <c r="X606" s="135" t="n"/>
      <c r="Y606" s="135" t="n"/>
      <c r="Z606" s="135" t="n"/>
      <c r="AA606" s="135" t="n"/>
      <c r="AB606" s="135" t="n"/>
      <c r="AC606" s="135" t="n"/>
      <c r="AD606" s="135" t="n"/>
      <c r="AE606" s="135" t="n"/>
      <c r="AF606" s="135" t="n"/>
      <c r="AG606" s="135" t="n"/>
      <c r="AH606" s="135" t="n"/>
      <c r="AI606" s="135" t="n"/>
      <c r="AJ606" s="135" t="n"/>
      <c r="AK606" s="135" t="n"/>
      <c r="AL606" s="135" t="n"/>
      <c r="AM606" s="135" t="n"/>
      <c r="AN606" s="135" t="n"/>
      <c r="AO606" s="135" t="n"/>
      <c r="AP606" s="135" t="n"/>
      <c r="AQ606" s="135" t="n"/>
      <c r="AR606" s="135" t="n"/>
      <c r="AS606" s="135" t="n"/>
      <c r="AT606" s="135" t="n"/>
      <c r="AU606" s="135" t="n"/>
      <c r="AV606" s="135" t="n"/>
      <c r="AW606" s="135" t="n"/>
      <c r="AX606" s="135" t="n"/>
      <c r="AY606" s="135" t="n"/>
      <c r="AZ606" s="135" t="n"/>
      <c r="BA606" s="135" t="n"/>
      <c r="BB606" s="135" t="n"/>
      <c r="BC606" s="135" t="n"/>
      <c r="BD606" s="135" t="n"/>
      <c r="BE606" s="135" t="n"/>
      <c r="BF606" s="135" t="n"/>
      <c r="BG606" s="135" t="n"/>
      <c r="BH606" s="135" t="n"/>
      <c r="BI606" s="135" t="n"/>
      <c r="BJ606" s="135" t="n"/>
      <c r="BK606" s="135" t="n"/>
      <c r="BL606" s="135" t="n"/>
      <c r="BM606" s="135" t="n"/>
      <c r="BN606" s="135" t="n"/>
      <c r="BO606" s="135" t="n"/>
      <c r="BP606" s="135" t="n"/>
      <c r="BQ606" s="135" t="n"/>
      <c r="BR606" s="135" t="n"/>
      <c r="BS606" s="135" t="n"/>
      <c r="BT606" s="135" t="n"/>
      <c r="BU606" s="135" t="n"/>
      <c r="BV606" s="135" t="n"/>
      <c r="BW606" s="135" t="n"/>
      <c r="BX606" s="135" t="n"/>
      <c r="BY606" s="135" t="n"/>
      <c r="BZ606" s="135" t="n"/>
      <c r="CA606" s="135" t="n"/>
      <c r="CB606" s="135" t="n"/>
      <c r="CC606" s="135" t="n"/>
      <c r="CD606" s="135" t="n"/>
      <c r="CE606" s="135" t="n"/>
      <c r="CF606" s="135" t="n"/>
      <c r="CG606" s="135" t="n"/>
      <c r="CH606" s="135" t="n"/>
      <c r="CI606" s="135" t="n"/>
      <c r="CJ606" s="135" t="n"/>
      <c r="CK606" s="135" t="n"/>
      <c r="CL606" s="135" t="n"/>
      <c r="CM606" s="135" t="n"/>
      <c r="CN606" s="135" t="n"/>
      <c r="CO606" s="135" t="n"/>
      <c r="CP606" s="135" t="n"/>
      <c r="CQ606" s="135" t="n"/>
      <c r="CR606" s="135" t="n"/>
      <c r="CU606" s="36" t="n"/>
      <c r="CV606" s="36" t="n"/>
      <c r="CW606" s="36" t="n"/>
      <c r="CX606" s="36" t="n"/>
      <c r="CY606" s="36" t="n"/>
      <c r="CZ606" s="36" t="n"/>
      <c r="DA606" s="36" t="n"/>
      <c r="DB606" s="36" t="n"/>
      <c r="DC606" s="36" t="n"/>
      <c r="DD606" s="36" t="n"/>
      <c r="DE606" s="36" t="n"/>
      <c r="DF606" s="36" t="n"/>
      <c r="DG606" s="36" t="n"/>
      <c r="DH606" s="36" t="n"/>
      <c r="DI606" s="36" t="n"/>
      <c r="DJ606" s="36" t="n"/>
      <c r="DK606" s="36" t="n"/>
      <c r="DL606" s="36" t="n"/>
      <c r="DM606" s="36" t="n"/>
      <c r="DN606" s="36" t="n"/>
      <c r="DO606" s="36" t="n"/>
      <c r="DP606" s="36" t="n"/>
      <c r="DQ606" s="36" t="n"/>
      <c r="DR606" s="36" t="n"/>
      <c r="DS606" s="36" t="n"/>
      <c r="DT606" s="36" t="n"/>
      <c r="DU606" s="36" t="n"/>
      <c r="DV606" s="36" t="n"/>
      <c r="DW606" s="36" t="n"/>
      <c r="DX606" s="36" t="n"/>
      <c r="DY606" s="36" t="n"/>
      <c r="DZ606" s="36" t="n"/>
      <c r="EA606" s="36" t="n"/>
      <c r="EB606" s="36" t="n"/>
      <c r="EC606" s="36" t="n"/>
      <c r="ED606" s="36" t="n"/>
      <c r="EE606" s="36" t="n"/>
      <c r="EF606" s="36" t="n"/>
      <c r="EG606" s="36" t="n"/>
      <c r="EH606" s="36" t="n"/>
      <c r="EI606" s="36" t="n"/>
      <c r="EJ606" s="36" t="n"/>
      <c r="EK606" s="36" t="n"/>
      <c r="EL606" s="36" t="n"/>
      <c r="EM606" s="36" t="n"/>
      <c r="EN606" s="36" t="n"/>
    </row>
    <row r="607">
      <c r="A607" s="36" t="n"/>
      <c r="B607" s="36" t="n"/>
      <c r="C607" s="144" t="n"/>
      <c r="D607" s="144" t="n"/>
      <c r="E607" s="135" t="n"/>
      <c r="F607" s="135" t="n"/>
      <c r="G607" s="135" t="n"/>
      <c r="H607" s="135" t="n"/>
      <c r="I607" s="135" t="n"/>
      <c r="J607" s="135" t="n"/>
      <c r="K607" s="135" t="n"/>
      <c r="L607" s="135" t="n"/>
      <c r="M607" s="135" t="n"/>
      <c r="N607" s="135" t="n"/>
      <c r="O607" s="135" t="n"/>
      <c r="P607" s="135" t="n"/>
      <c r="Q607" s="135" t="n"/>
      <c r="R607" s="135" t="n"/>
      <c r="S607" s="135" t="n"/>
      <c r="T607" s="135" t="n"/>
      <c r="U607" s="135" t="n"/>
      <c r="V607" s="135" t="n"/>
      <c r="W607" s="135" t="n"/>
      <c r="X607" s="135" t="n"/>
      <c r="Y607" s="135" t="n"/>
      <c r="Z607" s="135" t="n"/>
      <c r="AA607" s="135" t="n"/>
      <c r="AB607" s="135" t="n"/>
      <c r="AC607" s="135" t="n"/>
      <c r="AD607" s="135" t="n"/>
      <c r="AE607" s="135" t="n"/>
      <c r="AF607" s="135" t="n"/>
      <c r="AG607" s="135" t="n"/>
      <c r="AH607" s="135" t="n"/>
      <c r="AI607" s="135" t="n"/>
      <c r="AJ607" s="135" t="n"/>
      <c r="AK607" s="135" t="n"/>
      <c r="AL607" s="135" t="n"/>
      <c r="AM607" s="135" t="n"/>
      <c r="AN607" s="135" t="n"/>
      <c r="AO607" s="135" t="n"/>
      <c r="AP607" s="135" t="n"/>
      <c r="AQ607" s="135" t="n"/>
      <c r="AR607" s="135" t="n"/>
      <c r="AS607" s="135" t="n"/>
      <c r="AT607" s="135" t="n"/>
      <c r="AU607" s="135" t="n"/>
      <c r="AV607" s="135" t="n"/>
      <c r="AW607" s="135" t="n"/>
      <c r="AX607" s="135" t="n"/>
      <c r="AY607" s="135" t="n"/>
      <c r="AZ607" s="135" t="n"/>
      <c r="BA607" s="135" t="n"/>
      <c r="BB607" s="135" t="n"/>
      <c r="BC607" s="135" t="n"/>
      <c r="BD607" s="135" t="n"/>
      <c r="BE607" s="135" t="n"/>
      <c r="BF607" s="135" t="n"/>
      <c r="BG607" s="135" t="n"/>
      <c r="BH607" s="135" t="n"/>
      <c r="BI607" s="135" t="n"/>
      <c r="BJ607" s="135" t="n"/>
      <c r="BK607" s="135" t="n"/>
      <c r="BL607" s="135" t="n"/>
      <c r="BM607" s="135" t="n"/>
      <c r="BN607" s="135" t="n"/>
      <c r="BO607" s="135" t="n"/>
      <c r="BP607" s="135" t="n"/>
      <c r="BQ607" s="135" t="n"/>
      <c r="BR607" s="135" t="n"/>
      <c r="BS607" s="135" t="n"/>
      <c r="BT607" s="135" t="n"/>
      <c r="BU607" s="135" t="n"/>
      <c r="BV607" s="135" t="n"/>
      <c r="BW607" s="135" t="n"/>
      <c r="BX607" s="135" t="n"/>
      <c r="BY607" s="135" t="n"/>
      <c r="BZ607" s="135" t="n"/>
      <c r="CA607" s="135" t="n"/>
      <c r="CB607" s="135" t="n"/>
      <c r="CC607" s="135" t="n"/>
      <c r="CD607" s="135" t="n"/>
      <c r="CE607" s="135" t="n"/>
      <c r="CF607" s="135" t="n"/>
      <c r="CG607" s="135" t="n"/>
      <c r="CH607" s="135" t="n"/>
      <c r="CI607" s="135" t="n"/>
      <c r="CJ607" s="135" t="n"/>
      <c r="CK607" s="135" t="n"/>
      <c r="CL607" s="135" t="n"/>
      <c r="CM607" s="135" t="n"/>
      <c r="CN607" s="135" t="n"/>
      <c r="CO607" s="135" t="n"/>
      <c r="CP607" s="135" t="n"/>
      <c r="CQ607" s="135" t="n"/>
      <c r="CR607" s="135" t="n"/>
      <c r="CU607" s="36" t="n"/>
      <c r="CV607" s="36" t="n"/>
      <c r="CW607" s="36" t="n"/>
      <c r="CX607" s="36" t="n"/>
      <c r="CY607" s="36" t="n"/>
      <c r="CZ607" s="36" t="n"/>
      <c r="DA607" s="36" t="n"/>
      <c r="DB607" s="36" t="n"/>
      <c r="DC607" s="36" t="n"/>
      <c r="DD607" s="36" t="n"/>
      <c r="DE607" s="36" t="n"/>
      <c r="DF607" s="36" t="n"/>
      <c r="DG607" s="36" t="n"/>
      <c r="DH607" s="36" t="n"/>
      <c r="DI607" s="36" t="n"/>
      <c r="DJ607" s="36" t="n"/>
      <c r="DK607" s="36" t="n"/>
      <c r="DL607" s="36" t="n"/>
      <c r="DM607" s="36" t="n"/>
      <c r="DN607" s="36" t="n"/>
      <c r="DO607" s="36" t="n"/>
      <c r="DP607" s="36" t="n"/>
      <c r="DQ607" s="36" t="n"/>
      <c r="DR607" s="36" t="n"/>
      <c r="DS607" s="36" t="n"/>
      <c r="DT607" s="36" t="n"/>
      <c r="DU607" s="36" t="n"/>
      <c r="DV607" s="36" t="n"/>
      <c r="DW607" s="36" t="n"/>
      <c r="DX607" s="36" t="n"/>
      <c r="DY607" s="36" t="n"/>
      <c r="DZ607" s="36" t="n"/>
      <c r="EA607" s="36" t="n"/>
      <c r="EB607" s="36" t="n"/>
      <c r="EC607" s="36" t="n"/>
      <c r="ED607" s="36" t="n"/>
      <c r="EE607" s="36" t="n"/>
      <c r="EF607" s="36" t="n"/>
      <c r="EG607" s="36" t="n"/>
      <c r="EH607" s="36" t="n"/>
      <c r="EI607" s="36" t="n"/>
      <c r="EJ607" s="36" t="n"/>
      <c r="EK607" s="36" t="n"/>
      <c r="EL607" s="36" t="n"/>
      <c r="EM607" s="36" t="n"/>
      <c r="EN607" s="36" t="n"/>
    </row>
    <row r="608">
      <c r="A608" s="36" t="n"/>
      <c r="B608" s="36" t="n"/>
      <c r="C608" s="144" t="n"/>
      <c r="D608" s="144" t="n"/>
      <c r="E608" s="135" t="n"/>
      <c r="F608" s="135" t="n"/>
      <c r="G608" s="135" t="n"/>
      <c r="H608" s="135" t="n"/>
      <c r="I608" s="135" t="n"/>
      <c r="J608" s="135" t="n"/>
      <c r="K608" s="135" t="n"/>
      <c r="L608" s="135" t="n"/>
      <c r="M608" s="135" t="n"/>
      <c r="N608" s="135" t="n"/>
      <c r="O608" s="135" t="n"/>
      <c r="P608" s="135" t="n"/>
      <c r="Q608" s="135" t="n"/>
      <c r="R608" s="135" t="n"/>
      <c r="S608" s="135" t="n"/>
      <c r="T608" s="135" t="n"/>
      <c r="U608" s="135" t="n"/>
      <c r="V608" s="135" t="n"/>
      <c r="W608" s="135" t="n"/>
      <c r="X608" s="135" t="n"/>
      <c r="Y608" s="135" t="n"/>
      <c r="Z608" s="135" t="n"/>
      <c r="AA608" s="135" t="n"/>
      <c r="AB608" s="135" t="n"/>
      <c r="AC608" s="135" t="n"/>
      <c r="AD608" s="135" t="n"/>
      <c r="AE608" s="135" t="n"/>
      <c r="AF608" s="135" t="n"/>
      <c r="AG608" s="135" t="n"/>
      <c r="AH608" s="135" t="n"/>
      <c r="AI608" s="135" t="n"/>
      <c r="AJ608" s="135" t="n"/>
      <c r="AK608" s="135" t="n"/>
      <c r="AL608" s="135" t="n"/>
      <c r="AM608" s="135" t="n"/>
      <c r="AN608" s="135" t="n"/>
      <c r="AO608" s="135" t="n"/>
      <c r="AP608" s="135" t="n"/>
      <c r="AQ608" s="135" t="n"/>
      <c r="AR608" s="135" t="n"/>
      <c r="AS608" s="135" t="n"/>
      <c r="AT608" s="135" t="n"/>
      <c r="AU608" s="135" t="n"/>
      <c r="AV608" s="135" t="n"/>
      <c r="AW608" s="135" t="n"/>
      <c r="AX608" s="135" t="n"/>
      <c r="AY608" s="135" t="n"/>
      <c r="AZ608" s="135" t="n"/>
      <c r="BA608" s="135" t="n"/>
      <c r="BB608" s="135" t="n"/>
      <c r="BC608" s="135" t="n"/>
      <c r="BD608" s="135" t="n"/>
      <c r="BE608" s="135" t="n"/>
      <c r="BF608" s="135" t="n"/>
      <c r="BG608" s="135" t="n"/>
      <c r="BH608" s="135" t="n"/>
      <c r="BI608" s="135" t="n"/>
      <c r="BJ608" s="135" t="n"/>
      <c r="BK608" s="135" t="n"/>
      <c r="BL608" s="135" t="n"/>
      <c r="BM608" s="135" t="n"/>
      <c r="BN608" s="135" t="n"/>
      <c r="BO608" s="135" t="n"/>
      <c r="BP608" s="135" t="n"/>
      <c r="BQ608" s="135" t="n"/>
      <c r="BR608" s="135" t="n"/>
      <c r="BS608" s="135" t="n"/>
      <c r="BT608" s="135" t="n"/>
      <c r="BU608" s="135" t="n"/>
      <c r="BV608" s="135" t="n"/>
      <c r="BW608" s="135" t="n"/>
      <c r="BX608" s="135" t="n"/>
      <c r="BY608" s="135" t="n"/>
      <c r="BZ608" s="135" t="n"/>
      <c r="CA608" s="135" t="n"/>
      <c r="CB608" s="135" t="n"/>
      <c r="CC608" s="135" t="n"/>
      <c r="CD608" s="135" t="n"/>
      <c r="CE608" s="135" t="n"/>
      <c r="CF608" s="135" t="n"/>
      <c r="CG608" s="135" t="n"/>
      <c r="CH608" s="135" t="n"/>
      <c r="CI608" s="135" t="n"/>
      <c r="CJ608" s="135" t="n"/>
      <c r="CK608" s="135" t="n"/>
      <c r="CL608" s="135" t="n"/>
      <c r="CM608" s="135" t="n"/>
      <c r="CN608" s="135" t="n"/>
      <c r="CO608" s="135" t="n"/>
      <c r="CP608" s="135" t="n"/>
      <c r="CQ608" s="135" t="n"/>
      <c r="CR608" s="135" t="n"/>
      <c r="CU608" s="36" t="n"/>
      <c r="CV608" s="36" t="n"/>
      <c r="CW608" s="36" t="n"/>
      <c r="CX608" s="36" t="n"/>
      <c r="CY608" s="36" t="n"/>
      <c r="CZ608" s="36" t="n"/>
      <c r="DA608" s="36" t="n"/>
      <c r="DB608" s="36" t="n"/>
      <c r="DC608" s="36" t="n"/>
      <c r="DD608" s="36" t="n"/>
      <c r="DE608" s="36" t="n"/>
      <c r="DF608" s="36" t="n"/>
      <c r="DG608" s="36" t="n"/>
      <c r="DH608" s="36" t="n"/>
      <c r="DI608" s="36" t="n"/>
      <c r="DJ608" s="36" t="n"/>
      <c r="DK608" s="36" t="n"/>
      <c r="DL608" s="36" t="n"/>
      <c r="DM608" s="36" t="n"/>
      <c r="DN608" s="36" t="n"/>
      <c r="DO608" s="36" t="n"/>
      <c r="DP608" s="36" t="n"/>
      <c r="DQ608" s="36" t="n"/>
      <c r="DR608" s="36" t="n"/>
      <c r="DS608" s="36" t="n"/>
      <c r="DT608" s="36" t="n"/>
      <c r="DU608" s="36" t="n"/>
      <c r="DV608" s="36" t="n"/>
      <c r="DW608" s="36" t="n"/>
      <c r="DX608" s="36" t="n"/>
      <c r="DY608" s="36" t="n"/>
      <c r="DZ608" s="36" t="n"/>
      <c r="EA608" s="36" t="n"/>
      <c r="EB608" s="36" t="n"/>
      <c r="EC608" s="36" t="n"/>
      <c r="ED608" s="36" t="n"/>
      <c r="EE608" s="36" t="n"/>
      <c r="EF608" s="36" t="n"/>
      <c r="EG608" s="36" t="n"/>
      <c r="EH608" s="36" t="n"/>
      <c r="EI608" s="36" t="n"/>
      <c r="EJ608" s="36" t="n"/>
      <c r="EK608" s="36" t="n"/>
      <c r="EL608" s="36" t="n"/>
      <c r="EM608" s="36" t="n"/>
      <c r="EN608" s="36" t="n"/>
    </row>
    <row r="609">
      <c r="A609" s="36" t="n"/>
      <c r="B609" s="36" t="n"/>
      <c r="C609" s="144" t="n"/>
      <c r="D609" s="144" t="n"/>
      <c r="E609" s="135" t="n"/>
      <c r="F609" s="135" t="n"/>
      <c r="G609" s="135" t="n"/>
      <c r="H609" s="135" t="n"/>
      <c r="I609" s="135" t="n"/>
      <c r="J609" s="135" t="n"/>
      <c r="K609" s="135" t="n"/>
      <c r="L609" s="135" t="n"/>
      <c r="M609" s="135" t="n"/>
      <c r="N609" s="135" t="n"/>
      <c r="O609" s="135" t="n"/>
      <c r="P609" s="135" t="n"/>
      <c r="Q609" s="135" t="n"/>
      <c r="R609" s="135" t="n"/>
      <c r="S609" s="135" t="n"/>
      <c r="T609" s="135" t="n"/>
      <c r="U609" s="135" t="n"/>
      <c r="V609" s="135" t="n"/>
      <c r="W609" s="135" t="n"/>
      <c r="X609" s="135" t="n"/>
      <c r="Y609" s="135" t="n"/>
      <c r="Z609" s="135" t="n"/>
      <c r="AA609" s="135" t="n"/>
      <c r="AB609" s="135" t="n"/>
      <c r="AC609" s="135" t="n"/>
      <c r="AD609" s="135" t="n"/>
      <c r="AE609" s="135" t="n"/>
      <c r="AF609" s="135" t="n"/>
      <c r="AG609" s="135" t="n"/>
      <c r="AH609" s="135" t="n"/>
      <c r="AI609" s="135" t="n"/>
      <c r="AJ609" s="135" t="n"/>
      <c r="AK609" s="135" t="n"/>
      <c r="AL609" s="135" t="n"/>
      <c r="AM609" s="135" t="n"/>
      <c r="AN609" s="135" t="n"/>
      <c r="AO609" s="135" t="n"/>
      <c r="AP609" s="135" t="n"/>
      <c r="AQ609" s="135" t="n"/>
      <c r="AR609" s="135" t="n"/>
      <c r="AS609" s="135" t="n"/>
      <c r="AT609" s="135" t="n"/>
      <c r="AU609" s="135" t="n"/>
      <c r="AV609" s="135" t="n"/>
      <c r="AW609" s="135" t="n"/>
      <c r="AX609" s="135" t="n"/>
      <c r="AY609" s="135" t="n"/>
      <c r="AZ609" s="135" t="n"/>
      <c r="BA609" s="135" t="n"/>
      <c r="BB609" s="135" t="n"/>
      <c r="BC609" s="135" t="n"/>
      <c r="BD609" s="135" t="n"/>
      <c r="BE609" s="135" t="n"/>
      <c r="BF609" s="135" t="n"/>
      <c r="BG609" s="135" t="n"/>
      <c r="BH609" s="135" t="n"/>
      <c r="BI609" s="135" t="n"/>
      <c r="BJ609" s="135" t="n"/>
      <c r="BK609" s="135" t="n"/>
      <c r="BL609" s="135" t="n"/>
      <c r="BM609" s="135" t="n"/>
      <c r="BN609" s="135" t="n"/>
      <c r="BO609" s="135" t="n"/>
      <c r="BP609" s="135" t="n"/>
      <c r="BQ609" s="135" t="n"/>
      <c r="BR609" s="135" t="n"/>
      <c r="BS609" s="135" t="n"/>
      <c r="BT609" s="135" t="n"/>
      <c r="BU609" s="135" t="n"/>
      <c r="BV609" s="135" t="n"/>
      <c r="BW609" s="135" t="n"/>
      <c r="BX609" s="135" t="n"/>
      <c r="BY609" s="135" t="n"/>
      <c r="BZ609" s="135" t="n"/>
      <c r="CA609" s="135" t="n"/>
      <c r="CB609" s="135" t="n"/>
      <c r="CC609" s="135" t="n"/>
      <c r="CD609" s="135" t="n"/>
      <c r="CE609" s="135" t="n"/>
      <c r="CF609" s="135" t="n"/>
      <c r="CG609" s="135" t="n"/>
      <c r="CH609" s="135" t="n"/>
      <c r="CI609" s="135" t="n"/>
      <c r="CJ609" s="135" t="n"/>
      <c r="CK609" s="135" t="n"/>
      <c r="CL609" s="135" t="n"/>
      <c r="CM609" s="135" t="n"/>
      <c r="CN609" s="135" t="n"/>
      <c r="CO609" s="135" t="n"/>
      <c r="CP609" s="135" t="n"/>
      <c r="CQ609" s="135" t="n"/>
      <c r="CR609" s="135" t="n"/>
      <c r="CU609" s="36" t="n"/>
      <c r="CV609" s="36" t="n"/>
      <c r="CW609" s="36" t="n"/>
      <c r="CX609" s="36" t="n"/>
      <c r="CY609" s="36" t="n"/>
      <c r="CZ609" s="36" t="n"/>
      <c r="DA609" s="36" t="n"/>
      <c r="DB609" s="36" t="n"/>
      <c r="DC609" s="36" t="n"/>
      <c r="DD609" s="36" t="n"/>
      <c r="DE609" s="36" t="n"/>
      <c r="DF609" s="36" t="n"/>
      <c r="DG609" s="36" t="n"/>
      <c r="DH609" s="36" t="n"/>
      <c r="DI609" s="36" t="n"/>
      <c r="DJ609" s="36" t="n"/>
      <c r="DK609" s="36" t="n"/>
      <c r="DL609" s="36" t="n"/>
      <c r="DM609" s="36" t="n"/>
      <c r="DN609" s="36" t="n"/>
      <c r="DO609" s="36" t="n"/>
      <c r="DP609" s="36" t="n"/>
      <c r="DQ609" s="36" t="n"/>
      <c r="DR609" s="36" t="n"/>
      <c r="DS609" s="36" t="n"/>
      <c r="DT609" s="36" t="n"/>
      <c r="DU609" s="36" t="n"/>
      <c r="DV609" s="36" t="n"/>
      <c r="DW609" s="36" t="n"/>
      <c r="DX609" s="36" t="n"/>
      <c r="DY609" s="36" t="n"/>
      <c r="DZ609" s="36" t="n"/>
      <c r="EA609" s="36" t="n"/>
      <c r="EB609" s="36" t="n"/>
      <c r="EC609" s="36" t="n"/>
      <c r="ED609" s="36" t="n"/>
      <c r="EE609" s="36" t="n"/>
      <c r="EF609" s="36" t="n"/>
      <c r="EG609" s="36" t="n"/>
      <c r="EH609" s="36" t="n"/>
      <c r="EI609" s="36" t="n"/>
      <c r="EJ609" s="36" t="n"/>
      <c r="EK609" s="36" t="n"/>
      <c r="EL609" s="36" t="n"/>
      <c r="EM609" s="36" t="n"/>
      <c r="EN609" s="36" t="n"/>
    </row>
    <row r="610">
      <c r="A610" s="36" t="n"/>
      <c r="B610" s="36" t="n"/>
      <c r="C610" s="144" t="n"/>
      <c r="D610" s="144" t="n"/>
      <c r="E610" s="135" t="n"/>
      <c r="F610" s="135" t="n"/>
      <c r="G610" s="135" t="n"/>
      <c r="H610" s="135" t="n"/>
      <c r="I610" s="135" t="n"/>
      <c r="J610" s="135" t="n"/>
      <c r="K610" s="135" t="n"/>
      <c r="L610" s="135" t="n"/>
      <c r="M610" s="135" t="n"/>
      <c r="N610" s="135" t="n"/>
      <c r="O610" s="135" t="n"/>
      <c r="P610" s="135" t="n"/>
      <c r="Q610" s="135" t="n"/>
      <c r="R610" s="135" t="n"/>
      <c r="S610" s="135" t="n"/>
      <c r="T610" s="135" t="n"/>
      <c r="U610" s="135" t="n"/>
      <c r="V610" s="135" t="n"/>
      <c r="W610" s="135" t="n"/>
      <c r="X610" s="135" t="n"/>
      <c r="Y610" s="135" t="n"/>
      <c r="Z610" s="135" t="n"/>
      <c r="AA610" s="135" t="n"/>
      <c r="AB610" s="135" t="n"/>
      <c r="AC610" s="135" t="n"/>
      <c r="AD610" s="135" t="n"/>
      <c r="AE610" s="135" t="n"/>
      <c r="AF610" s="135" t="n"/>
      <c r="AG610" s="135" t="n"/>
      <c r="AH610" s="135" t="n"/>
      <c r="AI610" s="135" t="n"/>
      <c r="AJ610" s="135" t="n"/>
      <c r="AK610" s="135" t="n"/>
      <c r="AL610" s="135" t="n"/>
      <c r="AM610" s="135" t="n"/>
      <c r="AN610" s="135" t="n"/>
      <c r="AO610" s="135" t="n"/>
      <c r="AP610" s="135" t="n"/>
      <c r="AQ610" s="135" t="n"/>
      <c r="AR610" s="135" t="n"/>
      <c r="AS610" s="135" t="n"/>
      <c r="AT610" s="135" t="n"/>
      <c r="AU610" s="135" t="n"/>
      <c r="AV610" s="135" t="n"/>
      <c r="AW610" s="135" t="n"/>
      <c r="AX610" s="135" t="n"/>
      <c r="AY610" s="135" t="n"/>
      <c r="AZ610" s="135" t="n"/>
      <c r="BA610" s="135" t="n"/>
      <c r="BB610" s="135" t="n"/>
      <c r="BC610" s="135" t="n"/>
      <c r="BD610" s="135" t="n"/>
      <c r="BE610" s="135" t="n"/>
      <c r="BF610" s="135" t="n"/>
      <c r="BG610" s="135" t="n"/>
      <c r="BH610" s="135" t="n"/>
      <c r="BI610" s="135" t="n"/>
      <c r="BJ610" s="135" t="n"/>
      <c r="BK610" s="135" t="n"/>
      <c r="BL610" s="135" t="n"/>
      <c r="BM610" s="135" t="n"/>
      <c r="BN610" s="135" t="n"/>
      <c r="BO610" s="135" t="n"/>
      <c r="BP610" s="135" t="n"/>
      <c r="BQ610" s="135" t="n"/>
      <c r="BR610" s="135" t="n"/>
      <c r="BS610" s="135" t="n"/>
      <c r="BT610" s="135" t="n"/>
      <c r="BU610" s="135" t="n"/>
      <c r="BV610" s="135" t="n"/>
      <c r="BW610" s="135" t="n"/>
      <c r="BX610" s="135" t="n"/>
      <c r="BY610" s="135" t="n"/>
      <c r="BZ610" s="135" t="n"/>
      <c r="CA610" s="135" t="n"/>
      <c r="CB610" s="135" t="n"/>
      <c r="CC610" s="135" t="n"/>
      <c r="CD610" s="135" t="n"/>
      <c r="CE610" s="135" t="n"/>
      <c r="CF610" s="135" t="n"/>
      <c r="CG610" s="135" t="n"/>
      <c r="CH610" s="135" t="n"/>
      <c r="CI610" s="135" t="n"/>
      <c r="CJ610" s="135" t="n"/>
      <c r="CK610" s="135" t="n"/>
      <c r="CL610" s="135" t="n"/>
      <c r="CM610" s="135" t="n"/>
      <c r="CN610" s="135" t="n"/>
      <c r="CO610" s="135" t="n"/>
      <c r="CP610" s="135" t="n"/>
      <c r="CQ610" s="135" t="n"/>
      <c r="CR610" s="135" t="n"/>
      <c r="CU610" s="36" t="n"/>
      <c r="CV610" s="36" t="n"/>
      <c r="CW610" s="36" t="n"/>
      <c r="CX610" s="36" t="n"/>
      <c r="CY610" s="36" t="n"/>
      <c r="CZ610" s="36" t="n"/>
      <c r="DA610" s="36" t="n"/>
      <c r="DB610" s="36" t="n"/>
      <c r="DC610" s="36" t="n"/>
      <c r="DD610" s="36" t="n"/>
      <c r="DE610" s="36" t="n"/>
      <c r="DF610" s="36" t="n"/>
      <c r="DG610" s="36" t="n"/>
      <c r="DH610" s="36" t="n"/>
      <c r="DI610" s="36" t="n"/>
      <c r="DJ610" s="36" t="n"/>
      <c r="DK610" s="36" t="n"/>
      <c r="DL610" s="36" t="n"/>
      <c r="DM610" s="36" t="n"/>
      <c r="DN610" s="36" t="n"/>
      <c r="DO610" s="36" t="n"/>
      <c r="DP610" s="36" t="n"/>
      <c r="DQ610" s="36" t="n"/>
      <c r="DR610" s="36" t="n"/>
      <c r="DS610" s="36" t="n"/>
      <c r="DT610" s="36" t="n"/>
      <c r="DU610" s="36" t="n"/>
      <c r="DV610" s="36" t="n"/>
      <c r="DW610" s="36" t="n"/>
      <c r="DX610" s="36" t="n"/>
      <c r="DY610" s="36" t="n"/>
      <c r="DZ610" s="36" t="n"/>
      <c r="EA610" s="36" t="n"/>
      <c r="EB610" s="36" t="n"/>
      <c r="EC610" s="36" t="n"/>
      <c r="ED610" s="36" t="n"/>
      <c r="EE610" s="36" t="n"/>
      <c r="EF610" s="36" t="n"/>
      <c r="EG610" s="36" t="n"/>
      <c r="EH610" s="36" t="n"/>
      <c r="EI610" s="36" t="n"/>
      <c r="EJ610" s="36" t="n"/>
      <c r="EK610" s="36" t="n"/>
      <c r="EL610" s="36" t="n"/>
      <c r="EM610" s="36" t="n"/>
      <c r="EN610" s="36" t="n"/>
    </row>
    <row r="611">
      <c r="A611" s="36" t="n"/>
      <c r="B611" s="36" t="n"/>
      <c r="C611" s="144" t="n"/>
      <c r="D611" s="144" t="n"/>
      <c r="E611" s="135" t="n"/>
      <c r="F611" s="135" t="n"/>
      <c r="G611" s="135" t="n"/>
      <c r="H611" s="135" t="n"/>
      <c r="I611" s="135" t="n"/>
      <c r="J611" s="135" t="n"/>
      <c r="K611" s="135" t="n"/>
      <c r="L611" s="135" t="n"/>
      <c r="M611" s="135" t="n"/>
      <c r="N611" s="135" t="n"/>
      <c r="O611" s="135" t="n"/>
      <c r="P611" s="135" t="n"/>
      <c r="Q611" s="135" t="n"/>
      <c r="R611" s="135" t="n"/>
      <c r="S611" s="135" t="n"/>
      <c r="T611" s="135" t="n"/>
      <c r="U611" s="135" t="n"/>
      <c r="V611" s="135" t="n"/>
      <c r="W611" s="135" t="n"/>
      <c r="X611" s="135" t="n"/>
      <c r="Y611" s="135" t="n"/>
      <c r="Z611" s="135" t="n"/>
      <c r="AA611" s="135" t="n"/>
      <c r="AB611" s="135" t="n"/>
      <c r="AC611" s="135" t="n"/>
      <c r="AD611" s="135" t="n"/>
      <c r="AE611" s="135" t="n"/>
      <c r="AF611" s="135" t="n"/>
      <c r="AG611" s="135" t="n"/>
      <c r="AH611" s="135" t="n"/>
      <c r="AI611" s="135" t="n"/>
      <c r="AJ611" s="135" t="n"/>
      <c r="AK611" s="135" t="n"/>
      <c r="AL611" s="135" t="n"/>
      <c r="AM611" s="135" t="n"/>
      <c r="AN611" s="135" t="n"/>
      <c r="AO611" s="135" t="n"/>
      <c r="AP611" s="135" t="n"/>
      <c r="AQ611" s="135" t="n"/>
      <c r="AR611" s="135" t="n"/>
      <c r="AS611" s="135" t="n"/>
      <c r="AT611" s="135" t="n"/>
      <c r="AU611" s="135" t="n"/>
      <c r="AV611" s="135" t="n"/>
      <c r="AW611" s="135" t="n"/>
      <c r="AX611" s="135" t="n"/>
      <c r="AY611" s="135" t="n"/>
      <c r="AZ611" s="135" t="n"/>
      <c r="BA611" s="135" t="n"/>
      <c r="BB611" s="135" t="n"/>
      <c r="BC611" s="135" t="n"/>
      <c r="BD611" s="135" t="n"/>
      <c r="BE611" s="135" t="n"/>
      <c r="BF611" s="135" t="n"/>
      <c r="BG611" s="135" t="n"/>
      <c r="BH611" s="135" t="n"/>
      <c r="BI611" s="135" t="n"/>
      <c r="BJ611" s="135" t="n"/>
      <c r="BK611" s="135" t="n"/>
      <c r="BL611" s="135" t="n"/>
      <c r="BM611" s="135" t="n"/>
      <c r="BN611" s="135" t="n"/>
      <c r="BO611" s="135" t="n"/>
      <c r="BP611" s="135" t="n"/>
      <c r="BQ611" s="135" t="n"/>
      <c r="BR611" s="135" t="n"/>
      <c r="BS611" s="135" t="n"/>
      <c r="BT611" s="135" t="n"/>
      <c r="BU611" s="135" t="n"/>
      <c r="BV611" s="135" t="n"/>
      <c r="BW611" s="135" t="n"/>
      <c r="BX611" s="135" t="n"/>
      <c r="BY611" s="135" t="n"/>
      <c r="BZ611" s="135" t="n"/>
      <c r="CA611" s="135" t="n"/>
      <c r="CB611" s="135" t="n"/>
      <c r="CC611" s="135" t="n"/>
      <c r="CD611" s="135" t="n"/>
      <c r="CE611" s="135" t="n"/>
      <c r="CF611" s="135" t="n"/>
      <c r="CG611" s="135" t="n"/>
      <c r="CH611" s="135" t="n"/>
      <c r="CI611" s="135" t="n"/>
      <c r="CJ611" s="135" t="n"/>
      <c r="CK611" s="135" t="n"/>
      <c r="CL611" s="135" t="n"/>
      <c r="CM611" s="135" t="n"/>
      <c r="CN611" s="135" t="n"/>
      <c r="CO611" s="135" t="n"/>
      <c r="CP611" s="135" t="n"/>
      <c r="CQ611" s="135" t="n"/>
      <c r="CR611" s="135" t="n"/>
      <c r="CU611" s="36" t="n"/>
      <c r="CV611" s="36" t="n"/>
      <c r="CW611" s="36" t="n"/>
      <c r="CX611" s="36" t="n"/>
      <c r="CY611" s="36" t="n"/>
      <c r="CZ611" s="36" t="n"/>
      <c r="DA611" s="36" t="n"/>
      <c r="DB611" s="36" t="n"/>
      <c r="DC611" s="36" t="n"/>
      <c r="DD611" s="36" t="n"/>
      <c r="DE611" s="36" t="n"/>
      <c r="DF611" s="36" t="n"/>
      <c r="DG611" s="36" t="n"/>
      <c r="DH611" s="36" t="n"/>
      <c r="DI611" s="36" t="n"/>
      <c r="DJ611" s="36" t="n"/>
      <c r="DK611" s="36" t="n"/>
      <c r="DL611" s="36" t="n"/>
      <c r="DM611" s="36" t="n"/>
      <c r="DN611" s="36" t="n"/>
      <c r="DO611" s="36" t="n"/>
      <c r="DP611" s="36" t="n"/>
      <c r="DQ611" s="36" t="n"/>
      <c r="DR611" s="36" t="n"/>
      <c r="DS611" s="36" t="n"/>
      <c r="DT611" s="36" t="n"/>
      <c r="DU611" s="36" t="n"/>
      <c r="DV611" s="36" t="n"/>
      <c r="DW611" s="36" t="n"/>
      <c r="DX611" s="36" t="n"/>
      <c r="DY611" s="36" t="n"/>
      <c r="DZ611" s="36" t="n"/>
      <c r="EA611" s="36" t="n"/>
      <c r="EB611" s="36" t="n"/>
      <c r="EC611" s="36" t="n"/>
      <c r="ED611" s="36" t="n"/>
      <c r="EE611" s="36" t="n"/>
      <c r="EF611" s="36" t="n"/>
      <c r="EG611" s="36" t="n"/>
      <c r="EH611" s="36" t="n"/>
      <c r="EI611" s="36" t="n"/>
      <c r="EJ611" s="36" t="n"/>
      <c r="EK611" s="36" t="n"/>
      <c r="EL611" s="36" t="n"/>
      <c r="EM611" s="36" t="n"/>
      <c r="EN611" s="36" t="n"/>
    </row>
    <row r="612">
      <c r="A612" s="36" t="n"/>
      <c r="B612" s="36" t="n"/>
      <c r="C612" s="144" t="n"/>
      <c r="D612" s="144" t="n"/>
      <c r="E612" s="135" t="n"/>
      <c r="F612" s="135" t="n"/>
      <c r="G612" s="135" t="n"/>
      <c r="H612" s="135" t="n"/>
      <c r="I612" s="135" t="n"/>
      <c r="J612" s="135" t="n"/>
      <c r="K612" s="135" t="n"/>
      <c r="L612" s="135" t="n"/>
      <c r="M612" s="135" t="n"/>
      <c r="N612" s="135" t="n"/>
      <c r="O612" s="135" t="n"/>
      <c r="P612" s="135" t="n"/>
      <c r="Q612" s="135" t="n"/>
      <c r="R612" s="135" t="n"/>
      <c r="S612" s="135" t="n"/>
      <c r="T612" s="135" t="n"/>
      <c r="U612" s="135" t="n"/>
      <c r="V612" s="135" t="n"/>
      <c r="W612" s="135" t="n"/>
      <c r="X612" s="135" t="n"/>
      <c r="Y612" s="135" t="n"/>
      <c r="Z612" s="135" t="n"/>
      <c r="AA612" s="135" t="n"/>
      <c r="AB612" s="135" t="n"/>
      <c r="AC612" s="135" t="n"/>
      <c r="AD612" s="135" t="n"/>
      <c r="AE612" s="135" t="n"/>
      <c r="AF612" s="135" t="n"/>
      <c r="AG612" s="135" t="n"/>
      <c r="AH612" s="135" t="n"/>
      <c r="AI612" s="135" t="n"/>
      <c r="AJ612" s="135" t="n"/>
      <c r="AK612" s="135" t="n"/>
      <c r="AL612" s="135" t="n"/>
      <c r="AM612" s="135" t="n"/>
      <c r="AN612" s="135" t="n"/>
      <c r="AO612" s="135" t="n"/>
      <c r="AP612" s="135" t="n"/>
      <c r="AQ612" s="135" t="n"/>
      <c r="AR612" s="135" t="n"/>
      <c r="AS612" s="135" t="n"/>
      <c r="AT612" s="135" t="n"/>
      <c r="AU612" s="135" t="n"/>
      <c r="AV612" s="135" t="n"/>
      <c r="AW612" s="135" t="n"/>
      <c r="AX612" s="135" t="n"/>
      <c r="AY612" s="135" t="n"/>
      <c r="AZ612" s="135" t="n"/>
      <c r="BA612" s="135" t="n"/>
      <c r="BB612" s="135" t="n"/>
      <c r="BC612" s="135" t="n"/>
      <c r="BD612" s="135" t="n"/>
      <c r="BE612" s="135" t="n"/>
      <c r="BF612" s="135" t="n"/>
      <c r="BG612" s="135" t="n"/>
      <c r="BH612" s="135" t="n"/>
      <c r="BI612" s="135" t="n"/>
      <c r="BJ612" s="135" t="n"/>
      <c r="BK612" s="135" t="n"/>
      <c r="BL612" s="135" t="n"/>
      <c r="BM612" s="135" t="n"/>
      <c r="BN612" s="135" t="n"/>
      <c r="BO612" s="135" t="n"/>
      <c r="BP612" s="135" t="n"/>
      <c r="BQ612" s="135" t="n"/>
      <c r="BR612" s="135" t="n"/>
      <c r="BS612" s="135" t="n"/>
      <c r="BT612" s="135" t="n"/>
      <c r="BU612" s="135" t="n"/>
      <c r="BV612" s="135" t="n"/>
      <c r="BW612" s="135" t="n"/>
      <c r="BX612" s="135" t="n"/>
      <c r="BY612" s="135" t="n"/>
      <c r="BZ612" s="135" t="n"/>
      <c r="CA612" s="135" t="n"/>
      <c r="CB612" s="135" t="n"/>
      <c r="CC612" s="135" t="n"/>
      <c r="CD612" s="135" t="n"/>
      <c r="CE612" s="135" t="n"/>
      <c r="CF612" s="135" t="n"/>
      <c r="CG612" s="135" t="n"/>
      <c r="CH612" s="135" t="n"/>
      <c r="CI612" s="135" t="n"/>
      <c r="CJ612" s="135" t="n"/>
      <c r="CK612" s="135" t="n"/>
      <c r="CL612" s="135" t="n"/>
      <c r="CM612" s="135" t="n"/>
      <c r="CN612" s="135" t="n"/>
      <c r="CO612" s="135" t="n"/>
      <c r="CP612" s="135" t="n"/>
      <c r="CQ612" s="135" t="n"/>
      <c r="CR612" s="135" t="n"/>
      <c r="CU612" s="36" t="n"/>
      <c r="CV612" s="36" t="n"/>
      <c r="CW612" s="36" t="n"/>
      <c r="CX612" s="36" t="n"/>
      <c r="CY612" s="36" t="n"/>
      <c r="CZ612" s="36" t="n"/>
      <c r="DA612" s="36" t="n"/>
      <c r="DB612" s="36" t="n"/>
      <c r="DC612" s="36" t="n"/>
      <c r="DD612" s="36" t="n"/>
      <c r="DE612" s="36" t="n"/>
      <c r="DF612" s="36" t="n"/>
      <c r="DG612" s="36" t="n"/>
      <c r="DH612" s="36" t="n"/>
      <c r="DI612" s="36" t="n"/>
      <c r="DJ612" s="36" t="n"/>
      <c r="DK612" s="36" t="n"/>
      <c r="DL612" s="36" t="n"/>
      <c r="DM612" s="36" t="n"/>
      <c r="DN612" s="36" t="n"/>
      <c r="DO612" s="36" t="n"/>
      <c r="DP612" s="36" t="n"/>
      <c r="DQ612" s="36" t="n"/>
      <c r="DR612" s="36" t="n"/>
      <c r="DS612" s="36" t="n"/>
      <c r="DT612" s="36" t="n"/>
      <c r="DU612" s="36" t="n"/>
      <c r="DV612" s="36" t="n"/>
      <c r="DW612" s="36" t="n"/>
      <c r="DX612" s="36" t="n"/>
      <c r="DY612" s="36" t="n"/>
      <c r="DZ612" s="36" t="n"/>
      <c r="EA612" s="36" t="n"/>
      <c r="EB612" s="36" t="n"/>
      <c r="EC612" s="36" t="n"/>
      <c r="ED612" s="36" t="n"/>
      <c r="EE612" s="36" t="n"/>
      <c r="EF612" s="36" t="n"/>
      <c r="EG612" s="36" t="n"/>
      <c r="EH612" s="36" t="n"/>
      <c r="EI612" s="36" t="n"/>
      <c r="EJ612" s="36" t="n"/>
      <c r="EK612" s="36" t="n"/>
      <c r="EL612" s="36" t="n"/>
      <c r="EM612" s="36" t="n"/>
      <c r="EN612" s="36" t="n"/>
    </row>
    <row r="613">
      <c r="A613" s="36" t="n"/>
      <c r="B613" s="36" t="n"/>
      <c r="C613" s="144" t="n"/>
      <c r="D613" s="144" t="n"/>
      <c r="E613" s="135" t="n"/>
      <c r="F613" s="135" t="n"/>
      <c r="G613" s="135" t="n"/>
      <c r="H613" s="135" t="n"/>
      <c r="I613" s="135" t="n"/>
      <c r="J613" s="135" t="n"/>
      <c r="K613" s="135" t="n"/>
      <c r="L613" s="135" t="n"/>
      <c r="M613" s="135" t="n"/>
      <c r="N613" s="135" t="n"/>
      <c r="O613" s="135" t="n"/>
      <c r="P613" s="135" t="n"/>
      <c r="Q613" s="135" t="n"/>
      <c r="R613" s="135" t="n"/>
      <c r="S613" s="135" t="n"/>
      <c r="T613" s="135" t="n"/>
      <c r="U613" s="135" t="n"/>
      <c r="V613" s="135" t="n"/>
      <c r="W613" s="135" t="n"/>
      <c r="X613" s="135" t="n"/>
      <c r="Y613" s="135" t="n"/>
      <c r="Z613" s="135" t="n"/>
      <c r="AA613" s="135" t="n"/>
      <c r="AB613" s="135" t="n"/>
      <c r="AC613" s="135" t="n"/>
      <c r="AD613" s="135" t="n"/>
      <c r="AE613" s="135" t="n"/>
      <c r="AF613" s="135" t="n"/>
      <c r="AG613" s="135" t="n"/>
      <c r="AH613" s="135" t="n"/>
      <c r="AI613" s="135" t="n"/>
      <c r="AJ613" s="135" t="n"/>
      <c r="AK613" s="135" t="n"/>
      <c r="AL613" s="135" t="n"/>
      <c r="AM613" s="135" t="n"/>
      <c r="AN613" s="135" t="n"/>
      <c r="AO613" s="135" t="n"/>
      <c r="AP613" s="135" t="n"/>
      <c r="AQ613" s="135" t="n"/>
      <c r="AR613" s="135" t="n"/>
      <c r="AS613" s="135" t="n"/>
      <c r="AT613" s="135" t="n"/>
      <c r="AU613" s="135" t="n"/>
      <c r="AV613" s="135" t="n"/>
      <c r="AW613" s="135" t="n"/>
      <c r="AX613" s="135" t="n"/>
      <c r="AY613" s="135" t="n"/>
      <c r="AZ613" s="135" t="n"/>
      <c r="BA613" s="135" t="n"/>
      <c r="BB613" s="135" t="n"/>
      <c r="BC613" s="135" t="n"/>
      <c r="BD613" s="135" t="n"/>
      <c r="BE613" s="135" t="n"/>
      <c r="BF613" s="135" t="n"/>
      <c r="BG613" s="135" t="n"/>
      <c r="BH613" s="135" t="n"/>
      <c r="BI613" s="135" t="n"/>
      <c r="BJ613" s="135" t="n"/>
      <c r="BK613" s="135" t="n"/>
      <c r="BL613" s="135" t="n"/>
      <c r="BM613" s="135" t="n"/>
      <c r="BN613" s="135" t="n"/>
      <c r="BO613" s="135" t="n"/>
      <c r="BP613" s="135" t="n"/>
      <c r="BQ613" s="135" t="n"/>
      <c r="BR613" s="135" t="n"/>
      <c r="BS613" s="135" t="n"/>
      <c r="BT613" s="135" t="n"/>
      <c r="BU613" s="135" t="n"/>
      <c r="BV613" s="135" t="n"/>
      <c r="BW613" s="135" t="n"/>
      <c r="BX613" s="135" t="n"/>
      <c r="BY613" s="135" t="n"/>
      <c r="BZ613" s="135" t="n"/>
      <c r="CA613" s="135" t="n"/>
      <c r="CB613" s="135" t="n"/>
      <c r="CC613" s="135" t="n"/>
      <c r="CD613" s="135" t="n"/>
      <c r="CE613" s="135" t="n"/>
      <c r="CF613" s="135" t="n"/>
      <c r="CG613" s="135" t="n"/>
      <c r="CH613" s="135" t="n"/>
      <c r="CI613" s="135" t="n"/>
      <c r="CJ613" s="135" t="n"/>
      <c r="CK613" s="135" t="n"/>
      <c r="CL613" s="135" t="n"/>
      <c r="CM613" s="135" t="n"/>
      <c r="CN613" s="135" t="n"/>
      <c r="CO613" s="135" t="n"/>
      <c r="CP613" s="135" t="n"/>
      <c r="CQ613" s="135" t="n"/>
      <c r="CR613" s="135" t="n"/>
      <c r="CU613" s="36" t="n"/>
      <c r="CV613" s="36" t="n"/>
      <c r="CW613" s="36" t="n"/>
      <c r="CX613" s="36" t="n"/>
      <c r="CY613" s="36" t="n"/>
      <c r="CZ613" s="36" t="n"/>
      <c r="DA613" s="36" t="n"/>
      <c r="DB613" s="36" t="n"/>
      <c r="DC613" s="36" t="n"/>
      <c r="DD613" s="36" t="n"/>
      <c r="DE613" s="36" t="n"/>
      <c r="DF613" s="36" t="n"/>
      <c r="DG613" s="36" t="n"/>
      <c r="DH613" s="36" t="n"/>
      <c r="DI613" s="36" t="n"/>
      <c r="DJ613" s="36" t="n"/>
      <c r="DK613" s="36" t="n"/>
      <c r="DL613" s="36" t="n"/>
      <c r="DM613" s="36" t="n"/>
      <c r="DN613" s="36" t="n"/>
      <c r="DO613" s="36" t="n"/>
      <c r="DP613" s="36" t="n"/>
      <c r="DQ613" s="36" t="n"/>
      <c r="DR613" s="36" t="n"/>
      <c r="DS613" s="36" t="n"/>
      <c r="DT613" s="36" t="n"/>
      <c r="DU613" s="36" t="n"/>
      <c r="DV613" s="36" t="n"/>
      <c r="DW613" s="36" t="n"/>
      <c r="DX613" s="36" t="n"/>
      <c r="DY613" s="36" t="n"/>
      <c r="DZ613" s="36" t="n"/>
      <c r="EA613" s="36" t="n"/>
      <c r="EB613" s="36" t="n"/>
      <c r="EC613" s="36" t="n"/>
      <c r="ED613" s="36" t="n"/>
      <c r="EE613" s="36" t="n"/>
      <c r="EF613" s="36" t="n"/>
      <c r="EG613" s="36" t="n"/>
      <c r="EH613" s="36" t="n"/>
      <c r="EI613" s="36" t="n"/>
      <c r="EJ613" s="36" t="n"/>
      <c r="EK613" s="36" t="n"/>
      <c r="EL613" s="36" t="n"/>
      <c r="EM613" s="36" t="n"/>
      <c r="EN613" s="36" t="n"/>
    </row>
    <row r="614">
      <c r="A614" s="36" t="n"/>
      <c r="B614" s="36" t="n"/>
      <c r="C614" s="144" t="n"/>
      <c r="D614" s="144" t="n"/>
      <c r="E614" s="135" t="n"/>
      <c r="F614" s="135" t="n"/>
      <c r="G614" s="135" t="n"/>
      <c r="H614" s="135" t="n"/>
      <c r="I614" s="135" t="n"/>
      <c r="J614" s="135" t="n"/>
      <c r="K614" s="135" t="n"/>
      <c r="L614" s="135" t="n"/>
      <c r="M614" s="135" t="n"/>
      <c r="N614" s="135" t="n"/>
      <c r="O614" s="135" t="n"/>
      <c r="P614" s="135" t="n"/>
      <c r="Q614" s="135" t="n"/>
      <c r="R614" s="135" t="n"/>
      <c r="S614" s="135" t="n"/>
      <c r="T614" s="135" t="n"/>
      <c r="U614" s="135" t="n"/>
      <c r="V614" s="135" t="n"/>
      <c r="W614" s="135" t="n"/>
      <c r="X614" s="135" t="n"/>
      <c r="Y614" s="135" t="n"/>
      <c r="Z614" s="135" t="n"/>
      <c r="AA614" s="135" t="n"/>
      <c r="AB614" s="135" t="n"/>
      <c r="AC614" s="135" t="n"/>
      <c r="AD614" s="135" t="n"/>
      <c r="AE614" s="135" t="n"/>
      <c r="AF614" s="135" t="n"/>
      <c r="AG614" s="135" t="n"/>
      <c r="AH614" s="135" t="n"/>
      <c r="AI614" s="135" t="n"/>
      <c r="AJ614" s="135" t="n"/>
      <c r="AK614" s="135" t="n"/>
      <c r="AL614" s="135" t="n"/>
      <c r="AM614" s="135" t="n"/>
      <c r="AN614" s="135" t="n"/>
      <c r="AO614" s="135" t="n"/>
      <c r="AP614" s="135" t="n"/>
      <c r="AQ614" s="135" t="n"/>
      <c r="AR614" s="135" t="n"/>
      <c r="AS614" s="135" t="n"/>
      <c r="AT614" s="135" t="n"/>
      <c r="AU614" s="135" t="n"/>
      <c r="AV614" s="135" t="n"/>
      <c r="AW614" s="135" t="n"/>
      <c r="AX614" s="135" t="n"/>
      <c r="AY614" s="135" t="n"/>
      <c r="AZ614" s="135" t="n"/>
      <c r="BA614" s="135" t="n"/>
      <c r="BB614" s="135" t="n"/>
      <c r="BC614" s="135" t="n"/>
      <c r="BD614" s="135" t="n"/>
      <c r="BE614" s="135" t="n"/>
      <c r="BF614" s="135" t="n"/>
      <c r="BG614" s="135" t="n"/>
      <c r="BH614" s="135" t="n"/>
      <c r="BI614" s="135" t="n"/>
      <c r="BJ614" s="135" t="n"/>
      <c r="BK614" s="135" t="n"/>
      <c r="BL614" s="135" t="n"/>
      <c r="BM614" s="135" t="n"/>
      <c r="BN614" s="135" t="n"/>
      <c r="BO614" s="135" t="n"/>
      <c r="BP614" s="135" t="n"/>
      <c r="BQ614" s="135" t="n"/>
      <c r="BR614" s="135" t="n"/>
      <c r="BS614" s="135" t="n"/>
      <c r="BT614" s="135" t="n"/>
      <c r="BU614" s="135" t="n"/>
      <c r="BV614" s="135" t="n"/>
      <c r="BW614" s="135" t="n"/>
      <c r="BX614" s="135" t="n"/>
      <c r="BY614" s="135" t="n"/>
      <c r="BZ614" s="135" t="n"/>
      <c r="CA614" s="135" t="n"/>
      <c r="CB614" s="135" t="n"/>
      <c r="CC614" s="135" t="n"/>
      <c r="CD614" s="135" t="n"/>
      <c r="CE614" s="135" t="n"/>
      <c r="CF614" s="135" t="n"/>
      <c r="CG614" s="135" t="n"/>
      <c r="CH614" s="135" t="n"/>
      <c r="CI614" s="135" t="n"/>
      <c r="CJ614" s="135" t="n"/>
      <c r="CK614" s="135" t="n"/>
      <c r="CL614" s="135" t="n"/>
      <c r="CM614" s="135" t="n"/>
      <c r="CN614" s="135" t="n"/>
      <c r="CO614" s="135" t="n"/>
      <c r="CP614" s="135" t="n"/>
      <c r="CQ614" s="135" t="n"/>
      <c r="CR614" s="135" t="n"/>
      <c r="CU614" s="36" t="n"/>
      <c r="CV614" s="36" t="n"/>
      <c r="CW614" s="36" t="n"/>
      <c r="CX614" s="36" t="n"/>
      <c r="CY614" s="36" t="n"/>
      <c r="CZ614" s="36" t="n"/>
      <c r="DA614" s="36" t="n"/>
      <c r="DB614" s="36" t="n"/>
      <c r="DC614" s="36" t="n"/>
      <c r="DD614" s="36" t="n"/>
      <c r="DE614" s="36" t="n"/>
      <c r="DF614" s="36" t="n"/>
      <c r="DG614" s="36" t="n"/>
      <c r="DH614" s="36" t="n"/>
      <c r="DI614" s="36" t="n"/>
      <c r="DJ614" s="36" t="n"/>
      <c r="DK614" s="36" t="n"/>
      <c r="DL614" s="36" t="n"/>
      <c r="DM614" s="36" t="n"/>
      <c r="DN614" s="36" t="n"/>
      <c r="DO614" s="36" t="n"/>
      <c r="DP614" s="36" t="n"/>
      <c r="DQ614" s="36" t="n"/>
      <c r="DR614" s="36" t="n"/>
      <c r="DS614" s="36" t="n"/>
      <c r="DT614" s="36" t="n"/>
      <c r="DU614" s="36" t="n"/>
      <c r="DV614" s="36" t="n"/>
      <c r="DW614" s="36" t="n"/>
      <c r="DX614" s="36" t="n"/>
      <c r="DY614" s="36" t="n"/>
      <c r="DZ614" s="36" t="n"/>
      <c r="EA614" s="36" t="n"/>
      <c r="EB614" s="36" t="n"/>
      <c r="EC614" s="36" t="n"/>
      <c r="ED614" s="36" t="n"/>
      <c r="EE614" s="36" t="n"/>
      <c r="EF614" s="36" t="n"/>
      <c r="EG614" s="36" t="n"/>
      <c r="EH614" s="36" t="n"/>
      <c r="EI614" s="36" t="n"/>
      <c r="EJ614" s="36" t="n"/>
      <c r="EK614" s="36" t="n"/>
      <c r="EL614" s="36" t="n"/>
      <c r="EM614" s="36" t="n"/>
      <c r="EN614" s="36" t="n"/>
    </row>
    <row r="615">
      <c r="A615" s="36" t="n"/>
      <c r="B615" s="36" t="n"/>
      <c r="C615" s="144" t="n"/>
      <c r="D615" s="144" t="n"/>
      <c r="E615" s="135" t="n"/>
      <c r="F615" s="135" t="n"/>
      <c r="G615" s="135" t="n"/>
      <c r="H615" s="135" t="n"/>
      <c r="I615" s="135" t="n"/>
      <c r="J615" s="135" t="n"/>
      <c r="K615" s="135" t="n"/>
      <c r="L615" s="135" t="n"/>
      <c r="M615" s="135" t="n"/>
      <c r="N615" s="135" t="n"/>
      <c r="O615" s="135" t="n"/>
      <c r="P615" s="135" t="n"/>
      <c r="Q615" s="135" t="n"/>
      <c r="R615" s="135" t="n"/>
      <c r="S615" s="135" t="n"/>
      <c r="T615" s="135" t="n"/>
      <c r="U615" s="135" t="n"/>
      <c r="V615" s="135" t="n"/>
      <c r="W615" s="135" t="n"/>
      <c r="X615" s="135" t="n"/>
      <c r="Y615" s="135" t="n"/>
      <c r="Z615" s="135" t="n"/>
      <c r="AA615" s="135" t="n"/>
      <c r="AB615" s="135" t="n"/>
      <c r="AC615" s="135" t="n"/>
      <c r="AD615" s="135" t="n"/>
      <c r="AE615" s="135" t="n"/>
      <c r="AF615" s="135" t="n"/>
      <c r="AG615" s="135" t="n"/>
      <c r="AH615" s="135" t="n"/>
      <c r="AI615" s="135" t="n"/>
      <c r="AJ615" s="135" t="n"/>
      <c r="AK615" s="135" t="n"/>
      <c r="AL615" s="135" t="n"/>
      <c r="AM615" s="135" t="n"/>
      <c r="AN615" s="135" t="n"/>
      <c r="AO615" s="135" t="n"/>
      <c r="AP615" s="135" t="n"/>
      <c r="AQ615" s="135" t="n"/>
      <c r="AR615" s="135" t="n"/>
      <c r="AS615" s="135" t="n"/>
      <c r="AT615" s="135" t="n"/>
      <c r="AU615" s="135" t="n"/>
      <c r="AV615" s="135" t="n"/>
      <c r="AW615" s="135" t="n"/>
      <c r="AX615" s="135" t="n"/>
      <c r="AY615" s="135" t="n"/>
      <c r="AZ615" s="135" t="n"/>
      <c r="BA615" s="135" t="n"/>
      <c r="BB615" s="135" t="n"/>
      <c r="BC615" s="135" t="n"/>
      <c r="BD615" s="135" t="n"/>
      <c r="BE615" s="135" t="n"/>
      <c r="BF615" s="135" t="n"/>
      <c r="BG615" s="135" t="n"/>
      <c r="BH615" s="135" t="n"/>
      <c r="BI615" s="135" t="n"/>
      <c r="BJ615" s="135" t="n"/>
      <c r="BK615" s="135" t="n"/>
      <c r="BL615" s="135" t="n"/>
      <c r="BM615" s="135" t="n"/>
      <c r="BN615" s="135" t="n"/>
      <c r="BO615" s="135" t="n"/>
      <c r="BP615" s="135" t="n"/>
      <c r="BQ615" s="135" t="n"/>
      <c r="BR615" s="135" t="n"/>
      <c r="BS615" s="135" t="n"/>
      <c r="BT615" s="135" t="n"/>
      <c r="BU615" s="135" t="n"/>
      <c r="BV615" s="135" t="n"/>
      <c r="BW615" s="135" t="n"/>
      <c r="BX615" s="135" t="n"/>
      <c r="BY615" s="135" t="n"/>
      <c r="BZ615" s="135" t="n"/>
      <c r="CA615" s="135" t="n"/>
      <c r="CB615" s="135" t="n"/>
      <c r="CC615" s="135" t="n"/>
      <c r="CD615" s="135" t="n"/>
      <c r="CE615" s="135" t="n"/>
      <c r="CF615" s="135" t="n"/>
      <c r="CG615" s="135" t="n"/>
      <c r="CH615" s="135" t="n"/>
      <c r="CI615" s="135" t="n"/>
      <c r="CJ615" s="135" t="n"/>
      <c r="CK615" s="135" t="n"/>
      <c r="CL615" s="135" t="n"/>
      <c r="CM615" s="135" t="n"/>
      <c r="CN615" s="135" t="n"/>
      <c r="CO615" s="135" t="n"/>
      <c r="CP615" s="135" t="n"/>
      <c r="CQ615" s="135" t="n"/>
      <c r="CR615" s="135" t="n"/>
      <c r="CU615" s="36" t="n"/>
      <c r="CV615" s="36" t="n"/>
      <c r="CW615" s="36" t="n"/>
      <c r="CX615" s="36" t="n"/>
      <c r="CY615" s="36" t="n"/>
      <c r="CZ615" s="36" t="n"/>
      <c r="DA615" s="36" t="n"/>
      <c r="DB615" s="36" t="n"/>
      <c r="DC615" s="36" t="n"/>
      <c r="DD615" s="36" t="n"/>
      <c r="DE615" s="36" t="n"/>
      <c r="DF615" s="36" t="n"/>
      <c r="DG615" s="36" t="n"/>
      <c r="DH615" s="36" t="n"/>
      <c r="DI615" s="36" t="n"/>
      <c r="DJ615" s="36" t="n"/>
      <c r="DK615" s="36" t="n"/>
      <c r="DL615" s="36" t="n"/>
      <c r="DM615" s="36" t="n"/>
      <c r="DN615" s="36" t="n"/>
      <c r="DO615" s="36" t="n"/>
      <c r="DP615" s="36" t="n"/>
      <c r="DQ615" s="36" t="n"/>
      <c r="DR615" s="36" t="n"/>
      <c r="DS615" s="36" t="n"/>
      <c r="DT615" s="36" t="n"/>
      <c r="DU615" s="36" t="n"/>
      <c r="DV615" s="36" t="n"/>
      <c r="DW615" s="36" t="n"/>
      <c r="DX615" s="36" t="n"/>
      <c r="DY615" s="36" t="n"/>
      <c r="DZ615" s="36" t="n"/>
      <c r="EA615" s="36" t="n"/>
      <c r="EB615" s="36" t="n"/>
      <c r="EC615" s="36" t="n"/>
      <c r="ED615" s="36" t="n"/>
      <c r="EE615" s="36" t="n"/>
      <c r="EF615" s="36" t="n"/>
      <c r="EG615" s="36" t="n"/>
      <c r="EH615" s="36" t="n"/>
      <c r="EI615" s="36" t="n"/>
      <c r="EJ615" s="36" t="n"/>
      <c r="EK615" s="36" t="n"/>
      <c r="EL615" s="36" t="n"/>
      <c r="EM615" s="36" t="n"/>
      <c r="EN615" s="36" t="n"/>
    </row>
    <row r="616">
      <c r="A616" s="36" t="n"/>
      <c r="B616" s="36" t="n"/>
      <c r="C616" s="144" t="n"/>
      <c r="D616" s="144" t="n"/>
      <c r="E616" s="135" t="n"/>
      <c r="F616" s="135" t="n"/>
      <c r="G616" s="135" t="n"/>
      <c r="H616" s="135" t="n"/>
      <c r="I616" s="135" t="n"/>
      <c r="J616" s="135" t="n"/>
      <c r="K616" s="135" t="n"/>
      <c r="L616" s="135" t="n"/>
      <c r="M616" s="135" t="n"/>
      <c r="N616" s="135" t="n"/>
      <c r="O616" s="135" t="n"/>
      <c r="P616" s="135" t="n"/>
      <c r="Q616" s="135" t="n"/>
      <c r="R616" s="135" t="n"/>
      <c r="S616" s="135" t="n"/>
      <c r="T616" s="135" t="n"/>
      <c r="U616" s="135" t="n"/>
      <c r="V616" s="135" t="n"/>
      <c r="W616" s="135" t="n"/>
      <c r="X616" s="135" t="n"/>
      <c r="Y616" s="135" t="n"/>
      <c r="Z616" s="135" t="n"/>
      <c r="AA616" s="135" t="n"/>
      <c r="AB616" s="135" t="n"/>
      <c r="AC616" s="135" t="n"/>
      <c r="AD616" s="135" t="n"/>
      <c r="AE616" s="135" t="n"/>
      <c r="AF616" s="135" t="n"/>
      <c r="AG616" s="135" t="n"/>
      <c r="AH616" s="135" t="n"/>
      <c r="AI616" s="135" t="n"/>
      <c r="AJ616" s="135" t="n"/>
      <c r="AK616" s="135" t="n"/>
      <c r="AL616" s="135" t="n"/>
      <c r="AM616" s="135" t="n"/>
      <c r="AN616" s="135" t="n"/>
      <c r="AO616" s="135" t="n"/>
      <c r="AP616" s="135" t="n"/>
      <c r="AQ616" s="135" t="n"/>
      <c r="AR616" s="135" t="n"/>
      <c r="AS616" s="135" t="n"/>
      <c r="AT616" s="135" t="n"/>
      <c r="AU616" s="135" t="n"/>
      <c r="AV616" s="135" t="n"/>
      <c r="AW616" s="135" t="n"/>
      <c r="AX616" s="135" t="n"/>
      <c r="AY616" s="135" t="n"/>
      <c r="AZ616" s="135" t="n"/>
      <c r="BA616" s="135" t="n"/>
      <c r="BB616" s="135" t="n"/>
      <c r="BC616" s="135" t="n"/>
      <c r="BD616" s="135" t="n"/>
      <c r="BE616" s="135" t="n"/>
      <c r="BF616" s="135" t="n"/>
      <c r="BG616" s="135" t="n"/>
      <c r="BH616" s="135" t="n"/>
      <c r="BI616" s="135" t="n"/>
      <c r="BJ616" s="135" t="n"/>
      <c r="BK616" s="135" t="n"/>
      <c r="BL616" s="135" t="n"/>
      <c r="BM616" s="135" t="n"/>
      <c r="BN616" s="135" t="n"/>
      <c r="BO616" s="135" t="n"/>
      <c r="BP616" s="135" t="n"/>
      <c r="BQ616" s="135" t="n"/>
      <c r="BR616" s="135" t="n"/>
      <c r="BS616" s="135" t="n"/>
      <c r="BT616" s="135" t="n"/>
      <c r="BU616" s="135" t="n"/>
      <c r="BV616" s="135" t="n"/>
      <c r="BW616" s="135" t="n"/>
      <c r="BX616" s="135" t="n"/>
      <c r="BY616" s="135" t="n"/>
      <c r="BZ616" s="135" t="n"/>
      <c r="CA616" s="135" t="n"/>
      <c r="CB616" s="135" t="n"/>
      <c r="CC616" s="135" t="n"/>
      <c r="CD616" s="135" t="n"/>
      <c r="CE616" s="135" t="n"/>
      <c r="CF616" s="135" t="n"/>
      <c r="CG616" s="135" t="n"/>
      <c r="CH616" s="135" t="n"/>
      <c r="CI616" s="135" t="n"/>
      <c r="CJ616" s="135" t="n"/>
      <c r="CK616" s="135" t="n"/>
      <c r="CL616" s="135" t="n"/>
      <c r="CM616" s="135" t="n"/>
      <c r="CN616" s="135" t="n"/>
      <c r="CO616" s="135" t="n"/>
      <c r="CP616" s="135" t="n"/>
      <c r="CQ616" s="135" t="n"/>
      <c r="CR616" s="135" t="n"/>
      <c r="CU616" s="36" t="n"/>
      <c r="CV616" s="36" t="n"/>
      <c r="CW616" s="36" t="n"/>
      <c r="CX616" s="36" t="n"/>
      <c r="CY616" s="36" t="n"/>
      <c r="CZ616" s="36" t="n"/>
      <c r="DA616" s="36" t="n"/>
      <c r="DB616" s="36" t="n"/>
      <c r="DC616" s="36" t="n"/>
      <c r="DD616" s="36" t="n"/>
      <c r="DE616" s="36" t="n"/>
      <c r="DF616" s="36" t="n"/>
      <c r="DG616" s="36" t="n"/>
      <c r="DH616" s="36" t="n"/>
      <c r="DI616" s="36" t="n"/>
      <c r="DJ616" s="36" t="n"/>
      <c r="DK616" s="36" t="n"/>
      <c r="DL616" s="36" t="n"/>
      <c r="DM616" s="36" t="n"/>
      <c r="DN616" s="36" t="n"/>
      <c r="DO616" s="36" t="n"/>
      <c r="DP616" s="36" t="n"/>
      <c r="DQ616" s="36" t="n"/>
      <c r="DR616" s="36" t="n"/>
      <c r="DS616" s="36" t="n"/>
      <c r="DT616" s="36" t="n"/>
      <c r="DU616" s="36" t="n"/>
      <c r="DV616" s="36" t="n"/>
      <c r="DW616" s="36" t="n"/>
      <c r="DX616" s="36" t="n"/>
      <c r="DY616" s="36" t="n"/>
      <c r="DZ616" s="36" t="n"/>
      <c r="EA616" s="36" t="n"/>
      <c r="EB616" s="36" t="n"/>
      <c r="EC616" s="36" t="n"/>
      <c r="ED616" s="36" t="n"/>
      <c r="EE616" s="36" t="n"/>
      <c r="EF616" s="36" t="n"/>
      <c r="EG616" s="36" t="n"/>
      <c r="EH616" s="36" t="n"/>
      <c r="EI616" s="36" t="n"/>
      <c r="EJ616" s="36" t="n"/>
      <c r="EK616" s="36" t="n"/>
      <c r="EL616" s="36" t="n"/>
      <c r="EM616" s="36" t="n"/>
      <c r="EN616" s="36" t="n"/>
    </row>
    <row r="617">
      <c r="A617" s="36" t="n"/>
      <c r="B617" s="36" t="n"/>
      <c r="C617" s="144" t="n"/>
      <c r="D617" s="144" t="n"/>
      <c r="E617" s="135" t="n"/>
      <c r="F617" s="135" t="n"/>
      <c r="G617" s="135" t="n"/>
      <c r="H617" s="135" t="n"/>
      <c r="I617" s="135" t="n"/>
      <c r="J617" s="135" t="n"/>
      <c r="K617" s="135" t="n"/>
      <c r="L617" s="135" t="n"/>
      <c r="M617" s="135" t="n"/>
      <c r="N617" s="135" t="n"/>
      <c r="O617" s="135" t="n"/>
      <c r="P617" s="135" t="n"/>
      <c r="Q617" s="135" t="n"/>
      <c r="R617" s="135" t="n"/>
      <c r="S617" s="135" t="n"/>
      <c r="T617" s="135" t="n"/>
      <c r="U617" s="135" t="n"/>
      <c r="V617" s="135" t="n"/>
      <c r="W617" s="135" t="n"/>
      <c r="X617" s="135" t="n"/>
      <c r="Y617" s="135" t="n"/>
      <c r="Z617" s="135" t="n"/>
      <c r="AA617" s="135" t="n"/>
      <c r="AB617" s="135" t="n"/>
      <c r="AC617" s="135" t="n"/>
      <c r="AD617" s="135" t="n"/>
      <c r="AE617" s="135" t="n"/>
      <c r="AF617" s="135" t="n"/>
      <c r="AG617" s="135" t="n"/>
      <c r="AH617" s="135" t="n"/>
      <c r="AI617" s="135" t="n"/>
      <c r="AJ617" s="135" t="n"/>
      <c r="AK617" s="135" t="n"/>
      <c r="AL617" s="135" t="n"/>
      <c r="AM617" s="135" t="n"/>
      <c r="AN617" s="135" t="n"/>
      <c r="AO617" s="135" t="n"/>
      <c r="AP617" s="135" t="n"/>
      <c r="AQ617" s="135" t="n"/>
      <c r="AR617" s="135" t="n"/>
      <c r="AS617" s="135" t="n"/>
      <c r="AT617" s="135" t="n"/>
      <c r="AU617" s="135" t="n"/>
      <c r="AV617" s="135" t="n"/>
      <c r="AW617" s="135" t="n"/>
      <c r="AX617" s="135" t="n"/>
      <c r="AY617" s="135" t="n"/>
      <c r="AZ617" s="135" t="n"/>
      <c r="BA617" s="135" t="n"/>
      <c r="BB617" s="135" t="n"/>
      <c r="BC617" s="135" t="n"/>
      <c r="BD617" s="135" t="n"/>
      <c r="BE617" s="135" t="n"/>
      <c r="BF617" s="135" t="n"/>
      <c r="BG617" s="135" t="n"/>
      <c r="BH617" s="135" t="n"/>
      <c r="BI617" s="135" t="n"/>
      <c r="BJ617" s="135" t="n"/>
      <c r="BK617" s="135" t="n"/>
      <c r="BL617" s="135" t="n"/>
      <c r="BM617" s="135" t="n"/>
      <c r="BN617" s="135" t="n"/>
      <c r="BO617" s="135" t="n"/>
      <c r="BP617" s="135" t="n"/>
      <c r="BQ617" s="135" t="n"/>
      <c r="BR617" s="135" t="n"/>
      <c r="BS617" s="135" t="n"/>
      <c r="BT617" s="135" t="n"/>
      <c r="BU617" s="135" t="n"/>
      <c r="BV617" s="135" t="n"/>
      <c r="BW617" s="135" t="n"/>
      <c r="BX617" s="135" t="n"/>
      <c r="BY617" s="135" t="n"/>
      <c r="BZ617" s="135" t="n"/>
      <c r="CA617" s="135" t="n"/>
      <c r="CB617" s="135" t="n"/>
      <c r="CC617" s="135" t="n"/>
      <c r="CD617" s="135" t="n"/>
      <c r="CE617" s="135" t="n"/>
      <c r="CF617" s="135" t="n"/>
      <c r="CG617" s="135" t="n"/>
      <c r="CH617" s="135" t="n"/>
      <c r="CI617" s="135" t="n"/>
      <c r="CJ617" s="135" t="n"/>
      <c r="CK617" s="135" t="n"/>
      <c r="CL617" s="135" t="n"/>
      <c r="CM617" s="135" t="n"/>
      <c r="CN617" s="135" t="n"/>
      <c r="CO617" s="135" t="n"/>
      <c r="CP617" s="135" t="n"/>
      <c r="CQ617" s="135" t="n"/>
      <c r="CR617" s="135" t="n"/>
      <c r="CU617" s="36" t="n"/>
      <c r="CV617" s="36" t="n"/>
      <c r="CW617" s="36" t="n"/>
      <c r="CX617" s="36" t="n"/>
      <c r="CY617" s="36" t="n"/>
      <c r="CZ617" s="36" t="n"/>
      <c r="DA617" s="36" t="n"/>
      <c r="DB617" s="36" t="n"/>
      <c r="DC617" s="36" t="n"/>
      <c r="DD617" s="36" t="n"/>
      <c r="DE617" s="36" t="n"/>
      <c r="DF617" s="36" t="n"/>
      <c r="DG617" s="36" t="n"/>
      <c r="DH617" s="36" t="n"/>
      <c r="DI617" s="36" t="n"/>
      <c r="DJ617" s="36" t="n"/>
      <c r="DK617" s="36" t="n"/>
      <c r="DL617" s="36" t="n"/>
      <c r="DM617" s="36" t="n"/>
      <c r="DN617" s="36" t="n"/>
      <c r="DO617" s="36" t="n"/>
      <c r="DP617" s="36" t="n"/>
      <c r="DQ617" s="36" t="n"/>
      <c r="DR617" s="36" t="n"/>
      <c r="DS617" s="36" t="n"/>
      <c r="DT617" s="36" t="n"/>
      <c r="DU617" s="36" t="n"/>
      <c r="DV617" s="36" t="n"/>
      <c r="DW617" s="36" t="n"/>
      <c r="DX617" s="36" t="n"/>
      <c r="DY617" s="36" t="n"/>
      <c r="DZ617" s="36" t="n"/>
      <c r="EA617" s="36" t="n"/>
      <c r="EB617" s="36" t="n"/>
      <c r="EC617" s="36" t="n"/>
      <c r="ED617" s="36" t="n"/>
      <c r="EE617" s="36" t="n"/>
      <c r="EF617" s="36" t="n"/>
      <c r="EG617" s="36" t="n"/>
      <c r="EH617" s="36" t="n"/>
      <c r="EI617" s="36" t="n"/>
      <c r="EJ617" s="36" t="n"/>
      <c r="EK617" s="36" t="n"/>
      <c r="EL617" s="36" t="n"/>
      <c r="EM617" s="36" t="n"/>
      <c r="EN617" s="36" t="n"/>
    </row>
    <row r="618">
      <c r="A618" s="36" t="n"/>
      <c r="B618" s="36" t="n"/>
      <c r="C618" s="144" t="n"/>
      <c r="D618" s="144" t="n"/>
      <c r="E618" s="135" t="n"/>
      <c r="F618" s="135" t="n"/>
      <c r="G618" s="135" t="n"/>
      <c r="H618" s="135" t="n"/>
      <c r="I618" s="135" t="n"/>
      <c r="J618" s="135" t="n"/>
      <c r="K618" s="135" t="n"/>
      <c r="L618" s="135" t="n"/>
      <c r="M618" s="135" t="n"/>
      <c r="N618" s="135" t="n"/>
      <c r="O618" s="135" t="n"/>
      <c r="P618" s="135" t="n"/>
      <c r="Q618" s="135" t="n"/>
      <c r="R618" s="135" t="n"/>
      <c r="S618" s="135" t="n"/>
      <c r="T618" s="135" t="n"/>
      <c r="U618" s="135" t="n"/>
      <c r="V618" s="135" t="n"/>
      <c r="W618" s="135" t="n"/>
      <c r="X618" s="135" t="n"/>
      <c r="Y618" s="135" t="n"/>
      <c r="Z618" s="135" t="n"/>
      <c r="AA618" s="135" t="n"/>
      <c r="AB618" s="135" t="n"/>
      <c r="AC618" s="135" t="n"/>
      <c r="AD618" s="135" t="n"/>
      <c r="AE618" s="135" t="n"/>
      <c r="AF618" s="135" t="n"/>
      <c r="AG618" s="135" t="n"/>
      <c r="AH618" s="135" t="n"/>
      <c r="AI618" s="135" t="n"/>
      <c r="AJ618" s="135" t="n"/>
      <c r="AK618" s="135" t="n"/>
      <c r="AL618" s="135" t="n"/>
      <c r="AM618" s="135" t="n"/>
      <c r="AN618" s="135" t="n"/>
      <c r="AO618" s="135" t="n"/>
      <c r="AP618" s="135" t="n"/>
      <c r="AQ618" s="135" t="n"/>
      <c r="AR618" s="135" t="n"/>
      <c r="AS618" s="135" t="n"/>
      <c r="AT618" s="135" t="n"/>
      <c r="AU618" s="135" t="n"/>
      <c r="AV618" s="135" t="n"/>
      <c r="AW618" s="135" t="n"/>
      <c r="AX618" s="135" t="n"/>
      <c r="AY618" s="135" t="n"/>
      <c r="AZ618" s="135" t="n"/>
      <c r="BA618" s="135" t="n"/>
      <c r="BB618" s="135" t="n"/>
      <c r="BC618" s="135" t="n"/>
      <c r="BD618" s="135" t="n"/>
      <c r="BE618" s="135" t="n"/>
      <c r="BF618" s="135" t="n"/>
      <c r="BG618" s="135" t="n"/>
      <c r="BH618" s="135" t="n"/>
      <c r="BI618" s="135" t="n"/>
      <c r="BJ618" s="135" t="n"/>
      <c r="BK618" s="135" t="n"/>
      <c r="BL618" s="135" t="n"/>
      <c r="BM618" s="135" t="n"/>
      <c r="BN618" s="135" t="n"/>
      <c r="BO618" s="135" t="n"/>
      <c r="BP618" s="135" t="n"/>
      <c r="BQ618" s="135" t="n"/>
      <c r="BR618" s="135" t="n"/>
      <c r="BS618" s="135" t="n"/>
      <c r="BT618" s="135" t="n"/>
      <c r="BU618" s="135" t="n"/>
      <c r="BV618" s="135" t="n"/>
      <c r="BW618" s="135" t="n"/>
      <c r="BX618" s="135" t="n"/>
      <c r="BY618" s="135" t="n"/>
      <c r="BZ618" s="135" t="n"/>
      <c r="CA618" s="135" t="n"/>
      <c r="CB618" s="135" t="n"/>
      <c r="CC618" s="135" t="n"/>
      <c r="CD618" s="135" t="n"/>
      <c r="CE618" s="135" t="n"/>
      <c r="CF618" s="135" t="n"/>
      <c r="CG618" s="135" t="n"/>
      <c r="CH618" s="135" t="n"/>
      <c r="CI618" s="135" t="n"/>
      <c r="CJ618" s="135" t="n"/>
      <c r="CK618" s="135" t="n"/>
      <c r="CL618" s="135" t="n"/>
      <c r="CM618" s="135" t="n"/>
      <c r="CN618" s="135" t="n"/>
      <c r="CO618" s="135" t="n"/>
      <c r="CP618" s="135" t="n"/>
      <c r="CQ618" s="135" t="n"/>
      <c r="CR618" s="135" t="n"/>
      <c r="CU618" s="36" t="n"/>
      <c r="CV618" s="36" t="n"/>
      <c r="CW618" s="36" t="n"/>
      <c r="CX618" s="36" t="n"/>
      <c r="CY618" s="36" t="n"/>
      <c r="CZ618" s="36" t="n"/>
      <c r="DA618" s="36" t="n"/>
      <c r="DB618" s="36" t="n"/>
      <c r="DC618" s="36" t="n"/>
      <c r="DD618" s="36" t="n"/>
      <c r="DE618" s="36" t="n"/>
      <c r="DF618" s="36" t="n"/>
      <c r="DG618" s="36" t="n"/>
      <c r="DH618" s="36" t="n"/>
      <c r="DI618" s="36" t="n"/>
      <c r="DJ618" s="36" t="n"/>
      <c r="DK618" s="36" t="n"/>
      <c r="DL618" s="36" t="n"/>
      <c r="DM618" s="36" t="n"/>
      <c r="DN618" s="36" t="n"/>
      <c r="DO618" s="36" t="n"/>
      <c r="DP618" s="36" t="n"/>
      <c r="DQ618" s="36" t="n"/>
      <c r="DR618" s="36" t="n"/>
      <c r="DS618" s="36" t="n"/>
      <c r="DT618" s="36" t="n"/>
      <c r="DU618" s="36" t="n"/>
      <c r="DV618" s="36" t="n"/>
      <c r="DW618" s="36" t="n"/>
      <c r="DX618" s="36" t="n"/>
      <c r="DY618" s="36" t="n"/>
      <c r="DZ618" s="36" t="n"/>
      <c r="EA618" s="36" t="n"/>
      <c r="EB618" s="36" t="n"/>
      <c r="EC618" s="36" t="n"/>
      <c r="ED618" s="36" t="n"/>
      <c r="EE618" s="36" t="n"/>
      <c r="EF618" s="36" t="n"/>
      <c r="EG618" s="36" t="n"/>
      <c r="EH618" s="36" t="n"/>
      <c r="EI618" s="36" t="n"/>
      <c r="EJ618" s="36" t="n"/>
      <c r="EK618" s="36" t="n"/>
      <c r="EL618" s="36" t="n"/>
      <c r="EM618" s="36" t="n"/>
      <c r="EN618" s="36" t="n"/>
    </row>
    <row r="619">
      <c r="A619" s="36" t="n"/>
      <c r="B619" s="36" t="n"/>
      <c r="C619" s="144" t="n"/>
      <c r="D619" s="144" t="n"/>
      <c r="E619" s="135" t="n"/>
      <c r="F619" s="135" t="n"/>
      <c r="G619" s="135" t="n"/>
      <c r="H619" s="135" t="n"/>
      <c r="I619" s="135" t="n"/>
      <c r="J619" s="135" t="n"/>
      <c r="K619" s="135" t="n"/>
      <c r="L619" s="135" t="n"/>
      <c r="M619" s="135" t="n"/>
      <c r="N619" s="135" t="n"/>
      <c r="O619" s="135" t="n"/>
      <c r="P619" s="135" t="n"/>
      <c r="Q619" s="135" t="n"/>
      <c r="R619" s="135" t="n"/>
      <c r="S619" s="135" t="n"/>
      <c r="T619" s="135" t="n"/>
      <c r="U619" s="135" t="n"/>
      <c r="V619" s="135" t="n"/>
      <c r="W619" s="135" t="n"/>
      <c r="X619" s="135" t="n"/>
      <c r="Y619" s="135" t="n"/>
      <c r="Z619" s="135" t="n"/>
      <c r="AA619" s="135" t="n"/>
      <c r="AB619" s="135" t="n"/>
      <c r="AC619" s="135" t="n"/>
      <c r="AD619" s="135" t="n"/>
      <c r="AE619" s="135" t="n"/>
      <c r="AF619" s="135" t="n"/>
      <c r="AG619" s="135" t="n"/>
      <c r="AH619" s="135" t="n"/>
      <c r="AI619" s="135" t="n"/>
      <c r="AJ619" s="135" t="n"/>
      <c r="AK619" s="135" t="n"/>
      <c r="AL619" s="135" t="n"/>
      <c r="AM619" s="135" t="n"/>
      <c r="AN619" s="135" t="n"/>
      <c r="AO619" s="135" t="n"/>
      <c r="AP619" s="135" t="n"/>
      <c r="AQ619" s="135" t="n"/>
      <c r="AR619" s="135" t="n"/>
      <c r="AS619" s="135" t="n"/>
      <c r="AT619" s="135" t="n"/>
      <c r="AU619" s="135" t="n"/>
      <c r="AV619" s="135" t="n"/>
      <c r="AW619" s="135" t="n"/>
      <c r="AX619" s="135" t="n"/>
      <c r="AY619" s="135" t="n"/>
      <c r="AZ619" s="135" t="n"/>
      <c r="BA619" s="135" t="n"/>
      <c r="BB619" s="135" t="n"/>
      <c r="BC619" s="135" t="n"/>
      <c r="BD619" s="135" t="n"/>
      <c r="BE619" s="135" t="n"/>
      <c r="BF619" s="135" t="n"/>
      <c r="BG619" s="135" t="n"/>
      <c r="BH619" s="135" t="n"/>
      <c r="BI619" s="135" t="n"/>
      <c r="BJ619" s="135" t="n"/>
      <c r="BK619" s="135" t="n"/>
      <c r="BL619" s="135" t="n"/>
      <c r="BM619" s="135" t="n"/>
      <c r="BN619" s="135" t="n"/>
      <c r="BO619" s="135" t="n"/>
      <c r="BP619" s="135" t="n"/>
      <c r="BQ619" s="135" t="n"/>
      <c r="BR619" s="135" t="n"/>
      <c r="BS619" s="135" t="n"/>
      <c r="BT619" s="135" t="n"/>
      <c r="BU619" s="135" t="n"/>
      <c r="BV619" s="135" t="n"/>
      <c r="BW619" s="135" t="n"/>
      <c r="BX619" s="135" t="n"/>
      <c r="BY619" s="135" t="n"/>
      <c r="BZ619" s="135" t="n"/>
      <c r="CA619" s="135" t="n"/>
      <c r="CB619" s="135" t="n"/>
      <c r="CC619" s="135" t="n"/>
      <c r="CD619" s="135" t="n"/>
      <c r="CE619" s="135" t="n"/>
      <c r="CF619" s="135" t="n"/>
      <c r="CG619" s="135" t="n"/>
      <c r="CH619" s="135" t="n"/>
      <c r="CI619" s="135" t="n"/>
      <c r="CJ619" s="135" t="n"/>
      <c r="CK619" s="135" t="n"/>
      <c r="CL619" s="135" t="n"/>
      <c r="CM619" s="135" t="n"/>
      <c r="CN619" s="135" t="n"/>
      <c r="CO619" s="135" t="n"/>
      <c r="CP619" s="135" t="n"/>
      <c r="CQ619" s="135" t="n"/>
      <c r="CR619" s="135" t="n"/>
      <c r="CU619" s="36" t="n"/>
      <c r="CV619" s="36" t="n"/>
      <c r="CW619" s="36" t="n"/>
      <c r="CX619" s="36" t="n"/>
      <c r="CY619" s="36" t="n"/>
      <c r="CZ619" s="36" t="n"/>
      <c r="DA619" s="36" t="n"/>
      <c r="DB619" s="36" t="n"/>
      <c r="DC619" s="36" t="n"/>
      <c r="DD619" s="36" t="n"/>
      <c r="DE619" s="36" t="n"/>
      <c r="DF619" s="36" t="n"/>
      <c r="DG619" s="36" t="n"/>
      <c r="DH619" s="36" t="n"/>
      <c r="DI619" s="36" t="n"/>
      <c r="DJ619" s="36" t="n"/>
      <c r="DK619" s="36" t="n"/>
      <c r="DL619" s="36" t="n"/>
      <c r="DM619" s="36" t="n"/>
      <c r="DN619" s="36" t="n"/>
      <c r="DO619" s="36" t="n"/>
      <c r="DP619" s="36" t="n"/>
      <c r="DQ619" s="36" t="n"/>
      <c r="DR619" s="36" t="n"/>
      <c r="DS619" s="36" t="n"/>
      <c r="DT619" s="36" t="n"/>
      <c r="DU619" s="36" t="n"/>
      <c r="DV619" s="36" t="n"/>
      <c r="DW619" s="36" t="n"/>
      <c r="DX619" s="36" t="n"/>
      <c r="DY619" s="36" t="n"/>
      <c r="DZ619" s="36" t="n"/>
      <c r="EA619" s="36" t="n"/>
      <c r="EB619" s="36" t="n"/>
      <c r="EC619" s="36" t="n"/>
      <c r="ED619" s="36" t="n"/>
      <c r="EE619" s="36" t="n"/>
      <c r="EF619" s="36" t="n"/>
      <c r="EG619" s="36" t="n"/>
      <c r="EH619" s="36" t="n"/>
      <c r="EI619" s="36" t="n"/>
      <c r="EJ619" s="36" t="n"/>
      <c r="EK619" s="36" t="n"/>
      <c r="EL619" s="36" t="n"/>
      <c r="EM619" s="36" t="n"/>
      <c r="EN619" s="36" t="n"/>
    </row>
    <row r="620">
      <c r="A620" s="36" t="n"/>
      <c r="B620" s="36" t="n"/>
      <c r="C620" s="144" t="n"/>
      <c r="D620" s="144" t="n"/>
      <c r="E620" s="135" t="n"/>
      <c r="F620" s="135" t="n"/>
      <c r="G620" s="135" t="n"/>
      <c r="H620" s="135" t="n"/>
      <c r="I620" s="135" t="n"/>
      <c r="J620" s="135" t="n"/>
      <c r="K620" s="135" t="n"/>
      <c r="L620" s="135" t="n"/>
      <c r="M620" s="135" t="n"/>
      <c r="N620" s="135" t="n"/>
      <c r="O620" s="135" t="n"/>
      <c r="P620" s="135" t="n"/>
      <c r="Q620" s="135" t="n"/>
      <c r="R620" s="135" t="n"/>
      <c r="S620" s="135" t="n"/>
      <c r="T620" s="135" t="n"/>
      <c r="U620" s="135" t="n"/>
      <c r="V620" s="135" t="n"/>
      <c r="W620" s="135" t="n"/>
      <c r="X620" s="135" t="n"/>
      <c r="Y620" s="135" t="n"/>
      <c r="Z620" s="135" t="n"/>
      <c r="AA620" s="135" t="n"/>
      <c r="AB620" s="135" t="n"/>
      <c r="AC620" s="135" t="n"/>
      <c r="AD620" s="135" t="n"/>
      <c r="AE620" s="135" t="n"/>
      <c r="AF620" s="135" t="n"/>
      <c r="AG620" s="135" t="n"/>
      <c r="AH620" s="135" t="n"/>
      <c r="AI620" s="135" t="n"/>
      <c r="AJ620" s="135" t="n"/>
      <c r="AK620" s="135" t="n"/>
      <c r="AL620" s="135" t="n"/>
      <c r="AM620" s="135" t="n"/>
      <c r="AN620" s="135" t="n"/>
      <c r="AO620" s="135" t="n"/>
      <c r="AP620" s="135" t="n"/>
      <c r="AQ620" s="135" t="n"/>
      <c r="AR620" s="135" t="n"/>
      <c r="AS620" s="135" t="n"/>
      <c r="AT620" s="135" t="n"/>
      <c r="AU620" s="135" t="n"/>
      <c r="AV620" s="135" t="n"/>
      <c r="AW620" s="135" t="n"/>
      <c r="AX620" s="135" t="n"/>
      <c r="AY620" s="135" t="n"/>
      <c r="AZ620" s="135" t="n"/>
      <c r="BA620" s="135" t="n"/>
      <c r="BB620" s="135" t="n"/>
      <c r="BC620" s="135" t="n"/>
      <c r="BD620" s="135" t="n"/>
      <c r="BE620" s="135" t="n"/>
      <c r="BF620" s="135" t="n"/>
      <c r="BG620" s="135" t="n"/>
      <c r="BH620" s="135" t="n"/>
      <c r="BI620" s="135" t="n"/>
      <c r="BJ620" s="135" t="n"/>
      <c r="BK620" s="135" t="n"/>
      <c r="BL620" s="135" t="n"/>
      <c r="BM620" s="135" t="n"/>
      <c r="BN620" s="135" t="n"/>
      <c r="BO620" s="135" t="n"/>
      <c r="BP620" s="135" t="n"/>
      <c r="BQ620" s="135" t="n"/>
      <c r="BR620" s="135" t="n"/>
      <c r="BS620" s="135" t="n"/>
      <c r="BT620" s="135" t="n"/>
      <c r="BU620" s="135" t="n"/>
      <c r="BV620" s="135" t="n"/>
      <c r="BW620" s="135" t="n"/>
      <c r="BX620" s="135" t="n"/>
      <c r="BY620" s="135" t="n"/>
      <c r="BZ620" s="135" t="n"/>
      <c r="CA620" s="135" t="n"/>
      <c r="CB620" s="135" t="n"/>
      <c r="CC620" s="135" t="n"/>
      <c r="CD620" s="135" t="n"/>
      <c r="CE620" s="135" t="n"/>
      <c r="CF620" s="135" t="n"/>
      <c r="CG620" s="135" t="n"/>
      <c r="CH620" s="135" t="n"/>
      <c r="CI620" s="135" t="n"/>
      <c r="CJ620" s="135" t="n"/>
      <c r="CK620" s="135" t="n"/>
      <c r="CL620" s="135" t="n"/>
      <c r="CM620" s="135" t="n"/>
      <c r="CN620" s="135" t="n"/>
      <c r="CO620" s="135" t="n"/>
      <c r="CP620" s="135" t="n"/>
      <c r="CQ620" s="135" t="n"/>
      <c r="CR620" s="135" t="n"/>
      <c r="CU620" s="36" t="n"/>
      <c r="CV620" s="36" t="n"/>
      <c r="CW620" s="36" t="n"/>
      <c r="CX620" s="36" t="n"/>
      <c r="CY620" s="36" t="n"/>
      <c r="CZ620" s="36" t="n"/>
      <c r="DA620" s="36" t="n"/>
      <c r="DB620" s="36" t="n"/>
      <c r="DC620" s="36" t="n"/>
      <c r="DD620" s="36" t="n"/>
      <c r="DE620" s="36" t="n"/>
      <c r="DF620" s="36" t="n"/>
      <c r="DG620" s="36" t="n"/>
      <c r="DH620" s="36" t="n"/>
      <c r="DI620" s="36" t="n"/>
      <c r="DJ620" s="36" t="n"/>
      <c r="DK620" s="36" t="n"/>
      <c r="DL620" s="36" t="n"/>
      <c r="DM620" s="36" t="n"/>
      <c r="DN620" s="36" t="n"/>
      <c r="DO620" s="36" t="n"/>
      <c r="DP620" s="36" t="n"/>
      <c r="DQ620" s="36" t="n"/>
      <c r="DR620" s="36" t="n"/>
      <c r="DS620" s="36" t="n"/>
      <c r="DT620" s="36" t="n"/>
      <c r="DU620" s="36" t="n"/>
      <c r="DV620" s="36" t="n"/>
      <c r="DW620" s="36" t="n"/>
      <c r="DX620" s="36" t="n"/>
      <c r="DY620" s="36" t="n"/>
      <c r="DZ620" s="36" t="n"/>
      <c r="EA620" s="36" t="n"/>
      <c r="EB620" s="36" t="n"/>
      <c r="EC620" s="36" t="n"/>
      <c r="ED620" s="36" t="n"/>
      <c r="EE620" s="36" t="n"/>
      <c r="EF620" s="36" t="n"/>
      <c r="EG620" s="36" t="n"/>
      <c r="EH620" s="36" t="n"/>
      <c r="EI620" s="36" t="n"/>
      <c r="EJ620" s="36" t="n"/>
      <c r="EK620" s="36" t="n"/>
      <c r="EL620" s="36" t="n"/>
      <c r="EM620" s="36" t="n"/>
      <c r="EN620" s="36" t="n"/>
    </row>
    <row r="621">
      <c r="A621" s="36" t="n"/>
      <c r="B621" s="36" t="n"/>
      <c r="C621" s="144" t="n"/>
      <c r="D621" s="144" t="n"/>
      <c r="E621" s="135" t="n"/>
      <c r="F621" s="135" t="n"/>
      <c r="G621" s="135" t="n"/>
      <c r="H621" s="135" t="n"/>
      <c r="I621" s="135" t="n"/>
      <c r="J621" s="135" t="n"/>
      <c r="K621" s="135" t="n"/>
      <c r="L621" s="135" t="n"/>
      <c r="M621" s="135" t="n"/>
      <c r="N621" s="135" t="n"/>
      <c r="O621" s="135" t="n"/>
      <c r="P621" s="135" t="n"/>
      <c r="Q621" s="135" t="n"/>
      <c r="R621" s="135" t="n"/>
      <c r="S621" s="135" t="n"/>
      <c r="T621" s="135" t="n"/>
      <c r="U621" s="135" t="n"/>
      <c r="V621" s="135" t="n"/>
      <c r="W621" s="135" t="n"/>
      <c r="X621" s="135" t="n"/>
      <c r="Y621" s="135" t="n"/>
      <c r="Z621" s="135" t="n"/>
      <c r="AA621" s="135" t="n"/>
      <c r="AB621" s="135" t="n"/>
      <c r="AC621" s="135" t="n"/>
      <c r="AD621" s="135" t="n"/>
      <c r="AE621" s="135" t="n"/>
      <c r="AF621" s="135" t="n"/>
      <c r="AG621" s="135" t="n"/>
      <c r="AH621" s="135" t="n"/>
      <c r="AI621" s="135" t="n"/>
      <c r="AJ621" s="135" t="n"/>
      <c r="AK621" s="135" t="n"/>
      <c r="AL621" s="135" t="n"/>
      <c r="AM621" s="135" t="n"/>
      <c r="AN621" s="135" t="n"/>
      <c r="AO621" s="135" t="n"/>
      <c r="AP621" s="135" t="n"/>
      <c r="AQ621" s="135" t="n"/>
      <c r="AR621" s="135" t="n"/>
      <c r="AS621" s="135" t="n"/>
      <c r="AT621" s="135" t="n"/>
      <c r="AU621" s="135" t="n"/>
      <c r="AV621" s="135" t="n"/>
      <c r="AW621" s="135" t="n"/>
      <c r="AX621" s="135" t="n"/>
      <c r="AY621" s="135" t="n"/>
      <c r="AZ621" s="135" t="n"/>
      <c r="BA621" s="135" t="n"/>
      <c r="BB621" s="135" t="n"/>
      <c r="BC621" s="135" t="n"/>
      <c r="BD621" s="135" t="n"/>
      <c r="BE621" s="135" t="n"/>
      <c r="BF621" s="135" t="n"/>
      <c r="BG621" s="135" t="n"/>
      <c r="BH621" s="135" t="n"/>
      <c r="BI621" s="135" t="n"/>
      <c r="BJ621" s="135" t="n"/>
      <c r="BK621" s="135" t="n"/>
      <c r="BL621" s="135" t="n"/>
      <c r="BM621" s="135" t="n"/>
      <c r="BN621" s="135" t="n"/>
      <c r="BO621" s="135" t="n"/>
      <c r="BP621" s="135" t="n"/>
      <c r="BQ621" s="135" t="n"/>
      <c r="BR621" s="135" t="n"/>
      <c r="BS621" s="135" t="n"/>
      <c r="BT621" s="135" t="n"/>
      <c r="BU621" s="135" t="n"/>
      <c r="BV621" s="135" t="n"/>
      <c r="BW621" s="135" t="n"/>
      <c r="BX621" s="135" t="n"/>
      <c r="BY621" s="135" t="n"/>
      <c r="BZ621" s="135" t="n"/>
      <c r="CA621" s="135" t="n"/>
      <c r="CB621" s="135" t="n"/>
      <c r="CC621" s="135" t="n"/>
      <c r="CD621" s="135" t="n"/>
      <c r="CE621" s="135" t="n"/>
      <c r="CF621" s="135" t="n"/>
      <c r="CG621" s="135" t="n"/>
      <c r="CH621" s="135" t="n"/>
      <c r="CI621" s="135" t="n"/>
      <c r="CJ621" s="135" t="n"/>
      <c r="CK621" s="135" t="n"/>
      <c r="CL621" s="135" t="n"/>
      <c r="CM621" s="135" t="n"/>
      <c r="CN621" s="135" t="n"/>
      <c r="CO621" s="135" t="n"/>
      <c r="CP621" s="135" t="n"/>
      <c r="CQ621" s="135" t="n"/>
      <c r="CR621" s="135" t="n"/>
      <c r="CU621" s="36" t="n"/>
      <c r="CV621" s="36" t="n"/>
      <c r="CW621" s="36" t="n"/>
      <c r="CX621" s="36" t="n"/>
      <c r="CY621" s="36" t="n"/>
      <c r="CZ621" s="36" t="n"/>
      <c r="DA621" s="36" t="n"/>
      <c r="DB621" s="36" t="n"/>
      <c r="DC621" s="36" t="n"/>
      <c r="DD621" s="36" t="n"/>
      <c r="DE621" s="36" t="n"/>
      <c r="DF621" s="36" t="n"/>
      <c r="DG621" s="36" t="n"/>
      <c r="DH621" s="36" t="n"/>
      <c r="DI621" s="36" t="n"/>
      <c r="DJ621" s="36" t="n"/>
      <c r="DK621" s="36" t="n"/>
      <c r="DL621" s="36" t="n"/>
      <c r="DM621" s="36" t="n"/>
      <c r="DN621" s="36" t="n"/>
      <c r="DO621" s="36" t="n"/>
      <c r="DP621" s="36" t="n"/>
      <c r="DQ621" s="36" t="n"/>
      <c r="DR621" s="36" t="n"/>
      <c r="DS621" s="36" t="n"/>
      <c r="DT621" s="36" t="n"/>
      <c r="DU621" s="36" t="n"/>
      <c r="DV621" s="36" t="n"/>
      <c r="DW621" s="36" t="n"/>
      <c r="DX621" s="36" t="n"/>
      <c r="DY621" s="36" t="n"/>
      <c r="DZ621" s="36" t="n"/>
      <c r="EA621" s="36" t="n"/>
      <c r="EB621" s="36" t="n"/>
      <c r="EC621" s="36" t="n"/>
      <c r="ED621" s="36" t="n"/>
      <c r="EE621" s="36" t="n"/>
      <c r="EF621" s="36" t="n"/>
      <c r="EG621" s="36" t="n"/>
      <c r="EH621" s="36" t="n"/>
      <c r="EI621" s="36" t="n"/>
      <c r="EJ621" s="36" t="n"/>
      <c r="EK621" s="36" t="n"/>
      <c r="EL621" s="36" t="n"/>
      <c r="EM621" s="36" t="n"/>
      <c r="EN621" s="36" t="n"/>
    </row>
    <row r="622">
      <c r="A622" s="36" t="n"/>
      <c r="B622" s="36" t="n"/>
      <c r="C622" s="144" t="n"/>
      <c r="D622" s="144" t="n"/>
      <c r="E622" s="135" t="n"/>
      <c r="F622" s="135" t="n"/>
      <c r="G622" s="135" t="n"/>
      <c r="H622" s="135" t="n"/>
      <c r="I622" s="135" t="n"/>
      <c r="J622" s="135" t="n"/>
      <c r="K622" s="135" t="n"/>
      <c r="L622" s="135" t="n"/>
      <c r="M622" s="135" t="n"/>
      <c r="N622" s="135" t="n"/>
      <c r="O622" s="135" t="n"/>
      <c r="P622" s="135" t="n"/>
      <c r="Q622" s="135" t="n"/>
      <c r="R622" s="135" t="n"/>
      <c r="S622" s="135" t="n"/>
      <c r="T622" s="135" t="n"/>
      <c r="U622" s="135" t="n"/>
      <c r="V622" s="135" t="n"/>
      <c r="W622" s="135" t="n"/>
      <c r="X622" s="135" t="n"/>
      <c r="Y622" s="135" t="n"/>
      <c r="Z622" s="135" t="n"/>
      <c r="AA622" s="135" t="n"/>
      <c r="AB622" s="135" t="n"/>
      <c r="AC622" s="135" t="n"/>
      <c r="AD622" s="135" t="n"/>
      <c r="AE622" s="135" t="n"/>
      <c r="AF622" s="135" t="n"/>
      <c r="AG622" s="135" t="n"/>
      <c r="AH622" s="135" t="n"/>
      <c r="AI622" s="135" t="n"/>
      <c r="AJ622" s="135" t="n"/>
      <c r="AK622" s="135" t="n"/>
      <c r="AL622" s="135" t="n"/>
      <c r="AM622" s="135" t="n"/>
      <c r="AN622" s="135" t="n"/>
      <c r="AO622" s="135" t="n"/>
      <c r="AP622" s="135" t="n"/>
      <c r="AQ622" s="135" t="n"/>
      <c r="AR622" s="135" t="n"/>
      <c r="AS622" s="135" t="n"/>
      <c r="AT622" s="135" t="n"/>
      <c r="AU622" s="135" t="n"/>
      <c r="AV622" s="135" t="n"/>
      <c r="AW622" s="135" t="n"/>
      <c r="AX622" s="135" t="n"/>
      <c r="AY622" s="135" t="n"/>
      <c r="AZ622" s="135" t="n"/>
      <c r="BA622" s="135" t="n"/>
      <c r="BB622" s="135" t="n"/>
      <c r="BC622" s="135" t="n"/>
      <c r="BD622" s="135" t="n"/>
      <c r="BE622" s="135" t="n"/>
      <c r="BF622" s="135" t="n"/>
      <c r="BG622" s="135" t="n"/>
      <c r="BH622" s="135" t="n"/>
      <c r="BI622" s="135" t="n"/>
      <c r="BJ622" s="135" t="n"/>
      <c r="BK622" s="135" t="n"/>
      <c r="BL622" s="135" t="n"/>
      <c r="BM622" s="135" t="n"/>
      <c r="BN622" s="135" t="n"/>
      <c r="BO622" s="135" t="n"/>
      <c r="BP622" s="135" t="n"/>
      <c r="BQ622" s="135" t="n"/>
      <c r="BR622" s="135" t="n"/>
      <c r="BS622" s="135" t="n"/>
      <c r="BT622" s="135" t="n"/>
      <c r="BU622" s="135" t="n"/>
      <c r="BV622" s="135" t="n"/>
      <c r="BW622" s="135" t="n"/>
      <c r="BX622" s="135" t="n"/>
      <c r="BY622" s="135" t="n"/>
      <c r="BZ622" s="135" t="n"/>
      <c r="CA622" s="135" t="n"/>
      <c r="CB622" s="135" t="n"/>
      <c r="CC622" s="135" t="n"/>
      <c r="CD622" s="135" t="n"/>
      <c r="CE622" s="135" t="n"/>
      <c r="CF622" s="135" t="n"/>
      <c r="CG622" s="135" t="n"/>
      <c r="CH622" s="135" t="n"/>
      <c r="CI622" s="135" t="n"/>
      <c r="CJ622" s="135" t="n"/>
      <c r="CK622" s="135" t="n"/>
      <c r="CL622" s="135" t="n"/>
      <c r="CM622" s="135" t="n"/>
      <c r="CN622" s="135" t="n"/>
      <c r="CO622" s="135" t="n"/>
      <c r="CP622" s="135" t="n"/>
      <c r="CQ622" s="135" t="n"/>
      <c r="CR622" s="135" t="n"/>
      <c r="CU622" s="36" t="n"/>
      <c r="CV622" s="36" t="n"/>
      <c r="CW622" s="36" t="n"/>
      <c r="CX622" s="36" t="n"/>
      <c r="CY622" s="36" t="n"/>
      <c r="CZ622" s="36" t="n"/>
      <c r="DA622" s="36" t="n"/>
      <c r="DB622" s="36" t="n"/>
      <c r="DC622" s="36" t="n"/>
      <c r="DD622" s="36" t="n"/>
      <c r="DE622" s="36" t="n"/>
      <c r="DF622" s="36" t="n"/>
      <c r="DG622" s="36" t="n"/>
      <c r="DH622" s="36" t="n"/>
      <c r="DI622" s="36" t="n"/>
      <c r="DJ622" s="36" t="n"/>
      <c r="DK622" s="36" t="n"/>
      <c r="DL622" s="36" t="n"/>
      <c r="DM622" s="36" t="n"/>
      <c r="DN622" s="36" t="n"/>
      <c r="DO622" s="36" t="n"/>
      <c r="DP622" s="36" t="n"/>
      <c r="DQ622" s="36" t="n"/>
      <c r="DR622" s="36" t="n"/>
      <c r="DS622" s="36" t="n"/>
      <c r="DT622" s="36" t="n"/>
      <c r="DU622" s="36" t="n"/>
      <c r="DV622" s="36" t="n"/>
      <c r="DW622" s="36" t="n"/>
      <c r="DX622" s="36" t="n"/>
      <c r="DY622" s="36" t="n"/>
      <c r="DZ622" s="36" t="n"/>
      <c r="EA622" s="36" t="n"/>
      <c r="EB622" s="36" t="n"/>
      <c r="EC622" s="36" t="n"/>
      <c r="ED622" s="36" t="n"/>
      <c r="EE622" s="36" t="n"/>
      <c r="EF622" s="36" t="n"/>
      <c r="EG622" s="36" t="n"/>
      <c r="EH622" s="36" t="n"/>
      <c r="EI622" s="36" t="n"/>
      <c r="EJ622" s="36" t="n"/>
      <c r="EK622" s="36" t="n"/>
      <c r="EL622" s="36" t="n"/>
      <c r="EM622" s="36" t="n"/>
      <c r="EN622" s="36" t="n"/>
    </row>
    <row r="623">
      <c r="A623" s="36" t="n"/>
      <c r="B623" s="36" t="n"/>
      <c r="C623" s="144" t="n"/>
      <c r="D623" s="144" t="n"/>
      <c r="E623" s="135" t="n"/>
      <c r="F623" s="135" t="n"/>
      <c r="G623" s="135" t="n"/>
      <c r="H623" s="135" t="n"/>
      <c r="I623" s="135" t="n"/>
      <c r="J623" s="135" t="n"/>
      <c r="K623" s="135" t="n"/>
      <c r="L623" s="135" t="n"/>
      <c r="M623" s="135" t="n"/>
      <c r="N623" s="135" t="n"/>
      <c r="O623" s="135" t="n"/>
      <c r="P623" s="135" t="n"/>
      <c r="Q623" s="135" t="n"/>
      <c r="R623" s="135" t="n"/>
      <c r="S623" s="135" t="n"/>
      <c r="T623" s="135" t="n"/>
      <c r="U623" s="135" t="n"/>
      <c r="V623" s="135" t="n"/>
      <c r="W623" s="135" t="n"/>
      <c r="X623" s="135" t="n"/>
      <c r="Y623" s="135" t="n"/>
      <c r="Z623" s="135" t="n"/>
      <c r="AA623" s="135" t="n"/>
      <c r="AB623" s="135" t="n"/>
      <c r="AC623" s="135" t="n"/>
      <c r="AD623" s="135" t="n"/>
      <c r="AE623" s="135" t="n"/>
      <c r="AF623" s="135" t="n"/>
      <c r="AG623" s="135" t="n"/>
      <c r="AH623" s="135" t="n"/>
      <c r="AI623" s="135" t="n"/>
      <c r="AJ623" s="135" t="n"/>
      <c r="AK623" s="135" t="n"/>
      <c r="AL623" s="135" t="n"/>
      <c r="AM623" s="135" t="n"/>
      <c r="AN623" s="135" t="n"/>
      <c r="AO623" s="135" t="n"/>
      <c r="AP623" s="135" t="n"/>
      <c r="AQ623" s="135" t="n"/>
      <c r="AR623" s="135" t="n"/>
      <c r="AS623" s="135" t="n"/>
      <c r="AT623" s="135" t="n"/>
      <c r="AU623" s="135" t="n"/>
      <c r="AV623" s="135" t="n"/>
      <c r="AW623" s="135" t="n"/>
      <c r="AX623" s="135" t="n"/>
      <c r="AY623" s="135" t="n"/>
      <c r="AZ623" s="135" t="n"/>
      <c r="BA623" s="135" t="n"/>
      <c r="BB623" s="135" t="n"/>
      <c r="BC623" s="135" t="n"/>
      <c r="BD623" s="135" t="n"/>
      <c r="BE623" s="135" t="n"/>
      <c r="BF623" s="135" t="n"/>
      <c r="BG623" s="135" t="n"/>
      <c r="BH623" s="135" t="n"/>
      <c r="BI623" s="135" t="n"/>
      <c r="BJ623" s="135" t="n"/>
      <c r="BK623" s="135" t="n"/>
      <c r="BL623" s="135" t="n"/>
      <c r="BM623" s="135" t="n"/>
      <c r="BN623" s="135" t="n"/>
      <c r="BO623" s="135" t="n"/>
      <c r="BP623" s="135" t="n"/>
      <c r="BQ623" s="135" t="n"/>
      <c r="BR623" s="135" t="n"/>
      <c r="BS623" s="135" t="n"/>
      <c r="BT623" s="135" t="n"/>
      <c r="BU623" s="135" t="n"/>
      <c r="BV623" s="135" t="n"/>
      <c r="BW623" s="135" t="n"/>
      <c r="BX623" s="135" t="n"/>
      <c r="BY623" s="135" t="n"/>
      <c r="BZ623" s="135" t="n"/>
      <c r="CA623" s="135" t="n"/>
      <c r="CB623" s="135" t="n"/>
      <c r="CC623" s="135" t="n"/>
      <c r="CD623" s="135" t="n"/>
      <c r="CE623" s="135" t="n"/>
      <c r="CF623" s="135" t="n"/>
      <c r="CG623" s="135" t="n"/>
      <c r="CH623" s="135" t="n"/>
      <c r="CI623" s="135" t="n"/>
      <c r="CJ623" s="135" t="n"/>
      <c r="CK623" s="135" t="n"/>
      <c r="CL623" s="135" t="n"/>
      <c r="CM623" s="135" t="n"/>
      <c r="CN623" s="135" t="n"/>
      <c r="CO623" s="135" t="n"/>
      <c r="CP623" s="135" t="n"/>
      <c r="CQ623" s="135" t="n"/>
      <c r="CR623" s="135" t="n"/>
      <c r="CU623" s="36" t="n"/>
      <c r="CV623" s="36" t="n"/>
      <c r="CW623" s="36" t="n"/>
      <c r="CX623" s="36" t="n"/>
      <c r="CY623" s="36" t="n"/>
      <c r="CZ623" s="36" t="n"/>
      <c r="DA623" s="36" t="n"/>
      <c r="DB623" s="36" t="n"/>
      <c r="DC623" s="36" t="n"/>
      <c r="DD623" s="36" t="n"/>
      <c r="DE623" s="36" t="n"/>
      <c r="DF623" s="36" t="n"/>
      <c r="DG623" s="36" t="n"/>
      <c r="DH623" s="36" t="n"/>
      <c r="DI623" s="36" t="n"/>
      <c r="DJ623" s="36" t="n"/>
      <c r="DK623" s="36" t="n"/>
      <c r="DL623" s="36" t="n"/>
      <c r="DM623" s="36" t="n"/>
      <c r="DN623" s="36" t="n"/>
      <c r="DO623" s="36" t="n"/>
      <c r="DP623" s="36" t="n"/>
      <c r="DQ623" s="36" t="n"/>
      <c r="DR623" s="36" t="n"/>
      <c r="DS623" s="36" t="n"/>
      <c r="DT623" s="36" t="n"/>
      <c r="DU623" s="36" t="n"/>
      <c r="DV623" s="36" t="n"/>
      <c r="DW623" s="36" t="n"/>
      <c r="DX623" s="36" t="n"/>
      <c r="DY623" s="36" t="n"/>
      <c r="DZ623" s="36" t="n"/>
      <c r="EA623" s="36" t="n"/>
      <c r="EB623" s="36" t="n"/>
      <c r="EC623" s="36" t="n"/>
      <c r="ED623" s="36" t="n"/>
      <c r="EE623" s="36" t="n"/>
      <c r="EF623" s="36" t="n"/>
      <c r="EG623" s="36" t="n"/>
      <c r="EH623" s="36" t="n"/>
      <c r="EI623" s="36" t="n"/>
      <c r="EJ623" s="36" t="n"/>
      <c r="EK623" s="36" t="n"/>
      <c r="EL623" s="36" t="n"/>
      <c r="EM623" s="36" t="n"/>
      <c r="EN623" s="36" t="n"/>
    </row>
    <row r="624">
      <c r="A624" s="36" t="n"/>
      <c r="B624" s="36" t="n"/>
      <c r="C624" s="144" t="n"/>
      <c r="D624" s="144" t="n"/>
      <c r="E624" s="135" t="n"/>
      <c r="F624" s="135" t="n"/>
      <c r="G624" s="135" t="n"/>
      <c r="H624" s="135" t="n"/>
      <c r="I624" s="135" t="n"/>
      <c r="J624" s="135" t="n"/>
      <c r="K624" s="135" t="n"/>
      <c r="L624" s="135" t="n"/>
      <c r="M624" s="135" t="n"/>
      <c r="N624" s="135" t="n"/>
      <c r="O624" s="135" t="n"/>
      <c r="P624" s="135" t="n"/>
      <c r="Q624" s="135" t="n"/>
      <c r="R624" s="135" t="n"/>
      <c r="S624" s="135" t="n"/>
      <c r="T624" s="135" t="n"/>
      <c r="U624" s="135" t="n"/>
      <c r="V624" s="135" t="n"/>
      <c r="W624" s="135" t="n"/>
      <c r="X624" s="135" t="n"/>
      <c r="Y624" s="135" t="n"/>
      <c r="Z624" s="135" t="n"/>
      <c r="AA624" s="135" t="n"/>
      <c r="AB624" s="135" t="n"/>
      <c r="AC624" s="135" t="n"/>
      <c r="AD624" s="135" t="n"/>
      <c r="AE624" s="135" t="n"/>
      <c r="AF624" s="135" t="n"/>
      <c r="AG624" s="135" t="n"/>
      <c r="AH624" s="135" t="n"/>
      <c r="AI624" s="135" t="n"/>
      <c r="AJ624" s="135" t="n"/>
      <c r="AK624" s="135" t="n"/>
      <c r="AL624" s="135" t="n"/>
      <c r="AM624" s="135" t="n"/>
      <c r="AN624" s="135" t="n"/>
      <c r="AO624" s="135" t="n"/>
      <c r="AP624" s="135" t="n"/>
      <c r="AQ624" s="135" t="n"/>
      <c r="AR624" s="135" t="n"/>
      <c r="AS624" s="135" t="n"/>
      <c r="AT624" s="135" t="n"/>
      <c r="AU624" s="135" t="n"/>
      <c r="AV624" s="135" t="n"/>
      <c r="AW624" s="135" t="n"/>
      <c r="AX624" s="135" t="n"/>
      <c r="AY624" s="135" t="n"/>
      <c r="AZ624" s="135" t="n"/>
      <c r="BA624" s="135" t="n"/>
      <c r="BB624" s="135" t="n"/>
      <c r="BC624" s="135" t="n"/>
      <c r="BD624" s="135" t="n"/>
      <c r="BE624" s="135" t="n"/>
      <c r="BF624" s="135" t="n"/>
      <c r="BG624" s="135" t="n"/>
      <c r="BH624" s="135" t="n"/>
      <c r="BI624" s="135" t="n"/>
      <c r="BJ624" s="135" t="n"/>
      <c r="BK624" s="135" t="n"/>
      <c r="BL624" s="135" t="n"/>
      <c r="BM624" s="135" t="n"/>
      <c r="BN624" s="135" t="n"/>
      <c r="BO624" s="135" t="n"/>
      <c r="BP624" s="135" t="n"/>
      <c r="BQ624" s="135" t="n"/>
      <c r="BR624" s="135" t="n"/>
      <c r="BS624" s="135" t="n"/>
      <c r="BT624" s="135" t="n"/>
      <c r="BU624" s="135" t="n"/>
      <c r="BV624" s="135" t="n"/>
      <c r="BW624" s="135" t="n"/>
      <c r="BX624" s="135" t="n"/>
      <c r="BY624" s="135" t="n"/>
      <c r="BZ624" s="135" t="n"/>
      <c r="CA624" s="135" t="n"/>
      <c r="CB624" s="135" t="n"/>
      <c r="CC624" s="135" t="n"/>
      <c r="CD624" s="135" t="n"/>
      <c r="CE624" s="135" t="n"/>
      <c r="CF624" s="135" t="n"/>
      <c r="CG624" s="135" t="n"/>
      <c r="CH624" s="135" t="n"/>
      <c r="CI624" s="135" t="n"/>
      <c r="CJ624" s="135" t="n"/>
      <c r="CK624" s="135" t="n"/>
      <c r="CL624" s="135" t="n"/>
      <c r="CM624" s="135" t="n"/>
      <c r="CN624" s="135" t="n"/>
      <c r="CO624" s="135" t="n"/>
      <c r="CP624" s="135" t="n"/>
      <c r="CQ624" s="135" t="n"/>
      <c r="CR624" s="135" t="n"/>
      <c r="CU624" s="36" t="n"/>
      <c r="CV624" s="36" t="n"/>
      <c r="CW624" s="36" t="n"/>
      <c r="CX624" s="36" t="n"/>
      <c r="CY624" s="36" t="n"/>
      <c r="CZ624" s="36" t="n"/>
      <c r="DA624" s="36" t="n"/>
      <c r="DB624" s="36" t="n"/>
      <c r="DC624" s="36" t="n"/>
      <c r="DD624" s="36" t="n"/>
      <c r="DE624" s="36" t="n"/>
      <c r="DF624" s="36" t="n"/>
      <c r="DG624" s="36" t="n"/>
      <c r="DH624" s="36" t="n"/>
      <c r="DI624" s="36" t="n"/>
      <c r="DJ624" s="36" t="n"/>
      <c r="DK624" s="36" t="n"/>
      <c r="DL624" s="36" t="n"/>
      <c r="DM624" s="36" t="n"/>
      <c r="DN624" s="36" t="n"/>
      <c r="DO624" s="36" t="n"/>
      <c r="DP624" s="36" t="n"/>
      <c r="DQ624" s="36" t="n"/>
      <c r="DR624" s="36" t="n"/>
      <c r="DS624" s="36" t="n"/>
      <c r="DT624" s="36" t="n"/>
      <c r="DU624" s="36" t="n"/>
      <c r="DV624" s="36" t="n"/>
      <c r="DW624" s="36" t="n"/>
      <c r="DX624" s="36" t="n"/>
      <c r="DY624" s="36" t="n"/>
      <c r="DZ624" s="36" t="n"/>
      <c r="EA624" s="36" t="n"/>
      <c r="EB624" s="36" t="n"/>
      <c r="EC624" s="36" t="n"/>
      <c r="ED624" s="36" t="n"/>
      <c r="EE624" s="36" t="n"/>
      <c r="EF624" s="36" t="n"/>
      <c r="EG624" s="36" t="n"/>
      <c r="EH624" s="36" t="n"/>
      <c r="EI624" s="36" t="n"/>
      <c r="EJ624" s="36" t="n"/>
      <c r="EK624" s="36" t="n"/>
      <c r="EL624" s="36" t="n"/>
      <c r="EM624" s="36" t="n"/>
      <c r="EN624" s="36" t="n"/>
    </row>
    <row r="625">
      <c r="A625" s="36" t="n"/>
      <c r="B625" s="36" t="n"/>
      <c r="C625" s="144" t="n"/>
      <c r="D625" s="144" t="n"/>
      <c r="E625" s="135" t="n"/>
      <c r="F625" s="135" t="n"/>
      <c r="G625" s="135" t="n"/>
      <c r="H625" s="135" t="n"/>
      <c r="I625" s="135" t="n"/>
      <c r="J625" s="135" t="n"/>
      <c r="K625" s="135" t="n"/>
      <c r="L625" s="135" t="n"/>
      <c r="M625" s="135" t="n"/>
      <c r="N625" s="135" t="n"/>
      <c r="O625" s="135" t="n"/>
      <c r="P625" s="135" t="n"/>
      <c r="Q625" s="135" t="n"/>
      <c r="R625" s="135" t="n"/>
      <c r="S625" s="135" t="n"/>
      <c r="T625" s="135" t="n"/>
      <c r="U625" s="135" t="n"/>
      <c r="V625" s="135" t="n"/>
      <c r="W625" s="135" t="n"/>
      <c r="X625" s="135" t="n"/>
      <c r="Y625" s="135" t="n"/>
      <c r="Z625" s="135" t="n"/>
      <c r="AA625" s="135" t="n"/>
      <c r="AB625" s="135" t="n"/>
      <c r="AC625" s="135" t="n"/>
      <c r="AD625" s="135" t="n"/>
      <c r="AE625" s="135" t="n"/>
      <c r="AF625" s="135" t="n"/>
      <c r="AG625" s="135" t="n"/>
      <c r="AH625" s="135" t="n"/>
      <c r="AI625" s="135" t="n"/>
      <c r="AJ625" s="135" t="n"/>
      <c r="AK625" s="135" t="n"/>
      <c r="AL625" s="135" t="n"/>
      <c r="AM625" s="135" t="n"/>
      <c r="AN625" s="135" t="n"/>
      <c r="AO625" s="135" t="n"/>
      <c r="AP625" s="135" t="n"/>
      <c r="AQ625" s="135" t="n"/>
      <c r="AR625" s="135" t="n"/>
      <c r="AS625" s="135" t="n"/>
      <c r="AT625" s="135" t="n"/>
      <c r="AU625" s="135" t="n"/>
      <c r="AV625" s="135" t="n"/>
      <c r="AW625" s="135" t="n"/>
      <c r="AX625" s="135" t="n"/>
      <c r="AY625" s="135" t="n"/>
      <c r="AZ625" s="135" t="n"/>
      <c r="BA625" s="135" t="n"/>
      <c r="BB625" s="135" t="n"/>
      <c r="BC625" s="135" t="n"/>
      <c r="BD625" s="135" t="n"/>
      <c r="BE625" s="135" t="n"/>
      <c r="BF625" s="135" t="n"/>
      <c r="BG625" s="135" t="n"/>
      <c r="BH625" s="135" t="n"/>
      <c r="BI625" s="135" t="n"/>
      <c r="BJ625" s="135" t="n"/>
      <c r="BK625" s="135" t="n"/>
      <c r="BL625" s="135" t="n"/>
      <c r="BM625" s="135" t="n"/>
      <c r="BN625" s="135" t="n"/>
      <c r="BO625" s="135" t="n"/>
      <c r="BP625" s="135" t="n"/>
      <c r="BQ625" s="135" t="n"/>
      <c r="BR625" s="135" t="n"/>
      <c r="BS625" s="135" t="n"/>
      <c r="BT625" s="135" t="n"/>
      <c r="BU625" s="135" t="n"/>
      <c r="BV625" s="135" t="n"/>
      <c r="BW625" s="135" t="n"/>
      <c r="BX625" s="135" t="n"/>
      <c r="BY625" s="135" t="n"/>
      <c r="BZ625" s="135" t="n"/>
      <c r="CA625" s="135" t="n"/>
      <c r="CB625" s="135" t="n"/>
      <c r="CC625" s="135" t="n"/>
      <c r="CD625" s="135" t="n"/>
      <c r="CE625" s="135" t="n"/>
      <c r="CF625" s="135" t="n"/>
      <c r="CG625" s="135" t="n"/>
      <c r="CH625" s="135" t="n"/>
      <c r="CI625" s="135" t="n"/>
      <c r="CJ625" s="135" t="n"/>
      <c r="CK625" s="135" t="n"/>
      <c r="CL625" s="135" t="n"/>
      <c r="CM625" s="135" t="n"/>
      <c r="CN625" s="135" t="n"/>
      <c r="CO625" s="135" t="n"/>
      <c r="CP625" s="135" t="n"/>
      <c r="CQ625" s="135" t="n"/>
      <c r="CR625" s="135" t="n"/>
      <c r="CU625" s="36" t="n"/>
      <c r="CV625" s="36" t="n"/>
      <c r="CW625" s="36" t="n"/>
      <c r="CX625" s="36" t="n"/>
      <c r="CY625" s="36" t="n"/>
      <c r="CZ625" s="36" t="n"/>
      <c r="DA625" s="36" t="n"/>
      <c r="DB625" s="36" t="n"/>
      <c r="DC625" s="36" t="n"/>
      <c r="DD625" s="36" t="n"/>
      <c r="DE625" s="36" t="n"/>
      <c r="DF625" s="36" t="n"/>
      <c r="DG625" s="36" t="n"/>
      <c r="DH625" s="36" t="n"/>
      <c r="DI625" s="36" t="n"/>
      <c r="DJ625" s="36" t="n"/>
      <c r="DK625" s="36" t="n"/>
      <c r="DL625" s="36" t="n"/>
      <c r="DM625" s="36" t="n"/>
      <c r="DN625" s="36" t="n"/>
      <c r="DO625" s="36" t="n"/>
      <c r="DP625" s="36" t="n"/>
      <c r="DQ625" s="36" t="n"/>
      <c r="DR625" s="36" t="n"/>
      <c r="DS625" s="36" t="n"/>
      <c r="DT625" s="36" t="n"/>
      <c r="DU625" s="36" t="n"/>
      <c r="DV625" s="36" t="n"/>
      <c r="DW625" s="36" t="n"/>
      <c r="DX625" s="36" t="n"/>
      <c r="DY625" s="36" t="n"/>
      <c r="DZ625" s="36" t="n"/>
      <c r="EA625" s="36" t="n"/>
      <c r="EB625" s="36" t="n"/>
      <c r="EC625" s="36" t="n"/>
      <c r="ED625" s="36" t="n"/>
      <c r="EE625" s="36" t="n"/>
      <c r="EF625" s="36" t="n"/>
      <c r="EG625" s="36" t="n"/>
      <c r="EH625" s="36" t="n"/>
      <c r="EI625" s="36" t="n"/>
      <c r="EJ625" s="36" t="n"/>
      <c r="EK625" s="36" t="n"/>
      <c r="EL625" s="36" t="n"/>
      <c r="EM625" s="36" t="n"/>
      <c r="EN625" s="36" t="n"/>
    </row>
    <row r="626">
      <c r="A626" s="36" t="n"/>
      <c r="B626" s="36" t="n"/>
      <c r="C626" s="144" t="n"/>
      <c r="D626" s="144" t="n"/>
      <c r="E626" s="135" t="n"/>
      <c r="F626" s="135" t="n"/>
      <c r="G626" s="135" t="n"/>
      <c r="H626" s="135" t="n"/>
      <c r="I626" s="135" t="n"/>
      <c r="J626" s="135" t="n"/>
      <c r="K626" s="135" t="n"/>
      <c r="L626" s="135" t="n"/>
      <c r="M626" s="135" t="n"/>
      <c r="N626" s="135" t="n"/>
      <c r="O626" s="135" t="n"/>
      <c r="P626" s="135" t="n"/>
      <c r="Q626" s="135" t="n"/>
      <c r="R626" s="135" t="n"/>
      <c r="S626" s="135" t="n"/>
      <c r="T626" s="135" t="n"/>
      <c r="U626" s="135" t="n"/>
      <c r="V626" s="135" t="n"/>
      <c r="W626" s="135" t="n"/>
      <c r="X626" s="135" t="n"/>
      <c r="Y626" s="135" t="n"/>
      <c r="Z626" s="135" t="n"/>
      <c r="AA626" s="135" t="n"/>
      <c r="AB626" s="135" t="n"/>
      <c r="AC626" s="135" t="n"/>
      <c r="AD626" s="135" t="n"/>
      <c r="AE626" s="135" t="n"/>
      <c r="AF626" s="135" t="n"/>
      <c r="AG626" s="135" t="n"/>
      <c r="AH626" s="135" t="n"/>
      <c r="AI626" s="135" t="n"/>
      <c r="AJ626" s="135" t="n"/>
      <c r="AK626" s="135" t="n"/>
      <c r="AL626" s="135" t="n"/>
      <c r="AM626" s="135" t="n"/>
      <c r="AN626" s="135" t="n"/>
      <c r="AO626" s="135" t="n"/>
      <c r="AP626" s="135" t="n"/>
      <c r="AQ626" s="135" t="n"/>
      <c r="AR626" s="135" t="n"/>
      <c r="AS626" s="135" t="n"/>
      <c r="AT626" s="135" t="n"/>
      <c r="AU626" s="135" t="n"/>
      <c r="AV626" s="135" t="n"/>
      <c r="AW626" s="135" t="n"/>
      <c r="AX626" s="135" t="n"/>
      <c r="AY626" s="135" t="n"/>
      <c r="AZ626" s="135" t="n"/>
      <c r="BA626" s="135" t="n"/>
      <c r="BB626" s="135" t="n"/>
      <c r="BC626" s="135" t="n"/>
      <c r="BD626" s="135" t="n"/>
      <c r="BE626" s="135" t="n"/>
      <c r="BF626" s="135" t="n"/>
      <c r="BG626" s="135" t="n"/>
      <c r="BH626" s="135" t="n"/>
      <c r="BI626" s="135" t="n"/>
      <c r="BJ626" s="135" t="n"/>
      <c r="BK626" s="135" t="n"/>
      <c r="BL626" s="135" t="n"/>
      <c r="BM626" s="135" t="n"/>
      <c r="BN626" s="135" t="n"/>
      <c r="BO626" s="135" t="n"/>
      <c r="BP626" s="135" t="n"/>
      <c r="BQ626" s="135" t="n"/>
      <c r="BR626" s="135" t="n"/>
      <c r="BS626" s="135" t="n"/>
      <c r="BT626" s="135" t="n"/>
      <c r="BU626" s="135" t="n"/>
      <c r="BV626" s="135" t="n"/>
      <c r="BW626" s="135" t="n"/>
      <c r="BX626" s="135" t="n"/>
      <c r="BY626" s="135" t="n"/>
      <c r="BZ626" s="135" t="n"/>
      <c r="CA626" s="135" t="n"/>
      <c r="CB626" s="135" t="n"/>
      <c r="CC626" s="135" t="n"/>
      <c r="CD626" s="135" t="n"/>
      <c r="CE626" s="135" t="n"/>
      <c r="CF626" s="135" t="n"/>
      <c r="CG626" s="135" t="n"/>
      <c r="CH626" s="135" t="n"/>
      <c r="CI626" s="135" t="n"/>
      <c r="CJ626" s="135" t="n"/>
      <c r="CK626" s="135" t="n"/>
      <c r="CL626" s="135" t="n"/>
      <c r="CM626" s="135" t="n"/>
      <c r="CN626" s="135" t="n"/>
      <c r="CO626" s="135" t="n"/>
      <c r="CP626" s="135" t="n"/>
      <c r="CQ626" s="135" t="n"/>
      <c r="CR626" s="135" t="n"/>
      <c r="CU626" s="36" t="n"/>
      <c r="CV626" s="36" t="n"/>
      <c r="CW626" s="36" t="n"/>
      <c r="CX626" s="36" t="n"/>
      <c r="CY626" s="36" t="n"/>
      <c r="CZ626" s="36" t="n"/>
      <c r="DA626" s="36" t="n"/>
      <c r="DB626" s="36" t="n"/>
      <c r="DC626" s="36" t="n"/>
      <c r="DD626" s="36" t="n"/>
      <c r="DE626" s="36" t="n"/>
      <c r="DF626" s="36" t="n"/>
      <c r="DG626" s="36" t="n"/>
      <c r="DH626" s="36" t="n"/>
      <c r="DI626" s="36" t="n"/>
      <c r="DJ626" s="36" t="n"/>
      <c r="DK626" s="36" t="n"/>
      <c r="DL626" s="36" t="n"/>
      <c r="DM626" s="36" t="n"/>
      <c r="DN626" s="36" t="n"/>
      <c r="DO626" s="36" t="n"/>
      <c r="DP626" s="36" t="n"/>
      <c r="DQ626" s="36" t="n"/>
      <c r="DR626" s="36" t="n"/>
      <c r="DS626" s="36" t="n"/>
      <c r="DT626" s="36" t="n"/>
      <c r="DU626" s="36" t="n"/>
      <c r="DV626" s="36" t="n"/>
      <c r="DW626" s="36" t="n"/>
      <c r="DX626" s="36" t="n"/>
      <c r="DY626" s="36" t="n"/>
      <c r="DZ626" s="36" t="n"/>
      <c r="EA626" s="36" t="n"/>
      <c r="EB626" s="36" t="n"/>
      <c r="EC626" s="36" t="n"/>
      <c r="ED626" s="36" t="n"/>
      <c r="EE626" s="36" t="n"/>
      <c r="EF626" s="36" t="n"/>
      <c r="EG626" s="36" t="n"/>
      <c r="EH626" s="36" t="n"/>
      <c r="EI626" s="36" t="n"/>
      <c r="EJ626" s="36" t="n"/>
      <c r="EK626" s="36" t="n"/>
      <c r="EL626" s="36" t="n"/>
      <c r="EM626" s="36" t="n"/>
      <c r="EN626" s="36" t="n"/>
    </row>
    <row r="627">
      <c r="A627" s="36" t="n"/>
      <c r="B627" s="36" t="n"/>
      <c r="C627" s="144" t="n"/>
      <c r="D627" s="144" t="n"/>
      <c r="E627" s="135" t="n"/>
      <c r="F627" s="135" t="n"/>
      <c r="G627" s="135" t="n"/>
      <c r="H627" s="135" t="n"/>
      <c r="I627" s="135" t="n"/>
      <c r="J627" s="135" t="n"/>
      <c r="K627" s="135" t="n"/>
      <c r="L627" s="135" t="n"/>
      <c r="M627" s="135" t="n"/>
      <c r="N627" s="135" t="n"/>
      <c r="O627" s="135" t="n"/>
      <c r="P627" s="135" t="n"/>
      <c r="Q627" s="135" t="n"/>
      <c r="R627" s="135" t="n"/>
      <c r="S627" s="135" t="n"/>
      <c r="T627" s="135" t="n"/>
      <c r="U627" s="135" t="n"/>
      <c r="V627" s="135" t="n"/>
      <c r="W627" s="135" t="n"/>
      <c r="X627" s="135" t="n"/>
      <c r="Y627" s="135" t="n"/>
      <c r="Z627" s="135" t="n"/>
      <c r="AA627" s="135" t="n"/>
      <c r="AB627" s="135" t="n"/>
      <c r="AC627" s="135" t="n"/>
      <c r="AD627" s="135" t="n"/>
      <c r="AE627" s="135" t="n"/>
      <c r="AF627" s="135" t="n"/>
      <c r="AG627" s="135" t="n"/>
      <c r="AH627" s="135" t="n"/>
      <c r="AI627" s="135" t="n"/>
      <c r="AJ627" s="135" t="n"/>
      <c r="AK627" s="135" t="n"/>
      <c r="AL627" s="135" t="n"/>
      <c r="AM627" s="135" t="n"/>
      <c r="AN627" s="135" t="n"/>
      <c r="AO627" s="135" t="n"/>
      <c r="AP627" s="135" t="n"/>
      <c r="AQ627" s="135" t="n"/>
      <c r="AR627" s="135" t="n"/>
      <c r="AS627" s="135" t="n"/>
      <c r="AT627" s="135" t="n"/>
      <c r="AU627" s="135" t="n"/>
      <c r="AV627" s="135" t="n"/>
      <c r="AW627" s="135" t="n"/>
      <c r="AX627" s="135" t="n"/>
      <c r="AY627" s="135" t="n"/>
      <c r="AZ627" s="135" t="n"/>
      <c r="BA627" s="135" t="n"/>
      <c r="BB627" s="135" t="n"/>
      <c r="BC627" s="135" t="n"/>
      <c r="BD627" s="135" t="n"/>
      <c r="BE627" s="135" t="n"/>
      <c r="BF627" s="135" t="n"/>
      <c r="BG627" s="135" t="n"/>
      <c r="BH627" s="135" t="n"/>
      <c r="BI627" s="135" t="n"/>
      <c r="BJ627" s="135" t="n"/>
      <c r="BK627" s="135" t="n"/>
      <c r="BL627" s="135" t="n"/>
      <c r="BM627" s="135" t="n"/>
      <c r="BN627" s="135" t="n"/>
      <c r="BO627" s="135" t="n"/>
      <c r="BP627" s="135" t="n"/>
      <c r="BQ627" s="135" t="n"/>
      <c r="BR627" s="135" t="n"/>
      <c r="BS627" s="135" t="n"/>
      <c r="BT627" s="135" t="n"/>
      <c r="BU627" s="135" t="n"/>
      <c r="BV627" s="135" t="n"/>
      <c r="BW627" s="135" t="n"/>
      <c r="BX627" s="135" t="n"/>
      <c r="BY627" s="135" t="n"/>
      <c r="BZ627" s="135" t="n"/>
      <c r="CA627" s="135" t="n"/>
      <c r="CB627" s="135" t="n"/>
      <c r="CC627" s="135" t="n"/>
      <c r="CD627" s="135" t="n"/>
      <c r="CE627" s="135" t="n"/>
      <c r="CF627" s="135" t="n"/>
      <c r="CG627" s="135" t="n"/>
      <c r="CH627" s="135" t="n"/>
      <c r="CI627" s="135" t="n"/>
      <c r="CJ627" s="135" t="n"/>
      <c r="CK627" s="135" t="n"/>
      <c r="CL627" s="135" t="n"/>
      <c r="CM627" s="135" t="n"/>
      <c r="CN627" s="135" t="n"/>
      <c r="CO627" s="135" t="n"/>
      <c r="CP627" s="135" t="n"/>
      <c r="CQ627" s="135" t="n"/>
      <c r="CR627" s="135" t="n"/>
      <c r="CU627" s="36" t="n"/>
      <c r="CV627" s="36" t="n"/>
      <c r="CW627" s="36" t="n"/>
      <c r="CX627" s="36" t="n"/>
      <c r="CY627" s="36" t="n"/>
      <c r="CZ627" s="36" t="n"/>
      <c r="DA627" s="36" t="n"/>
      <c r="DB627" s="36" t="n"/>
      <c r="DC627" s="36" t="n"/>
      <c r="DD627" s="36" t="n"/>
      <c r="DE627" s="36" t="n"/>
      <c r="DF627" s="36" t="n"/>
      <c r="DG627" s="36" t="n"/>
      <c r="DH627" s="36" t="n"/>
      <c r="DI627" s="36" t="n"/>
      <c r="DJ627" s="36" t="n"/>
      <c r="DK627" s="36" t="n"/>
      <c r="DL627" s="36" t="n"/>
      <c r="DM627" s="36" t="n"/>
      <c r="DN627" s="36" t="n"/>
      <c r="DO627" s="36" t="n"/>
      <c r="DP627" s="36" t="n"/>
      <c r="DQ627" s="36" t="n"/>
      <c r="DR627" s="36" t="n"/>
      <c r="DS627" s="36" t="n"/>
      <c r="DT627" s="36" t="n"/>
      <c r="DU627" s="36" t="n"/>
      <c r="DV627" s="36" t="n"/>
      <c r="DW627" s="36" t="n"/>
      <c r="DX627" s="36" t="n"/>
      <c r="DY627" s="36" t="n"/>
      <c r="DZ627" s="36" t="n"/>
      <c r="EA627" s="36" t="n"/>
      <c r="EB627" s="36" t="n"/>
      <c r="EC627" s="36" t="n"/>
      <c r="ED627" s="36" t="n"/>
      <c r="EE627" s="36" t="n"/>
      <c r="EF627" s="36" t="n"/>
      <c r="EG627" s="36" t="n"/>
      <c r="EH627" s="36" t="n"/>
      <c r="EI627" s="36" t="n"/>
      <c r="EJ627" s="36" t="n"/>
      <c r="EK627" s="36" t="n"/>
      <c r="EL627" s="36" t="n"/>
      <c r="EM627" s="36" t="n"/>
      <c r="EN627" s="36" t="n"/>
    </row>
    <row r="628">
      <c r="A628" s="36" t="n"/>
      <c r="B628" s="36" t="n"/>
      <c r="C628" s="144" t="n"/>
      <c r="D628" s="144" t="n"/>
      <c r="E628" s="135" t="n"/>
      <c r="F628" s="135" t="n"/>
      <c r="G628" s="135" t="n"/>
      <c r="H628" s="135" t="n"/>
      <c r="I628" s="135" t="n"/>
      <c r="J628" s="135" t="n"/>
      <c r="K628" s="135" t="n"/>
      <c r="L628" s="135" t="n"/>
      <c r="M628" s="135" t="n"/>
      <c r="N628" s="135" t="n"/>
      <c r="O628" s="135" t="n"/>
      <c r="P628" s="135" t="n"/>
      <c r="Q628" s="135" t="n"/>
      <c r="R628" s="135" t="n"/>
      <c r="S628" s="135" t="n"/>
      <c r="T628" s="135" t="n"/>
      <c r="U628" s="135" t="n"/>
      <c r="V628" s="135" t="n"/>
      <c r="W628" s="135" t="n"/>
      <c r="X628" s="135" t="n"/>
      <c r="Y628" s="135" t="n"/>
      <c r="Z628" s="135" t="n"/>
      <c r="AA628" s="135" t="n"/>
      <c r="AB628" s="135" t="n"/>
      <c r="AC628" s="135" t="n"/>
      <c r="AD628" s="135" t="n"/>
      <c r="AE628" s="135" t="n"/>
      <c r="AF628" s="135" t="n"/>
      <c r="AG628" s="135" t="n"/>
      <c r="AH628" s="135" t="n"/>
      <c r="AI628" s="135" t="n"/>
      <c r="AJ628" s="135" t="n"/>
      <c r="AK628" s="135" t="n"/>
      <c r="AL628" s="135" t="n"/>
      <c r="AM628" s="135" t="n"/>
      <c r="AN628" s="135" t="n"/>
      <c r="AO628" s="135" t="n"/>
      <c r="AP628" s="135" t="n"/>
      <c r="AQ628" s="135" t="n"/>
      <c r="AR628" s="135" t="n"/>
      <c r="AS628" s="135" t="n"/>
      <c r="AT628" s="135" t="n"/>
      <c r="AU628" s="135" t="n"/>
      <c r="AV628" s="135" t="n"/>
      <c r="AW628" s="135" t="n"/>
      <c r="AX628" s="135" t="n"/>
      <c r="AY628" s="135" t="n"/>
      <c r="AZ628" s="135" t="n"/>
      <c r="BA628" s="135" t="n"/>
      <c r="BB628" s="135" t="n"/>
      <c r="BC628" s="135" t="n"/>
      <c r="BD628" s="135" t="n"/>
      <c r="BE628" s="135" t="n"/>
      <c r="BF628" s="135" t="n"/>
      <c r="BG628" s="135" t="n"/>
      <c r="BH628" s="135" t="n"/>
      <c r="BI628" s="135" t="n"/>
      <c r="BJ628" s="135" t="n"/>
      <c r="BK628" s="135" t="n"/>
      <c r="BL628" s="135" t="n"/>
      <c r="BM628" s="135" t="n"/>
      <c r="BN628" s="135" t="n"/>
      <c r="BO628" s="135" t="n"/>
      <c r="BP628" s="135" t="n"/>
      <c r="BQ628" s="135" t="n"/>
      <c r="BR628" s="135" t="n"/>
      <c r="BS628" s="135" t="n"/>
      <c r="BT628" s="135" t="n"/>
      <c r="BU628" s="135" t="n"/>
      <c r="BV628" s="135" t="n"/>
      <c r="BW628" s="135" t="n"/>
      <c r="BX628" s="135" t="n"/>
      <c r="BY628" s="135" t="n"/>
      <c r="BZ628" s="135" t="n"/>
      <c r="CA628" s="135" t="n"/>
      <c r="CB628" s="135" t="n"/>
      <c r="CC628" s="135" t="n"/>
      <c r="CD628" s="135" t="n"/>
      <c r="CE628" s="135" t="n"/>
      <c r="CF628" s="135" t="n"/>
      <c r="CG628" s="135" t="n"/>
      <c r="CH628" s="135" t="n"/>
      <c r="CI628" s="135" t="n"/>
      <c r="CJ628" s="135" t="n"/>
      <c r="CK628" s="135" t="n"/>
      <c r="CL628" s="135" t="n"/>
      <c r="CM628" s="135" t="n"/>
      <c r="CN628" s="135" t="n"/>
      <c r="CO628" s="135" t="n"/>
      <c r="CP628" s="135" t="n"/>
      <c r="CQ628" s="135" t="n"/>
      <c r="CR628" s="135" t="n"/>
      <c r="CU628" s="36" t="n"/>
      <c r="CV628" s="36" t="n"/>
      <c r="CW628" s="36" t="n"/>
      <c r="CX628" s="36" t="n"/>
      <c r="CY628" s="36" t="n"/>
      <c r="CZ628" s="36" t="n"/>
      <c r="DA628" s="36" t="n"/>
      <c r="DB628" s="36" t="n"/>
      <c r="DC628" s="36" t="n"/>
      <c r="DD628" s="36" t="n"/>
      <c r="DE628" s="36" t="n"/>
      <c r="DF628" s="36" t="n"/>
      <c r="DG628" s="36" t="n"/>
      <c r="DH628" s="36" t="n"/>
      <c r="DI628" s="36" t="n"/>
      <c r="DJ628" s="36" t="n"/>
      <c r="DK628" s="36" t="n"/>
      <c r="DL628" s="36" t="n"/>
      <c r="DM628" s="36" t="n"/>
      <c r="DN628" s="36" t="n"/>
      <c r="DO628" s="36" t="n"/>
      <c r="DP628" s="36" t="n"/>
      <c r="DQ628" s="36" t="n"/>
      <c r="DR628" s="36" t="n"/>
      <c r="DS628" s="36" t="n"/>
      <c r="DT628" s="36" t="n"/>
      <c r="DU628" s="36" t="n"/>
      <c r="DV628" s="36" t="n"/>
      <c r="DW628" s="36" t="n"/>
      <c r="DX628" s="36" t="n"/>
      <c r="DY628" s="36" t="n"/>
      <c r="DZ628" s="36" t="n"/>
      <c r="EA628" s="36" t="n"/>
      <c r="EB628" s="36" t="n"/>
      <c r="EC628" s="36" t="n"/>
      <c r="ED628" s="36" t="n"/>
      <c r="EE628" s="36" t="n"/>
      <c r="EF628" s="36" t="n"/>
      <c r="EG628" s="36" t="n"/>
      <c r="EH628" s="36" t="n"/>
      <c r="EI628" s="36" t="n"/>
      <c r="EJ628" s="36" t="n"/>
      <c r="EK628" s="36" t="n"/>
      <c r="EL628" s="36" t="n"/>
      <c r="EM628" s="36" t="n"/>
      <c r="EN628" s="36" t="n"/>
    </row>
    <row r="629">
      <c r="A629" s="36" t="n"/>
      <c r="B629" s="36" t="n"/>
      <c r="C629" s="144" t="n"/>
      <c r="D629" s="144" t="n"/>
      <c r="E629" s="135" t="n"/>
      <c r="F629" s="135" t="n"/>
      <c r="G629" s="135" t="n"/>
      <c r="H629" s="135" t="n"/>
      <c r="I629" s="135" t="n"/>
      <c r="J629" s="135" t="n"/>
      <c r="K629" s="135" t="n"/>
      <c r="L629" s="135" t="n"/>
      <c r="M629" s="135" t="n"/>
      <c r="N629" s="135" t="n"/>
      <c r="O629" s="135" t="n"/>
      <c r="P629" s="135" t="n"/>
      <c r="Q629" s="135" t="n"/>
      <c r="R629" s="135" t="n"/>
      <c r="S629" s="135" t="n"/>
      <c r="T629" s="135" t="n"/>
      <c r="U629" s="135" t="n"/>
      <c r="V629" s="135" t="n"/>
      <c r="W629" s="135" t="n"/>
      <c r="X629" s="135" t="n"/>
      <c r="Y629" s="135" t="n"/>
      <c r="Z629" s="135" t="n"/>
      <c r="AA629" s="135" t="n"/>
      <c r="AB629" s="135" t="n"/>
      <c r="AC629" s="135" t="n"/>
      <c r="AD629" s="135" t="n"/>
      <c r="AE629" s="135" t="n"/>
      <c r="AF629" s="135" t="n"/>
      <c r="AG629" s="135" t="n"/>
      <c r="AH629" s="135" t="n"/>
      <c r="AI629" s="135" t="n"/>
      <c r="AJ629" s="135" t="n"/>
      <c r="AK629" s="135" t="n"/>
      <c r="AL629" s="135" t="n"/>
      <c r="AM629" s="135" t="n"/>
      <c r="AN629" s="135" t="n"/>
      <c r="AO629" s="135" t="n"/>
      <c r="AP629" s="135" t="n"/>
      <c r="AQ629" s="135" t="n"/>
      <c r="AR629" s="135" t="n"/>
      <c r="AS629" s="135" t="n"/>
      <c r="AT629" s="135" t="n"/>
      <c r="AU629" s="135" t="n"/>
      <c r="AV629" s="135" t="n"/>
      <c r="AW629" s="135" t="n"/>
      <c r="AX629" s="135" t="n"/>
      <c r="AY629" s="135" t="n"/>
      <c r="AZ629" s="135" t="n"/>
      <c r="BA629" s="135" t="n"/>
      <c r="BB629" s="135" t="n"/>
      <c r="BC629" s="135" t="n"/>
      <c r="BD629" s="135" t="n"/>
      <c r="BE629" s="135" t="n"/>
      <c r="BF629" s="135" t="n"/>
      <c r="BG629" s="135" t="n"/>
      <c r="BH629" s="135" t="n"/>
      <c r="BI629" s="135" t="n"/>
      <c r="BJ629" s="135" t="n"/>
      <c r="BK629" s="135" t="n"/>
      <c r="BL629" s="135" t="n"/>
      <c r="BM629" s="135" t="n"/>
      <c r="BN629" s="135" t="n"/>
      <c r="BO629" s="135" t="n"/>
      <c r="BP629" s="135" t="n"/>
      <c r="BQ629" s="135" t="n"/>
      <c r="BR629" s="135" t="n"/>
      <c r="BS629" s="135" t="n"/>
      <c r="BT629" s="135" t="n"/>
      <c r="BU629" s="135" t="n"/>
      <c r="BV629" s="135" t="n"/>
      <c r="BW629" s="135" t="n"/>
      <c r="BX629" s="135" t="n"/>
      <c r="BY629" s="135" t="n"/>
      <c r="BZ629" s="135" t="n"/>
      <c r="CA629" s="135" t="n"/>
      <c r="CB629" s="135" t="n"/>
      <c r="CC629" s="135" t="n"/>
      <c r="CD629" s="135" t="n"/>
      <c r="CE629" s="135" t="n"/>
      <c r="CF629" s="135" t="n"/>
      <c r="CG629" s="135" t="n"/>
      <c r="CH629" s="135" t="n"/>
      <c r="CI629" s="135" t="n"/>
      <c r="CJ629" s="135" t="n"/>
      <c r="CK629" s="135" t="n"/>
      <c r="CL629" s="135" t="n"/>
      <c r="CM629" s="135" t="n"/>
      <c r="CN629" s="135" t="n"/>
      <c r="CO629" s="135" t="n"/>
      <c r="CP629" s="135" t="n"/>
      <c r="CQ629" s="135" t="n"/>
      <c r="CR629" s="135" t="n"/>
      <c r="CU629" s="36" t="n"/>
      <c r="CV629" s="36" t="n"/>
      <c r="CW629" s="36" t="n"/>
      <c r="CX629" s="36" t="n"/>
      <c r="CY629" s="36" t="n"/>
      <c r="CZ629" s="36" t="n"/>
      <c r="DA629" s="36" t="n"/>
      <c r="DB629" s="36" t="n"/>
      <c r="DC629" s="36" t="n"/>
      <c r="DD629" s="36" t="n"/>
      <c r="DE629" s="36" t="n"/>
      <c r="DF629" s="36" t="n"/>
      <c r="DG629" s="36" t="n"/>
      <c r="DH629" s="36" t="n"/>
      <c r="DI629" s="36" t="n"/>
      <c r="DJ629" s="36" t="n"/>
      <c r="DK629" s="36" t="n"/>
      <c r="DL629" s="36" t="n"/>
      <c r="DM629" s="36" t="n"/>
      <c r="DN629" s="36" t="n"/>
      <c r="DO629" s="36" t="n"/>
      <c r="DP629" s="36" t="n"/>
      <c r="DQ629" s="36" t="n"/>
      <c r="DR629" s="36" t="n"/>
      <c r="DS629" s="36" t="n"/>
      <c r="DT629" s="36" t="n"/>
      <c r="DU629" s="36" t="n"/>
      <c r="DV629" s="36" t="n"/>
      <c r="DW629" s="36" t="n"/>
      <c r="DX629" s="36" t="n"/>
      <c r="DY629" s="36" t="n"/>
      <c r="DZ629" s="36" t="n"/>
      <c r="EA629" s="36" t="n"/>
      <c r="EB629" s="36" t="n"/>
      <c r="EC629" s="36" t="n"/>
      <c r="ED629" s="36" t="n"/>
      <c r="EE629" s="36" t="n"/>
      <c r="EF629" s="36" t="n"/>
      <c r="EG629" s="36" t="n"/>
      <c r="EH629" s="36" t="n"/>
      <c r="EI629" s="36" t="n"/>
      <c r="EJ629" s="36" t="n"/>
      <c r="EK629" s="36" t="n"/>
      <c r="EL629" s="36" t="n"/>
      <c r="EM629" s="36" t="n"/>
      <c r="EN629" s="36" t="n"/>
    </row>
    <row r="630">
      <c r="A630" s="36" t="n"/>
      <c r="B630" s="36" t="n"/>
      <c r="C630" s="144" t="n"/>
      <c r="D630" s="144" t="n"/>
      <c r="E630" s="135" t="n"/>
      <c r="F630" s="135" t="n"/>
      <c r="G630" s="135" t="n"/>
      <c r="H630" s="135" t="n"/>
      <c r="I630" s="135" t="n"/>
      <c r="J630" s="135" t="n"/>
      <c r="K630" s="135" t="n"/>
      <c r="L630" s="135" t="n"/>
      <c r="M630" s="135" t="n"/>
      <c r="N630" s="135" t="n"/>
      <c r="O630" s="135" t="n"/>
      <c r="P630" s="135" t="n"/>
      <c r="Q630" s="135" t="n"/>
      <c r="R630" s="135" t="n"/>
      <c r="S630" s="135" t="n"/>
      <c r="T630" s="135" t="n"/>
      <c r="U630" s="135" t="n"/>
      <c r="V630" s="135" t="n"/>
      <c r="W630" s="135" t="n"/>
      <c r="X630" s="135" t="n"/>
      <c r="Y630" s="135" t="n"/>
      <c r="Z630" s="135" t="n"/>
      <c r="AA630" s="135" t="n"/>
      <c r="AB630" s="135" t="n"/>
      <c r="AC630" s="135" t="n"/>
      <c r="AD630" s="135" t="n"/>
      <c r="AE630" s="135" t="n"/>
      <c r="AF630" s="135" t="n"/>
      <c r="AG630" s="135" t="n"/>
      <c r="AH630" s="135" t="n"/>
      <c r="AI630" s="135" t="n"/>
      <c r="AJ630" s="135" t="n"/>
      <c r="AK630" s="135" t="n"/>
      <c r="AL630" s="135" t="n"/>
      <c r="AM630" s="135" t="n"/>
      <c r="AN630" s="135" t="n"/>
      <c r="AO630" s="135" t="n"/>
      <c r="AP630" s="135" t="n"/>
      <c r="AQ630" s="135" t="n"/>
      <c r="AR630" s="135" t="n"/>
      <c r="AS630" s="135" t="n"/>
      <c r="AT630" s="135" t="n"/>
      <c r="AU630" s="135" t="n"/>
      <c r="AV630" s="135" t="n"/>
      <c r="AW630" s="135" t="n"/>
      <c r="AX630" s="135" t="n"/>
      <c r="AY630" s="135" t="n"/>
      <c r="AZ630" s="135" t="n"/>
      <c r="BA630" s="135" t="n"/>
      <c r="BB630" s="135" t="n"/>
      <c r="BC630" s="135" t="n"/>
      <c r="BD630" s="135" t="n"/>
      <c r="BE630" s="135" t="n"/>
      <c r="BF630" s="135" t="n"/>
      <c r="BG630" s="135" t="n"/>
      <c r="BH630" s="135" t="n"/>
      <c r="BI630" s="135" t="n"/>
      <c r="BJ630" s="135" t="n"/>
      <c r="BK630" s="135" t="n"/>
      <c r="BL630" s="135" t="n"/>
      <c r="BM630" s="135" t="n"/>
      <c r="BN630" s="135" t="n"/>
      <c r="BO630" s="135" t="n"/>
      <c r="BP630" s="135" t="n"/>
      <c r="BQ630" s="135" t="n"/>
      <c r="BR630" s="135" t="n"/>
      <c r="BS630" s="135" t="n"/>
      <c r="BT630" s="135" t="n"/>
      <c r="BU630" s="135" t="n"/>
      <c r="BV630" s="135" t="n"/>
      <c r="BW630" s="135" t="n"/>
      <c r="BX630" s="135" t="n"/>
      <c r="BY630" s="135" t="n"/>
      <c r="BZ630" s="135" t="n"/>
      <c r="CA630" s="135" t="n"/>
      <c r="CB630" s="135" t="n"/>
      <c r="CC630" s="135" t="n"/>
      <c r="CD630" s="135" t="n"/>
      <c r="CE630" s="135" t="n"/>
      <c r="CF630" s="135" t="n"/>
      <c r="CG630" s="135" t="n"/>
      <c r="CH630" s="135" t="n"/>
      <c r="CI630" s="135" t="n"/>
      <c r="CJ630" s="135" t="n"/>
      <c r="CK630" s="135" t="n"/>
      <c r="CL630" s="135" t="n"/>
      <c r="CM630" s="135" t="n"/>
      <c r="CN630" s="135" t="n"/>
      <c r="CO630" s="135" t="n"/>
      <c r="CP630" s="135" t="n"/>
      <c r="CQ630" s="135" t="n"/>
      <c r="CR630" s="135" t="n"/>
      <c r="CU630" s="36" t="n"/>
      <c r="CV630" s="36" t="n"/>
      <c r="CW630" s="36" t="n"/>
      <c r="CX630" s="36" t="n"/>
      <c r="CY630" s="36" t="n"/>
      <c r="CZ630" s="36" t="n"/>
      <c r="DA630" s="36" t="n"/>
      <c r="DB630" s="36" t="n"/>
      <c r="DC630" s="36" t="n"/>
      <c r="DD630" s="36" t="n"/>
      <c r="DE630" s="36" t="n"/>
      <c r="DF630" s="36" t="n"/>
      <c r="DG630" s="36" t="n"/>
      <c r="DH630" s="36" t="n"/>
      <c r="DI630" s="36" t="n"/>
      <c r="DJ630" s="36" t="n"/>
      <c r="DK630" s="36" t="n"/>
      <c r="DL630" s="36" t="n"/>
      <c r="DM630" s="36" t="n"/>
      <c r="DN630" s="36" t="n"/>
      <c r="DO630" s="36" t="n"/>
      <c r="DP630" s="36" t="n"/>
      <c r="DQ630" s="36" t="n"/>
      <c r="DR630" s="36" t="n"/>
      <c r="DS630" s="36" t="n"/>
      <c r="DT630" s="36" t="n"/>
      <c r="DU630" s="36" t="n"/>
      <c r="DV630" s="36" t="n"/>
      <c r="DW630" s="36" t="n"/>
      <c r="DX630" s="36" t="n"/>
      <c r="DY630" s="36" t="n"/>
      <c r="DZ630" s="36" t="n"/>
      <c r="EA630" s="36" t="n"/>
      <c r="EB630" s="36" t="n"/>
      <c r="EC630" s="36" t="n"/>
      <c r="ED630" s="36" t="n"/>
      <c r="EE630" s="36" t="n"/>
      <c r="EF630" s="36" t="n"/>
      <c r="EG630" s="36" t="n"/>
      <c r="EH630" s="36" t="n"/>
      <c r="EI630" s="36" t="n"/>
      <c r="EJ630" s="36" t="n"/>
      <c r="EK630" s="36" t="n"/>
      <c r="EL630" s="36" t="n"/>
      <c r="EM630" s="36" t="n"/>
      <c r="EN630" s="36" t="n"/>
    </row>
    <row r="631">
      <c r="A631" s="36" t="n"/>
      <c r="B631" s="36" t="n"/>
      <c r="C631" s="144" t="n"/>
      <c r="D631" s="144" t="n"/>
      <c r="E631" s="135" t="n"/>
      <c r="F631" s="135" t="n"/>
      <c r="G631" s="135" t="n"/>
      <c r="H631" s="135" t="n"/>
      <c r="I631" s="135" t="n"/>
      <c r="J631" s="135" t="n"/>
      <c r="K631" s="135" t="n"/>
      <c r="L631" s="135" t="n"/>
      <c r="M631" s="135" t="n"/>
      <c r="N631" s="135" t="n"/>
      <c r="O631" s="135" t="n"/>
      <c r="P631" s="135" t="n"/>
      <c r="Q631" s="135" t="n"/>
      <c r="R631" s="135" t="n"/>
      <c r="S631" s="135" t="n"/>
      <c r="T631" s="135" t="n"/>
      <c r="U631" s="135" t="n"/>
      <c r="V631" s="135" t="n"/>
      <c r="W631" s="135" t="n"/>
      <c r="X631" s="135" t="n"/>
      <c r="Y631" s="135" t="n"/>
      <c r="Z631" s="135" t="n"/>
      <c r="AA631" s="135" t="n"/>
      <c r="AB631" s="135" t="n"/>
      <c r="AC631" s="135" t="n"/>
      <c r="AD631" s="135" t="n"/>
      <c r="AE631" s="135" t="n"/>
      <c r="AF631" s="135" t="n"/>
      <c r="AG631" s="135" t="n"/>
      <c r="AH631" s="135" t="n"/>
      <c r="AI631" s="135" t="n"/>
      <c r="AJ631" s="135" t="n"/>
      <c r="AK631" s="135" t="n"/>
      <c r="AL631" s="135" t="n"/>
      <c r="AM631" s="135" t="n"/>
      <c r="AN631" s="135" t="n"/>
      <c r="AO631" s="135" t="n"/>
      <c r="AP631" s="135" t="n"/>
      <c r="AQ631" s="135" t="n"/>
      <c r="AR631" s="135" t="n"/>
      <c r="AS631" s="135" t="n"/>
      <c r="AT631" s="135" t="n"/>
      <c r="AU631" s="135" t="n"/>
      <c r="AV631" s="135" t="n"/>
      <c r="AW631" s="135" t="n"/>
      <c r="AX631" s="135" t="n"/>
      <c r="AY631" s="135" t="n"/>
      <c r="AZ631" s="135" t="n"/>
      <c r="BA631" s="135" t="n"/>
      <c r="BB631" s="135" t="n"/>
      <c r="BC631" s="135" t="n"/>
      <c r="BD631" s="135" t="n"/>
      <c r="BE631" s="135" t="n"/>
      <c r="BF631" s="135" t="n"/>
      <c r="BG631" s="135" t="n"/>
      <c r="BH631" s="135" t="n"/>
      <c r="BI631" s="135" t="n"/>
      <c r="BJ631" s="135" t="n"/>
      <c r="BK631" s="135" t="n"/>
      <c r="BL631" s="135" t="n"/>
      <c r="BM631" s="135" t="n"/>
      <c r="BN631" s="135" t="n"/>
      <c r="BO631" s="135" t="n"/>
      <c r="BP631" s="135" t="n"/>
      <c r="BQ631" s="135" t="n"/>
      <c r="BR631" s="135" t="n"/>
      <c r="BS631" s="135" t="n"/>
      <c r="BT631" s="135" t="n"/>
      <c r="BU631" s="135" t="n"/>
      <c r="BV631" s="135" t="n"/>
      <c r="BW631" s="135" t="n"/>
      <c r="BX631" s="135" t="n"/>
      <c r="BY631" s="135" t="n"/>
      <c r="BZ631" s="135" t="n"/>
      <c r="CA631" s="135" t="n"/>
      <c r="CB631" s="135" t="n"/>
      <c r="CC631" s="135" t="n"/>
      <c r="CD631" s="135" t="n"/>
      <c r="CE631" s="135" t="n"/>
      <c r="CF631" s="135" t="n"/>
      <c r="CG631" s="135" t="n"/>
      <c r="CH631" s="135" t="n"/>
      <c r="CI631" s="135" t="n"/>
      <c r="CJ631" s="135" t="n"/>
      <c r="CK631" s="135" t="n"/>
      <c r="CL631" s="135" t="n"/>
      <c r="CM631" s="135" t="n"/>
      <c r="CN631" s="135" t="n"/>
      <c r="CO631" s="135" t="n"/>
      <c r="CP631" s="135" t="n"/>
      <c r="CQ631" s="135" t="n"/>
      <c r="CR631" s="135" t="n"/>
      <c r="CU631" s="36" t="n"/>
      <c r="CV631" s="36" t="n"/>
      <c r="CW631" s="36" t="n"/>
      <c r="CX631" s="36" t="n"/>
      <c r="CY631" s="36" t="n"/>
      <c r="CZ631" s="36" t="n"/>
      <c r="DA631" s="36" t="n"/>
      <c r="DB631" s="36" t="n"/>
      <c r="DC631" s="36" t="n"/>
      <c r="DD631" s="36" t="n"/>
      <c r="DE631" s="36" t="n"/>
      <c r="DF631" s="36" t="n"/>
      <c r="DG631" s="36" t="n"/>
      <c r="DH631" s="36" t="n"/>
      <c r="DI631" s="36" t="n"/>
      <c r="DJ631" s="36" t="n"/>
      <c r="DK631" s="36" t="n"/>
      <c r="DL631" s="36" t="n"/>
      <c r="DM631" s="36" t="n"/>
      <c r="DN631" s="36" t="n"/>
      <c r="DO631" s="36" t="n"/>
      <c r="DP631" s="36" t="n"/>
      <c r="DQ631" s="36" t="n"/>
      <c r="DR631" s="36" t="n"/>
      <c r="DS631" s="36" t="n"/>
      <c r="DT631" s="36" t="n"/>
      <c r="DU631" s="36" t="n"/>
      <c r="DV631" s="36" t="n"/>
      <c r="DW631" s="36" t="n"/>
      <c r="DX631" s="36" t="n"/>
      <c r="DY631" s="36" t="n"/>
      <c r="DZ631" s="36" t="n"/>
      <c r="EA631" s="36" t="n"/>
      <c r="EB631" s="36" t="n"/>
      <c r="EC631" s="36" t="n"/>
      <c r="ED631" s="36" t="n"/>
      <c r="EE631" s="36" t="n"/>
      <c r="EF631" s="36" t="n"/>
      <c r="EG631" s="36" t="n"/>
      <c r="EH631" s="36" t="n"/>
      <c r="EI631" s="36" t="n"/>
      <c r="EJ631" s="36" t="n"/>
      <c r="EK631" s="36" t="n"/>
      <c r="EL631" s="36" t="n"/>
      <c r="EM631" s="36" t="n"/>
      <c r="EN631" s="36" t="n"/>
    </row>
    <row r="632">
      <c r="A632" s="36" t="n"/>
      <c r="B632" s="36" t="n"/>
      <c r="C632" s="144" t="n"/>
      <c r="D632" s="144" t="n"/>
      <c r="E632" s="135" t="n"/>
      <c r="F632" s="135" t="n"/>
      <c r="G632" s="135" t="n"/>
      <c r="H632" s="135" t="n"/>
      <c r="I632" s="135" t="n"/>
      <c r="J632" s="135" t="n"/>
      <c r="K632" s="135" t="n"/>
      <c r="L632" s="135" t="n"/>
      <c r="M632" s="135" t="n"/>
      <c r="N632" s="135" t="n"/>
      <c r="O632" s="135" t="n"/>
      <c r="P632" s="135" t="n"/>
      <c r="Q632" s="135" t="n"/>
      <c r="R632" s="135" t="n"/>
      <c r="S632" s="135" t="n"/>
      <c r="T632" s="135" t="n"/>
      <c r="U632" s="135" t="n"/>
      <c r="V632" s="135" t="n"/>
      <c r="W632" s="135" t="n"/>
      <c r="X632" s="135" t="n"/>
      <c r="Y632" s="135" t="n"/>
      <c r="Z632" s="135" t="n"/>
      <c r="AA632" s="135" t="n"/>
      <c r="AB632" s="135" t="n"/>
      <c r="AC632" s="135" t="n"/>
      <c r="AD632" s="135" t="n"/>
      <c r="AE632" s="135" t="n"/>
      <c r="AF632" s="135" t="n"/>
      <c r="AG632" s="135" t="n"/>
      <c r="AH632" s="135" t="n"/>
      <c r="AI632" s="135" t="n"/>
      <c r="AJ632" s="135" t="n"/>
      <c r="AK632" s="135" t="n"/>
      <c r="AL632" s="135" t="n"/>
      <c r="AM632" s="135" t="n"/>
      <c r="AN632" s="135" t="n"/>
      <c r="AO632" s="135" t="n"/>
      <c r="AP632" s="135" t="n"/>
      <c r="AQ632" s="135" t="n"/>
      <c r="AR632" s="135" t="n"/>
      <c r="AS632" s="135" t="n"/>
      <c r="AT632" s="135" t="n"/>
      <c r="AU632" s="135" t="n"/>
      <c r="AV632" s="135" t="n"/>
      <c r="AW632" s="135" t="n"/>
      <c r="AX632" s="135" t="n"/>
      <c r="AY632" s="135" t="n"/>
      <c r="AZ632" s="135" t="n"/>
      <c r="BA632" s="135" t="n"/>
      <c r="BB632" s="135" t="n"/>
      <c r="BC632" s="135" t="n"/>
      <c r="BD632" s="135" t="n"/>
      <c r="BE632" s="135" t="n"/>
      <c r="BF632" s="135" t="n"/>
      <c r="BG632" s="135" t="n"/>
      <c r="BH632" s="135" t="n"/>
      <c r="BI632" s="135" t="n"/>
      <c r="BJ632" s="135" t="n"/>
      <c r="BK632" s="135" t="n"/>
      <c r="BL632" s="135" t="n"/>
      <c r="BM632" s="135" t="n"/>
      <c r="BN632" s="135" t="n"/>
      <c r="BO632" s="135" t="n"/>
      <c r="BP632" s="135" t="n"/>
      <c r="BQ632" s="135" t="n"/>
      <c r="BR632" s="135" t="n"/>
      <c r="BS632" s="135" t="n"/>
      <c r="BT632" s="135" t="n"/>
      <c r="BU632" s="135" t="n"/>
      <c r="BV632" s="135" t="n"/>
      <c r="BW632" s="135" t="n"/>
      <c r="BX632" s="135" t="n"/>
      <c r="BY632" s="135" t="n"/>
      <c r="BZ632" s="135" t="n"/>
      <c r="CA632" s="135" t="n"/>
      <c r="CB632" s="135" t="n"/>
      <c r="CC632" s="135" t="n"/>
      <c r="CD632" s="135" t="n"/>
      <c r="CE632" s="135" t="n"/>
      <c r="CF632" s="135" t="n"/>
      <c r="CG632" s="135" t="n"/>
      <c r="CH632" s="135" t="n"/>
      <c r="CI632" s="135" t="n"/>
      <c r="CJ632" s="135" t="n"/>
      <c r="CK632" s="135" t="n"/>
      <c r="CL632" s="135" t="n"/>
      <c r="CM632" s="135" t="n"/>
      <c r="CN632" s="135" t="n"/>
      <c r="CO632" s="135" t="n"/>
      <c r="CP632" s="135" t="n"/>
      <c r="CQ632" s="135" t="n"/>
      <c r="CR632" s="135" t="n"/>
      <c r="CU632" s="36" t="n"/>
      <c r="CV632" s="36" t="n"/>
      <c r="CW632" s="36" t="n"/>
      <c r="CX632" s="36" t="n"/>
      <c r="CY632" s="36" t="n"/>
      <c r="CZ632" s="36" t="n"/>
      <c r="DA632" s="36" t="n"/>
      <c r="DB632" s="36" t="n"/>
      <c r="DC632" s="36" t="n"/>
      <c r="DD632" s="36" t="n"/>
      <c r="DE632" s="36" t="n"/>
      <c r="DF632" s="36" t="n"/>
      <c r="DG632" s="36" t="n"/>
      <c r="DH632" s="36" t="n"/>
      <c r="DI632" s="36" t="n"/>
      <c r="DJ632" s="36" t="n"/>
      <c r="DK632" s="36" t="n"/>
      <c r="DL632" s="36" t="n"/>
      <c r="DM632" s="36" t="n"/>
      <c r="DN632" s="36" t="n"/>
      <c r="DO632" s="36" t="n"/>
      <c r="DP632" s="36" t="n"/>
      <c r="DQ632" s="36" t="n"/>
      <c r="DR632" s="36" t="n"/>
      <c r="DS632" s="36" t="n"/>
      <c r="DT632" s="36" t="n"/>
      <c r="DU632" s="36" t="n"/>
      <c r="DV632" s="36" t="n"/>
      <c r="DW632" s="36" t="n"/>
      <c r="DX632" s="36" t="n"/>
      <c r="DY632" s="36" t="n"/>
      <c r="DZ632" s="36" t="n"/>
      <c r="EA632" s="36" t="n"/>
      <c r="EB632" s="36" t="n"/>
      <c r="EC632" s="36" t="n"/>
      <c r="ED632" s="36" t="n"/>
      <c r="EE632" s="36" t="n"/>
      <c r="EF632" s="36" t="n"/>
      <c r="EG632" s="36" t="n"/>
      <c r="EH632" s="36" t="n"/>
      <c r="EI632" s="36" t="n"/>
      <c r="EJ632" s="36" t="n"/>
      <c r="EK632" s="36" t="n"/>
      <c r="EL632" s="36" t="n"/>
      <c r="EM632" s="36" t="n"/>
      <c r="EN632" s="36" t="n"/>
    </row>
    <row r="633">
      <c r="A633" s="36" t="n"/>
      <c r="B633" s="36" t="n"/>
      <c r="C633" s="144" t="n"/>
      <c r="D633" s="144" t="n"/>
      <c r="E633" s="135" t="n"/>
      <c r="F633" s="135" t="n"/>
      <c r="G633" s="135" t="n"/>
      <c r="H633" s="135" t="n"/>
      <c r="I633" s="135" t="n"/>
      <c r="J633" s="135" t="n"/>
      <c r="K633" s="135" t="n"/>
      <c r="L633" s="135" t="n"/>
      <c r="M633" s="135" t="n"/>
      <c r="N633" s="135" t="n"/>
      <c r="O633" s="135" t="n"/>
      <c r="P633" s="135" t="n"/>
      <c r="Q633" s="135" t="n"/>
      <c r="R633" s="135" t="n"/>
      <c r="S633" s="135" t="n"/>
      <c r="T633" s="135" t="n"/>
      <c r="U633" s="135" t="n"/>
      <c r="V633" s="135" t="n"/>
      <c r="W633" s="135" t="n"/>
      <c r="X633" s="135" t="n"/>
      <c r="Y633" s="135" t="n"/>
      <c r="Z633" s="135" t="n"/>
      <c r="AA633" s="135" t="n"/>
      <c r="AB633" s="135" t="n"/>
      <c r="AC633" s="135" t="n"/>
      <c r="AD633" s="135" t="n"/>
      <c r="AE633" s="135" t="n"/>
      <c r="AF633" s="135" t="n"/>
      <c r="AG633" s="135" t="n"/>
      <c r="AH633" s="135" t="n"/>
      <c r="AI633" s="135" t="n"/>
      <c r="AJ633" s="135" t="n"/>
      <c r="AK633" s="135" t="n"/>
      <c r="AL633" s="135" t="n"/>
      <c r="AM633" s="135" t="n"/>
      <c r="AN633" s="135" t="n"/>
      <c r="AO633" s="135" t="n"/>
      <c r="AP633" s="135" t="n"/>
      <c r="AQ633" s="135" t="n"/>
      <c r="AR633" s="135" t="n"/>
      <c r="AS633" s="135" t="n"/>
      <c r="AT633" s="135" t="n"/>
      <c r="AU633" s="135" t="n"/>
      <c r="AV633" s="135" t="n"/>
      <c r="AW633" s="135" t="n"/>
      <c r="AX633" s="135" t="n"/>
      <c r="AY633" s="135" t="n"/>
      <c r="AZ633" s="135" t="n"/>
      <c r="BA633" s="135" t="n"/>
      <c r="BB633" s="135" t="n"/>
      <c r="BC633" s="135" t="n"/>
      <c r="BD633" s="135" t="n"/>
      <c r="BE633" s="135" t="n"/>
      <c r="BF633" s="135" t="n"/>
      <c r="BG633" s="135" t="n"/>
      <c r="BH633" s="135" t="n"/>
      <c r="BI633" s="135" t="n"/>
      <c r="BJ633" s="135" t="n"/>
      <c r="BK633" s="135" t="n"/>
      <c r="BL633" s="135" t="n"/>
      <c r="BM633" s="135" t="n"/>
      <c r="BN633" s="135" t="n"/>
      <c r="BO633" s="135" t="n"/>
      <c r="BP633" s="135" t="n"/>
      <c r="BQ633" s="135" t="n"/>
      <c r="BR633" s="135" t="n"/>
      <c r="BS633" s="135" t="n"/>
      <c r="BT633" s="135" t="n"/>
      <c r="BU633" s="135" t="n"/>
      <c r="BV633" s="135" t="n"/>
      <c r="BW633" s="135" t="n"/>
      <c r="BX633" s="135" t="n"/>
      <c r="BY633" s="135" t="n"/>
      <c r="BZ633" s="135" t="n"/>
      <c r="CA633" s="135" t="n"/>
      <c r="CB633" s="135" t="n"/>
      <c r="CC633" s="135" t="n"/>
      <c r="CD633" s="135" t="n"/>
      <c r="CE633" s="135" t="n"/>
      <c r="CF633" s="135" t="n"/>
      <c r="CG633" s="135" t="n"/>
      <c r="CH633" s="135" t="n"/>
      <c r="CI633" s="135" t="n"/>
      <c r="CJ633" s="135" t="n"/>
      <c r="CK633" s="135" t="n"/>
      <c r="CL633" s="135" t="n"/>
      <c r="CM633" s="135" t="n"/>
      <c r="CN633" s="135" t="n"/>
      <c r="CO633" s="135" t="n"/>
      <c r="CP633" s="135" t="n"/>
      <c r="CQ633" s="135" t="n"/>
      <c r="CR633" s="135" t="n"/>
      <c r="CU633" s="36" t="n"/>
      <c r="CV633" s="36" t="n"/>
      <c r="CW633" s="36" t="n"/>
      <c r="CX633" s="36" t="n"/>
      <c r="CY633" s="36" t="n"/>
      <c r="CZ633" s="36" t="n"/>
      <c r="DA633" s="36" t="n"/>
      <c r="DB633" s="36" t="n"/>
      <c r="DC633" s="36" t="n"/>
      <c r="DD633" s="36" t="n"/>
      <c r="DE633" s="36" t="n"/>
      <c r="DF633" s="36" t="n"/>
      <c r="DG633" s="36" t="n"/>
      <c r="DH633" s="36" t="n"/>
      <c r="DI633" s="36" t="n"/>
      <c r="DJ633" s="36" t="n"/>
      <c r="DK633" s="36" t="n"/>
      <c r="DL633" s="36" t="n"/>
      <c r="DM633" s="36" t="n"/>
      <c r="DN633" s="36" t="n"/>
      <c r="DO633" s="36" t="n"/>
      <c r="DP633" s="36" t="n"/>
      <c r="DQ633" s="36" t="n"/>
      <c r="DR633" s="36" t="n"/>
      <c r="DS633" s="36" t="n"/>
      <c r="DT633" s="36" t="n"/>
      <c r="DU633" s="36" t="n"/>
      <c r="DV633" s="36" t="n"/>
      <c r="DW633" s="36" t="n"/>
      <c r="DX633" s="36" t="n"/>
      <c r="DY633" s="36" t="n"/>
      <c r="DZ633" s="36" t="n"/>
      <c r="EA633" s="36" t="n"/>
      <c r="EB633" s="36" t="n"/>
      <c r="EC633" s="36" t="n"/>
      <c r="ED633" s="36" t="n"/>
      <c r="EE633" s="36" t="n"/>
      <c r="EF633" s="36" t="n"/>
      <c r="EG633" s="36" t="n"/>
      <c r="EH633" s="36" t="n"/>
      <c r="EI633" s="36" t="n"/>
      <c r="EJ633" s="36" t="n"/>
      <c r="EK633" s="36" t="n"/>
      <c r="EL633" s="36" t="n"/>
      <c r="EM633" s="36" t="n"/>
      <c r="EN633" s="36" t="n"/>
    </row>
    <row r="634">
      <c r="A634" s="36" t="n"/>
      <c r="B634" s="36" t="n"/>
      <c r="C634" s="144" t="n"/>
      <c r="D634" s="144" t="n"/>
      <c r="E634" s="135" t="n"/>
      <c r="F634" s="135" t="n"/>
      <c r="G634" s="135" t="n"/>
      <c r="H634" s="135" t="n"/>
      <c r="I634" s="135" t="n"/>
      <c r="J634" s="135" t="n"/>
      <c r="K634" s="135" t="n"/>
      <c r="L634" s="135" t="n"/>
      <c r="M634" s="135" t="n"/>
      <c r="N634" s="135" t="n"/>
      <c r="O634" s="135" t="n"/>
      <c r="P634" s="135" t="n"/>
      <c r="Q634" s="135" t="n"/>
      <c r="R634" s="135" t="n"/>
      <c r="S634" s="135" t="n"/>
      <c r="T634" s="135" t="n"/>
      <c r="U634" s="135" t="n"/>
      <c r="V634" s="135" t="n"/>
      <c r="W634" s="135" t="n"/>
      <c r="X634" s="135" t="n"/>
      <c r="Y634" s="135" t="n"/>
      <c r="Z634" s="135" t="n"/>
      <c r="AA634" s="135" t="n"/>
      <c r="AB634" s="135" t="n"/>
      <c r="AC634" s="135" t="n"/>
      <c r="AD634" s="135" t="n"/>
      <c r="AE634" s="135" t="n"/>
      <c r="AF634" s="135" t="n"/>
      <c r="AG634" s="135" t="n"/>
      <c r="AH634" s="135" t="n"/>
      <c r="AI634" s="135" t="n"/>
      <c r="AJ634" s="135" t="n"/>
      <c r="AK634" s="135" t="n"/>
      <c r="AL634" s="135" t="n"/>
      <c r="AM634" s="135" t="n"/>
      <c r="AN634" s="135" t="n"/>
      <c r="AO634" s="135" t="n"/>
      <c r="AP634" s="135" t="n"/>
      <c r="AQ634" s="135" t="n"/>
      <c r="AR634" s="135" t="n"/>
      <c r="AS634" s="135" t="n"/>
      <c r="AT634" s="135" t="n"/>
      <c r="AU634" s="135" t="n"/>
      <c r="AV634" s="135" t="n"/>
      <c r="AW634" s="135" t="n"/>
      <c r="AX634" s="135" t="n"/>
      <c r="AY634" s="135" t="n"/>
      <c r="AZ634" s="135" t="n"/>
      <c r="BA634" s="135" t="n"/>
      <c r="BB634" s="135" t="n"/>
      <c r="BC634" s="135" t="n"/>
      <c r="BD634" s="135" t="n"/>
      <c r="BE634" s="135" t="n"/>
      <c r="BF634" s="135" t="n"/>
      <c r="BG634" s="135" t="n"/>
      <c r="BH634" s="135" t="n"/>
      <c r="BI634" s="135" t="n"/>
      <c r="BJ634" s="135" t="n"/>
      <c r="BK634" s="135" t="n"/>
      <c r="BL634" s="135" t="n"/>
      <c r="BM634" s="135" t="n"/>
      <c r="BN634" s="135" t="n"/>
      <c r="BO634" s="135" t="n"/>
      <c r="BP634" s="135" t="n"/>
      <c r="BQ634" s="135" t="n"/>
      <c r="BR634" s="135" t="n"/>
      <c r="BS634" s="135" t="n"/>
      <c r="BT634" s="135" t="n"/>
      <c r="BU634" s="135" t="n"/>
      <c r="BV634" s="135" t="n"/>
      <c r="BW634" s="135" t="n"/>
      <c r="BX634" s="135" t="n"/>
      <c r="BY634" s="135" t="n"/>
      <c r="BZ634" s="135" t="n"/>
      <c r="CA634" s="135" t="n"/>
      <c r="CB634" s="135" t="n"/>
      <c r="CC634" s="135" t="n"/>
      <c r="CD634" s="135" t="n"/>
      <c r="CE634" s="135" t="n"/>
      <c r="CF634" s="135" t="n"/>
      <c r="CG634" s="135" t="n"/>
      <c r="CH634" s="135" t="n"/>
      <c r="CI634" s="135" t="n"/>
      <c r="CJ634" s="135" t="n"/>
      <c r="CK634" s="135" t="n"/>
      <c r="CL634" s="135" t="n"/>
      <c r="CM634" s="135" t="n"/>
      <c r="CN634" s="135" t="n"/>
      <c r="CO634" s="135" t="n"/>
      <c r="CP634" s="135" t="n"/>
      <c r="CQ634" s="135" t="n"/>
      <c r="CR634" s="135" t="n"/>
      <c r="CU634" s="36" t="n"/>
      <c r="CV634" s="36" t="n"/>
      <c r="CW634" s="36" t="n"/>
      <c r="CX634" s="36" t="n"/>
      <c r="CY634" s="36" t="n"/>
      <c r="CZ634" s="36" t="n"/>
      <c r="DA634" s="36" t="n"/>
      <c r="DB634" s="36" t="n"/>
      <c r="DC634" s="36" t="n"/>
      <c r="DD634" s="36" t="n"/>
      <c r="DE634" s="36" t="n"/>
      <c r="DF634" s="36" t="n"/>
      <c r="DG634" s="36" t="n"/>
      <c r="DH634" s="36" t="n"/>
      <c r="DI634" s="36" t="n"/>
      <c r="DJ634" s="36" t="n"/>
      <c r="DK634" s="36" t="n"/>
      <c r="DL634" s="36" t="n"/>
      <c r="DM634" s="36" t="n"/>
      <c r="DN634" s="36" t="n"/>
      <c r="DO634" s="36" t="n"/>
      <c r="DP634" s="36" t="n"/>
      <c r="DQ634" s="36" t="n"/>
      <c r="DR634" s="36" t="n"/>
      <c r="DS634" s="36" t="n"/>
      <c r="DT634" s="36" t="n"/>
      <c r="DU634" s="36" t="n"/>
      <c r="DV634" s="36" t="n"/>
      <c r="DW634" s="36" t="n"/>
      <c r="DX634" s="36" t="n"/>
      <c r="DY634" s="36" t="n"/>
      <c r="DZ634" s="36" t="n"/>
      <c r="EA634" s="36" t="n"/>
      <c r="EB634" s="36" t="n"/>
      <c r="EC634" s="36" t="n"/>
      <c r="ED634" s="36" t="n"/>
      <c r="EE634" s="36" t="n"/>
      <c r="EF634" s="36" t="n"/>
      <c r="EG634" s="36" t="n"/>
      <c r="EH634" s="36" t="n"/>
      <c r="EI634" s="36" t="n"/>
      <c r="EJ634" s="36" t="n"/>
      <c r="EK634" s="36" t="n"/>
      <c r="EL634" s="36" t="n"/>
      <c r="EM634" s="36" t="n"/>
      <c r="EN634" s="36" t="n"/>
    </row>
    <row r="635">
      <c r="A635" s="36" t="n"/>
      <c r="B635" s="36" t="n"/>
      <c r="C635" s="144" t="n"/>
      <c r="D635" s="144" t="n"/>
      <c r="E635" s="135" t="n"/>
      <c r="F635" s="135" t="n"/>
      <c r="G635" s="135" t="n"/>
      <c r="H635" s="135" t="n"/>
      <c r="I635" s="135" t="n"/>
      <c r="J635" s="135" t="n"/>
      <c r="K635" s="135" t="n"/>
      <c r="L635" s="135" t="n"/>
      <c r="M635" s="135" t="n"/>
      <c r="N635" s="135" t="n"/>
      <c r="O635" s="135" t="n"/>
      <c r="P635" s="135" t="n"/>
      <c r="Q635" s="135" t="n"/>
      <c r="R635" s="135" t="n"/>
      <c r="S635" s="135" t="n"/>
      <c r="T635" s="135" t="n"/>
      <c r="U635" s="135" t="n"/>
      <c r="V635" s="135" t="n"/>
      <c r="W635" s="135" t="n"/>
      <c r="X635" s="135" t="n"/>
      <c r="Y635" s="135" t="n"/>
      <c r="Z635" s="135" t="n"/>
      <c r="AA635" s="135" t="n"/>
      <c r="AB635" s="135" t="n"/>
      <c r="AC635" s="135" t="n"/>
      <c r="AD635" s="135" t="n"/>
      <c r="AE635" s="135" t="n"/>
      <c r="AF635" s="135" t="n"/>
      <c r="AG635" s="135" t="n"/>
      <c r="AH635" s="135" t="n"/>
      <c r="AI635" s="135" t="n"/>
      <c r="AJ635" s="135" t="n"/>
      <c r="AK635" s="135" t="n"/>
      <c r="AL635" s="135" t="n"/>
      <c r="AM635" s="135" t="n"/>
      <c r="AN635" s="135" t="n"/>
      <c r="AO635" s="135" t="n"/>
      <c r="AP635" s="135" t="n"/>
      <c r="AQ635" s="135" t="n"/>
      <c r="AR635" s="135" t="n"/>
      <c r="AS635" s="135" t="n"/>
      <c r="AT635" s="135" t="n"/>
      <c r="AU635" s="135" t="n"/>
      <c r="AV635" s="135" t="n"/>
      <c r="AW635" s="135" t="n"/>
      <c r="AX635" s="135" t="n"/>
      <c r="AY635" s="135" t="n"/>
      <c r="AZ635" s="135" t="n"/>
      <c r="BA635" s="135" t="n"/>
      <c r="BB635" s="135" t="n"/>
      <c r="BC635" s="135" t="n"/>
      <c r="BD635" s="135" t="n"/>
      <c r="BE635" s="135" t="n"/>
      <c r="BF635" s="135" t="n"/>
      <c r="BG635" s="135" t="n"/>
      <c r="BH635" s="135" t="n"/>
      <c r="BI635" s="135" t="n"/>
      <c r="BJ635" s="135" t="n"/>
      <c r="BK635" s="135" t="n"/>
      <c r="BL635" s="135" t="n"/>
      <c r="BM635" s="135" t="n"/>
      <c r="BN635" s="135" t="n"/>
      <c r="BO635" s="135" t="n"/>
      <c r="BP635" s="135" t="n"/>
      <c r="BQ635" s="135" t="n"/>
      <c r="BR635" s="135" t="n"/>
      <c r="BS635" s="135" t="n"/>
      <c r="BT635" s="135" t="n"/>
      <c r="BU635" s="135" t="n"/>
      <c r="BV635" s="135" t="n"/>
      <c r="BW635" s="135" t="n"/>
      <c r="BX635" s="135" t="n"/>
      <c r="BY635" s="135" t="n"/>
      <c r="BZ635" s="135" t="n"/>
      <c r="CA635" s="135" t="n"/>
      <c r="CB635" s="135" t="n"/>
      <c r="CC635" s="135" t="n"/>
      <c r="CD635" s="135" t="n"/>
      <c r="CE635" s="135" t="n"/>
      <c r="CF635" s="135" t="n"/>
      <c r="CG635" s="135" t="n"/>
      <c r="CH635" s="135" t="n"/>
      <c r="CI635" s="135" t="n"/>
      <c r="CJ635" s="135" t="n"/>
      <c r="CK635" s="135" t="n"/>
      <c r="CL635" s="135" t="n"/>
      <c r="CM635" s="135" t="n"/>
      <c r="CN635" s="135" t="n"/>
      <c r="CO635" s="135" t="n"/>
      <c r="CP635" s="135" t="n"/>
      <c r="CQ635" s="135" t="n"/>
      <c r="CR635" s="135" t="n"/>
      <c r="CU635" s="36" t="n"/>
      <c r="CV635" s="36" t="n"/>
      <c r="CW635" s="36" t="n"/>
      <c r="CX635" s="36" t="n"/>
      <c r="CY635" s="36" t="n"/>
      <c r="CZ635" s="36" t="n"/>
      <c r="DA635" s="36" t="n"/>
      <c r="DB635" s="36" t="n"/>
      <c r="DC635" s="36" t="n"/>
      <c r="DD635" s="36" t="n"/>
      <c r="DE635" s="36" t="n"/>
      <c r="DF635" s="36" t="n"/>
      <c r="DG635" s="36" t="n"/>
      <c r="DH635" s="36" t="n"/>
      <c r="DI635" s="36" t="n"/>
      <c r="DJ635" s="36" t="n"/>
      <c r="DK635" s="36" t="n"/>
      <c r="DL635" s="36" t="n"/>
      <c r="DM635" s="36" t="n"/>
      <c r="DN635" s="36" t="n"/>
      <c r="DO635" s="36" t="n"/>
      <c r="DP635" s="36" t="n"/>
      <c r="DQ635" s="36" t="n"/>
      <c r="DR635" s="36" t="n"/>
      <c r="DS635" s="36" t="n"/>
      <c r="DT635" s="36" t="n"/>
      <c r="DU635" s="36" t="n"/>
      <c r="DV635" s="36" t="n"/>
      <c r="DW635" s="36" t="n"/>
      <c r="DX635" s="36" t="n"/>
      <c r="DY635" s="36" t="n"/>
      <c r="DZ635" s="36" t="n"/>
      <c r="EA635" s="36" t="n"/>
      <c r="EB635" s="36" t="n"/>
      <c r="EC635" s="36" t="n"/>
      <c r="ED635" s="36" t="n"/>
      <c r="EE635" s="36" t="n"/>
      <c r="EF635" s="36" t="n"/>
      <c r="EG635" s="36" t="n"/>
      <c r="EH635" s="36" t="n"/>
      <c r="EI635" s="36" t="n"/>
      <c r="EJ635" s="36" t="n"/>
      <c r="EK635" s="36" t="n"/>
      <c r="EL635" s="36" t="n"/>
      <c r="EM635" s="36" t="n"/>
      <c r="EN635" s="36" t="n"/>
    </row>
    <row r="636">
      <c r="A636" s="36" t="n"/>
      <c r="B636" s="36" t="n"/>
      <c r="C636" s="144" t="n"/>
      <c r="D636" s="144" t="n"/>
      <c r="E636" s="135" t="n"/>
      <c r="F636" s="135" t="n"/>
      <c r="G636" s="135" t="n"/>
      <c r="H636" s="135" t="n"/>
      <c r="I636" s="135" t="n"/>
      <c r="J636" s="135" t="n"/>
      <c r="K636" s="135" t="n"/>
      <c r="L636" s="135" t="n"/>
      <c r="M636" s="135" t="n"/>
      <c r="N636" s="135" t="n"/>
      <c r="O636" s="135" t="n"/>
      <c r="P636" s="135" t="n"/>
      <c r="Q636" s="135" t="n"/>
      <c r="R636" s="135" t="n"/>
      <c r="S636" s="135" t="n"/>
      <c r="T636" s="135" t="n"/>
      <c r="U636" s="135" t="n"/>
      <c r="V636" s="135" t="n"/>
      <c r="W636" s="135" t="n"/>
      <c r="X636" s="135" t="n"/>
      <c r="Y636" s="135" t="n"/>
      <c r="Z636" s="135" t="n"/>
      <c r="AA636" s="135" t="n"/>
      <c r="AB636" s="135" t="n"/>
      <c r="AC636" s="135" t="n"/>
      <c r="AD636" s="135" t="n"/>
      <c r="AE636" s="135" t="n"/>
      <c r="AF636" s="135" t="n"/>
      <c r="AG636" s="135" t="n"/>
      <c r="AH636" s="135" t="n"/>
      <c r="AI636" s="135" t="n"/>
      <c r="AJ636" s="135" t="n"/>
      <c r="AK636" s="135" t="n"/>
      <c r="AL636" s="135" t="n"/>
      <c r="AM636" s="135" t="n"/>
      <c r="AN636" s="135" t="n"/>
      <c r="AO636" s="135" t="n"/>
      <c r="AP636" s="135" t="n"/>
      <c r="AQ636" s="135" t="n"/>
      <c r="AR636" s="135" t="n"/>
      <c r="AS636" s="135" t="n"/>
      <c r="AT636" s="135" t="n"/>
      <c r="AU636" s="135" t="n"/>
      <c r="AV636" s="135" t="n"/>
      <c r="AW636" s="135" t="n"/>
      <c r="AX636" s="135" t="n"/>
      <c r="AY636" s="135" t="n"/>
      <c r="AZ636" s="135" t="n"/>
      <c r="BA636" s="135" t="n"/>
      <c r="BB636" s="135" t="n"/>
      <c r="BC636" s="135" t="n"/>
      <c r="BD636" s="135" t="n"/>
      <c r="BE636" s="135" t="n"/>
      <c r="BF636" s="135" t="n"/>
      <c r="BG636" s="135" t="n"/>
      <c r="BH636" s="135" t="n"/>
      <c r="BI636" s="135" t="n"/>
      <c r="BJ636" s="135" t="n"/>
      <c r="BK636" s="135" t="n"/>
      <c r="BL636" s="135" t="n"/>
      <c r="BM636" s="135" t="n"/>
      <c r="BN636" s="135" t="n"/>
      <c r="BO636" s="135" t="n"/>
      <c r="BP636" s="135" t="n"/>
      <c r="BQ636" s="135" t="n"/>
      <c r="BR636" s="135" t="n"/>
      <c r="BS636" s="135" t="n"/>
      <c r="BT636" s="135" t="n"/>
      <c r="BU636" s="135" t="n"/>
      <c r="BV636" s="135" t="n"/>
      <c r="BW636" s="135" t="n"/>
      <c r="BX636" s="135" t="n"/>
      <c r="BY636" s="135" t="n"/>
      <c r="BZ636" s="135" t="n"/>
      <c r="CA636" s="135" t="n"/>
      <c r="CB636" s="135" t="n"/>
      <c r="CC636" s="135" t="n"/>
      <c r="CD636" s="135" t="n"/>
      <c r="CE636" s="135" t="n"/>
      <c r="CF636" s="135" t="n"/>
      <c r="CG636" s="135" t="n"/>
      <c r="CH636" s="135" t="n"/>
      <c r="CI636" s="135" t="n"/>
      <c r="CJ636" s="135" t="n"/>
      <c r="CK636" s="135" t="n"/>
      <c r="CL636" s="135" t="n"/>
      <c r="CM636" s="135" t="n"/>
      <c r="CN636" s="135" t="n"/>
      <c r="CO636" s="135" t="n"/>
      <c r="CP636" s="135" t="n"/>
      <c r="CQ636" s="135" t="n"/>
      <c r="CR636" s="135" t="n"/>
      <c r="CU636" s="36" t="n"/>
      <c r="CV636" s="36" t="n"/>
      <c r="CW636" s="36" t="n"/>
      <c r="CX636" s="36" t="n"/>
      <c r="CY636" s="36" t="n"/>
      <c r="CZ636" s="36" t="n"/>
      <c r="DA636" s="36" t="n"/>
      <c r="DB636" s="36" t="n"/>
      <c r="DC636" s="36" t="n"/>
      <c r="DD636" s="36" t="n"/>
      <c r="DE636" s="36" t="n"/>
      <c r="DF636" s="36" t="n"/>
      <c r="DG636" s="36" t="n"/>
      <c r="DH636" s="36" t="n"/>
      <c r="DI636" s="36" t="n"/>
      <c r="DJ636" s="36" t="n"/>
      <c r="DK636" s="36" t="n"/>
      <c r="DL636" s="36" t="n"/>
      <c r="DM636" s="36" t="n"/>
      <c r="DN636" s="36" t="n"/>
      <c r="DO636" s="36" t="n"/>
      <c r="DP636" s="36" t="n"/>
      <c r="DQ636" s="36" t="n"/>
      <c r="DR636" s="36" t="n"/>
      <c r="DS636" s="36" t="n"/>
      <c r="DT636" s="36" t="n"/>
      <c r="DU636" s="36" t="n"/>
      <c r="DV636" s="36" t="n"/>
      <c r="DW636" s="36" t="n"/>
      <c r="DX636" s="36" t="n"/>
      <c r="DY636" s="36" t="n"/>
      <c r="DZ636" s="36" t="n"/>
      <c r="EA636" s="36" t="n"/>
      <c r="EB636" s="36" t="n"/>
      <c r="EC636" s="36" t="n"/>
      <c r="ED636" s="36" t="n"/>
      <c r="EE636" s="36" t="n"/>
      <c r="EF636" s="36" t="n"/>
      <c r="EG636" s="36" t="n"/>
      <c r="EH636" s="36" t="n"/>
      <c r="EI636" s="36" t="n"/>
      <c r="EJ636" s="36" t="n"/>
      <c r="EK636" s="36" t="n"/>
      <c r="EL636" s="36" t="n"/>
      <c r="EM636" s="36" t="n"/>
      <c r="EN636" s="36" t="n"/>
    </row>
    <row r="637">
      <c r="A637" s="36" t="n"/>
      <c r="B637" s="36" t="n"/>
      <c r="C637" s="144" t="n"/>
      <c r="D637" s="144" t="n"/>
      <c r="E637" s="135" t="n"/>
      <c r="F637" s="135" t="n"/>
      <c r="G637" s="135" t="n"/>
      <c r="H637" s="135" t="n"/>
      <c r="I637" s="135" t="n"/>
      <c r="J637" s="135" t="n"/>
      <c r="K637" s="135" t="n"/>
      <c r="L637" s="135" t="n"/>
      <c r="M637" s="135" t="n"/>
      <c r="N637" s="135" t="n"/>
      <c r="O637" s="135" t="n"/>
      <c r="P637" s="135" t="n"/>
      <c r="Q637" s="135" t="n"/>
      <c r="R637" s="135" t="n"/>
      <c r="S637" s="135" t="n"/>
      <c r="T637" s="135" t="n"/>
      <c r="U637" s="135" t="n"/>
      <c r="V637" s="135" t="n"/>
      <c r="W637" s="135" t="n"/>
      <c r="X637" s="135" t="n"/>
      <c r="Y637" s="135" t="n"/>
      <c r="Z637" s="135" t="n"/>
      <c r="AA637" s="135" t="n"/>
      <c r="AB637" s="135" t="n"/>
      <c r="AC637" s="135" t="n"/>
      <c r="AD637" s="135" t="n"/>
      <c r="AE637" s="135" t="n"/>
      <c r="AF637" s="135" t="n"/>
      <c r="AG637" s="135" t="n"/>
      <c r="AH637" s="135" t="n"/>
      <c r="AI637" s="135" t="n"/>
      <c r="AJ637" s="135" t="n"/>
      <c r="AK637" s="135" t="n"/>
      <c r="AL637" s="135" t="n"/>
      <c r="AM637" s="135" t="n"/>
      <c r="AN637" s="135" t="n"/>
      <c r="AO637" s="135" t="n"/>
      <c r="AP637" s="135" t="n"/>
      <c r="AQ637" s="135" t="n"/>
      <c r="AR637" s="135" t="n"/>
      <c r="AS637" s="135" t="n"/>
      <c r="AT637" s="135" t="n"/>
      <c r="AU637" s="135" t="n"/>
      <c r="AV637" s="135" t="n"/>
      <c r="AW637" s="135" t="n"/>
      <c r="AX637" s="135" t="n"/>
      <c r="AY637" s="135" t="n"/>
      <c r="AZ637" s="135" t="n"/>
      <c r="BA637" s="135" t="n"/>
      <c r="BB637" s="135" t="n"/>
      <c r="BC637" s="135" t="n"/>
      <c r="BD637" s="135" t="n"/>
      <c r="BE637" s="135" t="n"/>
      <c r="BF637" s="135" t="n"/>
      <c r="BG637" s="135" t="n"/>
      <c r="BH637" s="135" t="n"/>
      <c r="BI637" s="135" t="n"/>
      <c r="BJ637" s="135" t="n"/>
      <c r="BK637" s="135" t="n"/>
      <c r="BL637" s="135" t="n"/>
      <c r="BM637" s="135" t="n"/>
      <c r="BN637" s="135" t="n"/>
      <c r="BO637" s="135" t="n"/>
      <c r="BP637" s="135" t="n"/>
      <c r="BQ637" s="135" t="n"/>
      <c r="BR637" s="135" t="n"/>
      <c r="BS637" s="135" t="n"/>
      <c r="BT637" s="135" t="n"/>
      <c r="BU637" s="135" t="n"/>
      <c r="BV637" s="135" t="n"/>
      <c r="BW637" s="135" t="n"/>
      <c r="BX637" s="135" t="n"/>
      <c r="BY637" s="135" t="n"/>
      <c r="BZ637" s="135" t="n"/>
      <c r="CA637" s="135" t="n"/>
      <c r="CB637" s="135" t="n"/>
      <c r="CC637" s="135" t="n"/>
      <c r="CD637" s="135" t="n"/>
      <c r="CE637" s="135" t="n"/>
      <c r="CF637" s="135" t="n"/>
      <c r="CG637" s="135" t="n"/>
      <c r="CH637" s="135" t="n"/>
      <c r="CI637" s="135" t="n"/>
      <c r="CJ637" s="135" t="n"/>
      <c r="CK637" s="135" t="n"/>
      <c r="CL637" s="135" t="n"/>
      <c r="CM637" s="135" t="n"/>
      <c r="CN637" s="135" t="n"/>
      <c r="CO637" s="135" t="n"/>
      <c r="CP637" s="135" t="n"/>
      <c r="CQ637" s="135" t="n"/>
      <c r="CR637" s="135" t="n"/>
      <c r="CU637" s="36" t="n"/>
      <c r="CV637" s="36" t="n"/>
      <c r="CW637" s="36" t="n"/>
      <c r="CX637" s="36" t="n"/>
      <c r="CY637" s="36" t="n"/>
      <c r="CZ637" s="36" t="n"/>
      <c r="DA637" s="36" t="n"/>
      <c r="DB637" s="36" t="n"/>
      <c r="DC637" s="36" t="n"/>
      <c r="DD637" s="36" t="n"/>
      <c r="DE637" s="36" t="n"/>
      <c r="DF637" s="36" t="n"/>
      <c r="DG637" s="36" t="n"/>
      <c r="DH637" s="36" t="n"/>
      <c r="DI637" s="36" t="n"/>
      <c r="DJ637" s="36" t="n"/>
      <c r="DK637" s="36" t="n"/>
      <c r="DL637" s="36" t="n"/>
      <c r="DM637" s="36" t="n"/>
      <c r="DN637" s="36" t="n"/>
      <c r="DO637" s="36" t="n"/>
      <c r="DP637" s="36" t="n"/>
      <c r="DQ637" s="36" t="n"/>
      <c r="DR637" s="36" t="n"/>
      <c r="DS637" s="36" t="n"/>
      <c r="DT637" s="36" t="n"/>
      <c r="DU637" s="36" t="n"/>
      <c r="DV637" s="36" t="n"/>
      <c r="DW637" s="36" t="n"/>
      <c r="DX637" s="36" t="n"/>
      <c r="DY637" s="36" t="n"/>
      <c r="DZ637" s="36" t="n"/>
      <c r="EA637" s="36" t="n"/>
      <c r="EB637" s="36" t="n"/>
      <c r="EC637" s="36" t="n"/>
      <c r="ED637" s="36" t="n"/>
      <c r="EE637" s="36" t="n"/>
      <c r="EF637" s="36" t="n"/>
      <c r="EG637" s="36" t="n"/>
      <c r="EH637" s="36" t="n"/>
      <c r="EI637" s="36" t="n"/>
      <c r="EJ637" s="36" t="n"/>
      <c r="EK637" s="36" t="n"/>
      <c r="EL637" s="36" t="n"/>
      <c r="EM637" s="36" t="n"/>
      <c r="EN637" s="36" t="n"/>
    </row>
    <row r="638">
      <c r="A638" s="36" t="n"/>
      <c r="B638" s="36" t="n"/>
      <c r="C638" s="144" t="n"/>
      <c r="D638" s="144" t="n"/>
      <c r="E638" s="135" t="n"/>
      <c r="F638" s="135" t="n"/>
      <c r="G638" s="135" t="n"/>
      <c r="H638" s="135" t="n"/>
      <c r="I638" s="135" t="n"/>
      <c r="J638" s="135" t="n"/>
      <c r="K638" s="135" t="n"/>
      <c r="L638" s="135" t="n"/>
      <c r="M638" s="135" t="n"/>
      <c r="N638" s="135" t="n"/>
      <c r="O638" s="135" t="n"/>
      <c r="P638" s="135" t="n"/>
      <c r="Q638" s="135" t="n"/>
      <c r="R638" s="135" t="n"/>
      <c r="S638" s="135" t="n"/>
      <c r="T638" s="135" t="n"/>
      <c r="U638" s="135" t="n"/>
      <c r="V638" s="135" t="n"/>
      <c r="W638" s="135" t="n"/>
      <c r="X638" s="135" t="n"/>
      <c r="Y638" s="135" t="n"/>
      <c r="Z638" s="135" t="n"/>
      <c r="AA638" s="135" t="n"/>
      <c r="AB638" s="135" t="n"/>
      <c r="AC638" s="135" t="n"/>
      <c r="AD638" s="135" t="n"/>
      <c r="AE638" s="135" t="n"/>
      <c r="AF638" s="135" t="n"/>
      <c r="AG638" s="135" t="n"/>
      <c r="AH638" s="135" t="n"/>
      <c r="AI638" s="135" t="n"/>
      <c r="AJ638" s="135" t="n"/>
      <c r="AK638" s="135" t="n"/>
      <c r="AL638" s="135" t="n"/>
      <c r="AM638" s="135" t="n"/>
      <c r="AN638" s="135" t="n"/>
      <c r="AO638" s="135" t="n"/>
      <c r="AP638" s="135" t="n"/>
      <c r="AQ638" s="135" t="n"/>
      <c r="AR638" s="135" t="n"/>
      <c r="AS638" s="135" t="n"/>
      <c r="AT638" s="135" t="n"/>
      <c r="AU638" s="135" t="n"/>
      <c r="AV638" s="135" t="n"/>
      <c r="AW638" s="135" t="n"/>
      <c r="AX638" s="135" t="n"/>
      <c r="AY638" s="135" t="n"/>
      <c r="AZ638" s="135" t="n"/>
      <c r="BA638" s="135" t="n"/>
      <c r="BB638" s="135" t="n"/>
      <c r="BC638" s="135" t="n"/>
      <c r="BD638" s="135" t="n"/>
      <c r="BE638" s="135" t="n"/>
      <c r="BF638" s="135" t="n"/>
      <c r="BG638" s="135" t="n"/>
      <c r="BH638" s="135" t="n"/>
      <c r="BI638" s="135" t="n"/>
      <c r="BJ638" s="135" t="n"/>
      <c r="BK638" s="135" t="n"/>
      <c r="BL638" s="135" t="n"/>
      <c r="BM638" s="135" t="n"/>
      <c r="BN638" s="135" t="n"/>
      <c r="BO638" s="135" t="n"/>
      <c r="BP638" s="135" t="n"/>
      <c r="BQ638" s="135" t="n"/>
      <c r="BR638" s="135" t="n"/>
      <c r="BS638" s="135" t="n"/>
      <c r="BT638" s="135" t="n"/>
      <c r="BU638" s="135" t="n"/>
      <c r="BV638" s="135" t="n"/>
      <c r="BW638" s="135" t="n"/>
      <c r="BX638" s="135" t="n"/>
      <c r="BY638" s="135" t="n"/>
      <c r="BZ638" s="135" t="n"/>
      <c r="CA638" s="135" t="n"/>
      <c r="CB638" s="135" t="n"/>
      <c r="CC638" s="135" t="n"/>
      <c r="CD638" s="135" t="n"/>
      <c r="CE638" s="135" t="n"/>
      <c r="CF638" s="135" t="n"/>
      <c r="CG638" s="135" t="n"/>
      <c r="CH638" s="135" t="n"/>
      <c r="CI638" s="135" t="n"/>
      <c r="CJ638" s="135" t="n"/>
      <c r="CK638" s="135" t="n"/>
      <c r="CL638" s="135" t="n"/>
      <c r="CM638" s="135" t="n"/>
      <c r="CN638" s="135" t="n"/>
      <c r="CO638" s="135" t="n"/>
      <c r="CP638" s="135" t="n"/>
      <c r="CQ638" s="135" t="n"/>
      <c r="CR638" s="135" t="n"/>
      <c r="CU638" s="36" t="n"/>
      <c r="CV638" s="36" t="n"/>
      <c r="CW638" s="36" t="n"/>
      <c r="CX638" s="36" t="n"/>
      <c r="CY638" s="36" t="n"/>
      <c r="CZ638" s="36" t="n"/>
      <c r="DA638" s="36" t="n"/>
      <c r="DB638" s="36" t="n"/>
      <c r="DC638" s="36" t="n"/>
      <c r="DD638" s="36" t="n"/>
      <c r="DE638" s="36" t="n"/>
      <c r="DF638" s="36" t="n"/>
      <c r="DG638" s="36" t="n"/>
      <c r="DH638" s="36" t="n"/>
      <c r="DI638" s="36" t="n"/>
      <c r="DJ638" s="36" t="n"/>
      <c r="DK638" s="36" t="n"/>
      <c r="DL638" s="36" t="n"/>
      <c r="DM638" s="36" t="n"/>
      <c r="DN638" s="36" t="n"/>
      <c r="DO638" s="36" t="n"/>
      <c r="DP638" s="36" t="n"/>
      <c r="DQ638" s="36" t="n"/>
      <c r="DR638" s="36" t="n"/>
      <c r="DS638" s="36" t="n"/>
      <c r="DT638" s="36" t="n"/>
      <c r="DU638" s="36" t="n"/>
      <c r="DV638" s="36" t="n"/>
      <c r="DW638" s="36" t="n"/>
      <c r="DX638" s="36" t="n"/>
      <c r="DY638" s="36" t="n"/>
      <c r="DZ638" s="36" t="n"/>
      <c r="EA638" s="36" t="n"/>
      <c r="EB638" s="36" t="n"/>
      <c r="EC638" s="36" t="n"/>
      <c r="ED638" s="36" t="n"/>
      <c r="EE638" s="36" t="n"/>
      <c r="EF638" s="36" t="n"/>
      <c r="EG638" s="36" t="n"/>
      <c r="EH638" s="36" t="n"/>
      <c r="EI638" s="36" t="n"/>
      <c r="EJ638" s="36" t="n"/>
      <c r="EK638" s="36" t="n"/>
      <c r="EL638" s="36" t="n"/>
      <c r="EM638" s="36" t="n"/>
      <c r="EN638" s="36" t="n"/>
    </row>
    <row r="639">
      <c r="A639" s="36" t="n"/>
      <c r="B639" s="36" t="n"/>
      <c r="C639" s="144" t="n"/>
      <c r="D639" s="144" t="n"/>
      <c r="E639" s="135" t="n"/>
      <c r="F639" s="135" t="n"/>
      <c r="G639" s="135" t="n"/>
      <c r="H639" s="135" t="n"/>
      <c r="I639" s="135" t="n"/>
      <c r="J639" s="135" t="n"/>
      <c r="K639" s="135" t="n"/>
      <c r="L639" s="135" t="n"/>
      <c r="M639" s="135" t="n"/>
      <c r="N639" s="135" t="n"/>
      <c r="O639" s="135" t="n"/>
      <c r="P639" s="135" t="n"/>
      <c r="Q639" s="135" t="n"/>
      <c r="R639" s="135" t="n"/>
      <c r="S639" s="135" t="n"/>
      <c r="T639" s="135" t="n"/>
      <c r="U639" s="135" t="n"/>
      <c r="V639" s="135" t="n"/>
      <c r="W639" s="135" t="n"/>
      <c r="X639" s="135" t="n"/>
      <c r="Y639" s="135" t="n"/>
      <c r="Z639" s="135" t="n"/>
      <c r="AA639" s="135" t="n"/>
      <c r="AB639" s="135" t="n"/>
      <c r="AC639" s="135" t="n"/>
      <c r="AD639" s="135" t="n"/>
      <c r="AE639" s="135" t="n"/>
      <c r="AF639" s="135" t="n"/>
      <c r="AG639" s="135" t="n"/>
      <c r="AH639" s="135" t="n"/>
      <c r="AI639" s="135" t="n"/>
      <c r="AJ639" s="135" t="n"/>
      <c r="AK639" s="135" t="n"/>
      <c r="AL639" s="135" t="n"/>
      <c r="AM639" s="135" t="n"/>
      <c r="AN639" s="135" t="n"/>
      <c r="AO639" s="135" t="n"/>
      <c r="AP639" s="135" t="n"/>
      <c r="AQ639" s="135" t="n"/>
      <c r="AR639" s="135" t="n"/>
      <c r="AS639" s="135" t="n"/>
      <c r="AT639" s="135" t="n"/>
      <c r="AU639" s="135" t="n"/>
      <c r="AV639" s="135" t="n"/>
      <c r="AW639" s="135" t="n"/>
      <c r="AX639" s="135" t="n"/>
      <c r="AY639" s="135" t="n"/>
      <c r="AZ639" s="135" t="n"/>
      <c r="BA639" s="135" t="n"/>
      <c r="BB639" s="135" t="n"/>
      <c r="BC639" s="135" t="n"/>
      <c r="BD639" s="135" t="n"/>
      <c r="BE639" s="135" t="n"/>
      <c r="BF639" s="135" t="n"/>
      <c r="BG639" s="135" t="n"/>
      <c r="BH639" s="135" t="n"/>
      <c r="BI639" s="135" t="n"/>
      <c r="BJ639" s="135" t="n"/>
      <c r="BK639" s="135" t="n"/>
      <c r="BL639" s="135" t="n"/>
      <c r="BM639" s="135" t="n"/>
      <c r="BN639" s="135" t="n"/>
      <c r="BO639" s="135" t="n"/>
      <c r="BP639" s="135" t="n"/>
      <c r="BQ639" s="135" t="n"/>
      <c r="BR639" s="135" t="n"/>
      <c r="BS639" s="135" t="n"/>
      <c r="BT639" s="135" t="n"/>
      <c r="BU639" s="135" t="n"/>
      <c r="BV639" s="135" t="n"/>
      <c r="BW639" s="135" t="n"/>
      <c r="BX639" s="135" t="n"/>
      <c r="BY639" s="135" t="n"/>
      <c r="BZ639" s="135" t="n"/>
      <c r="CA639" s="135" t="n"/>
      <c r="CB639" s="135" t="n"/>
      <c r="CC639" s="135" t="n"/>
      <c r="CD639" s="135" t="n"/>
      <c r="CE639" s="135" t="n"/>
      <c r="CF639" s="135" t="n"/>
      <c r="CG639" s="135" t="n"/>
      <c r="CH639" s="135" t="n"/>
      <c r="CI639" s="135" t="n"/>
      <c r="CJ639" s="135" t="n"/>
      <c r="CK639" s="135" t="n"/>
      <c r="CL639" s="135" t="n"/>
      <c r="CM639" s="135" t="n"/>
      <c r="CN639" s="135" t="n"/>
      <c r="CO639" s="135" t="n"/>
      <c r="CP639" s="135" t="n"/>
      <c r="CQ639" s="135" t="n"/>
      <c r="CR639" s="135" t="n"/>
      <c r="CU639" s="36" t="n"/>
      <c r="CV639" s="36" t="n"/>
      <c r="CW639" s="36" t="n"/>
      <c r="CX639" s="36" t="n"/>
      <c r="CY639" s="36" t="n"/>
      <c r="CZ639" s="36" t="n"/>
      <c r="DA639" s="36" t="n"/>
      <c r="DB639" s="36" t="n"/>
      <c r="DC639" s="36" t="n"/>
      <c r="DD639" s="36" t="n"/>
      <c r="DE639" s="36" t="n"/>
      <c r="DF639" s="36" t="n"/>
      <c r="DG639" s="36" t="n"/>
      <c r="DH639" s="36" t="n"/>
      <c r="DI639" s="36" t="n"/>
      <c r="DJ639" s="36" t="n"/>
      <c r="DK639" s="36" t="n"/>
      <c r="DL639" s="36" t="n"/>
      <c r="DM639" s="36" t="n"/>
      <c r="DN639" s="36" t="n"/>
      <c r="DO639" s="36" t="n"/>
      <c r="DP639" s="36" t="n"/>
      <c r="DQ639" s="36" t="n"/>
      <c r="DR639" s="36" t="n"/>
      <c r="DS639" s="36" t="n"/>
      <c r="DT639" s="36" t="n"/>
      <c r="DU639" s="36" t="n"/>
      <c r="DV639" s="36" t="n"/>
      <c r="DW639" s="36" t="n"/>
      <c r="DX639" s="36" t="n"/>
      <c r="DY639" s="36" t="n"/>
      <c r="DZ639" s="36" t="n"/>
      <c r="EA639" s="36" t="n"/>
      <c r="EB639" s="36" t="n"/>
      <c r="EC639" s="36" t="n"/>
      <c r="ED639" s="36" t="n"/>
      <c r="EE639" s="36" t="n"/>
      <c r="EF639" s="36" t="n"/>
      <c r="EG639" s="36" t="n"/>
      <c r="EH639" s="36" t="n"/>
      <c r="EI639" s="36" t="n"/>
      <c r="EJ639" s="36" t="n"/>
      <c r="EK639" s="36" t="n"/>
      <c r="EL639" s="36" t="n"/>
      <c r="EM639" s="36" t="n"/>
      <c r="EN639" s="36" t="n"/>
    </row>
    <row r="640">
      <c r="A640" s="36" t="n"/>
      <c r="B640" s="36" t="n"/>
      <c r="C640" s="144" t="n"/>
      <c r="D640" s="144" t="n"/>
      <c r="E640" s="135" t="n"/>
      <c r="F640" s="135" t="n"/>
      <c r="G640" s="135" t="n"/>
      <c r="H640" s="135" t="n"/>
      <c r="I640" s="135" t="n"/>
      <c r="J640" s="135" t="n"/>
      <c r="K640" s="135" t="n"/>
      <c r="L640" s="135" t="n"/>
      <c r="M640" s="135" t="n"/>
      <c r="N640" s="135" t="n"/>
      <c r="O640" s="135" t="n"/>
      <c r="P640" s="135" t="n"/>
      <c r="Q640" s="135" t="n"/>
      <c r="R640" s="135" t="n"/>
      <c r="S640" s="135" t="n"/>
      <c r="T640" s="135" t="n"/>
      <c r="U640" s="135" t="n"/>
      <c r="V640" s="135" t="n"/>
      <c r="W640" s="135" t="n"/>
      <c r="X640" s="135" t="n"/>
      <c r="Y640" s="135" t="n"/>
      <c r="Z640" s="135" t="n"/>
      <c r="AA640" s="135" t="n"/>
      <c r="AB640" s="135" t="n"/>
      <c r="AC640" s="135" t="n"/>
      <c r="AD640" s="135" t="n"/>
      <c r="AE640" s="135" t="n"/>
      <c r="AF640" s="135" t="n"/>
      <c r="AG640" s="135" t="n"/>
      <c r="AH640" s="135" t="n"/>
      <c r="AI640" s="135" t="n"/>
      <c r="AJ640" s="135" t="n"/>
      <c r="AK640" s="135" t="n"/>
      <c r="AL640" s="135" t="n"/>
      <c r="AM640" s="135" t="n"/>
      <c r="AN640" s="135" t="n"/>
      <c r="AO640" s="135" t="n"/>
      <c r="AP640" s="135" t="n"/>
      <c r="AQ640" s="135" t="n"/>
      <c r="AR640" s="135" t="n"/>
      <c r="AS640" s="135" t="n"/>
      <c r="AT640" s="135" t="n"/>
      <c r="AU640" s="135" t="n"/>
      <c r="AV640" s="135" t="n"/>
      <c r="AW640" s="135" t="n"/>
      <c r="AX640" s="135" t="n"/>
      <c r="AY640" s="135" t="n"/>
      <c r="AZ640" s="135" t="n"/>
      <c r="BA640" s="135" t="n"/>
      <c r="BB640" s="135" t="n"/>
      <c r="BC640" s="135" t="n"/>
      <c r="BD640" s="135" t="n"/>
      <c r="BE640" s="135" t="n"/>
      <c r="BF640" s="135" t="n"/>
      <c r="BG640" s="135" t="n"/>
      <c r="BH640" s="135" t="n"/>
      <c r="BI640" s="135" t="n"/>
      <c r="BJ640" s="135" t="n"/>
      <c r="BK640" s="135" t="n"/>
      <c r="BL640" s="135" t="n"/>
      <c r="BM640" s="135" t="n"/>
      <c r="BN640" s="135" t="n"/>
      <c r="BO640" s="135" t="n"/>
      <c r="BP640" s="135" t="n"/>
      <c r="BQ640" s="135" t="n"/>
      <c r="BR640" s="135" t="n"/>
      <c r="BS640" s="135" t="n"/>
      <c r="BT640" s="135" t="n"/>
      <c r="BU640" s="135" t="n"/>
      <c r="BV640" s="135" t="n"/>
      <c r="BW640" s="135" t="n"/>
      <c r="BX640" s="135" t="n"/>
      <c r="BY640" s="135" t="n"/>
      <c r="BZ640" s="135" t="n"/>
      <c r="CA640" s="135" t="n"/>
      <c r="CB640" s="135" t="n"/>
      <c r="CC640" s="135" t="n"/>
      <c r="CD640" s="135" t="n"/>
      <c r="CE640" s="135" t="n"/>
      <c r="CF640" s="135" t="n"/>
      <c r="CG640" s="135" t="n"/>
      <c r="CH640" s="135" t="n"/>
      <c r="CI640" s="135" t="n"/>
      <c r="CJ640" s="135" t="n"/>
      <c r="CK640" s="135" t="n"/>
      <c r="CL640" s="135" t="n"/>
      <c r="CM640" s="135" t="n"/>
      <c r="CN640" s="135" t="n"/>
      <c r="CO640" s="135" t="n"/>
      <c r="CP640" s="135" t="n"/>
      <c r="CQ640" s="135" t="n"/>
      <c r="CR640" s="135" t="n"/>
      <c r="CU640" s="36" t="n"/>
      <c r="CV640" s="36" t="n"/>
      <c r="CW640" s="36" t="n"/>
      <c r="CX640" s="36" t="n"/>
      <c r="CY640" s="36" t="n"/>
      <c r="CZ640" s="36" t="n"/>
      <c r="DA640" s="36" t="n"/>
      <c r="DB640" s="36" t="n"/>
      <c r="DC640" s="36" t="n"/>
      <c r="DD640" s="36" t="n"/>
      <c r="DE640" s="36" t="n"/>
      <c r="DF640" s="36" t="n"/>
      <c r="DG640" s="36" t="n"/>
      <c r="DH640" s="36" t="n"/>
      <c r="DI640" s="36" t="n"/>
      <c r="DJ640" s="36" t="n"/>
      <c r="DK640" s="36" t="n"/>
      <c r="DL640" s="36" t="n"/>
      <c r="DM640" s="36" t="n"/>
      <c r="DN640" s="36" t="n"/>
      <c r="DO640" s="36" t="n"/>
      <c r="DP640" s="36" t="n"/>
      <c r="DQ640" s="36" t="n"/>
      <c r="DR640" s="36" t="n"/>
      <c r="DS640" s="36" t="n"/>
      <c r="DT640" s="36" t="n"/>
      <c r="DU640" s="36" t="n"/>
      <c r="DV640" s="36" t="n"/>
      <c r="DW640" s="36" t="n"/>
      <c r="DX640" s="36" t="n"/>
      <c r="DY640" s="36" t="n"/>
      <c r="DZ640" s="36" t="n"/>
      <c r="EA640" s="36" t="n"/>
      <c r="EB640" s="36" t="n"/>
      <c r="EC640" s="36" t="n"/>
      <c r="ED640" s="36" t="n"/>
      <c r="EE640" s="36" t="n"/>
      <c r="EF640" s="36" t="n"/>
      <c r="EG640" s="36" t="n"/>
      <c r="EH640" s="36" t="n"/>
      <c r="EI640" s="36" t="n"/>
      <c r="EJ640" s="36" t="n"/>
      <c r="EK640" s="36" t="n"/>
      <c r="EL640" s="36" t="n"/>
      <c r="EM640" s="36" t="n"/>
      <c r="EN640" s="36" t="n"/>
    </row>
    <row r="641">
      <c r="A641" s="36" t="n"/>
      <c r="B641" s="36" t="n"/>
      <c r="C641" s="144" t="n"/>
      <c r="D641" s="144" t="n"/>
      <c r="E641" s="135" t="n"/>
      <c r="F641" s="135" t="n"/>
      <c r="G641" s="135" t="n"/>
      <c r="H641" s="135" t="n"/>
      <c r="I641" s="135" t="n"/>
      <c r="J641" s="135" t="n"/>
      <c r="K641" s="135" t="n"/>
      <c r="L641" s="135" t="n"/>
      <c r="M641" s="135" t="n"/>
      <c r="N641" s="135" t="n"/>
      <c r="O641" s="135" t="n"/>
      <c r="P641" s="135" t="n"/>
      <c r="Q641" s="135" t="n"/>
      <c r="R641" s="135" t="n"/>
      <c r="S641" s="135" t="n"/>
      <c r="T641" s="135" t="n"/>
      <c r="U641" s="135" t="n"/>
      <c r="V641" s="135" t="n"/>
      <c r="W641" s="135" t="n"/>
      <c r="X641" s="135" t="n"/>
      <c r="Y641" s="135" t="n"/>
      <c r="Z641" s="135" t="n"/>
      <c r="AA641" s="135" t="n"/>
      <c r="AB641" s="135" t="n"/>
      <c r="AC641" s="135" t="n"/>
      <c r="AD641" s="135" t="n"/>
      <c r="AE641" s="135" t="n"/>
      <c r="AF641" s="135" t="n"/>
      <c r="AG641" s="135" t="n"/>
      <c r="AH641" s="135" t="n"/>
      <c r="AI641" s="135" t="n"/>
      <c r="AJ641" s="135" t="n"/>
      <c r="AK641" s="135" t="n"/>
      <c r="AL641" s="135" t="n"/>
      <c r="AM641" s="135" t="n"/>
      <c r="AN641" s="135" t="n"/>
      <c r="AO641" s="135" t="n"/>
      <c r="AP641" s="135" t="n"/>
      <c r="AQ641" s="135" t="n"/>
      <c r="AR641" s="135" t="n"/>
      <c r="AS641" s="135" t="n"/>
      <c r="AT641" s="135" t="n"/>
      <c r="AU641" s="135" t="n"/>
      <c r="AV641" s="135" t="n"/>
      <c r="AW641" s="135" t="n"/>
      <c r="AX641" s="135" t="n"/>
      <c r="AY641" s="135" t="n"/>
      <c r="AZ641" s="135" t="n"/>
      <c r="BA641" s="135" t="n"/>
      <c r="BB641" s="135" t="n"/>
      <c r="BC641" s="135" t="n"/>
      <c r="BD641" s="135" t="n"/>
      <c r="BE641" s="135" t="n"/>
      <c r="BF641" s="135" t="n"/>
      <c r="BG641" s="135" t="n"/>
      <c r="BH641" s="135" t="n"/>
      <c r="BI641" s="135" t="n"/>
      <c r="BJ641" s="135" t="n"/>
      <c r="BK641" s="135" t="n"/>
      <c r="BL641" s="135" t="n"/>
      <c r="BM641" s="135" t="n"/>
      <c r="BN641" s="135" t="n"/>
      <c r="BO641" s="135" t="n"/>
      <c r="BP641" s="135" t="n"/>
      <c r="BQ641" s="135" t="n"/>
      <c r="BR641" s="135" t="n"/>
      <c r="BS641" s="135" t="n"/>
      <c r="BT641" s="135" t="n"/>
      <c r="BU641" s="135" t="n"/>
      <c r="BV641" s="135" t="n"/>
      <c r="BW641" s="135" t="n"/>
      <c r="BX641" s="135" t="n"/>
      <c r="BY641" s="135" t="n"/>
      <c r="BZ641" s="135" t="n"/>
      <c r="CA641" s="135" t="n"/>
      <c r="CB641" s="135" t="n"/>
      <c r="CC641" s="135" t="n"/>
      <c r="CD641" s="135" t="n"/>
      <c r="CE641" s="135" t="n"/>
      <c r="CF641" s="135" t="n"/>
      <c r="CG641" s="135" t="n"/>
      <c r="CH641" s="135" t="n"/>
      <c r="CI641" s="135" t="n"/>
      <c r="CJ641" s="135" t="n"/>
      <c r="CK641" s="135" t="n"/>
      <c r="CL641" s="135" t="n"/>
      <c r="CM641" s="135" t="n"/>
      <c r="CN641" s="135" t="n"/>
      <c r="CO641" s="135" t="n"/>
      <c r="CP641" s="135" t="n"/>
      <c r="CQ641" s="135" t="n"/>
      <c r="CR641" s="135" t="n"/>
      <c r="CU641" s="36" t="n"/>
      <c r="CV641" s="36" t="n"/>
      <c r="CW641" s="36" t="n"/>
      <c r="CX641" s="36" t="n"/>
      <c r="CY641" s="36" t="n"/>
      <c r="CZ641" s="36" t="n"/>
      <c r="DA641" s="36" t="n"/>
      <c r="DB641" s="36" t="n"/>
      <c r="DC641" s="36" t="n"/>
      <c r="DD641" s="36" t="n"/>
      <c r="DE641" s="36" t="n"/>
      <c r="DF641" s="36" t="n"/>
      <c r="DG641" s="36" t="n"/>
      <c r="DH641" s="36" t="n"/>
      <c r="DI641" s="36" t="n"/>
      <c r="DJ641" s="36" t="n"/>
      <c r="DK641" s="36" t="n"/>
      <c r="DL641" s="36" t="n"/>
      <c r="DM641" s="36" t="n"/>
      <c r="DN641" s="36" t="n"/>
      <c r="DO641" s="36" t="n"/>
      <c r="DP641" s="36" t="n"/>
      <c r="DQ641" s="36" t="n"/>
      <c r="DR641" s="36" t="n"/>
      <c r="DS641" s="36" t="n"/>
      <c r="DT641" s="36" t="n"/>
      <c r="DU641" s="36" t="n"/>
      <c r="DV641" s="36" t="n"/>
      <c r="DW641" s="36" t="n"/>
      <c r="DX641" s="36" t="n"/>
      <c r="DY641" s="36" t="n"/>
      <c r="DZ641" s="36" t="n"/>
      <c r="EA641" s="36" t="n"/>
      <c r="EB641" s="36" t="n"/>
      <c r="EC641" s="36" t="n"/>
      <c r="ED641" s="36" t="n"/>
      <c r="EE641" s="36" t="n"/>
      <c r="EF641" s="36" t="n"/>
      <c r="EG641" s="36" t="n"/>
      <c r="EH641" s="36" t="n"/>
      <c r="EI641" s="36" t="n"/>
      <c r="EJ641" s="36" t="n"/>
      <c r="EK641" s="36" t="n"/>
      <c r="EL641" s="36" t="n"/>
      <c r="EM641" s="36" t="n"/>
      <c r="EN641" s="36" t="n"/>
    </row>
    <row r="642">
      <c r="A642" s="36" t="n"/>
      <c r="B642" s="36" t="n"/>
      <c r="C642" s="144" t="n"/>
      <c r="D642" s="144" t="n"/>
      <c r="E642" s="135" t="n"/>
      <c r="F642" s="135" t="n"/>
      <c r="G642" s="135" t="n"/>
      <c r="H642" s="135" t="n"/>
      <c r="I642" s="135" t="n"/>
      <c r="J642" s="135" t="n"/>
      <c r="K642" s="135" t="n"/>
      <c r="L642" s="135" t="n"/>
      <c r="M642" s="135" t="n"/>
      <c r="N642" s="135" t="n"/>
      <c r="O642" s="135" t="n"/>
      <c r="P642" s="135" t="n"/>
      <c r="Q642" s="135" t="n"/>
      <c r="R642" s="135" t="n"/>
      <c r="S642" s="135" t="n"/>
      <c r="T642" s="135" t="n"/>
      <c r="U642" s="135" t="n"/>
      <c r="V642" s="135" t="n"/>
      <c r="W642" s="135" t="n"/>
      <c r="X642" s="135" t="n"/>
      <c r="Y642" s="135" t="n"/>
      <c r="Z642" s="135" t="n"/>
      <c r="AA642" s="135" t="n"/>
      <c r="AB642" s="135" t="n"/>
      <c r="AC642" s="135" t="n"/>
      <c r="AD642" s="135" t="n"/>
      <c r="AE642" s="135" t="n"/>
      <c r="AF642" s="135" t="n"/>
      <c r="AG642" s="135" t="n"/>
      <c r="AH642" s="135" t="n"/>
      <c r="AI642" s="135" t="n"/>
      <c r="AJ642" s="135" t="n"/>
      <c r="AK642" s="135" t="n"/>
      <c r="AL642" s="135" t="n"/>
      <c r="AM642" s="135" t="n"/>
      <c r="AN642" s="135" t="n"/>
      <c r="AO642" s="135" t="n"/>
      <c r="AP642" s="135" t="n"/>
      <c r="AQ642" s="135" t="n"/>
      <c r="AR642" s="135" t="n"/>
      <c r="AS642" s="135" t="n"/>
      <c r="AT642" s="135" t="n"/>
      <c r="AU642" s="135" t="n"/>
      <c r="AV642" s="135" t="n"/>
      <c r="AW642" s="135" t="n"/>
      <c r="AX642" s="135" t="n"/>
      <c r="AY642" s="135" t="n"/>
      <c r="AZ642" s="135" t="n"/>
      <c r="BA642" s="135" t="n"/>
      <c r="BB642" s="135" t="n"/>
      <c r="BC642" s="135" t="n"/>
      <c r="BD642" s="135" t="n"/>
      <c r="BE642" s="135" t="n"/>
      <c r="BF642" s="135" t="n"/>
      <c r="BG642" s="135" t="n"/>
      <c r="BH642" s="135" t="n"/>
      <c r="BI642" s="135" t="n"/>
      <c r="BJ642" s="135" t="n"/>
      <c r="BK642" s="135" t="n"/>
      <c r="BL642" s="135" t="n"/>
      <c r="BM642" s="135" t="n"/>
      <c r="BN642" s="135" t="n"/>
      <c r="BO642" s="135" t="n"/>
      <c r="BP642" s="135" t="n"/>
      <c r="BQ642" s="135" t="n"/>
      <c r="BR642" s="135" t="n"/>
      <c r="BS642" s="135" t="n"/>
      <c r="BT642" s="135" t="n"/>
      <c r="BU642" s="135" t="n"/>
      <c r="BV642" s="135" t="n"/>
      <c r="BW642" s="135" t="n"/>
      <c r="BX642" s="135" t="n"/>
      <c r="BY642" s="135" t="n"/>
      <c r="BZ642" s="135" t="n"/>
      <c r="CA642" s="135" t="n"/>
      <c r="CB642" s="135" t="n"/>
      <c r="CC642" s="135" t="n"/>
      <c r="CD642" s="135" t="n"/>
      <c r="CE642" s="135" t="n"/>
      <c r="CF642" s="135" t="n"/>
      <c r="CG642" s="135" t="n"/>
      <c r="CH642" s="135" t="n"/>
      <c r="CI642" s="135" t="n"/>
      <c r="CJ642" s="135" t="n"/>
      <c r="CK642" s="135" t="n"/>
      <c r="CL642" s="135" t="n"/>
      <c r="CM642" s="135" t="n"/>
      <c r="CN642" s="135" t="n"/>
      <c r="CO642" s="135" t="n"/>
      <c r="CP642" s="135" t="n"/>
      <c r="CQ642" s="135" t="n"/>
      <c r="CR642" s="135" t="n"/>
      <c r="CU642" s="36" t="n"/>
      <c r="CV642" s="36" t="n"/>
      <c r="CW642" s="36" t="n"/>
      <c r="CX642" s="36" t="n"/>
      <c r="CY642" s="36" t="n"/>
      <c r="CZ642" s="36" t="n"/>
      <c r="DA642" s="36" t="n"/>
      <c r="DB642" s="36" t="n"/>
      <c r="DC642" s="36" t="n"/>
      <c r="DD642" s="36" t="n"/>
      <c r="DE642" s="36" t="n"/>
      <c r="DF642" s="36" t="n"/>
      <c r="DG642" s="36" t="n"/>
      <c r="DH642" s="36" t="n"/>
      <c r="DI642" s="36" t="n"/>
      <c r="DJ642" s="36" t="n"/>
      <c r="DK642" s="36" t="n"/>
      <c r="DL642" s="36" t="n"/>
      <c r="DM642" s="36" t="n"/>
      <c r="DN642" s="36" t="n"/>
      <c r="DO642" s="36" t="n"/>
      <c r="DP642" s="36" t="n"/>
      <c r="DQ642" s="36" t="n"/>
      <c r="DR642" s="36" t="n"/>
      <c r="DS642" s="36" t="n"/>
      <c r="DT642" s="36" t="n"/>
      <c r="DU642" s="36" t="n"/>
      <c r="DV642" s="36" t="n"/>
      <c r="DW642" s="36" t="n"/>
      <c r="DX642" s="36" t="n"/>
      <c r="DY642" s="36" t="n"/>
      <c r="DZ642" s="36" t="n"/>
      <c r="EA642" s="36" t="n"/>
      <c r="EB642" s="36" t="n"/>
      <c r="EC642" s="36" t="n"/>
      <c r="ED642" s="36" t="n"/>
      <c r="EE642" s="36" t="n"/>
      <c r="EF642" s="36" t="n"/>
      <c r="EG642" s="36" t="n"/>
      <c r="EH642" s="36" t="n"/>
      <c r="EI642" s="36" t="n"/>
      <c r="EJ642" s="36" t="n"/>
      <c r="EK642" s="36" t="n"/>
      <c r="EL642" s="36" t="n"/>
      <c r="EM642" s="36" t="n"/>
      <c r="EN642" s="36" t="n"/>
    </row>
    <row r="643">
      <c r="A643" s="36" t="n"/>
      <c r="B643" s="36" t="n"/>
      <c r="C643" s="144" t="n"/>
      <c r="D643" s="144" t="n"/>
      <c r="E643" s="135" t="n"/>
      <c r="F643" s="135" t="n"/>
      <c r="G643" s="135" t="n"/>
      <c r="H643" s="135" t="n"/>
      <c r="I643" s="135" t="n"/>
      <c r="J643" s="135" t="n"/>
      <c r="K643" s="135" t="n"/>
      <c r="L643" s="135" t="n"/>
      <c r="M643" s="135" t="n"/>
      <c r="N643" s="135" t="n"/>
      <c r="O643" s="135" t="n"/>
      <c r="P643" s="135" t="n"/>
      <c r="Q643" s="135" t="n"/>
      <c r="R643" s="135" t="n"/>
      <c r="S643" s="135" t="n"/>
      <c r="T643" s="135" t="n"/>
      <c r="U643" s="135" t="n"/>
      <c r="V643" s="135" t="n"/>
      <c r="W643" s="135" t="n"/>
      <c r="X643" s="135" t="n"/>
      <c r="Y643" s="135" t="n"/>
      <c r="Z643" s="135" t="n"/>
      <c r="AA643" s="135" t="n"/>
      <c r="AB643" s="135" t="n"/>
      <c r="AC643" s="135" t="n"/>
      <c r="AD643" s="135" t="n"/>
      <c r="AE643" s="135" t="n"/>
      <c r="AF643" s="135" t="n"/>
      <c r="AG643" s="135" t="n"/>
      <c r="AH643" s="135" t="n"/>
      <c r="AI643" s="135" t="n"/>
      <c r="AJ643" s="135" t="n"/>
      <c r="AK643" s="135" t="n"/>
      <c r="AL643" s="135" t="n"/>
      <c r="AM643" s="135" t="n"/>
      <c r="AN643" s="135" t="n"/>
      <c r="AO643" s="135" t="n"/>
      <c r="AP643" s="135" t="n"/>
      <c r="AQ643" s="135" t="n"/>
      <c r="AR643" s="135" t="n"/>
      <c r="AS643" s="135" t="n"/>
      <c r="AT643" s="135" t="n"/>
      <c r="AU643" s="135" t="n"/>
      <c r="AV643" s="135" t="n"/>
      <c r="AW643" s="135" t="n"/>
      <c r="AX643" s="135" t="n"/>
      <c r="AY643" s="135" t="n"/>
      <c r="AZ643" s="135" t="n"/>
      <c r="BA643" s="135" t="n"/>
      <c r="BB643" s="135" t="n"/>
      <c r="BC643" s="135" t="n"/>
      <c r="BD643" s="135" t="n"/>
      <c r="BE643" s="135" t="n"/>
      <c r="BF643" s="135" t="n"/>
      <c r="BG643" s="135" t="n"/>
      <c r="BH643" s="135" t="n"/>
      <c r="BI643" s="135" t="n"/>
      <c r="BJ643" s="135" t="n"/>
      <c r="BK643" s="135" t="n"/>
      <c r="BL643" s="135" t="n"/>
      <c r="BM643" s="135" t="n"/>
      <c r="BN643" s="135" t="n"/>
      <c r="BO643" s="135" t="n"/>
      <c r="BP643" s="135" t="n"/>
      <c r="BQ643" s="135" t="n"/>
      <c r="BR643" s="135" t="n"/>
      <c r="BS643" s="135" t="n"/>
      <c r="BT643" s="135" t="n"/>
      <c r="BU643" s="135" t="n"/>
      <c r="BV643" s="135" t="n"/>
      <c r="BW643" s="135" t="n"/>
      <c r="BX643" s="135" t="n"/>
      <c r="BY643" s="135" t="n"/>
      <c r="BZ643" s="135" t="n"/>
      <c r="CA643" s="135" t="n"/>
      <c r="CB643" s="135" t="n"/>
      <c r="CC643" s="135" t="n"/>
      <c r="CD643" s="135" t="n"/>
      <c r="CE643" s="135" t="n"/>
      <c r="CF643" s="135" t="n"/>
      <c r="CG643" s="135" t="n"/>
      <c r="CH643" s="135" t="n"/>
      <c r="CI643" s="135" t="n"/>
      <c r="CJ643" s="135" t="n"/>
      <c r="CK643" s="135" t="n"/>
      <c r="CL643" s="135" t="n"/>
      <c r="CM643" s="135" t="n"/>
      <c r="CN643" s="135" t="n"/>
      <c r="CO643" s="135" t="n"/>
      <c r="CP643" s="135" t="n"/>
      <c r="CQ643" s="135" t="n"/>
      <c r="CR643" s="135" t="n"/>
      <c r="CU643" s="36" t="n"/>
      <c r="CV643" s="36" t="n"/>
      <c r="CW643" s="36" t="n"/>
      <c r="CX643" s="36" t="n"/>
      <c r="CY643" s="36" t="n"/>
      <c r="CZ643" s="36" t="n"/>
      <c r="DA643" s="36" t="n"/>
      <c r="DB643" s="36" t="n"/>
      <c r="DC643" s="36" t="n"/>
      <c r="DD643" s="36" t="n"/>
      <c r="DE643" s="36" t="n"/>
      <c r="DF643" s="36" t="n"/>
      <c r="DG643" s="36" t="n"/>
      <c r="DH643" s="36" t="n"/>
      <c r="DI643" s="36" t="n"/>
      <c r="DJ643" s="36" t="n"/>
      <c r="DK643" s="36" t="n"/>
      <c r="DL643" s="36" t="n"/>
      <c r="DM643" s="36" t="n"/>
      <c r="DN643" s="36" t="n"/>
      <c r="DO643" s="36" t="n"/>
      <c r="DP643" s="36" t="n"/>
      <c r="DQ643" s="36" t="n"/>
      <c r="DR643" s="36" t="n"/>
      <c r="DS643" s="36" t="n"/>
      <c r="DT643" s="36" t="n"/>
      <c r="DU643" s="36" t="n"/>
      <c r="DV643" s="36" t="n"/>
      <c r="DW643" s="36" t="n"/>
      <c r="DX643" s="36" t="n"/>
      <c r="DY643" s="36" t="n"/>
      <c r="DZ643" s="36" t="n"/>
      <c r="EA643" s="36" t="n"/>
      <c r="EB643" s="36" t="n"/>
      <c r="EC643" s="36" t="n"/>
      <c r="ED643" s="36" t="n"/>
      <c r="EE643" s="36" t="n"/>
      <c r="EF643" s="36" t="n"/>
      <c r="EG643" s="36" t="n"/>
      <c r="EH643" s="36" t="n"/>
      <c r="EI643" s="36" t="n"/>
      <c r="EJ643" s="36" t="n"/>
      <c r="EK643" s="36" t="n"/>
      <c r="EL643" s="36" t="n"/>
      <c r="EM643" s="36" t="n"/>
      <c r="EN643" s="36" t="n"/>
    </row>
    <row r="644">
      <c r="A644" s="36" t="n"/>
      <c r="B644" s="36" t="n"/>
      <c r="C644" s="144" t="n"/>
      <c r="D644" s="144" t="n"/>
      <c r="E644" s="135" t="n"/>
      <c r="F644" s="135" t="n"/>
      <c r="G644" s="135" t="n"/>
      <c r="H644" s="135" t="n"/>
      <c r="I644" s="135" t="n"/>
      <c r="J644" s="135" t="n"/>
      <c r="K644" s="135" t="n"/>
      <c r="L644" s="135" t="n"/>
      <c r="M644" s="135" t="n"/>
      <c r="N644" s="135" t="n"/>
      <c r="O644" s="135" t="n"/>
      <c r="P644" s="135" t="n"/>
      <c r="Q644" s="135" t="n"/>
      <c r="R644" s="135" t="n"/>
      <c r="S644" s="135" t="n"/>
      <c r="T644" s="135" t="n"/>
      <c r="U644" s="135" t="n"/>
      <c r="V644" s="135" t="n"/>
      <c r="W644" s="135" t="n"/>
      <c r="X644" s="135" t="n"/>
      <c r="Y644" s="135" t="n"/>
      <c r="Z644" s="135" t="n"/>
      <c r="AA644" s="135" t="n"/>
      <c r="AB644" s="135" t="n"/>
      <c r="AC644" s="135" t="n"/>
      <c r="AD644" s="135" t="n"/>
      <c r="AE644" s="135" t="n"/>
      <c r="AF644" s="135" t="n"/>
      <c r="AG644" s="135" t="n"/>
      <c r="AH644" s="135" t="n"/>
      <c r="AI644" s="135" t="n"/>
      <c r="AJ644" s="135" t="n"/>
      <c r="AK644" s="135" t="n"/>
      <c r="AL644" s="135" t="n"/>
      <c r="AM644" s="135" t="n"/>
      <c r="AN644" s="135" t="n"/>
      <c r="AO644" s="135" t="n"/>
      <c r="AP644" s="135" t="n"/>
      <c r="AQ644" s="135" t="n"/>
      <c r="AR644" s="135" t="n"/>
      <c r="AS644" s="135" t="n"/>
      <c r="AT644" s="135" t="n"/>
      <c r="AU644" s="135" t="n"/>
      <c r="AV644" s="135" t="n"/>
      <c r="AW644" s="135" t="n"/>
      <c r="AX644" s="135" t="n"/>
      <c r="AY644" s="135" t="n"/>
      <c r="AZ644" s="135" t="n"/>
      <c r="BA644" s="135" t="n"/>
      <c r="BB644" s="135" t="n"/>
      <c r="BC644" s="135" t="n"/>
      <c r="BD644" s="135" t="n"/>
      <c r="BE644" s="135" t="n"/>
      <c r="BF644" s="135" t="n"/>
      <c r="BG644" s="135" t="n"/>
      <c r="BH644" s="135" t="n"/>
      <c r="BI644" s="135" t="n"/>
      <c r="BJ644" s="135" t="n"/>
      <c r="BK644" s="135" t="n"/>
      <c r="BL644" s="135" t="n"/>
      <c r="BM644" s="135" t="n"/>
      <c r="BN644" s="135" t="n"/>
      <c r="BO644" s="135" t="n"/>
      <c r="BP644" s="135" t="n"/>
      <c r="BQ644" s="135" t="n"/>
      <c r="BR644" s="135" t="n"/>
      <c r="BS644" s="135" t="n"/>
      <c r="BT644" s="135" t="n"/>
      <c r="BU644" s="135" t="n"/>
      <c r="BV644" s="135" t="n"/>
      <c r="BW644" s="135" t="n"/>
      <c r="BX644" s="135" t="n"/>
      <c r="BY644" s="135" t="n"/>
      <c r="BZ644" s="135" t="n"/>
      <c r="CA644" s="135" t="n"/>
      <c r="CB644" s="135" t="n"/>
      <c r="CC644" s="135" t="n"/>
      <c r="CD644" s="135" t="n"/>
      <c r="CE644" s="135" t="n"/>
      <c r="CF644" s="135" t="n"/>
      <c r="CG644" s="135" t="n"/>
      <c r="CH644" s="135" t="n"/>
      <c r="CI644" s="135" t="n"/>
      <c r="CJ644" s="135" t="n"/>
      <c r="CK644" s="135" t="n"/>
      <c r="CL644" s="135" t="n"/>
      <c r="CM644" s="135" t="n"/>
      <c r="CN644" s="135" t="n"/>
      <c r="CO644" s="135" t="n"/>
      <c r="CP644" s="135" t="n"/>
      <c r="CQ644" s="135" t="n"/>
      <c r="CR644" s="135" t="n"/>
      <c r="CU644" s="36" t="n"/>
      <c r="CV644" s="36" t="n"/>
      <c r="CW644" s="36" t="n"/>
      <c r="CX644" s="36" t="n"/>
      <c r="CY644" s="36" t="n"/>
      <c r="CZ644" s="36" t="n"/>
      <c r="DA644" s="36" t="n"/>
      <c r="DB644" s="36" t="n"/>
      <c r="DC644" s="36" t="n"/>
      <c r="DD644" s="36" t="n"/>
      <c r="DE644" s="36" t="n"/>
      <c r="DF644" s="36" t="n"/>
      <c r="DG644" s="36" t="n"/>
      <c r="DH644" s="36" t="n"/>
      <c r="DI644" s="36" t="n"/>
      <c r="DJ644" s="36" t="n"/>
      <c r="DK644" s="36" t="n"/>
      <c r="DL644" s="36" t="n"/>
      <c r="DM644" s="36" t="n"/>
      <c r="DN644" s="36" t="n"/>
      <c r="DO644" s="36" t="n"/>
      <c r="DP644" s="36" t="n"/>
      <c r="DQ644" s="36" t="n"/>
      <c r="DR644" s="36" t="n"/>
      <c r="DS644" s="36" t="n"/>
      <c r="DT644" s="36" t="n"/>
      <c r="DU644" s="36" t="n"/>
      <c r="DV644" s="36" t="n"/>
      <c r="DW644" s="36" t="n"/>
      <c r="DX644" s="36" t="n"/>
      <c r="DY644" s="36" t="n"/>
      <c r="DZ644" s="36" t="n"/>
      <c r="EA644" s="36" t="n"/>
      <c r="EB644" s="36" t="n"/>
      <c r="EC644" s="36" t="n"/>
      <c r="ED644" s="36" t="n"/>
      <c r="EE644" s="36" t="n"/>
      <c r="EF644" s="36" t="n"/>
      <c r="EG644" s="36" t="n"/>
      <c r="EH644" s="36" t="n"/>
      <c r="EI644" s="36" t="n"/>
      <c r="EJ644" s="36" t="n"/>
      <c r="EK644" s="36" t="n"/>
      <c r="EL644" s="36" t="n"/>
      <c r="EM644" s="36" t="n"/>
      <c r="EN644" s="36" t="n"/>
    </row>
    <row r="645">
      <c r="A645" s="36" t="n"/>
      <c r="B645" s="36" t="n"/>
      <c r="C645" s="144" t="n"/>
      <c r="D645" s="144" t="n"/>
      <c r="E645" s="135" t="n"/>
      <c r="F645" s="135" t="n"/>
      <c r="G645" s="135" t="n"/>
      <c r="H645" s="135" t="n"/>
      <c r="I645" s="135" t="n"/>
      <c r="J645" s="135" t="n"/>
      <c r="K645" s="135" t="n"/>
      <c r="L645" s="135" t="n"/>
      <c r="M645" s="135" t="n"/>
      <c r="N645" s="135" t="n"/>
      <c r="O645" s="135" t="n"/>
      <c r="P645" s="135" t="n"/>
      <c r="Q645" s="135" t="n"/>
      <c r="R645" s="135" t="n"/>
      <c r="S645" s="135" t="n"/>
      <c r="T645" s="135" t="n"/>
      <c r="U645" s="135" t="n"/>
      <c r="V645" s="135" t="n"/>
      <c r="W645" s="135" t="n"/>
      <c r="X645" s="135" t="n"/>
      <c r="Y645" s="135" t="n"/>
      <c r="Z645" s="135" t="n"/>
      <c r="AA645" s="135" t="n"/>
      <c r="AB645" s="135" t="n"/>
      <c r="AC645" s="135" t="n"/>
      <c r="AD645" s="135" t="n"/>
      <c r="AE645" s="135" t="n"/>
      <c r="AF645" s="135" t="n"/>
      <c r="AG645" s="135" t="n"/>
      <c r="AH645" s="135" t="n"/>
      <c r="AI645" s="135" t="n"/>
      <c r="AJ645" s="135" t="n"/>
      <c r="AK645" s="135" t="n"/>
      <c r="AL645" s="135" t="n"/>
      <c r="AM645" s="135" t="n"/>
      <c r="AN645" s="135" t="n"/>
      <c r="AO645" s="135" t="n"/>
      <c r="AP645" s="135" t="n"/>
      <c r="AQ645" s="135" t="n"/>
      <c r="AR645" s="135" t="n"/>
      <c r="AS645" s="135" t="n"/>
      <c r="AT645" s="135" t="n"/>
      <c r="AU645" s="135" t="n"/>
      <c r="AV645" s="135" t="n"/>
      <c r="AW645" s="135" t="n"/>
      <c r="AX645" s="135" t="n"/>
      <c r="AY645" s="135" t="n"/>
      <c r="AZ645" s="135" t="n"/>
      <c r="BA645" s="135" t="n"/>
      <c r="BB645" s="135" t="n"/>
      <c r="BC645" s="135" t="n"/>
      <c r="BD645" s="135" t="n"/>
      <c r="BE645" s="135" t="n"/>
      <c r="BF645" s="135" t="n"/>
      <c r="BG645" s="135" t="n"/>
      <c r="BH645" s="135" t="n"/>
      <c r="BI645" s="135" t="n"/>
      <c r="BJ645" s="135" t="n"/>
      <c r="BK645" s="135" t="n"/>
      <c r="BL645" s="135" t="n"/>
      <c r="BM645" s="135" t="n"/>
      <c r="BN645" s="135" t="n"/>
      <c r="BO645" s="135" t="n"/>
      <c r="BP645" s="135" t="n"/>
      <c r="BQ645" s="135" t="n"/>
      <c r="BR645" s="135" t="n"/>
      <c r="BS645" s="135" t="n"/>
      <c r="BT645" s="135" t="n"/>
      <c r="BU645" s="135" t="n"/>
      <c r="BV645" s="135" t="n"/>
      <c r="BW645" s="135" t="n"/>
      <c r="BX645" s="135" t="n"/>
      <c r="BY645" s="135" t="n"/>
      <c r="BZ645" s="135" t="n"/>
      <c r="CA645" s="135" t="n"/>
      <c r="CB645" s="135" t="n"/>
      <c r="CC645" s="135" t="n"/>
      <c r="CD645" s="135" t="n"/>
      <c r="CE645" s="135" t="n"/>
      <c r="CF645" s="135" t="n"/>
      <c r="CG645" s="135" t="n"/>
      <c r="CH645" s="135" t="n"/>
      <c r="CI645" s="135" t="n"/>
      <c r="CJ645" s="135" t="n"/>
      <c r="CK645" s="135" t="n"/>
      <c r="CL645" s="135" t="n"/>
      <c r="CM645" s="135" t="n"/>
      <c r="CN645" s="135" t="n"/>
      <c r="CO645" s="135" t="n"/>
      <c r="CP645" s="135" t="n"/>
      <c r="CQ645" s="135" t="n"/>
      <c r="CR645" s="135" t="n"/>
      <c r="CU645" s="36" t="n"/>
      <c r="CV645" s="36" t="n"/>
      <c r="CW645" s="36" t="n"/>
      <c r="CX645" s="36" t="n"/>
      <c r="CY645" s="36" t="n"/>
      <c r="CZ645" s="36" t="n"/>
      <c r="DA645" s="36" t="n"/>
      <c r="DB645" s="36" t="n"/>
      <c r="DC645" s="36" t="n"/>
      <c r="DD645" s="36" t="n"/>
      <c r="DE645" s="36" t="n"/>
      <c r="DF645" s="36" t="n"/>
      <c r="DG645" s="36" t="n"/>
      <c r="DH645" s="36" t="n"/>
      <c r="DI645" s="36" t="n"/>
      <c r="DJ645" s="36" t="n"/>
      <c r="DK645" s="36" t="n"/>
      <c r="DL645" s="36" t="n"/>
      <c r="DM645" s="36" t="n"/>
      <c r="DN645" s="36" t="n"/>
      <c r="DO645" s="36" t="n"/>
      <c r="DP645" s="36" t="n"/>
      <c r="DQ645" s="36" t="n"/>
      <c r="DR645" s="36" t="n"/>
      <c r="DS645" s="36" t="n"/>
      <c r="DT645" s="36" t="n"/>
      <c r="DU645" s="36" t="n"/>
      <c r="DV645" s="36" t="n"/>
      <c r="DW645" s="36" t="n"/>
      <c r="DX645" s="36" t="n"/>
      <c r="DY645" s="36" t="n"/>
      <c r="DZ645" s="36" t="n"/>
      <c r="EA645" s="36" t="n"/>
      <c r="EB645" s="36" t="n"/>
      <c r="EC645" s="36" t="n"/>
      <c r="ED645" s="36" t="n"/>
      <c r="EE645" s="36" t="n"/>
      <c r="EF645" s="36" t="n"/>
      <c r="EG645" s="36" t="n"/>
      <c r="EH645" s="36" t="n"/>
      <c r="EI645" s="36" t="n"/>
      <c r="EJ645" s="36" t="n"/>
      <c r="EK645" s="36" t="n"/>
      <c r="EL645" s="36" t="n"/>
      <c r="EM645" s="36" t="n"/>
      <c r="EN645" s="36" t="n"/>
    </row>
    <row r="646">
      <c r="A646" s="36" t="n"/>
      <c r="B646" s="36" t="n"/>
      <c r="C646" s="144" t="n"/>
      <c r="D646" s="144" t="n"/>
      <c r="E646" s="135" t="n"/>
      <c r="F646" s="135" t="n"/>
      <c r="G646" s="135" t="n"/>
      <c r="H646" s="135" t="n"/>
      <c r="I646" s="135" t="n"/>
      <c r="J646" s="135" t="n"/>
      <c r="K646" s="135" t="n"/>
      <c r="L646" s="135" t="n"/>
      <c r="M646" s="135" t="n"/>
      <c r="N646" s="135" t="n"/>
      <c r="O646" s="135" t="n"/>
      <c r="P646" s="135" t="n"/>
      <c r="Q646" s="135" t="n"/>
      <c r="R646" s="135" t="n"/>
      <c r="S646" s="135" t="n"/>
      <c r="T646" s="135" t="n"/>
      <c r="U646" s="135" t="n"/>
      <c r="V646" s="135" t="n"/>
      <c r="W646" s="135" t="n"/>
      <c r="X646" s="135" t="n"/>
      <c r="Y646" s="135" t="n"/>
      <c r="Z646" s="135" t="n"/>
      <c r="AA646" s="135" t="n"/>
      <c r="AB646" s="135" t="n"/>
      <c r="AC646" s="135" t="n"/>
      <c r="AD646" s="135" t="n"/>
      <c r="AE646" s="135" t="n"/>
      <c r="AF646" s="135" t="n"/>
      <c r="AG646" s="135" t="n"/>
      <c r="AH646" s="135" t="n"/>
      <c r="AI646" s="135" t="n"/>
      <c r="AJ646" s="135" t="n"/>
      <c r="AK646" s="135" t="n"/>
      <c r="AL646" s="135" t="n"/>
      <c r="AM646" s="135" t="n"/>
      <c r="AN646" s="135" t="n"/>
      <c r="AO646" s="135" t="n"/>
      <c r="AP646" s="135" t="n"/>
      <c r="AQ646" s="135" t="n"/>
      <c r="AR646" s="135" t="n"/>
      <c r="AS646" s="135" t="n"/>
      <c r="AT646" s="135" t="n"/>
      <c r="AU646" s="135" t="n"/>
      <c r="AV646" s="135" t="n"/>
      <c r="AW646" s="135" t="n"/>
      <c r="AX646" s="135" t="n"/>
      <c r="AY646" s="135" t="n"/>
      <c r="AZ646" s="135" t="n"/>
      <c r="BA646" s="135" t="n"/>
      <c r="BB646" s="135" t="n"/>
      <c r="BC646" s="135" t="n"/>
      <c r="BD646" s="135" t="n"/>
      <c r="BE646" s="135" t="n"/>
      <c r="BF646" s="135" t="n"/>
      <c r="BG646" s="135" t="n"/>
      <c r="BH646" s="135" t="n"/>
      <c r="BI646" s="135" t="n"/>
      <c r="BJ646" s="135" t="n"/>
      <c r="BK646" s="135" t="n"/>
      <c r="BL646" s="135" t="n"/>
      <c r="BM646" s="135" t="n"/>
      <c r="BN646" s="135" t="n"/>
      <c r="BO646" s="135" t="n"/>
      <c r="BP646" s="135" t="n"/>
      <c r="BQ646" s="135" t="n"/>
      <c r="BR646" s="135" t="n"/>
      <c r="BS646" s="135" t="n"/>
      <c r="BT646" s="135" t="n"/>
      <c r="BU646" s="135" t="n"/>
      <c r="BV646" s="135" t="n"/>
      <c r="BW646" s="135" t="n"/>
      <c r="BX646" s="135" t="n"/>
      <c r="BY646" s="135" t="n"/>
      <c r="BZ646" s="135" t="n"/>
      <c r="CA646" s="135" t="n"/>
      <c r="CB646" s="135" t="n"/>
      <c r="CC646" s="135" t="n"/>
      <c r="CD646" s="135" t="n"/>
      <c r="CE646" s="135" t="n"/>
      <c r="CF646" s="135" t="n"/>
      <c r="CG646" s="135" t="n"/>
      <c r="CH646" s="135" t="n"/>
      <c r="CI646" s="135" t="n"/>
      <c r="CJ646" s="135" t="n"/>
      <c r="CK646" s="135" t="n"/>
      <c r="CL646" s="135" t="n"/>
      <c r="CM646" s="135" t="n"/>
      <c r="CN646" s="135" t="n"/>
      <c r="CO646" s="135" t="n"/>
      <c r="CP646" s="135" t="n"/>
      <c r="CQ646" s="135" t="n"/>
      <c r="CR646" s="135" t="n"/>
      <c r="CU646" s="36" t="n"/>
      <c r="CV646" s="36" t="n"/>
      <c r="CW646" s="36" t="n"/>
      <c r="CX646" s="36" t="n"/>
      <c r="CY646" s="36" t="n"/>
      <c r="CZ646" s="36" t="n"/>
      <c r="DA646" s="36" t="n"/>
      <c r="DB646" s="36" t="n"/>
      <c r="DC646" s="36" t="n"/>
      <c r="DD646" s="36" t="n"/>
      <c r="DE646" s="36" t="n"/>
      <c r="DF646" s="36" t="n"/>
      <c r="DG646" s="36" t="n"/>
      <c r="DH646" s="36" t="n"/>
      <c r="DI646" s="36" t="n"/>
      <c r="DJ646" s="36" t="n"/>
      <c r="DK646" s="36" t="n"/>
      <c r="DL646" s="36" t="n"/>
      <c r="DM646" s="36" t="n"/>
      <c r="DN646" s="36" t="n"/>
      <c r="DO646" s="36" t="n"/>
      <c r="DP646" s="36" t="n"/>
      <c r="DQ646" s="36" t="n"/>
      <c r="DR646" s="36" t="n"/>
      <c r="DS646" s="36" t="n"/>
      <c r="DT646" s="36" t="n"/>
      <c r="DU646" s="36" t="n"/>
      <c r="DV646" s="36" t="n"/>
      <c r="DW646" s="36" t="n"/>
      <c r="DX646" s="36" t="n"/>
      <c r="DY646" s="36" t="n"/>
      <c r="DZ646" s="36" t="n"/>
      <c r="EA646" s="36" t="n"/>
      <c r="EB646" s="36" t="n"/>
      <c r="EC646" s="36" t="n"/>
      <c r="ED646" s="36" t="n"/>
      <c r="EE646" s="36" t="n"/>
      <c r="EF646" s="36" t="n"/>
      <c r="EG646" s="36" t="n"/>
      <c r="EH646" s="36" t="n"/>
      <c r="EI646" s="36" t="n"/>
      <c r="EJ646" s="36" t="n"/>
      <c r="EK646" s="36" t="n"/>
      <c r="EL646" s="36" t="n"/>
      <c r="EM646" s="36" t="n"/>
      <c r="EN646" s="36" t="n"/>
    </row>
    <row r="647">
      <c r="A647" s="36" t="n"/>
      <c r="B647" s="36" t="n"/>
      <c r="C647" s="144" t="n"/>
      <c r="D647" s="144" t="n"/>
      <c r="E647" s="135" t="n"/>
      <c r="F647" s="135" t="n"/>
      <c r="G647" s="135" t="n"/>
      <c r="H647" s="135" t="n"/>
      <c r="I647" s="135" t="n"/>
      <c r="J647" s="135" t="n"/>
      <c r="K647" s="135" t="n"/>
      <c r="L647" s="135" t="n"/>
      <c r="M647" s="135" t="n"/>
      <c r="N647" s="135" t="n"/>
      <c r="O647" s="135" t="n"/>
      <c r="P647" s="135" t="n"/>
      <c r="Q647" s="135" t="n"/>
      <c r="R647" s="135" t="n"/>
      <c r="S647" s="135" t="n"/>
      <c r="T647" s="135" t="n"/>
      <c r="U647" s="135" t="n"/>
      <c r="V647" s="135" t="n"/>
      <c r="W647" s="135" t="n"/>
      <c r="X647" s="135" t="n"/>
      <c r="Y647" s="135" t="n"/>
      <c r="Z647" s="135" t="n"/>
      <c r="AA647" s="135" t="n"/>
      <c r="AB647" s="135" t="n"/>
      <c r="AC647" s="135" t="n"/>
      <c r="AD647" s="135" t="n"/>
      <c r="AE647" s="135" t="n"/>
      <c r="AF647" s="135" t="n"/>
      <c r="AG647" s="135" t="n"/>
      <c r="AH647" s="135" t="n"/>
      <c r="AI647" s="135" t="n"/>
      <c r="AJ647" s="135" t="n"/>
      <c r="AK647" s="135" t="n"/>
      <c r="AL647" s="135" t="n"/>
      <c r="AM647" s="135" t="n"/>
      <c r="AN647" s="135" t="n"/>
      <c r="AO647" s="135" t="n"/>
      <c r="AP647" s="135" t="n"/>
      <c r="AQ647" s="135" t="n"/>
      <c r="AR647" s="135" t="n"/>
      <c r="AS647" s="135" t="n"/>
      <c r="AT647" s="135" t="n"/>
      <c r="AU647" s="135" t="n"/>
      <c r="AV647" s="135" t="n"/>
      <c r="AW647" s="135" t="n"/>
      <c r="AX647" s="135" t="n"/>
      <c r="AY647" s="135" t="n"/>
      <c r="AZ647" s="135" t="n"/>
      <c r="BA647" s="135" t="n"/>
      <c r="BB647" s="135" t="n"/>
      <c r="BC647" s="135" t="n"/>
      <c r="BD647" s="135" t="n"/>
      <c r="BE647" s="135" t="n"/>
      <c r="BF647" s="135" t="n"/>
      <c r="BG647" s="135" t="n"/>
      <c r="BH647" s="135" t="n"/>
      <c r="BI647" s="135" t="n"/>
      <c r="BJ647" s="135" t="n"/>
      <c r="BK647" s="135" t="n"/>
      <c r="BL647" s="135" t="n"/>
      <c r="BM647" s="135" t="n"/>
      <c r="BN647" s="135" t="n"/>
      <c r="BO647" s="135" t="n"/>
      <c r="BP647" s="135" t="n"/>
      <c r="BQ647" s="135" t="n"/>
      <c r="BR647" s="135" t="n"/>
      <c r="BS647" s="135" t="n"/>
      <c r="BT647" s="135" t="n"/>
      <c r="BU647" s="135" t="n"/>
      <c r="BV647" s="135" t="n"/>
      <c r="BW647" s="135" t="n"/>
      <c r="BX647" s="135" t="n"/>
      <c r="BY647" s="135" t="n"/>
      <c r="BZ647" s="135" t="n"/>
      <c r="CA647" s="135" t="n"/>
      <c r="CB647" s="135" t="n"/>
      <c r="CC647" s="135" t="n"/>
      <c r="CD647" s="135" t="n"/>
      <c r="CE647" s="135" t="n"/>
      <c r="CF647" s="135" t="n"/>
      <c r="CG647" s="135" t="n"/>
      <c r="CH647" s="135" t="n"/>
      <c r="CI647" s="135" t="n"/>
      <c r="CJ647" s="135" t="n"/>
      <c r="CK647" s="135" t="n"/>
      <c r="CL647" s="135" t="n"/>
      <c r="CM647" s="135" t="n"/>
      <c r="CN647" s="135" t="n"/>
      <c r="CO647" s="135" t="n"/>
      <c r="CP647" s="135" t="n"/>
      <c r="CQ647" s="135" t="n"/>
      <c r="CR647" s="135" t="n"/>
      <c r="CU647" s="36" t="n"/>
      <c r="CV647" s="36" t="n"/>
      <c r="CW647" s="36" t="n"/>
      <c r="CX647" s="36" t="n"/>
      <c r="CY647" s="36" t="n"/>
      <c r="CZ647" s="36" t="n"/>
      <c r="DA647" s="36" t="n"/>
      <c r="DB647" s="36" t="n"/>
      <c r="DC647" s="36" t="n"/>
      <c r="DD647" s="36" t="n"/>
      <c r="DE647" s="36" t="n"/>
      <c r="DF647" s="36" t="n"/>
      <c r="DG647" s="36" t="n"/>
      <c r="DH647" s="36" t="n"/>
      <c r="DI647" s="36" t="n"/>
      <c r="DJ647" s="36" t="n"/>
      <c r="DK647" s="36" t="n"/>
      <c r="DL647" s="36" t="n"/>
      <c r="DM647" s="36" t="n"/>
      <c r="DN647" s="36" t="n"/>
      <c r="DO647" s="36" t="n"/>
      <c r="DP647" s="36" t="n"/>
      <c r="DQ647" s="36" t="n"/>
      <c r="DR647" s="36" t="n"/>
      <c r="DS647" s="36" t="n"/>
      <c r="DT647" s="36" t="n"/>
      <c r="DU647" s="36" t="n"/>
      <c r="DV647" s="36" t="n"/>
      <c r="DW647" s="36" t="n"/>
      <c r="DX647" s="36" t="n"/>
      <c r="DY647" s="36" t="n"/>
      <c r="DZ647" s="36" t="n"/>
      <c r="EA647" s="36" t="n"/>
      <c r="EB647" s="36" t="n"/>
      <c r="EC647" s="36" t="n"/>
      <c r="ED647" s="36" t="n"/>
      <c r="EE647" s="36" t="n"/>
      <c r="EF647" s="36" t="n"/>
      <c r="EG647" s="36" t="n"/>
      <c r="EH647" s="36" t="n"/>
      <c r="EI647" s="36" t="n"/>
      <c r="EJ647" s="36" t="n"/>
      <c r="EK647" s="36" t="n"/>
      <c r="EL647" s="36" t="n"/>
      <c r="EM647" s="36" t="n"/>
      <c r="EN647" s="36" t="n"/>
    </row>
    <row r="648">
      <c r="A648" s="36" t="n"/>
      <c r="B648" s="36" t="n"/>
      <c r="C648" s="144" t="n"/>
      <c r="D648" s="144" t="n"/>
      <c r="E648" s="135" t="n"/>
      <c r="F648" s="135" t="n"/>
      <c r="G648" s="135" t="n"/>
      <c r="H648" s="135" t="n"/>
      <c r="I648" s="135" t="n"/>
      <c r="J648" s="135" t="n"/>
      <c r="K648" s="135" t="n"/>
      <c r="L648" s="135" t="n"/>
      <c r="M648" s="135" t="n"/>
      <c r="N648" s="135" t="n"/>
      <c r="O648" s="135" t="n"/>
      <c r="P648" s="135" t="n"/>
      <c r="Q648" s="135" t="n"/>
      <c r="R648" s="135" t="n"/>
      <c r="S648" s="135" t="n"/>
      <c r="T648" s="135" t="n"/>
      <c r="U648" s="135" t="n"/>
      <c r="V648" s="135" t="n"/>
      <c r="W648" s="135" t="n"/>
      <c r="X648" s="135" t="n"/>
      <c r="Y648" s="135" t="n"/>
      <c r="Z648" s="135" t="n"/>
      <c r="AA648" s="135" t="n"/>
      <c r="AB648" s="135" t="n"/>
      <c r="AC648" s="135" t="n"/>
      <c r="AD648" s="135" t="n"/>
      <c r="AE648" s="135" t="n"/>
      <c r="AF648" s="135" t="n"/>
      <c r="AG648" s="135" t="n"/>
      <c r="AH648" s="135" t="n"/>
      <c r="AI648" s="135" t="n"/>
      <c r="AJ648" s="135" t="n"/>
      <c r="AK648" s="135" t="n"/>
      <c r="AL648" s="135" t="n"/>
      <c r="AM648" s="135" t="n"/>
      <c r="AN648" s="135" t="n"/>
      <c r="AO648" s="135" t="n"/>
      <c r="AP648" s="135" t="n"/>
      <c r="AQ648" s="135" t="n"/>
      <c r="AR648" s="135" t="n"/>
      <c r="AS648" s="135" t="n"/>
      <c r="AT648" s="135" t="n"/>
      <c r="AU648" s="135" t="n"/>
      <c r="AV648" s="135" t="n"/>
      <c r="AW648" s="135" t="n"/>
      <c r="AX648" s="135" t="n"/>
      <c r="AY648" s="135" t="n"/>
      <c r="AZ648" s="135" t="n"/>
      <c r="BA648" s="135" t="n"/>
      <c r="BB648" s="135" t="n"/>
      <c r="BC648" s="135" t="n"/>
      <c r="BD648" s="135" t="n"/>
      <c r="BE648" s="135" t="n"/>
      <c r="BF648" s="135" t="n"/>
      <c r="BG648" s="135" t="n"/>
      <c r="BH648" s="135" t="n"/>
      <c r="BI648" s="135" t="n"/>
      <c r="BJ648" s="135" t="n"/>
      <c r="BK648" s="135" t="n"/>
      <c r="BL648" s="135" t="n"/>
      <c r="BM648" s="135" t="n"/>
      <c r="BN648" s="135" t="n"/>
      <c r="BO648" s="135" t="n"/>
      <c r="BP648" s="135" t="n"/>
      <c r="BQ648" s="135" t="n"/>
      <c r="BR648" s="135" t="n"/>
      <c r="BS648" s="135" t="n"/>
      <c r="BT648" s="135" t="n"/>
      <c r="BU648" s="135" t="n"/>
      <c r="BV648" s="135" t="n"/>
      <c r="BW648" s="135" t="n"/>
      <c r="BX648" s="135" t="n"/>
      <c r="BY648" s="135" t="n"/>
      <c r="BZ648" s="135" t="n"/>
      <c r="CA648" s="135" t="n"/>
      <c r="CB648" s="135" t="n"/>
      <c r="CC648" s="135" t="n"/>
      <c r="CD648" s="135" t="n"/>
      <c r="CE648" s="135" t="n"/>
      <c r="CF648" s="135" t="n"/>
      <c r="CG648" s="135" t="n"/>
      <c r="CH648" s="135" t="n"/>
      <c r="CI648" s="135" t="n"/>
      <c r="CJ648" s="135" t="n"/>
      <c r="CK648" s="135" t="n"/>
      <c r="CL648" s="135" t="n"/>
      <c r="CM648" s="135" t="n"/>
      <c r="CN648" s="135" t="n"/>
      <c r="CO648" s="135" t="n"/>
      <c r="CP648" s="135" t="n"/>
      <c r="CQ648" s="135" t="n"/>
      <c r="CR648" s="135" t="n"/>
      <c r="CU648" s="36" t="n"/>
      <c r="CV648" s="36" t="n"/>
      <c r="CW648" s="36" t="n"/>
      <c r="CX648" s="36" t="n"/>
      <c r="CY648" s="36" t="n"/>
      <c r="CZ648" s="36" t="n"/>
      <c r="DA648" s="36" t="n"/>
      <c r="DB648" s="36" t="n"/>
      <c r="DC648" s="36" t="n"/>
      <c r="DD648" s="36" t="n"/>
      <c r="DE648" s="36" t="n"/>
      <c r="DF648" s="36" t="n"/>
      <c r="DG648" s="36" t="n"/>
      <c r="DH648" s="36" t="n"/>
      <c r="DI648" s="36" t="n"/>
      <c r="DJ648" s="36" t="n"/>
      <c r="DK648" s="36" t="n"/>
      <c r="DL648" s="36" t="n"/>
      <c r="DM648" s="36" t="n"/>
      <c r="DN648" s="36" t="n"/>
      <c r="DO648" s="36" t="n"/>
      <c r="DP648" s="36" t="n"/>
      <c r="DQ648" s="36" t="n"/>
      <c r="DR648" s="36" t="n"/>
      <c r="DS648" s="36" t="n"/>
      <c r="DT648" s="36" t="n"/>
      <c r="DU648" s="36" t="n"/>
      <c r="DV648" s="36" t="n"/>
      <c r="DW648" s="36" t="n"/>
      <c r="DX648" s="36" t="n"/>
      <c r="DY648" s="36" t="n"/>
      <c r="DZ648" s="36" t="n"/>
      <c r="EA648" s="36" t="n"/>
      <c r="EB648" s="36" t="n"/>
      <c r="EC648" s="36" t="n"/>
      <c r="ED648" s="36" t="n"/>
      <c r="EE648" s="36" t="n"/>
      <c r="EF648" s="36" t="n"/>
      <c r="EG648" s="36" t="n"/>
      <c r="EH648" s="36" t="n"/>
      <c r="EI648" s="36" t="n"/>
      <c r="EJ648" s="36" t="n"/>
      <c r="EK648" s="36" t="n"/>
      <c r="EL648" s="36" t="n"/>
      <c r="EM648" s="36" t="n"/>
      <c r="EN648" s="36" t="n"/>
    </row>
    <row r="649">
      <c r="A649" s="36" t="n"/>
      <c r="B649" s="36" t="n"/>
      <c r="C649" s="144" t="n"/>
      <c r="D649" s="144" t="n"/>
      <c r="E649" s="135" t="n"/>
      <c r="F649" s="135" t="n"/>
      <c r="G649" s="135" t="n"/>
      <c r="H649" s="135" t="n"/>
      <c r="I649" s="135" t="n"/>
      <c r="J649" s="135" t="n"/>
      <c r="K649" s="135" t="n"/>
      <c r="L649" s="135" t="n"/>
      <c r="M649" s="135" t="n"/>
      <c r="N649" s="135" t="n"/>
      <c r="O649" s="135" t="n"/>
      <c r="P649" s="135" t="n"/>
      <c r="Q649" s="135" t="n"/>
      <c r="R649" s="135" t="n"/>
      <c r="S649" s="135" t="n"/>
      <c r="T649" s="135" t="n"/>
      <c r="U649" s="135" t="n"/>
      <c r="V649" s="135" t="n"/>
      <c r="W649" s="135" t="n"/>
      <c r="X649" s="135" t="n"/>
      <c r="Y649" s="135" t="n"/>
      <c r="Z649" s="135" t="n"/>
      <c r="AA649" s="135" t="n"/>
      <c r="AB649" s="135" t="n"/>
      <c r="AC649" s="135" t="n"/>
      <c r="AD649" s="135" t="n"/>
      <c r="AE649" s="135" t="n"/>
      <c r="AF649" s="135" t="n"/>
      <c r="AG649" s="135" t="n"/>
      <c r="AH649" s="135" t="n"/>
      <c r="AI649" s="135" t="n"/>
      <c r="AJ649" s="135" t="n"/>
      <c r="AK649" s="135" t="n"/>
      <c r="AL649" s="135" t="n"/>
      <c r="AM649" s="135" t="n"/>
      <c r="AN649" s="135" t="n"/>
      <c r="AO649" s="135" t="n"/>
      <c r="AP649" s="135" t="n"/>
      <c r="AQ649" s="135" t="n"/>
      <c r="AR649" s="135" t="n"/>
      <c r="AS649" s="135" t="n"/>
      <c r="AT649" s="135" t="n"/>
      <c r="AU649" s="135" t="n"/>
      <c r="AV649" s="135" t="n"/>
      <c r="AW649" s="135" t="n"/>
      <c r="AX649" s="135" t="n"/>
      <c r="AY649" s="135" t="n"/>
      <c r="AZ649" s="135" t="n"/>
      <c r="BA649" s="135" t="n"/>
      <c r="BB649" s="135" t="n"/>
      <c r="BC649" s="135" t="n"/>
      <c r="BD649" s="135" t="n"/>
      <c r="BE649" s="135" t="n"/>
      <c r="BF649" s="135" t="n"/>
      <c r="BG649" s="135" t="n"/>
      <c r="BH649" s="135" t="n"/>
      <c r="BI649" s="135" t="n"/>
      <c r="BJ649" s="135" t="n"/>
      <c r="BK649" s="135" t="n"/>
      <c r="BL649" s="135" t="n"/>
      <c r="BM649" s="135" t="n"/>
      <c r="BN649" s="135" t="n"/>
      <c r="BO649" s="135" t="n"/>
      <c r="BP649" s="135" t="n"/>
      <c r="BQ649" s="135" t="n"/>
      <c r="BR649" s="135" t="n"/>
      <c r="BS649" s="135" t="n"/>
      <c r="BT649" s="135" t="n"/>
      <c r="BU649" s="135" t="n"/>
      <c r="BV649" s="135" t="n"/>
      <c r="BW649" s="135" t="n"/>
      <c r="BX649" s="135" t="n"/>
      <c r="BY649" s="135" t="n"/>
      <c r="BZ649" s="135" t="n"/>
      <c r="CA649" s="135" t="n"/>
      <c r="CB649" s="135" t="n"/>
      <c r="CC649" s="135" t="n"/>
      <c r="CD649" s="135" t="n"/>
      <c r="CE649" s="135" t="n"/>
      <c r="CF649" s="135" t="n"/>
      <c r="CG649" s="135" t="n"/>
      <c r="CH649" s="135" t="n"/>
      <c r="CI649" s="135" t="n"/>
      <c r="CJ649" s="135" t="n"/>
      <c r="CK649" s="135" t="n"/>
      <c r="CL649" s="135" t="n"/>
      <c r="CM649" s="135" t="n"/>
      <c r="CN649" s="135" t="n"/>
      <c r="CO649" s="135" t="n"/>
      <c r="CP649" s="135" t="n"/>
      <c r="CQ649" s="135" t="n"/>
      <c r="CR649" s="135" t="n"/>
      <c r="CU649" s="36" t="n"/>
      <c r="CV649" s="36" t="n"/>
      <c r="CW649" s="36" t="n"/>
      <c r="CX649" s="36" t="n"/>
      <c r="CY649" s="36" t="n"/>
      <c r="CZ649" s="36" t="n"/>
      <c r="DA649" s="36" t="n"/>
      <c r="DB649" s="36" t="n"/>
      <c r="DC649" s="36" t="n"/>
      <c r="DD649" s="36" t="n"/>
      <c r="DE649" s="36" t="n"/>
      <c r="DF649" s="36" t="n"/>
      <c r="DG649" s="36" t="n"/>
      <c r="DH649" s="36" t="n"/>
      <c r="DI649" s="36" t="n"/>
      <c r="DJ649" s="36" t="n"/>
      <c r="DK649" s="36" t="n"/>
      <c r="DL649" s="36" t="n"/>
      <c r="DM649" s="36" t="n"/>
      <c r="DN649" s="36" t="n"/>
      <c r="DO649" s="36" t="n"/>
      <c r="DP649" s="36" t="n"/>
      <c r="DQ649" s="36" t="n"/>
      <c r="DR649" s="36" t="n"/>
      <c r="DS649" s="36" t="n"/>
      <c r="DT649" s="36" t="n"/>
      <c r="DU649" s="36" t="n"/>
      <c r="DV649" s="36" t="n"/>
      <c r="DW649" s="36" t="n"/>
      <c r="DX649" s="36" t="n"/>
      <c r="DY649" s="36" t="n"/>
      <c r="DZ649" s="36" t="n"/>
      <c r="EA649" s="36" t="n"/>
      <c r="EB649" s="36" t="n"/>
      <c r="EC649" s="36" t="n"/>
      <c r="ED649" s="36" t="n"/>
      <c r="EE649" s="36" t="n"/>
      <c r="EF649" s="36" t="n"/>
      <c r="EG649" s="36" t="n"/>
      <c r="EH649" s="36" t="n"/>
      <c r="EI649" s="36" t="n"/>
      <c r="EJ649" s="36" t="n"/>
      <c r="EK649" s="36" t="n"/>
      <c r="EL649" s="36" t="n"/>
      <c r="EM649" s="36" t="n"/>
      <c r="EN649" s="36" t="n"/>
    </row>
    <row r="650">
      <c r="A650" s="36" t="n"/>
      <c r="B650" s="36" t="n"/>
      <c r="C650" s="144" t="n"/>
      <c r="D650" s="144" t="n"/>
      <c r="E650" s="135" t="n"/>
      <c r="F650" s="135" t="n"/>
      <c r="G650" s="135" t="n"/>
      <c r="H650" s="135" t="n"/>
      <c r="I650" s="135" t="n"/>
      <c r="J650" s="135" t="n"/>
      <c r="K650" s="135" t="n"/>
      <c r="L650" s="135" t="n"/>
      <c r="M650" s="135" t="n"/>
      <c r="N650" s="135" t="n"/>
      <c r="O650" s="135" t="n"/>
      <c r="P650" s="135" t="n"/>
      <c r="Q650" s="135" t="n"/>
      <c r="R650" s="135" t="n"/>
      <c r="S650" s="135" t="n"/>
      <c r="T650" s="135" t="n"/>
      <c r="U650" s="135" t="n"/>
      <c r="V650" s="135" t="n"/>
      <c r="W650" s="135" t="n"/>
      <c r="X650" s="135" t="n"/>
      <c r="Y650" s="135" t="n"/>
      <c r="Z650" s="135" t="n"/>
      <c r="AA650" s="135" t="n"/>
      <c r="AB650" s="135" t="n"/>
      <c r="AC650" s="135" t="n"/>
      <c r="AD650" s="135" t="n"/>
      <c r="AE650" s="135" t="n"/>
      <c r="AF650" s="135" t="n"/>
      <c r="AG650" s="135" t="n"/>
      <c r="AH650" s="135" t="n"/>
      <c r="AI650" s="135" t="n"/>
      <c r="AJ650" s="135" t="n"/>
      <c r="AK650" s="135" t="n"/>
      <c r="AL650" s="135" t="n"/>
      <c r="AM650" s="135" t="n"/>
      <c r="AN650" s="135" t="n"/>
      <c r="AO650" s="135" t="n"/>
      <c r="AP650" s="135" t="n"/>
      <c r="AQ650" s="135" t="n"/>
      <c r="AR650" s="135" t="n"/>
      <c r="AS650" s="135" t="n"/>
      <c r="AT650" s="135" t="n"/>
      <c r="AU650" s="135" t="n"/>
      <c r="AV650" s="135" t="n"/>
      <c r="AW650" s="135" t="n"/>
      <c r="AX650" s="135" t="n"/>
      <c r="AY650" s="135" t="n"/>
      <c r="AZ650" s="135" t="n"/>
      <c r="BA650" s="135" t="n"/>
      <c r="BB650" s="135" t="n"/>
      <c r="BC650" s="135" t="n"/>
      <c r="BD650" s="135" t="n"/>
      <c r="BE650" s="135" t="n"/>
      <c r="BF650" s="135" t="n"/>
      <c r="BG650" s="135" t="n"/>
      <c r="BH650" s="135" t="n"/>
      <c r="BI650" s="135" t="n"/>
      <c r="BJ650" s="135" t="n"/>
      <c r="BK650" s="135" t="n"/>
      <c r="BL650" s="135" t="n"/>
      <c r="BM650" s="135" t="n"/>
      <c r="BN650" s="135" t="n"/>
      <c r="BO650" s="135" t="n"/>
      <c r="BP650" s="135" t="n"/>
      <c r="BQ650" s="135" t="n"/>
      <c r="BR650" s="135" t="n"/>
      <c r="BS650" s="135" t="n"/>
      <c r="BT650" s="135" t="n"/>
      <c r="BU650" s="135" t="n"/>
      <c r="BV650" s="135" t="n"/>
      <c r="BW650" s="135" t="n"/>
      <c r="BX650" s="135" t="n"/>
      <c r="BY650" s="135" t="n"/>
      <c r="BZ650" s="135" t="n"/>
      <c r="CA650" s="135" t="n"/>
      <c r="CB650" s="135" t="n"/>
      <c r="CC650" s="135" t="n"/>
      <c r="CD650" s="135" t="n"/>
      <c r="CE650" s="135" t="n"/>
      <c r="CF650" s="135" t="n"/>
      <c r="CG650" s="135" t="n"/>
      <c r="CH650" s="135" t="n"/>
      <c r="CI650" s="135" t="n"/>
      <c r="CJ650" s="135" t="n"/>
      <c r="CK650" s="135" t="n"/>
      <c r="CL650" s="135" t="n"/>
      <c r="CM650" s="135" t="n"/>
      <c r="CN650" s="135" t="n"/>
      <c r="CO650" s="135" t="n"/>
      <c r="CP650" s="135" t="n"/>
      <c r="CQ650" s="135" t="n"/>
      <c r="CR650" s="135" t="n"/>
      <c r="CU650" s="36" t="n"/>
      <c r="CV650" s="36" t="n"/>
      <c r="CW650" s="36" t="n"/>
      <c r="CX650" s="36" t="n"/>
      <c r="CY650" s="36" t="n"/>
      <c r="CZ650" s="36" t="n"/>
      <c r="DA650" s="36" t="n"/>
      <c r="DB650" s="36" t="n"/>
      <c r="DC650" s="36" t="n"/>
      <c r="DD650" s="36" t="n"/>
      <c r="DE650" s="36" t="n"/>
      <c r="DF650" s="36" t="n"/>
      <c r="DG650" s="36" t="n"/>
      <c r="DH650" s="36" t="n"/>
      <c r="DI650" s="36" t="n"/>
      <c r="DJ650" s="36" t="n"/>
      <c r="DK650" s="36" t="n"/>
      <c r="DL650" s="36" t="n"/>
      <c r="DM650" s="36" t="n"/>
      <c r="DN650" s="36" t="n"/>
      <c r="DO650" s="36" t="n"/>
      <c r="DP650" s="36" t="n"/>
      <c r="DQ650" s="36" t="n"/>
      <c r="DR650" s="36" t="n"/>
      <c r="DS650" s="36" t="n"/>
      <c r="DT650" s="36" t="n"/>
      <c r="DU650" s="36" t="n"/>
      <c r="DV650" s="36" t="n"/>
      <c r="DW650" s="36" t="n"/>
      <c r="DX650" s="36" t="n"/>
      <c r="DY650" s="36" t="n"/>
      <c r="DZ650" s="36" t="n"/>
      <c r="EA650" s="36" t="n"/>
      <c r="EB650" s="36" t="n"/>
      <c r="EC650" s="36" t="n"/>
      <c r="ED650" s="36" t="n"/>
      <c r="EE650" s="36" t="n"/>
      <c r="EF650" s="36" t="n"/>
      <c r="EG650" s="36" t="n"/>
      <c r="EH650" s="36" t="n"/>
      <c r="EI650" s="36" t="n"/>
      <c r="EJ650" s="36" t="n"/>
      <c r="EK650" s="36" t="n"/>
      <c r="EL650" s="36" t="n"/>
      <c r="EM650" s="36" t="n"/>
      <c r="EN650" s="36" t="n"/>
    </row>
    <row r="651">
      <c r="A651" s="36" t="n"/>
      <c r="B651" s="36" t="n"/>
      <c r="C651" s="144" t="n"/>
      <c r="D651" s="144" t="n"/>
      <c r="E651" s="135" t="n"/>
      <c r="F651" s="135" t="n"/>
      <c r="G651" s="135" t="n"/>
      <c r="H651" s="135" t="n"/>
      <c r="I651" s="135" t="n"/>
      <c r="J651" s="135" t="n"/>
      <c r="K651" s="135" t="n"/>
      <c r="L651" s="135" t="n"/>
      <c r="M651" s="135" t="n"/>
      <c r="N651" s="135" t="n"/>
      <c r="O651" s="135" t="n"/>
      <c r="P651" s="135" t="n"/>
      <c r="Q651" s="135" t="n"/>
      <c r="R651" s="135" t="n"/>
      <c r="S651" s="135" t="n"/>
      <c r="T651" s="135" t="n"/>
      <c r="U651" s="135" t="n"/>
      <c r="V651" s="135" t="n"/>
      <c r="W651" s="135" t="n"/>
      <c r="X651" s="135" t="n"/>
      <c r="Y651" s="135" t="n"/>
      <c r="Z651" s="135" t="n"/>
      <c r="AA651" s="135" t="n"/>
      <c r="AB651" s="135" t="n"/>
      <c r="AC651" s="135" t="n"/>
      <c r="AD651" s="135" t="n"/>
      <c r="AE651" s="135" t="n"/>
      <c r="AF651" s="135" t="n"/>
      <c r="AG651" s="135" t="n"/>
      <c r="AH651" s="135" t="n"/>
      <c r="AI651" s="135" t="n"/>
      <c r="AJ651" s="135" t="n"/>
      <c r="AK651" s="135" t="n"/>
      <c r="AL651" s="135" t="n"/>
      <c r="AM651" s="135" t="n"/>
      <c r="AN651" s="135" t="n"/>
      <c r="AO651" s="135" t="n"/>
      <c r="AP651" s="135" t="n"/>
      <c r="AQ651" s="135" t="n"/>
      <c r="AR651" s="135" t="n"/>
      <c r="AS651" s="135" t="n"/>
      <c r="AT651" s="135" t="n"/>
      <c r="AU651" s="135" t="n"/>
      <c r="AV651" s="135" t="n"/>
      <c r="AW651" s="135" t="n"/>
      <c r="AX651" s="135" t="n"/>
      <c r="AY651" s="135" t="n"/>
      <c r="AZ651" s="135" t="n"/>
      <c r="BA651" s="135" t="n"/>
      <c r="BB651" s="135" t="n"/>
      <c r="BC651" s="135" t="n"/>
      <c r="BD651" s="135" t="n"/>
      <c r="BE651" s="135" t="n"/>
      <c r="BF651" s="135" t="n"/>
      <c r="BG651" s="135" t="n"/>
      <c r="BH651" s="135" t="n"/>
      <c r="BI651" s="135" t="n"/>
      <c r="BJ651" s="135" t="n"/>
      <c r="BK651" s="135" t="n"/>
      <c r="BL651" s="135" t="n"/>
      <c r="BM651" s="135" t="n"/>
      <c r="BN651" s="135" t="n"/>
      <c r="BO651" s="135" t="n"/>
      <c r="BP651" s="135" t="n"/>
      <c r="BQ651" s="135" t="n"/>
      <c r="BR651" s="135" t="n"/>
      <c r="BS651" s="135" t="n"/>
      <c r="BT651" s="135" t="n"/>
      <c r="BU651" s="135" t="n"/>
      <c r="BV651" s="135" t="n"/>
      <c r="BW651" s="135" t="n"/>
      <c r="BX651" s="135" t="n"/>
      <c r="BY651" s="135" t="n"/>
      <c r="BZ651" s="135" t="n"/>
      <c r="CA651" s="135" t="n"/>
      <c r="CB651" s="135" t="n"/>
      <c r="CC651" s="135" t="n"/>
      <c r="CD651" s="135" t="n"/>
      <c r="CE651" s="135" t="n"/>
      <c r="CF651" s="135" t="n"/>
      <c r="CG651" s="135" t="n"/>
      <c r="CH651" s="135" t="n"/>
      <c r="CI651" s="135" t="n"/>
      <c r="CJ651" s="135" t="n"/>
      <c r="CK651" s="135" t="n"/>
      <c r="CL651" s="135" t="n"/>
      <c r="CM651" s="135" t="n"/>
      <c r="CN651" s="135" t="n"/>
      <c r="CO651" s="135" t="n"/>
      <c r="CP651" s="135" t="n"/>
      <c r="CQ651" s="135" t="n"/>
      <c r="CR651" s="135" t="n"/>
      <c r="CU651" s="36" t="n"/>
      <c r="CV651" s="36" t="n"/>
      <c r="CW651" s="36" t="n"/>
      <c r="CX651" s="36" t="n"/>
      <c r="CY651" s="36" t="n"/>
      <c r="CZ651" s="36" t="n"/>
      <c r="DA651" s="36" t="n"/>
      <c r="DB651" s="36" t="n"/>
      <c r="DC651" s="36" t="n"/>
      <c r="DD651" s="36" t="n"/>
      <c r="DE651" s="36" t="n"/>
      <c r="DF651" s="36" t="n"/>
      <c r="DG651" s="36" t="n"/>
      <c r="DH651" s="36" t="n"/>
      <c r="DI651" s="36" t="n"/>
      <c r="DJ651" s="36" t="n"/>
      <c r="DK651" s="36" t="n"/>
      <c r="DL651" s="36" t="n"/>
      <c r="DM651" s="36" t="n"/>
      <c r="DN651" s="36" t="n"/>
      <c r="DO651" s="36" t="n"/>
      <c r="DP651" s="36" t="n"/>
      <c r="DQ651" s="36" t="n"/>
      <c r="DR651" s="36" t="n"/>
      <c r="DS651" s="36" t="n"/>
      <c r="DT651" s="36" t="n"/>
      <c r="DU651" s="36" t="n"/>
      <c r="DV651" s="36" t="n"/>
      <c r="DW651" s="36" t="n"/>
      <c r="DX651" s="36" t="n"/>
      <c r="DY651" s="36" t="n"/>
      <c r="DZ651" s="36" t="n"/>
      <c r="EA651" s="36" t="n"/>
      <c r="EB651" s="36" t="n"/>
      <c r="EC651" s="36" t="n"/>
      <c r="ED651" s="36" t="n"/>
      <c r="EE651" s="36" t="n"/>
      <c r="EF651" s="36" t="n"/>
      <c r="EG651" s="36" t="n"/>
      <c r="EH651" s="36" t="n"/>
      <c r="EI651" s="36" t="n"/>
      <c r="EJ651" s="36" t="n"/>
      <c r="EK651" s="36" t="n"/>
      <c r="EL651" s="36" t="n"/>
      <c r="EM651" s="36" t="n"/>
      <c r="EN651" s="36" t="n"/>
    </row>
    <row r="652">
      <c r="A652" s="36" t="n"/>
      <c r="B652" s="36" t="n"/>
      <c r="C652" s="144" t="n"/>
      <c r="D652" s="144" t="n"/>
      <c r="E652" s="135" t="n"/>
      <c r="F652" s="135" t="n"/>
      <c r="G652" s="135" t="n"/>
      <c r="H652" s="135" t="n"/>
      <c r="I652" s="135" t="n"/>
      <c r="J652" s="135" t="n"/>
      <c r="K652" s="135" t="n"/>
      <c r="L652" s="135" t="n"/>
      <c r="M652" s="135" t="n"/>
      <c r="N652" s="135" t="n"/>
      <c r="O652" s="135" t="n"/>
      <c r="P652" s="135" t="n"/>
      <c r="Q652" s="135" t="n"/>
      <c r="R652" s="135" t="n"/>
      <c r="S652" s="135" t="n"/>
      <c r="T652" s="135" t="n"/>
      <c r="U652" s="135" t="n"/>
      <c r="V652" s="135" t="n"/>
      <c r="W652" s="135" t="n"/>
      <c r="X652" s="135" t="n"/>
      <c r="Y652" s="135" t="n"/>
      <c r="Z652" s="135" t="n"/>
      <c r="AA652" s="135" t="n"/>
      <c r="AB652" s="135" t="n"/>
      <c r="AC652" s="135" t="n"/>
      <c r="AD652" s="135" t="n"/>
      <c r="AE652" s="135" t="n"/>
      <c r="AF652" s="135" t="n"/>
      <c r="AG652" s="135" t="n"/>
      <c r="AH652" s="135" t="n"/>
      <c r="AI652" s="135" t="n"/>
      <c r="AJ652" s="135" t="n"/>
      <c r="AK652" s="135" t="n"/>
      <c r="AL652" s="135" t="n"/>
      <c r="AM652" s="135" t="n"/>
      <c r="AN652" s="135" t="n"/>
      <c r="AO652" s="135" t="n"/>
      <c r="AP652" s="135" t="n"/>
      <c r="AQ652" s="135" t="n"/>
      <c r="AR652" s="135" t="n"/>
      <c r="AS652" s="135" t="n"/>
      <c r="AT652" s="135" t="n"/>
      <c r="AU652" s="135" t="n"/>
      <c r="AV652" s="135" t="n"/>
      <c r="AW652" s="135" t="n"/>
      <c r="AX652" s="135" t="n"/>
      <c r="AY652" s="135" t="n"/>
      <c r="AZ652" s="135" t="n"/>
      <c r="BA652" s="135" t="n"/>
      <c r="BB652" s="135" t="n"/>
      <c r="BC652" s="135" t="n"/>
      <c r="BD652" s="135" t="n"/>
      <c r="BE652" s="135" t="n"/>
      <c r="BF652" s="135" t="n"/>
      <c r="BG652" s="135" t="n"/>
      <c r="BH652" s="135" t="n"/>
      <c r="BI652" s="135" t="n"/>
      <c r="BJ652" s="135" t="n"/>
      <c r="BK652" s="135" t="n"/>
      <c r="BL652" s="135" t="n"/>
      <c r="BM652" s="135" t="n"/>
      <c r="BN652" s="135" t="n"/>
      <c r="BO652" s="135" t="n"/>
      <c r="BP652" s="135" t="n"/>
      <c r="BQ652" s="135" t="n"/>
      <c r="BR652" s="135" t="n"/>
      <c r="BS652" s="135" t="n"/>
      <c r="BT652" s="135" t="n"/>
      <c r="BU652" s="135" t="n"/>
      <c r="BV652" s="135" t="n"/>
      <c r="BW652" s="135" t="n"/>
      <c r="BX652" s="135" t="n"/>
      <c r="BY652" s="135" t="n"/>
      <c r="BZ652" s="135" t="n"/>
      <c r="CA652" s="135" t="n"/>
      <c r="CB652" s="135" t="n"/>
      <c r="CC652" s="135" t="n"/>
      <c r="CD652" s="135" t="n"/>
      <c r="CE652" s="135" t="n"/>
      <c r="CF652" s="135" t="n"/>
      <c r="CG652" s="135" t="n"/>
      <c r="CH652" s="135" t="n"/>
      <c r="CI652" s="135" t="n"/>
      <c r="CJ652" s="135" t="n"/>
      <c r="CK652" s="135" t="n"/>
      <c r="CL652" s="135" t="n"/>
      <c r="CM652" s="135" t="n"/>
      <c r="CN652" s="135" t="n"/>
      <c r="CO652" s="135" t="n"/>
      <c r="CP652" s="135" t="n"/>
      <c r="CQ652" s="135" t="n"/>
      <c r="CR652" s="135" t="n"/>
      <c r="CU652" s="36" t="n"/>
      <c r="CV652" s="36" t="n"/>
      <c r="CW652" s="36" t="n"/>
      <c r="CX652" s="36" t="n"/>
      <c r="CY652" s="36" t="n"/>
      <c r="CZ652" s="36" t="n"/>
      <c r="DA652" s="36" t="n"/>
      <c r="DB652" s="36" t="n"/>
      <c r="DC652" s="36" t="n"/>
      <c r="DD652" s="36" t="n"/>
      <c r="DE652" s="36" t="n"/>
      <c r="DF652" s="36" t="n"/>
      <c r="DG652" s="36" t="n"/>
      <c r="DH652" s="36" t="n"/>
      <c r="DI652" s="36" t="n"/>
      <c r="DJ652" s="36" t="n"/>
      <c r="DK652" s="36" t="n"/>
      <c r="DL652" s="36" t="n"/>
      <c r="DM652" s="36" t="n"/>
      <c r="DN652" s="36" t="n"/>
      <c r="DO652" s="36" t="n"/>
      <c r="DP652" s="36" t="n"/>
      <c r="DQ652" s="36" t="n"/>
      <c r="DR652" s="36" t="n"/>
      <c r="DS652" s="36" t="n"/>
      <c r="DT652" s="36" t="n"/>
      <c r="DU652" s="36" t="n"/>
      <c r="DV652" s="36" t="n"/>
      <c r="DW652" s="36" t="n"/>
      <c r="DX652" s="36" t="n"/>
      <c r="DY652" s="36" t="n"/>
      <c r="DZ652" s="36" t="n"/>
      <c r="EA652" s="36" t="n"/>
      <c r="EB652" s="36" t="n"/>
      <c r="EC652" s="36" t="n"/>
      <c r="ED652" s="36" t="n"/>
      <c r="EE652" s="36" t="n"/>
      <c r="EF652" s="36" t="n"/>
      <c r="EG652" s="36" t="n"/>
      <c r="EH652" s="36" t="n"/>
      <c r="EI652" s="36" t="n"/>
      <c r="EJ652" s="36" t="n"/>
      <c r="EK652" s="36" t="n"/>
      <c r="EL652" s="36" t="n"/>
      <c r="EM652" s="36" t="n"/>
      <c r="EN652" s="36" t="n"/>
    </row>
    <row r="653">
      <c r="A653" s="36" t="n"/>
      <c r="B653" s="36" t="n"/>
      <c r="C653" s="144" t="n"/>
      <c r="D653" s="144" t="n"/>
      <c r="E653" s="135" t="n"/>
      <c r="F653" s="135" t="n"/>
      <c r="G653" s="135" t="n"/>
      <c r="H653" s="135" t="n"/>
      <c r="I653" s="135" t="n"/>
      <c r="J653" s="135" t="n"/>
      <c r="K653" s="135" t="n"/>
      <c r="L653" s="135" t="n"/>
      <c r="M653" s="135" t="n"/>
      <c r="N653" s="135" t="n"/>
      <c r="O653" s="135" t="n"/>
      <c r="P653" s="135" t="n"/>
      <c r="Q653" s="135" t="n"/>
      <c r="R653" s="135" t="n"/>
      <c r="S653" s="135" t="n"/>
      <c r="T653" s="135" t="n"/>
      <c r="U653" s="135" t="n"/>
      <c r="V653" s="135" t="n"/>
      <c r="W653" s="135" t="n"/>
      <c r="X653" s="135" t="n"/>
      <c r="Y653" s="135" t="n"/>
      <c r="Z653" s="135" t="n"/>
      <c r="AA653" s="135" t="n"/>
      <c r="AB653" s="135" t="n"/>
      <c r="AC653" s="135" t="n"/>
      <c r="AD653" s="135" t="n"/>
      <c r="AE653" s="135" t="n"/>
      <c r="AF653" s="135" t="n"/>
      <c r="AG653" s="135" t="n"/>
      <c r="AH653" s="135" t="n"/>
      <c r="AI653" s="135" t="n"/>
      <c r="AJ653" s="135" t="n"/>
      <c r="AK653" s="135" t="n"/>
      <c r="AL653" s="135" t="n"/>
      <c r="AM653" s="135" t="n"/>
      <c r="AN653" s="135" t="n"/>
      <c r="AO653" s="135" t="n"/>
      <c r="AP653" s="135" t="n"/>
      <c r="AQ653" s="135" t="n"/>
      <c r="AR653" s="135" t="n"/>
      <c r="AS653" s="135" t="n"/>
      <c r="AT653" s="135" t="n"/>
      <c r="AU653" s="135" t="n"/>
      <c r="AV653" s="135" t="n"/>
      <c r="AW653" s="135" t="n"/>
      <c r="AX653" s="135" t="n"/>
      <c r="AY653" s="135" t="n"/>
      <c r="AZ653" s="135" t="n"/>
      <c r="BA653" s="135" t="n"/>
      <c r="BB653" s="135" t="n"/>
      <c r="BC653" s="135" t="n"/>
      <c r="BD653" s="135" t="n"/>
      <c r="BE653" s="135" t="n"/>
      <c r="BF653" s="135" t="n"/>
      <c r="BG653" s="135" t="n"/>
      <c r="BH653" s="135" t="n"/>
      <c r="BI653" s="135" t="n"/>
      <c r="BJ653" s="135" t="n"/>
      <c r="BK653" s="135" t="n"/>
      <c r="BL653" s="135" t="n"/>
      <c r="BM653" s="135" t="n"/>
      <c r="BN653" s="135" t="n"/>
      <c r="BO653" s="135" t="n"/>
      <c r="BP653" s="135" t="n"/>
      <c r="BQ653" s="135" t="n"/>
      <c r="BR653" s="135" t="n"/>
      <c r="BS653" s="135" t="n"/>
      <c r="BT653" s="135" t="n"/>
      <c r="BU653" s="135" t="n"/>
      <c r="BV653" s="135" t="n"/>
      <c r="BW653" s="135" t="n"/>
      <c r="BX653" s="135" t="n"/>
      <c r="BY653" s="135" t="n"/>
      <c r="BZ653" s="135" t="n"/>
      <c r="CA653" s="135" t="n"/>
      <c r="CB653" s="135" t="n"/>
      <c r="CC653" s="135" t="n"/>
      <c r="CD653" s="135" t="n"/>
      <c r="CE653" s="135" t="n"/>
      <c r="CF653" s="135" t="n"/>
      <c r="CG653" s="135" t="n"/>
      <c r="CH653" s="135" t="n"/>
      <c r="CI653" s="135" t="n"/>
      <c r="CJ653" s="135" t="n"/>
      <c r="CK653" s="135" t="n"/>
      <c r="CL653" s="135" t="n"/>
      <c r="CM653" s="135" t="n"/>
      <c r="CN653" s="135" t="n"/>
      <c r="CO653" s="135" t="n"/>
      <c r="CP653" s="135" t="n"/>
      <c r="CQ653" s="135" t="n"/>
      <c r="CR653" s="135" t="n"/>
      <c r="CU653" s="36" t="n"/>
      <c r="CV653" s="36" t="n"/>
      <c r="CW653" s="36" t="n"/>
      <c r="CX653" s="36" t="n"/>
      <c r="CY653" s="36" t="n"/>
      <c r="CZ653" s="36" t="n"/>
      <c r="DA653" s="36" t="n"/>
      <c r="DB653" s="36" t="n"/>
      <c r="DC653" s="36" t="n"/>
      <c r="DD653" s="36" t="n"/>
      <c r="DE653" s="36" t="n"/>
      <c r="DF653" s="36" t="n"/>
      <c r="DG653" s="36" t="n"/>
      <c r="DH653" s="36" t="n"/>
      <c r="DI653" s="36" t="n"/>
      <c r="DJ653" s="36" t="n"/>
      <c r="DK653" s="36" t="n"/>
      <c r="DL653" s="36" t="n"/>
      <c r="DM653" s="36" t="n"/>
      <c r="DN653" s="36" t="n"/>
      <c r="DO653" s="36" t="n"/>
      <c r="DP653" s="36" t="n"/>
      <c r="DQ653" s="36" t="n"/>
      <c r="DR653" s="36" t="n"/>
      <c r="DS653" s="36" t="n"/>
      <c r="DT653" s="36" t="n"/>
      <c r="DU653" s="36" t="n"/>
      <c r="DV653" s="36" t="n"/>
      <c r="DW653" s="36" t="n"/>
      <c r="DX653" s="36" t="n"/>
      <c r="DY653" s="36" t="n"/>
      <c r="DZ653" s="36" t="n"/>
      <c r="EA653" s="36" t="n"/>
      <c r="EB653" s="36" t="n"/>
      <c r="EC653" s="36" t="n"/>
      <c r="ED653" s="36" t="n"/>
      <c r="EE653" s="36" t="n"/>
      <c r="EF653" s="36" t="n"/>
      <c r="EG653" s="36" t="n"/>
      <c r="EH653" s="36" t="n"/>
      <c r="EI653" s="36" t="n"/>
      <c r="EJ653" s="36" t="n"/>
      <c r="EK653" s="36" t="n"/>
      <c r="EL653" s="36" t="n"/>
      <c r="EM653" s="36" t="n"/>
      <c r="EN653" s="36" t="n"/>
    </row>
    <row r="654">
      <c r="A654" s="36" t="n"/>
      <c r="B654" s="36" t="n"/>
      <c r="C654" s="144" t="n"/>
      <c r="D654" s="144" t="n"/>
      <c r="E654" s="135" t="n"/>
      <c r="F654" s="135" t="n"/>
      <c r="G654" s="135" t="n"/>
      <c r="H654" s="135" t="n"/>
      <c r="I654" s="135" t="n"/>
      <c r="J654" s="135" t="n"/>
      <c r="K654" s="135" t="n"/>
      <c r="L654" s="135" t="n"/>
      <c r="M654" s="135" t="n"/>
      <c r="N654" s="135" t="n"/>
      <c r="O654" s="135" t="n"/>
      <c r="P654" s="135" t="n"/>
      <c r="Q654" s="135" t="n"/>
      <c r="R654" s="135" t="n"/>
      <c r="S654" s="135" t="n"/>
      <c r="T654" s="135" t="n"/>
      <c r="U654" s="135" t="n"/>
      <c r="V654" s="135" t="n"/>
      <c r="W654" s="135" t="n"/>
      <c r="X654" s="135" t="n"/>
      <c r="Y654" s="135" t="n"/>
      <c r="Z654" s="135" t="n"/>
      <c r="AA654" s="135" t="n"/>
      <c r="AB654" s="135" t="n"/>
      <c r="AC654" s="135" t="n"/>
      <c r="AD654" s="135" t="n"/>
      <c r="AE654" s="135" t="n"/>
      <c r="AF654" s="135" t="n"/>
      <c r="AG654" s="135" t="n"/>
      <c r="AH654" s="135" t="n"/>
      <c r="AI654" s="135" t="n"/>
      <c r="AJ654" s="135" t="n"/>
      <c r="AK654" s="135" t="n"/>
      <c r="AL654" s="135" t="n"/>
      <c r="AM654" s="135" t="n"/>
      <c r="AN654" s="135" t="n"/>
      <c r="AO654" s="135" t="n"/>
      <c r="AP654" s="135" t="n"/>
      <c r="AQ654" s="135" t="n"/>
      <c r="AR654" s="135" t="n"/>
      <c r="AS654" s="135" t="n"/>
      <c r="AT654" s="135" t="n"/>
      <c r="AU654" s="135" t="n"/>
      <c r="AV654" s="135" t="n"/>
      <c r="AW654" s="135" t="n"/>
      <c r="AX654" s="135" t="n"/>
      <c r="AY654" s="135" t="n"/>
      <c r="AZ654" s="135" t="n"/>
      <c r="BA654" s="135" t="n"/>
      <c r="BB654" s="135" t="n"/>
      <c r="BC654" s="135" t="n"/>
      <c r="BD654" s="135" t="n"/>
      <c r="BE654" s="135" t="n"/>
      <c r="BF654" s="135" t="n"/>
      <c r="BG654" s="135" t="n"/>
      <c r="BH654" s="135" t="n"/>
      <c r="BI654" s="135" t="n"/>
      <c r="BJ654" s="135" t="n"/>
      <c r="BK654" s="135" t="n"/>
      <c r="BL654" s="135" t="n"/>
      <c r="BM654" s="135" t="n"/>
      <c r="BN654" s="135" t="n"/>
      <c r="BO654" s="135" t="n"/>
      <c r="BP654" s="135" t="n"/>
      <c r="BQ654" s="135" t="n"/>
      <c r="BR654" s="135" t="n"/>
      <c r="BS654" s="135" t="n"/>
      <c r="BT654" s="135" t="n"/>
      <c r="BU654" s="135" t="n"/>
      <c r="BV654" s="135" t="n"/>
      <c r="BW654" s="135" t="n"/>
      <c r="BX654" s="135" t="n"/>
      <c r="BY654" s="135" t="n"/>
      <c r="BZ654" s="135" t="n"/>
      <c r="CA654" s="135" t="n"/>
      <c r="CB654" s="135" t="n"/>
      <c r="CC654" s="135" t="n"/>
      <c r="CD654" s="135" t="n"/>
      <c r="CE654" s="135" t="n"/>
      <c r="CF654" s="135" t="n"/>
      <c r="CG654" s="135" t="n"/>
      <c r="CH654" s="135" t="n"/>
      <c r="CI654" s="135" t="n"/>
      <c r="CJ654" s="135" t="n"/>
      <c r="CK654" s="135" t="n"/>
      <c r="CL654" s="135" t="n"/>
      <c r="CM654" s="135" t="n"/>
      <c r="CN654" s="135" t="n"/>
      <c r="CO654" s="135" t="n"/>
      <c r="CP654" s="135" t="n"/>
      <c r="CQ654" s="135" t="n"/>
      <c r="CR654" s="135" t="n"/>
      <c r="CU654" s="36" t="n"/>
      <c r="CV654" s="36" t="n"/>
      <c r="CW654" s="36" t="n"/>
      <c r="CX654" s="36" t="n"/>
      <c r="CY654" s="36" t="n"/>
      <c r="CZ654" s="36" t="n"/>
      <c r="DA654" s="36" t="n"/>
      <c r="DB654" s="36" t="n"/>
      <c r="DC654" s="36" t="n"/>
      <c r="DD654" s="36" t="n"/>
      <c r="DE654" s="36" t="n"/>
      <c r="DF654" s="36" t="n"/>
      <c r="DG654" s="36" t="n"/>
      <c r="DH654" s="36" t="n"/>
      <c r="DI654" s="36" t="n"/>
      <c r="DJ654" s="36" t="n"/>
      <c r="DK654" s="36" t="n"/>
      <c r="DL654" s="36" t="n"/>
      <c r="DM654" s="36" t="n"/>
      <c r="DN654" s="36" t="n"/>
      <c r="DO654" s="36" t="n"/>
      <c r="DP654" s="36" t="n"/>
      <c r="DQ654" s="36" t="n"/>
      <c r="DR654" s="36" t="n"/>
      <c r="DS654" s="36" t="n"/>
      <c r="DT654" s="36" t="n"/>
      <c r="DU654" s="36" t="n"/>
      <c r="DV654" s="36" t="n"/>
      <c r="DW654" s="36" t="n"/>
      <c r="DX654" s="36" t="n"/>
      <c r="DY654" s="36" t="n"/>
      <c r="DZ654" s="36" t="n"/>
      <c r="EA654" s="36" t="n"/>
      <c r="EB654" s="36" t="n"/>
      <c r="EC654" s="36" t="n"/>
      <c r="ED654" s="36" t="n"/>
      <c r="EE654" s="36" t="n"/>
      <c r="EF654" s="36" t="n"/>
      <c r="EG654" s="36" t="n"/>
      <c r="EH654" s="36" t="n"/>
      <c r="EI654" s="36" t="n"/>
      <c r="EJ654" s="36" t="n"/>
      <c r="EK654" s="36" t="n"/>
      <c r="EL654" s="36" t="n"/>
      <c r="EM654" s="36" t="n"/>
      <c r="EN654" s="36" t="n"/>
    </row>
    <row r="655">
      <c r="A655" s="36" t="n"/>
      <c r="B655" s="36" t="n"/>
      <c r="C655" s="144" t="n"/>
      <c r="D655" s="144" t="n"/>
      <c r="E655" s="135" t="n"/>
      <c r="F655" s="135" t="n"/>
      <c r="G655" s="135" t="n"/>
      <c r="H655" s="135" t="n"/>
      <c r="I655" s="135" t="n"/>
      <c r="J655" s="135" t="n"/>
      <c r="K655" s="135" t="n"/>
      <c r="L655" s="135" t="n"/>
      <c r="M655" s="135" t="n"/>
      <c r="N655" s="135" t="n"/>
      <c r="O655" s="135" t="n"/>
      <c r="P655" s="135" t="n"/>
      <c r="Q655" s="135" t="n"/>
      <c r="R655" s="135" t="n"/>
      <c r="S655" s="135" t="n"/>
      <c r="T655" s="135" t="n"/>
      <c r="U655" s="135" t="n"/>
      <c r="V655" s="135" t="n"/>
      <c r="W655" s="135" t="n"/>
      <c r="X655" s="135" t="n"/>
      <c r="Y655" s="135" t="n"/>
      <c r="Z655" s="135" t="n"/>
      <c r="AA655" s="135" t="n"/>
      <c r="AB655" s="135" t="n"/>
      <c r="AC655" s="135" t="n"/>
      <c r="AD655" s="135" t="n"/>
      <c r="AE655" s="135" t="n"/>
      <c r="AF655" s="135" t="n"/>
      <c r="AG655" s="135" t="n"/>
      <c r="AH655" s="135" t="n"/>
      <c r="AI655" s="135" t="n"/>
      <c r="AJ655" s="135" t="n"/>
      <c r="AK655" s="135" t="n"/>
      <c r="AL655" s="135" t="n"/>
      <c r="AM655" s="135" t="n"/>
      <c r="AN655" s="135" t="n"/>
      <c r="AO655" s="135" t="n"/>
      <c r="AP655" s="135" t="n"/>
      <c r="AQ655" s="135" t="n"/>
      <c r="AR655" s="135" t="n"/>
      <c r="AS655" s="135" t="n"/>
      <c r="AT655" s="135" t="n"/>
      <c r="AU655" s="135" t="n"/>
      <c r="AV655" s="135" t="n"/>
      <c r="AW655" s="135" t="n"/>
      <c r="AX655" s="135" t="n"/>
      <c r="AY655" s="135" t="n"/>
      <c r="AZ655" s="135" t="n"/>
      <c r="BA655" s="135" t="n"/>
      <c r="BB655" s="135" t="n"/>
      <c r="BC655" s="135" t="n"/>
      <c r="BD655" s="135" t="n"/>
      <c r="BE655" s="135" t="n"/>
      <c r="BF655" s="135" t="n"/>
      <c r="BG655" s="135" t="n"/>
      <c r="BH655" s="135" t="n"/>
      <c r="BI655" s="135" t="n"/>
      <c r="BJ655" s="135" t="n"/>
      <c r="BK655" s="135" t="n"/>
      <c r="BL655" s="135" t="n"/>
      <c r="BM655" s="135" t="n"/>
      <c r="BN655" s="135" t="n"/>
      <c r="BO655" s="135" t="n"/>
      <c r="BP655" s="135" t="n"/>
      <c r="BQ655" s="135" t="n"/>
      <c r="BR655" s="135" t="n"/>
      <c r="BS655" s="135" t="n"/>
      <c r="BT655" s="135" t="n"/>
      <c r="BU655" s="135" t="n"/>
      <c r="BV655" s="135" t="n"/>
      <c r="BW655" s="135" t="n"/>
      <c r="BX655" s="135" t="n"/>
      <c r="BY655" s="135" t="n"/>
      <c r="BZ655" s="135" t="n"/>
      <c r="CA655" s="135" t="n"/>
      <c r="CB655" s="135" t="n"/>
      <c r="CC655" s="135" t="n"/>
      <c r="CD655" s="135" t="n"/>
      <c r="CE655" s="135" t="n"/>
      <c r="CF655" s="135" t="n"/>
      <c r="CG655" s="135" t="n"/>
      <c r="CH655" s="135" t="n"/>
      <c r="CI655" s="135" t="n"/>
      <c r="CJ655" s="135" t="n"/>
      <c r="CK655" s="135" t="n"/>
      <c r="CL655" s="135" t="n"/>
      <c r="CM655" s="135" t="n"/>
      <c r="CN655" s="135" t="n"/>
      <c r="CO655" s="135" t="n"/>
      <c r="CP655" s="135" t="n"/>
      <c r="CQ655" s="135" t="n"/>
      <c r="CR655" s="135" t="n"/>
      <c r="CU655" s="36" t="n"/>
      <c r="CV655" s="36" t="n"/>
      <c r="CW655" s="36" t="n"/>
      <c r="CX655" s="36" t="n"/>
      <c r="CY655" s="36" t="n"/>
      <c r="CZ655" s="36" t="n"/>
      <c r="DA655" s="36" t="n"/>
      <c r="DB655" s="36" t="n"/>
      <c r="DC655" s="36" t="n"/>
      <c r="DD655" s="36" t="n"/>
      <c r="DE655" s="36" t="n"/>
      <c r="DF655" s="36" t="n"/>
      <c r="DG655" s="36" t="n"/>
      <c r="DH655" s="36" t="n"/>
      <c r="DI655" s="36" t="n"/>
      <c r="DJ655" s="36" t="n"/>
      <c r="DK655" s="36" t="n"/>
      <c r="DL655" s="36" t="n"/>
      <c r="DM655" s="36" t="n"/>
      <c r="DN655" s="36" t="n"/>
      <c r="DO655" s="36" t="n"/>
      <c r="DP655" s="36" t="n"/>
      <c r="DQ655" s="36" t="n"/>
      <c r="DR655" s="36" t="n"/>
      <c r="DS655" s="36" t="n"/>
      <c r="DT655" s="36" t="n"/>
      <c r="DU655" s="36" t="n"/>
      <c r="DV655" s="36" t="n"/>
      <c r="DW655" s="36" t="n"/>
      <c r="DX655" s="36" t="n"/>
      <c r="DY655" s="36" t="n"/>
      <c r="DZ655" s="36" t="n"/>
      <c r="EA655" s="36" t="n"/>
      <c r="EB655" s="36" t="n"/>
      <c r="EC655" s="36" t="n"/>
      <c r="ED655" s="36" t="n"/>
      <c r="EE655" s="36" t="n"/>
      <c r="EF655" s="36" t="n"/>
      <c r="EG655" s="36" t="n"/>
      <c r="EH655" s="36" t="n"/>
      <c r="EI655" s="36" t="n"/>
      <c r="EJ655" s="36" t="n"/>
      <c r="EK655" s="36" t="n"/>
      <c r="EL655" s="36" t="n"/>
      <c r="EM655" s="36" t="n"/>
      <c r="EN655" s="36" t="n"/>
    </row>
    <row r="656">
      <c r="A656" s="36" t="n"/>
      <c r="B656" s="36" t="n"/>
      <c r="C656" s="144" t="n"/>
      <c r="D656" s="144" t="n"/>
      <c r="E656" s="135" t="n"/>
      <c r="F656" s="135" t="n"/>
      <c r="G656" s="135" t="n"/>
      <c r="H656" s="135" t="n"/>
      <c r="I656" s="135" t="n"/>
      <c r="J656" s="135" t="n"/>
      <c r="K656" s="135" t="n"/>
      <c r="L656" s="135" t="n"/>
      <c r="M656" s="135" t="n"/>
      <c r="N656" s="135" t="n"/>
      <c r="O656" s="135" t="n"/>
      <c r="P656" s="135" t="n"/>
      <c r="Q656" s="135" t="n"/>
      <c r="R656" s="135" t="n"/>
      <c r="S656" s="135" t="n"/>
      <c r="T656" s="135" t="n"/>
      <c r="U656" s="135" t="n"/>
      <c r="V656" s="135" t="n"/>
      <c r="W656" s="135" t="n"/>
      <c r="X656" s="135" t="n"/>
      <c r="Y656" s="135" t="n"/>
      <c r="Z656" s="135" t="n"/>
      <c r="AA656" s="135" t="n"/>
      <c r="AB656" s="135" t="n"/>
      <c r="AC656" s="135" t="n"/>
      <c r="AD656" s="135" t="n"/>
      <c r="AE656" s="135" t="n"/>
      <c r="AF656" s="135" t="n"/>
      <c r="AG656" s="135" t="n"/>
      <c r="AH656" s="135" t="n"/>
      <c r="AI656" s="135" t="n"/>
      <c r="AJ656" s="135" t="n"/>
      <c r="AK656" s="135" t="n"/>
      <c r="AL656" s="135" t="n"/>
      <c r="AM656" s="135" t="n"/>
      <c r="AN656" s="135" t="n"/>
      <c r="AO656" s="135" t="n"/>
      <c r="AP656" s="135" t="n"/>
      <c r="AQ656" s="135" t="n"/>
      <c r="AR656" s="135" t="n"/>
      <c r="AS656" s="135" t="n"/>
      <c r="AT656" s="135" t="n"/>
      <c r="AU656" s="135" t="n"/>
      <c r="AV656" s="135" t="n"/>
      <c r="AW656" s="135" t="n"/>
      <c r="AX656" s="135" t="n"/>
      <c r="AY656" s="135" t="n"/>
      <c r="AZ656" s="135" t="n"/>
      <c r="BA656" s="135" t="n"/>
      <c r="BB656" s="135" t="n"/>
      <c r="BC656" s="135" t="n"/>
      <c r="BD656" s="135" t="n"/>
      <c r="BE656" s="135" t="n"/>
      <c r="BF656" s="135" t="n"/>
      <c r="BG656" s="135" t="n"/>
      <c r="BH656" s="135" t="n"/>
      <c r="BI656" s="135" t="n"/>
      <c r="BJ656" s="135" t="n"/>
      <c r="BK656" s="135" t="n"/>
      <c r="BL656" s="135" t="n"/>
      <c r="BM656" s="135" t="n"/>
      <c r="BN656" s="135" t="n"/>
      <c r="BO656" s="135" t="n"/>
      <c r="BP656" s="135" t="n"/>
      <c r="BQ656" s="135" t="n"/>
      <c r="BR656" s="135" t="n"/>
      <c r="BS656" s="135" t="n"/>
      <c r="BT656" s="135" t="n"/>
      <c r="BU656" s="135" t="n"/>
      <c r="BV656" s="135" t="n"/>
      <c r="BW656" s="135" t="n"/>
      <c r="BX656" s="135" t="n"/>
      <c r="BY656" s="135" t="n"/>
      <c r="BZ656" s="135" t="n"/>
      <c r="CA656" s="135" t="n"/>
      <c r="CB656" s="135" t="n"/>
      <c r="CC656" s="135" t="n"/>
      <c r="CD656" s="135" t="n"/>
      <c r="CE656" s="135" t="n"/>
      <c r="CF656" s="135" t="n"/>
      <c r="CG656" s="135" t="n"/>
      <c r="CH656" s="135" t="n"/>
      <c r="CI656" s="135" t="n"/>
      <c r="CJ656" s="135" t="n"/>
      <c r="CK656" s="135" t="n"/>
      <c r="CL656" s="135" t="n"/>
      <c r="CM656" s="135" t="n"/>
      <c r="CN656" s="135" t="n"/>
      <c r="CO656" s="135" t="n"/>
      <c r="CP656" s="135" t="n"/>
      <c r="CQ656" s="135" t="n"/>
      <c r="CR656" s="135" t="n"/>
      <c r="CU656" s="36" t="n"/>
      <c r="CV656" s="36" t="n"/>
      <c r="CW656" s="36" t="n"/>
      <c r="CX656" s="36" t="n"/>
      <c r="CY656" s="36" t="n"/>
      <c r="CZ656" s="36" t="n"/>
      <c r="DA656" s="36" t="n"/>
      <c r="DB656" s="36" t="n"/>
      <c r="DC656" s="36" t="n"/>
      <c r="DD656" s="36" t="n"/>
      <c r="DE656" s="36" t="n"/>
      <c r="DF656" s="36" t="n"/>
      <c r="DG656" s="36" t="n"/>
      <c r="DH656" s="36" t="n"/>
      <c r="DI656" s="36" t="n"/>
      <c r="DJ656" s="36" t="n"/>
      <c r="DK656" s="36" t="n"/>
      <c r="DL656" s="36" t="n"/>
      <c r="DM656" s="36" t="n"/>
      <c r="DN656" s="36" t="n"/>
      <c r="DO656" s="36" t="n"/>
      <c r="DP656" s="36" t="n"/>
      <c r="DQ656" s="36" t="n"/>
      <c r="DR656" s="36" t="n"/>
      <c r="DS656" s="36" t="n"/>
      <c r="DT656" s="36" t="n"/>
      <c r="DU656" s="36" t="n"/>
      <c r="DV656" s="36" t="n"/>
      <c r="DW656" s="36" t="n"/>
      <c r="DX656" s="36" t="n"/>
      <c r="DY656" s="36" t="n"/>
      <c r="DZ656" s="36" t="n"/>
      <c r="EA656" s="36" t="n"/>
      <c r="EB656" s="36" t="n"/>
      <c r="EC656" s="36" t="n"/>
      <c r="ED656" s="36" t="n"/>
      <c r="EE656" s="36" t="n"/>
      <c r="EF656" s="36" t="n"/>
      <c r="EG656" s="36" t="n"/>
      <c r="EH656" s="36" t="n"/>
      <c r="EI656" s="36" t="n"/>
      <c r="EJ656" s="36" t="n"/>
      <c r="EK656" s="36" t="n"/>
      <c r="EL656" s="36" t="n"/>
      <c r="EM656" s="36" t="n"/>
      <c r="EN656" s="36" t="n"/>
    </row>
    <row r="657">
      <c r="A657" s="36" t="n"/>
      <c r="B657" s="36" t="n"/>
      <c r="C657" s="144" t="n"/>
      <c r="D657" s="144" t="n"/>
      <c r="E657" s="135" t="n"/>
      <c r="F657" s="135" t="n"/>
      <c r="G657" s="135" t="n"/>
      <c r="H657" s="135" t="n"/>
      <c r="I657" s="135" t="n"/>
      <c r="J657" s="135" t="n"/>
      <c r="K657" s="135" t="n"/>
      <c r="L657" s="135" t="n"/>
      <c r="M657" s="135" t="n"/>
      <c r="N657" s="135" t="n"/>
      <c r="O657" s="135" t="n"/>
      <c r="P657" s="135" t="n"/>
      <c r="Q657" s="135" t="n"/>
      <c r="R657" s="135" t="n"/>
      <c r="S657" s="135" t="n"/>
      <c r="T657" s="135" t="n"/>
      <c r="U657" s="135" t="n"/>
      <c r="V657" s="135" t="n"/>
      <c r="W657" s="135" t="n"/>
      <c r="X657" s="135" t="n"/>
      <c r="Y657" s="135" t="n"/>
      <c r="Z657" s="135" t="n"/>
      <c r="AA657" s="135" t="n"/>
      <c r="AB657" s="135" t="n"/>
      <c r="AC657" s="135" t="n"/>
      <c r="AD657" s="135" t="n"/>
      <c r="AE657" s="135" t="n"/>
      <c r="AF657" s="135" t="n"/>
      <c r="AG657" s="135" t="n"/>
      <c r="AH657" s="135" t="n"/>
      <c r="AI657" s="135" t="n"/>
      <c r="AJ657" s="135" t="n"/>
      <c r="AK657" s="135" t="n"/>
      <c r="AL657" s="135" t="n"/>
      <c r="AM657" s="135" t="n"/>
      <c r="AN657" s="135" t="n"/>
      <c r="AO657" s="135" t="n"/>
      <c r="AP657" s="135" t="n"/>
      <c r="AQ657" s="135" t="n"/>
      <c r="AR657" s="135" t="n"/>
      <c r="AS657" s="135" t="n"/>
      <c r="AT657" s="135" t="n"/>
      <c r="AU657" s="135" t="n"/>
      <c r="AV657" s="135" t="n"/>
      <c r="AW657" s="135" t="n"/>
      <c r="AX657" s="135" t="n"/>
      <c r="AY657" s="135" t="n"/>
      <c r="AZ657" s="135" t="n"/>
      <c r="BA657" s="135" t="n"/>
      <c r="BB657" s="135" t="n"/>
      <c r="BC657" s="135" t="n"/>
      <c r="BD657" s="135" t="n"/>
      <c r="BE657" s="135" t="n"/>
      <c r="BF657" s="135" t="n"/>
      <c r="BG657" s="135" t="n"/>
      <c r="BH657" s="135" t="n"/>
      <c r="BI657" s="135" t="n"/>
      <c r="BJ657" s="135" t="n"/>
      <c r="BK657" s="135" t="n"/>
      <c r="BL657" s="135" t="n"/>
      <c r="BM657" s="135" t="n"/>
      <c r="BN657" s="135" t="n"/>
      <c r="BO657" s="135" t="n"/>
      <c r="BP657" s="135" t="n"/>
      <c r="BQ657" s="135" t="n"/>
      <c r="BR657" s="135" t="n"/>
      <c r="BS657" s="135" t="n"/>
      <c r="BT657" s="135" t="n"/>
      <c r="BU657" s="135" t="n"/>
      <c r="BV657" s="135" t="n"/>
      <c r="BW657" s="135" t="n"/>
      <c r="BX657" s="135" t="n"/>
      <c r="BY657" s="135" t="n"/>
      <c r="BZ657" s="135" t="n"/>
      <c r="CA657" s="135" t="n"/>
      <c r="CB657" s="135" t="n"/>
      <c r="CC657" s="135" t="n"/>
      <c r="CD657" s="135" t="n"/>
      <c r="CE657" s="135" t="n"/>
      <c r="CF657" s="135" t="n"/>
      <c r="CG657" s="135" t="n"/>
      <c r="CH657" s="135" t="n"/>
      <c r="CI657" s="135" t="n"/>
      <c r="CJ657" s="135" t="n"/>
      <c r="CK657" s="135" t="n"/>
      <c r="CL657" s="135" t="n"/>
      <c r="CM657" s="135" t="n"/>
      <c r="CN657" s="135" t="n"/>
      <c r="CO657" s="135" t="n"/>
      <c r="CP657" s="135" t="n"/>
      <c r="CQ657" s="135" t="n"/>
      <c r="CR657" s="135" t="n"/>
      <c r="CU657" s="36" t="n"/>
      <c r="CV657" s="36" t="n"/>
      <c r="CW657" s="36" t="n"/>
      <c r="CX657" s="36" t="n"/>
      <c r="CY657" s="36" t="n"/>
      <c r="CZ657" s="36" t="n"/>
      <c r="DA657" s="36" t="n"/>
      <c r="DB657" s="36" t="n"/>
      <c r="DC657" s="36" t="n"/>
      <c r="DD657" s="36" t="n"/>
      <c r="DE657" s="36" t="n"/>
      <c r="DF657" s="36" t="n"/>
      <c r="DG657" s="36" t="n"/>
      <c r="DH657" s="36" t="n"/>
      <c r="DI657" s="36" t="n"/>
      <c r="DJ657" s="36" t="n"/>
      <c r="DK657" s="36" t="n"/>
      <c r="DL657" s="36" t="n"/>
      <c r="DM657" s="36" t="n"/>
      <c r="DN657" s="36" t="n"/>
      <c r="DO657" s="36" t="n"/>
      <c r="DP657" s="36" t="n"/>
      <c r="DQ657" s="36" t="n"/>
      <c r="DR657" s="36" t="n"/>
      <c r="DS657" s="36" t="n"/>
      <c r="DT657" s="36" t="n"/>
      <c r="DU657" s="36" t="n"/>
      <c r="DV657" s="36" t="n"/>
      <c r="DW657" s="36" t="n"/>
      <c r="DX657" s="36" t="n"/>
      <c r="DY657" s="36" t="n"/>
      <c r="DZ657" s="36" t="n"/>
      <c r="EA657" s="36" t="n"/>
      <c r="EB657" s="36" t="n"/>
      <c r="EC657" s="36" t="n"/>
      <c r="ED657" s="36" t="n"/>
      <c r="EE657" s="36" t="n"/>
      <c r="EF657" s="36" t="n"/>
      <c r="EG657" s="36" t="n"/>
      <c r="EH657" s="36" t="n"/>
      <c r="EI657" s="36" t="n"/>
      <c r="EJ657" s="36" t="n"/>
      <c r="EK657" s="36" t="n"/>
      <c r="EL657" s="36" t="n"/>
      <c r="EM657" s="36" t="n"/>
      <c r="EN657" s="36" t="n"/>
    </row>
    <row r="658">
      <c r="A658" s="36" t="n"/>
      <c r="B658" s="36" t="n"/>
      <c r="C658" s="144" t="n"/>
      <c r="D658" s="144" t="n"/>
      <c r="E658" s="135" t="n"/>
      <c r="F658" s="135" t="n"/>
      <c r="G658" s="135" t="n"/>
      <c r="H658" s="135" t="n"/>
      <c r="I658" s="135" t="n"/>
      <c r="J658" s="135" t="n"/>
      <c r="K658" s="135" t="n"/>
      <c r="L658" s="135" t="n"/>
      <c r="M658" s="135" t="n"/>
      <c r="N658" s="135" t="n"/>
      <c r="O658" s="135" t="n"/>
      <c r="P658" s="135" t="n"/>
      <c r="Q658" s="135" t="n"/>
      <c r="R658" s="135" t="n"/>
      <c r="S658" s="135" t="n"/>
      <c r="T658" s="135" t="n"/>
      <c r="U658" s="135" t="n"/>
      <c r="V658" s="135" t="n"/>
      <c r="W658" s="135" t="n"/>
      <c r="X658" s="135" t="n"/>
      <c r="Y658" s="135" t="n"/>
      <c r="Z658" s="135" t="n"/>
      <c r="AA658" s="135" t="n"/>
      <c r="AB658" s="135" t="n"/>
      <c r="AC658" s="135" t="n"/>
      <c r="AD658" s="135" t="n"/>
      <c r="AE658" s="135" t="n"/>
      <c r="AF658" s="135" t="n"/>
      <c r="AG658" s="135" t="n"/>
      <c r="AH658" s="135" t="n"/>
      <c r="AI658" s="135" t="n"/>
      <c r="AJ658" s="135" t="n"/>
      <c r="AK658" s="135" t="n"/>
      <c r="AL658" s="135" t="n"/>
      <c r="AM658" s="135" t="n"/>
      <c r="AN658" s="135" t="n"/>
      <c r="AO658" s="135" t="n"/>
      <c r="AP658" s="135" t="n"/>
      <c r="AQ658" s="135" t="n"/>
      <c r="AR658" s="135" t="n"/>
      <c r="AS658" s="135" t="n"/>
      <c r="AT658" s="135" t="n"/>
      <c r="AU658" s="135" t="n"/>
      <c r="AV658" s="135" t="n"/>
      <c r="AW658" s="135" t="n"/>
      <c r="AX658" s="135" t="n"/>
      <c r="AY658" s="135" t="n"/>
      <c r="AZ658" s="135" t="n"/>
      <c r="BA658" s="135" t="n"/>
      <c r="BB658" s="135" t="n"/>
      <c r="BC658" s="135" t="n"/>
      <c r="BD658" s="135" t="n"/>
      <c r="BE658" s="135" t="n"/>
      <c r="BF658" s="135" t="n"/>
      <c r="BG658" s="135" t="n"/>
      <c r="BH658" s="135" t="n"/>
      <c r="BI658" s="135" t="n"/>
      <c r="BJ658" s="135" t="n"/>
      <c r="BK658" s="135" t="n"/>
      <c r="BL658" s="135" t="n"/>
      <c r="BM658" s="135" t="n"/>
      <c r="BN658" s="135" t="n"/>
      <c r="BO658" s="135" t="n"/>
      <c r="BP658" s="135" t="n"/>
      <c r="BQ658" s="135" t="n"/>
      <c r="BR658" s="135" t="n"/>
      <c r="BS658" s="135" t="n"/>
      <c r="BT658" s="135" t="n"/>
      <c r="BU658" s="135" t="n"/>
      <c r="BV658" s="135" t="n"/>
      <c r="BW658" s="135" t="n"/>
      <c r="BX658" s="135" t="n"/>
      <c r="BY658" s="135" t="n"/>
      <c r="BZ658" s="135" t="n"/>
      <c r="CA658" s="135" t="n"/>
      <c r="CB658" s="135" t="n"/>
      <c r="CC658" s="135" t="n"/>
      <c r="CD658" s="135" t="n"/>
      <c r="CE658" s="135" t="n"/>
      <c r="CF658" s="135" t="n"/>
      <c r="CG658" s="135" t="n"/>
      <c r="CH658" s="135" t="n"/>
      <c r="CI658" s="135" t="n"/>
      <c r="CJ658" s="135" t="n"/>
      <c r="CK658" s="135" t="n"/>
      <c r="CL658" s="135" t="n"/>
      <c r="CM658" s="135" t="n"/>
      <c r="CN658" s="135" t="n"/>
      <c r="CO658" s="135" t="n"/>
      <c r="CP658" s="135" t="n"/>
      <c r="CQ658" s="135" t="n"/>
      <c r="CR658" s="135" t="n"/>
      <c r="CU658" s="36" t="n"/>
      <c r="CV658" s="36" t="n"/>
      <c r="CW658" s="36" t="n"/>
      <c r="CX658" s="36" t="n"/>
      <c r="CY658" s="36" t="n"/>
      <c r="CZ658" s="36" t="n"/>
      <c r="DA658" s="36" t="n"/>
      <c r="DB658" s="36" t="n"/>
      <c r="DC658" s="36" t="n"/>
      <c r="DD658" s="36" t="n"/>
      <c r="DE658" s="36" t="n"/>
      <c r="DF658" s="36" t="n"/>
      <c r="DG658" s="36" t="n"/>
      <c r="DH658" s="36" t="n"/>
      <c r="DI658" s="36" t="n"/>
      <c r="DJ658" s="36" t="n"/>
      <c r="DK658" s="36" t="n"/>
      <c r="DL658" s="36" t="n"/>
      <c r="DM658" s="36" t="n"/>
      <c r="DN658" s="36" t="n"/>
      <c r="DO658" s="36" t="n"/>
      <c r="DP658" s="36" t="n"/>
      <c r="DQ658" s="36" t="n"/>
      <c r="DR658" s="36" t="n"/>
      <c r="DS658" s="36" t="n"/>
      <c r="DT658" s="36" t="n"/>
      <c r="DU658" s="36" t="n"/>
      <c r="DV658" s="36" t="n"/>
      <c r="DW658" s="36" t="n"/>
      <c r="DX658" s="36" t="n"/>
      <c r="DY658" s="36" t="n"/>
      <c r="DZ658" s="36" t="n"/>
      <c r="EA658" s="36" t="n"/>
      <c r="EB658" s="36" t="n"/>
      <c r="EC658" s="36" t="n"/>
      <c r="ED658" s="36" t="n"/>
      <c r="EE658" s="36" t="n"/>
      <c r="EF658" s="36" t="n"/>
      <c r="EG658" s="36" t="n"/>
      <c r="EH658" s="36" t="n"/>
      <c r="EI658" s="36" t="n"/>
      <c r="EJ658" s="36" t="n"/>
      <c r="EK658" s="36" t="n"/>
      <c r="EL658" s="36" t="n"/>
      <c r="EM658" s="36" t="n"/>
      <c r="EN658" s="36" t="n"/>
    </row>
    <row r="659">
      <c r="A659" s="36" t="n"/>
      <c r="B659" s="36" t="n"/>
      <c r="C659" s="144" t="n"/>
      <c r="D659" s="144" t="n"/>
      <c r="E659" s="135" t="n"/>
      <c r="F659" s="135" t="n"/>
      <c r="G659" s="135" t="n"/>
      <c r="H659" s="135" t="n"/>
      <c r="I659" s="135" t="n"/>
      <c r="J659" s="135" t="n"/>
      <c r="K659" s="135" t="n"/>
      <c r="L659" s="135" t="n"/>
      <c r="M659" s="135" t="n"/>
      <c r="N659" s="135" t="n"/>
      <c r="O659" s="135" t="n"/>
      <c r="P659" s="135" t="n"/>
      <c r="Q659" s="135" t="n"/>
      <c r="R659" s="135" t="n"/>
      <c r="S659" s="135" t="n"/>
      <c r="T659" s="135" t="n"/>
      <c r="U659" s="135" t="n"/>
      <c r="V659" s="135" t="n"/>
      <c r="W659" s="135" t="n"/>
      <c r="X659" s="135" t="n"/>
      <c r="Y659" s="135" t="n"/>
      <c r="Z659" s="135" t="n"/>
      <c r="AA659" s="135" t="n"/>
      <c r="AB659" s="135" t="n"/>
      <c r="AC659" s="135" t="n"/>
      <c r="AD659" s="135" t="n"/>
      <c r="AE659" s="135" t="n"/>
      <c r="AF659" s="135" t="n"/>
      <c r="AG659" s="135" t="n"/>
      <c r="AH659" s="135" t="n"/>
      <c r="AI659" s="135" t="n"/>
      <c r="AJ659" s="135" t="n"/>
      <c r="AK659" s="135" t="n"/>
      <c r="AL659" s="135" t="n"/>
      <c r="AM659" s="135" t="n"/>
      <c r="AN659" s="135" t="n"/>
      <c r="AO659" s="135" t="n"/>
      <c r="AP659" s="135" t="n"/>
      <c r="AQ659" s="135" t="n"/>
      <c r="AR659" s="135" t="n"/>
      <c r="AS659" s="135" t="n"/>
      <c r="AT659" s="135" t="n"/>
      <c r="AU659" s="135" t="n"/>
      <c r="AV659" s="135" t="n"/>
      <c r="AW659" s="135" t="n"/>
      <c r="AX659" s="135" t="n"/>
      <c r="AY659" s="135" t="n"/>
      <c r="AZ659" s="135" t="n"/>
      <c r="BA659" s="135" t="n"/>
      <c r="BB659" s="135" t="n"/>
      <c r="BC659" s="135" t="n"/>
      <c r="BD659" s="135" t="n"/>
      <c r="BE659" s="135" t="n"/>
      <c r="BF659" s="135" t="n"/>
      <c r="BG659" s="135" t="n"/>
      <c r="BH659" s="135" t="n"/>
      <c r="BI659" s="135" t="n"/>
      <c r="BJ659" s="135" t="n"/>
      <c r="BK659" s="135" t="n"/>
      <c r="BL659" s="135" t="n"/>
      <c r="BM659" s="135" t="n"/>
      <c r="BN659" s="135" t="n"/>
      <c r="BO659" s="135" t="n"/>
      <c r="BP659" s="135" t="n"/>
      <c r="BQ659" s="135" t="n"/>
      <c r="BR659" s="135" t="n"/>
      <c r="BS659" s="135" t="n"/>
      <c r="BT659" s="135" t="n"/>
      <c r="BU659" s="135" t="n"/>
      <c r="BV659" s="135" t="n"/>
      <c r="BW659" s="135" t="n"/>
      <c r="BX659" s="135" t="n"/>
      <c r="BY659" s="135" t="n"/>
      <c r="BZ659" s="135" t="n"/>
      <c r="CA659" s="135" t="n"/>
      <c r="CB659" s="135" t="n"/>
      <c r="CC659" s="135" t="n"/>
      <c r="CD659" s="135" t="n"/>
      <c r="CE659" s="135" t="n"/>
      <c r="CF659" s="135" t="n"/>
      <c r="CG659" s="135" t="n"/>
      <c r="CH659" s="135" t="n"/>
      <c r="CI659" s="135" t="n"/>
      <c r="CJ659" s="135" t="n"/>
      <c r="CK659" s="135" t="n"/>
      <c r="CL659" s="135" t="n"/>
      <c r="CM659" s="135" t="n"/>
      <c r="CN659" s="135" t="n"/>
      <c r="CO659" s="135" t="n"/>
      <c r="CP659" s="135" t="n"/>
      <c r="CQ659" s="135" t="n"/>
      <c r="CR659" s="135" t="n"/>
      <c r="CU659" s="36" t="n"/>
      <c r="CV659" s="36" t="n"/>
      <c r="CW659" s="36" t="n"/>
      <c r="CX659" s="36" t="n"/>
      <c r="CY659" s="36" t="n"/>
      <c r="CZ659" s="36" t="n"/>
      <c r="DA659" s="36" t="n"/>
      <c r="DB659" s="36" t="n"/>
      <c r="DC659" s="36" t="n"/>
      <c r="DD659" s="36" t="n"/>
      <c r="DE659" s="36" t="n"/>
      <c r="DF659" s="36" t="n"/>
      <c r="DG659" s="36" t="n"/>
      <c r="DH659" s="36" t="n"/>
      <c r="DI659" s="36" t="n"/>
      <c r="DJ659" s="36" t="n"/>
      <c r="DK659" s="36" t="n"/>
      <c r="DL659" s="36" t="n"/>
      <c r="DM659" s="36" t="n"/>
      <c r="DN659" s="36" t="n"/>
      <c r="DO659" s="36" t="n"/>
      <c r="DP659" s="36" t="n"/>
      <c r="DQ659" s="36" t="n"/>
      <c r="DR659" s="36" t="n"/>
      <c r="DS659" s="36" t="n"/>
      <c r="DT659" s="36" t="n"/>
      <c r="DU659" s="36" t="n"/>
      <c r="DV659" s="36" t="n"/>
      <c r="DW659" s="36" t="n"/>
      <c r="DX659" s="36" t="n"/>
      <c r="DY659" s="36" t="n"/>
      <c r="DZ659" s="36" t="n"/>
      <c r="EA659" s="36" t="n"/>
      <c r="EB659" s="36" t="n"/>
      <c r="EC659" s="36" t="n"/>
      <c r="ED659" s="36" t="n"/>
      <c r="EE659" s="36" t="n"/>
      <c r="EF659" s="36" t="n"/>
      <c r="EG659" s="36" t="n"/>
      <c r="EH659" s="36" t="n"/>
      <c r="EI659" s="36" t="n"/>
      <c r="EJ659" s="36" t="n"/>
      <c r="EK659" s="36" t="n"/>
      <c r="EL659" s="36" t="n"/>
      <c r="EM659" s="36" t="n"/>
      <c r="EN659" s="36" t="n"/>
    </row>
    <row r="660">
      <c r="A660" s="36" t="n"/>
      <c r="B660" s="36" t="n"/>
      <c r="C660" s="144" t="n"/>
      <c r="D660" s="144" t="n"/>
      <c r="E660" s="135" t="n"/>
      <c r="F660" s="135" t="n"/>
      <c r="G660" s="135" t="n"/>
      <c r="H660" s="135" t="n"/>
      <c r="I660" s="135" t="n"/>
      <c r="J660" s="135" t="n"/>
      <c r="K660" s="135" t="n"/>
      <c r="L660" s="135" t="n"/>
      <c r="M660" s="135" t="n"/>
      <c r="N660" s="135" t="n"/>
      <c r="O660" s="135" t="n"/>
      <c r="P660" s="135" t="n"/>
      <c r="Q660" s="135" t="n"/>
      <c r="R660" s="135" t="n"/>
      <c r="S660" s="135" t="n"/>
      <c r="T660" s="135" t="n"/>
      <c r="U660" s="135" t="n"/>
      <c r="V660" s="135" t="n"/>
      <c r="W660" s="135" t="n"/>
      <c r="X660" s="135" t="n"/>
      <c r="Y660" s="135" t="n"/>
      <c r="Z660" s="135" t="n"/>
      <c r="AA660" s="135" t="n"/>
      <c r="AB660" s="135" t="n"/>
      <c r="AC660" s="135" t="n"/>
      <c r="AD660" s="135" t="n"/>
      <c r="AE660" s="135" t="n"/>
      <c r="AF660" s="135" t="n"/>
      <c r="AG660" s="135" t="n"/>
      <c r="AH660" s="135" t="n"/>
      <c r="AI660" s="135" t="n"/>
      <c r="AJ660" s="135" t="n"/>
      <c r="AK660" s="135" t="n"/>
      <c r="AL660" s="135" t="n"/>
      <c r="AM660" s="135" t="n"/>
      <c r="AN660" s="135" t="n"/>
      <c r="AO660" s="135" t="n"/>
      <c r="AP660" s="135" t="n"/>
      <c r="AQ660" s="135" t="n"/>
      <c r="AR660" s="135" t="n"/>
      <c r="AS660" s="135" t="n"/>
      <c r="AT660" s="135" t="n"/>
      <c r="AU660" s="135" t="n"/>
      <c r="AV660" s="135" t="n"/>
      <c r="AW660" s="135" t="n"/>
      <c r="AX660" s="135" t="n"/>
      <c r="AY660" s="135" t="n"/>
      <c r="AZ660" s="135" t="n"/>
      <c r="BA660" s="135" t="n"/>
      <c r="BB660" s="135" t="n"/>
      <c r="BC660" s="135" t="n"/>
      <c r="BD660" s="135" t="n"/>
      <c r="BE660" s="135" t="n"/>
      <c r="BF660" s="135" t="n"/>
      <c r="BG660" s="135" t="n"/>
      <c r="BH660" s="135" t="n"/>
      <c r="BI660" s="135" t="n"/>
      <c r="BJ660" s="135" t="n"/>
      <c r="BK660" s="135" t="n"/>
      <c r="BL660" s="135" t="n"/>
      <c r="BM660" s="135" t="n"/>
      <c r="BN660" s="135" t="n"/>
      <c r="BO660" s="135" t="n"/>
      <c r="BP660" s="135" t="n"/>
      <c r="BQ660" s="135" t="n"/>
      <c r="BR660" s="135" t="n"/>
      <c r="BS660" s="135" t="n"/>
      <c r="BT660" s="135" t="n"/>
      <c r="BU660" s="135" t="n"/>
      <c r="BV660" s="135" t="n"/>
      <c r="BW660" s="135" t="n"/>
      <c r="BX660" s="135" t="n"/>
      <c r="BY660" s="135" t="n"/>
      <c r="BZ660" s="135" t="n"/>
      <c r="CA660" s="135" t="n"/>
      <c r="CB660" s="135" t="n"/>
      <c r="CC660" s="135" t="n"/>
      <c r="CD660" s="135" t="n"/>
      <c r="CE660" s="135" t="n"/>
      <c r="CF660" s="135" t="n"/>
      <c r="CG660" s="135" t="n"/>
      <c r="CH660" s="135" t="n"/>
      <c r="CI660" s="135" t="n"/>
      <c r="CJ660" s="135" t="n"/>
      <c r="CK660" s="135" t="n"/>
      <c r="CL660" s="135" t="n"/>
      <c r="CM660" s="135" t="n"/>
      <c r="CN660" s="135" t="n"/>
      <c r="CO660" s="135" t="n"/>
      <c r="CP660" s="135" t="n"/>
      <c r="CQ660" s="135" t="n"/>
      <c r="CR660" s="135" t="n"/>
      <c r="CU660" s="36" t="n"/>
      <c r="CV660" s="36" t="n"/>
      <c r="CW660" s="36" t="n"/>
      <c r="CX660" s="36" t="n"/>
      <c r="CY660" s="36" t="n"/>
      <c r="CZ660" s="36" t="n"/>
      <c r="DA660" s="36" t="n"/>
      <c r="DB660" s="36" t="n"/>
      <c r="DC660" s="36" t="n"/>
      <c r="DD660" s="36" t="n"/>
      <c r="DE660" s="36" t="n"/>
      <c r="DF660" s="36" t="n"/>
      <c r="DG660" s="36" t="n"/>
      <c r="DH660" s="36" t="n"/>
      <c r="DI660" s="36" t="n"/>
      <c r="DJ660" s="36" t="n"/>
      <c r="DK660" s="36" t="n"/>
      <c r="DL660" s="36" t="n"/>
      <c r="DM660" s="36" t="n"/>
      <c r="DN660" s="36" t="n"/>
      <c r="DO660" s="36" t="n"/>
      <c r="DP660" s="36" t="n"/>
      <c r="DQ660" s="36" t="n"/>
      <c r="DR660" s="36" t="n"/>
      <c r="DS660" s="36" t="n"/>
      <c r="DT660" s="36" t="n"/>
      <c r="DU660" s="36" t="n"/>
      <c r="DV660" s="36" t="n"/>
      <c r="DW660" s="36" t="n"/>
      <c r="DX660" s="36" t="n"/>
      <c r="DY660" s="36" t="n"/>
      <c r="DZ660" s="36" t="n"/>
      <c r="EA660" s="36" t="n"/>
      <c r="EB660" s="36" t="n"/>
      <c r="EC660" s="36" t="n"/>
      <c r="ED660" s="36" t="n"/>
      <c r="EE660" s="36" t="n"/>
      <c r="EF660" s="36" t="n"/>
      <c r="EG660" s="36" t="n"/>
      <c r="EH660" s="36" t="n"/>
      <c r="EI660" s="36" t="n"/>
      <c r="EJ660" s="36" t="n"/>
      <c r="EK660" s="36" t="n"/>
      <c r="EL660" s="36" t="n"/>
      <c r="EM660" s="36" t="n"/>
      <c r="EN660" s="36" t="n"/>
    </row>
    <row r="661">
      <c r="A661" s="36" t="n"/>
      <c r="B661" s="36" t="n"/>
      <c r="C661" s="144" t="n"/>
      <c r="D661" s="144" t="n"/>
      <c r="E661" s="135" t="n"/>
      <c r="F661" s="135" t="n"/>
      <c r="G661" s="135" t="n"/>
      <c r="H661" s="135" t="n"/>
      <c r="I661" s="135" t="n"/>
      <c r="J661" s="135" t="n"/>
      <c r="K661" s="135" t="n"/>
      <c r="L661" s="135" t="n"/>
      <c r="M661" s="135" t="n"/>
      <c r="N661" s="135" t="n"/>
      <c r="O661" s="135" t="n"/>
      <c r="P661" s="135" t="n"/>
      <c r="Q661" s="135" t="n"/>
      <c r="R661" s="135" t="n"/>
      <c r="S661" s="135" t="n"/>
      <c r="T661" s="135" t="n"/>
      <c r="U661" s="135" t="n"/>
      <c r="V661" s="135" t="n"/>
      <c r="W661" s="135" t="n"/>
      <c r="X661" s="135" t="n"/>
      <c r="Y661" s="135" t="n"/>
      <c r="Z661" s="135" t="n"/>
      <c r="AA661" s="135" t="n"/>
      <c r="AB661" s="135" t="n"/>
      <c r="AC661" s="135" t="n"/>
      <c r="AD661" s="135" t="n"/>
      <c r="AE661" s="135" t="n"/>
      <c r="AF661" s="135" t="n"/>
      <c r="AG661" s="135" t="n"/>
      <c r="AH661" s="135" t="n"/>
      <c r="AI661" s="135" t="n"/>
      <c r="AJ661" s="135" t="n"/>
      <c r="AK661" s="135" t="n"/>
      <c r="AL661" s="135" t="n"/>
      <c r="AM661" s="135" t="n"/>
      <c r="AN661" s="135" t="n"/>
      <c r="AO661" s="135" t="n"/>
      <c r="AP661" s="135" t="n"/>
      <c r="AQ661" s="135" t="n"/>
      <c r="AR661" s="135" t="n"/>
      <c r="AS661" s="135" t="n"/>
      <c r="AT661" s="135" t="n"/>
      <c r="AU661" s="135" t="n"/>
      <c r="AV661" s="135" t="n"/>
      <c r="AW661" s="135" t="n"/>
      <c r="AX661" s="135" t="n"/>
      <c r="AY661" s="135" t="n"/>
      <c r="AZ661" s="135" t="n"/>
      <c r="BA661" s="135" t="n"/>
      <c r="BB661" s="135" t="n"/>
      <c r="BC661" s="135" t="n"/>
      <c r="BD661" s="135" t="n"/>
      <c r="BE661" s="135" t="n"/>
      <c r="BF661" s="135" t="n"/>
      <c r="BG661" s="135" t="n"/>
      <c r="BH661" s="135" t="n"/>
      <c r="BI661" s="135" t="n"/>
      <c r="BJ661" s="135" t="n"/>
      <c r="BK661" s="135" t="n"/>
      <c r="BL661" s="135" t="n"/>
      <c r="BM661" s="135" t="n"/>
      <c r="BN661" s="135" t="n"/>
      <c r="BO661" s="135" t="n"/>
      <c r="BP661" s="135" t="n"/>
      <c r="BQ661" s="135" t="n"/>
      <c r="BR661" s="135" t="n"/>
      <c r="BS661" s="135" t="n"/>
      <c r="BT661" s="135" t="n"/>
      <c r="BU661" s="135" t="n"/>
      <c r="BV661" s="135" t="n"/>
      <c r="BW661" s="135" t="n"/>
      <c r="BX661" s="135" t="n"/>
      <c r="BY661" s="135" t="n"/>
      <c r="BZ661" s="135" t="n"/>
      <c r="CA661" s="135" t="n"/>
      <c r="CB661" s="135" t="n"/>
      <c r="CC661" s="135" t="n"/>
      <c r="CD661" s="135" t="n"/>
      <c r="CE661" s="135" t="n"/>
      <c r="CF661" s="135" t="n"/>
      <c r="CG661" s="135" t="n"/>
      <c r="CH661" s="135" t="n"/>
      <c r="CI661" s="135" t="n"/>
      <c r="CJ661" s="135" t="n"/>
      <c r="CK661" s="135" t="n"/>
      <c r="CL661" s="135" t="n"/>
      <c r="CM661" s="135" t="n"/>
      <c r="CN661" s="135" t="n"/>
      <c r="CO661" s="135" t="n"/>
      <c r="CP661" s="135" t="n"/>
      <c r="CQ661" s="135" t="n"/>
      <c r="CR661" s="135" t="n"/>
      <c r="CU661" s="36" t="n"/>
      <c r="CV661" s="36" t="n"/>
      <c r="CW661" s="36" t="n"/>
      <c r="CX661" s="36" t="n"/>
      <c r="CY661" s="36" t="n"/>
      <c r="CZ661" s="36" t="n"/>
      <c r="DA661" s="36" t="n"/>
      <c r="DB661" s="36" t="n"/>
      <c r="DC661" s="36" t="n"/>
      <c r="DD661" s="36" t="n"/>
      <c r="DE661" s="36" t="n"/>
      <c r="DF661" s="36" t="n"/>
      <c r="DG661" s="36" t="n"/>
      <c r="DH661" s="36" t="n"/>
      <c r="DI661" s="36" t="n"/>
      <c r="DJ661" s="36" t="n"/>
      <c r="DK661" s="36" t="n"/>
      <c r="DL661" s="36" t="n"/>
      <c r="DM661" s="36" t="n"/>
      <c r="DN661" s="36" t="n"/>
      <c r="DO661" s="36" t="n"/>
      <c r="DP661" s="36" t="n"/>
      <c r="DQ661" s="36" t="n"/>
      <c r="DR661" s="36" t="n"/>
      <c r="DS661" s="36" t="n"/>
      <c r="DT661" s="36" t="n"/>
      <c r="DU661" s="36" t="n"/>
      <c r="DV661" s="36" t="n"/>
      <c r="DW661" s="36" t="n"/>
      <c r="DX661" s="36" t="n"/>
      <c r="DY661" s="36" t="n"/>
      <c r="DZ661" s="36" t="n"/>
      <c r="EA661" s="36" t="n"/>
      <c r="EB661" s="36" t="n"/>
      <c r="EC661" s="36" t="n"/>
      <c r="ED661" s="36" t="n"/>
      <c r="EE661" s="36" t="n"/>
      <c r="EF661" s="36" t="n"/>
      <c r="EG661" s="36" t="n"/>
      <c r="EH661" s="36" t="n"/>
      <c r="EI661" s="36" t="n"/>
      <c r="EJ661" s="36" t="n"/>
      <c r="EK661" s="36" t="n"/>
      <c r="EL661" s="36" t="n"/>
      <c r="EM661" s="36" t="n"/>
      <c r="EN661" s="36" t="n"/>
    </row>
    <row r="662">
      <c r="A662" s="36" t="n"/>
      <c r="B662" s="36" t="n"/>
      <c r="C662" s="144" t="n"/>
      <c r="D662" s="144" t="n"/>
      <c r="E662" s="135" t="n"/>
      <c r="F662" s="135" t="n"/>
      <c r="G662" s="135" t="n"/>
      <c r="H662" s="135" t="n"/>
      <c r="I662" s="135" t="n"/>
      <c r="J662" s="135" t="n"/>
      <c r="K662" s="135" t="n"/>
      <c r="L662" s="135" t="n"/>
      <c r="M662" s="135" t="n"/>
      <c r="N662" s="135" t="n"/>
      <c r="O662" s="135" t="n"/>
      <c r="P662" s="135" t="n"/>
      <c r="Q662" s="135" t="n"/>
      <c r="R662" s="135" t="n"/>
      <c r="S662" s="135" t="n"/>
      <c r="T662" s="135" t="n"/>
      <c r="U662" s="135" t="n"/>
      <c r="V662" s="135" t="n"/>
      <c r="W662" s="135" t="n"/>
      <c r="X662" s="135" t="n"/>
      <c r="Y662" s="135" t="n"/>
      <c r="Z662" s="135" t="n"/>
      <c r="AA662" s="135" t="n"/>
      <c r="AB662" s="135" t="n"/>
      <c r="AC662" s="135" t="n"/>
      <c r="AD662" s="135" t="n"/>
      <c r="AE662" s="135" t="n"/>
      <c r="AF662" s="135" t="n"/>
      <c r="AG662" s="135" t="n"/>
      <c r="AH662" s="135" t="n"/>
      <c r="AI662" s="135" t="n"/>
      <c r="AJ662" s="135" t="n"/>
      <c r="AK662" s="135" t="n"/>
      <c r="AL662" s="135" t="n"/>
      <c r="AM662" s="135" t="n"/>
      <c r="AN662" s="135" t="n"/>
      <c r="AO662" s="135" t="n"/>
      <c r="AP662" s="135" t="n"/>
      <c r="AQ662" s="135" t="n"/>
      <c r="AR662" s="135" t="n"/>
      <c r="AS662" s="135" t="n"/>
      <c r="AT662" s="135" t="n"/>
      <c r="AU662" s="135" t="n"/>
      <c r="AV662" s="135" t="n"/>
      <c r="AW662" s="135" t="n"/>
      <c r="AX662" s="135" t="n"/>
      <c r="AY662" s="135" t="n"/>
      <c r="AZ662" s="135" t="n"/>
      <c r="BA662" s="135" t="n"/>
      <c r="BB662" s="135" t="n"/>
      <c r="BC662" s="135" t="n"/>
      <c r="BD662" s="135" t="n"/>
      <c r="BE662" s="135" t="n"/>
      <c r="BF662" s="135" t="n"/>
      <c r="BG662" s="135" t="n"/>
      <c r="BH662" s="135" t="n"/>
      <c r="BI662" s="135" t="n"/>
      <c r="BJ662" s="135" t="n"/>
      <c r="BK662" s="135" t="n"/>
      <c r="BL662" s="135" t="n"/>
      <c r="BM662" s="135" t="n"/>
      <c r="BN662" s="135" t="n"/>
      <c r="BO662" s="135" t="n"/>
      <c r="BP662" s="135" t="n"/>
      <c r="BQ662" s="135" t="n"/>
      <c r="BR662" s="135" t="n"/>
      <c r="BS662" s="135" t="n"/>
      <c r="BT662" s="135" t="n"/>
      <c r="BU662" s="135" t="n"/>
      <c r="BV662" s="135" t="n"/>
      <c r="BW662" s="135" t="n"/>
      <c r="BX662" s="135" t="n"/>
      <c r="BY662" s="135" t="n"/>
      <c r="BZ662" s="135" t="n"/>
      <c r="CA662" s="135" t="n"/>
      <c r="CB662" s="135" t="n"/>
      <c r="CC662" s="135" t="n"/>
      <c r="CD662" s="135" t="n"/>
      <c r="CE662" s="135" t="n"/>
      <c r="CF662" s="135" t="n"/>
      <c r="CG662" s="135" t="n"/>
      <c r="CH662" s="135" t="n"/>
      <c r="CI662" s="135" t="n"/>
      <c r="CJ662" s="135" t="n"/>
      <c r="CK662" s="135" t="n"/>
      <c r="CL662" s="135" t="n"/>
      <c r="CM662" s="135" t="n"/>
      <c r="CN662" s="135" t="n"/>
      <c r="CO662" s="135" t="n"/>
      <c r="CP662" s="135" t="n"/>
      <c r="CQ662" s="135" t="n"/>
      <c r="CR662" s="135" t="n"/>
      <c r="CU662" s="36" t="n"/>
      <c r="CV662" s="36" t="n"/>
      <c r="CW662" s="36" t="n"/>
      <c r="CX662" s="36" t="n"/>
      <c r="CY662" s="36" t="n"/>
      <c r="CZ662" s="36" t="n"/>
      <c r="DA662" s="36" t="n"/>
      <c r="DB662" s="36" t="n"/>
      <c r="DC662" s="36" t="n"/>
      <c r="DD662" s="36" t="n"/>
      <c r="DE662" s="36" t="n"/>
      <c r="DF662" s="36" t="n"/>
      <c r="DG662" s="36" t="n"/>
      <c r="DH662" s="36" t="n"/>
      <c r="DI662" s="36" t="n"/>
      <c r="DJ662" s="36" t="n"/>
      <c r="DK662" s="36" t="n"/>
      <c r="DL662" s="36" t="n"/>
      <c r="DM662" s="36" t="n"/>
      <c r="DN662" s="36" t="n"/>
      <c r="DO662" s="36" t="n"/>
      <c r="DP662" s="36" t="n"/>
      <c r="DQ662" s="36" t="n"/>
      <c r="DR662" s="36" t="n"/>
      <c r="DS662" s="36" t="n"/>
      <c r="DT662" s="36" t="n"/>
      <c r="DU662" s="36" t="n"/>
      <c r="DV662" s="36" t="n"/>
      <c r="DW662" s="36" t="n"/>
      <c r="DX662" s="36" t="n"/>
      <c r="DY662" s="36" t="n"/>
      <c r="DZ662" s="36" t="n"/>
      <c r="EA662" s="36" t="n"/>
      <c r="EB662" s="36" t="n"/>
      <c r="EC662" s="36" t="n"/>
      <c r="ED662" s="36" t="n"/>
      <c r="EE662" s="36" t="n"/>
      <c r="EF662" s="36" t="n"/>
      <c r="EG662" s="36" t="n"/>
      <c r="EH662" s="36" t="n"/>
      <c r="EI662" s="36" t="n"/>
      <c r="EJ662" s="36" t="n"/>
      <c r="EK662" s="36" t="n"/>
      <c r="EL662" s="36" t="n"/>
      <c r="EM662" s="36" t="n"/>
      <c r="EN662" s="36" t="n"/>
    </row>
    <row r="663">
      <c r="A663" s="36" t="n"/>
      <c r="B663" s="36" t="n"/>
      <c r="C663" s="144" t="n"/>
      <c r="D663" s="144" t="n"/>
      <c r="E663" s="135" t="n"/>
      <c r="F663" s="135" t="n"/>
      <c r="G663" s="135" t="n"/>
      <c r="H663" s="135" t="n"/>
      <c r="I663" s="135" t="n"/>
      <c r="J663" s="135" t="n"/>
      <c r="K663" s="135" t="n"/>
      <c r="L663" s="135" t="n"/>
      <c r="M663" s="135" t="n"/>
      <c r="N663" s="135" t="n"/>
      <c r="O663" s="135" t="n"/>
      <c r="P663" s="135" t="n"/>
      <c r="Q663" s="135" t="n"/>
      <c r="R663" s="135" t="n"/>
      <c r="S663" s="135" t="n"/>
      <c r="T663" s="135" t="n"/>
      <c r="U663" s="135" t="n"/>
      <c r="V663" s="135" t="n"/>
      <c r="W663" s="135" t="n"/>
      <c r="X663" s="135" t="n"/>
      <c r="Y663" s="135" t="n"/>
      <c r="Z663" s="135" t="n"/>
      <c r="AA663" s="135" t="n"/>
      <c r="AB663" s="135" t="n"/>
      <c r="AC663" s="135" t="n"/>
      <c r="AD663" s="135" t="n"/>
      <c r="AE663" s="135" t="n"/>
      <c r="AF663" s="135" t="n"/>
      <c r="AG663" s="135" t="n"/>
      <c r="AH663" s="135" t="n"/>
      <c r="AI663" s="135" t="n"/>
      <c r="AJ663" s="135" t="n"/>
      <c r="AK663" s="135" t="n"/>
      <c r="AL663" s="135" t="n"/>
      <c r="AM663" s="135" t="n"/>
      <c r="AN663" s="135" t="n"/>
      <c r="AO663" s="135" t="n"/>
      <c r="AP663" s="135" t="n"/>
      <c r="AQ663" s="135" t="n"/>
      <c r="AR663" s="135" t="n"/>
      <c r="AS663" s="135" t="n"/>
      <c r="AT663" s="135" t="n"/>
      <c r="AU663" s="135" t="n"/>
      <c r="AV663" s="135" t="n"/>
      <c r="AW663" s="135" t="n"/>
      <c r="AX663" s="135" t="n"/>
      <c r="AY663" s="135" t="n"/>
      <c r="AZ663" s="135" t="n"/>
      <c r="BA663" s="135" t="n"/>
      <c r="BB663" s="135" t="n"/>
      <c r="BC663" s="135" t="n"/>
      <c r="BD663" s="135" t="n"/>
      <c r="BE663" s="135" t="n"/>
      <c r="BF663" s="135" t="n"/>
      <c r="BG663" s="135" t="n"/>
      <c r="BH663" s="135" t="n"/>
      <c r="BI663" s="135" t="n"/>
      <c r="BJ663" s="135" t="n"/>
      <c r="BK663" s="135" t="n"/>
      <c r="BL663" s="135" t="n"/>
      <c r="BM663" s="135" t="n"/>
      <c r="BN663" s="135" t="n"/>
      <c r="BO663" s="135" t="n"/>
      <c r="BP663" s="135" t="n"/>
      <c r="BQ663" s="135" t="n"/>
      <c r="BR663" s="135" t="n"/>
      <c r="BS663" s="135" t="n"/>
      <c r="BT663" s="135" t="n"/>
      <c r="BU663" s="135" t="n"/>
      <c r="BV663" s="135" t="n"/>
      <c r="BW663" s="135" t="n"/>
      <c r="BX663" s="135" t="n"/>
      <c r="BY663" s="135" t="n"/>
      <c r="BZ663" s="135" t="n"/>
      <c r="CA663" s="135" t="n"/>
      <c r="CB663" s="135" t="n"/>
      <c r="CC663" s="135" t="n"/>
      <c r="CD663" s="135" t="n"/>
      <c r="CE663" s="135" t="n"/>
      <c r="CF663" s="135" t="n"/>
      <c r="CG663" s="135" t="n"/>
      <c r="CH663" s="135" t="n"/>
      <c r="CI663" s="135" t="n"/>
      <c r="CJ663" s="135" t="n"/>
      <c r="CK663" s="135" t="n"/>
      <c r="CL663" s="135" t="n"/>
      <c r="CM663" s="135" t="n"/>
      <c r="CN663" s="135" t="n"/>
      <c r="CO663" s="135" t="n"/>
      <c r="CP663" s="135" t="n"/>
      <c r="CQ663" s="135" t="n"/>
      <c r="CR663" s="135" t="n"/>
      <c r="CU663" s="36" t="n"/>
      <c r="CV663" s="36" t="n"/>
      <c r="CW663" s="36" t="n"/>
      <c r="CX663" s="36" t="n"/>
      <c r="CY663" s="36" t="n"/>
      <c r="CZ663" s="36" t="n"/>
      <c r="DA663" s="36" t="n"/>
      <c r="DB663" s="36" t="n"/>
      <c r="DC663" s="36" t="n"/>
      <c r="DD663" s="36" t="n"/>
      <c r="DE663" s="36" t="n"/>
      <c r="DF663" s="36" t="n"/>
      <c r="DG663" s="36" t="n"/>
      <c r="DH663" s="36" t="n"/>
      <c r="DI663" s="36" t="n"/>
      <c r="DJ663" s="36" t="n"/>
      <c r="DK663" s="36" t="n"/>
      <c r="DL663" s="36" t="n"/>
      <c r="DM663" s="36" t="n"/>
      <c r="DN663" s="36" t="n"/>
      <c r="DO663" s="36" t="n"/>
      <c r="DP663" s="36" t="n"/>
      <c r="DQ663" s="36" t="n"/>
      <c r="DR663" s="36" t="n"/>
      <c r="DS663" s="36" t="n"/>
      <c r="DT663" s="36" t="n"/>
      <c r="DU663" s="36" t="n"/>
      <c r="DV663" s="36" t="n"/>
      <c r="DW663" s="36" t="n"/>
      <c r="DX663" s="36" t="n"/>
      <c r="DY663" s="36" t="n"/>
      <c r="DZ663" s="36" t="n"/>
      <c r="EA663" s="36" t="n"/>
      <c r="EB663" s="36" t="n"/>
      <c r="EC663" s="36" t="n"/>
      <c r="ED663" s="36" t="n"/>
      <c r="EE663" s="36" t="n"/>
      <c r="EF663" s="36" t="n"/>
      <c r="EG663" s="36" t="n"/>
      <c r="EH663" s="36" t="n"/>
      <c r="EI663" s="36" t="n"/>
      <c r="EJ663" s="36" t="n"/>
      <c r="EK663" s="36" t="n"/>
      <c r="EL663" s="36" t="n"/>
      <c r="EM663" s="36" t="n"/>
      <c r="EN663" s="36" t="n"/>
    </row>
    <row r="664">
      <c r="A664" s="36" t="n"/>
      <c r="B664" s="36" t="n"/>
      <c r="C664" s="144" t="n"/>
      <c r="D664" s="144" t="n"/>
      <c r="E664" s="135" t="n"/>
      <c r="F664" s="135" t="n"/>
      <c r="G664" s="135" t="n"/>
      <c r="H664" s="135" t="n"/>
      <c r="I664" s="135" t="n"/>
      <c r="J664" s="135" t="n"/>
      <c r="K664" s="135" t="n"/>
      <c r="L664" s="135" t="n"/>
      <c r="M664" s="135" t="n"/>
      <c r="N664" s="135" t="n"/>
      <c r="O664" s="135" t="n"/>
      <c r="P664" s="135" t="n"/>
      <c r="Q664" s="135" t="n"/>
      <c r="R664" s="135" t="n"/>
      <c r="S664" s="135" t="n"/>
      <c r="T664" s="135" t="n"/>
      <c r="U664" s="135" t="n"/>
      <c r="V664" s="135" t="n"/>
      <c r="W664" s="135" t="n"/>
      <c r="X664" s="135" t="n"/>
      <c r="Y664" s="135" t="n"/>
      <c r="Z664" s="135" t="n"/>
      <c r="AA664" s="135" t="n"/>
      <c r="AB664" s="135" t="n"/>
      <c r="AC664" s="135" t="n"/>
      <c r="AD664" s="135" t="n"/>
      <c r="AE664" s="135" t="n"/>
      <c r="AF664" s="135" t="n"/>
      <c r="AG664" s="135" t="n"/>
      <c r="AH664" s="135" t="n"/>
      <c r="AI664" s="135" t="n"/>
      <c r="AJ664" s="135" t="n"/>
      <c r="AK664" s="135" t="n"/>
      <c r="AL664" s="135" t="n"/>
      <c r="AM664" s="135" t="n"/>
      <c r="AN664" s="135" t="n"/>
      <c r="AO664" s="135" t="n"/>
      <c r="AP664" s="135" t="n"/>
      <c r="AQ664" s="135" t="n"/>
      <c r="AR664" s="135" t="n"/>
      <c r="AS664" s="135" t="n"/>
      <c r="AT664" s="135" t="n"/>
      <c r="AU664" s="135" t="n"/>
      <c r="AV664" s="135" t="n"/>
      <c r="AW664" s="135" t="n"/>
      <c r="AX664" s="135" t="n"/>
      <c r="AY664" s="135" t="n"/>
      <c r="AZ664" s="135" t="n"/>
      <c r="BA664" s="135" t="n"/>
      <c r="BB664" s="135" t="n"/>
      <c r="BC664" s="135" t="n"/>
      <c r="BD664" s="135" t="n"/>
      <c r="BE664" s="135" t="n"/>
      <c r="BF664" s="135" t="n"/>
      <c r="BG664" s="135" t="n"/>
      <c r="BH664" s="135" t="n"/>
      <c r="BI664" s="135" t="n"/>
      <c r="BJ664" s="135" t="n"/>
      <c r="BK664" s="135" t="n"/>
      <c r="BL664" s="135" t="n"/>
      <c r="BM664" s="135" t="n"/>
      <c r="BN664" s="135" t="n"/>
      <c r="BO664" s="135" t="n"/>
      <c r="BP664" s="135" t="n"/>
      <c r="BQ664" s="135" t="n"/>
      <c r="BR664" s="135" t="n"/>
      <c r="BS664" s="135" t="n"/>
      <c r="BT664" s="135" t="n"/>
      <c r="BU664" s="135" t="n"/>
      <c r="BV664" s="135" t="n"/>
      <c r="BW664" s="135" t="n"/>
      <c r="BX664" s="135" t="n"/>
      <c r="BY664" s="135" t="n"/>
      <c r="BZ664" s="135" t="n"/>
      <c r="CA664" s="135" t="n"/>
      <c r="CB664" s="135" t="n"/>
      <c r="CC664" s="135" t="n"/>
      <c r="CD664" s="135" t="n"/>
      <c r="CE664" s="135" t="n"/>
      <c r="CF664" s="135" t="n"/>
      <c r="CG664" s="135" t="n"/>
      <c r="CH664" s="135" t="n"/>
      <c r="CI664" s="135" t="n"/>
      <c r="CJ664" s="135" t="n"/>
      <c r="CK664" s="135" t="n"/>
      <c r="CL664" s="135" t="n"/>
      <c r="CM664" s="135" t="n"/>
      <c r="CN664" s="135" t="n"/>
      <c r="CO664" s="135" t="n"/>
      <c r="CP664" s="135" t="n"/>
      <c r="CQ664" s="135" t="n"/>
      <c r="CR664" s="135" t="n"/>
      <c r="CU664" s="36" t="n"/>
      <c r="CV664" s="36" t="n"/>
      <c r="CW664" s="36" t="n"/>
      <c r="CX664" s="36" t="n"/>
      <c r="CY664" s="36" t="n"/>
      <c r="CZ664" s="36" t="n"/>
      <c r="DA664" s="36" t="n"/>
      <c r="DB664" s="36" t="n"/>
      <c r="DC664" s="36" t="n"/>
      <c r="DD664" s="36" t="n"/>
      <c r="DE664" s="36" t="n"/>
      <c r="DF664" s="36" t="n"/>
      <c r="DG664" s="36" t="n"/>
      <c r="DH664" s="36" t="n"/>
      <c r="DI664" s="36" t="n"/>
      <c r="DJ664" s="36" t="n"/>
      <c r="DK664" s="36" t="n"/>
      <c r="DL664" s="36" t="n"/>
      <c r="DM664" s="36" t="n"/>
      <c r="DN664" s="36" t="n"/>
      <c r="DO664" s="36" t="n"/>
      <c r="DP664" s="36" t="n"/>
      <c r="DQ664" s="36" t="n"/>
      <c r="DR664" s="36" t="n"/>
      <c r="DS664" s="36" t="n"/>
      <c r="DT664" s="36" t="n"/>
      <c r="DU664" s="36" t="n"/>
      <c r="DV664" s="36" t="n"/>
      <c r="DW664" s="36" t="n"/>
      <c r="DX664" s="36" t="n"/>
      <c r="DY664" s="36" t="n"/>
      <c r="DZ664" s="36" t="n"/>
      <c r="EA664" s="36" t="n"/>
      <c r="EB664" s="36" t="n"/>
      <c r="EC664" s="36" t="n"/>
      <c r="ED664" s="36" t="n"/>
      <c r="EE664" s="36" t="n"/>
      <c r="EF664" s="36" t="n"/>
      <c r="EG664" s="36" t="n"/>
      <c r="EH664" s="36" t="n"/>
      <c r="EI664" s="36" t="n"/>
      <c r="EJ664" s="36" t="n"/>
      <c r="EK664" s="36" t="n"/>
      <c r="EL664" s="36" t="n"/>
      <c r="EM664" s="36" t="n"/>
      <c r="EN664" s="36" t="n"/>
    </row>
    <row r="665">
      <c r="A665" s="36" t="n"/>
      <c r="B665" s="36" t="n"/>
      <c r="C665" s="144" t="n"/>
      <c r="D665" s="144" t="n"/>
      <c r="E665" s="135" t="n"/>
      <c r="F665" s="135" t="n"/>
      <c r="G665" s="135" t="n"/>
      <c r="H665" s="135" t="n"/>
      <c r="I665" s="135" t="n"/>
      <c r="J665" s="135" t="n"/>
      <c r="K665" s="135" t="n"/>
      <c r="L665" s="135" t="n"/>
      <c r="M665" s="135" t="n"/>
      <c r="N665" s="135" t="n"/>
      <c r="O665" s="135" t="n"/>
      <c r="P665" s="135" t="n"/>
      <c r="Q665" s="135" t="n"/>
      <c r="R665" s="135" t="n"/>
      <c r="S665" s="135" t="n"/>
      <c r="T665" s="135" t="n"/>
      <c r="U665" s="135" t="n"/>
      <c r="V665" s="135" t="n"/>
      <c r="W665" s="135" t="n"/>
      <c r="X665" s="135" t="n"/>
      <c r="Y665" s="135" t="n"/>
      <c r="Z665" s="135" t="n"/>
      <c r="AA665" s="135" t="n"/>
      <c r="AB665" s="135" t="n"/>
      <c r="AC665" s="135" t="n"/>
      <c r="AD665" s="135" t="n"/>
      <c r="AE665" s="135" t="n"/>
      <c r="AF665" s="135" t="n"/>
      <c r="AG665" s="135" t="n"/>
      <c r="AH665" s="135" t="n"/>
      <c r="AI665" s="135" t="n"/>
      <c r="AJ665" s="135" t="n"/>
      <c r="AK665" s="135" t="n"/>
      <c r="AL665" s="135" t="n"/>
      <c r="AM665" s="135" t="n"/>
      <c r="AN665" s="135" t="n"/>
      <c r="AO665" s="135" t="n"/>
      <c r="AP665" s="135" t="n"/>
      <c r="AQ665" s="135" t="n"/>
      <c r="AR665" s="135" t="n"/>
      <c r="AS665" s="135" t="n"/>
      <c r="AT665" s="135" t="n"/>
      <c r="AU665" s="135" t="n"/>
      <c r="AV665" s="135" t="n"/>
      <c r="AW665" s="135" t="n"/>
      <c r="AX665" s="135" t="n"/>
      <c r="AY665" s="135" t="n"/>
      <c r="AZ665" s="135" t="n"/>
      <c r="BA665" s="135" t="n"/>
      <c r="BB665" s="135" t="n"/>
      <c r="BC665" s="135" t="n"/>
      <c r="BD665" s="135" t="n"/>
      <c r="BE665" s="135" t="n"/>
      <c r="BF665" s="135" t="n"/>
      <c r="BG665" s="135" t="n"/>
      <c r="BH665" s="135" t="n"/>
      <c r="BI665" s="135" t="n"/>
      <c r="BJ665" s="135" t="n"/>
      <c r="BK665" s="135" t="n"/>
      <c r="BL665" s="135" t="n"/>
      <c r="BM665" s="135" t="n"/>
      <c r="BN665" s="135" t="n"/>
      <c r="BO665" s="135" t="n"/>
      <c r="BP665" s="135" t="n"/>
      <c r="BQ665" s="135" t="n"/>
      <c r="BR665" s="135" t="n"/>
      <c r="BS665" s="135" t="n"/>
      <c r="BT665" s="135" t="n"/>
      <c r="BU665" s="135" t="n"/>
      <c r="BV665" s="135" t="n"/>
      <c r="BW665" s="135" t="n"/>
      <c r="BX665" s="135" t="n"/>
      <c r="BY665" s="135" t="n"/>
      <c r="BZ665" s="135" t="n"/>
      <c r="CA665" s="135" t="n"/>
      <c r="CB665" s="135" t="n"/>
      <c r="CC665" s="135" t="n"/>
      <c r="CD665" s="135" t="n"/>
      <c r="CE665" s="135" t="n"/>
      <c r="CF665" s="135" t="n"/>
      <c r="CG665" s="135" t="n"/>
      <c r="CH665" s="135" t="n"/>
      <c r="CI665" s="135" t="n"/>
      <c r="CJ665" s="135" t="n"/>
      <c r="CK665" s="135" t="n"/>
      <c r="CL665" s="135" t="n"/>
      <c r="CM665" s="135" t="n"/>
      <c r="CN665" s="135" t="n"/>
      <c r="CO665" s="135" t="n"/>
      <c r="CP665" s="135" t="n"/>
      <c r="CQ665" s="135" t="n"/>
      <c r="CR665" s="135" t="n"/>
      <c r="CU665" s="36" t="n"/>
      <c r="CV665" s="36" t="n"/>
      <c r="CW665" s="36" t="n"/>
      <c r="CX665" s="36" t="n"/>
      <c r="CY665" s="36" t="n"/>
      <c r="CZ665" s="36" t="n"/>
      <c r="DA665" s="36" t="n"/>
      <c r="DB665" s="36" t="n"/>
      <c r="DC665" s="36" t="n"/>
      <c r="DD665" s="36" t="n"/>
      <c r="DE665" s="36" t="n"/>
      <c r="DF665" s="36" t="n"/>
      <c r="DG665" s="36" t="n"/>
      <c r="DH665" s="36" t="n"/>
      <c r="DI665" s="36" t="n"/>
      <c r="DJ665" s="36" t="n"/>
      <c r="DK665" s="36" t="n"/>
      <c r="DL665" s="36" t="n"/>
      <c r="DM665" s="36" t="n"/>
      <c r="DN665" s="36" t="n"/>
      <c r="DO665" s="36" t="n"/>
      <c r="DP665" s="36" t="n"/>
      <c r="DQ665" s="36" t="n"/>
      <c r="DR665" s="36" t="n"/>
      <c r="DS665" s="36" t="n"/>
      <c r="DT665" s="36" t="n"/>
      <c r="DU665" s="36" t="n"/>
      <c r="DV665" s="36" t="n"/>
      <c r="DW665" s="36" t="n"/>
      <c r="DX665" s="36" t="n"/>
      <c r="DY665" s="36" t="n"/>
      <c r="DZ665" s="36" t="n"/>
      <c r="EA665" s="36" t="n"/>
      <c r="EB665" s="36" t="n"/>
      <c r="EC665" s="36" t="n"/>
      <c r="ED665" s="36" t="n"/>
      <c r="EE665" s="36" t="n"/>
      <c r="EF665" s="36" t="n"/>
      <c r="EG665" s="36" t="n"/>
      <c r="EH665" s="36" t="n"/>
      <c r="EI665" s="36" t="n"/>
      <c r="EJ665" s="36" t="n"/>
      <c r="EK665" s="36" t="n"/>
      <c r="EL665" s="36" t="n"/>
      <c r="EM665" s="36" t="n"/>
      <c r="EN665" s="36" t="n"/>
    </row>
    <row r="666">
      <c r="A666" s="36" t="n"/>
      <c r="B666" s="36" t="n"/>
      <c r="C666" s="144" t="n"/>
      <c r="D666" s="144" t="n"/>
      <c r="E666" s="135" t="n"/>
      <c r="F666" s="135" t="n"/>
      <c r="G666" s="135" t="n"/>
      <c r="H666" s="135" t="n"/>
      <c r="I666" s="135" t="n"/>
      <c r="J666" s="135" t="n"/>
      <c r="K666" s="135" t="n"/>
      <c r="L666" s="135" t="n"/>
      <c r="M666" s="135" t="n"/>
      <c r="N666" s="135" t="n"/>
      <c r="O666" s="135" t="n"/>
      <c r="P666" s="135" t="n"/>
      <c r="Q666" s="135" t="n"/>
      <c r="R666" s="135" t="n"/>
      <c r="S666" s="135" t="n"/>
      <c r="T666" s="135" t="n"/>
      <c r="U666" s="135" t="n"/>
      <c r="V666" s="135" t="n"/>
      <c r="W666" s="135" t="n"/>
      <c r="X666" s="135" t="n"/>
      <c r="Y666" s="135" t="n"/>
      <c r="Z666" s="135" t="n"/>
      <c r="AA666" s="135" t="n"/>
      <c r="AB666" s="135" t="n"/>
      <c r="AC666" s="135" t="n"/>
      <c r="AD666" s="135" t="n"/>
      <c r="AE666" s="135" t="n"/>
      <c r="AF666" s="135" t="n"/>
      <c r="AG666" s="135" t="n"/>
      <c r="AH666" s="135" t="n"/>
      <c r="AI666" s="135" t="n"/>
      <c r="AJ666" s="135" t="n"/>
      <c r="AK666" s="135" t="n"/>
      <c r="AL666" s="135" t="n"/>
      <c r="AM666" s="135" t="n"/>
      <c r="AN666" s="135" t="n"/>
      <c r="AO666" s="135" t="n"/>
      <c r="AP666" s="135" t="n"/>
      <c r="AQ666" s="135" t="n"/>
      <c r="AR666" s="135" t="n"/>
      <c r="AS666" s="135" t="n"/>
      <c r="AT666" s="135" t="n"/>
      <c r="AU666" s="135" t="n"/>
      <c r="AV666" s="135" t="n"/>
      <c r="AW666" s="135" t="n"/>
      <c r="AX666" s="135" t="n"/>
      <c r="AY666" s="135" t="n"/>
      <c r="AZ666" s="135" t="n"/>
      <c r="BA666" s="135" t="n"/>
      <c r="BB666" s="135" t="n"/>
      <c r="BC666" s="135" t="n"/>
      <c r="BD666" s="135" t="n"/>
      <c r="BE666" s="135" t="n"/>
      <c r="BF666" s="135" t="n"/>
      <c r="BG666" s="135" t="n"/>
      <c r="BH666" s="135" t="n"/>
      <c r="BI666" s="135" t="n"/>
      <c r="BJ666" s="135" t="n"/>
      <c r="BK666" s="135" t="n"/>
      <c r="BL666" s="135" t="n"/>
      <c r="BM666" s="135" t="n"/>
      <c r="BN666" s="135" t="n"/>
      <c r="BO666" s="135" t="n"/>
      <c r="BP666" s="135" t="n"/>
      <c r="BQ666" s="135" t="n"/>
      <c r="BR666" s="135" t="n"/>
      <c r="BS666" s="135" t="n"/>
      <c r="BT666" s="135" t="n"/>
      <c r="BU666" s="135" t="n"/>
      <c r="BV666" s="135" t="n"/>
      <c r="BW666" s="135" t="n"/>
      <c r="BX666" s="135" t="n"/>
      <c r="BY666" s="135" t="n"/>
      <c r="BZ666" s="135" t="n"/>
      <c r="CA666" s="135" t="n"/>
      <c r="CB666" s="135" t="n"/>
      <c r="CC666" s="135" t="n"/>
      <c r="CD666" s="135" t="n"/>
      <c r="CE666" s="135" t="n"/>
      <c r="CF666" s="135" t="n"/>
      <c r="CG666" s="135" t="n"/>
      <c r="CH666" s="135" t="n"/>
      <c r="CI666" s="135" t="n"/>
      <c r="CJ666" s="135" t="n"/>
      <c r="CK666" s="135" t="n"/>
      <c r="CL666" s="135" t="n"/>
      <c r="CM666" s="135" t="n"/>
      <c r="CN666" s="135" t="n"/>
      <c r="CO666" s="135" t="n"/>
      <c r="CP666" s="135" t="n"/>
      <c r="CQ666" s="135" t="n"/>
      <c r="CR666" s="135" t="n"/>
      <c r="CU666" s="36" t="n"/>
      <c r="CV666" s="36" t="n"/>
      <c r="CW666" s="36" t="n"/>
      <c r="CX666" s="36" t="n"/>
      <c r="CY666" s="36" t="n"/>
      <c r="CZ666" s="36" t="n"/>
      <c r="DA666" s="36" t="n"/>
      <c r="DB666" s="36" t="n"/>
      <c r="DC666" s="36" t="n"/>
      <c r="DD666" s="36" t="n"/>
      <c r="DE666" s="36" t="n"/>
      <c r="DF666" s="36" t="n"/>
      <c r="DG666" s="36" t="n"/>
      <c r="DH666" s="36" t="n"/>
      <c r="DI666" s="36" t="n"/>
      <c r="DJ666" s="36" t="n"/>
      <c r="DK666" s="36" t="n"/>
      <c r="DL666" s="36" t="n"/>
      <c r="DM666" s="36" t="n"/>
      <c r="DN666" s="36" t="n"/>
      <c r="DO666" s="36" t="n"/>
      <c r="DP666" s="36" t="n"/>
      <c r="DQ666" s="36" t="n"/>
      <c r="DR666" s="36" t="n"/>
      <c r="DS666" s="36" t="n"/>
      <c r="DT666" s="36" t="n"/>
      <c r="DU666" s="36" t="n"/>
      <c r="DV666" s="36" t="n"/>
      <c r="DW666" s="36" t="n"/>
      <c r="DX666" s="36" t="n"/>
      <c r="DY666" s="36" t="n"/>
      <c r="DZ666" s="36" t="n"/>
      <c r="EA666" s="36" t="n"/>
      <c r="EB666" s="36" t="n"/>
      <c r="EC666" s="36" t="n"/>
      <c r="ED666" s="36" t="n"/>
      <c r="EE666" s="36" t="n"/>
      <c r="EF666" s="36" t="n"/>
      <c r="EG666" s="36" t="n"/>
      <c r="EH666" s="36" t="n"/>
      <c r="EI666" s="36" t="n"/>
      <c r="EJ666" s="36" t="n"/>
      <c r="EK666" s="36" t="n"/>
      <c r="EL666" s="36" t="n"/>
      <c r="EM666" s="36" t="n"/>
      <c r="EN666" s="36" t="n"/>
    </row>
    <row r="667">
      <c r="A667" s="36" t="n"/>
      <c r="B667" s="36" t="n"/>
      <c r="C667" s="144" t="n"/>
      <c r="D667" s="144" t="n"/>
      <c r="E667" s="135" t="n"/>
      <c r="F667" s="135" t="n"/>
      <c r="G667" s="135" t="n"/>
      <c r="H667" s="135" t="n"/>
      <c r="I667" s="135" t="n"/>
      <c r="J667" s="135" t="n"/>
      <c r="K667" s="135" t="n"/>
      <c r="L667" s="135" t="n"/>
      <c r="M667" s="135" t="n"/>
      <c r="N667" s="135" t="n"/>
      <c r="O667" s="135" t="n"/>
      <c r="P667" s="135" t="n"/>
      <c r="Q667" s="135" t="n"/>
      <c r="R667" s="135" t="n"/>
      <c r="S667" s="135" t="n"/>
      <c r="T667" s="135" t="n"/>
      <c r="U667" s="135" t="n"/>
      <c r="V667" s="135" t="n"/>
      <c r="W667" s="135" t="n"/>
      <c r="X667" s="135" t="n"/>
      <c r="Y667" s="135" t="n"/>
      <c r="Z667" s="135" t="n"/>
      <c r="AA667" s="135" t="n"/>
      <c r="AB667" s="135" t="n"/>
      <c r="AC667" s="135" t="n"/>
      <c r="AD667" s="135" t="n"/>
      <c r="AE667" s="135" t="n"/>
      <c r="AF667" s="135" t="n"/>
      <c r="AG667" s="135" t="n"/>
      <c r="AH667" s="135" t="n"/>
      <c r="AI667" s="135" t="n"/>
      <c r="AJ667" s="135" t="n"/>
      <c r="AK667" s="135" t="n"/>
      <c r="AL667" s="135" t="n"/>
      <c r="AM667" s="135" t="n"/>
      <c r="AN667" s="135" t="n"/>
      <c r="AO667" s="135" t="n"/>
      <c r="AP667" s="135" t="n"/>
      <c r="AQ667" s="135" t="n"/>
      <c r="AR667" s="135" t="n"/>
      <c r="AS667" s="135" t="n"/>
      <c r="AT667" s="135" t="n"/>
      <c r="AU667" s="135" t="n"/>
      <c r="AV667" s="135" t="n"/>
      <c r="AW667" s="135" t="n"/>
      <c r="AX667" s="135" t="n"/>
      <c r="AY667" s="135" t="n"/>
      <c r="AZ667" s="135" t="n"/>
      <c r="BA667" s="135" t="n"/>
      <c r="BB667" s="135" t="n"/>
      <c r="BC667" s="135" t="n"/>
      <c r="BD667" s="135" t="n"/>
      <c r="BE667" s="135" t="n"/>
      <c r="BF667" s="135" t="n"/>
      <c r="BG667" s="135" t="n"/>
      <c r="BH667" s="135" t="n"/>
      <c r="BI667" s="135" t="n"/>
      <c r="BJ667" s="135" t="n"/>
      <c r="BK667" s="135" t="n"/>
      <c r="BL667" s="135" t="n"/>
      <c r="BM667" s="135" t="n"/>
      <c r="BN667" s="135" t="n"/>
      <c r="BO667" s="135" t="n"/>
      <c r="BP667" s="135" t="n"/>
      <c r="BQ667" s="135" t="n"/>
      <c r="BR667" s="135" t="n"/>
      <c r="BS667" s="135" t="n"/>
      <c r="BT667" s="135" t="n"/>
      <c r="BU667" s="135" t="n"/>
      <c r="BV667" s="135" t="n"/>
      <c r="BW667" s="135" t="n"/>
      <c r="BX667" s="135" t="n"/>
      <c r="BY667" s="135" t="n"/>
      <c r="BZ667" s="135" t="n"/>
      <c r="CA667" s="135" t="n"/>
      <c r="CB667" s="135" t="n"/>
      <c r="CC667" s="135" t="n"/>
      <c r="CD667" s="135" t="n"/>
      <c r="CE667" s="135" t="n"/>
      <c r="CF667" s="135" t="n"/>
      <c r="CG667" s="135" t="n"/>
      <c r="CH667" s="135" t="n"/>
      <c r="CI667" s="135" t="n"/>
      <c r="CJ667" s="135" t="n"/>
      <c r="CK667" s="135" t="n"/>
      <c r="CL667" s="135" t="n"/>
      <c r="CM667" s="135" t="n"/>
      <c r="CN667" s="135" t="n"/>
      <c r="CO667" s="135" t="n"/>
      <c r="CP667" s="135" t="n"/>
      <c r="CQ667" s="135" t="n"/>
      <c r="CR667" s="135" t="n"/>
      <c r="CU667" s="36" t="n"/>
      <c r="CV667" s="36" t="n"/>
      <c r="CW667" s="36" t="n"/>
      <c r="CX667" s="36" t="n"/>
      <c r="CY667" s="36" t="n"/>
      <c r="CZ667" s="36" t="n"/>
      <c r="DA667" s="36" t="n"/>
      <c r="DB667" s="36" t="n"/>
      <c r="DC667" s="36" t="n"/>
      <c r="DD667" s="36" t="n"/>
      <c r="DE667" s="36" t="n"/>
      <c r="DF667" s="36" t="n"/>
      <c r="DG667" s="36" t="n"/>
      <c r="DH667" s="36" t="n"/>
      <c r="DI667" s="36" t="n"/>
      <c r="DJ667" s="36" t="n"/>
      <c r="DK667" s="36" t="n"/>
      <c r="DL667" s="36" t="n"/>
      <c r="DM667" s="36" t="n"/>
      <c r="DN667" s="36" t="n"/>
      <c r="DO667" s="36" t="n"/>
      <c r="DP667" s="36" t="n"/>
      <c r="DQ667" s="36" t="n"/>
      <c r="DR667" s="36" t="n"/>
      <c r="DS667" s="36" t="n"/>
      <c r="DT667" s="36" t="n"/>
      <c r="DU667" s="36" t="n"/>
      <c r="DV667" s="36" t="n"/>
      <c r="DW667" s="36" t="n"/>
      <c r="DX667" s="36" t="n"/>
      <c r="DY667" s="36" t="n"/>
      <c r="DZ667" s="36" t="n"/>
      <c r="EA667" s="36" t="n"/>
      <c r="EB667" s="36" t="n"/>
      <c r="EC667" s="36" t="n"/>
      <c r="ED667" s="36" t="n"/>
      <c r="EE667" s="36" t="n"/>
      <c r="EF667" s="36" t="n"/>
      <c r="EG667" s="36" t="n"/>
      <c r="EH667" s="36" t="n"/>
      <c r="EI667" s="36" t="n"/>
      <c r="EJ667" s="36" t="n"/>
      <c r="EK667" s="36" t="n"/>
      <c r="EL667" s="36" t="n"/>
      <c r="EM667" s="36" t="n"/>
      <c r="EN667" s="36" t="n"/>
    </row>
    <row r="668">
      <c r="A668" s="36" t="n"/>
      <c r="B668" s="36" t="n"/>
      <c r="C668" s="144" t="n"/>
      <c r="D668" s="144" t="n"/>
      <c r="E668" s="135" t="n"/>
      <c r="F668" s="135" t="n"/>
      <c r="G668" s="135" t="n"/>
      <c r="H668" s="135" t="n"/>
      <c r="I668" s="135" t="n"/>
      <c r="J668" s="135" t="n"/>
      <c r="K668" s="135" t="n"/>
      <c r="L668" s="135" t="n"/>
      <c r="M668" s="135" t="n"/>
      <c r="N668" s="135" t="n"/>
      <c r="O668" s="135" t="n"/>
      <c r="P668" s="135" t="n"/>
      <c r="Q668" s="135" t="n"/>
      <c r="R668" s="135" t="n"/>
      <c r="S668" s="135" t="n"/>
      <c r="T668" s="135" t="n"/>
      <c r="U668" s="135" t="n"/>
      <c r="V668" s="135" t="n"/>
      <c r="W668" s="135" t="n"/>
      <c r="X668" s="135" t="n"/>
      <c r="Y668" s="135" t="n"/>
      <c r="Z668" s="135" t="n"/>
      <c r="AA668" s="135" t="n"/>
      <c r="AB668" s="135" t="n"/>
      <c r="AC668" s="135" t="n"/>
      <c r="AD668" s="135" t="n"/>
      <c r="AE668" s="135" t="n"/>
      <c r="AF668" s="135" t="n"/>
      <c r="AG668" s="135" t="n"/>
      <c r="AH668" s="135" t="n"/>
      <c r="AI668" s="135" t="n"/>
      <c r="AJ668" s="135" t="n"/>
      <c r="AK668" s="135" t="n"/>
      <c r="AL668" s="135" t="n"/>
      <c r="AM668" s="135" t="n"/>
      <c r="AN668" s="135" t="n"/>
      <c r="AO668" s="135" t="n"/>
      <c r="AP668" s="135" t="n"/>
      <c r="AQ668" s="135" t="n"/>
      <c r="AR668" s="135" t="n"/>
      <c r="AS668" s="135" t="n"/>
      <c r="AT668" s="135" t="n"/>
      <c r="AU668" s="135" t="n"/>
      <c r="AV668" s="135" t="n"/>
      <c r="AW668" s="135" t="n"/>
      <c r="AX668" s="135" t="n"/>
      <c r="AY668" s="135" t="n"/>
      <c r="AZ668" s="135" t="n"/>
      <c r="BA668" s="135" t="n"/>
      <c r="BB668" s="135" t="n"/>
      <c r="BC668" s="135" t="n"/>
      <c r="BD668" s="135" t="n"/>
      <c r="BE668" s="135" t="n"/>
      <c r="BF668" s="135" t="n"/>
      <c r="BG668" s="135" t="n"/>
      <c r="BH668" s="135" t="n"/>
      <c r="BI668" s="135" t="n"/>
      <c r="BJ668" s="135" t="n"/>
      <c r="BK668" s="135" t="n"/>
      <c r="BL668" s="135" t="n"/>
      <c r="BM668" s="135" t="n"/>
      <c r="BN668" s="135" t="n"/>
      <c r="BO668" s="135" t="n"/>
      <c r="BP668" s="135" t="n"/>
      <c r="BQ668" s="135" t="n"/>
      <c r="BR668" s="135" t="n"/>
      <c r="BS668" s="135" t="n"/>
      <c r="BT668" s="135" t="n"/>
      <c r="BU668" s="135" t="n"/>
      <c r="BV668" s="135" t="n"/>
      <c r="BW668" s="135" t="n"/>
      <c r="BX668" s="135" t="n"/>
      <c r="BY668" s="135" t="n"/>
      <c r="BZ668" s="135" t="n"/>
      <c r="CA668" s="135" t="n"/>
      <c r="CB668" s="135" t="n"/>
      <c r="CC668" s="135" t="n"/>
      <c r="CD668" s="135" t="n"/>
      <c r="CE668" s="135" t="n"/>
      <c r="CF668" s="135" t="n"/>
      <c r="CG668" s="135" t="n"/>
      <c r="CH668" s="135" t="n"/>
      <c r="CI668" s="135" t="n"/>
      <c r="CJ668" s="135" t="n"/>
      <c r="CK668" s="135" t="n"/>
      <c r="CL668" s="135" t="n"/>
      <c r="CM668" s="135" t="n"/>
      <c r="CN668" s="135" t="n"/>
      <c r="CO668" s="135" t="n"/>
      <c r="CP668" s="135" t="n"/>
      <c r="CQ668" s="135" t="n"/>
      <c r="CR668" s="135" t="n"/>
      <c r="CU668" s="36" t="n"/>
      <c r="CV668" s="36" t="n"/>
      <c r="CW668" s="36" t="n"/>
      <c r="CX668" s="36" t="n"/>
      <c r="CY668" s="36" t="n"/>
      <c r="CZ668" s="36" t="n"/>
      <c r="DA668" s="36" t="n"/>
      <c r="DB668" s="36" t="n"/>
      <c r="DC668" s="36" t="n"/>
      <c r="DD668" s="36" t="n"/>
      <c r="DE668" s="36" t="n"/>
      <c r="DF668" s="36" t="n"/>
      <c r="DG668" s="36" t="n"/>
      <c r="DH668" s="36" t="n"/>
      <c r="DI668" s="36" t="n"/>
      <c r="DJ668" s="36" t="n"/>
      <c r="DK668" s="36" t="n"/>
      <c r="DL668" s="36" t="n"/>
      <c r="DM668" s="36" t="n"/>
      <c r="DN668" s="36" t="n"/>
      <c r="DO668" s="36" t="n"/>
      <c r="DP668" s="36" t="n"/>
      <c r="DQ668" s="36" t="n"/>
      <c r="DR668" s="36" t="n"/>
      <c r="DS668" s="36" t="n"/>
      <c r="DT668" s="36" t="n"/>
      <c r="DU668" s="36" t="n"/>
      <c r="DV668" s="36" t="n"/>
      <c r="DW668" s="36" t="n"/>
      <c r="DX668" s="36" t="n"/>
      <c r="DY668" s="36" t="n"/>
      <c r="DZ668" s="36" t="n"/>
      <c r="EA668" s="36" t="n"/>
      <c r="EB668" s="36" t="n"/>
      <c r="EC668" s="36" t="n"/>
      <c r="ED668" s="36" t="n"/>
      <c r="EE668" s="36" t="n"/>
      <c r="EF668" s="36" t="n"/>
      <c r="EG668" s="36" t="n"/>
      <c r="EH668" s="36" t="n"/>
      <c r="EI668" s="36" t="n"/>
      <c r="EJ668" s="36" t="n"/>
      <c r="EK668" s="36" t="n"/>
      <c r="EL668" s="36" t="n"/>
      <c r="EM668" s="36" t="n"/>
      <c r="EN668" s="36" t="n"/>
    </row>
    <row r="669">
      <c r="A669" s="36" t="n"/>
      <c r="B669" s="36" t="n"/>
      <c r="C669" s="144" t="n"/>
      <c r="D669" s="144" t="n"/>
      <c r="E669" s="135" t="n"/>
      <c r="F669" s="135" t="n"/>
      <c r="G669" s="135" t="n"/>
      <c r="H669" s="135" t="n"/>
      <c r="I669" s="135" t="n"/>
      <c r="J669" s="135" t="n"/>
      <c r="K669" s="135" t="n"/>
      <c r="L669" s="135" t="n"/>
      <c r="M669" s="135" t="n"/>
      <c r="N669" s="135" t="n"/>
      <c r="O669" s="135" t="n"/>
      <c r="P669" s="135" t="n"/>
      <c r="Q669" s="135" t="n"/>
      <c r="R669" s="135" t="n"/>
      <c r="S669" s="135" t="n"/>
      <c r="T669" s="135" t="n"/>
      <c r="U669" s="135" t="n"/>
      <c r="V669" s="135" t="n"/>
      <c r="W669" s="135" t="n"/>
      <c r="X669" s="135" t="n"/>
      <c r="Y669" s="135" t="n"/>
      <c r="Z669" s="135" t="n"/>
      <c r="AA669" s="135" t="n"/>
      <c r="AB669" s="135" t="n"/>
      <c r="AC669" s="135" t="n"/>
      <c r="AD669" s="135" t="n"/>
      <c r="AE669" s="135" t="n"/>
      <c r="AF669" s="135" t="n"/>
      <c r="AG669" s="135" t="n"/>
      <c r="AH669" s="135" t="n"/>
      <c r="AI669" s="135" t="n"/>
      <c r="AJ669" s="135" t="n"/>
      <c r="AK669" s="135" t="n"/>
      <c r="AL669" s="135" t="n"/>
      <c r="AM669" s="135" t="n"/>
      <c r="AN669" s="135" t="n"/>
      <c r="AO669" s="135" t="n"/>
      <c r="AP669" s="135" t="n"/>
      <c r="AQ669" s="135" t="n"/>
      <c r="AR669" s="135" t="n"/>
      <c r="AS669" s="135" t="n"/>
      <c r="AT669" s="135" t="n"/>
      <c r="AU669" s="135" t="n"/>
      <c r="AV669" s="135" t="n"/>
      <c r="AW669" s="135" t="n"/>
      <c r="AX669" s="135" t="n"/>
      <c r="AY669" s="135" t="n"/>
      <c r="AZ669" s="135" t="n"/>
      <c r="BA669" s="135" t="n"/>
      <c r="BB669" s="135" t="n"/>
      <c r="BC669" s="135" t="n"/>
      <c r="BD669" s="135" t="n"/>
      <c r="BE669" s="135" t="n"/>
      <c r="BF669" s="135" t="n"/>
      <c r="BG669" s="135" t="n"/>
      <c r="BH669" s="135" t="n"/>
      <c r="BI669" s="135" t="n"/>
      <c r="BJ669" s="135" t="n"/>
      <c r="BK669" s="135" t="n"/>
      <c r="BL669" s="135" t="n"/>
      <c r="BM669" s="135" t="n"/>
      <c r="BN669" s="135" t="n"/>
      <c r="BO669" s="135" t="n"/>
      <c r="BP669" s="135" t="n"/>
      <c r="BQ669" s="135" t="n"/>
      <c r="BR669" s="135" t="n"/>
      <c r="BS669" s="135" t="n"/>
      <c r="BT669" s="135" t="n"/>
      <c r="BU669" s="135" t="n"/>
      <c r="BV669" s="135" t="n"/>
      <c r="BW669" s="135" t="n"/>
      <c r="BX669" s="135" t="n"/>
      <c r="BY669" s="135" t="n"/>
      <c r="BZ669" s="135" t="n"/>
      <c r="CA669" s="135" t="n"/>
      <c r="CB669" s="135" t="n"/>
      <c r="CC669" s="135" t="n"/>
      <c r="CD669" s="135" t="n"/>
      <c r="CE669" s="135" t="n"/>
      <c r="CF669" s="135" t="n"/>
      <c r="CG669" s="135" t="n"/>
      <c r="CH669" s="135" t="n"/>
      <c r="CI669" s="135" t="n"/>
      <c r="CJ669" s="135" t="n"/>
      <c r="CK669" s="135" t="n"/>
      <c r="CL669" s="135" t="n"/>
      <c r="CM669" s="135" t="n"/>
      <c r="CN669" s="135" t="n"/>
      <c r="CO669" s="135" t="n"/>
      <c r="CP669" s="135" t="n"/>
      <c r="CQ669" s="135" t="n"/>
      <c r="CR669" s="135" t="n"/>
      <c r="CU669" s="36" t="n"/>
      <c r="CV669" s="36" t="n"/>
      <c r="CW669" s="36" t="n"/>
      <c r="CX669" s="36" t="n"/>
      <c r="CY669" s="36" t="n"/>
      <c r="CZ669" s="36" t="n"/>
      <c r="DA669" s="36" t="n"/>
      <c r="DB669" s="36" t="n"/>
      <c r="DC669" s="36" t="n"/>
      <c r="DD669" s="36" t="n"/>
      <c r="DE669" s="36" t="n"/>
      <c r="DF669" s="36" t="n"/>
      <c r="DG669" s="36" t="n"/>
      <c r="DH669" s="36" t="n"/>
      <c r="DI669" s="36" t="n"/>
      <c r="DJ669" s="36" t="n"/>
      <c r="DK669" s="36" t="n"/>
      <c r="DL669" s="36" t="n"/>
      <c r="DM669" s="36" t="n"/>
      <c r="DN669" s="36" t="n"/>
      <c r="DO669" s="36" t="n"/>
      <c r="DP669" s="36" t="n"/>
      <c r="DQ669" s="36" t="n"/>
      <c r="DR669" s="36" t="n"/>
      <c r="DS669" s="36" t="n"/>
      <c r="DT669" s="36" t="n"/>
      <c r="DU669" s="36" t="n"/>
      <c r="DV669" s="36" t="n"/>
      <c r="DW669" s="36" t="n"/>
      <c r="DX669" s="36" t="n"/>
      <c r="DY669" s="36" t="n"/>
      <c r="DZ669" s="36" t="n"/>
      <c r="EA669" s="36" t="n"/>
      <c r="EB669" s="36" t="n"/>
      <c r="EC669" s="36" t="n"/>
      <c r="ED669" s="36" t="n"/>
      <c r="EE669" s="36" t="n"/>
      <c r="EF669" s="36" t="n"/>
      <c r="EG669" s="36" t="n"/>
      <c r="EH669" s="36" t="n"/>
      <c r="EI669" s="36" t="n"/>
      <c r="EJ669" s="36" t="n"/>
      <c r="EK669" s="36" t="n"/>
      <c r="EL669" s="36" t="n"/>
      <c r="EM669" s="36" t="n"/>
      <c r="EN669" s="36" t="n"/>
    </row>
    <row r="670">
      <c r="A670" s="36" t="n"/>
      <c r="B670" s="36" t="n"/>
      <c r="C670" s="144" t="n"/>
      <c r="D670" s="144" t="n"/>
      <c r="E670" s="135" t="n"/>
      <c r="F670" s="135" t="n"/>
      <c r="G670" s="135" t="n"/>
      <c r="H670" s="135" t="n"/>
      <c r="I670" s="135" t="n"/>
      <c r="J670" s="135" t="n"/>
      <c r="K670" s="135" t="n"/>
      <c r="L670" s="135" t="n"/>
      <c r="M670" s="135" t="n"/>
      <c r="N670" s="135" t="n"/>
      <c r="O670" s="135" t="n"/>
      <c r="P670" s="135" t="n"/>
      <c r="Q670" s="135" t="n"/>
      <c r="R670" s="135" t="n"/>
      <c r="S670" s="135" t="n"/>
      <c r="T670" s="135" t="n"/>
      <c r="U670" s="135" t="n"/>
      <c r="V670" s="135" t="n"/>
      <c r="W670" s="135" t="n"/>
      <c r="X670" s="135" t="n"/>
      <c r="Y670" s="135" t="n"/>
      <c r="Z670" s="135" t="n"/>
      <c r="AA670" s="135" t="n"/>
      <c r="AB670" s="135" t="n"/>
      <c r="AC670" s="135" t="n"/>
      <c r="AD670" s="135" t="n"/>
      <c r="AE670" s="135" t="n"/>
      <c r="AF670" s="135" t="n"/>
      <c r="AG670" s="135" t="n"/>
      <c r="AH670" s="135" t="n"/>
      <c r="AI670" s="135" t="n"/>
      <c r="AJ670" s="135" t="n"/>
      <c r="AK670" s="135" t="n"/>
      <c r="AL670" s="135" t="n"/>
      <c r="AM670" s="135" t="n"/>
      <c r="AN670" s="135" t="n"/>
      <c r="AO670" s="135" t="n"/>
      <c r="AP670" s="135" t="n"/>
      <c r="AQ670" s="135" t="n"/>
      <c r="AR670" s="135" t="n"/>
      <c r="AS670" s="135" t="n"/>
      <c r="AT670" s="135" t="n"/>
      <c r="AU670" s="135" t="n"/>
      <c r="AV670" s="135" t="n"/>
      <c r="AW670" s="135" t="n"/>
      <c r="AX670" s="135" t="n"/>
      <c r="AY670" s="135" t="n"/>
      <c r="AZ670" s="135" t="n"/>
      <c r="BA670" s="135" t="n"/>
      <c r="BB670" s="135" t="n"/>
      <c r="BC670" s="135" t="n"/>
      <c r="BD670" s="135" t="n"/>
      <c r="BE670" s="135" t="n"/>
      <c r="BF670" s="135" t="n"/>
      <c r="BG670" s="135" t="n"/>
      <c r="BH670" s="135" t="n"/>
      <c r="BI670" s="135" t="n"/>
      <c r="BJ670" s="135" t="n"/>
      <c r="BK670" s="135" t="n"/>
      <c r="BL670" s="135" t="n"/>
      <c r="BM670" s="135" t="n"/>
      <c r="BN670" s="135" t="n"/>
      <c r="BO670" s="135" t="n"/>
      <c r="BP670" s="135" t="n"/>
      <c r="BQ670" s="135" t="n"/>
      <c r="BR670" s="135" t="n"/>
      <c r="BS670" s="135" t="n"/>
      <c r="BT670" s="135" t="n"/>
      <c r="BU670" s="135" t="n"/>
      <c r="BV670" s="135" t="n"/>
      <c r="BW670" s="135" t="n"/>
      <c r="BX670" s="135" t="n"/>
      <c r="BY670" s="135" t="n"/>
      <c r="BZ670" s="135" t="n"/>
      <c r="CA670" s="135" t="n"/>
      <c r="CB670" s="135" t="n"/>
      <c r="CC670" s="135" t="n"/>
      <c r="CD670" s="135" t="n"/>
      <c r="CE670" s="135" t="n"/>
      <c r="CF670" s="135" t="n"/>
      <c r="CG670" s="135" t="n"/>
      <c r="CH670" s="135" t="n"/>
      <c r="CI670" s="135" t="n"/>
      <c r="CJ670" s="135" t="n"/>
      <c r="CK670" s="135" t="n"/>
      <c r="CL670" s="135" t="n"/>
      <c r="CM670" s="135" t="n"/>
      <c r="CN670" s="135" t="n"/>
      <c r="CO670" s="135" t="n"/>
      <c r="CP670" s="135" t="n"/>
      <c r="CQ670" s="135" t="n"/>
      <c r="CR670" s="135" t="n"/>
      <c r="CU670" s="36" t="n"/>
      <c r="CV670" s="36" t="n"/>
      <c r="CW670" s="36" t="n"/>
      <c r="CX670" s="36" t="n"/>
      <c r="CY670" s="36" t="n"/>
      <c r="CZ670" s="36" t="n"/>
      <c r="DA670" s="36" t="n"/>
      <c r="DB670" s="36" t="n"/>
      <c r="DC670" s="36" t="n"/>
      <c r="DD670" s="36" t="n"/>
      <c r="DE670" s="36" t="n"/>
      <c r="DF670" s="36" t="n"/>
      <c r="DG670" s="36" t="n"/>
      <c r="DH670" s="36" t="n"/>
      <c r="DI670" s="36" t="n"/>
      <c r="DJ670" s="36" t="n"/>
      <c r="DK670" s="36" t="n"/>
      <c r="DL670" s="36" t="n"/>
      <c r="DM670" s="36" t="n"/>
      <c r="DN670" s="36" t="n"/>
      <c r="DO670" s="36" t="n"/>
      <c r="DP670" s="36" t="n"/>
      <c r="DQ670" s="36" t="n"/>
      <c r="DR670" s="36" t="n"/>
      <c r="DS670" s="36" t="n"/>
      <c r="DT670" s="36" t="n"/>
      <c r="DU670" s="36" t="n"/>
      <c r="DV670" s="36" t="n"/>
      <c r="DW670" s="36" t="n"/>
      <c r="DX670" s="36" t="n"/>
      <c r="DY670" s="36" t="n"/>
      <c r="DZ670" s="36" t="n"/>
      <c r="EA670" s="36" t="n"/>
      <c r="EB670" s="36" t="n"/>
      <c r="EC670" s="36" t="n"/>
      <c r="ED670" s="36" t="n"/>
      <c r="EE670" s="36" t="n"/>
      <c r="EF670" s="36" t="n"/>
      <c r="EG670" s="36" t="n"/>
      <c r="EH670" s="36" t="n"/>
      <c r="EI670" s="36" t="n"/>
      <c r="EJ670" s="36" t="n"/>
      <c r="EK670" s="36" t="n"/>
      <c r="EL670" s="36" t="n"/>
      <c r="EM670" s="36" t="n"/>
      <c r="EN670" s="36" t="n"/>
    </row>
    <row r="671">
      <c r="A671" s="36" t="n"/>
      <c r="B671" s="36" t="n"/>
      <c r="C671" s="144" t="n"/>
      <c r="D671" s="144" t="n"/>
      <c r="E671" s="135" t="n"/>
      <c r="F671" s="135" t="n"/>
      <c r="G671" s="135" t="n"/>
      <c r="H671" s="135" t="n"/>
      <c r="I671" s="135" t="n"/>
      <c r="J671" s="135" t="n"/>
      <c r="K671" s="135" t="n"/>
      <c r="L671" s="135" t="n"/>
      <c r="M671" s="135" t="n"/>
      <c r="N671" s="135" t="n"/>
      <c r="O671" s="135" t="n"/>
      <c r="P671" s="135" t="n"/>
      <c r="Q671" s="135" t="n"/>
      <c r="R671" s="135" t="n"/>
      <c r="S671" s="135" t="n"/>
      <c r="T671" s="135" t="n"/>
      <c r="U671" s="135" t="n"/>
      <c r="V671" s="135" t="n"/>
      <c r="W671" s="135" t="n"/>
      <c r="X671" s="135" t="n"/>
      <c r="Y671" s="135" t="n"/>
      <c r="Z671" s="135" t="n"/>
      <c r="AA671" s="135" t="n"/>
      <c r="AB671" s="135" t="n"/>
      <c r="AC671" s="135" t="n"/>
      <c r="AD671" s="135" t="n"/>
      <c r="AE671" s="135" t="n"/>
      <c r="AF671" s="135" t="n"/>
      <c r="AG671" s="135" t="n"/>
      <c r="AH671" s="135" t="n"/>
      <c r="AI671" s="135" t="n"/>
      <c r="AJ671" s="135" t="n"/>
      <c r="AK671" s="135" t="n"/>
      <c r="AL671" s="135" t="n"/>
      <c r="AM671" s="135" t="n"/>
      <c r="AN671" s="135" t="n"/>
      <c r="AO671" s="135" t="n"/>
      <c r="AP671" s="135" t="n"/>
      <c r="AQ671" s="135" t="n"/>
      <c r="AR671" s="135" t="n"/>
      <c r="AS671" s="135" t="n"/>
      <c r="AT671" s="135" t="n"/>
      <c r="AU671" s="135" t="n"/>
      <c r="AV671" s="135" t="n"/>
      <c r="AW671" s="135" t="n"/>
      <c r="AX671" s="135" t="n"/>
      <c r="AY671" s="135" t="n"/>
      <c r="AZ671" s="135" t="n"/>
      <c r="BA671" s="135" t="n"/>
      <c r="BB671" s="135" t="n"/>
      <c r="BC671" s="135" t="n"/>
      <c r="BD671" s="135" t="n"/>
      <c r="BE671" s="135" t="n"/>
      <c r="BF671" s="135" t="n"/>
      <c r="BG671" s="135" t="n"/>
      <c r="BH671" s="135" t="n"/>
      <c r="BI671" s="135" t="n"/>
      <c r="BJ671" s="135" t="n"/>
      <c r="BK671" s="135" t="n"/>
      <c r="BL671" s="135" t="n"/>
      <c r="BM671" s="135" t="n"/>
      <c r="BN671" s="135" t="n"/>
      <c r="BO671" s="135" t="n"/>
      <c r="BP671" s="135" t="n"/>
      <c r="BQ671" s="135" t="n"/>
      <c r="BR671" s="135" t="n"/>
      <c r="BS671" s="135" t="n"/>
      <c r="BT671" s="135" t="n"/>
      <c r="BU671" s="135" t="n"/>
      <c r="BV671" s="135" t="n"/>
      <c r="BW671" s="135" t="n"/>
      <c r="BX671" s="135" t="n"/>
      <c r="BY671" s="135" t="n"/>
      <c r="BZ671" s="135" t="n"/>
      <c r="CA671" s="135" t="n"/>
      <c r="CB671" s="135" t="n"/>
      <c r="CC671" s="135" t="n"/>
      <c r="CD671" s="135" t="n"/>
      <c r="CE671" s="135" t="n"/>
      <c r="CF671" s="135" t="n"/>
      <c r="CG671" s="135" t="n"/>
      <c r="CH671" s="135" t="n"/>
      <c r="CI671" s="135" t="n"/>
      <c r="CJ671" s="135" t="n"/>
      <c r="CK671" s="135" t="n"/>
      <c r="CL671" s="135" t="n"/>
      <c r="CM671" s="135" t="n"/>
      <c r="CN671" s="135" t="n"/>
      <c r="CO671" s="135" t="n"/>
      <c r="CP671" s="135" t="n"/>
      <c r="CQ671" s="135" t="n"/>
      <c r="CR671" s="135" t="n"/>
      <c r="CU671" s="36" t="n"/>
      <c r="CV671" s="36" t="n"/>
      <c r="CW671" s="36" t="n"/>
      <c r="CX671" s="36" t="n"/>
      <c r="CY671" s="36" t="n"/>
      <c r="CZ671" s="36" t="n"/>
      <c r="DA671" s="36" t="n"/>
      <c r="DB671" s="36" t="n"/>
      <c r="DC671" s="36" t="n"/>
      <c r="DD671" s="36" t="n"/>
      <c r="DE671" s="36" t="n"/>
      <c r="DF671" s="36" t="n"/>
      <c r="DG671" s="36" t="n"/>
      <c r="DH671" s="36" t="n"/>
      <c r="DI671" s="36" t="n"/>
      <c r="DJ671" s="36" t="n"/>
      <c r="DK671" s="36" t="n"/>
      <c r="DL671" s="36" t="n"/>
      <c r="DM671" s="36" t="n"/>
      <c r="DN671" s="36" t="n"/>
      <c r="DO671" s="36" t="n"/>
      <c r="DP671" s="36" t="n"/>
      <c r="DQ671" s="36" t="n"/>
      <c r="DR671" s="36" t="n"/>
      <c r="DS671" s="36" t="n"/>
      <c r="DT671" s="36" t="n"/>
      <c r="DU671" s="36" t="n"/>
      <c r="DV671" s="36" t="n"/>
      <c r="DW671" s="36" t="n"/>
      <c r="DX671" s="36" t="n"/>
      <c r="DY671" s="36" t="n"/>
      <c r="DZ671" s="36" t="n"/>
      <c r="EA671" s="36" t="n"/>
      <c r="EB671" s="36" t="n"/>
      <c r="EC671" s="36" t="n"/>
      <c r="ED671" s="36" t="n"/>
      <c r="EE671" s="36" t="n"/>
      <c r="EF671" s="36" t="n"/>
      <c r="EG671" s="36" t="n"/>
      <c r="EH671" s="36" t="n"/>
      <c r="EI671" s="36" t="n"/>
      <c r="EJ671" s="36" t="n"/>
      <c r="EK671" s="36" t="n"/>
      <c r="EL671" s="36" t="n"/>
      <c r="EM671" s="36" t="n"/>
      <c r="EN671" s="36" t="n"/>
    </row>
    <row r="672">
      <c r="A672" s="36" t="n"/>
      <c r="B672" s="36" t="n"/>
      <c r="C672" s="144" t="n"/>
      <c r="D672" s="144" t="n"/>
      <c r="E672" s="135" t="n"/>
      <c r="F672" s="135" t="n"/>
      <c r="G672" s="135" t="n"/>
      <c r="H672" s="135" t="n"/>
      <c r="I672" s="135" t="n"/>
      <c r="J672" s="135" t="n"/>
      <c r="K672" s="135" t="n"/>
      <c r="L672" s="135" t="n"/>
      <c r="M672" s="135" t="n"/>
      <c r="N672" s="135" t="n"/>
      <c r="O672" s="135" t="n"/>
      <c r="P672" s="135" t="n"/>
      <c r="Q672" s="135" t="n"/>
      <c r="R672" s="135" t="n"/>
      <c r="S672" s="135" t="n"/>
      <c r="T672" s="135" t="n"/>
      <c r="U672" s="135" t="n"/>
      <c r="V672" s="135" t="n"/>
      <c r="W672" s="135" t="n"/>
      <c r="X672" s="135" t="n"/>
      <c r="Y672" s="135" t="n"/>
      <c r="Z672" s="135" t="n"/>
      <c r="AA672" s="135" t="n"/>
      <c r="AB672" s="135" t="n"/>
      <c r="AC672" s="135" t="n"/>
      <c r="AD672" s="135" t="n"/>
      <c r="AE672" s="135" t="n"/>
      <c r="AF672" s="135" t="n"/>
      <c r="AG672" s="135" t="n"/>
      <c r="AH672" s="135" t="n"/>
      <c r="AI672" s="135" t="n"/>
      <c r="AJ672" s="135" t="n"/>
      <c r="AK672" s="135" t="n"/>
      <c r="AL672" s="135" t="n"/>
      <c r="AM672" s="135" t="n"/>
      <c r="AN672" s="135" t="n"/>
      <c r="AO672" s="135" t="n"/>
      <c r="AP672" s="135" t="n"/>
      <c r="AQ672" s="135" t="n"/>
      <c r="AR672" s="135" t="n"/>
      <c r="AS672" s="135" t="n"/>
      <c r="AT672" s="135" t="n"/>
      <c r="AU672" s="135" t="n"/>
      <c r="AV672" s="135" t="n"/>
      <c r="AW672" s="135" t="n"/>
      <c r="AX672" s="135" t="n"/>
      <c r="AY672" s="135" t="n"/>
      <c r="AZ672" s="135" t="n"/>
      <c r="BA672" s="135" t="n"/>
      <c r="BB672" s="135" t="n"/>
      <c r="BC672" s="135" t="n"/>
      <c r="BD672" s="135" t="n"/>
      <c r="BE672" s="135" t="n"/>
      <c r="BF672" s="135" t="n"/>
      <c r="BG672" s="135" t="n"/>
      <c r="BH672" s="135" t="n"/>
      <c r="BI672" s="135" t="n"/>
      <c r="BJ672" s="135" t="n"/>
      <c r="BK672" s="135" t="n"/>
      <c r="BL672" s="135" t="n"/>
      <c r="BM672" s="135" t="n"/>
      <c r="BN672" s="135" t="n"/>
      <c r="BO672" s="135" t="n"/>
      <c r="BP672" s="135" t="n"/>
      <c r="BQ672" s="135" t="n"/>
      <c r="BR672" s="135" t="n"/>
      <c r="BS672" s="135" t="n"/>
      <c r="BT672" s="135" t="n"/>
      <c r="BU672" s="135" t="n"/>
      <c r="BV672" s="135" t="n"/>
      <c r="BW672" s="135" t="n"/>
      <c r="BX672" s="135" t="n"/>
      <c r="BY672" s="135" t="n"/>
      <c r="BZ672" s="135" t="n"/>
      <c r="CA672" s="135" t="n"/>
      <c r="CB672" s="135" t="n"/>
      <c r="CC672" s="135" t="n"/>
      <c r="CD672" s="135" t="n"/>
      <c r="CE672" s="135" t="n"/>
      <c r="CF672" s="135" t="n"/>
      <c r="CG672" s="135" t="n"/>
      <c r="CH672" s="135" t="n"/>
      <c r="CI672" s="135" t="n"/>
      <c r="CJ672" s="135" t="n"/>
      <c r="CK672" s="135" t="n"/>
      <c r="CL672" s="135" t="n"/>
      <c r="CM672" s="135" t="n"/>
      <c r="CN672" s="135" t="n"/>
      <c r="CO672" s="135" t="n"/>
      <c r="CP672" s="135" t="n"/>
      <c r="CQ672" s="135" t="n"/>
      <c r="CR672" s="135" t="n"/>
      <c r="CU672" s="36" t="n"/>
      <c r="CV672" s="36" t="n"/>
      <c r="CW672" s="36" t="n"/>
      <c r="CX672" s="36" t="n"/>
      <c r="CY672" s="36" t="n"/>
      <c r="CZ672" s="36" t="n"/>
      <c r="DA672" s="36" t="n"/>
      <c r="DB672" s="36" t="n"/>
      <c r="DC672" s="36" t="n"/>
      <c r="DD672" s="36" t="n"/>
      <c r="DE672" s="36" t="n"/>
      <c r="DF672" s="36" t="n"/>
      <c r="DG672" s="36" t="n"/>
      <c r="DH672" s="36" t="n"/>
      <c r="DI672" s="36" t="n"/>
      <c r="DJ672" s="36" t="n"/>
      <c r="DK672" s="36" t="n"/>
      <c r="DL672" s="36" t="n"/>
      <c r="DM672" s="36" t="n"/>
      <c r="DN672" s="36" t="n"/>
      <c r="DO672" s="36" t="n"/>
      <c r="DP672" s="36" t="n"/>
      <c r="DQ672" s="36" t="n"/>
      <c r="DR672" s="36" t="n"/>
      <c r="DS672" s="36" t="n"/>
      <c r="DT672" s="36" t="n"/>
      <c r="DU672" s="36" t="n"/>
      <c r="DV672" s="36" t="n"/>
      <c r="DW672" s="36" t="n"/>
      <c r="DX672" s="36" t="n"/>
      <c r="DY672" s="36" t="n"/>
      <c r="DZ672" s="36" t="n"/>
      <c r="EA672" s="36" t="n"/>
      <c r="EB672" s="36" t="n"/>
      <c r="EC672" s="36" t="n"/>
      <c r="ED672" s="36" t="n"/>
      <c r="EE672" s="36" t="n"/>
      <c r="EF672" s="36" t="n"/>
      <c r="EG672" s="36" t="n"/>
      <c r="EH672" s="36" t="n"/>
      <c r="EI672" s="36" t="n"/>
      <c r="EJ672" s="36" t="n"/>
      <c r="EK672" s="36" t="n"/>
      <c r="EL672" s="36" t="n"/>
      <c r="EM672" s="36" t="n"/>
      <c r="EN672" s="36" t="n"/>
    </row>
    <row r="673">
      <c r="A673" s="36" t="n"/>
      <c r="B673" s="36" t="n"/>
      <c r="C673" s="144" t="n"/>
      <c r="D673" s="144" t="n"/>
      <c r="E673" s="135" t="n"/>
      <c r="F673" s="135" t="n"/>
      <c r="G673" s="135" t="n"/>
      <c r="H673" s="135" t="n"/>
      <c r="I673" s="135" t="n"/>
      <c r="J673" s="135" t="n"/>
      <c r="K673" s="135" t="n"/>
      <c r="L673" s="135" t="n"/>
      <c r="M673" s="135" t="n"/>
      <c r="N673" s="135" t="n"/>
      <c r="O673" s="135" t="n"/>
      <c r="P673" s="135" t="n"/>
      <c r="Q673" s="135" t="n"/>
      <c r="R673" s="135" t="n"/>
      <c r="S673" s="135" t="n"/>
      <c r="T673" s="135" t="n"/>
      <c r="U673" s="135" t="n"/>
      <c r="V673" s="135" t="n"/>
      <c r="W673" s="135" t="n"/>
      <c r="X673" s="135" t="n"/>
      <c r="Y673" s="135" t="n"/>
      <c r="Z673" s="135" t="n"/>
      <c r="AA673" s="135" t="n"/>
      <c r="AB673" s="135" t="n"/>
      <c r="AC673" s="135" t="n"/>
      <c r="AD673" s="135" t="n"/>
      <c r="AE673" s="135" t="n"/>
      <c r="AF673" s="135" t="n"/>
      <c r="AG673" s="135" t="n"/>
      <c r="AH673" s="135" t="n"/>
      <c r="AI673" s="135" t="n"/>
      <c r="AJ673" s="135" t="n"/>
      <c r="AK673" s="135" t="n"/>
      <c r="AL673" s="135" t="n"/>
      <c r="AM673" s="135" t="n"/>
      <c r="AN673" s="135" t="n"/>
      <c r="AO673" s="135" t="n"/>
      <c r="AP673" s="135" t="n"/>
      <c r="AQ673" s="135" t="n"/>
      <c r="AR673" s="135" t="n"/>
      <c r="AS673" s="135" t="n"/>
      <c r="AT673" s="135" t="n"/>
      <c r="AU673" s="135" t="n"/>
      <c r="AV673" s="135" t="n"/>
      <c r="AW673" s="135" t="n"/>
      <c r="AX673" s="135" t="n"/>
      <c r="AY673" s="135" t="n"/>
      <c r="AZ673" s="135" t="n"/>
      <c r="BA673" s="135" t="n"/>
      <c r="BB673" s="135" t="n"/>
      <c r="BC673" s="135" t="n"/>
      <c r="BD673" s="135" t="n"/>
      <c r="BE673" s="135" t="n"/>
      <c r="BF673" s="135" t="n"/>
      <c r="BG673" s="135" t="n"/>
      <c r="BH673" s="135" t="n"/>
      <c r="BI673" s="135" t="n"/>
      <c r="BJ673" s="135" t="n"/>
      <c r="BK673" s="135" t="n"/>
      <c r="BL673" s="135" t="n"/>
      <c r="BM673" s="135" t="n"/>
      <c r="BN673" s="135" t="n"/>
      <c r="BO673" s="135" t="n"/>
      <c r="BP673" s="135" t="n"/>
      <c r="BQ673" s="135" t="n"/>
      <c r="BR673" s="135" t="n"/>
      <c r="BS673" s="135" t="n"/>
      <c r="BT673" s="135" t="n"/>
      <c r="BU673" s="135" t="n"/>
      <c r="BV673" s="135" t="n"/>
      <c r="BW673" s="135" t="n"/>
      <c r="BX673" s="135" t="n"/>
      <c r="BY673" s="135" t="n"/>
      <c r="BZ673" s="135" t="n"/>
      <c r="CA673" s="135" t="n"/>
      <c r="CB673" s="135" t="n"/>
      <c r="CC673" s="135" t="n"/>
      <c r="CD673" s="135" t="n"/>
      <c r="CE673" s="135" t="n"/>
      <c r="CF673" s="135" t="n"/>
      <c r="CG673" s="135" t="n"/>
      <c r="CH673" s="135" t="n"/>
      <c r="CI673" s="135" t="n"/>
      <c r="CJ673" s="135" t="n"/>
      <c r="CK673" s="135" t="n"/>
      <c r="CL673" s="135" t="n"/>
      <c r="CM673" s="135" t="n"/>
      <c r="CN673" s="135" t="n"/>
      <c r="CO673" s="135" t="n"/>
      <c r="CP673" s="135" t="n"/>
      <c r="CQ673" s="135" t="n"/>
      <c r="CR673" s="135" t="n"/>
      <c r="CU673" s="36" t="n"/>
      <c r="CV673" s="36" t="n"/>
      <c r="CW673" s="36" t="n"/>
      <c r="CX673" s="36" t="n"/>
      <c r="CY673" s="36" t="n"/>
      <c r="CZ673" s="36" t="n"/>
      <c r="DA673" s="36" t="n"/>
      <c r="DB673" s="36" t="n"/>
      <c r="DC673" s="36" t="n"/>
      <c r="DD673" s="36" t="n"/>
      <c r="DE673" s="36" t="n"/>
      <c r="DF673" s="36" t="n"/>
      <c r="DG673" s="36" t="n"/>
      <c r="DH673" s="36" t="n"/>
      <c r="DI673" s="36" t="n"/>
      <c r="DJ673" s="36" t="n"/>
      <c r="DK673" s="36" t="n"/>
      <c r="DL673" s="36" t="n"/>
      <c r="DM673" s="36" t="n"/>
      <c r="DN673" s="36" t="n"/>
      <c r="DO673" s="36" t="n"/>
      <c r="DP673" s="36" t="n"/>
      <c r="DQ673" s="36" t="n"/>
      <c r="DR673" s="36" t="n"/>
      <c r="DS673" s="36" t="n"/>
      <c r="DT673" s="36" t="n"/>
      <c r="DU673" s="36" t="n"/>
      <c r="DV673" s="36" t="n"/>
      <c r="DW673" s="36" t="n"/>
      <c r="DX673" s="36" t="n"/>
      <c r="DY673" s="36" t="n"/>
      <c r="DZ673" s="36" t="n"/>
      <c r="EA673" s="36" t="n"/>
      <c r="EB673" s="36" t="n"/>
      <c r="EC673" s="36" t="n"/>
      <c r="ED673" s="36" t="n"/>
      <c r="EE673" s="36" t="n"/>
      <c r="EF673" s="36" t="n"/>
      <c r="EG673" s="36" t="n"/>
      <c r="EH673" s="36" t="n"/>
      <c r="EI673" s="36" t="n"/>
      <c r="EJ673" s="36" t="n"/>
      <c r="EK673" s="36" t="n"/>
      <c r="EL673" s="36" t="n"/>
      <c r="EM673" s="36" t="n"/>
      <c r="EN673" s="36" t="n"/>
    </row>
    <row r="674">
      <c r="A674" s="36" t="n"/>
      <c r="B674" s="36" t="n"/>
      <c r="C674" s="144" t="n"/>
      <c r="D674" s="144" t="n"/>
      <c r="E674" s="135" t="n"/>
      <c r="F674" s="135" t="n"/>
      <c r="G674" s="135" t="n"/>
      <c r="H674" s="135" t="n"/>
      <c r="I674" s="135" t="n"/>
      <c r="J674" s="135" t="n"/>
      <c r="K674" s="135" t="n"/>
      <c r="L674" s="135" t="n"/>
      <c r="M674" s="135" t="n"/>
      <c r="N674" s="135" t="n"/>
      <c r="O674" s="135" t="n"/>
      <c r="P674" s="135" t="n"/>
      <c r="Q674" s="135" t="n"/>
      <c r="R674" s="135" t="n"/>
      <c r="S674" s="135" t="n"/>
      <c r="T674" s="135" t="n"/>
      <c r="U674" s="135" t="n"/>
      <c r="V674" s="135" t="n"/>
      <c r="W674" s="135" t="n"/>
      <c r="X674" s="135" t="n"/>
      <c r="Y674" s="135" t="n"/>
      <c r="Z674" s="135" t="n"/>
      <c r="AA674" s="135" t="n"/>
      <c r="AB674" s="135" t="n"/>
      <c r="AC674" s="135" t="n"/>
      <c r="AD674" s="135" t="n"/>
      <c r="AE674" s="135" t="n"/>
      <c r="AF674" s="135" t="n"/>
      <c r="AG674" s="135" t="n"/>
      <c r="AH674" s="135" t="n"/>
      <c r="AI674" s="135" t="n"/>
      <c r="AJ674" s="135" t="n"/>
      <c r="AK674" s="135" t="n"/>
      <c r="AL674" s="135" t="n"/>
      <c r="AM674" s="135" t="n"/>
      <c r="AN674" s="135" t="n"/>
      <c r="AO674" s="135" t="n"/>
      <c r="AP674" s="135" t="n"/>
      <c r="AQ674" s="135" t="n"/>
      <c r="AR674" s="135" t="n"/>
      <c r="AS674" s="135" t="n"/>
      <c r="AT674" s="135" t="n"/>
      <c r="AU674" s="135" t="n"/>
      <c r="AV674" s="135" t="n"/>
      <c r="AW674" s="135" t="n"/>
      <c r="AX674" s="135" t="n"/>
      <c r="AY674" s="135" t="n"/>
      <c r="AZ674" s="135" t="n"/>
      <c r="BA674" s="135" t="n"/>
      <c r="BB674" s="135" t="n"/>
      <c r="BC674" s="135" t="n"/>
      <c r="BD674" s="135" t="n"/>
      <c r="BE674" s="135" t="n"/>
      <c r="BF674" s="135" t="n"/>
      <c r="BG674" s="135" t="n"/>
      <c r="BH674" s="135" t="n"/>
      <c r="BI674" s="135" t="n"/>
      <c r="BJ674" s="135" t="n"/>
      <c r="BK674" s="135" t="n"/>
      <c r="BL674" s="135" t="n"/>
      <c r="BM674" s="135" t="n"/>
      <c r="BN674" s="135" t="n"/>
      <c r="BO674" s="135" t="n"/>
      <c r="BP674" s="135" t="n"/>
      <c r="BQ674" s="135" t="n"/>
      <c r="BR674" s="135" t="n"/>
      <c r="BS674" s="135" t="n"/>
      <c r="BT674" s="135" t="n"/>
      <c r="BU674" s="135" t="n"/>
      <c r="BV674" s="135" t="n"/>
      <c r="BW674" s="135" t="n"/>
      <c r="BX674" s="135" t="n"/>
      <c r="BY674" s="135" t="n"/>
      <c r="BZ674" s="135" t="n"/>
      <c r="CA674" s="135" t="n"/>
      <c r="CB674" s="135" t="n"/>
      <c r="CC674" s="135" t="n"/>
      <c r="CD674" s="135" t="n"/>
      <c r="CE674" s="135" t="n"/>
      <c r="CF674" s="135" t="n"/>
      <c r="CG674" s="135" t="n"/>
      <c r="CH674" s="135" t="n"/>
      <c r="CI674" s="135" t="n"/>
      <c r="CJ674" s="135" t="n"/>
      <c r="CK674" s="135" t="n"/>
      <c r="CL674" s="135" t="n"/>
      <c r="CM674" s="135" t="n"/>
      <c r="CN674" s="135" t="n"/>
      <c r="CO674" s="135" t="n"/>
      <c r="CP674" s="135" t="n"/>
      <c r="CQ674" s="135" t="n"/>
      <c r="CR674" s="135" t="n"/>
      <c r="CU674" s="36" t="n"/>
      <c r="CV674" s="36" t="n"/>
      <c r="CW674" s="36" t="n"/>
      <c r="CX674" s="36" t="n"/>
      <c r="CY674" s="36" t="n"/>
      <c r="CZ674" s="36" t="n"/>
      <c r="DA674" s="36" t="n"/>
      <c r="DB674" s="36" t="n"/>
      <c r="DC674" s="36" t="n"/>
      <c r="DD674" s="36" t="n"/>
      <c r="DE674" s="36" t="n"/>
      <c r="DF674" s="36" t="n"/>
      <c r="DG674" s="36" t="n"/>
      <c r="DH674" s="36" t="n"/>
      <c r="DI674" s="36" t="n"/>
      <c r="DJ674" s="36" t="n"/>
      <c r="DK674" s="36" t="n"/>
      <c r="DL674" s="36" t="n"/>
      <c r="DM674" s="36" t="n"/>
      <c r="DN674" s="36" t="n"/>
      <c r="DO674" s="36" t="n"/>
      <c r="DP674" s="36" t="n"/>
      <c r="DQ674" s="36" t="n"/>
      <c r="DR674" s="36" t="n"/>
      <c r="DS674" s="36" t="n"/>
      <c r="DT674" s="36" t="n"/>
      <c r="DU674" s="36" t="n"/>
      <c r="DV674" s="36" t="n"/>
      <c r="DW674" s="36" t="n"/>
      <c r="DX674" s="36" t="n"/>
      <c r="DY674" s="36" t="n"/>
      <c r="DZ674" s="36" t="n"/>
      <c r="EA674" s="36" t="n"/>
      <c r="EB674" s="36" t="n"/>
      <c r="EC674" s="36" t="n"/>
      <c r="ED674" s="36" t="n"/>
      <c r="EE674" s="36" t="n"/>
      <c r="EF674" s="36" t="n"/>
      <c r="EG674" s="36" t="n"/>
      <c r="EH674" s="36" t="n"/>
      <c r="EI674" s="36" t="n"/>
      <c r="EJ674" s="36" t="n"/>
      <c r="EK674" s="36" t="n"/>
      <c r="EL674" s="36" t="n"/>
      <c r="EM674" s="36" t="n"/>
      <c r="EN674" s="36" t="n"/>
    </row>
    <row r="675">
      <c r="A675" s="36" t="n"/>
      <c r="B675" s="36" t="n"/>
      <c r="C675" s="144" t="n"/>
      <c r="D675" s="144" t="n"/>
      <c r="E675" s="135" t="n"/>
      <c r="F675" s="135" t="n"/>
      <c r="G675" s="135" t="n"/>
      <c r="H675" s="135" t="n"/>
      <c r="I675" s="135" t="n"/>
      <c r="J675" s="135" t="n"/>
      <c r="K675" s="135" t="n"/>
      <c r="L675" s="135" t="n"/>
      <c r="M675" s="135" t="n"/>
      <c r="N675" s="135" t="n"/>
      <c r="O675" s="135" t="n"/>
      <c r="P675" s="135" t="n"/>
      <c r="Q675" s="135" t="n"/>
      <c r="R675" s="135" t="n"/>
      <c r="S675" s="135" t="n"/>
      <c r="T675" s="135" t="n"/>
      <c r="U675" s="135" t="n"/>
      <c r="V675" s="135" t="n"/>
      <c r="W675" s="135" t="n"/>
      <c r="X675" s="135" t="n"/>
      <c r="Y675" s="135" t="n"/>
      <c r="Z675" s="135" t="n"/>
      <c r="AA675" s="135" t="n"/>
      <c r="AB675" s="135" t="n"/>
      <c r="AC675" s="135" t="n"/>
      <c r="AD675" s="135" t="n"/>
      <c r="AE675" s="135" t="n"/>
      <c r="AF675" s="135" t="n"/>
      <c r="AG675" s="135" t="n"/>
      <c r="AH675" s="135" t="n"/>
      <c r="AI675" s="135" t="n"/>
      <c r="AJ675" s="135" t="n"/>
      <c r="AK675" s="135" t="n"/>
      <c r="AL675" s="135" t="n"/>
      <c r="AM675" s="135" t="n"/>
      <c r="AN675" s="135" t="n"/>
      <c r="AO675" s="135" t="n"/>
      <c r="AP675" s="135" t="n"/>
      <c r="AQ675" s="135" t="n"/>
      <c r="AR675" s="135" t="n"/>
      <c r="AS675" s="135" t="n"/>
      <c r="AT675" s="135" t="n"/>
      <c r="AU675" s="135" t="n"/>
      <c r="AV675" s="135" t="n"/>
      <c r="AW675" s="135" t="n"/>
      <c r="AX675" s="135" t="n"/>
      <c r="AY675" s="135" t="n"/>
      <c r="AZ675" s="135" t="n"/>
      <c r="BA675" s="135" t="n"/>
      <c r="BB675" s="135" t="n"/>
      <c r="BC675" s="135" t="n"/>
      <c r="BD675" s="135" t="n"/>
      <c r="BE675" s="135" t="n"/>
      <c r="BF675" s="135" t="n"/>
      <c r="BG675" s="135" t="n"/>
      <c r="BH675" s="135" t="n"/>
      <c r="BI675" s="135" t="n"/>
      <c r="BJ675" s="135" t="n"/>
      <c r="BK675" s="135" t="n"/>
      <c r="BL675" s="135" t="n"/>
      <c r="BM675" s="135" t="n"/>
      <c r="BN675" s="135" t="n"/>
      <c r="BO675" s="135" t="n"/>
      <c r="BP675" s="135" t="n"/>
      <c r="BQ675" s="135" t="n"/>
      <c r="BR675" s="135" t="n"/>
      <c r="BS675" s="135" t="n"/>
      <c r="BT675" s="135" t="n"/>
      <c r="BU675" s="135" t="n"/>
      <c r="BV675" s="135" t="n"/>
      <c r="BW675" s="135" t="n"/>
      <c r="BX675" s="135" t="n"/>
      <c r="BY675" s="135" t="n"/>
      <c r="BZ675" s="135" t="n"/>
      <c r="CA675" s="135" t="n"/>
      <c r="CB675" s="135" t="n"/>
      <c r="CC675" s="135" t="n"/>
      <c r="CD675" s="135" t="n"/>
      <c r="CE675" s="135" t="n"/>
      <c r="CF675" s="135" t="n"/>
      <c r="CG675" s="135" t="n"/>
      <c r="CH675" s="135" t="n"/>
      <c r="CI675" s="135" t="n"/>
      <c r="CJ675" s="135" t="n"/>
      <c r="CK675" s="135" t="n"/>
      <c r="CL675" s="135" t="n"/>
      <c r="CM675" s="135" t="n"/>
      <c r="CN675" s="135" t="n"/>
      <c r="CO675" s="135" t="n"/>
      <c r="CP675" s="135" t="n"/>
      <c r="CQ675" s="135" t="n"/>
      <c r="CR675" s="135" t="n"/>
      <c r="CU675" s="36" t="n"/>
      <c r="CV675" s="36" t="n"/>
      <c r="CW675" s="36" t="n"/>
      <c r="CX675" s="36" t="n"/>
      <c r="CY675" s="36" t="n"/>
      <c r="CZ675" s="36" t="n"/>
      <c r="DA675" s="36" t="n"/>
      <c r="DB675" s="36" t="n"/>
      <c r="DC675" s="36" t="n"/>
      <c r="DD675" s="36" t="n"/>
      <c r="DE675" s="36" t="n"/>
      <c r="DF675" s="36" t="n"/>
      <c r="DG675" s="36" t="n"/>
      <c r="DH675" s="36" t="n"/>
      <c r="DI675" s="36" t="n"/>
      <c r="DJ675" s="36" t="n"/>
      <c r="DK675" s="36" t="n"/>
      <c r="DL675" s="36" t="n"/>
      <c r="DM675" s="36" t="n"/>
      <c r="DN675" s="36" t="n"/>
      <c r="DO675" s="36" t="n"/>
      <c r="DP675" s="36" t="n"/>
      <c r="DQ675" s="36" t="n"/>
      <c r="DR675" s="36" t="n"/>
      <c r="DS675" s="36" t="n"/>
      <c r="DT675" s="36" t="n"/>
      <c r="DU675" s="36" t="n"/>
      <c r="DV675" s="36" t="n"/>
      <c r="DW675" s="36" t="n"/>
      <c r="DX675" s="36" t="n"/>
      <c r="DY675" s="36" t="n"/>
      <c r="DZ675" s="36" t="n"/>
      <c r="EA675" s="36" t="n"/>
      <c r="EB675" s="36" t="n"/>
      <c r="EC675" s="36" t="n"/>
      <c r="ED675" s="36" t="n"/>
      <c r="EE675" s="36" t="n"/>
      <c r="EF675" s="36" t="n"/>
      <c r="EG675" s="36" t="n"/>
      <c r="EH675" s="36" t="n"/>
      <c r="EI675" s="36" t="n"/>
      <c r="EJ675" s="36" t="n"/>
      <c r="EK675" s="36" t="n"/>
      <c r="EL675" s="36" t="n"/>
      <c r="EM675" s="36" t="n"/>
      <c r="EN675" s="36" t="n"/>
    </row>
    <row r="676">
      <c r="A676" s="36" t="n"/>
      <c r="B676" s="36" t="n"/>
      <c r="C676" s="144" t="n"/>
      <c r="D676" s="144" t="n"/>
      <c r="E676" s="135" t="n"/>
      <c r="F676" s="135" t="n"/>
      <c r="G676" s="135" t="n"/>
      <c r="H676" s="135" t="n"/>
      <c r="I676" s="135" t="n"/>
      <c r="J676" s="135" t="n"/>
      <c r="K676" s="135" t="n"/>
      <c r="L676" s="135" t="n"/>
      <c r="M676" s="135" t="n"/>
      <c r="N676" s="135" t="n"/>
      <c r="O676" s="135" t="n"/>
      <c r="P676" s="135" t="n"/>
      <c r="Q676" s="135" t="n"/>
      <c r="R676" s="135" t="n"/>
      <c r="S676" s="135" t="n"/>
      <c r="T676" s="135" t="n"/>
      <c r="U676" s="135" t="n"/>
      <c r="V676" s="135" t="n"/>
      <c r="W676" s="135" t="n"/>
      <c r="X676" s="135" t="n"/>
      <c r="Y676" s="135" t="n"/>
      <c r="Z676" s="135" t="n"/>
      <c r="AA676" s="135" t="n"/>
      <c r="AB676" s="135" t="n"/>
      <c r="AC676" s="135" t="n"/>
      <c r="AD676" s="135" t="n"/>
      <c r="AE676" s="135" t="n"/>
      <c r="AF676" s="135" t="n"/>
      <c r="AG676" s="135" t="n"/>
      <c r="AH676" s="135" t="n"/>
      <c r="AI676" s="135" t="n"/>
      <c r="AJ676" s="135" t="n"/>
      <c r="AK676" s="135" t="n"/>
      <c r="AL676" s="135" t="n"/>
      <c r="AM676" s="135" t="n"/>
      <c r="AN676" s="135" t="n"/>
      <c r="AO676" s="135" t="n"/>
      <c r="AP676" s="135" t="n"/>
      <c r="AQ676" s="135" t="n"/>
      <c r="AR676" s="135" t="n"/>
      <c r="AS676" s="135" t="n"/>
      <c r="AT676" s="135" t="n"/>
      <c r="AU676" s="135" t="n"/>
      <c r="AV676" s="135" t="n"/>
      <c r="AW676" s="135" t="n"/>
      <c r="AX676" s="135" t="n"/>
      <c r="AY676" s="135" t="n"/>
      <c r="AZ676" s="135" t="n"/>
      <c r="BA676" s="135" t="n"/>
      <c r="BB676" s="135" t="n"/>
      <c r="BC676" s="135" t="n"/>
      <c r="BD676" s="135" t="n"/>
      <c r="BE676" s="135" t="n"/>
      <c r="BF676" s="135" t="n"/>
      <c r="BG676" s="135" t="n"/>
      <c r="BH676" s="135" t="n"/>
      <c r="BI676" s="135" t="n"/>
      <c r="BJ676" s="135" t="n"/>
      <c r="BK676" s="135" t="n"/>
      <c r="BL676" s="135" t="n"/>
      <c r="BM676" s="135" t="n"/>
      <c r="BN676" s="135" t="n"/>
      <c r="BO676" s="135" t="n"/>
      <c r="BP676" s="135" t="n"/>
      <c r="BQ676" s="135" t="n"/>
      <c r="BR676" s="135" t="n"/>
      <c r="BS676" s="135" t="n"/>
      <c r="BT676" s="135" t="n"/>
      <c r="BU676" s="135" t="n"/>
      <c r="BV676" s="135" t="n"/>
      <c r="BW676" s="135" t="n"/>
      <c r="BX676" s="135" t="n"/>
      <c r="BY676" s="135" t="n"/>
      <c r="BZ676" s="135" t="n"/>
      <c r="CA676" s="135" t="n"/>
      <c r="CB676" s="135" t="n"/>
      <c r="CC676" s="135" t="n"/>
      <c r="CD676" s="135" t="n"/>
      <c r="CE676" s="135" t="n"/>
      <c r="CF676" s="135" t="n"/>
      <c r="CG676" s="135" t="n"/>
      <c r="CH676" s="135" t="n"/>
      <c r="CI676" s="135" t="n"/>
      <c r="CJ676" s="135" t="n"/>
      <c r="CK676" s="135" t="n"/>
      <c r="CL676" s="135" t="n"/>
      <c r="CM676" s="135" t="n"/>
      <c r="CN676" s="135" t="n"/>
      <c r="CO676" s="135" t="n"/>
      <c r="CP676" s="135" t="n"/>
      <c r="CQ676" s="135" t="n"/>
      <c r="CR676" s="135" t="n"/>
      <c r="CU676" s="36" t="n"/>
      <c r="CV676" s="36" t="n"/>
      <c r="CW676" s="36" t="n"/>
      <c r="CX676" s="36" t="n"/>
      <c r="CY676" s="36" t="n"/>
      <c r="CZ676" s="36" t="n"/>
      <c r="DA676" s="36" t="n"/>
      <c r="DB676" s="36" t="n"/>
      <c r="DC676" s="36" t="n"/>
      <c r="DD676" s="36" t="n"/>
      <c r="DE676" s="36" t="n"/>
      <c r="DF676" s="36" t="n"/>
      <c r="DG676" s="36" t="n"/>
      <c r="DH676" s="36" t="n"/>
      <c r="DI676" s="36" t="n"/>
      <c r="DJ676" s="36" t="n"/>
      <c r="DK676" s="36" t="n"/>
      <c r="DL676" s="36" t="n"/>
      <c r="DM676" s="36" t="n"/>
      <c r="DN676" s="36" t="n"/>
      <c r="DO676" s="36" t="n"/>
      <c r="DP676" s="36" t="n"/>
      <c r="DQ676" s="36" t="n"/>
      <c r="DR676" s="36" t="n"/>
      <c r="DS676" s="36" t="n"/>
      <c r="DT676" s="36" t="n"/>
      <c r="DU676" s="36" t="n"/>
      <c r="DV676" s="36" t="n"/>
      <c r="DW676" s="36" t="n"/>
      <c r="DX676" s="36" t="n"/>
      <c r="DY676" s="36" t="n"/>
      <c r="DZ676" s="36" t="n"/>
      <c r="EA676" s="36" t="n"/>
      <c r="EB676" s="36" t="n"/>
      <c r="EC676" s="36" t="n"/>
      <c r="ED676" s="36" t="n"/>
      <c r="EE676" s="36" t="n"/>
      <c r="EF676" s="36" t="n"/>
      <c r="EG676" s="36" t="n"/>
      <c r="EH676" s="36" t="n"/>
      <c r="EI676" s="36" t="n"/>
      <c r="EJ676" s="36" t="n"/>
      <c r="EK676" s="36" t="n"/>
      <c r="EL676" s="36" t="n"/>
      <c r="EM676" s="36" t="n"/>
      <c r="EN676" s="36" t="n"/>
    </row>
    <row r="677">
      <c r="A677" s="36" t="n"/>
      <c r="B677" s="36" t="n"/>
      <c r="C677" s="144" t="n"/>
      <c r="D677" s="144" t="n"/>
      <c r="E677" s="135" t="n"/>
      <c r="F677" s="135" t="n"/>
      <c r="G677" s="135" t="n"/>
      <c r="H677" s="135" t="n"/>
      <c r="I677" s="135" t="n"/>
      <c r="J677" s="135" t="n"/>
      <c r="K677" s="135" t="n"/>
      <c r="L677" s="135" t="n"/>
      <c r="M677" s="135" t="n"/>
      <c r="N677" s="135" t="n"/>
      <c r="O677" s="135" t="n"/>
      <c r="P677" s="135" t="n"/>
      <c r="Q677" s="135" t="n"/>
      <c r="R677" s="135" t="n"/>
      <c r="S677" s="135" t="n"/>
      <c r="T677" s="135" t="n"/>
      <c r="U677" s="135" t="n"/>
      <c r="V677" s="135" t="n"/>
      <c r="W677" s="135" t="n"/>
      <c r="X677" s="135" t="n"/>
      <c r="Y677" s="135" t="n"/>
      <c r="Z677" s="135" t="n"/>
      <c r="AA677" s="135" t="n"/>
      <c r="AB677" s="135" t="n"/>
      <c r="AC677" s="135" t="n"/>
      <c r="AD677" s="135" t="n"/>
      <c r="AE677" s="135" t="n"/>
      <c r="AF677" s="135" t="n"/>
      <c r="AG677" s="135" t="n"/>
      <c r="AH677" s="135" t="n"/>
      <c r="AI677" s="135" t="n"/>
      <c r="AJ677" s="135" t="n"/>
      <c r="AK677" s="135" t="n"/>
      <c r="AL677" s="135" t="n"/>
      <c r="AM677" s="135" t="n"/>
      <c r="AN677" s="135" t="n"/>
      <c r="AO677" s="135" t="n"/>
      <c r="AP677" s="135" t="n"/>
      <c r="AQ677" s="135" t="n"/>
      <c r="AR677" s="135" t="n"/>
      <c r="AS677" s="135" t="n"/>
      <c r="AT677" s="135" t="n"/>
      <c r="AU677" s="135" t="n"/>
      <c r="AV677" s="135" t="n"/>
      <c r="AW677" s="135" t="n"/>
      <c r="AX677" s="135" t="n"/>
      <c r="AY677" s="135" t="n"/>
      <c r="AZ677" s="135" t="n"/>
      <c r="BA677" s="135" t="n"/>
      <c r="BB677" s="135" t="n"/>
      <c r="BC677" s="135" t="n"/>
      <c r="BD677" s="135" t="n"/>
      <c r="BE677" s="135" t="n"/>
      <c r="BF677" s="135" t="n"/>
      <c r="BG677" s="135" t="n"/>
      <c r="BH677" s="135" t="n"/>
      <c r="BI677" s="135" t="n"/>
      <c r="BJ677" s="135" t="n"/>
      <c r="BK677" s="135" t="n"/>
      <c r="BL677" s="135" t="n"/>
      <c r="BM677" s="135" t="n"/>
      <c r="BN677" s="135" t="n"/>
      <c r="BO677" s="135" t="n"/>
      <c r="BP677" s="135" t="n"/>
      <c r="BQ677" s="135" t="n"/>
      <c r="BR677" s="135" t="n"/>
      <c r="BS677" s="135" t="n"/>
      <c r="BT677" s="135" t="n"/>
      <c r="BU677" s="135" t="n"/>
      <c r="BV677" s="135" t="n"/>
      <c r="BW677" s="135" t="n"/>
      <c r="BX677" s="135" t="n"/>
      <c r="BY677" s="135" t="n"/>
      <c r="BZ677" s="135" t="n"/>
      <c r="CA677" s="135" t="n"/>
      <c r="CB677" s="135" t="n"/>
      <c r="CC677" s="135" t="n"/>
      <c r="CD677" s="135" t="n"/>
      <c r="CE677" s="135" t="n"/>
      <c r="CF677" s="135" t="n"/>
      <c r="CG677" s="135" t="n"/>
      <c r="CH677" s="135" t="n"/>
      <c r="CI677" s="135" t="n"/>
      <c r="CJ677" s="135" t="n"/>
      <c r="CK677" s="135" t="n"/>
      <c r="CL677" s="135" t="n"/>
      <c r="CM677" s="135" t="n"/>
      <c r="CN677" s="135" t="n"/>
      <c r="CO677" s="135" t="n"/>
      <c r="CP677" s="135" t="n"/>
      <c r="CQ677" s="135" t="n"/>
      <c r="CR677" s="135" t="n"/>
      <c r="CU677" s="36" t="n"/>
      <c r="CV677" s="36" t="n"/>
      <c r="CW677" s="36" t="n"/>
      <c r="CX677" s="36" t="n"/>
      <c r="CY677" s="36" t="n"/>
      <c r="CZ677" s="36" t="n"/>
      <c r="DA677" s="36" t="n"/>
      <c r="DB677" s="36" t="n"/>
      <c r="DC677" s="36" t="n"/>
      <c r="DD677" s="36" t="n"/>
      <c r="DE677" s="36" t="n"/>
      <c r="DF677" s="36" t="n"/>
      <c r="DG677" s="36" t="n"/>
      <c r="DH677" s="36" t="n"/>
      <c r="DI677" s="36" t="n"/>
      <c r="DJ677" s="36" t="n"/>
      <c r="DK677" s="36" t="n"/>
      <c r="DL677" s="36" t="n"/>
      <c r="DM677" s="36" t="n"/>
      <c r="DN677" s="36" t="n"/>
      <c r="DO677" s="36" t="n"/>
      <c r="DP677" s="36" t="n"/>
      <c r="DQ677" s="36" t="n"/>
      <c r="DR677" s="36" t="n"/>
      <c r="DS677" s="36" t="n"/>
      <c r="DT677" s="36" t="n"/>
      <c r="DU677" s="36" t="n"/>
      <c r="DV677" s="36" t="n"/>
      <c r="DW677" s="36" t="n"/>
      <c r="DX677" s="36" t="n"/>
      <c r="DY677" s="36" t="n"/>
      <c r="DZ677" s="36" t="n"/>
      <c r="EA677" s="36" t="n"/>
      <c r="EB677" s="36" t="n"/>
      <c r="EC677" s="36" t="n"/>
      <c r="ED677" s="36" t="n"/>
      <c r="EE677" s="36" t="n"/>
      <c r="EF677" s="36" t="n"/>
      <c r="EG677" s="36" t="n"/>
      <c r="EH677" s="36" t="n"/>
      <c r="EI677" s="36" t="n"/>
      <c r="EJ677" s="36" t="n"/>
      <c r="EK677" s="36" t="n"/>
      <c r="EL677" s="36" t="n"/>
      <c r="EM677" s="36" t="n"/>
      <c r="EN677" s="36" t="n"/>
    </row>
    <row r="678">
      <c r="A678" s="36" t="n"/>
      <c r="B678" s="36" t="n"/>
      <c r="C678" s="144" t="n"/>
      <c r="D678" s="144" t="n"/>
      <c r="E678" s="135" t="n"/>
      <c r="F678" s="135" t="n"/>
      <c r="G678" s="135" t="n"/>
      <c r="H678" s="135" t="n"/>
      <c r="I678" s="135" t="n"/>
      <c r="J678" s="135" t="n"/>
      <c r="K678" s="135" t="n"/>
      <c r="L678" s="135" t="n"/>
      <c r="M678" s="135" t="n"/>
      <c r="N678" s="135" t="n"/>
      <c r="O678" s="135" t="n"/>
      <c r="P678" s="135" t="n"/>
      <c r="Q678" s="135" t="n"/>
      <c r="R678" s="135" t="n"/>
      <c r="S678" s="135" t="n"/>
      <c r="T678" s="135" t="n"/>
      <c r="U678" s="135" t="n"/>
      <c r="V678" s="135" t="n"/>
      <c r="W678" s="135" t="n"/>
      <c r="X678" s="135" t="n"/>
      <c r="Y678" s="135" t="n"/>
      <c r="Z678" s="135" t="n"/>
      <c r="AA678" s="135" t="n"/>
      <c r="AB678" s="135" t="n"/>
      <c r="AC678" s="135" t="n"/>
      <c r="AD678" s="135" t="n"/>
      <c r="AE678" s="135" t="n"/>
      <c r="AF678" s="135" t="n"/>
      <c r="AG678" s="135" t="n"/>
      <c r="AH678" s="135" t="n"/>
      <c r="AI678" s="135" t="n"/>
      <c r="AJ678" s="135" t="n"/>
      <c r="AK678" s="135" t="n"/>
      <c r="AL678" s="135" t="n"/>
      <c r="AM678" s="135" t="n"/>
      <c r="AN678" s="135" t="n"/>
      <c r="AO678" s="135" t="n"/>
      <c r="AP678" s="135" t="n"/>
      <c r="AQ678" s="135" t="n"/>
      <c r="AR678" s="135" t="n"/>
      <c r="AS678" s="135" t="n"/>
      <c r="AT678" s="135" t="n"/>
      <c r="AU678" s="135" t="n"/>
      <c r="AV678" s="135" t="n"/>
      <c r="AW678" s="135" t="n"/>
      <c r="AX678" s="135" t="n"/>
      <c r="AY678" s="135" t="n"/>
      <c r="AZ678" s="135" t="n"/>
      <c r="BA678" s="135" t="n"/>
      <c r="BB678" s="135" t="n"/>
      <c r="BC678" s="135" t="n"/>
      <c r="BD678" s="135" t="n"/>
      <c r="BE678" s="135" t="n"/>
      <c r="BF678" s="135" t="n"/>
      <c r="BG678" s="135" t="n"/>
      <c r="BH678" s="135" t="n"/>
      <c r="BI678" s="135" t="n"/>
      <c r="BJ678" s="135" t="n"/>
      <c r="BK678" s="135" t="n"/>
      <c r="BL678" s="135" t="n"/>
      <c r="BM678" s="135" t="n"/>
      <c r="BN678" s="135" t="n"/>
      <c r="BO678" s="135" t="n"/>
      <c r="BP678" s="135" t="n"/>
      <c r="BQ678" s="135" t="n"/>
      <c r="BR678" s="135" t="n"/>
      <c r="BS678" s="135" t="n"/>
      <c r="BT678" s="135" t="n"/>
      <c r="BU678" s="135" t="n"/>
      <c r="BV678" s="135" t="n"/>
      <c r="BW678" s="135" t="n"/>
      <c r="BX678" s="135" t="n"/>
      <c r="BY678" s="135" t="n"/>
      <c r="BZ678" s="135" t="n"/>
      <c r="CA678" s="135" t="n"/>
      <c r="CB678" s="135" t="n"/>
      <c r="CC678" s="135" t="n"/>
      <c r="CD678" s="135" t="n"/>
      <c r="CE678" s="135" t="n"/>
      <c r="CF678" s="135" t="n"/>
      <c r="CG678" s="135" t="n"/>
      <c r="CH678" s="135" t="n"/>
      <c r="CI678" s="135" t="n"/>
      <c r="CJ678" s="135" t="n"/>
      <c r="CK678" s="135" t="n"/>
      <c r="CL678" s="135" t="n"/>
      <c r="CM678" s="135" t="n"/>
      <c r="CN678" s="135" t="n"/>
      <c r="CO678" s="135" t="n"/>
      <c r="CP678" s="135" t="n"/>
      <c r="CQ678" s="135" t="n"/>
      <c r="CR678" s="135" t="n"/>
      <c r="CU678" s="36" t="n"/>
      <c r="CV678" s="36" t="n"/>
      <c r="CW678" s="36" t="n"/>
      <c r="CX678" s="36" t="n"/>
      <c r="CY678" s="36" t="n"/>
      <c r="CZ678" s="36" t="n"/>
      <c r="DA678" s="36" t="n"/>
      <c r="DB678" s="36" t="n"/>
      <c r="DC678" s="36" t="n"/>
      <c r="DD678" s="36" t="n"/>
      <c r="DE678" s="36" t="n"/>
      <c r="DF678" s="36" t="n"/>
      <c r="DG678" s="36" t="n"/>
      <c r="DH678" s="36" t="n"/>
      <c r="DI678" s="36" t="n"/>
      <c r="DJ678" s="36" t="n"/>
      <c r="DK678" s="36" t="n"/>
      <c r="DL678" s="36" t="n"/>
      <c r="DM678" s="36" t="n"/>
      <c r="DN678" s="36" t="n"/>
      <c r="DO678" s="36" t="n"/>
      <c r="DP678" s="36" t="n"/>
      <c r="DQ678" s="36" t="n"/>
      <c r="DR678" s="36" t="n"/>
      <c r="DS678" s="36" t="n"/>
      <c r="DT678" s="36" t="n"/>
      <c r="DU678" s="36" t="n"/>
      <c r="DV678" s="36" t="n"/>
      <c r="DW678" s="36" t="n"/>
      <c r="DX678" s="36" t="n"/>
      <c r="DY678" s="36" t="n"/>
      <c r="DZ678" s="36" t="n"/>
      <c r="EA678" s="36" t="n"/>
      <c r="EB678" s="36" t="n"/>
      <c r="EC678" s="36" t="n"/>
      <c r="ED678" s="36" t="n"/>
      <c r="EE678" s="36" t="n"/>
      <c r="EF678" s="36" t="n"/>
      <c r="EG678" s="36" t="n"/>
      <c r="EH678" s="36" t="n"/>
      <c r="EI678" s="36" t="n"/>
      <c r="EJ678" s="36" t="n"/>
      <c r="EK678" s="36" t="n"/>
      <c r="EL678" s="36" t="n"/>
      <c r="EM678" s="36" t="n"/>
      <c r="EN678" s="36" t="n"/>
    </row>
    <row r="679">
      <c r="A679" s="36" t="n"/>
      <c r="B679" s="36" t="n"/>
      <c r="C679" s="144" t="n"/>
      <c r="D679" s="144" t="n"/>
      <c r="E679" s="135" t="n"/>
      <c r="F679" s="135" t="n"/>
      <c r="G679" s="135" t="n"/>
      <c r="H679" s="135" t="n"/>
      <c r="I679" s="135" t="n"/>
      <c r="J679" s="135" t="n"/>
      <c r="K679" s="135" t="n"/>
      <c r="L679" s="135" t="n"/>
      <c r="M679" s="135" t="n"/>
      <c r="N679" s="135" t="n"/>
      <c r="O679" s="135" t="n"/>
      <c r="P679" s="135" t="n"/>
      <c r="Q679" s="135" t="n"/>
      <c r="R679" s="135" t="n"/>
      <c r="S679" s="135" t="n"/>
      <c r="T679" s="135" t="n"/>
      <c r="U679" s="135" t="n"/>
      <c r="V679" s="135" t="n"/>
      <c r="W679" s="135" t="n"/>
      <c r="X679" s="135" t="n"/>
      <c r="Y679" s="135" t="n"/>
      <c r="Z679" s="135" t="n"/>
      <c r="AA679" s="135" t="n"/>
      <c r="AB679" s="135" t="n"/>
      <c r="AC679" s="135" t="n"/>
      <c r="AD679" s="135" t="n"/>
      <c r="AE679" s="135" t="n"/>
      <c r="AF679" s="135" t="n"/>
      <c r="AG679" s="135" t="n"/>
      <c r="AH679" s="135" t="n"/>
      <c r="AI679" s="135" t="n"/>
      <c r="AJ679" s="135" t="n"/>
      <c r="AK679" s="135" t="n"/>
      <c r="AL679" s="135" t="n"/>
      <c r="AM679" s="135" t="n"/>
      <c r="AN679" s="135" t="n"/>
      <c r="AO679" s="135" t="n"/>
      <c r="AP679" s="135" t="n"/>
      <c r="AQ679" s="135" t="n"/>
      <c r="AR679" s="135" t="n"/>
      <c r="AS679" s="135" t="n"/>
      <c r="AT679" s="135" t="n"/>
      <c r="AU679" s="135" t="n"/>
      <c r="AV679" s="135" t="n"/>
      <c r="AW679" s="135" t="n"/>
      <c r="AX679" s="135" t="n"/>
      <c r="AY679" s="135" t="n"/>
      <c r="AZ679" s="135" t="n"/>
      <c r="BA679" s="135" t="n"/>
      <c r="BB679" s="135" t="n"/>
      <c r="BC679" s="135" t="n"/>
      <c r="BD679" s="135" t="n"/>
      <c r="BE679" s="135" t="n"/>
      <c r="BF679" s="135" t="n"/>
      <c r="BG679" s="135" t="n"/>
      <c r="BH679" s="135" t="n"/>
      <c r="BI679" s="135" t="n"/>
      <c r="BJ679" s="135" t="n"/>
      <c r="BK679" s="135" t="n"/>
      <c r="BL679" s="135" t="n"/>
      <c r="BM679" s="135" t="n"/>
      <c r="BN679" s="135" t="n"/>
      <c r="BO679" s="135" t="n"/>
      <c r="BP679" s="135" t="n"/>
      <c r="BQ679" s="135" t="n"/>
      <c r="BR679" s="135" t="n"/>
      <c r="BS679" s="135" t="n"/>
      <c r="BT679" s="135" t="n"/>
      <c r="BU679" s="135" t="n"/>
      <c r="BV679" s="135" t="n"/>
      <c r="BW679" s="135" t="n"/>
      <c r="BX679" s="135" t="n"/>
      <c r="BY679" s="135" t="n"/>
      <c r="BZ679" s="135" t="n"/>
      <c r="CA679" s="135" t="n"/>
      <c r="CB679" s="135" t="n"/>
      <c r="CC679" s="135" t="n"/>
      <c r="CD679" s="135" t="n"/>
      <c r="CE679" s="135" t="n"/>
      <c r="CF679" s="135" t="n"/>
      <c r="CG679" s="135" t="n"/>
      <c r="CH679" s="135" t="n"/>
      <c r="CI679" s="135" t="n"/>
      <c r="CJ679" s="135" t="n"/>
      <c r="CK679" s="135" t="n"/>
      <c r="CL679" s="135" t="n"/>
      <c r="CM679" s="135" t="n"/>
      <c r="CN679" s="135" t="n"/>
      <c r="CO679" s="135" t="n"/>
      <c r="CP679" s="135" t="n"/>
      <c r="CQ679" s="135" t="n"/>
      <c r="CR679" s="135" t="n"/>
      <c r="CU679" s="36" t="n"/>
      <c r="CV679" s="36" t="n"/>
      <c r="CW679" s="36" t="n"/>
      <c r="CX679" s="36" t="n"/>
      <c r="CY679" s="36" t="n"/>
      <c r="CZ679" s="36" t="n"/>
      <c r="DA679" s="36" t="n"/>
      <c r="DB679" s="36" t="n"/>
      <c r="DC679" s="36" t="n"/>
      <c r="DD679" s="36" t="n"/>
      <c r="DE679" s="36" t="n"/>
      <c r="DF679" s="36" t="n"/>
      <c r="DG679" s="36" t="n"/>
      <c r="DH679" s="36" t="n"/>
      <c r="DI679" s="36" t="n"/>
      <c r="DJ679" s="36" t="n"/>
      <c r="DK679" s="36" t="n"/>
      <c r="DL679" s="36" t="n"/>
      <c r="DM679" s="36" t="n"/>
      <c r="DN679" s="36" t="n"/>
      <c r="DO679" s="36" t="n"/>
      <c r="DP679" s="36" t="n"/>
      <c r="DQ679" s="36" t="n"/>
      <c r="DR679" s="36" t="n"/>
      <c r="DS679" s="36" t="n"/>
      <c r="DT679" s="36" t="n"/>
      <c r="DU679" s="36" t="n"/>
      <c r="DV679" s="36" t="n"/>
      <c r="DW679" s="36" t="n"/>
      <c r="DX679" s="36" t="n"/>
      <c r="DY679" s="36" t="n"/>
      <c r="DZ679" s="36" t="n"/>
      <c r="EA679" s="36" t="n"/>
      <c r="EB679" s="36" t="n"/>
      <c r="EC679" s="36" t="n"/>
      <c r="ED679" s="36" t="n"/>
      <c r="EE679" s="36" t="n"/>
      <c r="EF679" s="36" t="n"/>
      <c r="EG679" s="36" t="n"/>
      <c r="EH679" s="36" t="n"/>
      <c r="EI679" s="36" t="n"/>
      <c r="EJ679" s="36" t="n"/>
      <c r="EK679" s="36" t="n"/>
      <c r="EL679" s="36" t="n"/>
      <c r="EM679" s="36" t="n"/>
      <c r="EN679" s="36" t="n"/>
    </row>
    <row r="680">
      <c r="A680" s="36" t="n"/>
      <c r="B680" s="36" t="n"/>
      <c r="C680" s="144" t="n"/>
      <c r="D680" s="144" t="n"/>
      <c r="E680" s="135" t="n"/>
      <c r="F680" s="135" t="n"/>
      <c r="G680" s="135" t="n"/>
      <c r="H680" s="135" t="n"/>
      <c r="I680" s="135" t="n"/>
      <c r="J680" s="135" t="n"/>
      <c r="K680" s="135" t="n"/>
      <c r="L680" s="135" t="n"/>
      <c r="M680" s="135" t="n"/>
      <c r="N680" s="135" t="n"/>
      <c r="O680" s="135" t="n"/>
      <c r="P680" s="135" t="n"/>
      <c r="Q680" s="135" t="n"/>
      <c r="R680" s="135" t="n"/>
      <c r="S680" s="135" t="n"/>
      <c r="T680" s="135" t="n"/>
      <c r="U680" s="135" t="n"/>
      <c r="V680" s="135" t="n"/>
      <c r="W680" s="135" t="n"/>
      <c r="X680" s="135" t="n"/>
      <c r="Y680" s="135" t="n"/>
      <c r="Z680" s="135" t="n"/>
      <c r="AA680" s="135" t="n"/>
      <c r="AB680" s="135" t="n"/>
      <c r="AC680" s="135" t="n"/>
      <c r="AD680" s="135" t="n"/>
      <c r="AE680" s="135" t="n"/>
      <c r="AF680" s="135" t="n"/>
      <c r="AG680" s="135" t="n"/>
      <c r="AH680" s="135" t="n"/>
      <c r="AI680" s="135" t="n"/>
      <c r="AJ680" s="135" t="n"/>
      <c r="AK680" s="135" t="n"/>
      <c r="AL680" s="135" t="n"/>
      <c r="AM680" s="135" t="n"/>
      <c r="AN680" s="135" t="n"/>
      <c r="AO680" s="135" t="n"/>
      <c r="AP680" s="135" t="n"/>
      <c r="AQ680" s="135" t="n"/>
      <c r="AR680" s="135" t="n"/>
      <c r="AS680" s="135" t="n"/>
      <c r="AT680" s="135" t="n"/>
      <c r="AU680" s="135" t="n"/>
      <c r="AV680" s="135" t="n"/>
      <c r="AW680" s="135" t="n"/>
      <c r="AX680" s="135" t="n"/>
      <c r="AY680" s="135" t="n"/>
      <c r="AZ680" s="135" t="n"/>
      <c r="BA680" s="135" t="n"/>
      <c r="BB680" s="135" t="n"/>
      <c r="BC680" s="135" t="n"/>
      <c r="BD680" s="135" t="n"/>
      <c r="BE680" s="135" t="n"/>
      <c r="BF680" s="135" t="n"/>
      <c r="BG680" s="135" t="n"/>
      <c r="BH680" s="135" t="n"/>
      <c r="BI680" s="135" t="n"/>
      <c r="BJ680" s="135" t="n"/>
      <c r="BK680" s="135" t="n"/>
      <c r="BL680" s="135" t="n"/>
      <c r="BM680" s="135" t="n"/>
      <c r="BN680" s="135" t="n"/>
      <c r="BO680" s="135" t="n"/>
      <c r="BP680" s="135" t="n"/>
      <c r="BQ680" s="135" t="n"/>
      <c r="BR680" s="135" t="n"/>
      <c r="BS680" s="135" t="n"/>
      <c r="BT680" s="135" t="n"/>
      <c r="BU680" s="135" t="n"/>
      <c r="BV680" s="135" t="n"/>
      <c r="BW680" s="135" t="n"/>
      <c r="BX680" s="135" t="n"/>
      <c r="BY680" s="135" t="n"/>
      <c r="BZ680" s="135" t="n"/>
      <c r="CA680" s="135" t="n"/>
      <c r="CB680" s="135" t="n"/>
      <c r="CC680" s="135" t="n"/>
      <c r="CD680" s="135" t="n"/>
      <c r="CE680" s="135" t="n"/>
      <c r="CF680" s="135" t="n"/>
      <c r="CG680" s="135" t="n"/>
      <c r="CH680" s="135" t="n"/>
      <c r="CI680" s="135" t="n"/>
      <c r="CJ680" s="135" t="n"/>
      <c r="CK680" s="135" t="n"/>
      <c r="CL680" s="135" t="n"/>
      <c r="CM680" s="135" t="n"/>
      <c r="CN680" s="135" t="n"/>
      <c r="CO680" s="135" t="n"/>
      <c r="CP680" s="135" t="n"/>
      <c r="CQ680" s="135" t="n"/>
      <c r="CR680" s="135" t="n"/>
      <c r="CU680" s="36" t="n"/>
      <c r="CV680" s="36" t="n"/>
      <c r="CW680" s="36" t="n"/>
      <c r="CX680" s="36" t="n"/>
      <c r="CY680" s="36" t="n"/>
      <c r="CZ680" s="36" t="n"/>
      <c r="DA680" s="36" t="n"/>
      <c r="DB680" s="36" t="n"/>
      <c r="DC680" s="36" t="n"/>
      <c r="DD680" s="36" t="n"/>
      <c r="DE680" s="36" t="n"/>
      <c r="DF680" s="36" t="n"/>
      <c r="DG680" s="36" t="n"/>
      <c r="DH680" s="36" t="n"/>
      <c r="DI680" s="36" t="n"/>
      <c r="DJ680" s="36" t="n"/>
      <c r="DK680" s="36" t="n"/>
      <c r="DL680" s="36" t="n"/>
      <c r="DM680" s="36" t="n"/>
      <c r="DN680" s="36" t="n"/>
      <c r="DO680" s="36" t="n"/>
      <c r="DP680" s="36" t="n"/>
      <c r="DQ680" s="36" t="n"/>
      <c r="DR680" s="36" t="n"/>
      <c r="DS680" s="36" t="n"/>
      <c r="DT680" s="36" t="n"/>
      <c r="DU680" s="36" t="n"/>
      <c r="DV680" s="36" t="n"/>
      <c r="DW680" s="36" t="n"/>
      <c r="DX680" s="36" t="n"/>
      <c r="DY680" s="36" t="n"/>
      <c r="DZ680" s="36" t="n"/>
      <c r="EA680" s="36" t="n"/>
      <c r="EB680" s="36" t="n"/>
      <c r="EC680" s="36" t="n"/>
      <c r="ED680" s="36" t="n"/>
      <c r="EE680" s="36" t="n"/>
      <c r="EF680" s="36" t="n"/>
      <c r="EG680" s="36" t="n"/>
      <c r="EH680" s="36" t="n"/>
      <c r="EI680" s="36" t="n"/>
      <c r="EJ680" s="36" t="n"/>
      <c r="EK680" s="36" t="n"/>
      <c r="EL680" s="36" t="n"/>
      <c r="EM680" s="36" t="n"/>
      <c r="EN680" s="36" t="n"/>
    </row>
    <row r="681">
      <c r="A681" s="36" t="n"/>
      <c r="B681" s="36" t="n"/>
      <c r="C681" s="144" t="n"/>
      <c r="D681" s="144" t="n"/>
      <c r="E681" s="135" t="n"/>
      <c r="F681" s="135" t="n"/>
      <c r="G681" s="135" t="n"/>
      <c r="H681" s="135" t="n"/>
      <c r="I681" s="135" t="n"/>
      <c r="J681" s="135" t="n"/>
      <c r="K681" s="135" t="n"/>
      <c r="L681" s="135" t="n"/>
      <c r="M681" s="135" t="n"/>
      <c r="N681" s="135" t="n"/>
      <c r="O681" s="135" t="n"/>
      <c r="P681" s="135" t="n"/>
      <c r="Q681" s="135" t="n"/>
      <c r="R681" s="135" t="n"/>
      <c r="S681" s="135" t="n"/>
      <c r="T681" s="135" t="n"/>
      <c r="U681" s="135" t="n"/>
      <c r="V681" s="135" t="n"/>
      <c r="W681" s="135" t="n"/>
      <c r="X681" s="135" t="n"/>
      <c r="Y681" s="135" t="n"/>
      <c r="Z681" s="135" t="n"/>
      <c r="AA681" s="135" t="n"/>
      <c r="AB681" s="135" t="n"/>
      <c r="AC681" s="135" t="n"/>
      <c r="AD681" s="135" t="n"/>
      <c r="AE681" s="135" t="n"/>
      <c r="AF681" s="135" t="n"/>
      <c r="AG681" s="135" t="n"/>
      <c r="AH681" s="135" t="n"/>
      <c r="AI681" s="135" t="n"/>
      <c r="AJ681" s="135" t="n"/>
      <c r="AK681" s="135" t="n"/>
      <c r="AL681" s="135" t="n"/>
      <c r="AM681" s="135" t="n"/>
      <c r="AN681" s="135" t="n"/>
      <c r="AO681" s="135" t="n"/>
      <c r="AP681" s="135" t="n"/>
      <c r="AQ681" s="135" t="n"/>
      <c r="AR681" s="135" t="n"/>
      <c r="AS681" s="135" t="n"/>
      <c r="AT681" s="135" t="n"/>
      <c r="AU681" s="135" t="n"/>
      <c r="AV681" s="135" t="n"/>
      <c r="AW681" s="135" t="n"/>
      <c r="AX681" s="135" t="n"/>
      <c r="AY681" s="135" t="n"/>
      <c r="AZ681" s="135" t="n"/>
      <c r="BA681" s="135" t="n"/>
      <c r="BB681" s="135" t="n"/>
      <c r="BC681" s="135" t="n"/>
      <c r="BD681" s="135" t="n"/>
      <c r="BE681" s="135" t="n"/>
      <c r="BF681" s="135" t="n"/>
      <c r="BG681" s="135" t="n"/>
      <c r="BH681" s="135" t="n"/>
      <c r="BI681" s="135" t="n"/>
      <c r="BJ681" s="135" t="n"/>
      <c r="BK681" s="135" t="n"/>
      <c r="BL681" s="135" t="n"/>
      <c r="BM681" s="135" t="n"/>
      <c r="BN681" s="135" t="n"/>
      <c r="BO681" s="135" t="n"/>
      <c r="BP681" s="135" t="n"/>
      <c r="BQ681" s="135" t="n"/>
      <c r="BR681" s="135" t="n"/>
      <c r="BS681" s="135" t="n"/>
      <c r="BT681" s="135" t="n"/>
      <c r="BU681" s="135" t="n"/>
      <c r="BV681" s="135" t="n"/>
      <c r="BW681" s="135" t="n"/>
      <c r="BX681" s="135" t="n"/>
      <c r="BY681" s="135" t="n"/>
      <c r="BZ681" s="135" t="n"/>
      <c r="CA681" s="135" t="n"/>
      <c r="CB681" s="135" t="n"/>
      <c r="CC681" s="135" t="n"/>
      <c r="CD681" s="135" t="n"/>
      <c r="CE681" s="135" t="n"/>
      <c r="CF681" s="135" t="n"/>
      <c r="CG681" s="135" t="n"/>
      <c r="CH681" s="135" t="n"/>
      <c r="CI681" s="135" t="n"/>
      <c r="CJ681" s="135" t="n"/>
      <c r="CK681" s="135" t="n"/>
      <c r="CL681" s="135" t="n"/>
      <c r="CM681" s="135" t="n"/>
      <c r="CN681" s="135" t="n"/>
      <c r="CO681" s="135" t="n"/>
      <c r="CP681" s="135" t="n"/>
      <c r="CQ681" s="135" t="n"/>
      <c r="CR681" s="135" t="n"/>
      <c r="CU681" s="36" t="n"/>
      <c r="CV681" s="36" t="n"/>
      <c r="CW681" s="36" t="n"/>
      <c r="CX681" s="36" t="n"/>
      <c r="CY681" s="36" t="n"/>
      <c r="CZ681" s="36" t="n"/>
      <c r="DA681" s="36" t="n"/>
      <c r="DB681" s="36" t="n"/>
      <c r="DC681" s="36" t="n"/>
      <c r="DD681" s="36" t="n"/>
      <c r="DE681" s="36" t="n"/>
      <c r="DF681" s="36" t="n"/>
      <c r="DG681" s="36" t="n"/>
      <c r="DH681" s="36" t="n"/>
      <c r="DI681" s="36" t="n"/>
      <c r="DJ681" s="36" t="n"/>
      <c r="DK681" s="36" t="n"/>
      <c r="DL681" s="36" t="n"/>
      <c r="DM681" s="36" t="n"/>
      <c r="DN681" s="36" t="n"/>
      <c r="DO681" s="36" t="n"/>
      <c r="DP681" s="36" t="n"/>
      <c r="DQ681" s="36" t="n"/>
      <c r="DR681" s="36" t="n"/>
      <c r="DS681" s="36" t="n"/>
      <c r="DT681" s="36" t="n"/>
      <c r="DU681" s="36" t="n"/>
      <c r="DV681" s="36" t="n"/>
      <c r="DW681" s="36" t="n"/>
      <c r="DX681" s="36" t="n"/>
      <c r="DY681" s="36" t="n"/>
      <c r="DZ681" s="36" t="n"/>
      <c r="EA681" s="36" t="n"/>
      <c r="EB681" s="36" t="n"/>
      <c r="EC681" s="36" t="n"/>
      <c r="ED681" s="36" t="n"/>
      <c r="EE681" s="36" t="n"/>
      <c r="EF681" s="36" t="n"/>
      <c r="EG681" s="36" t="n"/>
      <c r="EH681" s="36" t="n"/>
      <c r="EI681" s="36" t="n"/>
      <c r="EJ681" s="36" t="n"/>
      <c r="EK681" s="36" t="n"/>
      <c r="EL681" s="36" t="n"/>
      <c r="EM681" s="36" t="n"/>
      <c r="EN681" s="36" t="n"/>
    </row>
    <row r="682">
      <c r="A682" s="36" t="n"/>
      <c r="B682" s="36" t="n"/>
      <c r="C682" s="144" t="n"/>
      <c r="D682" s="144" t="n"/>
      <c r="E682" s="135" t="n"/>
      <c r="F682" s="135" t="n"/>
      <c r="G682" s="135" t="n"/>
      <c r="H682" s="135" t="n"/>
      <c r="I682" s="135" t="n"/>
      <c r="J682" s="135" t="n"/>
      <c r="K682" s="135" t="n"/>
      <c r="L682" s="135" t="n"/>
      <c r="M682" s="135" t="n"/>
      <c r="N682" s="135" t="n"/>
      <c r="O682" s="135" t="n"/>
      <c r="P682" s="135" t="n"/>
      <c r="Q682" s="135" t="n"/>
      <c r="R682" s="135" t="n"/>
      <c r="S682" s="135" t="n"/>
      <c r="T682" s="135" t="n"/>
      <c r="U682" s="135" t="n"/>
      <c r="V682" s="135" t="n"/>
      <c r="W682" s="135" t="n"/>
      <c r="X682" s="135" t="n"/>
      <c r="Y682" s="135" t="n"/>
      <c r="Z682" s="135" t="n"/>
      <c r="AA682" s="135" t="n"/>
      <c r="AB682" s="135" t="n"/>
      <c r="AC682" s="135" t="n"/>
      <c r="AD682" s="135" t="n"/>
      <c r="AE682" s="135" t="n"/>
      <c r="AF682" s="135" t="n"/>
      <c r="AG682" s="135" t="n"/>
      <c r="AH682" s="135" t="n"/>
      <c r="AI682" s="135" t="n"/>
      <c r="AJ682" s="135" t="n"/>
      <c r="AK682" s="135" t="n"/>
      <c r="AL682" s="135" t="n"/>
      <c r="AM682" s="135" t="n"/>
      <c r="AN682" s="135" t="n"/>
      <c r="AO682" s="135" t="n"/>
      <c r="AP682" s="135" t="n"/>
      <c r="AQ682" s="135" t="n"/>
      <c r="AR682" s="135" t="n"/>
      <c r="AS682" s="135" t="n"/>
      <c r="AT682" s="135" t="n"/>
      <c r="AU682" s="135" t="n"/>
      <c r="AV682" s="135" t="n"/>
      <c r="AW682" s="135" t="n"/>
      <c r="AX682" s="135" t="n"/>
      <c r="AY682" s="135" t="n"/>
      <c r="AZ682" s="135" t="n"/>
      <c r="BA682" s="135" t="n"/>
      <c r="BB682" s="135" t="n"/>
      <c r="BC682" s="135" t="n"/>
      <c r="BD682" s="135" t="n"/>
      <c r="BE682" s="135" t="n"/>
      <c r="BF682" s="135" t="n"/>
      <c r="BG682" s="135" t="n"/>
      <c r="BH682" s="135" t="n"/>
      <c r="BI682" s="135" t="n"/>
      <c r="BJ682" s="135" t="n"/>
      <c r="BK682" s="135" t="n"/>
      <c r="BL682" s="135" t="n"/>
      <c r="BM682" s="135" t="n"/>
      <c r="BN682" s="135" t="n"/>
      <c r="BO682" s="135" t="n"/>
      <c r="BP682" s="135" t="n"/>
      <c r="BQ682" s="135" t="n"/>
      <c r="BR682" s="135" t="n"/>
      <c r="BS682" s="135" t="n"/>
      <c r="BT682" s="135" t="n"/>
      <c r="BU682" s="135" t="n"/>
      <c r="BV682" s="135" t="n"/>
      <c r="BW682" s="135" t="n"/>
      <c r="BX682" s="135" t="n"/>
      <c r="BY682" s="135" t="n"/>
      <c r="BZ682" s="135" t="n"/>
      <c r="CA682" s="135" t="n"/>
      <c r="CB682" s="135" t="n"/>
      <c r="CC682" s="135" t="n"/>
      <c r="CD682" s="135" t="n"/>
      <c r="CE682" s="135" t="n"/>
      <c r="CF682" s="135" t="n"/>
      <c r="CG682" s="135" t="n"/>
      <c r="CH682" s="135" t="n"/>
      <c r="CI682" s="135" t="n"/>
      <c r="CJ682" s="135" t="n"/>
      <c r="CK682" s="135" t="n"/>
      <c r="CL682" s="135" t="n"/>
      <c r="CM682" s="135" t="n"/>
      <c r="CN682" s="135" t="n"/>
      <c r="CO682" s="135" t="n"/>
      <c r="CP682" s="135" t="n"/>
      <c r="CQ682" s="135" t="n"/>
      <c r="CR682" s="135" t="n"/>
      <c r="CU682" s="36" t="n"/>
      <c r="CV682" s="36" t="n"/>
      <c r="CW682" s="36" t="n"/>
      <c r="CX682" s="36" t="n"/>
      <c r="CY682" s="36" t="n"/>
      <c r="CZ682" s="36" t="n"/>
      <c r="DA682" s="36" t="n"/>
      <c r="DB682" s="36" t="n"/>
      <c r="DC682" s="36" t="n"/>
      <c r="DD682" s="36" t="n"/>
      <c r="DE682" s="36" t="n"/>
      <c r="DF682" s="36" t="n"/>
      <c r="DG682" s="36" t="n"/>
      <c r="DH682" s="36" t="n"/>
      <c r="DI682" s="36" t="n"/>
      <c r="DJ682" s="36" t="n"/>
      <c r="DK682" s="36" t="n"/>
      <c r="DL682" s="36" t="n"/>
      <c r="DM682" s="36" t="n"/>
      <c r="DN682" s="36" t="n"/>
      <c r="DO682" s="36" t="n"/>
      <c r="DP682" s="36" t="n"/>
      <c r="DQ682" s="36" t="n"/>
      <c r="DR682" s="36" t="n"/>
      <c r="DS682" s="36" t="n"/>
      <c r="DT682" s="36" t="n"/>
      <c r="DU682" s="36" t="n"/>
      <c r="DV682" s="36" t="n"/>
      <c r="DW682" s="36" t="n"/>
      <c r="DX682" s="36" t="n"/>
      <c r="DY682" s="36" t="n"/>
      <c r="DZ682" s="36" t="n"/>
      <c r="EA682" s="36" t="n"/>
      <c r="EB682" s="36" t="n"/>
      <c r="EC682" s="36" t="n"/>
      <c r="ED682" s="36" t="n"/>
      <c r="EE682" s="36" t="n"/>
      <c r="EF682" s="36" t="n"/>
      <c r="EG682" s="36" t="n"/>
      <c r="EH682" s="36" t="n"/>
      <c r="EI682" s="36" t="n"/>
      <c r="EJ682" s="36" t="n"/>
      <c r="EK682" s="36" t="n"/>
      <c r="EL682" s="36" t="n"/>
      <c r="EM682" s="36" t="n"/>
      <c r="EN682" s="36" t="n"/>
    </row>
    <row r="683">
      <c r="A683" s="36" t="n"/>
      <c r="B683" s="36" t="n"/>
      <c r="C683" s="144" t="n"/>
      <c r="D683" s="144" t="n"/>
      <c r="E683" s="135" t="n"/>
      <c r="F683" s="135" t="n"/>
      <c r="G683" s="135" t="n"/>
      <c r="H683" s="135" t="n"/>
      <c r="I683" s="135" t="n"/>
      <c r="J683" s="135" t="n"/>
      <c r="K683" s="135" t="n"/>
      <c r="L683" s="135" t="n"/>
      <c r="M683" s="135" t="n"/>
      <c r="N683" s="135" t="n"/>
      <c r="O683" s="135" t="n"/>
      <c r="P683" s="135" t="n"/>
      <c r="Q683" s="135" t="n"/>
      <c r="R683" s="135" t="n"/>
      <c r="S683" s="135" t="n"/>
      <c r="T683" s="135" t="n"/>
      <c r="U683" s="135" t="n"/>
      <c r="V683" s="135" t="n"/>
      <c r="W683" s="135" t="n"/>
      <c r="X683" s="135" t="n"/>
      <c r="Y683" s="135" t="n"/>
      <c r="Z683" s="135" t="n"/>
      <c r="AA683" s="135" t="n"/>
      <c r="AB683" s="135" t="n"/>
      <c r="AC683" s="135" t="n"/>
      <c r="AD683" s="135" t="n"/>
      <c r="AE683" s="135" t="n"/>
      <c r="AF683" s="135" t="n"/>
      <c r="AG683" s="135" t="n"/>
      <c r="AH683" s="135" t="n"/>
      <c r="AI683" s="135" t="n"/>
      <c r="AJ683" s="135" t="n"/>
      <c r="AK683" s="135" t="n"/>
      <c r="AL683" s="135" t="n"/>
      <c r="AM683" s="135" t="n"/>
      <c r="AN683" s="135" t="n"/>
      <c r="AO683" s="135" t="n"/>
      <c r="AP683" s="135" t="n"/>
      <c r="AQ683" s="135" t="n"/>
      <c r="AR683" s="135" t="n"/>
      <c r="AS683" s="135" t="n"/>
      <c r="AT683" s="135" t="n"/>
      <c r="AU683" s="135" t="n"/>
      <c r="AV683" s="135" t="n"/>
      <c r="AW683" s="135" t="n"/>
      <c r="AX683" s="135" t="n"/>
      <c r="AY683" s="135" t="n"/>
      <c r="AZ683" s="135" t="n"/>
      <c r="BA683" s="135" t="n"/>
      <c r="BB683" s="135" t="n"/>
      <c r="BC683" s="135" t="n"/>
      <c r="BD683" s="135" t="n"/>
      <c r="BE683" s="135" t="n"/>
      <c r="BF683" s="135" t="n"/>
      <c r="BG683" s="135" t="n"/>
      <c r="BH683" s="135" t="n"/>
      <c r="BI683" s="135" t="n"/>
      <c r="BJ683" s="135" t="n"/>
      <c r="BK683" s="135" t="n"/>
      <c r="BL683" s="135" t="n"/>
      <c r="BM683" s="135" t="n"/>
      <c r="BN683" s="135" t="n"/>
      <c r="BO683" s="135" t="n"/>
      <c r="BP683" s="135" t="n"/>
      <c r="BQ683" s="135" t="n"/>
      <c r="BR683" s="135" t="n"/>
      <c r="BS683" s="135" t="n"/>
      <c r="BT683" s="135" t="n"/>
      <c r="BU683" s="135" t="n"/>
      <c r="BV683" s="135" t="n"/>
      <c r="BW683" s="135" t="n"/>
      <c r="BX683" s="135" t="n"/>
      <c r="BY683" s="135" t="n"/>
      <c r="BZ683" s="135" t="n"/>
      <c r="CA683" s="135" t="n"/>
      <c r="CB683" s="135" t="n"/>
      <c r="CC683" s="135" t="n"/>
      <c r="CD683" s="135" t="n"/>
      <c r="CE683" s="135" t="n"/>
      <c r="CF683" s="135" t="n"/>
      <c r="CG683" s="135" t="n"/>
      <c r="CH683" s="135" t="n"/>
      <c r="CI683" s="135" t="n"/>
      <c r="CJ683" s="135" t="n"/>
      <c r="CK683" s="135" t="n"/>
      <c r="CL683" s="135" t="n"/>
      <c r="CM683" s="135" t="n"/>
      <c r="CN683" s="135" t="n"/>
      <c r="CO683" s="135" t="n"/>
      <c r="CP683" s="135" t="n"/>
      <c r="CQ683" s="135" t="n"/>
      <c r="CR683" s="135" t="n"/>
      <c r="CU683" s="36" t="n"/>
      <c r="CV683" s="36" t="n"/>
      <c r="CW683" s="36" t="n"/>
      <c r="CX683" s="36" t="n"/>
      <c r="CY683" s="36" t="n"/>
      <c r="CZ683" s="36" t="n"/>
      <c r="DA683" s="36" t="n"/>
      <c r="DB683" s="36" t="n"/>
      <c r="DC683" s="36" t="n"/>
      <c r="DD683" s="36" t="n"/>
      <c r="DE683" s="36" t="n"/>
      <c r="DF683" s="36" t="n"/>
      <c r="DG683" s="36" t="n"/>
      <c r="DH683" s="36" t="n"/>
      <c r="DI683" s="36" t="n"/>
      <c r="DJ683" s="36" t="n"/>
      <c r="DK683" s="36" t="n"/>
      <c r="DL683" s="36" t="n"/>
      <c r="DM683" s="36" t="n"/>
      <c r="DN683" s="36" t="n"/>
      <c r="DO683" s="36" t="n"/>
      <c r="DP683" s="36" t="n"/>
      <c r="DQ683" s="36" t="n"/>
      <c r="DR683" s="36" t="n"/>
      <c r="DS683" s="36" t="n"/>
      <c r="DT683" s="36" t="n"/>
      <c r="DU683" s="36" t="n"/>
      <c r="DV683" s="36" t="n"/>
      <c r="DW683" s="36" t="n"/>
      <c r="DX683" s="36" t="n"/>
      <c r="DY683" s="36" t="n"/>
      <c r="DZ683" s="36" t="n"/>
      <c r="EA683" s="36" t="n"/>
      <c r="EB683" s="36" t="n"/>
      <c r="EC683" s="36" t="n"/>
      <c r="ED683" s="36" t="n"/>
      <c r="EE683" s="36" t="n"/>
      <c r="EF683" s="36" t="n"/>
      <c r="EG683" s="36" t="n"/>
      <c r="EH683" s="36" t="n"/>
      <c r="EI683" s="36" t="n"/>
      <c r="EJ683" s="36" t="n"/>
      <c r="EK683" s="36" t="n"/>
      <c r="EL683" s="36" t="n"/>
      <c r="EM683" s="36" t="n"/>
      <c r="EN683" s="36" t="n"/>
    </row>
    <row r="684">
      <c r="A684" s="36" t="n"/>
      <c r="B684" s="36" t="n"/>
      <c r="C684" s="144" t="n"/>
      <c r="D684" s="144" t="n"/>
      <c r="E684" s="135" t="n"/>
      <c r="F684" s="135" t="n"/>
      <c r="G684" s="135" t="n"/>
      <c r="H684" s="135" t="n"/>
      <c r="I684" s="135" t="n"/>
      <c r="J684" s="135" t="n"/>
      <c r="K684" s="135" t="n"/>
      <c r="L684" s="135" t="n"/>
      <c r="M684" s="135" t="n"/>
      <c r="N684" s="135" t="n"/>
      <c r="O684" s="135" t="n"/>
      <c r="P684" s="135" t="n"/>
      <c r="Q684" s="135" t="n"/>
      <c r="R684" s="135" t="n"/>
      <c r="S684" s="135" t="n"/>
      <c r="T684" s="135" t="n"/>
      <c r="U684" s="135" t="n"/>
      <c r="V684" s="135" t="n"/>
      <c r="W684" s="135" t="n"/>
      <c r="X684" s="135" t="n"/>
      <c r="Y684" s="135" t="n"/>
      <c r="Z684" s="135" t="n"/>
      <c r="AA684" s="135" t="n"/>
      <c r="AB684" s="135" t="n"/>
      <c r="AC684" s="135" t="n"/>
      <c r="AD684" s="135" t="n"/>
      <c r="AE684" s="135" t="n"/>
      <c r="AF684" s="135" t="n"/>
      <c r="AG684" s="135" t="n"/>
      <c r="AH684" s="135" t="n"/>
      <c r="AI684" s="135" t="n"/>
      <c r="AJ684" s="135" t="n"/>
      <c r="AK684" s="135" t="n"/>
      <c r="AL684" s="135" t="n"/>
      <c r="AM684" s="135" t="n"/>
      <c r="AN684" s="135" t="n"/>
      <c r="AO684" s="135" t="n"/>
      <c r="AP684" s="135" t="n"/>
      <c r="AQ684" s="135" t="n"/>
      <c r="AR684" s="135" t="n"/>
      <c r="AS684" s="135" t="n"/>
      <c r="AT684" s="135" t="n"/>
      <c r="AU684" s="135" t="n"/>
      <c r="AV684" s="135" t="n"/>
      <c r="AW684" s="135" t="n"/>
      <c r="AX684" s="135" t="n"/>
      <c r="AY684" s="135" t="n"/>
      <c r="AZ684" s="135" t="n"/>
      <c r="BA684" s="135" t="n"/>
      <c r="BB684" s="135" t="n"/>
      <c r="BC684" s="135" t="n"/>
      <c r="BD684" s="135" t="n"/>
      <c r="BE684" s="135" t="n"/>
      <c r="BF684" s="135" t="n"/>
      <c r="BG684" s="135" t="n"/>
      <c r="BH684" s="135" t="n"/>
      <c r="BI684" s="135" t="n"/>
      <c r="BJ684" s="135" t="n"/>
      <c r="BK684" s="135" t="n"/>
      <c r="BL684" s="135" t="n"/>
      <c r="BM684" s="135" t="n"/>
      <c r="BN684" s="135" t="n"/>
      <c r="BO684" s="135" t="n"/>
      <c r="BP684" s="135" t="n"/>
      <c r="BQ684" s="135" t="n"/>
      <c r="BR684" s="135" t="n"/>
      <c r="BS684" s="135" t="n"/>
      <c r="BT684" s="135" t="n"/>
      <c r="BU684" s="135" t="n"/>
      <c r="BV684" s="135" t="n"/>
      <c r="BW684" s="135" t="n"/>
      <c r="BX684" s="135" t="n"/>
      <c r="BY684" s="135" t="n"/>
      <c r="BZ684" s="135" t="n"/>
      <c r="CA684" s="135" t="n"/>
      <c r="CB684" s="135" t="n"/>
      <c r="CC684" s="135" t="n"/>
      <c r="CD684" s="135" t="n"/>
      <c r="CE684" s="135" t="n"/>
      <c r="CF684" s="135" t="n"/>
      <c r="CG684" s="135" t="n"/>
      <c r="CH684" s="135" t="n"/>
      <c r="CI684" s="135" t="n"/>
      <c r="CJ684" s="135" t="n"/>
      <c r="CK684" s="135" t="n"/>
      <c r="CL684" s="135" t="n"/>
      <c r="CM684" s="135" t="n"/>
      <c r="CN684" s="135" t="n"/>
      <c r="CO684" s="135" t="n"/>
      <c r="CP684" s="135" t="n"/>
      <c r="CQ684" s="135" t="n"/>
      <c r="CR684" s="135" t="n"/>
      <c r="CU684" s="36" t="n"/>
      <c r="CV684" s="36" t="n"/>
      <c r="CW684" s="36" t="n"/>
      <c r="CX684" s="36" t="n"/>
      <c r="CY684" s="36" t="n"/>
      <c r="CZ684" s="36" t="n"/>
      <c r="DA684" s="36" t="n"/>
      <c r="DB684" s="36" t="n"/>
      <c r="DC684" s="36" t="n"/>
      <c r="DD684" s="36" t="n"/>
      <c r="DE684" s="36" t="n"/>
      <c r="DF684" s="36" t="n"/>
      <c r="DG684" s="36" t="n"/>
      <c r="DH684" s="36" t="n"/>
      <c r="DI684" s="36" t="n"/>
      <c r="DJ684" s="36" t="n"/>
      <c r="DK684" s="36" t="n"/>
      <c r="DL684" s="36" t="n"/>
      <c r="DM684" s="36" t="n"/>
      <c r="DN684" s="36" t="n"/>
      <c r="DO684" s="36" t="n"/>
      <c r="DP684" s="36" t="n"/>
      <c r="DQ684" s="36" t="n"/>
      <c r="DR684" s="36" t="n"/>
      <c r="DS684" s="36" t="n"/>
      <c r="DT684" s="36" t="n"/>
      <c r="DU684" s="36" t="n"/>
      <c r="DV684" s="36" t="n"/>
      <c r="DW684" s="36" t="n"/>
      <c r="DX684" s="36" t="n"/>
      <c r="DY684" s="36" t="n"/>
      <c r="DZ684" s="36" t="n"/>
      <c r="EA684" s="36" t="n"/>
      <c r="EB684" s="36" t="n"/>
      <c r="EC684" s="36" t="n"/>
      <c r="ED684" s="36" t="n"/>
      <c r="EE684" s="36" t="n"/>
      <c r="EF684" s="36" t="n"/>
      <c r="EG684" s="36" t="n"/>
      <c r="EH684" s="36" t="n"/>
      <c r="EI684" s="36" t="n"/>
      <c r="EJ684" s="36" t="n"/>
      <c r="EK684" s="36" t="n"/>
      <c r="EL684" s="36" t="n"/>
      <c r="EM684" s="36" t="n"/>
      <c r="EN684" s="36" t="n"/>
    </row>
    <row r="685">
      <c r="A685" s="36" t="n"/>
      <c r="B685" s="36" t="n"/>
      <c r="C685" s="144" t="n"/>
      <c r="D685" s="144" t="n"/>
      <c r="E685" s="135" t="n"/>
      <c r="F685" s="135" t="n"/>
      <c r="G685" s="135" t="n"/>
      <c r="H685" s="135" t="n"/>
      <c r="I685" s="135" t="n"/>
      <c r="J685" s="135" t="n"/>
      <c r="K685" s="135" t="n"/>
      <c r="L685" s="135" t="n"/>
      <c r="M685" s="135" t="n"/>
      <c r="N685" s="135" t="n"/>
      <c r="O685" s="135" t="n"/>
      <c r="P685" s="135" t="n"/>
      <c r="Q685" s="135" t="n"/>
      <c r="R685" s="135" t="n"/>
      <c r="S685" s="135" t="n"/>
      <c r="T685" s="135" t="n"/>
      <c r="U685" s="135" t="n"/>
      <c r="V685" s="135" t="n"/>
      <c r="W685" s="135" t="n"/>
      <c r="X685" s="135" t="n"/>
      <c r="Y685" s="135" t="n"/>
      <c r="Z685" s="135" t="n"/>
      <c r="AA685" s="135" t="n"/>
      <c r="AB685" s="135" t="n"/>
      <c r="AC685" s="135" t="n"/>
      <c r="AD685" s="135" t="n"/>
      <c r="AE685" s="135" t="n"/>
      <c r="AF685" s="135" t="n"/>
      <c r="AG685" s="135" t="n"/>
      <c r="AH685" s="135" t="n"/>
      <c r="AI685" s="135" t="n"/>
      <c r="AJ685" s="135" t="n"/>
      <c r="AK685" s="135" t="n"/>
      <c r="AL685" s="135" t="n"/>
      <c r="AM685" s="135" t="n"/>
      <c r="AN685" s="135" t="n"/>
      <c r="AO685" s="135" t="n"/>
      <c r="AP685" s="135" t="n"/>
      <c r="AQ685" s="135" t="n"/>
      <c r="AR685" s="135" t="n"/>
      <c r="AS685" s="135" t="n"/>
      <c r="AT685" s="135" t="n"/>
      <c r="AU685" s="135" t="n"/>
      <c r="AV685" s="135" t="n"/>
      <c r="AW685" s="135" t="n"/>
      <c r="AX685" s="135" t="n"/>
      <c r="AY685" s="135" t="n"/>
      <c r="AZ685" s="135" t="n"/>
      <c r="BA685" s="135" t="n"/>
      <c r="BB685" s="135" t="n"/>
      <c r="BC685" s="135" t="n"/>
      <c r="BD685" s="135" t="n"/>
      <c r="BE685" s="135" t="n"/>
      <c r="BF685" s="135" t="n"/>
      <c r="BG685" s="135" t="n"/>
      <c r="BH685" s="135" t="n"/>
      <c r="BI685" s="135" t="n"/>
      <c r="BJ685" s="135" t="n"/>
      <c r="BK685" s="135" t="n"/>
      <c r="BL685" s="135" t="n"/>
      <c r="BM685" s="135" t="n"/>
      <c r="BN685" s="135" t="n"/>
      <c r="BO685" s="135" t="n"/>
      <c r="BP685" s="135" t="n"/>
      <c r="BQ685" s="135" t="n"/>
      <c r="BR685" s="135" t="n"/>
      <c r="BS685" s="135" t="n"/>
      <c r="BT685" s="135" t="n"/>
      <c r="BU685" s="135" t="n"/>
      <c r="BV685" s="135" t="n"/>
      <c r="BW685" s="135" t="n"/>
      <c r="BX685" s="135" t="n"/>
      <c r="BY685" s="135" t="n"/>
      <c r="BZ685" s="135" t="n"/>
      <c r="CA685" s="135" t="n"/>
      <c r="CB685" s="135" t="n"/>
      <c r="CC685" s="135" t="n"/>
      <c r="CD685" s="135" t="n"/>
      <c r="CE685" s="135" t="n"/>
      <c r="CF685" s="135" t="n"/>
      <c r="CG685" s="135" t="n"/>
      <c r="CH685" s="135" t="n"/>
      <c r="CI685" s="135" t="n"/>
      <c r="CJ685" s="135" t="n"/>
      <c r="CK685" s="135" t="n"/>
      <c r="CL685" s="135" t="n"/>
      <c r="CM685" s="135" t="n"/>
      <c r="CN685" s="135" t="n"/>
      <c r="CO685" s="135" t="n"/>
      <c r="CP685" s="135" t="n"/>
      <c r="CQ685" s="135" t="n"/>
      <c r="CR685" s="135" t="n"/>
      <c r="CU685" s="36" t="n"/>
      <c r="CV685" s="36" t="n"/>
      <c r="CW685" s="36" t="n"/>
      <c r="CX685" s="36" t="n"/>
      <c r="CY685" s="36" t="n"/>
      <c r="CZ685" s="36" t="n"/>
      <c r="DA685" s="36" t="n"/>
      <c r="DB685" s="36" t="n"/>
      <c r="DC685" s="36" t="n"/>
      <c r="DD685" s="36" t="n"/>
      <c r="DE685" s="36" t="n"/>
      <c r="DF685" s="36" t="n"/>
      <c r="DG685" s="36" t="n"/>
      <c r="DH685" s="36" t="n"/>
      <c r="DI685" s="36" t="n"/>
      <c r="DJ685" s="36" t="n"/>
      <c r="DK685" s="36" t="n"/>
      <c r="DL685" s="36" t="n"/>
      <c r="DM685" s="36" t="n"/>
      <c r="DN685" s="36" t="n"/>
      <c r="DO685" s="36" t="n"/>
      <c r="DP685" s="36" t="n"/>
      <c r="DQ685" s="36" t="n"/>
      <c r="DR685" s="36" t="n"/>
      <c r="DS685" s="36" t="n"/>
      <c r="DT685" s="36" t="n"/>
      <c r="DU685" s="36" t="n"/>
      <c r="DV685" s="36" t="n"/>
      <c r="DW685" s="36" t="n"/>
      <c r="DX685" s="36" t="n"/>
      <c r="DY685" s="36" t="n"/>
      <c r="DZ685" s="36" t="n"/>
      <c r="EA685" s="36" t="n"/>
      <c r="EB685" s="36" t="n"/>
      <c r="EC685" s="36" t="n"/>
      <c r="ED685" s="36" t="n"/>
      <c r="EE685" s="36" t="n"/>
      <c r="EF685" s="36" t="n"/>
      <c r="EG685" s="36" t="n"/>
      <c r="EH685" s="36" t="n"/>
      <c r="EI685" s="36" t="n"/>
      <c r="EJ685" s="36" t="n"/>
      <c r="EK685" s="36" t="n"/>
      <c r="EL685" s="36" t="n"/>
      <c r="EM685" s="36" t="n"/>
      <c r="EN685" s="36" t="n"/>
    </row>
    <row r="686">
      <c r="A686" s="36" t="n"/>
      <c r="B686" s="36" t="n"/>
      <c r="C686" s="144" t="n"/>
      <c r="D686" s="144" t="n"/>
      <c r="E686" s="135" t="n"/>
      <c r="F686" s="135" t="n"/>
      <c r="G686" s="135" t="n"/>
      <c r="H686" s="135" t="n"/>
      <c r="I686" s="135" t="n"/>
      <c r="J686" s="135" t="n"/>
      <c r="K686" s="135" t="n"/>
      <c r="L686" s="135" t="n"/>
      <c r="M686" s="135" t="n"/>
      <c r="N686" s="135" t="n"/>
      <c r="O686" s="135" t="n"/>
      <c r="P686" s="135" t="n"/>
      <c r="Q686" s="135" t="n"/>
      <c r="R686" s="135" t="n"/>
      <c r="S686" s="135" t="n"/>
      <c r="T686" s="135" t="n"/>
      <c r="U686" s="135" t="n"/>
      <c r="V686" s="135" t="n"/>
      <c r="W686" s="135" t="n"/>
      <c r="X686" s="135" t="n"/>
      <c r="Y686" s="135" t="n"/>
      <c r="Z686" s="135" t="n"/>
      <c r="AA686" s="135" t="n"/>
      <c r="AB686" s="135" t="n"/>
      <c r="AC686" s="135" t="n"/>
      <c r="AD686" s="135" t="n"/>
      <c r="AE686" s="135" t="n"/>
      <c r="AF686" s="135" t="n"/>
      <c r="AG686" s="135" t="n"/>
      <c r="AH686" s="135" t="n"/>
      <c r="AI686" s="135" t="n"/>
      <c r="AJ686" s="135" t="n"/>
      <c r="AK686" s="135" t="n"/>
      <c r="AL686" s="135" t="n"/>
      <c r="AM686" s="135" t="n"/>
      <c r="AN686" s="135" t="n"/>
      <c r="AO686" s="135" t="n"/>
      <c r="AP686" s="135" t="n"/>
      <c r="AQ686" s="135" t="n"/>
      <c r="AR686" s="135" t="n"/>
      <c r="AS686" s="135" t="n"/>
      <c r="AT686" s="135" t="n"/>
      <c r="AU686" s="135" t="n"/>
      <c r="AV686" s="135" t="n"/>
      <c r="AW686" s="135" t="n"/>
      <c r="AX686" s="135" t="n"/>
      <c r="AY686" s="135" t="n"/>
      <c r="AZ686" s="135" t="n"/>
      <c r="BA686" s="135" t="n"/>
      <c r="BB686" s="135" t="n"/>
      <c r="BC686" s="135" t="n"/>
      <c r="BD686" s="135" t="n"/>
      <c r="BE686" s="135" t="n"/>
      <c r="BF686" s="135" t="n"/>
      <c r="BG686" s="135" t="n"/>
      <c r="BH686" s="135" t="n"/>
      <c r="BI686" s="135" t="n"/>
      <c r="BJ686" s="135" t="n"/>
      <c r="BK686" s="135" t="n"/>
      <c r="BL686" s="135" t="n"/>
      <c r="BM686" s="135" t="n"/>
      <c r="BN686" s="135" t="n"/>
      <c r="BO686" s="135" t="n"/>
      <c r="BP686" s="135" t="n"/>
      <c r="BQ686" s="135" t="n"/>
      <c r="BR686" s="135" t="n"/>
      <c r="BS686" s="135" t="n"/>
      <c r="BT686" s="135" t="n"/>
      <c r="BU686" s="135" t="n"/>
      <c r="BV686" s="135" t="n"/>
      <c r="BW686" s="135" t="n"/>
      <c r="BX686" s="135" t="n"/>
      <c r="BY686" s="135" t="n"/>
      <c r="BZ686" s="135" t="n"/>
      <c r="CA686" s="135" t="n"/>
      <c r="CB686" s="135" t="n"/>
      <c r="CC686" s="135" t="n"/>
      <c r="CD686" s="135" t="n"/>
      <c r="CE686" s="135" t="n"/>
      <c r="CF686" s="135" t="n"/>
      <c r="CG686" s="135" t="n"/>
      <c r="CH686" s="135" t="n"/>
      <c r="CI686" s="135" t="n"/>
      <c r="CJ686" s="135" t="n"/>
      <c r="CK686" s="135" t="n"/>
      <c r="CL686" s="135" t="n"/>
      <c r="CM686" s="135" t="n"/>
      <c r="CN686" s="135" t="n"/>
      <c r="CO686" s="135" t="n"/>
      <c r="CP686" s="135" t="n"/>
      <c r="CQ686" s="135" t="n"/>
      <c r="CR686" s="135" t="n"/>
      <c r="CU686" s="36" t="n"/>
      <c r="CV686" s="36" t="n"/>
      <c r="CW686" s="36" t="n"/>
      <c r="CX686" s="36" t="n"/>
      <c r="CY686" s="36" t="n"/>
      <c r="CZ686" s="36" t="n"/>
      <c r="DA686" s="36" t="n"/>
      <c r="DB686" s="36" t="n"/>
      <c r="DC686" s="36" t="n"/>
      <c r="DD686" s="36" t="n"/>
      <c r="DE686" s="36" t="n"/>
      <c r="DF686" s="36" t="n"/>
      <c r="DG686" s="36" t="n"/>
      <c r="DH686" s="36" t="n"/>
      <c r="DI686" s="36" t="n"/>
      <c r="DJ686" s="36" t="n"/>
      <c r="DK686" s="36" t="n"/>
      <c r="DL686" s="36" t="n"/>
      <c r="DM686" s="36" t="n"/>
      <c r="DN686" s="36" t="n"/>
      <c r="DO686" s="36" t="n"/>
      <c r="DP686" s="36" t="n"/>
      <c r="DQ686" s="36" t="n"/>
      <c r="DR686" s="36" t="n"/>
      <c r="DS686" s="36" t="n"/>
      <c r="DT686" s="36" t="n"/>
      <c r="DU686" s="36" t="n"/>
      <c r="DV686" s="36" t="n"/>
      <c r="DW686" s="36" t="n"/>
      <c r="DX686" s="36" t="n"/>
      <c r="DY686" s="36" t="n"/>
      <c r="DZ686" s="36" t="n"/>
      <c r="EA686" s="36" t="n"/>
      <c r="EB686" s="36" t="n"/>
      <c r="EC686" s="36" t="n"/>
      <c r="ED686" s="36" t="n"/>
      <c r="EE686" s="36" t="n"/>
      <c r="EF686" s="36" t="n"/>
      <c r="EG686" s="36" t="n"/>
      <c r="EH686" s="36" t="n"/>
      <c r="EI686" s="36" t="n"/>
      <c r="EJ686" s="36" t="n"/>
      <c r="EK686" s="36" t="n"/>
      <c r="EL686" s="36" t="n"/>
      <c r="EM686" s="36" t="n"/>
      <c r="EN686" s="36" t="n"/>
    </row>
    <row r="687">
      <c r="A687" s="36" t="n"/>
      <c r="B687" s="36" t="n"/>
      <c r="C687" s="144" t="n"/>
      <c r="D687" s="144" t="n"/>
      <c r="E687" s="135" t="n"/>
      <c r="F687" s="135" t="n"/>
      <c r="G687" s="135" t="n"/>
      <c r="H687" s="135" t="n"/>
      <c r="I687" s="135" t="n"/>
      <c r="J687" s="135" t="n"/>
      <c r="K687" s="135" t="n"/>
      <c r="L687" s="135" t="n"/>
      <c r="M687" s="135" t="n"/>
      <c r="N687" s="135" t="n"/>
      <c r="O687" s="135" t="n"/>
      <c r="P687" s="135" t="n"/>
      <c r="Q687" s="135" t="n"/>
      <c r="R687" s="135" t="n"/>
      <c r="S687" s="135" t="n"/>
      <c r="T687" s="135" t="n"/>
      <c r="U687" s="135" t="n"/>
      <c r="V687" s="135" t="n"/>
      <c r="W687" s="135" t="n"/>
      <c r="X687" s="135" t="n"/>
      <c r="Y687" s="135" t="n"/>
      <c r="Z687" s="135" t="n"/>
      <c r="AA687" s="135" t="n"/>
      <c r="AB687" s="135" t="n"/>
      <c r="AC687" s="135" t="n"/>
      <c r="AD687" s="135" t="n"/>
      <c r="AE687" s="135" t="n"/>
      <c r="AF687" s="135" t="n"/>
      <c r="AG687" s="135" t="n"/>
      <c r="AH687" s="135" t="n"/>
      <c r="AI687" s="135" t="n"/>
      <c r="AJ687" s="135" t="n"/>
      <c r="AK687" s="135" t="n"/>
      <c r="AL687" s="135" t="n"/>
      <c r="AM687" s="135" t="n"/>
      <c r="AN687" s="135" t="n"/>
      <c r="AO687" s="135" t="n"/>
      <c r="AP687" s="135" t="n"/>
      <c r="AQ687" s="135" t="n"/>
      <c r="AR687" s="135" t="n"/>
      <c r="AS687" s="135" t="n"/>
      <c r="AT687" s="135" t="n"/>
      <c r="AU687" s="135" t="n"/>
      <c r="AV687" s="135" t="n"/>
      <c r="AW687" s="135" t="n"/>
      <c r="AX687" s="135" t="n"/>
      <c r="AY687" s="135" t="n"/>
      <c r="AZ687" s="135" t="n"/>
      <c r="BA687" s="135" t="n"/>
      <c r="BB687" s="135" t="n"/>
      <c r="BC687" s="135" t="n"/>
      <c r="BD687" s="135" t="n"/>
      <c r="BE687" s="135" t="n"/>
      <c r="BF687" s="135" t="n"/>
      <c r="BG687" s="135" t="n"/>
      <c r="BH687" s="135" t="n"/>
      <c r="BI687" s="135" t="n"/>
      <c r="BJ687" s="135" t="n"/>
      <c r="BK687" s="135" t="n"/>
      <c r="BL687" s="135" t="n"/>
      <c r="BM687" s="135" t="n"/>
      <c r="BN687" s="135" t="n"/>
      <c r="BO687" s="135" t="n"/>
      <c r="BP687" s="135" t="n"/>
      <c r="BQ687" s="135" t="n"/>
      <c r="BR687" s="135" t="n"/>
      <c r="BS687" s="135" t="n"/>
      <c r="BT687" s="135" t="n"/>
      <c r="BU687" s="135" t="n"/>
      <c r="BV687" s="135" t="n"/>
      <c r="BW687" s="135" t="n"/>
      <c r="BX687" s="135" t="n"/>
      <c r="BY687" s="135" t="n"/>
      <c r="BZ687" s="135" t="n"/>
      <c r="CA687" s="135" t="n"/>
      <c r="CB687" s="135" t="n"/>
      <c r="CC687" s="135" t="n"/>
      <c r="CD687" s="135" t="n"/>
      <c r="CE687" s="135" t="n"/>
      <c r="CF687" s="135" t="n"/>
      <c r="CG687" s="135" t="n"/>
      <c r="CH687" s="135" t="n"/>
      <c r="CI687" s="135" t="n"/>
      <c r="CJ687" s="135" t="n"/>
      <c r="CK687" s="135" t="n"/>
      <c r="CL687" s="135" t="n"/>
      <c r="CM687" s="135" t="n"/>
      <c r="CN687" s="135" t="n"/>
      <c r="CO687" s="135" t="n"/>
      <c r="CP687" s="135" t="n"/>
      <c r="CQ687" s="135" t="n"/>
      <c r="CR687" s="135" t="n"/>
      <c r="CU687" s="36" t="n"/>
      <c r="CV687" s="36" t="n"/>
      <c r="CW687" s="36" t="n"/>
      <c r="CX687" s="36" t="n"/>
      <c r="CY687" s="36" t="n"/>
      <c r="CZ687" s="36" t="n"/>
      <c r="DA687" s="36" t="n"/>
      <c r="DB687" s="36" t="n"/>
      <c r="DC687" s="36" t="n"/>
      <c r="DD687" s="36" t="n"/>
      <c r="DE687" s="36" t="n"/>
      <c r="DF687" s="36" t="n"/>
      <c r="DG687" s="36" t="n"/>
      <c r="DH687" s="36" t="n"/>
      <c r="DI687" s="36" t="n"/>
      <c r="DJ687" s="36" t="n"/>
      <c r="DK687" s="36" t="n"/>
      <c r="DL687" s="36" t="n"/>
      <c r="DM687" s="36" t="n"/>
      <c r="DN687" s="36" t="n"/>
      <c r="DO687" s="36" t="n"/>
      <c r="DP687" s="36" t="n"/>
      <c r="DQ687" s="36" t="n"/>
      <c r="DR687" s="36" t="n"/>
      <c r="DS687" s="36" t="n"/>
      <c r="DT687" s="36" t="n"/>
      <c r="DU687" s="36" t="n"/>
      <c r="DV687" s="36" t="n"/>
      <c r="DW687" s="36" t="n"/>
      <c r="DX687" s="36" t="n"/>
      <c r="DY687" s="36" t="n"/>
      <c r="DZ687" s="36" t="n"/>
      <c r="EA687" s="36" t="n"/>
      <c r="EB687" s="36" t="n"/>
      <c r="EC687" s="36" t="n"/>
      <c r="ED687" s="36" t="n"/>
      <c r="EE687" s="36" t="n"/>
      <c r="EF687" s="36" t="n"/>
      <c r="EG687" s="36" t="n"/>
      <c r="EH687" s="36" t="n"/>
      <c r="EI687" s="36" t="n"/>
      <c r="EJ687" s="36" t="n"/>
      <c r="EK687" s="36" t="n"/>
      <c r="EL687" s="36" t="n"/>
      <c r="EM687" s="36" t="n"/>
      <c r="EN687" s="36" t="n"/>
    </row>
    <row r="688">
      <c r="A688" s="36" t="n"/>
      <c r="B688" s="36" t="n"/>
      <c r="C688" s="144" t="n"/>
      <c r="D688" s="144" t="n"/>
      <c r="E688" s="135" t="n"/>
      <c r="F688" s="135" t="n"/>
      <c r="G688" s="135" t="n"/>
      <c r="H688" s="135" t="n"/>
      <c r="I688" s="135" t="n"/>
      <c r="J688" s="135" t="n"/>
      <c r="K688" s="135" t="n"/>
      <c r="L688" s="135" t="n"/>
      <c r="M688" s="135" t="n"/>
      <c r="N688" s="135" t="n"/>
      <c r="O688" s="135" t="n"/>
      <c r="P688" s="135" t="n"/>
      <c r="Q688" s="135" t="n"/>
      <c r="R688" s="135" t="n"/>
      <c r="S688" s="135" t="n"/>
      <c r="T688" s="135" t="n"/>
      <c r="U688" s="135" t="n"/>
      <c r="V688" s="135" t="n"/>
      <c r="W688" s="135" t="n"/>
      <c r="X688" s="135" t="n"/>
      <c r="Y688" s="135" t="n"/>
      <c r="Z688" s="135" t="n"/>
      <c r="AA688" s="135" t="n"/>
      <c r="AB688" s="135" t="n"/>
      <c r="AC688" s="135" t="n"/>
      <c r="AD688" s="135" t="n"/>
      <c r="AE688" s="135" t="n"/>
      <c r="AF688" s="135" t="n"/>
      <c r="AG688" s="135" t="n"/>
      <c r="AH688" s="135" t="n"/>
      <c r="AI688" s="135" t="n"/>
      <c r="AJ688" s="135" t="n"/>
      <c r="AK688" s="135" t="n"/>
      <c r="AL688" s="135" t="n"/>
      <c r="AM688" s="135" t="n"/>
      <c r="AN688" s="135" t="n"/>
      <c r="AO688" s="135" t="n"/>
      <c r="AP688" s="135" t="n"/>
      <c r="AQ688" s="135" t="n"/>
      <c r="AR688" s="135" t="n"/>
      <c r="AS688" s="135" t="n"/>
      <c r="AT688" s="135" t="n"/>
      <c r="AU688" s="135" t="n"/>
      <c r="AV688" s="135" t="n"/>
      <c r="AW688" s="135" t="n"/>
      <c r="AX688" s="135" t="n"/>
      <c r="AY688" s="135" t="n"/>
      <c r="AZ688" s="135" t="n"/>
      <c r="BA688" s="135" t="n"/>
      <c r="BB688" s="135" t="n"/>
      <c r="BC688" s="135" t="n"/>
      <c r="BD688" s="135" t="n"/>
      <c r="BE688" s="135" t="n"/>
      <c r="BF688" s="135" t="n"/>
      <c r="BG688" s="135" t="n"/>
      <c r="BH688" s="135" t="n"/>
      <c r="BI688" s="135" t="n"/>
      <c r="BJ688" s="135" t="n"/>
      <c r="BK688" s="135" t="n"/>
      <c r="BL688" s="135" t="n"/>
      <c r="BM688" s="135" t="n"/>
      <c r="BN688" s="135" t="n"/>
      <c r="BO688" s="135" t="n"/>
      <c r="BP688" s="135" t="n"/>
      <c r="BQ688" s="135" t="n"/>
      <c r="BR688" s="135" t="n"/>
      <c r="BS688" s="135" t="n"/>
      <c r="BT688" s="135" t="n"/>
      <c r="BU688" s="135" t="n"/>
      <c r="BV688" s="135" t="n"/>
      <c r="BW688" s="135" t="n"/>
      <c r="BX688" s="135" t="n"/>
      <c r="BY688" s="135" t="n"/>
      <c r="BZ688" s="135" t="n"/>
      <c r="CA688" s="135" t="n"/>
      <c r="CB688" s="135" t="n"/>
      <c r="CC688" s="135" t="n"/>
      <c r="CD688" s="135" t="n"/>
      <c r="CE688" s="135" t="n"/>
      <c r="CF688" s="135" t="n"/>
      <c r="CG688" s="135" t="n"/>
      <c r="CH688" s="135" t="n"/>
      <c r="CI688" s="135" t="n"/>
      <c r="CJ688" s="135" t="n"/>
      <c r="CK688" s="135" t="n"/>
      <c r="CL688" s="135" t="n"/>
      <c r="CM688" s="135" t="n"/>
      <c r="CN688" s="135" t="n"/>
      <c r="CO688" s="135" t="n"/>
      <c r="CP688" s="135" t="n"/>
      <c r="CQ688" s="135" t="n"/>
      <c r="CR688" s="135" t="n"/>
      <c r="CU688" s="36" t="n"/>
      <c r="CV688" s="36" t="n"/>
      <c r="CW688" s="36" t="n"/>
      <c r="CX688" s="36" t="n"/>
      <c r="CY688" s="36" t="n"/>
      <c r="CZ688" s="36" t="n"/>
      <c r="DA688" s="36" t="n"/>
      <c r="DB688" s="36" t="n"/>
      <c r="DC688" s="36" t="n"/>
      <c r="DD688" s="36" t="n"/>
      <c r="DE688" s="36" t="n"/>
      <c r="DF688" s="36" t="n"/>
      <c r="DG688" s="36" t="n"/>
      <c r="DH688" s="36" t="n"/>
      <c r="DI688" s="36" t="n"/>
      <c r="DJ688" s="36" t="n"/>
      <c r="DK688" s="36" t="n"/>
      <c r="DL688" s="36" t="n"/>
      <c r="DM688" s="36" t="n"/>
      <c r="DN688" s="36" t="n"/>
      <c r="DO688" s="36" t="n"/>
      <c r="DP688" s="36" t="n"/>
      <c r="DQ688" s="36" t="n"/>
      <c r="DR688" s="36" t="n"/>
      <c r="DS688" s="36" t="n"/>
      <c r="DT688" s="36" t="n"/>
      <c r="DU688" s="36" t="n"/>
      <c r="DV688" s="36" t="n"/>
      <c r="DW688" s="36" t="n"/>
      <c r="DX688" s="36" t="n"/>
      <c r="DY688" s="36" t="n"/>
      <c r="DZ688" s="36" t="n"/>
      <c r="EA688" s="36" t="n"/>
      <c r="EB688" s="36" t="n"/>
      <c r="EC688" s="36" t="n"/>
      <c r="ED688" s="36" t="n"/>
      <c r="EE688" s="36" t="n"/>
      <c r="EF688" s="36" t="n"/>
      <c r="EG688" s="36" t="n"/>
      <c r="EH688" s="36" t="n"/>
      <c r="EI688" s="36" t="n"/>
      <c r="EJ688" s="36" t="n"/>
      <c r="EK688" s="36" t="n"/>
      <c r="EL688" s="36" t="n"/>
      <c r="EM688" s="36" t="n"/>
      <c r="EN688" s="36" t="n"/>
    </row>
    <row r="689">
      <c r="A689" s="36" t="n"/>
      <c r="B689" s="36" t="n"/>
      <c r="C689" s="144" t="n"/>
      <c r="D689" s="144" t="n"/>
      <c r="E689" s="135" t="n"/>
      <c r="F689" s="135" t="n"/>
      <c r="G689" s="135" t="n"/>
      <c r="H689" s="135" t="n"/>
      <c r="I689" s="135" t="n"/>
      <c r="J689" s="135" t="n"/>
      <c r="K689" s="135" t="n"/>
      <c r="L689" s="135" t="n"/>
      <c r="M689" s="135" t="n"/>
      <c r="N689" s="135" t="n"/>
      <c r="O689" s="135" t="n"/>
      <c r="P689" s="135" t="n"/>
      <c r="Q689" s="135" t="n"/>
      <c r="R689" s="135" t="n"/>
      <c r="S689" s="135" t="n"/>
      <c r="T689" s="135" t="n"/>
      <c r="U689" s="135" t="n"/>
      <c r="V689" s="135" t="n"/>
      <c r="W689" s="135" t="n"/>
      <c r="X689" s="135" t="n"/>
      <c r="Y689" s="135" t="n"/>
      <c r="Z689" s="135" t="n"/>
      <c r="AA689" s="135" t="n"/>
      <c r="AB689" s="135" t="n"/>
      <c r="AC689" s="135" t="n"/>
      <c r="AD689" s="135" t="n"/>
      <c r="AE689" s="135" t="n"/>
      <c r="AF689" s="135" t="n"/>
      <c r="AG689" s="135" t="n"/>
      <c r="AH689" s="135" t="n"/>
      <c r="AI689" s="135" t="n"/>
      <c r="AJ689" s="135" t="n"/>
      <c r="AK689" s="135" t="n"/>
      <c r="AL689" s="135" t="n"/>
      <c r="AM689" s="135" t="n"/>
      <c r="AN689" s="135" t="n"/>
      <c r="AO689" s="135" t="n"/>
      <c r="AP689" s="135" t="n"/>
      <c r="AQ689" s="135" t="n"/>
      <c r="AR689" s="135" t="n"/>
      <c r="AS689" s="135" t="n"/>
      <c r="AT689" s="135" t="n"/>
      <c r="AU689" s="135" t="n"/>
      <c r="AV689" s="135" t="n"/>
      <c r="AW689" s="135" t="n"/>
      <c r="AX689" s="135" t="n"/>
      <c r="AY689" s="135" t="n"/>
      <c r="AZ689" s="135" t="n"/>
      <c r="BA689" s="135" t="n"/>
      <c r="BB689" s="135" t="n"/>
      <c r="BC689" s="135" t="n"/>
      <c r="BD689" s="135" t="n"/>
      <c r="BE689" s="135" t="n"/>
      <c r="BF689" s="135" t="n"/>
      <c r="BG689" s="135" t="n"/>
      <c r="BH689" s="135" t="n"/>
      <c r="BI689" s="135" t="n"/>
      <c r="BJ689" s="135" t="n"/>
      <c r="BK689" s="135" t="n"/>
      <c r="BL689" s="135" t="n"/>
      <c r="BM689" s="135" t="n"/>
      <c r="BN689" s="135" t="n"/>
      <c r="BO689" s="135" t="n"/>
      <c r="BP689" s="135" t="n"/>
      <c r="BQ689" s="135" t="n"/>
      <c r="BR689" s="135" t="n"/>
      <c r="BS689" s="135" t="n"/>
      <c r="BT689" s="135" t="n"/>
      <c r="BU689" s="135" t="n"/>
      <c r="BV689" s="135" t="n"/>
      <c r="BW689" s="135" t="n"/>
      <c r="BX689" s="135" t="n"/>
      <c r="BY689" s="135" t="n"/>
      <c r="BZ689" s="135" t="n"/>
      <c r="CA689" s="135" t="n"/>
      <c r="CB689" s="135" t="n"/>
      <c r="CC689" s="135" t="n"/>
      <c r="CD689" s="135" t="n"/>
      <c r="CE689" s="135" t="n"/>
      <c r="CF689" s="135" t="n"/>
      <c r="CG689" s="135" t="n"/>
      <c r="CH689" s="135" t="n"/>
      <c r="CI689" s="135" t="n"/>
      <c r="CJ689" s="135" t="n"/>
      <c r="CK689" s="135" t="n"/>
      <c r="CL689" s="135" t="n"/>
      <c r="CM689" s="135" t="n"/>
      <c r="CN689" s="135" t="n"/>
      <c r="CO689" s="135" t="n"/>
      <c r="CP689" s="135" t="n"/>
      <c r="CQ689" s="135" t="n"/>
      <c r="CR689" s="135" t="n"/>
      <c r="CU689" s="36" t="n"/>
      <c r="CV689" s="36" t="n"/>
      <c r="CW689" s="36" t="n"/>
      <c r="CX689" s="36" t="n"/>
      <c r="CY689" s="36" t="n"/>
      <c r="CZ689" s="36" t="n"/>
      <c r="DA689" s="36" t="n"/>
      <c r="DB689" s="36" t="n"/>
      <c r="DC689" s="36" t="n"/>
      <c r="DD689" s="36" t="n"/>
      <c r="DE689" s="36" t="n"/>
      <c r="DF689" s="36" t="n"/>
      <c r="DG689" s="36" t="n"/>
      <c r="DH689" s="36" t="n"/>
      <c r="DI689" s="36" t="n"/>
      <c r="DJ689" s="36" t="n"/>
      <c r="DK689" s="36" t="n"/>
      <c r="DL689" s="36" t="n"/>
      <c r="DM689" s="36" t="n"/>
      <c r="DN689" s="36" t="n"/>
      <c r="DO689" s="36" t="n"/>
      <c r="DP689" s="36" t="n"/>
      <c r="DQ689" s="36" t="n"/>
      <c r="DR689" s="36" t="n"/>
      <c r="DS689" s="36" t="n"/>
      <c r="DT689" s="36" t="n"/>
      <c r="DU689" s="36" t="n"/>
      <c r="DV689" s="36" t="n"/>
      <c r="DW689" s="36" t="n"/>
      <c r="DX689" s="36" t="n"/>
      <c r="DY689" s="36" t="n"/>
      <c r="DZ689" s="36" t="n"/>
      <c r="EA689" s="36" t="n"/>
      <c r="EB689" s="36" t="n"/>
      <c r="EC689" s="36" t="n"/>
      <c r="ED689" s="36" t="n"/>
      <c r="EE689" s="36" t="n"/>
      <c r="EF689" s="36" t="n"/>
      <c r="EG689" s="36" t="n"/>
      <c r="EH689" s="36" t="n"/>
      <c r="EI689" s="36" t="n"/>
      <c r="EJ689" s="36" t="n"/>
      <c r="EK689" s="36" t="n"/>
      <c r="EL689" s="36" t="n"/>
      <c r="EM689" s="36" t="n"/>
      <c r="EN689" s="36" t="n"/>
    </row>
    <row r="690">
      <c r="A690" s="36" t="n"/>
      <c r="B690" s="36" t="n"/>
      <c r="C690" s="144" t="n"/>
      <c r="D690" s="144" t="n"/>
      <c r="E690" s="135" t="n"/>
      <c r="F690" s="135" t="n"/>
      <c r="G690" s="135" t="n"/>
      <c r="H690" s="135" t="n"/>
      <c r="I690" s="135" t="n"/>
      <c r="J690" s="135" t="n"/>
      <c r="K690" s="135" t="n"/>
      <c r="L690" s="135" t="n"/>
      <c r="M690" s="135" t="n"/>
      <c r="N690" s="135" t="n"/>
      <c r="O690" s="135" t="n"/>
      <c r="P690" s="135" t="n"/>
      <c r="Q690" s="135" t="n"/>
      <c r="R690" s="135" t="n"/>
      <c r="S690" s="135" t="n"/>
      <c r="T690" s="135" t="n"/>
      <c r="U690" s="135" t="n"/>
      <c r="V690" s="135" t="n"/>
      <c r="W690" s="135" t="n"/>
      <c r="X690" s="135" t="n"/>
      <c r="Y690" s="135" t="n"/>
      <c r="Z690" s="135" t="n"/>
      <c r="AA690" s="135" t="n"/>
      <c r="AB690" s="135" t="n"/>
      <c r="AC690" s="135" t="n"/>
      <c r="AD690" s="135" t="n"/>
      <c r="AE690" s="135" t="n"/>
      <c r="AF690" s="135" t="n"/>
      <c r="AG690" s="135" t="n"/>
      <c r="AH690" s="135" t="n"/>
      <c r="AI690" s="135" t="n"/>
      <c r="AJ690" s="135" t="n"/>
      <c r="AK690" s="135" t="n"/>
      <c r="AL690" s="135" t="n"/>
      <c r="AM690" s="135" t="n"/>
      <c r="AN690" s="135" t="n"/>
      <c r="AO690" s="135" t="n"/>
      <c r="AP690" s="135" t="n"/>
      <c r="AQ690" s="135" t="n"/>
      <c r="AR690" s="135" t="n"/>
      <c r="AS690" s="135" t="n"/>
      <c r="AT690" s="135" t="n"/>
      <c r="AU690" s="135" t="n"/>
      <c r="AV690" s="135" t="n"/>
      <c r="AW690" s="135" t="n"/>
      <c r="AX690" s="135" t="n"/>
      <c r="AY690" s="135" t="n"/>
      <c r="AZ690" s="135" t="n"/>
      <c r="BA690" s="135" t="n"/>
      <c r="BB690" s="135" t="n"/>
      <c r="BC690" s="135" t="n"/>
      <c r="BD690" s="135" t="n"/>
      <c r="BE690" s="135" t="n"/>
      <c r="BF690" s="135" t="n"/>
      <c r="BG690" s="135" t="n"/>
      <c r="BH690" s="135" t="n"/>
      <c r="BI690" s="135" t="n"/>
      <c r="BJ690" s="135" t="n"/>
      <c r="BK690" s="135" t="n"/>
      <c r="BL690" s="135" t="n"/>
      <c r="BM690" s="135" t="n"/>
      <c r="BN690" s="135" t="n"/>
      <c r="BO690" s="135" t="n"/>
      <c r="BP690" s="135" t="n"/>
      <c r="BQ690" s="135" t="n"/>
      <c r="BR690" s="135" t="n"/>
      <c r="BS690" s="135" t="n"/>
      <c r="BT690" s="135" t="n"/>
      <c r="BU690" s="135" t="n"/>
      <c r="BV690" s="135" t="n"/>
      <c r="BW690" s="135" t="n"/>
      <c r="BX690" s="135" t="n"/>
      <c r="BY690" s="135" t="n"/>
      <c r="BZ690" s="135" t="n"/>
      <c r="CA690" s="135" t="n"/>
      <c r="CB690" s="135" t="n"/>
      <c r="CC690" s="135" t="n"/>
      <c r="CD690" s="135" t="n"/>
      <c r="CE690" s="135" t="n"/>
      <c r="CF690" s="135" t="n"/>
      <c r="CG690" s="135" t="n"/>
      <c r="CH690" s="135" t="n"/>
      <c r="CI690" s="135" t="n"/>
      <c r="CJ690" s="135" t="n"/>
      <c r="CK690" s="135" t="n"/>
      <c r="CL690" s="135" t="n"/>
      <c r="CM690" s="135" t="n"/>
      <c r="CN690" s="135" t="n"/>
      <c r="CO690" s="135" t="n"/>
      <c r="CP690" s="135" t="n"/>
      <c r="CQ690" s="135" t="n"/>
      <c r="CR690" s="135" t="n"/>
      <c r="CU690" s="36" t="n"/>
      <c r="CV690" s="36" t="n"/>
      <c r="CW690" s="36" t="n"/>
      <c r="CX690" s="36" t="n"/>
      <c r="CY690" s="36" t="n"/>
      <c r="CZ690" s="36" t="n"/>
      <c r="DA690" s="36" t="n"/>
      <c r="DB690" s="36" t="n"/>
      <c r="DC690" s="36" t="n"/>
      <c r="DD690" s="36" t="n"/>
      <c r="DE690" s="36" t="n"/>
      <c r="DF690" s="36" t="n"/>
      <c r="DG690" s="36" t="n"/>
      <c r="DH690" s="36" t="n"/>
      <c r="DI690" s="36" t="n"/>
      <c r="DJ690" s="36" t="n"/>
      <c r="DK690" s="36" t="n"/>
      <c r="DL690" s="36" t="n"/>
      <c r="DM690" s="36" t="n"/>
      <c r="DN690" s="36" t="n"/>
      <c r="DO690" s="36" t="n"/>
      <c r="DP690" s="36" t="n"/>
      <c r="DQ690" s="36" t="n"/>
      <c r="DR690" s="36" t="n"/>
      <c r="DS690" s="36" t="n"/>
      <c r="DT690" s="36" t="n"/>
      <c r="DU690" s="36" t="n"/>
      <c r="DV690" s="36" t="n"/>
      <c r="DW690" s="36" t="n"/>
      <c r="DX690" s="36" t="n"/>
      <c r="DY690" s="36" t="n"/>
      <c r="DZ690" s="36" t="n"/>
      <c r="EA690" s="36" t="n"/>
      <c r="EB690" s="36" t="n"/>
      <c r="EC690" s="36" t="n"/>
      <c r="ED690" s="36" t="n"/>
      <c r="EE690" s="36" t="n"/>
      <c r="EF690" s="36" t="n"/>
      <c r="EG690" s="36" t="n"/>
      <c r="EH690" s="36" t="n"/>
      <c r="EI690" s="36" t="n"/>
      <c r="EJ690" s="36" t="n"/>
      <c r="EK690" s="36" t="n"/>
      <c r="EL690" s="36" t="n"/>
      <c r="EM690" s="36" t="n"/>
      <c r="EN690" s="36" t="n"/>
    </row>
    <row r="691">
      <c r="A691" s="36" t="n"/>
      <c r="B691" s="36" t="n"/>
      <c r="C691" s="144" t="n"/>
      <c r="D691" s="144" t="n"/>
      <c r="E691" s="135" t="n"/>
      <c r="F691" s="135" t="n"/>
      <c r="G691" s="135" t="n"/>
      <c r="H691" s="135" t="n"/>
      <c r="I691" s="135" t="n"/>
      <c r="J691" s="135" t="n"/>
      <c r="K691" s="135" t="n"/>
      <c r="L691" s="135" t="n"/>
      <c r="M691" s="135" t="n"/>
      <c r="N691" s="135" t="n"/>
      <c r="O691" s="135" t="n"/>
      <c r="P691" s="135" t="n"/>
      <c r="Q691" s="135" t="n"/>
      <c r="R691" s="135" t="n"/>
      <c r="S691" s="135" t="n"/>
      <c r="T691" s="135" t="n"/>
      <c r="U691" s="135" t="n"/>
      <c r="V691" s="135" t="n"/>
      <c r="W691" s="135" t="n"/>
      <c r="X691" s="135" t="n"/>
      <c r="Y691" s="135" t="n"/>
      <c r="Z691" s="135" t="n"/>
      <c r="AA691" s="135" t="n"/>
      <c r="AB691" s="135" t="n"/>
      <c r="AC691" s="135" t="n"/>
      <c r="AD691" s="135" t="n"/>
      <c r="AE691" s="135" t="n"/>
      <c r="AF691" s="135" t="n"/>
      <c r="AG691" s="135" t="n"/>
      <c r="AH691" s="135" t="n"/>
      <c r="AI691" s="135" t="n"/>
      <c r="AJ691" s="135" t="n"/>
      <c r="AK691" s="135" t="n"/>
      <c r="AL691" s="135" t="n"/>
      <c r="AM691" s="135" t="n"/>
      <c r="AN691" s="135" t="n"/>
      <c r="AO691" s="135" t="n"/>
      <c r="AP691" s="135" t="n"/>
      <c r="AQ691" s="135" t="n"/>
      <c r="AR691" s="135" t="n"/>
      <c r="AS691" s="135" t="n"/>
      <c r="AT691" s="135" t="n"/>
      <c r="AU691" s="135" t="n"/>
      <c r="AV691" s="135" t="n"/>
      <c r="AW691" s="135" t="n"/>
      <c r="AX691" s="135" t="n"/>
      <c r="AY691" s="135" t="n"/>
      <c r="AZ691" s="135" t="n"/>
      <c r="BA691" s="135" t="n"/>
      <c r="BB691" s="135" t="n"/>
      <c r="BC691" s="135" t="n"/>
      <c r="BD691" s="135" t="n"/>
      <c r="BE691" s="135" t="n"/>
      <c r="BF691" s="135" t="n"/>
      <c r="BG691" s="135" t="n"/>
      <c r="BH691" s="135" t="n"/>
      <c r="BI691" s="135" t="n"/>
      <c r="BJ691" s="135" t="n"/>
      <c r="BK691" s="135" t="n"/>
      <c r="BL691" s="135" t="n"/>
      <c r="BM691" s="135" t="n"/>
      <c r="BN691" s="135" t="n"/>
      <c r="BO691" s="135" t="n"/>
      <c r="BP691" s="135" t="n"/>
      <c r="BQ691" s="135" t="n"/>
      <c r="BR691" s="135" t="n"/>
      <c r="BS691" s="135" t="n"/>
      <c r="BT691" s="135" t="n"/>
      <c r="BU691" s="135" t="n"/>
      <c r="BV691" s="135" t="n"/>
      <c r="BW691" s="135" t="n"/>
      <c r="BX691" s="135" t="n"/>
      <c r="BY691" s="135" t="n"/>
      <c r="BZ691" s="135" t="n"/>
      <c r="CA691" s="135" t="n"/>
      <c r="CB691" s="135" t="n"/>
      <c r="CC691" s="135" t="n"/>
      <c r="CD691" s="135" t="n"/>
      <c r="CE691" s="135" t="n"/>
      <c r="CF691" s="135" t="n"/>
      <c r="CG691" s="135" t="n"/>
      <c r="CH691" s="135" t="n"/>
      <c r="CI691" s="135" t="n"/>
      <c r="CJ691" s="135" t="n"/>
      <c r="CK691" s="135" t="n"/>
      <c r="CL691" s="135" t="n"/>
      <c r="CM691" s="135" t="n"/>
      <c r="CN691" s="135" t="n"/>
      <c r="CO691" s="135" t="n"/>
      <c r="CP691" s="135" t="n"/>
      <c r="CQ691" s="135" t="n"/>
      <c r="CR691" s="135" t="n"/>
      <c r="CU691" s="36" t="n"/>
      <c r="CV691" s="36" t="n"/>
      <c r="CW691" s="36" t="n"/>
      <c r="CX691" s="36" t="n"/>
      <c r="CY691" s="36" t="n"/>
      <c r="CZ691" s="36" t="n"/>
      <c r="DA691" s="36" t="n"/>
      <c r="DB691" s="36" t="n"/>
      <c r="DC691" s="36" t="n"/>
      <c r="DD691" s="36" t="n"/>
      <c r="DE691" s="36" t="n"/>
      <c r="DF691" s="36" t="n"/>
      <c r="DG691" s="36" t="n"/>
      <c r="DH691" s="36" t="n"/>
      <c r="DI691" s="36" t="n"/>
      <c r="DJ691" s="36" t="n"/>
      <c r="DK691" s="36" t="n"/>
      <c r="DL691" s="36" t="n"/>
      <c r="DM691" s="36" t="n"/>
      <c r="DN691" s="36" t="n"/>
      <c r="DO691" s="36" t="n"/>
      <c r="DP691" s="36" t="n"/>
      <c r="DQ691" s="36" t="n"/>
      <c r="DR691" s="36" t="n"/>
      <c r="DS691" s="36" t="n"/>
      <c r="DT691" s="36" t="n"/>
      <c r="DU691" s="36" t="n"/>
      <c r="DV691" s="36" t="n"/>
      <c r="DW691" s="36" t="n"/>
      <c r="DX691" s="36" t="n"/>
      <c r="DY691" s="36" t="n"/>
      <c r="DZ691" s="36" t="n"/>
      <c r="EA691" s="36" t="n"/>
      <c r="EB691" s="36" t="n"/>
      <c r="EC691" s="36" t="n"/>
      <c r="ED691" s="36" t="n"/>
      <c r="EE691" s="36" t="n"/>
      <c r="EF691" s="36" t="n"/>
      <c r="EG691" s="36" t="n"/>
      <c r="EH691" s="36" t="n"/>
      <c r="EI691" s="36" t="n"/>
      <c r="EJ691" s="36" t="n"/>
      <c r="EK691" s="36" t="n"/>
      <c r="EL691" s="36" t="n"/>
      <c r="EM691" s="36" t="n"/>
      <c r="EN691" s="36" t="n"/>
    </row>
    <row r="692">
      <c r="A692" s="36" t="n"/>
      <c r="B692" s="36" t="n"/>
      <c r="C692" s="144" t="n"/>
      <c r="D692" s="144" t="n"/>
      <c r="E692" s="135" t="n"/>
      <c r="F692" s="135" t="n"/>
      <c r="G692" s="135" t="n"/>
      <c r="H692" s="135" t="n"/>
      <c r="I692" s="135" t="n"/>
      <c r="J692" s="135" t="n"/>
      <c r="K692" s="135" t="n"/>
      <c r="L692" s="135" t="n"/>
      <c r="M692" s="135" t="n"/>
      <c r="N692" s="135" t="n"/>
      <c r="O692" s="135" t="n"/>
      <c r="P692" s="135" t="n"/>
      <c r="Q692" s="135" t="n"/>
      <c r="R692" s="135" t="n"/>
      <c r="S692" s="135" t="n"/>
      <c r="T692" s="135" t="n"/>
      <c r="U692" s="135" t="n"/>
      <c r="V692" s="135" t="n"/>
      <c r="W692" s="135" t="n"/>
      <c r="X692" s="135" t="n"/>
      <c r="Y692" s="135" t="n"/>
      <c r="Z692" s="135" t="n"/>
      <c r="AA692" s="135" t="n"/>
      <c r="AB692" s="135" t="n"/>
      <c r="AC692" s="135" t="n"/>
      <c r="AD692" s="135" t="n"/>
      <c r="AE692" s="135" t="n"/>
      <c r="AF692" s="135" t="n"/>
      <c r="AG692" s="135" t="n"/>
      <c r="AH692" s="135" t="n"/>
      <c r="AI692" s="135" t="n"/>
      <c r="AJ692" s="135" t="n"/>
      <c r="AK692" s="135" t="n"/>
      <c r="AL692" s="135" t="n"/>
      <c r="AM692" s="135" t="n"/>
      <c r="AN692" s="135" t="n"/>
      <c r="AO692" s="135" t="n"/>
      <c r="AP692" s="135" t="n"/>
      <c r="AQ692" s="135" t="n"/>
      <c r="AR692" s="135" t="n"/>
      <c r="AS692" s="135" t="n"/>
      <c r="AT692" s="135" t="n"/>
      <c r="AU692" s="135" t="n"/>
      <c r="AV692" s="135" t="n"/>
      <c r="AW692" s="135" t="n"/>
      <c r="AX692" s="135" t="n"/>
      <c r="AY692" s="135" t="n"/>
      <c r="AZ692" s="135" t="n"/>
      <c r="BA692" s="135" t="n"/>
      <c r="BB692" s="135" t="n"/>
      <c r="BC692" s="135" t="n"/>
      <c r="BD692" s="135" t="n"/>
      <c r="BE692" s="135" t="n"/>
      <c r="BF692" s="135" t="n"/>
      <c r="BG692" s="135" t="n"/>
      <c r="BH692" s="135" t="n"/>
      <c r="BI692" s="135" t="n"/>
      <c r="BJ692" s="135" t="n"/>
      <c r="BK692" s="135" t="n"/>
      <c r="BL692" s="135" t="n"/>
      <c r="BM692" s="135" t="n"/>
      <c r="BN692" s="135" t="n"/>
      <c r="BO692" s="135" t="n"/>
      <c r="BP692" s="135" t="n"/>
      <c r="BQ692" s="135" t="n"/>
      <c r="BR692" s="135" t="n"/>
      <c r="BS692" s="135" t="n"/>
      <c r="BT692" s="135" t="n"/>
      <c r="BU692" s="135" t="n"/>
      <c r="BV692" s="135" t="n"/>
      <c r="BW692" s="135" t="n"/>
      <c r="BX692" s="135" t="n"/>
      <c r="BY692" s="135" t="n"/>
      <c r="BZ692" s="135" t="n"/>
      <c r="CA692" s="135" t="n"/>
      <c r="CB692" s="135" t="n"/>
      <c r="CC692" s="135" t="n"/>
      <c r="CD692" s="135" t="n"/>
      <c r="CE692" s="135" t="n"/>
      <c r="CF692" s="135" t="n"/>
      <c r="CG692" s="135" t="n"/>
      <c r="CH692" s="135" t="n"/>
      <c r="CI692" s="135" t="n"/>
      <c r="CJ692" s="135" t="n"/>
      <c r="CK692" s="135" t="n"/>
      <c r="CL692" s="135" t="n"/>
      <c r="CM692" s="135" t="n"/>
      <c r="CN692" s="135" t="n"/>
      <c r="CO692" s="135" t="n"/>
      <c r="CP692" s="135" t="n"/>
      <c r="CQ692" s="135" t="n"/>
      <c r="CR692" s="135" t="n"/>
      <c r="CU692" s="36" t="n"/>
      <c r="CV692" s="36" t="n"/>
      <c r="CW692" s="36" t="n"/>
      <c r="CX692" s="36" t="n"/>
      <c r="CY692" s="36" t="n"/>
      <c r="CZ692" s="36" t="n"/>
      <c r="DA692" s="36" t="n"/>
      <c r="DB692" s="36" t="n"/>
      <c r="DC692" s="36" t="n"/>
      <c r="DD692" s="36" t="n"/>
      <c r="DE692" s="36" t="n"/>
      <c r="DF692" s="36" t="n"/>
      <c r="DG692" s="36" t="n"/>
      <c r="DH692" s="36" t="n"/>
      <c r="DI692" s="36" t="n"/>
      <c r="DJ692" s="36" t="n"/>
      <c r="DK692" s="36" t="n"/>
      <c r="DL692" s="36" t="n"/>
      <c r="DM692" s="36" t="n"/>
      <c r="DN692" s="36" t="n"/>
      <c r="DO692" s="36" t="n"/>
      <c r="DP692" s="36" t="n"/>
      <c r="DQ692" s="36" t="n"/>
      <c r="DR692" s="36" t="n"/>
      <c r="DS692" s="36" t="n"/>
      <c r="DT692" s="36" t="n"/>
      <c r="DU692" s="36" t="n"/>
      <c r="DV692" s="36" t="n"/>
      <c r="DW692" s="36" t="n"/>
      <c r="DX692" s="36" t="n"/>
      <c r="DY692" s="36" t="n"/>
      <c r="DZ692" s="36" t="n"/>
      <c r="EA692" s="36" t="n"/>
      <c r="EB692" s="36" t="n"/>
      <c r="EC692" s="36" t="n"/>
      <c r="ED692" s="36" t="n"/>
      <c r="EE692" s="36" t="n"/>
      <c r="EF692" s="36" t="n"/>
      <c r="EG692" s="36" t="n"/>
      <c r="EH692" s="36" t="n"/>
      <c r="EI692" s="36" t="n"/>
      <c r="EJ692" s="36" t="n"/>
      <c r="EK692" s="36" t="n"/>
      <c r="EL692" s="36" t="n"/>
      <c r="EM692" s="36" t="n"/>
      <c r="EN692" s="36" t="n"/>
    </row>
    <row r="693">
      <c r="A693" s="36" t="n"/>
      <c r="B693" s="36" t="n"/>
      <c r="C693" s="144" t="n"/>
      <c r="D693" s="144" t="n"/>
      <c r="E693" s="135" t="n"/>
      <c r="F693" s="135" t="n"/>
      <c r="G693" s="135" t="n"/>
      <c r="H693" s="135" t="n"/>
      <c r="I693" s="135" t="n"/>
      <c r="J693" s="135" t="n"/>
      <c r="K693" s="135" t="n"/>
      <c r="L693" s="135" t="n"/>
      <c r="M693" s="135" t="n"/>
      <c r="N693" s="135" t="n"/>
      <c r="O693" s="135" t="n"/>
      <c r="P693" s="135" t="n"/>
      <c r="Q693" s="135" t="n"/>
      <c r="R693" s="135" t="n"/>
      <c r="S693" s="135" t="n"/>
      <c r="T693" s="135" t="n"/>
      <c r="U693" s="135" t="n"/>
      <c r="V693" s="135" t="n"/>
      <c r="W693" s="135" t="n"/>
      <c r="X693" s="135" t="n"/>
      <c r="Y693" s="135" t="n"/>
      <c r="Z693" s="135" t="n"/>
      <c r="AA693" s="135" t="n"/>
      <c r="AB693" s="135" t="n"/>
      <c r="AC693" s="135" t="n"/>
      <c r="AD693" s="135" t="n"/>
      <c r="AE693" s="135" t="n"/>
      <c r="AF693" s="135" t="n"/>
      <c r="AG693" s="135" t="n"/>
      <c r="AH693" s="135" t="n"/>
      <c r="AI693" s="135" t="n"/>
      <c r="AJ693" s="135" t="n"/>
      <c r="AK693" s="135" t="n"/>
      <c r="AL693" s="135" t="n"/>
      <c r="AM693" s="135" t="n"/>
      <c r="AN693" s="135" t="n"/>
      <c r="AO693" s="135" t="n"/>
      <c r="AP693" s="135" t="n"/>
      <c r="AQ693" s="135" t="n"/>
      <c r="AR693" s="135" t="n"/>
      <c r="AS693" s="135" t="n"/>
      <c r="AT693" s="135" t="n"/>
      <c r="AU693" s="135" t="n"/>
      <c r="AV693" s="135" t="n"/>
      <c r="AW693" s="135" t="n"/>
      <c r="AX693" s="135" t="n"/>
      <c r="AY693" s="135" t="n"/>
      <c r="AZ693" s="135" t="n"/>
      <c r="BA693" s="135" t="n"/>
      <c r="BB693" s="135" t="n"/>
      <c r="BC693" s="135" t="n"/>
      <c r="BD693" s="135" t="n"/>
      <c r="BE693" s="135" t="n"/>
      <c r="BF693" s="135" t="n"/>
      <c r="BG693" s="135" t="n"/>
      <c r="BH693" s="135" t="n"/>
      <c r="BI693" s="135" t="n"/>
      <c r="BJ693" s="135" t="n"/>
      <c r="BK693" s="135" t="n"/>
      <c r="BL693" s="135" t="n"/>
      <c r="BM693" s="135" t="n"/>
      <c r="BN693" s="135" t="n"/>
      <c r="BO693" s="135" t="n"/>
      <c r="BP693" s="135" t="n"/>
      <c r="BQ693" s="135" t="n"/>
      <c r="BR693" s="135" t="n"/>
      <c r="BS693" s="135" t="n"/>
      <c r="BT693" s="135" t="n"/>
      <c r="BU693" s="135" t="n"/>
      <c r="BV693" s="135" t="n"/>
      <c r="BW693" s="135" t="n"/>
      <c r="BX693" s="135" t="n"/>
      <c r="BY693" s="135" t="n"/>
      <c r="BZ693" s="135" t="n"/>
      <c r="CA693" s="135" t="n"/>
      <c r="CB693" s="135" t="n"/>
      <c r="CC693" s="135" t="n"/>
      <c r="CD693" s="135" t="n"/>
      <c r="CE693" s="135" t="n"/>
      <c r="CF693" s="135" t="n"/>
      <c r="CG693" s="135" t="n"/>
      <c r="CH693" s="135" t="n"/>
      <c r="CI693" s="135" t="n"/>
      <c r="CJ693" s="135" t="n"/>
      <c r="CK693" s="135" t="n"/>
      <c r="CL693" s="135" t="n"/>
      <c r="CM693" s="135" t="n"/>
      <c r="CN693" s="135" t="n"/>
      <c r="CO693" s="135" t="n"/>
      <c r="CP693" s="135" t="n"/>
      <c r="CQ693" s="135" t="n"/>
      <c r="CR693" s="135" t="n"/>
      <c r="CU693" s="36" t="n"/>
      <c r="CV693" s="36" t="n"/>
      <c r="CW693" s="36" t="n"/>
      <c r="CX693" s="36" t="n"/>
      <c r="CY693" s="36" t="n"/>
      <c r="CZ693" s="36" t="n"/>
      <c r="DA693" s="36" t="n"/>
      <c r="DB693" s="36" t="n"/>
      <c r="DC693" s="36" t="n"/>
      <c r="DD693" s="36" t="n"/>
      <c r="DE693" s="36" t="n"/>
      <c r="DF693" s="36" t="n"/>
      <c r="DG693" s="36" t="n"/>
      <c r="DH693" s="36" t="n"/>
      <c r="DI693" s="36" t="n"/>
      <c r="DJ693" s="36" t="n"/>
      <c r="DK693" s="36" t="n"/>
      <c r="DL693" s="36" t="n"/>
      <c r="DM693" s="36" t="n"/>
      <c r="DN693" s="36" t="n"/>
      <c r="DO693" s="36" t="n"/>
      <c r="DP693" s="36" t="n"/>
      <c r="DQ693" s="36" t="n"/>
      <c r="DR693" s="36" t="n"/>
      <c r="DS693" s="36" t="n"/>
      <c r="DT693" s="36" t="n"/>
      <c r="DU693" s="36" t="n"/>
      <c r="DV693" s="36" t="n"/>
      <c r="DW693" s="36" t="n"/>
      <c r="DX693" s="36" t="n"/>
      <c r="DY693" s="36" t="n"/>
      <c r="DZ693" s="36" t="n"/>
      <c r="EA693" s="36" t="n"/>
      <c r="EB693" s="36" t="n"/>
      <c r="EC693" s="36" t="n"/>
      <c r="ED693" s="36" t="n"/>
      <c r="EE693" s="36" t="n"/>
      <c r="EF693" s="36" t="n"/>
      <c r="EG693" s="36" t="n"/>
      <c r="EH693" s="36" t="n"/>
      <c r="EI693" s="36" t="n"/>
      <c r="EJ693" s="36" t="n"/>
      <c r="EK693" s="36" t="n"/>
      <c r="EL693" s="36" t="n"/>
      <c r="EM693" s="36" t="n"/>
      <c r="EN693" s="36" t="n"/>
    </row>
    <row r="694">
      <c r="A694" s="36" t="n"/>
      <c r="B694" s="36" t="n"/>
      <c r="C694" s="144" t="n"/>
      <c r="D694" s="144" t="n"/>
      <c r="E694" s="135" t="n"/>
      <c r="F694" s="135" t="n"/>
      <c r="G694" s="135" t="n"/>
      <c r="H694" s="135" t="n"/>
      <c r="I694" s="135" t="n"/>
      <c r="J694" s="135" t="n"/>
      <c r="K694" s="135" t="n"/>
      <c r="L694" s="135" t="n"/>
      <c r="M694" s="135" t="n"/>
      <c r="N694" s="135" t="n"/>
      <c r="O694" s="135" t="n"/>
      <c r="P694" s="135" t="n"/>
      <c r="Q694" s="135" t="n"/>
      <c r="R694" s="135" t="n"/>
      <c r="S694" s="135" t="n"/>
      <c r="T694" s="135" t="n"/>
      <c r="U694" s="135" t="n"/>
      <c r="V694" s="135" t="n"/>
      <c r="W694" s="135" t="n"/>
      <c r="X694" s="135" t="n"/>
      <c r="Y694" s="135" t="n"/>
      <c r="Z694" s="135" t="n"/>
      <c r="AA694" s="135" t="n"/>
      <c r="AB694" s="135" t="n"/>
      <c r="AC694" s="135" t="n"/>
      <c r="AD694" s="135" t="n"/>
      <c r="AE694" s="135" t="n"/>
      <c r="AF694" s="135" t="n"/>
      <c r="AG694" s="135" t="n"/>
      <c r="AH694" s="135" t="n"/>
      <c r="AI694" s="135" t="n"/>
      <c r="AJ694" s="135" t="n"/>
      <c r="AK694" s="135" t="n"/>
      <c r="AL694" s="135" t="n"/>
      <c r="AM694" s="135" t="n"/>
      <c r="AN694" s="135" t="n"/>
      <c r="AO694" s="135" t="n"/>
      <c r="AP694" s="135" t="n"/>
      <c r="AQ694" s="135" t="n"/>
      <c r="AR694" s="135" t="n"/>
      <c r="AS694" s="135" t="n"/>
      <c r="AT694" s="135" t="n"/>
      <c r="AU694" s="135" t="n"/>
      <c r="AV694" s="135" t="n"/>
      <c r="AW694" s="135" t="n"/>
      <c r="AX694" s="135" t="n"/>
      <c r="AY694" s="135" t="n"/>
      <c r="AZ694" s="135" t="n"/>
      <c r="BA694" s="135" t="n"/>
      <c r="BB694" s="135" t="n"/>
      <c r="BC694" s="135" t="n"/>
      <c r="BD694" s="135" t="n"/>
      <c r="BE694" s="135" t="n"/>
      <c r="BF694" s="135" t="n"/>
      <c r="BG694" s="135" t="n"/>
      <c r="BH694" s="135" t="n"/>
      <c r="BI694" s="135" t="n"/>
      <c r="BJ694" s="135" t="n"/>
      <c r="BK694" s="135" t="n"/>
      <c r="BL694" s="135" t="n"/>
      <c r="BM694" s="135" t="n"/>
      <c r="BN694" s="135" t="n"/>
      <c r="BO694" s="135" t="n"/>
      <c r="BP694" s="135" t="n"/>
      <c r="BQ694" s="135" t="n"/>
      <c r="BR694" s="135" t="n"/>
      <c r="BS694" s="135" t="n"/>
      <c r="BT694" s="135" t="n"/>
      <c r="BU694" s="135" t="n"/>
      <c r="BV694" s="135" t="n"/>
      <c r="BW694" s="135" t="n"/>
      <c r="BX694" s="135" t="n"/>
      <c r="BY694" s="135" t="n"/>
      <c r="BZ694" s="135" t="n"/>
      <c r="CA694" s="135" t="n"/>
      <c r="CB694" s="135" t="n"/>
      <c r="CC694" s="135" t="n"/>
      <c r="CD694" s="135" t="n"/>
      <c r="CE694" s="135" t="n"/>
      <c r="CF694" s="135" t="n"/>
      <c r="CG694" s="135" t="n"/>
      <c r="CH694" s="135" t="n"/>
      <c r="CI694" s="135" t="n"/>
      <c r="CJ694" s="135" t="n"/>
      <c r="CK694" s="135" t="n"/>
      <c r="CL694" s="135" t="n"/>
      <c r="CM694" s="135" t="n"/>
      <c r="CN694" s="135" t="n"/>
      <c r="CO694" s="135" t="n"/>
      <c r="CP694" s="135" t="n"/>
      <c r="CQ694" s="135" t="n"/>
      <c r="CR694" s="135" t="n"/>
      <c r="CU694" s="36" t="n"/>
      <c r="CV694" s="36" t="n"/>
      <c r="CW694" s="36" t="n"/>
      <c r="CX694" s="36" t="n"/>
      <c r="CY694" s="36" t="n"/>
      <c r="CZ694" s="36" t="n"/>
      <c r="DA694" s="36" t="n"/>
      <c r="DB694" s="36" t="n"/>
      <c r="DC694" s="36" t="n"/>
      <c r="DD694" s="36" t="n"/>
      <c r="DE694" s="36" t="n"/>
      <c r="DF694" s="36" t="n"/>
      <c r="DG694" s="36" t="n"/>
      <c r="DH694" s="36" t="n"/>
      <c r="DI694" s="36" t="n"/>
      <c r="DJ694" s="36" t="n"/>
      <c r="DK694" s="36" t="n"/>
      <c r="DL694" s="36" t="n"/>
      <c r="DM694" s="36" t="n"/>
      <c r="DN694" s="36" t="n"/>
      <c r="DO694" s="36" t="n"/>
      <c r="DP694" s="36" t="n"/>
      <c r="DQ694" s="36" t="n"/>
      <c r="DR694" s="36" t="n"/>
      <c r="DS694" s="36" t="n"/>
      <c r="DT694" s="36" t="n"/>
      <c r="DU694" s="36" t="n"/>
      <c r="DV694" s="36" t="n"/>
      <c r="DW694" s="36" t="n"/>
      <c r="DX694" s="36" t="n"/>
      <c r="DY694" s="36" t="n"/>
      <c r="DZ694" s="36" t="n"/>
      <c r="EA694" s="36" t="n"/>
      <c r="EB694" s="36" t="n"/>
      <c r="EC694" s="36" t="n"/>
      <c r="ED694" s="36" t="n"/>
      <c r="EE694" s="36" t="n"/>
      <c r="EF694" s="36" t="n"/>
      <c r="EG694" s="36" t="n"/>
      <c r="EH694" s="36" t="n"/>
      <c r="EI694" s="36" t="n"/>
      <c r="EJ694" s="36" t="n"/>
      <c r="EK694" s="36" t="n"/>
      <c r="EL694" s="36" t="n"/>
      <c r="EM694" s="36" t="n"/>
      <c r="EN694" s="36" t="n"/>
    </row>
    <row r="695">
      <c r="A695" s="36" t="n"/>
      <c r="B695" s="36" t="n"/>
      <c r="C695" s="144" t="n"/>
      <c r="D695" s="144" t="n"/>
      <c r="E695" s="135" t="n"/>
      <c r="F695" s="135" t="n"/>
      <c r="G695" s="135" t="n"/>
      <c r="H695" s="135" t="n"/>
      <c r="I695" s="135" t="n"/>
      <c r="J695" s="135" t="n"/>
      <c r="K695" s="135" t="n"/>
      <c r="L695" s="135" t="n"/>
      <c r="M695" s="135" t="n"/>
      <c r="N695" s="135" t="n"/>
      <c r="O695" s="135" t="n"/>
      <c r="P695" s="135" t="n"/>
      <c r="Q695" s="135" t="n"/>
      <c r="R695" s="135" t="n"/>
      <c r="S695" s="135" t="n"/>
      <c r="T695" s="135" t="n"/>
      <c r="U695" s="135" t="n"/>
      <c r="V695" s="135" t="n"/>
      <c r="W695" s="135" t="n"/>
      <c r="X695" s="135" t="n"/>
      <c r="Y695" s="135" t="n"/>
      <c r="Z695" s="135" t="n"/>
      <c r="AA695" s="135" t="n"/>
      <c r="AB695" s="135" t="n"/>
      <c r="AC695" s="135" t="n"/>
      <c r="AD695" s="135" t="n"/>
      <c r="AE695" s="135" t="n"/>
      <c r="AF695" s="135" t="n"/>
      <c r="AG695" s="135" t="n"/>
      <c r="AH695" s="135" t="n"/>
      <c r="AI695" s="135" t="n"/>
      <c r="AJ695" s="135" t="n"/>
      <c r="AK695" s="135" t="n"/>
      <c r="AL695" s="135" t="n"/>
      <c r="AM695" s="135" t="n"/>
      <c r="AN695" s="135" t="n"/>
      <c r="AO695" s="135" t="n"/>
      <c r="AP695" s="135" t="n"/>
      <c r="AQ695" s="135" t="n"/>
      <c r="AR695" s="135" t="n"/>
      <c r="AS695" s="135" t="n"/>
      <c r="AT695" s="135" t="n"/>
      <c r="AU695" s="135" t="n"/>
      <c r="AV695" s="135" t="n"/>
      <c r="AW695" s="135" t="n"/>
      <c r="AX695" s="135" t="n"/>
      <c r="AY695" s="135" t="n"/>
      <c r="AZ695" s="135" t="n"/>
      <c r="BA695" s="135" t="n"/>
      <c r="BB695" s="135" t="n"/>
      <c r="BC695" s="135" t="n"/>
      <c r="BD695" s="135" t="n"/>
      <c r="BE695" s="135" t="n"/>
      <c r="BF695" s="135" t="n"/>
      <c r="BG695" s="135" t="n"/>
      <c r="BH695" s="135" t="n"/>
      <c r="BI695" s="135" t="n"/>
      <c r="BJ695" s="135" t="n"/>
      <c r="BK695" s="135" t="n"/>
      <c r="BL695" s="135" t="n"/>
      <c r="BM695" s="135" t="n"/>
      <c r="BN695" s="135" t="n"/>
      <c r="BO695" s="135" t="n"/>
      <c r="BP695" s="135" t="n"/>
      <c r="BQ695" s="135" t="n"/>
      <c r="BR695" s="135" t="n"/>
      <c r="BS695" s="135" t="n"/>
      <c r="BT695" s="135" t="n"/>
      <c r="BU695" s="135" t="n"/>
      <c r="BV695" s="135" t="n"/>
      <c r="BW695" s="135" t="n"/>
      <c r="BX695" s="135" t="n"/>
      <c r="BY695" s="135" t="n"/>
      <c r="BZ695" s="135" t="n"/>
      <c r="CA695" s="135" t="n"/>
      <c r="CB695" s="135" t="n"/>
      <c r="CC695" s="135" t="n"/>
      <c r="CD695" s="135" t="n"/>
      <c r="CE695" s="135" t="n"/>
      <c r="CF695" s="135" t="n"/>
      <c r="CG695" s="135" t="n"/>
      <c r="CH695" s="135" t="n"/>
      <c r="CI695" s="135" t="n"/>
      <c r="CJ695" s="135" t="n"/>
      <c r="CK695" s="135" t="n"/>
      <c r="CL695" s="135" t="n"/>
      <c r="CM695" s="135" t="n"/>
      <c r="CN695" s="135" t="n"/>
      <c r="CO695" s="135" t="n"/>
      <c r="CP695" s="135" t="n"/>
      <c r="CQ695" s="135" t="n"/>
      <c r="CR695" s="135" t="n"/>
      <c r="CU695" s="36" t="n"/>
      <c r="CV695" s="36" t="n"/>
      <c r="CW695" s="36" t="n"/>
      <c r="CX695" s="36" t="n"/>
      <c r="CY695" s="36" t="n"/>
      <c r="CZ695" s="36" t="n"/>
      <c r="DA695" s="36" t="n"/>
      <c r="DB695" s="36" t="n"/>
      <c r="DC695" s="36" t="n"/>
      <c r="DD695" s="36" t="n"/>
      <c r="DE695" s="36" t="n"/>
      <c r="DF695" s="36" t="n"/>
      <c r="DG695" s="36" t="n"/>
      <c r="DH695" s="36" t="n"/>
      <c r="DI695" s="36" t="n"/>
      <c r="DJ695" s="36" t="n"/>
      <c r="DK695" s="36" t="n"/>
      <c r="DL695" s="36" t="n"/>
      <c r="DM695" s="36" t="n"/>
      <c r="DN695" s="36" t="n"/>
      <c r="DO695" s="36" t="n"/>
      <c r="DP695" s="36" t="n"/>
      <c r="DQ695" s="36" t="n"/>
      <c r="DR695" s="36" t="n"/>
      <c r="DS695" s="36" t="n"/>
      <c r="DT695" s="36" t="n"/>
      <c r="DU695" s="36" t="n"/>
      <c r="DV695" s="36" t="n"/>
      <c r="DW695" s="36" t="n"/>
      <c r="DX695" s="36" t="n"/>
      <c r="DY695" s="36" t="n"/>
      <c r="DZ695" s="36" t="n"/>
      <c r="EA695" s="36" t="n"/>
      <c r="EB695" s="36" t="n"/>
      <c r="EC695" s="36" t="n"/>
      <c r="ED695" s="36" t="n"/>
      <c r="EE695" s="36" t="n"/>
      <c r="EF695" s="36" t="n"/>
      <c r="EG695" s="36" t="n"/>
      <c r="EH695" s="36" t="n"/>
      <c r="EI695" s="36" t="n"/>
      <c r="EJ695" s="36" t="n"/>
      <c r="EK695" s="36" t="n"/>
      <c r="EL695" s="36" t="n"/>
      <c r="EM695" s="36" t="n"/>
      <c r="EN695" s="36" t="n"/>
    </row>
    <row r="696">
      <c r="A696" s="36" t="n"/>
      <c r="B696" s="36" t="n"/>
      <c r="C696" s="144" t="n"/>
      <c r="D696" s="144" t="n"/>
      <c r="E696" s="135" t="n"/>
      <c r="F696" s="135" t="n"/>
      <c r="G696" s="135" t="n"/>
      <c r="H696" s="135" t="n"/>
      <c r="I696" s="135" t="n"/>
      <c r="J696" s="135" t="n"/>
      <c r="K696" s="135" t="n"/>
      <c r="L696" s="135" t="n"/>
      <c r="M696" s="135" t="n"/>
      <c r="N696" s="135" t="n"/>
      <c r="O696" s="135" t="n"/>
      <c r="P696" s="135" t="n"/>
      <c r="Q696" s="135" t="n"/>
      <c r="R696" s="135" t="n"/>
      <c r="S696" s="135" t="n"/>
      <c r="T696" s="135" t="n"/>
      <c r="U696" s="135" t="n"/>
      <c r="V696" s="135" t="n"/>
      <c r="W696" s="135" t="n"/>
      <c r="X696" s="135" t="n"/>
      <c r="Y696" s="135" t="n"/>
      <c r="Z696" s="135" t="n"/>
      <c r="AA696" s="135" t="n"/>
      <c r="AB696" s="135" t="n"/>
      <c r="AC696" s="135" t="n"/>
      <c r="AD696" s="135" t="n"/>
      <c r="AE696" s="135" t="n"/>
      <c r="AF696" s="135" t="n"/>
      <c r="AG696" s="135" t="n"/>
      <c r="AH696" s="135" t="n"/>
      <c r="AI696" s="135" t="n"/>
      <c r="AJ696" s="135" t="n"/>
      <c r="AK696" s="135" t="n"/>
      <c r="AL696" s="135" t="n"/>
      <c r="AM696" s="135" t="n"/>
      <c r="AN696" s="135" t="n"/>
      <c r="AO696" s="135" t="n"/>
      <c r="AP696" s="135" t="n"/>
      <c r="AQ696" s="135" t="n"/>
      <c r="AR696" s="135" t="n"/>
      <c r="AS696" s="135" t="n"/>
      <c r="AT696" s="135" t="n"/>
      <c r="AU696" s="135" t="n"/>
      <c r="AV696" s="135" t="n"/>
      <c r="AW696" s="135" t="n"/>
      <c r="AX696" s="135" t="n"/>
      <c r="AY696" s="135" t="n"/>
      <c r="AZ696" s="135" t="n"/>
      <c r="BA696" s="135" t="n"/>
      <c r="BB696" s="135" t="n"/>
      <c r="BC696" s="135" t="n"/>
      <c r="BD696" s="135" t="n"/>
      <c r="BE696" s="135" t="n"/>
      <c r="BF696" s="135" t="n"/>
      <c r="BG696" s="135" t="n"/>
      <c r="BH696" s="135" t="n"/>
      <c r="BI696" s="135" t="n"/>
      <c r="BJ696" s="135" t="n"/>
      <c r="BK696" s="135" t="n"/>
      <c r="BL696" s="135" t="n"/>
      <c r="BM696" s="135" t="n"/>
      <c r="BN696" s="135" t="n"/>
      <c r="BO696" s="135" t="n"/>
      <c r="BP696" s="135" t="n"/>
      <c r="BQ696" s="135" t="n"/>
      <c r="BR696" s="135" t="n"/>
      <c r="BS696" s="135" t="n"/>
      <c r="BT696" s="135" t="n"/>
      <c r="BU696" s="135" t="n"/>
      <c r="BV696" s="135" t="n"/>
      <c r="BW696" s="135" t="n"/>
      <c r="BX696" s="135" t="n"/>
      <c r="BY696" s="135" t="n"/>
      <c r="BZ696" s="135" t="n"/>
      <c r="CA696" s="135" t="n"/>
      <c r="CB696" s="135" t="n"/>
      <c r="CC696" s="135" t="n"/>
      <c r="CD696" s="135" t="n"/>
      <c r="CE696" s="135" t="n"/>
      <c r="CF696" s="135" t="n"/>
      <c r="CG696" s="135" t="n"/>
      <c r="CH696" s="135" t="n"/>
      <c r="CI696" s="135" t="n"/>
      <c r="CJ696" s="135" t="n"/>
      <c r="CK696" s="135" t="n"/>
      <c r="CL696" s="135" t="n"/>
      <c r="CM696" s="135" t="n"/>
      <c r="CN696" s="135" t="n"/>
      <c r="CO696" s="135" t="n"/>
      <c r="CP696" s="135" t="n"/>
      <c r="CQ696" s="135" t="n"/>
      <c r="CR696" s="135" t="n"/>
      <c r="CU696" s="36" t="n"/>
      <c r="CV696" s="36" t="n"/>
      <c r="CW696" s="36" t="n"/>
      <c r="CX696" s="36" t="n"/>
      <c r="CY696" s="36" t="n"/>
      <c r="CZ696" s="36" t="n"/>
      <c r="DA696" s="36" t="n"/>
      <c r="DB696" s="36" t="n"/>
      <c r="DC696" s="36" t="n"/>
      <c r="DD696" s="36" t="n"/>
      <c r="DE696" s="36" t="n"/>
      <c r="DF696" s="36" t="n"/>
      <c r="DG696" s="36" t="n"/>
      <c r="DH696" s="36" t="n"/>
      <c r="DI696" s="36" t="n"/>
      <c r="DJ696" s="36" t="n"/>
      <c r="DK696" s="36" t="n"/>
      <c r="DL696" s="36" t="n"/>
      <c r="DM696" s="36" t="n"/>
      <c r="DN696" s="36" t="n"/>
      <c r="DO696" s="36" t="n"/>
      <c r="DP696" s="36" t="n"/>
      <c r="DQ696" s="36" t="n"/>
      <c r="DR696" s="36" t="n"/>
      <c r="DS696" s="36" t="n"/>
      <c r="DT696" s="36" t="n"/>
      <c r="DU696" s="36" t="n"/>
      <c r="DV696" s="36" t="n"/>
      <c r="DW696" s="36" t="n"/>
      <c r="DX696" s="36" t="n"/>
      <c r="DY696" s="36" t="n"/>
      <c r="DZ696" s="36" t="n"/>
      <c r="EA696" s="36" t="n"/>
      <c r="EB696" s="36" t="n"/>
      <c r="EC696" s="36" t="n"/>
      <c r="ED696" s="36" t="n"/>
      <c r="EE696" s="36" t="n"/>
      <c r="EF696" s="36" t="n"/>
      <c r="EG696" s="36" t="n"/>
      <c r="EH696" s="36" t="n"/>
      <c r="EI696" s="36" t="n"/>
      <c r="EJ696" s="36" t="n"/>
      <c r="EK696" s="36" t="n"/>
      <c r="EL696" s="36" t="n"/>
      <c r="EM696" s="36" t="n"/>
      <c r="EN696" s="36" t="n"/>
    </row>
    <row r="697">
      <c r="A697" s="36" t="n"/>
      <c r="B697" s="36" t="n"/>
      <c r="C697" s="144" t="n"/>
      <c r="D697" s="144" t="n"/>
      <c r="E697" s="135" t="n"/>
      <c r="F697" s="135" t="n"/>
      <c r="G697" s="135" t="n"/>
      <c r="H697" s="135" t="n"/>
      <c r="I697" s="135" t="n"/>
      <c r="J697" s="135" t="n"/>
      <c r="K697" s="135" t="n"/>
      <c r="L697" s="135" t="n"/>
      <c r="M697" s="135" t="n"/>
      <c r="N697" s="135" t="n"/>
      <c r="O697" s="135" t="n"/>
      <c r="P697" s="135" t="n"/>
      <c r="Q697" s="135" t="n"/>
      <c r="R697" s="135" t="n"/>
      <c r="S697" s="135" t="n"/>
      <c r="T697" s="135" t="n"/>
      <c r="U697" s="135" t="n"/>
      <c r="V697" s="135" t="n"/>
      <c r="W697" s="135" t="n"/>
      <c r="X697" s="135" t="n"/>
      <c r="Y697" s="135" t="n"/>
      <c r="Z697" s="135" t="n"/>
      <c r="AA697" s="135" t="n"/>
      <c r="AB697" s="135" t="n"/>
      <c r="AC697" s="135" t="n"/>
      <c r="AD697" s="135" t="n"/>
      <c r="AE697" s="135" t="n"/>
      <c r="AF697" s="135" t="n"/>
      <c r="AG697" s="135" t="n"/>
      <c r="AH697" s="135" t="n"/>
      <c r="AI697" s="135" t="n"/>
      <c r="AJ697" s="135" t="n"/>
      <c r="AK697" s="135" t="n"/>
      <c r="AL697" s="135" t="n"/>
      <c r="AM697" s="135" t="n"/>
      <c r="AN697" s="135" t="n"/>
      <c r="AO697" s="135" t="n"/>
      <c r="AP697" s="135" t="n"/>
      <c r="AQ697" s="135" t="n"/>
      <c r="AR697" s="135" t="n"/>
      <c r="AS697" s="135" t="n"/>
      <c r="AT697" s="135" t="n"/>
      <c r="AU697" s="135" t="n"/>
      <c r="AV697" s="135" t="n"/>
      <c r="AW697" s="135" t="n"/>
      <c r="AX697" s="135" t="n"/>
      <c r="AY697" s="135" t="n"/>
      <c r="AZ697" s="135" t="n"/>
      <c r="BA697" s="135" t="n"/>
      <c r="BB697" s="135" t="n"/>
      <c r="BC697" s="135" t="n"/>
      <c r="BD697" s="135" t="n"/>
      <c r="BE697" s="135" t="n"/>
      <c r="BF697" s="135" t="n"/>
      <c r="BG697" s="135" t="n"/>
      <c r="BH697" s="135" t="n"/>
      <c r="BI697" s="135" t="n"/>
      <c r="BJ697" s="135" t="n"/>
      <c r="BK697" s="135" t="n"/>
      <c r="BL697" s="135" t="n"/>
      <c r="BM697" s="135" t="n"/>
      <c r="BN697" s="135" t="n"/>
      <c r="BO697" s="135" t="n"/>
      <c r="BP697" s="135" t="n"/>
      <c r="BQ697" s="135" t="n"/>
      <c r="BR697" s="135" t="n"/>
      <c r="BS697" s="135" t="n"/>
      <c r="BT697" s="135" t="n"/>
      <c r="BU697" s="135" t="n"/>
      <c r="BV697" s="135" t="n"/>
      <c r="BW697" s="135" t="n"/>
      <c r="BX697" s="135" t="n"/>
      <c r="BY697" s="135" t="n"/>
      <c r="BZ697" s="135" t="n"/>
      <c r="CA697" s="135" t="n"/>
      <c r="CB697" s="135" t="n"/>
      <c r="CC697" s="135" t="n"/>
      <c r="CD697" s="135" t="n"/>
      <c r="CE697" s="135" t="n"/>
      <c r="CF697" s="135" t="n"/>
      <c r="CG697" s="135" t="n"/>
      <c r="CH697" s="135" t="n"/>
      <c r="CI697" s="135" t="n"/>
      <c r="CJ697" s="135" t="n"/>
      <c r="CK697" s="135" t="n"/>
      <c r="CL697" s="135" t="n"/>
      <c r="CM697" s="135" t="n"/>
      <c r="CN697" s="135" t="n"/>
      <c r="CO697" s="135" t="n"/>
      <c r="CP697" s="135" t="n"/>
      <c r="CQ697" s="135" t="n"/>
      <c r="CR697" s="135" t="n"/>
      <c r="CU697" s="36" t="n"/>
      <c r="CV697" s="36" t="n"/>
      <c r="CW697" s="36" t="n"/>
      <c r="CX697" s="36" t="n"/>
      <c r="CY697" s="36" t="n"/>
      <c r="CZ697" s="36" t="n"/>
      <c r="DA697" s="36" t="n"/>
      <c r="DB697" s="36" t="n"/>
      <c r="DC697" s="36" t="n"/>
      <c r="DD697" s="36" t="n"/>
      <c r="DE697" s="36" t="n"/>
      <c r="DF697" s="36" t="n"/>
      <c r="DG697" s="36" t="n"/>
      <c r="DH697" s="36" t="n"/>
      <c r="DI697" s="36" t="n"/>
      <c r="DJ697" s="36" t="n"/>
      <c r="DK697" s="36" t="n"/>
      <c r="DL697" s="36" t="n"/>
      <c r="DM697" s="36" t="n"/>
      <c r="DN697" s="36" t="n"/>
      <c r="DO697" s="36" t="n"/>
      <c r="DP697" s="36" t="n"/>
      <c r="DQ697" s="36" t="n"/>
      <c r="DR697" s="36" t="n"/>
      <c r="DS697" s="36" t="n"/>
      <c r="DT697" s="36" t="n"/>
      <c r="DU697" s="36" t="n"/>
      <c r="DV697" s="36" t="n"/>
      <c r="DW697" s="36" t="n"/>
      <c r="DX697" s="36" t="n"/>
      <c r="DY697" s="36" t="n"/>
      <c r="DZ697" s="36" t="n"/>
      <c r="EA697" s="36" t="n"/>
      <c r="EB697" s="36" t="n"/>
      <c r="EC697" s="36" t="n"/>
      <c r="ED697" s="36" t="n"/>
      <c r="EE697" s="36" t="n"/>
      <c r="EF697" s="36" t="n"/>
      <c r="EG697" s="36" t="n"/>
      <c r="EH697" s="36" t="n"/>
      <c r="EI697" s="36" t="n"/>
      <c r="EJ697" s="36" t="n"/>
      <c r="EK697" s="36" t="n"/>
      <c r="EL697" s="36" t="n"/>
      <c r="EM697" s="36" t="n"/>
      <c r="EN697" s="36" t="n"/>
    </row>
    <row r="698">
      <c r="A698" s="36" t="n"/>
      <c r="B698" s="36" t="n"/>
      <c r="C698" s="144" t="n"/>
      <c r="D698" s="144" t="n"/>
      <c r="E698" s="135" t="n"/>
      <c r="F698" s="135" t="n"/>
      <c r="G698" s="135" t="n"/>
      <c r="H698" s="135" t="n"/>
      <c r="I698" s="135" t="n"/>
      <c r="J698" s="135" t="n"/>
      <c r="K698" s="135" t="n"/>
      <c r="L698" s="135" t="n"/>
      <c r="M698" s="135" t="n"/>
      <c r="N698" s="135" t="n"/>
      <c r="O698" s="135" t="n"/>
      <c r="P698" s="135" t="n"/>
      <c r="Q698" s="135" t="n"/>
      <c r="R698" s="135" t="n"/>
      <c r="S698" s="135" t="n"/>
      <c r="T698" s="135" t="n"/>
      <c r="U698" s="135" t="n"/>
      <c r="V698" s="135" t="n"/>
      <c r="W698" s="135" t="n"/>
      <c r="X698" s="135" t="n"/>
      <c r="Y698" s="135" t="n"/>
      <c r="Z698" s="135" t="n"/>
      <c r="AA698" s="135" t="n"/>
      <c r="AB698" s="135" t="n"/>
      <c r="AC698" s="135" t="n"/>
      <c r="AD698" s="135" t="n"/>
      <c r="AE698" s="135" t="n"/>
      <c r="AF698" s="135" t="n"/>
      <c r="AG698" s="135" t="n"/>
      <c r="AH698" s="135" t="n"/>
      <c r="AI698" s="135" t="n"/>
      <c r="AJ698" s="135" t="n"/>
      <c r="AK698" s="135" t="n"/>
      <c r="AL698" s="135" t="n"/>
      <c r="AM698" s="135" t="n"/>
      <c r="AN698" s="135" t="n"/>
      <c r="AO698" s="135" t="n"/>
      <c r="AP698" s="135" t="n"/>
      <c r="AQ698" s="135" t="n"/>
      <c r="AR698" s="135" t="n"/>
      <c r="AS698" s="135" t="n"/>
      <c r="AT698" s="135" t="n"/>
      <c r="AU698" s="135" t="n"/>
      <c r="AV698" s="135" t="n"/>
      <c r="AW698" s="135" t="n"/>
      <c r="AX698" s="135" t="n"/>
      <c r="AY698" s="135" t="n"/>
      <c r="AZ698" s="135" t="n"/>
      <c r="BA698" s="135" t="n"/>
      <c r="BB698" s="135" t="n"/>
      <c r="BC698" s="135" t="n"/>
      <c r="BD698" s="135" t="n"/>
      <c r="BE698" s="135" t="n"/>
      <c r="BF698" s="135" t="n"/>
      <c r="BG698" s="135" t="n"/>
      <c r="BH698" s="135" t="n"/>
      <c r="BI698" s="135" t="n"/>
      <c r="BJ698" s="135" t="n"/>
      <c r="BK698" s="135" t="n"/>
      <c r="BL698" s="135" t="n"/>
      <c r="BM698" s="135" t="n"/>
      <c r="BN698" s="135" t="n"/>
      <c r="BO698" s="135" t="n"/>
      <c r="BP698" s="135" t="n"/>
      <c r="BQ698" s="135" t="n"/>
      <c r="BR698" s="135" t="n"/>
      <c r="BS698" s="135" t="n"/>
      <c r="BT698" s="135" t="n"/>
      <c r="BU698" s="135" t="n"/>
      <c r="BV698" s="135" t="n"/>
      <c r="BW698" s="135" t="n"/>
      <c r="BX698" s="135" t="n"/>
      <c r="BY698" s="135" t="n"/>
      <c r="BZ698" s="135" t="n"/>
      <c r="CA698" s="135" t="n"/>
      <c r="CB698" s="135" t="n"/>
      <c r="CC698" s="135" t="n"/>
      <c r="CD698" s="135" t="n"/>
      <c r="CE698" s="135" t="n"/>
      <c r="CF698" s="135" t="n"/>
      <c r="CG698" s="135" t="n"/>
      <c r="CH698" s="135" t="n"/>
      <c r="CI698" s="135" t="n"/>
      <c r="CJ698" s="135" t="n"/>
      <c r="CK698" s="135" t="n"/>
      <c r="CL698" s="135" t="n"/>
      <c r="CM698" s="135" t="n"/>
      <c r="CN698" s="135" t="n"/>
      <c r="CO698" s="135" t="n"/>
      <c r="CP698" s="135" t="n"/>
      <c r="CQ698" s="135" t="n"/>
      <c r="CR698" s="135" t="n"/>
      <c r="CU698" s="36" t="n"/>
      <c r="CV698" s="36" t="n"/>
      <c r="CW698" s="36" t="n"/>
      <c r="CX698" s="36" t="n"/>
      <c r="CY698" s="36" t="n"/>
      <c r="CZ698" s="36" t="n"/>
      <c r="DA698" s="36" t="n"/>
      <c r="DB698" s="36" t="n"/>
      <c r="DC698" s="36" t="n"/>
      <c r="DD698" s="36" t="n"/>
      <c r="DE698" s="36" t="n"/>
      <c r="DF698" s="36" t="n"/>
      <c r="DG698" s="36" t="n"/>
      <c r="DH698" s="36" t="n"/>
      <c r="DI698" s="36" t="n"/>
      <c r="DJ698" s="36" t="n"/>
      <c r="DK698" s="36" t="n"/>
      <c r="DL698" s="36" t="n"/>
      <c r="DM698" s="36" t="n"/>
      <c r="DN698" s="36" t="n"/>
      <c r="DO698" s="36" t="n"/>
      <c r="DP698" s="36" t="n"/>
      <c r="DQ698" s="36" t="n"/>
      <c r="DR698" s="36" t="n"/>
      <c r="DS698" s="36" t="n"/>
      <c r="DT698" s="36" t="n"/>
      <c r="DU698" s="36" t="n"/>
      <c r="DV698" s="36" t="n"/>
      <c r="DW698" s="36" t="n"/>
      <c r="DX698" s="36" t="n"/>
      <c r="DY698" s="36" t="n"/>
      <c r="DZ698" s="36" t="n"/>
      <c r="EA698" s="36" t="n"/>
      <c r="EB698" s="36" t="n"/>
      <c r="EC698" s="36" t="n"/>
      <c r="ED698" s="36" t="n"/>
      <c r="EE698" s="36" t="n"/>
      <c r="EF698" s="36" t="n"/>
      <c r="EG698" s="36" t="n"/>
      <c r="EH698" s="36" t="n"/>
      <c r="EI698" s="36" t="n"/>
      <c r="EJ698" s="36" t="n"/>
      <c r="EK698" s="36" t="n"/>
      <c r="EL698" s="36" t="n"/>
      <c r="EM698" s="36" t="n"/>
      <c r="EN698" s="36" t="n"/>
    </row>
    <row r="699">
      <c r="A699" s="36" t="n"/>
      <c r="B699" s="36" t="n"/>
      <c r="C699" s="144" t="n"/>
      <c r="D699" s="144" t="n"/>
      <c r="E699" s="135" t="n"/>
      <c r="F699" s="135" t="n"/>
      <c r="G699" s="135" t="n"/>
      <c r="H699" s="135" t="n"/>
      <c r="I699" s="135" t="n"/>
      <c r="J699" s="135" t="n"/>
      <c r="K699" s="135" t="n"/>
      <c r="L699" s="135" t="n"/>
      <c r="M699" s="135" t="n"/>
      <c r="N699" s="135" t="n"/>
      <c r="O699" s="135" t="n"/>
      <c r="P699" s="135" t="n"/>
      <c r="Q699" s="135" t="n"/>
      <c r="R699" s="135" t="n"/>
      <c r="S699" s="135" t="n"/>
      <c r="T699" s="135" t="n"/>
      <c r="U699" s="135" t="n"/>
      <c r="V699" s="135" t="n"/>
      <c r="W699" s="135" t="n"/>
      <c r="X699" s="135" t="n"/>
      <c r="Y699" s="135" t="n"/>
      <c r="Z699" s="135" t="n"/>
      <c r="AA699" s="135" t="n"/>
      <c r="AB699" s="135" t="n"/>
      <c r="AC699" s="135" t="n"/>
      <c r="AD699" s="135" t="n"/>
      <c r="AE699" s="135" t="n"/>
      <c r="AF699" s="135" t="n"/>
      <c r="AG699" s="135" t="n"/>
      <c r="AH699" s="135" t="n"/>
      <c r="AI699" s="135" t="n"/>
      <c r="AJ699" s="135" t="n"/>
      <c r="AK699" s="135" t="n"/>
      <c r="AL699" s="135" t="n"/>
      <c r="AM699" s="135" t="n"/>
      <c r="AN699" s="135" t="n"/>
      <c r="AO699" s="135" t="n"/>
      <c r="AP699" s="135" t="n"/>
      <c r="AQ699" s="135" t="n"/>
      <c r="AR699" s="135" t="n"/>
      <c r="AS699" s="135" t="n"/>
      <c r="AT699" s="135" t="n"/>
      <c r="AU699" s="135" t="n"/>
      <c r="AV699" s="135" t="n"/>
      <c r="AW699" s="135" t="n"/>
      <c r="AX699" s="135" t="n"/>
      <c r="AY699" s="135" t="n"/>
      <c r="AZ699" s="135" t="n"/>
      <c r="BA699" s="135" t="n"/>
      <c r="BB699" s="135" t="n"/>
      <c r="BC699" s="135" t="n"/>
      <c r="BD699" s="135" t="n"/>
      <c r="BE699" s="135" t="n"/>
      <c r="BF699" s="135" t="n"/>
      <c r="BG699" s="135" t="n"/>
      <c r="BH699" s="135" t="n"/>
      <c r="BI699" s="135" t="n"/>
      <c r="BJ699" s="135" t="n"/>
      <c r="BK699" s="135" t="n"/>
      <c r="BL699" s="135" t="n"/>
      <c r="BM699" s="135" t="n"/>
      <c r="BN699" s="135" t="n"/>
      <c r="BO699" s="135" t="n"/>
      <c r="BP699" s="135" t="n"/>
      <c r="BQ699" s="135" t="n"/>
      <c r="BR699" s="135" t="n"/>
      <c r="BS699" s="135" t="n"/>
      <c r="BT699" s="135" t="n"/>
      <c r="BU699" s="135" t="n"/>
      <c r="BV699" s="135" t="n"/>
      <c r="BW699" s="135" t="n"/>
      <c r="BX699" s="135" t="n"/>
      <c r="BY699" s="135" t="n"/>
      <c r="BZ699" s="135" t="n"/>
      <c r="CA699" s="135" t="n"/>
      <c r="CB699" s="135" t="n"/>
      <c r="CC699" s="135" t="n"/>
      <c r="CD699" s="135" t="n"/>
      <c r="CE699" s="135" t="n"/>
      <c r="CF699" s="135" t="n"/>
      <c r="CG699" s="135" t="n"/>
      <c r="CH699" s="135" t="n"/>
      <c r="CI699" s="135" t="n"/>
      <c r="CJ699" s="135" t="n"/>
      <c r="CK699" s="135" t="n"/>
      <c r="CL699" s="135" t="n"/>
      <c r="CM699" s="135" t="n"/>
      <c r="CN699" s="135" t="n"/>
      <c r="CO699" s="135" t="n"/>
      <c r="CP699" s="135" t="n"/>
      <c r="CQ699" s="135" t="n"/>
      <c r="CR699" s="135" t="n"/>
      <c r="CU699" s="36" t="n"/>
      <c r="CV699" s="36" t="n"/>
      <c r="CW699" s="36" t="n"/>
      <c r="CX699" s="36" t="n"/>
      <c r="CY699" s="36" t="n"/>
      <c r="CZ699" s="36" t="n"/>
      <c r="DA699" s="36" t="n"/>
      <c r="DB699" s="36" t="n"/>
      <c r="DC699" s="36" t="n"/>
      <c r="DD699" s="36" t="n"/>
      <c r="DE699" s="36" t="n"/>
      <c r="DF699" s="36" t="n"/>
      <c r="DG699" s="36" t="n"/>
      <c r="DH699" s="36" t="n"/>
      <c r="DI699" s="36" t="n"/>
      <c r="DJ699" s="36" t="n"/>
      <c r="DK699" s="36" t="n"/>
      <c r="DL699" s="36" t="n"/>
      <c r="DM699" s="36" t="n"/>
      <c r="DN699" s="36" t="n"/>
      <c r="DO699" s="36" t="n"/>
      <c r="DP699" s="36" t="n"/>
      <c r="DQ699" s="36" t="n"/>
      <c r="DR699" s="36" t="n"/>
      <c r="DS699" s="36" t="n"/>
      <c r="DT699" s="36" t="n"/>
      <c r="DU699" s="36" t="n"/>
      <c r="DV699" s="36" t="n"/>
      <c r="DW699" s="36" t="n"/>
      <c r="DX699" s="36" t="n"/>
      <c r="DY699" s="36" t="n"/>
      <c r="DZ699" s="36" t="n"/>
      <c r="EA699" s="36" t="n"/>
      <c r="EB699" s="36" t="n"/>
      <c r="EC699" s="36" t="n"/>
      <c r="ED699" s="36" t="n"/>
      <c r="EE699" s="36" t="n"/>
      <c r="EF699" s="36" t="n"/>
      <c r="EG699" s="36" t="n"/>
      <c r="EH699" s="36" t="n"/>
      <c r="EI699" s="36" t="n"/>
      <c r="EJ699" s="36" t="n"/>
      <c r="EK699" s="36" t="n"/>
      <c r="EL699" s="36" t="n"/>
      <c r="EM699" s="36" t="n"/>
      <c r="EN699" s="36" t="n"/>
    </row>
    <row r="700">
      <c r="A700" s="36" t="n"/>
      <c r="B700" s="36" t="n"/>
      <c r="C700" s="144" t="n"/>
      <c r="D700" s="144" t="n"/>
      <c r="E700" s="135" t="n"/>
      <c r="F700" s="135" t="n"/>
      <c r="G700" s="135" t="n"/>
      <c r="H700" s="135" t="n"/>
      <c r="I700" s="135" t="n"/>
      <c r="J700" s="135" t="n"/>
      <c r="K700" s="135" t="n"/>
      <c r="L700" s="135" t="n"/>
      <c r="M700" s="135" t="n"/>
      <c r="N700" s="135" t="n"/>
      <c r="O700" s="135" t="n"/>
      <c r="P700" s="135" t="n"/>
      <c r="Q700" s="135" t="n"/>
      <c r="R700" s="135" t="n"/>
      <c r="S700" s="135" t="n"/>
      <c r="T700" s="135" t="n"/>
      <c r="U700" s="135" t="n"/>
      <c r="V700" s="135" t="n"/>
      <c r="W700" s="135" t="n"/>
      <c r="X700" s="135" t="n"/>
      <c r="Y700" s="135" t="n"/>
      <c r="Z700" s="135" t="n"/>
      <c r="AA700" s="135" t="n"/>
      <c r="AB700" s="135" t="n"/>
      <c r="AC700" s="135" t="n"/>
      <c r="AD700" s="135" t="n"/>
      <c r="AE700" s="135" t="n"/>
      <c r="AF700" s="135" t="n"/>
      <c r="AG700" s="135" t="n"/>
      <c r="AH700" s="135" t="n"/>
      <c r="AI700" s="135" t="n"/>
      <c r="AJ700" s="135" t="n"/>
      <c r="AK700" s="135" t="n"/>
      <c r="AL700" s="135" t="n"/>
      <c r="AM700" s="135" t="n"/>
      <c r="AN700" s="135" t="n"/>
      <c r="AO700" s="135" t="n"/>
      <c r="AP700" s="135" t="n"/>
      <c r="AQ700" s="135" t="n"/>
      <c r="AR700" s="135" t="n"/>
      <c r="AS700" s="135" t="n"/>
      <c r="AT700" s="135" t="n"/>
      <c r="AU700" s="135" t="n"/>
      <c r="AV700" s="135" t="n"/>
      <c r="AW700" s="135" t="n"/>
      <c r="AX700" s="135" t="n"/>
      <c r="AY700" s="135" t="n"/>
      <c r="AZ700" s="135" t="n"/>
      <c r="BA700" s="135" t="n"/>
      <c r="BB700" s="135" t="n"/>
      <c r="BC700" s="135" t="n"/>
      <c r="BD700" s="135" t="n"/>
      <c r="BE700" s="135" t="n"/>
      <c r="BF700" s="135" t="n"/>
      <c r="BG700" s="135" t="n"/>
      <c r="BH700" s="135" t="n"/>
      <c r="BI700" s="135" t="n"/>
      <c r="BJ700" s="135" t="n"/>
      <c r="BK700" s="135" t="n"/>
      <c r="BL700" s="135" t="n"/>
      <c r="BM700" s="135" t="n"/>
      <c r="BN700" s="135" t="n"/>
      <c r="BO700" s="135" t="n"/>
      <c r="BP700" s="135" t="n"/>
      <c r="BQ700" s="135" t="n"/>
      <c r="BR700" s="135" t="n"/>
      <c r="BS700" s="135" t="n"/>
      <c r="BT700" s="135" t="n"/>
      <c r="BU700" s="135" t="n"/>
      <c r="BV700" s="135" t="n"/>
      <c r="BW700" s="135" t="n"/>
      <c r="BX700" s="135" t="n"/>
      <c r="BY700" s="135" t="n"/>
      <c r="BZ700" s="135" t="n"/>
      <c r="CA700" s="135" t="n"/>
      <c r="CB700" s="135" t="n"/>
      <c r="CC700" s="135" t="n"/>
      <c r="CD700" s="135" t="n"/>
      <c r="CE700" s="135" t="n"/>
      <c r="CF700" s="135" t="n"/>
      <c r="CG700" s="135" t="n"/>
      <c r="CH700" s="135" t="n"/>
      <c r="CI700" s="135" t="n"/>
      <c r="CJ700" s="135" t="n"/>
      <c r="CK700" s="135" t="n"/>
      <c r="CL700" s="135" t="n"/>
      <c r="CM700" s="135" t="n"/>
      <c r="CN700" s="135" t="n"/>
      <c r="CO700" s="135" t="n"/>
      <c r="CP700" s="135" t="n"/>
      <c r="CQ700" s="135" t="n"/>
      <c r="CR700" s="135" t="n"/>
      <c r="CU700" s="36" t="n"/>
      <c r="CV700" s="36" t="n"/>
      <c r="CW700" s="36" t="n"/>
      <c r="CX700" s="36" t="n"/>
      <c r="CY700" s="36" t="n"/>
      <c r="CZ700" s="36" t="n"/>
      <c r="DA700" s="36" t="n"/>
      <c r="DB700" s="36" t="n"/>
      <c r="DC700" s="36" t="n"/>
      <c r="DD700" s="36" t="n"/>
      <c r="DE700" s="36" t="n"/>
      <c r="DF700" s="36" t="n"/>
      <c r="DG700" s="36" t="n"/>
      <c r="DH700" s="36" t="n"/>
      <c r="DI700" s="36" t="n"/>
      <c r="DJ700" s="36" t="n"/>
      <c r="DK700" s="36" t="n"/>
      <c r="DL700" s="36" t="n"/>
      <c r="DM700" s="36" t="n"/>
      <c r="DN700" s="36" t="n"/>
      <c r="DO700" s="36" t="n"/>
      <c r="DP700" s="36" t="n"/>
      <c r="DQ700" s="36" t="n"/>
      <c r="DR700" s="36" t="n"/>
      <c r="DS700" s="36" t="n"/>
      <c r="DT700" s="36" t="n"/>
      <c r="DU700" s="36" t="n"/>
      <c r="DV700" s="36" t="n"/>
      <c r="DW700" s="36" t="n"/>
      <c r="DX700" s="36" t="n"/>
      <c r="DY700" s="36" t="n"/>
      <c r="DZ700" s="36" t="n"/>
      <c r="EA700" s="36" t="n"/>
      <c r="EB700" s="36" t="n"/>
      <c r="EC700" s="36" t="n"/>
      <c r="ED700" s="36" t="n"/>
      <c r="EE700" s="36" t="n"/>
      <c r="EF700" s="36" t="n"/>
      <c r="EG700" s="36" t="n"/>
      <c r="EH700" s="36" t="n"/>
      <c r="EI700" s="36" t="n"/>
      <c r="EJ700" s="36" t="n"/>
      <c r="EK700" s="36" t="n"/>
      <c r="EL700" s="36" t="n"/>
      <c r="EM700" s="36" t="n"/>
      <c r="EN700" s="36" t="n"/>
    </row>
    <row r="701">
      <c r="A701" s="36" t="n"/>
      <c r="B701" s="36" t="n"/>
      <c r="C701" s="144" t="n"/>
      <c r="D701" s="144" t="n"/>
      <c r="E701" s="135" t="n"/>
      <c r="F701" s="135" t="n"/>
      <c r="G701" s="135" t="n"/>
      <c r="H701" s="135" t="n"/>
      <c r="I701" s="135" t="n"/>
      <c r="J701" s="135" t="n"/>
      <c r="K701" s="135" t="n"/>
      <c r="L701" s="135" t="n"/>
      <c r="M701" s="135" t="n"/>
      <c r="N701" s="135" t="n"/>
      <c r="O701" s="135" t="n"/>
      <c r="P701" s="135" t="n"/>
      <c r="Q701" s="135" t="n"/>
      <c r="R701" s="135" t="n"/>
      <c r="S701" s="135" t="n"/>
      <c r="T701" s="135" t="n"/>
      <c r="U701" s="135" t="n"/>
      <c r="V701" s="135" t="n"/>
      <c r="W701" s="135" t="n"/>
      <c r="X701" s="135" t="n"/>
      <c r="Y701" s="135" t="n"/>
      <c r="Z701" s="135" t="n"/>
      <c r="AA701" s="135" t="n"/>
      <c r="AB701" s="135" t="n"/>
      <c r="AC701" s="135" t="n"/>
      <c r="AD701" s="135" t="n"/>
      <c r="AE701" s="135" t="n"/>
      <c r="AF701" s="135" t="n"/>
      <c r="AG701" s="135" t="n"/>
      <c r="AH701" s="135" t="n"/>
      <c r="AI701" s="135" t="n"/>
      <c r="AJ701" s="135" t="n"/>
      <c r="AK701" s="135" t="n"/>
      <c r="AL701" s="135" t="n"/>
      <c r="AM701" s="135" t="n"/>
      <c r="AN701" s="135" t="n"/>
      <c r="AO701" s="135" t="n"/>
      <c r="AP701" s="135" t="n"/>
      <c r="AQ701" s="135" t="n"/>
      <c r="AR701" s="135" t="n"/>
      <c r="AS701" s="135" t="n"/>
      <c r="AT701" s="135" t="n"/>
      <c r="AU701" s="135" t="n"/>
      <c r="AV701" s="135" t="n"/>
      <c r="AW701" s="135" t="n"/>
      <c r="AX701" s="135" t="n"/>
      <c r="AY701" s="135" t="n"/>
      <c r="AZ701" s="135" t="n"/>
      <c r="BA701" s="135" t="n"/>
      <c r="BB701" s="135" t="n"/>
      <c r="BC701" s="135" t="n"/>
      <c r="BD701" s="135" t="n"/>
      <c r="BE701" s="135" t="n"/>
      <c r="BF701" s="135" t="n"/>
      <c r="BG701" s="135" t="n"/>
      <c r="BH701" s="135" t="n"/>
      <c r="BI701" s="135" t="n"/>
      <c r="BJ701" s="135" t="n"/>
      <c r="BK701" s="135" t="n"/>
      <c r="BL701" s="135" t="n"/>
      <c r="BM701" s="135" t="n"/>
      <c r="BN701" s="135" t="n"/>
      <c r="BO701" s="135" t="n"/>
      <c r="BP701" s="135" t="n"/>
      <c r="BQ701" s="135" t="n"/>
      <c r="BR701" s="135" t="n"/>
      <c r="BS701" s="135" t="n"/>
      <c r="BT701" s="135" t="n"/>
      <c r="BU701" s="135" t="n"/>
      <c r="BV701" s="135" t="n"/>
      <c r="BW701" s="135" t="n"/>
      <c r="BX701" s="135" t="n"/>
      <c r="BY701" s="135" t="n"/>
      <c r="BZ701" s="135" t="n"/>
      <c r="CA701" s="135" t="n"/>
      <c r="CB701" s="135" t="n"/>
      <c r="CC701" s="135" t="n"/>
      <c r="CD701" s="135" t="n"/>
      <c r="CE701" s="135" t="n"/>
      <c r="CF701" s="135" t="n"/>
      <c r="CG701" s="135" t="n"/>
      <c r="CH701" s="135" t="n"/>
      <c r="CI701" s="135" t="n"/>
      <c r="CJ701" s="135" t="n"/>
      <c r="CK701" s="135" t="n"/>
      <c r="CL701" s="135" t="n"/>
      <c r="CM701" s="135" t="n"/>
      <c r="CN701" s="135" t="n"/>
      <c r="CO701" s="135" t="n"/>
      <c r="CP701" s="135" t="n"/>
      <c r="CQ701" s="135" t="n"/>
      <c r="CR701" s="135" t="n"/>
      <c r="CU701" s="36" t="n"/>
      <c r="CV701" s="36" t="n"/>
      <c r="CW701" s="36" t="n"/>
      <c r="CX701" s="36" t="n"/>
      <c r="CY701" s="36" t="n"/>
      <c r="CZ701" s="36" t="n"/>
      <c r="DA701" s="36" t="n"/>
      <c r="DB701" s="36" t="n"/>
      <c r="DC701" s="36" t="n"/>
      <c r="DD701" s="36" t="n"/>
      <c r="DE701" s="36" t="n"/>
      <c r="DF701" s="36" t="n"/>
      <c r="DG701" s="36" t="n"/>
      <c r="DH701" s="36" t="n"/>
      <c r="DI701" s="36" t="n"/>
      <c r="DJ701" s="36" t="n"/>
      <c r="DK701" s="36" t="n"/>
      <c r="DL701" s="36" t="n"/>
      <c r="DM701" s="36" t="n"/>
      <c r="DN701" s="36" t="n"/>
      <c r="DO701" s="36" t="n"/>
      <c r="DP701" s="36" t="n"/>
      <c r="DQ701" s="36" t="n"/>
      <c r="DR701" s="36" t="n"/>
      <c r="DS701" s="36" t="n"/>
      <c r="DT701" s="36" t="n"/>
      <c r="DU701" s="36" t="n"/>
      <c r="DV701" s="36" t="n"/>
      <c r="DW701" s="36" t="n"/>
      <c r="DX701" s="36" t="n"/>
      <c r="DY701" s="36" t="n"/>
      <c r="DZ701" s="36" t="n"/>
      <c r="EA701" s="36" t="n"/>
      <c r="EB701" s="36" t="n"/>
      <c r="EC701" s="36" t="n"/>
      <c r="ED701" s="36" t="n"/>
      <c r="EE701" s="36" t="n"/>
      <c r="EF701" s="36" t="n"/>
      <c r="EG701" s="36" t="n"/>
      <c r="EH701" s="36" t="n"/>
      <c r="EI701" s="36" t="n"/>
      <c r="EJ701" s="36" t="n"/>
      <c r="EK701" s="36" t="n"/>
      <c r="EL701" s="36" t="n"/>
      <c r="EM701" s="36" t="n"/>
      <c r="EN701" s="36" t="n"/>
    </row>
    <row r="702">
      <c r="A702" s="36" t="n"/>
      <c r="B702" s="36" t="n"/>
      <c r="C702" s="144" t="n"/>
      <c r="D702" s="144" t="n"/>
      <c r="E702" s="135" t="n"/>
      <c r="F702" s="135" t="n"/>
      <c r="G702" s="135" t="n"/>
      <c r="H702" s="135" t="n"/>
      <c r="I702" s="135" t="n"/>
      <c r="J702" s="135" t="n"/>
      <c r="K702" s="135" t="n"/>
      <c r="L702" s="135" t="n"/>
      <c r="M702" s="135" t="n"/>
      <c r="N702" s="135" t="n"/>
      <c r="O702" s="135" t="n"/>
      <c r="P702" s="135" t="n"/>
      <c r="Q702" s="135" t="n"/>
      <c r="R702" s="135" t="n"/>
      <c r="S702" s="135" t="n"/>
      <c r="T702" s="135" t="n"/>
      <c r="U702" s="135" t="n"/>
      <c r="V702" s="135" t="n"/>
      <c r="W702" s="135" t="n"/>
      <c r="X702" s="135" t="n"/>
      <c r="Y702" s="135" t="n"/>
      <c r="Z702" s="135" t="n"/>
      <c r="AA702" s="135" t="n"/>
      <c r="AB702" s="135" t="n"/>
      <c r="AC702" s="135" t="n"/>
      <c r="AD702" s="135" t="n"/>
      <c r="AE702" s="135" t="n"/>
      <c r="AF702" s="135" t="n"/>
      <c r="AG702" s="135" t="n"/>
      <c r="AH702" s="135" t="n"/>
      <c r="AI702" s="135" t="n"/>
      <c r="AJ702" s="135" t="n"/>
      <c r="AK702" s="135" t="n"/>
      <c r="AL702" s="135" t="n"/>
      <c r="AM702" s="135" t="n"/>
      <c r="AN702" s="135" t="n"/>
      <c r="AO702" s="135" t="n"/>
      <c r="AP702" s="135" t="n"/>
      <c r="AQ702" s="135" t="n"/>
      <c r="AR702" s="135" t="n"/>
      <c r="AS702" s="135" t="n"/>
      <c r="AT702" s="135" t="n"/>
      <c r="AU702" s="135" t="n"/>
      <c r="AV702" s="135" t="n"/>
      <c r="AW702" s="135" t="n"/>
      <c r="AX702" s="135" t="n"/>
      <c r="AY702" s="135" t="n"/>
      <c r="AZ702" s="135" t="n"/>
      <c r="BA702" s="135" t="n"/>
      <c r="BB702" s="135" t="n"/>
      <c r="BC702" s="135" t="n"/>
      <c r="BD702" s="135" t="n"/>
      <c r="BE702" s="135" t="n"/>
      <c r="BF702" s="135" t="n"/>
      <c r="BG702" s="135" t="n"/>
      <c r="BH702" s="135" t="n"/>
      <c r="BI702" s="135" t="n"/>
      <c r="BJ702" s="135" t="n"/>
      <c r="BK702" s="135" t="n"/>
      <c r="BL702" s="135" t="n"/>
      <c r="BM702" s="135" t="n"/>
      <c r="BN702" s="135" t="n"/>
      <c r="BO702" s="135" t="n"/>
      <c r="BP702" s="135" t="n"/>
      <c r="BQ702" s="135" t="n"/>
      <c r="BR702" s="135" t="n"/>
      <c r="BS702" s="135" t="n"/>
      <c r="BT702" s="135" t="n"/>
      <c r="BU702" s="135" t="n"/>
      <c r="BV702" s="135" t="n"/>
      <c r="BW702" s="135" t="n"/>
      <c r="BX702" s="135" t="n"/>
      <c r="BY702" s="135" t="n"/>
      <c r="BZ702" s="135" t="n"/>
      <c r="CA702" s="135" t="n"/>
      <c r="CB702" s="135" t="n"/>
      <c r="CC702" s="135" t="n"/>
      <c r="CD702" s="135" t="n"/>
      <c r="CE702" s="135" t="n"/>
      <c r="CF702" s="135" t="n"/>
      <c r="CG702" s="135" t="n"/>
      <c r="CH702" s="135" t="n"/>
      <c r="CI702" s="135" t="n"/>
      <c r="CJ702" s="135" t="n"/>
      <c r="CK702" s="135" t="n"/>
      <c r="CL702" s="135" t="n"/>
      <c r="CM702" s="135" t="n"/>
      <c r="CN702" s="135" t="n"/>
      <c r="CO702" s="135" t="n"/>
      <c r="CP702" s="135" t="n"/>
      <c r="CQ702" s="135" t="n"/>
      <c r="CR702" s="135" t="n"/>
      <c r="CU702" s="36" t="n"/>
      <c r="CV702" s="36" t="n"/>
      <c r="CW702" s="36" t="n"/>
      <c r="CX702" s="36" t="n"/>
      <c r="CY702" s="36" t="n"/>
      <c r="CZ702" s="36" t="n"/>
      <c r="DA702" s="36" t="n"/>
      <c r="DB702" s="36" t="n"/>
      <c r="DC702" s="36" t="n"/>
      <c r="DD702" s="36" t="n"/>
      <c r="DE702" s="36" t="n"/>
      <c r="DF702" s="36" t="n"/>
      <c r="DG702" s="36" t="n"/>
      <c r="DH702" s="36" t="n"/>
      <c r="DI702" s="36" t="n"/>
      <c r="DJ702" s="36" t="n"/>
      <c r="DK702" s="36" t="n"/>
      <c r="DL702" s="36" t="n"/>
      <c r="DM702" s="36" t="n"/>
      <c r="DN702" s="36" t="n"/>
      <c r="DO702" s="36" t="n"/>
      <c r="DP702" s="36" t="n"/>
      <c r="DQ702" s="36" t="n"/>
      <c r="DR702" s="36" t="n"/>
      <c r="DS702" s="36" t="n"/>
      <c r="DT702" s="36" t="n"/>
      <c r="DU702" s="36" t="n"/>
      <c r="DV702" s="36" t="n"/>
      <c r="DW702" s="36" t="n"/>
      <c r="DX702" s="36" t="n"/>
      <c r="DY702" s="36" t="n"/>
      <c r="DZ702" s="36" t="n"/>
      <c r="EA702" s="36" t="n"/>
      <c r="EB702" s="36" t="n"/>
      <c r="EC702" s="36" t="n"/>
      <c r="ED702" s="36" t="n"/>
      <c r="EE702" s="36" t="n"/>
      <c r="EF702" s="36" t="n"/>
      <c r="EG702" s="36" t="n"/>
      <c r="EH702" s="36" t="n"/>
      <c r="EI702" s="36" t="n"/>
      <c r="EJ702" s="36" t="n"/>
      <c r="EK702" s="36" t="n"/>
      <c r="EL702" s="36" t="n"/>
      <c r="EM702" s="36" t="n"/>
      <c r="EN702" s="36" t="n"/>
    </row>
    <row r="703">
      <c r="A703" s="36" t="n"/>
      <c r="B703" s="36" t="n"/>
      <c r="C703" s="144" t="n"/>
      <c r="D703" s="144" t="n"/>
      <c r="E703" s="135" t="n"/>
      <c r="F703" s="135" t="n"/>
      <c r="G703" s="135" t="n"/>
      <c r="H703" s="135" t="n"/>
      <c r="I703" s="135" t="n"/>
      <c r="J703" s="135" t="n"/>
      <c r="K703" s="135" t="n"/>
      <c r="L703" s="135" t="n"/>
      <c r="M703" s="135" t="n"/>
      <c r="N703" s="135" t="n"/>
      <c r="O703" s="135" t="n"/>
      <c r="P703" s="135" t="n"/>
      <c r="Q703" s="135" t="n"/>
      <c r="R703" s="135" t="n"/>
      <c r="S703" s="135" t="n"/>
      <c r="T703" s="135" t="n"/>
      <c r="U703" s="135" t="n"/>
      <c r="V703" s="135" t="n"/>
      <c r="W703" s="135" t="n"/>
      <c r="X703" s="135" t="n"/>
      <c r="Y703" s="135" t="n"/>
      <c r="Z703" s="135" t="n"/>
      <c r="AA703" s="135" t="n"/>
      <c r="AB703" s="135" t="n"/>
      <c r="AC703" s="135" t="n"/>
      <c r="AD703" s="135" t="n"/>
      <c r="AE703" s="135" t="n"/>
      <c r="AF703" s="135" t="n"/>
      <c r="AG703" s="135" t="n"/>
      <c r="AH703" s="135" t="n"/>
      <c r="AI703" s="135" t="n"/>
      <c r="AJ703" s="135" t="n"/>
      <c r="AK703" s="135" t="n"/>
      <c r="AL703" s="135" t="n"/>
      <c r="AM703" s="135" t="n"/>
      <c r="AN703" s="135" t="n"/>
      <c r="AO703" s="135" t="n"/>
      <c r="AP703" s="135" t="n"/>
      <c r="AQ703" s="135" t="n"/>
      <c r="AR703" s="135" t="n"/>
      <c r="AS703" s="135" t="n"/>
      <c r="AT703" s="135" t="n"/>
      <c r="AU703" s="135" t="n"/>
      <c r="AV703" s="135" t="n"/>
      <c r="AW703" s="135" t="n"/>
      <c r="AX703" s="135" t="n"/>
      <c r="AY703" s="135" t="n"/>
      <c r="AZ703" s="135" t="n"/>
      <c r="BA703" s="135" t="n"/>
      <c r="BB703" s="135" t="n"/>
      <c r="BC703" s="135" t="n"/>
      <c r="BD703" s="135" t="n"/>
      <c r="BE703" s="135" t="n"/>
      <c r="BF703" s="135" t="n"/>
      <c r="BG703" s="135" t="n"/>
      <c r="BH703" s="135" t="n"/>
      <c r="BI703" s="135" t="n"/>
      <c r="BJ703" s="135" t="n"/>
      <c r="BK703" s="135" t="n"/>
      <c r="BL703" s="135" t="n"/>
      <c r="BM703" s="135" t="n"/>
      <c r="BN703" s="135" t="n"/>
      <c r="BO703" s="135" t="n"/>
      <c r="BP703" s="135" t="n"/>
      <c r="BQ703" s="135" t="n"/>
      <c r="BR703" s="135" t="n"/>
      <c r="BS703" s="135" t="n"/>
      <c r="BT703" s="135" t="n"/>
      <c r="BU703" s="135" t="n"/>
      <c r="BV703" s="135" t="n"/>
      <c r="BW703" s="135" t="n"/>
      <c r="BX703" s="135" t="n"/>
      <c r="BY703" s="135" t="n"/>
      <c r="BZ703" s="135" t="n"/>
      <c r="CA703" s="135" t="n"/>
      <c r="CB703" s="135" t="n"/>
      <c r="CC703" s="135" t="n"/>
      <c r="CD703" s="135" t="n"/>
      <c r="CE703" s="135" t="n"/>
      <c r="CF703" s="135" t="n"/>
      <c r="CG703" s="135" t="n"/>
      <c r="CH703" s="135" t="n"/>
      <c r="CI703" s="135" t="n"/>
      <c r="CJ703" s="135" t="n"/>
      <c r="CK703" s="135" t="n"/>
      <c r="CL703" s="135" t="n"/>
      <c r="CM703" s="135" t="n"/>
      <c r="CN703" s="135" t="n"/>
      <c r="CO703" s="135" t="n"/>
      <c r="CP703" s="135" t="n"/>
      <c r="CQ703" s="135" t="n"/>
      <c r="CR703" s="135" t="n"/>
      <c r="CU703" s="36" t="n"/>
      <c r="CV703" s="36" t="n"/>
      <c r="CW703" s="36" t="n"/>
      <c r="CX703" s="36" t="n"/>
      <c r="CY703" s="36" t="n"/>
      <c r="CZ703" s="36" t="n"/>
      <c r="DA703" s="36" t="n"/>
      <c r="DB703" s="36" t="n"/>
      <c r="DC703" s="36" t="n"/>
      <c r="DD703" s="36" t="n"/>
      <c r="DE703" s="36" t="n"/>
      <c r="DF703" s="36" t="n"/>
      <c r="DG703" s="36" t="n"/>
      <c r="DH703" s="36" t="n"/>
      <c r="DI703" s="36" t="n"/>
      <c r="DJ703" s="36" t="n"/>
      <c r="DK703" s="36" t="n"/>
      <c r="DL703" s="36" t="n"/>
      <c r="DM703" s="36" t="n"/>
      <c r="DN703" s="36" t="n"/>
      <c r="DO703" s="36" t="n"/>
      <c r="DP703" s="36" t="n"/>
      <c r="DQ703" s="36" t="n"/>
      <c r="DR703" s="36" t="n"/>
      <c r="DS703" s="36" t="n"/>
      <c r="DT703" s="36" t="n"/>
      <c r="DU703" s="36" t="n"/>
      <c r="DV703" s="36" t="n"/>
      <c r="DW703" s="36" t="n"/>
      <c r="DX703" s="36" t="n"/>
      <c r="DY703" s="36" t="n"/>
      <c r="DZ703" s="36" t="n"/>
      <c r="EA703" s="36" t="n"/>
      <c r="EB703" s="36" t="n"/>
      <c r="EC703" s="36" t="n"/>
      <c r="ED703" s="36" t="n"/>
      <c r="EE703" s="36" t="n"/>
      <c r="EF703" s="36" t="n"/>
      <c r="EG703" s="36" t="n"/>
      <c r="EH703" s="36" t="n"/>
      <c r="EI703" s="36" t="n"/>
      <c r="EJ703" s="36" t="n"/>
      <c r="EK703" s="36" t="n"/>
      <c r="EL703" s="36" t="n"/>
      <c r="EM703" s="36" t="n"/>
      <c r="EN703" s="36" t="n"/>
    </row>
    <row r="704">
      <c r="A704" s="36" t="n"/>
      <c r="B704" s="36" t="n"/>
      <c r="C704" s="144" t="n"/>
      <c r="D704" s="144" t="n"/>
      <c r="E704" s="135" t="n"/>
      <c r="F704" s="135" t="n"/>
      <c r="G704" s="135" t="n"/>
      <c r="H704" s="135" t="n"/>
      <c r="I704" s="135" t="n"/>
      <c r="J704" s="135" t="n"/>
      <c r="K704" s="135" t="n"/>
      <c r="L704" s="135" t="n"/>
      <c r="M704" s="135" t="n"/>
      <c r="N704" s="135" t="n"/>
      <c r="O704" s="135" t="n"/>
      <c r="P704" s="135" t="n"/>
      <c r="Q704" s="135" t="n"/>
      <c r="R704" s="135" t="n"/>
      <c r="S704" s="135" t="n"/>
      <c r="T704" s="135" t="n"/>
      <c r="U704" s="135" t="n"/>
      <c r="V704" s="135" t="n"/>
      <c r="W704" s="135" t="n"/>
      <c r="X704" s="135" t="n"/>
      <c r="Y704" s="135" t="n"/>
      <c r="Z704" s="135" t="n"/>
      <c r="AA704" s="135" t="n"/>
      <c r="AB704" s="135" t="n"/>
      <c r="AC704" s="135" t="n"/>
      <c r="AD704" s="135" t="n"/>
      <c r="AE704" s="135" t="n"/>
      <c r="AF704" s="135" t="n"/>
      <c r="AG704" s="135" t="n"/>
      <c r="AH704" s="135" t="n"/>
      <c r="AI704" s="135" t="n"/>
      <c r="AJ704" s="135" t="n"/>
      <c r="AK704" s="135" t="n"/>
      <c r="AL704" s="135" t="n"/>
      <c r="AM704" s="135" t="n"/>
      <c r="AN704" s="135" t="n"/>
      <c r="AO704" s="135" t="n"/>
      <c r="AP704" s="135" t="n"/>
      <c r="AQ704" s="135" t="n"/>
      <c r="AR704" s="135" t="n"/>
      <c r="AS704" s="135" t="n"/>
      <c r="AT704" s="135" t="n"/>
      <c r="AU704" s="135" t="n"/>
      <c r="AV704" s="135" t="n"/>
      <c r="AW704" s="135" t="n"/>
      <c r="AX704" s="135" t="n"/>
      <c r="AY704" s="135" t="n"/>
      <c r="AZ704" s="135" t="n"/>
      <c r="BA704" s="135" t="n"/>
      <c r="BB704" s="135" t="n"/>
      <c r="BC704" s="135" t="n"/>
      <c r="BD704" s="135" t="n"/>
      <c r="BE704" s="135" t="n"/>
      <c r="BF704" s="135" t="n"/>
      <c r="BG704" s="135" t="n"/>
      <c r="BH704" s="135" t="n"/>
      <c r="BI704" s="135" t="n"/>
      <c r="BJ704" s="135" t="n"/>
      <c r="BK704" s="135" t="n"/>
      <c r="BL704" s="135" t="n"/>
      <c r="BM704" s="135" t="n"/>
      <c r="BN704" s="135" t="n"/>
      <c r="BO704" s="135" t="n"/>
      <c r="BP704" s="135" t="n"/>
      <c r="BQ704" s="135" t="n"/>
      <c r="BR704" s="135" t="n"/>
      <c r="BS704" s="135" t="n"/>
      <c r="BT704" s="135" t="n"/>
      <c r="BU704" s="135" t="n"/>
      <c r="BV704" s="135" t="n"/>
      <c r="BW704" s="135" t="n"/>
      <c r="BX704" s="135" t="n"/>
      <c r="BY704" s="135" t="n"/>
      <c r="BZ704" s="135" t="n"/>
      <c r="CA704" s="135" t="n"/>
      <c r="CB704" s="135" t="n"/>
      <c r="CC704" s="135" t="n"/>
      <c r="CD704" s="135" t="n"/>
      <c r="CE704" s="135" t="n"/>
      <c r="CF704" s="135" t="n"/>
      <c r="CG704" s="135" t="n"/>
      <c r="CH704" s="135" t="n"/>
      <c r="CI704" s="135" t="n"/>
      <c r="CJ704" s="135" t="n"/>
      <c r="CK704" s="135" t="n"/>
      <c r="CL704" s="135" t="n"/>
      <c r="CM704" s="135" t="n"/>
      <c r="CN704" s="135" t="n"/>
      <c r="CO704" s="135" t="n"/>
      <c r="CP704" s="135" t="n"/>
      <c r="CQ704" s="135" t="n"/>
      <c r="CR704" s="135" t="n"/>
      <c r="CU704" s="36" t="n"/>
      <c r="CV704" s="36" t="n"/>
      <c r="CW704" s="36" t="n"/>
      <c r="CX704" s="36" t="n"/>
      <c r="CY704" s="36" t="n"/>
      <c r="CZ704" s="36" t="n"/>
      <c r="DA704" s="36" t="n"/>
      <c r="DB704" s="36" t="n"/>
      <c r="DC704" s="36" t="n"/>
      <c r="DD704" s="36" t="n"/>
      <c r="DE704" s="36" t="n"/>
      <c r="DF704" s="36" t="n"/>
      <c r="DG704" s="36" t="n"/>
      <c r="DH704" s="36" t="n"/>
      <c r="DI704" s="36" t="n"/>
      <c r="DJ704" s="36" t="n"/>
      <c r="DK704" s="36" t="n"/>
      <c r="DL704" s="36" t="n"/>
      <c r="DM704" s="36" t="n"/>
      <c r="DN704" s="36" t="n"/>
      <c r="DO704" s="36" t="n"/>
      <c r="DP704" s="36" t="n"/>
      <c r="DQ704" s="36" t="n"/>
      <c r="DR704" s="36" t="n"/>
      <c r="DS704" s="36" t="n"/>
      <c r="DT704" s="36" t="n"/>
      <c r="DU704" s="36" t="n"/>
      <c r="DV704" s="36" t="n"/>
      <c r="DW704" s="36" t="n"/>
      <c r="DX704" s="36" t="n"/>
      <c r="DY704" s="36" t="n"/>
      <c r="DZ704" s="36" t="n"/>
      <c r="EA704" s="36" t="n"/>
      <c r="EB704" s="36" t="n"/>
      <c r="EC704" s="36" t="n"/>
      <c r="ED704" s="36" t="n"/>
      <c r="EE704" s="36" t="n"/>
      <c r="EF704" s="36" t="n"/>
      <c r="EG704" s="36" t="n"/>
      <c r="EH704" s="36" t="n"/>
      <c r="EI704" s="36" t="n"/>
      <c r="EJ704" s="36" t="n"/>
      <c r="EK704" s="36" t="n"/>
      <c r="EL704" s="36" t="n"/>
      <c r="EM704" s="36" t="n"/>
      <c r="EN704" s="36" t="n"/>
    </row>
    <row r="705">
      <c r="A705" s="36" t="n"/>
      <c r="B705" s="36" t="n"/>
      <c r="C705" s="144" t="n"/>
      <c r="D705" s="144" t="n"/>
      <c r="E705" s="135" t="n"/>
      <c r="F705" s="135" t="n"/>
      <c r="G705" s="135" t="n"/>
      <c r="H705" s="135" t="n"/>
      <c r="I705" s="135" t="n"/>
      <c r="J705" s="135" t="n"/>
      <c r="K705" s="135" t="n"/>
      <c r="L705" s="135" t="n"/>
      <c r="M705" s="135" t="n"/>
      <c r="N705" s="135" t="n"/>
      <c r="O705" s="135" t="n"/>
      <c r="P705" s="135" t="n"/>
      <c r="Q705" s="135" t="n"/>
      <c r="R705" s="135" t="n"/>
      <c r="S705" s="135" t="n"/>
      <c r="T705" s="135" t="n"/>
      <c r="U705" s="135" t="n"/>
      <c r="V705" s="135" t="n"/>
      <c r="W705" s="135" t="n"/>
      <c r="X705" s="135" t="n"/>
      <c r="Y705" s="135" t="n"/>
      <c r="Z705" s="135" t="n"/>
      <c r="AA705" s="135" t="n"/>
      <c r="AB705" s="135" t="n"/>
      <c r="AC705" s="135" t="n"/>
      <c r="AD705" s="135" t="n"/>
      <c r="AE705" s="135" t="n"/>
      <c r="AF705" s="135" t="n"/>
      <c r="AG705" s="135" t="n"/>
      <c r="AH705" s="135" t="n"/>
      <c r="AI705" s="135" t="n"/>
      <c r="AJ705" s="135" t="n"/>
      <c r="AK705" s="135" t="n"/>
      <c r="AL705" s="135" t="n"/>
      <c r="AM705" s="135" t="n"/>
      <c r="AN705" s="135" t="n"/>
      <c r="AO705" s="135" t="n"/>
      <c r="AP705" s="135" t="n"/>
      <c r="AQ705" s="135" t="n"/>
      <c r="AR705" s="135" t="n"/>
      <c r="AS705" s="135" t="n"/>
      <c r="AT705" s="135" t="n"/>
      <c r="AU705" s="135" t="n"/>
      <c r="AV705" s="135" t="n"/>
      <c r="AW705" s="135" t="n"/>
      <c r="AX705" s="135" t="n"/>
      <c r="AY705" s="135" t="n"/>
      <c r="AZ705" s="135" t="n"/>
      <c r="BA705" s="135" t="n"/>
      <c r="BB705" s="135" t="n"/>
      <c r="BC705" s="135" t="n"/>
      <c r="BD705" s="135" t="n"/>
      <c r="BE705" s="135" t="n"/>
      <c r="BF705" s="135" t="n"/>
      <c r="BG705" s="135" t="n"/>
      <c r="BH705" s="135" t="n"/>
      <c r="BI705" s="135" t="n"/>
      <c r="BJ705" s="135" t="n"/>
      <c r="BK705" s="135" t="n"/>
      <c r="BL705" s="135" t="n"/>
      <c r="BM705" s="135" t="n"/>
      <c r="BN705" s="135" t="n"/>
      <c r="BO705" s="135" t="n"/>
      <c r="BP705" s="135" t="n"/>
      <c r="BQ705" s="135" t="n"/>
      <c r="BR705" s="135" t="n"/>
      <c r="BS705" s="135" t="n"/>
      <c r="BT705" s="135" t="n"/>
      <c r="BU705" s="135" t="n"/>
      <c r="BV705" s="135" t="n"/>
      <c r="BW705" s="135" t="n"/>
      <c r="BX705" s="135" t="n"/>
      <c r="BY705" s="135" t="n"/>
      <c r="BZ705" s="135" t="n"/>
      <c r="CA705" s="135" t="n"/>
      <c r="CB705" s="135" t="n"/>
      <c r="CC705" s="135" t="n"/>
      <c r="CD705" s="135" t="n"/>
      <c r="CE705" s="135" t="n"/>
      <c r="CF705" s="135" t="n"/>
      <c r="CG705" s="135" t="n"/>
      <c r="CH705" s="135" t="n"/>
      <c r="CI705" s="135" t="n"/>
      <c r="CJ705" s="135" t="n"/>
      <c r="CK705" s="135" t="n"/>
      <c r="CL705" s="135" t="n"/>
      <c r="CM705" s="135" t="n"/>
      <c r="CN705" s="135" t="n"/>
      <c r="CO705" s="135" t="n"/>
      <c r="CP705" s="135" t="n"/>
      <c r="CQ705" s="135" t="n"/>
      <c r="CR705" s="135" t="n"/>
      <c r="CU705" s="36" t="n"/>
      <c r="CV705" s="36" t="n"/>
      <c r="CW705" s="36" t="n"/>
      <c r="CX705" s="36" t="n"/>
      <c r="CY705" s="36" t="n"/>
      <c r="CZ705" s="36" t="n"/>
      <c r="DA705" s="36" t="n"/>
      <c r="DB705" s="36" t="n"/>
      <c r="DC705" s="36" t="n"/>
      <c r="DD705" s="36" t="n"/>
      <c r="DE705" s="36" t="n"/>
      <c r="DF705" s="36" t="n"/>
      <c r="DG705" s="36" t="n"/>
      <c r="DH705" s="36" t="n"/>
      <c r="DI705" s="36" t="n"/>
      <c r="DJ705" s="36" t="n"/>
      <c r="DK705" s="36" t="n"/>
      <c r="DL705" s="36" t="n"/>
      <c r="DM705" s="36" t="n"/>
      <c r="DN705" s="36" t="n"/>
      <c r="DO705" s="36" t="n"/>
      <c r="DP705" s="36" t="n"/>
      <c r="DQ705" s="36" t="n"/>
      <c r="DR705" s="36" t="n"/>
      <c r="DS705" s="36" t="n"/>
      <c r="DT705" s="36" t="n"/>
      <c r="DU705" s="36" t="n"/>
      <c r="DV705" s="36" t="n"/>
      <c r="DW705" s="36" t="n"/>
      <c r="DX705" s="36" t="n"/>
      <c r="DY705" s="36" t="n"/>
      <c r="DZ705" s="36" t="n"/>
      <c r="EA705" s="36" t="n"/>
      <c r="EB705" s="36" t="n"/>
      <c r="EC705" s="36" t="n"/>
      <c r="ED705" s="36" t="n"/>
      <c r="EE705" s="36" t="n"/>
      <c r="EF705" s="36" t="n"/>
      <c r="EG705" s="36" t="n"/>
      <c r="EH705" s="36" t="n"/>
      <c r="EI705" s="36" t="n"/>
      <c r="EJ705" s="36" t="n"/>
      <c r="EK705" s="36" t="n"/>
      <c r="EL705" s="36" t="n"/>
      <c r="EM705" s="36" t="n"/>
      <c r="EN705" s="36" t="n"/>
    </row>
    <row r="706">
      <c r="A706" s="36" t="n"/>
      <c r="B706" s="36" t="n"/>
      <c r="C706" s="144" t="n"/>
      <c r="D706" s="144" t="n"/>
      <c r="E706" s="135" t="n"/>
      <c r="F706" s="135" t="n"/>
      <c r="G706" s="135" t="n"/>
      <c r="H706" s="135" t="n"/>
      <c r="I706" s="135" t="n"/>
      <c r="J706" s="135" t="n"/>
      <c r="K706" s="135" t="n"/>
      <c r="L706" s="135" t="n"/>
      <c r="M706" s="135" t="n"/>
      <c r="N706" s="135" t="n"/>
      <c r="O706" s="135" t="n"/>
      <c r="P706" s="135" t="n"/>
      <c r="Q706" s="135" t="n"/>
      <c r="R706" s="135" t="n"/>
      <c r="S706" s="135" t="n"/>
      <c r="T706" s="135" t="n"/>
      <c r="U706" s="135" t="n"/>
      <c r="V706" s="135" t="n"/>
      <c r="W706" s="135" t="n"/>
      <c r="X706" s="135" t="n"/>
      <c r="Y706" s="135" t="n"/>
      <c r="Z706" s="135" t="n"/>
      <c r="AA706" s="135" t="n"/>
      <c r="AB706" s="135" t="n"/>
      <c r="AC706" s="135" t="n"/>
      <c r="AD706" s="135" t="n"/>
      <c r="AE706" s="135" t="n"/>
      <c r="AF706" s="135" t="n"/>
      <c r="AG706" s="135" t="n"/>
      <c r="AH706" s="135" t="n"/>
      <c r="AI706" s="135" t="n"/>
      <c r="AJ706" s="135" t="n"/>
      <c r="AK706" s="135" t="n"/>
      <c r="AL706" s="135" t="n"/>
      <c r="AM706" s="135" t="n"/>
      <c r="AN706" s="135" t="n"/>
      <c r="AO706" s="135" t="n"/>
      <c r="AP706" s="135" t="n"/>
      <c r="AQ706" s="135" t="n"/>
      <c r="AR706" s="135" t="n"/>
      <c r="AS706" s="135" t="n"/>
      <c r="AT706" s="135" t="n"/>
      <c r="AU706" s="135" t="n"/>
      <c r="AV706" s="135" t="n"/>
      <c r="AW706" s="135" t="n"/>
      <c r="AX706" s="135" t="n"/>
      <c r="AY706" s="135" t="n"/>
      <c r="AZ706" s="135" t="n"/>
      <c r="BA706" s="135" t="n"/>
      <c r="BB706" s="135" t="n"/>
      <c r="BC706" s="135" t="n"/>
      <c r="BD706" s="135" t="n"/>
      <c r="BE706" s="135" t="n"/>
      <c r="BF706" s="135" t="n"/>
      <c r="BG706" s="135" t="n"/>
      <c r="BH706" s="135" t="n"/>
      <c r="BI706" s="135" t="n"/>
      <c r="BJ706" s="135" t="n"/>
      <c r="BK706" s="135" t="n"/>
      <c r="BL706" s="135" t="n"/>
      <c r="BM706" s="135" t="n"/>
      <c r="BN706" s="135" t="n"/>
      <c r="BO706" s="135" t="n"/>
      <c r="BP706" s="135" t="n"/>
      <c r="BQ706" s="135" t="n"/>
      <c r="BR706" s="135" t="n"/>
      <c r="BS706" s="135" t="n"/>
      <c r="BT706" s="135" t="n"/>
      <c r="BU706" s="135" t="n"/>
      <c r="BV706" s="135" t="n"/>
      <c r="BW706" s="135" t="n"/>
      <c r="BX706" s="135" t="n"/>
      <c r="BY706" s="135" t="n"/>
      <c r="BZ706" s="135" t="n"/>
      <c r="CA706" s="135" t="n"/>
      <c r="CB706" s="135" t="n"/>
      <c r="CC706" s="135" t="n"/>
      <c r="CD706" s="135" t="n"/>
      <c r="CE706" s="135" t="n"/>
      <c r="CF706" s="135" t="n"/>
      <c r="CG706" s="135" t="n"/>
      <c r="CH706" s="135" t="n"/>
      <c r="CI706" s="135" t="n"/>
      <c r="CJ706" s="135" t="n"/>
      <c r="CK706" s="135" t="n"/>
      <c r="CL706" s="135" t="n"/>
      <c r="CM706" s="135" t="n"/>
      <c r="CN706" s="135" t="n"/>
      <c r="CO706" s="135" t="n"/>
      <c r="CP706" s="135" t="n"/>
      <c r="CQ706" s="135" t="n"/>
      <c r="CR706" s="135" t="n"/>
      <c r="CU706" s="36" t="n"/>
      <c r="CV706" s="36" t="n"/>
      <c r="CW706" s="36" t="n"/>
      <c r="CX706" s="36" t="n"/>
      <c r="CY706" s="36" t="n"/>
      <c r="CZ706" s="36" t="n"/>
      <c r="DA706" s="36" t="n"/>
      <c r="DB706" s="36" t="n"/>
      <c r="DC706" s="36" t="n"/>
      <c r="DD706" s="36" t="n"/>
      <c r="DE706" s="36" t="n"/>
      <c r="DF706" s="36" t="n"/>
      <c r="DG706" s="36" t="n"/>
      <c r="DH706" s="36" t="n"/>
      <c r="DI706" s="36" t="n"/>
      <c r="DJ706" s="36" t="n"/>
      <c r="DK706" s="36" t="n"/>
      <c r="DL706" s="36" t="n"/>
      <c r="DM706" s="36" t="n"/>
      <c r="DN706" s="36" t="n"/>
      <c r="DO706" s="36" t="n"/>
      <c r="DP706" s="36" t="n"/>
      <c r="DQ706" s="36" t="n"/>
      <c r="DR706" s="36" t="n"/>
      <c r="DS706" s="36" t="n"/>
      <c r="DT706" s="36" t="n"/>
      <c r="DU706" s="36" t="n"/>
      <c r="DV706" s="36" t="n"/>
      <c r="DW706" s="36" t="n"/>
      <c r="DX706" s="36" t="n"/>
      <c r="DY706" s="36" t="n"/>
      <c r="DZ706" s="36" t="n"/>
      <c r="EA706" s="36" t="n"/>
      <c r="EB706" s="36" t="n"/>
      <c r="EC706" s="36" t="n"/>
      <c r="ED706" s="36" t="n"/>
      <c r="EE706" s="36" t="n"/>
      <c r="EF706" s="36" t="n"/>
      <c r="EG706" s="36" t="n"/>
      <c r="EH706" s="36" t="n"/>
      <c r="EI706" s="36" t="n"/>
      <c r="EJ706" s="36" t="n"/>
      <c r="EK706" s="36" t="n"/>
      <c r="EL706" s="36" t="n"/>
      <c r="EM706" s="36" t="n"/>
      <c r="EN706" s="36" t="n"/>
    </row>
    <row r="707">
      <c r="A707" s="36" t="n"/>
      <c r="B707" s="36" t="n"/>
      <c r="C707" s="144" t="n"/>
      <c r="D707" s="144" t="n"/>
      <c r="E707" s="135" t="n"/>
      <c r="F707" s="135" t="n"/>
      <c r="G707" s="135" t="n"/>
      <c r="H707" s="135" t="n"/>
      <c r="I707" s="135" t="n"/>
      <c r="J707" s="135" t="n"/>
      <c r="K707" s="135" t="n"/>
      <c r="L707" s="135" t="n"/>
      <c r="M707" s="135" t="n"/>
      <c r="N707" s="135" t="n"/>
      <c r="O707" s="135" t="n"/>
      <c r="P707" s="135" t="n"/>
      <c r="Q707" s="135" t="n"/>
      <c r="R707" s="135" t="n"/>
      <c r="S707" s="135" t="n"/>
      <c r="T707" s="135" t="n"/>
      <c r="U707" s="135" t="n"/>
      <c r="V707" s="135" t="n"/>
      <c r="W707" s="135" t="n"/>
      <c r="X707" s="135" t="n"/>
      <c r="Y707" s="135" t="n"/>
      <c r="Z707" s="135" t="n"/>
      <c r="AA707" s="135" t="n"/>
      <c r="AB707" s="135" t="n"/>
      <c r="AC707" s="135" t="n"/>
      <c r="AD707" s="135" t="n"/>
      <c r="AE707" s="135" t="n"/>
      <c r="AF707" s="135" t="n"/>
      <c r="AG707" s="135" t="n"/>
      <c r="AH707" s="135" t="n"/>
      <c r="AI707" s="135" t="n"/>
      <c r="AJ707" s="135" t="n"/>
      <c r="AK707" s="135" t="n"/>
      <c r="AL707" s="135" t="n"/>
      <c r="AM707" s="135" t="n"/>
      <c r="AN707" s="135" t="n"/>
      <c r="AO707" s="135" t="n"/>
      <c r="AP707" s="135" t="n"/>
      <c r="AQ707" s="135" t="n"/>
      <c r="AR707" s="135" t="n"/>
      <c r="AS707" s="135" t="n"/>
      <c r="AT707" s="135" t="n"/>
      <c r="AU707" s="135" t="n"/>
      <c r="AV707" s="135" t="n"/>
      <c r="AW707" s="135" t="n"/>
      <c r="AX707" s="135" t="n"/>
      <c r="AY707" s="135" t="n"/>
      <c r="AZ707" s="135" t="n"/>
      <c r="BA707" s="135" t="n"/>
      <c r="BB707" s="135" t="n"/>
      <c r="BC707" s="135" t="n"/>
      <c r="BD707" s="135" t="n"/>
      <c r="BE707" s="135" t="n"/>
      <c r="BF707" s="135" t="n"/>
      <c r="BG707" s="135" t="n"/>
      <c r="BH707" s="135" t="n"/>
      <c r="BI707" s="135" t="n"/>
      <c r="BJ707" s="135" t="n"/>
      <c r="BK707" s="135" t="n"/>
      <c r="BL707" s="135" t="n"/>
      <c r="BM707" s="135" t="n"/>
      <c r="BN707" s="135" t="n"/>
      <c r="BO707" s="135" t="n"/>
      <c r="BP707" s="135" t="n"/>
      <c r="BQ707" s="135" t="n"/>
      <c r="BR707" s="135" t="n"/>
      <c r="BS707" s="135" t="n"/>
      <c r="BT707" s="135" t="n"/>
      <c r="BU707" s="135" t="n"/>
      <c r="BV707" s="135" t="n"/>
      <c r="BW707" s="135" t="n"/>
      <c r="BX707" s="135" t="n"/>
      <c r="BY707" s="135" t="n"/>
      <c r="BZ707" s="135" t="n"/>
      <c r="CA707" s="135" t="n"/>
      <c r="CB707" s="135" t="n"/>
      <c r="CC707" s="135" t="n"/>
      <c r="CD707" s="135" t="n"/>
      <c r="CE707" s="135" t="n"/>
      <c r="CF707" s="135" t="n"/>
      <c r="CG707" s="135" t="n"/>
      <c r="CH707" s="135" t="n"/>
      <c r="CI707" s="135" t="n"/>
      <c r="CJ707" s="135" t="n"/>
      <c r="CK707" s="135" t="n"/>
      <c r="CL707" s="135" t="n"/>
      <c r="CM707" s="135" t="n"/>
      <c r="CN707" s="135" t="n"/>
      <c r="CO707" s="135" t="n"/>
      <c r="CP707" s="135" t="n"/>
      <c r="CQ707" s="135" t="n"/>
      <c r="CR707" s="135" t="n"/>
      <c r="CU707" s="36" t="n"/>
      <c r="CV707" s="36" t="n"/>
      <c r="CW707" s="36" t="n"/>
      <c r="CX707" s="36" t="n"/>
      <c r="CY707" s="36" t="n"/>
      <c r="CZ707" s="36" t="n"/>
      <c r="DA707" s="36" t="n"/>
      <c r="DB707" s="36" t="n"/>
      <c r="DC707" s="36" t="n"/>
      <c r="DD707" s="36" t="n"/>
      <c r="DE707" s="36" t="n"/>
      <c r="DF707" s="36" t="n"/>
      <c r="DG707" s="36" t="n"/>
      <c r="DH707" s="36" t="n"/>
      <c r="DI707" s="36" t="n"/>
      <c r="DJ707" s="36" t="n"/>
      <c r="DK707" s="36" t="n"/>
      <c r="DL707" s="36" t="n"/>
      <c r="DM707" s="36" t="n"/>
      <c r="DN707" s="36" t="n"/>
      <c r="DO707" s="36" t="n"/>
      <c r="DP707" s="36" t="n"/>
      <c r="DQ707" s="36" t="n"/>
      <c r="DR707" s="36" t="n"/>
      <c r="DS707" s="36" t="n"/>
      <c r="DT707" s="36" t="n"/>
      <c r="DU707" s="36" t="n"/>
      <c r="DV707" s="36" t="n"/>
      <c r="DW707" s="36" t="n"/>
      <c r="DX707" s="36" t="n"/>
      <c r="DY707" s="36" t="n"/>
      <c r="DZ707" s="36" t="n"/>
      <c r="EA707" s="36" t="n"/>
      <c r="EB707" s="36" t="n"/>
      <c r="EC707" s="36" t="n"/>
      <c r="ED707" s="36" t="n"/>
      <c r="EE707" s="36" t="n"/>
      <c r="EF707" s="36" t="n"/>
      <c r="EG707" s="36" t="n"/>
      <c r="EH707" s="36" t="n"/>
      <c r="EI707" s="36" t="n"/>
      <c r="EJ707" s="36" t="n"/>
      <c r="EK707" s="36" t="n"/>
      <c r="EL707" s="36" t="n"/>
      <c r="EM707" s="36" t="n"/>
      <c r="EN707" s="36" t="n"/>
    </row>
    <row r="708">
      <c r="A708" s="36" t="n"/>
      <c r="B708" s="36" t="n"/>
      <c r="C708" s="144" t="n"/>
      <c r="D708" s="144" t="n"/>
      <c r="E708" s="135" t="n"/>
      <c r="F708" s="135" t="n"/>
      <c r="G708" s="135" t="n"/>
      <c r="H708" s="135" t="n"/>
      <c r="I708" s="135" t="n"/>
      <c r="J708" s="135" t="n"/>
      <c r="K708" s="135" t="n"/>
      <c r="L708" s="135" t="n"/>
      <c r="M708" s="135" t="n"/>
      <c r="N708" s="135" t="n"/>
      <c r="O708" s="135" t="n"/>
      <c r="P708" s="135" t="n"/>
      <c r="Q708" s="135" t="n"/>
      <c r="R708" s="135" t="n"/>
      <c r="S708" s="135" t="n"/>
      <c r="T708" s="135" t="n"/>
      <c r="U708" s="135" t="n"/>
      <c r="V708" s="135" t="n"/>
      <c r="W708" s="135" t="n"/>
      <c r="X708" s="135" t="n"/>
      <c r="Y708" s="135" t="n"/>
      <c r="Z708" s="135" t="n"/>
      <c r="AA708" s="135" t="n"/>
      <c r="AB708" s="135" t="n"/>
      <c r="AC708" s="135" t="n"/>
      <c r="AD708" s="135" t="n"/>
      <c r="AE708" s="135" t="n"/>
      <c r="AF708" s="135" t="n"/>
      <c r="AG708" s="135" t="n"/>
      <c r="AH708" s="135" t="n"/>
      <c r="AI708" s="135" t="n"/>
      <c r="AJ708" s="135" t="n"/>
      <c r="AK708" s="135" t="n"/>
      <c r="AL708" s="135" t="n"/>
      <c r="AM708" s="135" t="n"/>
      <c r="AN708" s="135" t="n"/>
      <c r="AO708" s="135" t="n"/>
      <c r="AP708" s="135" t="n"/>
      <c r="AQ708" s="135" t="n"/>
      <c r="AR708" s="135" t="n"/>
      <c r="AS708" s="135" t="n"/>
      <c r="AT708" s="135" t="n"/>
      <c r="AU708" s="135" t="n"/>
      <c r="AV708" s="135" t="n"/>
      <c r="AW708" s="135" t="n"/>
      <c r="AX708" s="135" t="n"/>
      <c r="AY708" s="135" t="n"/>
      <c r="AZ708" s="135" t="n"/>
      <c r="BA708" s="135" t="n"/>
      <c r="BB708" s="135" t="n"/>
      <c r="BC708" s="135" t="n"/>
      <c r="BD708" s="135" t="n"/>
      <c r="BE708" s="135" t="n"/>
      <c r="BF708" s="135" t="n"/>
      <c r="BG708" s="135" t="n"/>
      <c r="BH708" s="135" t="n"/>
      <c r="BI708" s="135" t="n"/>
      <c r="BJ708" s="135" t="n"/>
      <c r="BK708" s="135" t="n"/>
      <c r="BL708" s="135" t="n"/>
      <c r="BM708" s="135" t="n"/>
      <c r="BN708" s="135" t="n"/>
      <c r="BO708" s="135" t="n"/>
      <c r="BP708" s="135" t="n"/>
      <c r="BQ708" s="135" t="n"/>
      <c r="BR708" s="135" t="n"/>
      <c r="BS708" s="135" t="n"/>
      <c r="BT708" s="135" t="n"/>
      <c r="BU708" s="135" t="n"/>
      <c r="BV708" s="135" t="n"/>
      <c r="BW708" s="135" t="n"/>
      <c r="BX708" s="135" t="n"/>
      <c r="BY708" s="135" t="n"/>
      <c r="BZ708" s="135" t="n"/>
      <c r="CA708" s="135" t="n"/>
      <c r="CB708" s="135" t="n"/>
      <c r="CC708" s="135" t="n"/>
      <c r="CD708" s="135" t="n"/>
      <c r="CE708" s="135" t="n"/>
      <c r="CF708" s="135" t="n"/>
      <c r="CG708" s="135" t="n"/>
      <c r="CH708" s="135" t="n"/>
      <c r="CI708" s="135" t="n"/>
      <c r="CJ708" s="135" t="n"/>
      <c r="CK708" s="135" t="n"/>
      <c r="CL708" s="135" t="n"/>
      <c r="CM708" s="135" t="n"/>
      <c r="CN708" s="135" t="n"/>
      <c r="CO708" s="135" t="n"/>
      <c r="CP708" s="135" t="n"/>
      <c r="CQ708" s="135" t="n"/>
      <c r="CR708" s="135" t="n"/>
      <c r="CU708" s="36" t="n"/>
      <c r="CV708" s="36" t="n"/>
      <c r="CW708" s="36" t="n"/>
      <c r="CX708" s="36" t="n"/>
      <c r="CY708" s="36" t="n"/>
      <c r="CZ708" s="36" t="n"/>
      <c r="DA708" s="36" t="n"/>
      <c r="DB708" s="36" t="n"/>
      <c r="DC708" s="36" t="n"/>
      <c r="DD708" s="36" t="n"/>
      <c r="DE708" s="36" t="n"/>
      <c r="DF708" s="36" t="n"/>
      <c r="DG708" s="36" t="n"/>
      <c r="DH708" s="36" t="n"/>
      <c r="DI708" s="36" t="n"/>
      <c r="DJ708" s="36" t="n"/>
      <c r="DK708" s="36" t="n"/>
      <c r="DL708" s="36" t="n"/>
      <c r="DM708" s="36" t="n"/>
      <c r="DN708" s="36" t="n"/>
      <c r="DO708" s="36" t="n"/>
      <c r="DP708" s="36" t="n"/>
      <c r="DQ708" s="36" t="n"/>
      <c r="DR708" s="36" t="n"/>
      <c r="DS708" s="36" t="n"/>
      <c r="DT708" s="36" t="n"/>
      <c r="DU708" s="36" t="n"/>
      <c r="DV708" s="36" t="n"/>
      <c r="DW708" s="36" t="n"/>
      <c r="DX708" s="36" t="n"/>
      <c r="DY708" s="36" t="n"/>
      <c r="DZ708" s="36" t="n"/>
      <c r="EA708" s="36" t="n"/>
      <c r="EB708" s="36" t="n"/>
      <c r="EC708" s="36" t="n"/>
      <c r="ED708" s="36" t="n"/>
      <c r="EE708" s="36" t="n"/>
      <c r="EF708" s="36" t="n"/>
      <c r="EG708" s="36" t="n"/>
      <c r="EH708" s="36" t="n"/>
      <c r="EI708" s="36" t="n"/>
      <c r="EJ708" s="36" t="n"/>
      <c r="EK708" s="36" t="n"/>
      <c r="EL708" s="36" t="n"/>
      <c r="EM708" s="36" t="n"/>
      <c r="EN708" s="36" t="n"/>
    </row>
    <row r="709">
      <c r="A709" s="36" t="n"/>
      <c r="B709" s="36" t="n"/>
      <c r="C709" s="144" t="n"/>
      <c r="D709" s="144" t="n"/>
      <c r="E709" s="135" t="n"/>
      <c r="F709" s="135" t="n"/>
      <c r="G709" s="135" t="n"/>
      <c r="H709" s="135" t="n"/>
      <c r="I709" s="135" t="n"/>
      <c r="J709" s="135" t="n"/>
      <c r="K709" s="135" t="n"/>
      <c r="L709" s="135" t="n"/>
      <c r="M709" s="135" t="n"/>
      <c r="N709" s="135" t="n"/>
      <c r="O709" s="135" t="n"/>
      <c r="P709" s="135" t="n"/>
      <c r="Q709" s="135" t="n"/>
      <c r="R709" s="135" t="n"/>
      <c r="S709" s="135" t="n"/>
      <c r="T709" s="135" t="n"/>
      <c r="U709" s="135" t="n"/>
      <c r="V709" s="135" t="n"/>
      <c r="W709" s="135" t="n"/>
      <c r="X709" s="135" t="n"/>
      <c r="Y709" s="135" t="n"/>
      <c r="Z709" s="135" t="n"/>
      <c r="AA709" s="135" t="n"/>
      <c r="AB709" s="135" t="n"/>
      <c r="AC709" s="135" t="n"/>
      <c r="AD709" s="135" t="n"/>
      <c r="AE709" s="135" t="n"/>
      <c r="AF709" s="135" t="n"/>
      <c r="AG709" s="135" t="n"/>
      <c r="AH709" s="135" t="n"/>
      <c r="AI709" s="135" t="n"/>
      <c r="AJ709" s="135" t="n"/>
      <c r="AK709" s="135" t="n"/>
      <c r="AL709" s="135" t="n"/>
      <c r="AM709" s="135" t="n"/>
      <c r="AN709" s="135" t="n"/>
      <c r="AO709" s="135" t="n"/>
      <c r="AP709" s="135" t="n"/>
      <c r="AQ709" s="135" t="n"/>
      <c r="AR709" s="135" t="n"/>
      <c r="AS709" s="135" t="n"/>
      <c r="AT709" s="135" t="n"/>
      <c r="AU709" s="135" t="n"/>
      <c r="AV709" s="135" t="n"/>
      <c r="AW709" s="135" t="n"/>
      <c r="AX709" s="135" t="n"/>
      <c r="AY709" s="135" t="n"/>
      <c r="AZ709" s="135" t="n"/>
      <c r="BA709" s="135" t="n"/>
      <c r="BB709" s="135" t="n"/>
      <c r="BC709" s="135" t="n"/>
      <c r="BD709" s="135" t="n"/>
      <c r="BE709" s="135" t="n"/>
      <c r="BF709" s="135" t="n"/>
      <c r="BG709" s="135" t="n"/>
      <c r="BH709" s="135" t="n"/>
      <c r="BI709" s="135" t="n"/>
      <c r="BJ709" s="135" t="n"/>
      <c r="BK709" s="135" t="n"/>
      <c r="BL709" s="135" t="n"/>
      <c r="BM709" s="135" t="n"/>
      <c r="BN709" s="135" t="n"/>
      <c r="BO709" s="135" t="n"/>
      <c r="BP709" s="135" t="n"/>
      <c r="BQ709" s="135" t="n"/>
      <c r="BR709" s="135" t="n"/>
      <c r="BS709" s="135" t="n"/>
      <c r="BT709" s="135" t="n"/>
      <c r="BU709" s="135" t="n"/>
      <c r="BV709" s="135" t="n"/>
      <c r="BW709" s="135" t="n"/>
      <c r="BX709" s="135" t="n"/>
      <c r="BY709" s="135" t="n"/>
      <c r="BZ709" s="135" t="n"/>
      <c r="CA709" s="135" t="n"/>
      <c r="CB709" s="135" t="n"/>
      <c r="CC709" s="135" t="n"/>
      <c r="CD709" s="135" t="n"/>
      <c r="CE709" s="135" t="n"/>
      <c r="CF709" s="135" t="n"/>
      <c r="CG709" s="135" t="n"/>
      <c r="CH709" s="135" t="n"/>
      <c r="CI709" s="135" t="n"/>
      <c r="CJ709" s="135" t="n"/>
      <c r="CK709" s="135" t="n"/>
      <c r="CL709" s="135" t="n"/>
      <c r="CM709" s="135" t="n"/>
      <c r="CN709" s="135" t="n"/>
      <c r="CO709" s="135" t="n"/>
      <c r="CP709" s="135" t="n"/>
      <c r="CQ709" s="135" t="n"/>
      <c r="CR709" s="135" t="n"/>
      <c r="CU709" s="36" t="n"/>
      <c r="CV709" s="36" t="n"/>
      <c r="CW709" s="36" t="n"/>
      <c r="CX709" s="36" t="n"/>
      <c r="CY709" s="36" t="n"/>
      <c r="CZ709" s="36" t="n"/>
      <c r="DA709" s="36" t="n"/>
      <c r="DB709" s="36" t="n"/>
      <c r="DC709" s="36" t="n"/>
      <c r="DD709" s="36" t="n"/>
      <c r="DE709" s="36" t="n"/>
      <c r="DF709" s="36" t="n"/>
      <c r="DG709" s="36" t="n"/>
      <c r="DH709" s="36" t="n"/>
      <c r="DI709" s="36" t="n"/>
      <c r="DJ709" s="36" t="n"/>
      <c r="DK709" s="36" t="n"/>
      <c r="DL709" s="36" t="n"/>
      <c r="DM709" s="36" t="n"/>
      <c r="DN709" s="36" t="n"/>
      <c r="DO709" s="36" t="n"/>
      <c r="DP709" s="36" t="n"/>
      <c r="DQ709" s="36" t="n"/>
      <c r="DR709" s="36" t="n"/>
      <c r="DS709" s="36" t="n"/>
      <c r="DT709" s="36" t="n"/>
      <c r="DU709" s="36" t="n"/>
      <c r="DV709" s="36" t="n"/>
      <c r="DW709" s="36" t="n"/>
      <c r="DX709" s="36" t="n"/>
      <c r="DY709" s="36" t="n"/>
      <c r="DZ709" s="36" t="n"/>
      <c r="EA709" s="36" t="n"/>
      <c r="EB709" s="36" t="n"/>
      <c r="EC709" s="36" t="n"/>
      <c r="ED709" s="36" t="n"/>
      <c r="EE709" s="36" t="n"/>
      <c r="EF709" s="36" t="n"/>
      <c r="EG709" s="36" t="n"/>
      <c r="EH709" s="36" t="n"/>
      <c r="EI709" s="36" t="n"/>
      <c r="EJ709" s="36" t="n"/>
      <c r="EK709" s="36" t="n"/>
      <c r="EL709" s="36" t="n"/>
      <c r="EM709" s="36" t="n"/>
      <c r="EN709" s="36" t="n"/>
    </row>
    <row r="710">
      <c r="A710" s="36" t="n"/>
      <c r="B710" s="36" t="n"/>
      <c r="C710" s="144" t="n"/>
      <c r="D710" s="144" t="n"/>
      <c r="E710" s="135" t="n"/>
      <c r="F710" s="135" t="n"/>
      <c r="G710" s="135" t="n"/>
      <c r="H710" s="135" t="n"/>
      <c r="I710" s="135" t="n"/>
      <c r="J710" s="135" t="n"/>
      <c r="K710" s="135" t="n"/>
      <c r="L710" s="135" t="n"/>
      <c r="M710" s="135" t="n"/>
      <c r="N710" s="135" t="n"/>
      <c r="O710" s="135" t="n"/>
      <c r="P710" s="135" t="n"/>
      <c r="Q710" s="135" t="n"/>
      <c r="R710" s="135" t="n"/>
      <c r="S710" s="135" t="n"/>
      <c r="T710" s="135" t="n"/>
      <c r="U710" s="135" t="n"/>
      <c r="V710" s="135" t="n"/>
      <c r="W710" s="135" t="n"/>
      <c r="X710" s="135" t="n"/>
      <c r="Y710" s="135" t="n"/>
      <c r="Z710" s="135" t="n"/>
      <c r="AA710" s="135" t="n"/>
      <c r="AB710" s="135" t="n"/>
      <c r="AC710" s="135" t="n"/>
      <c r="AD710" s="135" t="n"/>
      <c r="AE710" s="135" t="n"/>
      <c r="AF710" s="135" t="n"/>
      <c r="AG710" s="135" t="n"/>
      <c r="AH710" s="135" t="n"/>
      <c r="AI710" s="135" t="n"/>
      <c r="AJ710" s="135" t="n"/>
      <c r="AK710" s="135" t="n"/>
      <c r="AL710" s="135" t="n"/>
      <c r="AM710" s="135" t="n"/>
      <c r="AN710" s="135" t="n"/>
      <c r="AO710" s="135" t="n"/>
      <c r="AP710" s="135" t="n"/>
      <c r="AQ710" s="135" t="n"/>
      <c r="AR710" s="135" t="n"/>
      <c r="AS710" s="135" t="n"/>
      <c r="AT710" s="135" t="n"/>
      <c r="AU710" s="135" t="n"/>
      <c r="AV710" s="135" t="n"/>
      <c r="AW710" s="135" t="n"/>
      <c r="AX710" s="135" t="n"/>
      <c r="AY710" s="135" t="n"/>
      <c r="AZ710" s="135" t="n"/>
      <c r="BA710" s="135" t="n"/>
      <c r="BB710" s="135" t="n"/>
      <c r="BC710" s="135" t="n"/>
      <c r="BD710" s="135" t="n"/>
      <c r="BE710" s="135" t="n"/>
      <c r="BF710" s="135" t="n"/>
      <c r="BG710" s="135" t="n"/>
      <c r="BH710" s="135" t="n"/>
      <c r="BI710" s="135" t="n"/>
      <c r="BJ710" s="135" t="n"/>
      <c r="BK710" s="135" t="n"/>
      <c r="BL710" s="135" t="n"/>
      <c r="BM710" s="135" t="n"/>
      <c r="BN710" s="135" t="n"/>
      <c r="BO710" s="135" t="n"/>
      <c r="BP710" s="135" t="n"/>
      <c r="BQ710" s="135" t="n"/>
      <c r="BR710" s="135" t="n"/>
      <c r="BS710" s="135" t="n"/>
      <c r="BT710" s="135" t="n"/>
      <c r="BU710" s="135" t="n"/>
      <c r="BV710" s="135" t="n"/>
      <c r="BW710" s="135" t="n"/>
      <c r="BX710" s="135" t="n"/>
      <c r="BY710" s="135" t="n"/>
      <c r="BZ710" s="135" t="n"/>
      <c r="CA710" s="135" t="n"/>
      <c r="CB710" s="135" t="n"/>
      <c r="CC710" s="135" t="n"/>
      <c r="CD710" s="135" t="n"/>
      <c r="CE710" s="135" t="n"/>
      <c r="CF710" s="135" t="n"/>
      <c r="CG710" s="135" t="n"/>
      <c r="CH710" s="135" t="n"/>
      <c r="CI710" s="135" t="n"/>
      <c r="CJ710" s="135" t="n"/>
      <c r="CK710" s="135" t="n"/>
      <c r="CL710" s="135" t="n"/>
      <c r="CM710" s="135" t="n"/>
      <c r="CN710" s="135" t="n"/>
      <c r="CO710" s="135" t="n"/>
      <c r="CP710" s="135" t="n"/>
      <c r="CQ710" s="135" t="n"/>
      <c r="CR710" s="135" t="n"/>
      <c r="CU710" s="36" t="n"/>
      <c r="CV710" s="36" t="n"/>
      <c r="CW710" s="36" t="n"/>
      <c r="CX710" s="36" t="n"/>
      <c r="CY710" s="36" t="n"/>
      <c r="CZ710" s="36" t="n"/>
      <c r="DA710" s="36" t="n"/>
      <c r="DB710" s="36" t="n"/>
      <c r="DC710" s="36" t="n"/>
      <c r="DD710" s="36" t="n"/>
      <c r="DE710" s="36" t="n"/>
      <c r="DF710" s="36" t="n"/>
      <c r="DG710" s="36" t="n"/>
      <c r="DH710" s="36" t="n"/>
      <c r="DI710" s="36" t="n"/>
      <c r="DJ710" s="36" t="n"/>
      <c r="DK710" s="36" t="n"/>
      <c r="DL710" s="36" t="n"/>
      <c r="DM710" s="36" t="n"/>
      <c r="DN710" s="36" t="n"/>
      <c r="DO710" s="36" t="n"/>
      <c r="DP710" s="36" t="n"/>
      <c r="DQ710" s="36" t="n"/>
      <c r="DR710" s="36" t="n"/>
      <c r="DS710" s="36" t="n"/>
      <c r="DT710" s="36" t="n"/>
      <c r="DU710" s="36" t="n"/>
      <c r="DV710" s="36" t="n"/>
      <c r="DW710" s="36" t="n"/>
      <c r="DX710" s="36" t="n"/>
      <c r="DY710" s="36" t="n"/>
      <c r="DZ710" s="36" t="n"/>
      <c r="EA710" s="36" t="n"/>
      <c r="EB710" s="36" t="n"/>
      <c r="EC710" s="36" t="n"/>
      <c r="ED710" s="36" t="n"/>
      <c r="EE710" s="36" t="n"/>
      <c r="EF710" s="36" t="n"/>
      <c r="EG710" s="36" t="n"/>
      <c r="EH710" s="36" t="n"/>
      <c r="EI710" s="36" t="n"/>
      <c r="EJ710" s="36" t="n"/>
      <c r="EK710" s="36" t="n"/>
      <c r="EL710" s="36" t="n"/>
      <c r="EM710" s="36" t="n"/>
      <c r="EN710" s="36" t="n"/>
    </row>
    <row r="711">
      <c r="A711" s="36" t="n"/>
      <c r="B711" s="36" t="n"/>
      <c r="C711" s="144" t="n"/>
      <c r="D711" s="144" t="n"/>
      <c r="E711" s="135" t="n"/>
      <c r="F711" s="135" t="n"/>
      <c r="G711" s="135" t="n"/>
      <c r="H711" s="135" t="n"/>
      <c r="I711" s="135" t="n"/>
      <c r="J711" s="135" t="n"/>
      <c r="K711" s="135" t="n"/>
      <c r="L711" s="135" t="n"/>
      <c r="M711" s="135" t="n"/>
      <c r="N711" s="135" t="n"/>
      <c r="O711" s="135" t="n"/>
      <c r="P711" s="135" t="n"/>
      <c r="Q711" s="135" t="n"/>
      <c r="R711" s="135" t="n"/>
      <c r="S711" s="135" t="n"/>
      <c r="T711" s="135" t="n"/>
      <c r="U711" s="135" t="n"/>
      <c r="V711" s="135" t="n"/>
      <c r="W711" s="135" t="n"/>
      <c r="X711" s="135" t="n"/>
      <c r="Y711" s="135" t="n"/>
      <c r="Z711" s="135" t="n"/>
      <c r="AA711" s="135" t="n"/>
      <c r="AB711" s="135" t="n"/>
      <c r="AC711" s="135" t="n"/>
      <c r="AD711" s="135" t="n"/>
      <c r="AE711" s="135" t="n"/>
      <c r="AF711" s="135" t="n"/>
      <c r="AG711" s="135" t="n"/>
      <c r="AH711" s="135" t="n"/>
      <c r="AI711" s="135" t="n"/>
      <c r="AJ711" s="135" t="n"/>
      <c r="AK711" s="135" t="n"/>
      <c r="AL711" s="135" t="n"/>
      <c r="AM711" s="135" t="n"/>
      <c r="AN711" s="135" t="n"/>
      <c r="AO711" s="135" t="n"/>
      <c r="AP711" s="135" t="n"/>
      <c r="AQ711" s="135" t="n"/>
      <c r="AR711" s="135" t="n"/>
      <c r="AS711" s="135" t="n"/>
      <c r="AT711" s="135" t="n"/>
      <c r="AU711" s="135" t="n"/>
      <c r="AV711" s="135" t="n"/>
      <c r="AW711" s="135" t="n"/>
      <c r="AX711" s="135" t="n"/>
      <c r="AY711" s="135" t="n"/>
      <c r="AZ711" s="135" t="n"/>
      <c r="BA711" s="135" t="n"/>
      <c r="BB711" s="135" t="n"/>
      <c r="BC711" s="135" t="n"/>
      <c r="BD711" s="135" t="n"/>
      <c r="BE711" s="135" t="n"/>
      <c r="BF711" s="135" t="n"/>
      <c r="BG711" s="135" t="n"/>
      <c r="BH711" s="135" t="n"/>
      <c r="BI711" s="135" t="n"/>
      <c r="BJ711" s="135" t="n"/>
      <c r="BK711" s="135" t="n"/>
      <c r="BL711" s="135" t="n"/>
      <c r="BM711" s="135" t="n"/>
      <c r="BN711" s="135" t="n"/>
      <c r="BO711" s="135" t="n"/>
      <c r="BP711" s="135" t="n"/>
      <c r="BQ711" s="135" t="n"/>
      <c r="BR711" s="135" t="n"/>
      <c r="BS711" s="135" t="n"/>
      <c r="BT711" s="135" t="n"/>
      <c r="BU711" s="135" t="n"/>
      <c r="BV711" s="135" t="n"/>
      <c r="BW711" s="135" t="n"/>
      <c r="BX711" s="135" t="n"/>
      <c r="BY711" s="135" t="n"/>
      <c r="BZ711" s="135" t="n"/>
      <c r="CA711" s="135" t="n"/>
      <c r="CB711" s="135" t="n"/>
      <c r="CC711" s="135" t="n"/>
      <c r="CD711" s="135" t="n"/>
      <c r="CE711" s="135" t="n"/>
      <c r="CF711" s="135" t="n"/>
      <c r="CG711" s="135" t="n"/>
      <c r="CH711" s="135" t="n"/>
      <c r="CI711" s="135" t="n"/>
      <c r="CJ711" s="135" t="n"/>
      <c r="CK711" s="135" t="n"/>
      <c r="CL711" s="135" t="n"/>
      <c r="CM711" s="135" t="n"/>
      <c r="CN711" s="135" t="n"/>
      <c r="CO711" s="135" t="n"/>
      <c r="CP711" s="135" t="n"/>
      <c r="CQ711" s="135" t="n"/>
      <c r="CR711" s="135" t="n"/>
      <c r="CU711" s="36" t="n"/>
      <c r="CV711" s="36" t="n"/>
      <c r="CW711" s="36" t="n"/>
      <c r="CX711" s="36" t="n"/>
      <c r="CY711" s="36" t="n"/>
      <c r="CZ711" s="36" t="n"/>
      <c r="DA711" s="36" t="n"/>
      <c r="DB711" s="36" t="n"/>
      <c r="DC711" s="36" t="n"/>
      <c r="DD711" s="36" t="n"/>
      <c r="DE711" s="36" t="n"/>
      <c r="DF711" s="36" t="n"/>
      <c r="DG711" s="36" t="n"/>
      <c r="DH711" s="36" t="n"/>
      <c r="DI711" s="36" t="n"/>
      <c r="DJ711" s="36" t="n"/>
      <c r="DK711" s="36" t="n"/>
      <c r="DL711" s="36" t="n"/>
      <c r="DM711" s="36" t="n"/>
      <c r="DN711" s="36" t="n"/>
      <c r="DO711" s="36" t="n"/>
      <c r="DP711" s="36" t="n"/>
      <c r="DQ711" s="36" t="n"/>
      <c r="DR711" s="36" t="n"/>
      <c r="DS711" s="36" t="n"/>
      <c r="DT711" s="36" t="n"/>
      <c r="DU711" s="36" t="n"/>
      <c r="DV711" s="36" t="n"/>
      <c r="DW711" s="36" t="n"/>
      <c r="DX711" s="36" t="n"/>
      <c r="DY711" s="36" t="n"/>
      <c r="DZ711" s="36" t="n"/>
      <c r="EA711" s="36" t="n"/>
      <c r="EB711" s="36" t="n"/>
      <c r="EC711" s="36" t="n"/>
      <c r="ED711" s="36" t="n"/>
      <c r="EE711" s="36" t="n"/>
      <c r="EF711" s="36" t="n"/>
      <c r="EG711" s="36" t="n"/>
      <c r="EH711" s="36" t="n"/>
      <c r="EI711" s="36" t="n"/>
      <c r="EJ711" s="36" t="n"/>
      <c r="EK711" s="36" t="n"/>
      <c r="EL711" s="36" t="n"/>
      <c r="EM711" s="36" t="n"/>
      <c r="EN711" s="36" t="n"/>
    </row>
    <row r="712">
      <c r="A712" s="36" t="n"/>
      <c r="B712" s="36" t="n"/>
      <c r="C712" s="144" t="n"/>
      <c r="D712" s="144" t="n"/>
      <c r="E712" s="135" t="n"/>
      <c r="F712" s="135" t="n"/>
      <c r="G712" s="135" t="n"/>
      <c r="H712" s="135" t="n"/>
      <c r="I712" s="135" t="n"/>
      <c r="J712" s="135" t="n"/>
      <c r="K712" s="135" t="n"/>
      <c r="L712" s="135" t="n"/>
      <c r="M712" s="135" t="n"/>
      <c r="N712" s="135" t="n"/>
      <c r="O712" s="135" t="n"/>
      <c r="P712" s="135" t="n"/>
      <c r="Q712" s="135" t="n"/>
      <c r="R712" s="135" t="n"/>
      <c r="S712" s="135" t="n"/>
      <c r="T712" s="135" t="n"/>
      <c r="U712" s="135" t="n"/>
      <c r="V712" s="135" t="n"/>
      <c r="W712" s="135" t="n"/>
      <c r="X712" s="135" t="n"/>
      <c r="Y712" s="135" t="n"/>
      <c r="Z712" s="135" t="n"/>
      <c r="AA712" s="135" t="n"/>
      <c r="AB712" s="135" t="n"/>
      <c r="AC712" s="135" t="n"/>
      <c r="AD712" s="135" t="n"/>
      <c r="AE712" s="135" t="n"/>
      <c r="AF712" s="135" t="n"/>
      <c r="AG712" s="135" t="n"/>
      <c r="AH712" s="135" t="n"/>
      <c r="AI712" s="135" t="n"/>
      <c r="AJ712" s="135" t="n"/>
      <c r="AK712" s="135" t="n"/>
      <c r="AL712" s="135" t="n"/>
      <c r="AM712" s="135" t="n"/>
      <c r="AN712" s="135" t="n"/>
      <c r="AO712" s="135" t="n"/>
      <c r="AP712" s="135" t="n"/>
      <c r="AQ712" s="135" t="n"/>
      <c r="AR712" s="135" t="n"/>
      <c r="AS712" s="135" t="n"/>
      <c r="AT712" s="135" t="n"/>
      <c r="AU712" s="135" t="n"/>
      <c r="AV712" s="135" t="n"/>
      <c r="AW712" s="135" t="n"/>
      <c r="AX712" s="135" t="n"/>
      <c r="AY712" s="135" t="n"/>
      <c r="AZ712" s="135" t="n"/>
      <c r="BA712" s="135" t="n"/>
      <c r="BB712" s="135" t="n"/>
      <c r="BC712" s="135" t="n"/>
      <c r="BD712" s="135" t="n"/>
      <c r="BE712" s="135" t="n"/>
      <c r="BF712" s="135" t="n"/>
      <c r="BG712" s="135" t="n"/>
      <c r="BH712" s="135" t="n"/>
      <c r="BI712" s="135" t="n"/>
      <c r="BJ712" s="135" t="n"/>
      <c r="BK712" s="135" t="n"/>
      <c r="BL712" s="135" t="n"/>
      <c r="BM712" s="135" t="n"/>
      <c r="BN712" s="135" t="n"/>
      <c r="BO712" s="135" t="n"/>
      <c r="BP712" s="135" t="n"/>
      <c r="BQ712" s="135" t="n"/>
      <c r="BR712" s="135" t="n"/>
      <c r="BS712" s="135" t="n"/>
      <c r="BT712" s="135" t="n"/>
      <c r="BU712" s="135" t="n"/>
      <c r="BV712" s="135" t="n"/>
      <c r="BW712" s="135" t="n"/>
      <c r="BX712" s="135" t="n"/>
      <c r="BY712" s="135" t="n"/>
      <c r="BZ712" s="135" t="n"/>
      <c r="CA712" s="135" t="n"/>
      <c r="CB712" s="135" t="n"/>
      <c r="CC712" s="135" t="n"/>
      <c r="CD712" s="135" t="n"/>
      <c r="CE712" s="135" t="n"/>
      <c r="CF712" s="135" t="n"/>
      <c r="CG712" s="135" t="n"/>
      <c r="CH712" s="135" t="n"/>
      <c r="CI712" s="135" t="n"/>
      <c r="CJ712" s="135" t="n"/>
      <c r="CK712" s="135" t="n"/>
      <c r="CL712" s="135" t="n"/>
      <c r="CM712" s="135" t="n"/>
      <c r="CN712" s="135" t="n"/>
      <c r="CO712" s="135" t="n"/>
      <c r="CP712" s="135" t="n"/>
      <c r="CQ712" s="135" t="n"/>
      <c r="CR712" s="135" t="n"/>
      <c r="CU712" s="36" t="n"/>
      <c r="CV712" s="36" t="n"/>
      <c r="CW712" s="36" t="n"/>
      <c r="CX712" s="36" t="n"/>
      <c r="CY712" s="36" t="n"/>
      <c r="CZ712" s="36" t="n"/>
      <c r="DA712" s="36" t="n"/>
      <c r="DB712" s="36" t="n"/>
      <c r="DC712" s="36" t="n"/>
      <c r="DD712" s="36" t="n"/>
      <c r="DE712" s="36" t="n"/>
      <c r="DF712" s="36" t="n"/>
      <c r="DG712" s="36" t="n"/>
      <c r="DH712" s="36" t="n"/>
      <c r="DI712" s="36" t="n"/>
      <c r="DJ712" s="36" t="n"/>
      <c r="DK712" s="36" t="n"/>
      <c r="DL712" s="36" t="n"/>
      <c r="DM712" s="36" t="n"/>
      <c r="DN712" s="36" t="n"/>
      <c r="DO712" s="36" t="n"/>
      <c r="DP712" s="36" t="n"/>
      <c r="DQ712" s="36" t="n"/>
      <c r="DR712" s="36" t="n"/>
      <c r="DS712" s="36" t="n"/>
      <c r="DT712" s="36" t="n"/>
      <c r="DU712" s="36" t="n"/>
      <c r="DV712" s="36" t="n"/>
      <c r="DW712" s="36" t="n"/>
      <c r="DX712" s="36" t="n"/>
      <c r="DY712" s="36" t="n"/>
      <c r="DZ712" s="36" t="n"/>
      <c r="EA712" s="36" t="n"/>
      <c r="EB712" s="36" t="n"/>
      <c r="EC712" s="36" t="n"/>
      <c r="ED712" s="36" t="n"/>
      <c r="EE712" s="36" t="n"/>
      <c r="EF712" s="36" t="n"/>
      <c r="EG712" s="36" t="n"/>
      <c r="EH712" s="36" t="n"/>
      <c r="EI712" s="36" t="n"/>
      <c r="EJ712" s="36" t="n"/>
      <c r="EK712" s="36" t="n"/>
      <c r="EL712" s="36" t="n"/>
      <c r="EM712" s="36" t="n"/>
      <c r="EN712" s="36" t="n"/>
    </row>
    <row r="713">
      <c r="A713" s="36" t="n"/>
      <c r="B713" s="36" t="n"/>
      <c r="C713" s="144" t="n"/>
      <c r="D713" s="144" t="n"/>
      <c r="E713" s="135" t="n"/>
      <c r="F713" s="135" t="n"/>
      <c r="G713" s="135" t="n"/>
      <c r="H713" s="135" t="n"/>
      <c r="I713" s="135" t="n"/>
      <c r="J713" s="135" t="n"/>
      <c r="K713" s="135" t="n"/>
      <c r="L713" s="135" t="n"/>
      <c r="M713" s="135" t="n"/>
      <c r="N713" s="135" t="n"/>
      <c r="O713" s="135" t="n"/>
      <c r="P713" s="135" t="n"/>
      <c r="Q713" s="135" t="n"/>
      <c r="R713" s="135" t="n"/>
      <c r="S713" s="135" t="n"/>
      <c r="T713" s="135" t="n"/>
      <c r="U713" s="135" t="n"/>
      <c r="V713" s="135" t="n"/>
      <c r="W713" s="135" t="n"/>
      <c r="X713" s="135" t="n"/>
      <c r="Y713" s="135" t="n"/>
      <c r="Z713" s="135" t="n"/>
      <c r="AA713" s="135" t="n"/>
      <c r="AB713" s="135" t="n"/>
      <c r="AC713" s="135" t="n"/>
      <c r="AD713" s="135" t="n"/>
      <c r="AE713" s="135" t="n"/>
      <c r="AF713" s="135" t="n"/>
      <c r="AG713" s="135" t="n"/>
      <c r="AH713" s="135" t="n"/>
      <c r="AI713" s="135" t="n"/>
      <c r="AJ713" s="135" t="n"/>
      <c r="AK713" s="135" t="n"/>
      <c r="AL713" s="135" t="n"/>
      <c r="AM713" s="135" t="n"/>
      <c r="AN713" s="135" t="n"/>
      <c r="AO713" s="135" t="n"/>
      <c r="AP713" s="135" t="n"/>
      <c r="AQ713" s="135" t="n"/>
      <c r="AR713" s="135" t="n"/>
      <c r="AS713" s="135" t="n"/>
      <c r="AT713" s="135" t="n"/>
      <c r="AU713" s="135" t="n"/>
      <c r="AV713" s="135" t="n"/>
      <c r="AW713" s="135" t="n"/>
      <c r="AX713" s="135" t="n"/>
      <c r="AY713" s="135" t="n"/>
      <c r="AZ713" s="135" t="n"/>
      <c r="BA713" s="135" t="n"/>
      <c r="BB713" s="135" t="n"/>
      <c r="BC713" s="135" t="n"/>
      <c r="BD713" s="135" t="n"/>
      <c r="BE713" s="135" t="n"/>
      <c r="BF713" s="135" t="n"/>
      <c r="BG713" s="135" t="n"/>
      <c r="BH713" s="135" t="n"/>
      <c r="BI713" s="135" t="n"/>
      <c r="BJ713" s="135" t="n"/>
      <c r="BK713" s="135" t="n"/>
      <c r="BL713" s="135" t="n"/>
      <c r="BM713" s="135" t="n"/>
      <c r="BN713" s="135" t="n"/>
      <c r="BO713" s="135" t="n"/>
      <c r="BP713" s="135" t="n"/>
      <c r="BQ713" s="135" t="n"/>
      <c r="BR713" s="135" t="n"/>
      <c r="BS713" s="135" t="n"/>
      <c r="BT713" s="135" t="n"/>
      <c r="BU713" s="135" t="n"/>
      <c r="BV713" s="135" t="n"/>
      <c r="BW713" s="135" t="n"/>
      <c r="BX713" s="135" t="n"/>
      <c r="BY713" s="135" t="n"/>
      <c r="BZ713" s="135" t="n"/>
      <c r="CA713" s="135" t="n"/>
      <c r="CB713" s="135" t="n"/>
      <c r="CC713" s="135" t="n"/>
      <c r="CD713" s="135" t="n"/>
      <c r="CE713" s="135" t="n"/>
      <c r="CF713" s="135" t="n"/>
      <c r="CG713" s="135" t="n"/>
      <c r="CH713" s="135" t="n"/>
      <c r="CI713" s="135" t="n"/>
      <c r="CJ713" s="135" t="n"/>
      <c r="CK713" s="135" t="n"/>
      <c r="CL713" s="135" t="n"/>
      <c r="CM713" s="135" t="n"/>
      <c r="CN713" s="135" t="n"/>
      <c r="CO713" s="135" t="n"/>
      <c r="CP713" s="135" t="n"/>
      <c r="CQ713" s="135" t="n"/>
      <c r="CR713" s="135" t="n"/>
      <c r="CU713" s="36" t="n"/>
      <c r="CV713" s="36" t="n"/>
      <c r="CW713" s="36" t="n"/>
      <c r="CX713" s="36" t="n"/>
      <c r="CY713" s="36" t="n"/>
      <c r="CZ713" s="36" t="n"/>
      <c r="DA713" s="36" t="n"/>
      <c r="DB713" s="36" t="n"/>
      <c r="DC713" s="36" t="n"/>
      <c r="DD713" s="36" t="n"/>
      <c r="DE713" s="36" t="n"/>
      <c r="DF713" s="36" t="n"/>
      <c r="DG713" s="36" t="n"/>
      <c r="DH713" s="36" t="n"/>
      <c r="DI713" s="36" t="n"/>
      <c r="DJ713" s="36" t="n"/>
      <c r="DK713" s="36" t="n"/>
      <c r="DL713" s="36" t="n"/>
      <c r="DM713" s="36" t="n"/>
      <c r="DN713" s="36" t="n"/>
      <c r="DO713" s="36" t="n"/>
      <c r="DP713" s="36" t="n"/>
      <c r="DQ713" s="36" t="n"/>
      <c r="DR713" s="36" t="n"/>
      <c r="DS713" s="36" t="n"/>
      <c r="DT713" s="36" t="n"/>
      <c r="DU713" s="36" t="n"/>
      <c r="DV713" s="36" t="n"/>
      <c r="DW713" s="36" t="n"/>
      <c r="DX713" s="36" t="n"/>
      <c r="DY713" s="36" t="n"/>
      <c r="DZ713" s="36" t="n"/>
      <c r="EA713" s="36" t="n"/>
      <c r="EB713" s="36" t="n"/>
      <c r="EC713" s="36" t="n"/>
      <c r="ED713" s="36" t="n"/>
      <c r="EE713" s="36" t="n"/>
      <c r="EF713" s="36" t="n"/>
      <c r="EG713" s="36" t="n"/>
      <c r="EH713" s="36" t="n"/>
      <c r="EI713" s="36" t="n"/>
      <c r="EJ713" s="36" t="n"/>
      <c r="EK713" s="36" t="n"/>
      <c r="EL713" s="36" t="n"/>
      <c r="EM713" s="36" t="n"/>
      <c r="EN713" s="36" t="n"/>
    </row>
    <row r="714">
      <c r="A714" s="36" t="n"/>
      <c r="B714" s="36" t="n"/>
      <c r="C714" s="144" t="n"/>
      <c r="D714" s="144" t="n"/>
      <c r="E714" s="135" t="n"/>
      <c r="F714" s="135" t="n"/>
      <c r="G714" s="135" t="n"/>
      <c r="H714" s="135" t="n"/>
      <c r="I714" s="135" t="n"/>
      <c r="J714" s="135" t="n"/>
      <c r="K714" s="135" t="n"/>
      <c r="L714" s="135" t="n"/>
      <c r="M714" s="135" t="n"/>
      <c r="N714" s="135" t="n"/>
      <c r="O714" s="135" t="n"/>
      <c r="P714" s="135" t="n"/>
      <c r="Q714" s="135" t="n"/>
      <c r="R714" s="135" t="n"/>
      <c r="S714" s="135" t="n"/>
      <c r="T714" s="135" t="n"/>
      <c r="U714" s="135" t="n"/>
      <c r="V714" s="135" t="n"/>
      <c r="W714" s="135" t="n"/>
      <c r="X714" s="135" t="n"/>
      <c r="Y714" s="135" t="n"/>
      <c r="Z714" s="135" t="n"/>
      <c r="AA714" s="135" t="n"/>
      <c r="AB714" s="135" t="n"/>
      <c r="AC714" s="135" t="n"/>
      <c r="AD714" s="135" t="n"/>
      <c r="AE714" s="135" t="n"/>
      <c r="AF714" s="135" t="n"/>
      <c r="AG714" s="135" t="n"/>
      <c r="AH714" s="135" t="n"/>
      <c r="AI714" s="135" t="n"/>
      <c r="AJ714" s="135" t="n"/>
      <c r="AK714" s="135" t="n"/>
      <c r="AL714" s="135" t="n"/>
      <c r="AM714" s="135" t="n"/>
      <c r="AN714" s="135" t="n"/>
      <c r="AO714" s="135" t="n"/>
      <c r="AP714" s="135" t="n"/>
      <c r="AQ714" s="135" t="n"/>
      <c r="AR714" s="135" t="n"/>
      <c r="AS714" s="135" t="n"/>
      <c r="AT714" s="135" t="n"/>
      <c r="AU714" s="135" t="n"/>
      <c r="AV714" s="135" t="n"/>
      <c r="AW714" s="135" t="n"/>
      <c r="AX714" s="135" t="n"/>
      <c r="AY714" s="135" t="n"/>
      <c r="AZ714" s="135" t="n"/>
      <c r="BA714" s="135" t="n"/>
      <c r="BB714" s="135" t="n"/>
      <c r="BC714" s="135" t="n"/>
      <c r="BD714" s="135" t="n"/>
      <c r="BE714" s="135" t="n"/>
      <c r="BF714" s="135" t="n"/>
      <c r="BG714" s="135" t="n"/>
      <c r="BH714" s="135" t="n"/>
      <c r="BI714" s="135" t="n"/>
      <c r="BJ714" s="135" t="n"/>
      <c r="BK714" s="135" t="n"/>
      <c r="BL714" s="135" t="n"/>
      <c r="BM714" s="135" t="n"/>
      <c r="BN714" s="135" t="n"/>
      <c r="BO714" s="135" t="n"/>
      <c r="BP714" s="135" t="n"/>
      <c r="BQ714" s="135" t="n"/>
      <c r="BR714" s="135" t="n"/>
      <c r="BS714" s="135" t="n"/>
      <c r="BT714" s="135" t="n"/>
      <c r="BU714" s="135" t="n"/>
      <c r="BV714" s="135" t="n"/>
      <c r="BW714" s="135" t="n"/>
      <c r="BX714" s="135" t="n"/>
      <c r="BY714" s="135" t="n"/>
      <c r="BZ714" s="135" t="n"/>
      <c r="CA714" s="135" t="n"/>
      <c r="CB714" s="135" t="n"/>
      <c r="CC714" s="135" t="n"/>
      <c r="CD714" s="135" t="n"/>
      <c r="CE714" s="135" t="n"/>
      <c r="CF714" s="135" t="n"/>
      <c r="CG714" s="135" t="n"/>
      <c r="CH714" s="135" t="n"/>
      <c r="CI714" s="135" t="n"/>
      <c r="CJ714" s="135" t="n"/>
      <c r="CK714" s="135" t="n"/>
      <c r="CL714" s="135" t="n"/>
      <c r="CM714" s="135" t="n"/>
      <c r="CN714" s="135" t="n"/>
      <c r="CO714" s="135" t="n"/>
      <c r="CP714" s="135" t="n"/>
      <c r="CQ714" s="135" t="n"/>
      <c r="CR714" s="135" t="n"/>
      <c r="CU714" s="36" t="n"/>
      <c r="CV714" s="36" t="n"/>
      <c r="CW714" s="36" t="n"/>
      <c r="CX714" s="36" t="n"/>
      <c r="CY714" s="36" t="n"/>
      <c r="CZ714" s="36" t="n"/>
      <c r="DA714" s="36" t="n"/>
      <c r="DB714" s="36" t="n"/>
      <c r="DC714" s="36" t="n"/>
      <c r="DD714" s="36" t="n"/>
      <c r="DE714" s="36" t="n"/>
      <c r="DF714" s="36" t="n"/>
      <c r="DG714" s="36" t="n"/>
      <c r="DH714" s="36" t="n"/>
      <c r="DI714" s="36" t="n"/>
      <c r="DJ714" s="36" t="n"/>
      <c r="DK714" s="36" t="n"/>
      <c r="DL714" s="36" t="n"/>
      <c r="DM714" s="36" t="n"/>
      <c r="DN714" s="36" t="n"/>
      <c r="DO714" s="36" t="n"/>
      <c r="DP714" s="36" t="n"/>
      <c r="DQ714" s="36" t="n"/>
      <c r="DR714" s="36" t="n"/>
      <c r="DS714" s="36" t="n"/>
      <c r="DT714" s="36" t="n"/>
      <c r="DU714" s="36" t="n"/>
      <c r="DV714" s="36" t="n"/>
      <c r="DW714" s="36" t="n"/>
      <c r="DX714" s="36" t="n"/>
      <c r="DY714" s="36" t="n"/>
      <c r="DZ714" s="36" t="n"/>
      <c r="EA714" s="36" t="n"/>
      <c r="EB714" s="36" t="n"/>
      <c r="EC714" s="36" t="n"/>
      <c r="ED714" s="36" t="n"/>
      <c r="EE714" s="36" t="n"/>
      <c r="EF714" s="36" t="n"/>
      <c r="EG714" s="36" t="n"/>
      <c r="EH714" s="36" t="n"/>
      <c r="EI714" s="36" t="n"/>
      <c r="EJ714" s="36" t="n"/>
      <c r="EK714" s="36" t="n"/>
      <c r="EL714" s="36" t="n"/>
      <c r="EM714" s="36" t="n"/>
      <c r="EN714" s="36" t="n"/>
    </row>
    <row r="715">
      <c r="A715" s="36" t="n"/>
      <c r="B715" s="36" t="n"/>
      <c r="C715" s="144" t="n"/>
      <c r="D715" s="144" t="n"/>
      <c r="E715" s="135" t="n"/>
      <c r="F715" s="135" t="n"/>
      <c r="G715" s="135" t="n"/>
      <c r="H715" s="135" t="n"/>
      <c r="I715" s="135" t="n"/>
      <c r="J715" s="135" t="n"/>
      <c r="K715" s="135" t="n"/>
      <c r="L715" s="135" t="n"/>
      <c r="M715" s="135" t="n"/>
      <c r="N715" s="135" t="n"/>
      <c r="O715" s="135" t="n"/>
      <c r="P715" s="135" t="n"/>
      <c r="Q715" s="135" t="n"/>
      <c r="R715" s="135" t="n"/>
      <c r="S715" s="135" t="n"/>
      <c r="T715" s="135" t="n"/>
      <c r="U715" s="135" t="n"/>
      <c r="V715" s="135" t="n"/>
      <c r="W715" s="135" t="n"/>
      <c r="X715" s="135" t="n"/>
      <c r="Y715" s="135" t="n"/>
      <c r="Z715" s="135" t="n"/>
      <c r="AA715" s="135" t="n"/>
      <c r="AB715" s="135" t="n"/>
      <c r="AC715" s="135" t="n"/>
      <c r="AD715" s="135" t="n"/>
      <c r="AE715" s="135" t="n"/>
      <c r="AF715" s="135" t="n"/>
      <c r="AG715" s="135" t="n"/>
      <c r="AH715" s="135" t="n"/>
      <c r="AI715" s="135" t="n"/>
      <c r="AJ715" s="135" t="n"/>
      <c r="AK715" s="135" t="n"/>
      <c r="AL715" s="135" t="n"/>
      <c r="AM715" s="135" t="n"/>
      <c r="AN715" s="135" t="n"/>
      <c r="AO715" s="135" t="n"/>
      <c r="AP715" s="135" t="n"/>
      <c r="AQ715" s="135" t="n"/>
      <c r="AR715" s="135" t="n"/>
      <c r="AS715" s="135" t="n"/>
      <c r="AT715" s="135" t="n"/>
      <c r="AU715" s="135" t="n"/>
      <c r="AV715" s="135" t="n"/>
      <c r="AW715" s="135" t="n"/>
      <c r="AX715" s="135" t="n"/>
      <c r="AY715" s="135" t="n"/>
      <c r="AZ715" s="135" t="n"/>
      <c r="BA715" s="135" t="n"/>
      <c r="BB715" s="135" t="n"/>
      <c r="BC715" s="135" t="n"/>
      <c r="BD715" s="135" t="n"/>
      <c r="BE715" s="135" t="n"/>
      <c r="BF715" s="135" t="n"/>
      <c r="BG715" s="135" t="n"/>
      <c r="BH715" s="135" t="n"/>
      <c r="BI715" s="135" t="n"/>
      <c r="BJ715" s="135" t="n"/>
      <c r="BK715" s="135" t="n"/>
      <c r="BL715" s="135" t="n"/>
      <c r="BM715" s="135" t="n"/>
      <c r="BN715" s="135" t="n"/>
      <c r="BO715" s="135" t="n"/>
      <c r="BP715" s="135" t="n"/>
      <c r="BQ715" s="135" t="n"/>
      <c r="BR715" s="135" t="n"/>
      <c r="BS715" s="135" t="n"/>
      <c r="BT715" s="135" t="n"/>
      <c r="BU715" s="135" t="n"/>
      <c r="BV715" s="135" t="n"/>
      <c r="BW715" s="135" t="n"/>
      <c r="BX715" s="135" t="n"/>
      <c r="BY715" s="135" t="n"/>
      <c r="BZ715" s="135" t="n"/>
      <c r="CA715" s="135" t="n"/>
      <c r="CB715" s="135" t="n"/>
      <c r="CC715" s="135" t="n"/>
      <c r="CD715" s="135" t="n"/>
      <c r="CE715" s="135" t="n"/>
      <c r="CF715" s="135" t="n"/>
      <c r="CG715" s="135" t="n"/>
      <c r="CH715" s="135" t="n"/>
      <c r="CI715" s="135" t="n"/>
      <c r="CJ715" s="135" t="n"/>
      <c r="CK715" s="135" t="n"/>
      <c r="CL715" s="135" t="n"/>
      <c r="CM715" s="135" t="n"/>
      <c r="CN715" s="135" t="n"/>
      <c r="CO715" s="135" t="n"/>
      <c r="CP715" s="135" t="n"/>
      <c r="CQ715" s="135" t="n"/>
      <c r="CR715" s="135" t="n"/>
      <c r="CU715" s="36" t="n"/>
      <c r="CV715" s="36" t="n"/>
      <c r="CW715" s="36" t="n"/>
      <c r="CX715" s="36" t="n"/>
      <c r="CY715" s="36" t="n"/>
      <c r="CZ715" s="36" t="n"/>
      <c r="DA715" s="36" t="n"/>
      <c r="DB715" s="36" t="n"/>
      <c r="DC715" s="36" t="n"/>
      <c r="DD715" s="36" t="n"/>
      <c r="DE715" s="36" t="n"/>
      <c r="DF715" s="36" t="n"/>
      <c r="DG715" s="36" t="n"/>
      <c r="DH715" s="36" t="n"/>
      <c r="DI715" s="36" t="n"/>
      <c r="DJ715" s="36" t="n"/>
      <c r="DK715" s="36" t="n"/>
      <c r="DL715" s="36" t="n"/>
      <c r="DM715" s="36" t="n"/>
      <c r="DN715" s="36" t="n"/>
      <c r="DO715" s="36" t="n"/>
      <c r="DP715" s="36" t="n"/>
      <c r="DQ715" s="36" t="n"/>
      <c r="DR715" s="36" t="n"/>
      <c r="DS715" s="36" t="n"/>
      <c r="DT715" s="36" t="n"/>
      <c r="DU715" s="36" t="n"/>
      <c r="DV715" s="36" t="n"/>
      <c r="DW715" s="36" t="n"/>
      <c r="DX715" s="36" t="n"/>
      <c r="DY715" s="36" t="n"/>
      <c r="DZ715" s="36" t="n"/>
      <c r="EA715" s="36" t="n"/>
      <c r="EB715" s="36" t="n"/>
      <c r="EC715" s="36" t="n"/>
      <c r="ED715" s="36" t="n"/>
      <c r="EE715" s="36" t="n"/>
      <c r="EF715" s="36" t="n"/>
      <c r="EG715" s="36" t="n"/>
      <c r="EH715" s="36" t="n"/>
      <c r="EI715" s="36" t="n"/>
      <c r="EJ715" s="36" t="n"/>
      <c r="EK715" s="36" t="n"/>
      <c r="EL715" s="36" t="n"/>
      <c r="EM715" s="36" t="n"/>
      <c r="EN715" s="36" t="n"/>
    </row>
    <row r="716">
      <c r="A716" s="36" t="n"/>
      <c r="B716" s="36" t="n"/>
      <c r="C716" s="144" t="n"/>
      <c r="D716" s="144" t="n"/>
      <c r="E716" s="135" t="n"/>
      <c r="F716" s="135" t="n"/>
      <c r="G716" s="135" t="n"/>
      <c r="H716" s="135" t="n"/>
      <c r="I716" s="135" t="n"/>
      <c r="J716" s="135" t="n"/>
      <c r="K716" s="135" t="n"/>
      <c r="L716" s="135" t="n"/>
      <c r="M716" s="135" t="n"/>
      <c r="N716" s="135" t="n"/>
      <c r="O716" s="135" t="n"/>
      <c r="P716" s="135" t="n"/>
      <c r="Q716" s="135" t="n"/>
      <c r="R716" s="135" t="n"/>
      <c r="S716" s="135" t="n"/>
      <c r="T716" s="135" t="n"/>
      <c r="U716" s="135" t="n"/>
      <c r="V716" s="135" t="n"/>
      <c r="W716" s="135" t="n"/>
      <c r="X716" s="135" t="n"/>
      <c r="Y716" s="135" t="n"/>
      <c r="Z716" s="135" t="n"/>
      <c r="AA716" s="135" t="n"/>
      <c r="AB716" s="135" t="n"/>
      <c r="AC716" s="135" t="n"/>
      <c r="AD716" s="135" t="n"/>
      <c r="AE716" s="135" t="n"/>
      <c r="AF716" s="135" t="n"/>
      <c r="AG716" s="135" t="n"/>
      <c r="AH716" s="135" t="n"/>
      <c r="AI716" s="135" t="n"/>
      <c r="AJ716" s="135" t="n"/>
      <c r="AK716" s="135" t="n"/>
      <c r="AL716" s="135" t="n"/>
      <c r="AM716" s="135" t="n"/>
      <c r="AN716" s="135" t="n"/>
      <c r="AO716" s="135" t="n"/>
      <c r="AP716" s="135" t="n"/>
      <c r="AQ716" s="135" t="n"/>
      <c r="AR716" s="135" t="n"/>
      <c r="AS716" s="135" t="n"/>
      <c r="AT716" s="135" t="n"/>
      <c r="AU716" s="135" t="n"/>
      <c r="AV716" s="135" t="n"/>
      <c r="AW716" s="135" t="n"/>
      <c r="AX716" s="135" t="n"/>
      <c r="AY716" s="135" t="n"/>
      <c r="AZ716" s="135" t="n"/>
      <c r="BA716" s="135" t="n"/>
      <c r="BB716" s="135" t="n"/>
      <c r="BC716" s="135" t="n"/>
      <c r="BD716" s="135" t="n"/>
      <c r="BE716" s="135" t="n"/>
      <c r="BF716" s="135" t="n"/>
      <c r="BG716" s="135" t="n"/>
      <c r="BH716" s="135" t="n"/>
      <c r="BI716" s="135" t="n"/>
      <c r="BJ716" s="135" t="n"/>
      <c r="BK716" s="135" t="n"/>
      <c r="BL716" s="135" t="n"/>
      <c r="BM716" s="135" t="n"/>
      <c r="BN716" s="135" t="n"/>
      <c r="BO716" s="135" t="n"/>
      <c r="BP716" s="135" t="n"/>
      <c r="BQ716" s="135" t="n"/>
      <c r="BR716" s="135" t="n"/>
      <c r="BS716" s="135" t="n"/>
      <c r="BT716" s="135" t="n"/>
      <c r="BU716" s="135" t="n"/>
      <c r="BV716" s="135" t="n"/>
      <c r="BW716" s="135" t="n"/>
      <c r="BX716" s="135" t="n"/>
      <c r="BY716" s="135" t="n"/>
      <c r="BZ716" s="135" t="n"/>
      <c r="CA716" s="135" t="n"/>
      <c r="CB716" s="135" t="n"/>
      <c r="CC716" s="135" t="n"/>
      <c r="CD716" s="135" t="n"/>
      <c r="CE716" s="135" t="n"/>
      <c r="CF716" s="135" t="n"/>
      <c r="CG716" s="135" t="n"/>
      <c r="CH716" s="135" t="n"/>
      <c r="CI716" s="135" t="n"/>
      <c r="CJ716" s="135" t="n"/>
      <c r="CK716" s="135" t="n"/>
      <c r="CL716" s="135" t="n"/>
      <c r="CM716" s="135" t="n"/>
      <c r="CN716" s="135" t="n"/>
      <c r="CO716" s="135" t="n"/>
      <c r="CP716" s="135" t="n"/>
      <c r="CQ716" s="135" t="n"/>
      <c r="CR716" s="135" t="n"/>
      <c r="CU716" s="36" t="n"/>
      <c r="CV716" s="36" t="n"/>
      <c r="CW716" s="36" t="n"/>
      <c r="CX716" s="36" t="n"/>
      <c r="CY716" s="36" t="n"/>
      <c r="CZ716" s="36" t="n"/>
      <c r="DA716" s="36" t="n"/>
      <c r="DB716" s="36" t="n"/>
      <c r="DC716" s="36" t="n"/>
      <c r="DD716" s="36" t="n"/>
      <c r="DE716" s="36" t="n"/>
      <c r="DF716" s="36" t="n"/>
      <c r="DG716" s="36" t="n"/>
      <c r="DH716" s="36" t="n"/>
      <c r="DI716" s="36" t="n"/>
      <c r="DJ716" s="36" t="n"/>
      <c r="DK716" s="36" t="n"/>
      <c r="DL716" s="36" t="n"/>
      <c r="DM716" s="36" t="n"/>
      <c r="DN716" s="36" t="n"/>
      <c r="DO716" s="36" t="n"/>
      <c r="DP716" s="36" t="n"/>
      <c r="DQ716" s="36" t="n"/>
      <c r="DR716" s="36" t="n"/>
      <c r="DS716" s="36" t="n"/>
      <c r="DT716" s="36" t="n"/>
      <c r="DU716" s="36" t="n"/>
      <c r="DV716" s="36" t="n"/>
      <c r="DW716" s="36" t="n"/>
      <c r="DX716" s="36" t="n"/>
      <c r="DY716" s="36" t="n"/>
      <c r="DZ716" s="36" t="n"/>
      <c r="EA716" s="36" t="n"/>
      <c r="EB716" s="36" t="n"/>
      <c r="EC716" s="36" t="n"/>
      <c r="ED716" s="36" t="n"/>
      <c r="EE716" s="36" t="n"/>
      <c r="EF716" s="36" t="n"/>
      <c r="EG716" s="36" t="n"/>
      <c r="EH716" s="36" t="n"/>
      <c r="EI716" s="36" t="n"/>
      <c r="EJ716" s="36" t="n"/>
      <c r="EK716" s="36" t="n"/>
      <c r="EL716" s="36" t="n"/>
      <c r="EM716" s="36" t="n"/>
      <c r="EN716" s="36" t="n"/>
    </row>
    <row r="717">
      <c r="A717" s="36" t="n"/>
      <c r="B717" s="36" t="n"/>
      <c r="C717" s="144" t="n"/>
      <c r="D717" s="144" t="n"/>
      <c r="E717" s="135" t="n"/>
      <c r="F717" s="135" t="n"/>
      <c r="G717" s="135" t="n"/>
      <c r="H717" s="135" t="n"/>
      <c r="I717" s="135" t="n"/>
      <c r="J717" s="135" t="n"/>
      <c r="K717" s="135" t="n"/>
      <c r="L717" s="135" t="n"/>
      <c r="M717" s="135" t="n"/>
      <c r="N717" s="135" t="n"/>
      <c r="O717" s="135" t="n"/>
      <c r="P717" s="135" t="n"/>
      <c r="Q717" s="135" t="n"/>
      <c r="R717" s="135" t="n"/>
      <c r="S717" s="135" t="n"/>
      <c r="T717" s="135" t="n"/>
      <c r="U717" s="135" t="n"/>
      <c r="V717" s="135" t="n"/>
      <c r="W717" s="135" t="n"/>
      <c r="X717" s="135" t="n"/>
      <c r="Y717" s="135" t="n"/>
      <c r="Z717" s="135" t="n"/>
      <c r="AA717" s="135" t="n"/>
      <c r="AB717" s="135" t="n"/>
      <c r="AC717" s="135" t="n"/>
      <c r="AD717" s="135" t="n"/>
      <c r="AE717" s="135" t="n"/>
      <c r="AF717" s="135" t="n"/>
      <c r="AG717" s="135" t="n"/>
      <c r="AH717" s="135" t="n"/>
      <c r="AI717" s="135" t="n"/>
      <c r="AJ717" s="135" t="n"/>
      <c r="AK717" s="135" t="n"/>
      <c r="AL717" s="135" t="n"/>
      <c r="AM717" s="135" t="n"/>
      <c r="AN717" s="135" t="n"/>
      <c r="AO717" s="135" t="n"/>
      <c r="AP717" s="135" t="n"/>
      <c r="AQ717" s="135" t="n"/>
      <c r="AR717" s="135" t="n"/>
      <c r="AS717" s="135" t="n"/>
      <c r="AT717" s="135" t="n"/>
      <c r="AU717" s="135" t="n"/>
      <c r="AV717" s="135" t="n"/>
      <c r="AW717" s="135" t="n"/>
      <c r="AX717" s="135" t="n"/>
      <c r="AY717" s="135" t="n"/>
      <c r="AZ717" s="135" t="n"/>
      <c r="BA717" s="135" t="n"/>
      <c r="BB717" s="135" t="n"/>
      <c r="BC717" s="135" t="n"/>
      <c r="BD717" s="135" t="n"/>
      <c r="BE717" s="135" t="n"/>
      <c r="BF717" s="135" t="n"/>
      <c r="BG717" s="135" t="n"/>
      <c r="BH717" s="135" t="n"/>
      <c r="BI717" s="135" t="n"/>
      <c r="BJ717" s="135" t="n"/>
      <c r="BK717" s="135" t="n"/>
      <c r="BL717" s="135" t="n"/>
      <c r="BM717" s="135" t="n"/>
      <c r="BN717" s="135" t="n"/>
      <c r="BO717" s="135" t="n"/>
      <c r="BP717" s="135" t="n"/>
      <c r="BQ717" s="135" t="n"/>
      <c r="BR717" s="135" t="n"/>
      <c r="BS717" s="135" t="n"/>
      <c r="BT717" s="135" t="n"/>
      <c r="BU717" s="135" t="n"/>
      <c r="BV717" s="135" t="n"/>
      <c r="BW717" s="135" t="n"/>
      <c r="BX717" s="135" t="n"/>
      <c r="BY717" s="135" t="n"/>
      <c r="BZ717" s="135" t="n"/>
      <c r="CA717" s="135" t="n"/>
      <c r="CB717" s="135" t="n"/>
      <c r="CC717" s="135" t="n"/>
      <c r="CD717" s="135" t="n"/>
      <c r="CE717" s="135" t="n"/>
      <c r="CF717" s="135" t="n"/>
      <c r="CG717" s="135" t="n"/>
      <c r="CH717" s="135" t="n"/>
      <c r="CI717" s="135" t="n"/>
      <c r="CJ717" s="135" t="n"/>
      <c r="CK717" s="135" t="n"/>
      <c r="CL717" s="135" t="n"/>
      <c r="CM717" s="135" t="n"/>
      <c r="CN717" s="135" t="n"/>
      <c r="CO717" s="135" t="n"/>
      <c r="CP717" s="135" t="n"/>
      <c r="CQ717" s="135" t="n"/>
      <c r="CR717" s="135" t="n"/>
      <c r="CU717" s="36" t="n"/>
      <c r="CV717" s="36" t="n"/>
      <c r="CW717" s="36" t="n"/>
      <c r="CX717" s="36" t="n"/>
      <c r="CY717" s="36" t="n"/>
      <c r="CZ717" s="36" t="n"/>
      <c r="DA717" s="36" t="n"/>
      <c r="DB717" s="36" t="n"/>
      <c r="DC717" s="36" t="n"/>
      <c r="DD717" s="36" t="n"/>
      <c r="DE717" s="36" t="n"/>
      <c r="DF717" s="36" t="n"/>
      <c r="DG717" s="36" t="n"/>
      <c r="DH717" s="36" t="n"/>
      <c r="DI717" s="36" t="n"/>
      <c r="DJ717" s="36" t="n"/>
      <c r="DK717" s="36" t="n"/>
      <c r="DL717" s="36" t="n"/>
      <c r="DM717" s="36" t="n"/>
      <c r="DN717" s="36" t="n"/>
      <c r="DO717" s="36" t="n"/>
      <c r="DP717" s="36" t="n"/>
      <c r="DQ717" s="36" t="n"/>
      <c r="DR717" s="36" t="n"/>
      <c r="DS717" s="36" t="n"/>
      <c r="DT717" s="36" t="n"/>
      <c r="DU717" s="36" t="n"/>
      <c r="DV717" s="36" t="n"/>
      <c r="DW717" s="36" t="n"/>
      <c r="DX717" s="36" t="n"/>
      <c r="DY717" s="36" t="n"/>
      <c r="DZ717" s="36" t="n"/>
      <c r="EA717" s="36" t="n"/>
      <c r="EB717" s="36" t="n"/>
      <c r="EC717" s="36" t="n"/>
      <c r="ED717" s="36" t="n"/>
      <c r="EE717" s="36" t="n"/>
      <c r="EF717" s="36" t="n"/>
      <c r="EG717" s="36" t="n"/>
      <c r="EH717" s="36" t="n"/>
      <c r="EI717" s="36" t="n"/>
      <c r="EJ717" s="36" t="n"/>
      <c r="EK717" s="36" t="n"/>
      <c r="EL717" s="36" t="n"/>
      <c r="EM717" s="36" t="n"/>
      <c r="EN717" s="36" t="n"/>
    </row>
    <row r="718">
      <c r="A718" s="36" t="n"/>
      <c r="B718" s="36" t="n"/>
      <c r="C718" s="144" t="n"/>
      <c r="D718" s="144" t="n"/>
      <c r="E718" s="135" t="n"/>
      <c r="F718" s="135" t="n"/>
      <c r="G718" s="135" t="n"/>
      <c r="H718" s="135" t="n"/>
      <c r="I718" s="135" t="n"/>
      <c r="J718" s="135" t="n"/>
      <c r="K718" s="135" t="n"/>
      <c r="L718" s="135" t="n"/>
      <c r="M718" s="135" t="n"/>
      <c r="N718" s="135" t="n"/>
      <c r="O718" s="135" t="n"/>
      <c r="P718" s="135" t="n"/>
      <c r="Q718" s="135" t="n"/>
      <c r="R718" s="135" t="n"/>
      <c r="S718" s="135" t="n"/>
      <c r="T718" s="135" t="n"/>
      <c r="U718" s="135" t="n"/>
      <c r="V718" s="135" t="n"/>
      <c r="W718" s="135" t="n"/>
      <c r="X718" s="135" t="n"/>
      <c r="Y718" s="135" t="n"/>
      <c r="Z718" s="135" t="n"/>
      <c r="AA718" s="135" t="n"/>
      <c r="AB718" s="135" t="n"/>
      <c r="AC718" s="135" t="n"/>
      <c r="AD718" s="135" t="n"/>
      <c r="AE718" s="135" t="n"/>
      <c r="AF718" s="135" t="n"/>
      <c r="AG718" s="135" t="n"/>
      <c r="AH718" s="135" t="n"/>
      <c r="AI718" s="135" t="n"/>
      <c r="AJ718" s="135" t="n"/>
      <c r="AK718" s="135" t="n"/>
      <c r="AL718" s="135" t="n"/>
      <c r="AM718" s="135" t="n"/>
      <c r="AN718" s="135" t="n"/>
      <c r="AO718" s="135" t="n"/>
      <c r="AP718" s="135" t="n"/>
      <c r="AQ718" s="135" t="n"/>
      <c r="AR718" s="135" t="n"/>
      <c r="AS718" s="135" t="n"/>
      <c r="AT718" s="135" t="n"/>
      <c r="AU718" s="135" t="n"/>
      <c r="AV718" s="135" t="n"/>
      <c r="AW718" s="135" t="n"/>
      <c r="AX718" s="135" t="n"/>
      <c r="AY718" s="135" t="n"/>
      <c r="AZ718" s="135" t="n"/>
      <c r="BA718" s="135" t="n"/>
      <c r="BB718" s="135" t="n"/>
      <c r="BC718" s="135" t="n"/>
      <c r="BD718" s="135" t="n"/>
      <c r="BE718" s="135" t="n"/>
      <c r="BF718" s="135" t="n"/>
      <c r="BG718" s="135" t="n"/>
      <c r="BH718" s="135" t="n"/>
      <c r="BI718" s="135" t="n"/>
      <c r="BJ718" s="135" t="n"/>
      <c r="BK718" s="135" t="n"/>
      <c r="BL718" s="135" t="n"/>
      <c r="BM718" s="135" t="n"/>
      <c r="BN718" s="135" t="n"/>
      <c r="BO718" s="135" t="n"/>
      <c r="BP718" s="135" t="n"/>
      <c r="BQ718" s="135" t="n"/>
      <c r="BR718" s="135" t="n"/>
      <c r="BS718" s="135" t="n"/>
      <c r="BT718" s="135" t="n"/>
      <c r="BU718" s="135" t="n"/>
      <c r="BV718" s="135" t="n"/>
      <c r="BW718" s="135" t="n"/>
      <c r="BX718" s="135" t="n"/>
      <c r="BY718" s="135" t="n"/>
      <c r="BZ718" s="135" t="n"/>
      <c r="CA718" s="135" t="n"/>
      <c r="CB718" s="135" t="n"/>
      <c r="CC718" s="135" t="n"/>
      <c r="CD718" s="135" t="n"/>
      <c r="CE718" s="135" t="n"/>
      <c r="CF718" s="135" t="n"/>
      <c r="CG718" s="135" t="n"/>
      <c r="CH718" s="135" t="n"/>
      <c r="CI718" s="135" t="n"/>
      <c r="CJ718" s="135" t="n"/>
      <c r="CK718" s="135" t="n"/>
      <c r="CL718" s="135" t="n"/>
      <c r="CM718" s="135" t="n"/>
      <c r="CN718" s="135" t="n"/>
      <c r="CO718" s="135" t="n"/>
      <c r="CP718" s="135" t="n"/>
      <c r="CQ718" s="135" t="n"/>
      <c r="CR718" s="135" t="n"/>
      <c r="CU718" s="36" t="n"/>
      <c r="CV718" s="36" t="n"/>
      <c r="CW718" s="36" t="n"/>
      <c r="CX718" s="36" t="n"/>
      <c r="CY718" s="36" t="n"/>
      <c r="CZ718" s="36" t="n"/>
      <c r="DA718" s="36" t="n"/>
      <c r="DB718" s="36" t="n"/>
      <c r="DC718" s="36" t="n"/>
      <c r="DD718" s="36" t="n"/>
      <c r="DE718" s="36" t="n"/>
      <c r="DF718" s="36" t="n"/>
      <c r="DG718" s="36" t="n"/>
      <c r="DH718" s="36" t="n"/>
      <c r="DI718" s="36" t="n"/>
      <c r="DJ718" s="36" t="n"/>
      <c r="DK718" s="36" t="n"/>
      <c r="DL718" s="36" t="n"/>
      <c r="DM718" s="36" t="n"/>
      <c r="DN718" s="36" t="n"/>
      <c r="DO718" s="36" t="n"/>
      <c r="DP718" s="36" t="n"/>
      <c r="DQ718" s="36" t="n"/>
      <c r="DR718" s="36" t="n"/>
      <c r="DS718" s="36" t="n"/>
      <c r="DT718" s="36" t="n"/>
      <c r="DU718" s="36" t="n"/>
      <c r="DV718" s="36" t="n"/>
      <c r="DW718" s="36" t="n"/>
      <c r="DX718" s="36" t="n"/>
      <c r="DY718" s="36" t="n"/>
      <c r="DZ718" s="36" t="n"/>
      <c r="EA718" s="36" t="n"/>
      <c r="EB718" s="36" t="n"/>
      <c r="EC718" s="36" t="n"/>
      <c r="ED718" s="36" t="n"/>
      <c r="EE718" s="36" t="n"/>
      <c r="EF718" s="36" t="n"/>
      <c r="EG718" s="36" t="n"/>
      <c r="EH718" s="36" t="n"/>
      <c r="EI718" s="36" t="n"/>
      <c r="EJ718" s="36" t="n"/>
      <c r="EK718" s="36" t="n"/>
      <c r="EL718" s="36" t="n"/>
      <c r="EM718" s="36" t="n"/>
      <c r="EN718" s="36" t="n"/>
    </row>
    <row r="719">
      <c r="A719" s="36" t="n"/>
      <c r="B719" s="36" t="n"/>
      <c r="C719" s="144" t="n"/>
      <c r="D719" s="144" t="n"/>
      <c r="E719" s="135" t="n"/>
      <c r="F719" s="135" t="n"/>
      <c r="G719" s="135" t="n"/>
      <c r="H719" s="135" t="n"/>
      <c r="I719" s="135" t="n"/>
      <c r="J719" s="135" t="n"/>
      <c r="K719" s="135" t="n"/>
      <c r="L719" s="135" t="n"/>
      <c r="M719" s="135" t="n"/>
      <c r="N719" s="135" t="n"/>
      <c r="O719" s="135" t="n"/>
      <c r="P719" s="135" t="n"/>
      <c r="Q719" s="135" t="n"/>
      <c r="R719" s="135" t="n"/>
      <c r="S719" s="135" t="n"/>
      <c r="T719" s="135" t="n"/>
      <c r="U719" s="135" t="n"/>
      <c r="V719" s="135" t="n"/>
      <c r="W719" s="135" t="n"/>
      <c r="X719" s="135" t="n"/>
      <c r="Y719" s="135" t="n"/>
      <c r="Z719" s="135" t="n"/>
      <c r="AA719" s="135" t="n"/>
      <c r="AB719" s="135" t="n"/>
      <c r="AC719" s="135" t="n"/>
      <c r="AD719" s="135" t="n"/>
      <c r="AE719" s="135" t="n"/>
      <c r="AF719" s="135" t="n"/>
      <c r="AG719" s="135" t="n"/>
      <c r="AH719" s="135" t="n"/>
      <c r="AI719" s="135" t="n"/>
      <c r="AJ719" s="135" t="n"/>
      <c r="AK719" s="135" t="n"/>
      <c r="AL719" s="135" t="n"/>
      <c r="AM719" s="135" t="n"/>
      <c r="AN719" s="135" t="n"/>
      <c r="AO719" s="135" t="n"/>
      <c r="AP719" s="135" t="n"/>
      <c r="AQ719" s="135" t="n"/>
      <c r="AR719" s="135" t="n"/>
      <c r="AS719" s="135" t="n"/>
      <c r="AT719" s="135" t="n"/>
      <c r="AU719" s="135" t="n"/>
      <c r="AV719" s="135" t="n"/>
      <c r="AW719" s="135" t="n"/>
      <c r="AX719" s="135" t="n"/>
      <c r="AY719" s="135" t="n"/>
      <c r="AZ719" s="135" t="n"/>
      <c r="BA719" s="135" t="n"/>
      <c r="BB719" s="135" t="n"/>
      <c r="BC719" s="135" t="n"/>
      <c r="BD719" s="135" t="n"/>
      <c r="BE719" s="135" t="n"/>
      <c r="BF719" s="135" t="n"/>
      <c r="BG719" s="135" t="n"/>
      <c r="BH719" s="135" t="n"/>
      <c r="BI719" s="135" t="n"/>
      <c r="BJ719" s="135" t="n"/>
      <c r="BK719" s="135" t="n"/>
      <c r="BL719" s="135" t="n"/>
      <c r="BM719" s="135" t="n"/>
      <c r="BN719" s="135" t="n"/>
      <c r="BO719" s="135" t="n"/>
      <c r="BP719" s="135" t="n"/>
      <c r="BQ719" s="135" t="n"/>
      <c r="BR719" s="135" t="n"/>
      <c r="BS719" s="135" t="n"/>
      <c r="BT719" s="135" t="n"/>
      <c r="BU719" s="135" t="n"/>
      <c r="BV719" s="135" t="n"/>
      <c r="BW719" s="135" t="n"/>
      <c r="BX719" s="135" t="n"/>
      <c r="BY719" s="135" t="n"/>
      <c r="BZ719" s="135" t="n"/>
      <c r="CA719" s="135" t="n"/>
      <c r="CB719" s="135" t="n"/>
      <c r="CC719" s="135" t="n"/>
      <c r="CD719" s="135" t="n"/>
      <c r="CE719" s="135" t="n"/>
      <c r="CF719" s="135" t="n"/>
      <c r="CG719" s="135" t="n"/>
      <c r="CH719" s="135" t="n"/>
      <c r="CI719" s="135" t="n"/>
      <c r="CJ719" s="135" t="n"/>
      <c r="CK719" s="135" t="n"/>
      <c r="CL719" s="135" t="n"/>
      <c r="CM719" s="135" t="n"/>
      <c r="CN719" s="135" t="n"/>
      <c r="CO719" s="135" t="n"/>
      <c r="CP719" s="135" t="n"/>
      <c r="CQ719" s="135" t="n"/>
      <c r="CR719" s="135" t="n"/>
      <c r="CU719" s="36" t="n"/>
      <c r="CV719" s="36" t="n"/>
      <c r="CW719" s="36" t="n"/>
      <c r="CX719" s="36" t="n"/>
      <c r="CY719" s="36" t="n"/>
      <c r="CZ719" s="36" t="n"/>
      <c r="DA719" s="36" t="n"/>
      <c r="DB719" s="36" t="n"/>
      <c r="DC719" s="36" t="n"/>
      <c r="DD719" s="36" t="n"/>
      <c r="DE719" s="36" t="n"/>
      <c r="DF719" s="36" t="n"/>
      <c r="DG719" s="36" t="n"/>
      <c r="DH719" s="36" t="n"/>
      <c r="DI719" s="36" t="n"/>
      <c r="DJ719" s="36" t="n"/>
      <c r="DK719" s="36" t="n"/>
      <c r="DL719" s="36" t="n"/>
      <c r="DM719" s="36" t="n"/>
      <c r="DN719" s="36" t="n"/>
      <c r="DO719" s="36" t="n"/>
      <c r="DP719" s="36" t="n"/>
      <c r="DQ719" s="36" t="n"/>
      <c r="DR719" s="36" t="n"/>
      <c r="DS719" s="36" t="n"/>
      <c r="DT719" s="36" t="n"/>
      <c r="DU719" s="36" t="n"/>
      <c r="DV719" s="36" t="n"/>
      <c r="DW719" s="36" t="n"/>
      <c r="DX719" s="36" t="n"/>
      <c r="DY719" s="36" t="n"/>
      <c r="DZ719" s="36" t="n"/>
      <c r="EA719" s="36" t="n"/>
      <c r="EB719" s="36" t="n"/>
      <c r="EC719" s="36" t="n"/>
      <c r="ED719" s="36" t="n"/>
      <c r="EE719" s="36" t="n"/>
      <c r="EF719" s="36" t="n"/>
      <c r="EG719" s="36" t="n"/>
      <c r="EH719" s="36" t="n"/>
      <c r="EI719" s="36" t="n"/>
      <c r="EJ719" s="36" t="n"/>
      <c r="EK719" s="36" t="n"/>
      <c r="EL719" s="36" t="n"/>
      <c r="EM719" s="36" t="n"/>
      <c r="EN719" s="36" t="n"/>
    </row>
    <row r="720">
      <c r="A720" s="36" t="n"/>
      <c r="B720" s="36" t="n"/>
      <c r="C720" s="144" t="n"/>
      <c r="D720" s="144" t="n"/>
      <c r="E720" s="135" t="n"/>
      <c r="F720" s="135" t="n"/>
      <c r="G720" s="135" t="n"/>
      <c r="H720" s="135" t="n"/>
      <c r="I720" s="135" t="n"/>
      <c r="J720" s="135" t="n"/>
      <c r="K720" s="135" t="n"/>
      <c r="L720" s="135" t="n"/>
      <c r="M720" s="135" t="n"/>
      <c r="N720" s="135" t="n"/>
      <c r="O720" s="135" t="n"/>
      <c r="P720" s="135" t="n"/>
      <c r="Q720" s="135" t="n"/>
      <c r="R720" s="135" t="n"/>
      <c r="S720" s="135" t="n"/>
      <c r="T720" s="135" t="n"/>
      <c r="U720" s="135" t="n"/>
      <c r="V720" s="135" t="n"/>
      <c r="W720" s="135" t="n"/>
      <c r="X720" s="135" t="n"/>
      <c r="Y720" s="135" t="n"/>
      <c r="Z720" s="135" t="n"/>
      <c r="AA720" s="135" t="n"/>
      <c r="AB720" s="135" t="n"/>
      <c r="AC720" s="135" t="n"/>
      <c r="AD720" s="135" t="n"/>
      <c r="AE720" s="135" t="n"/>
      <c r="AF720" s="135" t="n"/>
      <c r="AG720" s="135" t="n"/>
      <c r="AH720" s="135" t="n"/>
      <c r="AI720" s="135" t="n"/>
      <c r="AJ720" s="135" t="n"/>
      <c r="AK720" s="135" t="n"/>
      <c r="AL720" s="135" t="n"/>
      <c r="AM720" s="135" t="n"/>
      <c r="AN720" s="135" t="n"/>
      <c r="AO720" s="135" t="n"/>
      <c r="AP720" s="135" t="n"/>
      <c r="AQ720" s="135" t="n"/>
      <c r="AR720" s="135" t="n"/>
      <c r="AS720" s="135" t="n"/>
      <c r="AT720" s="135" t="n"/>
      <c r="AU720" s="135" t="n"/>
      <c r="AV720" s="135" t="n"/>
      <c r="AW720" s="135" t="n"/>
      <c r="AX720" s="135" t="n"/>
      <c r="AY720" s="135" t="n"/>
      <c r="AZ720" s="135" t="n"/>
      <c r="BA720" s="135" t="n"/>
      <c r="BB720" s="135" t="n"/>
      <c r="BC720" s="135" t="n"/>
      <c r="BD720" s="135" t="n"/>
      <c r="BE720" s="135" t="n"/>
      <c r="BF720" s="135" t="n"/>
      <c r="BG720" s="135" t="n"/>
      <c r="BH720" s="135" t="n"/>
      <c r="BI720" s="135" t="n"/>
      <c r="BJ720" s="135" t="n"/>
      <c r="BK720" s="135" t="n"/>
      <c r="BL720" s="135" t="n"/>
      <c r="BM720" s="135" t="n"/>
      <c r="BN720" s="135" t="n"/>
      <c r="BO720" s="135" t="n"/>
      <c r="BP720" s="135" t="n"/>
      <c r="BQ720" s="135" t="n"/>
      <c r="BR720" s="135" t="n"/>
      <c r="BS720" s="135" t="n"/>
      <c r="BT720" s="135" t="n"/>
      <c r="BU720" s="135" t="n"/>
      <c r="BV720" s="135" t="n"/>
      <c r="BW720" s="135" t="n"/>
      <c r="BX720" s="135" t="n"/>
      <c r="BY720" s="135" t="n"/>
      <c r="BZ720" s="135" t="n"/>
      <c r="CA720" s="135" t="n"/>
      <c r="CB720" s="135" t="n"/>
      <c r="CC720" s="135" t="n"/>
      <c r="CD720" s="135" t="n"/>
      <c r="CE720" s="135" t="n"/>
      <c r="CF720" s="135" t="n"/>
      <c r="CG720" s="135" t="n"/>
      <c r="CH720" s="135" t="n"/>
      <c r="CI720" s="135" t="n"/>
      <c r="CJ720" s="135" t="n"/>
      <c r="CK720" s="135" t="n"/>
      <c r="CL720" s="135" t="n"/>
      <c r="CM720" s="135" t="n"/>
      <c r="CN720" s="135" t="n"/>
      <c r="CO720" s="135" t="n"/>
      <c r="CP720" s="135" t="n"/>
      <c r="CQ720" s="135" t="n"/>
      <c r="CR720" s="135" t="n"/>
      <c r="CU720" s="36" t="n"/>
      <c r="CV720" s="36" t="n"/>
      <c r="CW720" s="36" t="n"/>
      <c r="CX720" s="36" t="n"/>
      <c r="CY720" s="36" t="n"/>
      <c r="CZ720" s="36" t="n"/>
      <c r="DA720" s="36" t="n"/>
      <c r="DB720" s="36" t="n"/>
      <c r="DC720" s="36" t="n"/>
      <c r="DD720" s="36" t="n"/>
      <c r="DE720" s="36" t="n"/>
      <c r="DF720" s="36" t="n"/>
      <c r="DG720" s="36" t="n"/>
      <c r="DH720" s="36" t="n"/>
      <c r="DI720" s="36" t="n"/>
      <c r="DJ720" s="36" t="n"/>
      <c r="DK720" s="36" t="n"/>
      <c r="DL720" s="36" t="n"/>
      <c r="DM720" s="36" t="n"/>
      <c r="DN720" s="36" t="n"/>
      <c r="DO720" s="36" t="n"/>
      <c r="DP720" s="36" t="n"/>
      <c r="DQ720" s="36" t="n"/>
      <c r="DR720" s="36" t="n"/>
      <c r="DS720" s="36" t="n"/>
      <c r="DT720" s="36" t="n"/>
      <c r="DU720" s="36" t="n"/>
      <c r="DV720" s="36" t="n"/>
      <c r="DW720" s="36" t="n"/>
      <c r="DX720" s="36" t="n"/>
      <c r="DY720" s="36" t="n"/>
      <c r="DZ720" s="36" t="n"/>
      <c r="EA720" s="36" t="n"/>
      <c r="EB720" s="36" t="n"/>
      <c r="EC720" s="36" t="n"/>
      <c r="ED720" s="36" t="n"/>
      <c r="EE720" s="36" t="n"/>
      <c r="EF720" s="36" t="n"/>
      <c r="EG720" s="36" t="n"/>
      <c r="EH720" s="36" t="n"/>
      <c r="EI720" s="36" t="n"/>
      <c r="EJ720" s="36" t="n"/>
      <c r="EK720" s="36" t="n"/>
      <c r="EL720" s="36" t="n"/>
      <c r="EM720" s="36" t="n"/>
      <c r="EN720" s="36" t="n"/>
    </row>
    <row r="721">
      <c r="A721" s="36" t="n"/>
      <c r="B721" s="36" t="n"/>
      <c r="C721" s="144" t="n"/>
      <c r="D721" s="144" t="n"/>
      <c r="E721" s="135" t="n"/>
      <c r="F721" s="135" t="n"/>
      <c r="G721" s="135" t="n"/>
      <c r="H721" s="135" t="n"/>
      <c r="I721" s="135" t="n"/>
      <c r="J721" s="135" t="n"/>
      <c r="K721" s="135" t="n"/>
      <c r="L721" s="135" t="n"/>
      <c r="M721" s="135" t="n"/>
      <c r="N721" s="135" t="n"/>
      <c r="O721" s="135" t="n"/>
      <c r="P721" s="135" t="n"/>
      <c r="Q721" s="135" t="n"/>
      <c r="R721" s="135" t="n"/>
      <c r="S721" s="135" t="n"/>
      <c r="T721" s="135" t="n"/>
      <c r="U721" s="135" t="n"/>
      <c r="V721" s="135" t="n"/>
      <c r="W721" s="135" t="n"/>
      <c r="X721" s="135" t="n"/>
      <c r="Y721" s="135" t="n"/>
      <c r="Z721" s="135" t="n"/>
      <c r="AA721" s="135" t="n"/>
      <c r="AB721" s="135" t="n"/>
      <c r="AC721" s="135" t="n"/>
      <c r="AD721" s="135" t="n"/>
      <c r="AE721" s="135" t="n"/>
      <c r="AF721" s="135" t="n"/>
      <c r="AG721" s="135" t="n"/>
      <c r="AH721" s="135" t="n"/>
      <c r="AI721" s="135" t="n"/>
      <c r="AJ721" s="135" t="n"/>
      <c r="AK721" s="135" t="n"/>
      <c r="AL721" s="135" t="n"/>
      <c r="AM721" s="135" t="n"/>
      <c r="AN721" s="135" t="n"/>
      <c r="AO721" s="135" t="n"/>
      <c r="AP721" s="135" t="n"/>
      <c r="AQ721" s="135" t="n"/>
      <c r="AR721" s="135" t="n"/>
      <c r="AS721" s="135" t="n"/>
      <c r="AT721" s="135" t="n"/>
      <c r="AU721" s="135" t="n"/>
      <c r="AV721" s="135" t="n"/>
      <c r="AW721" s="135" t="n"/>
      <c r="AX721" s="135" t="n"/>
      <c r="AY721" s="135" t="n"/>
      <c r="AZ721" s="135" t="n"/>
      <c r="BA721" s="135" t="n"/>
      <c r="BB721" s="135" t="n"/>
      <c r="BC721" s="135" t="n"/>
      <c r="BD721" s="135" t="n"/>
      <c r="BE721" s="135" t="n"/>
      <c r="BF721" s="135" t="n"/>
      <c r="BG721" s="135" t="n"/>
      <c r="BH721" s="135" t="n"/>
      <c r="BI721" s="135" t="n"/>
      <c r="BJ721" s="135" t="n"/>
      <c r="BK721" s="135" t="n"/>
      <c r="BL721" s="135" t="n"/>
      <c r="BM721" s="135" t="n"/>
      <c r="BN721" s="135" t="n"/>
      <c r="BO721" s="135" t="n"/>
      <c r="BP721" s="135" t="n"/>
      <c r="BQ721" s="135" t="n"/>
      <c r="BR721" s="135" t="n"/>
      <c r="BS721" s="135" t="n"/>
      <c r="BT721" s="135" t="n"/>
      <c r="BU721" s="135" t="n"/>
      <c r="BV721" s="135" t="n"/>
      <c r="BW721" s="135" t="n"/>
      <c r="BX721" s="135" t="n"/>
      <c r="BY721" s="135" t="n"/>
      <c r="BZ721" s="135" t="n"/>
      <c r="CA721" s="135" t="n"/>
      <c r="CB721" s="135" t="n"/>
      <c r="CC721" s="135" t="n"/>
      <c r="CD721" s="135" t="n"/>
      <c r="CE721" s="135" t="n"/>
      <c r="CF721" s="135" t="n"/>
      <c r="CG721" s="135" t="n"/>
      <c r="CH721" s="135" t="n"/>
      <c r="CI721" s="135" t="n"/>
      <c r="CJ721" s="135" t="n"/>
      <c r="CK721" s="135" t="n"/>
      <c r="CL721" s="135" t="n"/>
      <c r="CM721" s="135" t="n"/>
      <c r="CN721" s="135" t="n"/>
      <c r="CO721" s="135" t="n"/>
      <c r="CP721" s="135" t="n"/>
      <c r="CQ721" s="135" t="n"/>
      <c r="CR721" s="135" t="n"/>
      <c r="CU721" s="36" t="n"/>
      <c r="CV721" s="36" t="n"/>
      <c r="CW721" s="36" t="n"/>
      <c r="CX721" s="36" t="n"/>
      <c r="CY721" s="36" t="n"/>
      <c r="CZ721" s="36" t="n"/>
      <c r="DA721" s="36" t="n"/>
      <c r="DB721" s="36" t="n"/>
      <c r="DC721" s="36" t="n"/>
      <c r="DD721" s="36" t="n"/>
      <c r="DE721" s="36" t="n"/>
      <c r="DF721" s="36" t="n"/>
      <c r="DG721" s="36" t="n"/>
      <c r="DH721" s="36" t="n"/>
      <c r="DI721" s="36" t="n"/>
      <c r="DJ721" s="36" t="n"/>
      <c r="DK721" s="36" t="n"/>
      <c r="DL721" s="36" t="n"/>
      <c r="DM721" s="36" t="n"/>
      <c r="DN721" s="36" t="n"/>
      <c r="DO721" s="36" t="n"/>
      <c r="DP721" s="36" t="n"/>
      <c r="DQ721" s="36" t="n"/>
      <c r="DR721" s="36" t="n"/>
      <c r="DS721" s="36" t="n"/>
      <c r="DT721" s="36" t="n"/>
      <c r="DU721" s="36" t="n"/>
      <c r="DV721" s="36" t="n"/>
      <c r="DW721" s="36" t="n"/>
      <c r="DX721" s="36" t="n"/>
      <c r="DY721" s="36" t="n"/>
      <c r="DZ721" s="36" t="n"/>
      <c r="EA721" s="36" t="n"/>
      <c r="EB721" s="36" t="n"/>
      <c r="EC721" s="36" t="n"/>
      <c r="ED721" s="36" t="n"/>
      <c r="EE721" s="36" t="n"/>
      <c r="EF721" s="36" t="n"/>
      <c r="EG721" s="36" t="n"/>
      <c r="EH721" s="36" t="n"/>
      <c r="EI721" s="36" t="n"/>
      <c r="EJ721" s="36" t="n"/>
      <c r="EK721" s="36" t="n"/>
      <c r="EL721" s="36" t="n"/>
      <c r="EM721" s="36" t="n"/>
      <c r="EN721" s="36" t="n"/>
    </row>
    <row r="722">
      <c r="A722" s="36" t="n"/>
      <c r="B722" s="36" t="n"/>
      <c r="C722" s="144" t="n"/>
      <c r="D722" s="144" t="n"/>
      <c r="E722" s="135" t="n"/>
      <c r="F722" s="135" t="n"/>
      <c r="G722" s="135" t="n"/>
      <c r="H722" s="135" t="n"/>
      <c r="I722" s="135" t="n"/>
      <c r="J722" s="135" t="n"/>
      <c r="K722" s="135" t="n"/>
      <c r="L722" s="135" t="n"/>
      <c r="M722" s="135" t="n"/>
      <c r="N722" s="135" t="n"/>
      <c r="O722" s="135" t="n"/>
      <c r="P722" s="135" t="n"/>
      <c r="Q722" s="135" t="n"/>
      <c r="R722" s="135" t="n"/>
      <c r="S722" s="135" t="n"/>
      <c r="T722" s="135" t="n"/>
      <c r="U722" s="135" t="n"/>
      <c r="V722" s="135" t="n"/>
      <c r="W722" s="135" t="n"/>
      <c r="X722" s="135" t="n"/>
      <c r="Y722" s="135" t="n"/>
      <c r="Z722" s="135" t="n"/>
      <c r="AA722" s="135" t="n"/>
      <c r="AB722" s="135" t="n"/>
      <c r="AC722" s="135" t="n"/>
      <c r="AD722" s="135" t="n"/>
      <c r="AE722" s="135" t="n"/>
      <c r="AF722" s="135" t="n"/>
      <c r="AG722" s="135" t="n"/>
      <c r="AH722" s="135" t="n"/>
      <c r="AI722" s="135" t="n"/>
      <c r="AJ722" s="135" t="n"/>
      <c r="AK722" s="135" t="n"/>
      <c r="AL722" s="135" t="n"/>
      <c r="AM722" s="135" t="n"/>
      <c r="AN722" s="135" t="n"/>
      <c r="AO722" s="135" t="n"/>
      <c r="AP722" s="135" t="n"/>
      <c r="AQ722" s="135" t="n"/>
      <c r="AR722" s="135" t="n"/>
      <c r="AS722" s="135" t="n"/>
      <c r="AT722" s="135" t="n"/>
      <c r="AU722" s="135" t="n"/>
      <c r="AV722" s="135" t="n"/>
      <c r="AW722" s="135" t="n"/>
      <c r="AX722" s="135" t="n"/>
      <c r="AY722" s="135" t="n"/>
      <c r="AZ722" s="135" t="n"/>
      <c r="BA722" s="135" t="n"/>
      <c r="BB722" s="135" t="n"/>
      <c r="BC722" s="135" t="n"/>
      <c r="BD722" s="135" t="n"/>
      <c r="BE722" s="135" t="n"/>
      <c r="BF722" s="135" t="n"/>
      <c r="BG722" s="135" t="n"/>
      <c r="BH722" s="135" t="n"/>
      <c r="BI722" s="135" t="n"/>
      <c r="BJ722" s="135" t="n"/>
      <c r="BK722" s="135" t="n"/>
      <c r="BL722" s="135" t="n"/>
      <c r="BM722" s="135" t="n"/>
      <c r="BN722" s="135" t="n"/>
      <c r="BO722" s="135" t="n"/>
      <c r="BP722" s="135" t="n"/>
      <c r="BQ722" s="135" t="n"/>
      <c r="BR722" s="135" t="n"/>
      <c r="BS722" s="135" t="n"/>
      <c r="BT722" s="135" t="n"/>
      <c r="BU722" s="135" t="n"/>
      <c r="BV722" s="135" t="n"/>
      <c r="BW722" s="135" t="n"/>
      <c r="BX722" s="135" t="n"/>
      <c r="BY722" s="135" t="n"/>
      <c r="BZ722" s="135" t="n"/>
      <c r="CA722" s="135" t="n"/>
      <c r="CB722" s="135" t="n"/>
      <c r="CC722" s="135" t="n"/>
      <c r="CD722" s="135" t="n"/>
      <c r="CE722" s="135" t="n"/>
      <c r="CF722" s="135" t="n"/>
      <c r="CG722" s="135" t="n"/>
      <c r="CH722" s="135" t="n"/>
      <c r="CI722" s="135" t="n"/>
      <c r="CJ722" s="135" t="n"/>
      <c r="CK722" s="135" t="n"/>
      <c r="CL722" s="135" t="n"/>
      <c r="CM722" s="135" t="n"/>
      <c r="CN722" s="135" t="n"/>
      <c r="CO722" s="135" t="n"/>
      <c r="CP722" s="135" t="n"/>
      <c r="CQ722" s="135" t="n"/>
      <c r="CR722" s="135" t="n"/>
      <c r="CU722" s="36" t="n"/>
      <c r="CV722" s="36" t="n"/>
      <c r="CW722" s="36" t="n"/>
      <c r="CX722" s="36" t="n"/>
      <c r="CY722" s="36" t="n"/>
      <c r="CZ722" s="36" t="n"/>
      <c r="DA722" s="36" t="n"/>
      <c r="DB722" s="36" t="n"/>
      <c r="DC722" s="36" t="n"/>
      <c r="DD722" s="36" t="n"/>
      <c r="DE722" s="36" t="n"/>
      <c r="DF722" s="36" t="n"/>
      <c r="DG722" s="36" t="n"/>
      <c r="DH722" s="36" t="n"/>
      <c r="DI722" s="36" t="n"/>
      <c r="DJ722" s="36" t="n"/>
      <c r="DK722" s="36" t="n"/>
      <c r="DL722" s="36" t="n"/>
      <c r="DM722" s="36" t="n"/>
      <c r="DN722" s="36" t="n"/>
      <c r="DO722" s="36" t="n"/>
      <c r="DP722" s="36" t="n"/>
      <c r="DQ722" s="36" t="n"/>
      <c r="DR722" s="36" t="n"/>
      <c r="DS722" s="36" t="n"/>
      <c r="DT722" s="36" t="n"/>
      <c r="DU722" s="36" t="n"/>
      <c r="DV722" s="36" t="n"/>
      <c r="DW722" s="36" t="n"/>
      <c r="DX722" s="36" t="n"/>
      <c r="DY722" s="36" t="n"/>
      <c r="DZ722" s="36" t="n"/>
      <c r="EA722" s="36" t="n"/>
      <c r="EB722" s="36" t="n"/>
      <c r="EC722" s="36" t="n"/>
      <c r="ED722" s="36" t="n"/>
      <c r="EE722" s="36" t="n"/>
      <c r="EF722" s="36" t="n"/>
      <c r="EG722" s="36" t="n"/>
      <c r="EH722" s="36" t="n"/>
      <c r="EI722" s="36" t="n"/>
      <c r="EJ722" s="36" t="n"/>
      <c r="EK722" s="36" t="n"/>
      <c r="EL722" s="36" t="n"/>
      <c r="EM722" s="36" t="n"/>
      <c r="EN722" s="36" t="n"/>
    </row>
    <row r="723">
      <c r="A723" s="36" t="n"/>
      <c r="B723" s="36" t="n"/>
      <c r="C723" s="144" t="n"/>
      <c r="D723" s="144" t="n"/>
      <c r="E723" s="135" t="n"/>
      <c r="F723" s="135" t="n"/>
      <c r="G723" s="135" t="n"/>
      <c r="H723" s="135" t="n"/>
      <c r="I723" s="135" t="n"/>
      <c r="J723" s="135" t="n"/>
      <c r="K723" s="135" t="n"/>
      <c r="L723" s="135" t="n"/>
      <c r="M723" s="135" t="n"/>
      <c r="N723" s="135" t="n"/>
      <c r="O723" s="135" t="n"/>
      <c r="P723" s="135" t="n"/>
      <c r="Q723" s="135" t="n"/>
      <c r="R723" s="135" t="n"/>
      <c r="S723" s="135" t="n"/>
      <c r="T723" s="135" t="n"/>
      <c r="U723" s="135" t="n"/>
      <c r="V723" s="135" t="n"/>
      <c r="W723" s="135" t="n"/>
      <c r="X723" s="135" t="n"/>
      <c r="Y723" s="135" t="n"/>
      <c r="Z723" s="135" t="n"/>
      <c r="AA723" s="135" t="n"/>
      <c r="AB723" s="135" t="n"/>
      <c r="AC723" s="135" t="n"/>
      <c r="AD723" s="135" t="n"/>
      <c r="AE723" s="135" t="n"/>
      <c r="AF723" s="135" t="n"/>
      <c r="AG723" s="135" t="n"/>
      <c r="AH723" s="135" t="n"/>
      <c r="AI723" s="135" t="n"/>
      <c r="AJ723" s="135" t="n"/>
      <c r="AK723" s="135" t="n"/>
      <c r="AL723" s="135" t="n"/>
      <c r="AM723" s="135" t="n"/>
      <c r="AN723" s="135" t="n"/>
      <c r="AO723" s="135" t="n"/>
      <c r="AP723" s="135" t="n"/>
      <c r="AQ723" s="135" t="n"/>
      <c r="AR723" s="135" t="n"/>
      <c r="AS723" s="135" t="n"/>
      <c r="AT723" s="135" t="n"/>
      <c r="AU723" s="135" t="n"/>
      <c r="AV723" s="135" t="n"/>
      <c r="AW723" s="135" t="n"/>
      <c r="AX723" s="135" t="n"/>
      <c r="AY723" s="135" t="n"/>
      <c r="AZ723" s="135" t="n"/>
      <c r="BA723" s="135" t="n"/>
      <c r="BB723" s="135" t="n"/>
      <c r="BC723" s="135" t="n"/>
      <c r="BD723" s="135" t="n"/>
      <c r="BE723" s="135" t="n"/>
      <c r="BF723" s="135" t="n"/>
      <c r="BG723" s="135" t="n"/>
      <c r="BH723" s="135" t="n"/>
      <c r="BI723" s="135" t="n"/>
      <c r="BJ723" s="135" t="n"/>
      <c r="BK723" s="135" t="n"/>
      <c r="BL723" s="135" t="n"/>
      <c r="BM723" s="135" t="n"/>
      <c r="BN723" s="135" t="n"/>
      <c r="BO723" s="135" t="n"/>
      <c r="BP723" s="135" t="n"/>
      <c r="BQ723" s="135" t="n"/>
      <c r="BR723" s="135" t="n"/>
      <c r="BS723" s="135" t="n"/>
      <c r="BT723" s="135" t="n"/>
      <c r="BU723" s="135" t="n"/>
      <c r="BV723" s="135" t="n"/>
      <c r="BW723" s="135" t="n"/>
      <c r="BX723" s="135" t="n"/>
      <c r="BY723" s="135" t="n"/>
      <c r="BZ723" s="135" t="n"/>
      <c r="CA723" s="135" t="n"/>
      <c r="CB723" s="135" t="n"/>
      <c r="CC723" s="135" t="n"/>
      <c r="CD723" s="135" t="n"/>
      <c r="CE723" s="135" t="n"/>
      <c r="CF723" s="135" t="n"/>
      <c r="CG723" s="135" t="n"/>
      <c r="CH723" s="135" t="n"/>
      <c r="CI723" s="135" t="n"/>
      <c r="CJ723" s="135" t="n"/>
      <c r="CK723" s="135" t="n"/>
      <c r="CL723" s="135" t="n"/>
      <c r="CM723" s="135" t="n"/>
      <c r="CN723" s="135" t="n"/>
      <c r="CO723" s="135" t="n"/>
      <c r="CP723" s="135" t="n"/>
      <c r="CQ723" s="135" t="n"/>
      <c r="CR723" s="135" t="n"/>
      <c r="CU723" s="36" t="n"/>
      <c r="CV723" s="36" t="n"/>
      <c r="CW723" s="36" t="n"/>
      <c r="CX723" s="36" t="n"/>
      <c r="CY723" s="36" t="n"/>
      <c r="CZ723" s="36" t="n"/>
      <c r="DA723" s="36" t="n"/>
      <c r="DB723" s="36" t="n"/>
      <c r="DC723" s="36" t="n"/>
      <c r="DD723" s="36" t="n"/>
      <c r="DE723" s="36" t="n"/>
      <c r="DF723" s="36" t="n"/>
      <c r="DG723" s="36" t="n"/>
      <c r="DH723" s="36" t="n"/>
      <c r="DI723" s="36" t="n"/>
      <c r="DJ723" s="36" t="n"/>
      <c r="DK723" s="36" t="n"/>
      <c r="DL723" s="36" t="n"/>
      <c r="DM723" s="36" t="n"/>
      <c r="DN723" s="36" t="n"/>
      <c r="DO723" s="36" t="n"/>
      <c r="DP723" s="36" t="n"/>
      <c r="DQ723" s="36" t="n"/>
      <c r="DR723" s="36" t="n"/>
      <c r="DS723" s="36" t="n"/>
      <c r="DT723" s="36" t="n"/>
      <c r="DU723" s="36" t="n"/>
      <c r="DV723" s="36" t="n"/>
      <c r="DW723" s="36" t="n"/>
      <c r="DX723" s="36" t="n"/>
      <c r="DY723" s="36" t="n"/>
      <c r="DZ723" s="36" t="n"/>
      <c r="EA723" s="36" t="n"/>
      <c r="EB723" s="36" t="n"/>
      <c r="EC723" s="36" t="n"/>
      <c r="ED723" s="36" t="n"/>
      <c r="EE723" s="36" t="n"/>
      <c r="EF723" s="36" t="n"/>
      <c r="EG723" s="36" t="n"/>
      <c r="EH723" s="36" t="n"/>
      <c r="EI723" s="36" t="n"/>
      <c r="EJ723" s="36" t="n"/>
      <c r="EK723" s="36" t="n"/>
      <c r="EL723" s="36" t="n"/>
      <c r="EM723" s="36" t="n"/>
      <c r="EN723" s="36" t="n"/>
    </row>
    <row r="724">
      <c r="A724" s="36" t="n"/>
      <c r="B724" s="36" t="n"/>
      <c r="C724" s="144" t="n"/>
      <c r="D724" s="144" t="n"/>
      <c r="E724" s="135" t="n"/>
      <c r="F724" s="135" t="n"/>
      <c r="G724" s="135" t="n"/>
      <c r="H724" s="135" t="n"/>
      <c r="I724" s="135" t="n"/>
      <c r="J724" s="135" t="n"/>
      <c r="K724" s="135" t="n"/>
      <c r="L724" s="135" t="n"/>
      <c r="M724" s="135" t="n"/>
      <c r="N724" s="135" t="n"/>
      <c r="O724" s="135" t="n"/>
      <c r="P724" s="135" t="n"/>
      <c r="Q724" s="135" t="n"/>
      <c r="R724" s="135" t="n"/>
      <c r="S724" s="135" t="n"/>
      <c r="T724" s="135" t="n"/>
      <c r="U724" s="135" t="n"/>
      <c r="V724" s="135" t="n"/>
      <c r="W724" s="135" t="n"/>
      <c r="X724" s="135" t="n"/>
      <c r="Y724" s="135" t="n"/>
      <c r="Z724" s="135" t="n"/>
      <c r="AA724" s="135" t="n"/>
      <c r="AB724" s="135" t="n"/>
      <c r="AC724" s="135" t="n"/>
      <c r="AD724" s="135" t="n"/>
      <c r="AE724" s="135" t="n"/>
      <c r="AF724" s="135" t="n"/>
      <c r="AG724" s="135" t="n"/>
      <c r="AH724" s="135" t="n"/>
      <c r="AI724" s="135" t="n"/>
      <c r="AJ724" s="135" t="n"/>
      <c r="AK724" s="135" t="n"/>
      <c r="AL724" s="135" t="n"/>
      <c r="AM724" s="135" t="n"/>
      <c r="AN724" s="135" t="n"/>
      <c r="AO724" s="135" t="n"/>
      <c r="AP724" s="135" t="n"/>
      <c r="AQ724" s="135" t="n"/>
      <c r="AR724" s="135" t="n"/>
      <c r="AS724" s="135" t="n"/>
      <c r="AT724" s="135" t="n"/>
      <c r="AU724" s="135" t="n"/>
      <c r="AV724" s="135" t="n"/>
      <c r="AW724" s="135" t="n"/>
      <c r="AX724" s="135" t="n"/>
      <c r="AY724" s="135" t="n"/>
      <c r="AZ724" s="135" t="n"/>
      <c r="BA724" s="135" t="n"/>
      <c r="BB724" s="135" t="n"/>
      <c r="BC724" s="135" t="n"/>
      <c r="BD724" s="135" t="n"/>
      <c r="BE724" s="135" t="n"/>
      <c r="BF724" s="135" t="n"/>
      <c r="BG724" s="135" t="n"/>
      <c r="BH724" s="135" t="n"/>
      <c r="BI724" s="135" t="n"/>
      <c r="BJ724" s="135" t="n"/>
      <c r="BK724" s="135" t="n"/>
      <c r="BL724" s="135" t="n"/>
      <c r="BM724" s="135" t="n"/>
      <c r="BN724" s="135" t="n"/>
      <c r="BO724" s="135" t="n"/>
      <c r="BP724" s="135" t="n"/>
      <c r="BQ724" s="135" t="n"/>
      <c r="BR724" s="135" t="n"/>
      <c r="BS724" s="135" t="n"/>
      <c r="BT724" s="135" t="n"/>
      <c r="BU724" s="135" t="n"/>
      <c r="BV724" s="135" t="n"/>
      <c r="BW724" s="135" t="n"/>
      <c r="BX724" s="135" t="n"/>
      <c r="BY724" s="135" t="n"/>
      <c r="BZ724" s="135" t="n"/>
      <c r="CA724" s="135" t="n"/>
      <c r="CB724" s="135" t="n"/>
      <c r="CC724" s="135" t="n"/>
      <c r="CD724" s="135" t="n"/>
      <c r="CE724" s="135" t="n"/>
      <c r="CF724" s="135" t="n"/>
      <c r="CG724" s="135" t="n"/>
      <c r="CH724" s="135" t="n"/>
      <c r="CI724" s="135" t="n"/>
      <c r="CJ724" s="135" t="n"/>
      <c r="CK724" s="135" t="n"/>
      <c r="CL724" s="135" t="n"/>
      <c r="CM724" s="135" t="n"/>
      <c r="CN724" s="135" t="n"/>
      <c r="CO724" s="135" t="n"/>
      <c r="CP724" s="135" t="n"/>
      <c r="CQ724" s="135" t="n"/>
      <c r="CR724" s="135" t="n"/>
      <c r="CU724" s="36" t="n"/>
      <c r="CV724" s="36" t="n"/>
      <c r="CW724" s="36" t="n"/>
      <c r="CX724" s="36" t="n"/>
      <c r="CY724" s="36" t="n"/>
      <c r="CZ724" s="36" t="n"/>
      <c r="DA724" s="36" t="n"/>
      <c r="DB724" s="36" t="n"/>
      <c r="DC724" s="36" t="n"/>
      <c r="DD724" s="36" t="n"/>
      <c r="DE724" s="36" t="n"/>
      <c r="DF724" s="36" t="n"/>
      <c r="DG724" s="36" t="n"/>
      <c r="DH724" s="36" t="n"/>
      <c r="DI724" s="36" t="n"/>
      <c r="DJ724" s="36" t="n"/>
      <c r="DK724" s="36" t="n"/>
      <c r="DL724" s="36" t="n"/>
      <c r="DM724" s="36" t="n"/>
      <c r="DN724" s="36" t="n"/>
      <c r="DO724" s="36" t="n"/>
      <c r="DP724" s="36" t="n"/>
      <c r="DQ724" s="36" t="n"/>
      <c r="DR724" s="36" t="n"/>
      <c r="DS724" s="36" t="n"/>
      <c r="DT724" s="36" t="n"/>
      <c r="DU724" s="36" t="n"/>
      <c r="DV724" s="36" t="n"/>
      <c r="DW724" s="36" t="n"/>
      <c r="DX724" s="36" t="n"/>
      <c r="DY724" s="36" t="n"/>
      <c r="DZ724" s="36" t="n"/>
      <c r="EA724" s="36" t="n"/>
      <c r="EB724" s="36" t="n"/>
      <c r="EC724" s="36" t="n"/>
      <c r="ED724" s="36" t="n"/>
      <c r="EE724" s="36" t="n"/>
      <c r="EF724" s="36" t="n"/>
      <c r="EG724" s="36" t="n"/>
      <c r="EH724" s="36" t="n"/>
      <c r="EI724" s="36" t="n"/>
      <c r="EJ724" s="36" t="n"/>
      <c r="EK724" s="36" t="n"/>
      <c r="EL724" s="36" t="n"/>
      <c r="EM724" s="36" t="n"/>
      <c r="EN724" s="36" t="n"/>
    </row>
    <row r="725">
      <c r="A725" s="36" t="n"/>
      <c r="B725" s="36" t="n"/>
      <c r="C725" s="144" t="n"/>
      <c r="D725" s="144" t="n"/>
      <c r="E725" s="135" t="n"/>
      <c r="F725" s="135" t="n"/>
      <c r="G725" s="135" t="n"/>
      <c r="H725" s="135" t="n"/>
      <c r="I725" s="135" t="n"/>
      <c r="J725" s="135" t="n"/>
      <c r="K725" s="135" t="n"/>
      <c r="L725" s="135" t="n"/>
      <c r="M725" s="135" t="n"/>
      <c r="N725" s="135" t="n"/>
      <c r="O725" s="135" t="n"/>
      <c r="P725" s="135" t="n"/>
      <c r="Q725" s="135" t="n"/>
      <c r="R725" s="135" t="n"/>
      <c r="S725" s="135" t="n"/>
      <c r="T725" s="135" t="n"/>
      <c r="U725" s="135" t="n"/>
      <c r="V725" s="135" t="n"/>
      <c r="W725" s="135" t="n"/>
      <c r="X725" s="135" t="n"/>
      <c r="Y725" s="135" t="n"/>
      <c r="Z725" s="135" t="n"/>
      <c r="AA725" s="135" t="n"/>
      <c r="AB725" s="135" t="n"/>
      <c r="AC725" s="135" t="n"/>
      <c r="AD725" s="135" t="n"/>
      <c r="AE725" s="135" t="n"/>
      <c r="AF725" s="135" t="n"/>
      <c r="AG725" s="135" t="n"/>
      <c r="AH725" s="135" t="n"/>
      <c r="AI725" s="135" t="n"/>
      <c r="AJ725" s="135" t="n"/>
      <c r="AK725" s="135" t="n"/>
      <c r="AL725" s="135" t="n"/>
      <c r="AM725" s="135" t="n"/>
      <c r="AN725" s="135" t="n"/>
      <c r="AO725" s="135" t="n"/>
      <c r="AP725" s="135" t="n"/>
      <c r="AQ725" s="135" t="n"/>
      <c r="AR725" s="135" t="n"/>
      <c r="AS725" s="135" t="n"/>
      <c r="AT725" s="135" t="n"/>
      <c r="AU725" s="135" t="n"/>
      <c r="AV725" s="135" t="n"/>
      <c r="AW725" s="135" t="n"/>
      <c r="AX725" s="135" t="n"/>
      <c r="AY725" s="135" t="n"/>
      <c r="AZ725" s="135" t="n"/>
      <c r="BA725" s="135" t="n"/>
      <c r="BB725" s="135" t="n"/>
      <c r="BC725" s="135" t="n"/>
      <c r="BD725" s="135" t="n"/>
      <c r="BE725" s="135" t="n"/>
      <c r="BF725" s="135" t="n"/>
      <c r="BG725" s="135" t="n"/>
      <c r="BH725" s="135" t="n"/>
      <c r="BI725" s="135" t="n"/>
      <c r="BJ725" s="135" t="n"/>
      <c r="BK725" s="135" t="n"/>
      <c r="BL725" s="135" t="n"/>
      <c r="BM725" s="135" t="n"/>
      <c r="BN725" s="135" t="n"/>
      <c r="BO725" s="135" t="n"/>
      <c r="BP725" s="135" t="n"/>
      <c r="BQ725" s="135" t="n"/>
      <c r="BR725" s="135" t="n"/>
      <c r="BS725" s="135" t="n"/>
      <c r="BT725" s="135" t="n"/>
      <c r="BU725" s="135" t="n"/>
      <c r="BV725" s="135" t="n"/>
      <c r="BW725" s="135" t="n"/>
      <c r="BX725" s="135" t="n"/>
      <c r="BY725" s="135" t="n"/>
      <c r="BZ725" s="135" t="n"/>
      <c r="CA725" s="135" t="n"/>
      <c r="CB725" s="135" t="n"/>
      <c r="CC725" s="135" t="n"/>
      <c r="CD725" s="135" t="n"/>
      <c r="CE725" s="135" t="n"/>
      <c r="CF725" s="135" t="n"/>
      <c r="CG725" s="135" t="n"/>
      <c r="CH725" s="135" t="n"/>
      <c r="CI725" s="135" t="n"/>
      <c r="CJ725" s="135" t="n"/>
      <c r="CK725" s="135" t="n"/>
      <c r="CL725" s="135" t="n"/>
      <c r="CM725" s="135" t="n"/>
      <c r="CN725" s="135" t="n"/>
      <c r="CO725" s="135" t="n"/>
      <c r="CP725" s="135" t="n"/>
      <c r="CQ725" s="135" t="n"/>
      <c r="CR725" s="135" t="n"/>
      <c r="CU725" s="36" t="n"/>
      <c r="CV725" s="36" t="n"/>
      <c r="CW725" s="36" t="n"/>
      <c r="CX725" s="36" t="n"/>
      <c r="CY725" s="36" t="n"/>
      <c r="CZ725" s="36" t="n"/>
      <c r="DA725" s="36" t="n"/>
      <c r="DB725" s="36" t="n"/>
      <c r="DC725" s="36" t="n"/>
      <c r="DD725" s="36" t="n"/>
      <c r="DE725" s="36" t="n"/>
      <c r="DF725" s="36" t="n"/>
      <c r="DG725" s="36" t="n"/>
      <c r="DH725" s="36" t="n"/>
      <c r="DI725" s="36" t="n"/>
      <c r="DJ725" s="36" t="n"/>
      <c r="DK725" s="36" t="n"/>
      <c r="DL725" s="36" t="n"/>
      <c r="DM725" s="36" t="n"/>
      <c r="DN725" s="36" t="n"/>
      <c r="DO725" s="36" t="n"/>
      <c r="DP725" s="36" t="n"/>
      <c r="DQ725" s="36" t="n"/>
      <c r="DR725" s="36" t="n"/>
      <c r="DS725" s="36" t="n"/>
      <c r="DT725" s="36" t="n"/>
      <c r="DU725" s="36" t="n"/>
      <c r="DV725" s="36" t="n"/>
      <c r="DW725" s="36" t="n"/>
      <c r="DX725" s="36" t="n"/>
      <c r="DY725" s="36" t="n"/>
      <c r="DZ725" s="36" t="n"/>
      <c r="EA725" s="36" t="n"/>
      <c r="EB725" s="36" t="n"/>
      <c r="EC725" s="36" t="n"/>
      <c r="ED725" s="36" t="n"/>
      <c r="EE725" s="36" t="n"/>
      <c r="EF725" s="36" t="n"/>
      <c r="EG725" s="36" t="n"/>
      <c r="EH725" s="36" t="n"/>
      <c r="EI725" s="36" t="n"/>
      <c r="EJ725" s="36" t="n"/>
      <c r="EK725" s="36" t="n"/>
      <c r="EL725" s="36" t="n"/>
      <c r="EM725" s="36" t="n"/>
      <c r="EN725" s="36" t="n"/>
    </row>
    <row r="726">
      <c r="A726" s="36" t="n"/>
      <c r="B726" s="36" t="n"/>
      <c r="C726" s="144" t="n"/>
      <c r="D726" s="144" t="n"/>
      <c r="E726" s="135" t="n"/>
      <c r="F726" s="135" t="n"/>
      <c r="G726" s="135" t="n"/>
      <c r="H726" s="135" t="n"/>
      <c r="I726" s="135" t="n"/>
      <c r="J726" s="135" t="n"/>
      <c r="K726" s="135" t="n"/>
      <c r="L726" s="135" t="n"/>
      <c r="M726" s="135" t="n"/>
      <c r="N726" s="135" t="n"/>
      <c r="O726" s="135" t="n"/>
      <c r="P726" s="135" t="n"/>
      <c r="Q726" s="135" t="n"/>
      <c r="R726" s="135" t="n"/>
      <c r="S726" s="135" t="n"/>
      <c r="T726" s="135" t="n"/>
      <c r="U726" s="135" t="n"/>
      <c r="V726" s="135" t="n"/>
      <c r="W726" s="135" t="n"/>
      <c r="X726" s="135" t="n"/>
      <c r="Y726" s="135" t="n"/>
      <c r="Z726" s="135" t="n"/>
      <c r="AA726" s="135" t="n"/>
      <c r="AB726" s="135" t="n"/>
      <c r="AC726" s="135" t="n"/>
      <c r="AD726" s="135" t="n"/>
      <c r="AE726" s="135" t="n"/>
      <c r="AF726" s="135" t="n"/>
      <c r="AG726" s="135" t="n"/>
      <c r="AH726" s="135" t="n"/>
      <c r="AI726" s="135" t="n"/>
      <c r="AJ726" s="135" t="n"/>
      <c r="AK726" s="135" t="n"/>
      <c r="AL726" s="135" t="n"/>
      <c r="AM726" s="135" t="n"/>
      <c r="AN726" s="135" t="n"/>
      <c r="AO726" s="135" t="n"/>
      <c r="AP726" s="135" t="n"/>
      <c r="AQ726" s="135" t="n"/>
      <c r="AR726" s="135" t="n"/>
      <c r="AS726" s="135" t="n"/>
      <c r="AT726" s="135" t="n"/>
      <c r="AU726" s="135" t="n"/>
      <c r="AV726" s="135" t="n"/>
      <c r="AW726" s="135" t="n"/>
      <c r="AX726" s="135" t="n"/>
      <c r="AY726" s="135" t="n"/>
      <c r="AZ726" s="135" t="n"/>
      <c r="BA726" s="135" t="n"/>
      <c r="BB726" s="135" t="n"/>
      <c r="BC726" s="135" t="n"/>
      <c r="BD726" s="135" t="n"/>
      <c r="BE726" s="135" t="n"/>
      <c r="BF726" s="135" t="n"/>
      <c r="BG726" s="135" t="n"/>
      <c r="BH726" s="135" t="n"/>
      <c r="BI726" s="135" t="n"/>
      <c r="BJ726" s="135" t="n"/>
      <c r="BK726" s="135" t="n"/>
      <c r="BL726" s="135" t="n"/>
      <c r="BM726" s="135" t="n"/>
      <c r="BN726" s="135" t="n"/>
      <c r="BO726" s="135" t="n"/>
      <c r="BP726" s="135" t="n"/>
      <c r="BQ726" s="135" t="n"/>
      <c r="BR726" s="135" t="n"/>
      <c r="BS726" s="135" t="n"/>
      <c r="BT726" s="135" t="n"/>
      <c r="BU726" s="135" t="n"/>
      <c r="BV726" s="135" t="n"/>
      <c r="BW726" s="135" t="n"/>
      <c r="BX726" s="135" t="n"/>
      <c r="BY726" s="135" t="n"/>
      <c r="BZ726" s="135" t="n"/>
      <c r="CA726" s="135" t="n"/>
      <c r="CB726" s="135" t="n"/>
      <c r="CC726" s="135" t="n"/>
      <c r="CD726" s="135" t="n"/>
      <c r="CE726" s="135" t="n"/>
      <c r="CF726" s="135" t="n"/>
      <c r="CG726" s="135" t="n"/>
      <c r="CH726" s="135" t="n"/>
      <c r="CI726" s="135" t="n"/>
      <c r="CJ726" s="135" t="n"/>
      <c r="CK726" s="135" t="n"/>
      <c r="CL726" s="135" t="n"/>
      <c r="CM726" s="135" t="n"/>
      <c r="CN726" s="135" t="n"/>
      <c r="CO726" s="135" t="n"/>
      <c r="CP726" s="135" t="n"/>
      <c r="CQ726" s="135" t="n"/>
      <c r="CR726" s="135" t="n"/>
      <c r="CU726" s="36" t="n"/>
      <c r="CV726" s="36" t="n"/>
      <c r="CW726" s="36" t="n"/>
      <c r="CX726" s="36" t="n"/>
      <c r="CY726" s="36" t="n"/>
      <c r="CZ726" s="36" t="n"/>
      <c r="DA726" s="36" t="n"/>
      <c r="DB726" s="36" t="n"/>
      <c r="DC726" s="36" t="n"/>
      <c r="DD726" s="36" t="n"/>
      <c r="DE726" s="36" t="n"/>
      <c r="DF726" s="36" t="n"/>
      <c r="DG726" s="36" t="n"/>
      <c r="DH726" s="36" t="n"/>
      <c r="DI726" s="36" t="n"/>
      <c r="DJ726" s="36" t="n"/>
      <c r="DK726" s="36" t="n"/>
      <c r="DL726" s="36" t="n"/>
      <c r="DM726" s="36" t="n"/>
      <c r="DN726" s="36" t="n"/>
      <c r="DO726" s="36" t="n"/>
      <c r="DP726" s="36" t="n"/>
      <c r="DQ726" s="36" t="n"/>
      <c r="DR726" s="36" t="n"/>
      <c r="DS726" s="36" t="n"/>
      <c r="DT726" s="36" t="n"/>
      <c r="DU726" s="36" t="n"/>
      <c r="DV726" s="36" t="n"/>
      <c r="DW726" s="36" t="n"/>
      <c r="DX726" s="36" t="n"/>
      <c r="DY726" s="36" t="n"/>
      <c r="DZ726" s="36" t="n"/>
      <c r="EA726" s="36" t="n"/>
      <c r="EB726" s="36" t="n"/>
      <c r="EC726" s="36" t="n"/>
      <c r="ED726" s="36" t="n"/>
      <c r="EE726" s="36" t="n"/>
      <c r="EF726" s="36" t="n"/>
      <c r="EG726" s="36" t="n"/>
      <c r="EH726" s="36" t="n"/>
      <c r="EI726" s="36" t="n"/>
      <c r="EJ726" s="36" t="n"/>
      <c r="EK726" s="36" t="n"/>
      <c r="EL726" s="36" t="n"/>
      <c r="EM726" s="36" t="n"/>
      <c r="EN726" s="36" t="n"/>
    </row>
    <row r="727">
      <c r="A727" s="36" t="n"/>
      <c r="B727" s="36" t="n"/>
      <c r="C727" s="144" t="n"/>
      <c r="D727" s="144" t="n"/>
      <c r="E727" s="135" t="n"/>
      <c r="F727" s="135" t="n"/>
      <c r="G727" s="135" t="n"/>
      <c r="H727" s="135" t="n"/>
      <c r="I727" s="135" t="n"/>
      <c r="J727" s="135" t="n"/>
      <c r="K727" s="135" t="n"/>
      <c r="L727" s="135" t="n"/>
      <c r="M727" s="135" t="n"/>
      <c r="N727" s="135" t="n"/>
      <c r="O727" s="135" t="n"/>
      <c r="P727" s="135" t="n"/>
      <c r="Q727" s="135" t="n"/>
      <c r="R727" s="135" t="n"/>
      <c r="S727" s="135" t="n"/>
      <c r="T727" s="135" t="n"/>
      <c r="U727" s="135" t="n"/>
      <c r="V727" s="135" t="n"/>
      <c r="W727" s="135" t="n"/>
      <c r="X727" s="135" t="n"/>
      <c r="Y727" s="135" t="n"/>
      <c r="Z727" s="135" t="n"/>
      <c r="AA727" s="135" t="n"/>
      <c r="AB727" s="135" t="n"/>
      <c r="AC727" s="135" t="n"/>
      <c r="AD727" s="135" t="n"/>
      <c r="AE727" s="135" t="n"/>
      <c r="AF727" s="135" t="n"/>
      <c r="AG727" s="135" t="n"/>
      <c r="AH727" s="135" t="n"/>
      <c r="AI727" s="135" t="n"/>
      <c r="AJ727" s="135" t="n"/>
      <c r="AK727" s="135" t="n"/>
      <c r="AL727" s="135" t="n"/>
      <c r="AM727" s="135" t="n"/>
      <c r="AN727" s="135" t="n"/>
      <c r="AO727" s="135" t="n"/>
      <c r="AP727" s="135" t="n"/>
      <c r="AQ727" s="135" t="n"/>
      <c r="AR727" s="135" t="n"/>
      <c r="AS727" s="135" t="n"/>
      <c r="AT727" s="135" t="n"/>
      <c r="AU727" s="135" t="n"/>
      <c r="AV727" s="135" t="n"/>
      <c r="AW727" s="135" t="n"/>
      <c r="AX727" s="135" t="n"/>
      <c r="AY727" s="135" t="n"/>
      <c r="AZ727" s="135" t="n"/>
      <c r="BA727" s="135" t="n"/>
      <c r="BB727" s="135" t="n"/>
      <c r="BC727" s="135" t="n"/>
      <c r="BD727" s="135" t="n"/>
      <c r="BE727" s="135" t="n"/>
      <c r="BF727" s="135" t="n"/>
      <c r="BG727" s="135" t="n"/>
      <c r="BH727" s="135" t="n"/>
      <c r="BI727" s="135" t="n"/>
      <c r="BJ727" s="135" t="n"/>
      <c r="BK727" s="135" t="n"/>
      <c r="BL727" s="135" t="n"/>
      <c r="BM727" s="135" t="n"/>
      <c r="BN727" s="135" t="n"/>
      <c r="BO727" s="135" t="n"/>
      <c r="BP727" s="135" t="n"/>
      <c r="BQ727" s="135" t="n"/>
      <c r="BR727" s="135" t="n"/>
      <c r="BS727" s="135" t="n"/>
      <c r="BT727" s="135" t="n"/>
      <c r="BU727" s="135" t="n"/>
      <c r="BV727" s="135" t="n"/>
      <c r="BW727" s="135" t="n"/>
      <c r="BX727" s="135" t="n"/>
      <c r="BY727" s="135" t="n"/>
      <c r="BZ727" s="135" t="n"/>
      <c r="CA727" s="135" t="n"/>
      <c r="CB727" s="135" t="n"/>
      <c r="CC727" s="135" t="n"/>
      <c r="CD727" s="135" t="n"/>
      <c r="CE727" s="135" t="n"/>
      <c r="CF727" s="135" t="n"/>
      <c r="CG727" s="135" t="n"/>
      <c r="CH727" s="135" t="n"/>
      <c r="CI727" s="135" t="n"/>
      <c r="CJ727" s="135" t="n"/>
      <c r="CK727" s="135" t="n"/>
      <c r="CL727" s="135" t="n"/>
      <c r="CM727" s="135" t="n"/>
      <c r="CN727" s="135" t="n"/>
      <c r="CO727" s="135" t="n"/>
      <c r="CP727" s="135" t="n"/>
      <c r="CQ727" s="135" t="n"/>
      <c r="CR727" s="135" t="n"/>
      <c r="CU727" s="36" t="n"/>
      <c r="CV727" s="36" t="n"/>
      <c r="CW727" s="36" t="n"/>
      <c r="CX727" s="36" t="n"/>
      <c r="CY727" s="36" t="n"/>
      <c r="CZ727" s="36" t="n"/>
      <c r="DA727" s="36" t="n"/>
      <c r="DB727" s="36" t="n"/>
      <c r="DC727" s="36" t="n"/>
      <c r="DD727" s="36" t="n"/>
      <c r="DE727" s="36" t="n"/>
      <c r="DF727" s="36" t="n"/>
      <c r="DG727" s="36" t="n"/>
      <c r="DH727" s="36" t="n"/>
      <c r="DI727" s="36" t="n"/>
      <c r="DJ727" s="36" t="n"/>
      <c r="DK727" s="36" t="n"/>
      <c r="DL727" s="36" t="n"/>
      <c r="DM727" s="36" t="n"/>
      <c r="DN727" s="36" t="n"/>
      <c r="DO727" s="36" t="n"/>
      <c r="DP727" s="36" t="n"/>
      <c r="DQ727" s="36" t="n"/>
      <c r="DR727" s="36" t="n"/>
      <c r="DS727" s="36" t="n"/>
      <c r="DT727" s="36" t="n"/>
      <c r="DU727" s="36" t="n"/>
      <c r="DV727" s="36" t="n"/>
      <c r="DW727" s="36" t="n"/>
      <c r="DX727" s="36" t="n"/>
      <c r="DY727" s="36" t="n"/>
      <c r="DZ727" s="36" t="n"/>
      <c r="EA727" s="36" t="n"/>
      <c r="EB727" s="36" t="n"/>
      <c r="EC727" s="36" t="n"/>
      <c r="ED727" s="36" t="n"/>
      <c r="EE727" s="36" t="n"/>
      <c r="EF727" s="36" t="n"/>
      <c r="EG727" s="36" t="n"/>
      <c r="EH727" s="36" t="n"/>
      <c r="EI727" s="36" t="n"/>
      <c r="EJ727" s="36" t="n"/>
      <c r="EK727" s="36" t="n"/>
      <c r="EL727" s="36" t="n"/>
      <c r="EM727" s="36" t="n"/>
      <c r="EN727" s="36" t="n"/>
    </row>
    <row r="728">
      <c r="A728" s="36" t="n"/>
      <c r="B728" s="36" t="n"/>
      <c r="C728" s="144" t="n"/>
      <c r="D728" s="144" t="n"/>
      <c r="E728" s="135" t="n"/>
      <c r="F728" s="135" t="n"/>
      <c r="G728" s="135" t="n"/>
      <c r="H728" s="135" t="n"/>
      <c r="I728" s="135" t="n"/>
      <c r="J728" s="135" t="n"/>
      <c r="K728" s="135" t="n"/>
      <c r="L728" s="135" t="n"/>
      <c r="M728" s="135" t="n"/>
      <c r="N728" s="135" t="n"/>
      <c r="O728" s="135" t="n"/>
      <c r="P728" s="135" t="n"/>
      <c r="Q728" s="135" t="n"/>
      <c r="R728" s="135" t="n"/>
      <c r="S728" s="135" t="n"/>
      <c r="T728" s="135" t="n"/>
      <c r="U728" s="135" t="n"/>
      <c r="V728" s="135" t="n"/>
      <c r="W728" s="135" t="n"/>
      <c r="X728" s="135" t="n"/>
      <c r="Y728" s="135" t="n"/>
      <c r="Z728" s="135" t="n"/>
      <c r="AA728" s="135" t="n"/>
      <c r="AB728" s="135" t="n"/>
      <c r="AC728" s="135" t="n"/>
      <c r="AD728" s="135" t="n"/>
      <c r="AE728" s="135" t="n"/>
      <c r="AF728" s="135" t="n"/>
      <c r="AG728" s="135" t="n"/>
      <c r="AH728" s="135" t="n"/>
      <c r="AI728" s="135" t="n"/>
      <c r="AJ728" s="135" t="n"/>
      <c r="AK728" s="135" t="n"/>
      <c r="AL728" s="135" t="n"/>
      <c r="AM728" s="135" t="n"/>
      <c r="AN728" s="135" t="n"/>
      <c r="AO728" s="135" t="n"/>
      <c r="AP728" s="135" t="n"/>
      <c r="AQ728" s="135" t="n"/>
      <c r="AR728" s="135" t="n"/>
      <c r="AS728" s="135" t="n"/>
      <c r="AT728" s="135" t="n"/>
      <c r="AU728" s="135" t="n"/>
      <c r="AV728" s="135" t="n"/>
      <c r="AW728" s="135" t="n"/>
      <c r="AX728" s="135" t="n"/>
      <c r="AY728" s="135" t="n"/>
      <c r="AZ728" s="135" t="n"/>
      <c r="BA728" s="135" t="n"/>
      <c r="BB728" s="135" t="n"/>
      <c r="BC728" s="135" t="n"/>
      <c r="BD728" s="135" t="n"/>
      <c r="BE728" s="135" t="n"/>
      <c r="BF728" s="135" t="n"/>
      <c r="BG728" s="135" t="n"/>
      <c r="BH728" s="135" t="n"/>
      <c r="BI728" s="135" t="n"/>
      <c r="BJ728" s="135" t="n"/>
      <c r="BK728" s="135" t="n"/>
      <c r="BL728" s="135" t="n"/>
      <c r="BM728" s="135" t="n"/>
      <c r="BN728" s="135" t="n"/>
      <c r="BO728" s="135" t="n"/>
      <c r="BP728" s="135" t="n"/>
      <c r="BQ728" s="135" t="n"/>
      <c r="BR728" s="135" t="n"/>
      <c r="BS728" s="135" t="n"/>
      <c r="BT728" s="135" t="n"/>
      <c r="BU728" s="135" t="n"/>
      <c r="BV728" s="135" t="n"/>
      <c r="BW728" s="135" t="n"/>
      <c r="BX728" s="135" t="n"/>
      <c r="BY728" s="135" t="n"/>
      <c r="BZ728" s="135" t="n"/>
      <c r="CA728" s="135" t="n"/>
      <c r="CB728" s="135" t="n"/>
      <c r="CC728" s="135" t="n"/>
      <c r="CD728" s="135" t="n"/>
      <c r="CE728" s="135" t="n"/>
      <c r="CF728" s="135" t="n"/>
      <c r="CG728" s="135" t="n"/>
      <c r="CH728" s="135" t="n"/>
      <c r="CI728" s="135" t="n"/>
      <c r="CJ728" s="135" t="n"/>
      <c r="CK728" s="135" t="n"/>
      <c r="CL728" s="135" t="n"/>
      <c r="CM728" s="135" t="n"/>
      <c r="CN728" s="135" t="n"/>
      <c r="CO728" s="135" t="n"/>
      <c r="CP728" s="135" t="n"/>
      <c r="CQ728" s="135" t="n"/>
      <c r="CR728" s="135" t="n"/>
      <c r="CU728" s="36" t="n"/>
      <c r="CV728" s="36" t="n"/>
      <c r="CW728" s="36" t="n"/>
      <c r="CX728" s="36" t="n"/>
      <c r="CY728" s="36" t="n"/>
      <c r="CZ728" s="36" t="n"/>
      <c r="DA728" s="36" t="n"/>
      <c r="DB728" s="36" t="n"/>
      <c r="DC728" s="36" t="n"/>
      <c r="DD728" s="36" t="n"/>
      <c r="DE728" s="36" t="n"/>
      <c r="DF728" s="36" t="n"/>
      <c r="DG728" s="36" t="n"/>
      <c r="DH728" s="36" t="n"/>
      <c r="DI728" s="36" t="n"/>
      <c r="DJ728" s="36" t="n"/>
      <c r="DK728" s="36" t="n"/>
      <c r="DL728" s="36" t="n"/>
      <c r="DM728" s="36" t="n"/>
      <c r="DN728" s="36" t="n"/>
      <c r="DO728" s="36" t="n"/>
      <c r="DP728" s="36" t="n"/>
      <c r="DQ728" s="36" t="n"/>
      <c r="DR728" s="36" t="n"/>
      <c r="DS728" s="36" t="n"/>
      <c r="DT728" s="36" t="n"/>
      <c r="DU728" s="36" t="n"/>
      <c r="DV728" s="36" t="n"/>
      <c r="DW728" s="36" t="n"/>
      <c r="DX728" s="36" t="n"/>
      <c r="DY728" s="36" t="n"/>
      <c r="DZ728" s="36" t="n"/>
      <c r="EA728" s="36" t="n"/>
      <c r="EB728" s="36" t="n"/>
      <c r="EC728" s="36" t="n"/>
      <c r="ED728" s="36" t="n"/>
      <c r="EE728" s="36" t="n"/>
      <c r="EF728" s="36" t="n"/>
      <c r="EG728" s="36" t="n"/>
      <c r="EH728" s="36" t="n"/>
      <c r="EI728" s="36" t="n"/>
      <c r="EJ728" s="36" t="n"/>
      <c r="EK728" s="36" t="n"/>
      <c r="EL728" s="36" t="n"/>
      <c r="EM728" s="36" t="n"/>
      <c r="EN728" s="36" t="n"/>
    </row>
    <row r="729">
      <c r="A729" s="36" t="n"/>
      <c r="B729" s="36" t="n"/>
      <c r="C729" s="144" t="n"/>
      <c r="D729" s="144" t="n"/>
      <c r="E729" s="135" t="n"/>
      <c r="F729" s="135" t="n"/>
      <c r="G729" s="135" t="n"/>
      <c r="H729" s="135" t="n"/>
      <c r="I729" s="135" t="n"/>
      <c r="J729" s="135" t="n"/>
      <c r="K729" s="135" t="n"/>
      <c r="L729" s="135" t="n"/>
      <c r="M729" s="135" t="n"/>
      <c r="N729" s="135" t="n"/>
      <c r="O729" s="135" t="n"/>
      <c r="P729" s="135" t="n"/>
      <c r="Q729" s="135" t="n"/>
      <c r="R729" s="135" t="n"/>
      <c r="S729" s="135" t="n"/>
      <c r="T729" s="135" t="n"/>
      <c r="U729" s="135" t="n"/>
      <c r="V729" s="135" t="n"/>
      <c r="W729" s="135" t="n"/>
      <c r="X729" s="135" t="n"/>
      <c r="Y729" s="135" t="n"/>
      <c r="Z729" s="135" t="n"/>
      <c r="AA729" s="135" t="n"/>
      <c r="AB729" s="135" t="n"/>
      <c r="AC729" s="135" t="n"/>
      <c r="AD729" s="135" t="n"/>
      <c r="AE729" s="135" t="n"/>
      <c r="AF729" s="135" t="n"/>
      <c r="AG729" s="135" t="n"/>
      <c r="AH729" s="135" t="n"/>
      <c r="AI729" s="135" t="n"/>
      <c r="AJ729" s="135" t="n"/>
      <c r="AK729" s="135" t="n"/>
      <c r="AL729" s="135" t="n"/>
      <c r="AM729" s="135" t="n"/>
      <c r="AN729" s="135" t="n"/>
      <c r="AO729" s="135" t="n"/>
      <c r="AP729" s="135" t="n"/>
      <c r="AQ729" s="135" t="n"/>
      <c r="AR729" s="135" t="n"/>
      <c r="AS729" s="135" t="n"/>
      <c r="AT729" s="135" t="n"/>
      <c r="AU729" s="135" t="n"/>
      <c r="AV729" s="135" t="n"/>
      <c r="AW729" s="135" t="n"/>
      <c r="AX729" s="135" t="n"/>
      <c r="AY729" s="135" t="n"/>
      <c r="AZ729" s="135" t="n"/>
      <c r="BA729" s="135" t="n"/>
      <c r="BB729" s="135" t="n"/>
      <c r="BC729" s="135" t="n"/>
      <c r="BD729" s="135" t="n"/>
      <c r="BE729" s="135" t="n"/>
      <c r="BF729" s="135" t="n"/>
      <c r="BG729" s="135" t="n"/>
      <c r="BH729" s="135" t="n"/>
      <c r="BI729" s="135" t="n"/>
      <c r="BJ729" s="135" t="n"/>
      <c r="BK729" s="135" t="n"/>
      <c r="BL729" s="135" t="n"/>
      <c r="BM729" s="135" t="n"/>
      <c r="BN729" s="135" t="n"/>
      <c r="BO729" s="135" t="n"/>
      <c r="BP729" s="135" t="n"/>
      <c r="BQ729" s="135" t="n"/>
      <c r="BR729" s="135" t="n"/>
      <c r="BS729" s="135" t="n"/>
      <c r="BT729" s="135" t="n"/>
      <c r="BU729" s="135" t="n"/>
      <c r="BV729" s="135" t="n"/>
      <c r="BW729" s="135" t="n"/>
      <c r="BX729" s="135" t="n"/>
      <c r="BY729" s="135" t="n"/>
      <c r="BZ729" s="135" t="n"/>
      <c r="CA729" s="135" t="n"/>
      <c r="CB729" s="135" t="n"/>
      <c r="CC729" s="135" t="n"/>
      <c r="CD729" s="135" t="n"/>
      <c r="CE729" s="135" t="n"/>
      <c r="CF729" s="135" t="n"/>
      <c r="CG729" s="135" t="n"/>
      <c r="CH729" s="135" t="n"/>
      <c r="CI729" s="135" t="n"/>
      <c r="CJ729" s="135" t="n"/>
      <c r="CK729" s="135" t="n"/>
      <c r="CL729" s="135" t="n"/>
      <c r="CM729" s="135" t="n"/>
      <c r="CN729" s="135" t="n"/>
      <c r="CO729" s="135" t="n"/>
      <c r="CP729" s="135" t="n"/>
      <c r="CQ729" s="135" t="n"/>
      <c r="CR729" s="135" t="n"/>
      <c r="CU729" s="36" t="n"/>
      <c r="CV729" s="36" t="n"/>
      <c r="CW729" s="36" t="n"/>
      <c r="CX729" s="36" t="n"/>
      <c r="CY729" s="36" t="n"/>
      <c r="CZ729" s="36" t="n"/>
      <c r="DA729" s="36" t="n"/>
      <c r="DB729" s="36" t="n"/>
      <c r="DC729" s="36" t="n"/>
      <c r="DD729" s="36" t="n"/>
      <c r="DE729" s="36" t="n"/>
      <c r="DF729" s="36" t="n"/>
      <c r="DG729" s="36" t="n"/>
      <c r="DH729" s="36" t="n"/>
      <c r="DI729" s="36" t="n"/>
      <c r="DJ729" s="36" t="n"/>
      <c r="DK729" s="36" t="n"/>
      <c r="DL729" s="36" t="n"/>
      <c r="DM729" s="36" t="n"/>
      <c r="DN729" s="36" t="n"/>
      <c r="DO729" s="36" t="n"/>
      <c r="DP729" s="36" t="n"/>
      <c r="DQ729" s="36" t="n"/>
      <c r="DR729" s="36" t="n"/>
      <c r="DS729" s="36" t="n"/>
      <c r="DT729" s="36" t="n"/>
      <c r="DU729" s="36" t="n"/>
      <c r="DV729" s="36" t="n"/>
      <c r="DW729" s="36" t="n"/>
      <c r="DX729" s="36" t="n"/>
      <c r="DY729" s="36" t="n"/>
      <c r="DZ729" s="36" t="n"/>
      <c r="EA729" s="36" t="n"/>
      <c r="EB729" s="36" t="n"/>
      <c r="EC729" s="36" t="n"/>
      <c r="ED729" s="36" t="n"/>
      <c r="EE729" s="36" t="n"/>
      <c r="EF729" s="36" t="n"/>
      <c r="EG729" s="36" t="n"/>
      <c r="EH729" s="36" t="n"/>
      <c r="EI729" s="36" t="n"/>
      <c r="EJ729" s="36" t="n"/>
      <c r="EK729" s="36" t="n"/>
      <c r="EL729" s="36" t="n"/>
      <c r="EM729" s="36" t="n"/>
      <c r="EN729" s="36" t="n"/>
    </row>
    <row r="730">
      <c r="A730" s="36" t="n"/>
      <c r="B730" s="36" t="n"/>
      <c r="C730" s="144" t="n"/>
      <c r="D730" s="144" t="n"/>
      <c r="E730" s="135" t="n"/>
      <c r="F730" s="135" t="n"/>
      <c r="G730" s="135" t="n"/>
      <c r="H730" s="135" t="n"/>
      <c r="I730" s="135" t="n"/>
      <c r="J730" s="135" t="n"/>
      <c r="K730" s="135" t="n"/>
      <c r="L730" s="135" t="n"/>
      <c r="M730" s="135" t="n"/>
      <c r="N730" s="135" t="n"/>
      <c r="O730" s="135" t="n"/>
      <c r="P730" s="135" t="n"/>
      <c r="Q730" s="135" t="n"/>
      <c r="R730" s="135" t="n"/>
      <c r="S730" s="135" t="n"/>
      <c r="T730" s="135" t="n"/>
      <c r="U730" s="135" t="n"/>
      <c r="V730" s="135" t="n"/>
      <c r="W730" s="135" t="n"/>
      <c r="X730" s="135" t="n"/>
      <c r="Y730" s="135" t="n"/>
      <c r="Z730" s="135" t="n"/>
      <c r="AA730" s="135" t="n"/>
      <c r="AB730" s="135" t="n"/>
      <c r="AC730" s="135" t="n"/>
      <c r="AD730" s="135" t="n"/>
      <c r="AE730" s="135" t="n"/>
      <c r="AF730" s="135" t="n"/>
      <c r="AG730" s="135" t="n"/>
      <c r="AH730" s="135" t="n"/>
      <c r="AI730" s="135" t="n"/>
      <c r="AJ730" s="135" t="n"/>
      <c r="AK730" s="135" t="n"/>
      <c r="AL730" s="135" t="n"/>
      <c r="AM730" s="135" t="n"/>
      <c r="AN730" s="135" t="n"/>
      <c r="AO730" s="135" t="n"/>
      <c r="AP730" s="135" t="n"/>
      <c r="AQ730" s="135" t="n"/>
      <c r="AR730" s="135" t="n"/>
      <c r="AS730" s="135" t="n"/>
      <c r="AT730" s="135" t="n"/>
      <c r="AU730" s="135" t="n"/>
      <c r="AV730" s="135" t="n"/>
      <c r="AW730" s="135" t="n"/>
      <c r="AX730" s="135" t="n"/>
      <c r="AY730" s="135" t="n"/>
      <c r="AZ730" s="135" t="n"/>
      <c r="BA730" s="135" t="n"/>
      <c r="BB730" s="135" t="n"/>
      <c r="BC730" s="135" t="n"/>
      <c r="BD730" s="135" t="n"/>
      <c r="BE730" s="135" t="n"/>
      <c r="BF730" s="135" t="n"/>
      <c r="BG730" s="135" t="n"/>
      <c r="BH730" s="135" t="n"/>
      <c r="BI730" s="135" t="n"/>
      <c r="BJ730" s="135" t="n"/>
      <c r="BK730" s="135" t="n"/>
      <c r="BL730" s="135" t="n"/>
      <c r="BM730" s="135" t="n"/>
      <c r="BN730" s="135" t="n"/>
      <c r="BO730" s="135" t="n"/>
      <c r="BP730" s="135" t="n"/>
      <c r="BQ730" s="135" t="n"/>
      <c r="BR730" s="135" t="n"/>
      <c r="BS730" s="135" t="n"/>
      <c r="BT730" s="135" t="n"/>
      <c r="BU730" s="135" t="n"/>
      <c r="BV730" s="135" t="n"/>
      <c r="BW730" s="135" t="n"/>
      <c r="BX730" s="135" t="n"/>
      <c r="BY730" s="135" t="n"/>
      <c r="BZ730" s="135" t="n"/>
      <c r="CA730" s="135" t="n"/>
      <c r="CB730" s="135" t="n"/>
      <c r="CC730" s="135" t="n"/>
      <c r="CD730" s="135" t="n"/>
      <c r="CE730" s="135" t="n"/>
      <c r="CF730" s="135" t="n"/>
      <c r="CG730" s="135" t="n"/>
      <c r="CH730" s="135" t="n"/>
      <c r="CI730" s="135" t="n"/>
      <c r="CJ730" s="135" t="n"/>
      <c r="CK730" s="135" t="n"/>
      <c r="CL730" s="135" t="n"/>
      <c r="CM730" s="135" t="n"/>
      <c r="CN730" s="135" t="n"/>
      <c r="CO730" s="135" t="n"/>
      <c r="CP730" s="135" t="n"/>
      <c r="CQ730" s="135" t="n"/>
      <c r="CR730" s="135" t="n"/>
      <c r="CU730" s="36" t="n"/>
      <c r="CV730" s="36" t="n"/>
      <c r="CW730" s="36" t="n"/>
      <c r="CX730" s="36" t="n"/>
      <c r="CY730" s="36" t="n"/>
      <c r="CZ730" s="36" t="n"/>
      <c r="DA730" s="36" t="n"/>
      <c r="DB730" s="36" t="n"/>
      <c r="DC730" s="36" t="n"/>
      <c r="DD730" s="36" t="n"/>
      <c r="DE730" s="36" t="n"/>
      <c r="DF730" s="36" t="n"/>
      <c r="DG730" s="36" t="n"/>
      <c r="DH730" s="36" t="n"/>
      <c r="DI730" s="36" t="n"/>
      <c r="DJ730" s="36" t="n"/>
      <c r="DK730" s="36" t="n"/>
      <c r="DL730" s="36" t="n"/>
      <c r="DM730" s="36" t="n"/>
      <c r="DN730" s="36" t="n"/>
      <c r="DO730" s="36" t="n"/>
      <c r="DP730" s="36" t="n"/>
      <c r="DQ730" s="36" t="n"/>
      <c r="DR730" s="36" t="n"/>
      <c r="DS730" s="36" t="n"/>
      <c r="DT730" s="36" t="n"/>
      <c r="DU730" s="36" t="n"/>
      <c r="DV730" s="36" t="n"/>
      <c r="DW730" s="36" t="n"/>
      <c r="DX730" s="36" t="n"/>
      <c r="DY730" s="36" t="n"/>
      <c r="DZ730" s="36" t="n"/>
      <c r="EA730" s="36" t="n"/>
      <c r="EB730" s="36" t="n"/>
      <c r="EC730" s="36" t="n"/>
      <c r="ED730" s="36" t="n"/>
      <c r="EE730" s="36" t="n"/>
      <c r="EF730" s="36" t="n"/>
      <c r="EG730" s="36" t="n"/>
      <c r="EH730" s="36" t="n"/>
      <c r="EI730" s="36" t="n"/>
      <c r="EJ730" s="36" t="n"/>
      <c r="EK730" s="36" t="n"/>
      <c r="EL730" s="36" t="n"/>
      <c r="EM730" s="36" t="n"/>
      <c r="EN730" s="36" t="n"/>
    </row>
    <row r="731">
      <c r="A731" s="36" t="n"/>
      <c r="B731" s="36" t="n"/>
      <c r="C731" s="144" t="n"/>
      <c r="D731" s="144" t="n"/>
      <c r="E731" s="135" t="n"/>
      <c r="F731" s="135" t="n"/>
      <c r="G731" s="135" t="n"/>
      <c r="H731" s="135" t="n"/>
      <c r="I731" s="135" t="n"/>
      <c r="J731" s="135" t="n"/>
      <c r="K731" s="135" t="n"/>
      <c r="L731" s="135" t="n"/>
      <c r="M731" s="135" t="n"/>
      <c r="N731" s="135" t="n"/>
      <c r="O731" s="135" t="n"/>
      <c r="P731" s="135" t="n"/>
      <c r="Q731" s="135" t="n"/>
      <c r="R731" s="135" t="n"/>
      <c r="S731" s="135" t="n"/>
      <c r="T731" s="135" t="n"/>
      <c r="U731" s="135" t="n"/>
      <c r="V731" s="135" t="n"/>
      <c r="W731" s="135" t="n"/>
      <c r="X731" s="135" t="n"/>
      <c r="Y731" s="135" t="n"/>
      <c r="Z731" s="135" t="n"/>
      <c r="AA731" s="135" t="n"/>
      <c r="AB731" s="135" t="n"/>
      <c r="AC731" s="135" t="n"/>
      <c r="AD731" s="135" t="n"/>
      <c r="AE731" s="135" t="n"/>
      <c r="AF731" s="135" t="n"/>
      <c r="AG731" s="135" t="n"/>
      <c r="AH731" s="135" t="n"/>
      <c r="AI731" s="135" t="n"/>
      <c r="AJ731" s="135" t="n"/>
      <c r="AK731" s="135" t="n"/>
      <c r="AL731" s="135" t="n"/>
      <c r="AM731" s="135" t="n"/>
      <c r="AN731" s="135" t="n"/>
      <c r="AO731" s="135" t="n"/>
      <c r="AP731" s="135" t="n"/>
      <c r="AQ731" s="135" t="n"/>
      <c r="AR731" s="135" t="n"/>
      <c r="AS731" s="135" t="n"/>
      <c r="AT731" s="135" t="n"/>
      <c r="AU731" s="135" t="n"/>
      <c r="AV731" s="135" t="n"/>
      <c r="AW731" s="135" t="n"/>
      <c r="AX731" s="135" t="n"/>
      <c r="AY731" s="135" t="n"/>
      <c r="AZ731" s="135" t="n"/>
      <c r="BA731" s="135" t="n"/>
      <c r="BB731" s="135" t="n"/>
      <c r="BC731" s="135" t="n"/>
      <c r="BD731" s="135" t="n"/>
      <c r="BE731" s="135" t="n"/>
      <c r="BF731" s="135" t="n"/>
      <c r="BG731" s="135" t="n"/>
      <c r="BH731" s="135" t="n"/>
      <c r="BI731" s="135" t="n"/>
      <c r="BJ731" s="135" t="n"/>
      <c r="BK731" s="135" t="n"/>
      <c r="BL731" s="135" t="n"/>
      <c r="BM731" s="135" t="n"/>
      <c r="BN731" s="135" t="n"/>
      <c r="BO731" s="135" t="n"/>
      <c r="BP731" s="135" t="n"/>
      <c r="BQ731" s="135" t="n"/>
      <c r="BR731" s="135" t="n"/>
      <c r="BS731" s="135" t="n"/>
      <c r="BT731" s="135" t="n"/>
      <c r="BU731" s="135" t="n"/>
      <c r="BV731" s="135" t="n"/>
      <c r="BW731" s="135" t="n"/>
      <c r="BX731" s="135" t="n"/>
      <c r="BY731" s="135" t="n"/>
      <c r="BZ731" s="135" t="n"/>
      <c r="CA731" s="135" t="n"/>
      <c r="CB731" s="135" t="n"/>
      <c r="CC731" s="135" t="n"/>
      <c r="CD731" s="135" t="n"/>
      <c r="CE731" s="135" t="n"/>
      <c r="CF731" s="135" t="n"/>
      <c r="CG731" s="135" t="n"/>
      <c r="CH731" s="135" t="n"/>
      <c r="CI731" s="135" t="n"/>
      <c r="CJ731" s="135" t="n"/>
      <c r="CK731" s="135" t="n"/>
      <c r="CL731" s="135" t="n"/>
      <c r="CM731" s="135" t="n"/>
      <c r="CN731" s="135" t="n"/>
      <c r="CO731" s="135" t="n"/>
      <c r="CP731" s="135" t="n"/>
      <c r="CQ731" s="135" t="n"/>
      <c r="CR731" s="135" t="n"/>
      <c r="CU731" s="36" t="n"/>
      <c r="CV731" s="36" t="n"/>
      <c r="CW731" s="36" t="n"/>
      <c r="CX731" s="36" t="n"/>
      <c r="CY731" s="36" t="n"/>
      <c r="CZ731" s="36" t="n"/>
      <c r="DA731" s="36" t="n"/>
      <c r="DB731" s="36" t="n"/>
      <c r="DC731" s="36" t="n"/>
      <c r="DD731" s="36" t="n"/>
      <c r="DE731" s="36" t="n"/>
      <c r="DF731" s="36" t="n"/>
      <c r="DG731" s="36" t="n"/>
      <c r="DH731" s="36" t="n"/>
      <c r="DI731" s="36" t="n"/>
      <c r="DJ731" s="36" t="n"/>
      <c r="DK731" s="36" t="n"/>
      <c r="DL731" s="36" t="n"/>
      <c r="DM731" s="36" t="n"/>
      <c r="DN731" s="36" t="n"/>
      <c r="DO731" s="36" t="n"/>
      <c r="DP731" s="36" t="n"/>
      <c r="DQ731" s="36" t="n"/>
      <c r="DR731" s="36" t="n"/>
      <c r="DS731" s="36" t="n"/>
      <c r="DT731" s="36" t="n"/>
      <c r="DU731" s="36" t="n"/>
      <c r="DV731" s="36" t="n"/>
      <c r="DW731" s="36" t="n"/>
      <c r="DX731" s="36" t="n"/>
      <c r="DY731" s="36" t="n"/>
      <c r="DZ731" s="36" t="n"/>
      <c r="EA731" s="36" t="n"/>
      <c r="EB731" s="36" t="n"/>
      <c r="EC731" s="36" t="n"/>
      <c r="ED731" s="36" t="n"/>
      <c r="EE731" s="36" t="n"/>
      <c r="EF731" s="36" t="n"/>
      <c r="EG731" s="36" t="n"/>
      <c r="EH731" s="36" t="n"/>
      <c r="EI731" s="36" t="n"/>
      <c r="EJ731" s="36" t="n"/>
      <c r="EK731" s="36" t="n"/>
      <c r="EL731" s="36" t="n"/>
      <c r="EM731" s="36" t="n"/>
      <c r="EN731" s="36" t="n"/>
    </row>
    <row r="732">
      <c r="A732" s="36" t="n"/>
      <c r="B732" s="36" t="n"/>
      <c r="C732" s="144" t="n"/>
      <c r="D732" s="144" t="n"/>
      <c r="E732" s="135" t="n"/>
      <c r="F732" s="135" t="n"/>
      <c r="G732" s="135" t="n"/>
      <c r="H732" s="135" t="n"/>
      <c r="I732" s="135" t="n"/>
      <c r="J732" s="135" t="n"/>
      <c r="K732" s="135" t="n"/>
      <c r="L732" s="135" t="n"/>
      <c r="M732" s="135" t="n"/>
      <c r="N732" s="135" t="n"/>
      <c r="O732" s="135" t="n"/>
      <c r="P732" s="135" t="n"/>
      <c r="Q732" s="135" t="n"/>
      <c r="R732" s="135" t="n"/>
      <c r="S732" s="135" t="n"/>
      <c r="T732" s="135" t="n"/>
      <c r="U732" s="135" t="n"/>
      <c r="V732" s="135" t="n"/>
      <c r="W732" s="135" t="n"/>
      <c r="X732" s="135" t="n"/>
      <c r="Y732" s="135" t="n"/>
      <c r="Z732" s="135" t="n"/>
      <c r="AA732" s="135" t="n"/>
      <c r="AB732" s="135" t="n"/>
      <c r="AC732" s="135" t="n"/>
      <c r="AD732" s="135" t="n"/>
      <c r="AE732" s="135" t="n"/>
      <c r="AF732" s="135" t="n"/>
      <c r="AG732" s="135" t="n"/>
      <c r="AH732" s="135" t="n"/>
      <c r="AI732" s="135" t="n"/>
      <c r="AJ732" s="135" t="n"/>
      <c r="AK732" s="135" t="n"/>
      <c r="AL732" s="135" t="n"/>
      <c r="AM732" s="135" t="n"/>
      <c r="AN732" s="135" t="n"/>
      <c r="AO732" s="135" t="n"/>
      <c r="AP732" s="135" t="n"/>
      <c r="AQ732" s="135" t="n"/>
      <c r="AR732" s="135" t="n"/>
      <c r="AS732" s="135" t="n"/>
      <c r="AT732" s="135" t="n"/>
      <c r="AU732" s="135" t="n"/>
      <c r="AV732" s="135" t="n"/>
      <c r="AW732" s="135" t="n"/>
      <c r="AX732" s="135" t="n"/>
      <c r="AY732" s="135" t="n"/>
      <c r="AZ732" s="135" t="n"/>
      <c r="BA732" s="135" t="n"/>
      <c r="BB732" s="135" t="n"/>
      <c r="BC732" s="135" t="n"/>
      <c r="BD732" s="135" t="n"/>
      <c r="BE732" s="135" t="n"/>
      <c r="BF732" s="135" t="n"/>
      <c r="BG732" s="135" t="n"/>
      <c r="BH732" s="135" t="n"/>
      <c r="BI732" s="135" t="n"/>
      <c r="BJ732" s="135" t="n"/>
      <c r="BK732" s="135" t="n"/>
      <c r="BL732" s="135" t="n"/>
      <c r="BM732" s="135" t="n"/>
      <c r="BN732" s="135" t="n"/>
      <c r="BO732" s="135" t="n"/>
      <c r="BP732" s="135" t="n"/>
      <c r="BQ732" s="135" t="n"/>
      <c r="BR732" s="135" t="n"/>
      <c r="BS732" s="135" t="n"/>
      <c r="BT732" s="135" t="n"/>
      <c r="BU732" s="135" t="n"/>
      <c r="BV732" s="135" t="n"/>
      <c r="BW732" s="135" t="n"/>
      <c r="BX732" s="135" t="n"/>
      <c r="BY732" s="135" t="n"/>
      <c r="BZ732" s="135" t="n"/>
      <c r="CA732" s="135" t="n"/>
      <c r="CB732" s="135" t="n"/>
      <c r="CC732" s="135" t="n"/>
      <c r="CD732" s="135" t="n"/>
      <c r="CE732" s="135" t="n"/>
      <c r="CF732" s="135" t="n"/>
      <c r="CG732" s="135" t="n"/>
      <c r="CH732" s="135" t="n"/>
      <c r="CI732" s="135" t="n"/>
      <c r="CJ732" s="135" t="n"/>
      <c r="CK732" s="135" t="n"/>
      <c r="CL732" s="135" t="n"/>
      <c r="CM732" s="135" t="n"/>
      <c r="CN732" s="135" t="n"/>
      <c r="CO732" s="135" t="n"/>
      <c r="CP732" s="135" t="n"/>
      <c r="CQ732" s="135" t="n"/>
      <c r="CR732" s="135" t="n"/>
      <c r="CU732" s="36" t="n"/>
      <c r="CV732" s="36" t="n"/>
      <c r="CW732" s="36" t="n"/>
      <c r="CX732" s="36" t="n"/>
      <c r="CY732" s="36" t="n"/>
      <c r="CZ732" s="36" t="n"/>
      <c r="DA732" s="36" t="n"/>
      <c r="DB732" s="36" t="n"/>
      <c r="DC732" s="36" t="n"/>
      <c r="DD732" s="36" t="n"/>
      <c r="DE732" s="36" t="n"/>
      <c r="DF732" s="36" t="n"/>
      <c r="DG732" s="36" t="n"/>
      <c r="DH732" s="36" t="n"/>
      <c r="DI732" s="36" t="n"/>
      <c r="DJ732" s="36" t="n"/>
      <c r="DK732" s="36" t="n"/>
      <c r="DL732" s="36" t="n"/>
      <c r="DM732" s="36" t="n"/>
      <c r="DN732" s="36" t="n"/>
      <c r="DO732" s="36" t="n"/>
      <c r="DP732" s="36" t="n"/>
      <c r="DQ732" s="36" t="n"/>
      <c r="DR732" s="36" t="n"/>
      <c r="DS732" s="36" t="n"/>
      <c r="DT732" s="36" t="n"/>
      <c r="DU732" s="36" t="n"/>
      <c r="DV732" s="36" t="n"/>
      <c r="DW732" s="36" t="n"/>
      <c r="DX732" s="36" t="n"/>
      <c r="DY732" s="36" t="n"/>
      <c r="DZ732" s="36" t="n"/>
      <c r="EA732" s="36" t="n"/>
      <c r="EB732" s="36" t="n"/>
      <c r="EC732" s="36" t="n"/>
      <c r="ED732" s="36" t="n"/>
      <c r="EE732" s="36" t="n"/>
      <c r="EF732" s="36" t="n"/>
      <c r="EG732" s="36" t="n"/>
      <c r="EH732" s="36" t="n"/>
      <c r="EI732" s="36" t="n"/>
      <c r="EJ732" s="36" t="n"/>
      <c r="EK732" s="36" t="n"/>
      <c r="EL732" s="36" t="n"/>
      <c r="EM732" s="36" t="n"/>
      <c r="EN732" s="36" t="n"/>
    </row>
    <row r="733">
      <c r="A733" s="36" t="n"/>
      <c r="B733" s="36" t="n"/>
      <c r="C733" s="144" t="n"/>
      <c r="D733" s="144" t="n"/>
      <c r="E733" s="135" t="n"/>
      <c r="F733" s="135" t="n"/>
      <c r="G733" s="135" t="n"/>
      <c r="H733" s="135" t="n"/>
      <c r="I733" s="135" t="n"/>
      <c r="J733" s="135" t="n"/>
      <c r="K733" s="135" t="n"/>
      <c r="L733" s="135" t="n"/>
      <c r="M733" s="135" t="n"/>
      <c r="N733" s="135" t="n"/>
      <c r="O733" s="135" t="n"/>
      <c r="P733" s="135" t="n"/>
      <c r="Q733" s="135" t="n"/>
      <c r="R733" s="135" t="n"/>
      <c r="S733" s="135" t="n"/>
      <c r="T733" s="135" t="n"/>
      <c r="U733" s="135" t="n"/>
      <c r="V733" s="135" t="n"/>
      <c r="W733" s="135" t="n"/>
      <c r="X733" s="135" t="n"/>
      <c r="Y733" s="135" t="n"/>
      <c r="Z733" s="135" t="n"/>
      <c r="AA733" s="135" t="n"/>
      <c r="AB733" s="135" t="n"/>
      <c r="AC733" s="135" t="n"/>
      <c r="AD733" s="135" t="n"/>
      <c r="AE733" s="135" t="n"/>
      <c r="AF733" s="135" t="n"/>
      <c r="AG733" s="135" t="n"/>
      <c r="AH733" s="135" t="n"/>
      <c r="AI733" s="135" t="n"/>
      <c r="AJ733" s="135" t="n"/>
      <c r="AK733" s="135" t="n"/>
      <c r="AL733" s="135" t="n"/>
      <c r="AM733" s="135" t="n"/>
      <c r="AN733" s="135" t="n"/>
      <c r="AO733" s="135" t="n"/>
      <c r="AP733" s="135" t="n"/>
      <c r="AQ733" s="135" t="n"/>
      <c r="AR733" s="135" t="n"/>
      <c r="AS733" s="135" t="n"/>
      <c r="AT733" s="135" t="n"/>
      <c r="AU733" s="135" t="n"/>
      <c r="AV733" s="135" t="n"/>
      <c r="AW733" s="135" t="n"/>
      <c r="AX733" s="135" t="n"/>
      <c r="AY733" s="135" t="n"/>
      <c r="AZ733" s="135" t="n"/>
      <c r="BA733" s="135" t="n"/>
      <c r="BB733" s="135" t="n"/>
      <c r="BC733" s="135" t="n"/>
      <c r="BD733" s="135" t="n"/>
      <c r="BE733" s="135" t="n"/>
      <c r="BF733" s="135" t="n"/>
      <c r="BG733" s="135" t="n"/>
      <c r="BH733" s="135" t="n"/>
      <c r="BI733" s="135" t="n"/>
      <c r="BJ733" s="135" t="n"/>
      <c r="BK733" s="135" t="n"/>
      <c r="BL733" s="135" t="n"/>
      <c r="BM733" s="135" t="n"/>
      <c r="BN733" s="135" t="n"/>
      <c r="BO733" s="135" t="n"/>
      <c r="BP733" s="135" t="n"/>
      <c r="BQ733" s="135" t="n"/>
      <c r="BR733" s="135" t="n"/>
      <c r="BS733" s="135" t="n"/>
      <c r="BT733" s="135" t="n"/>
      <c r="BU733" s="135" t="n"/>
      <c r="BV733" s="135" t="n"/>
      <c r="BW733" s="135" t="n"/>
      <c r="BX733" s="135" t="n"/>
      <c r="BY733" s="135" t="n"/>
      <c r="BZ733" s="135" t="n"/>
      <c r="CA733" s="135" t="n"/>
      <c r="CB733" s="135" t="n"/>
      <c r="CC733" s="135" t="n"/>
      <c r="CD733" s="135" t="n"/>
      <c r="CE733" s="135" t="n"/>
      <c r="CF733" s="135" t="n"/>
      <c r="CG733" s="135" t="n"/>
      <c r="CH733" s="135" t="n"/>
      <c r="CI733" s="135" t="n"/>
      <c r="CJ733" s="135" t="n"/>
      <c r="CK733" s="135" t="n"/>
      <c r="CL733" s="135" t="n"/>
      <c r="CM733" s="135" t="n"/>
      <c r="CN733" s="135" t="n"/>
      <c r="CO733" s="135" t="n"/>
      <c r="CP733" s="135" t="n"/>
      <c r="CQ733" s="135" t="n"/>
      <c r="CR733" s="135" t="n"/>
      <c r="CU733" s="36" t="n"/>
      <c r="CV733" s="36" t="n"/>
      <c r="CW733" s="36" t="n"/>
      <c r="CX733" s="36" t="n"/>
      <c r="CY733" s="36" t="n"/>
      <c r="CZ733" s="36" t="n"/>
      <c r="DA733" s="36" t="n"/>
      <c r="DB733" s="36" t="n"/>
      <c r="DC733" s="36" t="n"/>
      <c r="DD733" s="36" t="n"/>
      <c r="DE733" s="36" t="n"/>
      <c r="DF733" s="36" t="n"/>
      <c r="DG733" s="36" t="n"/>
      <c r="DH733" s="36" t="n"/>
      <c r="DI733" s="36" t="n"/>
      <c r="DJ733" s="36" t="n"/>
      <c r="DK733" s="36" t="n"/>
      <c r="DL733" s="36" t="n"/>
      <c r="DM733" s="36" t="n"/>
      <c r="DN733" s="36" t="n"/>
      <c r="DO733" s="36" t="n"/>
      <c r="DP733" s="36" t="n"/>
      <c r="DQ733" s="36" t="n"/>
      <c r="DR733" s="36" t="n"/>
      <c r="DS733" s="36" t="n"/>
      <c r="DT733" s="36" t="n"/>
      <c r="DU733" s="36" t="n"/>
      <c r="DV733" s="36" t="n"/>
      <c r="DW733" s="36" t="n"/>
      <c r="DX733" s="36" t="n"/>
      <c r="DY733" s="36" t="n"/>
      <c r="DZ733" s="36" t="n"/>
      <c r="EA733" s="36" t="n"/>
      <c r="EB733" s="36" t="n"/>
      <c r="EC733" s="36" t="n"/>
      <c r="ED733" s="36" t="n"/>
      <c r="EE733" s="36" t="n"/>
      <c r="EF733" s="36" t="n"/>
      <c r="EG733" s="36" t="n"/>
      <c r="EH733" s="36" t="n"/>
      <c r="EI733" s="36" t="n"/>
      <c r="EJ733" s="36" t="n"/>
      <c r="EK733" s="36" t="n"/>
      <c r="EL733" s="36" t="n"/>
      <c r="EM733" s="36" t="n"/>
      <c r="EN733" s="36" t="n"/>
    </row>
    <row r="734">
      <c r="A734" s="36" t="n"/>
      <c r="B734" s="36" t="n"/>
      <c r="C734" s="144" t="n"/>
      <c r="D734" s="144" t="n"/>
      <c r="E734" s="135" t="n"/>
      <c r="F734" s="135" t="n"/>
      <c r="G734" s="135" t="n"/>
      <c r="H734" s="135" t="n"/>
      <c r="I734" s="135" t="n"/>
      <c r="J734" s="135" t="n"/>
      <c r="K734" s="135" t="n"/>
      <c r="L734" s="135" t="n"/>
      <c r="M734" s="135" t="n"/>
      <c r="N734" s="135" t="n"/>
      <c r="O734" s="135" t="n"/>
      <c r="P734" s="135" t="n"/>
      <c r="Q734" s="135" t="n"/>
      <c r="R734" s="135" t="n"/>
      <c r="S734" s="135" t="n"/>
      <c r="T734" s="135" t="n"/>
      <c r="U734" s="135" t="n"/>
      <c r="V734" s="135" t="n"/>
      <c r="W734" s="135" t="n"/>
      <c r="X734" s="135" t="n"/>
      <c r="Y734" s="135" t="n"/>
      <c r="Z734" s="135" t="n"/>
      <c r="AA734" s="135" t="n"/>
      <c r="AB734" s="135" t="n"/>
      <c r="AC734" s="135" t="n"/>
      <c r="AD734" s="135" t="n"/>
      <c r="AE734" s="135" t="n"/>
      <c r="AF734" s="135" t="n"/>
      <c r="AG734" s="135" t="n"/>
      <c r="AH734" s="135" t="n"/>
      <c r="AI734" s="135" t="n"/>
      <c r="AJ734" s="135" t="n"/>
      <c r="AK734" s="135" t="n"/>
      <c r="AL734" s="135" t="n"/>
      <c r="AM734" s="135" t="n"/>
      <c r="AN734" s="135" t="n"/>
      <c r="AO734" s="135" t="n"/>
      <c r="AP734" s="135" t="n"/>
      <c r="AQ734" s="135" t="n"/>
      <c r="AR734" s="135" t="n"/>
      <c r="AS734" s="135" t="n"/>
      <c r="AT734" s="135" t="n"/>
      <c r="AU734" s="135" t="n"/>
      <c r="AV734" s="135" t="n"/>
      <c r="AW734" s="135" t="n"/>
      <c r="AX734" s="135" t="n"/>
      <c r="AY734" s="135" t="n"/>
      <c r="AZ734" s="135" t="n"/>
      <c r="BA734" s="135" t="n"/>
      <c r="BB734" s="135" t="n"/>
      <c r="BC734" s="135" t="n"/>
      <c r="BD734" s="135" t="n"/>
      <c r="BE734" s="135" t="n"/>
      <c r="BF734" s="135" t="n"/>
      <c r="BG734" s="135" t="n"/>
      <c r="BH734" s="135" t="n"/>
      <c r="BI734" s="135" t="n"/>
      <c r="BJ734" s="135" t="n"/>
      <c r="BK734" s="135" t="n"/>
      <c r="BL734" s="135" t="n"/>
      <c r="BM734" s="135" t="n"/>
      <c r="BN734" s="135" t="n"/>
      <c r="BO734" s="135" t="n"/>
      <c r="BP734" s="135" t="n"/>
      <c r="BQ734" s="135" t="n"/>
      <c r="BR734" s="135" t="n"/>
      <c r="BS734" s="135" t="n"/>
      <c r="BT734" s="135" t="n"/>
      <c r="BU734" s="135" t="n"/>
      <c r="BV734" s="135" t="n"/>
      <c r="BW734" s="135" t="n"/>
      <c r="BX734" s="135" t="n"/>
      <c r="BY734" s="135" t="n"/>
      <c r="BZ734" s="135" t="n"/>
      <c r="CA734" s="135" t="n"/>
      <c r="CB734" s="135" t="n"/>
      <c r="CC734" s="135" t="n"/>
      <c r="CD734" s="135" t="n"/>
      <c r="CE734" s="135" t="n"/>
      <c r="CF734" s="135" t="n"/>
      <c r="CG734" s="135" t="n"/>
      <c r="CH734" s="135" t="n"/>
      <c r="CI734" s="135" t="n"/>
      <c r="CJ734" s="135" t="n"/>
      <c r="CK734" s="135" t="n"/>
      <c r="CL734" s="135" t="n"/>
      <c r="CM734" s="135" t="n"/>
      <c r="CN734" s="135" t="n"/>
      <c r="CO734" s="135" t="n"/>
      <c r="CP734" s="135" t="n"/>
      <c r="CQ734" s="135" t="n"/>
      <c r="CR734" s="135" t="n"/>
      <c r="CU734" s="36" t="n"/>
      <c r="CV734" s="36" t="n"/>
      <c r="CW734" s="36" t="n"/>
      <c r="CX734" s="36" t="n"/>
      <c r="CY734" s="36" t="n"/>
      <c r="CZ734" s="36" t="n"/>
      <c r="DA734" s="36" t="n"/>
      <c r="DB734" s="36" t="n"/>
      <c r="DC734" s="36" t="n"/>
      <c r="DD734" s="36" t="n"/>
      <c r="DE734" s="36" t="n"/>
      <c r="DF734" s="36" t="n"/>
      <c r="DG734" s="36" t="n"/>
      <c r="DH734" s="36" t="n"/>
      <c r="DI734" s="36" t="n"/>
      <c r="DJ734" s="36" t="n"/>
      <c r="DK734" s="36" t="n"/>
      <c r="DL734" s="36" t="n"/>
      <c r="DM734" s="36" t="n"/>
      <c r="DN734" s="36" t="n"/>
      <c r="DO734" s="36" t="n"/>
      <c r="DP734" s="36" t="n"/>
      <c r="DQ734" s="36" t="n"/>
      <c r="DR734" s="36" t="n"/>
      <c r="DS734" s="36" t="n"/>
      <c r="DT734" s="36" t="n"/>
      <c r="DU734" s="36" t="n"/>
      <c r="DV734" s="36" t="n"/>
      <c r="DW734" s="36" t="n"/>
      <c r="DX734" s="36" t="n"/>
      <c r="DY734" s="36" t="n"/>
      <c r="DZ734" s="36" t="n"/>
      <c r="EA734" s="36" t="n"/>
      <c r="EB734" s="36" t="n"/>
      <c r="EC734" s="36" t="n"/>
      <c r="ED734" s="36" t="n"/>
      <c r="EE734" s="36" t="n"/>
      <c r="EF734" s="36" t="n"/>
      <c r="EG734" s="36" t="n"/>
      <c r="EH734" s="36" t="n"/>
      <c r="EI734" s="36" t="n"/>
      <c r="EJ734" s="36" t="n"/>
      <c r="EK734" s="36" t="n"/>
      <c r="EL734" s="36" t="n"/>
      <c r="EM734" s="36" t="n"/>
      <c r="EN734" s="36" t="n"/>
    </row>
    <row r="735">
      <c r="A735" s="36" t="n"/>
      <c r="B735" s="36" t="n"/>
      <c r="C735" s="144" t="n"/>
      <c r="D735" s="144" t="n"/>
      <c r="E735" s="135" t="n"/>
      <c r="F735" s="135" t="n"/>
      <c r="G735" s="135" t="n"/>
      <c r="H735" s="135" t="n"/>
      <c r="I735" s="135" t="n"/>
      <c r="J735" s="135" t="n"/>
      <c r="K735" s="135" t="n"/>
      <c r="L735" s="135" t="n"/>
      <c r="M735" s="135" t="n"/>
      <c r="N735" s="135" t="n"/>
      <c r="O735" s="135" t="n"/>
      <c r="P735" s="135" t="n"/>
      <c r="Q735" s="135" t="n"/>
      <c r="R735" s="135" t="n"/>
      <c r="S735" s="135" t="n"/>
      <c r="T735" s="135" t="n"/>
      <c r="U735" s="135" t="n"/>
      <c r="V735" s="135" t="n"/>
      <c r="W735" s="135" t="n"/>
      <c r="X735" s="135" t="n"/>
      <c r="Y735" s="135" t="n"/>
      <c r="Z735" s="135" t="n"/>
      <c r="AA735" s="135" t="n"/>
      <c r="AB735" s="135" t="n"/>
      <c r="AC735" s="135" t="n"/>
      <c r="AD735" s="135" t="n"/>
      <c r="AE735" s="135" t="n"/>
      <c r="AF735" s="135" t="n"/>
      <c r="AG735" s="135" t="n"/>
      <c r="AH735" s="135" t="n"/>
      <c r="AI735" s="135" t="n"/>
      <c r="AJ735" s="135" t="n"/>
      <c r="AK735" s="135" t="n"/>
      <c r="AL735" s="135" t="n"/>
      <c r="AM735" s="135" t="n"/>
      <c r="AN735" s="135" t="n"/>
      <c r="AO735" s="135" t="n"/>
      <c r="AP735" s="135" t="n"/>
      <c r="AQ735" s="135" t="n"/>
      <c r="AR735" s="135" t="n"/>
      <c r="AS735" s="135" t="n"/>
      <c r="AT735" s="135" t="n"/>
      <c r="AU735" s="135" t="n"/>
      <c r="AV735" s="135" t="n"/>
      <c r="AW735" s="135" t="n"/>
      <c r="AX735" s="135" t="n"/>
      <c r="AY735" s="135" t="n"/>
      <c r="AZ735" s="135" t="n"/>
      <c r="BA735" s="135" t="n"/>
      <c r="BB735" s="135" t="n"/>
      <c r="BC735" s="135" t="n"/>
      <c r="BD735" s="135" t="n"/>
      <c r="BE735" s="135" t="n"/>
      <c r="BF735" s="135" t="n"/>
      <c r="BG735" s="135" t="n"/>
      <c r="BH735" s="135" t="n"/>
      <c r="BI735" s="135" t="n"/>
      <c r="BJ735" s="135" t="n"/>
      <c r="BK735" s="135" t="n"/>
      <c r="BL735" s="135" t="n"/>
      <c r="BM735" s="135" t="n"/>
      <c r="BN735" s="135" t="n"/>
      <c r="BO735" s="135" t="n"/>
      <c r="BP735" s="135" t="n"/>
      <c r="BQ735" s="135" t="n"/>
      <c r="BR735" s="135" t="n"/>
      <c r="BS735" s="135" t="n"/>
      <c r="BT735" s="135" t="n"/>
      <c r="BU735" s="135" t="n"/>
      <c r="BV735" s="135" t="n"/>
      <c r="BW735" s="135" t="n"/>
      <c r="BX735" s="135" t="n"/>
      <c r="BY735" s="135" t="n"/>
      <c r="BZ735" s="135" t="n"/>
      <c r="CA735" s="135" t="n"/>
      <c r="CB735" s="135" t="n"/>
      <c r="CC735" s="135" t="n"/>
      <c r="CD735" s="135" t="n"/>
      <c r="CE735" s="135" t="n"/>
      <c r="CF735" s="135" t="n"/>
      <c r="CG735" s="135" t="n"/>
      <c r="CH735" s="135" t="n"/>
      <c r="CI735" s="135" t="n"/>
      <c r="CJ735" s="135" t="n"/>
      <c r="CK735" s="135" t="n"/>
      <c r="CL735" s="135" t="n"/>
      <c r="CM735" s="135" t="n"/>
      <c r="CN735" s="135" t="n"/>
      <c r="CO735" s="135" t="n"/>
      <c r="CP735" s="135" t="n"/>
      <c r="CQ735" s="135" t="n"/>
      <c r="CR735" s="135" t="n"/>
      <c r="CU735" s="36" t="n"/>
      <c r="CV735" s="36" t="n"/>
      <c r="CW735" s="36" t="n"/>
      <c r="CX735" s="36" t="n"/>
      <c r="CY735" s="36" t="n"/>
      <c r="CZ735" s="36" t="n"/>
      <c r="DA735" s="36" t="n"/>
      <c r="DB735" s="36" t="n"/>
      <c r="DC735" s="36" t="n"/>
      <c r="DD735" s="36" t="n"/>
      <c r="DE735" s="36" t="n"/>
      <c r="DF735" s="36" t="n"/>
      <c r="DG735" s="36" t="n"/>
      <c r="DH735" s="36" t="n"/>
      <c r="DI735" s="36" t="n"/>
      <c r="DJ735" s="36" t="n"/>
      <c r="DK735" s="36" t="n"/>
      <c r="DL735" s="36" t="n"/>
      <c r="DM735" s="36" t="n"/>
      <c r="DN735" s="36" t="n"/>
      <c r="DO735" s="36" t="n"/>
      <c r="DP735" s="36" t="n"/>
      <c r="DQ735" s="36" t="n"/>
      <c r="DR735" s="36" t="n"/>
      <c r="DS735" s="36" t="n"/>
      <c r="DT735" s="36" t="n"/>
      <c r="DU735" s="36" t="n"/>
      <c r="DV735" s="36" t="n"/>
      <c r="DW735" s="36" t="n"/>
      <c r="DX735" s="36" t="n"/>
      <c r="DY735" s="36" t="n"/>
      <c r="DZ735" s="36" t="n"/>
      <c r="EA735" s="36" t="n"/>
      <c r="EB735" s="36" t="n"/>
      <c r="EC735" s="36" t="n"/>
      <c r="ED735" s="36" t="n"/>
      <c r="EE735" s="36" t="n"/>
      <c r="EF735" s="36" t="n"/>
      <c r="EG735" s="36" t="n"/>
      <c r="EH735" s="36" t="n"/>
      <c r="EI735" s="36" t="n"/>
      <c r="EJ735" s="36" t="n"/>
      <c r="EK735" s="36" t="n"/>
      <c r="EL735" s="36" t="n"/>
      <c r="EM735" s="36" t="n"/>
      <c r="EN735" s="36" t="n"/>
    </row>
    <row r="736">
      <c r="A736" s="36" t="n"/>
      <c r="B736" s="36" t="n"/>
      <c r="C736" s="144" t="n"/>
      <c r="D736" s="144" t="n"/>
      <c r="E736" s="135" t="n"/>
      <c r="F736" s="135" t="n"/>
      <c r="G736" s="135" t="n"/>
      <c r="H736" s="135" t="n"/>
      <c r="I736" s="135" t="n"/>
      <c r="J736" s="135" t="n"/>
      <c r="K736" s="135" t="n"/>
      <c r="L736" s="135" t="n"/>
      <c r="M736" s="135" t="n"/>
      <c r="N736" s="135" t="n"/>
      <c r="O736" s="135" t="n"/>
      <c r="P736" s="135" t="n"/>
      <c r="Q736" s="135" t="n"/>
      <c r="R736" s="135" t="n"/>
      <c r="S736" s="135" t="n"/>
      <c r="T736" s="135" t="n"/>
      <c r="U736" s="135" t="n"/>
      <c r="V736" s="135" t="n"/>
      <c r="W736" s="135" t="n"/>
      <c r="X736" s="135" t="n"/>
      <c r="Y736" s="135" t="n"/>
      <c r="Z736" s="135" t="n"/>
      <c r="AA736" s="135" t="n"/>
      <c r="AB736" s="135" t="n"/>
      <c r="AC736" s="135" t="n"/>
      <c r="AD736" s="135" t="n"/>
      <c r="AE736" s="135" t="n"/>
      <c r="AF736" s="135" t="n"/>
      <c r="AG736" s="135" t="n"/>
      <c r="AH736" s="135" t="n"/>
      <c r="AI736" s="135" t="n"/>
      <c r="AJ736" s="135" t="n"/>
      <c r="AK736" s="135" t="n"/>
      <c r="AL736" s="135" t="n"/>
      <c r="AM736" s="135" t="n"/>
      <c r="AN736" s="135" t="n"/>
      <c r="AO736" s="135" t="n"/>
      <c r="AP736" s="135" t="n"/>
      <c r="AQ736" s="135" t="n"/>
      <c r="AR736" s="135" t="n"/>
      <c r="AS736" s="135" t="n"/>
      <c r="AT736" s="135" t="n"/>
      <c r="AU736" s="135" t="n"/>
      <c r="AV736" s="135" t="n"/>
      <c r="AW736" s="135" t="n"/>
      <c r="AX736" s="135" t="n"/>
      <c r="AY736" s="135" t="n"/>
      <c r="AZ736" s="135" t="n"/>
      <c r="BA736" s="135" t="n"/>
      <c r="BB736" s="135" t="n"/>
      <c r="BC736" s="135" t="n"/>
      <c r="BD736" s="135" t="n"/>
      <c r="BE736" s="135" t="n"/>
      <c r="BF736" s="135" t="n"/>
      <c r="BG736" s="135" t="n"/>
      <c r="BH736" s="135" t="n"/>
      <c r="BI736" s="135" t="n"/>
      <c r="BJ736" s="135" t="n"/>
      <c r="BK736" s="135" t="n"/>
      <c r="BL736" s="135" t="n"/>
      <c r="BM736" s="135" t="n"/>
      <c r="BN736" s="135" t="n"/>
      <c r="BO736" s="135" t="n"/>
      <c r="BP736" s="135" t="n"/>
      <c r="BQ736" s="135" t="n"/>
      <c r="BR736" s="135" t="n"/>
      <c r="BS736" s="135" t="n"/>
      <c r="BT736" s="135" t="n"/>
      <c r="BU736" s="135" t="n"/>
      <c r="BV736" s="135" t="n"/>
      <c r="BW736" s="135" t="n"/>
      <c r="BX736" s="135" t="n"/>
      <c r="BY736" s="135" t="n"/>
      <c r="BZ736" s="135" t="n"/>
      <c r="CA736" s="135" t="n"/>
      <c r="CB736" s="135" t="n"/>
      <c r="CC736" s="135" t="n"/>
      <c r="CD736" s="135" t="n"/>
      <c r="CE736" s="135" t="n"/>
      <c r="CF736" s="135" t="n"/>
      <c r="CG736" s="135" t="n"/>
      <c r="CH736" s="135" t="n"/>
      <c r="CI736" s="135" t="n"/>
      <c r="CJ736" s="135" t="n"/>
      <c r="CK736" s="135" t="n"/>
      <c r="CL736" s="135" t="n"/>
      <c r="CM736" s="135" t="n"/>
      <c r="CN736" s="135" t="n"/>
      <c r="CO736" s="135" t="n"/>
      <c r="CP736" s="135" t="n"/>
      <c r="CQ736" s="135" t="n"/>
      <c r="CR736" s="135" t="n"/>
      <c r="CU736" s="36" t="n"/>
      <c r="CV736" s="36" t="n"/>
      <c r="CW736" s="36" t="n"/>
      <c r="CX736" s="36" t="n"/>
      <c r="CY736" s="36" t="n"/>
      <c r="CZ736" s="36" t="n"/>
      <c r="DA736" s="36" t="n"/>
      <c r="DB736" s="36" t="n"/>
      <c r="DC736" s="36" t="n"/>
      <c r="DD736" s="36" t="n"/>
      <c r="DE736" s="36" t="n"/>
      <c r="DF736" s="36" t="n"/>
      <c r="DG736" s="36" t="n"/>
      <c r="DH736" s="36" t="n"/>
      <c r="DI736" s="36" t="n"/>
      <c r="DJ736" s="36" t="n"/>
      <c r="DK736" s="36" t="n"/>
      <c r="DL736" s="36" t="n"/>
      <c r="DM736" s="36" t="n"/>
      <c r="DN736" s="36" t="n"/>
      <c r="DO736" s="36" t="n"/>
      <c r="DP736" s="36" t="n"/>
      <c r="DQ736" s="36" t="n"/>
      <c r="DR736" s="36" t="n"/>
      <c r="DS736" s="36" t="n"/>
      <c r="DT736" s="36" t="n"/>
      <c r="DU736" s="36" t="n"/>
      <c r="DV736" s="36" t="n"/>
      <c r="DW736" s="36" t="n"/>
      <c r="DX736" s="36" t="n"/>
      <c r="DY736" s="36" t="n"/>
      <c r="DZ736" s="36" t="n"/>
      <c r="EA736" s="36" t="n"/>
      <c r="EB736" s="36" t="n"/>
      <c r="EC736" s="36" t="n"/>
      <c r="ED736" s="36" t="n"/>
      <c r="EE736" s="36" t="n"/>
      <c r="EF736" s="36" t="n"/>
      <c r="EG736" s="36" t="n"/>
      <c r="EH736" s="36" t="n"/>
      <c r="EI736" s="36" t="n"/>
      <c r="EJ736" s="36" t="n"/>
      <c r="EK736" s="36" t="n"/>
      <c r="EL736" s="36" t="n"/>
      <c r="EM736" s="36" t="n"/>
      <c r="EN736" s="36" t="n"/>
    </row>
    <row r="737">
      <c r="A737" s="36" t="n"/>
      <c r="B737" s="36" t="n"/>
      <c r="C737" s="144" t="n"/>
      <c r="D737" s="144" t="n"/>
      <c r="E737" s="135" t="n"/>
      <c r="F737" s="135" t="n"/>
      <c r="G737" s="135" t="n"/>
      <c r="H737" s="135" t="n"/>
      <c r="I737" s="135" t="n"/>
      <c r="J737" s="135" t="n"/>
      <c r="K737" s="135" t="n"/>
      <c r="L737" s="135" t="n"/>
      <c r="M737" s="135" t="n"/>
      <c r="N737" s="135" t="n"/>
      <c r="O737" s="135" t="n"/>
      <c r="P737" s="135" t="n"/>
      <c r="Q737" s="135" t="n"/>
      <c r="R737" s="135" t="n"/>
      <c r="S737" s="135" t="n"/>
      <c r="T737" s="135" t="n"/>
      <c r="U737" s="135" t="n"/>
      <c r="V737" s="135" t="n"/>
      <c r="W737" s="135" t="n"/>
      <c r="X737" s="135" t="n"/>
      <c r="Y737" s="135" t="n"/>
      <c r="Z737" s="135" t="n"/>
      <c r="AA737" s="135" t="n"/>
      <c r="AB737" s="135" t="n"/>
      <c r="AC737" s="135" t="n"/>
      <c r="AD737" s="135" t="n"/>
      <c r="AE737" s="135" t="n"/>
      <c r="AF737" s="135" t="n"/>
      <c r="AG737" s="135" t="n"/>
      <c r="AH737" s="135" t="n"/>
      <c r="AI737" s="135" t="n"/>
      <c r="AJ737" s="135" t="n"/>
      <c r="AK737" s="135" t="n"/>
      <c r="AL737" s="135" t="n"/>
      <c r="AM737" s="135" t="n"/>
      <c r="AN737" s="135" t="n"/>
      <c r="AO737" s="135" t="n"/>
      <c r="AP737" s="135" t="n"/>
      <c r="AQ737" s="135" t="n"/>
      <c r="AR737" s="135" t="n"/>
      <c r="AS737" s="135" t="n"/>
      <c r="AT737" s="135" t="n"/>
      <c r="AU737" s="135" t="n"/>
      <c r="AV737" s="135" t="n"/>
      <c r="AW737" s="135" t="n"/>
      <c r="AX737" s="135" t="n"/>
      <c r="AY737" s="135" t="n"/>
      <c r="AZ737" s="135" t="n"/>
      <c r="BA737" s="135" t="n"/>
      <c r="BB737" s="135" t="n"/>
      <c r="BC737" s="135" t="n"/>
      <c r="BD737" s="135" t="n"/>
      <c r="BE737" s="135" t="n"/>
      <c r="BF737" s="135" t="n"/>
      <c r="BG737" s="135" t="n"/>
      <c r="BH737" s="135" t="n"/>
      <c r="BI737" s="135" t="n"/>
      <c r="BJ737" s="135" t="n"/>
      <c r="BK737" s="135" t="n"/>
      <c r="BL737" s="135" t="n"/>
      <c r="BM737" s="135" t="n"/>
      <c r="BN737" s="135" t="n"/>
      <c r="BO737" s="135" t="n"/>
      <c r="BP737" s="135" t="n"/>
      <c r="BQ737" s="135" t="n"/>
      <c r="BR737" s="135" t="n"/>
      <c r="BS737" s="135" t="n"/>
      <c r="BT737" s="135" t="n"/>
      <c r="BU737" s="135" t="n"/>
      <c r="BV737" s="135" t="n"/>
      <c r="BW737" s="135" t="n"/>
      <c r="BX737" s="135" t="n"/>
      <c r="BY737" s="135" t="n"/>
      <c r="BZ737" s="135" t="n"/>
      <c r="CA737" s="135" t="n"/>
      <c r="CB737" s="135" t="n"/>
      <c r="CC737" s="135" t="n"/>
      <c r="CD737" s="135" t="n"/>
      <c r="CE737" s="135" t="n"/>
      <c r="CF737" s="135" t="n"/>
      <c r="CG737" s="135" t="n"/>
      <c r="CH737" s="135" t="n"/>
      <c r="CI737" s="135" t="n"/>
      <c r="CJ737" s="135" t="n"/>
      <c r="CK737" s="135" t="n"/>
      <c r="CL737" s="135" t="n"/>
      <c r="CM737" s="135" t="n"/>
      <c r="CN737" s="135" t="n"/>
      <c r="CO737" s="135" t="n"/>
      <c r="CP737" s="135" t="n"/>
      <c r="CQ737" s="135" t="n"/>
      <c r="CR737" s="135" t="n"/>
      <c r="CU737" s="36" t="n"/>
      <c r="CV737" s="36" t="n"/>
      <c r="CW737" s="36" t="n"/>
      <c r="CX737" s="36" t="n"/>
      <c r="CY737" s="36" t="n"/>
      <c r="CZ737" s="36" t="n"/>
      <c r="DA737" s="36" t="n"/>
      <c r="DB737" s="36" t="n"/>
      <c r="DC737" s="36" t="n"/>
      <c r="DD737" s="36" t="n"/>
      <c r="DE737" s="36" t="n"/>
      <c r="DF737" s="36" t="n"/>
      <c r="DG737" s="36" t="n"/>
      <c r="DH737" s="36" t="n"/>
      <c r="DI737" s="36" t="n"/>
      <c r="DJ737" s="36" t="n"/>
      <c r="DK737" s="36" t="n"/>
      <c r="DL737" s="36" t="n"/>
      <c r="DM737" s="36" t="n"/>
      <c r="DN737" s="36" t="n"/>
      <c r="DO737" s="36" t="n"/>
      <c r="DP737" s="36" t="n"/>
      <c r="DQ737" s="36" t="n"/>
      <c r="DR737" s="36" t="n"/>
      <c r="DS737" s="36" t="n"/>
      <c r="DT737" s="36" t="n"/>
      <c r="DU737" s="36" t="n"/>
      <c r="DV737" s="36" t="n"/>
      <c r="DW737" s="36" t="n"/>
      <c r="DX737" s="36" t="n"/>
      <c r="DY737" s="36" t="n"/>
      <c r="DZ737" s="36" t="n"/>
      <c r="EA737" s="36" t="n"/>
      <c r="EB737" s="36" t="n"/>
      <c r="EC737" s="36" t="n"/>
      <c r="ED737" s="36" t="n"/>
      <c r="EE737" s="36" t="n"/>
      <c r="EF737" s="36" t="n"/>
      <c r="EG737" s="36" t="n"/>
      <c r="EH737" s="36" t="n"/>
      <c r="EI737" s="36" t="n"/>
      <c r="EJ737" s="36" t="n"/>
      <c r="EK737" s="36" t="n"/>
      <c r="EL737" s="36" t="n"/>
      <c r="EM737" s="36" t="n"/>
      <c r="EN737" s="36" t="n"/>
    </row>
    <row r="738">
      <c r="A738" s="36" t="n"/>
      <c r="B738" s="36" t="n"/>
      <c r="C738" s="144" t="n"/>
      <c r="D738" s="144" t="n"/>
      <c r="E738" s="135" t="n"/>
      <c r="F738" s="135" t="n"/>
      <c r="G738" s="135" t="n"/>
      <c r="H738" s="135" t="n"/>
      <c r="I738" s="135" t="n"/>
      <c r="J738" s="135" t="n"/>
      <c r="K738" s="135" t="n"/>
      <c r="L738" s="135" t="n"/>
      <c r="M738" s="135" t="n"/>
      <c r="N738" s="135" t="n"/>
      <c r="O738" s="135" t="n"/>
      <c r="P738" s="135" t="n"/>
      <c r="Q738" s="135" t="n"/>
      <c r="R738" s="135" t="n"/>
      <c r="S738" s="135" t="n"/>
      <c r="T738" s="135" t="n"/>
      <c r="U738" s="135" t="n"/>
      <c r="V738" s="135" t="n"/>
      <c r="W738" s="135" t="n"/>
      <c r="X738" s="135" t="n"/>
      <c r="Y738" s="135" t="n"/>
      <c r="Z738" s="135" t="n"/>
      <c r="AA738" s="135" t="n"/>
      <c r="AB738" s="135" t="n"/>
      <c r="AC738" s="135" t="n"/>
      <c r="AD738" s="135" t="n"/>
      <c r="AE738" s="135" t="n"/>
      <c r="AF738" s="135" t="n"/>
      <c r="AG738" s="135" t="n"/>
      <c r="AH738" s="135" t="n"/>
      <c r="AI738" s="135" t="n"/>
      <c r="AJ738" s="135" t="n"/>
      <c r="AK738" s="135" t="n"/>
      <c r="AL738" s="135" t="n"/>
      <c r="AM738" s="135" t="n"/>
      <c r="AN738" s="135" t="n"/>
      <c r="AO738" s="135" t="n"/>
      <c r="AP738" s="135" t="n"/>
      <c r="AQ738" s="135" t="n"/>
      <c r="AR738" s="135" t="n"/>
      <c r="AS738" s="135" t="n"/>
      <c r="AT738" s="135" t="n"/>
      <c r="AU738" s="135" t="n"/>
      <c r="AV738" s="135" t="n"/>
      <c r="AW738" s="135" t="n"/>
      <c r="AX738" s="135" t="n"/>
      <c r="AY738" s="135" t="n"/>
      <c r="AZ738" s="135" t="n"/>
      <c r="BA738" s="135" t="n"/>
      <c r="BB738" s="135" t="n"/>
      <c r="BC738" s="135" t="n"/>
      <c r="BD738" s="135" t="n"/>
      <c r="BE738" s="135" t="n"/>
      <c r="BF738" s="135" t="n"/>
      <c r="BG738" s="135" t="n"/>
      <c r="BH738" s="135" t="n"/>
      <c r="BI738" s="135" t="n"/>
      <c r="BJ738" s="135" t="n"/>
      <c r="BK738" s="135" t="n"/>
      <c r="BL738" s="135" t="n"/>
      <c r="BM738" s="135" t="n"/>
      <c r="BN738" s="135" t="n"/>
      <c r="BO738" s="135" t="n"/>
      <c r="BP738" s="135" t="n"/>
      <c r="BQ738" s="135" t="n"/>
      <c r="BR738" s="135" t="n"/>
      <c r="BS738" s="135" t="n"/>
      <c r="BT738" s="135" t="n"/>
      <c r="BU738" s="135" t="n"/>
      <c r="BV738" s="135" t="n"/>
      <c r="BW738" s="135" t="n"/>
      <c r="BX738" s="135" t="n"/>
      <c r="BY738" s="135" t="n"/>
      <c r="BZ738" s="135" t="n"/>
      <c r="CA738" s="135" t="n"/>
      <c r="CB738" s="135" t="n"/>
      <c r="CC738" s="135" t="n"/>
      <c r="CD738" s="135" t="n"/>
      <c r="CE738" s="135" t="n"/>
      <c r="CF738" s="135" t="n"/>
      <c r="CG738" s="135" t="n"/>
      <c r="CH738" s="135" t="n"/>
      <c r="CI738" s="135" t="n"/>
      <c r="CJ738" s="135" t="n"/>
      <c r="CK738" s="135" t="n"/>
      <c r="CL738" s="135" t="n"/>
      <c r="CM738" s="135" t="n"/>
      <c r="CN738" s="135" t="n"/>
      <c r="CO738" s="135" t="n"/>
      <c r="CP738" s="135" t="n"/>
      <c r="CQ738" s="135" t="n"/>
      <c r="CR738" s="135" t="n"/>
      <c r="CU738" s="36" t="n"/>
      <c r="CV738" s="36" t="n"/>
      <c r="CW738" s="36" t="n"/>
      <c r="CX738" s="36" t="n"/>
      <c r="CY738" s="36" t="n"/>
      <c r="CZ738" s="36" t="n"/>
      <c r="DA738" s="36" t="n"/>
      <c r="DB738" s="36" t="n"/>
      <c r="DC738" s="36" t="n"/>
      <c r="DD738" s="36" t="n"/>
      <c r="DE738" s="36" t="n"/>
      <c r="DF738" s="36" t="n"/>
      <c r="DG738" s="36" t="n"/>
      <c r="DH738" s="36" t="n"/>
      <c r="DI738" s="36" t="n"/>
      <c r="DJ738" s="36" t="n"/>
      <c r="DK738" s="36" t="n"/>
      <c r="DL738" s="36" t="n"/>
      <c r="DM738" s="36" t="n"/>
      <c r="DN738" s="36" t="n"/>
      <c r="DO738" s="36" t="n"/>
      <c r="DP738" s="36" t="n"/>
      <c r="DQ738" s="36" t="n"/>
      <c r="DR738" s="36" t="n"/>
      <c r="DS738" s="36" t="n"/>
      <c r="DT738" s="36" t="n"/>
      <c r="DU738" s="36" t="n"/>
      <c r="DV738" s="36" t="n"/>
      <c r="DW738" s="36" t="n"/>
      <c r="DX738" s="36" t="n"/>
      <c r="DY738" s="36" t="n"/>
      <c r="DZ738" s="36" t="n"/>
      <c r="EA738" s="36" t="n"/>
      <c r="EB738" s="36" t="n"/>
      <c r="EC738" s="36" t="n"/>
      <c r="ED738" s="36" t="n"/>
      <c r="EE738" s="36" t="n"/>
      <c r="EF738" s="36" t="n"/>
      <c r="EG738" s="36" t="n"/>
      <c r="EH738" s="36" t="n"/>
      <c r="EI738" s="36" t="n"/>
      <c r="EJ738" s="36" t="n"/>
      <c r="EK738" s="36" t="n"/>
      <c r="EL738" s="36" t="n"/>
      <c r="EM738" s="36" t="n"/>
      <c r="EN738" s="36" t="n"/>
    </row>
    <row r="739">
      <c r="A739" s="36" t="n"/>
      <c r="B739" s="36" t="n"/>
      <c r="C739" s="144" t="n"/>
      <c r="D739" s="144" t="n"/>
      <c r="E739" s="135" t="n"/>
      <c r="F739" s="135" t="n"/>
      <c r="G739" s="135" t="n"/>
      <c r="H739" s="135" t="n"/>
      <c r="I739" s="135" t="n"/>
      <c r="J739" s="135" t="n"/>
      <c r="K739" s="135" t="n"/>
      <c r="L739" s="135" t="n"/>
      <c r="M739" s="135" t="n"/>
      <c r="N739" s="135" t="n"/>
      <c r="O739" s="135" t="n"/>
      <c r="P739" s="135" t="n"/>
      <c r="Q739" s="135" t="n"/>
      <c r="R739" s="135" t="n"/>
      <c r="S739" s="135" t="n"/>
      <c r="T739" s="135" t="n"/>
      <c r="U739" s="135" t="n"/>
      <c r="V739" s="135" t="n"/>
      <c r="W739" s="135" t="n"/>
      <c r="X739" s="135" t="n"/>
      <c r="Y739" s="135" t="n"/>
      <c r="Z739" s="135" t="n"/>
      <c r="AA739" s="135" t="n"/>
      <c r="AB739" s="135" t="n"/>
      <c r="AC739" s="135" t="n"/>
      <c r="AD739" s="135" t="n"/>
      <c r="AE739" s="135" t="n"/>
      <c r="AF739" s="135" t="n"/>
      <c r="AG739" s="135" t="n"/>
      <c r="AH739" s="135" t="n"/>
      <c r="AI739" s="135" t="n"/>
      <c r="AJ739" s="135" t="n"/>
      <c r="AK739" s="135" t="n"/>
      <c r="AL739" s="135" t="n"/>
      <c r="AM739" s="135" t="n"/>
      <c r="AN739" s="135" t="n"/>
      <c r="AO739" s="135" t="n"/>
      <c r="AP739" s="135" t="n"/>
      <c r="AQ739" s="135" t="n"/>
      <c r="AR739" s="135" t="n"/>
      <c r="AS739" s="135" t="n"/>
      <c r="AT739" s="135" t="n"/>
      <c r="AU739" s="135" t="n"/>
      <c r="AV739" s="135" t="n"/>
      <c r="AW739" s="135" t="n"/>
      <c r="AX739" s="135" t="n"/>
      <c r="AY739" s="135" t="n"/>
      <c r="AZ739" s="135" t="n"/>
      <c r="BA739" s="135" t="n"/>
      <c r="BB739" s="135" t="n"/>
      <c r="BC739" s="135" t="n"/>
      <c r="BD739" s="135" t="n"/>
      <c r="BE739" s="135" t="n"/>
      <c r="BF739" s="135" t="n"/>
      <c r="BG739" s="135" t="n"/>
      <c r="BH739" s="135" t="n"/>
      <c r="BI739" s="135" t="n"/>
      <c r="BJ739" s="135" t="n"/>
      <c r="BK739" s="135" t="n"/>
      <c r="BL739" s="135" t="n"/>
      <c r="BM739" s="135" t="n"/>
      <c r="BN739" s="135" t="n"/>
      <c r="BO739" s="135" t="n"/>
      <c r="BP739" s="135" t="n"/>
      <c r="BQ739" s="135" t="n"/>
      <c r="BR739" s="135" t="n"/>
      <c r="BS739" s="135" t="n"/>
      <c r="BT739" s="135" t="n"/>
      <c r="BU739" s="135" t="n"/>
      <c r="BV739" s="135" t="n"/>
      <c r="BW739" s="135" t="n"/>
      <c r="BX739" s="135" t="n"/>
      <c r="BY739" s="135" t="n"/>
      <c r="BZ739" s="135" t="n"/>
      <c r="CA739" s="135" t="n"/>
      <c r="CB739" s="135" t="n"/>
      <c r="CC739" s="135" t="n"/>
      <c r="CD739" s="135" t="n"/>
      <c r="CE739" s="135" t="n"/>
      <c r="CF739" s="135" t="n"/>
      <c r="CG739" s="135" t="n"/>
      <c r="CH739" s="135" t="n"/>
      <c r="CI739" s="135" t="n"/>
      <c r="CJ739" s="135" t="n"/>
      <c r="CK739" s="135" t="n"/>
      <c r="CL739" s="135" t="n"/>
      <c r="CM739" s="135" t="n"/>
      <c r="CN739" s="135" t="n"/>
      <c r="CO739" s="135" t="n"/>
      <c r="CP739" s="135" t="n"/>
      <c r="CQ739" s="135" t="n"/>
      <c r="CR739" s="135" t="n"/>
      <c r="CU739" s="36" t="n"/>
      <c r="CV739" s="36" t="n"/>
      <c r="CW739" s="36" t="n"/>
      <c r="CX739" s="36" t="n"/>
      <c r="CY739" s="36" t="n"/>
      <c r="CZ739" s="36" t="n"/>
      <c r="DA739" s="36" t="n"/>
      <c r="DB739" s="36" t="n"/>
      <c r="DC739" s="36" t="n"/>
      <c r="DD739" s="36" t="n"/>
      <c r="DE739" s="36" t="n"/>
      <c r="DF739" s="36" t="n"/>
      <c r="DG739" s="36" t="n"/>
      <c r="DH739" s="36" t="n"/>
      <c r="DI739" s="36" t="n"/>
      <c r="DJ739" s="36" t="n"/>
      <c r="DK739" s="36" t="n"/>
      <c r="DL739" s="36" t="n"/>
      <c r="DM739" s="36" t="n"/>
      <c r="DN739" s="36" t="n"/>
      <c r="DO739" s="36" t="n"/>
      <c r="DP739" s="36" t="n"/>
      <c r="DQ739" s="36" t="n"/>
      <c r="DR739" s="36" t="n"/>
      <c r="DS739" s="36" t="n"/>
      <c r="DT739" s="36" t="n"/>
      <c r="DU739" s="36" t="n"/>
      <c r="DV739" s="36" t="n"/>
      <c r="DW739" s="36" t="n"/>
      <c r="DX739" s="36" t="n"/>
      <c r="DY739" s="36" t="n"/>
      <c r="DZ739" s="36" t="n"/>
      <c r="EA739" s="36" t="n"/>
      <c r="EB739" s="36" t="n"/>
      <c r="EC739" s="36" t="n"/>
      <c r="ED739" s="36" t="n"/>
      <c r="EE739" s="36" t="n"/>
      <c r="EF739" s="36" t="n"/>
      <c r="EG739" s="36" t="n"/>
      <c r="EH739" s="36" t="n"/>
      <c r="EI739" s="36" t="n"/>
      <c r="EJ739" s="36" t="n"/>
      <c r="EK739" s="36" t="n"/>
      <c r="EL739" s="36" t="n"/>
      <c r="EM739" s="36" t="n"/>
      <c r="EN739" s="36" t="n"/>
    </row>
    <row r="740">
      <c r="A740" s="36" t="n"/>
      <c r="B740" s="36" t="n"/>
      <c r="C740" s="144" t="n"/>
      <c r="D740" s="144" t="n"/>
      <c r="E740" s="135" t="n"/>
      <c r="F740" s="135" t="n"/>
      <c r="G740" s="135" t="n"/>
      <c r="H740" s="135" t="n"/>
      <c r="I740" s="135" t="n"/>
      <c r="J740" s="135" t="n"/>
      <c r="K740" s="135" t="n"/>
      <c r="L740" s="135" t="n"/>
      <c r="M740" s="135" t="n"/>
      <c r="N740" s="135" t="n"/>
      <c r="O740" s="135" t="n"/>
      <c r="P740" s="135" t="n"/>
      <c r="Q740" s="135" t="n"/>
      <c r="R740" s="135" t="n"/>
      <c r="S740" s="135" t="n"/>
      <c r="T740" s="135" t="n"/>
      <c r="U740" s="135" t="n"/>
      <c r="V740" s="135" t="n"/>
      <c r="W740" s="135" t="n"/>
      <c r="X740" s="135" t="n"/>
      <c r="Y740" s="135" t="n"/>
      <c r="Z740" s="135" t="n"/>
      <c r="AA740" s="135" t="n"/>
      <c r="AB740" s="135" t="n"/>
      <c r="AC740" s="135" t="n"/>
      <c r="AD740" s="135" t="n"/>
      <c r="AE740" s="135" t="n"/>
      <c r="AF740" s="135" t="n"/>
      <c r="AG740" s="135" t="n"/>
      <c r="AH740" s="135" t="n"/>
      <c r="AI740" s="135" t="n"/>
      <c r="AJ740" s="135" t="n"/>
      <c r="AK740" s="135" t="n"/>
      <c r="AL740" s="135" t="n"/>
      <c r="AM740" s="135" t="n"/>
      <c r="AN740" s="135" t="n"/>
      <c r="AO740" s="135" t="n"/>
      <c r="AP740" s="135" t="n"/>
      <c r="AQ740" s="135" t="n"/>
      <c r="AR740" s="135" t="n"/>
      <c r="AS740" s="135" t="n"/>
      <c r="AT740" s="135" t="n"/>
      <c r="AU740" s="135" t="n"/>
      <c r="AV740" s="135" t="n"/>
      <c r="AW740" s="135" t="n"/>
      <c r="AX740" s="135" t="n"/>
      <c r="AY740" s="135" t="n"/>
      <c r="AZ740" s="135" t="n"/>
      <c r="BA740" s="135" t="n"/>
      <c r="BB740" s="135" t="n"/>
      <c r="BC740" s="135" t="n"/>
      <c r="BD740" s="135" t="n"/>
      <c r="BE740" s="135" t="n"/>
      <c r="BF740" s="135" t="n"/>
      <c r="BG740" s="135" t="n"/>
      <c r="BH740" s="135" t="n"/>
      <c r="BI740" s="135" t="n"/>
      <c r="BJ740" s="135" t="n"/>
      <c r="BK740" s="135" t="n"/>
      <c r="BL740" s="135" t="n"/>
      <c r="BM740" s="135" t="n"/>
      <c r="BN740" s="135" t="n"/>
      <c r="BO740" s="135" t="n"/>
      <c r="BP740" s="135" t="n"/>
      <c r="BQ740" s="135" t="n"/>
      <c r="BR740" s="135" t="n"/>
      <c r="BS740" s="135" t="n"/>
      <c r="BT740" s="135" t="n"/>
      <c r="BU740" s="135" t="n"/>
      <c r="BV740" s="135" t="n"/>
      <c r="BW740" s="135" t="n"/>
      <c r="BX740" s="135" t="n"/>
      <c r="BY740" s="135" t="n"/>
      <c r="BZ740" s="135" t="n"/>
      <c r="CA740" s="135" t="n"/>
      <c r="CB740" s="135" t="n"/>
      <c r="CC740" s="135" t="n"/>
      <c r="CD740" s="135" t="n"/>
      <c r="CE740" s="135" t="n"/>
      <c r="CF740" s="135" t="n"/>
      <c r="CG740" s="135" t="n"/>
      <c r="CH740" s="135" t="n"/>
      <c r="CI740" s="135" t="n"/>
      <c r="CJ740" s="135" t="n"/>
      <c r="CK740" s="135" t="n"/>
      <c r="CL740" s="135" t="n"/>
      <c r="CM740" s="135" t="n"/>
      <c r="CN740" s="135" t="n"/>
      <c r="CO740" s="135" t="n"/>
      <c r="CP740" s="135" t="n"/>
      <c r="CQ740" s="135" t="n"/>
      <c r="CR740" s="135" t="n"/>
      <c r="CU740" s="36" t="n"/>
      <c r="CV740" s="36" t="n"/>
      <c r="CW740" s="36" t="n"/>
      <c r="CX740" s="36" t="n"/>
      <c r="CY740" s="36" t="n"/>
      <c r="CZ740" s="36" t="n"/>
      <c r="DA740" s="36" t="n"/>
      <c r="DB740" s="36" t="n"/>
      <c r="DC740" s="36" t="n"/>
      <c r="DD740" s="36" t="n"/>
      <c r="DE740" s="36" t="n"/>
      <c r="DF740" s="36" t="n"/>
      <c r="DG740" s="36" t="n"/>
      <c r="DH740" s="36" t="n"/>
      <c r="DI740" s="36" t="n"/>
      <c r="DJ740" s="36" t="n"/>
      <c r="DK740" s="36" t="n"/>
      <c r="DL740" s="36" t="n"/>
      <c r="DM740" s="36" t="n"/>
      <c r="DN740" s="36" t="n"/>
      <c r="DO740" s="36" t="n"/>
      <c r="DP740" s="36" t="n"/>
      <c r="DQ740" s="36" t="n"/>
      <c r="DR740" s="36" t="n"/>
      <c r="DS740" s="36" t="n"/>
      <c r="DT740" s="36" t="n"/>
      <c r="DU740" s="36" t="n"/>
      <c r="DV740" s="36" t="n"/>
      <c r="DW740" s="36" t="n"/>
      <c r="DX740" s="36" t="n"/>
      <c r="DY740" s="36" t="n"/>
      <c r="DZ740" s="36" t="n"/>
      <c r="EA740" s="36" t="n"/>
      <c r="EB740" s="36" t="n"/>
      <c r="EC740" s="36" t="n"/>
      <c r="ED740" s="36" t="n"/>
      <c r="EE740" s="36" t="n"/>
      <c r="EF740" s="36" t="n"/>
      <c r="EG740" s="36" t="n"/>
      <c r="EH740" s="36" t="n"/>
      <c r="EI740" s="36" t="n"/>
      <c r="EJ740" s="36" t="n"/>
      <c r="EK740" s="36" t="n"/>
      <c r="EL740" s="36" t="n"/>
      <c r="EM740" s="36" t="n"/>
      <c r="EN740" s="36" t="n"/>
    </row>
    <row r="741">
      <c r="A741" s="36" t="n"/>
      <c r="B741" s="36" t="n"/>
      <c r="C741" s="144" t="n"/>
      <c r="D741" s="144" t="n"/>
      <c r="E741" s="135" t="n"/>
      <c r="F741" s="135" t="n"/>
      <c r="G741" s="135" t="n"/>
      <c r="H741" s="135" t="n"/>
      <c r="I741" s="135" t="n"/>
      <c r="J741" s="135" t="n"/>
      <c r="K741" s="135" t="n"/>
      <c r="L741" s="135" t="n"/>
      <c r="M741" s="135" t="n"/>
      <c r="N741" s="135" t="n"/>
      <c r="O741" s="135" t="n"/>
      <c r="P741" s="135" t="n"/>
      <c r="Q741" s="135" t="n"/>
      <c r="R741" s="135" t="n"/>
      <c r="S741" s="135" t="n"/>
      <c r="T741" s="135" t="n"/>
      <c r="U741" s="135" t="n"/>
      <c r="V741" s="135" t="n"/>
      <c r="W741" s="135" t="n"/>
      <c r="X741" s="135" t="n"/>
      <c r="Y741" s="135" t="n"/>
      <c r="Z741" s="135" t="n"/>
      <c r="AA741" s="135" t="n"/>
      <c r="AB741" s="135" t="n"/>
      <c r="AC741" s="135" t="n"/>
      <c r="AD741" s="135" t="n"/>
      <c r="AE741" s="135" t="n"/>
      <c r="AF741" s="135" t="n"/>
      <c r="AG741" s="135" t="n"/>
      <c r="AH741" s="135" t="n"/>
      <c r="AI741" s="135" t="n"/>
      <c r="AJ741" s="135" t="n"/>
      <c r="AK741" s="135" t="n"/>
      <c r="AL741" s="135" t="n"/>
      <c r="AM741" s="135" t="n"/>
      <c r="AN741" s="135" t="n"/>
      <c r="AO741" s="135" t="n"/>
      <c r="AP741" s="135" t="n"/>
      <c r="AQ741" s="135" t="n"/>
      <c r="AR741" s="135" t="n"/>
      <c r="AS741" s="135" t="n"/>
      <c r="AT741" s="135" t="n"/>
      <c r="AU741" s="135" t="n"/>
      <c r="AV741" s="135" t="n"/>
      <c r="AW741" s="135" t="n"/>
      <c r="AX741" s="135" t="n"/>
      <c r="AY741" s="135" t="n"/>
      <c r="AZ741" s="135" t="n"/>
      <c r="BA741" s="135" t="n"/>
      <c r="BB741" s="135" t="n"/>
      <c r="BC741" s="135" t="n"/>
      <c r="BD741" s="135" t="n"/>
      <c r="BE741" s="135" t="n"/>
      <c r="BF741" s="135" t="n"/>
      <c r="BG741" s="135" t="n"/>
      <c r="BH741" s="135" t="n"/>
      <c r="BI741" s="135" t="n"/>
      <c r="BJ741" s="135" t="n"/>
      <c r="BK741" s="135" t="n"/>
      <c r="BL741" s="135" t="n"/>
      <c r="BM741" s="135" t="n"/>
      <c r="BN741" s="135" t="n"/>
      <c r="BO741" s="135" t="n"/>
      <c r="BP741" s="135" t="n"/>
      <c r="BQ741" s="135" t="n"/>
      <c r="BR741" s="135" t="n"/>
      <c r="BS741" s="135" t="n"/>
      <c r="BT741" s="135" t="n"/>
      <c r="BU741" s="135" t="n"/>
      <c r="BV741" s="135" t="n"/>
      <c r="BW741" s="135" t="n"/>
      <c r="BX741" s="135" t="n"/>
      <c r="BY741" s="135" t="n"/>
      <c r="BZ741" s="135" t="n"/>
      <c r="CA741" s="135" t="n"/>
      <c r="CB741" s="135" t="n"/>
      <c r="CC741" s="135" t="n"/>
      <c r="CD741" s="135" t="n"/>
      <c r="CE741" s="135" t="n"/>
      <c r="CF741" s="135" t="n"/>
      <c r="CG741" s="135" t="n"/>
      <c r="CH741" s="135" t="n"/>
      <c r="CI741" s="135" t="n"/>
      <c r="CJ741" s="135" t="n"/>
      <c r="CK741" s="135" t="n"/>
      <c r="CL741" s="135" t="n"/>
      <c r="CM741" s="135" t="n"/>
      <c r="CN741" s="135" t="n"/>
      <c r="CO741" s="135" t="n"/>
      <c r="CP741" s="135" t="n"/>
      <c r="CQ741" s="135" t="n"/>
      <c r="CR741" s="135" t="n"/>
      <c r="CU741" s="36" t="n"/>
      <c r="CV741" s="36" t="n"/>
      <c r="CW741" s="36" t="n"/>
      <c r="CX741" s="36" t="n"/>
      <c r="CY741" s="36" t="n"/>
      <c r="CZ741" s="36" t="n"/>
      <c r="DA741" s="36" t="n"/>
      <c r="DB741" s="36" t="n"/>
      <c r="DC741" s="36" t="n"/>
      <c r="DD741" s="36" t="n"/>
      <c r="DE741" s="36" t="n"/>
      <c r="DF741" s="36" t="n"/>
      <c r="DG741" s="36" t="n"/>
      <c r="DH741" s="36" t="n"/>
      <c r="DI741" s="36" t="n"/>
      <c r="DJ741" s="36" t="n"/>
      <c r="DK741" s="36" t="n"/>
      <c r="DL741" s="36" t="n"/>
      <c r="DM741" s="36" t="n"/>
      <c r="DN741" s="36" t="n"/>
      <c r="DO741" s="36" t="n"/>
      <c r="DP741" s="36" t="n"/>
      <c r="DQ741" s="36" t="n"/>
      <c r="DR741" s="36" t="n"/>
      <c r="DS741" s="36" t="n"/>
      <c r="DT741" s="36" t="n"/>
      <c r="DU741" s="36" t="n"/>
      <c r="DV741" s="36" t="n"/>
      <c r="DW741" s="36" t="n"/>
      <c r="DX741" s="36" t="n"/>
      <c r="DY741" s="36" t="n"/>
      <c r="DZ741" s="36" t="n"/>
      <c r="EA741" s="36" t="n"/>
      <c r="EB741" s="36" t="n"/>
      <c r="EC741" s="36" t="n"/>
      <c r="ED741" s="36" t="n"/>
      <c r="EE741" s="36" t="n"/>
      <c r="EF741" s="36" t="n"/>
      <c r="EG741" s="36" t="n"/>
      <c r="EH741" s="36" t="n"/>
      <c r="EI741" s="36" t="n"/>
      <c r="EJ741" s="36" t="n"/>
      <c r="EK741" s="36" t="n"/>
      <c r="EL741" s="36" t="n"/>
      <c r="EM741" s="36" t="n"/>
      <c r="EN741" s="36" t="n"/>
    </row>
    <row r="742">
      <c r="A742" s="36" t="n"/>
      <c r="B742" s="36" t="n"/>
      <c r="C742" s="144" t="n"/>
      <c r="D742" s="144" t="n"/>
      <c r="E742" s="135" t="n"/>
      <c r="F742" s="135" t="n"/>
      <c r="G742" s="135" t="n"/>
      <c r="H742" s="135" t="n"/>
      <c r="I742" s="135" t="n"/>
      <c r="J742" s="135" t="n"/>
      <c r="K742" s="135" t="n"/>
      <c r="L742" s="135" t="n"/>
      <c r="M742" s="135" t="n"/>
      <c r="N742" s="135" t="n"/>
      <c r="O742" s="135" t="n"/>
      <c r="P742" s="135" t="n"/>
      <c r="Q742" s="135" t="n"/>
      <c r="R742" s="135" t="n"/>
      <c r="S742" s="135" t="n"/>
      <c r="T742" s="135" t="n"/>
      <c r="U742" s="135" t="n"/>
      <c r="V742" s="135" t="n"/>
      <c r="W742" s="135" t="n"/>
      <c r="X742" s="135" t="n"/>
      <c r="Y742" s="135" t="n"/>
      <c r="Z742" s="135" t="n"/>
      <c r="AA742" s="135" t="n"/>
      <c r="AB742" s="135" t="n"/>
      <c r="AC742" s="135" t="n"/>
      <c r="AD742" s="135" t="n"/>
      <c r="AE742" s="135" t="n"/>
      <c r="AF742" s="135" t="n"/>
      <c r="AG742" s="135" t="n"/>
      <c r="AH742" s="135" t="n"/>
      <c r="AI742" s="135" t="n"/>
      <c r="AJ742" s="135" t="n"/>
      <c r="AK742" s="135" t="n"/>
      <c r="AL742" s="135" t="n"/>
      <c r="AM742" s="135" t="n"/>
      <c r="AN742" s="135" t="n"/>
      <c r="AO742" s="135" t="n"/>
      <c r="AP742" s="135" t="n"/>
      <c r="AQ742" s="135" t="n"/>
      <c r="AR742" s="135" t="n"/>
      <c r="AS742" s="135" t="n"/>
      <c r="AT742" s="135" t="n"/>
      <c r="AU742" s="135" t="n"/>
      <c r="AV742" s="135" t="n"/>
      <c r="AW742" s="135" t="n"/>
      <c r="AX742" s="135" t="n"/>
      <c r="AY742" s="135" t="n"/>
      <c r="AZ742" s="135" t="n"/>
      <c r="BA742" s="135" t="n"/>
      <c r="BB742" s="135" t="n"/>
      <c r="BC742" s="135" t="n"/>
      <c r="BD742" s="135" t="n"/>
      <c r="BE742" s="135" t="n"/>
      <c r="BF742" s="135" t="n"/>
      <c r="BG742" s="135" t="n"/>
      <c r="BH742" s="135" t="n"/>
      <c r="BI742" s="135" t="n"/>
      <c r="BJ742" s="135" t="n"/>
      <c r="BK742" s="135" t="n"/>
      <c r="BL742" s="135" t="n"/>
      <c r="BM742" s="135" t="n"/>
      <c r="BN742" s="135" t="n"/>
      <c r="BO742" s="135" t="n"/>
      <c r="BP742" s="135" t="n"/>
      <c r="BQ742" s="135" t="n"/>
      <c r="BR742" s="135" t="n"/>
      <c r="BS742" s="135" t="n"/>
      <c r="BT742" s="135" t="n"/>
      <c r="BU742" s="135" t="n"/>
      <c r="BV742" s="135" t="n"/>
      <c r="BW742" s="135" t="n"/>
      <c r="BX742" s="135" t="n"/>
      <c r="BY742" s="135" t="n"/>
      <c r="BZ742" s="135" t="n"/>
      <c r="CA742" s="135" t="n"/>
      <c r="CB742" s="135" t="n"/>
      <c r="CC742" s="135" t="n"/>
      <c r="CD742" s="135" t="n"/>
      <c r="CE742" s="135" t="n"/>
      <c r="CF742" s="135" t="n"/>
      <c r="CG742" s="135" t="n"/>
      <c r="CH742" s="135" t="n"/>
      <c r="CI742" s="135" t="n"/>
      <c r="CJ742" s="135" t="n"/>
      <c r="CK742" s="135" t="n"/>
      <c r="CL742" s="135" t="n"/>
      <c r="CM742" s="135" t="n"/>
      <c r="CN742" s="135" t="n"/>
      <c r="CO742" s="135" t="n"/>
      <c r="CP742" s="135" t="n"/>
      <c r="CQ742" s="135" t="n"/>
      <c r="CR742" s="135" t="n"/>
      <c r="CU742" s="36" t="n"/>
      <c r="CV742" s="36" t="n"/>
      <c r="CW742" s="36" t="n"/>
      <c r="CX742" s="36" t="n"/>
      <c r="CY742" s="36" t="n"/>
      <c r="CZ742" s="36" t="n"/>
      <c r="DA742" s="36" t="n"/>
      <c r="DB742" s="36" t="n"/>
      <c r="DC742" s="36" t="n"/>
      <c r="DD742" s="36" t="n"/>
      <c r="DE742" s="36" t="n"/>
      <c r="DF742" s="36" t="n"/>
      <c r="DG742" s="36" t="n"/>
      <c r="DH742" s="36" t="n"/>
      <c r="DI742" s="36" t="n"/>
      <c r="DJ742" s="36" t="n"/>
      <c r="DK742" s="36" t="n"/>
      <c r="DL742" s="36" t="n"/>
      <c r="DM742" s="36" t="n"/>
      <c r="DN742" s="36" t="n"/>
      <c r="DO742" s="36" t="n"/>
      <c r="DP742" s="36" t="n"/>
      <c r="DQ742" s="36" t="n"/>
      <c r="DR742" s="36" t="n"/>
      <c r="DS742" s="36" t="n"/>
      <c r="DT742" s="36" t="n"/>
      <c r="DU742" s="36" t="n"/>
      <c r="DV742" s="36" t="n"/>
      <c r="DW742" s="36" t="n"/>
      <c r="DX742" s="36" t="n"/>
      <c r="DY742" s="36" t="n"/>
      <c r="DZ742" s="36" t="n"/>
      <c r="EA742" s="36" t="n"/>
      <c r="EB742" s="36" t="n"/>
      <c r="EC742" s="36" t="n"/>
      <c r="ED742" s="36" t="n"/>
      <c r="EE742" s="36" t="n"/>
      <c r="EF742" s="36" t="n"/>
      <c r="EG742" s="36" t="n"/>
      <c r="EH742" s="36" t="n"/>
      <c r="EI742" s="36" t="n"/>
      <c r="EJ742" s="36" t="n"/>
      <c r="EK742" s="36" t="n"/>
      <c r="EL742" s="36" t="n"/>
      <c r="EM742" s="36" t="n"/>
      <c r="EN742" s="36" t="n"/>
    </row>
    <row r="743">
      <c r="A743" s="36" t="n"/>
      <c r="B743" s="36" t="n"/>
      <c r="C743" s="144" t="n"/>
      <c r="D743" s="144" t="n"/>
      <c r="E743" s="135" t="n"/>
      <c r="F743" s="135" t="n"/>
      <c r="G743" s="135" t="n"/>
      <c r="H743" s="135" t="n"/>
      <c r="I743" s="135" t="n"/>
      <c r="J743" s="135" t="n"/>
      <c r="K743" s="135" t="n"/>
      <c r="L743" s="135" t="n"/>
      <c r="M743" s="135" t="n"/>
      <c r="N743" s="135" t="n"/>
      <c r="O743" s="135" t="n"/>
      <c r="P743" s="135" t="n"/>
      <c r="Q743" s="135" t="n"/>
      <c r="R743" s="135" t="n"/>
      <c r="S743" s="135" t="n"/>
      <c r="T743" s="135" t="n"/>
      <c r="U743" s="135" t="n"/>
      <c r="V743" s="135" t="n"/>
      <c r="W743" s="135" t="n"/>
      <c r="X743" s="135" t="n"/>
      <c r="Y743" s="135" t="n"/>
      <c r="Z743" s="135" t="n"/>
      <c r="AA743" s="135" t="n"/>
      <c r="AB743" s="135" t="n"/>
      <c r="AC743" s="135" t="n"/>
      <c r="AD743" s="135" t="n"/>
      <c r="AE743" s="135" t="n"/>
      <c r="AF743" s="135" t="n"/>
      <c r="AG743" s="135" t="n"/>
      <c r="AH743" s="135" t="n"/>
      <c r="AI743" s="135" t="n"/>
      <c r="AJ743" s="135" t="n"/>
      <c r="AK743" s="135" t="n"/>
      <c r="AL743" s="135" t="n"/>
      <c r="AM743" s="135" t="n"/>
      <c r="AN743" s="135" t="n"/>
      <c r="AO743" s="135" t="n"/>
      <c r="AP743" s="135" t="n"/>
      <c r="AQ743" s="135" t="n"/>
      <c r="AR743" s="135" t="n"/>
      <c r="AS743" s="135" t="n"/>
      <c r="AT743" s="135" t="n"/>
      <c r="AU743" s="135" t="n"/>
      <c r="AV743" s="135" t="n"/>
      <c r="AW743" s="135" t="n"/>
      <c r="AX743" s="135" t="n"/>
      <c r="AY743" s="135" t="n"/>
      <c r="AZ743" s="135" t="n"/>
      <c r="BA743" s="135" t="n"/>
      <c r="BB743" s="135" t="n"/>
      <c r="BC743" s="135" t="n"/>
      <c r="BD743" s="135" t="n"/>
      <c r="BE743" s="135" t="n"/>
      <c r="BF743" s="135" t="n"/>
      <c r="BG743" s="135" t="n"/>
      <c r="BH743" s="135" t="n"/>
      <c r="BI743" s="135" t="n"/>
      <c r="BJ743" s="135" t="n"/>
      <c r="BK743" s="135" t="n"/>
      <c r="BL743" s="135" t="n"/>
      <c r="BM743" s="135" t="n"/>
      <c r="BN743" s="135" t="n"/>
      <c r="BO743" s="135" t="n"/>
      <c r="BP743" s="135" t="n"/>
      <c r="BQ743" s="135" t="n"/>
      <c r="BR743" s="135" t="n"/>
      <c r="BS743" s="135" t="n"/>
      <c r="BT743" s="135" t="n"/>
      <c r="BU743" s="135" t="n"/>
      <c r="BV743" s="135" t="n"/>
      <c r="BW743" s="135" t="n"/>
      <c r="BX743" s="135" t="n"/>
      <c r="BY743" s="135" t="n"/>
      <c r="BZ743" s="135" t="n"/>
      <c r="CA743" s="135" t="n"/>
      <c r="CB743" s="135" t="n"/>
      <c r="CC743" s="135" t="n"/>
      <c r="CD743" s="135" t="n"/>
      <c r="CE743" s="135" t="n"/>
      <c r="CF743" s="135" t="n"/>
      <c r="CG743" s="135" t="n"/>
      <c r="CH743" s="135" t="n"/>
      <c r="CI743" s="135" t="n"/>
      <c r="CJ743" s="135" t="n"/>
      <c r="CK743" s="135" t="n"/>
      <c r="CL743" s="135" t="n"/>
      <c r="CM743" s="135" t="n"/>
      <c r="CN743" s="135" t="n"/>
      <c r="CO743" s="135" t="n"/>
      <c r="CP743" s="135" t="n"/>
      <c r="CQ743" s="135" t="n"/>
      <c r="CR743" s="135" t="n"/>
      <c r="CU743" s="36" t="n"/>
      <c r="CV743" s="36" t="n"/>
      <c r="CW743" s="36" t="n"/>
      <c r="CX743" s="36" t="n"/>
      <c r="CY743" s="36" t="n"/>
      <c r="CZ743" s="36" t="n"/>
      <c r="DA743" s="36" t="n"/>
      <c r="DB743" s="36" t="n"/>
      <c r="DC743" s="36" t="n"/>
      <c r="DD743" s="36" t="n"/>
      <c r="DE743" s="36" t="n"/>
      <c r="DF743" s="36" t="n"/>
      <c r="DG743" s="36" t="n"/>
      <c r="DH743" s="36" t="n"/>
      <c r="DI743" s="36" t="n"/>
      <c r="DJ743" s="36" t="n"/>
      <c r="DK743" s="36" t="n"/>
      <c r="DL743" s="36" t="n"/>
      <c r="DM743" s="36" t="n"/>
      <c r="DN743" s="36" t="n"/>
      <c r="DO743" s="36" t="n"/>
      <c r="DP743" s="36" t="n"/>
      <c r="DQ743" s="36" t="n"/>
      <c r="DR743" s="36" t="n"/>
      <c r="DS743" s="36" t="n"/>
      <c r="DT743" s="36" t="n"/>
      <c r="DU743" s="36" t="n"/>
      <c r="DV743" s="36" t="n"/>
      <c r="DW743" s="36" t="n"/>
      <c r="DX743" s="36" t="n"/>
      <c r="DY743" s="36" t="n"/>
      <c r="DZ743" s="36" t="n"/>
      <c r="EA743" s="36" t="n"/>
      <c r="EB743" s="36" t="n"/>
      <c r="EC743" s="36" t="n"/>
      <c r="ED743" s="36" t="n"/>
      <c r="EE743" s="36" t="n"/>
      <c r="EF743" s="36" t="n"/>
      <c r="EG743" s="36" t="n"/>
      <c r="EH743" s="36" t="n"/>
      <c r="EI743" s="36" t="n"/>
      <c r="EJ743" s="36" t="n"/>
      <c r="EK743" s="36" t="n"/>
      <c r="EL743" s="36" t="n"/>
      <c r="EM743" s="36" t="n"/>
      <c r="EN743" s="36" t="n"/>
    </row>
    <row r="744">
      <c r="A744" s="36" t="n"/>
      <c r="B744" s="36" t="n"/>
      <c r="C744" s="144" t="n"/>
      <c r="D744" s="144" t="n"/>
      <c r="E744" s="135" t="n"/>
      <c r="F744" s="135" t="n"/>
      <c r="G744" s="135" t="n"/>
      <c r="H744" s="135" t="n"/>
      <c r="I744" s="135" t="n"/>
      <c r="J744" s="135" t="n"/>
      <c r="K744" s="135" t="n"/>
      <c r="L744" s="135" t="n"/>
      <c r="M744" s="135" t="n"/>
      <c r="N744" s="135" t="n"/>
      <c r="O744" s="135" t="n"/>
      <c r="P744" s="135" t="n"/>
      <c r="Q744" s="135" t="n"/>
      <c r="R744" s="135" t="n"/>
      <c r="S744" s="135" t="n"/>
      <c r="T744" s="135" t="n"/>
      <c r="U744" s="135" t="n"/>
      <c r="V744" s="135" t="n"/>
      <c r="W744" s="135" t="n"/>
      <c r="X744" s="135" t="n"/>
      <c r="Y744" s="135" t="n"/>
      <c r="Z744" s="135" t="n"/>
      <c r="AA744" s="135" t="n"/>
      <c r="AB744" s="135" t="n"/>
      <c r="AC744" s="135" t="n"/>
      <c r="AD744" s="135" t="n"/>
      <c r="AE744" s="135" t="n"/>
      <c r="AF744" s="135" t="n"/>
      <c r="AG744" s="135" t="n"/>
      <c r="AH744" s="135" t="n"/>
      <c r="AI744" s="135" t="n"/>
      <c r="AJ744" s="135" t="n"/>
      <c r="AK744" s="135" t="n"/>
      <c r="AL744" s="135" t="n"/>
      <c r="AM744" s="135" t="n"/>
      <c r="AN744" s="135" t="n"/>
      <c r="AO744" s="135" t="n"/>
      <c r="AP744" s="135" t="n"/>
      <c r="AQ744" s="135" t="n"/>
      <c r="AR744" s="135" t="n"/>
      <c r="AS744" s="135" t="n"/>
      <c r="AT744" s="135" t="n"/>
      <c r="AU744" s="135" t="n"/>
      <c r="AV744" s="135" t="n"/>
      <c r="AW744" s="135" t="n"/>
      <c r="AX744" s="135" t="n"/>
      <c r="AY744" s="135" t="n"/>
      <c r="AZ744" s="135" t="n"/>
      <c r="BA744" s="135" t="n"/>
      <c r="BB744" s="135" t="n"/>
      <c r="BC744" s="135" t="n"/>
      <c r="BD744" s="135" t="n"/>
      <c r="BE744" s="135" t="n"/>
      <c r="BF744" s="135" t="n"/>
      <c r="BG744" s="135" t="n"/>
      <c r="BH744" s="135" t="n"/>
      <c r="BI744" s="135" t="n"/>
      <c r="BJ744" s="135" t="n"/>
      <c r="BK744" s="135" t="n"/>
      <c r="BL744" s="135" t="n"/>
      <c r="BM744" s="135" t="n"/>
      <c r="BN744" s="135" t="n"/>
      <c r="BO744" s="135" t="n"/>
      <c r="BP744" s="135" t="n"/>
      <c r="BQ744" s="135" t="n"/>
      <c r="BR744" s="135" t="n"/>
      <c r="BS744" s="135" t="n"/>
      <c r="BT744" s="135" t="n"/>
      <c r="BU744" s="135" t="n"/>
      <c r="BV744" s="135" t="n"/>
      <c r="BW744" s="135" t="n"/>
      <c r="BX744" s="135" t="n"/>
      <c r="BY744" s="135" t="n"/>
      <c r="BZ744" s="135" t="n"/>
      <c r="CA744" s="135" t="n"/>
      <c r="CB744" s="135" t="n"/>
      <c r="CC744" s="135" t="n"/>
      <c r="CD744" s="135" t="n"/>
      <c r="CE744" s="135" t="n"/>
      <c r="CF744" s="135" t="n"/>
      <c r="CG744" s="135" t="n"/>
      <c r="CH744" s="135" t="n"/>
      <c r="CI744" s="135" t="n"/>
      <c r="CJ744" s="135" t="n"/>
      <c r="CK744" s="135" t="n"/>
      <c r="CL744" s="135" t="n"/>
      <c r="CM744" s="135" t="n"/>
      <c r="CN744" s="135" t="n"/>
      <c r="CO744" s="135" t="n"/>
      <c r="CP744" s="135" t="n"/>
      <c r="CQ744" s="135" t="n"/>
      <c r="CR744" s="135" t="n"/>
      <c r="CU744" s="36" t="n"/>
      <c r="CV744" s="36" t="n"/>
      <c r="CW744" s="36" t="n"/>
      <c r="CX744" s="36" t="n"/>
      <c r="CY744" s="36" t="n"/>
      <c r="CZ744" s="36" t="n"/>
      <c r="DA744" s="36" t="n"/>
      <c r="DB744" s="36" t="n"/>
      <c r="DC744" s="36" t="n"/>
      <c r="DD744" s="36" t="n"/>
      <c r="DE744" s="36" t="n"/>
      <c r="DF744" s="36" t="n"/>
      <c r="DG744" s="36" t="n"/>
      <c r="DH744" s="36" t="n"/>
      <c r="DI744" s="36" t="n"/>
      <c r="DJ744" s="36" t="n"/>
      <c r="DK744" s="36" t="n"/>
      <c r="DL744" s="36" t="n"/>
      <c r="DM744" s="36" t="n"/>
      <c r="DN744" s="36" t="n"/>
      <c r="DO744" s="36" t="n"/>
      <c r="DP744" s="36" t="n"/>
      <c r="DQ744" s="36" t="n"/>
      <c r="DR744" s="36" t="n"/>
      <c r="DS744" s="36" t="n"/>
      <c r="DT744" s="36" t="n"/>
      <c r="DU744" s="36" t="n"/>
      <c r="DV744" s="36" t="n"/>
      <c r="DW744" s="36" t="n"/>
      <c r="DX744" s="36" t="n"/>
      <c r="DY744" s="36" t="n"/>
      <c r="DZ744" s="36" t="n"/>
      <c r="EA744" s="36" t="n"/>
      <c r="EB744" s="36" t="n"/>
      <c r="EC744" s="36" t="n"/>
      <c r="ED744" s="36" t="n"/>
      <c r="EE744" s="36" t="n"/>
      <c r="EF744" s="36" t="n"/>
      <c r="EG744" s="36" t="n"/>
      <c r="EH744" s="36" t="n"/>
      <c r="EI744" s="36" t="n"/>
      <c r="EJ744" s="36" t="n"/>
      <c r="EK744" s="36" t="n"/>
      <c r="EL744" s="36" t="n"/>
      <c r="EM744" s="36" t="n"/>
      <c r="EN744" s="36" t="n"/>
    </row>
    <row r="745">
      <c r="A745" s="36" t="n"/>
      <c r="B745" s="36" t="n"/>
      <c r="C745" s="144" t="n"/>
      <c r="D745" s="144" t="n"/>
      <c r="E745" s="135" t="n"/>
      <c r="F745" s="135" t="n"/>
      <c r="G745" s="135" t="n"/>
      <c r="H745" s="135" t="n"/>
      <c r="I745" s="135" t="n"/>
      <c r="J745" s="135" t="n"/>
      <c r="K745" s="135" t="n"/>
      <c r="L745" s="135" t="n"/>
      <c r="M745" s="135" t="n"/>
      <c r="N745" s="135" t="n"/>
      <c r="O745" s="135" t="n"/>
      <c r="P745" s="135" t="n"/>
      <c r="Q745" s="135" t="n"/>
      <c r="R745" s="135" t="n"/>
      <c r="S745" s="135" t="n"/>
      <c r="T745" s="135" t="n"/>
      <c r="U745" s="135" t="n"/>
      <c r="V745" s="135" t="n"/>
      <c r="W745" s="135" t="n"/>
      <c r="X745" s="135" t="n"/>
      <c r="Y745" s="135" t="n"/>
      <c r="Z745" s="135" t="n"/>
      <c r="AA745" s="135" t="n"/>
      <c r="AB745" s="135" t="n"/>
      <c r="AC745" s="135" t="n"/>
      <c r="AD745" s="135" t="n"/>
      <c r="AE745" s="135" t="n"/>
      <c r="AF745" s="135" t="n"/>
      <c r="AG745" s="135" t="n"/>
      <c r="AH745" s="135" t="n"/>
      <c r="AI745" s="135" t="n"/>
      <c r="AJ745" s="135" t="n"/>
      <c r="AK745" s="135" t="n"/>
      <c r="AL745" s="135" t="n"/>
      <c r="AM745" s="135" t="n"/>
      <c r="AN745" s="135" t="n"/>
      <c r="AO745" s="135" t="n"/>
      <c r="AP745" s="135" t="n"/>
      <c r="AQ745" s="135" t="n"/>
      <c r="AR745" s="135" t="n"/>
      <c r="AS745" s="135" t="n"/>
      <c r="AT745" s="135" t="n"/>
      <c r="AU745" s="135" t="n"/>
      <c r="AV745" s="135" t="n"/>
      <c r="AW745" s="135" t="n"/>
      <c r="AX745" s="135" t="n"/>
      <c r="AY745" s="135" t="n"/>
      <c r="AZ745" s="135" t="n"/>
      <c r="BA745" s="135" t="n"/>
      <c r="BB745" s="135" t="n"/>
      <c r="BC745" s="135" t="n"/>
      <c r="BD745" s="135" t="n"/>
      <c r="BE745" s="135" t="n"/>
      <c r="BF745" s="135" t="n"/>
      <c r="BG745" s="135" t="n"/>
      <c r="BH745" s="135" t="n"/>
      <c r="BI745" s="135" t="n"/>
      <c r="BJ745" s="135" t="n"/>
      <c r="BK745" s="135" t="n"/>
      <c r="BL745" s="135" t="n"/>
      <c r="BM745" s="135" t="n"/>
      <c r="BN745" s="135" t="n"/>
      <c r="BO745" s="135" t="n"/>
      <c r="BP745" s="135" t="n"/>
      <c r="BQ745" s="135" t="n"/>
      <c r="BR745" s="135" t="n"/>
      <c r="BS745" s="135" t="n"/>
      <c r="BT745" s="135" t="n"/>
      <c r="BU745" s="135" t="n"/>
      <c r="BV745" s="135" t="n"/>
      <c r="BW745" s="135" t="n"/>
      <c r="BX745" s="135" t="n"/>
      <c r="BY745" s="135" t="n"/>
      <c r="BZ745" s="135" t="n"/>
      <c r="CA745" s="135" t="n"/>
      <c r="CB745" s="135" t="n"/>
      <c r="CC745" s="135" t="n"/>
      <c r="CD745" s="135" t="n"/>
      <c r="CE745" s="135" t="n"/>
      <c r="CF745" s="135" t="n"/>
      <c r="CG745" s="135" t="n"/>
      <c r="CH745" s="135" t="n"/>
      <c r="CI745" s="135" t="n"/>
      <c r="CJ745" s="135" t="n"/>
      <c r="CK745" s="135" t="n"/>
      <c r="CL745" s="135" t="n"/>
      <c r="CM745" s="135" t="n"/>
      <c r="CN745" s="135" t="n"/>
      <c r="CO745" s="135" t="n"/>
      <c r="CP745" s="135" t="n"/>
      <c r="CQ745" s="135" t="n"/>
      <c r="CR745" s="135" t="n"/>
      <c r="CU745" s="36" t="n"/>
      <c r="CV745" s="36" t="n"/>
      <c r="CW745" s="36" t="n"/>
      <c r="CX745" s="36" t="n"/>
      <c r="CY745" s="36" t="n"/>
      <c r="CZ745" s="36" t="n"/>
      <c r="DA745" s="36" t="n"/>
      <c r="DB745" s="36" t="n"/>
      <c r="DC745" s="36" t="n"/>
      <c r="DD745" s="36" t="n"/>
      <c r="DE745" s="36" t="n"/>
      <c r="DF745" s="36" t="n"/>
      <c r="DG745" s="36" t="n"/>
      <c r="DH745" s="36" t="n"/>
      <c r="DI745" s="36" t="n"/>
      <c r="DJ745" s="36" t="n"/>
      <c r="DK745" s="36" t="n"/>
      <c r="DL745" s="36" t="n"/>
      <c r="DM745" s="36" t="n"/>
      <c r="DN745" s="36" t="n"/>
      <c r="DO745" s="36" t="n"/>
      <c r="DP745" s="36" t="n"/>
      <c r="DQ745" s="36" t="n"/>
      <c r="DR745" s="36" t="n"/>
      <c r="DS745" s="36" t="n"/>
      <c r="DT745" s="36" t="n"/>
      <c r="DU745" s="36" t="n"/>
      <c r="DV745" s="36" t="n"/>
      <c r="DW745" s="36" t="n"/>
      <c r="DX745" s="36" t="n"/>
      <c r="DY745" s="36" t="n"/>
      <c r="DZ745" s="36" t="n"/>
      <c r="EA745" s="36" t="n"/>
      <c r="EB745" s="36" t="n"/>
      <c r="EC745" s="36" t="n"/>
      <c r="ED745" s="36" t="n"/>
      <c r="EE745" s="36" t="n"/>
      <c r="EF745" s="36" t="n"/>
      <c r="EG745" s="36" t="n"/>
      <c r="EH745" s="36" t="n"/>
      <c r="EI745" s="36" t="n"/>
      <c r="EJ745" s="36" t="n"/>
      <c r="EK745" s="36" t="n"/>
      <c r="EL745" s="36" t="n"/>
      <c r="EM745" s="36" t="n"/>
      <c r="EN745" s="36" t="n"/>
    </row>
    <row r="746">
      <c r="A746" s="36" t="n"/>
      <c r="B746" s="36" t="n"/>
      <c r="C746" s="144" t="n"/>
      <c r="D746" s="144" t="n"/>
      <c r="E746" s="135" t="n"/>
      <c r="F746" s="135" t="n"/>
      <c r="G746" s="135" t="n"/>
      <c r="H746" s="135" t="n"/>
      <c r="I746" s="135" t="n"/>
      <c r="J746" s="135" t="n"/>
      <c r="K746" s="135" t="n"/>
      <c r="L746" s="135" t="n"/>
      <c r="M746" s="135" t="n"/>
      <c r="N746" s="135" t="n"/>
      <c r="O746" s="135" t="n"/>
      <c r="P746" s="135" t="n"/>
      <c r="Q746" s="135" t="n"/>
      <c r="R746" s="135" t="n"/>
      <c r="S746" s="135" t="n"/>
      <c r="T746" s="135" t="n"/>
      <c r="U746" s="135" t="n"/>
      <c r="V746" s="135" t="n"/>
      <c r="W746" s="135" t="n"/>
      <c r="X746" s="135" t="n"/>
      <c r="Y746" s="135" t="n"/>
      <c r="Z746" s="135" t="n"/>
      <c r="AA746" s="135" t="n"/>
      <c r="AB746" s="135" t="n"/>
      <c r="AC746" s="135" t="n"/>
      <c r="AD746" s="135" t="n"/>
      <c r="AE746" s="135" t="n"/>
      <c r="AF746" s="135" t="n"/>
      <c r="AG746" s="135" t="n"/>
      <c r="AH746" s="135" t="n"/>
      <c r="AI746" s="135" t="n"/>
      <c r="AJ746" s="135" t="n"/>
      <c r="AK746" s="135" t="n"/>
      <c r="AL746" s="135" t="n"/>
      <c r="AM746" s="135" t="n"/>
      <c r="AN746" s="135" t="n"/>
      <c r="AO746" s="135" t="n"/>
      <c r="AP746" s="135" t="n"/>
      <c r="AQ746" s="135" t="n"/>
      <c r="AR746" s="135" t="n"/>
      <c r="AS746" s="135" t="n"/>
      <c r="AT746" s="135" t="n"/>
      <c r="AU746" s="135" t="n"/>
      <c r="AV746" s="135" t="n"/>
      <c r="AW746" s="135" t="n"/>
      <c r="AX746" s="135" t="n"/>
      <c r="AY746" s="135" t="n"/>
      <c r="AZ746" s="135" t="n"/>
      <c r="BA746" s="135" t="n"/>
      <c r="BB746" s="135" t="n"/>
      <c r="BC746" s="135" t="n"/>
      <c r="BD746" s="135" t="n"/>
      <c r="BE746" s="135" t="n"/>
      <c r="BF746" s="135" t="n"/>
      <c r="BG746" s="135" t="n"/>
      <c r="BH746" s="135" t="n"/>
      <c r="BI746" s="135" t="n"/>
      <c r="BJ746" s="135" t="n"/>
      <c r="BK746" s="135" t="n"/>
      <c r="BL746" s="135" t="n"/>
      <c r="BM746" s="135" t="n"/>
      <c r="BN746" s="135" t="n"/>
      <c r="BO746" s="135" t="n"/>
      <c r="BP746" s="135" t="n"/>
      <c r="BQ746" s="135" t="n"/>
      <c r="BR746" s="135" t="n"/>
      <c r="BS746" s="135" t="n"/>
      <c r="BT746" s="135" t="n"/>
      <c r="BU746" s="135" t="n"/>
      <c r="BV746" s="135" t="n"/>
      <c r="BW746" s="135" t="n"/>
      <c r="BX746" s="135" t="n"/>
      <c r="BY746" s="135" t="n"/>
      <c r="BZ746" s="135" t="n"/>
      <c r="CA746" s="135" t="n"/>
      <c r="CB746" s="135" t="n"/>
      <c r="CC746" s="135" t="n"/>
      <c r="CD746" s="135" t="n"/>
      <c r="CE746" s="135" t="n"/>
      <c r="CF746" s="135" t="n"/>
      <c r="CG746" s="135" t="n"/>
      <c r="CH746" s="135" t="n"/>
      <c r="CI746" s="135" t="n"/>
      <c r="CJ746" s="135" t="n"/>
      <c r="CK746" s="135" t="n"/>
      <c r="CL746" s="135" t="n"/>
      <c r="CM746" s="135" t="n"/>
      <c r="CN746" s="135" t="n"/>
      <c r="CO746" s="135" t="n"/>
      <c r="CP746" s="135" t="n"/>
      <c r="CQ746" s="135" t="n"/>
      <c r="CR746" s="135" t="n"/>
      <c r="CU746" s="36" t="n"/>
      <c r="CV746" s="36" t="n"/>
      <c r="CW746" s="36" t="n"/>
      <c r="CX746" s="36" t="n"/>
      <c r="CY746" s="36" t="n"/>
      <c r="CZ746" s="36" t="n"/>
      <c r="DA746" s="36" t="n"/>
      <c r="DB746" s="36" t="n"/>
      <c r="DC746" s="36" t="n"/>
      <c r="DD746" s="36" t="n"/>
      <c r="DE746" s="36" t="n"/>
      <c r="DF746" s="36" t="n"/>
      <c r="DG746" s="36" t="n"/>
      <c r="DH746" s="36" t="n"/>
      <c r="DI746" s="36" t="n"/>
      <c r="DJ746" s="36" t="n"/>
      <c r="DK746" s="36" t="n"/>
      <c r="DL746" s="36" t="n"/>
      <c r="DM746" s="36" t="n"/>
      <c r="DN746" s="36" t="n"/>
      <c r="DO746" s="36" t="n"/>
      <c r="DP746" s="36" t="n"/>
      <c r="DQ746" s="36" t="n"/>
      <c r="DR746" s="36" t="n"/>
      <c r="DS746" s="36" t="n"/>
      <c r="DT746" s="36" t="n"/>
      <c r="DU746" s="36" t="n"/>
      <c r="DV746" s="36" t="n"/>
      <c r="DW746" s="36" t="n"/>
      <c r="DX746" s="36" t="n"/>
      <c r="DY746" s="36" t="n"/>
      <c r="DZ746" s="36" t="n"/>
      <c r="EA746" s="36" t="n"/>
      <c r="EB746" s="36" t="n"/>
      <c r="EC746" s="36" t="n"/>
      <c r="ED746" s="36" t="n"/>
      <c r="EE746" s="36" t="n"/>
      <c r="EF746" s="36" t="n"/>
      <c r="EG746" s="36" t="n"/>
      <c r="EH746" s="36" t="n"/>
      <c r="EI746" s="36" t="n"/>
      <c r="EJ746" s="36" t="n"/>
      <c r="EK746" s="36" t="n"/>
      <c r="EL746" s="36" t="n"/>
      <c r="EM746" s="36" t="n"/>
      <c r="EN746" s="36" t="n"/>
    </row>
    <row r="747">
      <c r="A747" s="36" t="n"/>
      <c r="B747" s="36" t="n"/>
      <c r="C747" s="144" t="n"/>
      <c r="D747" s="144" t="n"/>
      <c r="E747" s="135" t="n"/>
      <c r="F747" s="135" t="n"/>
      <c r="G747" s="135" t="n"/>
      <c r="H747" s="135" t="n"/>
      <c r="I747" s="135" t="n"/>
      <c r="J747" s="135" t="n"/>
      <c r="K747" s="135" t="n"/>
      <c r="L747" s="135" t="n"/>
      <c r="M747" s="135" t="n"/>
      <c r="N747" s="135" t="n"/>
      <c r="O747" s="135" t="n"/>
      <c r="P747" s="135" t="n"/>
      <c r="Q747" s="135" t="n"/>
      <c r="R747" s="135" t="n"/>
      <c r="S747" s="135" t="n"/>
      <c r="T747" s="135" t="n"/>
      <c r="U747" s="135" t="n"/>
      <c r="V747" s="135" t="n"/>
      <c r="W747" s="135" t="n"/>
      <c r="X747" s="135" t="n"/>
      <c r="Y747" s="135" t="n"/>
      <c r="Z747" s="135" t="n"/>
      <c r="AA747" s="135" t="n"/>
      <c r="AB747" s="135" t="n"/>
      <c r="AC747" s="135" t="n"/>
      <c r="AD747" s="135" t="n"/>
      <c r="AE747" s="135" t="n"/>
      <c r="AF747" s="135" t="n"/>
      <c r="AG747" s="135" t="n"/>
      <c r="AH747" s="135" t="n"/>
      <c r="AI747" s="135" t="n"/>
      <c r="AJ747" s="135" t="n"/>
      <c r="AK747" s="135" t="n"/>
      <c r="AL747" s="135" t="n"/>
      <c r="AM747" s="135" t="n"/>
      <c r="AN747" s="135" t="n"/>
      <c r="AO747" s="135" t="n"/>
      <c r="AP747" s="135" t="n"/>
      <c r="AQ747" s="135" t="n"/>
      <c r="AR747" s="135" t="n"/>
      <c r="AS747" s="135" t="n"/>
      <c r="AT747" s="135" t="n"/>
      <c r="AU747" s="135" t="n"/>
      <c r="AV747" s="135" t="n"/>
      <c r="AW747" s="135" t="n"/>
      <c r="AX747" s="135" t="n"/>
      <c r="AY747" s="135" t="n"/>
      <c r="AZ747" s="135" t="n"/>
      <c r="BA747" s="135" t="n"/>
      <c r="BB747" s="135" t="n"/>
      <c r="BC747" s="135" t="n"/>
      <c r="BD747" s="135" t="n"/>
      <c r="BE747" s="135" t="n"/>
      <c r="BF747" s="135" t="n"/>
      <c r="BG747" s="135" t="n"/>
      <c r="BH747" s="135" t="n"/>
      <c r="BI747" s="135" t="n"/>
      <c r="BJ747" s="135" t="n"/>
      <c r="BK747" s="135" t="n"/>
      <c r="BL747" s="135" t="n"/>
      <c r="BM747" s="135" t="n"/>
      <c r="BN747" s="135" t="n"/>
      <c r="BO747" s="135" t="n"/>
      <c r="BP747" s="135" t="n"/>
      <c r="BQ747" s="135" t="n"/>
      <c r="BR747" s="135" t="n"/>
      <c r="BS747" s="135" t="n"/>
      <c r="BT747" s="135" t="n"/>
      <c r="BU747" s="135" t="n"/>
      <c r="BV747" s="135" t="n"/>
      <c r="BW747" s="135" t="n"/>
      <c r="BX747" s="135" t="n"/>
      <c r="BY747" s="135" t="n"/>
      <c r="BZ747" s="135" t="n"/>
      <c r="CA747" s="135" t="n"/>
      <c r="CB747" s="135" t="n"/>
      <c r="CC747" s="135" t="n"/>
      <c r="CD747" s="135" t="n"/>
      <c r="CE747" s="135" t="n"/>
      <c r="CF747" s="135" t="n"/>
      <c r="CG747" s="135" t="n"/>
      <c r="CH747" s="135" t="n"/>
      <c r="CI747" s="135" t="n"/>
      <c r="CJ747" s="135" t="n"/>
      <c r="CK747" s="135" t="n"/>
      <c r="CL747" s="135" t="n"/>
      <c r="CM747" s="135" t="n"/>
      <c r="CN747" s="135" t="n"/>
      <c r="CO747" s="135" t="n"/>
      <c r="CP747" s="135" t="n"/>
      <c r="CQ747" s="135" t="n"/>
      <c r="CR747" s="135" t="n"/>
      <c r="CU747" s="36" t="n"/>
      <c r="CV747" s="36" t="n"/>
      <c r="CW747" s="36" t="n"/>
      <c r="CX747" s="36" t="n"/>
      <c r="CY747" s="36" t="n"/>
      <c r="CZ747" s="36" t="n"/>
      <c r="DA747" s="36" t="n"/>
      <c r="DB747" s="36" t="n"/>
      <c r="DC747" s="36" t="n"/>
      <c r="DD747" s="36" t="n"/>
      <c r="DE747" s="36" t="n"/>
      <c r="DF747" s="36" t="n"/>
      <c r="DG747" s="36" t="n"/>
      <c r="DH747" s="36" t="n"/>
      <c r="DI747" s="36" t="n"/>
      <c r="DJ747" s="36" t="n"/>
      <c r="DK747" s="36" t="n"/>
      <c r="DL747" s="36" t="n"/>
      <c r="DM747" s="36" t="n"/>
      <c r="DN747" s="36" t="n"/>
      <c r="DO747" s="36" t="n"/>
      <c r="DP747" s="36" t="n"/>
      <c r="DQ747" s="36" t="n"/>
      <c r="DR747" s="36" t="n"/>
      <c r="DS747" s="36" t="n"/>
      <c r="DT747" s="36" t="n"/>
      <c r="DU747" s="36" t="n"/>
      <c r="DV747" s="36" t="n"/>
      <c r="DW747" s="36" t="n"/>
      <c r="DX747" s="36" t="n"/>
      <c r="DY747" s="36" t="n"/>
      <c r="DZ747" s="36" t="n"/>
      <c r="EA747" s="36" t="n"/>
      <c r="EB747" s="36" t="n"/>
      <c r="EC747" s="36" t="n"/>
      <c r="ED747" s="36" t="n"/>
      <c r="EE747" s="36" t="n"/>
      <c r="EF747" s="36" t="n"/>
      <c r="EG747" s="36" t="n"/>
      <c r="EH747" s="36" t="n"/>
      <c r="EI747" s="36" t="n"/>
      <c r="EJ747" s="36" t="n"/>
      <c r="EK747" s="36" t="n"/>
      <c r="EL747" s="36" t="n"/>
      <c r="EM747" s="36" t="n"/>
      <c r="EN747" s="36" t="n"/>
    </row>
    <row r="748">
      <c r="A748" s="36" t="n"/>
      <c r="B748" s="36" t="n"/>
      <c r="C748" s="144" t="n"/>
      <c r="D748" s="144" t="n"/>
      <c r="E748" s="135" t="n"/>
      <c r="F748" s="135" t="n"/>
      <c r="G748" s="135" t="n"/>
      <c r="H748" s="135" t="n"/>
      <c r="I748" s="135" t="n"/>
      <c r="J748" s="135" t="n"/>
      <c r="K748" s="135" t="n"/>
      <c r="L748" s="135" t="n"/>
      <c r="M748" s="135" t="n"/>
      <c r="N748" s="135" t="n"/>
      <c r="O748" s="135" t="n"/>
      <c r="P748" s="135" t="n"/>
      <c r="Q748" s="135" t="n"/>
      <c r="R748" s="135" t="n"/>
      <c r="S748" s="135" t="n"/>
      <c r="T748" s="135" t="n"/>
      <c r="U748" s="135" t="n"/>
      <c r="V748" s="135" t="n"/>
      <c r="W748" s="135" t="n"/>
      <c r="X748" s="135" t="n"/>
      <c r="Y748" s="135" t="n"/>
      <c r="Z748" s="135" t="n"/>
      <c r="AA748" s="135" t="n"/>
      <c r="AB748" s="135" t="n"/>
      <c r="AC748" s="135" t="n"/>
      <c r="AD748" s="135" t="n"/>
      <c r="AE748" s="135" t="n"/>
      <c r="AF748" s="135" t="n"/>
      <c r="AG748" s="135" t="n"/>
      <c r="AH748" s="135" t="n"/>
      <c r="AI748" s="135" t="n"/>
      <c r="AJ748" s="135" t="n"/>
      <c r="AK748" s="135" t="n"/>
      <c r="AL748" s="135" t="n"/>
      <c r="AM748" s="135" t="n"/>
      <c r="AN748" s="135" t="n"/>
      <c r="AO748" s="135" t="n"/>
      <c r="AP748" s="135" t="n"/>
      <c r="AQ748" s="135" t="n"/>
      <c r="AR748" s="135" t="n"/>
      <c r="AS748" s="135" t="n"/>
      <c r="AT748" s="135" t="n"/>
      <c r="AU748" s="135" t="n"/>
      <c r="AV748" s="135" t="n"/>
      <c r="AW748" s="135" t="n"/>
      <c r="AX748" s="135" t="n"/>
      <c r="AY748" s="135" t="n"/>
      <c r="AZ748" s="135" t="n"/>
      <c r="BA748" s="135" t="n"/>
      <c r="BB748" s="135" t="n"/>
      <c r="BC748" s="135" t="n"/>
      <c r="BD748" s="135" t="n"/>
      <c r="BE748" s="135" t="n"/>
      <c r="BF748" s="135" t="n"/>
      <c r="BG748" s="135" t="n"/>
      <c r="BH748" s="135" t="n"/>
      <c r="BI748" s="135" t="n"/>
      <c r="BJ748" s="135" t="n"/>
      <c r="BK748" s="135" t="n"/>
      <c r="BL748" s="135" t="n"/>
      <c r="BM748" s="135" t="n"/>
      <c r="BN748" s="135" t="n"/>
      <c r="BO748" s="135" t="n"/>
      <c r="BP748" s="135" t="n"/>
      <c r="BQ748" s="135" t="n"/>
      <c r="BR748" s="135" t="n"/>
      <c r="BS748" s="135" t="n"/>
      <c r="BT748" s="135" t="n"/>
      <c r="BU748" s="135" t="n"/>
      <c r="BV748" s="135" t="n"/>
      <c r="BW748" s="135" t="n"/>
      <c r="BX748" s="135" t="n"/>
      <c r="BY748" s="135" t="n"/>
      <c r="BZ748" s="135" t="n"/>
      <c r="CA748" s="135" t="n"/>
      <c r="CB748" s="135" t="n"/>
      <c r="CC748" s="135" t="n"/>
      <c r="CD748" s="135" t="n"/>
      <c r="CE748" s="135" t="n"/>
      <c r="CF748" s="135" t="n"/>
      <c r="CG748" s="135" t="n"/>
      <c r="CH748" s="135" t="n"/>
      <c r="CI748" s="135" t="n"/>
      <c r="CJ748" s="135" t="n"/>
      <c r="CK748" s="135" t="n"/>
      <c r="CL748" s="135" t="n"/>
      <c r="CM748" s="135" t="n"/>
      <c r="CN748" s="135" t="n"/>
      <c r="CO748" s="135" t="n"/>
      <c r="CP748" s="135" t="n"/>
      <c r="CQ748" s="135" t="n"/>
      <c r="CR748" s="135" t="n"/>
      <c r="CU748" s="36" t="n"/>
      <c r="CV748" s="36" t="n"/>
      <c r="CW748" s="36" t="n"/>
      <c r="CX748" s="36" t="n"/>
      <c r="CY748" s="36" t="n"/>
      <c r="CZ748" s="36" t="n"/>
      <c r="DA748" s="36" t="n"/>
      <c r="DB748" s="36" t="n"/>
      <c r="DC748" s="36" t="n"/>
      <c r="DD748" s="36" t="n"/>
      <c r="DE748" s="36" t="n"/>
      <c r="DF748" s="36" t="n"/>
      <c r="DG748" s="36" t="n"/>
      <c r="DH748" s="36" t="n"/>
      <c r="DI748" s="36" t="n"/>
      <c r="DJ748" s="36" t="n"/>
      <c r="DK748" s="36" t="n"/>
      <c r="DL748" s="36" t="n"/>
      <c r="DM748" s="36" t="n"/>
      <c r="DN748" s="36" t="n"/>
      <c r="DO748" s="36" t="n"/>
      <c r="DP748" s="36" t="n"/>
      <c r="DQ748" s="36" t="n"/>
      <c r="DR748" s="36" t="n"/>
      <c r="DS748" s="36" t="n"/>
      <c r="DT748" s="36" t="n"/>
      <c r="DU748" s="36" t="n"/>
      <c r="DV748" s="36" t="n"/>
      <c r="DW748" s="36" t="n"/>
      <c r="DX748" s="36" t="n"/>
      <c r="DY748" s="36" t="n"/>
      <c r="DZ748" s="36" t="n"/>
      <c r="EA748" s="36" t="n"/>
      <c r="EB748" s="36" t="n"/>
      <c r="EC748" s="36" t="n"/>
      <c r="ED748" s="36" t="n"/>
      <c r="EE748" s="36" t="n"/>
      <c r="EF748" s="36" t="n"/>
      <c r="EG748" s="36" t="n"/>
      <c r="EH748" s="36" t="n"/>
      <c r="EI748" s="36" t="n"/>
      <c r="EJ748" s="36" t="n"/>
      <c r="EK748" s="36" t="n"/>
      <c r="EL748" s="36" t="n"/>
      <c r="EM748" s="36" t="n"/>
      <c r="EN748" s="36" t="n"/>
    </row>
    <row r="749">
      <c r="A749" s="36" t="n"/>
      <c r="B749" s="36" t="n"/>
      <c r="C749" s="144" t="n"/>
      <c r="D749" s="144" t="n"/>
      <c r="E749" s="135" t="n"/>
      <c r="F749" s="135" t="n"/>
      <c r="G749" s="135" t="n"/>
      <c r="H749" s="135" t="n"/>
      <c r="I749" s="135" t="n"/>
      <c r="J749" s="135" t="n"/>
      <c r="K749" s="135" t="n"/>
      <c r="L749" s="135" t="n"/>
      <c r="M749" s="135" t="n"/>
      <c r="N749" s="135" t="n"/>
      <c r="O749" s="135" t="n"/>
      <c r="P749" s="135" t="n"/>
      <c r="Q749" s="135" t="n"/>
      <c r="R749" s="135" t="n"/>
      <c r="S749" s="135" t="n"/>
      <c r="T749" s="135" t="n"/>
      <c r="U749" s="135" t="n"/>
      <c r="V749" s="135" t="n"/>
      <c r="W749" s="135" t="n"/>
      <c r="X749" s="135" t="n"/>
      <c r="Y749" s="135" t="n"/>
      <c r="Z749" s="135" t="n"/>
      <c r="AA749" s="135" t="n"/>
      <c r="AB749" s="135" t="n"/>
      <c r="AC749" s="135" t="n"/>
      <c r="AD749" s="135" t="n"/>
      <c r="AE749" s="135" t="n"/>
      <c r="AF749" s="135" t="n"/>
      <c r="AG749" s="135" t="n"/>
      <c r="AH749" s="135" t="n"/>
      <c r="AI749" s="135" t="n"/>
      <c r="AJ749" s="135" t="n"/>
      <c r="AK749" s="135" t="n"/>
      <c r="AL749" s="135" t="n"/>
      <c r="AM749" s="135" t="n"/>
      <c r="AN749" s="135" t="n"/>
      <c r="AO749" s="135" t="n"/>
      <c r="AP749" s="135" t="n"/>
      <c r="AQ749" s="135" t="n"/>
      <c r="AR749" s="135" t="n"/>
      <c r="AS749" s="135" t="n"/>
      <c r="AT749" s="135" t="n"/>
      <c r="AU749" s="135" t="n"/>
      <c r="AV749" s="135" t="n"/>
      <c r="AW749" s="135" t="n"/>
      <c r="AX749" s="135" t="n"/>
      <c r="AY749" s="135" t="n"/>
      <c r="AZ749" s="135" t="n"/>
      <c r="BA749" s="135" t="n"/>
      <c r="BB749" s="135" t="n"/>
      <c r="BC749" s="135" t="n"/>
      <c r="BD749" s="135" t="n"/>
      <c r="BE749" s="135" t="n"/>
      <c r="BF749" s="135" t="n"/>
      <c r="BG749" s="135" t="n"/>
      <c r="BH749" s="135" t="n"/>
      <c r="BI749" s="135" t="n"/>
      <c r="BJ749" s="135" t="n"/>
      <c r="BK749" s="135" t="n"/>
      <c r="BL749" s="135" t="n"/>
      <c r="BM749" s="135" t="n"/>
      <c r="BN749" s="135" t="n"/>
      <c r="BO749" s="135" t="n"/>
      <c r="BP749" s="135" t="n"/>
      <c r="BQ749" s="135" t="n"/>
      <c r="BR749" s="135" t="n"/>
      <c r="BS749" s="135" t="n"/>
      <c r="BT749" s="135" t="n"/>
      <c r="BU749" s="135" t="n"/>
      <c r="BV749" s="135" t="n"/>
      <c r="BW749" s="135" t="n"/>
      <c r="BX749" s="135" t="n"/>
      <c r="BY749" s="135" t="n"/>
      <c r="BZ749" s="135" t="n"/>
      <c r="CA749" s="135" t="n"/>
      <c r="CB749" s="135" t="n"/>
      <c r="CC749" s="135" t="n"/>
      <c r="CD749" s="135" t="n"/>
      <c r="CE749" s="135" t="n"/>
      <c r="CF749" s="135" t="n"/>
      <c r="CG749" s="135" t="n"/>
      <c r="CH749" s="135" t="n"/>
      <c r="CI749" s="135" t="n"/>
      <c r="CJ749" s="135" t="n"/>
      <c r="CK749" s="135" t="n"/>
      <c r="CL749" s="135" t="n"/>
      <c r="CM749" s="135" t="n"/>
      <c r="CN749" s="135" t="n"/>
      <c r="CO749" s="135" t="n"/>
      <c r="CP749" s="135" t="n"/>
      <c r="CQ749" s="135" t="n"/>
      <c r="CR749" s="135" t="n"/>
      <c r="CU749" s="36" t="n"/>
      <c r="CV749" s="36" t="n"/>
      <c r="CW749" s="36" t="n"/>
      <c r="CX749" s="36" t="n"/>
      <c r="CY749" s="36" t="n"/>
      <c r="CZ749" s="36" t="n"/>
      <c r="DA749" s="36" t="n"/>
      <c r="DB749" s="36" t="n"/>
      <c r="DC749" s="36" t="n"/>
      <c r="DD749" s="36" t="n"/>
      <c r="DE749" s="36" t="n"/>
      <c r="DF749" s="36" t="n"/>
      <c r="DG749" s="36" t="n"/>
      <c r="DH749" s="36" t="n"/>
      <c r="DI749" s="36" t="n"/>
      <c r="DJ749" s="36" t="n"/>
      <c r="DK749" s="36" t="n"/>
      <c r="DL749" s="36" t="n"/>
      <c r="DM749" s="36" t="n"/>
      <c r="DN749" s="36" t="n"/>
      <c r="DO749" s="36" t="n"/>
      <c r="DP749" s="36" t="n"/>
      <c r="DQ749" s="36" t="n"/>
      <c r="DR749" s="36" t="n"/>
      <c r="DS749" s="36" t="n"/>
      <c r="DT749" s="36" t="n"/>
      <c r="DU749" s="36" t="n"/>
      <c r="DV749" s="36" t="n"/>
      <c r="DW749" s="36" t="n"/>
      <c r="DX749" s="36" t="n"/>
      <c r="DY749" s="36" t="n"/>
      <c r="DZ749" s="36" t="n"/>
      <c r="EA749" s="36" t="n"/>
      <c r="EB749" s="36" t="n"/>
      <c r="EC749" s="36" t="n"/>
      <c r="ED749" s="36" t="n"/>
      <c r="EE749" s="36" t="n"/>
      <c r="EF749" s="36" t="n"/>
      <c r="EG749" s="36" t="n"/>
      <c r="EH749" s="36" t="n"/>
      <c r="EI749" s="36" t="n"/>
      <c r="EJ749" s="36" t="n"/>
      <c r="EK749" s="36" t="n"/>
      <c r="EL749" s="36" t="n"/>
      <c r="EM749" s="36" t="n"/>
      <c r="EN749" s="36" t="n"/>
    </row>
    <row r="750">
      <c r="A750" s="36" t="n"/>
      <c r="B750" s="36" t="n"/>
      <c r="C750" s="144" t="n"/>
      <c r="D750" s="144" t="n"/>
      <c r="E750" s="135" t="n"/>
      <c r="F750" s="135" t="n"/>
      <c r="G750" s="135" t="n"/>
      <c r="H750" s="135" t="n"/>
      <c r="I750" s="135" t="n"/>
      <c r="J750" s="135" t="n"/>
      <c r="K750" s="135" t="n"/>
      <c r="L750" s="135" t="n"/>
      <c r="M750" s="135" t="n"/>
      <c r="N750" s="135" t="n"/>
      <c r="O750" s="135" t="n"/>
      <c r="P750" s="135" t="n"/>
      <c r="Q750" s="135" t="n"/>
      <c r="R750" s="135" t="n"/>
      <c r="S750" s="135" t="n"/>
      <c r="T750" s="135" t="n"/>
      <c r="U750" s="135" t="n"/>
      <c r="V750" s="135" t="n"/>
      <c r="W750" s="135" t="n"/>
      <c r="X750" s="135" t="n"/>
      <c r="Y750" s="135" t="n"/>
      <c r="Z750" s="135" t="n"/>
      <c r="AA750" s="135" t="n"/>
      <c r="AB750" s="135" t="n"/>
      <c r="AC750" s="135" t="n"/>
      <c r="AD750" s="135" t="n"/>
      <c r="AE750" s="135" t="n"/>
      <c r="AF750" s="135" t="n"/>
      <c r="AG750" s="135" t="n"/>
      <c r="AH750" s="135" t="n"/>
      <c r="AI750" s="135" t="n"/>
      <c r="AJ750" s="135" t="n"/>
      <c r="AK750" s="135" t="n"/>
      <c r="AL750" s="135" t="n"/>
      <c r="AM750" s="135" t="n"/>
      <c r="AN750" s="135" t="n"/>
      <c r="AO750" s="135" t="n"/>
      <c r="AP750" s="135" t="n"/>
      <c r="AQ750" s="135" t="n"/>
      <c r="AR750" s="135" t="n"/>
      <c r="AS750" s="135" t="n"/>
      <c r="AT750" s="135" t="n"/>
      <c r="AU750" s="135" t="n"/>
      <c r="AV750" s="135" t="n"/>
      <c r="AW750" s="135" t="n"/>
      <c r="AX750" s="135" t="n"/>
      <c r="AY750" s="135" t="n"/>
      <c r="AZ750" s="135" t="n"/>
      <c r="BA750" s="135" t="n"/>
      <c r="BB750" s="135" t="n"/>
      <c r="BC750" s="135" t="n"/>
      <c r="BD750" s="135" t="n"/>
      <c r="BE750" s="135" t="n"/>
      <c r="BF750" s="135" t="n"/>
      <c r="BG750" s="135" t="n"/>
      <c r="BH750" s="135" t="n"/>
      <c r="BI750" s="135" t="n"/>
      <c r="BJ750" s="135" t="n"/>
      <c r="BK750" s="135" t="n"/>
      <c r="BL750" s="135" t="n"/>
      <c r="BM750" s="135" t="n"/>
      <c r="BN750" s="135" t="n"/>
      <c r="BO750" s="135" t="n"/>
      <c r="BP750" s="135" t="n"/>
      <c r="BQ750" s="135" t="n"/>
      <c r="BR750" s="135" t="n"/>
      <c r="BS750" s="135" t="n"/>
      <c r="BT750" s="135" t="n"/>
      <c r="BU750" s="135" t="n"/>
      <c r="BV750" s="135" t="n"/>
      <c r="BW750" s="135" t="n"/>
      <c r="BX750" s="135" t="n"/>
      <c r="BY750" s="135" t="n"/>
      <c r="BZ750" s="135" t="n"/>
      <c r="CA750" s="135" t="n"/>
      <c r="CB750" s="135" t="n"/>
      <c r="CC750" s="135" t="n"/>
      <c r="CD750" s="135" t="n"/>
      <c r="CE750" s="135" t="n"/>
      <c r="CF750" s="135" t="n"/>
      <c r="CG750" s="135" t="n"/>
      <c r="CH750" s="135" t="n"/>
      <c r="CI750" s="135" t="n"/>
      <c r="CJ750" s="135" t="n"/>
      <c r="CK750" s="135" t="n"/>
      <c r="CL750" s="135" t="n"/>
      <c r="CM750" s="135" t="n"/>
      <c r="CN750" s="135" t="n"/>
      <c r="CO750" s="135" t="n"/>
      <c r="CP750" s="135" t="n"/>
      <c r="CQ750" s="135" t="n"/>
      <c r="CR750" s="135" t="n"/>
      <c r="CU750" s="36" t="n"/>
      <c r="CV750" s="36" t="n"/>
      <c r="CW750" s="36" t="n"/>
      <c r="CX750" s="36" t="n"/>
      <c r="CY750" s="36" t="n"/>
      <c r="CZ750" s="36" t="n"/>
      <c r="DA750" s="36" t="n"/>
      <c r="DB750" s="36" t="n"/>
      <c r="DC750" s="36" t="n"/>
      <c r="DD750" s="36" t="n"/>
      <c r="DE750" s="36" t="n"/>
      <c r="DF750" s="36" t="n"/>
      <c r="DG750" s="36" t="n"/>
      <c r="DH750" s="36" t="n"/>
      <c r="DI750" s="36" t="n"/>
      <c r="DJ750" s="36" t="n"/>
      <c r="DK750" s="36" t="n"/>
      <c r="DL750" s="36" t="n"/>
      <c r="DM750" s="36" t="n"/>
      <c r="DN750" s="36" t="n"/>
      <c r="DO750" s="36" t="n"/>
      <c r="DP750" s="36" t="n"/>
      <c r="DQ750" s="36" t="n"/>
      <c r="DR750" s="36" t="n"/>
      <c r="DS750" s="36" t="n"/>
      <c r="DT750" s="36" t="n"/>
      <c r="DU750" s="36" t="n"/>
      <c r="DV750" s="36" t="n"/>
      <c r="DW750" s="36" t="n"/>
      <c r="DX750" s="36" t="n"/>
      <c r="DY750" s="36" t="n"/>
      <c r="DZ750" s="36" t="n"/>
      <c r="EA750" s="36" t="n"/>
      <c r="EB750" s="36" t="n"/>
      <c r="EC750" s="36" t="n"/>
      <c r="ED750" s="36" t="n"/>
      <c r="EE750" s="36" t="n"/>
      <c r="EF750" s="36" t="n"/>
      <c r="EG750" s="36" t="n"/>
      <c r="EH750" s="36" t="n"/>
      <c r="EI750" s="36" t="n"/>
      <c r="EJ750" s="36" t="n"/>
      <c r="EK750" s="36" t="n"/>
      <c r="EL750" s="36" t="n"/>
      <c r="EM750" s="36" t="n"/>
      <c r="EN750" s="36" t="n"/>
    </row>
    <row r="751">
      <c r="A751" s="36" t="n"/>
      <c r="B751" s="36" t="n"/>
      <c r="C751" s="144" t="n"/>
      <c r="D751" s="144" t="n"/>
      <c r="E751" s="135" t="n"/>
      <c r="F751" s="135" t="n"/>
      <c r="G751" s="135" t="n"/>
      <c r="H751" s="135" t="n"/>
      <c r="I751" s="135" t="n"/>
      <c r="J751" s="135" t="n"/>
      <c r="K751" s="135" t="n"/>
      <c r="L751" s="135" t="n"/>
      <c r="M751" s="135" t="n"/>
      <c r="N751" s="135" t="n"/>
      <c r="O751" s="135" t="n"/>
      <c r="P751" s="135" t="n"/>
      <c r="Q751" s="135" t="n"/>
      <c r="R751" s="135" t="n"/>
      <c r="S751" s="135" t="n"/>
      <c r="T751" s="135" t="n"/>
      <c r="U751" s="135" t="n"/>
      <c r="V751" s="135" t="n"/>
      <c r="W751" s="135" t="n"/>
      <c r="X751" s="135" t="n"/>
      <c r="Y751" s="135" t="n"/>
      <c r="Z751" s="135" t="n"/>
      <c r="AA751" s="135" t="n"/>
      <c r="AB751" s="135" t="n"/>
      <c r="AC751" s="135" t="n"/>
      <c r="AD751" s="135" t="n"/>
      <c r="AE751" s="135" t="n"/>
      <c r="AF751" s="135" t="n"/>
      <c r="AG751" s="135" t="n"/>
      <c r="AH751" s="135" t="n"/>
      <c r="AI751" s="135" t="n"/>
      <c r="AJ751" s="135" t="n"/>
      <c r="AK751" s="135" t="n"/>
      <c r="AL751" s="135" t="n"/>
      <c r="AM751" s="135" t="n"/>
      <c r="AN751" s="135" t="n"/>
      <c r="AO751" s="135" t="n"/>
      <c r="AP751" s="135" t="n"/>
      <c r="AQ751" s="135" t="n"/>
      <c r="AR751" s="135" t="n"/>
      <c r="AS751" s="135" t="n"/>
      <c r="AT751" s="135" t="n"/>
      <c r="AU751" s="135" t="n"/>
      <c r="AV751" s="135" t="n"/>
      <c r="AW751" s="135" t="n"/>
      <c r="AX751" s="135" t="n"/>
      <c r="AY751" s="135" t="n"/>
      <c r="AZ751" s="135" t="n"/>
      <c r="BA751" s="135" t="n"/>
      <c r="BB751" s="135" t="n"/>
      <c r="BC751" s="135" t="n"/>
      <c r="BD751" s="135" t="n"/>
      <c r="BE751" s="135" t="n"/>
      <c r="BF751" s="135" t="n"/>
      <c r="BG751" s="135" t="n"/>
      <c r="BH751" s="135" t="n"/>
      <c r="BI751" s="135" t="n"/>
      <c r="BJ751" s="135" t="n"/>
      <c r="BK751" s="135" t="n"/>
      <c r="BL751" s="135" t="n"/>
      <c r="BM751" s="135" t="n"/>
      <c r="BN751" s="135" t="n"/>
      <c r="BO751" s="135" t="n"/>
      <c r="BP751" s="135" t="n"/>
      <c r="BQ751" s="135" t="n"/>
      <c r="BR751" s="135" t="n"/>
      <c r="BS751" s="135" t="n"/>
      <c r="BT751" s="135" t="n"/>
      <c r="BU751" s="135" t="n"/>
      <c r="BV751" s="135" t="n"/>
      <c r="BW751" s="135" t="n"/>
      <c r="BX751" s="135" t="n"/>
      <c r="BY751" s="135" t="n"/>
      <c r="BZ751" s="135" t="n"/>
      <c r="CA751" s="135" t="n"/>
      <c r="CB751" s="135" t="n"/>
      <c r="CC751" s="135" t="n"/>
      <c r="CD751" s="135" t="n"/>
      <c r="CE751" s="135" t="n"/>
      <c r="CF751" s="135" t="n"/>
      <c r="CG751" s="135" t="n"/>
      <c r="CH751" s="135" t="n"/>
      <c r="CI751" s="135" t="n"/>
      <c r="CJ751" s="135" t="n"/>
      <c r="CK751" s="135" t="n"/>
      <c r="CL751" s="135" t="n"/>
      <c r="CM751" s="135" t="n"/>
      <c r="CN751" s="135" t="n"/>
      <c r="CO751" s="135" t="n"/>
      <c r="CP751" s="135" t="n"/>
      <c r="CQ751" s="135" t="n"/>
      <c r="CR751" s="135" t="n"/>
      <c r="CU751" s="36" t="n"/>
      <c r="CV751" s="36" t="n"/>
      <c r="CW751" s="36" t="n"/>
      <c r="CX751" s="36" t="n"/>
      <c r="CY751" s="36" t="n"/>
      <c r="CZ751" s="36" t="n"/>
      <c r="DA751" s="36" t="n"/>
      <c r="DB751" s="36" t="n"/>
      <c r="DC751" s="36" t="n"/>
      <c r="DD751" s="36" t="n"/>
      <c r="DE751" s="36" t="n"/>
      <c r="DF751" s="36" t="n"/>
      <c r="DG751" s="36" t="n"/>
      <c r="DH751" s="36" t="n"/>
      <c r="DI751" s="36" t="n"/>
      <c r="DJ751" s="36" t="n"/>
      <c r="DK751" s="36" t="n"/>
      <c r="DL751" s="36" t="n"/>
      <c r="DM751" s="36" t="n"/>
      <c r="DN751" s="36" t="n"/>
      <c r="DO751" s="36" t="n"/>
      <c r="DP751" s="36" t="n"/>
      <c r="DQ751" s="36" t="n"/>
      <c r="DR751" s="36" t="n"/>
      <c r="DS751" s="36" t="n"/>
      <c r="DT751" s="36" t="n"/>
      <c r="DU751" s="36" t="n"/>
      <c r="DV751" s="36" t="n"/>
      <c r="DW751" s="36" t="n"/>
      <c r="DX751" s="36" t="n"/>
      <c r="DY751" s="36" t="n"/>
      <c r="DZ751" s="36" t="n"/>
      <c r="EA751" s="36" t="n"/>
      <c r="EB751" s="36" t="n"/>
      <c r="EC751" s="36" t="n"/>
      <c r="ED751" s="36" t="n"/>
      <c r="EE751" s="36" t="n"/>
      <c r="EF751" s="36" t="n"/>
      <c r="EG751" s="36" t="n"/>
      <c r="EH751" s="36" t="n"/>
      <c r="EI751" s="36" t="n"/>
      <c r="EJ751" s="36" t="n"/>
      <c r="EK751" s="36" t="n"/>
      <c r="EL751" s="36" t="n"/>
      <c r="EM751" s="36" t="n"/>
      <c r="EN751" s="36" t="n"/>
    </row>
    <row r="752">
      <c r="A752" s="36" t="n"/>
      <c r="B752" s="36" t="n"/>
      <c r="C752" s="144" t="n"/>
      <c r="D752" s="144" t="n"/>
      <c r="E752" s="135" t="n"/>
      <c r="F752" s="135" t="n"/>
      <c r="G752" s="135" t="n"/>
      <c r="H752" s="135" t="n"/>
      <c r="I752" s="135" t="n"/>
      <c r="J752" s="135" t="n"/>
      <c r="K752" s="135" t="n"/>
      <c r="L752" s="135" t="n"/>
      <c r="M752" s="135" t="n"/>
      <c r="N752" s="135" t="n"/>
      <c r="O752" s="135" t="n"/>
      <c r="P752" s="135" t="n"/>
      <c r="Q752" s="135" t="n"/>
      <c r="R752" s="135" t="n"/>
      <c r="S752" s="135" t="n"/>
      <c r="T752" s="135" t="n"/>
      <c r="U752" s="135" t="n"/>
      <c r="V752" s="135" t="n"/>
      <c r="W752" s="135" t="n"/>
      <c r="X752" s="135" t="n"/>
      <c r="Y752" s="135" t="n"/>
      <c r="Z752" s="135" t="n"/>
      <c r="AA752" s="135" t="n"/>
      <c r="AB752" s="135" t="n"/>
      <c r="AC752" s="135" t="n"/>
      <c r="AD752" s="135" t="n"/>
      <c r="AE752" s="135" t="n"/>
      <c r="AF752" s="135" t="n"/>
      <c r="AG752" s="135" t="n"/>
      <c r="AH752" s="135" t="n"/>
      <c r="AI752" s="135" t="n"/>
      <c r="AJ752" s="135" t="n"/>
      <c r="AK752" s="135" t="n"/>
      <c r="AL752" s="135" t="n"/>
      <c r="AM752" s="135" t="n"/>
      <c r="AN752" s="135" t="n"/>
      <c r="AO752" s="135" t="n"/>
      <c r="AP752" s="135" t="n"/>
      <c r="AQ752" s="135" t="n"/>
      <c r="AR752" s="135" t="n"/>
      <c r="AS752" s="135" t="n"/>
      <c r="AT752" s="135" t="n"/>
      <c r="AU752" s="135" t="n"/>
      <c r="AV752" s="135" t="n"/>
      <c r="AW752" s="135" t="n"/>
      <c r="AX752" s="135" t="n"/>
      <c r="AY752" s="135" t="n"/>
      <c r="AZ752" s="135" t="n"/>
      <c r="BA752" s="135" t="n"/>
      <c r="BB752" s="135" t="n"/>
      <c r="BC752" s="135" t="n"/>
      <c r="BD752" s="135" t="n"/>
      <c r="BE752" s="135" t="n"/>
      <c r="BF752" s="135" t="n"/>
      <c r="BG752" s="135" t="n"/>
      <c r="BH752" s="135" t="n"/>
      <c r="BI752" s="135" t="n"/>
      <c r="BJ752" s="135" t="n"/>
      <c r="BK752" s="135" t="n"/>
      <c r="BL752" s="135" t="n"/>
      <c r="BM752" s="135" t="n"/>
      <c r="BN752" s="135" t="n"/>
      <c r="BO752" s="135" t="n"/>
      <c r="BP752" s="135" t="n"/>
      <c r="BQ752" s="135" t="n"/>
      <c r="BR752" s="135" t="n"/>
      <c r="BS752" s="135" t="n"/>
      <c r="BT752" s="135" t="n"/>
      <c r="BU752" s="135" t="n"/>
      <c r="BV752" s="135" t="n"/>
      <c r="BW752" s="135" t="n"/>
      <c r="BX752" s="135" t="n"/>
      <c r="BY752" s="135" t="n"/>
      <c r="BZ752" s="135" t="n"/>
      <c r="CA752" s="135" t="n"/>
      <c r="CB752" s="135" t="n"/>
      <c r="CC752" s="135" t="n"/>
      <c r="CD752" s="135" t="n"/>
      <c r="CE752" s="135" t="n"/>
      <c r="CF752" s="135" t="n"/>
      <c r="CG752" s="135" t="n"/>
      <c r="CH752" s="135" t="n"/>
      <c r="CI752" s="135" t="n"/>
      <c r="CJ752" s="135" t="n"/>
      <c r="CK752" s="135" t="n"/>
      <c r="CL752" s="135" t="n"/>
      <c r="CM752" s="135" t="n"/>
      <c r="CN752" s="135" t="n"/>
      <c r="CO752" s="135" t="n"/>
      <c r="CP752" s="135" t="n"/>
      <c r="CQ752" s="135" t="n"/>
      <c r="CR752" s="135" t="n"/>
      <c r="CU752" s="36" t="n"/>
      <c r="CV752" s="36" t="n"/>
      <c r="CW752" s="36" t="n"/>
      <c r="CX752" s="36" t="n"/>
      <c r="CY752" s="36" t="n"/>
      <c r="CZ752" s="36" t="n"/>
      <c r="DA752" s="36" t="n"/>
      <c r="DB752" s="36" t="n"/>
      <c r="DC752" s="36" t="n"/>
      <c r="DD752" s="36" t="n"/>
      <c r="DE752" s="36" t="n"/>
      <c r="DF752" s="36" t="n"/>
      <c r="DG752" s="36" t="n"/>
      <c r="DH752" s="36" t="n"/>
      <c r="DI752" s="36" t="n"/>
      <c r="DJ752" s="36" t="n"/>
      <c r="DK752" s="36" t="n"/>
      <c r="DL752" s="36" t="n"/>
      <c r="DM752" s="36" t="n"/>
      <c r="DN752" s="36" t="n"/>
      <c r="DO752" s="36" t="n"/>
      <c r="DP752" s="36" t="n"/>
      <c r="DQ752" s="36" t="n"/>
      <c r="DR752" s="36" t="n"/>
      <c r="DS752" s="36" t="n"/>
      <c r="DT752" s="36" t="n"/>
      <c r="DU752" s="36" t="n"/>
      <c r="DV752" s="36" t="n"/>
      <c r="DW752" s="36" t="n"/>
      <c r="DX752" s="36" t="n"/>
      <c r="DY752" s="36" t="n"/>
      <c r="DZ752" s="36" t="n"/>
      <c r="EA752" s="36" t="n"/>
      <c r="EB752" s="36" t="n"/>
      <c r="EC752" s="36" t="n"/>
      <c r="ED752" s="36" t="n"/>
      <c r="EE752" s="36" t="n"/>
      <c r="EF752" s="36" t="n"/>
      <c r="EG752" s="36" t="n"/>
      <c r="EH752" s="36" t="n"/>
      <c r="EI752" s="36" t="n"/>
      <c r="EJ752" s="36" t="n"/>
      <c r="EK752" s="36" t="n"/>
      <c r="EL752" s="36" t="n"/>
      <c r="EM752" s="36" t="n"/>
      <c r="EN752" s="36" t="n"/>
    </row>
    <row r="753">
      <c r="A753" s="36" t="n"/>
      <c r="B753" s="36" t="n"/>
      <c r="C753" s="144" t="n"/>
      <c r="D753" s="144" t="n"/>
      <c r="E753" s="135" t="n"/>
      <c r="F753" s="135" t="n"/>
      <c r="G753" s="135" t="n"/>
      <c r="H753" s="135" t="n"/>
      <c r="I753" s="135" t="n"/>
      <c r="J753" s="135" t="n"/>
      <c r="K753" s="135" t="n"/>
      <c r="L753" s="135" t="n"/>
      <c r="M753" s="135" t="n"/>
      <c r="N753" s="135" t="n"/>
      <c r="O753" s="135" t="n"/>
      <c r="P753" s="135" t="n"/>
      <c r="Q753" s="135" t="n"/>
      <c r="R753" s="135" t="n"/>
      <c r="S753" s="135" t="n"/>
      <c r="T753" s="135" t="n"/>
      <c r="U753" s="135" t="n"/>
      <c r="V753" s="135" t="n"/>
      <c r="W753" s="135" t="n"/>
      <c r="X753" s="135" t="n"/>
      <c r="Y753" s="135" t="n"/>
      <c r="Z753" s="135" t="n"/>
      <c r="AA753" s="135" t="n"/>
      <c r="AB753" s="135" t="n"/>
      <c r="AC753" s="135" t="n"/>
      <c r="AD753" s="135" t="n"/>
      <c r="AE753" s="135" t="n"/>
      <c r="AF753" s="135" t="n"/>
      <c r="AG753" s="135" t="n"/>
      <c r="AH753" s="135" t="n"/>
      <c r="AI753" s="135" t="n"/>
      <c r="AJ753" s="135" t="n"/>
      <c r="AK753" s="135" t="n"/>
      <c r="AL753" s="135" t="n"/>
      <c r="AM753" s="135" t="n"/>
      <c r="AN753" s="135" t="n"/>
      <c r="AO753" s="135" t="n"/>
      <c r="AP753" s="135" t="n"/>
      <c r="AQ753" s="135" t="n"/>
      <c r="AR753" s="135" t="n"/>
      <c r="AS753" s="135" t="n"/>
      <c r="AT753" s="135" t="n"/>
      <c r="AU753" s="135" t="n"/>
      <c r="AV753" s="135" t="n"/>
      <c r="AW753" s="135" t="n"/>
      <c r="AX753" s="135" t="n"/>
      <c r="AY753" s="135" t="n"/>
      <c r="AZ753" s="135" t="n"/>
      <c r="BA753" s="135" t="n"/>
      <c r="BB753" s="135" t="n"/>
      <c r="BC753" s="135" t="n"/>
      <c r="BD753" s="135" t="n"/>
      <c r="BE753" s="135" t="n"/>
      <c r="BF753" s="135" t="n"/>
      <c r="BG753" s="135" t="n"/>
      <c r="BH753" s="135" t="n"/>
      <c r="BI753" s="135" t="n"/>
      <c r="BJ753" s="135" t="n"/>
      <c r="BK753" s="135" t="n"/>
      <c r="BL753" s="135" t="n"/>
      <c r="BM753" s="135" t="n"/>
      <c r="BN753" s="135" t="n"/>
      <c r="BO753" s="135" t="n"/>
      <c r="BP753" s="135" t="n"/>
      <c r="BQ753" s="135" t="n"/>
      <c r="BR753" s="135" t="n"/>
      <c r="BS753" s="135" t="n"/>
      <c r="BT753" s="135" t="n"/>
      <c r="BU753" s="135" t="n"/>
      <c r="BV753" s="135" t="n"/>
      <c r="BW753" s="135" t="n"/>
      <c r="BX753" s="135" t="n"/>
      <c r="BY753" s="135" t="n"/>
      <c r="BZ753" s="135" t="n"/>
      <c r="CA753" s="135" t="n"/>
      <c r="CB753" s="135" t="n"/>
      <c r="CC753" s="135" t="n"/>
      <c r="CD753" s="135" t="n"/>
      <c r="CE753" s="135" t="n"/>
      <c r="CF753" s="135" t="n"/>
      <c r="CG753" s="135" t="n"/>
      <c r="CH753" s="135" t="n"/>
      <c r="CI753" s="135" t="n"/>
      <c r="CJ753" s="135" t="n"/>
      <c r="CK753" s="135" t="n"/>
      <c r="CL753" s="135" t="n"/>
      <c r="CM753" s="135" t="n"/>
      <c r="CN753" s="135" t="n"/>
      <c r="CO753" s="135" t="n"/>
      <c r="CP753" s="135" t="n"/>
      <c r="CQ753" s="135" t="n"/>
      <c r="CR753" s="135" t="n"/>
      <c r="CU753" s="36" t="n"/>
      <c r="CV753" s="36" t="n"/>
      <c r="CW753" s="36" t="n"/>
      <c r="CX753" s="36" t="n"/>
      <c r="CY753" s="36" t="n"/>
      <c r="CZ753" s="36" t="n"/>
      <c r="DA753" s="36" t="n"/>
      <c r="DB753" s="36" t="n"/>
      <c r="DC753" s="36" t="n"/>
      <c r="DD753" s="36" t="n"/>
      <c r="DE753" s="36" t="n"/>
      <c r="DF753" s="36" t="n"/>
      <c r="DG753" s="36" t="n"/>
      <c r="DH753" s="36" t="n"/>
      <c r="DI753" s="36" t="n"/>
      <c r="DJ753" s="36" t="n"/>
      <c r="DK753" s="36" t="n"/>
      <c r="DL753" s="36" t="n"/>
      <c r="DM753" s="36" t="n"/>
      <c r="DN753" s="36" t="n"/>
      <c r="DO753" s="36" t="n"/>
      <c r="DP753" s="36" t="n"/>
      <c r="DQ753" s="36" t="n"/>
      <c r="DR753" s="36" t="n"/>
      <c r="DS753" s="36" t="n"/>
      <c r="DT753" s="36" t="n"/>
      <c r="DU753" s="36" t="n"/>
      <c r="DV753" s="36" t="n"/>
      <c r="DW753" s="36" t="n"/>
      <c r="DX753" s="36" t="n"/>
      <c r="DY753" s="36" t="n"/>
      <c r="DZ753" s="36" t="n"/>
      <c r="EA753" s="36" t="n"/>
      <c r="EB753" s="36" t="n"/>
      <c r="EC753" s="36" t="n"/>
      <c r="ED753" s="36" t="n"/>
      <c r="EE753" s="36" t="n"/>
      <c r="EF753" s="36" t="n"/>
      <c r="EG753" s="36" t="n"/>
      <c r="EH753" s="36" t="n"/>
      <c r="EI753" s="36" t="n"/>
      <c r="EJ753" s="36" t="n"/>
      <c r="EK753" s="36" t="n"/>
      <c r="EL753" s="36" t="n"/>
      <c r="EM753" s="36" t="n"/>
      <c r="EN753" s="36" t="n"/>
    </row>
    <row r="754">
      <c r="A754" s="36" t="n"/>
      <c r="B754" s="36" t="n"/>
      <c r="C754" s="144" t="n"/>
      <c r="D754" s="144" t="n"/>
      <c r="E754" s="135" t="n"/>
      <c r="F754" s="135" t="n"/>
      <c r="G754" s="135" t="n"/>
      <c r="H754" s="135" t="n"/>
      <c r="I754" s="135" t="n"/>
      <c r="J754" s="135" t="n"/>
      <c r="K754" s="135" t="n"/>
      <c r="L754" s="135" t="n"/>
      <c r="M754" s="135" t="n"/>
      <c r="N754" s="135" t="n"/>
      <c r="O754" s="135" t="n"/>
      <c r="P754" s="135" t="n"/>
      <c r="Q754" s="135" t="n"/>
      <c r="R754" s="135" t="n"/>
      <c r="S754" s="135" t="n"/>
      <c r="T754" s="135" t="n"/>
      <c r="U754" s="135" t="n"/>
      <c r="V754" s="135" t="n"/>
      <c r="W754" s="135" t="n"/>
      <c r="X754" s="135" t="n"/>
      <c r="Y754" s="135" t="n"/>
      <c r="Z754" s="135" t="n"/>
      <c r="AA754" s="135" t="n"/>
      <c r="AB754" s="135" t="n"/>
      <c r="AC754" s="135" t="n"/>
      <c r="AD754" s="135" t="n"/>
      <c r="AE754" s="135" t="n"/>
      <c r="AF754" s="135" t="n"/>
      <c r="AG754" s="135" t="n"/>
      <c r="AH754" s="135" t="n"/>
      <c r="AI754" s="135" t="n"/>
      <c r="AJ754" s="135" t="n"/>
      <c r="AK754" s="135" t="n"/>
      <c r="AL754" s="135" t="n"/>
      <c r="AM754" s="135" t="n"/>
      <c r="AN754" s="135" t="n"/>
      <c r="AO754" s="135" t="n"/>
      <c r="AP754" s="135" t="n"/>
      <c r="AQ754" s="135" t="n"/>
      <c r="AR754" s="135" t="n"/>
      <c r="AS754" s="135" t="n"/>
      <c r="AT754" s="135" t="n"/>
      <c r="AU754" s="135" t="n"/>
      <c r="AV754" s="135" t="n"/>
      <c r="AW754" s="135" t="n"/>
      <c r="AX754" s="135" t="n"/>
      <c r="AY754" s="135" t="n"/>
      <c r="AZ754" s="135" t="n"/>
      <c r="BA754" s="135" t="n"/>
      <c r="BB754" s="135" t="n"/>
      <c r="BC754" s="135" t="n"/>
      <c r="BD754" s="135" t="n"/>
      <c r="BE754" s="135" t="n"/>
      <c r="BF754" s="135" t="n"/>
      <c r="BG754" s="135" t="n"/>
      <c r="BH754" s="135" t="n"/>
      <c r="BI754" s="135" t="n"/>
      <c r="BJ754" s="135" t="n"/>
      <c r="BK754" s="135" t="n"/>
      <c r="BL754" s="135" t="n"/>
      <c r="BM754" s="135" t="n"/>
      <c r="BN754" s="135" t="n"/>
      <c r="BO754" s="135" t="n"/>
      <c r="BP754" s="135" t="n"/>
      <c r="BQ754" s="135" t="n"/>
      <c r="BR754" s="135" t="n"/>
      <c r="BS754" s="135" t="n"/>
      <c r="BT754" s="135" t="n"/>
      <c r="BU754" s="135" t="n"/>
      <c r="BV754" s="135" t="n"/>
      <c r="BW754" s="135" t="n"/>
      <c r="BX754" s="135" t="n"/>
      <c r="BY754" s="135" t="n"/>
      <c r="BZ754" s="135" t="n"/>
      <c r="CA754" s="135" t="n"/>
      <c r="CB754" s="135" t="n"/>
      <c r="CC754" s="135" t="n"/>
      <c r="CD754" s="135" t="n"/>
      <c r="CE754" s="135" t="n"/>
      <c r="CF754" s="135" t="n"/>
      <c r="CG754" s="135" t="n"/>
      <c r="CH754" s="135" t="n"/>
      <c r="CI754" s="135" t="n"/>
      <c r="CJ754" s="135" t="n"/>
      <c r="CK754" s="135" t="n"/>
      <c r="CL754" s="135" t="n"/>
      <c r="CM754" s="135" t="n"/>
      <c r="CN754" s="135" t="n"/>
      <c r="CO754" s="135" t="n"/>
      <c r="CP754" s="135" t="n"/>
      <c r="CQ754" s="135" t="n"/>
      <c r="CR754" s="135" t="n"/>
      <c r="CU754" s="36" t="n"/>
      <c r="CV754" s="36" t="n"/>
      <c r="CW754" s="36" t="n"/>
      <c r="CX754" s="36" t="n"/>
      <c r="CY754" s="36" t="n"/>
      <c r="CZ754" s="36" t="n"/>
      <c r="DA754" s="36" t="n"/>
      <c r="DB754" s="36" t="n"/>
      <c r="DC754" s="36" t="n"/>
      <c r="DD754" s="36" t="n"/>
      <c r="DE754" s="36" t="n"/>
      <c r="DF754" s="36" t="n"/>
      <c r="DG754" s="36" t="n"/>
      <c r="DH754" s="36" t="n"/>
      <c r="DI754" s="36" t="n"/>
      <c r="DJ754" s="36" t="n"/>
      <c r="DK754" s="36" t="n"/>
      <c r="DL754" s="36" t="n"/>
      <c r="DM754" s="36" t="n"/>
      <c r="DN754" s="36" t="n"/>
      <c r="DO754" s="36" t="n"/>
      <c r="DP754" s="36" t="n"/>
      <c r="DQ754" s="36" t="n"/>
      <c r="DR754" s="36" t="n"/>
      <c r="DS754" s="36" t="n"/>
      <c r="DT754" s="36" t="n"/>
      <c r="DU754" s="36" t="n"/>
      <c r="DV754" s="36" t="n"/>
      <c r="DW754" s="36" t="n"/>
      <c r="DX754" s="36" t="n"/>
      <c r="DY754" s="36" t="n"/>
      <c r="DZ754" s="36" t="n"/>
      <c r="EA754" s="36" t="n"/>
      <c r="EB754" s="36" t="n"/>
      <c r="EC754" s="36" t="n"/>
      <c r="ED754" s="36" t="n"/>
      <c r="EE754" s="36" t="n"/>
      <c r="EF754" s="36" t="n"/>
      <c r="EG754" s="36" t="n"/>
      <c r="EH754" s="36" t="n"/>
      <c r="EI754" s="36" t="n"/>
      <c r="EJ754" s="36" t="n"/>
      <c r="EK754" s="36" t="n"/>
      <c r="EL754" s="36" t="n"/>
      <c r="EM754" s="36" t="n"/>
      <c r="EN754" s="36" t="n"/>
    </row>
    <row r="755">
      <c r="A755" s="36" t="n"/>
      <c r="B755" s="36" t="n"/>
      <c r="C755" s="144" t="n"/>
      <c r="D755" s="144" t="n"/>
      <c r="E755" s="135" t="n"/>
      <c r="F755" s="135" t="n"/>
      <c r="G755" s="135" t="n"/>
      <c r="H755" s="135" t="n"/>
      <c r="I755" s="135" t="n"/>
      <c r="J755" s="135" t="n"/>
      <c r="K755" s="135" t="n"/>
      <c r="L755" s="135" t="n"/>
      <c r="M755" s="135" t="n"/>
      <c r="N755" s="135" t="n"/>
      <c r="O755" s="135" t="n"/>
      <c r="P755" s="135" t="n"/>
      <c r="Q755" s="135" t="n"/>
      <c r="R755" s="135" t="n"/>
      <c r="S755" s="135" t="n"/>
      <c r="T755" s="135" t="n"/>
      <c r="U755" s="135" t="n"/>
      <c r="V755" s="135" t="n"/>
      <c r="W755" s="135" t="n"/>
      <c r="X755" s="135" t="n"/>
      <c r="Y755" s="135" t="n"/>
      <c r="Z755" s="135" t="n"/>
      <c r="AA755" s="135" t="n"/>
      <c r="AB755" s="135" t="n"/>
      <c r="AC755" s="135" t="n"/>
      <c r="AD755" s="135" t="n"/>
      <c r="AE755" s="135" t="n"/>
      <c r="AF755" s="135" t="n"/>
      <c r="AG755" s="135" t="n"/>
      <c r="AH755" s="135" t="n"/>
      <c r="AI755" s="135" t="n"/>
      <c r="AJ755" s="135" t="n"/>
      <c r="AK755" s="135" t="n"/>
      <c r="AL755" s="135" t="n"/>
      <c r="AM755" s="135" t="n"/>
      <c r="AN755" s="135" t="n"/>
      <c r="AO755" s="135" t="n"/>
      <c r="AP755" s="135" t="n"/>
      <c r="AQ755" s="135" t="n"/>
      <c r="AR755" s="135" t="n"/>
      <c r="AS755" s="135" t="n"/>
      <c r="AT755" s="135" t="n"/>
      <c r="AU755" s="135" t="n"/>
      <c r="AV755" s="135" t="n"/>
      <c r="AW755" s="135" t="n"/>
      <c r="AX755" s="135" t="n"/>
      <c r="AY755" s="135" t="n"/>
      <c r="AZ755" s="135" t="n"/>
      <c r="BA755" s="135" t="n"/>
      <c r="BB755" s="135" t="n"/>
      <c r="BC755" s="135" t="n"/>
      <c r="BD755" s="135" t="n"/>
      <c r="BE755" s="135" t="n"/>
      <c r="BF755" s="135" t="n"/>
      <c r="BG755" s="135" t="n"/>
      <c r="BH755" s="135" t="n"/>
      <c r="BI755" s="135" t="n"/>
      <c r="BJ755" s="135" t="n"/>
      <c r="BK755" s="135" t="n"/>
      <c r="BL755" s="135" t="n"/>
      <c r="BM755" s="135" t="n"/>
      <c r="BN755" s="135" t="n"/>
      <c r="BO755" s="135" t="n"/>
      <c r="BP755" s="135" t="n"/>
      <c r="BQ755" s="135" t="n"/>
      <c r="BR755" s="135" t="n"/>
      <c r="BS755" s="135" t="n"/>
      <c r="BT755" s="135" t="n"/>
      <c r="BU755" s="135" t="n"/>
      <c r="BV755" s="135" t="n"/>
      <c r="BW755" s="135" t="n"/>
      <c r="BX755" s="135" t="n"/>
      <c r="BY755" s="135" t="n"/>
      <c r="BZ755" s="135" t="n"/>
      <c r="CA755" s="135" t="n"/>
      <c r="CB755" s="135" t="n"/>
      <c r="CC755" s="135" t="n"/>
      <c r="CD755" s="135" t="n"/>
      <c r="CE755" s="135" t="n"/>
      <c r="CF755" s="135" t="n"/>
      <c r="CG755" s="135" t="n"/>
      <c r="CH755" s="135" t="n"/>
      <c r="CI755" s="135" t="n"/>
      <c r="CJ755" s="135" t="n"/>
      <c r="CK755" s="135" t="n"/>
      <c r="CL755" s="135" t="n"/>
      <c r="CM755" s="135" t="n"/>
      <c r="CN755" s="135" t="n"/>
      <c r="CO755" s="135" t="n"/>
      <c r="CP755" s="135" t="n"/>
      <c r="CQ755" s="135" t="n"/>
      <c r="CR755" s="135" t="n"/>
      <c r="CU755" s="36" t="n"/>
      <c r="CV755" s="36" t="n"/>
      <c r="CW755" s="36" t="n"/>
      <c r="CX755" s="36" t="n"/>
      <c r="CY755" s="36" t="n"/>
      <c r="CZ755" s="36" t="n"/>
      <c r="DA755" s="36" t="n"/>
      <c r="DB755" s="36" t="n"/>
      <c r="DC755" s="36" t="n"/>
      <c r="DD755" s="36" t="n"/>
      <c r="DE755" s="36" t="n"/>
      <c r="DF755" s="36" t="n"/>
      <c r="DG755" s="36" t="n"/>
      <c r="DH755" s="36" t="n"/>
      <c r="DI755" s="36" t="n"/>
      <c r="DJ755" s="36" t="n"/>
      <c r="DK755" s="36" t="n"/>
      <c r="DL755" s="36" t="n"/>
      <c r="DM755" s="36" t="n"/>
      <c r="DN755" s="36" t="n"/>
      <c r="DO755" s="36" t="n"/>
      <c r="DP755" s="36" t="n"/>
      <c r="DQ755" s="36" t="n"/>
      <c r="DR755" s="36" t="n"/>
      <c r="DS755" s="36" t="n"/>
      <c r="DT755" s="36" t="n"/>
      <c r="DU755" s="36" t="n"/>
      <c r="DV755" s="36" t="n"/>
      <c r="DW755" s="36" t="n"/>
      <c r="DX755" s="36" t="n"/>
      <c r="DY755" s="36" t="n"/>
      <c r="DZ755" s="36" t="n"/>
      <c r="EA755" s="36" t="n"/>
      <c r="EB755" s="36" t="n"/>
      <c r="EC755" s="36" t="n"/>
      <c r="ED755" s="36" t="n"/>
      <c r="EE755" s="36" t="n"/>
      <c r="EF755" s="36" t="n"/>
      <c r="EG755" s="36" t="n"/>
      <c r="EH755" s="36" t="n"/>
      <c r="EI755" s="36" t="n"/>
      <c r="EJ755" s="36" t="n"/>
      <c r="EK755" s="36" t="n"/>
      <c r="EL755" s="36" t="n"/>
      <c r="EM755" s="36" t="n"/>
      <c r="EN755" s="36" t="n"/>
    </row>
    <row r="756">
      <c r="A756" s="36" t="n"/>
      <c r="B756" s="36" t="n"/>
      <c r="C756" s="144" t="n"/>
      <c r="D756" s="144" t="n"/>
      <c r="E756" s="135" t="n"/>
      <c r="F756" s="135" t="n"/>
      <c r="G756" s="135" t="n"/>
      <c r="H756" s="135" t="n"/>
      <c r="I756" s="135" t="n"/>
      <c r="J756" s="135" t="n"/>
      <c r="K756" s="135" t="n"/>
      <c r="L756" s="135" t="n"/>
      <c r="M756" s="135" t="n"/>
      <c r="N756" s="135" t="n"/>
      <c r="O756" s="135" t="n"/>
      <c r="P756" s="135" t="n"/>
      <c r="Q756" s="135" t="n"/>
      <c r="R756" s="135" t="n"/>
      <c r="S756" s="135" t="n"/>
      <c r="T756" s="135" t="n"/>
      <c r="U756" s="135" t="n"/>
      <c r="V756" s="135" t="n"/>
      <c r="W756" s="135" t="n"/>
      <c r="X756" s="135" t="n"/>
      <c r="Y756" s="135" t="n"/>
      <c r="Z756" s="135" t="n"/>
      <c r="AA756" s="135" t="n"/>
      <c r="AB756" s="135" t="n"/>
      <c r="AC756" s="135" t="n"/>
      <c r="AD756" s="135" t="n"/>
      <c r="AE756" s="135" t="n"/>
      <c r="AF756" s="135" t="n"/>
      <c r="AG756" s="135" t="n"/>
      <c r="AH756" s="135" t="n"/>
      <c r="AI756" s="135" t="n"/>
      <c r="AJ756" s="135" t="n"/>
      <c r="AK756" s="135" t="n"/>
      <c r="AL756" s="135" t="n"/>
      <c r="AM756" s="135" t="n"/>
      <c r="AN756" s="135" t="n"/>
      <c r="AO756" s="135" t="n"/>
      <c r="AP756" s="135" t="n"/>
      <c r="AQ756" s="135" t="n"/>
      <c r="AR756" s="135" t="n"/>
      <c r="AS756" s="135" t="n"/>
      <c r="AT756" s="135" t="n"/>
      <c r="AU756" s="135" t="n"/>
      <c r="AV756" s="135" t="n"/>
      <c r="AW756" s="135" t="n"/>
      <c r="AX756" s="135" t="n"/>
      <c r="AY756" s="135" t="n"/>
      <c r="AZ756" s="135" t="n"/>
      <c r="BA756" s="135" t="n"/>
      <c r="BB756" s="135" t="n"/>
      <c r="BC756" s="135" t="n"/>
      <c r="BD756" s="135" t="n"/>
      <c r="BE756" s="135" t="n"/>
      <c r="BF756" s="135" t="n"/>
      <c r="BG756" s="135" t="n"/>
      <c r="BH756" s="135" t="n"/>
      <c r="BI756" s="135" t="n"/>
      <c r="BJ756" s="135" t="n"/>
      <c r="BK756" s="135" t="n"/>
      <c r="BL756" s="135" t="n"/>
      <c r="BM756" s="135" t="n"/>
      <c r="BN756" s="135" t="n"/>
      <c r="BO756" s="135" t="n"/>
      <c r="BP756" s="135" t="n"/>
      <c r="BQ756" s="135" t="n"/>
      <c r="BR756" s="135" t="n"/>
      <c r="BS756" s="135" t="n"/>
      <c r="BT756" s="135" t="n"/>
      <c r="BU756" s="135" t="n"/>
      <c r="BV756" s="135" t="n"/>
      <c r="BW756" s="135" t="n"/>
      <c r="BX756" s="135" t="n"/>
      <c r="BY756" s="135" t="n"/>
      <c r="BZ756" s="135" t="n"/>
      <c r="CA756" s="135" t="n"/>
      <c r="CB756" s="135" t="n"/>
      <c r="CC756" s="135" t="n"/>
      <c r="CD756" s="135" t="n"/>
      <c r="CE756" s="135" t="n"/>
      <c r="CF756" s="135" t="n"/>
      <c r="CG756" s="135" t="n"/>
      <c r="CH756" s="135" t="n"/>
      <c r="CI756" s="135" t="n"/>
      <c r="CJ756" s="135" t="n"/>
      <c r="CK756" s="135" t="n"/>
      <c r="CL756" s="135" t="n"/>
      <c r="CM756" s="135" t="n"/>
      <c r="CN756" s="135" t="n"/>
      <c r="CO756" s="135" t="n"/>
      <c r="CP756" s="135" t="n"/>
      <c r="CQ756" s="135" t="n"/>
      <c r="CR756" s="135" t="n"/>
      <c r="CU756" s="36" t="n"/>
      <c r="CV756" s="36" t="n"/>
      <c r="CW756" s="36" t="n"/>
      <c r="CX756" s="36" t="n"/>
      <c r="CY756" s="36" t="n"/>
      <c r="CZ756" s="36" t="n"/>
      <c r="DA756" s="36" t="n"/>
      <c r="DB756" s="36" t="n"/>
      <c r="DC756" s="36" t="n"/>
      <c r="DD756" s="36" t="n"/>
      <c r="DE756" s="36" t="n"/>
      <c r="DF756" s="36" t="n"/>
      <c r="DG756" s="36" t="n"/>
      <c r="DH756" s="36" t="n"/>
      <c r="DI756" s="36" t="n"/>
      <c r="DJ756" s="36" t="n"/>
      <c r="DK756" s="36" t="n"/>
      <c r="DL756" s="36" t="n"/>
      <c r="DM756" s="36" t="n"/>
      <c r="DN756" s="36" t="n"/>
      <c r="DO756" s="36" t="n"/>
      <c r="DP756" s="36" t="n"/>
      <c r="DQ756" s="36" t="n"/>
      <c r="DR756" s="36" t="n"/>
      <c r="DS756" s="36" t="n"/>
      <c r="DT756" s="36" t="n"/>
      <c r="DU756" s="36" t="n"/>
      <c r="DV756" s="36" t="n"/>
      <c r="DW756" s="36" t="n"/>
      <c r="DX756" s="36" t="n"/>
      <c r="DY756" s="36" t="n"/>
      <c r="DZ756" s="36" t="n"/>
      <c r="EA756" s="36" t="n"/>
      <c r="EB756" s="36" t="n"/>
      <c r="EC756" s="36" t="n"/>
      <c r="ED756" s="36" t="n"/>
      <c r="EE756" s="36" t="n"/>
      <c r="EF756" s="36" t="n"/>
      <c r="EG756" s="36" t="n"/>
      <c r="EH756" s="36" t="n"/>
      <c r="EI756" s="36" t="n"/>
      <c r="EJ756" s="36" t="n"/>
      <c r="EK756" s="36" t="n"/>
      <c r="EL756" s="36" t="n"/>
      <c r="EM756" s="36" t="n"/>
      <c r="EN756" s="36" t="n"/>
    </row>
    <row r="757">
      <c r="A757" s="36" t="n"/>
      <c r="B757" s="36" t="n"/>
      <c r="C757" s="144" t="n"/>
      <c r="D757" s="144" t="n"/>
      <c r="E757" s="135" t="n"/>
      <c r="F757" s="135" t="n"/>
      <c r="G757" s="135" t="n"/>
      <c r="H757" s="135" t="n"/>
      <c r="I757" s="135" t="n"/>
      <c r="J757" s="135" t="n"/>
      <c r="K757" s="135" t="n"/>
      <c r="L757" s="135" t="n"/>
      <c r="M757" s="135" t="n"/>
      <c r="N757" s="135" t="n"/>
      <c r="O757" s="135" t="n"/>
      <c r="P757" s="135" t="n"/>
      <c r="Q757" s="135" t="n"/>
      <c r="R757" s="135" t="n"/>
      <c r="S757" s="135" t="n"/>
      <c r="T757" s="135" t="n"/>
      <c r="U757" s="135" t="n"/>
      <c r="V757" s="135" t="n"/>
      <c r="W757" s="135" t="n"/>
      <c r="X757" s="135" t="n"/>
      <c r="Y757" s="135" t="n"/>
      <c r="Z757" s="135" t="n"/>
      <c r="AA757" s="135" t="n"/>
      <c r="AB757" s="135" t="n"/>
      <c r="AC757" s="135" t="n"/>
      <c r="AD757" s="135" t="n"/>
      <c r="AE757" s="135" t="n"/>
      <c r="AF757" s="135" t="n"/>
      <c r="AG757" s="135" t="n"/>
      <c r="AH757" s="135" t="n"/>
      <c r="AI757" s="135" t="n"/>
      <c r="AJ757" s="135" t="n"/>
      <c r="AK757" s="135" t="n"/>
      <c r="AL757" s="135" t="n"/>
      <c r="AM757" s="135" t="n"/>
      <c r="AN757" s="135" t="n"/>
      <c r="AO757" s="135" t="n"/>
      <c r="AP757" s="135" t="n"/>
      <c r="AQ757" s="135" t="n"/>
      <c r="AR757" s="135" t="n"/>
      <c r="AS757" s="135" t="n"/>
      <c r="AT757" s="135" t="n"/>
      <c r="AU757" s="135" t="n"/>
      <c r="AV757" s="135" t="n"/>
      <c r="AW757" s="135" t="n"/>
      <c r="AX757" s="135" t="n"/>
      <c r="AY757" s="135" t="n"/>
      <c r="AZ757" s="135" t="n"/>
      <c r="BA757" s="135" t="n"/>
      <c r="BB757" s="135" t="n"/>
      <c r="BC757" s="135" t="n"/>
      <c r="BD757" s="135" t="n"/>
      <c r="BE757" s="135" t="n"/>
      <c r="BF757" s="135" t="n"/>
      <c r="BG757" s="135" t="n"/>
      <c r="BH757" s="135" t="n"/>
      <c r="BI757" s="135" t="n"/>
      <c r="BJ757" s="135" t="n"/>
      <c r="BK757" s="135" t="n"/>
      <c r="BL757" s="135" t="n"/>
      <c r="BM757" s="135" t="n"/>
      <c r="BN757" s="135" t="n"/>
      <c r="BO757" s="135" t="n"/>
      <c r="BP757" s="135" t="n"/>
      <c r="BQ757" s="135" t="n"/>
      <c r="BR757" s="135" t="n"/>
      <c r="BS757" s="135" t="n"/>
      <c r="BT757" s="135" t="n"/>
      <c r="BU757" s="135" t="n"/>
      <c r="BV757" s="135" t="n"/>
      <c r="BW757" s="135" t="n"/>
      <c r="BX757" s="135" t="n"/>
      <c r="BY757" s="135" t="n"/>
      <c r="BZ757" s="135" t="n"/>
      <c r="CA757" s="135" t="n"/>
      <c r="CB757" s="135" t="n"/>
      <c r="CC757" s="135" t="n"/>
      <c r="CD757" s="135" t="n"/>
      <c r="CE757" s="135" t="n"/>
      <c r="CF757" s="135" t="n"/>
      <c r="CG757" s="135" t="n"/>
      <c r="CH757" s="135" t="n"/>
      <c r="CI757" s="135" t="n"/>
      <c r="CJ757" s="135" t="n"/>
      <c r="CK757" s="135" t="n"/>
      <c r="CL757" s="135" t="n"/>
      <c r="CM757" s="135" t="n"/>
      <c r="CN757" s="135" t="n"/>
      <c r="CO757" s="135" t="n"/>
      <c r="CP757" s="135" t="n"/>
      <c r="CQ757" s="135" t="n"/>
      <c r="CR757" s="135" t="n"/>
      <c r="CU757" s="36" t="n"/>
      <c r="CV757" s="36" t="n"/>
      <c r="CW757" s="36" t="n"/>
      <c r="CX757" s="36" t="n"/>
      <c r="CY757" s="36" t="n"/>
      <c r="CZ757" s="36" t="n"/>
      <c r="DA757" s="36" t="n"/>
      <c r="DB757" s="36" t="n"/>
      <c r="DC757" s="36" t="n"/>
      <c r="DD757" s="36" t="n"/>
      <c r="DE757" s="36" t="n"/>
      <c r="DF757" s="36" t="n"/>
      <c r="DG757" s="36" t="n"/>
      <c r="DH757" s="36" t="n"/>
      <c r="DI757" s="36" t="n"/>
      <c r="DJ757" s="36" t="n"/>
      <c r="DK757" s="36" t="n"/>
      <c r="DL757" s="36" t="n"/>
      <c r="DM757" s="36" t="n"/>
      <c r="DN757" s="36" t="n"/>
      <c r="DO757" s="36" t="n"/>
      <c r="DP757" s="36" t="n"/>
      <c r="DQ757" s="36" t="n"/>
      <c r="DR757" s="36" t="n"/>
      <c r="DS757" s="36" t="n"/>
      <c r="DT757" s="36" t="n"/>
      <c r="DU757" s="36" t="n"/>
      <c r="DV757" s="36" t="n"/>
      <c r="DW757" s="36" t="n"/>
      <c r="DX757" s="36" t="n"/>
      <c r="DY757" s="36" t="n"/>
      <c r="DZ757" s="36" t="n"/>
      <c r="EA757" s="36" t="n"/>
      <c r="EB757" s="36" t="n"/>
      <c r="EC757" s="36" t="n"/>
      <c r="ED757" s="36" t="n"/>
      <c r="EE757" s="36" t="n"/>
      <c r="EF757" s="36" t="n"/>
      <c r="EG757" s="36" t="n"/>
      <c r="EH757" s="36" t="n"/>
      <c r="EI757" s="36" t="n"/>
      <c r="EJ757" s="36" t="n"/>
      <c r="EK757" s="36" t="n"/>
      <c r="EL757" s="36" t="n"/>
      <c r="EM757" s="36" t="n"/>
      <c r="EN757" s="36" t="n"/>
    </row>
    <row r="758">
      <c r="A758" s="36" t="n"/>
      <c r="B758" s="36" t="n"/>
      <c r="C758" s="144" t="n"/>
      <c r="D758" s="144" t="n"/>
      <c r="E758" s="135" t="n"/>
      <c r="F758" s="135" t="n"/>
      <c r="G758" s="135" t="n"/>
      <c r="H758" s="135" t="n"/>
      <c r="I758" s="135" t="n"/>
      <c r="J758" s="135" t="n"/>
      <c r="K758" s="135" t="n"/>
      <c r="L758" s="135" t="n"/>
      <c r="M758" s="135" t="n"/>
      <c r="N758" s="135" t="n"/>
      <c r="O758" s="135" t="n"/>
      <c r="P758" s="135" t="n"/>
      <c r="Q758" s="135" t="n"/>
      <c r="R758" s="135" t="n"/>
      <c r="S758" s="135" t="n"/>
      <c r="T758" s="135" t="n"/>
      <c r="U758" s="135" t="n"/>
      <c r="V758" s="135" t="n"/>
      <c r="W758" s="135" t="n"/>
      <c r="X758" s="135" t="n"/>
      <c r="Y758" s="135" t="n"/>
      <c r="Z758" s="135" t="n"/>
      <c r="AA758" s="135" t="n"/>
      <c r="AB758" s="135" t="n"/>
      <c r="AC758" s="135" t="n"/>
      <c r="AD758" s="135" t="n"/>
      <c r="AE758" s="135" t="n"/>
      <c r="AF758" s="135" t="n"/>
      <c r="AG758" s="135" t="n"/>
      <c r="AH758" s="135" t="n"/>
      <c r="AI758" s="135" t="n"/>
      <c r="AJ758" s="135" t="n"/>
      <c r="AK758" s="135" t="n"/>
      <c r="AL758" s="135" t="n"/>
      <c r="AM758" s="135" t="n"/>
      <c r="AN758" s="135" t="n"/>
      <c r="AO758" s="135" t="n"/>
      <c r="AP758" s="135" t="n"/>
      <c r="AQ758" s="135" t="n"/>
      <c r="AR758" s="135" t="n"/>
      <c r="AS758" s="135" t="n"/>
      <c r="AT758" s="135" t="n"/>
      <c r="AU758" s="135" t="n"/>
      <c r="AV758" s="135" t="n"/>
      <c r="AW758" s="135" t="n"/>
      <c r="AX758" s="135" t="n"/>
      <c r="AY758" s="135" t="n"/>
      <c r="AZ758" s="135" t="n"/>
      <c r="BA758" s="135" t="n"/>
      <c r="BB758" s="135" t="n"/>
      <c r="BC758" s="135" t="n"/>
      <c r="BD758" s="135" t="n"/>
      <c r="BE758" s="135" t="n"/>
      <c r="BF758" s="135" t="n"/>
      <c r="BG758" s="135" t="n"/>
      <c r="BH758" s="135" t="n"/>
      <c r="BI758" s="135" t="n"/>
      <c r="BJ758" s="135" t="n"/>
      <c r="BK758" s="135" t="n"/>
      <c r="BL758" s="135" t="n"/>
      <c r="BM758" s="135" t="n"/>
      <c r="BN758" s="135" t="n"/>
      <c r="BO758" s="135" t="n"/>
      <c r="BP758" s="135" t="n"/>
      <c r="BQ758" s="135" t="n"/>
      <c r="BR758" s="135" t="n"/>
      <c r="BS758" s="135" t="n"/>
      <c r="BT758" s="135" t="n"/>
      <c r="BU758" s="135" t="n"/>
      <c r="BV758" s="135" t="n"/>
      <c r="BW758" s="135" t="n"/>
      <c r="BX758" s="135" t="n"/>
      <c r="BY758" s="135" t="n"/>
      <c r="BZ758" s="135" t="n"/>
      <c r="CA758" s="135" t="n"/>
      <c r="CB758" s="135" t="n"/>
      <c r="CC758" s="135" t="n"/>
      <c r="CD758" s="135" t="n"/>
      <c r="CE758" s="135" t="n"/>
      <c r="CF758" s="135" t="n"/>
      <c r="CG758" s="135" t="n"/>
      <c r="CH758" s="135" t="n"/>
      <c r="CI758" s="135" t="n"/>
      <c r="CJ758" s="135" t="n"/>
      <c r="CK758" s="135" t="n"/>
      <c r="CL758" s="135" t="n"/>
      <c r="CM758" s="135" t="n"/>
      <c r="CN758" s="135" t="n"/>
      <c r="CO758" s="135" t="n"/>
      <c r="CP758" s="135" t="n"/>
      <c r="CQ758" s="135" t="n"/>
      <c r="CR758" s="135" t="n"/>
      <c r="CU758" s="36" t="n"/>
      <c r="CV758" s="36" t="n"/>
      <c r="CW758" s="36" t="n"/>
      <c r="CX758" s="36" t="n"/>
      <c r="CY758" s="36" t="n"/>
      <c r="CZ758" s="36" t="n"/>
      <c r="DA758" s="36" t="n"/>
      <c r="DB758" s="36" t="n"/>
      <c r="DC758" s="36" t="n"/>
      <c r="DD758" s="36" t="n"/>
      <c r="DE758" s="36" t="n"/>
      <c r="DF758" s="36" t="n"/>
      <c r="DG758" s="36" t="n"/>
      <c r="DH758" s="36" t="n"/>
      <c r="DI758" s="36" t="n"/>
      <c r="DJ758" s="36" t="n"/>
      <c r="DK758" s="36" t="n"/>
      <c r="DL758" s="36" t="n"/>
      <c r="DM758" s="36" t="n"/>
      <c r="DN758" s="36" t="n"/>
      <c r="DO758" s="36" t="n"/>
      <c r="DP758" s="36" t="n"/>
      <c r="DQ758" s="36" t="n"/>
      <c r="DR758" s="36" t="n"/>
      <c r="DS758" s="36" t="n"/>
      <c r="DT758" s="36" t="n"/>
      <c r="DU758" s="36" t="n"/>
      <c r="DV758" s="36" t="n"/>
      <c r="DW758" s="36" t="n"/>
      <c r="DX758" s="36" t="n"/>
      <c r="DY758" s="36" t="n"/>
      <c r="DZ758" s="36" t="n"/>
      <c r="EA758" s="36" t="n"/>
      <c r="EB758" s="36" t="n"/>
      <c r="EC758" s="36" t="n"/>
      <c r="ED758" s="36" t="n"/>
      <c r="EE758" s="36" t="n"/>
      <c r="EF758" s="36" t="n"/>
      <c r="EG758" s="36" t="n"/>
      <c r="EH758" s="36" t="n"/>
      <c r="EI758" s="36" t="n"/>
      <c r="EJ758" s="36" t="n"/>
      <c r="EK758" s="36" t="n"/>
      <c r="EL758" s="36" t="n"/>
      <c r="EM758" s="36" t="n"/>
      <c r="EN758" s="36" t="n"/>
    </row>
    <row r="759">
      <c r="A759" s="36" t="n"/>
      <c r="B759" s="36" t="n"/>
      <c r="C759" s="144" t="n"/>
      <c r="D759" s="144" t="n"/>
      <c r="E759" s="135" t="n"/>
      <c r="F759" s="135" t="n"/>
      <c r="G759" s="135" t="n"/>
      <c r="H759" s="135" t="n"/>
      <c r="I759" s="135" t="n"/>
      <c r="J759" s="135" t="n"/>
      <c r="K759" s="135" t="n"/>
      <c r="L759" s="135" t="n"/>
      <c r="M759" s="135" t="n"/>
      <c r="N759" s="135" t="n"/>
      <c r="O759" s="135" t="n"/>
      <c r="P759" s="135" t="n"/>
      <c r="Q759" s="135" t="n"/>
      <c r="R759" s="135" t="n"/>
      <c r="S759" s="135" t="n"/>
      <c r="T759" s="135" t="n"/>
      <c r="U759" s="135" t="n"/>
      <c r="V759" s="135" t="n"/>
      <c r="W759" s="135" t="n"/>
      <c r="X759" s="135" t="n"/>
      <c r="Y759" s="135" t="n"/>
      <c r="Z759" s="135" t="n"/>
      <c r="AA759" s="135" t="n"/>
      <c r="AB759" s="135" t="n"/>
      <c r="AC759" s="135" t="n"/>
      <c r="AD759" s="135" t="n"/>
      <c r="AE759" s="135" t="n"/>
      <c r="AF759" s="135" t="n"/>
      <c r="AG759" s="135" t="n"/>
      <c r="AH759" s="135" t="n"/>
      <c r="AI759" s="135" t="n"/>
      <c r="AJ759" s="135" t="n"/>
      <c r="AK759" s="135" t="n"/>
      <c r="AL759" s="135" t="n"/>
      <c r="AM759" s="135" t="n"/>
      <c r="AN759" s="135" t="n"/>
      <c r="AO759" s="135" t="n"/>
      <c r="AP759" s="135" t="n"/>
      <c r="AQ759" s="135" t="n"/>
      <c r="AR759" s="135" t="n"/>
      <c r="AS759" s="135" t="n"/>
      <c r="AT759" s="135" t="n"/>
      <c r="AU759" s="135" t="n"/>
      <c r="AV759" s="135" t="n"/>
      <c r="AW759" s="135" t="n"/>
      <c r="AX759" s="135" t="n"/>
      <c r="AY759" s="135" t="n"/>
      <c r="AZ759" s="135" t="n"/>
      <c r="BA759" s="135" t="n"/>
      <c r="BB759" s="135" t="n"/>
      <c r="BC759" s="135" t="n"/>
      <c r="BD759" s="135" t="n"/>
      <c r="BE759" s="135" t="n"/>
      <c r="BF759" s="135" t="n"/>
      <c r="BG759" s="135" t="n"/>
      <c r="BH759" s="135" t="n"/>
      <c r="BI759" s="135" t="n"/>
      <c r="BJ759" s="135" t="n"/>
      <c r="BK759" s="135" t="n"/>
      <c r="BL759" s="135" t="n"/>
      <c r="BM759" s="135" t="n"/>
      <c r="BN759" s="135" t="n"/>
      <c r="BO759" s="135" t="n"/>
      <c r="BP759" s="135" t="n"/>
      <c r="BQ759" s="135" t="n"/>
      <c r="BR759" s="135" t="n"/>
      <c r="BS759" s="135" t="n"/>
      <c r="BT759" s="135" t="n"/>
      <c r="BU759" s="135" t="n"/>
      <c r="BV759" s="135" t="n"/>
      <c r="BW759" s="135" t="n"/>
      <c r="BX759" s="135" t="n"/>
      <c r="BY759" s="135" t="n"/>
      <c r="BZ759" s="135" t="n"/>
      <c r="CA759" s="135" t="n"/>
      <c r="CB759" s="135" t="n"/>
      <c r="CC759" s="135" t="n"/>
      <c r="CD759" s="135" t="n"/>
      <c r="CE759" s="135" t="n"/>
      <c r="CF759" s="135" t="n"/>
      <c r="CG759" s="135" t="n"/>
      <c r="CH759" s="135" t="n"/>
      <c r="CI759" s="135" t="n"/>
      <c r="CJ759" s="135" t="n"/>
      <c r="CK759" s="135" t="n"/>
      <c r="CL759" s="135" t="n"/>
      <c r="CM759" s="135" t="n"/>
      <c r="CN759" s="135" t="n"/>
      <c r="CO759" s="135" t="n"/>
      <c r="CP759" s="135" t="n"/>
      <c r="CQ759" s="135" t="n"/>
      <c r="CR759" s="135" t="n"/>
      <c r="CU759" s="36" t="n"/>
      <c r="CV759" s="36" t="n"/>
      <c r="CW759" s="36" t="n"/>
      <c r="CX759" s="36" t="n"/>
      <c r="CY759" s="36" t="n"/>
      <c r="CZ759" s="36" t="n"/>
      <c r="DA759" s="36" t="n"/>
      <c r="DB759" s="36" t="n"/>
      <c r="DC759" s="36" t="n"/>
      <c r="DD759" s="36" t="n"/>
      <c r="DE759" s="36" t="n"/>
      <c r="DF759" s="36" t="n"/>
      <c r="DG759" s="36" t="n"/>
      <c r="DH759" s="36" t="n"/>
      <c r="DI759" s="36" t="n"/>
      <c r="DJ759" s="36" t="n"/>
      <c r="DK759" s="36" t="n"/>
      <c r="DL759" s="36" t="n"/>
      <c r="DM759" s="36" t="n"/>
      <c r="DN759" s="36" t="n"/>
      <c r="DO759" s="36" t="n"/>
      <c r="DP759" s="36" t="n"/>
      <c r="DQ759" s="36" t="n"/>
      <c r="DR759" s="36" t="n"/>
      <c r="DS759" s="36" t="n"/>
      <c r="DT759" s="36" t="n"/>
      <c r="DU759" s="36" t="n"/>
      <c r="DV759" s="36" t="n"/>
      <c r="DW759" s="36" t="n"/>
      <c r="DX759" s="36" t="n"/>
      <c r="DY759" s="36" t="n"/>
      <c r="DZ759" s="36" t="n"/>
      <c r="EA759" s="36" t="n"/>
      <c r="EB759" s="36" t="n"/>
      <c r="EC759" s="36" t="n"/>
      <c r="ED759" s="36" t="n"/>
      <c r="EE759" s="36" t="n"/>
      <c r="EF759" s="36" t="n"/>
      <c r="EG759" s="36" t="n"/>
      <c r="EH759" s="36" t="n"/>
      <c r="EI759" s="36" t="n"/>
      <c r="EJ759" s="36" t="n"/>
      <c r="EK759" s="36" t="n"/>
      <c r="EL759" s="36" t="n"/>
      <c r="EM759" s="36" t="n"/>
      <c r="EN759" s="36" t="n"/>
    </row>
    <row r="760">
      <c r="A760" s="36" t="n"/>
      <c r="B760" s="36" t="n"/>
      <c r="C760" s="144" t="n"/>
      <c r="D760" s="144" t="n"/>
      <c r="E760" s="135" t="n"/>
      <c r="F760" s="135" t="n"/>
      <c r="G760" s="135" t="n"/>
      <c r="H760" s="135" t="n"/>
      <c r="I760" s="135" t="n"/>
      <c r="J760" s="135" t="n"/>
      <c r="K760" s="135" t="n"/>
      <c r="L760" s="135" t="n"/>
      <c r="M760" s="135" t="n"/>
      <c r="N760" s="135" t="n"/>
      <c r="O760" s="135" t="n"/>
      <c r="P760" s="135" t="n"/>
      <c r="Q760" s="135" t="n"/>
      <c r="R760" s="135" t="n"/>
      <c r="S760" s="135" t="n"/>
      <c r="T760" s="135" t="n"/>
      <c r="U760" s="135" t="n"/>
      <c r="V760" s="135" t="n"/>
      <c r="W760" s="135" t="n"/>
      <c r="X760" s="135" t="n"/>
      <c r="Y760" s="135" t="n"/>
      <c r="Z760" s="135" t="n"/>
      <c r="AA760" s="135" t="n"/>
      <c r="AB760" s="135" t="n"/>
      <c r="AC760" s="135" t="n"/>
      <c r="AD760" s="135" t="n"/>
      <c r="AE760" s="135" t="n"/>
      <c r="AF760" s="135" t="n"/>
      <c r="AG760" s="135" t="n"/>
      <c r="AH760" s="135" t="n"/>
      <c r="AI760" s="135" t="n"/>
      <c r="AJ760" s="135" t="n"/>
      <c r="AK760" s="135" t="n"/>
      <c r="AL760" s="135" t="n"/>
      <c r="AM760" s="135" t="n"/>
      <c r="AN760" s="135" t="n"/>
      <c r="AO760" s="135" t="n"/>
      <c r="AP760" s="135" t="n"/>
      <c r="AQ760" s="135" t="n"/>
      <c r="AR760" s="135" t="n"/>
      <c r="AS760" s="135" t="n"/>
      <c r="AT760" s="135" t="n"/>
      <c r="AU760" s="135" t="n"/>
      <c r="AV760" s="135" t="n"/>
      <c r="AW760" s="135" t="n"/>
      <c r="AX760" s="135" t="n"/>
      <c r="AY760" s="135" t="n"/>
      <c r="AZ760" s="135" t="n"/>
      <c r="BA760" s="135" t="n"/>
      <c r="BB760" s="135" t="n"/>
      <c r="BC760" s="135" t="n"/>
      <c r="BD760" s="135" t="n"/>
      <c r="BE760" s="135" t="n"/>
      <c r="BF760" s="135" t="n"/>
      <c r="BG760" s="135" t="n"/>
      <c r="BH760" s="135" t="n"/>
      <c r="BI760" s="135" t="n"/>
      <c r="BJ760" s="135" t="n"/>
      <c r="BK760" s="135" t="n"/>
      <c r="BL760" s="135" t="n"/>
      <c r="BM760" s="135" t="n"/>
      <c r="BN760" s="135" t="n"/>
      <c r="BO760" s="135" t="n"/>
      <c r="BP760" s="135" t="n"/>
      <c r="BQ760" s="135" t="n"/>
      <c r="BR760" s="135" t="n"/>
      <c r="BS760" s="135" t="n"/>
      <c r="BT760" s="135" t="n"/>
      <c r="BU760" s="135" t="n"/>
      <c r="BV760" s="135" t="n"/>
      <c r="BW760" s="135" t="n"/>
      <c r="BX760" s="135" t="n"/>
      <c r="BY760" s="135" t="n"/>
      <c r="BZ760" s="135" t="n"/>
      <c r="CA760" s="135" t="n"/>
      <c r="CB760" s="135" t="n"/>
      <c r="CC760" s="135" t="n"/>
      <c r="CD760" s="135" t="n"/>
      <c r="CE760" s="135" t="n"/>
      <c r="CF760" s="135" t="n"/>
      <c r="CG760" s="135" t="n"/>
      <c r="CH760" s="135" t="n"/>
      <c r="CI760" s="135" t="n"/>
      <c r="CJ760" s="135" t="n"/>
      <c r="CK760" s="135" t="n"/>
      <c r="CL760" s="135" t="n"/>
      <c r="CM760" s="135" t="n"/>
      <c r="CN760" s="135" t="n"/>
      <c r="CO760" s="135" t="n"/>
      <c r="CP760" s="135" t="n"/>
      <c r="CQ760" s="135" t="n"/>
      <c r="CR760" s="135" t="n"/>
      <c r="CU760" s="36" t="n"/>
      <c r="CV760" s="36" t="n"/>
      <c r="CW760" s="36" t="n"/>
      <c r="CX760" s="36" t="n"/>
      <c r="CY760" s="36" t="n"/>
      <c r="CZ760" s="36" t="n"/>
      <c r="DA760" s="36" t="n"/>
      <c r="DB760" s="36" t="n"/>
      <c r="DC760" s="36" t="n"/>
      <c r="DD760" s="36" t="n"/>
      <c r="DE760" s="36" t="n"/>
      <c r="DF760" s="36" t="n"/>
      <c r="DG760" s="36" t="n"/>
      <c r="DH760" s="36" t="n"/>
      <c r="DI760" s="36" t="n"/>
      <c r="DJ760" s="36" t="n"/>
      <c r="DK760" s="36" t="n"/>
      <c r="DL760" s="36" t="n"/>
      <c r="DM760" s="36" t="n"/>
      <c r="DN760" s="36" t="n"/>
      <c r="DO760" s="36" t="n"/>
      <c r="DP760" s="36" t="n"/>
      <c r="DQ760" s="36" t="n"/>
      <c r="DR760" s="36" t="n"/>
      <c r="DS760" s="36" t="n"/>
      <c r="DT760" s="36" t="n"/>
      <c r="DU760" s="36" t="n"/>
      <c r="DV760" s="36" t="n"/>
      <c r="DW760" s="36" t="n"/>
      <c r="DX760" s="36" t="n"/>
      <c r="DY760" s="36" t="n"/>
      <c r="DZ760" s="36" t="n"/>
      <c r="EA760" s="36" t="n"/>
      <c r="EB760" s="36" t="n"/>
      <c r="EC760" s="36" t="n"/>
      <c r="ED760" s="36" t="n"/>
      <c r="EE760" s="36" t="n"/>
      <c r="EF760" s="36" t="n"/>
      <c r="EG760" s="36" t="n"/>
      <c r="EH760" s="36" t="n"/>
      <c r="EI760" s="36" t="n"/>
      <c r="EJ760" s="36" t="n"/>
      <c r="EK760" s="36" t="n"/>
      <c r="EL760" s="36" t="n"/>
      <c r="EM760" s="36" t="n"/>
      <c r="EN760" s="36" t="n"/>
    </row>
    <row r="761">
      <c r="A761" s="36" t="n"/>
      <c r="B761" s="36" t="n"/>
      <c r="C761" s="144" t="n"/>
      <c r="D761" s="144" t="n"/>
      <c r="E761" s="135" t="n"/>
      <c r="F761" s="135" t="n"/>
      <c r="G761" s="135" t="n"/>
      <c r="H761" s="135" t="n"/>
      <c r="I761" s="135" t="n"/>
      <c r="J761" s="135" t="n"/>
      <c r="K761" s="135" t="n"/>
      <c r="L761" s="135" t="n"/>
      <c r="M761" s="135" t="n"/>
      <c r="N761" s="135" t="n"/>
      <c r="O761" s="135" t="n"/>
      <c r="P761" s="135" t="n"/>
      <c r="Q761" s="135" t="n"/>
      <c r="R761" s="135" t="n"/>
      <c r="S761" s="135" t="n"/>
      <c r="T761" s="135" t="n"/>
      <c r="U761" s="135" t="n"/>
      <c r="V761" s="135" t="n"/>
      <c r="W761" s="135" t="n"/>
      <c r="X761" s="135" t="n"/>
      <c r="Y761" s="135" t="n"/>
      <c r="Z761" s="135" t="n"/>
      <c r="AA761" s="135" t="n"/>
      <c r="AB761" s="135" t="n"/>
      <c r="AC761" s="135" t="n"/>
      <c r="AD761" s="135" t="n"/>
      <c r="AE761" s="135" t="n"/>
      <c r="AF761" s="135" t="n"/>
      <c r="AG761" s="135" t="n"/>
      <c r="AH761" s="135" t="n"/>
      <c r="AI761" s="135" t="n"/>
      <c r="AJ761" s="135" t="n"/>
      <c r="AK761" s="135" t="n"/>
      <c r="AL761" s="135" t="n"/>
      <c r="AM761" s="135" t="n"/>
      <c r="AN761" s="135" t="n"/>
      <c r="AO761" s="135" t="n"/>
      <c r="AP761" s="135" t="n"/>
      <c r="AQ761" s="135" t="n"/>
      <c r="AR761" s="135" t="n"/>
      <c r="AS761" s="135" t="n"/>
      <c r="AT761" s="135" t="n"/>
      <c r="AU761" s="135" t="n"/>
      <c r="AV761" s="135" t="n"/>
      <c r="AW761" s="135" t="n"/>
      <c r="AX761" s="135" t="n"/>
      <c r="AY761" s="135" t="n"/>
      <c r="AZ761" s="135" t="n"/>
      <c r="BA761" s="135" t="n"/>
      <c r="BB761" s="135" t="n"/>
      <c r="BC761" s="135" t="n"/>
      <c r="BD761" s="135" t="n"/>
      <c r="BE761" s="135" t="n"/>
      <c r="BF761" s="135" t="n"/>
      <c r="BG761" s="135" t="n"/>
      <c r="BH761" s="135" t="n"/>
      <c r="BI761" s="135" t="n"/>
      <c r="BJ761" s="135" t="n"/>
      <c r="BK761" s="135" t="n"/>
      <c r="BL761" s="135" t="n"/>
      <c r="BM761" s="135" t="n"/>
      <c r="BN761" s="135" t="n"/>
      <c r="BO761" s="135" t="n"/>
      <c r="BP761" s="135" t="n"/>
      <c r="BQ761" s="135" t="n"/>
      <c r="BR761" s="135" t="n"/>
      <c r="BS761" s="135" t="n"/>
      <c r="BT761" s="135" t="n"/>
      <c r="BU761" s="135" t="n"/>
      <c r="BV761" s="135" t="n"/>
      <c r="BW761" s="135" t="n"/>
      <c r="BX761" s="135" t="n"/>
      <c r="BY761" s="135" t="n"/>
      <c r="BZ761" s="135" t="n"/>
      <c r="CA761" s="135" t="n"/>
      <c r="CB761" s="135" t="n"/>
      <c r="CC761" s="135" t="n"/>
      <c r="CD761" s="135" t="n"/>
      <c r="CE761" s="135" t="n"/>
      <c r="CF761" s="135" t="n"/>
      <c r="CG761" s="135" t="n"/>
      <c r="CH761" s="135" t="n"/>
      <c r="CI761" s="135" t="n"/>
      <c r="CJ761" s="135" t="n"/>
      <c r="CK761" s="135" t="n"/>
      <c r="CL761" s="135" t="n"/>
      <c r="CM761" s="135" t="n"/>
      <c r="CN761" s="135" t="n"/>
      <c r="CO761" s="135" t="n"/>
      <c r="CP761" s="135" t="n"/>
      <c r="CQ761" s="135" t="n"/>
      <c r="CR761" s="135" t="n"/>
      <c r="CU761" s="36" t="n"/>
      <c r="CV761" s="36" t="n"/>
      <c r="CW761" s="36" t="n"/>
      <c r="CX761" s="36" t="n"/>
      <c r="CY761" s="36" t="n"/>
      <c r="CZ761" s="36" t="n"/>
      <c r="DA761" s="36" t="n"/>
      <c r="DB761" s="36" t="n"/>
      <c r="DC761" s="36" t="n"/>
      <c r="DD761" s="36" t="n"/>
      <c r="DE761" s="36" t="n"/>
      <c r="DF761" s="36" t="n"/>
      <c r="DG761" s="36" t="n"/>
      <c r="DH761" s="36" t="n"/>
      <c r="DI761" s="36" t="n"/>
      <c r="DJ761" s="36" t="n"/>
      <c r="DK761" s="36" t="n"/>
      <c r="DL761" s="36" t="n"/>
      <c r="DM761" s="36" t="n"/>
      <c r="DN761" s="36" t="n"/>
      <c r="DO761" s="36" t="n"/>
      <c r="DP761" s="36" t="n"/>
      <c r="DQ761" s="36" t="n"/>
      <c r="DR761" s="36" t="n"/>
      <c r="DS761" s="36" t="n"/>
      <c r="DT761" s="36" t="n"/>
      <c r="DU761" s="36" t="n"/>
      <c r="DV761" s="36" t="n"/>
      <c r="DW761" s="36" t="n"/>
      <c r="DX761" s="36" t="n"/>
      <c r="DY761" s="36" t="n"/>
      <c r="DZ761" s="36" t="n"/>
      <c r="EA761" s="36" t="n"/>
      <c r="EB761" s="36" t="n"/>
      <c r="EC761" s="36" t="n"/>
      <c r="ED761" s="36" t="n"/>
      <c r="EE761" s="36" t="n"/>
      <c r="EF761" s="36" t="n"/>
      <c r="EG761" s="36" t="n"/>
      <c r="EH761" s="36" t="n"/>
      <c r="EI761" s="36" t="n"/>
      <c r="EJ761" s="36" t="n"/>
      <c r="EK761" s="36" t="n"/>
      <c r="EL761" s="36" t="n"/>
      <c r="EM761" s="36" t="n"/>
      <c r="EN761" s="36" t="n"/>
    </row>
    <row r="762">
      <c r="A762" s="36" t="n"/>
      <c r="B762" s="36" t="n"/>
      <c r="C762" s="144" t="n"/>
      <c r="D762" s="144" t="n"/>
      <c r="E762" s="135" t="n"/>
      <c r="F762" s="135" t="n"/>
      <c r="G762" s="135" t="n"/>
      <c r="H762" s="135" t="n"/>
      <c r="I762" s="135" t="n"/>
      <c r="J762" s="135" t="n"/>
      <c r="K762" s="135" t="n"/>
      <c r="L762" s="135" t="n"/>
      <c r="M762" s="135" t="n"/>
      <c r="N762" s="135" t="n"/>
      <c r="O762" s="135" t="n"/>
      <c r="P762" s="135" t="n"/>
      <c r="Q762" s="135" t="n"/>
      <c r="R762" s="135" t="n"/>
      <c r="S762" s="135" t="n"/>
      <c r="T762" s="135" t="n"/>
      <c r="U762" s="135" t="n"/>
      <c r="V762" s="135" t="n"/>
      <c r="W762" s="135" t="n"/>
      <c r="X762" s="135" t="n"/>
      <c r="Y762" s="135" t="n"/>
      <c r="Z762" s="135" t="n"/>
      <c r="AA762" s="135" t="n"/>
      <c r="AB762" s="135" t="n"/>
      <c r="AC762" s="135" t="n"/>
      <c r="AD762" s="135" t="n"/>
      <c r="AE762" s="135" t="n"/>
      <c r="AF762" s="135" t="n"/>
      <c r="AG762" s="135" t="n"/>
      <c r="AH762" s="135" t="n"/>
      <c r="AI762" s="135" t="n"/>
      <c r="AJ762" s="135" t="n"/>
      <c r="AK762" s="135" t="n"/>
      <c r="AL762" s="135" t="n"/>
      <c r="AM762" s="135" t="n"/>
      <c r="AN762" s="135" t="n"/>
      <c r="AO762" s="135" t="n"/>
      <c r="AP762" s="135" t="n"/>
      <c r="AQ762" s="135" t="n"/>
      <c r="AR762" s="135" t="n"/>
      <c r="AS762" s="135" t="n"/>
      <c r="AT762" s="135" t="n"/>
      <c r="AU762" s="135" t="n"/>
      <c r="AV762" s="135" t="n"/>
      <c r="AW762" s="135" t="n"/>
      <c r="AX762" s="135" t="n"/>
      <c r="AY762" s="135" t="n"/>
      <c r="AZ762" s="135" t="n"/>
      <c r="BA762" s="135" t="n"/>
      <c r="BB762" s="135" t="n"/>
      <c r="BC762" s="135" t="n"/>
      <c r="BD762" s="135" t="n"/>
      <c r="BE762" s="135" t="n"/>
      <c r="BF762" s="135" t="n"/>
      <c r="BG762" s="135" t="n"/>
      <c r="BH762" s="135" t="n"/>
      <c r="BI762" s="135" t="n"/>
      <c r="BJ762" s="135" t="n"/>
      <c r="BK762" s="135" t="n"/>
      <c r="BL762" s="135" t="n"/>
      <c r="BM762" s="135" t="n"/>
      <c r="BN762" s="135" t="n"/>
      <c r="BO762" s="135" t="n"/>
      <c r="BP762" s="135" t="n"/>
      <c r="BQ762" s="135" t="n"/>
      <c r="BR762" s="135" t="n"/>
      <c r="BS762" s="135" t="n"/>
      <c r="BT762" s="135" t="n"/>
      <c r="BU762" s="135" t="n"/>
      <c r="BV762" s="135" t="n"/>
      <c r="BW762" s="135" t="n"/>
      <c r="BX762" s="135" t="n"/>
      <c r="BY762" s="135" t="n"/>
      <c r="BZ762" s="135" t="n"/>
      <c r="CA762" s="135" t="n"/>
      <c r="CB762" s="135" t="n"/>
      <c r="CC762" s="135" t="n"/>
      <c r="CD762" s="135" t="n"/>
      <c r="CE762" s="135" t="n"/>
      <c r="CF762" s="135" t="n"/>
      <c r="CG762" s="135" t="n"/>
      <c r="CH762" s="135" t="n"/>
      <c r="CI762" s="135" t="n"/>
      <c r="CJ762" s="135" t="n"/>
      <c r="CK762" s="135" t="n"/>
      <c r="CL762" s="135" t="n"/>
      <c r="CM762" s="135" t="n"/>
      <c r="CN762" s="135" t="n"/>
      <c r="CO762" s="135" t="n"/>
      <c r="CP762" s="135" t="n"/>
      <c r="CQ762" s="135" t="n"/>
      <c r="CR762" s="135" t="n"/>
      <c r="CU762" s="36" t="n"/>
      <c r="CV762" s="36" t="n"/>
      <c r="CW762" s="36" t="n"/>
      <c r="CX762" s="36" t="n"/>
      <c r="CY762" s="36" t="n"/>
      <c r="CZ762" s="36" t="n"/>
      <c r="DA762" s="36" t="n"/>
      <c r="DB762" s="36" t="n"/>
      <c r="DC762" s="36" t="n"/>
      <c r="DD762" s="36" t="n"/>
      <c r="DE762" s="36" t="n"/>
      <c r="DF762" s="36" t="n"/>
      <c r="DG762" s="36" t="n"/>
      <c r="DH762" s="36" t="n"/>
      <c r="DI762" s="36" t="n"/>
      <c r="DJ762" s="36" t="n"/>
      <c r="DK762" s="36" t="n"/>
      <c r="DL762" s="36" t="n"/>
      <c r="DM762" s="36" t="n"/>
      <c r="DN762" s="36" t="n"/>
      <c r="DO762" s="36" t="n"/>
      <c r="DP762" s="36" t="n"/>
      <c r="DQ762" s="36" t="n"/>
      <c r="DR762" s="36" t="n"/>
      <c r="DS762" s="36" t="n"/>
      <c r="DT762" s="36" t="n"/>
      <c r="DU762" s="36" t="n"/>
      <c r="DV762" s="36" t="n"/>
      <c r="DW762" s="36" t="n"/>
      <c r="DX762" s="36" t="n"/>
      <c r="DY762" s="36" t="n"/>
      <c r="DZ762" s="36" t="n"/>
      <c r="EA762" s="36" t="n"/>
      <c r="EB762" s="36" t="n"/>
      <c r="EC762" s="36" t="n"/>
      <c r="ED762" s="36" t="n"/>
      <c r="EE762" s="36" t="n"/>
      <c r="EF762" s="36" t="n"/>
      <c r="EG762" s="36" t="n"/>
      <c r="EH762" s="36" t="n"/>
      <c r="EI762" s="36" t="n"/>
      <c r="EJ762" s="36" t="n"/>
      <c r="EK762" s="36" t="n"/>
      <c r="EL762" s="36" t="n"/>
      <c r="EM762" s="36" t="n"/>
      <c r="EN762" s="36" t="n"/>
    </row>
    <row r="763">
      <c r="A763" s="36" t="n"/>
      <c r="B763" s="36" t="n"/>
      <c r="C763" s="144" t="n"/>
      <c r="D763" s="144" t="n"/>
      <c r="E763" s="135" t="n"/>
      <c r="F763" s="135" t="n"/>
      <c r="G763" s="135" t="n"/>
      <c r="H763" s="135" t="n"/>
      <c r="I763" s="135" t="n"/>
      <c r="J763" s="135" t="n"/>
      <c r="K763" s="135" t="n"/>
      <c r="L763" s="135" t="n"/>
      <c r="M763" s="135" t="n"/>
      <c r="N763" s="135" t="n"/>
      <c r="O763" s="135" t="n"/>
      <c r="P763" s="135" t="n"/>
      <c r="Q763" s="135" t="n"/>
      <c r="R763" s="135" t="n"/>
      <c r="S763" s="135" t="n"/>
      <c r="T763" s="135" t="n"/>
      <c r="U763" s="135" t="n"/>
      <c r="V763" s="135" t="n"/>
      <c r="W763" s="135" t="n"/>
      <c r="X763" s="135" t="n"/>
      <c r="Y763" s="135" t="n"/>
      <c r="Z763" s="135" t="n"/>
      <c r="AA763" s="135" t="n"/>
      <c r="AB763" s="135" t="n"/>
      <c r="AC763" s="135" t="n"/>
      <c r="AD763" s="135" t="n"/>
      <c r="AE763" s="135" t="n"/>
      <c r="AF763" s="135" t="n"/>
      <c r="AG763" s="135" t="n"/>
      <c r="AH763" s="135" t="n"/>
      <c r="AI763" s="135" t="n"/>
      <c r="AJ763" s="135" t="n"/>
      <c r="AK763" s="135" t="n"/>
      <c r="AL763" s="135" t="n"/>
      <c r="AM763" s="135" t="n"/>
      <c r="AN763" s="135" t="n"/>
      <c r="AO763" s="135" t="n"/>
      <c r="AP763" s="135" t="n"/>
      <c r="AQ763" s="135" t="n"/>
      <c r="AR763" s="135" t="n"/>
      <c r="AS763" s="135" t="n"/>
      <c r="AT763" s="135" t="n"/>
      <c r="AU763" s="135" t="n"/>
      <c r="AV763" s="135" t="n"/>
      <c r="AW763" s="135" t="n"/>
      <c r="AX763" s="135" t="n"/>
      <c r="AY763" s="135" t="n"/>
      <c r="AZ763" s="135" t="n"/>
      <c r="BA763" s="135" t="n"/>
      <c r="BB763" s="135" t="n"/>
      <c r="BC763" s="135" t="n"/>
      <c r="BD763" s="135" t="n"/>
      <c r="BE763" s="135" t="n"/>
      <c r="BF763" s="135" t="n"/>
      <c r="BG763" s="135" t="n"/>
      <c r="BH763" s="135" t="n"/>
      <c r="BI763" s="135" t="n"/>
      <c r="BJ763" s="135" t="n"/>
      <c r="BK763" s="135" t="n"/>
      <c r="BL763" s="135" t="n"/>
      <c r="BM763" s="135" t="n"/>
      <c r="BN763" s="135" t="n"/>
      <c r="BO763" s="135" t="n"/>
      <c r="BP763" s="135" t="n"/>
      <c r="BQ763" s="135" t="n"/>
      <c r="BR763" s="135" t="n"/>
      <c r="BS763" s="135" t="n"/>
      <c r="BT763" s="135" t="n"/>
      <c r="BU763" s="135" t="n"/>
      <c r="BV763" s="135" t="n"/>
      <c r="BW763" s="135" t="n"/>
      <c r="BX763" s="135" t="n"/>
      <c r="BY763" s="135" t="n"/>
      <c r="BZ763" s="135" t="n"/>
      <c r="CA763" s="135" t="n"/>
      <c r="CB763" s="135" t="n"/>
      <c r="CC763" s="135" t="n"/>
      <c r="CD763" s="135" t="n"/>
      <c r="CE763" s="135" t="n"/>
      <c r="CF763" s="135" t="n"/>
      <c r="CG763" s="135" t="n"/>
      <c r="CH763" s="135" t="n"/>
      <c r="CI763" s="135" t="n"/>
      <c r="CJ763" s="135" t="n"/>
      <c r="CK763" s="135" t="n"/>
      <c r="CL763" s="135" t="n"/>
      <c r="CM763" s="135" t="n"/>
      <c r="CN763" s="135" t="n"/>
      <c r="CO763" s="135" t="n"/>
      <c r="CP763" s="135" t="n"/>
      <c r="CQ763" s="135" t="n"/>
      <c r="CR763" s="135" t="n"/>
      <c r="CU763" s="36" t="n"/>
      <c r="CV763" s="36" t="n"/>
      <c r="CW763" s="36" t="n"/>
      <c r="CX763" s="36" t="n"/>
      <c r="CY763" s="36" t="n"/>
      <c r="CZ763" s="36" t="n"/>
      <c r="DA763" s="36" t="n"/>
      <c r="DB763" s="36" t="n"/>
      <c r="DC763" s="36" t="n"/>
      <c r="DD763" s="36" t="n"/>
      <c r="DE763" s="36" t="n"/>
      <c r="DF763" s="36" t="n"/>
      <c r="DG763" s="36" t="n"/>
      <c r="DH763" s="36" t="n"/>
      <c r="DI763" s="36" t="n"/>
      <c r="DJ763" s="36" t="n"/>
      <c r="DK763" s="36" t="n"/>
      <c r="DL763" s="36" t="n"/>
      <c r="DM763" s="36" t="n"/>
      <c r="DN763" s="36" t="n"/>
      <c r="DO763" s="36" t="n"/>
      <c r="DP763" s="36" t="n"/>
      <c r="DQ763" s="36" t="n"/>
      <c r="DR763" s="36" t="n"/>
      <c r="DS763" s="36" t="n"/>
      <c r="DT763" s="36" t="n"/>
      <c r="DU763" s="36" t="n"/>
      <c r="DV763" s="36" t="n"/>
      <c r="DW763" s="36" t="n"/>
      <c r="DX763" s="36" t="n"/>
      <c r="DY763" s="36" t="n"/>
      <c r="DZ763" s="36" t="n"/>
      <c r="EA763" s="36" t="n"/>
      <c r="EB763" s="36" t="n"/>
      <c r="EC763" s="36" t="n"/>
      <c r="ED763" s="36" t="n"/>
      <c r="EE763" s="36" t="n"/>
      <c r="EF763" s="36" t="n"/>
      <c r="EG763" s="36" t="n"/>
      <c r="EH763" s="36" t="n"/>
      <c r="EI763" s="36" t="n"/>
      <c r="EJ763" s="36" t="n"/>
      <c r="EK763" s="36" t="n"/>
      <c r="EL763" s="36" t="n"/>
      <c r="EM763" s="36" t="n"/>
      <c r="EN763" s="36" t="n"/>
    </row>
    <row r="764">
      <c r="A764" s="36" t="n"/>
      <c r="B764" s="36" t="n"/>
      <c r="C764" s="144" t="n"/>
      <c r="D764" s="144" t="n"/>
      <c r="E764" s="135" t="n"/>
      <c r="F764" s="135" t="n"/>
      <c r="G764" s="135" t="n"/>
      <c r="H764" s="135" t="n"/>
      <c r="I764" s="135" t="n"/>
      <c r="J764" s="135" t="n"/>
      <c r="K764" s="135" t="n"/>
      <c r="L764" s="135" t="n"/>
      <c r="M764" s="135" t="n"/>
      <c r="N764" s="135" t="n"/>
      <c r="O764" s="135" t="n"/>
      <c r="P764" s="135" t="n"/>
      <c r="Q764" s="135" t="n"/>
      <c r="R764" s="135" t="n"/>
      <c r="S764" s="135" t="n"/>
      <c r="T764" s="135" t="n"/>
      <c r="U764" s="135" t="n"/>
      <c r="V764" s="135" t="n"/>
      <c r="W764" s="135" t="n"/>
      <c r="X764" s="135" t="n"/>
      <c r="Y764" s="135" t="n"/>
      <c r="Z764" s="135" t="n"/>
      <c r="AA764" s="135" t="n"/>
      <c r="AB764" s="135" t="n"/>
      <c r="AC764" s="135" t="n"/>
      <c r="AD764" s="135" t="n"/>
      <c r="AE764" s="135" t="n"/>
      <c r="AF764" s="135" t="n"/>
      <c r="AG764" s="135" t="n"/>
      <c r="AH764" s="135" t="n"/>
      <c r="AI764" s="135" t="n"/>
      <c r="AJ764" s="135" t="n"/>
      <c r="AK764" s="135" t="n"/>
      <c r="AL764" s="135" t="n"/>
      <c r="AM764" s="135" t="n"/>
      <c r="AN764" s="135" t="n"/>
      <c r="AO764" s="135" t="n"/>
      <c r="AP764" s="135" t="n"/>
      <c r="AQ764" s="135" t="n"/>
      <c r="AR764" s="135" t="n"/>
      <c r="AS764" s="135" t="n"/>
      <c r="AT764" s="135" t="n"/>
      <c r="AU764" s="135" t="n"/>
      <c r="AV764" s="135" t="n"/>
      <c r="AW764" s="135" t="n"/>
      <c r="AX764" s="135" t="n"/>
      <c r="AY764" s="135" t="n"/>
      <c r="AZ764" s="135" t="n"/>
      <c r="BA764" s="135" t="n"/>
      <c r="BB764" s="135" t="n"/>
      <c r="BC764" s="135" t="n"/>
      <c r="BD764" s="135" t="n"/>
      <c r="BE764" s="135" t="n"/>
      <c r="BF764" s="135" t="n"/>
      <c r="BG764" s="135" t="n"/>
      <c r="BH764" s="135" t="n"/>
      <c r="BI764" s="135" t="n"/>
      <c r="BJ764" s="135" t="n"/>
      <c r="BK764" s="135" t="n"/>
      <c r="BL764" s="135" t="n"/>
      <c r="BM764" s="135" t="n"/>
      <c r="BN764" s="135" t="n"/>
      <c r="BO764" s="135" t="n"/>
      <c r="BP764" s="135" t="n"/>
      <c r="BQ764" s="135" t="n"/>
      <c r="BR764" s="135" t="n"/>
      <c r="BS764" s="135" t="n"/>
      <c r="BT764" s="135" t="n"/>
      <c r="BU764" s="135" t="n"/>
      <c r="BV764" s="135" t="n"/>
      <c r="BW764" s="135" t="n"/>
      <c r="BX764" s="135" t="n"/>
      <c r="BY764" s="135" t="n"/>
      <c r="BZ764" s="135" t="n"/>
      <c r="CA764" s="135" t="n"/>
      <c r="CB764" s="135" t="n"/>
      <c r="CC764" s="135" t="n"/>
      <c r="CD764" s="135" t="n"/>
      <c r="CE764" s="135" t="n"/>
      <c r="CF764" s="135" t="n"/>
      <c r="CG764" s="135" t="n"/>
      <c r="CH764" s="135" t="n"/>
      <c r="CI764" s="135" t="n"/>
      <c r="CJ764" s="135" t="n"/>
      <c r="CK764" s="135" t="n"/>
      <c r="CL764" s="135" t="n"/>
      <c r="CM764" s="135" t="n"/>
      <c r="CN764" s="135" t="n"/>
      <c r="CO764" s="135" t="n"/>
      <c r="CP764" s="135" t="n"/>
      <c r="CQ764" s="135" t="n"/>
      <c r="CR764" s="135" t="n"/>
      <c r="CU764" s="36" t="n"/>
      <c r="CV764" s="36" t="n"/>
      <c r="CW764" s="36" t="n"/>
      <c r="CX764" s="36" t="n"/>
      <c r="CY764" s="36" t="n"/>
      <c r="CZ764" s="36" t="n"/>
      <c r="DA764" s="36" t="n"/>
      <c r="DB764" s="36" t="n"/>
      <c r="DC764" s="36" t="n"/>
      <c r="DD764" s="36" t="n"/>
      <c r="DE764" s="36" t="n"/>
      <c r="DF764" s="36" t="n"/>
      <c r="DG764" s="36" t="n"/>
      <c r="DH764" s="36" t="n"/>
      <c r="DI764" s="36" t="n"/>
      <c r="DJ764" s="36" t="n"/>
      <c r="DK764" s="36" t="n"/>
      <c r="DL764" s="36" t="n"/>
      <c r="DM764" s="36" t="n"/>
      <c r="DN764" s="36" t="n"/>
      <c r="DO764" s="36" t="n"/>
      <c r="DP764" s="36" t="n"/>
      <c r="DQ764" s="36" t="n"/>
      <c r="DR764" s="36" t="n"/>
      <c r="DS764" s="36" t="n"/>
      <c r="DT764" s="36" t="n"/>
      <c r="DU764" s="36" t="n"/>
      <c r="DV764" s="36" t="n"/>
      <c r="DW764" s="36" t="n"/>
      <c r="DX764" s="36" t="n"/>
      <c r="DY764" s="36" t="n"/>
      <c r="DZ764" s="36" t="n"/>
      <c r="EA764" s="36" t="n"/>
      <c r="EB764" s="36" t="n"/>
      <c r="EC764" s="36" t="n"/>
      <c r="ED764" s="36" t="n"/>
      <c r="EE764" s="36" t="n"/>
      <c r="EF764" s="36" t="n"/>
      <c r="EG764" s="36" t="n"/>
      <c r="EH764" s="36" t="n"/>
      <c r="EI764" s="36" t="n"/>
      <c r="EJ764" s="36" t="n"/>
      <c r="EK764" s="36" t="n"/>
      <c r="EL764" s="36" t="n"/>
      <c r="EM764" s="36" t="n"/>
      <c r="EN764" s="36" t="n"/>
    </row>
    <row r="765">
      <c r="A765" s="36" t="n"/>
      <c r="B765" s="36" t="n"/>
      <c r="C765" s="144" t="n"/>
      <c r="D765" s="144" t="n"/>
      <c r="E765" s="135" t="n"/>
      <c r="F765" s="135" t="n"/>
      <c r="G765" s="135" t="n"/>
      <c r="H765" s="135" t="n"/>
      <c r="I765" s="135" t="n"/>
      <c r="J765" s="135" t="n"/>
      <c r="K765" s="135" t="n"/>
      <c r="L765" s="135" t="n"/>
      <c r="M765" s="135" t="n"/>
      <c r="N765" s="135" t="n"/>
      <c r="O765" s="135" t="n"/>
      <c r="P765" s="135" t="n"/>
      <c r="Q765" s="135" t="n"/>
      <c r="R765" s="135" t="n"/>
      <c r="S765" s="135" t="n"/>
      <c r="T765" s="135" t="n"/>
      <c r="U765" s="135" t="n"/>
      <c r="V765" s="135" t="n"/>
      <c r="W765" s="135" t="n"/>
      <c r="X765" s="135" t="n"/>
      <c r="Y765" s="135" t="n"/>
      <c r="Z765" s="135" t="n"/>
      <c r="AA765" s="135" t="n"/>
      <c r="AB765" s="135" t="n"/>
      <c r="AC765" s="135" t="n"/>
      <c r="AD765" s="135" t="n"/>
      <c r="AE765" s="135" t="n"/>
      <c r="AF765" s="135" t="n"/>
      <c r="AG765" s="135" t="n"/>
      <c r="AH765" s="135" t="n"/>
      <c r="AI765" s="135" t="n"/>
      <c r="AJ765" s="135" t="n"/>
      <c r="AK765" s="135" t="n"/>
      <c r="AL765" s="135" t="n"/>
      <c r="AM765" s="135" t="n"/>
      <c r="AN765" s="135" t="n"/>
      <c r="AO765" s="135" t="n"/>
      <c r="AP765" s="135" t="n"/>
      <c r="AQ765" s="135" t="n"/>
      <c r="AR765" s="135" t="n"/>
      <c r="AS765" s="135" t="n"/>
      <c r="AT765" s="135" t="n"/>
      <c r="AU765" s="135" t="n"/>
      <c r="AV765" s="135" t="n"/>
      <c r="AW765" s="135" t="n"/>
      <c r="AX765" s="135" t="n"/>
      <c r="AY765" s="135" t="n"/>
      <c r="AZ765" s="135" t="n"/>
      <c r="BA765" s="135" t="n"/>
      <c r="BB765" s="135" t="n"/>
      <c r="BC765" s="135" t="n"/>
      <c r="BD765" s="135" t="n"/>
      <c r="BE765" s="135" t="n"/>
      <c r="BF765" s="135" t="n"/>
      <c r="BG765" s="135" t="n"/>
      <c r="BH765" s="135" t="n"/>
      <c r="BI765" s="135" t="n"/>
      <c r="BJ765" s="135" t="n"/>
      <c r="BK765" s="135" t="n"/>
      <c r="BL765" s="135" t="n"/>
      <c r="BM765" s="135" t="n"/>
      <c r="BN765" s="135" t="n"/>
      <c r="BO765" s="135" t="n"/>
      <c r="BP765" s="135" t="n"/>
      <c r="BQ765" s="135" t="n"/>
      <c r="BR765" s="135" t="n"/>
      <c r="BS765" s="135" t="n"/>
      <c r="BT765" s="135" t="n"/>
      <c r="BU765" s="135" t="n"/>
      <c r="BV765" s="135" t="n"/>
      <c r="BW765" s="135" t="n"/>
      <c r="BX765" s="135" t="n"/>
      <c r="BY765" s="135" t="n"/>
      <c r="BZ765" s="135" t="n"/>
      <c r="CA765" s="135" t="n"/>
      <c r="CB765" s="135" t="n"/>
      <c r="CC765" s="135" t="n"/>
      <c r="CD765" s="135" t="n"/>
      <c r="CE765" s="135" t="n"/>
      <c r="CF765" s="135" t="n"/>
      <c r="CG765" s="135" t="n"/>
      <c r="CH765" s="135" t="n"/>
      <c r="CI765" s="135" t="n"/>
      <c r="CJ765" s="135" t="n"/>
      <c r="CK765" s="135" t="n"/>
      <c r="CL765" s="135" t="n"/>
      <c r="CM765" s="135" t="n"/>
      <c r="CN765" s="135" t="n"/>
      <c r="CO765" s="135" t="n"/>
      <c r="CP765" s="135" t="n"/>
      <c r="CQ765" s="135" t="n"/>
      <c r="CR765" s="135" t="n"/>
      <c r="CU765" s="36" t="n"/>
      <c r="CV765" s="36" t="n"/>
      <c r="CW765" s="36" t="n"/>
      <c r="CX765" s="36" t="n"/>
      <c r="CY765" s="36" t="n"/>
      <c r="CZ765" s="36" t="n"/>
      <c r="DA765" s="36" t="n"/>
      <c r="DB765" s="36" t="n"/>
      <c r="DC765" s="36" t="n"/>
      <c r="DD765" s="36" t="n"/>
      <c r="DE765" s="36" t="n"/>
      <c r="DF765" s="36" t="n"/>
      <c r="DG765" s="36" t="n"/>
      <c r="DH765" s="36" t="n"/>
      <c r="DI765" s="36" t="n"/>
      <c r="DJ765" s="36" t="n"/>
      <c r="DK765" s="36" t="n"/>
      <c r="DL765" s="36" t="n"/>
      <c r="DM765" s="36" t="n"/>
      <c r="DN765" s="36" t="n"/>
      <c r="DO765" s="36" t="n"/>
      <c r="DP765" s="36" t="n"/>
      <c r="DQ765" s="36" t="n"/>
      <c r="DR765" s="36" t="n"/>
      <c r="DS765" s="36" t="n"/>
      <c r="DT765" s="36" t="n"/>
      <c r="DU765" s="36" t="n"/>
      <c r="DV765" s="36" t="n"/>
      <c r="DW765" s="36" t="n"/>
      <c r="DX765" s="36" t="n"/>
      <c r="DY765" s="36" t="n"/>
      <c r="DZ765" s="36" t="n"/>
      <c r="EA765" s="36" t="n"/>
      <c r="EB765" s="36" t="n"/>
      <c r="EC765" s="36" t="n"/>
      <c r="ED765" s="36" t="n"/>
      <c r="EE765" s="36" t="n"/>
      <c r="EF765" s="36" t="n"/>
      <c r="EG765" s="36" t="n"/>
      <c r="EH765" s="36" t="n"/>
      <c r="EI765" s="36" t="n"/>
      <c r="EJ765" s="36" t="n"/>
      <c r="EK765" s="36" t="n"/>
      <c r="EL765" s="36" t="n"/>
      <c r="EM765" s="36" t="n"/>
      <c r="EN765" s="36" t="n"/>
    </row>
    <row r="766">
      <c r="A766" s="36" t="n"/>
      <c r="B766" s="36" t="n"/>
      <c r="C766" s="144" t="n"/>
      <c r="D766" s="144" t="n"/>
      <c r="E766" s="135" t="n"/>
      <c r="F766" s="135" t="n"/>
      <c r="G766" s="135" t="n"/>
      <c r="H766" s="135" t="n"/>
      <c r="I766" s="135" t="n"/>
      <c r="J766" s="135" t="n"/>
      <c r="K766" s="135" t="n"/>
      <c r="L766" s="135" t="n"/>
      <c r="M766" s="135" t="n"/>
      <c r="N766" s="135" t="n"/>
      <c r="O766" s="135" t="n"/>
      <c r="P766" s="135" t="n"/>
      <c r="Q766" s="135" t="n"/>
      <c r="R766" s="135" t="n"/>
      <c r="S766" s="135" t="n"/>
      <c r="T766" s="135" t="n"/>
      <c r="U766" s="135" t="n"/>
      <c r="V766" s="135" t="n"/>
      <c r="W766" s="135" t="n"/>
      <c r="X766" s="135" t="n"/>
      <c r="Y766" s="135" t="n"/>
      <c r="Z766" s="135" t="n"/>
      <c r="AA766" s="135" t="n"/>
      <c r="AB766" s="135" t="n"/>
      <c r="AC766" s="135" t="n"/>
      <c r="AD766" s="135" t="n"/>
      <c r="AE766" s="135" t="n"/>
      <c r="AF766" s="135" t="n"/>
      <c r="AG766" s="135" t="n"/>
      <c r="AH766" s="135" t="n"/>
      <c r="AI766" s="135" t="n"/>
      <c r="AJ766" s="135" t="n"/>
      <c r="AK766" s="135" t="n"/>
      <c r="AL766" s="135" t="n"/>
      <c r="AM766" s="135" t="n"/>
      <c r="AN766" s="135" t="n"/>
      <c r="AO766" s="135" t="n"/>
      <c r="AP766" s="135" t="n"/>
      <c r="AQ766" s="135" t="n"/>
      <c r="AR766" s="135" t="n"/>
      <c r="AS766" s="135" t="n"/>
      <c r="AT766" s="135" t="n"/>
      <c r="AU766" s="135" t="n"/>
      <c r="AV766" s="135" t="n"/>
      <c r="AW766" s="135" t="n"/>
      <c r="AX766" s="135" t="n"/>
      <c r="AY766" s="135" t="n"/>
      <c r="AZ766" s="135" t="n"/>
      <c r="BA766" s="135" t="n"/>
      <c r="BB766" s="135" t="n"/>
      <c r="BC766" s="135" t="n"/>
      <c r="BD766" s="135" t="n"/>
      <c r="BE766" s="135" t="n"/>
      <c r="BF766" s="135" t="n"/>
      <c r="BG766" s="135" t="n"/>
      <c r="BH766" s="135" t="n"/>
      <c r="BI766" s="135" t="n"/>
      <c r="BJ766" s="135" t="n"/>
      <c r="BK766" s="135" t="n"/>
      <c r="BL766" s="135" t="n"/>
      <c r="BM766" s="135" t="n"/>
      <c r="BN766" s="135" t="n"/>
      <c r="BO766" s="135" t="n"/>
      <c r="BP766" s="135" t="n"/>
      <c r="BQ766" s="135" t="n"/>
      <c r="BR766" s="135" t="n"/>
      <c r="BS766" s="135" t="n"/>
      <c r="BT766" s="135" t="n"/>
      <c r="BU766" s="135" t="n"/>
      <c r="BV766" s="135" t="n"/>
      <c r="BW766" s="135" t="n"/>
      <c r="BX766" s="135" t="n"/>
      <c r="BY766" s="135" t="n"/>
      <c r="BZ766" s="135" t="n"/>
      <c r="CA766" s="135" t="n"/>
      <c r="CB766" s="135" t="n"/>
      <c r="CC766" s="135" t="n"/>
      <c r="CD766" s="135" t="n"/>
      <c r="CE766" s="135" t="n"/>
      <c r="CF766" s="135" t="n"/>
      <c r="CG766" s="135" t="n"/>
      <c r="CH766" s="135" t="n"/>
      <c r="CI766" s="135" t="n"/>
      <c r="CJ766" s="135" t="n"/>
      <c r="CK766" s="135" t="n"/>
      <c r="CL766" s="135" t="n"/>
      <c r="CM766" s="135" t="n"/>
      <c r="CN766" s="135" t="n"/>
      <c r="CO766" s="135" t="n"/>
      <c r="CP766" s="135" t="n"/>
      <c r="CQ766" s="135" t="n"/>
      <c r="CR766" s="135" t="n"/>
      <c r="CU766" s="36" t="n"/>
      <c r="CV766" s="36" t="n"/>
      <c r="CW766" s="36" t="n"/>
      <c r="CX766" s="36" t="n"/>
      <c r="CY766" s="36" t="n"/>
      <c r="CZ766" s="36" t="n"/>
      <c r="DA766" s="36" t="n"/>
      <c r="DB766" s="36" t="n"/>
      <c r="DC766" s="36" t="n"/>
      <c r="DD766" s="36" t="n"/>
      <c r="DE766" s="36" t="n"/>
      <c r="DF766" s="36" t="n"/>
      <c r="DG766" s="36" t="n"/>
      <c r="DH766" s="36" t="n"/>
      <c r="DI766" s="36" t="n"/>
      <c r="DJ766" s="36" t="n"/>
      <c r="DK766" s="36" t="n"/>
      <c r="DL766" s="36" t="n"/>
      <c r="DM766" s="36" t="n"/>
      <c r="DN766" s="36" t="n"/>
      <c r="DO766" s="36" t="n"/>
      <c r="DP766" s="36" t="n"/>
      <c r="DQ766" s="36" t="n"/>
      <c r="DR766" s="36" t="n"/>
      <c r="DS766" s="36" t="n"/>
      <c r="DT766" s="36" t="n"/>
      <c r="DU766" s="36" t="n"/>
      <c r="DV766" s="36" t="n"/>
      <c r="DW766" s="36" t="n"/>
      <c r="DX766" s="36" t="n"/>
      <c r="DY766" s="36" t="n"/>
      <c r="DZ766" s="36" t="n"/>
      <c r="EA766" s="36" t="n"/>
      <c r="EB766" s="36" t="n"/>
      <c r="EC766" s="36" t="n"/>
      <c r="ED766" s="36" t="n"/>
      <c r="EE766" s="36" t="n"/>
      <c r="EF766" s="36" t="n"/>
      <c r="EG766" s="36" t="n"/>
      <c r="EH766" s="36" t="n"/>
      <c r="EI766" s="36" t="n"/>
      <c r="EJ766" s="36" t="n"/>
      <c r="EK766" s="36" t="n"/>
      <c r="EL766" s="36" t="n"/>
      <c r="EM766" s="36" t="n"/>
      <c r="EN766" s="36" t="n"/>
    </row>
    <row r="767">
      <c r="A767" s="36" t="n"/>
      <c r="B767" s="36" t="n"/>
      <c r="C767" s="144" t="n"/>
      <c r="D767" s="144" t="n"/>
      <c r="E767" s="135" t="n"/>
      <c r="F767" s="135" t="n"/>
      <c r="G767" s="135" t="n"/>
      <c r="H767" s="135" t="n"/>
      <c r="I767" s="135" t="n"/>
      <c r="J767" s="135" t="n"/>
      <c r="K767" s="135" t="n"/>
      <c r="L767" s="135" t="n"/>
      <c r="M767" s="135" t="n"/>
      <c r="N767" s="135" t="n"/>
      <c r="O767" s="135" t="n"/>
      <c r="P767" s="135" t="n"/>
      <c r="Q767" s="135" t="n"/>
      <c r="R767" s="135" t="n"/>
      <c r="S767" s="135" t="n"/>
      <c r="T767" s="135" t="n"/>
      <c r="U767" s="135" t="n"/>
      <c r="V767" s="135" t="n"/>
      <c r="W767" s="135" t="n"/>
      <c r="X767" s="135" t="n"/>
      <c r="Y767" s="135" t="n"/>
      <c r="Z767" s="135" t="n"/>
      <c r="AA767" s="135" t="n"/>
      <c r="AB767" s="135" t="n"/>
      <c r="AC767" s="135" t="n"/>
      <c r="AD767" s="135" t="n"/>
      <c r="AE767" s="135" t="n"/>
      <c r="AF767" s="135" t="n"/>
      <c r="AG767" s="135" t="n"/>
      <c r="AH767" s="135" t="n"/>
      <c r="AI767" s="135" t="n"/>
      <c r="AJ767" s="135" t="n"/>
      <c r="AK767" s="135" t="n"/>
      <c r="AL767" s="135" t="n"/>
      <c r="AM767" s="135" t="n"/>
      <c r="AN767" s="135" t="n"/>
      <c r="AO767" s="135" t="n"/>
      <c r="AP767" s="135" t="n"/>
      <c r="AQ767" s="135" t="n"/>
      <c r="AR767" s="135" t="n"/>
      <c r="AS767" s="135" t="n"/>
      <c r="AT767" s="135" t="n"/>
      <c r="AU767" s="135" t="n"/>
      <c r="AV767" s="135" t="n"/>
      <c r="AW767" s="135" t="n"/>
      <c r="AX767" s="135" t="n"/>
      <c r="AY767" s="135" t="n"/>
      <c r="AZ767" s="135" t="n"/>
      <c r="BA767" s="135" t="n"/>
      <c r="BB767" s="135" t="n"/>
      <c r="BC767" s="135" t="n"/>
      <c r="BD767" s="135" t="n"/>
      <c r="BE767" s="135" t="n"/>
      <c r="BF767" s="135" t="n"/>
      <c r="BG767" s="135" t="n"/>
      <c r="BH767" s="135" t="n"/>
      <c r="BI767" s="135" t="n"/>
      <c r="BJ767" s="135" t="n"/>
      <c r="BK767" s="135" t="n"/>
      <c r="BL767" s="135" t="n"/>
      <c r="BM767" s="135" t="n"/>
      <c r="BN767" s="135" t="n"/>
      <c r="BO767" s="135" t="n"/>
      <c r="BP767" s="135" t="n"/>
      <c r="BQ767" s="135" t="n"/>
      <c r="BR767" s="135" t="n"/>
      <c r="BS767" s="135" t="n"/>
      <c r="BT767" s="135" t="n"/>
      <c r="BU767" s="135" t="n"/>
      <c r="BV767" s="135" t="n"/>
      <c r="BW767" s="135" t="n"/>
      <c r="BX767" s="135" t="n"/>
      <c r="BY767" s="135" t="n"/>
      <c r="BZ767" s="135" t="n"/>
      <c r="CA767" s="135" t="n"/>
      <c r="CB767" s="135" t="n"/>
      <c r="CC767" s="135" t="n"/>
      <c r="CD767" s="135" t="n"/>
      <c r="CE767" s="135" t="n"/>
      <c r="CF767" s="135" t="n"/>
      <c r="CG767" s="135" t="n"/>
      <c r="CH767" s="135" t="n"/>
      <c r="CI767" s="135" t="n"/>
      <c r="CJ767" s="135" t="n"/>
      <c r="CK767" s="135" t="n"/>
      <c r="CL767" s="135" t="n"/>
      <c r="CM767" s="135" t="n"/>
      <c r="CN767" s="135" t="n"/>
      <c r="CO767" s="135" t="n"/>
      <c r="CP767" s="135" t="n"/>
      <c r="CQ767" s="135" t="n"/>
      <c r="CR767" s="135" t="n"/>
      <c r="CU767" s="36" t="n"/>
      <c r="CV767" s="36" t="n"/>
      <c r="CW767" s="36" t="n"/>
      <c r="CX767" s="36" t="n"/>
      <c r="CY767" s="36" t="n"/>
      <c r="CZ767" s="36" t="n"/>
      <c r="DA767" s="36" t="n"/>
      <c r="DB767" s="36" t="n"/>
      <c r="DC767" s="36" t="n"/>
      <c r="DD767" s="36" t="n"/>
      <c r="DE767" s="36" t="n"/>
      <c r="DF767" s="36" t="n"/>
      <c r="DG767" s="36" t="n"/>
      <c r="DH767" s="36" t="n"/>
      <c r="DI767" s="36" t="n"/>
      <c r="DJ767" s="36" t="n"/>
      <c r="DK767" s="36" t="n"/>
      <c r="DL767" s="36" t="n"/>
      <c r="DM767" s="36" t="n"/>
      <c r="DN767" s="36" t="n"/>
      <c r="DO767" s="36" t="n"/>
      <c r="DP767" s="36" t="n"/>
      <c r="DQ767" s="36" t="n"/>
      <c r="DR767" s="36" t="n"/>
      <c r="DS767" s="36" t="n"/>
      <c r="DT767" s="36" t="n"/>
      <c r="DU767" s="36" t="n"/>
      <c r="DV767" s="36" t="n"/>
      <c r="DW767" s="36" t="n"/>
      <c r="DX767" s="36" t="n"/>
      <c r="DY767" s="36" t="n"/>
      <c r="DZ767" s="36" t="n"/>
      <c r="EA767" s="36" t="n"/>
      <c r="EB767" s="36" t="n"/>
      <c r="EC767" s="36" t="n"/>
      <c r="ED767" s="36" t="n"/>
      <c r="EE767" s="36" t="n"/>
      <c r="EF767" s="36" t="n"/>
      <c r="EG767" s="36" t="n"/>
      <c r="EH767" s="36" t="n"/>
      <c r="EI767" s="36" t="n"/>
      <c r="EJ767" s="36" t="n"/>
      <c r="EK767" s="36" t="n"/>
      <c r="EL767" s="36" t="n"/>
      <c r="EM767" s="36" t="n"/>
      <c r="EN767" s="36" t="n"/>
    </row>
    <row r="768">
      <c r="A768" s="36" t="n"/>
      <c r="B768" s="36" t="n"/>
      <c r="C768" s="144" t="n"/>
      <c r="D768" s="144" t="n"/>
      <c r="E768" s="135" t="n"/>
      <c r="F768" s="135" t="n"/>
      <c r="G768" s="135" t="n"/>
      <c r="H768" s="135" t="n"/>
      <c r="I768" s="135" t="n"/>
      <c r="J768" s="135" t="n"/>
      <c r="K768" s="135" t="n"/>
      <c r="L768" s="135" t="n"/>
      <c r="M768" s="135" t="n"/>
      <c r="N768" s="135" t="n"/>
      <c r="O768" s="135" t="n"/>
      <c r="P768" s="135" t="n"/>
      <c r="Q768" s="135" t="n"/>
      <c r="R768" s="135" t="n"/>
      <c r="S768" s="135" t="n"/>
      <c r="T768" s="135" t="n"/>
      <c r="U768" s="135" t="n"/>
      <c r="V768" s="135" t="n"/>
      <c r="W768" s="135" t="n"/>
      <c r="X768" s="135" t="n"/>
      <c r="Y768" s="135" t="n"/>
      <c r="Z768" s="135" t="n"/>
      <c r="AA768" s="135" t="n"/>
      <c r="AB768" s="135" t="n"/>
      <c r="AC768" s="135" t="n"/>
      <c r="AD768" s="135" t="n"/>
      <c r="AE768" s="135" t="n"/>
      <c r="AF768" s="135" t="n"/>
      <c r="AG768" s="135" t="n"/>
      <c r="AH768" s="135" t="n"/>
      <c r="AI768" s="135" t="n"/>
      <c r="AJ768" s="135" t="n"/>
      <c r="AK768" s="135" t="n"/>
      <c r="AL768" s="135" t="n"/>
      <c r="AM768" s="135" t="n"/>
      <c r="AN768" s="135" t="n"/>
      <c r="AO768" s="135" t="n"/>
      <c r="AP768" s="135" t="n"/>
      <c r="AQ768" s="135" t="n"/>
      <c r="AR768" s="135" t="n"/>
      <c r="AS768" s="135" t="n"/>
      <c r="AT768" s="135" t="n"/>
      <c r="AU768" s="135" t="n"/>
      <c r="AV768" s="135" t="n"/>
      <c r="AW768" s="135" t="n"/>
      <c r="AX768" s="135" t="n"/>
      <c r="AY768" s="135" t="n"/>
      <c r="AZ768" s="135" t="n"/>
      <c r="BA768" s="135" t="n"/>
      <c r="BB768" s="135" t="n"/>
      <c r="BC768" s="135" t="n"/>
      <c r="BD768" s="135" t="n"/>
      <c r="BE768" s="135" t="n"/>
      <c r="BF768" s="135" t="n"/>
      <c r="BG768" s="135" t="n"/>
      <c r="BH768" s="135" t="n"/>
      <c r="BI768" s="135" t="n"/>
      <c r="BJ768" s="135" t="n"/>
      <c r="BK768" s="135" t="n"/>
      <c r="BL768" s="135" t="n"/>
      <c r="BM768" s="135" t="n"/>
      <c r="BN768" s="135" t="n"/>
      <c r="BO768" s="135" t="n"/>
      <c r="BP768" s="135" t="n"/>
      <c r="BQ768" s="135" t="n"/>
      <c r="BR768" s="135" t="n"/>
      <c r="BS768" s="135" t="n"/>
      <c r="BT768" s="135" t="n"/>
      <c r="BU768" s="135" t="n"/>
      <c r="BV768" s="135" t="n"/>
      <c r="BW768" s="135" t="n"/>
      <c r="BX768" s="135" t="n"/>
      <c r="BY768" s="135" t="n"/>
      <c r="BZ768" s="135" t="n"/>
      <c r="CA768" s="135" t="n"/>
      <c r="CB768" s="135" t="n"/>
      <c r="CC768" s="135" t="n"/>
      <c r="CD768" s="135" t="n"/>
      <c r="CE768" s="135" t="n"/>
      <c r="CF768" s="135" t="n"/>
      <c r="CG768" s="135" t="n"/>
      <c r="CH768" s="135" t="n"/>
      <c r="CI768" s="135" t="n"/>
      <c r="CJ768" s="135" t="n"/>
      <c r="CK768" s="135" t="n"/>
      <c r="CL768" s="135" t="n"/>
      <c r="CM768" s="135" t="n"/>
      <c r="CN768" s="135" t="n"/>
      <c r="CO768" s="135" t="n"/>
      <c r="CP768" s="135" t="n"/>
      <c r="CQ768" s="135" t="n"/>
      <c r="CR768" s="135" t="n"/>
      <c r="CU768" s="36" t="n"/>
      <c r="CV768" s="36" t="n"/>
      <c r="CW768" s="36" t="n"/>
      <c r="CX768" s="36" t="n"/>
      <c r="CY768" s="36" t="n"/>
      <c r="CZ768" s="36" t="n"/>
      <c r="DA768" s="36" t="n"/>
      <c r="DB768" s="36" t="n"/>
      <c r="DC768" s="36" t="n"/>
      <c r="DD768" s="36" t="n"/>
      <c r="DE768" s="36" t="n"/>
      <c r="DF768" s="36" t="n"/>
      <c r="DG768" s="36" t="n"/>
      <c r="DH768" s="36" t="n"/>
      <c r="DI768" s="36" t="n"/>
      <c r="DJ768" s="36" t="n"/>
      <c r="DK768" s="36" t="n"/>
      <c r="DL768" s="36" t="n"/>
      <c r="DM768" s="36" t="n"/>
      <c r="DN768" s="36" t="n"/>
      <c r="DO768" s="36" t="n"/>
      <c r="DP768" s="36" t="n"/>
      <c r="DQ768" s="36" t="n"/>
      <c r="DR768" s="36" t="n"/>
      <c r="DS768" s="36" t="n"/>
      <c r="DT768" s="36" t="n"/>
      <c r="DU768" s="36" t="n"/>
      <c r="DV768" s="36" t="n"/>
      <c r="DW768" s="36" t="n"/>
      <c r="DX768" s="36" t="n"/>
      <c r="DY768" s="36" t="n"/>
      <c r="DZ768" s="36" t="n"/>
      <c r="EA768" s="36" t="n"/>
      <c r="EB768" s="36" t="n"/>
      <c r="EC768" s="36" t="n"/>
      <c r="ED768" s="36" t="n"/>
      <c r="EE768" s="36" t="n"/>
      <c r="EF768" s="36" t="n"/>
      <c r="EG768" s="36" t="n"/>
      <c r="EH768" s="36" t="n"/>
      <c r="EI768" s="36" t="n"/>
      <c r="EJ768" s="36" t="n"/>
      <c r="EK768" s="36" t="n"/>
      <c r="EL768" s="36" t="n"/>
      <c r="EM768" s="36" t="n"/>
      <c r="EN768" s="36" t="n"/>
    </row>
    <row r="769">
      <c r="A769" s="36" t="n"/>
      <c r="B769" s="36" t="n"/>
      <c r="C769" s="144" t="n"/>
      <c r="D769" s="144" t="n"/>
      <c r="E769" s="135" t="n"/>
      <c r="F769" s="135" t="n"/>
      <c r="G769" s="135" t="n"/>
      <c r="H769" s="135" t="n"/>
      <c r="I769" s="135" t="n"/>
      <c r="J769" s="135" t="n"/>
      <c r="K769" s="135" t="n"/>
      <c r="L769" s="135" t="n"/>
      <c r="M769" s="135" t="n"/>
      <c r="N769" s="135" t="n"/>
      <c r="O769" s="135" t="n"/>
      <c r="P769" s="135" t="n"/>
      <c r="Q769" s="135" t="n"/>
      <c r="R769" s="135" t="n"/>
      <c r="S769" s="135" t="n"/>
      <c r="T769" s="135" t="n"/>
      <c r="U769" s="135" t="n"/>
      <c r="V769" s="135" t="n"/>
      <c r="W769" s="135" t="n"/>
      <c r="X769" s="135" t="n"/>
      <c r="Y769" s="135" t="n"/>
      <c r="Z769" s="135" t="n"/>
      <c r="AA769" s="135" t="n"/>
      <c r="AB769" s="135" t="n"/>
      <c r="AC769" s="135" t="n"/>
      <c r="AD769" s="135" t="n"/>
      <c r="AE769" s="135" t="n"/>
      <c r="AF769" s="135" t="n"/>
      <c r="AG769" s="135" t="n"/>
      <c r="AH769" s="135" t="n"/>
      <c r="AI769" s="135" t="n"/>
      <c r="AJ769" s="135" t="n"/>
      <c r="AK769" s="135" t="n"/>
      <c r="AL769" s="135" t="n"/>
      <c r="AM769" s="135" t="n"/>
      <c r="AN769" s="135" t="n"/>
      <c r="AO769" s="135" t="n"/>
      <c r="AP769" s="135" t="n"/>
      <c r="AQ769" s="135" t="n"/>
      <c r="AR769" s="135" t="n"/>
      <c r="AS769" s="135" t="n"/>
      <c r="AT769" s="135" t="n"/>
      <c r="AU769" s="135" t="n"/>
      <c r="AV769" s="135" t="n"/>
      <c r="AW769" s="135" t="n"/>
      <c r="AX769" s="135" t="n"/>
      <c r="AY769" s="135" t="n"/>
      <c r="AZ769" s="135" t="n"/>
      <c r="BA769" s="135" t="n"/>
      <c r="BB769" s="135" t="n"/>
      <c r="BC769" s="135" t="n"/>
      <c r="BD769" s="135" t="n"/>
      <c r="BE769" s="135" t="n"/>
      <c r="BF769" s="135" t="n"/>
      <c r="BG769" s="135" t="n"/>
      <c r="BH769" s="135" t="n"/>
      <c r="BI769" s="135" t="n"/>
      <c r="BJ769" s="135" t="n"/>
      <c r="BK769" s="135" t="n"/>
      <c r="BL769" s="135" t="n"/>
      <c r="BM769" s="135" t="n"/>
      <c r="BN769" s="135" t="n"/>
      <c r="BO769" s="135" t="n"/>
      <c r="BP769" s="135" t="n"/>
      <c r="BQ769" s="135" t="n"/>
      <c r="BR769" s="135" t="n"/>
      <c r="BS769" s="135" t="n"/>
      <c r="BT769" s="135" t="n"/>
      <c r="BU769" s="135" t="n"/>
      <c r="BV769" s="135" t="n"/>
      <c r="BW769" s="135" t="n"/>
      <c r="BX769" s="135" t="n"/>
      <c r="BY769" s="135" t="n"/>
      <c r="BZ769" s="135" t="n"/>
      <c r="CA769" s="135" t="n"/>
      <c r="CB769" s="135" t="n"/>
      <c r="CC769" s="135" t="n"/>
      <c r="CD769" s="135" t="n"/>
      <c r="CE769" s="135" t="n"/>
      <c r="CF769" s="135" t="n"/>
      <c r="CG769" s="135" t="n"/>
      <c r="CH769" s="135" t="n"/>
      <c r="CI769" s="135" t="n"/>
      <c r="CJ769" s="135" t="n"/>
      <c r="CK769" s="135" t="n"/>
      <c r="CL769" s="135" t="n"/>
      <c r="CM769" s="135" t="n"/>
      <c r="CN769" s="135" t="n"/>
      <c r="CO769" s="135" t="n"/>
      <c r="CP769" s="135" t="n"/>
      <c r="CQ769" s="135" t="n"/>
      <c r="CR769" s="135" t="n"/>
      <c r="CU769" s="36" t="n"/>
      <c r="CV769" s="36" t="n"/>
      <c r="CW769" s="36" t="n"/>
      <c r="CX769" s="36" t="n"/>
      <c r="CY769" s="36" t="n"/>
      <c r="CZ769" s="36" t="n"/>
      <c r="DA769" s="36" t="n"/>
      <c r="DB769" s="36" t="n"/>
      <c r="DC769" s="36" t="n"/>
      <c r="DD769" s="36" t="n"/>
      <c r="DE769" s="36" t="n"/>
      <c r="DF769" s="36" t="n"/>
      <c r="DG769" s="36" t="n"/>
      <c r="DH769" s="36" t="n"/>
      <c r="DI769" s="36" t="n"/>
      <c r="DJ769" s="36" t="n"/>
      <c r="DK769" s="36" t="n"/>
      <c r="DL769" s="36" t="n"/>
      <c r="DM769" s="36" t="n"/>
      <c r="DN769" s="36" t="n"/>
      <c r="DO769" s="36" t="n"/>
      <c r="DP769" s="36" t="n"/>
      <c r="DQ769" s="36" t="n"/>
      <c r="DR769" s="36" t="n"/>
      <c r="DS769" s="36" t="n"/>
      <c r="DT769" s="36" t="n"/>
      <c r="DU769" s="36" t="n"/>
      <c r="DV769" s="36" t="n"/>
      <c r="DW769" s="36" t="n"/>
      <c r="DX769" s="36" t="n"/>
      <c r="DY769" s="36" t="n"/>
      <c r="DZ769" s="36" t="n"/>
      <c r="EA769" s="36" t="n"/>
      <c r="EB769" s="36" t="n"/>
      <c r="EC769" s="36" t="n"/>
      <c r="ED769" s="36" t="n"/>
      <c r="EE769" s="36" t="n"/>
      <c r="EF769" s="36" t="n"/>
      <c r="EG769" s="36" t="n"/>
      <c r="EH769" s="36" t="n"/>
      <c r="EI769" s="36" t="n"/>
      <c r="EJ769" s="36" t="n"/>
      <c r="EK769" s="36" t="n"/>
      <c r="EL769" s="36" t="n"/>
      <c r="EM769" s="36" t="n"/>
      <c r="EN769" s="36" t="n"/>
    </row>
    <row r="770">
      <c r="A770" s="36" t="n"/>
      <c r="B770" s="36" t="n"/>
      <c r="C770" s="144" t="n"/>
      <c r="D770" s="144" t="n"/>
      <c r="E770" s="135" t="n"/>
      <c r="F770" s="135" t="n"/>
      <c r="G770" s="135" t="n"/>
      <c r="H770" s="135" t="n"/>
      <c r="I770" s="135" t="n"/>
      <c r="J770" s="135" t="n"/>
      <c r="K770" s="135" t="n"/>
      <c r="L770" s="135" t="n"/>
      <c r="M770" s="135" t="n"/>
      <c r="N770" s="135" t="n"/>
      <c r="O770" s="135" t="n"/>
      <c r="P770" s="135" t="n"/>
      <c r="Q770" s="135" t="n"/>
      <c r="R770" s="135" t="n"/>
      <c r="S770" s="135" t="n"/>
      <c r="T770" s="135" t="n"/>
      <c r="U770" s="135" t="n"/>
      <c r="V770" s="135" t="n"/>
      <c r="W770" s="135" t="n"/>
      <c r="X770" s="135" t="n"/>
      <c r="Y770" s="135" t="n"/>
      <c r="Z770" s="135" t="n"/>
      <c r="AA770" s="135" t="n"/>
      <c r="AB770" s="135" t="n"/>
      <c r="AC770" s="135" t="n"/>
      <c r="AD770" s="135" t="n"/>
      <c r="AE770" s="135" t="n"/>
      <c r="AF770" s="135" t="n"/>
      <c r="AG770" s="135" t="n"/>
      <c r="AH770" s="135" t="n"/>
      <c r="AI770" s="135" t="n"/>
      <c r="AJ770" s="135" t="n"/>
      <c r="AK770" s="135" t="n"/>
      <c r="AL770" s="135" t="n"/>
      <c r="AM770" s="135" t="n"/>
      <c r="AN770" s="135" t="n"/>
      <c r="AO770" s="135" t="n"/>
      <c r="AP770" s="135" t="n"/>
      <c r="AQ770" s="135" t="n"/>
      <c r="AR770" s="135" t="n"/>
      <c r="AS770" s="135" t="n"/>
      <c r="AT770" s="135" t="n"/>
      <c r="AU770" s="135" t="n"/>
      <c r="AV770" s="135" t="n"/>
      <c r="AW770" s="135" t="n"/>
      <c r="AX770" s="135" t="n"/>
      <c r="AY770" s="135" t="n"/>
      <c r="AZ770" s="135" t="n"/>
      <c r="BA770" s="135" t="n"/>
      <c r="BB770" s="135" t="n"/>
      <c r="BC770" s="135" t="n"/>
      <c r="BD770" s="135" t="n"/>
      <c r="BE770" s="135" t="n"/>
      <c r="BF770" s="135" t="n"/>
      <c r="BG770" s="135" t="n"/>
      <c r="BH770" s="135" t="n"/>
      <c r="BI770" s="135" t="n"/>
      <c r="BJ770" s="135" t="n"/>
      <c r="BK770" s="135" t="n"/>
      <c r="BL770" s="135" t="n"/>
      <c r="BM770" s="135" t="n"/>
      <c r="BN770" s="135" t="n"/>
      <c r="BO770" s="135" t="n"/>
      <c r="BP770" s="135" t="n"/>
      <c r="BQ770" s="135" t="n"/>
      <c r="BR770" s="135" t="n"/>
      <c r="BS770" s="135" t="n"/>
      <c r="BT770" s="135" t="n"/>
      <c r="BU770" s="135" t="n"/>
      <c r="BV770" s="135" t="n"/>
      <c r="BW770" s="135" t="n"/>
      <c r="BX770" s="135" t="n"/>
      <c r="BY770" s="135" t="n"/>
      <c r="BZ770" s="135" t="n"/>
      <c r="CA770" s="135" t="n"/>
      <c r="CB770" s="135" t="n"/>
      <c r="CC770" s="135" t="n"/>
      <c r="CD770" s="135" t="n"/>
      <c r="CE770" s="135" t="n"/>
      <c r="CF770" s="135" t="n"/>
      <c r="CG770" s="135" t="n"/>
      <c r="CH770" s="135" t="n"/>
      <c r="CI770" s="135" t="n"/>
      <c r="CJ770" s="135" t="n"/>
      <c r="CK770" s="135" t="n"/>
      <c r="CL770" s="135" t="n"/>
      <c r="CM770" s="135" t="n"/>
      <c r="CN770" s="135" t="n"/>
      <c r="CO770" s="135" t="n"/>
      <c r="CP770" s="135" t="n"/>
      <c r="CQ770" s="135" t="n"/>
      <c r="CR770" s="135" t="n"/>
      <c r="CU770" s="36" t="n"/>
      <c r="CV770" s="36" t="n"/>
      <c r="CW770" s="36" t="n"/>
      <c r="CX770" s="36" t="n"/>
      <c r="CY770" s="36" t="n"/>
      <c r="CZ770" s="36" t="n"/>
      <c r="DA770" s="36" t="n"/>
      <c r="DB770" s="36" t="n"/>
      <c r="DC770" s="36" t="n"/>
      <c r="DD770" s="36" t="n"/>
      <c r="DE770" s="36" t="n"/>
      <c r="DF770" s="36" t="n"/>
      <c r="DG770" s="36" t="n"/>
      <c r="DH770" s="36" t="n"/>
      <c r="DI770" s="36" t="n"/>
      <c r="DJ770" s="36" t="n"/>
      <c r="DK770" s="36" t="n"/>
      <c r="DL770" s="36" t="n"/>
      <c r="DM770" s="36" t="n"/>
      <c r="DN770" s="36" t="n"/>
      <c r="DO770" s="36" t="n"/>
      <c r="DP770" s="36" t="n"/>
      <c r="DQ770" s="36" t="n"/>
      <c r="DR770" s="36" t="n"/>
      <c r="DS770" s="36" t="n"/>
      <c r="DT770" s="36" t="n"/>
      <c r="DU770" s="36" t="n"/>
      <c r="DV770" s="36" t="n"/>
      <c r="DW770" s="36" t="n"/>
      <c r="DX770" s="36" t="n"/>
      <c r="DY770" s="36" t="n"/>
      <c r="DZ770" s="36" t="n"/>
      <c r="EA770" s="36" t="n"/>
      <c r="EB770" s="36" t="n"/>
      <c r="EC770" s="36" t="n"/>
      <c r="ED770" s="36" t="n"/>
      <c r="EE770" s="36" t="n"/>
      <c r="EF770" s="36" t="n"/>
      <c r="EG770" s="36" t="n"/>
      <c r="EH770" s="36" t="n"/>
      <c r="EI770" s="36" t="n"/>
      <c r="EJ770" s="36" t="n"/>
      <c r="EK770" s="36" t="n"/>
      <c r="EL770" s="36" t="n"/>
      <c r="EM770" s="36" t="n"/>
      <c r="EN770" s="36" t="n"/>
    </row>
    <row r="771">
      <c r="A771" s="36" t="n"/>
      <c r="B771" s="36" t="n"/>
      <c r="C771" s="144" t="n"/>
      <c r="D771" s="144" t="n"/>
      <c r="E771" s="135" t="n"/>
      <c r="F771" s="135" t="n"/>
      <c r="G771" s="135" t="n"/>
      <c r="H771" s="135" t="n"/>
      <c r="I771" s="135" t="n"/>
      <c r="J771" s="135" t="n"/>
      <c r="K771" s="135" t="n"/>
      <c r="L771" s="135" t="n"/>
      <c r="M771" s="135" t="n"/>
      <c r="N771" s="135" t="n"/>
      <c r="O771" s="135" t="n"/>
      <c r="P771" s="135" t="n"/>
      <c r="Q771" s="135" t="n"/>
      <c r="R771" s="135" t="n"/>
      <c r="S771" s="135" t="n"/>
      <c r="T771" s="135" t="n"/>
      <c r="U771" s="135" t="n"/>
      <c r="V771" s="135" t="n"/>
      <c r="W771" s="135" t="n"/>
      <c r="X771" s="135" t="n"/>
      <c r="Y771" s="135" t="n"/>
      <c r="Z771" s="135" t="n"/>
      <c r="AA771" s="135" t="n"/>
      <c r="AB771" s="135" t="n"/>
      <c r="AC771" s="135" t="n"/>
      <c r="AD771" s="135" t="n"/>
      <c r="AE771" s="135" t="n"/>
      <c r="AF771" s="135" t="n"/>
      <c r="AG771" s="135" t="n"/>
      <c r="AH771" s="135" t="n"/>
      <c r="AI771" s="135" t="n"/>
      <c r="AJ771" s="135" t="n"/>
      <c r="AK771" s="135" t="n"/>
      <c r="AL771" s="135" t="n"/>
      <c r="AM771" s="135" t="n"/>
      <c r="AN771" s="135" t="n"/>
      <c r="AO771" s="135" t="n"/>
      <c r="AP771" s="135" t="n"/>
      <c r="AQ771" s="135" t="n"/>
      <c r="AR771" s="135" t="n"/>
      <c r="AS771" s="135" t="n"/>
      <c r="AT771" s="135" t="n"/>
      <c r="AU771" s="135" t="n"/>
      <c r="AV771" s="135" t="n"/>
      <c r="AW771" s="135" t="n"/>
      <c r="AX771" s="135" t="n"/>
      <c r="AY771" s="135" t="n"/>
      <c r="AZ771" s="135" t="n"/>
      <c r="BA771" s="135" t="n"/>
      <c r="BB771" s="135" t="n"/>
      <c r="BC771" s="135" t="n"/>
      <c r="BD771" s="135" t="n"/>
      <c r="BE771" s="135" t="n"/>
      <c r="BF771" s="135" t="n"/>
      <c r="BG771" s="135" t="n"/>
      <c r="BH771" s="135" t="n"/>
      <c r="BI771" s="135" t="n"/>
      <c r="BJ771" s="135" t="n"/>
      <c r="BK771" s="135" t="n"/>
      <c r="BL771" s="135" t="n"/>
      <c r="BM771" s="135" t="n"/>
      <c r="BN771" s="135" t="n"/>
      <c r="BO771" s="135" t="n"/>
      <c r="BP771" s="135" t="n"/>
      <c r="BQ771" s="135" t="n"/>
      <c r="BR771" s="135" t="n"/>
      <c r="BS771" s="135" t="n"/>
      <c r="BT771" s="135" t="n"/>
      <c r="BU771" s="135" t="n"/>
      <c r="BV771" s="135" t="n"/>
      <c r="BW771" s="135" t="n"/>
      <c r="BX771" s="135" t="n"/>
      <c r="BY771" s="135" t="n"/>
      <c r="BZ771" s="135" t="n"/>
      <c r="CA771" s="135" t="n"/>
      <c r="CB771" s="135" t="n"/>
      <c r="CC771" s="135" t="n"/>
      <c r="CD771" s="135" t="n"/>
      <c r="CE771" s="135" t="n"/>
      <c r="CF771" s="135" t="n"/>
      <c r="CG771" s="135" t="n"/>
      <c r="CH771" s="135" t="n"/>
      <c r="CI771" s="135" t="n"/>
      <c r="CJ771" s="135" t="n"/>
      <c r="CK771" s="135" t="n"/>
      <c r="CL771" s="135" t="n"/>
      <c r="CM771" s="135" t="n"/>
      <c r="CN771" s="135" t="n"/>
      <c r="CO771" s="135" t="n"/>
      <c r="CP771" s="135" t="n"/>
      <c r="CQ771" s="135" t="n"/>
      <c r="CR771" s="135" t="n"/>
      <c r="CU771" s="36" t="n"/>
      <c r="CV771" s="36" t="n"/>
      <c r="CW771" s="36" t="n"/>
      <c r="CX771" s="36" t="n"/>
      <c r="CY771" s="36" t="n"/>
      <c r="CZ771" s="36" t="n"/>
      <c r="DA771" s="36" t="n"/>
      <c r="DB771" s="36" t="n"/>
      <c r="DC771" s="36" t="n"/>
      <c r="DD771" s="36" t="n"/>
      <c r="DE771" s="36" t="n"/>
      <c r="DF771" s="36" t="n"/>
      <c r="DG771" s="36" t="n"/>
      <c r="DH771" s="36" t="n"/>
      <c r="DI771" s="36" t="n"/>
      <c r="DJ771" s="36" t="n"/>
      <c r="DK771" s="36" t="n"/>
      <c r="DL771" s="36" t="n"/>
      <c r="DM771" s="36" t="n"/>
      <c r="DN771" s="36" t="n"/>
      <c r="DO771" s="36" t="n"/>
      <c r="DP771" s="36" t="n"/>
      <c r="DQ771" s="36" t="n"/>
      <c r="DR771" s="36" t="n"/>
      <c r="DS771" s="36" t="n"/>
      <c r="DT771" s="36" t="n"/>
      <c r="DU771" s="36" t="n"/>
      <c r="DV771" s="36" t="n"/>
      <c r="DW771" s="36" t="n"/>
      <c r="DX771" s="36" t="n"/>
      <c r="DY771" s="36" t="n"/>
      <c r="DZ771" s="36" t="n"/>
      <c r="EA771" s="36" t="n"/>
      <c r="EB771" s="36" t="n"/>
      <c r="EC771" s="36" t="n"/>
      <c r="ED771" s="36" t="n"/>
      <c r="EE771" s="36" t="n"/>
      <c r="EF771" s="36" t="n"/>
      <c r="EG771" s="36" t="n"/>
      <c r="EH771" s="36" t="n"/>
      <c r="EI771" s="36" t="n"/>
      <c r="EJ771" s="36" t="n"/>
      <c r="EK771" s="36" t="n"/>
      <c r="EL771" s="36" t="n"/>
      <c r="EM771" s="36" t="n"/>
      <c r="EN771" s="36" t="n"/>
    </row>
    <row r="772">
      <c r="A772" s="36" t="n"/>
      <c r="B772" s="36" t="n"/>
      <c r="C772" s="144" t="n"/>
      <c r="D772" s="144" t="n"/>
      <c r="E772" s="135" t="n"/>
      <c r="F772" s="135" t="n"/>
      <c r="G772" s="135" t="n"/>
      <c r="H772" s="135" t="n"/>
      <c r="I772" s="135" t="n"/>
      <c r="J772" s="135" t="n"/>
      <c r="K772" s="135" t="n"/>
      <c r="L772" s="135" t="n"/>
      <c r="M772" s="135" t="n"/>
      <c r="N772" s="135" t="n"/>
      <c r="O772" s="135" t="n"/>
      <c r="P772" s="135" t="n"/>
      <c r="Q772" s="135" t="n"/>
      <c r="R772" s="135" t="n"/>
      <c r="S772" s="135" t="n"/>
      <c r="T772" s="135" t="n"/>
      <c r="U772" s="135" t="n"/>
      <c r="V772" s="135" t="n"/>
      <c r="W772" s="135" t="n"/>
      <c r="X772" s="135" t="n"/>
      <c r="Y772" s="135" t="n"/>
      <c r="Z772" s="135" t="n"/>
      <c r="AA772" s="135" t="n"/>
      <c r="AB772" s="135" t="n"/>
      <c r="AC772" s="135" t="n"/>
      <c r="AD772" s="135" t="n"/>
      <c r="AE772" s="135" t="n"/>
      <c r="AF772" s="135" t="n"/>
      <c r="AG772" s="135" t="n"/>
      <c r="AH772" s="135" t="n"/>
      <c r="AI772" s="135" t="n"/>
      <c r="AJ772" s="135" t="n"/>
      <c r="AK772" s="135" t="n"/>
      <c r="AL772" s="135" t="n"/>
      <c r="AM772" s="135" t="n"/>
      <c r="AN772" s="135" t="n"/>
      <c r="AO772" s="135" t="n"/>
      <c r="AP772" s="135" t="n"/>
      <c r="AQ772" s="135" t="n"/>
      <c r="AR772" s="135" t="n"/>
      <c r="AS772" s="135" t="n"/>
      <c r="AT772" s="135" t="n"/>
      <c r="AU772" s="135" t="n"/>
      <c r="AV772" s="135" t="n"/>
      <c r="AW772" s="135" t="n"/>
      <c r="AX772" s="135" t="n"/>
      <c r="AY772" s="135" t="n"/>
      <c r="AZ772" s="135" t="n"/>
      <c r="BA772" s="135" t="n"/>
      <c r="BB772" s="135" t="n"/>
      <c r="BC772" s="135" t="n"/>
      <c r="BD772" s="135" t="n"/>
      <c r="BE772" s="135" t="n"/>
      <c r="BF772" s="135" t="n"/>
      <c r="BG772" s="135" t="n"/>
      <c r="BH772" s="135" t="n"/>
      <c r="BI772" s="135" t="n"/>
      <c r="BJ772" s="135" t="n"/>
      <c r="BK772" s="135" t="n"/>
      <c r="BL772" s="135" t="n"/>
      <c r="BM772" s="135" t="n"/>
      <c r="BN772" s="135" t="n"/>
      <c r="BO772" s="135" t="n"/>
      <c r="BP772" s="135" t="n"/>
      <c r="BQ772" s="135" t="n"/>
      <c r="BR772" s="135" t="n"/>
      <c r="BS772" s="135" t="n"/>
      <c r="BT772" s="135" t="n"/>
      <c r="BU772" s="135" t="n"/>
      <c r="BV772" s="135" t="n"/>
      <c r="BW772" s="135" t="n"/>
      <c r="BX772" s="135" t="n"/>
      <c r="BY772" s="135" t="n"/>
      <c r="BZ772" s="135" t="n"/>
      <c r="CA772" s="135" t="n"/>
      <c r="CB772" s="135" t="n"/>
      <c r="CC772" s="135" t="n"/>
      <c r="CD772" s="135" t="n"/>
      <c r="CE772" s="135" t="n"/>
      <c r="CF772" s="135" t="n"/>
      <c r="CG772" s="135" t="n"/>
      <c r="CH772" s="135" t="n"/>
      <c r="CI772" s="135" t="n"/>
      <c r="CJ772" s="135" t="n"/>
      <c r="CK772" s="135" t="n"/>
      <c r="CL772" s="135" t="n"/>
      <c r="CM772" s="135" t="n"/>
      <c r="CN772" s="135" t="n"/>
      <c r="CO772" s="135" t="n"/>
      <c r="CP772" s="135" t="n"/>
      <c r="CQ772" s="135" t="n"/>
      <c r="CR772" s="135" t="n"/>
      <c r="CU772" s="36" t="n"/>
      <c r="CV772" s="36" t="n"/>
      <c r="CW772" s="36" t="n"/>
      <c r="CX772" s="36" t="n"/>
      <c r="CY772" s="36" t="n"/>
      <c r="CZ772" s="36" t="n"/>
      <c r="DA772" s="36" t="n"/>
      <c r="DB772" s="36" t="n"/>
      <c r="DC772" s="36" t="n"/>
      <c r="DD772" s="36" t="n"/>
      <c r="DE772" s="36" t="n"/>
      <c r="DF772" s="36" t="n"/>
      <c r="DG772" s="36" t="n"/>
      <c r="DH772" s="36" t="n"/>
      <c r="DI772" s="36" t="n"/>
      <c r="DJ772" s="36" t="n"/>
      <c r="DK772" s="36" t="n"/>
      <c r="DL772" s="36" t="n"/>
      <c r="DM772" s="36" t="n"/>
      <c r="DN772" s="36" t="n"/>
      <c r="DO772" s="36" t="n"/>
      <c r="DP772" s="36" t="n"/>
      <c r="DQ772" s="36" t="n"/>
      <c r="DR772" s="36" t="n"/>
      <c r="DS772" s="36" t="n"/>
      <c r="DT772" s="36" t="n"/>
      <c r="DU772" s="36" t="n"/>
      <c r="DV772" s="36" t="n"/>
      <c r="DW772" s="36" t="n"/>
      <c r="DX772" s="36" t="n"/>
      <c r="DY772" s="36" t="n"/>
      <c r="DZ772" s="36" t="n"/>
      <c r="EA772" s="36" t="n"/>
      <c r="EB772" s="36" t="n"/>
      <c r="EC772" s="36" t="n"/>
      <c r="ED772" s="36" t="n"/>
      <c r="EE772" s="36" t="n"/>
      <c r="EF772" s="36" t="n"/>
      <c r="EG772" s="36" t="n"/>
      <c r="EH772" s="36" t="n"/>
      <c r="EI772" s="36" t="n"/>
      <c r="EJ772" s="36" t="n"/>
      <c r="EK772" s="36" t="n"/>
      <c r="EL772" s="36" t="n"/>
      <c r="EM772" s="36" t="n"/>
      <c r="EN772" s="36" t="n"/>
    </row>
    <row r="773">
      <c r="A773" s="36" t="n"/>
      <c r="B773" s="36" t="n"/>
      <c r="C773" s="144" t="n"/>
      <c r="D773" s="144" t="n"/>
      <c r="E773" s="135" t="n"/>
      <c r="F773" s="135" t="n"/>
      <c r="G773" s="135" t="n"/>
      <c r="H773" s="135" t="n"/>
      <c r="I773" s="135" t="n"/>
      <c r="J773" s="135" t="n"/>
      <c r="K773" s="135" t="n"/>
      <c r="L773" s="135" t="n"/>
      <c r="M773" s="135" t="n"/>
      <c r="N773" s="135" t="n"/>
      <c r="O773" s="135" t="n"/>
      <c r="P773" s="135" t="n"/>
      <c r="Q773" s="135" t="n"/>
      <c r="R773" s="135" t="n"/>
      <c r="S773" s="135" t="n"/>
      <c r="T773" s="135" t="n"/>
      <c r="U773" s="135" t="n"/>
      <c r="V773" s="135" t="n"/>
      <c r="W773" s="135" t="n"/>
      <c r="X773" s="135" t="n"/>
      <c r="Y773" s="135" t="n"/>
      <c r="Z773" s="135" t="n"/>
      <c r="AA773" s="135" t="n"/>
      <c r="AB773" s="135" t="n"/>
      <c r="AC773" s="135" t="n"/>
      <c r="AD773" s="135" t="n"/>
      <c r="AE773" s="135" t="n"/>
      <c r="AF773" s="135" t="n"/>
      <c r="AG773" s="135" t="n"/>
      <c r="AH773" s="135" t="n"/>
      <c r="AI773" s="135" t="n"/>
      <c r="AJ773" s="135" t="n"/>
      <c r="AK773" s="135" t="n"/>
      <c r="AL773" s="135" t="n"/>
      <c r="AM773" s="135" t="n"/>
      <c r="AN773" s="135" t="n"/>
      <c r="AO773" s="135" t="n"/>
      <c r="AP773" s="135" t="n"/>
      <c r="AQ773" s="135" t="n"/>
      <c r="AR773" s="135" t="n"/>
      <c r="AS773" s="135" t="n"/>
      <c r="AT773" s="135" t="n"/>
      <c r="AU773" s="135" t="n"/>
      <c r="AV773" s="135" t="n"/>
      <c r="AW773" s="135" t="n"/>
      <c r="AX773" s="135" t="n"/>
      <c r="AY773" s="135" t="n"/>
      <c r="AZ773" s="135" t="n"/>
      <c r="BA773" s="135" t="n"/>
      <c r="BB773" s="135" t="n"/>
      <c r="BC773" s="135" t="n"/>
      <c r="BD773" s="135" t="n"/>
      <c r="BE773" s="135" t="n"/>
      <c r="BF773" s="135" t="n"/>
      <c r="BG773" s="135" t="n"/>
      <c r="BH773" s="135" t="n"/>
      <c r="BI773" s="135" t="n"/>
      <c r="BJ773" s="135" t="n"/>
      <c r="BK773" s="135" t="n"/>
      <c r="BL773" s="135" t="n"/>
      <c r="BM773" s="135" t="n"/>
      <c r="BN773" s="135" t="n"/>
      <c r="BO773" s="135" t="n"/>
      <c r="BP773" s="135" t="n"/>
      <c r="BQ773" s="135" t="n"/>
      <c r="BR773" s="135" t="n"/>
      <c r="BS773" s="135" t="n"/>
      <c r="BT773" s="135" t="n"/>
      <c r="BU773" s="135" t="n"/>
      <c r="BV773" s="135" t="n"/>
      <c r="BW773" s="135" t="n"/>
      <c r="BX773" s="135" t="n"/>
      <c r="BY773" s="135" t="n"/>
      <c r="BZ773" s="135" t="n"/>
      <c r="CA773" s="135" t="n"/>
      <c r="CB773" s="135" t="n"/>
      <c r="CC773" s="135" t="n"/>
      <c r="CD773" s="135" t="n"/>
      <c r="CE773" s="135" t="n"/>
      <c r="CF773" s="135" t="n"/>
      <c r="CG773" s="135" t="n"/>
      <c r="CH773" s="135" t="n"/>
      <c r="CI773" s="135" t="n"/>
      <c r="CJ773" s="135" t="n"/>
      <c r="CK773" s="135" t="n"/>
      <c r="CL773" s="135" t="n"/>
      <c r="CM773" s="135" t="n"/>
      <c r="CN773" s="135" t="n"/>
      <c r="CO773" s="135" t="n"/>
      <c r="CP773" s="135" t="n"/>
      <c r="CQ773" s="135" t="n"/>
      <c r="CR773" s="135" t="n"/>
      <c r="CU773" s="36" t="n"/>
      <c r="CV773" s="36" t="n"/>
      <c r="CW773" s="36" t="n"/>
      <c r="CX773" s="36" t="n"/>
      <c r="CY773" s="36" t="n"/>
      <c r="CZ773" s="36" t="n"/>
      <c r="DA773" s="36" t="n"/>
      <c r="DB773" s="36" t="n"/>
      <c r="DC773" s="36" t="n"/>
      <c r="DD773" s="36" t="n"/>
      <c r="DE773" s="36" t="n"/>
      <c r="DF773" s="36" t="n"/>
      <c r="DG773" s="36" t="n"/>
      <c r="DH773" s="36" t="n"/>
      <c r="DI773" s="36" t="n"/>
      <c r="DJ773" s="36" t="n"/>
      <c r="DK773" s="36" t="n"/>
      <c r="DL773" s="36" t="n"/>
      <c r="DM773" s="36" t="n"/>
      <c r="DN773" s="36" t="n"/>
      <c r="DO773" s="36" t="n"/>
      <c r="DP773" s="36" t="n"/>
      <c r="DQ773" s="36" t="n"/>
      <c r="DR773" s="36" t="n"/>
      <c r="DS773" s="36" t="n"/>
      <c r="DT773" s="36" t="n"/>
      <c r="DU773" s="36" t="n"/>
      <c r="DV773" s="36" t="n"/>
      <c r="DW773" s="36" t="n"/>
      <c r="DX773" s="36" t="n"/>
      <c r="DY773" s="36" t="n"/>
      <c r="DZ773" s="36" t="n"/>
      <c r="EA773" s="36" t="n"/>
      <c r="EB773" s="36" t="n"/>
      <c r="EC773" s="36" t="n"/>
      <c r="ED773" s="36" t="n"/>
      <c r="EE773" s="36" t="n"/>
      <c r="EF773" s="36" t="n"/>
      <c r="EG773" s="36" t="n"/>
      <c r="EH773" s="36" t="n"/>
      <c r="EI773" s="36" t="n"/>
      <c r="EJ773" s="36" t="n"/>
      <c r="EK773" s="36" t="n"/>
      <c r="EL773" s="36" t="n"/>
      <c r="EM773" s="36" t="n"/>
      <c r="EN773" s="36" t="n"/>
    </row>
    <row r="774">
      <c r="A774" s="36" t="n"/>
      <c r="B774" s="36" t="n"/>
      <c r="C774" s="144" t="n"/>
      <c r="D774" s="144" t="n"/>
      <c r="E774" s="135" t="n"/>
      <c r="F774" s="135" t="n"/>
      <c r="G774" s="135" t="n"/>
      <c r="H774" s="135" t="n"/>
      <c r="I774" s="135" t="n"/>
      <c r="J774" s="135" t="n"/>
      <c r="K774" s="135" t="n"/>
      <c r="L774" s="135" t="n"/>
      <c r="M774" s="135" t="n"/>
      <c r="N774" s="135" t="n"/>
      <c r="O774" s="135" t="n"/>
      <c r="P774" s="135" t="n"/>
      <c r="Q774" s="135" t="n"/>
      <c r="R774" s="135" t="n"/>
      <c r="S774" s="135" t="n"/>
      <c r="T774" s="135" t="n"/>
      <c r="U774" s="135" t="n"/>
      <c r="V774" s="135" t="n"/>
      <c r="W774" s="135" t="n"/>
      <c r="X774" s="135" t="n"/>
      <c r="Y774" s="135" t="n"/>
      <c r="Z774" s="135" t="n"/>
      <c r="AA774" s="135" t="n"/>
      <c r="AB774" s="135" t="n"/>
      <c r="AC774" s="135" t="n"/>
      <c r="AD774" s="135" t="n"/>
      <c r="AE774" s="135" t="n"/>
      <c r="AF774" s="135" t="n"/>
      <c r="AG774" s="135" t="n"/>
      <c r="AH774" s="135" t="n"/>
      <c r="AI774" s="135" t="n"/>
      <c r="AJ774" s="135" t="n"/>
      <c r="AK774" s="135" t="n"/>
      <c r="AL774" s="135" t="n"/>
      <c r="AM774" s="135" t="n"/>
      <c r="AN774" s="135" t="n"/>
      <c r="AO774" s="135" t="n"/>
      <c r="AP774" s="135" t="n"/>
      <c r="AQ774" s="135" t="n"/>
      <c r="AR774" s="135" t="n"/>
      <c r="AS774" s="135" t="n"/>
      <c r="AT774" s="135" t="n"/>
      <c r="AU774" s="135" t="n"/>
      <c r="AV774" s="135" t="n"/>
      <c r="AW774" s="135" t="n"/>
      <c r="AX774" s="135" t="n"/>
      <c r="AY774" s="135" t="n"/>
      <c r="AZ774" s="135" t="n"/>
      <c r="BA774" s="135" t="n"/>
      <c r="BB774" s="135" t="n"/>
      <c r="BC774" s="135" t="n"/>
      <c r="BD774" s="135" t="n"/>
      <c r="BE774" s="135" t="n"/>
      <c r="BF774" s="135" t="n"/>
      <c r="BG774" s="135" t="n"/>
      <c r="BH774" s="135" t="n"/>
      <c r="BI774" s="135" t="n"/>
      <c r="BJ774" s="135" t="n"/>
      <c r="BK774" s="135" t="n"/>
      <c r="BL774" s="135" t="n"/>
      <c r="BM774" s="135" t="n"/>
      <c r="BN774" s="135" t="n"/>
      <c r="BO774" s="135" t="n"/>
      <c r="BP774" s="135" t="n"/>
      <c r="BQ774" s="135" t="n"/>
      <c r="BR774" s="135" t="n"/>
      <c r="BS774" s="135" t="n"/>
      <c r="BT774" s="135" t="n"/>
      <c r="BU774" s="135" t="n"/>
      <c r="BV774" s="135" t="n"/>
      <c r="BW774" s="135" t="n"/>
      <c r="BX774" s="135" t="n"/>
      <c r="BY774" s="135" t="n"/>
      <c r="BZ774" s="135" t="n"/>
      <c r="CA774" s="135" t="n"/>
      <c r="CB774" s="135" t="n"/>
      <c r="CC774" s="135" t="n"/>
      <c r="CD774" s="135" t="n"/>
      <c r="CE774" s="135" t="n"/>
      <c r="CF774" s="135" t="n"/>
      <c r="CG774" s="135" t="n"/>
      <c r="CH774" s="135" t="n"/>
      <c r="CI774" s="135" t="n"/>
      <c r="CJ774" s="135" t="n"/>
      <c r="CK774" s="135" t="n"/>
      <c r="CL774" s="135" t="n"/>
      <c r="CM774" s="135" t="n"/>
      <c r="CN774" s="135" t="n"/>
      <c r="CO774" s="135" t="n"/>
      <c r="CP774" s="135" t="n"/>
      <c r="CQ774" s="135" t="n"/>
      <c r="CR774" s="135" t="n"/>
      <c r="CU774" s="36" t="n"/>
      <c r="CV774" s="36" t="n"/>
      <c r="CW774" s="36" t="n"/>
      <c r="CX774" s="36" t="n"/>
      <c r="CY774" s="36" t="n"/>
      <c r="CZ774" s="36" t="n"/>
      <c r="DA774" s="36" t="n"/>
      <c r="DB774" s="36" t="n"/>
      <c r="DC774" s="36" t="n"/>
      <c r="DD774" s="36" t="n"/>
      <c r="DE774" s="36" t="n"/>
      <c r="DF774" s="36" t="n"/>
      <c r="DG774" s="36" t="n"/>
      <c r="DH774" s="36" t="n"/>
      <c r="DI774" s="36" t="n"/>
      <c r="DJ774" s="36" t="n"/>
      <c r="DK774" s="36" t="n"/>
      <c r="DL774" s="36" t="n"/>
      <c r="DM774" s="36" t="n"/>
      <c r="DN774" s="36" t="n"/>
      <c r="DO774" s="36" t="n"/>
      <c r="DP774" s="36" t="n"/>
      <c r="DQ774" s="36" t="n"/>
      <c r="DR774" s="36" t="n"/>
      <c r="DS774" s="36" t="n"/>
      <c r="DT774" s="36" t="n"/>
      <c r="DU774" s="36" t="n"/>
      <c r="DV774" s="36" t="n"/>
      <c r="DW774" s="36" t="n"/>
      <c r="DX774" s="36" t="n"/>
      <c r="DY774" s="36" t="n"/>
      <c r="DZ774" s="36" t="n"/>
      <c r="EA774" s="36" t="n"/>
      <c r="EB774" s="36" t="n"/>
      <c r="EC774" s="36" t="n"/>
      <c r="ED774" s="36" t="n"/>
      <c r="EE774" s="36" t="n"/>
      <c r="EF774" s="36" t="n"/>
      <c r="EG774" s="36" t="n"/>
      <c r="EH774" s="36" t="n"/>
      <c r="EI774" s="36" t="n"/>
      <c r="EJ774" s="36" t="n"/>
      <c r="EK774" s="36" t="n"/>
      <c r="EL774" s="36" t="n"/>
      <c r="EM774" s="36" t="n"/>
      <c r="EN774" s="36" t="n"/>
    </row>
    <row r="775">
      <c r="A775" s="36" t="n"/>
      <c r="B775" s="36" t="n"/>
      <c r="C775" s="144" t="n"/>
      <c r="D775" s="144" t="n"/>
      <c r="E775" s="135" t="n"/>
      <c r="F775" s="135" t="n"/>
      <c r="G775" s="135" t="n"/>
      <c r="H775" s="135" t="n"/>
      <c r="I775" s="135" t="n"/>
      <c r="J775" s="135" t="n"/>
      <c r="K775" s="135" t="n"/>
      <c r="L775" s="135" t="n"/>
      <c r="M775" s="135" t="n"/>
      <c r="N775" s="135" t="n"/>
      <c r="O775" s="135" t="n"/>
      <c r="P775" s="135" t="n"/>
      <c r="Q775" s="135" t="n"/>
      <c r="R775" s="135" t="n"/>
      <c r="S775" s="135" t="n"/>
      <c r="T775" s="135" t="n"/>
      <c r="U775" s="135" t="n"/>
      <c r="V775" s="135" t="n"/>
      <c r="W775" s="135" t="n"/>
      <c r="X775" s="135" t="n"/>
      <c r="Y775" s="135" t="n"/>
      <c r="Z775" s="135" t="n"/>
      <c r="AA775" s="135" t="n"/>
      <c r="AB775" s="135" t="n"/>
      <c r="AC775" s="135" t="n"/>
      <c r="AD775" s="135" t="n"/>
      <c r="AE775" s="135" t="n"/>
      <c r="AF775" s="135" t="n"/>
      <c r="AG775" s="135" t="n"/>
      <c r="AH775" s="135" t="n"/>
      <c r="AI775" s="135" t="n"/>
      <c r="AJ775" s="135" t="n"/>
      <c r="AK775" s="135" t="n"/>
      <c r="AL775" s="135" t="n"/>
      <c r="AM775" s="135" t="n"/>
      <c r="AN775" s="135" t="n"/>
      <c r="AO775" s="135" t="n"/>
      <c r="AP775" s="135" t="n"/>
      <c r="AQ775" s="135" t="n"/>
      <c r="AR775" s="135" t="n"/>
      <c r="AS775" s="135" t="n"/>
      <c r="AT775" s="135" t="n"/>
      <c r="AU775" s="135" t="n"/>
      <c r="AV775" s="135" t="n"/>
      <c r="AW775" s="135" t="n"/>
      <c r="AX775" s="135" t="n"/>
      <c r="AY775" s="135" t="n"/>
      <c r="AZ775" s="135" t="n"/>
      <c r="BA775" s="135" t="n"/>
      <c r="BB775" s="135" t="n"/>
      <c r="BC775" s="135" t="n"/>
      <c r="BD775" s="135" t="n"/>
      <c r="BE775" s="135" t="n"/>
      <c r="BF775" s="135" t="n"/>
      <c r="BG775" s="135" t="n"/>
      <c r="BH775" s="135" t="n"/>
      <c r="BI775" s="135" t="n"/>
      <c r="BJ775" s="135" t="n"/>
      <c r="BK775" s="135" t="n"/>
      <c r="BL775" s="135" t="n"/>
      <c r="BM775" s="135" t="n"/>
      <c r="BN775" s="135" t="n"/>
      <c r="BO775" s="135" t="n"/>
      <c r="BP775" s="135" t="n"/>
      <c r="BQ775" s="135" t="n"/>
      <c r="BR775" s="135" t="n"/>
      <c r="BS775" s="135" t="n"/>
      <c r="BT775" s="135" t="n"/>
      <c r="BU775" s="135" t="n"/>
      <c r="BV775" s="135" t="n"/>
      <c r="BW775" s="135" t="n"/>
      <c r="BX775" s="135" t="n"/>
      <c r="BY775" s="135" t="n"/>
      <c r="BZ775" s="135" t="n"/>
      <c r="CA775" s="135" t="n"/>
      <c r="CB775" s="135" t="n"/>
      <c r="CC775" s="135" t="n"/>
      <c r="CD775" s="135" t="n"/>
      <c r="CE775" s="135" t="n"/>
      <c r="CF775" s="135" t="n"/>
      <c r="CG775" s="135" t="n"/>
      <c r="CH775" s="135" t="n"/>
      <c r="CI775" s="135" t="n"/>
      <c r="CJ775" s="135" t="n"/>
      <c r="CK775" s="135" t="n"/>
      <c r="CL775" s="135" t="n"/>
      <c r="CM775" s="135" t="n"/>
      <c r="CN775" s="135" t="n"/>
      <c r="CO775" s="135" t="n"/>
      <c r="CP775" s="135" t="n"/>
      <c r="CQ775" s="135" t="n"/>
      <c r="CR775" s="135" t="n"/>
      <c r="CU775" s="36" t="n"/>
      <c r="CV775" s="36" t="n"/>
      <c r="CW775" s="36" t="n"/>
      <c r="CX775" s="36" t="n"/>
      <c r="CY775" s="36" t="n"/>
      <c r="CZ775" s="36" t="n"/>
      <c r="DA775" s="36" t="n"/>
      <c r="DB775" s="36" t="n"/>
      <c r="DC775" s="36" t="n"/>
      <c r="DD775" s="36" t="n"/>
      <c r="DE775" s="36" t="n"/>
      <c r="DF775" s="36" t="n"/>
      <c r="DG775" s="36" t="n"/>
      <c r="DH775" s="36" t="n"/>
      <c r="DI775" s="36" t="n"/>
      <c r="DJ775" s="36" t="n"/>
      <c r="DK775" s="36" t="n"/>
      <c r="DL775" s="36" t="n"/>
      <c r="DM775" s="36" t="n"/>
      <c r="DN775" s="36" t="n"/>
      <c r="DO775" s="36" t="n"/>
      <c r="DP775" s="36" t="n"/>
      <c r="DQ775" s="36" t="n"/>
      <c r="DR775" s="36" t="n"/>
      <c r="DS775" s="36" t="n"/>
      <c r="DT775" s="36" t="n"/>
      <c r="DU775" s="36" t="n"/>
      <c r="DV775" s="36" t="n"/>
      <c r="DW775" s="36" t="n"/>
      <c r="DX775" s="36" t="n"/>
      <c r="DY775" s="36" t="n"/>
      <c r="DZ775" s="36" t="n"/>
      <c r="EA775" s="36" t="n"/>
      <c r="EB775" s="36" t="n"/>
      <c r="EC775" s="36" t="n"/>
      <c r="ED775" s="36" t="n"/>
      <c r="EE775" s="36" t="n"/>
      <c r="EF775" s="36" t="n"/>
      <c r="EG775" s="36" t="n"/>
      <c r="EH775" s="36" t="n"/>
      <c r="EI775" s="36" t="n"/>
      <c r="EJ775" s="36" t="n"/>
      <c r="EK775" s="36" t="n"/>
      <c r="EL775" s="36" t="n"/>
      <c r="EM775" s="36" t="n"/>
      <c r="EN775" s="36" t="n"/>
    </row>
    <row r="776">
      <c r="A776" s="36" t="n"/>
      <c r="B776" s="36" t="n"/>
      <c r="C776" s="144" t="n"/>
      <c r="D776" s="144" t="n"/>
      <c r="E776" s="135" t="n"/>
      <c r="F776" s="135" t="n"/>
      <c r="G776" s="135" t="n"/>
      <c r="H776" s="135" t="n"/>
      <c r="I776" s="135" t="n"/>
      <c r="J776" s="135" t="n"/>
      <c r="K776" s="135" t="n"/>
      <c r="L776" s="135" t="n"/>
      <c r="M776" s="135" t="n"/>
      <c r="N776" s="135" t="n"/>
      <c r="O776" s="135" t="n"/>
      <c r="P776" s="135" t="n"/>
      <c r="Q776" s="135" t="n"/>
      <c r="R776" s="135" t="n"/>
      <c r="S776" s="135" t="n"/>
      <c r="T776" s="135" t="n"/>
      <c r="U776" s="135" t="n"/>
      <c r="V776" s="135" t="n"/>
      <c r="W776" s="135" t="n"/>
      <c r="X776" s="135" t="n"/>
      <c r="Y776" s="135" t="n"/>
      <c r="Z776" s="135" t="n"/>
      <c r="AA776" s="135" t="n"/>
      <c r="AB776" s="135" t="n"/>
      <c r="AC776" s="135" t="n"/>
      <c r="AD776" s="135" t="n"/>
      <c r="AE776" s="135" t="n"/>
      <c r="AF776" s="135" t="n"/>
      <c r="AG776" s="135" t="n"/>
      <c r="AH776" s="135" t="n"/>
      <c r="AI776" s="135" t="n"/>
      <c r="AJ776" s="135" t="n"/>
      <c r="AK776" s="135" t="n"/>
      <c r="AL776" s="135" t="n"/>
      <c r="AM776" s="135" t="n"/>
      <c r="AN776" s="135" t="n"/>
      <c r="AO776" s="135" t="n"/>
      <c r="AP776" s="135" t="n"/>
      <c r="AQ776" s="135" t="n"/>
      <c r="AR776" s="135" t="n"/>
      <c r="AS776" s="135" t="n"/>
      <c r="AT776" s="135" t="n"/>
      <c r="AU776" s="135" t="n"/>
      <c r="AV776" s="135" t="n"/>
      <c r="AW776" s="135" t="n"/>
      <c r="AX776" s="135" t="n"/>
      <c r="AY776" s="135" t="n"/>
      <c r="AZ776" s="135" t="n"/>
      <c r="BA776" s="135" t="n"/>
      <c r="BB776" s="135" t="n"/>
      <c r="BC776" s="135" t="n"/>
      <c r="BD776" s="135" t="n"/>
      <c r="BE776" s="135" t="n"/>
      <c r="BF776" s="135" t="n"/>
      <c r="BG776" s="135" t="n"/>
      <c r="BH776" s="135" t="n"/>
      <c r="BI776" s="135" t="n"/>
      <c r="BJ776" s="135" t="n"/>
      <c r="BK776" s="135" t="n"/>
      <c r="BL776" s="135" t="n"/>
      <c r="BM776" s="135" t="n"/>
      <c r="BN776" s="135" t="n"/>
      <c r="BO776" s="135" t="n"/>
      <c r="BP776" s="135" t="n"/>
      <c r="BQ776" s="135" t="n"/>
      <c r="BR776" s="135" t="n"/>
      <c r="BS776" s="135" t="n"/>
      <c r="BT776" s="135" t="n"/>
      <c r="BU776" s="135" t="n"/>
      <c r="BV776" s="135" t="n"/>
      <c r="BW776" s="135" t="n"/>
      <c r="BX776" s="135" t="n"/>
      <c r="BY776" s="135" t="n"/>
      <c r="BZ776" s="135" t="n"/>
      <c r="CA776" s="135" t="n"/>
      <c r="CB776" s="135" t="n"/>
      <c r="CC776" s="135" t="n"/>
      <c r="CD776" s="135" t="n"/>
      <c r="CE776" s="135" t="n"/>
      <c r="CF776" s="135" t="n"/>
      <c r="CG776" s="135" t="n"/>
      <c r="CH776" s="135" t="n"/>
      <c r="CI776" s="135" t="n"/>
      <c r="CJ776" s="135" t="n"/>
      <c r="CK776" s="135" t="n"/>
      <c r="CL776" s="135" t="n"/>
      <c r="CM776" s="135" t="n"/>
      <c r="CN776" s="135" t="n"/>
      <c r="CO776" s="135" t="n"/>
      <c r="CP776" s="135" t="n"/>
      <c r="CQ776" s="135" t="n"/>
      <c r="CR776" s="135" t="n"/>
      <c r="CU776" s="36" t="n"/>
      <c r="CV776" s="36" t="n"/>
      <c r="CW776" s="36" t="n"/>
      <c r="CX776" s="36" t="n"/>
      <c r="CY776" s="36" t="n"/>
      <c r="CZ776" s="36" t="n"/>
      <c r="DA776" s="36" t="n"/>
      <c r="DB776" s="36" t="n"/>
      <c r="DC776" s="36" t="n"/>
      <c r="DD776" s="36" t="n"/>
      <c r="DE776" s="36" t="n"/>
      <c r="DF776" s="36" t="n"/>
      <c r="DG776" s="36" t="n"/>
      <c r="DH776" s="36" t="n"/>
      <c r="DI776" s="36" t="n"/>
      <c r="DJ776" s="36" t="n"/>
      <c r="DK776" s="36" t="n"/>
      <c r="DL776" s="36" t="n"/>
      <c r="DM776" s="36" t="n"/>
      <c r="DN776" s="36" t="n"/>
      <c r="DO776" s="36" t="n"/>
      <c r="DP776" s="36" t="n"/>
      <c r="DQ776" s="36" t="n"/>
      <c r="DR776" s="36" t="n"/>
      <c r="DS776" s="36" t="n"/>
      <c r="DT776" s="36" t="n"/>
      <c r="DU776" s="36" t="n"/>
      <c r="DV776" s="36" t="n"/>
      <c r="DW776" s="36" t="n"/>
      <c r="DX776" s="36" t="n"/>
      <c r="DY776" s="36" t="n"/>
      <c r="DZ776" s="36" t="n"/>
      <c r="EA776" s="36" t="n"/>
      <c r="EB776" s="36" t="n"/>
      <c r="EC776" s="36" t="n"/>
      <c r="ED776" s="36" t="n"/>
      <c r="EE776" s="36" t="n"/>
      <c r="EF776" s="36" t="n"/>
      <c r="EG776" s="36" t="n"/>
      <c r="EH776" s="36" t="n"/>
      <c r="EI776" s="36" t="n"/>
      <c r="EJ776" s="36" t="n"/>
      <c r="EK776" s="36" t="n"/>
      <c r="EL776" s="36" t="n"/>
      <c r="EM776" s="36" t="n"/>
      <c r="EN776" s="36" t="n"/>
    </row>
    <row r="777">
      <c r="A777" s="36" t="n"/>
      <c r="B777" s="36" t="n"/>
      <c r="C777" s="144" t="n"/>
      <c r="D777" s="144" t="n"/>
      <c r="E777" s="135" t="n"/>
      <c r="F777" s="135" t="n"/>
      <c r="G777" s="135" t="n"/>
      <c r="H777" s="135" t="n"/>
      <c r="I777" s="135" t="n"/>
      <c r="J777" s="135" t="n"/>
      <c r="K777" s="135" t="n"/>
      <c r="L777" s="135" t="n"/>
      <c r="M777" s="135" t="n"/>
      <c r="N777" s="135" t="n"/>
      <c r="O777" s="135" t="n"/>
      <c r="P777" s="135" t="n"/>
      <c r="Q777" s="135" t="n"/>
      <c r="R777" s="135" t="n"/>
      <c r="S777" s="135" t="n"/>
      <c r="T777" s="135" t="n"/>
      <c r="U777" s="135" t="n"/>
      <c r="V777" s="135" t="n"/>
      <c r="W777" s="135" t="n"/>
      <c r="X777" s="135" t="n"/>
      <c r="Y777" s="135" t="n"/>
      <c r="Z777" s="135" t="n"/>
      <c r="AA777" s="135" t="n"/>
      <c r="AB777" s="135" t="n"/>
      <c r="AC777" s="135" t="n"/>
      <c r="AD777" s="135" t="n"/>
      <c r="AE777" s="135" t="n"/>
      <c r="AF777" s="135" t="n"/>
      <c r="AG777" s="135" t="n"/>
      <c r="AH777" s="135" t="n"/>
      <c r="AI777" s="135" t="n"/>
      <c r="AJ777" s="135" t="n"/>
      <c r="AK777" s="135" t="n"/>
      <c r="AL777" s="135" t="n"/>
      <c r="AM777" s="135" t="n"/>
      <c r="AN777" s="135" t="n"/>
      <c r="AO777" s="135" t="n"/>
      <c r="AP777" s="135" t="n"/>
      <c r="AQ777" s="135" t="n"/>
      <c r="AR777" s="135" t="n"/>
      <c r="AS777" s="135" t="n"/>
      <c r="AT777" s="135" t="n"/>
      <c r="AU777" s="135" t="n"/>
      <c r="AV777" s="135" t="n"/>
      <c r="AW777" s="135" t="n"/>
      <c r="AX777" s="135" t="n"/>
      <c r="AY777" s="135" t="n"/>
      <c r="AZ777" s="135" t="n"/>
      <c r="BA777" s="135" t="n"/>
      <c r="BB777" s="135" t="n"/>
      <c r="BC777" s="135" t="n"/>
      <c r="BD777" s="135" t="n"/>
      <c r="BE777" s="135" t="n"/>
      <c r="BF777" s="135" t="n"/>
      <c r="BG777" s="135" t="n"/>
      <c r="BH777" s="135" t="n"/>
      <c r="BI777" s="135" t="n"/>
      <c r="BJ777" s="135" t="n"/>
      <c r="BK777" s="135" t="n"/>
      <c r="BL777" s="135" t="n"/>
      <c r="BM777" s="135" t="n"/>
      <c r="BN777" s="135" t="n"/>
      <c r="BO777" s="135" t="n"/>
      <c r="BP777" s="135" t="n"/>
      <c r="BQ777" s="135" t="n"/>
      <c r="BR777" s="135" t="n"/>
      <c r="BS777" s="135" t="n"/>
      <c r="BT777" s="135" t="n"/>
      <c r="BU777" s="135" t="n"/>
      <c r="BV777" s="135" t="n"/>
      <c r="BW777" s="135" t="n"/>
      <c r="BX777" s="135" t="n"/>
      <c r="BY777" s="135" t="n"/>
      <c r="BZ777" s="135" t="n"/>
      <c r="CA777" s="135" t="n"/>
      <c r="CB777" s="135" t="n"/>
      <c r="CC777" s="135" t="n"/>
      <c r="CD777" s="135" t="n"/>
      <c r="CE777" s="135" t="n"/>
      <c r="CF777" s="135" t="n"/>
      <c r="CG777" s="135" t="n"/>
      <c r="CH777" s="135" t="n"/>
      <c r="CI777" s="135" t="n"/>
      <c r="CJ777" s="135" t="n"/>
      <c r="CK777" s="135" t="n"/>
      <c r="CL777" s="135" t="n"/>
      <c r="CM777" s="135" t="n"/>
      <c r="CN777" s="135" t="n"/>
      <c r="CO777" s="135" t="n"/>
      <c r="CP777" s="135" t="n"/>
      <c r="CQ777" s="135" t="n"/>
      <c r="CR777" s="135" t="n"/>
      <c r="CU777" s="36" t="n"/>
      <c r="CV777" s="36" t="n"/>
      <c r="CW777" s="36" t="n"/>
      <c r="CX777" s="36" t="n"/>
      <c r="CY777" s="36" t="n"/>
      <c r="CZ777" s="36" t="n"/>
      <c r="DA777" s="36" t="n"/>
      <c r="DB777" s="36" t="n"/>
      <c r="DC777" s="36" t="n"/>
      <c r="DD777" s="36" t="n"/>
      <c r="DE777" s="36" t="n"/>
      <c r="DF777" s="36" t="n"/>
      <c r="DG777" s="36" t="n"/>
      <c r="DH777" s="36" t="n"/>
      <c r="DI777" s="36" t="n"/>
      <c r="DJ777" s="36" t="n"/>
      <c r="DK777" s="36" t="n"/>
      <c r="DL777" s="36" t="n"/>
      <c r="DM777" s="36" t="n"/>
      <c r="DN777" s="36" t="n"/>
      <c r="DO777" s="36" t="n"/>
      <c r="DP777" s="36" t="n"/>
      <c r="DQ777" s="36" t="n"/>
      <c r="DR777" s="36" t="n"/>
      <c r="DS777" s="36" t="n"/>
      <c r="DT777" s="36" t="n"/>
      <c r="DU777" s="36" t="n"/>
      <c r="DV777" s="36" t="n"/>
      <c r="DW777" s="36" t="n"/>
      <c r="DX777" s="36" t="n"/>
      <c r="DY777" s="36" t="n"/>
      <c r="DZ777" s="36" t="n"/>
      <c r="EA777" s="36" t="n"/>
      <c r="EB777" s="36" t="n"/>
      <c r="EC777" s="36" t="n"/>
      <c r="ED777" s="36" t="n"/>
      <c r="EE777" s="36" t="n"/>
      <c r="EF777" s="36" t="n"/>
      <c r="EG777" s="36" t="n"/>
      <c r="EH777" s="36" t="n"/>
      <c r="EI777" s="36" t="n"/>
      <c r="EJ777" s="36" t="n"/>
      <c r="EK777" s="36" t="n"/>
      <c r="EL777" s="36" t="n"/>
      <c r="EM777" s="36" t="n"/>
      <c r="EN777" s="36" t="n"/>
    </row>
    <row r="778">
      <c r="A778" s="36" t="n"/>
      <c r="B778" s="36" t="n"/>
      <c r="C778" s="144" t="n"/>
      <c r="D778" s="144" t="n"/>
      <c r="E778" s="135" t="n"/>
      <c r="F778" s="135" t="n"/>
      <c r="G778" s="135" t="n"/>
      <c r="H778" s="135" t="n"/>
      <c r="I778" s="135" t="n"/>
      <c r="J778" s="135" t="n"/>
      <c r="K778" s="135" t="n"/>
      <c r="L778" s="135" t="n"/>
      <c r="M778" s="135" t="n"/>
      <c r="N778" s="135" t="n"/>
      <c r="O778" s="135" t="n"/>
      <c r="P778" s="135" t="n"/>
      <c r="Q778" s="135" t="n"/>
      <c r="R778" s="135" t="n"/>
      <c r="S778" s="135" t="n"/>
      <c r="T778" s="135" t="n"/>
      <c r="U778" s="135" t="n"/>
      <c r="V778" s="135" t="n"/>
      <c r="W778" s="135" t="n"/>
      <c r="X778" s="135" t="n"/>
      <c r="Y778" s="135" t="n"/>
      <c r="Z778" s="135" t="n"/>
      <c r="AA778" s="135" t="n"/>
      <c r="AB778" s="135" t="n"/>
      <c r="AC778" s="135" t="n"/>
      <c r="AD778" s="135" t="n"/>
      <c r="AE778" s="135" t="n"/>
      <c r="AF778" s="135" t="n"/>
      <c r="AG778" s="135" t="n"/>
      <c r="AH778" s="135" t="n"/>
      <c r="AI778" s="135" t="n"/>
      <c r="AJ778" s="135" t="n"/>
      <c r="AK778" s="135" t="n"/>
      <c r="AL778" s="135" t="n"/>
      <c r="AM778" s="135" t="n"/>
      <c r="AN778" s="135" t="n"/>
      <c r="AO778" s="135" t="n"/>
      <c r="AP778" s="135" t="n"/>
      <c r="AQ778" s="135" t="n"/>
      <c r="AR778" s="135" t="n"/>
      <c r="AS778" s="135" t="n"/>
      <c r="AT778" s="135" t="n"/>
      <c r="AU778" s="135" t="n"/>
      <c r="AV778" s="135" t="n"/>
      <c r="AW778" s="135" t="n"/>
      <c r="AX778" s="135" t="n"/>
      <c r="AY778" s="135" t="n"/>
      <c r="AZ778" s="135" t="n"/>
      <c r="BA778" s="135" t="n"/>
      <c r="BB778" s="135" t="n"/>
      <c r="BC778" s="135" t="n"/>
      <c r="BD778" s="135" t="n"/>
      <c r="BE778" s="135" t="n"/>
      <c r="BF778" s="135" t="n"/>
      <c r="BG778" s="135" t="n"/>
      <c r="BH778" s="135" t="n"/>
      <c r="BI778" s="135" t="n"/>
      <c r="BJ778" s="135" t="n"/>
      <c r="BK778" s="135" t="n"/>
      <c r="BL778" s="135" t="n"/>
      <c r="BM778" s="135" t="n"/>
      <c r="BN778" s="135" t="n"/>
      <c r="BO778" s="135" t="n"/>
      <c r="BP778" s="135" t="n"/>
      <c r="BQ778" s="135" t="n"/>
      <c r="BR778" s="135" t="n"/>
      <c r="BS778" s="135" t="n"/>
      <c r="BT778" s="135" t="n"/>
      <c r="BU778" s="135" t="n"/>
      <c r="BV778" s="135" t="n"/>
      <c r="BW778" s="135" t="n"/>
      <c r="BX778" s="135" t="n"/>
      <c r="BY778" s="135" t="n"/>
      <c r="BZ778" s="135" t="n"/>
      <c r="CA778" s="135" t="n"/>
      <c r="CB778" s="135" t="n"/>
      <c r="CC778" s="135" t="n"/>
      <c r="CD778" s="135" t="n"/>
      <c r="CE778" s="135" t="n"/>
      <c r="CF778" s="135" t="n"/>
      <c r="CG778" s="135" t="n"/>
      <c r="CH778" s="135" t="n"/>
      <c r="CI778" s="135" t="n"/>
      <c r="CJ778" s="135" t="n"/>
      <c r="CK778" s="135" t="n"/>
      <c r="CL778" s="135" t="n"/>
      <c r="CM778" s="135" t="n"/>
      <c r="CN778" s="135" t="n"/>
      <c r="CO778" s="135" t="n"/>
      <c r="CP778" s="135" t="n"/>
      <c r="CQ778" s="135" t="n"/>
      <c r="CR778" s="135" t="n"/>
      <c r="CU778" s="36" t="n"/>
      <c r="CV778" s="36" t="n"/>
      <c r="CW778" s="36" t="n"/>
      <c r="CX778" s="36" t="n"/>
      <c r="CY778" s="36" t="n"/>
      <c r="CZ778" s="36" t="n"/>
      <c r="DA778" s="36" t="n"/>
      <c r="DB778" s="36" t="n"/>
      <c r="DC778" s="36" t="n"/>
      <c r="DD778" s="36" t="n"/>
      <c r="DE778" s="36" t="n"/>
      <c r="DF778" s="36" t="n"/>
      <c r="DG778" s="36" t="n"/>
      <c r="DH778" s="36" t="n"/>
      <c r="DI778" s="36" t="n"/>
      <c r="DJ778" s="36" t="n"/>
      <c r="DK778" s="36" t="n"/>
      <c r="DL778" s="36" t="n"/>
      <c r="DM778" s="36" t="n"/>
      <c r="DN778" s="36" t="n"/>
      <c r="DO778" s="36" t="n"/>
      <c r="DP778" s="36" t="n"/>
      <c r="DQ778" s="36" t="n"/>
      <c r="DR778" s="36" t="n"/>
      <c r="DS778" s="36" t="n"/>
      <c r="DT778" s="36" t="n"/>
      <c r="DU778" s="36" t="n"/>
      <c r="DV778" s="36" t="n"/>
      <c r="DW778" s="36" t="n"/>
      <c r="DX778" s="36" t="n"/>
      <c r="DY778" s="36" t="n"/>
      <c r="DZ778" s="36" t="n"/>
      <c r="EA778" s="36" t="n"/>
      <c r="EB778" s="36" t="n"/>
      <c r="EC778" s="36" t="n"/>
      <c r="ED778" s="36" t="n"/>
      <c r="EE778" s="36" t="n"/>
      <c r="EF778" s="36" t="n"/>
      <c r="EG778" s="36" t="n"/>
      <c r="EH778" s="36" t="n"/>
      <c r="EI778" s="36" t="n"/>
      <c r="EJ778" s="36" t="n"/>
      <c r="EK778" s="36" t="n"/>
      <c r="EL778" s="36" t="n"/>
      <c r="EM778" s="36" t="n"/>
      <c r="EN778" s="36" t="n"/>
    </row>
    <row r="779">
      <c r="A779" s="36" t="n"/>
      <c r="B779" s="36" t="n"/>
      <c r="C779" s="144" t="n"/>
      <c r="D779" s="144" t="n"/>
      <c r="E779" s="135" t="n"/>
      <c r="F779" s="135" t="n"/>
      <c r="G779" s="135" t="n"/>
      <c r="H779" s="135" t="n"/>
      <c r="I779" s="135" t="n"/>
      <c r="J779" s="135" t="n"/>
      <c r="K779" s="135" t="n"/>
      <c r="L779" s="135" t="n"/>
      <c r="M779" s="135" t="n"/>
      <c r="N779" s="135" t="n"/>
      <c r="O779" s="135" t="n"/>
      <c r="P779" s="135" t="n"/>
      <c r="Q779" s="135" t="n"/>
      <c r="R779" s="135" t="n"/>
      <c r="S779" s="135" t="n"/>
      <c r="T779" s="135" t="n"/>
      <c r="U779" s="135" t="n"/>
      <c r="V779" s="135" t="n"/>
      <c r="W779" s="135" t="n"/>
      <c r="X779" s="135" t="n"/>
      <c r="Y779" s="135" t="n"/>
      <c r="Z779" s="135" t="n"/>
      <c r="AA779" s="135" t="n"/>
      <c r="AB779" s="135" t="n"/>
      <c r="AC779" s="135" t="n"/>
      <c r="AD779" s="135" t="n"/>
      <c r="AE779" s="135" t="n"/>
      <c r="AF779" s="135" t="n"/>
      <c r="AG779" s="135" t="n"/>
      <c r="AH779" s="135" t="n"/>
      <c r="AI779" s="135" t="n"/>
      <c r="AJ779" s="135" t="n"/>
      <c r="AK779" s="135" t="n"/>
      <c r="AL779" s="135" t="n"/>
      <c r="AM779" s="135" t="n"/>
      <c r="AN779" s="135" t="n"/>
      <c r="AO779" s="135" t="n"/>
      <c r="AP779" s="135" t="n"/>
      <c r="AQ779" s="135" t="n"/>
      <c r="AR779" s="135" t="n"/>
      <c r="AS779" s="135" t="n"/>
      <c r="AT779" s="135" t="n"/>
      <c r="AU779" s="135" t="n"/>
      <c r="AV779" s="135" t="n"/>
      <c r="AW779" s="135" t="n"/>
      <c r="AX779" s="135" t="n"/>
      <c r="AY779" s="135" t="n"/>
      <c r="AZ779" s="135" t="n"/>
      <c r="BA779" s="135" t="n"/>
      <c r="BB779" s="135" t="n"/>
      <c r="BC779" s="135" t="n"/>
      <c r="BD779" s="135" t="n"/>
      <c r="BE779" s="135" t="n"/>
      <c r="BF779" s="135" t="n"/>
      <c r="BG779" s="135" t="n"/>
      <c r="BH779" s="135" t="n"/>
      <c r="BI779" s="135" t="n"/>
      <c r="BJ779" s="135" t="n"/>
      <c r="BK779" s="135" t="n"/>
      <c r="BL779" s="135" t="n"/>
      <c r="BM779" s="135" t="n"/>
      <c r="BN779" s="135" t="n"/>
      <c r="BO779" s="135" t="n"/>
      <c r="BP779" s="135" t="n"/>
      <c r="BQ779" s="135" t="n"/>
      <c r="BR779" s="135" t="n"/>
      <c r="BS779" s="135" t="n"/>
      <c r="BT779" s="135" t="n"/>
      <c r="BU779" s="135" t="n"/>
      <c r="BV779" s="135" t="n"/>
      <c r="BW779" s="135" t="n"/>
      <c r="BX779" s="135" t="n"/>
      <c r="BY779" s="135" t="n"/>
      <c r="BZ779" s="135" t="n"/>
      <c r="CA779" s="135" t="n"/>
      <c r="CB779" s="135" t="n"/>
      <c r="CC779" s="135" t="n"/>
      <c r="CD779" s="135" t="n"/>
      <c r="CE779" s="135" t="n"/>
      <c r="CF779" s="135" t="n"/>
      <c r="CG779" s="135" t="n"/>
      <c r="CH779" s="135" t="n"/>
      <c r="CI779" s="135" t="n"/>
      <c r="CJ779" s="135" t="n"/>
      <c r="CK779" s="135" t="n"/>
      <c r="CL779" s="135" t="n"/>
      <c r="CM779" s="135" t="n"/>
      <c r="CN779" s="135" t="n"/>
      <c r="CO779" s="135" t="n"/>
      <c r="CP779" s="135" t="n"/>
      <c r="CQ779" s="135" t="n"/>
      <c r="CR779" s="135" t="n"/>
      <c r="CU779" s="36" t="n"/>
      <c r="CV779" s="36" t="n"/>
      <c r="CW779" s="36" t="n"/>
      <c r="CX779" s="36" t="n"/>
      <c r="CY779" s="36" t="n"/>
      <c r="CZ779" s="36" t="n"/>
      <c r="DA779" s="36" t="n"/>
      <c r="DB779" s="36" t="n"/>
      <c r="DC779" s="36" t="n"/>
      <c r="DD779" s="36" t="n"/>
      <c r="DE779" s="36" t="n"/>
      <c r="DF779" s="36" t="n"/>
      <c r="DG779" s="36" t="n"/>
      <c r="DH779" s="36" t="n"/>
      <c r="DI779" s="36" t="n"/>
      <c r="DJ779" s="36" t="n"/>
      <c r="DK779" s="36" t="n"/>
      <c r="DL779" s="36" t="n"/>
      <c r="DM779" s="36" t="n"/>
      <c r="DN779" s="36" t="n"/>
      <c r="DO779" s="36" t="n"/>
      <c r="DP779" s="36" t="n"/>
      <c r="DQ779" s="36" t="n"/>
      <c r="DR779" s="36" t="n"/>
      <c r="DS779" s="36" t="n"/>
      <c r="DT779" s="36" t="n"/>
      <c r="DU779" s="36" t="n"/>
      <c r="DV779" s="36" t="n"/>
      <c r="DW779" s="36" t="n"/>
      <c r="DX779" s="36" t="n"/>
      <c r="DY779" s="36" t="n"/>
      <c r="DZ779" s="36" t="n"/>
      <c r="EA779" s="36" t="n"/>
      <c r="EB779" s="36" t="n"/>
      <c r="EC779" s="36" t="n"/>
      <c r="ED779" s="36" t="n"/>
      <c r="EE779" s="36" t="n"/>
      <c r="EF779" s="36" t="n"/>
      <c r="EG779" s="36" t="n"/>
      <c r="EH779" s="36" t="n"/>
      <c r="EI779" s="36" t="n"/>
      <c r="EJ779" s="36" t="n"/>
      <c r="EK779" s="36" t="n"/>
      <c r="EL779" s="36" t="n"/>
      <c r="EM779" s="36" t="n"/>
      <c r="EN779" s="36" t="n"/>
    </row>
    <row r="780">
      <c r="A780" s="36" t="n"/>
      <c r="B780" s="36" t="n"/>
      <c r="C780" s="144" t="n"/>
      <c r="D780" s="144" t="n"/>
      <c r="E780" s="135" t="n"/>
      <c r="F780" s="135" t="n"/>
      <c r="G780" s="135" t="n"/>
      <c r="H780" s="135" t="n"/>
      <c r="I780" s="135" t="n"/>
      <c r="J780" s="135" t="n"/>
      <c r="K780" s="135" t="n"/>
      <c r="L780" s="135" t="n"/>
      <c r="M780" s="135" t="n"/>
      <c r="N780" s="135" t="n"/>
      <c r="O780" s="135" t="n"/>
      <c r="P780" s="135" t="n"/>
      <c r="Q780" s="135" t="n"/>
      <c r="R780" s="135" t="n"/>
      <c r="S780" s="135" t="n"/>
      <c r="T780" s="135" t="n"/>
      <c r="U780" s="135" t="n"/>
      <c r="V780" s="135" t="n"/>
      <c r="W780" s="135" t="n"/>
      <c r="X780" s="135" t="n"/>
      <c r="Y780" s="135" t="n"/>
      <c r="Z780" s="135" t="n"/>
      <c r="AA780" s="135" t="n"/>
      <c r="AB780" s="135" t="n"/>
      <c r="AC780" s="135" t="n"/>
      <c r="AD780" s="135" t="n"/>
      <c r="AE780" s="135" t="n"/>
      <c r="AF780" s="135" t="n"/>
      <c r="AG780" s="135" t="n"/>
      <c r="AH780" s="135" t="n"/>
      <c r="AI780" s="135" t="n"/>
      <c r="AJ780" s="135" t="n"/>
      <c r="AK780" s="135" t="n"/>
      <c r="AL780" s="135" t="n"/>
      <c r="AM780" s="135" t="n"/>
      <c r="AN780" s="135" t="n"/>
      <c r="AO780" s="135" t="n"/>
      <c r="AP780" s="135" t="n"/>
      <c r="AQ780" s="135" t="n"/>
      <c r="AR780" s="135" t="n"/>
      <c r="AS780" s="135" t="n"/>
      <c r="AT780" s="135" t="n"/>
      <c r="AU780" s="135" t="n"/>
      <c r="AV780" s="135" t="n"/>
      <c r="AW780" s="135" t="n"/>
      <c r="AX780" s="135" t="n"/>
      <c r="AY780" s="135" t="n"/>
      <c r="AZ780" s="135" t="n"/>
      <c r="BA780" s="135" t="n"/>
      <c r="BB780" s="135" t="n"/>
      <c r="BC780" s="135" t="n"/>
      <c r="BD780" s="135" t="n"/>
      <c r="BE780" s="135" t="n"/>
      <c r="BF780" s="135" t="n"/>
      <c r="BG780" s="135" t="n"/>
      <c r="BH780" s="135" t="n"/>
      <c r="BI780" s="135" t="n"/>
      <c r="BJ780" s="135" t="n"/>
      <c r="BK780" s="135" t="n"/>
      <c r="BL780" s="135" t="n"/>
      <c r="BM780" s="135" t="n"/>
      <c r="BN780" s="135" t="n"/>
      <c r="BO780" s="135" t="n"/>
      <c r="BP780" s="135" t="n"/>
      <c r="BQ780" s="135" t="n"/>
      <c r="BR780" s="135" t="n"/>
      <c r="BS780" s="135" t="n"/>
      <c r="BT780" s="135" t="n"/>
      <c r="BU780" s="135" t="n"/>
      <c r="BV780" s="135" t="n"/>
      <c r="BW780" s="135" t="n"/>
      <c r="BX780" s="135" t="n"/>
      <c r="BY780" s="135" t="n"/>
      <c r="BZ780" s="135" t="n"/>
      <c r="CA780" s="135" t="n"/>
      <c r="CB780" s="135" t="n"/>
      <c r="CC780" s="135" t="n"/>
      <c r="CD780" s="135" t="n"/>
      <c r="CE780" s="135" t="n"/>
      <c r="CF780" s="135" t="n"/>
      <c r="CG780" s="135" t="n"/>
      <c r="CH780" s="135" t="n"/>
      <c r="CI780" s="135" t="n"/>
      <c r="CJ780" s="135" t="n"/>
      <c r="CK780" s="135" t="n"/>
      <c r="CL780" s="135" t="n"/>
      <c r="CM780" s="135" t="n"/>
      <c r="CN780" s="135" t="n"/>
      <c r="CO780" s="135" t="n"/>
      <c r="CP780" s="135" t="n"/>
      <c r="CQ780" s="135" t="n"/>
      <c r="CR780" s="135" t="n"/>
      <c r="CU780" s="36" t="n"/>
      <c r="CV780" s="36" t="n"/>
      <c r="CW780" s="36" t="n"/>
      <c r="CX780" s="36" t="n"/>
      <c r="CY780" s="36" t="n"/>
      <c r="CZ780" s="36" t="n"/>
      <c r="DA780" s="36" t="n"/>
      <c r="DB780" s="36" t="n"/>
      <c r="DC780" s="36" t="n"/>
      <c r="DD780" s="36" t="n"/>
      <c r="DE780" s="36" t="n"/>
      <c r="DF780" s="36" t="n"/>
      <c r="DG780" s="36" t="n"/>
      <c r="DH780" s="36" t="n"/>
      <c r="DI780" s="36" t="n"/>
      <c r="DJ780" s="36" t="n"/>
      <c r="DK780" s="36" t="n"/>
      <c r="DL780" s="36" t="n"/>
      <c r="DM780" s="36" t="n"/>
      <c r="DN780" s="36" t="n"/>
      <c r="DO780" s="36" t="n"/>
      <c r="DP780" s="36" t="n"/>
      <c r="DQ780" s="36" t="n"/>
      <c r="DR780" s="36" t="n"/>
      <c r="DS780" s="36" t="n"/>
      <c r="DT780" s="36" t="n"/>
      <c r="DU780" s="36" t="n"/>
      <c r="DV780" s="36" t="n"/>
      <c r="DW780" s="36" t="n"/>
      <c r="DX780" s="36" t="n"/>
      <c r="DY780" s="36" t="n"/>
      <c r="DZ780" s="36" t="n"/>
      <c r="EA780" s="36" t="n"/>
      <c r="EB780" s="36" t="n"/>
      <c r="EC780" s="36" t="n"/>
      <c r="ED780" s="36" t="n"/>
      <c r="EE780" s="36" t="n"/>
      <c r="EF780" s="36" t="n"/>
      <c r="EG780" s="36" t="n"/>
      <c r="EH780" s="36" t="n"/>
      <c r="EI780" s="36" t="n"/>
      <c r="EJ780" s="36" t="n"/>
      <c r="EK780" s="36" t="n"/>
      <c r="EL780" s="36" t="n"/>
      <c r="EM780" s="36" t="n"/>
      <c r="EN780" s="36" t="n"/>
    </row>
    <row r="781">
      <c r="A781" s="36" t="n"/>
      <c r="B781" s="36" t="n"/>
      <c r="C781" s="144" t="n"/>
      <c r="D781" s="144" t="n"/>
      <c r="E781" s="135" t="n"/>
      <c r="F781" s="135" t="n"/>
      <c r="G781" s="135" t="n"/>
      <c r="H781" s="135" t="n"/>
      <c r="I781" s="135" t="n"/>
      <c r="J781" s="135" t="n"/>
      <c r="K781" s="135" t="n"/>
      <c r="L781" s="135" t="n"/>
      <c r="M781" s="135" t="n"/>
      <c r="N781" s="135" t="n"/>
      <c r="O781" s="135" t="n"/>
      <c r="P781" s="135" t="n"/>
      <c r="Q781" s="135" t="n"/>
      <c r="R781" s="135" t="n"/>
      <c r="S781" s="135" t="n"/>
      <c r="T781" s="135" t="n"/>
      <c r="U781" s="135" t="n"/>
      <c r="V781" s="135" t="n"/>
      <c r="W781" s="135" t="n"/>
      <c r="X781" s="135" t="n"/>
      <c r="Y781" s="135" t="n"/>
      <c r="Z781" s="135" t="n"/>
      <c r="AA781" s="135" t="n"/>
      <c r="AB781" s="135" t="n"/>
      <c r="AC781" s="135" t="n"/>
      <c r="AD781" s="135" t="n"/>
      <c r="AE781" s="135" t="n"/>
      <c r="AF781" s="135" t="n"/>
      <c r="AG781" s="135" t="n"/>
      <c r="AH781" s="135" t="n"/>
      <c r="AI781" s="135" t="n"/>
      <c r="AJ781" s="135" t="n"/>
      <c r="AK781" s="135" t="n"/>
      <c r="AL781" s="135" t="n"/>
      <c r="AM781" s="135" t="n"/>
      <c r="AN781" s="135" t="n"/>
      <c r="AO781" s="135" t="n"/>
      <c r="AP781" s="135" t="n"/>
      <c r="AQ781" s="135" t="n"/>
      <c r="AR781" s="135" t="n"/>
      <c r="AS781" s="135" t="n"/>
      <c r="AT781" s="135" t="n"/>
      <c r="AU781" s="135" t="n"/>
      <c r="AV781" s="135" t="n"/>
      <c r="AW781" s="135" t="n"/>
      <c r="AX781" s="135" t="n"/>
      <c r="AY781" s="135" t="n"/>
      <c r="AZ781" s="135" t="n"/>
      <c r="BA781" s="135" t="n"/>
      <c r="BB781" s="135" t="n"/>
      <c r="BC781" s="135" t="n"/>
      <c r="BD781" s="135" t="n"/>
      <c r="BE781" s="135" t="n"/>
      <c r="BF781" s="135" t="n"/>
      <c r="BG781" s="135" t="n"/>
      <c r="BH781" s="135" t="n"/>
      <c r="BI781" s="135" t="n"/>
      <c r="BJ781" s="135" t="n"/>
      <c r="BK781" s="135" t="n"/>
      <c r="BL781" s="135" t="n"/>
      <c r="BM781" s="135" t="n"/>
      <c r="BN781" s="135" t="n"/>
      <c r="BO781" s="135" t="n"/>
      <c r="BP781" s="135" t="n"/>
      <c r="BQ781" s="135" t="n"/>
      <c r="BR781" s="135" t="n"/>
      <c r="BS781" s="135" t="n"/>
      <c r="BT781" s="135" t="n"/>
      <c r="BU781" s="135" t="n"/>
      <c r="BV781" s="135" t="n"/>
      <c r="BW781" s="135" t="n"/>
      <c r="BX781" s="135" t="n"/>
      <c r="BY781" s="135" t="n"/>
      <c r="BZ781" s="135" t="n"/>
      <c r="CA781" s="135" t="n"/>
      <c r="CB781" s="135" t="n"/>
      <c r="CC781" s="135" t="n"/>
      <c r="CD781" s="135" t="n"/>
      <c r="CE781" s="135" t="n"/>
      <c r="CF781" s="135" t="n"/>
      <c r="CG781" s="135" t="n"/>
      <c r="CH781" s="135" t="n"/>
      <c r="CI781" s="135" t="n"/>
      <c r="CJ781" s="135" t="n"/>
      <c r="CK781" s="135" t="n"/>
      <c r="CL781" s="135" t="n"/>
      <c r="CM781" s="135" t="n"/>
      <c r="CN781" s="135" t="n"/>
      <c r="CO781" s="135" t="n"/>
      <c r="CP781" s="135" t="n"/>
      <c r="CQ781" s="135" t="n"/>
      <c r="CR781" s="135" t="n"/>
      <c r="CU781" s="36" t="n"/>
      <c r="CV781" s="36" t="n"/>
      <c r="CW781" s="36" t="n"/>
      <c r="CX781" s="36" t="n"/>
      <c r="CY781" s="36" t="n"/>
      <c r="CZ781" s="36" t="n"/>
      <c r="DA781" s="36" t="n"/>
      <c r="DB781" s="36" t="n"/>
      <c r="DC781" s="36" t="n"/>
      <c r="DD781" s="36" t="n"/>
      <c r="DE781" s="36" t="n"/>
      <c r="DF781" s="36" t="n"/>
      <c r="DG781" s="36" t="n"/>
      <c r="DH781" s="36" t="n"/>
      <c r="DI781" s="36" t="n"/>
      <c r="DJ781" s="36" t="n"/>
      <c r="DK781" s="36" t="n"/>
      <c r="DL781" s="36" t="n"/>
      <c r="DM781" s="36" t="n"/>
      <c r="DN781" s="36" t="n"/>
      <c r="DO781" s="36" t="n"/>
      <c r="DP781" s="36" t="n"/>
      <c r="DQ781" s="36" t="n"/>
      <c r="DR781" s="36" t="n"/>
      <c r="DS781" s="36" t="n"/>
      <c r="DT781" s="36" t="n"/>
      <c r="DU781" s="36" t="n"/>
      <c r="DV781" s="36" t="n"/>
      <c r="DW781" s="36" t="n"/>
      <c r="DX781" s="36" t="n"/>
      <c r="DY781" s="36" t="n"/>
      <c r="DZ781" s="36" t="n"/>
      <c r="EA781" s="36" t="n"/>
      <c r="EB781" s="36" t="n"/>
      <c r="EC781" s="36" t="n"/>
      <c r="ED781" s="36" t="n"/>
      <c r="EE781" s="36" t="n"/>
      <c r="EF781" s="36" t="n"/>
      <c r="EG781" s="36" t="n"/>
      <c r="EH781" s="36" t="n"/>
      <c r="EI781" s="36" t="n"/>
      <c r="EJ781" s="36" t="n"/>
      <c r="EK781" s="36" t="n"/>
      <c r="EL781" s="36" t="n"/>
      <c r="EM781" s="36" t="n"/>
      <c r="EN781" s="36" t="n"/>
    </row>
    <row r="782">
      <c r="A782" s="36" t="n"/>
      <c r="B782" s="36" t="n"/>
      <c r="C782" s="144" t="n"/>
      <c r="D782" s="144" t="n"/>
      <c r="E782" s="135" t="n"/>
      <c r="F782" s="135" t="n"/>
      <c r="G782" s="135" t="n"/>
      <c r="H782" s="135" t="n"/>
      <c r="I782" s="135" t="n"/>
      <c r="J782" s="135" t="n"/>
      <c r="K782" s="135" t="n"/>
      <c r="L782" s="135" t="n"/>
      <c r="M782" s="135" t="n"/>
      <c r="N782" s="135" t="n"/>
      <c r="O782" s="135" t="n"/>
      <c r="P782" s="135" t="n"/>
      <c r="Q782" s="135" t="n"/>
      <c r="R782" s="135" t="n"/>
      <c r="S782" s="135" t="n"/>
      <c r="T782" s="135" t="n"/>
      <c r="U782" s="135" t="n"/>
      <c r="V782" s="135" t="n"/>
      <c r="W782" s="135" t="n"/>
      <c r="X782" s="135" t="n"/>
      <c r="Y782" s="135" t="n"/>
      <c r="Z782" s="135" t="n"/>
      <c r="AA782" s="135" t="n"/>
      <c r="AB782" s="135" t="n"/>
      <c r="AC782" s="135" t="n"/>
      <c r="AD782" s="135" t="n"/>
      <c r="AE782" s="135" t="n"/>
      <c r="AF782" s="135" t="n"/>
      <c r="AG782" s="135" t="n"/>
      <c r="AH782" s="135" t="n"/>
      <c r="AI782" s="135" t="n"/>
      <c r="AJ782" s="135" t="n"/>
      <c r="AK782" s="135" t="n"/>
      <c r="AL782" s="135" t="n"/>
      <c r="AM782" s="135" t="n"/>
      <c r="AN782" s="135" t="n"/>
      <c r="AO782" s="135" t="n"/>
      <c r="AP782" s="135" t="n"/>
      <c r="AQ782" s="135" t="n"/>
      <c r="AR782" s="135" t="n"/>
      <c r="AS782" s="135" t="n"/>
      <c r="AT782" s="135" t="n"/>
      <c r="AU782" s="135" t="n"/>
      <c r="AV782" s="135" t="n"/>
      <c r="AW782" s="135" t="n"/>
      <c r="AX782" s="135" t="n"/>
      <c r="AY782" s="135" t="n"/>
      <c r="AZ782" s="135" t="n"/>
      <c r="BA782" s="135" t="n"/>
      <c r="BB782" s="135" t="n"/>
      <c r="BC782" s="135" t="n"/>
      <c r="BD782" s="135" t="n"/>
      <c r="BE782" s="135" t="n"/>
      <c r="BF782" s="135" t="n"/>
      <c r="BG782" s="135" t="n"/>
      <c r="BH782" s="135" t="n"/>
      <c r="BI782" s="135" t="n"/>
      <c r="BJ782" s="135" t="n"/>
      <c r="BK782" s="135" t="n"/>
      <c r="BL782" s="135" t="n"/>
      <c r="BM782" s="135" t="n"/>
      <c r="BN782" s="135" t="n"/>
      <c r="BO782" s="135" t="n"/>
      <c r="BP782" s="135" t="n"/>
      <c r="BQ782" s="135" t="n"/>
      <c r="BR782" s="135" t="n"/>
      <c r="BS782" s="135" t="n"/>
      <c r="BT782" s="135" t="n"/>
      <c r="BU782" s="135" t="n"/>
      <c r="BV782" s="135" t="n"/>
      <c r="BW782" s="135" t="n"/>
      <c r="BX782" s="135" t="n"/>
      <c r="BY782" s="135" t="n"/>
      <c r="BZ782" s="135" t="n"/>
      <c r="CA782" s="135" t="n"/>
      <c r="CB782" s="135" t="n"/>
      <c r="CC782" s="135" t="n"/>
      <c r="CD782" s="135" t="n"/>
      <c r="CE782" s="135" t="n"/>
      <c r="CF782" s="135" t="n"/>
      <c r="CG782" s="135" t="n"/>
      <c r="CH782" s="135" t="n"/>
      <c r="CI782" s="135" t="n"/>
      <c r="CJ782" s="135" t="n"/>
      <c r="CK782" s="135" t="n"/>
      <c r="CL782" s="135" t="n"/>
      <c r="CM782" s="135" t="n"/>
      <c r="CN782" s="135" t="n"/>
      <c r="CO782" s="135" t="n"/>
      <c r="CP782" s="135" t="n"/>
      <c r="CQ782" s="135" t="n"/>
      <c r="CR782" s="135" t="n"/>
      <c r="CU782" s="36" t="n"/>
      <c r="CV782" s="36" t="n"/>
      <c r="CW782" s="36" t="n"/>
      <c r="CX782" s="36" t="n"/>
      <c r="CY782" s="36" t="n"/>
      <c r="CZ782" s="36" t="n"/>
      <c r="DA782" s="36" t="n"/>
      <c r="DB782" s="36" t="n"/>
      <c r="DC782" s="36" t="n"/>
      <c r="DD782" s="36" t="n"/>
      <c r="DE782" s="36" t="n"/>
      <c r="DF782" s="36" t="n"/>
      <c r="DG782" s="36" t="n"/>
      <c r="DH782" s="36" t="n"/>
      <c r="DI782" s="36" t="n"/>
      <c r="DJ782" s="36" t="n"/>
      <c r="DK782" s="36" t="n"/>
      <c r="DL782" s="36" t="n"/>
      <c r="DM782" s="36" t="n"/>
      <c r="DN782" s="36" t="n"/>
      <c r="DO782" s="36" t="n"/>
      <c r="DP782" s="36" t="n"/>
      <c r="DQ782" s="36" t="n"/>
      <c r="DR782" s="36" t="n"/>
      <c r="DS782" s="36" t="n"/>
      <c r="DT782" s="36" t="n"/>
      <c r="DU782" s="36" t="n"/>
      <c r="DV782" s="36" t="n"/>
      <c r="DW782" s="36" t="n"/>
      <c r="DX782" s="36" t="n"/>
      <c r="DY782" s="36" t="n"/>
      <c r="DZ782" s="36" t="n"/>
      <c r="EA782" s="36" t="n"/>
      <c r="EB782" s="36" t="n"/>
      <c r="EC782" s="36" t="n"/>
      <c r="ED782" s="36" t="n"/>
      <c r="EE782" s="36" t="n"/>
      <c r="EF782" s="36" t="n"/>
      <c r="EG782" s="36" t="n"/>
      <c r="EH782" s="36" t="n"/>
      <c r="EI782" s="36" t="n"/>
      <c r="EJ782" s="36" t="n"/>
      <c r="EK782" s="36" t="n"/>
      <c r="EL782" s="36" t="n"/>
      <c r="EM782" s="36" t="n"/>
      <c r="EN782" s="36" t="n"/>
    </row>
    <row r="783">
      <c r="A783" s="36" t="n"/>
      <c r="B783" s="36" t="n"/>
      <c r="C783" s="144" t="n"/>
      <c r="D783" s="144" t="n"/>
      <c r="E783" s="135" t="n"/>
      <c r="F783" s="135" t="n"/>
      <c r="G783" s="135" t="n"/>
      <c r="H783" s="135" t="n"/>
      <c r="I783" s="135" t="n"/>
      <c r="J783" s="135" t="n"/>
      <c r="K783" s="135" t="n"/>
      <c r="L783" s="135" t="n"/>
      <c r="M783" s="135" t="n"/>
      <c r="N783" s="135" t="n"/>
      <c r="O783" s="135" t="n"/>
      <c r="P783" s="135" t="n"/>
      <c r="Q783" s="135" t="n"/>
      <c r="R783" s="135" t="n"/>
      <c r="S783" s="135" t="n"/>
      <c r="T783" s="135" t="n"/>
      <c r="U783" s="135" t="n"/>
      <c r="V783" s="135" t="n"/>
      <c r="W783" s="135" t="n"/>
      <c r="X783" s="135" t="n"/>
      <c r="Y783" s="135" t="n"/>
      <c r="Z783" s="135" t="n"/>
      <c r="AA783" s="135" t="n"/>
      <c r="AB783" s="135" t="n"/>
      <c r="AC783" s="135" t="n"/>
      <c r="AD783" s="135" t="n"/>
      <c r="AE783" s="135" t="n"/>
      <c r="AF783" s="135" t="n"/>
      <c r="AG783" s="135" t="n"/>
      <c r="AH783" s="135" t="n"/>
      <c r="AI783" s="135" t="n"/>
      <c r="AJ783" s="135" t="n"/>
      <c r="AK783" s="135" t="n"/>
      <c r="AL783" s="135" t="n"/>
      <c r="AM783" s="135" t="n"/>
      <c r="AN783" s="135" t="n"/>
      <c r="AO783" s="135" t="n"/>
      <c r="AP783" s="135" t="n"/>
      <c r="AQ783" s="135" t="n"/>
      <c r="AR783" s="135" t="n"/>
      <c r="AS783" s="135" t="n"/>
      <c r="AT783" s="135" t="n"/>
      <c r="AU783" s="135" t="n"/>
      <c r="AV783" s="135" t="n"/>
      <c r="AW783" s="135" t="n"/>
      <c r="AX783" s="135" t="n"/>
      <c r="AY783" s="135" t="n"/>
      <c r="AZ783" s="135" t="n"/>
      <c r="BA783" s="135" t="n"/>
      <c r="BB783" s="135" t="n"/>
      <c r="BC783" s="135" t="n"/>
      <c r="BD783" s="135" t="n"/>
      <c r="BE783" s="135" t="n"/>
      <c r="BF783" s="135" t="n"/>
      <c r="BG783" s="135" t="n"/>
      <c r="BH783" s="135" t="n"/>
      <c r="BI783" s="135" t="n"/>
      <c r="BJ783" s="135" t="n"/>
      <c r="BK783" s="135" t="n"/>
      <c r="BL783" s="135" t="n"/>
      <c r="BM783" s="135" t="n"/>
      <c r="BN783" s="135" t="n"/>
      <c r="BO783" s="135" t="n"/>
      <c r="BP783" s="135" t="n"/>
      <c r="BQ783" s="135" t="n"/>
      <c r="BR783" s="135" t="n"/>
      <c r="BS783" s="135" t="n"/>
      <c r="BT783" s="135" t="n"/>
      <c r="BU783" s="135" t="n"/>
      <c r="BV783" s="135" t="n"/>
      <c r="BW783" s="135" t="n"/>
      <c r="BX783" s="135" t="n"/>
      <c r="BY783" s="135" t="n"/>
      <c r="BZ783" s="135" t="n"/>
      <c r="CA783" s="135" t="n"/>
      <c r="CB783" s="135" t="n"/>
      <c r="CC783" s="135" t="n"/>
      <c r="CD783" s="135" t="n"/>
      <c r="CE783" s="135" t="n"/>
      <c r="CF783" s="135" t="n"/>
      <c r="CG783" s="135" t="n"/>
      <c r="CH783" s="135" t="n"/>
      <c r="CI783" s="135" t="n"/>
      <c r="CJ783" s="135" t="n"/>
      <c r="CK783" s="135" t="n"/>
      <c r="CL783" s="135" t="n"/>
      <c r="CM783" s="135" t="n"/>
      <c r="CN783" s="135" t="n"/>
      <c r="CO783" s="135" t="n"/>
      <c r="CP783" s="135" t="n"/>
      <c r="CQ783" s="135" t="n"/>
      <c r="CR783" s="135" t="n"/>
      <c r="CU783" s="36" t="n"/>
      <c r="CV783" s="36" t="n"/>
      <c r="CW783" s="36" t="n"/>
      <c r="CX783" s="36" t="n"/>
      <c r="CY783" s="36" t="n"/>
      <c r="CZ783" s="36" t="n"/>
      <c r="DA783" s="36" t="n"/>
      <c r="DB783" s="36" t="n"/>
      <c r="DC783" s="36" t="n"/>
      <c r="DD783" s="36" t="n"/>
      <c r="DE783" s="36" t="n"/>
      <c r="DF783" s="36" t="n"/>
      <c r="DG783" s="36" t="n"/>
      <c r="DH783" s="36" t="n"/>
      <c r="DI783" s="36" t="n"/>
      <c r="DJ783" s="36" t="n"/>
      <c r="DK783" s="36" t="n"/>
      <c r="DL783" s="36" t="n"/>
      <c r="DM783" s="36" t="n"/>
      <c r="DN783" s="36" t="n"/>
      <c r="DO783" s="36" t="n"/>
      <c r="DP783" s="36" t="n"/>
      <c r="DQ783" s="36" t="n"/>
      <c r="DR783" s="36" t="n"/>
      <c r="DS783" s="36" t="n"/>
      <c r="DT783" s="36" t="n"/>
      <c r="DU783" s="36" t="n"/>
      <c r="DV783" s="36" t="n"/>
      <c r="DW783" s="36" t="n"/>
      <c r="DX783" s="36" t="n"/>
      <c r="DY783" s="36" t="n"/>
      <c r="DZ783" s="36" t="n"/>
      <c r="EA783" s="36" t="n"/>
      <c r="EB783" s="36" t="n"/>
      <c r="EC783" s="36" t="n"/>
      <c r="ED783" s="36" t="n"/>
      <c r="EE783" s="36" t="n"/>
      <c r="EF783" s="36" t="n"/>
      <c r="EG783" s="36" t="n"/>
      <c r="EH783" s="36" t="n"/>
      <c r="EI783" s="36" t="n"/>
      <c r="EJ783" s="36" t="n"/>
      <c r="EK783" s="36" t="n"/>
      <c r="EL783" s="36" t="n"/>
      <c r="EM783" s="36" t="n"/>
      <c r="EN783" s="36" t="n"/>
    </row>
    <row r="784">
      <c r="A784" s="36" t="n"/>
      <c r="B784" s="36" t="n"/>
      <c r="C784" s="144" t="n"/>
      <c r="D784" s="144" t="n"/>
      <c r="E784" s="135" t="n"/>
      <c r="F784" s="135" t="n"/>
      <c r="G784" s="135" t="n"/>
      <c r="H784" s="135" t="n"/>
      <c r="I784" s="135" t="n"/>
      <c r="J784" s="135" t="n"/>
      <c r="K784" s="135" t="n"/>
      <c r="L784" s="135" t="n"/>
      <c r="M784" s="135" t="n"/>
      <c r="N784" s="135" t="n"/>
      <c r="O784" s="135" t="n"/>
      <c r="P784" s="135" t="n"/>
      <c r="Q784" s="135" t="n"/>
      <c r="R784" s="135" t="n"/>
      <c r="S784" s="135" t="n"/>
      <c r="T784" s="135" t="n"/>
      <c r="U784" s="135" t="n"/>
      <c r="V784" s="135" t="n"/>
      <c r="W784" s="135" t="n"/>
      <c r="X784" s="135" t="n"/>
      <c r="Y784" s="135" t="n"/>
      <c r="Z784" s="135" t="n"/>
      <c r="AA784" s="135" t="n"/>
      <c r="AB784" s="135" t="n"/>
      <c r="AC784" s="135" t="n"/>
      <c r="AD784" s="135" t="n"/>
      <c r="AE784" s="135" t="n"/>
      <c r="AF784" s="135" t="n"/>
      <c r="AG784" s="135" t="n"/>
      <c r="AH784" s="135" t="n"/>
      <c r="AI784" s="135" t="n"/>
      <c r="AJ784" s="135" t="n"/>
      <c r="AK784" s="135" t="n"/>
      <c r="AL784" s="135" t="n"/>
      <c r="AM784" s="135" t="n"/>
      <c r="AN784" s="135" t="n"/>
      <c r="AO784" s="135" t="n"/>
      <c r="AP784" s="135" t="n"/>
      <c r="AQ784" s="135" t="n"/>
      <c r="AR784" s="135" t="n"/>
      <c r="AS784" s="135" t="n"/>
      <c r="AT784" s="135" t="n"/>
      <c r="AU784" s="135" t="n"/>
      <c r="AV784" s="135" t="n"/>
      <c r="AW784" s="135" t="n"/>
      <c r="AX784" s="135" t="n"/>
      <c r="AY784" s="135" t="n"/>
      <c r="AZ784" s="135" t="n"/>
      <c r="BA784" s="135" t="n"/>
      <c r="BB784" s="135" t="n"/>
      <c r="BC784" s="135" t="n"/>
      <c r="BD784" s="135" t="n"/>
      <c r="BE784" s="135" t="n"/>
      <c r="BF784" s="135" t="n"/>
      <c r="BG784" s="135" t="n"/>
      <c r="BH784" s="135" t="n"/>
      <c r="BI784" s="135" t="n"/>
      <c r="BJ784" s="135" t="n"/>
      <c r="BK784" s="135" t="n"/>
      <c r="BL784" s="135" t="n"/>
      <c r="BM784" s="135" t="n"/>
      <c r="BN784" s="135" t="n"/>
      <c r="BO784" s="135" t="n"/>
      <c r="BP784" s="135" t="n"/>
      <c r="BQ784" s="135" t="n"/>
      <c r="BR784" s="135" t="n"/>
      <c r="BS784" s="135" t="n"/>
      <c r="BT784" s="135" t="n"/>
      <c r="BU784" s="135" t="n"/>
      <c r="BV784" s="135" t="n"/>
      <c r="BW784" s="135" t="n"/>
      <c r="BX784" s="135" t="n"/>
      <c r="BY784" s="135" t="n"/>
      <c r="BZ784" s="135" t="n"/>
      <c r="CA784" s="135" t="n"/>
      <c r="CB784" s="135" t="n"/>
      <c r="CC784" s="135" t="n"/>
      <c r="CD784" s="135" t="n"/>
      <c r="CE784" s="135" t="n"/>
      <c r="CF784" s="135" t="n"/>
      <c r="CG784" s="135" t="n"/>
      <c r="CH784" s="135" t="n"/>
      <c r="CI784" s="135" t="n"/>
      <c r="CJ784" s="135" t="n"/>
      <c r="CK784" s="135" t="n"/>
      <c r="CL784" s="135" t="n"/>
      <c r="CM784" s="135" t="n"/>
      <c r="CN784" s="135" t="n"/>
      <c r="CO784" s="135" t="n"/>
      <c r="CP784" s="135" t="n"/>
      <c r="CQ784" s="135" t="n"/>
      <c r="CR784" s="135" t="n"/>
      <c r="CU784" s="36" t="n"/>
      <c r="CV784" s="36" t="n"/>
      <c r="CW784" s="36" t="n"/>
      <c r="CX784" s="36" t="n"/>
      <c r="CY784" s="36" t="n"/>
      <c r="CZ784" s="36" t="n"/>
      <c r="DA784" s="36" t="n"/>
      <c r="DB784" s="36" t="n"/>
      <c r="DC784" s="36" t="n"/>
      <c r="DD784" s="36" t="n"/>
      <c r="DE784" s="36" t="n"/>
      <c r="DF784" s="36" t="n"/>
      <c r="DG784" s="36" t="n"/>
      <c r="DH784" s="36" t="n"/>
      <c r="DI784" s="36" t="n"/>
      <c r="DJ784" s="36" t="n"/>
      <c r="DK784" s="36" t="n"/>
      <c r="DL784" s="36" t="n"/>
      <c r="DM784" s="36" t="n"/>
      <c r="DN784" s="36" t="n"/>
      <c r="DO784" s="36" t="n"/>
      <c r="DP784" s="36" t="n"/>
      <c r="DQ784" s="36" t="n"/>
      <c r="DR784" s="36" t="n"/>
      <c r="DS784" s="36" t="n"/>
      <c r="DT784" s="36" t="n"/>
      <c r="DU784" s="36" t="n"/>
      <c r="DV784" s="36" t="n"/>
      <c r="DW784" s="36" t="n"/>
      <c r="DX784" s="36" t="n"/>
      <c r="DY784" s="36" t="n"/>
      <c r="DZ784" s="36" t="n"/>
      <c r="EA784" s="36" t="n"/>
      <c r="EB784" s="36" t="n"/>
      <c r="EC784" s="36" t="n"/>
      <c r="ED784" s="36" t="n"/>
      <c r="EE784" s="36" t="n"/>
      <c r="EF784" s="36" t="n"/>
      <c r="EG784" s="36" t="n"/>
      <c r="EH784" s="36" t="n"/>
      <c r="EI784" s="36" t="n"/>
      <c r="EJ784" s="36" t="n"/>
      <c r="EK784" s="36" t="n"/>
      <c r="EL784" s="36" t="n"/>
      <c r="EM784" s="36" t="n"/>
      <c r="EN784" s="36" t="n"/>
    </row>
    <row r="785">
      <c r="A785" s="36" t="n"/>
      <c r="B785" s="36" t="n"/>
      <c r="C785" s="144" t="n"/>
      <c r="D785" s="144" t="n"/>
      <c r="E785" s="135" t="n"/>
      <c r="F785" s="135" t="n"/>
      <c r="G785" s="135" t="n"/>
      <c r="H785" s="135" t="n"/>
      <c r="I785" s="135" t="n"/>
      <c r="J785" s="135" t="n"/>
      <c r="K785" s="135" t="n"/>
      <c r="L785" s="135" t="n"/>
      <c r="M785" s="135" t="n"/>
      <c r="N785" s="135" t="n"/>
      <c r="O785" s="135" t="n"/>
      <c r="P785" s="135" t="n"/>
      <c r="Q785" s="135" t="n"/>
      <c r="R785" s="135" t="n"/>
      <c r="S785" s="135" t="n"/>
      <c r="T785" s="135" t="n"/>
      <c r="U785" s="135" t="n"/>
      <c r="V785" s="135" t="n"/>
      <c r="W785" s="135" t="n"/>
      <c r="X785" s="135" t="n"/>
      <c r="Y785" s="135" t="n"/>
      <c r="Z785" s="135" t="n"/>
      <c r="AA785" s="135" t="n"/>
      <c r="AB785" s="135" t="n"/>
      <c r="AC785" s="135" t="n"/>
      <c r="AD785" s="135" t="n"/>
      <c r="AE785" s="135" t="n"/>
      <c r="AF785" s="135" t="n"/>
      <c r="AG785" s="135" t="n"/>
      <c r="AH785" s="135" t="n"/>
      <c r="AI785" s="135" t="n"/>
      <c r="AJ785" s="135" t="n"/>
      <c r="AK785" s="135" t="n"/>
      <c r="AL785" s="135" t="n"/>
      <c r="AM785" s="135" t="n"/>
      <c r="AN785" s="135" t="n"/>
      <c r="AO785" s="135" t="n"/>
      <c r="AP785" s="135" t="n"/>
      <c r="AQ785" s="135" t="n"/>
      <c r="AR785" s="135" t="n"/>
      <c r="AS785" s="135" t="n"/>
      <c r="AT785" s="135" t="n"/>
      <c r="AU785" s="135" t="n"/>
      <c r="AV785" s="135" t="n"/>
      <c r="AW785" s="135" t="n"/>
      <c r="AX785" s="135" t="n"/>
      <c r="AY785" s="135" t="n"/>
      <c r="AZ785" s="135" t="n"/>
      <c r="BA785" s="135" t="n"/>
      <c r="BB785" s="135" t="n"/>
      <c r="BC785" s="135" t="n"/>
      <c r="BD785" s="135" t="n"/>
      <c r="BE785" s="135" t="n"/>
      <c r="BF785" s="135" t="n"/>
      <c r="BG785" s="135" t="n"/>
      <c r="BH785" s="135" t="n"/>
      <c r="BI785" s="135" t="n"/>
      <c r="BJ785" s="135" t="n"/>
      <c r="BK785" s="135" t="n"/>
      <c r="BL785" s="135" t="n"/>
      <c r="BM785" s="135" t="n"/>
      <c r="BN785" s="135" t="n"/>
      <c r="BO785" s="135" t="n"/>
      <c r="BP785" s="135" t="n"/>
      <c r="BQ785" s="135" t="n"/>
      <c r="BR785" s="135" t="n"/>
      <c r="BS785" s="135" t="n"/>
      <c r="BT785" s="135" t="n"/>
      <c r="BU785" s="135" t="n"/>
      <c r="BV785" s="135" t="n"/>
      <c r="BW785" s="135" t="n"/>
      <c r="BX785" s="135" t="n"/>
      <c r="BY785" s="135" t="n"/>
      <c r="BZ785" s="135" t="n"/>
      <c r="CA785" s="135" t="n"/>
      <c r="CB785" s="135" t="n"/>
      <c r="CC785" s="135" t="n"/>
      <c r="CD785" s="135" t="n"/>
      <c r="CE785" s="135" t="n"/>
      <c r="CF785" s="135" t="n"/>
      <c r="CG785" s="135" t="n"/>
      <c r="CH785" s="135" t="n"/>
      <c r="CI785" s="135" t="n"/>
      <c r="CJ785" s="135" t="n"/>
      <c r="CK785" s="135" t="n"/>
      <c r="CL785" s="135" t="n"/>
      <c r="CM785" s="135" t="n"/>
      <c r="CN785" s="135" t="n"/>
      <c r="CO785" s="135" t="n"/>
      <c r="CP785" s="135" t="n"/>
      <c r="CQ785" s="135" t="n"/>
      <c r="CR785" s="135" t="n"/>
      <c r="CU785" s="36" t="n"/>
      <c r="CV785" s="36" t="n"/>
      <c r="CW785" s="36" t="n"/>
      <c r="CX785" s="36" t="n"/>
      <c r="CY785" s="36" t="n"/>
      <c r="CZ785" s="36" t="n"/>
      <c r="DA785" s="36" t="n"/>
      <c r="DB785" s="36" t="n"/>
      <c r="DC785" s="36" t="n"/>
      <c r="DD785" s="36" t="n"/>
      <c r="DE785" s="36" t="n"/>
      <c r="DF785" s="36" t="n"/>
      <c r="DG785" s="36" t="n"/>
      <c r="DH785" s="36" t="n"/>
      <c r="DI785" s="36" t="n"/>
      <c r="DJ785" s="36" t="n"/>
      <c r="DK785" s="36" t="n"/>
      <c r="DL785" s="36" t="n"/>
      <c r="DM785" s="36" t="n"/>
      <c r="DN785" s="36" t="n"/>
      <c r="DO785" s="36" t="n"/>
      <c r="DP785" s="36" t="n"/>
      <c r="DQ785" s="36" t="n"/>
      <c r="DR785" s="36" t="n"/>
      <c r="DS785" s="36" t="n"/>
      <c r="DT785" s="36" t="n"/>
      <c r="DU785" s="36" t="n"/>
      <c r="DV785" s="36" t="n"/>
      <c r="DW785" s="36" t="n"/>
      <c r="DX785" s="36" t="n"/>
      <c r="DY785" s="36" t="n"/>
      <c r="DZ785" s="36" t="n"/>
      <c r="EA785" s="36" t="n"/>
      <c r="EB785" s="36" t="n"/>
      <c r="EC785" s="36" t="n"/>
      <c r="ED785" s="36" t="n"/>
      <c r="EE785" s="36" t="n"/>
      <c r="EF785" s="36" t="n"/>
      <c r="EG785" s="36" t="n"/>
      <c r="EH785" s="36" t="n"/>
      <c r="EI785" s="36" t="n"/>
      <c r="EJ785" s="36" t="n"/>
      <c r="EK785" s="36" t="n"/>
      <c r="EL785" s="36" t="n"/>
      <c r="EM785" s="36" t="n"/>
      <c r="EN785" s="36" t="n"/>
    </row>
    <row r="786">
      <c r="A786" s="36" t="n"/>
      <c r="B786" s="36" t="n"/>
      <c r="C786" s="144" t="n"/>
      <c r="D786" s="144" t="n"/>
      <c r="E786" s="135" t="n"/>
      <c r="F786" s="135" t="n"/>
      <c r="G786" s="135" t="n"/>
      <c r="H786" s="135" t="n"/>
      <c r="I786" s="135" t="n"/>
      <c r="J786" s="135" t="n"/>
      <c r="K786" s="135" t="n"/>
      <c r="L786" s="135" t="n"/>
      <c r="M786" s="135" t="n"/>
      <c r="N786" s="135" t="n"/>
      <c r="O786" s="135" t="n"/>
      <c r="P786" s="135" t="n"/>
      <c r="Q786" s="135" t="n"/>
      <c r="R786" s="135" t="n"/>
      <c r="S786" s="135" t="n"/>
      <c r="T786" s="135" t="n"/>
      <c r="U786" s="135" t="n"/>
      <c r="V786" s="135" t="n"/>
      <c r="W786" s="135" t="n"/>
      <c r="X786" s="135" t="n"/>
      <c r="Y786" s="135" t="n"/>
      <c r="Z786" s="135" t="n"/>
      <c r="AA786" s="135" t="n"/>
      <c r="AB786" s="135" t="n"/>
      <c r="AC786" s="135" t="n"/>
      <c r="AD786" s="135" t="n"/>
      <c r="AE786" s="135" t="n"/>
      <c r="AF786" s="135" t="n"/>
      <c r="AG786" s="135" t="n"/>
      <c r="AH786" s="135" t="n"/>
      <c r="AI786" s="135" t="n"/>
      <c r="AJ786" s="135" t="n"/>
      <c r="AK786" s="135" t="n"/>
      <c r="AL786" s="135" t="n"/>
      <c r="AM786" s="135" t="n"/>
      <c r="AN786" s="135" t="n"/>
      <c r="AO786" s="135" t="n"/>
      <c r="AP786" s="135" t="n"/>
      <c r="AQ786" s="135" t="n"/>
      <c r="AR786" s="135" t="n"/>
      <c r="AS786" s="135" t="n"/>
      <c r="AT786" s="135" t="n"/>
      <c r="AU786" s="135" t="n"/>
      <c r="AV786" s="135" t="n"/>
      <c r="AW786" s="135" t="n"/>
      <c r="AX786" s="135" t="n"/>
      <c r="AY786" s="135" t="n"/>
      <c r="AZ786" s="135" t="n"/>
      <c r="BA786" s="135" t="n"/>
      <c r="BB786" s="135" t="n"/>
      <c r="BC786" s="135" t="n"/>
      <c r="BD786" s="135" t="n"/>
      <c r="BE786" s="135" t="n"/>
      <c r="BF786" s="135" t="n"/>
      <c r="BG786" s="135" t="n"/>
      <c r="BH786" s="135" t="n"/>
      <c r="BI786" s="135" t="n"/>
      <c r="BJ786" s="135" t="n"/>
      <c r="BK786" s="135" t="n"/>
      <c r="BL786" s="135" t="n"/>
      <c r="BM786" s="135" t="n"/>
      <c r="BN786" s="135" t="n"/>
      <c r="BO786" s="135" t="n"/>
      <c r="BP786" s="135" t="n"/>
      <c r="BQ786" s="135" t="n"/>
      <c r="BR786" s="135" t="n"/>
      <c r="BS786" s="135" t="n"/>
      <c r="BT786" s="135" t="n"/>
      <c r="BU786" s="135" t="n"/>
      <c r="BV786" s="135" t="n"/>
      <c r="BW786" s="135" t="n"/>
      <c r="BX786" s="135" t="n"/>
      <c r="BY786" s="135" t="n"/>
      <c r="BZ786" s="135" t="n"/>
      <c r="CA786" s="135" t="n"/>
      <c r="CB786" s="135" t="n"/>
      <c r="CC786" s="135" t="n"/>
      <c r="CD786" s="135" t="n"/>
      <c r="CE786" s="135" t="n"/>
      <c r="CF786" s="135" t="n"/>
      <c r="CG786" s="135" t="n"/>
      <c r="CH786" s="135" t="n"/>
      <c r="CI786" s="135" t="n"/>
      <c r="CJ786" s="135" t="n"/>
      <c r="CK786" s="135" t="n"/>
      <c r="CL786" s="135" t="n"/>
      <c r="CM786" s="135" t="n"/>
      <c r="CN786" s="135" t="n"/>
      <c r="CO786" s="135" t="n"/>
      <c r="CP786" s="135" t="n"/>
      <c r="CQ786" s="135" t="n"/>
      <c r="CR786" s="135" t="n"/>
      <c r="CU786" s="36" t="n"/>
      <c r="CV786" s="36" t="n"/>
      <c r="CW786" s="36" t="n"/>
      <c r="CX786" s="36" t="n"/>
      <c r="CY786" s="36" t="n"/>
      <c r="CZ786" s="36" t="n"/>
      <c r="DA786" s="36" t="n"/>
      <c r="DB786" s="36" t="n"/>
      <c r="DC786" s="36" t="n"/>
      <c r="DD786" s="36" t="n"/>
      <c r="DE786" s="36" t="n"/>
      <c r="DF786" s="36" t="n"/>
      <c r="DG786" s="36" t="n"/>
      <c r="DH786" s="36" t="n"/>
      <c r="DI786" s="36" t="n"/>
      <c r="DJ786" s="36" t="n"/>
      <c r="DK786" s="36" t="n"/>
      <c r="DL786" s="36" t="n"/>
      <c r="DM786" s="36" t="n"/>
      <c r="DN786" s="36" t="n"/>
      <c r="DO786" s="36" t="n"/>
      <c r="DP786" s="36" t="n"/>
      <c r="DQ786" s="36" t="n"/>
      <c r="DR786" s="36" t="n"/>
      <c r="DS786" s="36" t="n"/>
      <c r="DT786" s="36" t="n"/>
      <c r="DU786" s="36" t="n"/>
      <c r="DV786" s="36" t="n"/>
      <c r="DW786" s="36" t="n"/>
      <c r="DX786" s="36" t="n"/>
      <c r="DY786" s="36" t="n"/>
      <c r="DZ786" s="36" t="n"/>
      <c r="EA786" s="36" t="n"/>
      <c r="EB786" s="36" t="n"/>
      <c r="EC786" s="36" t="n"/>
      <c r="ED786" s="36" t="n"/>
      <c r="EE786" s="36" t="n"/>
      <c r="EF786" s="36" t="n"/>
      <c r="EG786" s="36" t="n"/>
      <c r="EH786" s="36" t="n"/>
      <c r="EI786" s="36" t="n"/>
      <c r="EJ786" s="36" t="n"/>
      <c r="EK786" s="36" t="n"/>
      <c r="EL786" s="36" t="n"/>
      <c r="EM786" s="36" t="n"/>
      <c r="EN786" s="36" t="n"/>
    </row>
    <row r="787">
      <c r="A787" s="36" t="n"/>
      <c r="B787" s="36" t="n"/>
      <c r="C787" s="144" t="n"/>
      <c r="D787" s="144" t="n"/>
      <c r="E787" s="135" t="n"/>
      <c r="F787" s="135" t="n"/>
      <c r="G787" s="135" t="n"/>
      <c r="H787" s="135" t="n"/>
      <c r="I787" s="135" t="n"/>
      <c r="J787" s="135" t="n"/>
      <c r="K787" s="135" t="n"/>
      <c r="L787" s="135" t="n"/>
      <c r="M787" s="135" t="n"/>
      <c r="N787" s="135" t="n"/>
      <c r="O787" s="135" t="n"/>
      <c r="P787" s="135" t="n"/>
      <c r="Q787" s="135" t="n"/>
      <c r="R787" s="135" t="n"/>
      <c r="S787" s="135" t="n"/>
      <c r="T787" s="135" t="n"/>
      <c r="U787" s="135" t="n"/>
      <c r="V787" s="135" t="n"/>
      <c r="W787" s="135" t="n"/>
      <c r="X787" s="135" t="n"/>
      <c r="Y787" s="135" t="n"/>
      <c r="Z787" s="135" t="n"/>
      <c r="AA787" s="135" t="n"/>
      <c r="AB787" s="135" t="n"/>
      <c r="AC787" s="135" t="n"/>
      <c r="AD787" s="135" t="n"/>
      <c r="AE787" s="135" t="n"/>
      <c r="AF787" s="135" t="n"/>
      <c r="AG787" s="135" t="n"/>
      <c r="AH787" s="135" t="n"/>
      <c r="AI787" s="135" t="n"/>
      <c r="AJ787" s="135" t="n"/>
      <c r="AK787" s="135" t="n"/>
      <c r="AL787" s="135" t="n"/>
      <c r="AM787" s="135" t="n"/>
      <c r="AN787" s="135" t="n"/>
      <c r="AO787" s="135" t="n"/>
      <c r="AP787" s="135" t="n"/>
      <c r="AQ787" s="135" t="n"/>
      <c r="AR787" s="135" t="n"/>
      <c r="AS787" s="135" t="n"/>
      <c r="AT787" s="135" t="n"/>
      <c r="AU787" s="135" t="n"/>
      <c r="AV787" s="135" t="n"/>
      <c r="AW787" s="135" t="n"/>
      <c r="AX787" s="135" t="n"/>
      <c r="AY787" s="135" t="n"/>
      <c r="AZ787" s="135" t="n"/>
      <c r="BA787" s="135" t="n"/>
      <c r="BB787" s="135" t="n"/>
      <c r="BC787" s="135" t="n"/>
      <c r="BD787" s="135" t="n"/>
      <c r="BE787" s="135" t="n"/>
      <c r="BF787" s="135" t="n"/>
      <c r="BG787" s="135" t="n"/>
      <c r="BH787" s="135" t="n"/>
      <c r="BI787" s="135" t="n"/>
      <c r="BJ787" s="135" t="n"/>
      <c r="BK787" s="135" t="n"/>
      <c r="BL787" s="135" t="n"/>
      <c r="BM787" s="135" t="n"/>
      <c r="BN787" s="135" t="n"/>
      <c r="BO787" s="135" t="n"/>
      <c r="BP787" s="135" t="n"/>
      <c r="BQ787" s="135" t="n"/>
      <c r="BR787" s="135" t="n"/>
      <c r="BS787" s="135" t="n"/>
      <c r="BT787" s="135" t="n"/>
      <c r="BU787" s="135" t="n"/>
      <c r="BV787" s="135" t="n"/>
      <c r="BW787" s="135" t="n"/>
      <c r="BX787" s="135" t="n"/>
      <c r="BY787" s="135" t="n"/>
      <c r="BZ787" s="135" t="n"/>
      <c r="CA787" s="135" t="n"/>
      <c r="CB787" s="135" t="n"/>
      <c r="CC787" s="135" t="n"/>
      <c r="CD787" s="135" t="n"/>
      <c r="CE787" s="135" t="n"/>
      <c r="CF787" s="135" t="n"/>
      <c r="CG787" s="135" t="n"/>
      <c r="CH787" s="135" t="n"/>
      <c r="CI787" s="135" t="n"/>
      <c r="CJ787" s="135" t="n"/>
      <c r="CK787" s="135" t="n"/>
      <c r="CL787" s="135" t="n"/>
      <c r="CM787" s="135" t="n"/>
      <c r="CN787" s="135" t="n"/>
      <c r="CO787" s="135" t="n"/>
      <c r="CP787" s="135" t="n"/>
      <c r="CQ787" s="135" t="n"/>
      <c r="CR787" s="135" t="n"/>
      <c r="CU787" s="36" t="n"/>
      <c r="CV787" s="36" t="n"/>
      <c r="CW787" s="36" t="n"/>
      <c r="CX787" s="36" t="n"/>
      <c r="CY787" s="36" t="n"/>
      <c r="CZ787" s="36" t="n"/>
      <c r="DA787" s="36" t="n"/>
      <c r="DB787" s="36" t="n"/>
      <c r="DC787" s="36" t="n"/>
      <c r="DD787" s="36" t="n"/>
      <c r="DE787" s="36" t="n"/>
      <c r="DF787" s="36" t="n"/>
      <c r="DG787" s="36" t="n"/>
      <c r="DH787" s="36" t="n"/>
      <c r="DI787" s="36" t="n"/>
      <c r="DJ787" s="36" t="n"/>
      <c r="DK787" s="36" t="n"/>
      <c r="DL787" s="36" t="n"/>
      <c r="DM787" s="36" t="n"/>
      <c r="DN787" s="36" t="n"/>
      <c r="DO787" s="36" t="n"/>
      <c r="DP787" s="36" t="n"/>
      <c r="DQ787" s="36" t="n"/>
      <c r="DR787" s="36" t="n"/>
      <c r="DS787" s="36" t="n"/>
      <c r="DT787" s="36" t="n"/>
      <c r="DU787" s="36" t="n"/>
      <c r="DV787" s="36" t="n"/>
      <c r="DW787" s="36" t="n"/>
      <c r="DX787" s="36" t="n"/>
      <c r="DY787" s="36" t="n"/>
      <c r="DZ787" s="36" t="n"/>
      <c r="EA787" s="36" t="n"/>
      <c r="EB787" s="36" t="n"/>
      <c r="EC787" s="36" t="n"/>
      <c r="ED787" s="36" t="n"/>
      <c r="EE787" s="36" t="n"/>
      <c r="EF787" s="36" t="n"/>
      <c r="EG787" s="36" t="n"/>
      <c r="EH787" s="36" t="n"/>
      <c r="EI787" s="36" t="n"/>
      <c r="EJ787" s="36" t="n"/>
      <c r="EK787" s="36" t="n"/>
      <c r="EL787" s="36" t="n"/>
      <c r="EM787" s="36" t="n"/>
      <c r="EN787" s="36" t="n"/>
    </row>
    <row r="788">
      <c r="A788" s="36" t="n"/>
      <c r="B788" s="36" t="n"/>
      <c r="C788" s="144" t="n"/>
      <c r="D788" s="144" t="n"/>
      <c r="E788" s="135" t="n"/>
      <c r="F788" s="135" t="n"/>
      <c r="G788" s="135" t="n"/>
      <c r="H788" s="135" t="n"/>
      <c r="I788" s="135" t="n"/>
      <c r="J788" s="135" t="n"/>
      <c r="K788" s="135" t="n"/>
      <c r="L788" s="135" t="n"/>
      <c r="M788" s="135" t="n"/>
      <c r="N788" s="135" t="n"/>
      <c r="O788" s="135" t="n"/>
      <c r="P788" s="135" t="n"/>
      <c r="Q788" s="135" t="n"/>
      <c r="R788" s="135" t="n"/>
      <c r="S788" s="135" t="n"/>
      <c r="T788" s="135" t="n"/>
      <c r="U788" s="135" t="n"/>
      <c r="V788" s="135" t="n"/>
      <c r="W788" s="135" t="n"/>
      <c r="X788" s="135" t="n"/>
      <c r="Y788" s="135" t="n"/>
      <c r="Z788" s="135" t="n"/>
      <c r="AA788" s="135" t="n"/>
      <c r="AB788" s="135" t="n"/>
      <c r="AC788" s="135" t="n"/>
      <c r="AD788" s="135" t="n"/>
      <c r="AE788" s="135" t="n"/>
      <c r="AF788" s="135" t="n"/>
      <c r="AG788" s="135" t="n"/>
      <c r="AH788" s="135" t="n"/>
      <c r="AI788" s="135" t="n"/>
      <c r="AJ788" s="135" t="n"/>
      <c r="AK788" s="135" t="n"/>
      <c r="AL788" s="135" t="n"/>
      <c r="AM788" s="135" t="n"/>
      <c r="AN788" s="135" t="n"/>
      <c r="AO788" s="135" t="n"/>
      <c r="AP788" s="135" t="n"/>
      <c r="AQ788" s="135" t="n"/>
      <c r="AR788" s="135" t="n"/>
      <c r="AS788" s="135" t="n"/>
      <c r="AT788" s="135" t="n"/>
      <c r="AU788" s="135" t="n"/>
      <c r="AV788" s="135" t="n"/>
      <c r="AW788" s="135" t="n"/>
      <c r="AX788" s="135" t="n"/>
      <c r="AY788" s="135" t="n"/>
      <c r="AZ788" s="135" t="n"/>
      <c r="BA788" s="135" t="n"/>
      <c r="BB788" s="135" t="n"/>
      <c r="BC788" s="135" t="n"/>
      <c r="BD788" s="135" t="n"/>
      <c r="BE788" s="135" t="n"/>
      <c r="BF788" s="135" t="n"/>
      <c r="BG788" s="135" t="n"/>
      <c r="BH788" s="135" t="n"/>
      <c r="BI788" s="135" t="n"/>
      <c r="BJ788" s="135" t="n"/>
      <c r="BK788" s="135" t="n"/>
      <c r="BL788" s="135" t="n"/>
      <c r="BM788" s="135" t="n"/>
      <c r="BN788" s="135" t="n"/>
      <c r="BO788" s="135" t="n"/>
      <c r="BP788" s="135" t="n"/>
      <c r="BQ788" s="135" t="n"/>
      <c r="BR788" s="135" t="n"/>
      <c r="BS788" s="135" t="n"/>
      <c r="BT788" s="135" t="n"/>
      <c r="BU788" s="135" t="n"/>
      <c r="BV788" s="135" t="n"/>
      <c r="BW788" s="135" t="n"/>
      <c r="BX788" s="135" t="n"/>
      <c r="BY788" s="135" t="n"/>
      <c r="BZ788" s="135" t="n"/>
      <c r="CA788" s="135" t="n"/>
      <c r="CB788" s="135" t="n"/>
      <c r="CC788" s="135" t="n"/>
      <c r="CD788" s="135" t="n"/>
      <c r="CE788" s="135" t="n"/>
      <c r="CF788" s="135" t="n"/>
      <c r="CG788" s="135" t="n"/>
      <c r="CH788" s="135" t="n"/>
      <c r="CI788" s="135" t="n"/>
      <c r="CJ788" s="135" t="n"/>
      <c r="CK788" s="135" t="n"/>
      <c r="CL788" s="135" t="n"/>
      <c r="CM788" s="135" t="n"/>
      <c r="CN788" s="135" t="n"/>
      <c r="CO788" s="135" t="n"/>
      <c r="CP788" s="135" t="n"/>
      <c r="CQ788" s="135" t="n"/>
      <c r="CR788" s="135" t="n"/>
      <c r="CU788" s="36" t="n"/>
      <c r="CV788" s="36" t="n"/>
      <c r="CW788" s="36" t="n"/>
      <c r="CX788" s="36" t="n"/>
      <c r="CY788" s="36" t="n"/>
      <c r="CZ788" s="36" t="n"/>
      <c r="DA788" s="36" t="n"/>
      <c r="DB788" s="36" t="n"/>
      <c r="DC788" s="36" t="n"/>
      <c r="DD788" s="36" t="n"/>
      <c r="DE788" s="36" t="n"/>
      <c r="DF788" s="36" t="n"/>
      <c r="DG788" s="36" t="n"/>
      <c r="DH788" s="36" t="n"/>
      <c r="DI788" s="36" t="n"/>
      <c r="DJ788" s="36" t="n"/>
      <c r="DK788" s="36" t="n"/>
      <c r="DL788" s="36" t="n"/>
      <c r="DM788" s="36" t="n"/>
      <c r="DN788" s="36" t="n"/>
      <c r="DO788" s="36" t="n"/>
      <c r="DP788" s="36" t="n"/>
      <c r="DQ788" s="36" t="n"/>
      <c r="DR788" s="36" t="n"/>
      <c r="DS788" s="36" t="n"/>
      <c r="DT788" s="36" t="n"/>
      <c r="DU788" s="36" t="n"/>
      <c r="DV788" s="36" t="n"/>
      <c r="DW788" s="36" t="n"/>
      <c r="DX788" s="36" t="n"/>
      <c r="DY788" s="36" t="n"/>
      <c r="DZ788" s="36" t="n"/>
      <c r="EA788" s="36" t="n"/>
      <c r="EB788" s="36" t="n"/>
      <c r="EC788" s="36" t="n"/>
      <c r="ED788" s="36" t="n"/>
      <c r="EE788" s="36" t="n"/>
      <c r="EF788" s="36" t="n"/>
      <c r="EG788" s="36" t="n"/>
      <c r="EH788" s="36" t="n"/>
      <c r="EI788" s="36" t="n"/>
      <c r="EJ788" s="36" t="n"/>
      <c r="EK788" s="36" t="n"/>
      <c r="EL788" s="36" t="n"/>
      <c r="EM788" s="36" t="n"/>
      <c r="EN788" s="36" t="n"/>
    </row>
    <row r="789">
      <c r="A789" s="36" t="n"/>
      <c r="B789" s="36" t="n"/>
      <c r="C789" s="144" t="n"/>
      <c r="D789" s="144" t="n"/>
      <c r="E789" s="135" t="n"/>
      <c r="F789" s="135" t="n"/>
      <c r="G789" s="135" t="n"/>
      <c r="H789" s="135" t="n"/>
      <c r="I789" s="135" t="n"/>
      <c r="J789" s="135" t="n"/>
      <c r="K789" s="135" t="n"/>
      <c r="L789" s="135" t="n"/>
      <c r="M789" s="135" t="n"/>
      <c r="N789" s="135" t="n"/>
      <c r="O789" s="135" t="n"/>
      <c r="P789" s="135" t="n"/>
      <c r="Q789" s="135" t="n"/>
      <c r="R789" s="135" t="n"/>
      <c r="S789" s="135" t="n"/>
      <c r="T789" s="135" t="n"/>
      <c r="U789" s="135" t="n"/>
      <c r="V789" s="135" t="n"/>
      <c r="W789" s="135" t="n"/>
      <c r="X789" s="135" t="n"/>
      <c r="Y789" s="135" t="n"/>
      <c r="Z789" s="135" t="n"/>
      <c r="AA789" s="135" t="n"/>
      <c r="AB789" s="135" t="n"/>
      <c r="AC789" s="135" t="n"/>
      <c r="AD789" s="135" t="n"/>
      <c r="AE789" s="135" t="n"/>
      <c r="AF789" s="135" t="n"/>
      <c r="AG789" s="135" t="n"/>
      <c r="AH789" s="135" t="n"/>
      <c r="AI789" s="135" t="n"/>
      <c r="AJ789" s="135" t="n"/>
      <c r="AK789" s="135" t="n"/>
      <c r="AL789" s="135" t="n"/>
      <c r="AM789" s="135" t="n"/>
      <c r="AN789" s="135" t="n"/>
      <c r="AO789" s="135" t="n"/>
      <c r="AP789" s="135" t="n"/>
      <c r="AQ789" s="135" t="n"/>
      <c r="AR789" s="135" t="n"/>
      <c r="AS789" s="135" t="n"/>
      <c r="AT789" s="135" t="n"/>
      <c r="AU789" s="135" t="n"/>
      <c r="AV789" s="135" t="n"/>
      <c r="AW789" s="135" t="n"/>
      <c r="AX789" s="135" t="n"/>
      <c r="AY789" s="135" t="n"/>
      <c r="AZ789" s="135" t="n"/>
      <c r="BA789" s="135" t="n"/>
      <c r="BB789" s="135" t="n"/>
      <c r="BC789" s="135" t="n"/>
      <c r="BD789" s="135" t="n"/>
      <c r="BE789" s="135" t="n"/>
      <c r="BF789" s="135" t="n"/>
      <c r="BG789" s="135" t="n"/>
      <c r="BH789" s="135" t="n"/>
      <c r="BI789" s="135" t="n"/>
      <c r="BJ789" s="135" t="n"/>
      <c r="BK789" s="135" t="n"/>
      <c r="BL789" s="135" t="n"/>
      <c r="BM789" s="135" t="n"/>
      <c r="BN789" s="135" t="n"/>
      <c r="BO789" s="135" t="n"/>
      <c r="BP789" s="135" t="n"/>
      <c r="BQ789" s="135" t="n"/>
      <c r="BR789" s="135" t="n"/>
      <c r="BS789" s="135" t="n"/>
      <c r="BT789" s="135" t="n"/>
      <c r="BU789" s="135" t="n"/>
      <c r="BV789" s="135" t="n"/>
      <c r="BW789" s="135" t="n"/>
      <c r="BX789" s="135" t="n"/>
      <c r="BY789" s="135" t="n"/>
      <c r="BZ789" s="135" t="n"/>
      <c r="CA789" s="135" t="n"/>
      <c r="CB789" s="135" t="n"/>
      <c r="CC789" s="135" t="n"/>
      <c r="CD789" s="135" t="n"/>
      <c r="CE789" s="135" t="n"/>
      <c r="CF789" s="135" t="n"/>
      <c r="CG789" s="135" t="n"/>
      <c r="CH789" s="135" t="n"/>
      <c r="CI789" s="135" t="n"/>
      <c r="CJ789" s="135" t="n"/>
      <c r="CK789" s="135" t="n"/>
      <c r="CL789" s="135" t="n"/>
      <c r="CM789" s="135" t="n"/>
      <c r="CN789" s="135" t="n"/>
      <c r="CO789" s="135" t="n"/>
      <c r="CP789" s="135" t="n"/>
      <c r="CQ789" s="135" t="n"/>
      <c r="CR789" s="135" t="n"/>
      <c r="CU789" s="36" t="n"/>
      <c r="CV789" s="36" t="n"/>
      <c r="CW789" s="36" t="n"/>
      <c r="CX789" s="36" t="n"/>
      <c r="CY789" s="36" t="n"/>
      <c r="CZ789" s="36" t="n"/>
      <c r="DA789" s="36" t="n"/>
      <c r="DB789" s="36" t="n"/>
      <c r="DC789" s="36" t="n"/>
      <c r="DD789" s="36" t="n"/>
      <c r="DE789" s="36" t="n"/>
      <c r="DF789" s="36" t="n"/>
      <c r="DG789" s="36" t="n"/>
      <c r="DH789" s="36" t="n"/>
      <c r="DI789" s="36" t="n"/>
      <c r="DJ789" s="36" t="n"/>
      <c r="DK789" s="36" t="n"/>
      <c r="DL789" s="36" t="n"/>
      <c r="DM789" s="36" t="n"/>
      <c r="DN789" s="36" t="n"/>
      <c r="DO789" s="36" t="n"/>
      <c r="DP789" s="36" t="n"/>
      <c r="DQ789" s="36" t="n"/>
      <c r="DR789" s="36" t="n"/>
      <c r="DS789" s="36" t="n"/>
      <c r="DT789" s="36" t="n"/>
      <c r="DU789" s="36" t="n"/>
      <c r="DV789" s="36" t="n"/>
      <c r="DW789" s="36" t="n"/>
      <c r="DX789" s="36" t="n"/>
      <c r="DY789" s="36" t="n"/>
      <c r="DZ789" s="36" t="n"/>
      <c r="EA789" s="36" t="n"/>
      <c r="EB789" s="36" t="n"/>
      <c r="EC789" s="36" t="n"/>
      <c r="ED789" s="36" t="n"/>
      <c r="EE789" s="36" t="n"/>
      <c r="EF789" s="36" t="n"/>
      <c r="EG789" s="36" t="n"/>
      <c r="EH789" s="36" t="n"/>
      <c r="EI789" s="36" t="n"/>
      <c r="EJ789" s="36" t="n"/>
      <c r="EK789" s="36" t="n"/>
      <c r="EL789" s="36" t="n"/>
      <c r="EM789" s="36" t="n"/>
      <c r="EN789" s="36" t="n"/>
    </row>
    <row r="790">
      <c r="A790" s="36" t="n"/>
      <c r="B790" s="36" t="n"/>
      <c r="C790" s="144" t="n"/>
      <c r="D790" s="144" t="n"/>
      <c r="E790" s="135" t="n"/>
      <c r="F790" s="135" t="n"/>
      <c r="G790" s="135" t="n"/>
      <c r="H790" s="135" t="n"/>
      <c r="I790" s="135" t="n"/>
      <c r="J790" s="135" t="n"/>
      <c r="K790" s="135" t="n"/>
      <c r="L790" s="135" t="n"/>
      <c r="M790" s="135" t="n"/>
      <c r="N790" s="135" t="n"/>
      <c r="O790" s="135" t="n"/>
      <c r="P790" s="135" t="n"/>
      <c r="Q790" s="135" t="n"/>
      <c r="R790" s="135" t="n"/>
      <c r="S790" s="135" t="n"/>
      <c r="T790" s="135" t="n"/>
      <c r="U790" s="135" t="n"/>
      <c r="V790" s="135" t="n"/>
      <c r="W790" s="135" t="n"/>
      <c r="X790" s="135" t="n"/>
      <c r="Y790" s="135" t="n"/>
      <c r="Z790" s="135" t="n"/>
      <c r="AA790" s="135" t="n"/>
      <c r="AB790" s="135" t="n"/>
      <c r="AC790" s="135" t="n"/>
      <c r="AD790" s="135" t="n"/>
      <c r="AE790" s="135" t="n"/>
      <c r="AF790" s="135" t="n"/>
      <c r="AG790" s="135" t="n"/>
      <c r="AH790" s="135" t="n"/>
      <c r="AI790" s="135" t="n"/>
      <c r="AJ790" s="135" t="n"/>
      <c r="AK790" s="135" t="n"/>
      <c r="AL790" s="135" t="n"/>
      <c r="AM790" s="135" t="n"/>
      <c r="AN790" s="135" t="n"/>
      <c r="AO790" s="135" t="n"/>
      <c r="AP790" s="135" t="n"/>
      <c r="AQ790" s="135" t="n"/>
      <c r="AR790" s="135" t="n"/>
      <c r="AS790" s="135" t="n"/>
      <c r="AT790" s="135" t="n"/>
      <c r="AU790" s="135" t="n"/>
      <c r="AV790" s="135" t="n"/>
      <c r="AW790" s="135" t="n"/>
      <c r="AX790" s="135" t="n"/>
      <c r="AY790" s="135" t="n"/>
      <c r="AZ790" s="135" t="n"/>
      <c r="BA790" s="135" t="n"/>
      <c r="BB790" s="135" t="n"/>
      <c r="BC790" s="135" t="n"/>
      <c r="BD790" s="135" t="n"/>
      <c r="BE790" s="135" t="n"/>
      <c r="BF790" s="135" t="n"/>
      <c r="BG790" s="135" t="n"/>
      <c r="BH790" s="135" t="n"/>
      <c r="BI790" s="135" t="n"/>
      <c r="BJ790" s="135" t="n"/>
      <c r="BK790" s="135" t="n"/>
      <c r="BL790" s="135" t="n"/>
      <c r="BM790" s="135" t="n"/>
      <c r="BN790" s="135" t="n"/>
      <c r="BO790" s="135" t="n"/>
      <c r="BP790" s="135" t="n"/>
      <c r="BQ790" s="135" t="n"/>
      <c r="BR790" s="135" t="n"/>
      <c r="BS790" s="135" t="n"/>
      <c r="BT790" s="135" t="n"/>
      <c r="BU790" s="135" t="n"/>
      <c r="BV790" s="135" t="n"/>
      <c r="BW790" s="135" t="n"/>
      <c r="BX790" s="135" t="n"/>
      <c r="BY790" s="135" t="n"/>
      <c r="BZ790" s="135" t="n"/>
      <c r="CA790" s="135" t="n"/>
      <c r="CB790" s="135" t="n"/>
      <c r="CC790" s="135" t="n"/>
      <c r="CD790" s="135" t="n"/>
      <c r="CE790" s="135" t="n"/>
      <c r="CF790" s="135" t="n"/>
      <c r="CG790" s="135" t="n"/>
      <c r="CH790" s="135" t="n"/>
      <c r="CI790" s="135" t="n"/>
      <c r="CJ790" s="135" t="n"/>
      <c r="CK790" s="135" t="n"/>
      <c r="CL790" s="135" t="n"/>
      <c r="CM790" s="135" t="n"/>
      <c r="CN790" s="135" t="n"/>
      <c r="CO790" s="135" t="n"/>
      <c r="CP790" s="135" t="n"/>
      <c r="CQ790" s="135" t="n"/>
      <c r="CR790" s="135" t="n"/>
      <c r="CU790" s="36" t="n"/>
      <c r="CV790" s="36" t="n"/>
      <c r="CW790" s="36" t="n"/>
      <c r="CX790" s="36" t="n"/>
      <c r="CY790" s="36" t="n"/>
      <c r="CZ790" s="36" t="n"/>
      <c r="DA790" s="36" t="n"/>
      <c r="DB790" s="36" t="n"/>
      <c r="DC790" s="36" t="n"/>
      <c r="DD790" s="36" t="n"/>
      <c r="DE790" s="36" t="n"/>
      <c r="DF790" s="36" t="n"/>
      <c r="DG790" s="36" t="n"/>
      <c r="DH790" s="36" t="n"/>
      <c r="DI790" s="36" t="n"/>
      <c r="DJ790" s="36" t="n"/>
      <c r="DK790" s="36" t="n"/>
      <c r="DL790" s="36" t="n"/>
      <c r="DM790" s="36" t="n"/>
      <c r="DN790" s="36" t="n"/>
      <c r="DO790" s="36" t="n"/>
      <c r="DP790" s="36" t="n"/>
      <c r="DQ790" s="36" t="n"/>
      <c r="DR790" s="36" t="n"/>
      <c r="DS790" s="36" t="n"/>
      <c r="DT790" s="36" t="n"/>
      <c r="DU790" s="36" t="n"/>
      <c r="DV790" s="36" t="n"/>
      <c r="DW790" s="36" t="n"/>
      <c r="DX790" s="36" t="n"/>
      <c r="DY790" s="36" t="n"/>
      <c r="DZ790" s="36" t="n"/>
      <c r="EA790" s="36" t="n"/>
      <c r="EB790" s="36" t="n"/>
      <c r="EC790" s="36" t="n"/>
      <c r="ED790" s="36" t="n"/>
      <c r="EE790" s="36" t="n"/>
      <c r="EF790" s="36" t="n"/>
      <c r="EG790" s="36" t="n"/>
      <c r="EH790" s="36" t="n"/>
      <c r="EI790" s="36" t="n"/>
      <c r="EJ790" s="36" t="n"/>
      <c r="EK790" s="36" t="n"/>
      <c r="EL790" s="36" t="n"/>
      <c r="EM790" s="36" t="n"/>
      <c r="EN790" s="36" t="n"/>
    </row>
    <row r="791">
      <c r="A791" s="36" t="n"/>
      <c r="B791" s="36" t="n"/>
      <c r="C791" s="144" t="n"/>
      <c r="D791" s="144" t="n"/>
      <c r="E791" s="135" t="n"/>
      <c r="F791" s="135" t="n"/>
      <c r="G791" s="135" t="n"/>
      <c r="H791" s="135" t="n"/>
      <c r="I791" s="135" t="n"/>
      <c r="J791" s="135" t="n"/>
      <c r="K791" s="135" t="n"/>
      <c r="L791" s="135" t="n"/>
      <c r="M791" s="135" t="n"/>
      <c r="N791" s="135" t="n"/>
      <c r="O791" s="135" t="n"/>
      <c r="P791" s="135" t="n"/>
      <c r="Q791" s="135" t="n"/>
      <c r="R791" s="135" t="n"/>
      <c r="S791" s="135" t="n"/>
      <c r="T791" s="135" t="n"/>
      <c r="U791" s="135" t="n"/>
      <c r="V791" s="135" t="n"/>
      <c r="W791" s="135" t="n"/>
      <c r="X791" s="135" t="n"/>
      <c r="Y791" s="135" t="n"/>
      <c r="Z791" s="135" t="n"/>
      <c r="AA791" s="135" t="n"/>
      <c r="AB791" s="135" t="n"/>
      <c r="AC791" s="135" t="n"/>
      <c r="AD791" s="135" t="n"/>
      <c r="AE791" s="135" t="n"/>
      <c r="AF791" s="135" t="n"/>
      <c r="AG791" s="135" t="n"/>
      <c r="AH791" s="135" t="n"/>
      <c r="AI791" s="135" t="n"/>
      <c r="AJ791" s="135" t="n"/>
      <c r="AK791" s="135" t="n"/>
      <c r="AL791" s="135" t="n"/>
      <c r="AM791" s="135" t="n"/>
      <c r="AN791" s="135" t="n"/>
      <c r="AO791" s="135" t="n"/>
      <c r="AP791" s="135" t="n"/>
      <c r="AQ791" s="135" t="n"/>
      <c r="AR791" s="135" t="n"/>
      <c r="AS791" s="135" t="n"/>
      <c r="AT791" s="135" t="n"/>
      <c r="AU791" s="135" t="n"/>
      <c r="AV791" s="135" t="n"/>
      <c r="AW791" s="135" t="n"/>
      <c r="AX791" s="135" t="n"/>
      <c r="AY791" s="135" t="n"/>
      <c r="AZ791" s="135" t="n"/>
      <c r="BA791" s="135" t="n"/>
      <c r="BB791" s="135" t="n"/>
      <c r="BC791" s="135" t="n"/>
      <c r="BD791" s="135" t="n"/>
      <c r="BE791" s="135" t="n"/>
      <c r="BF791" s="135" t="n"/>
      <c r="BG791" s="135" t="n"/>
      <c r="BH791" s="135" t="n"/>
      <c r="BI791" s="135" t="n"/>
      <c r="BJ791" s="135" t="n"/>
      <c r="BK791" s="135" t="n"/>
      <c r="BL791" s="135" t="n"/>
      <c r="BM791" s="135" t="n"/>
      <c r="BN791" s="135" t="n"/>
      <c r="BO791" s="135" t="n"/>
      <c r="BP791" s="135" t="n"/>
      <c r="BQ791" s="135" t="n"/>
      <c r="BR791" s="135" t="n"/>
      <c r="BS791" s="135" t="n"/>
      <c r="BT791" s="135" t="n"/>
      <c r="BU791" s="135" t="n"/>
      <c r="BV791" s="135" t="n"/>
      <c r="BW791" s="135" t="n"/>
      <c r="BX791" s="135" t="n"/>
      <c r="BY791" s="135" t="n"/>
      <c r="BZ791" s="135" t="n"/>
      <c r="CA791" s="135" t="n"/>
      <c r="CB791" s="135" t="n"/>
      <c r="CC791" s="135" t="n"/>
      <c r="CD791" s="135" t="n"/>
      <c r="CE791" s="135" t="n"/>
      <c r="CF791" s="135" t="n"/>
      <c r="CG791" s="135" t="n"/>
      <c r="CH791" s="135" t="n"/>
      <c r="CI791" s="135" t="n"/>
      <c r="CJ791" s="135" t="n"/>
      <c r="CK791" s="135" t="n"/>
      <c r="CL791" s="135" t="n"/>
      <c r="CM791" s="135" t="n"/>
      <c r="CN791" s="135" t="n"/>
      <c r="CO791" s="135" t="n"/>
      <c r="CP791" s="135" t="n"/>
      <c r="CQ791" s="135" t="n"/>
      <c r="CR791" s="135" t="n"/>
      <c r="CU791" s="36" t="n"/>
      <c r="CV791" s="36" t="n"/>
      <c r="CW791" s="36" t="n"/>
      <c r="CX791" s="36" t="n"/>
      <c r="CY791" s="36" t="n"/>
      <c r="CZ791" s="36" t="n"/>
      <c r="DA791" s="36" t="n"/>
      <c r="DB791" s="36" t="n"/>
      <c r="DC791" s="36" t="n"/>
      <c r="DD791" s="36" t="n"/>
      <c r="DE791" s="36" t="n"/>
      <c r="DF791" s="36" t="n"/>
      <c r="DG791" s="36" t="n"/>
      <c r="DH791" s="36" t="n"/>
      <c r="DI791" s="36" t="n"/>
      <c r="DJ791" s="36" t="n"/>
      <c r="DK791" s="36" t="n"/>
      <c r="DL791" s="36" t="n"/>
      <c r="DM791" s="36" t="n"/>
      <c r="DN791" s="36" t="n"/>
      <c r="DO791" s="36" t="n"/>
      <c r="DP791" s="36" t="n"/>
      <c r="DQ791" s="36" t="n"/>
      <c r="DR791" s="36" t="n"/>
      <c r="DS791" s="36" t="n"/>
      <c r="DT791" s="36" t="n"/>
      <c r="DU791" s="36" t="n"/>
      <c r="DV791" s="36" t="n"/>
      <c r="DW791" s="36" t="n"/>
      <c r="DX791" s="36" t="n"/>
      <c r="DY791" s="36" t="n"/>
      <c r="DZ791" s="36" t="n"/>
      <c r="EA791" s="36" t="n"/>
      <c r="EB791" s="36" t="n"/>
      <c r="EC791" s="36" t="n"/>
      <c r="ED791" s="36" t="n"/>
      <c r="EE791" s="36" t="n"/>
      <c r="EF791" s="36" t="n"/>
      <c r="EG791" s="36" t="n"/>
      <c r="EH791" s="36" t="n"/>
      <c r="EI791" s="36" t="n"/>
      <c r="EJ791" s="36" t="n"/>
      <c r="EK791" s="36" t="n"/>
      <c r="EL791" s="36" t="n"/>
      <c r="EM791" s="36" t="n"/>
      <c r="EN791" s="36" t="n"/>
    </row>
    <row r="792">
      <c r="A792" s="36" t="n"/>
      <c r="B792" s="36" t="n"/>
      <c r="C792" s="144" t="n"/>
      <c r="D792" s="144" t="n"/>
      <c r="E792" s="135" t="n"/>
      <c r="F792" s="135" t="n"/>
      <c r="G792" s="135" t="n"/>
      <c r="H792" s="135" t="n"/>
      <c r="I792" s="135" t="n"/>
      <c r="J792" s="135" t="n"/>
      <c r="K792" s="135" t="n"/>
      <c r="L792" s="135" t="n"/>
      <c r="M792" s="135" t="n"/>
      <c r="N792" s="135" t="n"/>
      <c r="O792" s="135" t="n"/>
      <c r="P792" s="135" t="n"/>
      <c r="Q792" s="135" t="n"/>
      <c r="R792" s="135" t="n"/>
      <c r="S792" s="135" t="n"/>
      <c r="T792" s="135" t="n"/>
      <c r="U792" s="135" t="n"/>
      <c r="V792" s="135" t="n"/>
      <c r="W792" s="135" t="n"/>
      <c r="X792" s="135" t="n"/>
      <c r="Y792" s="135" t="n"/>
      <c r="Z792" s="135" t="n"/>
      <c r="AA792" s="135" t="n"/>
      <c r="AB792" s="135" t="n"/>
      <c r="AC792" s="135" t="n"/>
      <c r="AD792" s="135" t="n"/>
      <c r="AE792" s="135" t="n"/>
      <c r="AF792" s="135" t="n"/>
      <c r="AG792" s="135" t="n"/>
      <c r="AH792" s="135" t="n"/>
      <c r="AI792" s="135" t="n"/>
      <c r="AJ792" s="135" t="n"/>
      <c r="AK792" s="135" t="n"/>
      <c r="AL792" s="135" t="n"/>
      <c r="AM792" s="135" t="n"/>
      <c r="AN792" s="135" t="n"/>
      <c r="AO792" s="135" t="n"/>
      <c r="AP792" s="135" t="n"/>
      <c r="AQ792" s="135" t="n"/>
      <c r="AR792" s="135" t="n"/>
      <c r="AS792" s="135" t="n"/>
      <c r="AT792" s="135" t="n"/>
      <c r="AU792" s="135" t="n"/>
      <c r="AV792" s="135" t="n"/>
      <c r="AW792" s="135" t="n"/>
      <c r="AX792" s="135" t="n"/>
      <c r="AY792" s="135" t="n"/>
      <c r="AZ792" s="135" t="n"/>
      <c r="BA792" s="135" t="n"/>
      <c r="BB792" s="135" t="n"/>
      <c r="BC792" s="135" t="n"/>
      <c r="BD792" s="135" t="n"/>
      <c r="BE792" s="135" t="n"/>
      <c r="BF792" s="135" t="n"/>
      <c r="BG792" s="135" t="n"/>
      <c r="BH792" s="135" t="n"/>
      <c r="BI792" s="135" t="n"/>
      <c r="BJ792" s="135" t="n"/>
      <c r="BK792" s="135" t="n"/>
      <c r="BL792" s="135" t="n"/>
      <c r="BM792" s="135" t="n"/>
      <c r="BN792" s="135" t="n"/>
      <c r="BO792" s="135" t="n"/>
      <c r="BP792" s="135" t="n"/>
      <c r="BQ792" s="135" t="n"/>
      <c r="BR792" s="135" t="n"/>
      <c r="BS792" s="135" t="n"/>
      <c r="BT792" s="135" t="n"/>
      <c r="BU792" s="135" t="n"/>
      <c r="BV792" s="135" t="n"/>
      <c r="BW792" s="135" t="n"/>
      <c r="BX792" s="135" t="n"/>
      <c r="BY792" s="135" t="n"/>
      <c r="BZ792" s="135" t="n"/>
      <c r="CA792" s="135" t="n"/>
      <c r="CB792" s="135" t="n"/>
      <c r="CC792" s="135" t="n"/>
      <c r="CD792" s="135" t="n"/>
      <c r="CE792" s="135" t="n"/>
      <c r="CF792" s="135" t="n"/>
      <c r="CG792" s="135" t="n"/>
      <c r="CH792" s="135" t="n"/>
      <c r="CI792" s="135" t="n"/>
      <c r="CJ792" s="135" t="n"/>
      <c r="CK792" s="135" t="n"/>
      <c r="CL792" s="135" t="n"/>
      <c r="CM792" s="135" t="n"/>
      <c r="CN792" s="135" t="n"/>
      <c r="CO792" s="135" t="n"/>
      <c r="CP792" s="135" t="n"/>
      <c r="CQ792" s="135" t="n"/>
      <c r="CR792" s="135" t="n"/>
      <c r="CU792" s="36" t="n"/>
      <c r="CV792" s="36" t="n"/>
      <c r="CW792" s="36" t="n"/>
      <c r="CX792" s="36" t="n"/>
      <c r="CY792" s="36" t="n"/>
      <c r="CZ792" s="36" t="n"/>
      <c r="DA792" s="36" t="n"/>
      <c r="DB792" s="36" t="n"/>
      <c r="DC792" s="36" t="n"/>
      <c r="DD792" s="36" t="n"/>
      <c r="DE792" s="36" t="n"/>
      <c r="DF792" s="36" t="n"/>
      <c r="DG792" s="36" t="n"/>
      <c r="DH792" s="36" t="n"/>
      <c r="DI792" s="36" t="n"/>
      <c r="DJ792" s="36" t="n"/>
      <c r="DK792" s="36" t="n"/>
      <c r="DL792" s="36" t="n"/>
      <c r="DM792" s="36" t="n"/>
      <c r="DN792" s="36" t="n"/>
      <c r="DO792" s="36" t="n"/>
      <c r="DP792" s="36" t="n"/>
      <c r="DQ792" s="36" t="n"/>
      <c r="DR792" s="36" t="n"/>
      <c r="DS792" s="36" t="n"/>
      <c r="DT792" s="36" t="n"/>
      <c r="DU792" s="36" t="n"/>
      <c r="DV792" s="36" t="n"/>
      <c r="DW792" s="36" t="n"/>
      <c r="DX792" s="36" t="n"/>
      <c r="DY792" s="36" t="n"/>
      <c r="DZ792" s="36" t="n"/>
      <c r="EA792" s="36" t="n"/>
      <c r="EB792" s="36" t="n"/>
      <c r="EC792" s="36" t="n"/>
      <c r="ED792" s="36" t="n"/>
      <c r="EE792" s="36" t="n"/>
      <c r="EF792" s="36" t="n"/>
      <c r="EG792" s="36" t="n"/>
      <c r="EH792" s="36" t="n"/>
      <c r="EI792" s="36" t="n"/>
      <c r="EJ792" s="36" t="n"/>
      <c r="EK792" s="36" t="n"/>
      <c r="EL792" s="36" t="n"/>
      <c r="EM792" s="36" t="n"/>
      <c r="EN792" s="36" t="n"/>
    </row>
    <row r="793">
      <c r="A793" s="36" t="n"/>
      <c r="B793" s="36" t="n"/>
      <c r="C793" s="144" t="n"/>
      <c r="D793" s="144" t="n"/>
      <c r="E793" s="135" t="n"/>
      <c r="F793" s="135" t="n"/>
      <c r="G793" s="135" t="n"/>
      <c r="H793" s="135" t="n"/>
      <c r="I793" s="135" t="n"/>
      <c r="J793" s="135" t="n"/>
      <c r="K793" s="135" t="n"/>
      <c r="L793" s="135" t="n"/>
      <c r="M793" s="135" t="n"/>
      <c r="N793" s="135" t="n"/>
      <c r="O793" s="135" t="n"/>
      <c r="P793" s="135" t="n"/>
      <c r="Q793" s="135" t="n"/>
      <c r="R793" s="135" t="n"/>
      <c r="S793" s="135" t="n"/>
      <c r="T793" s="135" t="n"/>
      <c r="U793" s="135" t="n"/>
      <c r="V793" s="135" t="n"/>
      <c r="W793" s="135" t="n"/>
      <c r="X793" s="135" t="n"/>
      <c r="Y793" s="135" t="n"/>
      <c r="Z793" s="135" t="n"/>
      <c r="AA793" s="135" t="n"/>
      <c r="AB793" s="135" t="n"/>
      <c r="AC793" s="135" t="n"/>
      <c r="AD793" s="135" t="n"/>
      <c r="AE793" s="135" t="n"/>
      <c r="AF793" s="135" t="n"/>
      <c r="AG793" s="135" t="n"/>
      <c r="AH793" s="135" t="n"/>
      <c r="AI793" s="135" t="n"/>
      <c r="AJ793" s="135" t="n"/>
      <c r="AK793" s="135" t="n"/>
      <c r="AL793" s="135" t="n"/>
      <c r="AM793" s="135" t="n"/>
      <c r="AN793" s="135" t="n"/>
      <c r="AO793" s="135" t="n"/>
      <c r="AP793" s="135" t="n"/>
      <c r="AQ793" s="135" t="n"/>
      <c r="AR793" s="135" t="n"/>
      <c r="AS793" s="135" t="n"/>
      <c r="AT793" s="135" t="n"/>
      <c r="AU793" s="135" t="n"/>
      <c r="AV793" s="135" t="n"/>
      <c r="AW793" s="135" t="n"/>
      <c r="AX793" s="135" t="n"/>
      <c r="AY793" s="135" t="n"/>
      <c r="AZ793" s="135" t="n"/>
      <c r="BA793" s="135" t="n"/>
      <c r="BB793" s="135" t="n"/>
      <c r="BC793" s="135" t="n"/>
      <c r="BD793" s="135" t="n"/>
      <c r="BE793" s="135" t="n"/>
      <c r="BF793" s="135" t="n"/>
      <c r="BG793" s="135" t="n"/>
      <c r="BH793" s="135" t="n"/>
      <c r="BI793" s="135" t="n"/>
      <c r="BJ793" s="135" t="n"/>
      <c r="BK793" s="135" t="n"/>
      <c r="BL793" s="135" t="n"/>
      <c r="BM793" s="135" t="n"/>
      <c r="BN793" s="135" t="n"/>
      <c r="BO793" s="135" t="n"/>
      <c r="BP793" s="135" t="n"/>
      <c r="BQ793" s="135" t="n"/>
      <c r="BR793" s="135" t="n"/>
      <c r="BS793" s="135" t="n"/>
      <c r="BT793" s="135" t="n"/>
      <c r="BU793" s="135" t="n"/>
      <c r="BV793" s="135" t="n"/>
      <c r="BW793" s="135" t="n"/>
      <c r="BX793" s="135" t="n"/>
      <c r="BY793" s="135" t="n"/>
      <c r="BZ793" s="135" t="n"/>
      <c r="CA793" s="135" t="n"/>
      <c r="CB793" s="135" t="n"/>
      <c r="CC793" s="135" t="n"/>
      <c r="CD793" s="135" t="n"/>
      <c r="CE793" s="135" t="n"/>
      <c r="CF793" s="135" t="n"/>
      <c r="CG793" s="135" t="n"/>
      <c r="CH793" s="135" t="n"/>
      <c r="CI793" s="135" t="n"/>
      <c r="CJ793" s="135" t="n"/>
      <c r="CK793" s="135" t="n"/>
      <c r="CL793" s="135" t="n"/>
      <c r="CM793" s="135" t="n"/>
      <c r="CN793" s="135" t="n"/>
      <c r="CO793" s="135" t="n"/>
      <c r="CP793" s="135" t="n"/>
      <c r="CQ793" s="135" t="n"/>
      <c r="CR793" s="135" t="n"/>
      <c r="CU793" s="36" t="n"/>
      <c r="CV793" s="36" t="n"/>
      <c r="CW793" s="36" t="n"/>
      <c r="CX793" s="36" t="n"/>
      <c r="CY793" s="36" t="n"/>
      <c r="CZ793" s="36" t="n"/>
      <c r="DA793" s="36" t="n"/>
      <c r="DB793" s="36" t="n"/>
      <c r="DC793" s="36" t="n"/>
      <c r="DD793" s="36" t="n"/>
      <c r="DE793" s="36" t="n"/>
      <c r="DF793" s="36" t="n"/>
      <c r="DG793" s="36" t="n"/>
      <c r="DH793" s="36" t="n"/>
      <c r="DI793" s="36" t="n"/>
      <c r="DJ793" s="36" t="n"/>
      <c r="DK793" s="36" t="n"/>
      <c r="DL793" s="36" t="n"/>
      <c r="DM793" s="36" t="n"/>
      <c r="DN793" s="36" t="n"/>
      <c r="DO793" s="36" t="n"/>
      <c r="DP793" s="36" t="n"/>
      <c r="DQ793" s="36" t="n"/>
      <c r="DR793" s="36" t="n"/>
      <c r="DS793" s="36" t="n"/>
      <c r="DT793" s="36" t="n"/>
      <c r="DU793" s="36" t="n"/>
      <c r="DV793" s="36" t="n"/>
      <c r="DW793" s="36" t="n"/>
      <c r="DX793" s="36" t="n"/>
      <c r="DY793" s="36" t="n"/>
      <c r="DZ793" s="36" t="n"/>
      <c r="EA793" s="36" t="n"/>
      <c r="EB793" s="36" t="n"/>
      <c r="EC793" s="36" t="n"/>
      <c r="ED793" s="36" t="n"/>
      <c r="EE793" s="36" t="n"/>
      <c r="EF793" s="36" t="n"/>
      <c r="EG793" s="36" t="n"/>
      <c r="EH793" s="36" t="n"/>
      <c r="EI793" s="36" t="n"/>
      <c r="EJ793" s="36" t="n"/>
      <c r="EK793" s="36" t="n"/>
      <c r="EL793" s="36" t="n"/>
      <c r="EM793" s="36" t="n"/>
      <c r="EN793" s="36" t="n"/>
    </row>
    <row r="794">
      <c r="A794" s="36" t="n"/>
      <c r="B794" s="36" t="n"/>
      <c r="C794" s="144" t="n"/>
      <c r="D794" s="144" t="n"/>
      <c r="E794" s="135" t="n"/>
      <c r="F794" s="135" t="n"/>
      <c r="G794" s="135" t="n"/>
      <c r="H794" s="135" t="n"/>
      <c r="I794" s="135" t="n"/>
      <c r="J794" s="135" t="n"/>
      <c r="K794" s="135" t="n"/>
      <c r="L794" s="135" t="n"/>
      <c r="M794" s="135" t="n"/>
      <c r="N794" s="135" t="n"/>
      <c r="O794" s="135" t="n"/>
      <c r="P794" s="135" t="n"/>
      <c r="Q794" s="135" t="n"/>
      <c r="R794" s="135" t="n"/>
      <c r="S794" s="135" t="n"/>
      <c r="T794" s="135" t="n"/>
      <c r="U794" s="135" t="n"/>
      <c r="V794" s="135" t="n"/>
      <c r="W794" s="135" t="n"/>
      <c r="X794" s="135" t="n"/>
      <c r="Y794" s="135" t="n"/>
      <c r="Z794" s="135" t="n"/>
      <c r="AA794" s="135" t="n"/>
      <c r="AB794" s="135" t="n"/>
      <c r="AC794" s="135" t="n"/>
      <c r="AD794" s="135" t="n"/>
      <c r="AE794" s="135" t="n"/>
      <c r="AF794" s="135" t="n"/>
      <c r="AG794" s="135" t="n"/>
      <c r="AH794" s="135" t="n"/>
      <c r="AI794" s="135" t="n"/>
      <c r="AJ794" s="135" t="n"/>
      <c r="AK794" s="135" t="n"/>
      <c r="AL794" s="135" t="n"/>
      <c r="AM794" s="135" t="n"/>
      <c r="AN794" s="135" t="n"/>
      <c r="AO794" s="135" t="n"/>
      <c r="AP794" s="135" t="n"/>
      <c r="AQ794" s="135" t="n"/>
      <c r="AR794" s="135" t="n"/>
      <c r="AS794" s="135" t="n"/>
      <c r="AT794" s="135" t="n"/>
      <c r="AU794" s="135" t="n"/>
      <c r="AV794" s="135" t="n"/>
      <c r="AW794" s="135" t="n"/>
      <c r="AX794" s="135" t="n"/>
      <c r="AY794" s="135" t="n"/>
      <c r="AZ794" s="135" t="n"/>
      <c r="BA794" s="135" t="n"/>
      <c r="BB794" s="135" t="n"/>
      <c r="BC794" s="135" t="n"/>
      <c r="BD794" s="135" t="n"/>
      <c r="BE794" s="135" t="n"/>
      <c r="BF794" s="135" t="n"/>
      <c r="BG794" s="135" t="n"/>
      <c r="BH794" s="135" t="n"/>
      <c r="BI794" s="135" t="n"/>
      <c r="BJ794" s="135" t="n"/>
      <c r="BK794" s="135" t="n"/>
      <c r="BL794" s="135" t="n"/>
      <c r="BM794" s="135" t="n"/>
      <c r="BN794" s="135" t="n"/>
      <c r="BO794" s="135" t="n"/>
      <c r="BP794" s="135" t="n"/>
      <c r="BQ794" s="135" t="n"/>
      <c r="BR794" s="135" t="n"/>
      <c r="BS794" s="135" t="n"/>
      <c r="BT794" s="135" t="n"/>
      <c r="BU794" s="135" t="n"/>
      <c r="BV794" s="135" t="n"/>
      <c r="BW794" s="135" t="n"/>
      <c r="BX794" s="135" t="n"/>
      <c r="BY794" s="135" t="n"/>
      <c r="BZ794" s="135" t="n"/>
      <c r="CA794" s="135" t="n"/>
      <c r="CB794" s="135" t="n"/>
      <c r="CC794" s="135" t="n"/>
      <c r="CD794" s="135" t="n"/>
      <c r="CE794" s="135" t="n"/>
      <c r="CF794" s="135" t="n"/>
      <c r="CG794" s="135" t="n"/>
      <c r="CH794" s="135" t="n"/>
      <c r="CI794" s="135" t="n"/>
      <c r="CJ794" s="135" t="n"/>
      <c r="CK794" s="135" t="n"/>
      <c r="CL794" s="135" t="n"/>
      <c r="CM794" s="135" t="n"/>
      <c r="CN794" s="135" t="n"/>
      <c r="CO794" s="135" t="n"/>
      <c r="CP794" s="135" t="n"/>
      <c r="CQ794" s="135" t="n"/>
      <c r="CR794" s="135" t="n"/>
      <c r="CU794" s="36" t="n"/>
      <c r="CV794" s="36" t="n"/>
      <c r="CW794" s="36" t="n"/>
      <c r="CX794" s="36" t="n"/>
      <c r="CY794" s="36" t="n"/>
      <c r="CZ794" s="36" t="n"/>
      <c r="DA794" s="36" t="n"/>
      <c r="DB794" s="36" t="n"/>
      <c r="DC794" s="36" t="n"/>
      <c r="DD794" s="36" t="n"/>
      <c r="DE794" s="36" t="n"/>
      <c r="DF794" s="36" t="n"/>
      <c r="DG794" s="36" t="n"/>
      <c r="DH794" s="36" t="n"/>
      <c r="DI794" s="36" t="n"/>
      <c r="DJ794" s="36" t="n"/>
      <c r="DK794" s="36" t="n"/>
      <c r="DL794" s="36" t="n"/>
      <c r="DM794" s="36" t="n"/>
      <c r="DN794" s="36" t="n"/>
      <c r="DO794" s="36" t="n"/>
      <c r="DP794" s="36" t="n"/>
      <c r="DQ794" s="36" t="n"/>
      <c r="DR794" s="36" t="n"/>
      <c r="DS794" s="36" t="n"/>
      <c r="DT794" s="36" t="n"/>
      <c r="DU794" s="36" t="n"/>
      <c r="DV794" s="36" t="n"/>
      <c r="DW794" s="36" t="n"/>
      <c r="DX794" s="36" t="n"/>
      <c r="DY794" s="36" t="n"/>
      <c r="DZ794" s="36" t="n"/>
      <c r="EA794" s="36" t="n"/>
      <c r="EB794" s="36" t="n"/>
      <c r="EC794" s="36" t="n"/>
      <c r="ED794" s="36" t="n"/>
      <c r="EE794" s="36" t="n"/>
      <c r="EF794" s="36" t="n"/>
      <c r="EG794" s="36" t="n"/>
      <c r="EH794" s="36" t="n"/>
      <c r="EI794" s="36" t="n"/>
      <c r="EJ794" s="36" t="n"/>
      <c r="EK794" s="36" t="n"/>
      <c r="EL794" s="36" t="n"/>
      <c r="EM794" s="36" t="n"/>
      <c r="EN794" s="36" t="n"/>
    </row>
    <row r="795">
      <c r="A795" s="36" t="n"/>
      <c r="B795" s="36" t="n"/>
      <c r="C795" s="144" t="n"/>
      <c r="D795" s="144" t="n"/>
      <c r="E795" s="135" t="n"/>
      <c r="F795" s="135" t="n"/>
      <c r="G795" s="135" t="n"/>
      <c r="H795" s="135" t="n"/>
      <c r="I795" s="135" t="n"/>
      <c r="J795" s="135" t="n"/>
      <c r="K795" s="135" t="n"/>
      <c r="L795" s="135" t="n"/>
      <c r="M795" s="135" t="n"/>
      <c r="N795" s="135" t="n"/>
      <c r="O795" s="135" t="n"/>
      <c r="P795" s="135" t="n"/>
      <c r="Q795" s="135" t="n"/>
      <c r="R795" s="135" t="n"/>
      <c r="S795" s="135" t="n"/>
      <c r="T795" s="135" t="n"/>
      <c r="U795" s="135" t="n"/>
      <c r="V795" s="135" t="n"/>
      <c r="W795" s="135" t="n"/>
      <c r="X795" s="135" t="n"/>
      <c r="Y795" s="135" t="n"/>
      <c r="Z795" s="135" t="n"/>
      <c r="AA795" s="135" t="n"/>
      <c r="AB795" s="135" t="n"/>
      <c r="AC795" s="135" t="n"/>
      <c r="AD795" s="135" t="n"/>
      <c r="AE795" s="135" t="n"/>
      <c r="AF795" s="135" t="n"/>
      <c r="AG795" s="135" t="n"/>
      <c r="AH795" s="135" t="n"/>
      <c r="AI795" s="135" t="n"/>
      <c r="AJ795" s="135" t="n"/>
      <c r="AK795" s="135" t="n"/>
      <c r="AL795" s="135" t="n"/>
      <c r="AM795" s="135" t="n"/>
      <c r="AN795" s="135" t="n"/>
      <c r="AO795" s="135" t="n"/>
      <c r="AP795" s="135" t="n"/>
      <c r="AQ795" s="135" t="n"/>
      <c r="AR795" s="135" t="n"/>
      <c r="AS795" s="135" t="n"/>
      <c r="AT795" s="135" t="n"/>
      <c r="AU795" s="135" t="n"/>
      <c r="AV795" s="135" t="n"/>
      <c r="AW795" s="135" t="n"/>
      <c r="AX795" s="135" t="n"/>
      <c r="AY795" s="135" t="n"/>
      <c r="AZ795" s="135" t="n"/>
      <c r="BA795" s="135" t="n"/>
      <c r="BB795" s="135" t="n"/>
      <c r="BC795" s="135" t="n"/>
      <c r="BD795" s="135" t="n"/>
      <c r="BE795" s="135" t="n"/>
      <c r="BF795" s="135" t="n"/>
      <c r="BG795" s="135" t="n"/>
      <c r="BH795" s="135" t="n"/>
      <c r="BI795" s="135" t="n"/>
      <c r="BJ795" s="135" t="n"/>
      <c r="BK795" s="135" t="n"/>
      <c r="BL795" s="135" t="n"/>
      <c r="BM795" s="135" t="n"/>
      <c r="BN795" s="135" t="n"/>
      <c r="BO795" s="135" t="n"/>
      <c r="BP795" s="135" t="n"/>
      <c r="BQ795" s="135" t="n"/>
      <c r="BR795" s="135" t="n"/>
      <c r="BS795" s="135" t="n"/>
      <c r="BT795" s="135" t="n"/>
      <c r="BU795" s="135" t="n"/>
      <c r="BV795" s="135" t="n"/>
      <c r="BW795" s="135" t="n"/>
      <c r="BX795" s="135" t="n"/>
      <c r="BY795" s="135" t="n"/>
      <c r="BZ795" s="135" t="n"/>
      <c r="CA795" s="135" t="n"/>
      <c r="CB795" s="135" t="n"/>
      <c r="CC795" s="135" t="n"/>
      <c r="CD795" s="135" t="n"/>
      <c r="CE795" s="135" t="n"/>
      <c r="CF795" s="135" t="n"/>
      <c r="CG795" s="135" t="n"/>
      <c r="CH795" s="135" t="n"/>
      <c r="CI795" s="135" t="n"/>
      <c r="CJ795" s="135" t="n"/>
      <c r="CK795" s="135" t="n"/>
      <c r="CL795" s="135" t="n"/>
      <c r="CM795" s="135" t="n"/>
      <c r="CN795" s="135" t="n"/>
      <c r="CO795" s="135" t="n"/>
      <c r="CP795" s="135" t="n"/>
      <c r="CQ795" s="135" t="n"/>
      <c r="CR795" s="135" t="n"/>
      <c r="CU795" s="36" t="n"/>
      <c r="CV795" s="36" t="n"/>
      <c r="CW795" s="36" t="n"/>
      <c r="CX795" s="36" t="n"/>
      <c r="CY795" s="36" t="n"/>
      <c r="CZ795" s="36" t="n"/>
      <c r="DA795" s="36" t="n"/>
      <c r="DB795" s="36" t="n"/>
      <c r="DC795" s="36" t="n"/>
      <c r="DD795" s="36" t="n"/>
      <c r="DE795" s="36" t="n"/>
      <c r="DF795" s="36" t="n"/>
      <c r="DG795" s="36" t="n"/>
      <c r="DH795" s="36" t="n"/>
      <c r="DI795" s="36" t="n"/>
      <c r="DJ795" s="36" t="n"/>
      <c r="DK795" s="36" t="n"/>
      <c r="DL795" s="36" t="n"/>
      <c r="DM795" s="36" t="n"/>
      <c r="DN795" s="36" t="n"/>
      <c r="DO795" s="36" t="n"/>
      <c r="DP795" s="36" t="n"/>
      <c r="DQ795" s="36" t="n"/>
      <c r="DR795" s="36" t="n"/>
      <c r="DS795" s="36" t="n"/>
      <c r="DT795" s="36" t="n"/>
      <c r="DU795" s="36" t="n"/>
      <c r="DV795" s="36" t="n"/>
      <c r="DW795" s="36" t="n"/>
      <c r="DX795" s="36" t="n"/>
      <c r="DY795" s="36" t="n"/>
      <c r="DZ795" s="36" t="n"/>
      <c r="EA795" s="36" t="n"/>
      <c r="EB795" s="36" t="n"/>
      <c r="EC795" s="36" t="n"/>
      <c r="ED795" s="36" t="n"/>
      <c r="EE795" s="36" t="n"/>
      <c r="EF795" s="36" t="n"/>
      <c r="EG795" s="36" t="n"/>
      <c r="EH795" s="36" t="n"/>
      <c r="EI795" s="36" t="n"/>
      <c r="EJ795" s="36" t="n"/>
      <c r="EK795" s="36" t="n"/>
      <c r="EL795" s="36" t="n"/>
      <c r="EM795" s="36" t="n"/>
      <c r="EN795" s="36" t="n"/>
    </row>
    <row r="796">
      <c r="A796" s="36" t="n"/>
      <c r="B796" s="36" t="n"/>
      <c r="C796" s="144" t="n"/>
      <c r="D796" s="144" t="n"/>
      <c r="E796" s="135" t="n"/>
      <c r="F796" s="135" t="n"/>
      <c r="G796" s="135" t="n"/>
      <c r="H796" s="135" t="n"/>
      <c r="I796" s="135" t="n"/>
      <c r="J796" s="135" t="n"/>
      <c r="K796" s="135" t="n"/>
      <c r="L796" s="135" t="n"/>
      <c r="M796" s="135" t="n"/>
      <c r="N796" s="135" t="n"/>
      <c r="O796" s="135" t="n"/>
      <c r="P796" s="135" t="n"/>
      <c r="Q796" s="135" t="n"/>
      <c r="R796" s="135" t="n"/>
      <c r="S796" s="135" t="n"/>
      <c r="T796" s="135" t="n"/>
      <c r="U796" s="135" t="n"/>
      <c r="V796" s="135" t="n"/>
      <c r="W796" s="135" t="n"/>
      <c r="X796" s="135" t="n"/>
      <c r="Y796" s="135" t="n"/>
      <c r="Z796" s="135" t="n"/>
      <c r="AA796" s="135" t="n"/>
      <c r="AB796" s="135" t="n"/>
      <c r="AC796" s="135" t="n"/>
      <c r="AD796" s="135" t="n"/>
      <c r="AE796" s="135" t="n"/>
      <c r="AF796" s="135" t="n"/>
      <c r="AG796" s="135" t="n"/>
      <c r="AH796" s="135" t="n"/>
      <c r="AI796" s="135" t="n"/>
      <c r="AJ796" s="135" t="n"/>
      <c r="AK796" s="135" t="n"/>
      <c r="AL796" s="135" t="n"/>
      <c r="AM796" s="135" t="n"/>
      <c r="AN796" s="135" t="n"/>
      <c r="AO796" s="135" t="n"/>
      <c r="AP796" s="135" t="n"/>
      <c r="AQ796" s="135" t="n"/>
      <c r="AR796" s="135" t="n"/>
      <c r="AS796" s="135" t="n"/>
      <c r="AT796" s="135" t="n"/>
      <c r="AU796" s="135" t="n"/>
      <c r="AV796" s="135" t="n"/>
      <c r="AW796" s="135" t="n"/>
      <c r="AX796" s="135" t="n"/>
      <c r="AY796" s="135" t="n"/>
      <c r="AZ796" s="135" t="n"/>
      <c r="BA796" s="135" t="n"/>
      <c r="BB796" s="135" t="n"/>
      <c r="BC796" s="135" t="n"/>
      <c r="BD796" s="135" t="n"/>
      <c r="BE796" s="135" t="n"/>
      <c r="BF796" s="135" t="n"/>
      <c r="BG796" s="135" t="n"/>
      <c r="BH796" s="135" t="n"/>
      <c r="BI796" s="135" t="n"/>
      <c r="BJ796" s="135" t="n"/>
      <c r="BK796" s="135" t="n"/>
      <c r="BL796" s="135" t="n"/>
      <c r="BM796" s="135" t="n"/>
      <c r="BN796" s="135" t="n"/>
      <c r="BO796" s="135" t="n"/>
      <c r="BP796" s="135" t="n"/>
      <c r="BQ796" s="135" t="n"/>
      <c r="BR796" s="135" t="n"/>
      <c r="BS796" s="135" t="n"/>
      <c r="BT796" s="135" t="n"/>
      <c r="BU796" s="135" t="n"/>
      <c r="BV796" s="135" t="n"/>
      <c r="BW796" s="135" t="n"/>
      <c r="BX796" s="135" t="n"/>
      <c r="BY796" s="135" t="n"/>
      <c r="BZ796" s="135" t="n"/>
      <c r="CA796" s="135" t="n"/>
      <c r="CB796" s="135" t="n"/>
      <c r="CC796" s="135" t="n"/>
      <c r="CD796" s="135" t="n"/>
      <c r="CE796" s="135" t="n"/>
      <c r="CF796" s="135" t="n"/>
      <c r="CG796" s="135" t="n"/>
      <c r="CH796" s="135" t="n"/>
      <c r="CI796" s="135" t="n"/>
      <c r="CJ796" s="135" t="n"/>
      <c r="CK796" s="135" t="n"/>
      <c r="CL796" s="135" t="n"/>
      <c r="CM796" s="135" t="n"/>
      <c r="CN796" s="135" t="n"/>
      <c r="CO796" s="135" t="n"/>
      <c r="CP796" s="135" t="n"/>
      <c r="CQ796" s="135" t="n"/>
      <c r="CR796" s="135" t="n"/>
      <c r="CU796" s="36" t="n"/>
      <c r="CV796" s="36" t="n"/>
      <c r="CW796" s="36" t="n"/>
      <c r="CX796" s="36" t="n"/>
      <c r="CY796" s="36" t="n"/>
      <c r="CZ796" s="36" t="n"/>
      <c r="DA796" s="36" t="n"/>
      <c r="DB796" s="36" t="n"/>
      <c r="DC796" s="36" t="n"/>
      <c r="DD796" s="36" t="n"/>
      <c r="DE796" s="36" t="n"/>
      <c r="DF796" s="36" t="n"/>
      <c r="DG796" s="36" t="n"/>
      <c r="DH796" s="36" t="n"/>
      <c r="DI796" s="36" t="n"/>
      <c r="DJ796" s="36" t="n"/>
      <c r="DK796" s="36" t="n"/>
      <c r="DL796" s="36" t="n"/>
      <c r="DM796" s="36" t="n"/>
      <c r="DN796" s="36" t="n"/>
      <c r="DO796" s="36" t="n"/>
      <c r="DP796" s="36" t="n"/>
      <c r="DQ796" s="36" t="n"/>
      <c r="DR796" s="36" t="n"/>
      <c r="DS796" s="36" t="n"/>
      <c r="DT796" s="36" t="n"/>
      <c r="DU796" s="36" t="n"/>
      <c r="DV796" s="36" t="n"/>
      <c r="DW796" s="36" t="n"/>
      <c r="DX796" s="36" t="n"/>
      <c r="DY796" s="36" t="n"/>
      <c r="DZ796" s="36" t="n"/>
      <c r="EA796" s="36" t="n"/>
      <c r="EB796" s="36" t="n"/>
      <c r="EC796" s="36" t="n"/>
      <c r="ED796" s="36" t="n"/>
      <c r="EE796" s="36" t="n"/>
      <c r="EF796" s="36" t="n"/>
      <c r="EG796" s="36" t="n"/>
      <c r="EH796" s="36" t="n"/>
      <c r="EI796" s="36" t="n"/>
      <c r="EJ796" s="36" t="n"/>
      <c r="EK796" s="36" t="n"/>
      <c r="EL796" s="36" t="n"/>
      <c r="EM796" s="36" t="n"/>
      <c r="EN796" s="36" t="n"/>
    </row>
    <row r="797">
      <c r="A797" s="36" t="n"/>
      <c r="B797" s="36" t="n"/>
      <c r="C797" s="144" t="n"/>
      <c r="D797" s="144" t="n"/>
      <c r="E797" s="135" t="n"/>
      <c r="F797" s="135" t="n"/>
      <c r="G797" s="135" t="n"/>
      <c r="H797" s="135" t="n"/>
      <c r="I797" s="135" t="n"/>
      <c r="J797" s="135" t="n"/>
      <c r="K797" s="135" t="n"/>
      <c r="L797" s="135" t="n"/>
      <c r="M797" s="135" t="n"/>
      <c r="N797" s="135" t="n"/>
      <c r="O797" s="135" t="n"/>
      <c r="P797" s="135" t="n"/>
      <c r="Q797" s="135" t="n"/>
      <c r="R797" s="135" t="n"/>
      <c r="S797" s="135" t="n"/>
      <c r="T797" s="135" t="n"/>
      <c r="U797" s="135" t="n"/>
      <c r="V797" s="135" t="n"/>
      <c r="W797" s="135" t="n"/>
      <c r="X797" s="135" t="n"/>
      <c r="Y797" s="135" t="n"/>
      <c r="Z797" s="135" t="n"/>
      <c r="AA797" s="135" t="n"/>
      <c r="AB797" s="135" t="n"/>
      <c r="AC797" s="135" t="n"/>
      <c r="AD797" s="135" t="n"/>
      <c r="AE797" s="135" t="n"/>
      <c r="AF797" s="135" t="n"/>
      <c r="AG797" s="135" t="n"/>
      <c r="AH797" s="135" t="n"/>
      <c r="AI797" s="135" t="n"/>
      <c r="AJ797" s="135" t="n"/>
      <c r="AK797" s="135" t="n"/>
      <c r="AL797" s="135" t="n"/>
      <c r="AM797" s="135" t="n"/>
      <c r="AN797" s="135" t="n"/>
      <c r="AO797" s="135" t="n"/>
      <c r="AP797" s="135" t="n"/>
      <c r="AQ797" s="135" t="n"/>
      <c r="AR797" s="135" t="n"/>
      <c r="AS797" s="135" t="n"/>
      <c r="AT797" s="135" t="n"/>
      <c r="AU797" s="135" t="n"/>
      <c r="AV797" s="135" t="n"/>
      <c r="AW797" s="135" t="n"/>
      <c r="AX797" s="135" t="n"/>
      <c r="AY797" s="135" t="n"/>
      <c r="AZ797" s="135" t="n"/>
      <c r="BA797" s="135" t="n"/>
      <c r="BB797" s="135" t="n"/>
      <c r="BC797" s="135" t="n"/>
      <c r="BD797" s="135" t="n"/>
      <c r="BE797" s="135" t="n"/>
      <c r="BF797" s="135" t="n"/>
      <c r="BG797" s="135" t="n"/>
      <c r="BH797" s="135" t="n"/>
      <c r="BI797" s="135" t="n"/>
      <c r="BJ797" s="135" t="n"/>
      <c r="BK797" s="135" t="n"/>
      <c r="BL797" s="135" t="n"/>
      <c r="BM797" s="135" t="n"/>
      <c r="BN797" s="135" t="n"/>
      <c r="BO797" s="135" t="n"/>
      <c r="BP797" s="135" t="n"/>
      <c r="BQ797" s="135" t="n"/>
      <c r="BR797" s="135" t="n"/>
      <c r="BS797" s="135" t="n"/>
      <c r="BT797" s="135" t="n"/>
      <c r="BU797" s="135" t="n"/>
      <c r="BV797" s="135" t="n"/>
      <c r="BW797" s="135" t="n"/>
      <c r="BX797" s="135" t="n"/>
      <c r="BY797" s="135" t="n"/>
      <c r="BZ797" s="135" t="n"/>
      <c r="CA797" s="135" t="n"/>
      <c r="CB797" s="135" t="n"/>
      <c r="CC797" s="135" t="n"/>
      <c r="CD797" s="135" t="n"/>
      <c r="CE797" s="135" t="n"/>
      <c r="CF797" s="135" t="n"/>
      <c r="CG797" s="135" t="n"/>
      <c r="CH797" s="135" t="n"/>
      <c r="CI797" s="135" t="n"/>
      <c r="CJ797" s="135" t="n"/>
      <c r="CK797" s="135" t="n"/>
      <c r="CL797" s="135" t="n"/>
      <c r="CM797" s="135" t="n"/>
      <c r="CN797" s="135" t="n"/>
      <c r="CO797" s="135" t="n"/>
      <c r="CP797" s="135" t="n"/>
      <c r="CQ797" s="135" t="n"/>
      <c r="CR797" s="135" t="n"/>
      <c r="CU797" s="36" t="n"/>
      <c r="CV797" s="36" t="n"/>
      <c r="CW797" s="36" t="n"/>
      <c r="CX797" s="36" t="n"/>
      <c r="CY797" s="36" t="n"/>
      <c r="CZ797" s="36" t="n"/>
      <c r="DA797" s="36" t="n"/>
      <c r="DB797" s="36" t="n"/>
      <c r="DC797" s="36" t="n"/>
      <c r="DD797" s="36" t="n"/>
      <c r="DE797" s="36" t="n"/>
      <c r="DF797" s="36" t="n"/>
      <c r="DG797" s="36" t="n"/>
      <c r="DH797" s="36" t="n"/>
      <c r="DI797" s="36" t="n"/>
      <c r="DJ797" s="36" t="n"/>
      <c r="DK797" s="36" t="n"/>
      <c r="DL797" s="36" t="n"/>
      <c r="DM797" s="36" t="n"/>
      <c r="DN797" s="36" t="n"/>
      <c r="DO797" s="36" t="n"/>
      <c r="DP797" s="36" t="n"/>
      <c r="DQ797" s="36" t="n"/>
      <c r="DR797" s="36" t="n"/>
      <c r="DS797" s="36" t="n"/>
      <c r="DT797" s="36" t="n"/>
      <c r="DU797" s="36" t="n"/>
      <c r="DV797" s="36" t="n"/>
      <c r="DW797" s="36" t="n"/>
      <c r="DX797" s="36" t="n"/>
      <c r="DY797" s="36" t="n"/>
      <c r="DZ797" s="36" t="n"/>
      <c r="EA797" s="36" t="n"/>
      <c r="EB797" s="36" t="n"/>
      <c r="EC797" s="36" t="n"/>
      <c r="ED797" s="36" t="n"/>
      <c r="EE797" s="36" t="n"/>
      <c r="EF797" s="36" t="n"/>
      <c r="EG797" s="36" t="n"/>
      <c r="EH797" s="36" t="n"/>
      <c r="EI797" s="36" t="n"/>
      <c r="EJ797" s="36" t="n"/>
      <c r="EK797" s="36" t="n"/>
      <c r="EL797" s="36" t="n"/>
      <c r="EM797" s="36" t="n"/>
      <c r="EN797" s="36" t="n"/>
    </row>
    <row r="798">
      <c r="A798" s="36" t="n"/>
      <c r="B798" s="36" t="n"/>
      <c r="C798" s="144" t="n"/>
      <c r="D798" s="144" t="n"/>
      <c r="E798" s="135" t="n"/>
      <c r="F798" s="135" t="n"/>
      <c r="G798" s="135" t="n"/>
      <c r="H798" s="135" t="n"/>
      <c r="I798" s="135" t="n"/>
      <c r="J798" s="135" t="n"/>
      <c r="K798" s="135" t="n"/>
      <c r="L798" s="135" t="n"/>
      <c r="M798" s="135" t="n"/>
      <c r="N798" s="135" t="n"/>
      <c r="O798" s="135" t="n"/>
      <c r="P798" s="135" t="n"/>
      <c r="Q798" s="135" t="n"/>
      <c r="R798" s="135" t="n"/>
      <c r="S798" s="135" t="n"/>
      <c r="T798" s="135" t="n"/>
      <c r="U798" s="135" t="n"/>
      <c r="V798" s="135" t="n"/>
      <c r="W798" s="135" t="n"/>
      <c r="X798" s="135" t="n"/>
      <c r="Y798" s="135" t="n"/>
      <c r="Z798" s="135" t="n"/>
      <c r="AA798" s="135" t="n"/>
      <c r="AB798" s="135" t="n"/>
      <c r="AC798" s="135" t="n"/>
      <c r="AD798" s="135" t="n"/>
      <c r="AE798" s="135" t="n"/>
      <c r="AF798" s="135" t="n"/>
      <c r="AG798" s="135" t="n"/>
      <c r="AH798" s="135" t="n"/>
      <c r="AI798" s="135" t="n"/>
      <c r="AJ798" s="135" t="n"/>
      <c r="AK798" s="135" t="n"/>
      <c r="AL798" s="135" t="n"/>
      <c r="AM798" s="135" t="n"/>
      <c r="AN798" s="135" t="n"/>
      <c r="AO798" s="135" t="n"/>
      <c r="AP798" s="135" t="n"/>
      <c r="AQ798" s="135" t="n"/>
      <c r="AR798" s="135" t="n"/>
      <c r="AS798" s="135" t="n"/>
      <c r="AT798" s="135" t="n"/>
      <c r="AU798" s="135" t="n"/>
      <c r="AV798" s="135" t="n"/>
      <c r="AW798" s="135" t="n"/>
      <c r="AX798" s="135" t="n"/>
      <c r="AY798" s="135" t="n"/>
      <c r="AZ798" s="135" t="n"/>
      <c r="BA798" s="135" t="n"/>
      <c r="BB798" s="135" t="n"/>
      <c r="BC798" s="135" t="n"/>
      <c r="BD798" s="135" t="n"/>
      <c r="BE798" s="135" t="n"/>
      <c r="BF798" s="135" t="n"/>
      <c r="BG798" s="135" t="n"/>
      <c r="BH798" s="135" t="n"/>
      <c r="BI798" s="135" t="n"/>
      <c r="BJ798" s="135" t="n"/>
      <c r="BK798" s="135" t="n"/>
      <c r="BL798" s="135" t="n"/>
      <c r="BM798" s="135" t="n"/>
      <c r="BN798" s="135" t="n"/>
      <c r="BO798" s="135" t="n"/>
      <c r="BP798" s="135" t="n"/>
      <c r="BQ798" s="135" t="n"/>
      <c r="BR798" s="135" t="n"/>
      <c r="BS798" s="135" t="n"/>
      <c r="BT798" s="135" t="n"/>
      <c r="BU798" s="135" t="n"/>
      <c r="BV798" s="135" t="n"/>
      <c r="BW798" s="135" t="n"/>
      <c r="BX798" s="135" t="n"/>
      <c r="BY798" s="135" t="n"/>
      <c r="BZ798" s="135" t="n"/>
      <c r="CA798" s="135" t="n"/>
      <c r="CB798" s="135" t="n"/>
      <c r="CC798" s="135" t="n"/>
      <c r="CD798" s="135" t="n"/>
      <c r="CE798" s="135" t="n"/>
      <c r="CF798" s="135" t="n"/>
      <c r="CG798" s="135" t="n"/>
      <c r="CH798" s="135" t="n"/>
      <c r="CI798" s="135" t="n"/>
      <c r="CJ798" s="135" t="n"/>
      <c r="CK798" s="135" t="n"/>
      <c r="CL798" s="135" t="n"/>
      <c r="CM798" s="135" t="n"/>
      <c r="CN798" s="135" t="n"/>
      <c r="CO798" s="135" t="n"/>
      <c r="CP798" s="135" t="n"/>
      <c r="CQ798" s="135" t="n"/>
      <c r="CR798" s="135" t="n"/>
      <c r="CU798" s="36" t="n"/>
      <c r="CV798" s="36" t="n"/>
      <c r="CW798" s="36" t="n"/>
      <c r="CX798" s="36" t="n"/>
      <c r="CY798" s="36" t="n"/>
      <c r="CZ798" s="36" t="n"/>
      <c r="DA798" s="36" t="n"/>
      <c r="DB798" s="36" t="n"/>
      <c r="DC798" s="36" t="n"/>
      <c r="DD798" s="36" t="n"/>
      <c r="DE798" s="36" t="n"/>
      <c r="DF798" s="36" t="n"/>
      <c r="DG798" s="36" t="n"/>
      <c r="DH798" s="36" t="n"/>
      <c r="DI798" s="36" t="n"/>
      <c r="DJ798" s="36" t="n"/>
      <c r="DK798" s="36" t="n"/>
      <c r="DL798" s="36" t="n"/>
      <c r="DM798" s="36" t="n"/>
      <c r="DN798" s="36" t="n"/>
      <c r="DO798" s="36" t="n"/>
      <c r="DP798" s="36" t="n"/>
      <c r="DQ798" s="36" t="n"/>
      <c r="DR798" s="36" t="n"/>
      <c r="DS798" s="36" t="n"/>
      <c r="DT798" s="36" t="n"/>
      <c r="DU798" s="36" t="n"/>
      <c r="DV798" s="36" t="n"/>
      <c r="DW798" s="36" t="n"/>
      <c r="DX798" s="36" t="n"/>
      <c r="DY798" s="36" t="n"/>
      <c r="DZ798" s="36" t="n"/>
      <c r="EA798" s="36" t="n"/>
      <c r="EB798" s="36" t="n"/>
      <c r="EC798" s="36" t="n"/>
      <c r="ED798" s="36" t="n"/>
      <c r="EE798" s="36" t="n"/>
      <c r="EF798" s="36" t="n"/>
      <c r="EG798" s="36" t="n"/>
      <c r="EH798" s="36" t="n"/>
      <c r="EI798" s="36" t="n"/>
      <c r="EJ798" s="36" t="n"/>
      <c r="EK798" s="36" t="n"/>
      <c r="EL798" s="36" t="n"/>
      <c r="EM798" s="36" t="n"/>
      <c r="EN798" s="36" t="n"/>
    </row>
    <row r="799">
      <c r="A799" s="36" t="n"/>
      <c r="B799" s="36" t="n"/>
      <c r="C799" s="144" t="n"/>
      <c r="D799" s="144" t="n"/>
      <c r="E799" s="135" t="n"/>
      <c r="F799" s="135" t="n"/>
      <c r="G799" s="135" t="n"/>
      <c r="H799" s="135" t="n"/>
      <c r="I799" s="135" t="n"/>
      <c r="J799" s="135" t="n"/>
      <c r="K799" s="135" t="n"/>
      <c r="L799" s="135" t="n"/>
      <c r="M799" s="135" t="n"/>
      <c r="N799" s="135" t="n"/>
      <c r="O799" s="135" t="n"/>
      <c r="P799" s="135" t="n"/>
      <c r="Q799" s="135" t="n"/>
      <c r="R799" s="135" t="n"/>
      <c r="S799" s="135" t="n"/>
      <c r="T799" s="135" t="n"/>
      <c r="U799" s="135" t="n"/>
      <c r="V799" s="135" t="n"/>
      <c r="W799" s="135" t="n"/>
      <c r="X799" s="135" t="n"/>
      <c r="Y799" s="135" t="n"/>
      <c r="Z799" s="135" t="n"/>
      <c r="AA799" s="135" t="n"/>
      <c r="AB799" s="135" t="n"/>
      <c r="AC799" s="135" t="n"/>
      <c r="AD799" s="135" t="n"/>
      <c r="AE799" s="135" t="n"/>
      <c r="AF799" s="135" t="n"/>
      <c r="AG799" s="135" t="n"/>
      <c r="AH799" s="135" t="n"/>
      <c r="AI799" s="135" t="n"/>
      <c r="AJ799" s="135" t="n"/>
      <c r="AK799" s="135" t="n"/>
      <c r="AL799" s="135" t="n"/>
      <c r="AM799" s="135" t="n"/>
      <c r="AN799" s="135" t="n"/>
      <c r="AO799" s="135" t="n"/>
      <c r="AP799" s="135" t="n"/>
      <c r="AQ799" s="135" t="n"/>
      <c r="AR799" s="135" t="n"/>
      <c r="AS799" s="135" t="n"/>
      <c r="AT799" s="135" t="n"/>
      <c r="AU799" s="135" t="n"/>
      <c r="AV799" s="135" t="n"/>
      <c r="AW799" s="135" t="n"/>
      <c r="AX799" s="135" t="n"/>
      <c r="AY799" s="135" t="n"/>
      <c r="AZ799" s="135" t="n"/>
      <c r="BA799" s="135" t="n"/>
      <c r="BB799" s="135" t="n"/>
      <c r="BC799" s="135" t="n"/>
      <c r="BD799" s="135" t="n"/>
      <c r="BE799" s="135" t="n"/>
      <c r="BF799" s="135" t="n"/>
      <c r="BG799" s="135" t="n"/>
      <c r="BH799" s="135" t="n"/>
      <c r="BI799" s="135" t="n"/>
      <c r="BJ799" s="135" t="n"/>
      <c r="BK799" s="135" t="n"/>
      <c r="BL799" s="135" t="n"/>
      <c r="BM799" s="135" t="n"/>
      <c r="BN799" s="135" t="n"/>
      <c r="BO799" s="135" t="n"/>
      <c r="BP799" s="135" t="n"/>
      <c r="BQ799" s="135" t="n"/>
      <c r="BR799" s="135" t="n"/>
      <c r="BS799" s="135" t="n"/>
      <c r="BT799" s="135" t="n"/>
      <c r="BU799" s="135" t="n"/>
      <c r="BV799" s="135" t="n"/>
      <c r="BW799" s="135" t="n"/>
      <c r="BX799" s="135" t="n"/>
      <c r="BY799" s="135" t="n"/>
      <c r="BZ799" s="135" t="n"/>
      <c r="CA799" s="135" t="n"/>
      <c r="CB799" s="135" t="n"/>
      <c r="CC799" s="135" t="n"/>
      <c r="CD799" s="135" t="n"/>
      <c r="CE799" s="135" t="n"/>
      <c r="CF799" s="135" t="n"/>
      <c r="CG799" s="135" t="n"/>
      <c r="CH799" s="135" t="n"/>
      <c r="CI799" s="135" t="n"/>
      <c r="CJ799" s="135" t="n"/>
      <c r="CK799" s="135" t="n"/>
      <c r="CL799" s="135" t="n"/>
      <c r="CM799" s="135" t="n"/>
      <c r="CN799" s="135" t="n"/>
      <c r="CO799" s="135" t="n"/>
      <c r="CP799" s="135" t="n"/>
      <c r="CQ799" s="135" t="n"/>
      <c r="CR799" s="135" t="n"/>
      <c r="CU799" s="36" t="n"/>
      <c r="CV799" s="36" t="n"/>
      <c r="CW799" s="36" t="n"/>
      <c r="CX799" s="36" t="n"/>
      <c r="CY799" s="36" t="n"/>
      <c r="CZ799" s="36" t="n"/>
      <c r="DA799" s="36" t="n"/>
      <c r="DB799" s="36" t="n"/>
      <c r="DC799" s="36" t="n"/>
      <c r="DD799" s="36" t="n"/>
      <c r="DE799" s="36" t="n"/>
      <c r="DF799" s="36" t="n"/>
      <c r="DG799" s="36" t="n"/>
      <c r="DH799" s="36" t="n"/>
      <c r="DI799" s="36" t="n"/>
      <c r="DJ799" s="36" t="n"/>
      <c r="DK799" s="36" t="n"/>
      <c r="DL799" s="36" t="n"/>
      <c r="DM799" s="36" t="n"/>
      <c r="DN799" s="36" t="n"/>
      <c r="DO799" s="36" t="n"/>
      <c r="DP799" s="36" t="n"/>
      <c r="DQ799" s="36" t="n"/>
      <c r="DR799" s="36" t="n"/>
      <c r="DS799" s="36" t="n"/>
      <c r="DT799" s="36" t="n"/>
      <c r="DU799" s="36" t="n"/>
      <c r="DV799" s="36" t="n"/>
      <c r="DW799" s="36" t="n"/>
      <c r="DX799" s="36" t="n"/>
      <c r="DY799" s="36" t="n"/>
      <c r="DZ799" s="36" t="n"/>
      <c r="EA799" s="36" t="n"/>
      <c r="EB799" s="36" t="n"/>
      <c r="EC799" s="36" t="n"/>
      <c r="ED799" s="36" t="n"/>
      <c r="EE799" s="36" t="n"/>
      <c r="EF799" s="36" t="n"/>
      <c r="EG799" s="36" t="n"/>
      <c r="EH799" s="36" t="n"/>
      <c r="EI799" s="36" t="n"/>
      <c r="EJ799" s="36" t="n"/>
      <c r="EK799" s="36" t="n"/>
      <c r="EL799" s="36" t="n"/>
      <c r="EM799" s="36" t="n"/>
      <c r="EN799" s="36" t="n"/>
    </row>
    <row r="800">
      <c r="A800" s="36" t="n"/>
      <c r="B800" s="36" t="n"/>
      <c r="C800" s="144" t="n"/>
      <c r="D800" s="144" t="n"/>
      <c r="E800" s="135" t="n"/>
      <c r="F800" s="135" t="n"/>
      <c r="G800" s="135" t="n"/>
      <c r="H800" s="135" t="n"/>
      <c r="I800" s="135" t="n"/>
      <c r="J800" s="135" t="n"/>
      <c r="K800" s="135" t="n"/>
      <c r="L800" s="135" t="n"/>
      <c r="M800" s="135" t="n"/>
      <c r="N800" s="135" t="n"/>
      <c r="O800" s="135" t="n"/>
      <c r="P800" s="135" t="n"/>
      <c r="Q800" s="135" t="n"/>
      <c r="R800" s="135" t="n"/>
      <c r="S800" s="135" t="n"/>
      <c r="T800" s="135" t="n"/>
      <c r="U800" s="135" t="n"/>
      <c r="V800" s="135" t="n"/>
      <c r="W800" s="135" t="n"/>
      <c r="X800" s="135" t="n"/>
      <c r="Y800" s="135" t="n"/>
      <c r="Z800" s="135" t="n"/>
      <c r="AA800" s="135" t="n"/>
      <c r="AB800" s="135" t="n"/>
      <c r="AC800" s="135" t="n"/>
      <c r="AD800" s="135" t="n"/>
      <c r="AE800" s="135" t="n"/>
      <c r="AF800" s="135" t="n"/>
      <c r="AG800" s="135" t="n"/>
      <c r="AH800" s="135" t="n"/>
      <c r="AI800" s="135" t="n"/>
      <c r="AJ800" s="135" t="n"/>
      <c r="AK800" s="135" t="n"/>
      <c r="AL800" s="135" t="n"/>
      <c r="AM800" s="135" t="n"/>
      <c r="AN800" s="135" t="n"/>
      <c r="AO800" s="135" t="n"/>
      <c r="AP800" s="135" t="n"/>
      <c r="AQ800" s="135" t="n"/>
      <c r="AR800" s="135" t="n"/>
      <c r="AS800" s="135" t="n"/>
      <c r="AT800" s="135" t="n"/>
      <c r="AU800" s="135" t="n"/>
      <c r="AV800" s="135" t="n"/>
      <c r="AW800" s="135" t="n"/>
      <c r="AX800" s="135" t="n"/>
      <c r="AY800" s="135" t="n"/>
      <c r="AZ800" s="135" t="n"/>
      <c r="BA800" s="135" t="n"/>
      <c r="BB800" s="135" t="n"/>
      <c r="BC800" s="135" t="n"/>
      <c r="BD800" s="135" t="n"/>
      <c r="BE800" s="135" t="n"/>
      <c r="BF800" s="135" t="n"/>
      <c r="BG800" s="135" t="n"/>
      <c r="BH800" s="135" t="n"/>
      <c r="BI800" s="135" t="n"/>
      <c r="BJ800" s="135" t="n"/>
      <c r="BK800" s="135" t="n"/>
      <c r="BL800" s="135" t="n"/>
      <c r="BM800" s="135" t="n"/>
      <c r="BN800" s="135" t="n"/>
      <c r="BO800" s="135" t="n"/>
      <c r="BP800" s="135" t="n"/>
      <c r="BQ800" s="135" t="n"/>
      <c r="BR800" s="135" t="n"/>
      <c r="BS800" s="135" t="n"/>
      <c r="BT800" s="135" t="n"/>
      <c r="BU800" s="135" t="n"/>
      <c r="BV800" s="135" t="n"/>
      <c r="BW800" s="135" t="n"/>
      <c r="BX800" s="135" t="n"/>
      <c r="BY800" s="135" t="n"/>
      <c r="BZ800" s="135" t="n"/>
      <c r="CA800" s="135" t="n"/>
      <c r="CB800" s="135" t="n"/>
      <c r="CC800" s="135" t="n"/>
      <c r="CD800" s="135" t="n"/>
      <c r="CE800" s="135" t="n"/>
      <c r="CF800" s="135" t="n"/>
      <c r="CG800" s="135" t="n"/>
      <c r="CH800" s="135" t="n"/>
      <c r="CI800" s="135" t="n"/>
      <c r="CJ800" s="135" t="n"/>
      <c r="CK800" s="135" t="n"/>
      <c r="CL800" s="135" t="n"/>
      <c r="CM800" s="135" t="n"/>
      <c r="CN800" s="135" t="n"/>
      <c r="CO800" s="135" t="n"/>
      <c r="CP800" s="135" t="n"/>
      <c r="CQ800" s="135" t="n"/>
      <c r="CR800" s="135" t="n"/>
      <c r="CU800" s="36" t="n"/>
      <c r="CV800" s="36" t="n"/>
      <c r="CW800" s="36" t="n"/>
      <c r="CX800" s="36" t="n"/>
      <c r="CY800" s="36" t="n"/>
      <c r="CZ800" s="36" t="n"/>
      <c r="DA800" s="36" t="n"/>
      <c r="DB800" s="36" t="n"/>
      <c r="DC800" s="36" t="n"/>
      <c r="DD800" s="36" t="n"/>
      <c r="DE800" s="36" t="n"/>
      <c r="DF800" s="36" t="n"/>
      <c r="DG800" s="36" t="n"/>
      <c r="DH800" s="36" t="n"/>
      <c r="DI800" s="36" t="n"/>
      <c r="DJ800" s="36" t="n"/>
      <c r="DK800" s="36" t="n"/>
      <c r="DL800" s="36" t="n"/>
      <c r="DM800" s="36" t="n"/>
      <c r="DN800" s="36" t="n"/>
      <c r="DO800" s="36" t="n"/>
      <c r="DP800" s="36" t="n"/>
      <c r="DQ800" s="36" t="n"/>
      <c r="DR800" s="36" t="n"/>
      <c r="DS800" s="36" t="n"/>
      <c r="DT800" s="36" t="n"/>
      <c r="DU800" s="36" t="n"/>
      <c r="DV800" s="36" t="n"/>
      <c r="DW800" s="36" t="n"/>
      <c r="DX800" s="36" t="n"/>
      <c r="DY800" s="36" t="n"/>
      <c r="DZ800" s="36" t="n"/>
      <c r="EA800" s="36" t="n"/>
      <c r="EB800" s="36" t="n"/>
      <c r="EC800" s="36" t="n"/>
      <c r="ED800" s="36" t="n"/>
      <c r="EE800" s="36" t="n"/>
      <c r="EF800" s="36" t="n"/>
      <c r="EG800" s="36" t="n"/>
      <c r="EH800" s="36" t="n"/>
      <c r="EI800" s="36" t="n"/>
      <c r="EJ800" s="36" t="n"/>
      <c r="EK800" s="36" t="n"/>
      <c r="EL800" s="36" t="n"/>
      <c r="EM800" s="36" t="n"/>
      <c r="EN800" s="36" t="n"/>
    </row>
    <row r="801">
      <c r="A801" s="36" t="n"/>
      <c r="B801" s="36" t="n"/>
      <c r="C801" s="144" t="n"/>
      <c r="D801" s="144" t="n"/>
      <c r="E801" s="135" t="n"/>
      <c r="F801" s="135" t="n"/>
      <c r="G801" s="135" t="n"/>
      <c r="H801" s="135" t="n"/>
      <c r="I801" s="135" t="n"/>
      <c r="J801" s="135" t="n"/>
      <c r="K801" s="135" t="n"/>
      <c r="L801" s="135" t="n"/>
      <c r="M801" s="135" t="n"/>
      <c r="N801" s="135" t="n"/>
      <c r="O801" s="135" t="n"/>
      <c r="P801" s="135" t="n"/>
      <c r="Q801" s="135" t="n"/>
      <c r="R801" s="135" t="n"/>
      <c r="S801" s="135" t="n"/>
      <c r="T801" s="135" t="n"/>
      <c r="U801" s="135" t="n"/>
      <c r="V801" s="135" t="n"/>
      <c r="W801" s="135" t="n"/>
      <c r="X801" s="135" t="n"/>
      <c r="Y801" s="135" t="n"/>
      <c r="Z801" s="135" t="n"/>
      <c r="AA801" s="135" t="n"/>
      <c r="AB801" s="135" t="n"/>
      <c r="AC801" s="135" t="n"/>
      <c r="AD801" s="135" t="n"/>
      <c r="AE801" s="135" t="n"/>
      <c r="AF801" s="135" t="n"/>
      <c r="AG801" s="135" t="n"/>
      <c r="AH801" s="135" t="n"/>
      <c r="AI801" s="135" t="n"/>
      <c r="AJ801" s="135" t="n"/>
      <c r="AK801" s="135" t="n"/>
      <c r="AL801" s="135" t="n"/>
      <c r="AM801" s="135" t="n"/>
      <c r="AN801" s="135" t="n"/>
      <c r="AO801" s="135" t="n"/>
      <c r="AP801" s="135" t="n"/>
      <c r="AQ801" s="135" t="n"/>
      <c r="AR801" s="135" t="n"/>
      <c r="AS801" s="135" t="n"/>
      <c r="AT801" s="135" t="n"/>
      <c r="AU801" s="135" t="n"/>
      <c r="AV801" s="135" t="n"/>
      <c r="AW801" s="135" t="n"/>
      <c r="AX801" s="135" t="n"/>
      <c r="AY801" s="135" t="n"/>
      <c r="AZ801" s="135" t="n"/>
      <c r="BA801" s="135" t="n"/>
      <c r="BB801" s="135" t="n"/>
      <c r="BC801" s="135" t="n"/>
      <c r="BD801" s="135" t="n"/>
      <c r="BE801" s="135" t="n"/>
      <c r="BF801" s="135" t="n"/>
      <c r="BG801" s="135" t="n"/>
      <c r="BH801" s="135" t="n"/>
      <c r="BI801" s="135" t="n"/>
      <c r="BJ801" s="135" t="n"/>
      <c r="BK801" s="135" t="n"/>
      <c r="BL801" s="135" t="n"/>
      <c r="BM801" s="135" t="n"/>
      <c r="BN801" s="135" t="n"/>
      <c r="BO801" s="135" t="n"/>
      <c r="BP801" s="135" t="n"/>
      <c r="BQ801" s="135" t="n"/>
      <c r="BR801" s="135" t="n"/>
      <c r="BS801" s="135" t="n"/>
      <c r="BT801" s="135" t="n"/>
      <c r="BU801" s="135" t="n"/>
      <c r="BV801" s="135" t="n"/>
      <c r="BW801" s="135" t="n"/>
      <c r="BX801" s="135" t="n"/>
      <c r="BY801" s="135" t="n"/>
      <c r="BZ801" s="135" t="n"/>
      <c r="CA801" s="135" t="n"/>
      <c r="CB801" s="135" t="n"/>
      <c r="CC801" s="135" t="n"/>
      <c r="CD801" s="135" t="n"/>
      <c r="CE801" s="135" t="n"/>
      <c r="CF801" s="135" t="n"/>
      <c r="CG801" s="135" t="n"/>
      <c r="CH801" s="135" t="n"/>
      <c r="CI801" s="135" t="n"/>
      <c r="CJ801" s="135" t="n"/>
      <c r="CK801" s="135" t="n"/>
      <c r="CL801" s="135" t="n"/>
      <c r="CM801" s="135" t="n"/>
      <c r="CN801" s="135" t="n"/>
      <c r="CO801" s="135" t="n"/>
      <c r="CP801" s="135" t="n"/>
      <c r="CQ801" s="135" t="n"/>
      <c r="CR801" s="135" t="n"/>
      <c r="CU801" s="36" t="n"/>
      <c r="CV801" s="36" t="n"/>
      <c r="CW801" s="36" t="n"/>
      <c r="CX801" s="36" t="n"/>
      <c r="CY801" s="36" t="n"/>
      <c r="CZ801" s="36" t="n"/>
      <c r="DA801" s="36" t="n"/>
      <c r="DB801" s="36" t="n"/>
      <c r="DC801" s="36" t="n"/>
      <c r="DD801" s="36" t="n"/>
      <c r="DE801" s="36" t="n"/>
      <c r="DF801" s="36" t="n"/>
      <c r="DG801" s="36" t="n"/>
      <c r="DH801" s="36" t="n"/>
      <c r="DI801" s="36" t="n"/>
      <c r="DJ801" s="36" t="n"/>
      <c r="DK801" s="36" t="n"/>
      <c r="DL801" s="36" t="n"/>
      <c r="DM801" s="36" t="n"/>
      <c r="DN801" s="36" t="n"/>
      <c r="DO801" s="36" t="n"/>
      <c r="DP801" s="36" t="n"/>
      <c r="DQ801" s="36" t="n"/>
      <c r="DR801" s="36" t="n"/>
      <c r="DS801" s="36" t="n"/>
      <c r="DT801" s="36" t="n"/>
      <c r="DU801" s="36" t="n"/>
      <c r="DV801" s="36" t="n"/>
      <c r="DW801" s="36" t="n"/>
      <c r="DX801" s="36" t="n"/>
      <c r="DY801" s="36" t="n"/>
      <c r="DZ801" s="36" t="n"/>
      <c r="EA801" s="36" t="n"/>
      <c r="EB801" s="36" t="n"/>
      <c r="EC801" s="36" t="n"/>
      <c r="ED801" s="36" t="n"/>
      <c r="EE801" s="36" t="n"/>
      <c r="EF801" s="36" t="n"/>
      <c r="EG801" s="36" t="n"/>
      <c r="EH801" s="36" t="n"/>
      <c r="EI801" s="36" t="n"/>
      <c r="EJ801" s="36" t="n"/>
      <c r="EK801" s="36" t="n"/>
      <c r="EL801" s="36" t="n"/>
      <c r="EM801" s="36" t="n"/>
      <c r="EN801" s="36" t="n"/>
    </row>
    <row r="802">
      <c r="A802" s="36" t="n"/>
      <c r="B802" s="36" t="n"/>
      <c r="C802" s="144" t="n"/>
      <c r="D802" s="144" t="n"/>
      <c r="E802" s="135" t="n"/>
      <c r="F802" s="135" t="n"/>
      <c r="G802" s="135" t="n"/>
      <c r="H802" s="135" t="n"/>
      <c r="I802" s="135" t="n"/>
      <c r="J802" s="135" t="n"/>
      <c r="K802" s="135" t="n"/>
      <c r="L802" s="135" t="n"/>
      <c r="M802" s="135" t="n"/>
      <c r="N802" s="135" t="n"/>
      <c r="O802" s="135" t="n"/>
      <c r="P802" s="135" t="n"/>
      <c r="Q802" s="135" t="n"/>
      <c r="R802" s="135" t="n"/>
      <c r="S802" s="135" t="n"/>
      <c r="T802" s="135" t="n"/>
      <c r="U802" s="135" t="n"/>
      <c r="V802" s="135" t="n"/>
      <c r="W802" s="135" t="n"/>
      <c r="X802" s="135" t="n"/>
      <c r="Y802" s="135" t="n"/>
      <c r="Z802" s="135" t="n"/>
      <c r="AA802" s="135" t="n"/>
      <c r="AB802" s="135" t="n"/>
      <c r="AC802" s="135" t="n"/>
      <c r="AD802" s="135" t="n"/>
      <c r="AE802" s="135" t="n"/>
      <c r="AF802" s="135" t="n"/>
      <c r="AG802" s="135" t="n"/>
      <c r="AH802" s="135" t="n"/>
      <c r="AI802" s="135" t="n"/>
      <c r="AJ802" s="135" t="n"/>
      <c r="AK802" s="135" t="n"/>
      <c r="AL802" s="135" t="n"/>
      <c r="AM802" s="135" t="n"/>
      <c r="AN802" s="135" t="n"/>
      <c r="AO802" s="135" t="n"/>
      <c r="AP802" s="135" t="n"/>
      <c r="AQ802" s="135" t="n"/>
      <c r="AR802" s="135" t="n"/>
      <c r="AS802" s="135" t="n"/>
      <c r="AT802" s="135" t="n"/>
      <c r="AU802" s="135" t="n"/>
      <c r="AV802" s="135" t="n"/>
      <c r="AW802" s="135" t="n"/>
      <c r="AX802" s="135" t="n"/>
      <c r="AY802" s="135" t="n"/>
      <c r="AZ802" s="135" t="n"/>
      <c r="BA802" s="135" t="n"/>
      <c r="BB802" s="135" t="n"/>
      <c r="BC802" s="135" t="n"/>
      <c r="BD802" s="135" t="n"/>
      <c r="BE802" s="135" t="n"/>
      <c r="BF802" s="135" t="n"/>
      <c r="BG802" s="135" t="n"/>
      <c r="BH802" s="135" t="n"/>
      <c r="BI802" s="135" t="n"/>
      <c r="BJ802" s="135" t="n"/>
      <c r="BK802" s="135" t="n"/>
      <c r="BL802" s="135" t="n"/>
      <c r="BM802" s="135" t="n"/>
      <c r="BN802" s="135" t="n"/>
      <c r="BO802" s="135" t="n"/>
      <c r="BP802" s="135" t="n"/>
      <c r="BQ802" s="135" t="n"/>
      <c r="BR802" s="135" t="n"/>
      <c r="BS802" s="135" t="n"/>
      <c r="BT802" s="135" t="n"/>
      <c r="BU802" s="135" t="n"/>
      <c r="BV802" s="135" t="n"/>
      <c r="BW802" s="135" t="n"/>
      <c r="BX802" s="135" t="n"/>
      <c r="BY802" s="135" t="n"/>
      <c r="BZ802" s="135" t="n"/>
      <c r="CA802" s="135" t="n"/>
      <c r="CB802" s="135" t="n"/>
      <c r="CC802" s="135" t="n"/>
      <c r="CD802" s="135" t="n"/>
      <c r="CE802" s="135" t="n"/>
      <c r="CF802" s="135" t="n"/>
      <c r="CG802" s="135" t="n"/>
      <c r="CH802" s="135" t="n"/>
      <c r="CI802" s="135" t="n"/>
      <c r="CJ802" s="135" t="n"/>
      <c r="CK802" s="135" t="n"/>
      <c r="CL802" s="135" t="n"/>
      <c r="CM802" s="135" t="n"/>
      <c r="CN802" s="135" t="n"/>
      <c r="CO802" s="135" t="n"/>
      <c r="CP802" s="135" t="n"/>
      <c r="CQ802" s="135" t="n"/>
      <c r="CR802" s="135" t="n"/>
      <c r="CU802" s="36" t="n"/>
      <c r="CV802" s="36" t="n"/>
      <c r="CW802" s="36" t="n"/>
      <c r="CX802" s="36" t="n"/>
      <c r="CY802" s="36" t="n"/>
      <c r="CZ802" s="36" t="n"/>
      <c r="DA802" s="36" t="n"/>
      <c r="DB802" s="36" t="n"/>
      <c r="DC802" s="36" t="n"/>
      <c r="DD802" s="36" t="n"/>
      <c r="DE802" s="36" t="n"/>
      <c r="DF802" s="36" t="n"/>
      <c r="DG802" s="36" t="n"/>
      <c r="DH802" s="36" t="n"/>
      <c r="DI802" s="36" t="n"/>
      <c r="DJ802" s="36" t="n"/>
      <c r="DK802" s="36" t="n"/>
      <c r="DL802" s="36" t="n"/>
      <c r="DM802" s="36" t="n"/>
      <c r="DN802" s="36" t="n"/>
      <c r="DO802" s="36" t="n"/>
      <c r="DP802" s="36" t="n"/>
      <c r="DQ802" s="36" t="n"/>
      <c r="DR802" s="36" t="n"/>
      <c r="DS802" s="36" t="n"/>
      <c r="DT802" s="36" t="n"/>
      <c r="DU802" s="36" t="n"/>
      <c r="DV802" s="36" t="n"/>
      <c r="DW802" s="36" t="n"/>
      <c r="DX802" s="36" t="n"/>
      <c r="DY802" s="36" t="n"/>
      <c r="DZ802" s="36" t="n"/>
      <c r="EA802" s="36" t="n"/>
      <c r="EB802" s="36" t="n"/>
      <c r="EC802" s="36" t="n"/>
      <c r="ED802" s="36" t="n"/>
      <c r="EE802" s="36" t="n"/>
      <c r="EF802" s="36" t="n"/>
      <c r="EG802" s="36" t="n"/>
      <c r="EH802" s="36" t="n"/>
      <c r="EI802" s="36" t="n"/>
      <c r="EJ802" s="36" t="n"/>
      <c r="EK802" s="36" t="n"/>
      <c r="EL802" s="36" t="n"/>
      <c r="EM802" s="36" t="n"/>
      <c r="EN802" s="36" t="n"/>
    </row>
    <row r="803">
      <c r="A803" s="36" t="n"/>
      <c r="B803" s="36" t="n"/>
      <c r="C803" s="144" t="n"/>
      <c r="D803" s="144" t="n"/>
      <c r="E803" s="135" t="n"/>
      <c r="F803" s="135" t="n"/>
      <c r="G803" s="135" t="n"/>
      <c r="H803" s="135" t="n"/>
      <c r="I803" s="135" t="n"/>
      <c r="J803" s="135" t="n"/>
      <c r="K803" s="135" t="n"/>
      <c r="L803" s="135" t="n"/>
      <c r="M803" s="135" t="n"/>
      <c r="N803" s="135" t="n"/>
      <c r="O803" s="135" t="n"/>
      <c r="P803" s="135" t="n"/>
      <c r="Q803" s="135" t="n"/>
      <c r="R803" s="135" t="n"/>
      <c r="S803" s="135" t="n"/>
      <c r="T803" s="135" t="n"/>
      <c r="U803" s="135" t="n"/>
      <c r="V803" s="135" t="n"/>
      <c r="W803" s="135" t="n"/>
      <c r="X803" s="135" t="n"/>
      <c r="Y803" s="135" t="n"/>
      <c r="Z803" s="135" t="n"/>
      <c r="AA803" s="135" t="n"/>
      <c r="AB803" s="135" t="n"/>
      <c r="AC803" s="135" t="n"/>
      <c r="AD803" s="135" t="n"/>
      <c r="AE803" s="135" t="n"/>
      <c r="AF803" s="135" t="n"/>
      <c r="AG803" s="135" t="n"/>
      <c r="AH803" s="135" t="n"/>
      <c r="AI803" s="135" t="n"/>
      <c r="AJ803" s="135" t="n"/>
      <c r="AK803" s="135" t="n"/>
      <c r="AL803" s="135" t="n"/>
      <c r="AM803" s="135" t="n"/>
      <c r="AN803" s="135" t="n"/>
      <c r="AO803" s="135" t="n"/>
      <c r="AP803" s="135" t="n"/>
      <c r="AQ803" s="135" t="n"/>
      <c r="AR803" s="135" t="n"/>
      <c r="AS803" s="135" t="n"/>
      <c r="AT803" s="135" t="n"/>
      <c r="AU803" s="135" t="n"/>
      <c r="AV803" s="135" t="n"/>
      <c r="AW803" s="135" t="n"/>
      <c r="AX803" s="135" t="n"/>
      <c r="AY803" s="135" t="n"/>
      <c r="AZ803" s="135" t="n"/>
      <c r="BA803" s="135" t="n"/>
      <c r="BB803" s="135" t="n"/>
      <c r="BC803" s="135" t="n"/>
      <c r="BD803" s="135" t="n"/>
      <c r="BE803" s="135" t="n"/>
      <c r="BF803" s="135" t="n"/>
      <c r="BG803" s="135" t="n"/>
      <c r="BH803" s="135" t="n"/>
      <c r="BI803" s="135" t="n"/>
      <c r="BJ803" s="135" t="n"/>
      <c r="BK803" s="135" t="n"/>
      <c r="BL803" s="135" t="n"/>
      <c r="BM803" s="135" t="n"/>
      <c r="BN803" s="135" t="n"/>
      <c r="BO803" s="135" t="n"/>
      <c r="BP803" s="135" t="n"/>
      <c r="BQ803" s="135" t="n"/>
      <c r="BR803" s="135" t="n"/>
      <c r="BS803" s="135" t="n"/>
      <c r="BT803" s="135" t="n"/>
      <c r="BU803" s="135" t="n"/>
      <c r="BV803" s="135" t="n"/>
      <c r="BW803" s="135" t="n"/>
      <c r="BX803" s="135" t="n"/>
      <c r="BY803" s="135" t="n"/>
      <c r="BZ803" s="135" t="n"/>
      <c r="CA803" s="135" t="n"/>
      <c r="CB803" s="135" t="n"/>
      <c r="CC803" s="135" t="n"/>
      <c r="CD803" s="135" t="n"/>
      <c r="CE803" s="135" t="n"/>
      <c r="CF803" s="135" t="n"/>
      <c r="CG803" s="135" t="n"/>
      <c r="CH803" s="135" t="n"/>
      <c r="CI803" s="135" t="n"/>
      <c r="CJ803" s="135" t="n"/>
      <c r="CK803" s="135" t="n"/>
      <c r="CL803" s="135" t="n"/>
      <c r="CM803" s="135" t="n"/>
      <c r="CN803" s="135" t="n"/>
      <c r="CO803" s="135" t="n"/>
      <c r="CP803" s="135" t="n"/>
      <c r="CQ803" s="135" t="n"/>
      <c r="CR803" s="135" t="n"/>
      <c r="CU803" s="36" t="n"/>
      <c r="CV803" s="36" t="n"/>
      <c r="CW803" s="36" t="n"/>
      <c r="CX803" s="36" t="n"/>
      <c r="CY803" s="36" t="n"/>
      <c r="CZ803" s="36" t="n"/>
      <c r="DA803" s="36" t="n"/>
      <c r="DB803" s="36" t="n"/>
      <c r="DC803" s="36" t="n"/>
      <c r="DD803" s="36" t="n"/>
      <c r="DE803" s="36" t="n"/>
      <c r="DF803" s="36" t="n"/>
      <c r="DG803" s="36" t="n"/>
      <c r="DH803" s="36" t="n"/>
      <c r="DI803" s="36" t="n"/>
      <c r="DJ803" s="36" t="n"/>
      <c r="DK803" s="36" t="n"/>
      <c r="DL803" s="36" t="n"/>
      <c r="DM803" s="36" t="n"/>
      <c r="DN803" s="36" t="n"/>
      <c r="DO803" s="36" t="n"/>
      <c r="DP803" s="36" t="n"/>
      <c r="DQ803" s="36" t="n"/>
      <c r="DR803" s="36" t="n"/>
      <c r="DS803" s="36" t="n"/>
      <c r="DT803" s="36" t="n"/>
      <c r="DU803" s="36" t="n"/>
      <c r="DV803" s="36" t="n"/>
      <c r="DW803" s="36" t="n"/>
      <c r="DX803" s="36" t="n"/>
      <c r="DY803" s="36" t="n"/>
      <c r="DZ803" s="36" t="n"/>
      <c r="EA803" s="36" t="n"/>
      <c r="EB803" s="36" t="n"/>
      <c r="EC803" s="36" t="n"/>
      <c r="ED803" s="36" t="n"/>
      <c r="EE803" s="36" t="n"/>
      <c r="EF803" s="36" t="n"/>
      <c r="EG803" s="36" t="n"/>
      <c r="EH803" s="36" t="n"/>
      <c r="EI803" s="36" t="n"/>
      <c r="EJ803" s="36" t="n"/>
      <c r="EK803" s="36" t="n"/>
      <c r="EL803" s="36" t="n"/>
      <c r="EM803" s="36" t="n"/>
      <c r="EN803" s="36" t="n"/>
    </row>
    <row r="804">
      <c r="A804" s="36" t="n"/>
      <c r="B804" s="36" t="n"/>
      <c r="C804" s="144" t="n"/>
      <c r="D804" s="144" t="n"/>
      <c r="E804" s="135" t="n"/>
      <c r="F804" s="135" t="n"/>
      <c r="G804" s="135" t="n"/>
      <c r="H804" s="135" t="n"/>
      <c r="I804" s="135" t="n"/>
      <c r="J804" s="135" t="n"/>
      <c r="K804" s="135" t="n"/>
      <c r="L804" s="135" t="n"/>
      <c r="M804" s="135" t="n"/>
      <c r="N804" s="135" t="n"/>
      <c r="O804" s="135" t="n"/>
      <c r="P804" s="135" t="n"/>
      <c r="Q804" s="135" t="n"/>
      <c r="R804" s="135" t="n"/>
      <c r="S804" s="135" t="n"/>
      <c r="T804" s="135" t="n"/>
      <c r="U804" s="135" t="n"/>
      <c r="V804" s="135" t="n"/>
      <c r="W804" s="135" t="n"/>
      <c r="X804" s="135" t="n"/>
      <c r="Y804" s="135" t="n"/>
      <c r="Z804" s="135" t="n"/>
      <c r="AA804" s="135" t="n"/>
      <c r="AB804" s="135" t="n"/>
      <c r="AC804" s="135" t="n"/>
      <c r="AD804" s="135" t="n"/>
      <c r="AE804" s="135" t="n"/>
      <c r="AF804" s="135" t="n"/>
      <c r="AG804" s="135" t="n"/>
      <c r="AH804" s="135" t="n"/>
      <c r="AI804" s="135" t="n"/>
      <c r="AJ804" s="135" t="n"/>
      <c r="AK804" s="135" t="n"/>
      <c r="AL804" s="135" t="n"/>
      <c r="AM804" s="135" t="n"/>
      <c r="AN804" s="135" t="n"/>
      <c r="AO804" s="135" t="n"/>
      <c r="AP804" s="135" t="n"/>
      <c r="AQ804" s="135" t="n"/>
      <c r="AR804" s="135" t="n"/>
      <c r="AS804" s="135" t="n"/>
      <c r="AT804" s="135" t="n"/>
      <c r="AU804" s="135" t="n"/>
      <c r="AV804" s="135" t="n"/>
      <c r="AW804" s="135" t="n"/>
      <c r="AX804" s="135" t="n"/>
      <c r="AY804" s="135" t="n"/>
      <c r="AZ804" s="135" t="n"/>
      <c r="BA804" s="135" t="n"/>
      <c r="BB804" s="135" t="n"/>
      <c r="BC804" s="135" t="n"/>
      <c r="BD804" s="135" t="n"/>
      <c r="BE804" s="135" t="n"/>
      <c r="BF804" s="135" t="n"/>
      <c r="BG804" s="135" t="n"/>
      <c r="BH804" s="135" t="n"/>
      <c r="BI804" s="135" t="n"/>
      <c r="BJ804" s="135" t="n"/>
      <c r="BK804" s="135" t="n"/>
      <c r="BL804" s="135" t="n"/>
      <c r="BM804" s="135" t="n"/>
      <c r="BN804" s="135" t="n"/>
      <c r="BO804" s="135" t="n"/>
      <c r="BP804" s="135" t="n"/>
      <c r="BQ804" s="135" t="n"/>
      <c r="BR804" s="135" t="n"/>
      <c r="BS804" s="135" t="n"/>
      <c r="BT804" s="135" t="n"/>
      <c r="BU804" s="135" t="n"/>
      <c r="BV804" s="135" t="n"/>
      <c r="BW804" s="135" t="n"/>
      <c r="BX804" s="135" t="n"/>
      <c r="BY804" s="135" t="n"/>
      <c r="BZ804" s="135" t="n"/>
      <c r="CA804" s="135" t="n"/>
      <c r="CB804" s="135" t="n"/>
      <c r="CC804" s="135" t="n"/>
      <c r="CD804" s="135" t="n"/>
      <c r="CE804" s="135" t="n"/>
      <c r="CF804" s="135" t="n"/>
      <c r="CG804" s="135" t="n"/>
      <c r="CH804" s="135" t="n"/>
      <c r="CI804" s="135" t="n"/>
      <c r="CJ804" s="135" t="n"/>
      <c r="CK804" s="135" t="n"/>
      <c r="CL804" s="135" t="n"/>
      <c r="CM804" s="135" t="n"/>
      <c r="CN804" s="135" t="n"/>
      <c r="CO804" s="135" t="n"/>
      <c r="CP804" s="135" t="n"/>
      <c r="CQ804" s="135" t="n"/>
      <c r="CR804" s="135" t="n"/>
      <c r="CU804" s="36" t="n"/>
      <c r="CV804" s="36" t="n"/>
      <c r="CW804" s="36" t="n"/>
      <c r="CX804" s="36" t="n"/>
      <c r="CY804" s="36" t="n"/>
      <c r="CZ804" s="36" t="n"/>
      <c r="DA804" s="36" t="n"/>
      <c r="DB804" s="36" t="n"/>
      <c r="DC804" s="36" t="n"/>
      <c r="DD804" s="36" t="n"/>
      <c r="DE804" s="36" t="n"/>
      <c r="DF804" s="36" t="n"/>
      <c r="DG804" s="36" t="n"/>
      <c r="DH804" s="36" t="n"/>
      <c r="DI804" s="36" t="n"/>
      <c r="DJ804" s="36" t="n"/>
      <c r="DK804" s="36" t="n"/>
      <c r="DL804" s="36" t="n"/>
      <c r="DM804" s="36" t="n"/>
      <c r="DN804" s="36" t="n"/>
      <c r="DO804" s="36" t="n"/>
      <c r="DP804" s="36" t="n"/>
      <c r="DQ804" s="36" t="n"/>
      <c r="DR804" s="36" t="n"/>
      <c r="DS804" s="36" t="n"/>
      <c r="DT804" s="36" t="n"/>
      <c r="DU804" s="36" t="n"/>
      <c r="DV804" s="36" t="n"/>
      <c r="DW804" s="36" t="n"/>
      <c r="DX804" s="36" t="n"/>
      <c r="DY804" s="36" t="n"/>
      <c r="DZ804" s="36" t="n"/>
      <c r="EA804" s="36" t="n"/>
      <c r="EB804" s="36" t="n"/>
      <c r="EC804" s="36" t="n"/>
      <c r="ED804" s="36" t="n"/>
      <c r="EE804" s="36" t="n"/>
      <c r="EF804" s="36" t="n"/>
      <c r="EG804" s="36" t="n"/>
      <c r="EH804" s="36" t="n"/>
      <c r="EI804" s="36" t="n"/>
      <c r="EJ804" s="36" t="n"/>
      <c r="EK804" s="36" t="n"/>
      <c r="EL804" s="36" t="n"/>
      <c r="EM804" s="36" t="n"/>
      <c r="EN804" s="36" t="n"/>
    </row>
    <row r="805">
      <c r="A805" s="36" t="n"/>
      <c r="B805" s="36" t="n"/>
      <c r="C805" s="144" t="n"/>
      <c r="D805" s="144" t="n"/>
      <c r="E805" s="135" t="n"/>
      <c r="F805" s="135" t="n"/>
      <c r="G805" s="135" t="n"/>
      <c r="H805" s="135" t="n"/>
      <c r="I805" s="135" t="n"/>
      <c r="J805" s="135" t="n"/>
      <c r="K805" s="135" t="n"/>
      <c r="L805" s="135" t="n"/>
      <c r="M805" s="135" t="n"/>
      <c r="N805" s="135" t="n"/>
      <c r="O805" s="135" t="n"/>
      <c r="P805" s="135" t="n"/>
      <c r="Q805" s="135" t="n"/>
      <c r="R805" s="135" t="n"/>
      <c r="S805" s="135" t="n"/>
      <c r="T805" s="135" t="n"/>
      <c r="U805" s="135" t="n"/>
      <c r="V805" s="135" t="n"/>
      <c r="W805" s="135" t="n"/>
      <c r="X805" s="135" t="n"/>
      <c r="Y805" s="135" t="n"/>
      <c r="Z805" s="135" t="n"/>
      <c r="AA805" s="135" t="n"/>
      <c r="AB805" s="135" t="n"/>
      <c r="AC805" s="135" t="n"/>
      <c r="AD805" s="135" t="n"/>
      <c r="AE805" s="135" t="n"/>
      <c r="AF805" s="135" t="n"/>
      <c r="AG805" s="135" t="n"/>
      <c r="AH805" s="135" t="n"/>
      <c r="AI805" s="135" t="n"/>
      <c r="AJ805" s="135" t="n"/>
      <c r="AK805" s="135" t="n"/>
      <c r="AL805" s="135" t="n"/>
      <c r="AM805" s="135" t="n"/>
      <c r="AN805" s="135" t="n"/>
      <c r="AO805" s="135" t="n"/>
      <c r="AP805" s="135" t="n"/>
      <c r="AQ805" s="135" t="n"/>
      <c r="AR805" s="135" t="n"/>
      <c r="AS805" s="135" t="n"/>
      <c r="AT805" s="135" t="n"/>
      <c r="AU805" s="135" t="n"/>
      <c r="AV805" s="135" t="n"/>
      <c r="AW805" s="135" t="n"/>
      <c r="AX805" s="135" t="n"/>
      <c r="AY805" s="135" t="n"/>
      <c r="AZ805" s="135" t="n"/>
      <c r="BA805" s="135" t="n"/>
      <c r="BB805" s="135" t="n"/>
      <c r="BC805" s="135" t="n"/>
      <c r="BD805" s="135" t="n"/>
      <c r="BE805" s="135" t="n"/>
      <c r="BF805" s="135" t="n"/>
      <c r="BG805" s="135" t="n"/>
      <c r="BH805" s="135" t="n"/>
      <c r="BI805" s="135" t="n"/>
      <c r="BJ805" s="135" t="n"/>
      <c r="BK805" s="135" t="n"/>
      <c r="BL805" s="135" t="n"/>
      <c r="BM805" s="135" t="n"/>
      <c r="BN805" s="135" t="n"/>
      <c r="BO805" s="135" t="n"/>
      <c r="BP805" s="135" t="n"/>
      <c r="BQ805" s="135" t="n"/>
      <c r="BR805" s="135" t="n"/>
      <c r="BS805" s="135" t="n"/>
      <c r="BT805" s="135" t="n"/>
      <c r="BU805" s="135" t="n"/>
      <c r="BV805" s="135" t="n"/>
      <c r="BW805" s="135" t="n"/>
      <c r="BX805" s="135" t="n"/>
      <c r="BY805" s="135" t="n"/>
      <c r="BZ805" s="135" t="n"/>
      <c r="CA805" s="135" t="n"/>
      <c r="CB805" s="135" t="n"/>
      <c r="CC805" s="135" t="n"/>
      <c r="CD805" s="135" t="n"/>
      <c r="CE805" s="135" t="n"/>
      <c r="CF805" s="135" t="n"/>
      <c r="CG805" s="135" t="n"/>
      <c r="CH805" s="135" t="n"/>
      <c r="CI805" s="135" t="n"/>
      <c r="CJ805" s="135" t="n"/>
      <c r="CK805" s="135" t="n"/>
      <c r="CL805" s="135" t="n"/>
      <c r="CM805" s="135" t="n"/>
      <c r="CN805" s="135" t="n"/>
      <c r="CO805" s="135" t="n"/>
      <c r="CP805" s="135" t="n"/>
      <c r="CQ805" s="135" t="n"/>
      <c r="CR805" s="135" t="n"/>
      <c r="CU805" s="36" t="n"/>
      <c r="CV805" s="36" t="n"/>
      <c r="CW805" s="36" t="n"/>
      <c r="CX805" s="36" t="n"/>
      <c r="CY805" s="36" t="n"/>
      <c r="CZ805" s="36" t="n"/>
      <c r="DA805" s="36" t="n"/>
      <c r="DB805" s="36" t="n"/>
      <c r="DC805" s="36" t="n"/>
      <c r="DD805" s="36" t="n"/>
      <c r="DE805" s="36" t="n"/>
      <c r="DF805" s="36" t="n"/>
      <c r="DG805" s="36" t="n"/>
      <c r="DH805" s="36" t="n"/>
      <c r="DI805" s="36" t="n"/>
      <c r="DJ805" s="36" t="n"/>
      <c r="DK805" s="36" t="n"/>
      <c r="DL805" s="36" t="n"/>
      <c r="DM805" s="36" t="n"/>
      <c r="DN805" s="36" t="n"/>
      <c r="DO805" s="36" t="n"/>
      <c r="DP805" s="36" t="n"/>
      <c r="DQ805" s="36" t="n"/>
      <c r="DR805" s="36" t="n"/>
      <c r="DS805" s="36" t="n"/>
      <c r="DT805" s="36" t="n"/>
      <c r="DU805" s="36" t="n"/>
      <c r="DV805" s="36" t="n"/>
      <c r="DW805" s="36" t="n"/>
      <c r="DX805" s="36" t="n"/>
      <c r="DY805" s="36" t="n"/>
      <c r="DZ805" s="36" t="n"/>
      <c r="EA805" s="36" t="n"/>
      <c r="EB805" s="36" t="n"/>
      <c r="EC805" s="36" t="n"/>
      <c r="ED805" s="36" t="n"/>
      <c r="EE805" s="36" t="n"/>
      <c r="EF805" s="36" t="n"/>
      <c r="EG805" s="36" t="n"/>
      <c r="EH805" s="36" t="n"/>
      <c r="EI805" s="36" t="n"/>
      <c r="EJ805" s="36" t="n"/>
      <c r="EK805" s="36" t="n"/>
      <c r="EL805" s="36" t="n"/>
      <c r="EM805" s="36" t="n"/>
      <c r="EN805" s="36" t="n"/>
    </row>
    <row r="806">
      <c r="A806" s="36" t="n"/>
      <c r="B806" s="36" t="n"/>
      <c r="C806" s="144" t="n"/>
      <c r="D806" s="144" t="n"/>
      <c r="E806" s="135" t="n"/>
      <c r="F806" s="135" t="n"/>
      <c r="G806" s="135" t="n"/>
      <c r="H806" s="135" t="n"/>
      <c r="I806" s="135" t="n"/>
      <c r="J806" s="135" t="n"/>
      <c r="K806" s="135" t="n"/>
      <c r="L806" s="135" t="n"/>
      <c r="M806" s="135" t="n"/>
      <c r="N806" s="135" t="n"/>
      <c r="O806" s="135" t="n"/>
      <c r="P806" s="135" t="n"/>
      <c r="Q806" s="135" t="n"/>
      <c r="R806" s="135" t="n"/>
      <c r="S806" s="135" t="n"/>
      <c r="T806" s="135" t="n"/>
      <c r="U806" s="135" t="n"/>
      <c r="V806" s="135" t="n"/>
      <c r="W806" s="135" t="n"/>
      <c r="X806" s="135" t="n"/>
      <c r="Y806" s="135" t="n"/>
      <c r="Z806" s="135" t="n"/>
      <c r="AA806" s="135" t="n"/>
      <c r="AB806" s="135" t="n"/>
      <c r="AC806" s="135" t="n"/>
      <c r="AD806" s="135" t="n"/>
      <c r="AE806" s="135" t="n"/>
      <c r="AF806" s="135" t="n"/>
      <c r="AG806" s="135" t="n"/>
      <c r="AH806" s="135" t="n"/>
      <c r="AI806" s="135" t="n"/>
      <c r="AJ806" s="135" t="n"/>
      <c r="AK806" s="135" t="n"/>
      <c r="AL806" s="135" t="n"/>
      <c r="AM806" s="135" t="n"/>
      <c r="AN806" s="135" t="n"/>
      <c r="AO806" s="135" t="n"/>
      <c r="AP806" s="135" t="n"/>
      <c r="AQ806" s="135" t="n"/>
      <c r="AR806" s="135" t="n"/>
      <c r="AS806" s="135" t="n"/>
      <c r="AT806" s="135" t="n"/>
      <c r="AU806" s="135" t="n"/>
      <c r="AV806" s="135" t="n"/>
      <c r="AW806" s="135" t="n"/>
      <c r="AX806" s="135" t="n"/>
      <c r="AY806" s="135" t="n"/>
      <c r="AZ806" s="135" t="n"/>
      <c r="BA806" s="135" t="n"/>
      <c r="BB806" s="135" t="n"/>
      <c r="BC806" s="135" t="n"/>
      <c r="BD806" s="135" t="n"/>
      <c r="BE806" s="135" t="n"/>
      <c r="BF806" s="135" t="n"/>
      <c r="BG806" s="135" t="n"/>
      <c r="BH806" s="135" t="n"/>
      <c r="BI806" s="135" t="n"/>
      <c r="BJ806" s="135" t="n"/>
      <c r="BK806" s="135" t="n"/>
      <c r="BL806" s="135" t="n"/>
      <c r="BM806" s="135" t="n"/>
      <c r="BN806" s="135" t="n"/>
      <c r="BO806" s="135" t="n"/>
      <c r="BP806" s="135" t="n"/>
      <c r="BQ806" s="135" t="n"/>
      <c r="BR806" s="135" t="n"/>
      <c r="BS806" s="135" t="n"/>
      <c r="BT806" s="135" t="n"/>
      <c r="BU806" s="135" t="n"/>
      <c r="BV806" s="135" t="n"/>
      <c r="BW806" s="135" t="n"/>
      <c r="BX806" s="135" t="n"/>
      <c r="BY806" s="135" t="n"/>
      <c r="BZ806" s="135" t="n"/>
      <c r="CA806" s="135" t="n"/>
      <c r="CB806" s="135" t="n"/>
      <c r="CC806" s="135" t="n"/>
      <c r="CD806" s="135" t="n"/>
      <c r="CE806" s="135" t="n"/>
      <c r="CF806" s="135" t="n"/>
      <c r="CG806" s="135" t="n"/>
      <c r="CH806" s="135" t="n"/>
      <c r="CI806" s="135" t="n"/>
      <c r="CJ806" s="135" t="n"/>
      <c r="CK806" s="135" t="n"/>
      <c r="CL806" s="135" t="n"/>
      <c r="CM806" s="135" t="n"/>
      <c r="CN806" s="135" t="n"/>
      <c r="CO806" s="135" t="n"/>
      <c r="CP806" s="135" t="n"/>
      <c r="CQ806" s="135" t="n"/>
      <c r="CR806" s="135" t="n"/>
      <c r="CU806" s="36" t="n"/>
      <c r="CV806" s="36" t="n"/>
      <c r="CW806" s="36" t="n"/>
      <c r="CX806" s="36" t="n"/>
      <c r="CY806" s="36" t="n"/>
      <c r="CZ806" s="36" t="n"/>
      <c r="DA806" s="36" t="n"/>
      <c r="DB806" s="36" t="n"/>
      <c r="DC806" s="36" t="n"/>
      <c r="DD806" s="36" t="n"/>
      <c r="DE806" s="36" t="n"/>
      <c r="DF806" s="36" t="n"/>
      <c r="DG806" s="36" t="n"/>
      <c r="DH806" s="36" t="n"/>
      <c r="DI806" s="36" t="n"/>
      <c r="DJ806" s="36" t="n"/>
      <c r="DK806" s="36" t="n"/>
      <c r="DL806" s="36" t="n"/>
      <c r="DM806" s="36" t="n"/>
      <c r="DN806" s="36" t="n"/>
      <c r="DO806" s="36" t="n"/>
      <c r="DP806" s="36" t="n"/>
      <c r="DQ806" s="36" t="n"/>
      <c r="DR806" s="36" t="n"/>
      <c r="DS806" s="36" t="n"/>
      <c r="DT806" s="36" t="n"/>
      <c r="DU806" s="36" t="n"/>
      <c r="DV806" s="36" t="n"/>
      <c r="DW806" s="36" t="n"/>
      <c r="DX806" s="36" t="n"/>
      <c r="DY806" s="36" t="n"/>
      <c r="DZ806" s="36" t="n"/>
      <c r="EA806" s="36" t="n"/>
      <c r="EB806" s="36" t="n"/>
      <c r="EC806" s="36" t="n"/>
      <c r="ED806" s="36" t="n"/>
      <c r="EE806" s="36" t="n"/>
      <c r="EF806" s="36" t="n"/>
      <c r="EG806" s="36" t="n"/>
      <c r="EH806" s="36" t="n"/>
      <c r="EI806" s="36" t="n"/>
      <c r="EJ806" s="36" t="n"/>
      <c r="EK806" s="36" t="n"/>
      <c r="EL806" s="36" t="n"/>
      <c r="EM806" s="36" t="n"/>
      <c r="EN806" s="36" t="n"/>
    </row>
    <row r="807">
      <c r="A807" s="36" t="n"/>
      <c r="B807" s="36" t="n"/>
      <c r="C807" s="144" t="n"/>
      <c r="D807" s="144" t="n"/>
      <c r="E807" s="135" t="n"/>
      <c r="F807" s="135" t="n"/>
      <c r="G807" s="135" t="n"/>
      <c r="H807" s="135" t="n"/>
      <c r="I807" s="135" t="n"/>
      <c r="J807" s="135" t="n"/>
      <c r="K807" s="135" t="n"/>
      <c r="L807" s="135" t="n"/>
      <c r="M807" s="135" t="n"/>
      <c r="N807" s="135" t="n"/>
      <c r="O807" s="135" t="n"/>
      <c r="P807" s="135" t="n"/>
      <c r="Q807" s="135" t="n"/>
      <c r="R807" s="135" t="n"/>
      <c r="S807" s="135" t="n"/>
      <c r="T807" s="135" t="n"/>
      <c r="U807" s="135" t="n"/>
      <c r="V807" s="135" t="n"/>
      <c r="W807" s="135" t="n"/>
      <c r="X807" s="135" t="n"/>
      <c r="Y807" s="135" t="n"/>
      <c r="Z807" s="135" t="n"/>
      <c r="AA807" s="135" t="n"/>
      <c r="AB807" s="135" t="n"/>
      <c r="AC807" s="135" t="n"/>
      <c r="AD807" s="135" t="n"/>
      <c r="AE807" s="135" t="n"/>
      <c r="AF807" s="135" t="n"/>
      <c r="AG807" s="135" t="n"/>
      <c r="AH807" s="135" t="n"/>
      <c r="AI807" s="135" t="n"/>
      <c r="AJ807" s="135" t="n"/>
      <c r="AK807" s="135" t="n"/>
      <c r="AL807" s="135" t="n"/>
      <c r="AM807" s="135" t="n"/>
      <c r="AN807" s="135" t="n"/>
      <c r="AO807" s="135" t="n"/>
      <c r="AP807" s="135" t="n"/>
      <c r="AQ807" s="135" t="n"/>
      <c r="AR807" s="135" t="n"/>
      <c r="AS807" s="135" t="n"/>
      <c r="AT807" s="135" t="n"/>
      <c r="AU807" s="135" t="n"/>
      <c r="AV807" s="135" t="n"/>
      <c r="AW807" s="135" t="n"/>
      <c r="AX807" s="135" t="n"/>
      <c r="AY807" s="135" t="n"/>
      <c r="AZ807" s="135" t="n"/>
      <c r="BA807" s="135" t="n"/>
      <c r="BB807" s="135" t="n"/>
      <c r="BC807" s="135" t="n"/>
      <c r="BD807" s="135" t="n"/>
      <c r="BE807" s="135" t="n"/>
      <c r="BF807" s="135" t="n"/>
      <c r="BG807" s="135" t="n"/>
      <c r="BH807" s="135" t="n"/>
      <c r="BI807" s="135" t="n"/>
      <c r="BJ807" s="135" t="n"/>
      <c r="BK807" s="135" t="n"/>
      <c r="BL807" s="135" t="n"/>
      <c r="BM807" s="135" t="n"/>
      <c r="BN807" s="135" t="n"/>
      <c r="BO807" s="135" t="n"/>
      <c r="BP807" s="135" t="n"/>
      <c r="BQ807" s="135" t="n"/>
      <c r="BR807" s="135" t="n"/>
      <c r="BS807" s="135" t="n"/>
      <c r="BT807" s="135" t="n"/>
      <c r="BU807" s="135" t="n"/>
      <c r="BV807" s="135" t="n"/>
      <c r="BW807" s="135" t="n"/>
      <c r="BX807" s="135" t="n"/>
      <c r="BY807" s="135" t="n"/>
      <c r="BZ807" s="135" t="n"/>
      <c r="CA807" s="135" t="n"/>
      <c r="CB807" s="135" t="n"/>
      <c r="CC807" s="135" t="n"/>
      <c r="CD807" s="135" t="n"/>
      <c r="CE807" s="135" t="n"/>
      <c r="CF807" s="135" t="n"/>
      <c r="CG807" s="135" t="n"/>
      <c r="CH807" s="135" t="n"/>
      <c r="CI807" s="135" t="n"/>
      <c r="CJ807" s="135" t="n"/>
      <c r="CK807" s="135" t="n"/>
      <c r="CL807" s="135" t="n"/>
      <c r="CM807" s="135" t="n"/>
      <c r="CN807" s="135" t="n"/>
      <c r="CO807" s="135" t="n"/>
      <c r="CP807" s="135" t="n"/>
      <c r="CQ807" s="135" t="n"/>
      <c r="CR807" s="135" t="n"/>
      <c r="CU807" s="36" t="n"/>
      <c r="CV807" s="36" t="n"/>
      <c r="CW807" s="36" t="n"/>
      <c r="CX807" s="36" t="n"/>
      <c r="CY807" s="36" t="n"/>
      <c r="CZ807" s="36" t="n"/>
      <c r="DA807" s="36" t="n"/>
      <c r="DB807" s="36" t="n"/>
      <c r="DC807" s="36" t="n"/>
      <c r="DD807" s="36" t="n"/>
      <c r="DE807" s="36" t="n"/>
      <c r="DF807" s="36" t="n"/>
      <c r="DG807" s="36" t="n"/>
      <c r="DH807" s="36" t="n"/>
      <c r="DI807" s="36" t="n"/>
      <c r="DJ807" s="36" t="n"/>
      <c r="DK807" s="36" t="n"/>
      <c r="DL807" s="36" t="n"/>
      <c r="DM807" s="36" t="n"/>
      <c r="DN807" s="36" t="n"/>
      <c r="DO807" s="36" t="n"/>
      <c r="DP807" s="36" t="n"/>
      <c r="DQ807" s="36" t="n"/>
      <c r="DR807" s="36" t="n"/>
      <c r="DS807" s="36" t="n"/>
      <c r="DT807" s="36" t="n"/>
      <c r="DU807" s="36" t="n"/>
      <c r="DV807" s="36" t="n"/>
      <c r="DW807" s="36" t="n"/>
      <c r="DX807" s="36" t="n"/>
      <c r="DY807" s="36" t="n"/>
      <c r="DZ807" s="36" t="n"/>
      <c r="EA807" s="36" t="n"/>
      <c r="EB807" s="36" t="n"/>
      <c r="EC807" s="36" t="n"/>
      <c r="ED807" s="36" t="n"/>
      <c r="EE807" s="36" t="n"/>
      <c r="EF807" s="36" t="n"/>
      <c r="EG807" s="36" t="n"/>
      <c r="EH807" s="36" t="n"/>
      <c r="EI807" s="36" t="n"/>
      <c r="EJ807" s="36" t="n"/>
      <c r="EK807" s="36" t="n"/>
      <c r="EL807" s="36" t="n"/>
      <c r="EM807" s="36" t="n"/>
      <c r="EN807" s="36" t="n"/>
    </row>
    <row r="808">
      <c r="A808" s="36" t="n"/>
      <c r="B808" s="36" t="n"/>
      <c r="C808" s="144" t="n"/>
      <c r="D808" s="144" t="n"/>
      <c r="E808" s="135" t="n"/>
      <c r="F808" s="135" t="n"/>
      <c r="G808" s="135" t="n"/>
      <c r="H808" s="135" t="n"/>
      <c r="I808" s="135" t="n"/>
      <c r="J808" s="135" t="n"/>
      <c r="K808" s="135" t="n"/>
      <c r="L808" s="135" t="n"/>
      <c r="M808" s="135" t="n"/>
      <c r="N808" s="135" t="n"/>
      <c r="O808" s="135" t="n"/>
      <c r="P808" s="135" t="n"/>
      <c r="Q808" s="135" t="n"/>
      <c r="R808" s="135" t="n"/>
      <c r="S808" s="135" t="n"/>
      <c r="T808" s="135" t="n"/>
      <c r="U808" s="135" t="n"/>
      <c r="V808" s="135" t="n"/>
      <c r="W808" s="135" t="n"/>
      <c r="X808" s="135" t="n"/>
      <c r="Y808" s="135" t="n"/>
      <c r="Z808" s="135" t="n"/>
      <c r="AA808" s="135" t="n"/>
      <c r="AB808" s="135" t="n"/>
      <c r="AC808" s="135" t="n"/>
      <c r="AD808" s="135" t="n"/>
      <c r="AE808" s="135" t="n"/>
      <c r="AF808" s="135" t="n"/>
      <c r="AG808" s="135" t="n"/>
      <c r="AH808" s="135" t="n"/>
      <c r="AI808" s="135" t="n"/>
      <c r="AJ808" s="135" t="n"/>
      <c r="AK808" s="135" t="n"/>
      <c r="AL808" s="135" t="n"/>
      <c r="AM808" s="135" t="n"/>
      <c r="AN808" s="135" t="n"/>
      <c r="AO808" s="135" t="n"/>
      <c r="AP808" s="135" t="n"/>
      <c r="AQ808" s="135" t="n"/>
      <c r="AR808" s="135" t="n"/>
      <c r="AS808" s="135" t="n"/>
      <c r="AT808" s="135" t="n"/>
      <c r="AU808" s="135" t="n"/>
      <c r="AV808" s="135" t="n"/>
      <c r="AW808" s="135" t="n"/>
      <c r="AX808" s="135" t="n"/>
      <c r="AY808" s="135" t="n"/>
      <c r="AZ808" s="135" t="n"/>
      <c r="BA808" s="135" t="n"/>
      <c r="BB808" s="135" t="n"/>
      <c r="BC808" s="135" t="n"/>
      <c r="BD808" s="135" t="n"/>
      <c r="BE808" s="135" t="n"/>
      <c r="BF808" s="135" t="n"/>
      <c r="BG808" s="135" t="n"/>
      <c r="BH808" s="135" t="n"/>
      <c r="BI808" s="135" t="n"/>
      <c r="BJ808" s="135" t="n"/>
      <c r="BK808" s="135" t="n"/>
      <c r="BL808" s="135" t="n"/>
      <c r="BM808" s="135" t="n"/>
      <c r="BN808" s="135" t="n"/>
      <c r="BO808" s="135" t="n"/>
      <c r="BP808" s="135" t="n"/>
      <c r="BQ808" s="135" t="n"/>
      <c r="BR808" s="135" t="n"/>
      <c r="BS808" s="135" t="n"/>
      <c r="BT808" s="135" t="n"/>
      <c r="BU808" s="135" t="n"/>
      <c r="BV808" s="135" t="n"/>
      <c r="BW808" s="135" t="n"/>
      <c r="BX808" s="135" t="n"/>
      <c r="BY808" s="135" t="n"/>
      <c r="BZ808" s="135" t="n"/>
      <c r="CA808" s="135" t="n"/>
      <c r="CB808" s="135" t="n"/>
      <c r="CC808" s="135" t="n"/>
      <c r="CD808" s="135" t="n"/>
      <c r="CE808" s="135" t="n"/>
      <c r="CF808" s="135" t="n"/>
      <c r="CG808" s="135" t="n"/>
      <c r="CH808" s="135" t="n"/>
      <c r="CI808" s="135" t="n"/>
      <c r="CJ808" s="135" t="n"/>
      <c r="CK808" s="135" t="n"/>
      <c r="CL808" s="135" t="n"/>
      <c r="CM808" s="135" t="n"/>
      <c r="CN808" s="135" t="n"/>
      <c r="CO808" s="135" t="n"/>
      <c r="CP808" s="135" t="n"/>
      <c r="CQ808" s="135" t="n"/>
      <c r="CR808" s="135" t="n"/>
      <c r="CU808" s="36" t="n"/>
      <c r="CV808" s="36" t="n"/>
      <c r="CW808" s="36" t="n"/>
      <c r="CX808" s="36" t="n"/>
      <c r="CY808" s="36" t="n"/>
      <c r="CZ808" s="36" t="n"/>
      <c r="DA808" s="36" t="n"/>
      <c r="DB808" s="36" t="n"/>
      <c r="DC808" s="36" t="n"/>
      <c r="DD808" s="36" t="n"/>
      <c r="DE808" s="36" t="n"/>
      <c r="DF808" s="36" t="n"/>
      <c r="DG808" s="36" t="n"/>
      <c r="DH808" s="36" t="n"/>
      <c r="DI808" s="36" t="n"/>
      <c r="DJ808" s="36" t="n"/>
      <c r="DK808" s="36" t="n"/>
      <c r="DL808" s="36" t="n"/>
      <c r="DM808" s="36" t="n"/>
      <c r="DN808" s="36" t="n"/>
      <c r="DO808" s="36" t="n"/>
      <c r="DP808" s="36" t="n"/>
      <c r="DQ808" s="36" t="n"/>
      <c r="DR808" s="36" t="n"/>
      <c r="DS808" s="36" t="n"/>
      <c r="DT808" s="36" t="n"/>
      <c r="DU808" s="36" t="n"/>
      <c r="DV808" s="36" t="n"/>
      <c r="DW808" s="36" t="n"/>
      <c r="DX808" s="36" t="n"/>
      <c r="DY808" s="36" t="n"/>
      <c r="DZ808" s="36" t="n"/>
      <c r="EA808" s="36" t="n"/>
      <c r="EB808" s="36" t="n"/>
      <c r="EC808" s="36" t="n"/>
      <c r="ED808" s="36" t="n"/>
      <c r="EE808" s="36" t="n"/>
      <c r="EF808" s="36" t="n"/>
      <c r="EG808" s="36" t="n"/>
      <c r="EH808" s="36" t="n"/>
      <c r="EI808" s="36" t="n"/>
      <c r="EJ808" s="36" t="n"/>
      <c r="EK808" s="36" t="n"/>
      <c r="EL808" s="36" t="n"/>
      <c r="EM808" s="36" t="n"/>
      <c r="EN808" s="36" t="n"/>
    </row>
    <row r="809">
      <c r="A809" s="36" t="n"/>
      <c r="B809" s="36" t="n"/>
      <c r="C809" s="144" t="n"/>
      <c r="D809" s="144" t="n"/>
      <c r="E809" s="135" t="n"/>
      <c r="F809" s="135" t="n"/>
      <c r="G809" s="135" t="n"/>
      <c r="H809" s="135" t="n"/>
      <c r="I809" s="135" t="n"/>
      <c r="J809" s="135" t="n"/>
      <c r="K809" s="135" t="n"/>
      <c r="L809" s="135" t="n"/>
      <c r="M809" s="135" t="n"/>
      <c r="N809" s="135" t="n"/>
      <c r="O809" s="135" t="n"/>
      <c r="P809" s="135" t="n"/>
      <c r="Q809" s="135" t="n"/>
      <c r="R809" s="135" t="n"/>
      <c r="S809" s="135" t="n"/>
      <c r="T809" s="135" t="n"/>
      <c r="U809" s="135" t="n"/>
      <c r="V809" s="135" t="n"/>
      <c r="W809" s="135" t="n"/>
      <c r="X809" s="135" t="n"/>
      <c r="Y809" s="135" t="n"/>
      <c r="Z809" s="135" t="n"/>
      <c r="AA809" s="135" t="n"/>
      <c r="AB809" s="135" t="n"/>
      <c r="AC809" s="135" t="n"/>
      <c r="AD809" s="135" t="n"/>
      <c r="AE809" s="135" t="n"/>
      <c r="AF809" s="135" t="n"/>
      <c r="AG809" s="135" t="n"/>
      <c r="AH809" s="135" t="n"/>
      <c r="AI809" s="135" t="n"/>
      <c r="AJ809" s="135" t="n"/>
      <c r="AK809" s="135" t="n"/>
      <c r="AL809" s="135" t="n"/>
      <c r="AM809" s="135" t="n"/>
      <c r="AN809" s="135" t="n"/>
      <c r="AO809" s="135" t="n"/>
      <c r="AP809" s="135" t="n"/>
      <c r="AQ809" s="135" t="n"/>
      <c r="AR809" s="135" t="n"/>
      <c r="AS809" s="135" t="n"/>
      <c r="AT809" s="135" t="n"/>
      <c r="AU809" s="135" t="n"/>
      <c r="AV809" s="135" t="n"/>
      <c r="AW809" s="135" t="n"/>
      <c r="AX809" s="135" t="n"/>
      <c r="AY809" s="135" t="n"/>
      <c r="AZ809" s="135" t="n"/>
      <c r="BA809" s="135" t="n"/>
      <c r="BB809" s="135" t="n"/>
      <c r="BC809" s="135" t="n"/>
      <c r="BD809" s="135" t="n"/>
      <c r="BE809" s="135" t="n"/>
      <c r="BF809" s="135" t="n"/>
      <c r="BG809" s="135" t="n"/>
      <c r="BH809" s="135" t="n"/>
      <c r="BI809" s="135" t="n"/>
      <c r="BJ809" s="135" t="n"/>
      <c r="BK809" s="135" t="n"/>
      <c r="BL809" s="135" t="n"/>
      <c r="BM809" s="135" t="n"/>
      <c r="BN809" s="135" t="n"/>
      <c r="BO809" s="135" t="n"/>
      <c r="BP809" s="135" t="n"/>
      <c r="BQ809" s="135" t="n"/>
      <c r="BR809" s="135" t="n"/>
      <c r="BS809" s="135" t="n"/>
      <c r="BT809" s="135" t="n"/>
      <c r="BU809" s="135" t="n"/>
      <c r="BV809" s="135" t="n"/>
      <c r="BW809" s="135" t="n"/>
      <c r="BX809" s="135" t="n"/>
      <c r="BY809" s="135" t="n"/>
      <c r="BZ809" s="135" t="n"/>
      <c r="CA809" s="135" t="n"/>
      <c r="CB809" s="135" t="n"/>
      <c r="CC809" s="135" t="n"/>
      <c r="CD809" s="135" t="n"/>
      <c r="CE809" s="135" t="n"/>
      <c r="CF809" s="135" t="n"/>
      <c r="CG809" s="135" t="n"/>
      <c r="CH809" s="135" t="n"/>
      <c r="CI809" s="135" t="n"/>
      <c r="CJ809" s="135" t="n"/>
      <c r="CK809" s="135" t="n"/>
      <c r="CL809" s="135" t="n"/>
      <c r="CM809" s="135" t="n"/>
      <c r="CN809" s="135" t="n"/>
      <c r="CO809" s="135" t="n"/>
      <c r="CP809" s="135" t="n"/>
      <c r="CQ809" s="135" t="n"/>
      <c r="CR809" s="135" t="n"/>
      <c r="CU809" s="36" t="n"/>
      <c r="CV809" s="36" t="n"/>
      <c r="CW809" s="36" t="n"/>
      <c r="CX809" s="36" t="n"/>
      <c r="CY809" s="36" t="n"/>
      <c r="CZ809" s="36" t="n"/>
      <c r="DA809" s="36" t="n"/>
      <c r="DB809" s="36" t="n"/>
      <c r="DC809" s="36" t="n"/>
      <c r="DD809" s="36" t="n"/>
      <c r="DE809" s="36" t="n"/>
      <c r="DF809" s="36" t="n"/>
      <c r="DG809" s="36" t="n"/>
      <c r="DH809" s="36" t="n"/>
      <c r="DI809" s="36" t="n"/>
      <c r="DJ809" s="36" t="n"/>
      <c r="DK809" s="36" t="n"/>
      <c r="DL809" s="36" t="n"/>
      <c r="DM809" s="36" t="n"/>
      <c r="DN809" s="36" t="n"/>
      <c r="DO809" s="36" t="n"/>
      <c r="DP809" s="36" t="n"/>
      <c r="DQ809" s="36" t="n"/>
      <c r="DR809" s="36" t="n"/>
      <c r="DS809" s="36" t="n"/>
      <c r="DT809" s="36" t="n"/>
      <c r="DU809" s="36" t="n"/>
      <c r="DV809" s="36" t="n"/>
      <c r="DW809" s="36" t="n"/>
      <c r="DX809" s="36" t="n"/>
      <c r="DY809" s="36" t="n"/>
      <c r="DZ809" s="36" t="n"/>
      <c r="EA809" s="36" t="n"/>
      <c r="EB809" s="36" t="n"/>
      <c r="EC809" s="36" t="n"/>
      <c r="ED809" s="36" t="n"/>
      <c r="EE809" s="36" t="n"/>
      <c r="EF809" s="36" t="n"/>
      <c r="EG809" s="36" t="n"/>
      <c r="EH809" s="36" t="n"/>
      <c r="EI809" s="36" t="n"/>
      <c r="EJ809" s="36" t="n"/>
      <c r="EK809" s="36" t="n"/>
      <c r="EL809" s="36" t="n"/>
      <c r="EM809" s="36" t="n"/>
      <c r="EN809" s="36" t="n"/>
    </row>
    <row r="810">
      <c r="A810" s="36" t="n"/>
      <c r="B810" s="36" t="n"/>
      <c r="C810" s="144" t="n"/>
      <c r="D810" s="144" t="n"/>
      <c r="E810" s="135" t="n"/>
      <c r="F810" s="135" t="n"/>
      <c r="G810" s="135" t="n"/>
      <c r="H810" s="135" t="n"/>
      <c r="I810" s="135" t="n"/>
      <c r="J810" s="135" t="n"/>
      <c r="K810" s="135" t="n"/>
      <c r="L810" s="135" t="n"/>
      <c r="M810" s="135" t="n"/>
      <c r="N810" s="135" t="n"/>
      <c r="O810" s="135" t="n"/>
      <c r="P810" s="135" t="n"/>
      <c r="Q810" s="135" t="n"/>
      <c r="R810" s="135" t="n"/>
      <c r="S810" s="135" t="n"/>
      <c r="T810" s="135" t="n"/>
      <c r="U810" s="135" t="n"/>
      <c r="V810" s="135" t="n"/>
      <c r="W810" s="135" t="n"/>
      <c r="X810" s="135" t="n"/>
      <c r="Y810" s="135" t="n"/>
      <c r="Z810" s="135" t="n"/>
      <c r="AA810" s="135" t="n"/>
      <c r="AB810" s="135" t="n"/>
      <c r="AC810" s="135" t="n"/>
      <c r="AD810" s="135" t="n"/>
      <c r="AE810" s="135" t="n"/>
      <c r="AF810" s="135" t="n"/>
      <c r="AG810" s="135" t="n"/>
      <c r="AH810" s="135" t="n"/>
      <c r="AI810" s="135" t="n"/>
      <c r="AJ810" s="135" t="n"/>
      <c r="AK810" s="135" t="n"/>
      <c r="AL810" s="135" t="n"/>
      <c r="AM810" s="135" t="n"/>
      <c r="AN810" s="135" t="n"/>
      <c r="AO810" s="135" t="n"/>
      <c r="AP810" s="135" t="n"/>
      <c r="AQ810" s="135" t="n"/>
      <c r="AR810" s="135" t="n"/>
      <c r="AS810" s="135" t="n"/>
      <c r="AT810" s="135" t="n"/>
      <c r="AU810" s="135" t="n"/>
      <c r="AV810" s="135" t="n"/>
      <c r="AW810" s="135" t="n"/>
      <c r="AX810" s="135" t="n"/>
      <c r="AY810" s="135" t="n"/>
      <c r="AZ810" s="135" t="n"/>
      <c r="BA810" s="135" t="n"/>
      <c r="BB810" s="135" t="n"/>
      <c r="BC810" s="135" t="n"/>
      <c r="BD810" s="135" t="n"/>
      <c r="BE810" s="135" t="n"/>
      <c r="BF810" s="135" t="n"/>
      <c r="BG810" s="135" t="n"/>
      <c r="BH810" s="135" t="n"/>
      <c r="BI810" s="135" t="n"/>
      <c r="BJ810" s="135" t="n"/>
      <c r="BK810" s="135" t="n"/>
      <c r="BL810" s="135" t="n"/>
      <c r="BM810" s="135" t="n"/>
      <c r="BN810" s="135" t="n"/>
      <c r="BO810" s="135" t="n"/>
      <c r="BP810" s="135" t="n"/>
      <c r="BQ810" s="135" t="n"/>
      <c r="BR810" s="135" t="n"/>
      <c r="BS810" s="135" t="n"/>
      <c r="BT810" s="135" t="n"/>
      <c r="BU810" s="135" t="n"/>
      <c r="BV810" s="135" t="n"/>
      <c r="BW810" s="135" t="n"/>
      <c r="BX810" s="135" t="n"/>
      <c r="BY810" s="135" t="n"/>
      <c r="BZ810" s="135" t="n"/>
      <c r="CA810" s="135" t="n"/>
      <c r="CB810" s="135" t="n"/>
      <c r="CC810" s="135" t="n"/>
      <c r="CD810" s="135" t="n"/>
      <c r="CE810" s="135" t="n"/>
      <c r="CF810" s="135" t="n"/>
      <c r="CG810" s="135" t="n"/>
      <c r="CH810" s="135" t="n"/>
      <c r="CI810" s="135" t="n"/>
      <c r="CJ810" s="135" t="n"/>
      <c r="CK810" s="135" t="n"/>
      <c r="CL810" s="135" t="n"/>
      <c r="CM810" s="135" t="n"/>
      <c r="CN810" s="135" t="n"/>
      <c r="CO810" s="135" t="n"/>
      <c r="CP810" s="135" t="n"/>
      <c r="CQ810" s="135" t="n"/>
      <c r="CR810" s="135" t="n"/>
      <c r="CU810" s="36" t="n"/>
      <c r="CV810" s="36" t="n"/>
      <c r="CW810" s="36" t="n"/>
      <c r="CX810" s="36" t="n"/>
      <c r="CY810" s="36" t="n"/>
      <c r="CZ810" s="36" t="n"/>
      <c r="DA810" s="36" t="n"/>
      <c r="DB810" s="36" t="n"/>
      <c r="DC810" s="36" t="n"/>
      <c r="DD810" s="36" t="n"/>
      <c r="DE810" s="36" t="n"/>
      <c r="DF810" s="36" t="n"/>
      <c r="DG810" s="36" t="n"/>
      <c r="DH810" s="36" t="n"/>
      <c r="DI810" s="36" t="n"/>
      <c r="DJ810" s="36" t="n"/>
      <c r="DK810" s="36" t="n"/>
      <c r="DL810" s="36" t="n"/>
      <c r="DM810" s="36" t="n"/>
      <c r="DN810" s="36" t="n"/>
      <c r="DO810" s="36" t="n"/>
      <c r="DP810" s="36" t="n"/>
      <c r="DQ810" s="36" t="n"/>
      <c r="DR810" s="36" t="n"/>
      <c r="DS810" s="36" t="n"/>
      <c r="DT810" s="36" t="n"/>
      <c r="DU810" s="36" t="n"/>
      <c r="DV810" s="36" t="n"/>
      <c r="DW810" s="36" t="n"/>
      <c r="DX810" s="36" t="n"/>
      <c r="DY810" s="36" t="n"/>
      <c r="DZ810" s="36" t="n"/>
      <c r="EA810" s="36" t="n"/>
      <c r="EB810" s="36" t="n"/>
      <c r="EC810" s="36" t="n"/>
      <c r="ED810" s="36" t="n"/>
      <c r="EE810" s="36" t="n"/>
      <c r="EF810" s="36" t="n"/>
      <c r="EG810" s="36" t="n"/>
      <c r="EH810" s="36" t="n"/>
      <c r="EI810" s="36" t="n"/>
      <c r="EJ810" s="36" t="n"/>
      <c r="EK810" s="36" t="n"/>
      <c r="EL810" s="36" t="n"/>
      <c r="EM810" s="36" t="n"/>
      <c r="EN810" s="36" t="n"/>
    </row>
    <row r="811">
      <c r="A811" s="36" t="n"/>
      <c r="B811" s="36" t="n"/>
      <c r="C811" s="144" t="n"/>
      <c r="D811" s="144" t="n"/>
      <c r="E811" s="135" t="n"/>
      <c r="F811" s="135" t="n"/>
      <c r="G811" s="135" t="n"/>
      <c r="H811" s="135" t="n"/>
      <c r="I811" s="135" t="n"/>
      <c r="J811" s="135" t="n"/>
      <c r="K811" s="135" t="n"/>
      <c r="L811" s="135" t="n"/>
      <c r="M811" s="135" t="n"/>
      <c r="N811" s="135" t="n"/>
      <c r="O811" s="135" t="n"/>
      <c r="P811" s="135" t="n"/>
      <c r="Q811" s="135" t="n"/>
      <c r="R811" s="135" t="n"/>
      <c r="S811" s="135" t="n"/>
      <c r="T811" s="135" t="n"/>
      <c r="U811" s="135" t="n"/>
      <c r="V811" s="135" t="n"/>
      <c r="W811" s="135" t="n"/>
      <c r="X811" s="135" t="n"/>
      <c r="Y811" s="135" t="n"/>
      <c r="Z811" s="135" t="n"/>
      <c r="AA811" s="135" t="n"/>
      <c r="AB811" s="135" t="n"/>
      <c r="AC811" s="135" t="n"/>
      <c r="AD811" s="135" t="n"/>
      <c r="AE811" s="135" t="n"/>
      <c r="AF811" s="135" t="n"/>
      <c r="AG811" s="135" t="n"/>
      <c r="AH811" s="135" t="n"/>
      <c r="AI811" s="135" t="n"/>
      <c r="AJ811" s="135" t="n"/>
      <c r="AK811" s="135" t="n"/>
      <c r="AL811" s="135" t="n"/>
      <c r="AM811" s="135" t="n"/>
      <c r="AN811" s="135" t="n"/>
      <c r="AO811" s="135" t="n"/>
      <c r="AP811" s="135" t="n"/>
      <c r="AQ811" s="135" t="n"/>
      <c r="AR811" s="135" t="n"/>
      <c r="AS811" s="135" t="n"/>
      <c r="AT811" s="135" t="n"/>
      <c r="AU811" s="135" t="n"/>
      <c r="AV811" s="135" t="n"/>
      <c r="AW811" s="135" t="n"/>
      <c r="AX811" s="135" t="n"/>
      <c r="AY811" s="135" t="n"/>
      <c r="AZ811" s="135" t="n"/>
      <c r="BA811" s="135" t="n"/>
      <c r="BB811" s="135" t="n"/>
      <c r="BC811" s="135" t="n"/>
      <c r="BD811" s="135" t="n"/>
      <c r="BE811" s="135" t="n"/>
      <c r="BF811" s="135" t="n"/>
      <c r="BG811" s="135" t="n"/>
      <c r="BH811" s="135" t="n"/>
      <c r="BI811" s="135" t="n"/>
      <c r="BJ811" s="135" t="n"/>
      <c r="BK811" s="135" t="n"/>
      <c r="BL811" s="135" t="n"/>
      <c r="BM811" s="135" t="n"/>
      <c r="BN811" s="135" t="n"/>
      <c r="BO811" s="135" t="n"/>
      <c r="BP811" s="135" t="n"/>
      <c r="BQ811" s="135" t="n"/>
      <c r="BR811" s="135" t="n"/>
      <c r="BS811" s="135" t="n"/>
      <c r="BT811" s="135" t="n"/>
      <c r="BU811" s="135" t="n"/>
      <c r="BV811" s="135" t="n"/>
      <c r="BW811" s="135" t="n"/>
      <c r="BX811" s="135" t="n"/>
      <c r="BY811" s="135" t="n"/>
      <c r="BZ811" s="135" t="n"/>
      <c r="CA811" s="135" t="n"/>
      <c r="CB811" s="135" t="n"/>
      <c r="CC811" s="135" t="n"/>
      <c r="CD811" s="135" t="n"/>
      <c r="CE811" s="135" t="n"/>
      <c r="CF811" s="135" t="n"/>
      <c r="CG811" s="135" t="n"/>
      <c r="CH811" s="135" t="n"/>
      <c r="CI811" s="135" t="n"/>
      <c r="CJ811" s="135" t="n"/>
      <c r="CK811" s="135" t="n"/>
      <c r="CL811" s="135" t="n"/>
      <c r="CM811" s="135" t="n"/>
      <c r="CN811" s="135" t="n"/>
      <c r="CO811" s="135" t="n"/>
      <c r="CP811" s="135" t="n"/>
      <c r="CQ811" s="135" t="n"/>
      <c r="CR811" s="135" t="n"/>
      <c r="CU811" s="36" t="n"/>
      <c r="CV811" s="36" t="n"/>
      <c r="CW811" s="36" t="n"/>
      <c r="CX811" s="36" t="n"/>
      <c r="CY811" s="36" t="n"/>
      <c r="CZ811" s="36" t="n"/>
      <c r="DA811" s="36" t="n"/>
      <c r="DB811" s="36" t="n"/>
      <c r="DC811" s="36" t="n"/>
      <c r="DD811" s="36" t="n"/>
      <c r="DE811" s="36" t="n"/>
      <c r="DF811" s="36" t="n"/>
      <c r="DG811" s="36" t="n"/>
      <c r="DH811" s="36" t="n"/>
      <c r="DI811" s="36" t="n"/>
      <c r="DJ811" s="36" t="n"/>
      <c r="DK811" s="36" t="n"/>
      <c r="DL811" s="36" t="n"/>
      <c r="DM811" s="36" t="n"/>
      <c r="DN811" s="36" t="n"/>
      <c r="DO811" s="36" t="n"/>
      <c r="DP811" s="36" t="n"/>
      <c r="DQ811" s="36" t="n"/>
      <c r="DR811" s="36" t="n"/>
      <c r="DS811" s="36" t="n"/>
      <c r="DT811" s="36" t="n"/>
      <c r="DU811" s="36" t="n"/>
      <c r="DV811" s="36" t="n"/>
      <c r="DW811" s="36" t="n"/>
      <c r="DX811" s="36" t="n"/>
      <c r="DY811" s="36" t="n"/>
      <c r="DZ811" s="36" t="n"/>
      <c r="EA811" s="36" t="n"/>
      <c r="EB811" s="36" t="n"/>
      <c r="EC811" s="36" t="n"/>
      <c r="ED811" s="36" t="n"/>
      <c r="EE811" s="36" t="n"/>
      <c r="EF811" s="36" t="n"/>
      <c r="EG811" s="36" t="n"/>
      <c r="EH811" s="36" t="n"/>
      <c r="EI811" s="36" t="n"/>
      <c r="EJ811" s="36" t="n"/>
      <c r="EK811" s="36" t="n"/>
      <c r="EL811" s="36" t="n"/>
      <c r="EM811" s="36" t="n"/>
      <c r="EN811" s="36" t="n"/>
    </row>
    <row r="812">
      <c r="A812" s="36" t="n"/>
      <c r="B812" s="36" t="n"/>
      <c r="C812" s="144" t="n"/>
      <c r="D812" s="144" t="n"/>
      <c r="E812" s="135" t="n"/>
      <c r="F812" s="135" t="n"/>
      <c r="G812" s="135" t="n"/>
      <c r="H812" s="135" t="n"/>
      <c r="I812" s="135" t="n"/>
      <c r="J812" s="135" t="n"/>
      <c r="K812" s="135" t="n"/>
      <c r="L812" s="135" t="n"/>
      <c r="M812" s="135" t="n"/>
      <c r="N812" s="135" t="n"/>
      <c r="O812" s="135" t="n"/>
      <c r="P812" s="135" t="n"/>
      <c r="Q812" s="135" t="n"/>
      <c r="R812" s="135" t="n"/>
      <c r="S812" s="135" t="n"/>
      <c r="T812" s="135" t="n"/>
      <c r="U812" s="135" t="n"/>
      <c r="V812" s="135" t="n"/>
      <c r="W812" s="135" t="n"/>
      <c r="X812" s="135" t="n"/>
      <c r="Y812" s="135" t="n"/>
      <c r="Z812" s="135" t="n"/>
      <c r="AA812" s="135" t="n"/>
      <c r="AB812" s="135" t="n"/>
      <c r="AC812" s="135" t="n"/>
      <c r="AD812" s="135" t="n"/>
      <c r="AE812" s="135" t="n"/>
      <c r="AF812" s="135" t="n"/>
      <c r="AG812" s="135" t="n"/>
      <c r="AH812" s="135" t="n"/>
      <c r="AI812" s="135" t="n"/>
      <c r="AJ812" s="135" t="n"/>
      <c r="AK812" s="135" t="n"/>
      <c r="AL812" s="135" t="n"/>
      <c r="AM812" s="135" t="n"/>
      <c r="AN812" s="135" t="n"/>
      <c r="AO812" s="135" t="n"/>
      <c r="AP812" s="135" t="n"/>
      <c r="AQ812" s="135" t="n"/>
      <c r="AR812" s="135" t="n"/>
      <c r="AS812" s="135" t="n"/>
      <c r="AT812" s="135" t="n"/>
      <c r="AU812" s="135" t="n"/>
      <c r="AV812" s="135" t="n"/>
      <c r="AW812" s="135" t="n"/>
      <c r="AX812" s="135" t="n"/>
      <c r="AY812" s="135" t="n"/>
      <c r="AZ812" s="135" t="n"/>
      <c r="BA812" s="135" t="n"/>
      <c r="BB812" s="135" t="n"/>
      <c r="BC812" s="135" t="n"/>
      <c r="BD812" s="135" t="n"/>
      <c r="BE812" s="135" t="n"/>
      <c r="BF812" s="135" t="n"/>
      <c r="BG812" s="135" t="n"/>
      <c r="BH812" s="135" t="n"/>
      <c r="BI812" s="135" t="n"/>
      <c r="BJ812" s="135" t="n"/>
      <c r="BK812" s="135" t="n"/>
      <c r="BL812" s="135" t="n"/>
      <c r="BM812" s="135" t="n"/>
      <c r="BN812" s="135" t="n"/>
      <c r="BO812" s="135" t="n"/>
      <c r="BP812" s="135" t="n"/>
      <c r="BQ812" s="135" t="n"/>
      <c r="BR812" s="135" t="n"/>
      <c r="BS812" s="135" t="n"/>
      <c r="BT812" s="135" t="n"/>
      <c r="BU812" s="135" t="n"/>
      <c r="BV812" s="135" t="n"/>
      <c r="BW812" s="135" t="n"/>
      <c r="BX812" s="135" t="n"/>
      <c r="BY812" s="135" t="n"/>
      <c r="BZ812" s="135" t="n"/>
      <c r="CA812" s="135" t="n"/>
      <c r="CB812" s="135" t="n"/>
      <c r="CC812" s="135" t="n"/>
      <c r="CD812" s="135" t="n"/>
      <c r="CE812" s="135" t="n"/>
      <c r="CF812" s="135" t="n"/>
      <c r="CG812" s="135" t="n"/>
      <c r="CH812" s="135" t="n"/>
      <c r="CI812" s="135" t="n"/>
      <c r="CJ812" s="135" t="n"/>
      <c r="CK812" s="135" t="n"/>
      <c r="CL812" s="135" t="n"/>
      <c r="CM812" s="135" t="n"/>
      <c r="CN812" s="135" t="n"/>
      <c r="CO812" s="135" t="n"/>
      <c r="CP812" s="135" t="n"/>
      <c r="CQ812" s="135" t="n"/>
      <c r="CR812" s="135" t="n"/>
      <c r="CU812" s="36" t="n"/>
      <c r="CV812" s="36" t="n"/>
      <c r="CW812" s="36" t="n"/>
      <c r="CX812" s="36" t="n"/>
      <c r="CY812" s="36" t="n"/>
      <c r="CZ812" s="36" t="n"/>
      <c r="DA812" s="36" t="n"/>
      <c r="DB812" s="36" t="n"/>
      <c r="DC812" s="36" t="n"/>
      <c r="DD812" s="36" t="n"/>
      <c r="DE812" s="36" t="n"/>
      <c r="DF812" s="36" t="n"/>
      <c r="DG812" s="36" t="n"/>
      <c r="DH812" s="36" t="n"/>
      <c r="DI812" s="36" t="n"/>
      <c r="DJ812" s="36" t="n"/>
      <c r="DK812" s="36" t="n"/>
      <c r="DL812" s="36" t="n"/>
      <c r="DM812" s="36" t="n"/>
      <c r="DN812" s="36" t="n"/>
      <c r="DO812" s="36" t="n"/>
      <c r="DP812" s="36" t="n"/>
      <c r="DQ812" s="36" t="n"/>
      <c r="DR812" s="36" t="n"/>
      <c r="DS812" s="36" t="n"/>
      <c r="DT812" s="36" t="n"/>
      <c r="DU812" s="36" t="n"/>
      <c r="DV812" s="36" t="n"/>
      <c r="DW812" s="36" t="n"/>
      <c r="DX812" s="36" t="n"/>
      <c r="DY812" s="36" t="n"/>
      <c r="DZ812" s="36" t="n"/>
      <c r="EA812" s="36" t="n"/>
      <c r="EB812" s="36" t="n"/>
      <c r="EC812" s="36" t="n"/>
      <c r="ED812" s="36" t="n"/>
      <c r="EE812" s="36" t="n"/>
      <c r="EF812" s="36" t="n"/>
      <c r="EG812" s="36" t="n"/>
      <c r="EH812" s="36" t="n"/>
      <c r="EI812" s="36" t="n"/>
      <c r="EJ812" s="36" t="n"/>
      <c r="EK812" s="36" t="n"/>
      <c r="EL812" s="36" t="n"/>
      <c r="EM812" s="36" t="n"/>
      <c r="EN812" s="36" t="n"/>
    </row>
    <row r="813">
      <c r="A813" s="36" t="n"/>
      <c r="B813" s="36" t="n"/>
      <c r="C813" s="144" t="n"/>
      <c r="D813" s="144" t="n"/>
      <c r="E813" s="135" t="n"/>
      <c r="F813" s="135" t="n"/>
      <c r="G813" s="135" t="n"/>
      <c r="H813" s="135" t="n"/>
      <c r="I813" s="135" t="n"/>
      <c r="J813" s="135" t="n"/>
      <c r="K813" s="135" t="n"/>
      <c r="L813" s="135" t="n"/>
      <c r="M813" s="135" t="n"/>
      <c r="N813" s="135" t="n"/>
      <c r="O813" s="135" t="n"/>
      <c r="P813" s="135" t="n"/>
      <c r="Q813" s="135" t="n"/>
      <c r="R813" s="135" t="n"/>
      <c r="S813" s="135" t="n"/>
      <c r="T813" s="135" t="n"/>
      <c r="U813" s="135" t="n"/>
      <c r="V813" s="135" t="n"/>
      <c r="W813" s="135" t="n"/>
      <c r="X813" s="135" t="n"/>
      <c r="Y813" s="135" t="n"/>
      <c r="Z813" s="135" t="n"/>
      <c r="AA813" s="135" t="n"/>
      <c r="AB813" s="135" t="n"/>
      <c r="AC813" s="135" t="n"/>
      <c r="AD813" s="135" t="n"/>
      <c r="AE813" s="135" t="n"/>
      <c r="AF813" s="135" t="n"/>
      <c r="AG813" s="135" t="n"/>
      <c r="AH813" s="135" t="n"/>
      <c r="AI813" s="135" t="n"/>
      <c r="AJ813" s="135" t="n"/>
      <c r="AK813" s="135" t="n"/>
      <c r="AL813" s="135" t="n"/>
      <c r="AM813" s="135" t="n"/>
      <c r="AN813" s="135" t="n"/>
      <c r="AO813" s="135" t="n"/>
      <c r="AP813" s="135" t="n"/>
      <c r="AQ813" s="135" t="n"/>
      <c r="AR813" s="135" t="n"/>
      <c r="AS813" s="135" t="n"/>
      <c r="AT813" s="135" t="n"/>
      <c r="AU813" s="135" t="n"/>
      <c r="AV813" s="135" t="n"/>
      <c r="AW813" s="135" t="n"/>
      <c r="AX813" s="135" t="n"/>
      <c r="AY813" s="135" t="n"/>
      <c r="AZ813" s="135" t="n"/>
      <c r="BA813" s="135" t="n"/>
      <c r="BB813" s="135" t="n"/>
      <c r="BC813" s="135" t="n"/>
      <c r="BD813" s="135" t="n"/>
      <c r="BE813" s="135" t="n"/>
      <c r="BF813" s="135" t="n"/>
      <c r="BG813" s="135" t="n"/>
      <c r="BH813" s="135" t="n"/>
      <c r="BI813" s="135" t="n"/>
      <c r="BJ813" s="135" t="n"/>
      <c r="BK813" s="135" t="n"/>
      <c r="BL813" s="135" t="n"/>
      <c r="BM813" s="135" t="n"/>
      <c r="BN813" s="135" t="n"/>
      <c r="BO813" s="135" t="n"/>
      <c r="BP813" s="135" t="n"/>
      <c r="BQ813" s="135" t="n"/>
      <c r="BR813" s="135" t="n"/>
      <c r="BS813" s="135" t="n"/>
      <c r="BT813" s="135" t="n"/>
      <c r="BU813" s="135" t="n"/>
      <c r="BV813" s="135" t="n"/>
      <c r="BW813" s="135" t="n"/>
      <c r="BX813" s="135" t="n"/>
      <c r="BY813" s="135" t="n"/>
      <c r="BZ813" s="135" t="n"/>
      <c r="CA813" s="135" t="n"/>
      <c r="CB813" s="135" t="n"/>
      <c r="CC813" s="135" t="n"/>
      <c r="CD813" s="135" t="n"/>
      <c r="CE813" s="135" t="n"/>
      <c r="CF813" s="135" t="n"/>
      <c r="CG813" s="135" t="n"/>
      <c r="CH813" s="135" t="n"/>
      <c r="CI813" s="135" t="n"/>
      <c r="CJ813" s="135" t="n"/>
      <c r="CK813" s="135" t="n"/>
      <c r="CL813" s="135" t="n"/>
      <c r="CM813" s="135" t="n"/>
      <c r="CN813" s="135" t="n"/>
      <c r="CO813" s="135" t="n"/>
      <c r="CP813" s="135" t="n"/>
      <c r="CQ813" s="135" t="n"/>
      <c r="CR813" s="135" t="n"/>
      <c r="CU813" s="36" t="n"/>
      <c r="CV813" s="36" t="n"/>
      <c r="CW813" s="36" t="n"/>
      <c r="CX813" s="36" t="n"/>
      <c r="CY813" s="36" t="n"/>
      <c r="CZ813" s="36" t="n"/>
      <c r="DA813" s="36" t="n"/>
      <c r="DB813" s="36" t="n"/>
      <c r="DC813" s="36" t="n"/>
      <c r="DD813" s="36" t="n"/>
      <c r="DE813" s="36" t="n"/>
      <c r="DF813" s="36" t="n"/>
      <c r="DG813" s="36" t="n"/>
      <c r="DH813" s="36" t="n"/>
      <c r="DI813" s="36" t="n"/>
      <c r="DJ813" s="36" t="n"/>
      <c r="DK813" s="36" t="n"/>
      <c r="DL813" s="36" t="n"/>
      <c r="DM813" s="36" t="n"/>
      <c r="DN813" s="36" t="n"/>
      <c r="DO813" s="36" t="n"/>
      <c r="DP813" s="36" t="n"/>
      <c r="DQ813" s="36" t="n"/>
      <c r="DR813" s="36" t="n"/>
      <c r="DS813" s="36" t="n"/>
      <c r="DT813" s="36" t="n"/>
      <c r="DU813" s="36" t="n"/>
      <c r="DV813" s="36" t="n"/>
      <c r="DW813" s="36" t="n"/>
      <c r="DX813" s="36" t="n"/>
      <c r="DY813" s="36" t="n"/>
      <c r="DZ813" s="36" t="n"/>
      <c r="EA813" s="36" t="n"/>
      <c r="EB813" s="36" t="n"/>
      <c r="EC813" s="36" t="n"/>
      <c r="ED813" s="36" t="n"/>
      <c r="EE813" s="36" t="n"/>
      <c r="EF813" s="36" t="n"/>
      <c r="EG813" s="36" t="n"/>
      <c r="EH813" s="36" t="n"/>
      <c r="EI813" s="36" t="n"/>
      <c r="EJ813" s="36" t="n"/>
      <c r="EK813" s="36" t="n"/>
      <c r="EL813" s="36" t="n"/>
      <c r="EM813" s="36" t="n"/>
      <c r="EN813" s="36" t="n"/>
    </row>
    <row r="814">
      <c r="A814" s="36" t="n"/>
      <c r="B814" s="36" t="n"/>
      <c r="C814" s="144" t="n"/>
      <c r="D814" s="144" t="n"/>
      <c r="E814" s="135" t="n"/>
      <c r="F814" s="135" t="n"/>
      <c r="G814" s="135" t="n"/>
      <c r="H814" s="135" t="n"/>
      <c r="I814" s="135" t="n"/>
      <c r="J814" s="135" t="n"/>
      <c r="K814" s="135" t="n"/>
      <c r="L814" s="135" t="n"/>
      <c r="M814" s="135" t="n"/>
      <c r="N814" s="135" t="n"/>
      <c r="O814" s="135" t="n"/>
      <c r="P814" s="135" t="n"/>
      <c r="Q814" s="135" t="n"/>
      <c r="R814" s="135" t="n"/>
      <c r="S814" s="135" t="n"/>
      <c r="T814" s="135" t="n"/>
      <c r="U814" s="135" t="n"/>
      <c r="V814" s="135" t="n"/>
      <c r="W814" s="135" t="n"/>
      <c r="X814" s="135" t="n"/>
      <c r="Y814" s="135" t="n"/>
      <c r="Z814" s="135" t="n"/>
      <c r="AA814" s="135" t="n"/>
      <c r="AB814" s="135" t="n"/>
      <c r="AC814" s="135" t="n"/>
      <c r="AD814" s="135" t="n"/>
      <c r="AE814" s="135" t="n"/>
      <c r="AF814" s="135" t="n"/>
      <c r="AG814" s="135" t="n"/>
      <c r="AH814" s="135" t="n"/>
      <c r="AI814" s="135" t="n"/>
      <c r="AJ814" s="135" t="n"/>
      <c r="AK814" s="135" t="n"/>
      <c r="AL814" s="135" t="n"/>
      <c r="AM814" s="135" t="n"/>
      <c r="AN814" s="135" t="n"/>
      <c r="AO814" s="135" t="n"/>
      <c r="AP814" s="135" t="n"/>
      <c r="AQ814" s="135" t="n"/>
      <c r="AR814" s="135" t="n"/>
      <c r="AS814" s="135" t="n"/>
      <c r="AT814" s="135" t="n"/>
      <c r="AU814" s="135" t="n"/>
      <c r="AV814" s="135" t="n"/>
      <c r="AW814" s="135" t="n"/>
      <c r="AX814" s="135" t="n"/>
      <c r="AY814" s="135" t="n"/>
      <c r="AZ814" s="135" t="n"/>
      <c r="BA814" s="135" t="n"/>
      <c r="BB814" s="135" t="n"/>
      <c r="BC814" s="135" t="n"/>
      <c r="BD814" s="135" t="n"/>
      <c r="BE814" s="135" t="n"/>
      <c r="BF814" s="135" t="n"/>
      <c r="BG814" s="135" t="n"/>
      <c r="BH814" s="135" t="n"/>
      <c r="BI814" s="135" t="n"/>
      <c r="BJ814" s="135" t="n"/>
      <c r="BK814" s="135" t="n"/>
      <c r="BL814" s="135" t="n"/>
      <c r="BM814" s="135" t="n"/>
      <c r="BN814" s="135" t="n"/>
      <c r="BO814" s="135" t="n"/>
      <c r="BP814" s="135" t="n"/>
      <c r="BQ814" s="135" t="n"/>
      <c r="BR814" s="135" t="n"/>
      <c r="BS814" s="135" t="n"/>
      <c r="BT814" s="135" t="n"/>
      <c r="BU814" s="135" t="n"/>
      <c r="BV814" s="135" t="n"/>
      <c r="BW814" s="135" t="n"/>
      <c r="BX814" s="135" t="n"/>
      <c r="BY814" s="135" t="n"/>
      <c r="BZ814" s="135" t="n"/>
      <c r="CA814" s="135" t="n"/>
      <c r="CB814" s="135" t="n"/>
      <c r="CC814" s="135" t="n"/>
      <c r="CD814" s="135" t="n"/>
      <c r="CE814" s="135" t="n"/>
      <c r="CF814" s="135" t="n"/>
      <c r="CG814" s="135" t="n"/>
      <c r="CH814" s="135" t="n"/>
      <c r="CI814" s="135" t="n"/>
      <c r="CJ814" s="135" t="n"/>
      <c r="CK814" s="135" t="n"/>
      <c r="CL814" s="135" t="n"/>
      <c r="CM814" s="135" t="n"/>
      <c r="CN814" s="135" t="n"/>
      <c r="CO814" s="135" t="n"/>
      <c r="CP814" s="135" t="n"/>
      <c r="CQ814" s="135" t="n"/>
      <c r="CR814" s="135" t="n"/>
      <c r="CU814" s="36" t="n"/>
      <c r="CV814" s="36" t="n"/>
      <c r="CW814" s="36" t="n"/>
      <c r="CX814" s="36" t="n"/>
      <c r="CY814" s="36" t="n"/>
      <c r="CZ814" s="36" t="n"/>
      <c r="DA814" s="36" t="n"/>
      <c r="DB814" s="36" t="n"/>
      <c r="DC814" s="36" t="n"/>
      <c r="DD814" s="36" t="n"/>
      <c r="DE814" s="36" t="n"/>
      <c r="DF814" s="36" t="n"/>
      <c r="DG814" s="36" t="n"/>
      <c r="DH814" s="36" t="n"/>
      <c r="DI814" s="36" t="n"/>
      <c r="DJ814" s="36" t="n"/>
      <c r="DK814" s="36" t="n"/>
      <c r="DL814" s="36" t="n"/>
      <c r="DM814" s="36" t="n"/>
      <c r="DN814" s="36" t="n"/>
      <c r="DO814" s="36" t="n"/>
      <c r="DP814" s="36" t="n"/>
      <c r="DQ814" s="36" t="n"/>
      <c r="DR814" s="36" t="n"/>
      <c r="DS814" s="36" t="n"/>
      <c r="DT814" s="36" t="n"/>
      <c r="DU814" s="36" t="n"/>
      <c r="DV814" s="36" t="n"/>
      <c r="DW814" s="36" t="n"/>
      <c r="DX814" s="36" t="n"/>
      <c r="DY814" s="36" t="n"/>
      <c r="DZ814" s="36" t="n"/>
      <c r="EA814" s="36" t="n"/>
      <c r="EB814" s="36" t="n"/>
      <c r="EC814" s="36" t="n"/>
      <c r="ED814" s="36" t="n"/>
      <c r="EE814" s="36" t="n"/>
      <c r="EF814" s="36" t="n"/>
      <c r="EG814" s="36" t="n"/>
      <c r="EH814" s="36" t="n"/>
      <c r="EI814" s="36" t="n"/>
      <c r="EJ814" s="36" t="n"/>
      <c r="EK814" s="36" t="n"/>
      <c r="EL814" s="36" t="n"/>
      <c r="EM814" s="36" t="n"/>
      <c r="EN814" s="36" t="n"/>
    </row>
    <row r="815">
      <c r="A815" s="36" t="n"/>
      <c r="B815" s="36" t="n"/>
      <c r="C815" s="144" t="n"/>
      <c r="D815" s="144" t="n"/>
      <c r="E815" s="135" t="n"/>
      <c r="F815" s="135" t="n"/>
      <c r="G815" s="135" t="n"/>
      <c r="H815" s="135" t="n"/>
      <c r="I815" s="135" t="n"/>
      <c r="J815" s="135" t="n"/>
      <c r="K815" s="135" t="n"/>
      <c r="L815" s="135" t="n"/>
      <c r="M815" s="135" t="n"/>
      <c r="N815" s="135" t="n"/>
      <c r="O815" s="135" t="n"/>
      <c r="P815" s="135" t="n"/>
      <c r="Q815" s="135" t="n"/>
      <c r="R815" s="135" t="n"/>
      <c r="S815" s="135" t="n"/>
      <c r="T815" s="135" t="n"/>
      <c r="U815" s="135" t="n"/>
      <c r="V815" s="135" t="n"/>
      <c r="W815" s="135" t="n"/>
      <c r="X815" s="135" t="n"/>
      <c r="Y815" s="135" t="n"/>
      <c r="Z815" s="135" t="n"/>
      <c r="AA815" s="135" t="n"/>
      <c r="AB815" s="135" t="n"/>
      <c r="AC815" s="135" t="n"/>
      <c r="AD815" s="135" t="n"/>
      <c r="AE815" s="135" t="n"/>
      <c r="AF815" s="135" t="n"/>
      <c r="AG815" s="135" t="n"/>
      <c r="AH815" s="135" t="n"/>
      <c r="AI815" s="135" t="n"/>
      <c r="AJ815" s="135" t="n"/>
      <c r="AK815" s="135" t="n"/>
      <c r="AL815" s="135" t="n"/>
      <c r="AM815" s="135" t="n"/>
      <c r="AN815" s="135" t="n"/>
      <c r="AO815" s="135" t="n"/>
      <c r="AP815" s="135" t="n"/>
      <c r="AQ815" s="135" t="n"/>
      <c r="AR815" s="135" t="n"/>
      <c r="AS815" s="135" t="n"/>
      <c r="AT815" s="135" t="n"/>
      <c r="AU815" s="135" t="n"/>
      <c r="AV815" s="135" t="n"/>
      <c r="AW815" s="135" t="n"/>
      <c r="AX815" s="135" t="n"/>
      <c r="AY815" s="135" t="n"/>
      <c r="AZ815" s="135" t="n"/>
      <c r="BA815" s="135" t="n"/>
      <c r="BB815" s="135" t="n"/>
      <c r="BC815" s="135" t="n"/>
      <c r="BD815" s="135" t="n"/>
      <c r="BE815" s="135" t="n"/>
      <c r="BF815" s="135" t="n"/>
      <c r="BG815" s="135" t="n"/>
      <c r="BH815" s="135" t="n"/>
      <c r="BI815" s="135" t="n"/>
      <c r="BJ815" s="135" t="n"/>
      <c r="BK815" s="135" t="n"/>
      <c r="BL815" s="135" t="n"/>
      <c r="BM815" s="135" t="n"/>
      <c r="BN815" s="135" t="n"/>
      <c r="BO815" s="135" t="n"/>
      <c r="BP815" s="135" t="n"/>
      <c r="BQ815" s="135" t="n"/>
      <c r="BR815" s="135" t="n"/>
      <c r="BS815" s="135" t="n"/>
      <c r="BT815" s="135" t="n"/>
      <c r="BU815" s="135" t="n"/>
      <c r="BV815" s="135" t="n"/>
      <c r="BW815" s="135" t="n"/>
      <c r="BX815" s="135" t="n"/>
      <c r="BY815" s="135" t="n"/>
      <c r="BZ815" s="135" t="n"/>
      <c r="CA815" s="135" t="n"/>
      <c r="CB815" s="135" t="n"/>
      <c r="CC815" s="135" t="n"/>
      <c r="CD815" s="135" t="n"/>
      <c r="CE815" s="135" t="n"/>
      <c r="CF815" s="135" t="n"/>
      <c r="CG815" s="135" t="n"/>
      <c r="CH815" s="135" t="n"/>
      <c r="CI815" s="135" t="n"/>
      <c r="CJ815" s="135" t="n"/>
      <c r="CK815" s="135" t="n"/>
      <c r="CL815" s="135" t="n"/>
      <c r="CM815" s="135" t="n"/>
      <c r="CN815" s="135" t="n"/>
      <c r="CO815" s="135" t="n"/>
      <c r="CP815" s="135" t="n"/>
      <c r="CQ815" s="135" t="n"/>
      <c r="CR815" s="135" t="n"/>
      <c r="CU815" s="36" t="n"/>
      <c r="CV815" s="36" t="n"/>
      <c r="CW815" s="36" t="n"/>
      <c r="CX815" s="36" t="n"/>
      <c r="CY815" s="36" t="n"/>
      <c r="CZ815" s="36" t="n"/>
      <c r="DA815" s="36" t="n"/>
      <c r="DB815" s="36" t="n"/>
      <c r="DC815" s="36" t="n"/>
      <c r="DD815" s="36" t="n"/>
      <c r="DE815" s="36" t="n"/>
      <c r="DF815" s="36" t="n"/>
      <c r="DG815" s="36" t="n"/>
      <c r="DH815" s="36" t="n"/>
      <c r="DI815" s="36" t="n"/>
      <c r="DJ815" s="36" t="n"/>
      <c r="DK815" s="36" t="n"/>
      <c r="DL815" s="36" t="n"/>
      <c r="DM815" s="36" t="n"/>
      <c r="DN815" s="36" t="n"/>
      <c r="DO815" s="36" t="n"/>
      <c r="DP815" s="36" t="n"/>
      <c r="DQ815" s="36" t="n"/>
      <c r="DR815" s="36" t="n"/>
      <c r="DS815" s="36" t="n"/>
      <c r="DT815" s="36" t="n"/>
      <c r="DU815" s="36" t="n"/>
      <c r="DV815" s="36" t="n"/>
      <c r="DW815" s="36" t="n"/>
      <c r="DX815" s="36" t="n"/>
      <c r="DY815" s="36" t="n"/>
      <c r="DZ815" s="36" t="n"/>
      <c r="EA815" s="36" t="n"/>
      <c r="EB815" s="36" t="n"/>
      <c r="EC815" s="36" t="n"/>
      <c r="ED815" s="36" t="n"/>
      <c r="EE815" s="36" t="n"/>
      <c r="EF815" s="36" t="n"/>
      <c r="EG815" s="36" t="n"/>
      <c r="EH815" s="36" t="n"/>
      <c r="EI815" s="36" t="n"/>
      <c r="EJ815" s="36" t="n"/>
      <c r="EK815" s="36" t="n"/>
      <c r="EL815" s="36" t="n"/>
      <c r="EM815" s="36" t="n"/>
      <c r="EN815" s="36" t="n"/>
    </row>
    <row r="816">
      <c r="A816" s="36" t="n"/>
      <c r="B816" s="36" t="n"/>
      <c r="C816" s="144" t="n"/>
      <c r="D816" s="144" t="n"/>
      <c r="E816" s="135" t="n"/>
      <c r="F816" s="135" t="n"/>
      <c r="G816" s="135" t="n"/>
      <c r="H816" s="135" t="n"/>
      <c r="I816" s="135" t="n"/>
      <c r="J816" s="135" t="n"/>
      <c r="K816" s="135" t="n"/>
      <c r="L816" s="135" t="n"/>
      <c r="M816" s="135" t="n"/>
      <c r="N816" s="135" t="n"/>
      <c r="O816" s="135" t="n"/>
      <c r="P816" s="135" t="n"/>
      <c r="Q816" s="135" t="n"/>
      <c r="R816" s="135" t="n"/>
      <c r="S816" s="135" t="n"/>
      <c r="T816" s="135" t="n"/>
      <c r="U816" s="135" t="n"/>
      <c r="V816" s="135" t="n"/>
      <c r="W816" s="135" t="n"/>
      <c r="X816" s="135" t="n"/>
      <c r="Y816" s="135" t="n"/>
      <c r="Z816" s="135" t="n"/>
      <c r="AA816" s="135" t="n"/>
      <c r="AB816" s="135" t="n"/>
      <c r="AC816" s="135" t="n"/>
      <c r="AD816" s="135" t="n"/>
      <c r="AE816" s="135" t="n"/>
      <c r="AF816" s="135" t="n"/>
      <c r="AG816" s="135" t="n"/>
      <c r="AH816" s="135" t="n"/>
      <c r="AI816" s="135" t="n"/>
      <c r="AJ816" s="135" t="n"/>
      <c r="AK816" s="135" t="n"/>
      <c r="AL816" s="135" t="n"/>
      <c r="AM816" s="135" t="n"/>
      <c r="AN816" s="135" t="n"/>
      <c r="AO816" s="135" t="n"/>
      <c r="AP816" s="135" t="n"/>
      <c r="AQ816" s="135" t="n"/>
      <c r="AR816" s="135" t="n"/>
      <c r="AS816" s="135" t="n"/>
      <c r="AT816" s="135" t="n"/>
      <c r="AU816" s="135" t="n"/>
      <c r="AV816" s="135" t="n"/>
      <c r="AW816" s="135" t="n"/>
      <c r="AX816" s="135" t="n"/>
      <c r="AY816" s="135" t="n"/>
      <c r="AZ816" s="135" t="n"/>
      <c r="BA816" s="135" t="n"/>
      <c r="BB816" s="135" t="n"/>
      <c r="BC816" s="135" t="n"/>
      <c r="BD816" s="135" t="n"/>
      <c r="BE816" s="135" t="n"/>
      <c r="BF816" s="135" t="n"/>
      <c r="BG816" s="135" t="n"/>
      <c r="BH816" s="135" t="n"/>
      <c r="BI816" s="135" t="n"/>
      <c r="BJ816" s="135" t="n"/>
      <c r="BK816" s="135" t="n"/>
      <c r="BL816" s="135" t="n"/>
      <c r="BM816" s="135" t="n"/>
      <c r="BN816" s="135" t="n"/>
      <c r="BO816" s="135" t="n"/>
      <c r="BP816" s="135" t="n"/>
      <c r="BQ816" s="135" t="n"/>
      <c r="BR816" s="135" t="n"/>
      <c r="BS816" s="135" t="n"/>
      <c r="BT816" s="135" t="n"/>
      <c r="BU816" s="135" t="n"/>
      <c r="BV816" s="135" t="n"/>
      <c r="BW816" s="135" t="n"/>
      <c r="BX816" s="135" t="n"/>
      <c r="BY816" s="135" t="n"/>
      <c r="BZ816" s="135" t="n"/>
      <c r="CA816" s="135" t="n"/>
      <c r="CB816" s="135" t="n"/>
      <c r="CC816" s="135" t="n"/>
      <c r="CD816" s="135" t="n"/>
      <c r="CE816" s="135" t="n"/>
      <c r="CF816" s="135" t="n"/>
      <c r="CG816" s="135" t="n"/>
      <c r="CH816" s="135" t="n"/>
      <c r="CI816" s="135" t="n"/>
      <c r="CJ816" s="135" t="n"/>
      <c r="CK816" s="135" t="n"/>
      <c r="CL816" s="135" t="n"/>
      <c r="CM816" s="135" t="n"/>
      <c r="CN816" s="135" t="n"/>
      <c r="CO816" s="135" t="n"/>
      <c r="CP816" s="135" t="n"/>
      <c r="CQ816" s="135" t="n"/>
      <c r="CR816" s="135" t="n"/>
      <c r="CU816" s="36" t="n"/>
      <c r="CV816" s="36" t="n"/>
      <c r="CW816" s="36" t="n"/>
      <c r="CX816" s="36" t="n"/>
      <c r="CY816" s="36" t="n"/>
      <c r="CZ816" s="36" t="n"/>
      <c r="DA816" s="36" t="n"/>
      <c r="DB816" s="36" t="n"/>
      <c r="DC816" s="36" t="n"/>
      <c r="DD816" s="36" t="n"/>
      <c r="DE816" s="36" t="n"/>
      <c r="DF816" s="36" t="n"/>
      <c r="DG816" s="36" t="n"/>
      <c r="DH816" s="36" t="n"/>
      <c r="DI816" s="36" t="n"/>
      <c r="DJ816" s="36" t="n"/>
      <c r="DK816" s="36" t="n"/>
      <c r="DL816" s="36" t="n"/>
      <c r="DM816" s="36" t="n"/>
      <c r="DN816" s="36" t="n"/>
      <c r="DO816" s="36" t="n"/>
      <c r="DP816" s="36" t="n"/>
      <c r="DQ816" s="36" t="n"/>
      <c r="DR816" s="36" t="n"/>
      <c r="DS816" s="36" t="n"/>
      <c r="DT816" s="36" t="n"/>
      <c r="DU816" s="36" t="n"/>
      <c r="DV816" s="36" t="n"/>
      <c r="DW816" s="36" t="n"/>
      <c r="DX816" s="36" t="n"/>
      <c r="DY816" s="36" t="n"/>
      <c r="DZ816" s="36" t="n"/>
      <c r="EA816" s="36" t="n"/>
      <c r="EB816" s="36" t="n"/>
      <c r="EC816" s="36" t="n"/>
      <c r="ED816" s="36" t="n"/>
      <c r="EE816" s="36" t="n"/>
      <c r="EF816" s="36" t="n"/>
      <c r="EG816" s="36" t="n"/>
      <c r="EH816" s="36" t="n"/>
      <c r="EI816" s="36" t="n"/>
      <c r="EJ816" s="36" t="n"/>
      <c r="EK816" s="36" t="n"/>
      <c r="EL816" s="36" t="n"/>
      <c r="EM816" s="36" t="n"/>
      <c r="EN816" s="36" t="n"/>
    </row>
    <row r="817">
      <c r="A817" s="36" t="n"/>
      <c r="B817" s="36" t="n"/>
      <c r="C817" s="144" t="n"/>
      <c r="D817" s="144" t="n"/>
      <c r="E817" s="135" t="n"/>
      <c r="F817" s="135" t="n"/>
      <c r="G817" s="135" t="n"/>
      <c r="H817" s="135" t="n"/>
      <c r="I817" s="135" t="n"/>
      <c r="J817" s="135" t="n"/>
      <c r="K817" s="135" t="n"/>
      <c r="L817" s="135" t="n"/>
      <c r="M817" s="135" t="n"/>
      <c r="N817" s="135" t="n"/>
      <c r="O817" s="135" t="n"/>
      <c r="P817" s="135" t="n"/>
      <c r="Q817" s="135" t="n"/>
      <c r="R817" s="135" t="n"/>
      <c r="S817" s="135" t="n"/>
      <c r="T817" s="135" t="n"/>
      <c r="U817" s="135" t="n"/>
      <c r="V817" s="135" t="n"/>
      <c r="W817" s="135" t="n"/>
      <c r="X817" s="135" t="n"/>
      <c r="Y817" s="135" t="n"/>
      <c r="Z817" s="135" t="n"/>
      <c r="AA817" s="135" t="n"/>
      <c r="AB817" s="135" t="n"/>
      <c r="AC817" s="135" t="n"/>
      <c r="AD817" s="135" t="n"/>
      <c r="AE817" s="135" t="n"/>
      <c r="AF817" s="135" t="n"/>
      <c r="AG817" s="135" t="n"/>
      <c r="AH817" s="135" t="n"/>
      <c r="AI817" s="135" t="n"/>
      <c r="AJ817" s="135" t="n"/>
      <c r="AK817" s="135" t="n"/>
      <c r="AL817" s="135" t="n"/>
      <c r="AM817" s="135" t="n"/>
      <c r="AN817" s="135" t="n"/>
      <c r="AO817" s="135" t="n"/>
      <c r="AP817" s="135" t="n"/>
      <c r="AQ817" s="135" t="n"/>
      <c r="AR817" s="135" t="n"/>
      <c r="AS817" s="135" t="n"/>
      <c r="AT817" s="135" t="n"/>
      <c r="AU817" s="135" t="n"/>
      <c r="AV817" s="135" t="n"/>
      <c r="AW817" s="135" t="n"/>
      <c r="AX817" s="135" t="n"/>
      <c r="AY817" s="135" t="n"/>
      <c r="AZ817" s="135" t="n"/>
      <c r="BA817" s="135" t="n"/>
      <c r="BB817" s="135" t="n"/>
      <c r="BC817" s="135" t="n"/>
      <c r="BD817" s="135" t="n"/>
      <c r="BE817" s="135" t="n"/>
      <c r="BF817" s="135" t="n"/>
      <c r="BG817" s="135" t="n"/>
      <c r="BH817" s="135" t="n"/>
      <c r="BI817" s="135" t="n"/>
      <c r="BJ817" s="135" t="n"/>
      <c r="BK817" s="135" t="n"/>
      <c r="BL817" s="135" t="n"/>
      <c r="BM817" s="135" t="n"/>
      <c r="BN817" s="135" t="n"/>
      <c r="BO817" s="135" t="n"/>
      <c r="BP817" s="135" t="n"/>
      <c r="BQ817" s="135" t="n"/>
      <c r="BR817" s="135" t="n"/>
      <c r="BS817" s="135" t="n"/>
      <c r="BT817" s="135" t="n"/>
      <c r="BU817" s="135" t="n"/>
      <c r="BV817" s="135" t="n"/>
      <c r="BW817" s="135" t="n"/>
      <c r="BX817" s="135" t="n"/>
      <c r="BY817" s="135" t="n"/>
      <c r="BZ817" s="135" t="n"/>
      <c r="CA817" s="135" t="n"/>
      <c r="CB817" s="135" t="n"/>
      <c r="CC817" s="135" t="n"/>
      <c r="CD817" s="135" t="n"/>
      <c r="CE817" s="135" t="n"/>
      <c r="CF817" s="135" t="n"/>
      <c r="CG817" s="135" t="n"/>
      <c r="CH817" s="135" t="n"/>
      <c r="CI817" s="135" t="n"/>
      <c r="CJ817" s="135" t="n"/>
      <c r="CK817" s="135" t="n"/>
      <c r="CL817" s="135" t="n"/>
      <c r="CM817" s="135" t="n"/>
      <c r="CN817" s="135" t="n"/>
      <c r="CO817" s="135" t="n"/>
      <c r="CP817" s="135" t="n"/>
      <c r="CQ817" s="135" t="n"/>
      <c r="CR817" s="135" t="n"/>
      <c r="CU817" s="36" t="n"/>
      <c r="CV817" s="36" t="n"/>
      <c r="CW817" s="36" t="n"/>
      <c r="CX817" s="36" t="n"/>
      <c r="CY817" s="36" t="n"/>
      <c r="CZ817" s="36" t="n"/>
      <c r="DA817" s="36" t="n"/>
      <c r="DB817" s="36" t="n"/>
      <c r="DC817" s="36" t="n"/>
      <c r="DD817" s="36" t="n"/>
      <c r="DE817" s="36" t="n"/>
      <c r="DF817" s="36" t="n"/>
      <c r="DG817" s="36" t="n"/>
      <c r="DH817" s="36" t="n"/>
      <c r="DI817" s="36" t="n"/>
      <c r="DJ817" s="36" t="n"/>
      <c r="DK817" s="36" t="n"/>
      <c r="DL817" s="36" t="n"/>
      <c r="DM817" s="36" t="n"/>
      <c r="DN817" s="36" t="n"/>
      <c r="DO817" s="36" t="n"/>
      <c r="DP817" s="36" t="n"/>
      <c r="DQ817" s="36" t="n"/>
      <c r="DR817" s="36" t="n"/>
      <c r="DS817" s="36" t="n"/>
      <c r="DT817" s="36" t="n"/>
      <c r="DU817" s="36" t="n"/>
      <c r="DV817" s="36" t="n"/>
      <c r="DW817" s="36" t="n"/>
      <c r="DX817" s="36" t="n"/>
      <c r="DY817" s="36" t="n"/>
      <c r="DZ817" s="36" t="n"/>
      <c r="EA817" s="36" t="n"/>
      <c r="EB817" s="36" t="n"/>
      <c r="EC817" s="36" t="n"/>
      <c r="ED817" s="36" t="n"/>
      <c r="EE817" s="36" t="n"/>
      <c r="EF817" s="36" t="n"/>
      <c r="EG817" s="36" t="n"/>
      <c r="EH817" s="36" t="n"/>
      <c r="EI817" s="36" t="n"/>
      <c r="EJ817" s="36" t="n"/>
      <c r="EK817" s="36" t="n"/>
      <c r="EL817" s="36" t="n"/>
      <c r="EM817" s="36" t="n"/>
      <c r="EN817" s="36" t="n"/>
    </row>
    <row r="818">
      <c r="A818" s="36" t="n"/>
      <c r="B818" s="36" t="n"/>
      <c r="C818" s="144" t="n"/>
      <c r="D818" s="144" t="n"/>
      <c r="E818" s="135" t="n"/>
      <c r="F818" s="135" t="n"/>
      <c r="G818" s="135" t="n"/>
      <c r="H818" s="135" t="n"/>
      <c r="I818" s="135" t="n"/>
      <c r="J818" s="135" t="n"/>
      <c r="K818" s="135" t="n"/>
      <c r="L818" s="135" t="n"/>
      <c r="M818" s="135" t="n"/>
      <c r="N818" s="135" t="n"/>
      <c r="O818" s="135" t="n"/>
      <c r="P818" s="135" t="n"/>
      <c r="Q818" s="135" t="n"/>
      <c r="R818" s="135" t="n"/>
      <c r="S818" s="135" t="n"/>
      <c r="T818" s="135" t="n"/>
      <c r="U818" s="135" t="n"/>
      <c r="V818" s="135" t="n"/>
      <c r="W818" s="135" t="n"/>
      <c r="X818" s="135" t="n"/>
      <c r="Y818" s="135" t="n"/>
      <c r="Z818" s="135" t="n"/>
      <c r="AA818" s="135" t="n"/>
      <c r="AB818" s="135" t="n"/>
      <c r="AC818" s="135" t="n"/>
      <c r="AD818" s="135" t="n"/>
      <c r="AE818" s="135" t="n"/>
      <c r="AF818" s="135" t="n"/>
      <c r="AG818" s="135" t="n"/>
      <c r="AH818" s="135" t="n"/>
      <c r="AI818" s="135" t="n"/>
      <c r="AJ818" s="135" t="n"/>
      <c r="AK818" s="135" t="n"/>
      <c r="AL818" s="135" t="n"/>
      <c r="AM818" s="135" t="n"/>
      <c r="AN818" s="135" t="n"/>
      <c r="AO818" s="135" t="n"/>
      <c r="AP818" s="135" t="n"/>
      <c r="AQ818" s="135" t="n"/>
      <c r="AR818" s="135" t="n"/>
      <c r="AS818" s="135" t="n"/>
      <c r="AT818" s="135" t="n"/>
      <c r="AU818" s="135" t="n"/>
      <c r="AV818" s="135" t="n"/>
      <c r="AW818" s="135" t="n"/>
      <c r="AX818" s="135" t="n"/>
      <c r="AY818" s="135" t="n"/>
      <c r="AZ818" s="135" t="n"/>
      <c r="BA818" s="135" t="n"/>
      <c r="BB818" s="135" t="n"/>
      <c r="BC818" s="135" t="n"/>
      <c r="BD818" s="135" t="n"/>
      <c r="BE818" s="135" t="n"/>
      <c r="BF818" s="135" t="n"/>
      <c r="BG818" s="135" t="n"/>
      <c r="BH818" s="135" t="n"/>
      <c r="BI818" s="135" t="n"/>
      <c r="BJ818" s="135" t="n"/>
      <c r="BK818" s="135" t="n"/>
      <c r="BL818" s="135" t="n"/>
      <c r="BM818" s="135" t="n"/>
      <c r="BN818" s="135" t="n"/>
      <c r="BO818" s="135" t="n"/>
      <c r="BP818" s="135" t="n"/>
      <c r="BQ818" s="135" t="n"/>
      <c r="BR818" s="135" t="n"/>
      <c r="BS818" s="135" t="n"/>
      <c r="BT818" s="135" t="n"/>
      <c r="BU818" s="135" t="n"/>
      <c r="BV818" s="135" t="n"/>
      <c r="BW818" s="135" t="n"/>
      <c r="BX818" s="135" t="n"/>
      <c r="BY818" s="135" t="n"/>
      <c r="BZ818" s="135" t="n"/>
      <c r="CA818" s="135" t="n"/>
      <c r="CB818" s="135" t="n"/>
      <c r="CC818" s="135" t="n"/>
      <c r="CD818" s="135" t="n"/>
      <c r="CE818" s="135" t="n"/>
      <c r="CF818" s="135" t="n"/>
      <c r="CG818" s="135" t="n"/>
      <c r="CH818" s="135" t="n"/>
      <c r="CI818" s="135" t="n"/>
      <c r="CJ818" s="135" t="n"/>
      <c r="CK818" s="135" t="n"/>
      <c r="CL818" s="135" t="n"/>
      <c r="CM818" s="135" t="n"/>
      <c r="CN818" s="135" t="n"/>
      <c r="CO818" s="135" t="n"/>
      <c r="CP818" s="135" t="n"/>
      <c r="CQ818" s="135" t="n"/>
      <c r="CR818" s="135" t="n"/>
      <c r="CU818" s="36" t="n"/>
      <c r="CV818" s="36" t="n"/>
      <c r="CW818" s="36" t="n"/>
      <c r="CX818" s="36" t="n"/>
      <c r="CY818" s="36" t="n"/>
      <c r="CZ818" s="36" t="n"/>
      <c r="DA818" s="36" t="n"/>
      <c r="DB818" s="36" t="n"/>
      <c r="DC818" s="36" t="n"/>
      <c r="DD818" s="36" t="n"/>
      <c r="DE818" s="36" t="n"/>
      <c r="DF818" s="36" t="n"/>
      <c r="DG818" s="36" t="n"/>
      <c r="DH818" s="36" t="n"/>
      <c r="DI818" s="36" t="n"/>
      <c r="DJ818" s="36" t="n"/>
      <c r="DK818" s="36" t="n"/>
      <c r="DL818" s="36" t="n"/>
      <c r="DM818" s="36" t="n"/>
      <c r="DN818" s="36" t="n"/>
      <c r="DO818" s="36" t="n"/>
      <c r="DP818" s="36" t="n"/>
      <c r="DQ818" s="36" t="n"/>
      <c r="DR818" s="36" t="n"/>
      <c r="DS818" s="36" t="n"/>
      <c r="DT818" s="36" t="n"/>
      <c r="DU818" s="36" t="n"/>
      <c r="DV818" s="36" t="n"/>
      <c r="DW818" s="36" t="n"/>
      <c r="DX818" s="36" t="n"/>
      <c r="DY818" s="36" t="n"/>
      <c r="DZ818" s="36" t="n"/>
      <c r="EA818" s="36" t="n"/>
      <c r="EB818" s="36" t="n"/>
      <c r="EC818" s="36" t="n"/>
      <c r="ED818" s="36" t="n"/>
      <c r="EE818" s="36" t="n"/>
      <c r="EF818" s="36" t="n"/>
      <c r="EG818" s="36" t="n"/>
      <c r="EH818" s="36" t="n"/>
      <c r="EI818" s="36" t="n"/>
      <c r="EJ818" s="36" t="n"/>
      <c r="EK818" s="36" t="n"/>
      <c r="EL818" s="36" t="n"/>
      <c r="EM818" s="36" t="n"/>
      <c r="EN818" s="36" t="n"/>
    </row>
    <row r="819">
      <c r="A819" s="36" t="n"/>
      <c r="B819" s="36" t="n"/>
      <c r="C819" s="144" t="n"/>
      <c r="D819" s="144" t="n"/>
      <c r="E819" s="135" t="n"/>
      <c r="F819" s="135" t="n"/>
      <c r="G819" s="135" t="n"/>
      <c r="H819" s="135" t="n"/>
      <c r="I819" s="135" t="n"/>
      <c r="J819" s="135" t="n"/>
      <c r="K819" s="135" t="n"/>
      <c r="L819" s="135" t="n"/>
      <c r="M819" s="135" t="n"/>
      <c r="N819" s="135" t="n"/>
      <c r="O819" s="135" t="n"/>
      <c r="P819" s="135" t="n"/>
      <c r="Q819" s="135" t="n"/>
      <c r="R819" s="135" t="n"/>
      <c r="S819" s="135" t="n"/>
      <c r="T819" s="135" t="n"/>
      <c r="U819" s="135" t="n"/>
      <c r="V819" s="135" t="n"/>
      <c r="W819" s="135" t="n"/>
      <c r="X819" s="135" t="n"/>
      <c r="Y819" s="135" t="n"/>
      <c r="Z819" s="135" t="n"/>
      <c r="AA819" s="135" t="n"/>
      <c r="AB819" s="135" t="n"/>
      <c r="AC819" s="135" t="n"/>
      <c r="AD819" s="135" t="n"/>
      <c r="AE819" s="135" t="n"/>
      <c r="AF819" s="135" t="n"/>
      <c r="AG819" s="135" t="n"/>
      <c r="AH819" s="135" t="n"/>
      <c r="AI819" s="135" t="n"/>
      <c r="AJ819" s="135" t="n"/>
      <c r="AK819" s="135" t="n"/>
      <c r="AL819" s="135" t="n"/>
      <c r="AM819" s="135" t="n"/>
      <c r="AN819" s="135" t="n"/>
      <c r="AO819" s="135" t="n"/>
      <c r="AP819" s="135" t="n"/>
      <c r="AQ819" s="135" t="n"/>
      <c r="AR819" s="135" t="n"/>
      <c r="AS819" s="135" t="n"/>
      <c r="AT819" s="135" t="n"/>
      <c r="AU819" s="135" t="n"/>
      <c r="AV819" s="135" t="n"/>
      <c r="AW819" s="135" t="n"/>
      <c r="AX819" s="135" t="n"/>
      <c r="AY819" s="135" t="n"/>
      <c r="AZ819" s="135" t="n"/>
      <c r="BA819" s="135" t="n"/>
      <c r="BB819" s="135" t="n"/>
      <c r="BC819" s="135" t="n"/>
      <c r="BD819" s="135" t="n"/>
      <c r="BE819" s="135" t="n"/>
      <c r="BF819" s="135" t="n"/>
      <c r="BG819" s="135" t="n"/>
      <c r="BH819" s="135" t="n"/>
      <c r="BI819" s="135" t="n"/>
      <c r="BJ819" s="135" t="n"/>
      <c r="BK819" s="135" t="n"/>
      <c r="BL819" s="135" t="n"/>
      <c r="BM819" s="135" t="n"/>
      <c r="BN819" s="135" t="n"/>
      <c r="BO819" s="135" t="n"/>
      <c r="BP819" s="135" t="n"/>
      <c r="BQ819" s="135" t="n"/>
      <c r="BR819" s="135" t="n"/>
      <c r="BS819" s="135" t="n"/>
      <c r="BT819" s="135" t="n"/>
      <c r="BU819" s="135" t="n"/>
      <c r="BV819" s="135" t="n"/>
      <c r="BW819" s="135" t="n"/>
      <c r="BX819" s="135" t="n"/>
      <c r="BY819" s="135" t="n"/>
      <c r="BZ819" s="135" t="n"/>
      <c r="CA819" s="135" t="n"/>
      <c r="CB819" s="135" t="n"/>
      <c r="CC819" s="135" t="n"/>
      <c r="CD819" s="135" t="n"/>
      <c r="CE819" s="135" t="n"/>
      <c r="CF819" s="135" t="n"/>
      <c r="CG819" s="135" t="n"/>
      <c r="CH819" s="135" t="n"/>
      <c r="CI819" s="135" t="n"/>
      <c r="CJ819" s="135" t="n"/>
      <c r="CK819" s="135" t="n"/>
      <c r="CL819" s="135" t="n"/>
      <c r="CM819" s="135" t="n"/>
      <c r="CN819" s="135" t="n"/>
      <c r="CO819" s="135" t="n"/>
      <c r="CP819" s="135" t="n"/>
      <c r="CQ819" s="135" t="n"/>
      <c r="CR819" s="135" t="n"/>
      <c r="CU819" s="36" t="n"/>
      <c r="CV819" s="36" t="n"/>
      <c r="CW819" s="36" t="n"/>
      <c r="CX819" s="36" t="n"/>
      <c r="CY819" s="36" t="n"/>
      <c r="CZ819" s="36" t="n"/>
      <c r="DA819" s="36" t="n"/>
      <c r="DB819" s="36" t="n"/>
      <c r="DC819" s="36" t="n"/>
      <c r="DD819" s="36" t="n"/>
      <c r="DE819" s="36" t="n"/>
      <c r="DF819" s="36" t="n"/>
      <c r="DG819" s="36" t="n"/>
      <c r="DH819" s="36" t="n"/>
      <c r="DI819" s="36" t="n"/>
      <c r="DJ819" s="36" t="n"/>
      <c r="DK819" s="36" t="n"/>
      <c r="DL819" s="36" t="n"/>
      <c r="DM819" s="36" t="n"/>
      <c r="DN819" s="36" t="n"/>
      <c r="DO819" s="36" t="n"/>
      <c r="DP819" s="36" t="n"/>
      <c r="DQ819" s="36" t="n"/>
      <c r="DR819" s="36" t="n"/>
      <c r="DS819" s="36" t="n"/>
      <c r="DT819" s="36" t="n"/>
      <c r="DU819" s="36" t="n"/>
      <c r="DV819" s="36" t="n"/>
      <c r="DW819" s="36" t="n"/>
      <c r="DX819" s="36" t="n"/>
      <c r="DY819" s="36" t="n"/>
      <c r="DZ819" s="36" t="n"/>
      <c r="EA819" s="36" t="n"/>
      <c r="EB819" s="36" t="n"/>
      <c r="EC819" s="36" t="n"/>
      <c r="ED819" s="36" t="n"/>
      <c r="EE819" s="36" t="n"/>
      <c r="EF819" s="36" t="n"/>
      <c r="EG819" s="36" t="n"/>
      <c r="EH819" s="36" t="n"/>
      <c r="EI819" s="36" t="n"/>
      <c r="EJ819" s="36" t="n"/>
      <c r="EK819" s="36" t="n"/>
      <c r="EL819" s="36" t="n"/>
      <c r="EM819" s="36" t="n"/>
      <c r="EN819" s="36" t="n"/>
    </row>
    <row r="820">
      <c r="A820" s="36" t="n"/>
      <c r="B820" s="36" t="n"/>
      <c r="C820" s="144" t="n"/>
      <c r="D820" s="144" t="n"/>
      <c r="E820" s="135" t="n"/>
      <c r="F820" s="135" t="n"/>
      <c r="G820" s="135" t="n"/>
      <c r="H820" s="135" t="n"/>
      <c r="I820" s="135" t="n"/>
      <c r="J820" s="135" t="n"/>
      <c r="K820" s="135" t="n"/>
      <c r="L820" s="135" t="n"/>
      <c r="M820" s="135" t="n"/>
      <c r="N820" s="135" t="n"/>
      <c r="O820" s="135" t="n"/>
      <c r="P820" s="135" t="n"/>
      <c r="Q820" s="135" t="n"/>
      <c r="R820" s="135" t="n"/>
      <c r="S820" s="135" t="n"/>
      <c r="T820" s="135" t="n"/>
      <c r="U820" s="135" t="n"/>
      <c r="V820" s="135" t="n"/>
      <c r="W820" s="135" t="n"/>
      <c r="X820" s="135" t="n"/>
      <c r="Y820" s="135" t="n"/>
      <c r="Z820" s="135" t="n"/>
      <c r="AA820" s="135" t="n"/>
      <c r="AB820" s="135" t="n"/>
      <c r="AC820" s="135" t="n"/>
      <c r="AD820" s="135" t="n"/>
      <c r="AE820" s="135" t="n"/>
      <c r="AF820" s="135" t="n"/>
      <c r="AG820" s="135" t="n"/>
      <c r="AH820" s="135" t="n"/>
      <c r="AI820" s="135" t="n"/>
      <c r="AJ820" s="135" t="n"/>
      <c r="AK820" s="135" t="n"/>
      <c r="AL820" s="135" t="n"/>
      <c r="AM820" s="135" t="n"/>
      <c r="AN820" s="135" t="n"/>
      <c r="AO820" s="135" t="n"/>
      <c r="AP820" s="135" t="n"/>
      <c r="AQ820" s="135" t="n"/>
      <c r="AR820" s="135" t="n"/>
      <c r="AS820" s="135" t="n"/>
      <c r="AT820" s="135" t="n"/>
      <c r="AU820" s="135" t="n"/>
      <c r="AV820" s="135" t="n"/>
      <c r="AW820" s="135" t="n"/>
      <c r="AX820" s="135" t="n"/>
      <c r="AY820" s="135" t="n"/>
      <c r="AZ820" s="135" t="n"/>
      <c r="BA820" s="135" t="n"/>
      <c r="BB820" s="135" t="n"/>
      <c r="BC820" s="135" t="n"/>
      <c r="BD820" s="135" t="n"/>
      <c r="BE820" s="135" t="n"/>
      <c r="BF820" s="135" t="n"/>
      <c r="BG820" s="135" t="n"/>
      <c r="BH820" s="135" t="n"/>
      <c r="BI820" s="135" t="n"/>
      <c r="BJ820" s="135" t="n"/>
      <c r="BK820" s="135" t="n"/>
      <c r="BL820" s="135" t="n"/>
      <c r="BM820" s="135" t="n"/>
      <c r="BN820" s="135" t="n"/>
      <c r="BO820" s="135" t="n"/>
      <c r="BP820" s="135" t="n"/>
      <c r="BQ820" s="135" t="n"/>
      <c r="BR820" s="135" t="n"/>
      <c r="BS820" s="135" t="n"/>
      <c r="BT820" s="135" t="n"/>
      <c r="BU820" s="135" t="n"/>
      <c r="BV820" s="135" t="n"/>
      <c r="BW820" s="135" t="n"/>
      <c r="BX820" s="135" t="n"/>
      <c r="BY820" s="135" t="n"/>
      <c r="BZ820" s="135" t="n"/>
      <c r="CA820" s="135" t="n"/>
      <c r="CB820" s="135" t="n"/>
      <c r="CC820" s="135" t="n"/>
      <c r="CD820" s="135" t="n"/>
      <c r="CE820" s="135" t="n"/>
      <c r="CF820" s="135" t="n"/>
      <c r="CG820" s="135" t="n"/>
      <c r="CH820" s="135" t="n"/>
      <c r="CI820" s="135" t="n"/>
      <c r="CJ820" s="135" t="n"/>
      <c r="CK820" s="135" t="n"/>
      <c r="CL820" s="135" t="n"/>
      <c r="CM820" s="135" t="n"/>
      <c r="CN820" s="135" t="n"/>
      <c r="CO820" s="135" t="n"/>
      <c r="CP820" s="135" t="n"/>
      <c r="CQ820" s="135" t="n"/>
      <c r="CR820" s="135" t="n"/>
      <c r="CU820" s="36" t="n"/>
      <c r="CV820" s="36" t="n"/>
      <c r="CW820" s="36" t="n"/>
      <c r="CX820" s="36" t="n"/>
      <c r="CY820" s="36" t="n"/>
      <c r="CZ820" s="36" t="n"/>
      <c r="DA820" s="36" t="n"/>
      <c r="DB820" s="36" t="n"/>
      <c r="DC820" s="36" t="n"/>
      <c r="DD820" s="36" t="n"/>
      <c r="DE820" s="36" t="n"/>
      <c r="DF820" s="36" t="n"/>
      <c r="DG820" s="36" t="n"/>
      <c r="DH820" s="36" t="n"/>
      <c r="DI820" s="36" t="n"/>
      <c r="DJ820" s="36" t="n"/>
      <c r="DK820" s="36" t="n"/>
      <c r="DL820" s="36" t="n"/>
      <c r="DM820" s="36" t="n"/>
      <c r="DN820" s="36" t="n"/>
      <c r="DO820" s="36" t="n"/>
      <c r="DP820" s="36" t="n"/>
      <c r="DQ820" s="36" t="n"/>
      <c r="DR820" s="36" t="n"/>
      <c r="DS820" s="36" t="n"/>
      <c r="DT820" s="36" t="n"/>
      <c r="DU820" s="36" t="n"/>
      <c r="DV820" s="36" t="n"/>
      <c r="DW820" s="36" t="n"/>
      <c r="DX820" s="36" t="n"/>
      <c r="DY820" s="36" t="n"/>
      <c r="DZ820" s="36" t="n"/>
      <c r="EA820" s="36" t="n"/>
      <c r="EB820" s="36" t="n"/>
      <c r="EC820" s="36" t="n"/>
      <c r="ED820" s="36" t="n"/>
      <c r="EE820" s="36" t="n"/>
      <c r="EF820" s="36" t="n"/>
      <c r="EG820" s="36" t="n"/>
      <c r="EH820" s="36" t="n"/>
      <c r="EI820" s="36" t="n"/>
      <c r="EJ820" s="36" t="n"/>
      <c r="EK820" s="36" t="n"/>
      <c r="EL820" s="36" t="n"/>
      <c r="EM820" s="36" t="n"/>
      <c r="EN820" s="36" t="n"/>
    </row>
    <row r="821">
      <c r="A821" s="36" t="n"/>
      <c r="B821" s="36" t="n"/>
      <c r="C821" s="144" t="n"/>
      <c r="D821" s="144" t="n"/>
      <c r="E821" s="135" t="n"/>
      <c r="F821" s="135" t="n"/>
      <c r="G821" s="135" t="n"/>
      <c r="H821" s="135" t="n"/>
      <c r="I821" s="135" t="n"/>
      <c r="J821" s="135" t="n"/>
      <c r="K821" s="135" t="n"/>
      <c r="L821" s="135" t="n"/>
      <c r="M821" s="135" t="n"/>
      <c r="N821" s="135" t="n"/>
      <c r="O821" s="135" t="n"/>
      <c r="P821" s="135" t="n"/>
      <c r="Q821" s="135" t="n"/>
      <c r="R821" s="135" t="n"/>
      <c r="S821" s="135" t="n"/>
      <c r="T821" s="135" t="n"/>
      <c r="U821" s="135" t="n"/>
      <c r="V821" s="135" t="n"/>
      <c r="W821" s="135" t="n"/>
      <c r="X821" s="135" t="n"/>
      <c r="Y821" s="135" t="n"/>
      <c r="Z821" s="135" t="n"/>
      <c r="AA821" s="135" t="n"/>
      <c r="AB821" s="135" t="n"/>
      <c r="AC821" s="135" t="n"/>
      <c r="AD821" s="135" t="n"/>
      <c r="AE821" s="135" t="n"/>
      <c r="AF821" s="135" t="n"/>
      <c r="AG821" s="135" t="n"/>
      <c r="AH821" s="135" t="n"/>
      <c r="AI821" s="135" t="n"/>
      <c r="AJ821" s="135" t="n"/>
      <c r="AK821" s="135" t="n"/>
      <c r="AL821" s="135" t="n"/>
      <c r="AM821" s="135" t="n"/>
      <c r="AN821" s="135" t="n"/>
      <c r="AO821" s="135" t="n"/>
      <c r="AP821" s="135" t="n"/>
      <c r="AQ821" s="135" t="n"/>
      <c r="AR821" s="135" t="n"/>
      <c r="AS821" s="135" t="n"/>
      <c r="AT821" s="135" t="n"/>
      <c r="AU821" s="135" t="n"/>
      <c r="AV821" s="135" t="n"/>
      <c r="AW821" s="135" t="n"/>
      <c r="AX821" s="135" t="n"/>
      <c r="AY821" s="135" t="n"/>
      <c r="AZ821" s="135" t="n"/>
      <c r="BA821" s="135" t="n"/>
      <c r="BB821" s="135" t="n"/>
      <c r="BC821" s="135" t="n"/>
      <c r="BD821" s="135" t="n"/>
      <c r="BE821" s="135" t="n"/>
      <c r="BF821" s="135" t="n"/>
      <c r="BG821" s="135" t="n"/>
      <c r="BH821" s="135" t="n"/>
      <c r="BI821" s="135" t="n"/>
      <c r="BJ821" s="135" t="n"/>
      <c r="BK821" s="135" t="n"/>
      <c r="BL821" s="135" t="n"/>
      <c r="BM821" s="135" t="n"/>
      <c r="BN821" s="135" t="n"/>
      <c r="BO821" s="135" t="n"/>
      <c r="BP821" s="135" t="n"/>
      <c r="BQ821" s="135" t="n"/>
      <c r="BR821" s="135" t="n"/>
      <c r="BS821" s="135" t="n"/>
      <c r="BT821" s="135" t="n"/>
      <c r="BU821" s="135" t="n"/>
      <c r="BV821" s="135" t="n"/>
      <c r="BW821" s="135" t="n"/>
      <c r="BX821" s="135" t="n"/>
      <c r="BY821" s="135" t="n"/>
      <c r="BZ821" s="135" t="n"/>
      <c r="CA821" s="135" t="n"/>
      <c r="CB821" s="135" t="n"/>
      <c r="CC821" s="135" t="n"/>
      <c r="CD821" s="135" t="n"/>
      <c r="CE821" s="135" t="n"/>
      <c r="CF821" s="135" t="n"/>
      <c r="CG821" s="135" t="n"/>
      <c r="CH821" s="135" t="n"/>
      <c r="CI821" s="135" t="n"/>
      <c r="CJ821" s="135" t="n"/>
      <c r="CK821" s="135" t="n"/>
      <c r="CL821" s="135" t="n"/>
      <c r="CM821" s="135" t="n"/>
      <c r="CN821" s="135" t="n"/>
      <c r="CO821" s="135" t="n"/>
      <c r="CP821" s="135" t="n"/>
      <c r="CQ821" s="135" t="n"/>
      <c r="CR821" s="135" t="n"/>
      <c r="CU821" s="36" t="n"/>
      <c r="CV821" s="36" t="n"/>
      <c r="CW821" s="36" t="n"/>
      <c r="CX821" s="36" t="n"/>
      <c r="CY821" s="36" t="n"/>
      <c r="CZ821" s="36" t="n"/>
      <c r="DA821" s="36" t="n"/>
      <c r="DB821" s="36" t="n"/>
      <c r="DC821" s="36" t="n"/>
      <c r="DD821" s="36" t="n"/>
      <c r="DE821" s="36" t="n"/>
      <c r="DF821" s="36" t="n"/>
      <c r="DG821" s="36" t="n"/>
      <c r="DH821" s="36" t="n"/>
      <c r="DI821" s="36" t="n"/>
      <c r="DJ821" s="36" t="n"/>
      <c r="DK821" s="36" t="n"/>
      <c r="DL821" s="36" t="n"/>
      <c r="DM821" s="36" t="n"/>
      <c r="DN821" s="36" t="n"/>
      <c r="DO821" s="36" t="n"/>
      <c r="DP821" s="36" t="n"/>
      <c r="DQ821" s="36" t="n"/>
      <c r="DR821" s="36" t="n"/>
      <c r="DS821" s="36" t="n"/>
      <c r="DT821" s="36" t="n"/>
      <c r="DU821" s="36" t="n"/>
      <c r="DV821" s="36" t="n"/>
      <c r="DW821" s="36" t="n"/>
      <c r="DX821" s="36" t="n"/>
      <c r="DY821" s="36" t="n"/>
      <c r="DZ821" s="36" t="n"/>
      <c r="EA821" s="36" t="n"/>
      <c r="EB821" s="36" t="n"/>
      <c r="EC821" s="36" t="n"/>
      <c r="ED821" s="36" t="n"/>
      <c r="EE821" s="36" t="n"/>
      <c r="EF821" s="36" t="n"/>
      <c r="EG821" s="36" t="n"/>
      <c r="EH821" s="36" t="n"/>
      <c r="EI821" s="36" t="n"/>
      <c r="EJ821" s="36" t="n"/>
      <c r="EK821" s="36" t="n"/>
      <c r="EL821" s="36" t="n"/>
      <c r="EM821" s="36" t="n"/>
      <c r="EN821" s="36" t="n"/>
    </row>
    <row r="822">
      <c r="A822" s="36" t="n"/>
      <c r="B822" s="36" t="n"/>
      <c r="C822" s="144" t="n"/>
      <c r="D822" s="144" t="n"/>
      <c r="E822" s="135" t="n"/>
      <c r="F822" s="135" t="n"/>
      <c r="G822" s="135" t="n"/>
      <c r="H822" s="135" t="n"/>
      <c r="I822" s="135" t="n"/>
      <c r="J822" s="135" t="n"/>
      <c r="K822" s="135" t="n"/>
      <c r="L822" s="135" t="n"/>
      <c r="M822" s="135" t="n"/>
      <c r="N822" s="135" t="n"/>
      <c r="O822" s="135" t="n"/>
      <c r="P822" s="135" t="n"/>
      <c r="Q822" s="135" t="n"/>
      <c r="R822" s="135" t="n"/>
      <c r="S822" s="135" t="n"/>
      <c r="T822" s="135" t="n"/>
      <c r="U822" s="135" t="n"/>
      <c r="V822" s="135" t="n"/>
      <c r="W822" s="135" t="n"/>
      <c r="X822" s="135" t="n"/>
      <c r="Y822" s="135" t="n"/>
      <c r="Z822" s="135" t="n"/>
      <c r="AA822" s="135" t="n"/>
      <c r="AB822" s="135" t="n"/>
      <c r="AC822" s="135" t="n"/>
      <c r="AD822" s="135" t="n"/>
      <c r="AE822" s="135" t="n"/>
      <c r="AF822" s="135" t="n"/>
      <c r="AG822" s="135" t="n"/>
      <c r="AH822" s="135" t="n"/>
      <c r="AI822" s="135" t="n"/>
      <c r="AJ822" s="135" t="n"/>
      <c r="AK822" s="135" t="n"/>
      <c r="AL822" s="135" t="n"/>
      <c r="AM822" s="135" t="n"/>
      <c r="AN822" s="135" t="n"/>
      <c r="AO822" s="135" t="n"/>
      <c r="AP822" s="135" t="n"/>
      <c r="AQ822" s="135" t="n"/>
      <c r="AR822" s="135" t="n"/>
      <c r="AS822" s="135" t="n"/>
      <c r="AT822" s="135" t="n"/>
      <c r="AU822" s="135" t="n"/>
      <c r="AV822" s="135" t="n"/>
      <c r="AW822" s="135" t="n"/>
      <c r="AX822" s="135" t="n"/>
      <c r="AY822" s="135" t="n"/>
      <c r="AZ822" s="135" t="n"/>
      <c r="BA822" s="135" t="n"/>
      <c r="BB822" s="135" t="n"/>
      <c r="BC822" s="135" t="n"/>
      <c r="BD822" s="135" t="n"/>
      <c r="BE822" s="135" t="n"/>
      <c r="BF822" s="135" t="n"/>
      <c r="BG822" s="135" t="n"/>
      <c r="BH822" s="135" t="n"/>
      <c r="BI822" s="135" t="n"/>
      <c r="BJ822" s="135" t="n"/>
      <c r="BK822" s="135" t="n"/>
      <c r="BL822" s="135" t="n"/>
      <c r="BM822" s="135" t="n"/>
      <c r="BN822" s="135" t="n"/>
      <c r="BO822" s="135" t="n"/>
      <c r="BP822" s="135" t="n"/>
      <c r="BQ822" s="135" t="n"/>
      <c r="BR822" s="135" t="n"/>
      <c r="BS822" s="135" t="n"/>
      <c r="BT822" s="135" t="n"/>
      <c r="BU822" s="135" t="n"/>
      <c r="BV822" s="135" t="n"/>
      <c r="BW822" s="135" t="n"/>
      <c r="BX822" s="135" t="n"/>
      <c r="BY822" s="135" t="n"/>
      <c r="BZ822" s="135" t="n"/>
      <c r="CA822" s="135" t="n"/>
      <c r="CB822" s="135" t="n"/>
      <c r="CC822" s="135" t="n"/>
      <c r="CD822" s="135" t="n"/>
      <c r="CE822" s="135" t="n"/>
      <c r="CF822" s="135" t="n"/>
      <c r="CG822" s="135" t="n"/>
      <c r="CH822" s="135" t="n"/>
      <c r="CI822" s="135" t="n"/>
      <c r="CJ822" s="135" t="n"/>
      <c r="CK822" s="135" t="n"/>
      <c r="CL822" s="135" t="n"/>
      <c r="CM822" s="135" t="n"/>
      <c r="CN822" s="135" t="n"/>
      <c r="CO822" s="135" t="n"/>
      <c r="CP822" s="135" t="n"/>
      <c r="CQ822" s="135" t="n"/>
      <c r="CR822" s="135" t="n"/>
      <c r="CU822" s="36" t="n"/>
      <c r="CV822" s="36" t="n"/>
      <c r="CW822" s="36" t="n"/>
      <c r="CX822" s="36" t="n"/>
      <c r="CY822" s="36" t="n"/>
      <c r="CZ822" s="36" t="n"/>
      <c r="DA822" s="36" t="n"/>
      <c r="DB822" s="36" t="n"/>
      <c r="DC822" s="36" t="n"/>
      <c r="DD822" s="36" t="n"/>
      <c r="DE822" s="36" t="n"/>
      <c r="DF822" s="36" t="n"/>
      <c r="DG822" s="36" t="n"/>
      <c r="DH822" s="36" t="n"/>
      <c r="DI822" s="36" t="n"/>
      <c r="DJ822" s="36" t="n"/>
      <c r="DK822" s="36" t="n"/>
      <c r="DL822" s="36" t="n"/>
      <c r="DM822" s="36" t="n"/>
      <c r="DN822" s="36" t="n"/>
      <c r="DO822" s="36" t="n"/>
      <c r="DP822" s="36" t="n"/>
      <c r="DQ822" s="36" t="n"/>
      <c r="DR822" s="36" t="n"/>
      <c r="DS822" s="36" t="n"/>
      <c r="DT822" s="36" t="n"/>
      <c r="DU822" s="36" t="n"/>
      <c r="DV822" s="36" t="n"/>
      <c r="DW822" s="36" t="n"/>
      <c r="DX822" s="36" t="n"/>
      <c r="DY822" s="36" t="n"/>
      <c r="DZ822" s="36" t="n"/>
      <c r="EA822" s="36" t="n"/>
      <c r="EB822" s="36" t="n"/>
      <c r="EC822" s="36" t="n"/>
      <c r="ED822" s="36" t="n"/>
      <c r="EE822" s="36" t="n"/>
      <c r="EF822" s="36" t="n"/>
      <c r="EG822" s="36" t="n"/>
      <c r="EH822" s="36" t="n"/>
      <c r="EI822" s="36" t="n"/>
      <c r="EJ822" s="36" t="n"/>
      <c r="EK822" s="36" t="n"/>
      <c r="EL822" s="36" t="n"/>
      <c r="EM822" s="36" t="n"/>
      <c r="EN822" s="36" t="n"/>
    </row>
    <row r="823">
      <c r="A823" s="36" t="n"/>
      <c r="B823" s="36" t="n"/>
      <c r="C823" s="144" t="n"/>
      <c r="D823" s="144" t="n"/>
      <c r="E823" s="135" t="n"/>
      <c r="F823" s="135" t="n"/>
      <c r="G823" s="135" t="n"/>
      <c r="H823" s="135" t="n"/>
      <c r="I823" s="135" t="n"/>
      <c r="J823" s="135" t="n"/>
      <c r="K823" s="135" t="n"/>
      <c r="L823" s="135" t="n"/>
      <c r="M823" s="135" t="n"/>
      <c r="N823" s="135" t="n"/>
      <c r="O823" s="135" t="n"/>
      <c r="P823" s="135" t="n"/>
      <c r="Q823" s="135" t="n"/>
      <c r="R823" s="135" t="n"/>
      <c r="S823" s="135" t="n"/>
      <c r="T823" s="135" t="n"/>
      <c r="U823" s="135" t="n"/>
      <c r="V823" s="135" t="n"/>
      <c r="W823" s="135" t="n"/>
      <c r="X823" s="135" t="n"/>
      <c r="Y823" s="135" t="n"/>
      <c r="Z823" s="135" t="n"/>
      <c r="AA823" s="135" t="n"/>
      <c r="AB823" s="135" t="n"/>
      <c r="AC823" s="135" t="n"/>
      <c r="AD823" s="135" t="n"/>
      <c r="AE823" s="135" t="n"/>
      <c r="AF823" s="135" t="n"/>
      <c r="AG823" s="135" t="n"/>
      <c r="AH823" s="135" t="n"/>
      <c r="AI823" s="135" t="n"/>
      <c r="AJ823" s="135" t="n"/>
      <c r="AK823" s="135" t="n"/>
      <c r="AL823" s="135" t="n"/>
      <c r="AM823" s="135" t="n"/>
      <c r="AN823" s="135" t="n"/>
      <c r="AO823" s="135" t="n"/>
      <c r="AP823" s="135" t="n"/>
      <c r="AQ823" s="135" t="n"/>
      <c r="AR823" s="135" t="n"/>
      <c r="AS823" s="135" t="n"/>
      <c r="AT823" s="135" t="n"/>
      <c r="AU823" s="135" t="n"/>
      <c r="AV823" s="135" t="n"/>
      <c r="AW823" s="135" t="n"/>
      <c r="AX823" s="135" t="n"/>
      <c r="AY823" s="135" t="n"/>
      <c r="AZ823" s="135" t="n"/>
      <c r="BA823" s="135" t="n"/>
      <c r="BB823" s="135" t="n"/>
      <c r="BC823" s="135" t="n"/>
      <c r="BD823" s="135" t="n"/>
      <c r="BE823" s="135" t="n"/>
      <c r="BF823" s="135" t="n"/>
      <c r="BG823" s="135" t="n"/>
      <c r="BH823" s="135" t="n"/>
      <c r="BI823" s="135" t="n"/>
      <c r="BJ823" s="135" t="n"/>
      <c r="BK823" s="135" t="n"/>
      <c r="BL823" s="135" t="n"/>
      <c r="BM823" s="135" t="n"/>
      <c r="BN823" s="135" t="n"/>
      <c r="BO823" s="135" t="n"/>
      <c r="BP823" s="135" t="n"/>
      <c r="BQ823" s="135" t="n"/>
      <c r="BR823" s="135" t="n"/>
      <c r="BS823" s="135" t="n"/>
      <c r="BT823" s="135" t="n"/>
      <c r="BU823" s="135" t="n"/>
      <c r="BV823" s="135" t="n"/>
      <c r="BW823" s="135" t="n"/>
      <c r="BX823" s="135" t="n"/>
      <c r="BY823" s="135" t="n"/>
      <c r="BZ823" s="135" t="n"/>
      <c r="CA823" s="135" t="n"/>
      <c r="CB823" s="135" t="n"/>
      <c r="CC823" s="135" t="n"/>
      <c r="CD823" s="135" t="n"/>
      <c r="CE823" s="135" t="n"/>
      <c r="CF823" s="135" t="n"/>
      <c r="CG823" s="135" t="n"/>
      <c r="CH823" s="135" t="n"/>
      <c r="CI823" s="135" t="n"/>
      <c r="CJ823" s="135" t="n"/>
      <c r="CK823" s="135" t="n"/>
      <c r="CL823" s="135" t="n"/>
      <c r="CM823" s="135" t="n"/>
      <c r="CN823" s="135" t="n"/>
      <c r="CO823" s="135" t="n"/>
      <c r="CP823" s="135" t="n"/>
      <c r="CQ823" s="135" t="n"/>
      <c r="CR823" s="135" t="n"/>
      <c r="CU823" s="36" t="n"/>
      <c r="CV823" s="36" t="n"/>
      <c r="CW823" s="36" t="n"/>
      <c r="CX823" s="36" t="n"/>
      <c r="CY823" s="36" t="n"/>
      <c r="CZ823" s="36" t="n"/>
      <c r="DA823" s="36" t="n"/>
      <c r="DB823" s="36" t="n"/>
      <c r="DC823" s="36" t="n"/>
      <c r="DD823" s="36" t="n"/>
      <c r="DE823" s="36" t="n"/>
      <c r="DF823" s="36" t="n"/>
      <c r="DG823" s="36" t="n"/>
      <c r="DH823" s="36" t="n"/>
      <c r="DI823" s="36" t="n"/>
      <c r="DJ823" s="36" t="n"/>
      <c r="DK823" s="36" t="n"/>
      <c r="DL823" s="36" t="n"/>
      <c r="DM823" s="36" t="n"/>
      <c r="DN823" s="36" t="n"/>
      <c r="DO823" s="36" t="n"/>
      <c r="DP823" s="36" t="n"/>
      <c r="DQ823" s="36" t="n"/>
      <c r="DR823" s="36" t="n"/>
      <c r="DS823" s="36" t="n"/>
      <c r="DT823" s="36" t="n"/>
      <c r="DU823" s="36" t="n"/>
      <c r="DV823" s="36" t="n"/>
      <c r="DW823" s="36" t="n"/>
      <c r="DX823" s="36" t="n"/>
      <c r="DY823" s="36" t="n"/>
      <c r="DZ823" s="36" t="n"/>
      <c r="EA823" s="36" t="n"/>
      <c r="EB823" s="36" t="n"/>
      <c r="EC823" s="36" t="n"/>
      <c r="ED823" s="36" t="n"/>
      <c r="EE823" s="36" t="n"/>
      <c r="EF823" s="36" t="n"/>
      <c r="EG823" s="36" t="n"/>
      <c r="EH823" s="36" t="n"/>
      <c r="EI823" s="36" t="n"/>
      <c r="EJ823" s="36" t="n"/>
      <c r="EK823" s="36" t="n"/>
      <c r="EL823" s="36" t="n"/>
      <c r="EM823" s="36" t="n"/>
      <c r="EN823" s="36" t="n"/>
    </row>
    <row r="824">
      <c r="A824" s="36" t="n"/>
      <c r="B824" s="36" t="n"/>
      <c r="C824" s="144" t="n"/>
      <c r="D824" s="144" t="n"/>
      <c r="E824" s="135" t="n"/>
      <c r="F824" s="135" t="n"/>
      <c r="G824" s="135" t="n"/>
      <c r="H824" s="135" t="n"/>
      <c r="I824" s="135" t="n"/>
      <c r="J824" s="135" t="n"/>
      <c r="K824" s="135" t="n"/>
      <c r="L824" s="135" t="n"/>
      <c r="M824" s="135" t="n"/>
      <c r="N824" s="135" t="n"/>
      <c r="O824" s="135" t="n"/>
      <c r="P824" s="135" t="n"/>
      <c r="Q824" s="135" t="n"/>
      <c r="R824" s="135" t="n"/>
      <c r="S824" s="135" t="n"/>
      <c r="T824" s="135" t="n"/>
      <c r="U824" s="135" t="n"/>
      <c r="V824" s="135" t="n"/>
      <c r="W824" s="135" t="n"/>
      <c r="X824" s="135" t="n"/>
      <c r="Y824" s="135" t="n"/>
      <c r="Z824" s="135" t="n"/>
      <c r="AA824" s="135" t="n"/>
      <c r="AB824" s="135" t="n"/>
      <c r="AC824" s="135" t="n"/>
      <c r="AD824" s="135" t="n"/>
      <c r="AE824" s="135" t="n"/>
      <c r="AF824" s="135" t="n"/>
      <c r="AG824" s="135" t="n"/>
      <c r="AH824" s="135" t="n"/>
      <c r="AI824" s="135" t="n"/>
      <c r="AJ824" s="135" t="n"/>
      <c r="AK824" s="135" t="n"/>
      <c r="AL824" s="135" t="n"/>
      <c r="AM824" s="135" t="n"/>
      <c r="AN824" s="135" t="n"/>
      <c r="AO824" s="135" t="n"/>
      <c r="AP824" s="135" t="n"/>
      <c r="AQ824" s="135" t="n"/>
      <c r="AR824" s="135" t="n"/>
      <c r="AS824" s="135" t="n"/>
      <c r="AT824" s="135" t="n"/>
      <c r="AU824" s="135" t="n"/>
      <c r="AV824" s="135" t="n"/>
      <c r="AW824" s="135" t="n"/>
      <c r="AX824" s="135" t="n"/>
      <c r="AY824" s="135" t="n"/>
      <c r="AZ824" s="135" t="n"/>
      <c r="BA824" s="135" t="n"/>
      <c r="BB824" s="135" t="n"/>
      <c r="BC824" s="135" t="n"/>
      <c r="BD824" s="135" t="n"/>
      <c r="BE824" s="135" t="n"/>
      <c r="BF824" s="135" t="n"/>
      <c r="BG824" s="135" t="n"/>
      <c r="BH824" s="135" t="n"/>
      <c r="BI824" s="135" t="n"/>
      <c r="BJ824" s="135" t="n"/>
      <c r="BK824" s="135" t="n"/>
      <c r="BL824" s="135" t="n"/>
      <c r="BM824" s="135" t="n"/>
      <c r="BN824" s="135" t="n"/>
      <c r="BO824" s="135" t="n"/>
      <c r="BP824" s="135" t="n"/>
      <c r="BQ824" s="135" t="n"/>
      <c r="BR824" s="135" t="n"/>
      <c r="BS824" s="135" t="n"/>
      <c r="BT824" s="135" t="n"/>
      <c r="BU824" s="135" t="n"/>
      <c r="BV824" s="135" t="n"/>
      <c r="BW824" s="135" t="n"/>
      <c r="BX824" s="135" t="n"/>
      <c r="BY824" s="135" t="n"/>
      <c r="BZ824" s="135" t="n"/>
      <c r="CA824" s="135" t="n"/>
      <c r="CB824" s="135" t="n"/>
      <c r="CC824" s="135" t="n"/>
      <c r="CD824" s="135" t="n"/>
      <c r="CE824" s="135" t="n"/>
      <c r="CF824" s="135" t="n"/>
      <c r="CG824" s="135" t="n"/>
      <c r="CH824" s="135" t="n"/>
      <c r="CI824" s="135" t="n"/>
      <c r="CJ824" s="135" t="n"/>
      <c r="CK824" s="135" t="n"/>
      <c r="CL824" s="135" t="n"/>
      <c r="CM824" s="135" t="n"/>
      <c r="CN824" s="135" t="n"/>
      <c r="CO824" s="135" t="n"/>
      <c r="CP824" s="135" t="n"/>
      <c r="CQ824" s="135" t="n"/>
      <c r="CR824" s="135" t="n"/>
      <c r="CU824" s="36" t="n"/>
      <c r="CV824" s="36" t="n"/>
      <c r="CW824" s="36" t="n"/>
      <c r="CX824" s="36" t="n"/>
      <c r="CY824" s="36" t="n"/>
      <c r="CZ824" s="36" t="n"/>
      <c r="DA824" s="36" t="n"/>
      <c r="DB824" s="36" t="n"/>
      <c r="DC824" s="36" t="n"/>
      <c r="DD824" s="36" t="n"/>
      <c r="DE824" s="36" t="n"/>
      <c r="DF824" s="36" t="n"/>
      <c r="DG824" s="36" t="n"/>
      <c r="DH824" s="36" t="n"/>
      <c r="DI824" s="36" t="n"/>
      <c r="DJ824" s="36" t="n"/>
      <c r="DK824" s="36" t="n"/>
      <c r="DL824" s="36" t="n"/>
      <c r="DM824" s="36" t="n"/>
      <c r="DN824" s="36" t="n"/>
      <c r="DO824" s="36" t="n"/>
      <c r="DP824" s="36" t="n"/>
      <c r="DQ824" s="36" t="n"/>
      <c r="DR824" s="36" t="n"/>
      <c r="DS824" s="36" t="n"/>
      <c r="DT824" s="36" t="n"/>
      <c r="DU824" s="36" t="n"/>
      <c r="DV824" s="36" t="n"/>
      <c r="DW824" s="36" t="n"/>
      <c r="DX824" s="36" t="n"/>
      <c r="DY824" s="36" t="n"/>
      <c r="DZ824" s="36" t="n"/>
      <c r="EA824" s="36" t="n"/>
      <c r="EB824" s="36" t="n"/>
      <c r="EC824" s="36" t="n"/>
      <c r="ED824" s="36" t="n"/>
      <c r="EE824" s="36" t="n"/>
      <c r="EF824" s="36" t="n"/>
      <c r="EG824" s="36" t="n"/>
      <c r="EH824" s="36" t="n"/>
      <c r="EI824" s="36" t="n"/>
      <c r="EJ824" s="36" t="n"/>
      <c r="EK824" s="36" t="n"/>
      <c r="EL824" s="36" t="n"/>
      <c r="EM824" s="36" t="n"/>
      <c r="EN824" s="36" t="n"/>
    </row>
    <row r="825">
      <c r="A825" s="36" t="n"/>
      <c r="B825" s="36" t="n"/>
      <c r="C825" s="144" t="n"/>
      <c r="D825" s="144" t="n"/>
      <c r="E825" s="135" t="n"/>
      <c r="F825" s="135" t="n"/>
      <c r="G825" s="135" t="n"/>
      <c r="H825" s="135" t="n"/>
      <c r="I825" s="135" t="n"/>
      <c r="J825" s="135" t="n"/>
      <c r="K825" s="135" t="n"/>
      <c r="L825" s="135" t="n"/>
      <c r="M825" s="135" t="n"/>
      <c r="N825" s="135" t="n"/>
      <c r="O825" s="135" t="n"/>
      <c r="P825" s="135" t="n"/>
      <c r="Q825" s="135" t="n"/>
      <c r="R825" s="135" t="n"/>
      <c r="S825" s="135" t="n"/>
      <c r="T825" s="135" t="n"/>
      <c r="U825" s="135" t="n"/>
      <c r="V825" s="135" t="n"/>
      <c r="W825" s="135" t="n"/>
      <c r="X825" s="135" t="n"/>
      <c r="Y825" s="135" t="n"/>
      <c r="Z825" s="135" t="n"/>
      <c r="AA825" s="135" t="n"/>
      <c r="AB825" s="135" t="n"/>
      <c r="AC825" s="135" t="n"/>
      <c r="AD825" s="135" t="n"/>
      <c r="AE825" s="135" t="n"/>
      <c r="AF825" s="135" t="n"/>
      <c r="AG825" s="135" t="n"/>
      <c r="AH825" s="135" t="n"/>
      <c r="AI825" s="135" t="n"/>
      <c r="AJ825" s="135" t="n"/>
      <c r="AK825" s="135" t="n"/>
      <c r="AL825" s="135" t="n"/>
      <c r="AM825" s="135" t="n"/>
      <c r="AN825" s="135" t="n"/>
      <c r="AO825" s="135" t="n"/>
      <c r="AP825" s="135" t="n"/>
      <c r="AQ825" s="135" t="n"/>
      <c r="AR825" s="135" t="n"/>
      <c r="AS825" s="135" t="n"/>
      <c r="AT825" s="135" t="n"/>
      <c r="AU825" s="135" t="n"/>
      <c r="AV825" s="135" t="n"/>
      <c r="AW825" s="135" t="n"/>
      <c r="AX825" s="135" t="n"/>
      <c r="AY825" s="135" t="n"/>
      <c r="AZ825" s="135" t="n"/>
      <c r="BA825" s="135" t="n"/>
      <c r="BB825" s="135" t="n"/>
      <c r="BC825" s="135" t="n"/>
      <c r="BD825" s="135" t="n"/>
      <c r="BE825" s="135" t="n"/>
      <c r="BF825" s="135" t="n"/>
      <c r="BG825" s="135" t="n"/>
      <c r="BH825" s="135" t="n"/>
      <c r="BI825" s="135" t="n"/>
      <c r="BJ825" s="135" t="n"/>
      <c r="BK825" s="135" t="n"/>
      <c r="BL825" s="135" t="n"/>
      <c r="BM825" s="135" t="n"/>
      <c r="BN825" s="135" t="n"/>
      <c r="BO825" s="135" t="n"/>
      <c r="BP825" s="135" t="n"/>
      <c r="BQ825" s="135" t="n"/>
      <c r="BR825" s="135" t="n"/>
      <c r="BS825" s="135" t="n"/>
      <c r="BT825" s="135" t="n"/>
      <c r="BU825" s="135" t="n"/>
      <c r="BV825" s="135" t="n"/>
      <c r="BW825" s="135" t="n"/>
      <c r="BX825" s="135" t="n"/>
      <c r="BY825" s="135" t="n"/>
      <c r="BZ825" s="135" t="n"/>
      <c r="CA825" s="135" t="n"/>
      <c r="CB825" s="135" t="n"/>
      <c r="CC825" s="135" t="n"/>
      <c r="CD825" s="135" t="n"/>
      <c r="CE825" s="135" t="n"/>
      <c r="CF825" s="135" t="n"/>
      <c r="CG825" s="135" t="n"/>
      <c r="CH825" s="135" t="n"/>
      <c r="CI825" s="135" t="n"/>
      <c r="CJ825" s="135" t="n"/>
      <c r="CK825" s="135" t="n"/>
      <c r="CL825" s="135" t="n"/>
      <c r="CM825" s="135" t="n"/>
      <c r="CN825" s="135" t="n"/>
      <c r="CO825" s="135" t="n"/>
      <c r="CP825" s="135" t="n"/>
      <c r="CQ825" s="135" t="n"/>
      <c r="CR825" s="135" t="n"/>
      <c r="CU825" s="36" t="n"/>
      <c r="CV825" s="36" t="n"/>
      <c r="CW825" s="36" t="n"/>
      <c r="CX825" s="36" t="n"/>
      <c r="CY825" s="36" t="n"/>
      <c r="CZ825" s="36" t="n"/>
      <c r="DA825" s="36" t="n"/>
      <c r="DB825" s="36" t="n"/>
      <c r="DC825" s="36" t="n"/>
      <c r="DD825" s="36" t="n"/>
      <c r="DE825" s="36" t="n"/>
      <c r="DF825" s="36" t="n"/>
      <c r="DG825" s="36" t="n"/>
      <c r="DH825" s="36" t="n"/>
      <c r="DI825" s="36" t="n"/>
      <c r="DJ825" s="36" t="n"/>
      <c r="DK825" s="36" t="n"/>
      <c r="DL825" s="36" t="n"/>
      <c r="DM825" s="36" t="n"/>
      <c r="DN825" s="36" t="n"/>
      <c r="DO825" s="36" t="n"/>
      <c r="DP825" s="36" t="n"/>
      <c r="DQ825" s="36" t="n"/>
      <c r="DR825" s="36" t="n"/>
      <c r="DS825" s="36" t="n"/>
      <c r="DT825" s="36" t="n"/>
      <c r="DU825" s="36" t="n"/>
      <c r="DV825" s="36" t="n"/>
      <c r="DW825" s="36" t="n"/>
      <c r="DX825" s="36" t="n"/>
      <c r="DY825" s="36" t="n"/>
      <c r="DZ825" s="36" t="n"/>
      <c r="EA825" s="36" t="n"/>
      <c r="EB825" s="36" t="n"/>
      <c r="EC825" s="36" t="n"/>
      <c r="ED825" s="36" t="n"/>
      <c r="EE825" s="36" t="n"/>
      <c r="EF825" s="36" t="n"/>
      <c r="EG825" s="36" t="n"/>
      <c r="EH825" s="36" t="n"/>
      <c r="EI825" s="36" t="n"/>
      <c r="EJ825" s="36" t="n"/>
      <c r="EK825" s="36" t="n"/>
      <c r="EL825" s="36" t="n"/>
      <c r="EM825" s="36" t="n"/>
      <c r="EN825" s="36" t="n"/>
    </row>
    <row r="826">
      <c r="A826" s="36" t="n"/>
      <c r="B826" s="36" t="n"/>
      <c r="C826" s="144" t="n"/>
      <c r="D826" s="144" t="n"/>
      <c r="E826" s="135" t="n"/>
      <c r="F826" s="135" t="n"/>
      <c r="G826" s="135" t="n"/>
      <c r="H826" s="135" t="n"/>
      <c r="I826" s="135" t="n"/>
      <c r="J826" s="135" t="n"/>
      <c r="K826" s="135" t="n"/>
      <c r="L826" s="135" t="n"/>
      <c r="M826" s="135" t="n"/>
      <c r="N826" s="135" t="n"/>
      <c r="O826" s="135" t="n"/>
      <c r="P826" s="135" t="n"/>
      <c r="Q826" s="135" t="n"/>
      <c r="R826" s="135" t="n"/>
      <c r="S826" s="135" t="n"/>
      <c r="T826" s="135" t="n"/>
      <c r="U826" s="135" t="n"/>
      <c r="V826" s="135" t="n"/>
      <c r="W826" s="135" t="n"/>
      <c r="X826" s="135" t="n"/>
      <c r="Y826" s="135" t="n"/>
      <c r="Z826" s="135" t="n"/>
      <c r="AA826" s="135" t="n"/>
      <c r="AB826" s="135" t="n"/>
      <c r="AC826" s="135" t="n"/>
      <c r="AD826" s="135" t="n"/>
      <c r="AE826" s="135" t="n"/>
      <c r="AF826" s="135" t="n"/>
      <c r="AG826" s="135" t="n"/>
      <c r="AH826" s="135" t="n"/>
      <c r="AI826" s="135" t="n"/>
      <c r="AJ826" s="135" t="n"/>
      <c r="AK826" s="135" t="n"/>
      <c r="AL826" s="135" t="n"/>
      <c r="AM826" s="135" t="n"/>
      <c r="AN826" s="135" t="n"/>
      <c r="AO826" s="135" t="n"/>
      <c r="AP826" s="135" t="n"/>
      <c r="AQ826" s="135" t="n"/>
      <c r="AR826" s="135" t="n"/>
      <c r="AS826" s="135" t="n"/>
      <c r="AT826" s="135" t="n"/>
      <c r="AU826" s="135" t="n"/>
      <c r="AV826" s="135" t="n"/>
      <c r="AW826" s="135" t="n"/>
      <c r="AX826" s="135" t="n"/>
      <c r="AY826" s="135" t="n"/>
      <c r="AZ826" s="135" t="n"/>
      <c r="BA826" s="135" t="n"/>
      <c r="BB826" s="135" t="n"/>
      <c r="BC826" s="135" t="n"/>
      <c r="BD826" s="135" t="n"/>
      <c r="BE826" s="135" t="n"/>
      <c r="BF826" s="135" t="n"/>
      <c r="BG826" s="135" t="n"/>
      <c r="BH826" s="135" t="n"/>
      <c r="BI826" s="135" t="n"/>
      <c r="BJ826" s="135" t="n"/>
      <c r="BK826" s="135" t="n"/>
      <c r="BL826" s="135" t="n"/>
      <c r="BM826" s="135" t="n"/>
      <c r="BN826" s="135" t="n"/>
      <c r="BO826" s="135" t="n"/>
      <c r="BP826" s="135" t="n"/>
      <c r="BQ826" s="135" t="n"/>
      <c r="BR826" s="135" t="n"/>
      <c r="BS826" s="135" t="n"/>
      <c r="BT826" s="135" t="n"/>
      <c r="BU826" s="135" t="n"/>
      <c r="BV826" s="135" t="n"/>
      <c r="BW826" s="135" t="n"/>
      <c r="BX826" s="135" t="n"/>
      <c r="BY826" s="135" t="n"/>
      <c r="BZ826" s="135" t="n"/>
      <c r="CA826" s="135" t="n"/>
      <c r="CB826" s="135" t="n"/>
      <c r="CC826" s="135" t="n"/>
      <c r="CD826" s="135" t="n"/>
      <c r="CE826" s="135" t="n"/>
      <c r="CF826" s="135" t="n"/>
      <c r="CG826" s="135" t="n"/>
      <c r="CH826" s="135" t="n"/>
      <c r="CI826" s="135" t="n"/>
      <c r="CJ826" s="135" t="n"/>
      <c r="CK826" s="135" t="n"/>
      <c r="CL826" s="135" t="n"/>
      <c r="CM826" s="135" t="n"/>
      <c r="CN826" s="135" t="n"/>
      <c r="CO826" s="135" t="n"/>
      <c r="CP826" s="135" t="n"/>
      <c r="CQ826" s="135" t="n"/>
      <c r="CR826" s="135" t="n"/>
      <c r="CU826" s="36" t="n"/>
      <c r="CV826" s="36" t="n"/>
      <c r="CW826" s="36" t="n"/>
      <c r="CX826" s="36" t="n"/>
      <c r="CY826" s="36" t="n"/>
      <c r="CZ826" s="36" t="n"/>
      <c r="DA826" s="36" t="n"/>
      <c r="DB826" s="36" t="n"/>
      <c r="DC826" s="36" t="n"/>
      <c r="DD826" s="36" t="n"/>
      <c r="DE826" s="36" t="n"/>
      <c r="DF826" s="36" t="n"/>
      <c r="DG826" s="36" t="n"/>
      <c r="DH826" s="36" t="n"/>
      <c r="DI826" s="36" t="n"/>
      <c r="DJ826" s="36" t="n"/>
      <c r="DK826" s="36" t="n"/>
      <c r="DL826" s="36" t="n"/>
      <c r="DM826" s="36" t="n"/>
      <c r="DN826" s="36" t="n"/>
      <c r="DO826" s="36" t="n"/>
      <c r="DP826" s="36" t="n"/>
      <c r="DQ826" s="36" t="n"/>
      <c r="DR826" s="36" t="n"/>
      <c r="DS826" s="36" t="n"/>
      <c r="DT826" s="36" t="n"/>
      <c r="DU826" s="36" t="n"/>
      <c r="DV826" s="36" t="n"/>
      <c r="DW826" s="36" t="n"/>
      <c r="DX826" s="36" t="n"/>
      <c r="DY826" s="36" t="n"/>
      <c r="DZ826" s="36" t="n"/>
      <c r="EA826" s="36" t="n"/>
      <c r="EB826" s="36" t="n"/>
      <c r="EC826" s="36" t="n"/>
      <c r="ED826" s="36" t="n"/>
      <c r="EE826" s="36" t="n"/>
      <c r="EF826" s="36" t="n"/>
      <c r="EG826" s="36" t="n"/>
      <c r="EH826" s="36" t="n"/>
      <c r="EI826" s="36" t="n"/>
      <c r="EJ826" s="36" t="n"/>
      <c r="EK826" s="36" t="n"/>
      <c r="EL826" s="36" t="n"/>
      <c r="EM826" s="36" t="n"/>
      <c r="EN826" s="36" t="n"/>
    </row>
    <row r="827">
      <c r="A827" s="36" t="n"/>
      <c r="B827" s="36" t="n"/>
      <c r="C827" s="144" t="n"/>
      <c r="D827" s="144" t="n"/>
      <c r="E827" s="135" t="n"/>
      <c r="F827" s="135" t="n"/>
      <c r="G827" s="135" t="n"/>
      <c r="H827" s="135" t="n"/>
      <c r="I827" s="135" t="n"/>
      <c r="J827" s="135" t="n"/>
      <c r="K827" s="135" t="n"/>
      <c r="L827" s="135" t="n"/>
      <c r="M827" s="135" t="n"/>
      <c r="N827" s="135" t="n"/>
      <c r="O827" s="135" t="n"/>
      <c r="P827" s="135" t="n"/>
      <c r="Q827" s="135" t="n"/>
      <c r="R827" s="135" t="n"/>
      <c r="S827" s="135" t="n"/>
      <c r="T827" s="135" t="n"/>
      <c r="U827" s="135" t="n"/>
      <c r="V827" s="135" t="n"/>
      <c r="W827" s="135" t="n"/>
      <c r="X827" s="135" t="n"/>
      <c r="Y827" s="135" t="n"/>
      <c r="Z827" s="135" t="n"/>
      <c r="AA827" s="135" t="n"/>
      <c r="AB827" s="135" t="n"/>
      <c r="AC827" s="135" t="n"/>
      <c r="AD827" s="135" t="n"/>
      <c r="AE827" s="135" t="n"/>
      <c r="AF827" s="135" t="n"/>
      <c r="AG827" s="135" t="n"/>
      <c r="AH827" s="135" t="n"/>
      <c r="AI827" s="135" t="n"/>
      <c r="AJ827" s="135" t="n"/>
      <c r="AK827" s="135" t="n"/>
      <c r="AL827" s="135" t="n"/>
      <c r="AM827" s="135" t="n"/>
      <c r="AN827" s="135" t="n"/>
      <c r="AO827" s="135" t="n"/>
      <c r="AP827" s="135" t="n"/>
      <c r="AQ827" s="135" t="n"/>
      <c r="AR827" s="135" t="n"/>
      <c r="AS827" s="135" t="n"/>
      <c r="AT827" s="135" t="n"/>
      <c r="AU827" s="135" t="n"/>
      <c r="AV827" s="135" t="n"/>
      <c r="AW827" s="135" t="n"/>
      <c r="AX827" s="135" t="n"/>
      <c r="AY827" s="135" t="n"/>
      <c r="AZ827" s="135" t="n"/>
      <c r="BA827" s="135" t="n"/>
      <c r="BB827" s="135" t="n"/>
      <c r="BC827" s="135" t="n"/>
      <c r="BD827" s="135" t="n"/>
      <c r="BE827" s="135" t="n"/>
      <c r="BF827" s="135" t="n"/>
      <c r="BG827" s="135" t="n"/>
      <c r="BH827" s="135" t="n"/>
      <c r="BI827" s="135" t="n"/>
      <c r="BJ827" s="135" t="n"/>
      <c r="BK827" s="135" t="n"/>
      <c r="BL827" s="135" t="n"/>
      <c r="BM827" s="135" t="n"/>
      <c r="BN827" s="135" t="n"/>
      <c r="BO827" s="135" t="n"/>
      <c r="BP827" s="135" t="n"/>
      <c r="BQ827" s="135" t="n"/>
      <c r="BR827" s="135" t="n"/>
      <c r="BS827" s="135" t="n"/>
      <c r="BT827" s="135" t="n"/>
      <c r="BU827" s="135" t="n"/>
      <c r="BV827" s="135" t="n"/>
      <c r="BW827" s="135" t="n"/>
      <c r="BX827" s="135" t="n"/>
      <c r="BY827" s="135" t="n"/>
      <c r="BZ827" s="135" t="n"/>
      <c r="CA827" s="135" t="n"/>
      <c r="CB827" s="135" t="n"/>
      <c r="CC827" s="135" t="n"/>
      <c r="CD827" s="135" t="n"/>
      <c r="CE827" s="135" t="n"/>
      <c r="CF827" s="135" t="n"/>
      <c r="CG827" s="135" t="n"/>
      <c r="CH827" s="135" t="n"/>
      <c r="CI827" s="135" t="n"/>
      <c r="CJ827" s="135" t="n"/>
      <c r="CK827" s="135" t="n"/>
      <c r="CL827" s="135" t="n"/>
      <c r="CM827" s="135" t="n"/>
      <c r="CN827" s="135" t="n"/>
      <c r="CO827" s="135" t="n"/>
      <c r="CP827" s="135" t="n"/>
      <c r="CQ827" s="135" t="n"/>
      <c r="CR827" s="135" t="n"/>
      <c r="CU827" s="36" t="n"/>
      <c r="CV827" s="36" t="n"/>
      <c r="CW827" s="36" t="n"/>
      <c r="CX827" s="36" t="n"/>
      <c r="CY827" s="36" t="n"/>
      <c r="CZ827" s="36" t="n"/>
      <c r="DA827" s="36" t="n"/>
      <c r="DB827" s="36" t="n"/>
      <c r="DC827" s="36" t="n"/>
      <c r="DD827" s="36" t="n"/>
      <c r="DE827" s="36" t="n"/>
      <c r="DF827" s="36" t="n"/>
      <c r="DG827" s="36" t="n"/>
      <c r="DH827" s="36" t="n"/>
      <c r="DI827" s="36" t="n"/>
      <c r="DJ827" s="36" t="n"/>
      <c r="DK827" s="36" t="n"/>
      <c r="DL827" s="36" t="n"/>
      <c r="DM827" s="36" t="n"/>
      <c r="DN827" s="36" t="n"/>
      <c r="DO827" s="36" t="n"/>
      <c r="DP827" s="36" t="n"/>
      <c r="DQ827" s="36" t="n"/>
      <c r="DR827" s="36" t="n"/>
      <c r="DS827" s="36" t="n"/>
      <c r="DT827" s="36" t="n"/>
      <c r="DU827" s="36" t="n"/>
      <c r="DV827" s="36" t="n"/>
      <c r="DW827" s="36" t="n"/>
      <c r="DX827" s="36" t="n"/>
      <c r="DY827" s="36" t="n"/>
      <c r="DZ827" s="36" t="n"/>
      <c r="EA827" s="36" t="n"/>
      <c r="EB827" s="36" t="n"/>
      <c r="EC827" s="36" t="n"/>
      <c r="ED827" s="36" t="n"/>
      <c r="EE827" s="36" t="n"/>
      <c r="EF827" s="36" t="n"/>
      <c r="EG827" s="36" t="n"/>
      <c r="EH827" s="36" t="n"/>
      <c r="EI827" s="36" t="n"/>
      <c r="EJ827" s="36" t="n"/>
      <c r="EK827" s="36" t="n"/>
      <c r="EL827" s="36" t="n"/>
      <c r="EM827" s="36" t="n"/>
      <c r="EN827" s="36" t="n"/>
    </row>
    <row r="828">
      <c r="A828" s="36" t="n"/>
      <c r="B828" s="36" t="n"/>
      <c r="C828" s="144" t="n"/>
      <c r="D828" s="144" t="n"/>
      <c r="E828" s="135" t="n"/>
      <c r="F828" s="135" t="n"/>
      <c r="G828" s="135" t="n"/>
      <c r="H828" s="135" t="n"/>
      <c r="I828" s="135" t="n"/>
      <c r="J828" s="135" t="n"/>
      <c r="K828" s="135" t="n"/>
      <c r="L828" s="135" t="n"/>
      <c r="M828" s="135" t="n"/>
      <c r="N828" s="135" t="n"/>
      <c r="O828" s="135" t="n"/>
      <c r="P828" s="135" t="n"/>
      <c r="Q828" s="135" t="n"/>
      <c r="R828" s="135" t="n"/>
      <c r="S828" s="135" t="n"/>
      <c r="T828" s="135" t="n"/>
      <c r="U828" s="135" t="n"/>
      <c r="V828" s="135" t="n"/>
      <c r="W828" s="135" t="n"/>
      <c r="X828" s="135" t="n"/>
      <c r="Y828" s="135" t="n"/>
      <c r="Z828" s="135" t="n"/>
      <c r="AA828" s="135" t="n"/>
      <c r="AB828" s="135" t="n"/>
      <c r="AC828" s="135" t="n"/>
      <c r="AD828" s="135" t="n"/>
      <c r="AE828" s="135" t="n"/>
      <c r="AF828" s="135" t="n"/>
      <c r="AG828" s="135" t="n"/>
      <c r="AH828" s="135" t="n"/>
      <c r="AI828" s="135" t="n"/>
      <c r="AJ828" s="135" t="n"/>
      <c r="AK828" s="135" t="n"/>
      <c r="AL828" s="135" t="n"/>
      <c r="AM828" s="135" t="n"/>
      <c r="AN828" s="135" t="n"/>
      <c r="AO828" s="135" t="n"/>
      <c r="AP828" s="135" t="n"/>
      <c r="AQ828" s="135" t="n"/>
      <c r="AR828" s="135" t="n"/>
      <c r="AS828" s="135" t="n"/>
      <c r="AT828" s="135" t="n"/>
      <c r="AU828" s="135" t="n"/>
      <c r="AV828" s="135" t="n"/>
      <c r="AW828" s="135" t="n"/>
      <c r="AX828" s="135" t="n"/>
      <c r="AY828" s="135" t="n"/>
      <c r="AZ828" s="135" t="n"/>
      <c r="BA828" s="135" t="n"/>
      <c r="BB828" s="135" t="n"/>
      <c r="BC828" s="135" t="n"/>
      <c r="BD828" s="135" t="n"/>
      <c r="BE828" s="135" t="n"/>
      <c r="BF828" s="135" t="n"/>
      <c r="BG828" s="135" t="n"/>
      <c r="BH828" s="135" t="n"/>
      <c r="BI828" s="135" t="n"/>
      <c r="BJ828" s="135" t="n"/>
      <c r="BK828" s="135" t="n"/>
      <c r="BL828" s="135" t="n"/>
      <c r="BM828" s="135" t="n"/>
      <c r="BN828" s="135" t="n"/>
      <c r="BO828" s="135" t="n"/>
      <c r="BP828" s="135" t="n"/>
      <c r="BQ828" s="135" t="n"/>
      <c r="BR828" s="135" t="n"/>
      <c r="BS828" s="135" t="n"/>
      <c r="BT828" s="135" t="n"/>
      <c r="BU828" s="135" t="n"/>
      <c r="BV828" s="135" t="n"/>
      <c r="BW828" s="135" t="n"/>
      <c r="BX828" s="135" t="n"/>
      <c r="BY828" s="135" t="n"/>
      <c r="BZ828" s="135" t="n"/>
      <c r="CA828" s="135" t="n"/>
      <c r="CB828" s="135" t="n"/>
      <c r="CC828" s="135" t="n"/>
      <c r="CD828" s="135" t="n"/>
      <c r="CE828" s="135" t="n"/>
      <c r="CF828" s="135" t="n"/>
      <c r="CG828" s="135" t="n"/>
      <c r="CH828" s="135" t="n"/>
      <c r="CI828" s="135" t="n"/>
      <c r="CJ828" s="135" t="n"/>
      <c r="CK828" s="135" t="n"/>
      <c r="CL828" s="135" t="n"/>
      <c r="CM828" s="135" t="n"/>
      <c r="CN828" s="135" t="n"/>
      <c r="CO828" s="135" t="n"/>
      <c r="CP828" s="135" t="n"/>
      <c r="CQ828" s="135" t="n"/>
      <c r="CR828" s="135" t="n"/>
      <c r="CU828" s="36" t="n"/>
      <c r="CV828" s="36" t="n"/>
      <c r="CW828" s="36" t="n"/>
      <c r="CX828" s="36" t="n"/>
      <c r="CY828" s="36" t="n"/>
      <c r="CZ828" s="36" t="n"/>
      <c r="DA828" s="36" t="n"/>
      <c r="DB828" s="36" t="n"/>
      <c r="DC828" s="36" t="n"/>
      <c r="DD828" s="36" t="n"/>
      <c r="DE828" s="36" t="n"/>
      <c r="DF828" s="36" t="n"/>
      <c r="DG828" s="36" t="n"/>
      <c r="DH828" s="36" t="n"/>
      <c r="DI828" s="36" t="n"/>
      <c r="DJ828" s="36" t="n"/>
      <c r="DK828" s="36" t="n"/>
      <c r="DL828" s="36" t="n"/>
      <c r="DM828" s="36" t="n"/>
      <c r="DN828" s="36" t="n"/>
      <c r="DO828" s="36" t="n"/>
      <c r="DP828" s="36" t="n"/>
      <c r="DQ828" s="36" t="n"/>
      <c r="DR828" s="36" t="n"/>
      <c r="DS828" s="36" t="n"/>
      <c r="DT828" s="36" t="n"/>
      <c r="DU828" s="36" t="n"/>
      <c r="DV828" s="36" t="n"/>
      <c r="DW828" s="36" t="n"/>
      <c r="DX828" s="36" t="n"/>
      <c r="DY828" s="36" t="n"/>
      <c r="DZ828" s="36" t="n"/>
      <c r="EA828" s="36" t="n"/>
      <c r="EB828" s="36" t="n"/>
      <c r="EC828" s="36" t="n"/>
      <c r="ED828" s="36" t="n"/>
      <c r="EE828" s="36" t="n"/>
      <c r="EF828" s="36" t="n"/>
      <c r="EG828" s="36" t="n"/>
      <c r="EH828" s="36" t="n"/>
      <c r="EI828" s="36" t="n"/>
      <c r="EJ828" s="36" t="n"/>
      <c r="EK828" s="36" t="n"/>
      <c r="EL828" s="36" t="n"/>
      <c r="EM828" s="36" t="n"/>
      <c r="EN828" s="36" t="n"/>
    </row>
    <row r="829">
      <c r="A829" s="36" t="n"/>
      <c r="B829" s="36" t="n"/>
      <c r="C829" s="144" t="n"/>
      <c r="D829" s="144" t="n"/>
      <c r="E829" s="135" t="n"/>
      <c r="F829" s="135" t="n"/>
      <c r="G829" s="135" t="n"/>
      <c r="H829" s="135" t="n"/>
      <c r="I829" s="135" t="n"/>
      <c r="J829" s="135" t="n"/>
      <c r="K829" s="135" t="n"/>
      <c r="L829" s="135" t="n"/>
      <c r="M829" s="135" t="n"/>
      <c r="N829" s="135" t="n"/>
      <c r="O829" s="135" t="n"/>
      <c r="P829" s="135" t="n"/>
      <c r="Q829" s="135" t="n"/>
      <c r="R829" s="135" t="n"/>
      <c r="S829" s="135" t="n"/>
      <c r="T829" s="135" t="n"/>
      <c r="U829" s="135" t="n"/>
      <c r="V829" s="135" t="n"/>
      <c r="W829" s="135" t="n"/>
      <c r="X829" s="135" t="n"/>
      <c r="Y829" s="135" t="n"/>
      <c r="Z829" s="135" t="n"/>
      <c r="AA829" s="135" t="n"/>
      <c r="AB829" s="135" t="n"/>
      <c r="AC829" s="135" t="n"/>
      <c r="AD829" s="135" t="n"/>
      <c r="AE829" s="135" t="n"/>
      <c r="AF829" s="135" t="n"/>
      <c r="AG829" s="135" t="n"/>
      <c r="AH829" s="135" t="n"/>
      <c r="AI829" s="135" t="n"/>
      <c r="AJ829" s="135" t="n"/>
      <c r="AK829" s="135" t="n"/>
      <c r="AL829" s="135" t="n"/>
      <c r="AM829" s="135" t="n"/>
      <c r="AN829" s="135" t="n"/>
      <c r="AO829" s="135" t="n"/>
      <c r="AP829" s="135" t="n"/>
      <c r="AQ829" s="135" t="n"/>
      <c r="AR829" s="135" t="n"/>
      <c r="AS829" s="135" t="n"/>
      <c r="AT829" s="135" t="n"/>
      <c r="AU829" s="135" t="n"/>
      <c r="AV829" s="135" t="n"/>
      <c r="AW829" s="135" t="n"/>
      <c r="AX829" s="135" t="n"/>
      <c r="AY829" s="135" t="n"/>
      <c r="AZ829" s="135" t="n"/>
      <c r="BA829" s="135" t="n"/>
      <c r="BB829" s="135" t="n"/>
      <c r="BC829" s="135" t="n"/>
      <c r="BD829" s="135" t="n"/>
      <c r="BE829" s="135" t="n"/>
      <c r="BF829" s="135" t="n"/>
      <c r="BG829" s="135" t="n"/>
      <c r="BH829" s="135" t="n"/>
      <c r="BI829" s="135" t="n"/>
      <c r="BJ829" s="135" t="n"/>
      <c r="BK829" s="135" t="n"/>
      <c r="BL829" s="135" t="n"/>
      <c r="BM829" s="135" t="n"/>
      <c r="BN829" s="135" t="n"/>
      <c r="BO829" s="135" t="n"/>
      <c r="BP829" s="135" t="n"/>
      <c r="BQ829" s="135" t="n"/>
      <c r="BR829" s="135" t="n"/>
      <c r="BS829" s="135" t="n"/>
      <c r="BT829" s="135" t="n"/>
      <c r="BU829" s="135" t="n"/>
      <c r="BV829" s="135" t="n"/>
      <c r="BW829" s="135" t="n"/>
      <c r="BX829" s="135" t="n"/>
      <c r="BY829" s="135" t="n"/>
      <c r="BZ829" s="135" t="n"/>
      <c r="CA829" s="135" t="n"/>
      <c r="CB829" s="135" t="n"/>
      <c r="CC829" s="135" t="n"/>
      <c r="CD829" s="135" t="n"/>
      <c r="CE829" s="135" t="n"/>
      <c r="CF829" s="135" t="n"/>
      <c r="CG829" s="135" t="n"/>
      <c r="CH829" s="135" t="n"/>
      <c r="CI829" s="135" t="n"/>
      <c r="CJ829" s="135" t="n"/>
      <c r="CK829" s="135" t="n"/>
      <c r="CL829" s="135" t="n"/>
      <c r="CM829" s="135" t="n"/>
      <c r="CN829" s="135" t="n"/>
      <c r="CO829" s="135" t="n"/>
      <c r="CP829" s="135" t="n"/>
      <c r="CQ829" s="135" t="n"/>
      <c r="CR829" s="135" t="n"/>
      <c r="CU829" s="36" t="n"/>
      <c r="CV829" s="36" t="n"/>
      <c r="CW829" s="36" t="n"/>
      <c r="CX829" s="36" t="n"/>
      <c r="CY829" s="36" t="n"/>
      <c r="CZ829" s="36" t="n"/>
      <c r="DA829" s="36" t="n"/>
      <c r="DB829" s="36" t="n"/>
      <c r="DC829" s="36" t="n"/>
      <c r="DD829" s="36" t="n"/>
      <c r="DE829" s="36" t="n"/>
      <c r="DF829" s="36" t="n"/>
      <c r="DG829" s="36" t="n"/>
      <c r="DH829" s="36" t="n"/>
      <c r="DI829" s="36" t="n"/>
      <c r="DJ829" s="36" t="n"/>
      <c r="DK829" s="36" t="n"/>
      <c r="DL829" s="36" t="n"/>
      <c r="DM829" s="36" t="n"/>
      <c r="DN829" s="36" t="n"/>
      <c r="DO829" s="36" t="n"/>
      <c r="DP829" s="36" t="n"/>
      <c r="DQ829" s="36" t="n"/>
      <c r="DR829" s="36" t="n"/>
      <c r="DS829" s="36" t="n"/>
      <c r="DT829" s="36" t="n"/>
      <c r="DU829" s="36" t="n"/>
      <c r="DV829" s="36" t="n"/>
      <c r="DW829" s="36" t="n"/>
      <c r="DX829" s="36" t="n"/>
      <c r="DY829" s="36" t="n"/>
      <c r="DZ829" s="36" t="n"/>
      <c r="EA829" s="36" t="n"/>
      <c r="EB829" s="36" t="n"/>
      <c r="EC829" s="36" t="n"/>
      <c r="ED829" s="36" t="n"/>
      <c r="EE829" s="36" t="n"/>
      <c r="EF829" s="36" t="n"/>
      <c r="EG829" s="36" t="n"/>
      <c r="EH829" s="36" t="n"/>
      <c r="EI829" s="36" t="n"/>
      <c r="EJ829" s="36" t="n"/>
      <c r="EK829" s="36" t="n"/>
      <c r="EL829" s="36" t="n"/>
      <c r="EM829" s="36" t="n"/>
      <c r="EN829" s="36" t="n"/>
    </row>
    <row r="830">
      <c r="A830" s="36" t="n"/>
      <c r="B830" s="36" t="n"/>
      <c r="C830" s="144" t="n"/>
      <c r="D830" s="144" t="n"/>
      <c r="E830" s="135" t="n"/>
      <c r="F830" s="135" t="n"/>
      <c r="G830" s="135" t="n"/>
      <c r="H830" s="135" t="n"/>
      <c r="I830" s="135" t="n"/>
      <c r="J830" s="135" t="n"/>
      <c r="K830" s="135" t="n"/>
      <c r="L830" s="135" t="n"/>
      <c r="M830" s="135" t="n"/>
      <c r="N830" s="135" t="n"/>
      <c r="O830" s="135" t="n"/>
      <c r="P830" s="135" t="n"/>
      <c r="Q830" s="135" t="n"/>
      <c r="R830" s="135" t="n"/>
      <c r="S830" s="135" t="n"/>
      <c r="T830" s="135" t="n"/>
      <c r="U830" s="135" t="n"/>
      <c r="V830" s="135" t="n"/>
      <c r="W830" s="135" t="n"/>
      <c r="X830" s="135" t="n"/>
      <c r="Y830" s="135" t="n"/>
      <c r="Z830" s="135" t="n"/>
      <c r="AA830" s="135" t="n"/>
      <c r="AB830" s="135" t="n"/>
      <c r="AC830" s="135" t="n"/>
      <c r="AD830" s="135" t="n"/>
      <c r="AE830" s="135" t="n"/>
      <c r="AF830" s="135" t="n"/>
      <c r="AG830" s="135" t="n"/>
      <c r="AH830" s="135" t="n"/>
      <c r="AI830" s="135" t="n"/>
      <c r="AJ830" s="135" t="n"/>
      <c r="AK830" s="135" t="n"/>
      <c r="AL830" s="135" t="n"/>
      <c r="AM830" s="135" t="n"/>
      <c r="AN830" s="135" t="n"/>
      <c r="AO830" s="135" t="n"/>
      <c r="AP830" s="135" t="n"/>
      <c r="AQ830" s="135" t="n"/>
      <c r="AR830" s="135" t="n"/>
      <c r="AS830" s="135" t="n"/>
      <c r="AT830" s="135" t="n"/>
      <c r="AU830" s="135" t="n"/>
      <c r="AV830" s="135" t="n"/>
      <c r="AW830" s="135" t="n"/>
      <c r="AX830" s="135" t="n"/>
      <c r="AY830" s="135" t="n"/>
      <c r="AZ830" s="135" t="n"/>
      <c r="BA830" s="135" t="n"/>
      <c r="BB830" s="135" t="n"/>
      <c r="BC830" s="135" t="n"/>
      <c r="BD830" s="135" t="n"/>
      <c r="BE830" s="135" t="n"/>
      <c r="BF830" s="135" t="n"/>
      <c r="BG830" s="135" t="n"/>
      <c r="BH830" s="135" t="n"/>
      <c r="BI830" s="135" t="n"/>
      <c r="BJ830" s="135" t="n"/>
      <c r="BK830" s="135" t="n"/>
      <c r="BL830" s="135" t="n"/>
      <c r="BM830" s="135" t="n"/>
      <c r="BN830" s="135" t="n"/>
      <c r="BO830" s="135" t="n"/>
      <c r="BP830" s="135" t="n"/>
      <c r="BQ830" s="135" t="n"/>
      <c r="BR830" s="135" t="n"/>
      <c r="BS830" s="135" t="n"/>
      <c r="BT830" s="135" t="n"/>
      <c r="BU830" s="135" t="n"/>
      <c r="BV830" s="135" t="n"/>
      <c r="BW830" s="135" t="n"/>
      <c r="BX830" s="135" t="n"/>
      <c r="BY830" s="135" t="n"/>
      <c r="BZ830" s="135" t="n"/>
      <c r="CA830" s="135" t="n"/>
      <c r="CB830" s="135" t="n"/>
      <c r="CC830" s="135" t="n"/>
      <c r="CD830" s="135" t="n"/>
      <c r="CE830" s="135" t="n"/>
      <c r="CF830" s="135" t="n"/>
      <c r="CG830" s="135" t="n"/>
      <c r="CH830" s="135" t="n"/>
      <c r="CI830" s="135" t="n"/>
      <c r="CJ830" s="135" t="n"/>
      <c r="CK830" s="135" t="n"/>
      <c r="CL830" s="135" t="n"/>
      <c r="CM830" s="135" t="n"/>
      <c r="CN830" s="135" t="n"/>
      <c r="CO830" s="135" t="n"/>
      <c r="CP830" s="135" t="n"/>
      <c r="CQ830" s="135" t="n"/>
      <c r="CR830" s="135" t="n"/>
      <c r="CU830" s="36" t="n"/>
      <c r="CV830" s="36" t="n"/>
      <c r="CW830" s="36" t="n"/>
      <c r="CX830" s="36" t="n"/>
      <c r="CY830" s="36" t="n"/>
      <c r="CZ830" s="36" t="n"/>
      <c r="DA830" s="36" t="n"/>
      <c r="DB830" s="36" t="n"/>
      <c r="DC830" s="36" t="n"/>
      <c r="DD830" s="36" t="n"/>
      <c r="DE830" s="36" t="n"/>
      <c r="DF830" s="36" t="n"/>
      <c r="DG830" s="36" t="n"/>
      <c r="DH830" s="36" t="n"/>
      <c r="DI830" s="36" t="n"/>
      <c r="DJ830" s="36" t="n"/>
      <c r="DK830" s="36" t="n"/>
      <c r="DL830" s="36" t="n"/>
      <c r="DM830" s="36" t="n"/>
      <c r="DN830" s="36" t="n"/>
      <c r="DO830" s="36" t="n"/>
      <c r="DP830" s="36" t="n"/>
      <c r="DQ830" s="36" t="n"/>
      <c r="DR830" s="36" t="n"/>
      <c r="DS830" s="36" t="n"/>
      <c r="DT830" s="36" t="n"/>
      <c r="DU830" s="36" t="n"/>
      <c r="DV830" s="36" t="n"/>
      <c r="DW830" s="36" t="n"/>
      <c r="DX830" s="36" t="n"/>
      <c r="DY830" s="36" t="n"/>
      <c r="DZ830" s="36" t="n"/>
      <c r="EA830" s="36" t="n"/>
      <c r="EB830" s="36" t="n"/>
      <c r="EC830" s="36" t="n"/>
      <c r="ED830" s="36" t="n"/>
      <c r="EE830" s="36" t="n"/>
      <c r="EF830" s="36" t="n"/>
      <c r="EG830" s="36" t="n"/>
      <c r="EH830" s="36" t="n"/>
      <c r="EI830" s="36" t="n"/>
      <c r="EJ830" s="36" t="n"/>
      <c r="EK830" s="36" t="n"/>
      <c r="EL830" s="36" t="n"/>
      <c r="EM830" s="36" t="n"/>
      <c r="EN830" s="36" t="n"/>
    </row>
    <row r="831">
      <c r="A831" s="36" t="n"/>
      <c r="B831" s="36" t="n"/>
      <c r="C831" s="144" t="n"/>
      <c r="D831" s="144" t="n"/>
      <c r="E831" s="135" t="n"/>
      <c r="F831" s="135" t="n"/>
      <c r="G831" s="135" t="n"/>
      <c r="H831" s="135" t="n"/>
      <c r="I831" s="135" t="n"/>
      <c r="J831" s="135" t="n"/>
      <c r="K831" s="135" t="n"/>
      <c r="L831" s="135" t="n"/>
      <c r="M831" s="135" t="n"/>
      <c r="N831" s="135" t="n"/>
      <c r="O831" s="135" t="n"/>
      <c r="P831" s="135" t="n"/>
      <c r="Q831" s="135" t="n"/>
      <c r="R831" s="135" t="n"/>
      <c r="S831" s="135" t="n"/>
      <c r="T831" s="135" t="n"/>
      <c r="U831" s="135" t="n"/>
      <c r="V831" s="135" t="n"/>
      <c r="W831" s="135" t="n"/>
      <c r="X831" s="135" t="n"/>
      <c r="Y831" s="135" t="n"/>
      <c r="Z831" s="135" t="n"/>
      <c r="AA831" s="135" t="n"/>
      <c r="AB831" s="135" t="n"/>
      <c r="AC831" s="135" t="n"/>
      <c r="AD831" s="135" t="n"/>
      <c r="AE831" s="135" t="n"/>
      <c r="AF831" s="135" t="n"/>
      <c r="AG831" s="135" t="n"/>
      <c r="AH831" s="135" t="n"/>
      <c r="AI831" s="135" t="n"/>
      <c r="AJ831" s="135" t="n"/>
      <c r="AK831" s="135" t="n"/>
      <c r="AL831" s="135" t="n"/>
      <c r="AM831" s="135" t="n"/>
      <c r="AN831" s="135" t="n"/>
      <c r="AO831" s="135" t="n"/>
      <c r="AP831" s="135" t="n"/>
      <c r="AQ831" s="135" t="n"/>
      <c r="AR831" s="135" t="n"/>
      <c r="AS831" s="135" t="n"/>
      <c r="AT831" s="135" t="n"/>
      <c r="AU831" s="135" t="n"/>
      <c r="AV831" s="135" t="n"/>
      <c r="AW831" s="135" t="n"/>
      <c r="AX831" s="135" t="n"/>
      <c r="AY831" s="135" t="n"/>
      <c r="AZ831" s="135" t="n"/>
      <c r="BA831" s="135" t="n"/>
      <c r="BB831" s="135" t="n"/>
      <c r="BC831" s="135" t="n"/>
      <c r="BD831" s="135" t="n"/>
      <c r="BE831" s="135" t="n"/>
      <c r="BF831" s="135" t="n"/>
      <c r="BG831" s="135" t="n"/>
      <c r="BH831" s="135" t="n"/>
      <c r="BI831" s="135" t="n"/>
      <c r="BJ831" s="135" t="n"/>
      <c r="BK831" s="135" t="n"/>
      <c r="BL831" s="135" t="n"/>
      <c r="BM831" s="135" t="n"/>
      <c r="BN831" s="135" t="n"/>
      <c r="BO831" s="135" t="n"/>
      <c r="BP831" s="135" t="n"/>
      <c r="BQ831" s="135" t="n"/>
      <c r="BR831" s="135" t="n"/>
      <c r="BS831" s="135" t="n"/>
      <c r="BT831" s="135" t="n"/>
      <c r="BU831" s="135" t="n"/>
      <c r="BV831" s="135" t="n"/>
      <c r="BW831" s="135" t="n"/>
      <c r="BX831" s="135" t="n"/>
      <c r="BY831" s="135" t="n"/>
      <c r="BZ831" s="135" t="n"/>
      <c r="CA831" s="135" t="n"/>
      <c r="CB831" s="135" t="n"/>
      <c r="CC831" s="135" t="n"/>
      <c r="CD831" s="135" t="n"/>
      <c r="CE831" s="135" t="n"/>
      <c r="CF831" s="135" t="n"/>
      <c r="CG831" s="135" t="n"/>
      <c r="CH831" s="135" t="n"/>
      <c r="CI831" s="135" t="n"/>
      <c r="CJ831" s="135" t="n"/>
      <c r="CK831" s="135" t="n"/>
      <c r="CL831" s="135" t="n"/>
      <c r="CM831" s="135" t="n"/>
      <c r="CN831" s="135" t="n"/>
      <c r="CO831" s="135" t="n"/>
      <c r="CP831" s="135" t="n"/>
      <c r="CQ831" s="135" t="n"/>
      <c r="CR831" s="135" t="n"/>
      <c r="CU831" s="36" t="n"/>
      <c r="CV831" s="36" t="n"/>
      <c r="CW831" s="36" t="n"/>
      <c r="CX831" s="36" t="n"/>
      <c r="CY831" s="36" t="n"/>
      <c r="CZ831" s="36" t="n"/>
      <c r="DA831" s="36" t="n"/>
      <c r="DB831" s="36" t="n"/>
      <c r="DC831" s="36" t="n"/>
      <c r="DD831" s="36" t="n"/>
      <c r="DE831" s="36" t="n"/>
      <c r="DF831" s="36" t="n"/>
      <c r="DG831" s="36" t="n"/>
      <c r="DH831" s="36" t="n"/>
      <c r="DI831" s="36" t="n"/>
      <c r="DJ831" s="36" t="n"/>
      <c r="DK831" s="36" t="n"/>
      <c r="DL831" s="36" t="n"/>
      <c r="DM831" s="36" t="n"/>
      <c r="DN831" s="36" t="n"/>
      <c r="DO831" s="36" t="n"/>
      <c r="DP831" s="36" t="n"/>
      <c r="DQ831" s="36" t="n"/>
      <c r="DR831" s="36" t="n"/>
      <c r="DS831" s="36" t="n"/>
      <c r="DT831" s="36" t="n"/>
      <c r="DU831" s="36" t="n"/>
      <c r="DV831" s="36" t="n"/>
      <c r="DW831" s="36" t="n"/>
      <c r="DX831" s="36" t="n"/>
      <c r="DY831" s="36" t="n"/>
      <c r="DZ831" s="36" t="n"/>
      <c r="EA831" s="36" t="n"/>
      <c r="EB831" s="36" t="n"/>
      <c r="EC831" s="36" t="n"/>
      <c r="ED831" s="36" t="n"/>
      <c r="EE831" s="36" t="n"/>
      <c r="EF831" s="36" t="n"/>
      <c r="EG831" s="36" t="n"/>
      <c r="EH831" s="36" t="n"/>
      <c r="EI831" s="36" t="n"/>
      <c r="EJ831" s="36" t="n"/>
      <c r="EK831" s="36" t="n"/>
      <c r="EL831" s="36" t="n"/>
      <c r="EM831" s="36" t="n"/>
      <c r="EN831" s="36" t="n"/>
    </row>
    <row r="832">
      <c r="A832" s="36" t="n"/>
      <c r="B832" s="36" t="n"/>
      <c r="C832" s="144" t="n"/>
      <c r="D832" s="144" t="n"/>
      <c r="E832" s="135" t="n"/>
      <c r="F832" s="135" t="n"/>
      <c r="G832" s="135" t="n"/>
      <c r="H832" s="135" t="n"/>
      <c r="I832" s="135" t="n"/>
      <c r="J832" s="135" t="n"/>
      <c r="K832" s="135" t="n"/>
      <c r="L832" s="135" t="n"/>
      <c r="M832" s="135" t="n"/>
      <c r="N832" s="135" t="n"/>
      <c r="O832" s="135" t="n"/>
      <c r="P832" s="135" t="n"/>
      <c r="Q832" s="135" t="n"/>
      <c r="R832" s="135" t="n"/>
      <c r="S832" s="135" t="n"/>
      <c r="T832" s="135" t="n"/>
      <c r="U832" s="135" t="n"/>
      <c r="V832" s="135" t="n"/>
      <c r="W832" s="135" t="n"/>
      <c r="X832" s="135" t="n"/>
      <c r="Y832" s="135" t="n"/>
      <c r="Z832" s="135" t="n"/>
      <c r="AA832" s="135" t="n"/>
      <c r="AB832" s="135" t="n"/>
      <c r="AC832" s="135" t="n"/>
      <c r="AD832" s="135" t="n"/>
      <c r="AE832" s="135" t="n"/>
      <c r="AF832" s="135" t="n"/>
      <c r="AG832" s="135" t="n"/>
      <c r="AH832" s="135" t="n"/>
      <c r="AI832" s="135" t="n"/>
      <c r="AJ832" s="135" t="n"/>
      <c r="AK832" s="135" t="n"/>
      <c r="AL832" s="135" t="n"/>
      <c r="AM832" s="135" t="n"/>
      <c r="AN832" s="135" t="n"/>
      <c r="AO832" s="135" t="n"/>
      <c r="AP832" s="135" t="n"/>
      <c r="AQ832" s="135" t="n"/>
      <c r="AR832" s="135" t="n"/>
      <c r="AS832" s="135" t="n"/>
      <c r="AT832" s="135" t="n"/>
      <c r="AU832" s="135" t="n"/>
      <c r="AV832" s="135" t="n"/>
      <c r="AW832" s="135" t="n"/>
      <c r="AX832" s="135" t="n"/>
      <c r="AY832" s="135" t="n"/>
      <c r="AZ832" s="135" t="n"/>
      <c r="BA832" s="135" t="n"/>
      <c r="BB832" s="135" t="n"/>
      <c r="BC832" s="135" t="n"/>
      <c r="BD832" s="135" t="n"/>
      <c r="BE832" s="135" t="n"/>
      <c r="BF832" s="135" t="n"/>
      <c r="BG832" s="135" t="n"/>
      <c r="BH832" s="135" t="n"/>
      <c r="BI832" s="135" t="n"/>
      <c r="BJ832" s="135" t="n"/>
      <c r="BK832" s="135" t="n"/>
      <c r="BL832" s="135" t="n"/>
      <c r="BM832" s="135" t="n"/>
      <c r="BN832" s="135" t="n"/>
      <c r="BO832" s="135" t="n"/>
      <c r="BP832" s="135" t="n"/>
      <c r="BQ832" s="135" t="n"/>
      <c r="BR832" s="135" t="n"/>
      <c r="BS832" s="135" t="n"/>
      <c r="BT832" s="135" t="n"/>
      <c r="BU832" s="135" t="n"/>
      <c r="BV832" s="135" t="n"/>
      <c r="BW832" s="135" t="n"/>
      <c r="BX832" s="135" t="n"/>
      <c r="BY832" s="135" t="n"/>
      <c r="BZ832" s="135" t="n"/>
      <c r="CA832" s="135" t="n"/>
      <c r="CB832" s="135" t="n"/>
      <c r="CC832" s="135" t="n"/>
      <c r="CD832" s="135" t="n"/>
      <c r="CE832" s="135" t="n"/>
      <c r="CF832" s="135" t="n"/>
      <c r="CG832" s="135" t="n"/>
      <c r="CH832" s="135" t="n"/>
      <c r="CI832" s="135" t="n"/>
      <c r="CJ832" s="135" t="n"/>
      <c r="CK832" s="135" t="n"/>
      <c r="CL832" s="135" t="n"/>
      <c r="CM832" s="135" t="n"/>
      <c r="CN832" s="135" t="n"/>
      <c r="CO832" s="135" t="n"/>
      <c r="CP832" s="135" t="n"/>
      <c r="CQ832" s="135" t="n"/>
      <c r="CR832" s="135" t="n"/>
      <c r="CU832" s="36" t="n"/>
      <c r="CV832" s="36" t="n"/>
      <c r="CW832" s="36" t="n"/>
      <c r="CX832" s="36" t="n"/>
      <c r="CY832" s="36" t="n"/>
      <c r="CZ832" s="36" t="n"/>
      <c r="DA832" s="36" t="n"/>
      <c r="DB832" s="36" t="n"/>
      <c r="DC832" s="36" t="n"/>
      <c r="DD832" s="36" t="n"/>
      <c r="DE832" s="36" t="n"/>
      <c r="DF832" s="36" t="n"/>
      <c r="DG832" s="36" t="n"/>
      <c r="DH832" s="36" t="n"/>
      <c r="DI832" s="36" t="n"/>
      <c r="DJ832" s="36" t="n"/>
      <c r="DK832" s="36" t="n"/>
      <c r="DL832" s="36" t="n"/>
      <c r="DM832" s="36" t="n"/>
      <c r="DN832" s="36" t="n"/>
      <c r="DO832" s="36" t="n"/>
      <c r="DP832" s="36" t="n"/>
      <c r="DQ832" s="36" t="n"/>
      <c r="DR832" s="36" t="n"/>
      <c r="DS832" s="36" t="n"/>
      <c r="DT832" s="36" t="n"/>
      <c r="DU832" s="36" t="n"/>
      <c r="DV832" s="36" t="n"/>
      <c r="DW832" s="36" t="n"/>
      <c r="DX832" s="36" t="n"/>
      <c r="DY832" s="36" t="n"/>
      <c r="DZ832" s="36" t="n"/>
      <c r="EA832" s="36" t="n"/>
      <c r="EB832" s="36" t="n"/>
      <c r="EC832" s="36" t="n"/>
      <c r="ED832" s="36" t="n"/>
      <c r="EE832" s="36" t="n"/>
      <c r="EF832" s="36" t="n"/>
      <c r="EG832" s="36" t="n"/>
      <c r="EH832" s="36" t="n"/>
      <c r="EI832" s="36" t="n"/>
      <c r="EJ832" s="36" t="n"/>
      <c r="EK832" s="36" t="n"/>
      <c r="EL832" s="36" t="n"/>
      <c r="EM832" s="36" t="n"/>
      <c r="EN832" s="36" t="n"/>
    </row>
    <row r="833">
      <c r="A833" s="36" t="n"/>
      <c r="B833" s="36" t="n"/>
      <c r="C833" s="144" t="n"/>
      <c r="D833" s="144" t="n"/>
      <c r="E833" s="135" t="n"/>
      <c r="F833" s="135" t="n"/>
      <c r="G833" s="135" t="n"/>
      <c r="H833" s="135" t="n"/>
      <c r="I833" s="135" t="n"/>
      <c r="J833" s="135" t="n"/>
      <c r="K833" s="135" t="n"/>
      <c r="L833" s="135" t="n"/>
      <c r="M833" s="135" t="n"/>
      <c r="N833" s="135" t="n"/>
      <c r="O833" s="135" t="n"/>
      <c r="P833" s="135" t="n"/>
      <c r="Q833" s="135" t="n"/>
      <c r="R833" s="135" t="n"/>
      <c r="S833" s="135" t="n"/>
      <c r="T833" s="135" t="n"/>
      <c r="U833" s="135" t="n"/>
      <c r="V833" s="135" t="n"/>
      <c r="W833" s="135" t="n"/>
      <c r="X833" s="135" t="n"/>
      <c r="Y833" s="135" t="n"/>
      <c r="Z833" s="135" t="n"/>
      <c r="AA833" s="135" t="n"/>
      <c r="AB833" s="135" t="n"/>
      <c r="AC833" s="135" t="n"/>
      <c r="AD833" s="135" t="n"/>
      <c r="AE833" s="135" t="n"/>
      <c r="AF833" s="135" t="n"/>
      <c r="AG833" s="135" t="n"/>
      <c r="AH833" s="135" t="n"/>
      <c r="AI833" s="135" t="n"/>
      <c r="AJ833" s="135" t="n"/>
      <c r="AK833" s="135" t="n"/>
      <c r="AL833" s="135" t="n"/>
      <c r="AM833" s="135" t="n"/>
      <c r="AN833" s="135" t="n"/>
      <c r="AO833" s="135" t="n"/>
      <c r="AP833" s="135" t="n"/>
      <c r="AQ833" s="135" t="n"/>
      <c r="AR833" s="135" t="n"/>
      <c r="AS833" s="135" t="n"/>
      <c r="AT833" s="135" t="n"/>
      <c r="AU833" s="135" t="n"/>
      <c r="AV833" s="135" t="n"/>
      <c r="AW833" s="135" t="n"/>
      <c r="AX833" s="135" t="n"/>
      <c r="AY833" s="135" t="n"/>
      <c r="AZ833" s="135" t="n"/>
      <c r="BA833" s="135" t="n"/>
      <c r="BB833" s="135" t="n"/>
      <c r="BC833" s="135" t="n"/>
      <c r="BD833" s="135" t="n"/>
      <c r="BE833" s="135" t="n"/>
      <c r="BF833" s="135" t="n"/>
      <c r="BG833" s="135" t="n"/>
      <c r="BH833" s="135" t="n"/>
      <c r="BI833" s="135" t="n"/>
      <c r="BJ833" s="135" t="n"/>
      <c r="BK833" s="135" t="n"/>
      <c r="BL833" s="135" t="n"/>
      <c r="BM833" s="135" t="n"/>
      <c r="BN833" s="135" t="n"/>
      <c r="BO833" s="135" t="n"/>
      <c r="BP833" s="135" t="n"/>
      <c r="BQ833" s="135" t="n"/>
      <c r="BR833" s="135" t="n"/>
      <c r="BS833" s="135" t="n"/>
      <c r="BT833" s="135" t="n"/>
      <c r="BU833" s="135" t="n"/>
      <c r="BV833" s="135" t="n"/>
      <c r="BW833" s="135" t="n"/>
      <c r="BX833" s="135" t="n"/>
      <c r="BY833" s="135" t="n"/>
      <c r="BZ833" s="135" t="n"/>
      <c r="CA833" s="135" t="n"/>
      <c r="CB833" s="135" t="n"/>
      <c r="CC833" s="135" t="n"/>
      <c r="CD833" s="135" t="n"/>
      <c r="CE833" s="135" t="n"/>
      <c r="CF833" s="135" t="n"/>
      <c r="CG833" s="135" t="n"/>
      <c r="CH833" s="135" t="n"/>
      <c r="CI833" s="135" t="n"/>
      <c r="CJ833" s="135" t="n"/>
      <c r="CK833" s="135" t="n"/>
      <c r="CL833" s="135" t="n"/>
      <c r="CM833" s="135" t="n"/>
      <c r="CN833" s="135" t="n"/>
      <c r="CO833" s="135" t="n"/>
      <c r="CP833" s="135" t="n"/>
      <c r="CQ833" s="135" t="n"/>
      <c r="CR833" s="135" t="n"/>
      <c r="CU833" s="36" t="n"/>
      <c r="CV833" s="36" t="n"/>
      <c r="CW833" s="36" t="n"/>
      <c r="CX833" s="36" t="n"/>
      <c r="CY833" s="36" t="n"/>
      <c r="CZ833" s="36" t="n"/>
      <c r="DA833" s="36" t="n"/>
      <c r="DB833" s="36" t="n"/>
      <c r="DC833" s="36" t="n"/>
      <c r="DD833" s="36" t="n"/>
      <c r="DE833" s="36" t="n"/>
      <c r="DF833" s="36" t="n"/>
      <c r="DG833" s="36" t="n"/>
      <c r="DH833" s="36" t="n"/>
      <c r="DI833" s="36" t="n"/>
      <c r="DJ833" s="36" t="n"/>
      <c r="DK833" s="36" t="n"/>
      <c r="DL833" s="36" t="n"/>
      <c r="DM833" s="36" t="n"/>
      <c r="DN833" s="36" t="n"/>
      <c r="DO833" s="36" t="n"/>
      <c r="DP833" s="36" t="n"/>
      <c r="DQ833" s="36" t="n"/>
      <c r="DR833" s="36" t="n"/>
      <c r="DS833" s="36" t="n"/>
      <c r="DT833" s="36" t="n"/>
      <c r="DU833" s="36" t="n"/>
      <c r="DV833" s="36" t="n"/>
      <c r="DW833" s="36" t="n"/>
      <c r="DX833" s="36" t="n"/>
      <c r="DY833" s="36" t="n"/>
      <c r="DZ833" s="36" t="n"/>
      <c r="EA833" s="36" t="n"/>
      <c r="EB833" s="36" t="n"/>
      <c r="EC833" s="36" t="n"/>
      <c r="ED833" s="36" t="n"/>
      <c r="EE833" s="36" t="n"/>
      <c r="EF833" s="36" t="n"/>
      <c r="EG833" s="36" t="n"/>
      <c r="EH833" s="36" t="n"/>
      <c r="EI833" s="36" t="n"/>
      <c r="EJ833" s="36" t="n"/>
      <c r="EK833" s="36" t="n"/>
      <c r="EL833" s="36" t="n"/>
      <c r="EM833" s="36" t="n"/>
      <c r="EN833" s="36" t="n"/>
    </row>
    <row r="834">
      <c r="A834" s="36" t="n"/>
      <c r="B834" s="36" t="n"/>
      <c r="C834" s="144" t="n"/>
      <c r="D834" s="144" t="n"/>
      <c r="E834" s="135" t="n"/>
      <c r="F834" s="135" t="n"/>
      <c r="G834" s="135" t="n"/>
      <c r="H834" s="135" t="n"/>
      <c r="I834" s="135" t="n"/>
      <c r="J834" s="135" t="n"/>
      <c r="K834" s="135" t="n"/>
      <c r="L834" s="135" t="n"/>
      <c r="M834" s="135" t="n"/>
      <c r="N834" s="135" t="n"/>
      <c r="O834" s="135" t="n"/>
      <c r="P834" s="135" t="n"/>
      <c r="Q834" s="135" t="n"/>
      <c r="R834" s="135" t="n"/>
      <c r="S834" s="135" t="n"/>
      <c r="T834" s="135" t="n"/>
      <c r="U834" s="135" t="n"/>
      <c r="V834" s="135" t="n"/>
      <c r="W834" s="135" t="n"/>
      <c r="X834" s="135" t="n"/>
      <c r="Y834" s="135" t="n"/>
      <c r="Z834" s="135" t="n"/>
      <c r="AA834" s="135" t="n"/>
      <c r="AB834" s="135" t="n"/>
      <c r="AC834" s="135" t="n"/>
      <c r="AD834" s="135" t="n"/>
      <c r="AE834" s="135" t="n"/>
      <c r="AF834" s="135" t="n"/>
      <c r="AG834" s="135" t="n"/>
      <c r="AH834" s="135" t="n"/>
      <c r="AI834" s="135" t="n"/>
      <c r="AJ834" s="135" t="n"/>
      <c r="AK834" s="135" t="n"/>
      <c r="AL834" s="135" t="n"/>
      <c r="AM834" s="135" t="n"/>
      <c r="AN834" s="135" t="n"/>
      <c r="AO834" s="135" t="n"/>
      <c r="AP834" s="135" t="n"/>
      <c r="AQ834" s="135" t="n"/>
      <c r="AR834" s="135" t="n"/>
      <c r="AS834" s="135" t="n"/>
      <c r="AT834" s="135" t="n"/>
      <c r="AU834" s="135" t="n"/>
      <c r="AV834" s="135" t="n"/>
      <c r="AW834" s="135" t="n"/>
      <c r="AX834" s="135" t="n"/>
      <c r="AY834" s="135" t="n"/>
      <c r="AZ834" s="135" t="n"/>
      <c r="BA834" s="135" t="n"/>
      <c r="BB834" s="135" t="n"/>
      <c r="BC834" s="135" t="n"/>
      <c r="BD834" s="135" t="n"/>
      <c r="BE834" s="135" t="n"/>
      <c r="BF834" s="135" t="n"/>
      <c r="BG834" s="135" t="n"/>
      <c r="BH834" s="135" t="n"/>
      <c r="BI834" s="135" t="n"/>
      <c r="BJ834" s="135" t="n"/>
      <c r="BK834" s="135" t="n"/>
      <c r="BL834" s="135" t="n"/>
      <c r="BM834" s="135" t="n"/>
      <c r="BN834" s="135" t="n"/>
      <c r="BO834" s="135" t="n"/>
      <c r="BP834" s="135" t="n"/>
      <c r="BQ834" s="135" t="n"/>
      <c r="BR834" s="135" t="n"/>
      <c r="BS834" s="135" t="n"/>
      <c r="BT834" s="135" t="n"/>
      <c r="BU834" s="135" t="n"/>
      <c r="BV834" s="135" t="n"/>
      <c r="BW834" s="135" t="n"/>
      <c r="BX834" s="135" t="n"/>
      <c r="BY834" s="135" t="n"/>
      <c r="BZ834" s="135" t="n"/>
      <c r="CA834" s="135" t="n"/>
      <c r="CB834" s="135" t="n"/>
      <c r="CC834" s="135" t="n"/>
      <c r="CD834" s="135" t="n"/>
      <c r="CE834" s="135" t="n"/>
      <c r="CF834" s="135" t="n"/>
      <c r="CG834" s="135" t="n"/>
      <c r="CH834" s="135" t="n"/>
      <c r="CI834" s="135" t="n"/>
      <c r="CJ834" s="135" t="n"/>
      <c r="CK834" s="135" t="n"/>
      <c r="CL834" s="135" t="n"/>
      <c r="CM834" s="135" t="n"/>
      <c r="CN834" s="135" t="n"/>
      <c r="CO834" s="135" t="n"/>
      <c r="CP834" s="135" t="n"/>
      <c r="CQ834" s="135" t="n"/>
      <c r="CR834" s="135" t="n"/>
      <c r="CU834" s="36" t="n"/>
      <c r="CV834" s="36" t="n"/>
      <c r="CW834" s="36" t="n"/>
      <c r="CX834" s="36" t="n"/>
      <c r="CY834" s="36" t="n"/>
      <c r="CZ834" s="36" t="n"/>
      <c r="DA834" s="36" t="n"/>
      <c r="DB834" s="36" t="n"/>
      <c r="DC834" s="36" t="n"/>
      <c r="DD834" s="36" t="n"/>
      <c r="DE834" s="36" t="n"/>
      <c r="DF834" s="36" t="n"/>
      <c r="DG834" s="36" t="n"/>
      <c r="DH834" s="36" t="n"/>
      <c r="DI834" s="36" t="n"/>
      <c r="DJ834" s="36" t="n"/>
      <c r="DK834" s="36" t="n"/>
      <c r="DL834" s="36" t="n"/>
      <c r="DM834" s="36" t="n"/>
      <c r="DN834" s="36" t="n"/>
      <c r="DO834" s="36" t="n"/>
      <c r="DP834" s="36" t="n"/>
      <c r="DQ834" s="36" t="n"/>
      <c r="DR834" s="36" t="n"/>
      <c r="DS834" s="36" t="n"/>
      <c r="DT834" s="36" t="n"/>
      <c r="DU834" s="36" t="n"/>
      <c r="DV834" s="36" t="n"/>
      <c r="DW834" s="36" t="n"/>
      <c r="DX834" s="36" t="n"/>
      <c r="DY834" s="36" t="n"/>
      <c r="DZ834" s="36" t="n"/>
      <c r="EA834" s="36" t="n"/>
      <c r="EB834" s="36" t="n"/>
      <c r="EC834" s="36" t="n"/>
      <c r="ED834" s="36" t="n"/>
      <c r="EE834" s="36" t="n"/>
      <c r="EF834" s="36" t="n"/>
      <c r="EG834" s="36" t="n"/>
      <c r="EH834" s="36" t="n"/>
      <c r="EI834" s="36" t="n"/>
      <c r="EJ834" s="36" t="n"/>
      <c r="EK834" s="36" t="n"/>
      <c r="EL834" s="36" t="n"/>
      <c r="EM834" s="36" t="n"/>
      <c r="EN834" s="36" t="n"/>
    </row>
    <row r="835">
      <c r="A835" s="36" t="n"/>
      <c r="B835" s="36" t="n"/>
      <c r="C835" s="144" t="n"/>
      <c r="D835" s="144" t="n"/>
      <c r="E835" s="135" t="n"/>
      <c r="F835" s="135" t="n"/>
      <c r="G835" s="135" t="n"/>
      <c r="H835" s="135" t="n"/>
      <c r="I835" s="135" t="n"/>
      <c r="J835" s="135" t="n"/>
      <c r="K835" s="135" t="n"/>
      <c r="L835" s="135" t="n"/>
      <c r="M835" s="135" t="n"/>
      <c r="N835" s="135" t="n"/>
      <c r="O835" s="135" t="n"/>
      <c r="P835" s="135" t="n"/>
      <c r="Q835" s="135" t="n"/>
      <c r="R835" s="135" t="n"/>
      <c r="S835" s="135" t="n"/>
      <c r="T835" s="135" t="n"/>
      <c r="U835" s="135" t="n"/>
      <c r="V835" s="135" t="n"/>
      <c r="W835" s="135" t="n"/>
      <c r="X835" s="135" t="n"/>
      <c r="Y835" s="135" t="n"/>
      <c r="Z835" s="135" t="n"/>
      <c r="AA835" s="135" t="n"/>
      <c r="AB835" s="135" t="n"/>
      <c r="AC835" s="135" t="n"/>
      <c r="AD835" s="135" t="n"/>
      <c r="AE835" s="135" t="n"/>
      <c r="AF835" s="135" t="n"/>
      <c r="AG835" s="135" t="n"/>
      <c r="AH835" s="135" t="n"/>
      <c r="AI835" s="135" t="n"/>
      <c r="AJ835" s="135" t="n"/>
      <c r="AK835" s="135" t="n"/>
      <c r="AL835" s="135" t="n"/>
      <c r="AM835" s="135" t="n"/>
      <c r="AN835" s="135" t="n"/>
      <c r="AO835" s="135" t="n"/>
      <c r="AP835" s="135" t="n"/>
      <c r="AQ835" s="135" t="n"/>
      <c r="AR835" s="135" t="n"/>
      <c r="AS835" s="135" t="n"/>
      <c r="AT835" s="135" t="n"/>
      <c r="AU835" s="135" t="n"/>
      <c r="AV835" s="135" t="n"/>
      <c r="AW835" s="135" t="n"/>
      <c r="AX835" s="135" t="n"/>
      <c r="AY835" s="135" t="n"/>
      <c r="AZ835" s="135" t="n"/>
      <c r="BA835" s="135" t="n"/>
      <c r="BB835" s="135" t="n"/>
      <c r="BC835" s="135" t="n"/>
      <c r="BD835" s="135" t="n"/>
      <c r="BE835" s="135" t="n"/>
      <c r="BF835" s="135" t="n"/>
      <c r="BG835" s="135" t="n"/>
      <c r="BH835" s="135" t="n"/>
      <c r="BI835" s="135" t="n"/>
      <c r="BJ835" s="135" t="n"/>
      <c r="BK835" s="135" t="n"/>
      <c r="BL835" s="135" t="n"/>
      <c r="BM835" s="135" t="n"/>
      <c r="BN835" s="135" t="n"/>
      <c r="BO835" s="135" t="n"/>
      <c r="BP835" s="135" t="n"/>
      <c r="BQ835" s="135" t="n"/>
      <c r="BR835" s="135" t="n"/>
      <c r="BS835" s="135" t="n"/>
      <c r="BT835" s="135" t="n"/>
      <c r="BU835" s="135" t="n"/>
      <c r="BV835" s="135" t="n"/>
      <c r="BW835" s="135" t="n"/>
      <c r="BX835" s="135" t="n"/>
      <c r="BY835" s="135" t="n"/>
      <c r="BZ835" s="135" t="n"/>
      <c r="CA835" s="135" t="n"/>
      <c r="CB835" s="135" t="n"/>
      <c r="CC835" s="135" t="n"/>
      <c r="CD835" s="135" t="n"/>
      <c r="CE835" s="135" t="n"/>
      <c r="CF835" s="135" t="n"/>
      <c r="CG835" s="135" t="n"/>
      <c r="CH835" s="135" t="n"/>
      <c r="CI835" s="135" t="n"/>
      <c r="CJ835" s="135" t="n"/>
      <c r="CK835" s="135" t="n"/>
      <c r="CL835" s="135" t="n"/>
      <c r="CM835" s="135" t="n"/>
      <c r="CN835" s="135" t="n"/>
      <c r="CO835" s="135" t="n"/>
      <c r="CP835" s="135" t="n"/>
      <c r="CQ835" s="135" t="n"/>
      <c r="CR835" s="135" t="n"/>
      <c r="CU835" s="36" t="n"/>
      <c r="CV835" s="36" t="n"/>
      <c r="CW835" s="36" t="n"/>
      <c r="CX835" s="36" t="n"/>
      <c r="CY835" s="36" t="n"/>
      <c r="CZ835" s="36" t="n"/>
      <c r="DA835" s="36" t="n"/>
      <c r="DB835" s="36" t="n"/>
      <c r="DC835" s="36" t="n"/>
      <c r="DD835" s="36" t="n"/>
      <c r="DE835" s="36" t="n"/>
      <c r="DF835" s="36" t="n"/>
      <c r="DG835" s="36" t="n"/>
      <c r="DH835" s="36" t="n"/>
      <c r="DI835" s="36" t="n"/>
      <c r="DJ835" s="36" t="n"/>
      <c r="DK835" s="36" t="n"/>
      <c r="DL835" s="36" t="n"/>
      <c r="DM835" s="36" t="n"/>
      <c r="DN835" s="36" t="n"/>
      <c r="DO835" s="36" t="n"/>
      <c r="DP835" s="36" t="n"/>
      <c r="DQ835" s="36" t="n"/>
      <c r="DR835" s="36" t="n"/>
      <c r="DS835" s="36" t="n"/>
      <c r="DT835" s="36" t="n"/>
      <c r="DU835" s="36" t="n"/>
      <c r="DV835" s="36" t="n"/>
      <c r="DW835" s="36" t="n"/>
      <c r="DX835" s="36" t="n"/>
      <c r="DY835" s="36" t="n"/>
      <c r="DZ835" s="36" t="n"/>
      <c r="EA835" s="36" t="n"/>
      <c r="EB835" s="36" t="n"/>
      <c r="EC835" s="36" t="n"/>
      <c r="ED835" s="36" t="n"/>
      <c r="EE835" s="36" t="n"/>
      <c r="EF835" s="36" t="n"/>
      <c r="EG835" s="36" t="n"/>
      <c r="EH835" s="36" t="n"/>
      <c r="EI835" s="36" t="n"/>
      <c r="EJ835" s="36" t="n"/>
      <c r="EK835" s="36" t="n"/>
      <c r="EL835" s="36" t="n"/>
      <c r="EM835" s="36" t="n"/>
      <c r="EN835" s="36" t="n"/>
    </row>
    <row r="836">
      <c r="A836" s="36" t="n"/>
      <c r="B836" s="36" t="n"/>
      <c r="C836" s="144" t="n"/>
      <c r="D836" s="144" t="n"/>
      <c r="E836" s="135" t="n"/>
      <c r="F836" s="135" t="n"/>
      <c r="G836" s="135" t="n"/>
      <c r="H836" s="135" t="n"/>
      <c r="I836" s="135" t="n"/>
      <c r="J836" s="135" t="n"/>
      <c r="K836" s="135" t="n"/>
      <c r="L836" s="135" t="n"/>
      <c r="M836" s="135" t="n"/>
      <c r="N836" s="135" t="n"/>
      <c r="O836" s="135" t="n"/>
      <c r="P836" s="135" t="n"/>
      <c r="Q836" s="135" t="n"/>
      <c r="R836" s="135" t="n"/>
      <c r="S836" s="135" t="n"/>
      <c r="T836" s="135" t="n"/>
      <c r="U836" s="135" t="n"/>
      <c r="V836" s="135" t="n"/>
      <c r="W836" s="135" t="n"/>
      <c r="X836" s="135" t="n"/>
      <c r="Y836" s="135" t="n"/>
      <c r="Z836" s="135" t="n"/>
      <c r="AA836" s="135" t="n"/>
      <c r="AB836" s="135" t="n"/>
      <c r="AC836" s="135" t="n"/>
      <c r="AD836" s="135" t="n"/>
      <c r="AE836" s="135" t="n"/>
      <c r="AF836" s="135" t="n"/>
      <c r="AG836" s="135" t="n"/>
      <c r="AH836" s="135" t="n"/>
      <c r="AI836" s="135" t="n"/>
      <c r="AJ836" s="135" t="n"/>
      <c r="AK836" s="135" t="n"/>
      <c r="AL836" s="135" t="n"/>
      <c r="AM836" s="135" t="n"/>
      <c r="AN836" s="135" t="n"/>
      <c r="AO836" s="135" t="n"/>
      <c r="AP836" s="135" t="n"/>
      <c r="AQ836" s="135" t="n"/>
      <c r="AR836" s="135" t="n"/>
      <c r="AS836" s="135" t="n"/>
      <c r="AT836" s="135" t="n"/>
      <c r="AU836" s="135" t="n"/>
      <c r="AV836" s="135" t="n"/>
      <c r="AW836" s="135" t="n"/>
      <c r="AX836" s="135" t="n"/>
      <c r="AY836" s="135" t="n"/>
      <c r="AZ836" s="135" t="n"/>
      <c r="BA836" s="135" t="n"/>
      <c r="BB836" s="135" t="n"/>
      <c r="BC836" s="135" t="n"/>
      <c r="BD836" s="135" t="n"/>
      <c r="BE836" s="135" t="n"/>
      <c r="BF836" s="135" t="n"/>
      <c r="BG836" s="135" t="n"/>
      <c r="BH836" s="135" t="n"/>
      <c r="BI836" s="135" t="n"/>
      <c r="BJ836" s="135" t="n"/>
      <c r="BK836" s="135" t="n"/>
      <c r="BL836" s="135" t="n"/>
      <c r="BM836" s="135" t="n"/>
      <c r="BN836" s="135" t="n"/>
      <c r="BO836" s="135" t="n"/>
      <c r="BP836" s="135" t="n"/>
      <c r="BQ836" s="135" t="n"/>
      <c r="BR836" s="135" t="n"/>
      <c r="BS836" s="135" t="n"/>
      <c r="BT836" s="135" t="n"/>
      <c r="BU836" s="135" t="n"/>
      <c r="BV836" s="135" t="n"/>
      <c r="BW836" s="135" t="n"/>
      <c r="BX836" s="135" t="n"/>
      <c r="BY836" s="135" t="n"/>
      <c r="BZ836" s="135" t="n"/>
      <c r="CA836" s="135" t="n"/>
      <c r="CB836" s="135" t="n"/>
      <c r="CC836" s="135" t="n"/>
      <c r="CD836" s="135" t="n"/>
      <c r="CE836" s="135" t="n"/>
      <c r="CF836" s="135" t="n"/>
      <c r="CG836" s="135" t="n"/>
      <c r="CH836" s="135" t="n"/>
      <c r="CI836" s="135" t="n"/>
      <c r="CJ836" s="135" t="n"/>
      <c r="CK836" s="135" t="n"/>
      <c r="CL836" s="135" t="n"/>
      <c r="CM836" s="135" t="n"/>
      <c r="CN836" s="135" t="n"/>
      <c r="CO836" s="135" t="n"/>
      <c r="CP836" s="135" t="n"/>
      <c r="CQ836" s="135" t="n"/>
      <c r="CR836" s="135" t="n"/>
      <c r="CU836" s="36" t="n"/>
      <c r="CV836" s="36" t="n"/>
      <c r="CW836" s="36" t="n"/>
      <c r="CX836" s="36" t="n"/>
      <c r="CY836" s="36" t="n"/>
      <c r="CZ836" s="36" t="n"/>
      <c r="DA836" s="36" t="n"/>
      <c r="DB836" s="36" t="n"/>
      <c r="DC836" s="36" t="n"/>
      <c r="DD836" s="36" t="n"/>
      <c r="DE836" s="36" t="n"/>
      <c r="DF836" s="36" t="n"/>
      <c r="DG836" s="36" t="n"/>
      <c r="DH836" s="36" t="n"/>
      <c r="DI836" s="36" t="n"/>
      <c r="DJ836" s="36" t="n"/>
      <c r="DK836" s="36" t="n"/>
      <c r="DL836" s="36" t="n"/>
      <c r="DM836" s="36" t="n"/>
      <c r="DN836" s="36" t="n"/>
      <c r="DO836" s="36" t="n"/>
      <c r="DP836" s="36" t="n"/>
      <c r="DQ836" s="36" t="n"/>
      <c r="DR836" s="36" t="n"/>
      <c r="DS836" s="36" t="n"/>
      <c r="DT836" s="36" t="n"/>
      <c r="DU836" s="36" t="n"/>
      <c r="DV836" s="36" t="n"/>
      <c r="DW836" s="36" t="n"/>
      <c r="DX836" s="36" t="n"/>
      <c r="DY836" s="36" t="n"/>
      <c r="DZ836" s="36" t="n"/>
      <c r="EA836" s="36" t="n"/>
      <c r="EB836" s="36" t="n"/>
      <c r="EC836" s="36" t="n"/>
      <c r="ED836" s="36" t="n"/>
      <c r="EE836" s="36" t="n"/>
      <c r="EF836" s="36" t="n"/>
      <c r="EG836" s="36" t="n"/>
      <c r="EH836" s="36" t="n"/>
      <c r="EI836" s="36" t="n"/>
      <c r="EJ836" s="36" t="n"/>
      <c r="EK836" s="36" t="n"/>
      <c r="EL836" s="36" t="n"/>
      <c r="EM836" s="36" t="n"/>
      <c r="EN836" s="36" t="n"/>
    </row>
    <row r="837">
      <c r="A837" s="36" t="n"/>
      <c r="B837" s="36" t="n"/>
      <c r="C837" s="144" t="n"/>
      <c r="D837" s="144" t="n"/>
      <c r="E837" s="135" t="n"/>
      <c r="F837" s="135" t="n"/>
      <c r="G837" s="135" t="n"/>
      <c r="H837" s="135" t="n"/>
      <c r="I837" s="135" t="n"/>
      <c r="J837" s="135" t="n"/>
      <c r="K837" s="135" t="n"/>
      <c r="L837" s="135" t="n"/>
      <c r="M837" s="135" t="n"/>
      <c r="N837" s="135" t="n"/>
      <c r="O837" s="135" t="n"/>
      <c r="P837" s="135" t="n"/>
      <c r="Q837" s="135" t="n"/>
      <c r="R837" s="135" t="n"/>
      <c r="S837" s="135" t="n"/>
      <c r="T837" s="135" t="n"/>
      <c r="U837" s="135" t="n"/>
      <c r="V837" s="135" t="n"/>
      <c r="W837" s="135" t="n"/>
      <c r="X837" s="135" t="n"/>
      <c r="Y837" s="135" t="n"/>
      <c r="Z837" s="135" t="n"/>
      <c r="AA837" s="135" t="n"/>
      <c r="AB837" s="135" t="n"/>
      <c r="AC837" s="135" t="n"/>
      <c r="AD837" s="135" t="n"/>
      <c r="AE837" s="135" t="n"/>
      <c r="AF837" s="135" t="n"/>
      <c r="AG837" s="135" t="n"/>
      <c r="AH837" s="135" t="n"/>
      <c r="AI837" s="135" t="n"/>
      <c r="AJ837" s="135" t="n"/>
      <c r="AK837" s="135" t="n"/>
      <c r="AL837" s="135" t="n"/>
      <c r="AM837" s="135" t="n"/>
      <c r="AN837" s="135" t="n"/>
      <c r="AO837" s="135" t="n"/>
      <c r="AP837" s="135" t="n"/>
      <c r="AQ837" s="135" t="n"/>
      <c r="AR837" s="135" t="n"/>
      <c r="AS837" s="135" t="n"/>
      <c r="AT837" s="135" t="n"/>
      <c r="AU837" s="135" t="n"/>
      <c r="AV837" s="135" t="n"/>
      <c r="AW837" s="135" t="n"/>
      <c r="AX837" s="135" t="n"/>
      <c r="AY837" s="135" t="n"/>
      <c r="AZ837" s="135" t="n"/>
      <c r="BA837" s="135" t="n"/>
      <c r="BB837" s="135" t="n"/>
      <c r="BC837" s="135" t="n"/>
      <c r="BD837" s="135" t="n"/>
      <c r="BE837" s="135" t="n"/>
      <c r="BF837" s="135" t="n"/>
      <c r="BG837" s="135" t="n"/>
      <c r="BH837" s="135" t="n"/>
      <c r="BI837" s="135" t="n"/>
      <c r="BJ837" s="135" t="n"/>
      <c r="BK837" s="135" t="n"/>
      <c r="BL837" s="135" t="n"/>
      <c r="BM837" s="135" t="n"/>
      <c r="BN837" s="135" t="n"/>
      <c r="BO837" s="135" t="n"/>
      <c r="BP837" s="135" t="n"/>
      <c r="BQ837" s="135" t="n"/>
      <c r="BR837" s="135" t="n"/>
      <c r="BS837" s="135" t="n"/>
      <c r="BT837" s="135" t="n"/>
      <c r="BU837" s="135" t="n"/>
      <c r="BV837" s="135" t="n"/>
      <c r="BW837" s="135" t="n"/>
      <c r="BX837" s="135" t="n"/>
      <c r="BY837" s="135" t="n"/>
      <c r="BZ837" s="135" t="n"/>
      <c r="CA837" s="135" t="n"/>
      <c r="CB837" s="135" t="n"/>
      <c r="CC837" s="135" t="n"/>
      <c r="CD837" s="135" t="n"/>
      <c r="CE837" s="135" t="n"/>
      <c r="CF837" s="135" t="n"/>
      <c r="CG837" s="135" t="n"/>
      <c r="CH837" s="135" t="n"/>
      <c r="CI837" s="135" t="n"/>
      <c r="CJ837" s="135" t="n"/>
      <c r="CK837" s="135" t="n"/>
      <c r="CL837" s="135" t="n"/>
      <c r="CM837" s="135" t="n"/>
      <c r="CN837" s="135" t="n"/>
      <c r="CO837" s="135" t="n"/>
      <c r="CP837" s="135" t="n"/>
      <c r="CQ837" s="135" t="n"/>
      <c r="CR837" s="135" t="n"/>
      <c r="CU837" s="36" t="n"/>
      <c r="CV837" s="36" t="n"/>
      <c r="CW837" s="36" t="n"/>
      <c r="CX837" s="36" t="n"/>
      <c r="CY837" s="36" t="n"/>
      <c r="CZ837" s="36" t="n"/>
      <c r="DA837" s="36" t="n"/>
      <c r="DB837" s="36" t="n"/>
      <c r="DC837" s="36" t="n"/>
      <c r="DD837" s="36" t="n"/>
      <c r="DE837" s="36" t="n"/>
      <c r="DF837" s="36" t="n"/>
      <c r="DG837" s="36" t="n"/>
      <c r="DH837" s="36" t="n"/>
      <c r="DI837" s="36" t="n"/>
      <c r="DJ837" s="36" t="n"/>
      <c r="DK837" s="36" t="n"/>
      <c r="DL837" s="36" t="n"/>
      <c r="DM837" s="36" t="n"/>
      <c r="DN837" s="36" t="n"/>
      <c r="DO837" s="36" t="n"/>
      <c r="DP837" s="36" t="n"/>
      <c r="DQ837" s="36" t="n"/>
      <c r="DR837" s="36" t="n"/>
      <c r="DS837" s="36" t="n"/>
      <c r="DT837" s="36" t="n"/>
      <c r="DU837" s="36" t="n"/>
      <c r="DV837" s="36" t="n"/>
      <c r="DW837" s="36" t="n"/>
      <c r="DX837" s="36" t="n"/>
      <c r="DY837" s="36" t="n"/>
      <c r="DZ837" s="36" t="n"/>
      <c r="EA837" s="36" t="n"/>
      <c r="EB837" s="36" t="n"/>
      <c r="EC837" s="36" t="n"/>
      <c r="ED837" s="36" t="n"/>
      <c r="EE837" s="36" t="n"/>
      <c r="EF837" s="36" t="n"/>
      <c r="EG837" s="36" t="n"/>
      <c r="EH837" s="36" t="n"/>
      <c r="EI837" s="36" t="n"/>
      <c r="EJ837" s="36" t="n"/>
      <c r="EK837" s="36" t="n"/>
      <c r="EL837" s="36" t="n"/>
      <c r="EM837" s="36" t="n"/>
      <c r="EN837" s="36" t="n"/>
    </row>
    <row r="838">
      <c r="A838" s="36" t="n"/>
      <c r="B838" s="36" t="n"/>
      <c r="C838" s="144" t="n"/>
      <c r="D838" s="144" t="n"/>
      <c r="E838" s="135" t="n"/>
      <c r="F838" s="135" t="n"/>
      <c r="G838" s="135" t="n"/>
      <c r="H838" s="135" t="n"/>
      <c r="I838" s="135" t="n"/>
      <c r="J838" s="135" t="n"/>
      <c r="K838" s="135" t="n"/>
      <c r="L838" s="135" t="n"/>
      <c r="M838" s="135" t="n"/>
      <c r="N838" s="135" t="n"/>
      <c r="O838" s="135" t="n"/>
      <c r="P838" s="135" t="n"/>
      <c r="Q838" s="135" t="n"/>
      <c r="R838" s="135" t="n"/>
      <c r="S838" s="135" t="n"/>
      <c r="T838" s="135" t="n"/>
      <c r="U838" s="135" t="n"/>
      <c r="V838" s="135" t="n"/>
      <c r="W838" s="135" t="n"/>
      <c r="X838" s="135" t="n"/>
      <c r="Y838" s="135" t="n"/>
      <c r="Z838" s="135" t="n"/>
      <c r="AA838" s="135" t="n"/>
      <c r="AB838" s="135" t="n"/>
      <c r="AC838" s="135" t="n"/>
      <c r="AD838" s="135" t="n"/>
      <c r="AE838" s="135" t="n"/>
      <c r="AF838" s="135" t="n"/>
      <c r="AG838" s="135" t="n"/>
      <c r="AH838" s="135" t="n"/>
      <c r="AI838" s="135" t="n"/>
      <c r="AJ838" s="135" t="n"/>
      <c r="AK838" s="135" t="n"/>
      <c r="AL838" s="135" t="n"/>
      <c r="AM838" s="135" t="n"/>
      <c r="AN838" s="135" t="n"/>
      <c r="AO838" s="135" t="n"/>
      <c r="AP838" s="135" t="n"/>
      <c r="AQ838" s="135" t="n"/>
      <c r="AR838" s="135" t="n"/>
      <c r="AS838" s="135" t="n"/>
      <c r="AT838" s="135" t="n"/>
      <c r="AU838" s="135" t="n"/>
      <c r="AV838" s="135" t="n"/>
      <c r="AW838" s="135" t="n"/>
      <c r="AX838" s="135" t="n"/>
      <c r="AY838" s="135" t="n"/>
      <c r="AZ838" s="135" t="n"/>
      <c r="BA838" s="135" t="n"/>
      <c r="BB838" s="135" t="n"/>
      <c r="BC838" s="135" t="n"/>
      <c r="BD838" s="135" t="n"/>
      <c r="BE838" s="135" t="n"/>
      <c r="BF838" s="135" t="n"/>
      <c r="BG838" s="135" t="n"/>
      <c r="BH838" s="135" t="n"/>
      <c r="BI838" s="135" t="n"/>
      <c r="BJ838" s="135" t="n"/>
      <c r="BK838" s="135" t="n"/>
      <c r="BL838" s="135" t="n"/>
      <c r="BM838" s="135" t="n"/>
      <c r="BN838" s="135" t="n"/>
      <c r="BO838" s="135" t="n"/>
      <c r="BP838" s="135" t="n"/>
      <c r="BQ838" s="135" t="n"/>
      <c r="BR838" s="135" t="n"/>
      <c r="BS838" s="135" t="n"/>
      <c r="BT838" s="135" t="n"/>
      <c r="BU838" s="135" t="n"/>
      <c r="BV838" s="135" t="n"/>
      <c r="BW838" s="135" t="n"/>
      <c r="BX838" s="135" t="n"/>
      <c r="BY838" s="135" t="n"/>
      <c r="BZ838" s="135" t="n"/>
      <c r="CA838" s="135" t="n"/>
      <c r="CB838" s="135" t="n"/>
      <c r="CC838" s="135" t="n"/>
      <c r="CD838" s="135" t="n"/>
      <c r="CE838" s="135" t="n"/>
      <c r="CF838" s="135" t="n"/>
      <c r="CG838" s="135" t="n"/>
      <c r="CH838" s="135" t="n"/>
      <c r="CI838" s="135" t="n"/>
      <c r="CJ838" s="135" t="n"/>
      <c r="CK838" s="135" t="n"/>
      <c r="CL838" s="135" t="n"/>
      <c r="CM838" s="135" t="n"/>
      <c r="CN838" s="135" t="n"/>
      <c r="CO838" s="135" t="n"/>
      <c r="CP838" s="135" t="n"/>
      <c r="CQ838" s="135" t="n"/>
      <c r="CR838" s="135" t="n"/>
      <c r="CU838" s="36" t="n"/>
      <c r="CV838" s="36" t="n"/>
      <c r="CW838" s="36" t="n"/>
      <c r="CX838" s="36" t="n"/>
      <c r="CY838" s="36" t="n"/>
      <c r="CZ838" s="36" t="n"/>
      <c r="DA838" s="36" t="n"/>
      <c r="DB838" s="36" t="n"/>
      <c r="DC838" s="36" t="n"/>
      <c r="DD838" s="36" t="n"/>
      <c r="DE838" s="36" t="n"/>
      <c r="DF838" s="36" t="n"/>
      <c r="DG838" s="36" t="n"/>
      <c r="DH838" s="36" t="n"/>
      <c r="DI838" s="36" t="n"/>
      <c r="DJ838" s="36" t="n"/>
      <c r="DK838" s="36" t="n"/>
      <c r="DL838" s="36" t="n"/>
      <c r="DM838" s="36" t="n"/>
      <c r="DN838" s="36" t="n"/>
      <c r="DO838" s="36" t="n"/>
      <c r="DP838" s="36" t="n"/>
      <c r="DQ838" s="36" t="n"/>
      <c r="DR838" s="36" t="n"/>
      <c r="DS838" s="36" t="n"/>
      <c r="DT838" s="36" t="n"/>
      <c r="DU838" s="36" t="n"/>
      <c r="DV838" s="36" t="n"/>
      <c r="DW838" s="36" t="n"/>
      <c r="DX838" s="36" t="n"/>
      <c r="DY838" s="36" t="n"/>
      <c r="DZ838" s="36" t="n"/>
      <c r="EA838" s="36" t="n"/>
      <c r="EB838" s="36" t="n"/>
      <c r="EC838" s="36" t="n"/>
      <c r="ED838" s="36" t="n"/>
      <c r="EE838" s="36" t="n"/>
      <c r="EF838" s="36" t="n"/>
      <c r="EG838" s="36" t="n"/>
      <c r="EH838" s="36" t="n"/>
      <c r="EI838" s="36" t="n"/>
      <c r="EJ838" s="36" t="n"/>
      <c r="EK838" s="36" t="n"/>
      <c r="EL838" s="36" t="n"/>
      <c r="EM838" s="36" t="n"/>
      <c r="EN838" s="36" t="n"/>
    </row>
    <row r="839">
      <c r="A839" s="36" t="n"/>
      <c r="B839" s="36" t="n"/>
      <c r="C839" s="144" t="n"/>
      <c r="D839" s="144" t="n"/>
      <c r="E839" s="135" t="n"/>
      <c r="F839" s="135" t="n"/>
      <c r="G839" s="135" t="n"/>
      <c r="H839" s="135" t="n"/>
      <c r="I839" s="135" t="n"/>
      <c r="J839" s="135" t="n"/>
      <c r="K839" s="135" t="n"/>
      <c r="L839" s="135" t="n"/>
      <c r="M839" s="135" t="n"/>
      <c r="N839" s="135" t="n"/>
      <c r="O839" s="135" t="n"/>
      <c r="P839" s="135" t="n"/>
      <c r="Q839" s="135" t="n"/>
      <c r="R839" s="135" t="n"/>
      <c r="S839" s="135" t="n"/>
      <c r="T839" s="135" t="n"/>
      <c r="U839" s="135" t="n"/>
      <c r="V839" s="135" t="n"/>
      <c r="W839" s="135" t="n"/>
      <c r="X839" s="135" t="n"/>
      <c r="Y839" s="135" t="n"/>
      <c r="Z839" s="135" t="n"/>
      <c r="AA839" s="135" t="n"/>
      <c r="AB839" s="135" t="n"/>
      <c r="AC839" s="135" t="n"/>
      <c r="AD839" s="135" t="n"/>
      <c r="AE839" s="135" t="n"/>
      <c r="AF839" s="135" t="n"/>
      <c r="AG839" s="135" t="n"/>
      <c r="AH839" s="135" t="n"/>
      <c r="AI839" s="135" t="n"/>
      <c r="AJ839" s="135" t="n"/>
      <c r="AK839" s="135" t="n"/>
      <c r="AL839" s="135" t="n"/>
      <c r="AM839" s="135" t="n"/>
      <c r="AN839" s="135" t="n"/>
      <c r="AO839" s="135" t="n"/>
      <c r="AP839" s="135" t="n"/>
      <c r="AQ839" s="135" t="n"/>
      <c r="AR839" s="135" t="n"/>
      <c r="AS839" s="135" t="n"/>
      <c r="AT839" s="135" t="n"/>
      <c r="AU839" s="135" t="n"/>
      <c r="AV839" s="135" t="n"/>
      <c r="AW839" s="135" t="n"/>
      <c r="AX839" s="135" t="n"/>
      <c r="AY839" s="135" t="n"/>
      <c r="AZ839" s="135" t="n"/>
      <c r="BA839" s="135" t="n"/>
      <c r="BB839" s="135" t="n"/>
      <c r="BC839" s="135" t="n"/>
      <c r="BD839" s="135" t="n"/>
      <c r="BE839" s="135" t="n"/>
      <c r="BF839" s="135" t="n"/>
      <c r="BG839" s="135" t="n"/>
      <c r="BH839" s="135" t="n"/>
      <c r="BI839" s="135" t="n"/>
      <c r="BJ839" s="135" t="n"/>
      <c r="BK839" s="135" t="n"/>
      <c r="BL839" s="135" t="n"/>
      <c r="BM839" s="135" t="n"/>
      <c r="BN839" s="135" t="n"/>
      <c r="BO839" s="135" t="n"/>
      <c r="BP839" s="135" t="n"/>
      <c r="BQ839" s="135" t="n"/>
      <c r="BR839" s="135" t="n"/>
      <c r="BS839" s="135" t="n"/>
      <c r="BT839" s="135" t="n"/>
      <c r="BU839" s="135" t="n"/>
      <c r="BV839" s="135" t="n"/>
      <c r="BW839" s="135" t="n"/>
      <c r="BX839" s="135" t="n"/>
      <c r="BY839" s="135" t="n"/>
      <c r="BZ839" s="135" t="n"/>
      <c r="CA839" s="135" t="n"/>
      <c r="CB839" s="135" t="n"/>
      <c r="CC839" s="135" t="n"/>
      <c r="CD839" s="135" t="n"/>
      <c r="CE839" s="135" t="n"/>
      <c r="CF839" s="135" t="n"/>
      <c r="CG839" s="135" t="n"/>
      <c r="CH839" s="135" t="n"/>
      <c r="CI839" s="135" t="n"/>
      <c r="CJ839" s="135" t="n"/>
      <c r="CK839" s="135" t="n"/>
      <c r="CL839" s="135" t="n"/>
      <c r="CM839" s="135" t="n"/>
      <c r="CN839" s="135" t="n"/>
      <c r="CO839" s="135" t="n"/>
      <c r="CP839" s="135" t="n"/>
      <c r="CQ839" s="135" t="n"/>
      <c r="CR839" s="135" t="n"/>
      <c r="CU839" s="36" t="n"/>
      <c r="CV839" s="36" t="n"/>
      <c r="CW839" s="36" t="n"/>
      <c r="CX839" s="36" t="n"/>
      <c r="CY839" s="36" t="n"/>
      <c r="CZ839" s="36" t="n"/>
      <c r="DA839" s="36" t="n"/>
      <c r="DB839" s="36" t="n"/>
      <c r="DC839" s="36" t="n"/>
      <c r="DD839" s="36" t="n"/>
      <c r="DE839" s="36" t="n"/>
      <c r="DF839" s="36" t="n"/>
      <c r="DG839" s="36" t="n"/>
      <c r="DH839" s="36" t="n"/>
      <c r="DI839" s="36" t="n"/>
      <c r="DJ839" s="36" t="n"/>
      <c r="DK839" s="36" t="n"/>
      <c r="DL839" s="36" t="n"/>
      <c r="DM839" s="36" t="n"/>
      <c r="DN839" s="36" t="n"/>
      <c r="DO839" s="36" t="n"/>
      <c r="DP839" s="36" t="n"/>
      <c r="DQ839" s="36" t="n"/>
      <c r="DR839" s="36" t="n"/>
      <c r="DS839" s="36" t="n"/>
      <c r="DT839" s="36" t="n"/>
      <c r="DU839" s="36" t="n"/>
      <c r="DV839" s="36" t="n"/>
      <c r="DW839" s="36" t="n"/>
      <c r="DX839" s="36" t="n"/>
      <c r="DY839" s="36" t="n"/>
      <c r="DZ839" s="36" t="n"/>
      <c r="EA839" s="36" t="n"/>
      <c r="EB839" s="36" t="n"/>
      <c r="EC839" s="36" t="n"/>
      <c r="ED839" s="36" t="n"/>
      <c r="EE839" s="36" t="n"/>
      <c r="EF839" s="36" t="n"/>
      <c r="EG839" s="36" t="n"/>
      <c r="EH839" s="36" t="n"/>
      <c r="EI839" s="36" t="n"/>
      <c r="EJ839" s="36" t="n"/>
      <c r="EK839" s="36" t="n"/>
      <c r="EL839" s="36" t="n"/>
      <c r="EM839" s="36" t="n"/>
      <c r="EN839" s="36" t="n"/>
    </row>
    <row r="840">
      <c r="A840" s="36" t="n"/>
      <c r="B840" s="36" t="n"/>
      <c r="C840" s="144" t="n"/>
      <c r="D840" s="144" t="n"/>
      <c r="E840" s="135" t="n"/>
      <c r="F840" s="135" t="n"/>
      <c r="G840" s="135" t="n"/>
      <c r="H840" s="135" t="n"/>
      <c r="I840" s="135" t="n"/>
      <c r="J840" s="135" t="n"/>
      <c r="K840" s="135" t="n"/>
      <c r="L840" s="135" t="n"/>
      <c r="M840" s="135" t="n"/>
      <c r="N840" s="135" t="n"/>
      <c r="O840" s="135" t="n"/>
      <c r="P840" s="135" t="n"/>
      <c r="Q840" s="135" t="n"/>
      <c r="R840" s="135" t="n"/>
      <c r="S840" s="135" t="n"/>
      <c r="T840" s="135" t="n"/>
      <c r="U840" s="135" t="n"/>
      <c r="V840" s="135" t="n"/>
      <c r="W840" s="135" t="n"/>
      <c r="X840" s="135" t="n"/>
      <c r="Y840" s="135" t="n"/>
      <c r="Z840" s="135" t="n"/>
      <c r="AA840" s="135" t="n"/>
      <c r="AB840" s="135" t="n"/>
      <c r="AC840" s="135" t="n"/>
      <c r="AD840" s="135" t="n"/>
      <c r="AE840" s="135" t="n"/>
      <c r="AF840" s="135" t="n"/>
      <c r="AG840" s="135" t="n"/>
      <c r="AH840" s="135" t="n"/>
      <c r="AI840" s="135" t="n"/>
      <c r="AJ840" s="135" t="n"/>
      <c r="AK840" s="135" t="n"/>
      <c r="AL840" s="135" t="n"/>
      <c r="AM840" s="135" t="n"/>
      <c r="AN840" s="135" t="n"/>
      <c r="AO840" s="135" t="n"/>
      <c r="AP840" s="135" t="n"/>
      <c r="AQ840" s="135" t="n"/>
      <c r="AR840" s="135" t="n"/>
      <c r="AS840" s="135" t="n"/>
      <c r="AT840" s="135" t="n"/>
      <c r="AU840" s="135" t="n"/>
      <c r="AV840" s="135" t="n"/>
      <c r="AW840" s="135" t="n"/>
      <c r="AX840" s="135" t="n"/>
      <c r="AY840" s="135" t="n"/>
      <c r="AZ840" s="135" t="n"/>
      <c r="BA840" s="135" t="n"/>
      <c r="BB840" s="135" t="n"/>
      <c r="BC840" s="135" t="n"/>
      <c r="BD840" s="135" t="n"/>
      <c r="BE840" s="135" t="n"/>
      <c r="BF840" s="135" t="n"/>
      <c r="BG840" s="135" t="n"/>
      <c r="BH840" s="135" t="n"/>
      <c r="BI840" s="135" t="n"/>
      <c r="BJ840" s="135" t="n"/>
      <c r="BK840" s="135" t="n"/>
      <c r="BL840" s="135" t="n"/>
      <c r="BM840" s="135" t="n"/>
      <c r="BN840" s="135" t="n"/>
      <c r="BO840" s="135" t="n"/>
      <c r="BP840" s="135" t="n"/>
      <c r="BQ840" s="135" t="n"/>
      <c r="BR840" s="135" t="n"/>
      <c r="BS840" s="135" t="n"/>
      <c r="BT840" s="135" t="n"/>
      <c r="BU840" s="135" t="n"/>
      <c r="BV840" s="135" t="n"/>
      <c r="BW840" s="135" t="n"/>
      <c r="BX840" s="135" t="n"/>
      <c r="BY840" s="135" t="n"/>
      <c r="BZ840" s="135" t="n"/>
      <c r="CA840" s="135" t="n"/>
      <c r="CB840" s="135" t="n"/>
      <c r="CC840" s="135" t="n"/>
      <c r="CD840" s="135" t="n"/>
      <c r="CE840" s="135" t="n"/>
      <c r="CF840" s="135" t="n"/>
      <c r="CG840" s="135" t="n"/>
      <c r="CH840" s="135" t="n"/>
      <c r="CI840" s="135" t="n"/>
      <c r="CJ840" s="135" t="n"/>
      <c r="CK840" s="135" t="n"/>
      <c r="CL840" s="135" t="n"/>
      <c r="CM840" s="135" t="n"/>
      <c r="CN840" s="135" t="n"/>
      <c r="CO840" s="135" t="n"/>
      <c r="CP840" s="135" t="n"/>
      <c r="CQ840" s="135" t="n"/>
      <c r="CR840" s="135" t="n"/>
      <c r="CU840" s="36" t="n"/>
      <c r="CV840" s="36" t="n"/>
      <c r="CW840" s="36" t="n"/>
      <c r="CX840" s="36" t="n"/>
      <c r="CY840" s="36" t="n"/>
      <c r="CZ840" s="36" t="n"/>
      <c r="DA840" s="36" t="n"/>
      <c r="DB840" s="36" t="n"/>
      <c r="DC840" s="36" t="n"/>
      <c r="DD840" s="36" t="n"/>
      <c r="DE840" s="36" t="n"/>
      <c r="DF840" s="36" t="n"/>
      <c r="DG840" s="36" t="n"/>
      <c r="DH840" s="36" t="n"/>
      <c r="DI840" s="36" t="n"/>
      <c r="DJ840" s="36" t="n"/>
      <c r="DK840" s="36" t="n"/>
      <c r="DL840" s="36" t="n"/>
      <c r="DM840" s="36" t="n"/>
      <c r="DN840" s="36" t="n"/>
      <c r="DO840" s="36" t="n"/>
      <c r="DP840" s="36" t="n"/>
      <c r="DQ840" s="36" t="n"/>
      <c r="DR840" s="36" t="n"/>
      <c r="DS840" s="36" t="n"/>
      <c r="DT840" s="36" t="n"/>
      <c r="DU840" s="36" t="n"/>
      <c r="DV840" s="36" t="n"/>
      <c r="DW840" s="36" t="n"/>
      <c r="DX840" s="36" t="n"/>
      <c r="DY840" s="36" t="n"/>
      <c r="DZ840" s="36" t="n"/>
      <c r="EA840" s="36" t="n"/>
      <c r="EB840" s="36" t="n"/>
      <c r="EC840" s="36" t="n"/>
      <c r="ED840" s="36" t="n"/>
      <c r="EE840" s="36" t="n"/>
      <c r="EF840" s="36" t="n"/>
      <c r="EG840" s="36" t="n"/>
      <c r="EH840" s="36" t="n"/>
      <c r="EI840" s="36" t="n"/>
      <c r="EJ840" s="36" t="n"/>
      <c r="EK840" s="36" t="n"/>
      <c r="EL840" s="36" t="n"/>
      <c r="EM840" s="36" t="n"/>
      <c r="EN840" s="36" t="n"/>
    </row>
    <row r="841">
      <c r="A841" s="36" t="n"/>
      <c r="B841" s="36" t="n"/>
      <c r="C841" s="144" t="n"/>
      <c r="D841" s="144" t="n"/>
      <c r="E841" s="135" t="n"/>
      <c r="F841" s="135" t="n"/>
      <c r="G841" s="135" t="n"/>
      <c r="H841" s="135" t="n"/>
      <c r="I841" s="135" t="n"/>
      <c r="J841" s="135" t="n"/>
      <c r="K841" s="135" t="n"/>
      <c r="L841" s="135" t="n"/>
      <c r="M841" s="135" t="n"/>
      <c r="N841" s="135" t="n"/>
      <c r="O841" s="135" t="n"/>
      <c r="P841" s="135" t="n"/>
      <c r="Q841" s="135" t="n"/>
      <c r="R841" s="135" t="n"/>
      <c r="S841" s="135" t="n"/>
      <c r="T841" s="135" t="n"/>
      <c r="U841" s="135" t="n"/>
      <c r="V841" s="135" t="n"/>
      <c r="W841" s="135" t="n"/>
      <c r="X841" s="135" t="n"/>
      <c r="Y841" s="135" t="n"/>
      <c r="Z841" s="135" t="n"/>
      <c r="AA841" s="135" t="n"/>
      <c r="AB841" s="135" t="n"/>
      <c r="AC841" s="135" t="n"/>
      <c r="AD841" s="135" t="n"/>
      <c r="AE841" s="135" t="n"/>
      <c r="AF841" s="135" t="n"/>
      <c r="AG841" s="135" t="n"/>
      <c r="AH841" s="135" t="n"/>
      <c r="AI841" s="135" t="n"/>
      <c r="AJ841" s="135" t="n"/>
      <c r="AK841" s="135" t="n"/>
      <c r="AL841" s="135" t="n"/>
      <c r="AM841" s="135" t="n"/>
      <c r="AN841" s="135" t="n"/>
      <c r="AO841" s="135" t="n"/>
      <c r="AP841" s="135" t="n"/>
      <c r="AQ841" s="135" t="n"/>
      <c r="AR841" s="135" t="n"/>
      <c r="AS841" s="135" t="n"/>
      <c r="AT841" s="135" t="n"/>
      <c r="AU841" s="135" t="n"/>
      <c r="AV841" s="135" t="n"/>
      <c r="AW841" s="135" t="n"/>
      <c r="AX841" s="135" t="n"/>
      <c r="AY841" s="135" t="n"/>
      <c r="AZ841" s="135" t="n"/>
      <c r="BA841" s="135" t="n"/>
      <c r="BB841" s="135" t="n"/>
      <c r="BC841" s="135" t="n"/>
      <c r="BD841" s="135" t="n"/>
      <c r="BE841" s="135" t="n"/>
      <c r="BF841" s="135" t="n"/>
      <c r="BG841" s="135" t="n"/>
      <c r="BH841" s="135" t="n"/>
      <c r="BI841" s="135" t="n"/>
      <c r="BJ841" s="135" t="n"/>
      <c r="BK841" s="135" t="n"/>
      <c r="BL841" s="135" t="n"/>
      <c r="BM841" s="135" t="n"/>
      <c r="BN841" s="135" t="n"/>
      <c r="BO841" s="135" t="n"/>
      <c r="BP841" s="135" t="n"/>
      <c r="BQ841" s="135" t="n"/>
      <c r="BR841" s="135" t="n"/>
      <c r="BS841" s="135" t="n"/>
      <c r="BT841" s="135" t="n"/>
      <c r="BU841" s="135" t="n"/>
      <c r="BV841" s="135" t="n"/>
      <c r="BW841" s="135" t="n"/>
      <c r="BX841" s="135" t="n"/>
      <c r="BY841" s="135" t="n"/>
      <c r="BZ841" s="135" t="n"/>
      <c r="CA841" s="135" t="n"/>
      <c r="CB841" s="135" t="n"/>
      <c r="CC841" s="135" t="n"/>
      <c r="CD841" s="135" t="n"/>
      <c r="CE841" s="135" t="n"/>
      <c r="CF841" s="135" t="n"/>
      <c r="CG841" s="135" t="n"/>
      <c r="CH841" s="135" t="n"/>
      <c r="CI841" s="135" t="n"/>
      <c r="CJ841" s="135" t="n"/>
      <c r="CK841" s="135" t="n"/>
      <c r="CL841" s="135" t="n"/>
      <c r="CM841" s="135" t="n"/>
      <c r="CN841" s="135" t="n"/>
      <c r="CO841" s="135" t="n"/>
      <c r="CP841" s="135" t="n"/>
      <c r="CQ841" s="135" t="n"/>
      <c r="CR841" s="135" t="n"/>
      <c r="CU841" s="36" t="n"/>
      <c r="CV841" s="36" t="n"/>
      <c r="CW841" s="36" t="n"/>
      <c r="CX841" s="36" t="n"/>
      <c r="CY841" s="36" t="n"/>
      <c r="CZ841" s="36" t="n"/>
      <c r="DA841" s="36" t="n"/>
      <c r="DB841" s="36" t="n"/>
      <c r="DC841" s="36" t="n"/>
      <c r="DD841" s="36" t="n"/>
      <c r="DE841" s="36" t="n"/>
      <c r="DF841" s="36" t="n"/>
      <c r="DG841" s="36" t="n"/>
      <c r="DH841" s="36" t="n"/>
      <c r="DI841" s="36" t="n"/>
      <c r="DJ841" s="36" t="n"/>
      <c r="DK841" s="36" t="n"/>
      <c r="DL841" s="36" t="n"/>
      <c r="DM841" s="36" t="n"/>
      <c r="DN841" s="36" t="n"/>
      <c r="DO841" s="36" t="n"/>
      <c r="DP841" s="36" t="n"/>
      <c r="DQ841" s="36" t="n"/>
      <c r="DR841" s="36" t="n"/>
      <c r="DS841" s="36" t="n"/>
      <c r="DT841" s="36" t="n"/>
      <c r="DU841" s="36" t="n"/>
      <c r="DV841" s="36" t="n"/>
      <c r="DW841" s="36" t="n"/>
      <c r="DX841" s="36" t="n"/>
      <c r="DY841" s="36" t="n"/>
      <c r="DZ841" s="36" t="n"/>
      <c r="EA841" s="36" t="n"/>
      <c r="EB841" s="36" t="n"/>
      <c r="EC841" s="36" t="n"/>
      <c r="ED841" s="36" t="n"/>
      <c r="EE841" s="36" t="n"/>
      <c r="EF841" s="36" t="n"/>
      <c r="EG841" s="36" t="n"/>
      <c r="EH841" s="36" t="n"/>
      <c r="EI841" s="36" t="n"/>
      <c r="EJ841" s="36" t="n"/>
      <c r="EK841" s="36" t="n"/>
      <c r="EL841" s="36" t="n"/>
      <c r="EM841" s="36" t="n"/>
      <c r="EN841" s="36" t="n"/>
    </row>
    <row r="842">
      <c r="A842" s="36" t="n"/>
      <c r="B842" s="36" t="n"/>
      <c r="C842" s="144" t="n"/>
      <c r="D842" s="144" t="n"/>
      <c r="E842" s="135" t="n"/>
      <c r="F842" s="135" t="n"/>
      <c r="G842" s="135" t="n"/>
      <c r="H842" s="135" t="n"/>
      <c r="I842" s="135" t="n"/>
      <c r="J842" s="135" t="n"/>
      <c r="K842" s="135" t="n"/>
      <c r="L842" s="135" t="n"/>
      <c r="M842" s="135" t="n"/>
      <c r="N842" s="135" t="n"/>
      <c r="O842" s="135" t="n"/>
      <c r="P842" s="135" t="n"/>
      <c r="Q842" s="135" t="n"/>
      <c r="R842" s="135" t="n"/>
      <c r="S842" s="135" t="n"/>
      <c r="T842" s="135" t="n"/>
      <c r="U842" s="135" t="n"/>
      <c r="V842" s="135" t="n"/>
      <c r="W842" s="135" t="n"/>
      <c r="X842" s="135" t="n"/>
      <c r="Y842" s="135" t="n"/>
      <c r="Z842" s="135" t="n"/>
      <c r="AA842" s="135" t="n"/>
      <c r="AB842" s="135" t="n"/>
      <c r="AC842" s="135" t="n"/>
      <c r="AD842" s="135" t="n"/>
      <c r="AE842" s="135" t="n"/>
      <c r="AF842" s="135" t="n"/>
      <c r="AG842" s="135" t="n"/>
      <c r="AH842" s="135" t="n"/>
      <c r="AI842" s="135" t="n"/>
      <c r="AJ842" s="135" t="n"/>
      <c r="AK842" s="135" t="n"/>
      <c r="AL842" s="135" t="n"/>
      <c r="AM842" s="135" t="n"/>
      <c r="AN842" s="135" t="n"/>
      <c r="AO842" s="135" t="n"/>
      <c r="AP842" s="135" t="n"/>
      <c r="AQ842" s="135" t="n"/>
      <c r="AR842" s="135" t="n"/>
      <c r="AS842" s="135" t="n"/>
      <c r="AT842" s="135" t="n"/>
      <c r="AU842" s="135" t="n"/>
      <c r="AV842" s="135" t="n"/>
      <c r="AW842" s="135" t="n"/>
      <c r="AX842" s="135" t="n"/>
      <c r="AY842" s="135" t="n"/>
      <c r="AZ842" s="135" t="n"/>
      <c r="BA842" s="135" t="n"/>
      <c r="BB842" s="135" t="n"/>
      <c r="BC842" s="135" t="n"/>
      <c r="BD842" s="135" t="n"/>
      <c r="BE842" s="135" t="n"/>
      <c r="BF842" s="135" t="n"/>
      <c r="BG842" s="135" t="n"/>
      <c r="BH842" s="135" t="n"/>
      <c r="BI842" s="135" t="n"/>
      <c r="BJ842" s="135" t="n"/>
      <c r="BK842" s="135" t="n"/>
      <c r="BL842" s="135" t="n"/>
      <c r="BM842" s="135" t="n"/>
      <c r="BN842" s="135" t="n"/>
      <c r="BO842" s="135" t="n"/>
      <c r="BP842" s="135" t="n"/>
      <c r="BQ842" s="135" t="n"/>
      <c r="BR842" s="135" t="n"/>
      <c r="BS842" s="135" t="n"/>
      <c r="BT842" s="135" t="n"/>
      <c r="BU842" s="135" t="n"/>
      <c r="BV842" s="135" t="n"/>
      <c r="BW842" s="135" t="n"/>
      <c r="BX842" s="135" t="n"/>
      <c r="BY842" s="135" t="n"/>
      <c r="BZ842" s="135" t="n"/>
      <c r="CA842" s="135" t="n"/>
      <c r="CB842" s="135" t="n"/>
      <c r="CC842" s="135" t="n"/>
      <c r="CD842" s="135" t="n"/>
      <c r="CE842" s="135" t="n"/>
      <c r="CF842" s="135" t="n"/>
      <c r="CG842" s="135" t="n"/>
      <c r="CH842" s="135" t="n"/>
      <c r="CI842" s="135" t="n"/>
      <c r="CJ842" s="135" t="n"/>
      <c r="CK842" s="135" t="n"/>
      <c r="CL842" s="135" t="n"/>
      <c r="CM842" s="135" t="n"/>
      <c r="CN842" s="135" t="n"/>
      <c r="CO842" s="135" t="n"/>
      <c r="CP842" s="135" t="n"/>
      <c r="CQ842" s="135" t="n"/>
      <c r="CR842" s="135" t="n"/>
      <c r="CU842" s="36" t="n"/>
      <c r="CV842" s="36" t="n"/>
      <c r="CW842" s="36" t="n"/>
      <c r="CX842" s="36" t="n"/>
      <c r="CY842" s="36" t="n"/>
      <c r="CZ842" s="36" t="n"/>
      <c r="DA842" s="36" t="n"/>
      <c r="DB842" s="36" t="n"/>
      <c r="DC842" s="36" t="n"/>
      <c r="DD842" s="36" t="n"/>
      <c r="DE842" s="36" t="n"/>
      <c r="DF842" s="36" t="n"/>
      <c r="DG842" s="36" t="n"/>
      <c r="DH842" s="36" t="n"/>
      <c r="DI842" s="36" t="n"/>
      <c r="DJ842" s="36" t="n"/>
      <c r="DK842" s="36" t="n"/>
      <c r="DL842" s="36" t="n"/>
      <c r="DM842" s="36" t="n"/>
      <c r="DN842" s="36" t="n"/>
      <c r="DO842" s="36" t="n"/>
      <c r="DP842" s="36" t="n"/>
      <c r="DQ842" s="36" t="n"/>
      <c r="DR842" s="36" t="n"/>
      <c r="DS842" s="36" t="n"/>
      <c r="DT842" s="36" t="n"/>
      <c r="DU842" s="36" t="n"/>
      <c r="DV842" s="36" t="n"/>
      <c r="DW842" s="36" t="n"/>
      <c r="DX842" s="36" t="n"/>
      <c r="DY842" s="36" t="n"/>
      <c r="DZ842" s="36" t="n"/>
      <c r="EA842" s="36" t="n"/>
      <c r="EB842" s="36" t="n"/>
      <c r="EC842" s="36" t="n"/>
      <c r="ED842" s="36" t="n"/>
      <c r="EE842" s="36" t="n"/>
      <c r="EF842" s="36" t="n"/>
      <c r="EG842" s="36" t="n"/>
      <c r="EH842" s="36" t="n"/>
      <c r="EI842" s="36" t="n"/>
      <c r="EJ842" s="36" t="n"/>
      <c r="EK842" s="36" t="n"/>
      <c r="EL842" s="36" t="n"/>
      <c r="EM842" s="36" t="n"/>
      <c r="EN842" s="36" t="n"/>
    </row>
    <row r="843">
      <c r="A843" s="36" t="n"/>
      <c r="B843" s="36" t="n"/>
      <c r="C843" s="144" t="n"/>
      <c r="D843" s="144" t="n"/>
      <c r="E843" s="135" t="n"/>
      <c r="F843" s="135" t="n"/>
      <c r="G843" s="135" t="n"/>
      <c r="H843" s="135" t="n"/>
      <c r="I843" s="135" t="n"/>
      <c r="J843" s="135" t="n"/>
      <c r="K843" s="135" t="n"/>
      <c r="L843" s="135" t="n"/>
      <c r="M843" s="135" t="n"/>
      <c r="N843" s="135" t="n"/>
      <c r="O843" s="135" t="n"/>
      <c r="P843" s="135" t="n"/>
      <c r="Q843" s="135" t="n"/>
      <c r="R843" s="135" t="n"/>
      <c r="S843" s="135" t="n"/>
      <c r="T843" s="135" t="n"/>
      <c r="U843" s="135" t="n"/>
      <c r="V843" s="135" t="n"/>
      <c r="W843" s="135" t="n"/>
      <c r="X843" s="135" t="n"/>
      <c r="Y843" s="135" t="n"/>
      <c r="Z843" s="135" t="n"/>
      <c r="AA843" s="135" t="n"/>
      <c r="AB843" s="135" t="n"/>
      <c r="AC843" s="135" t="n"/>
      <c r="AD843" s="135" t="n"/>
      <c r="AE843" s="135" t="n"/>
      <c r="AF843" s="135" t="n"/>
      <c r="AG843" s="135" t="n"/>
      <c r="AH843" s="135" t="n"/>
      <c r="AI843" s="135" t="n"/>
      <c r="AJ843" s="135" t="n"/>
      <c r="AK843" s="135" t="n"/>
      <c r="AL843" s="135" t="n"/>
      <c r="AM843" s="135" t="n"/>
      <c r="AN843" s="135" t="n"/>
      <c r="AO843" s="135" t="n"/>
      <c r="AP843" s="135" t="n"/>
      <c r="AQ843" s="135" t="n"/>
      <c r="AR843" s="135" t="n"/>
      <c r="AS843" s="135" t="n"/>
      <c r="AT843" s="135" t="n"/>
      <c r="AU843" s="135" t="n"/>
      <c r="AV843" s="135" t="n"/>
      <c r="AW843" s="135" t="n"/>
      <c r="AX843" s="135" t="n"/>
      <c r="AY843" s="135" t="n"/>
      <c r="AZ843" s="135" t="n"/>
      <c r="BA843" s="135" t="n"/>
      <c r="BB843" s="135" t="n"/>
      <c r="BC843" s="135" t="n"/>
      <c r="BD843" s="135" t="n"/>
      <c r="BE843" s="135" t="n"/>
      <c r="BF843" s="135" t="n"/>
      <c r="BG843" s="135" t="n"/>
      <c r="BH843" s="135" t="n"/>
      <c r="BI843" s="135" t="n"/>
      <c r="BJ843" s="135" t="n"/>
      <c r="BK843" s="135" t="n"/>
      <c r="BL843" s="135" t="n"/>
      <c r="BM843" s="135" t="n"/>
      <c r="BN843" s="135" t="n"/>
      <c r="BO843" s="135" t="n"/>
      <c r="BP843" s="135" t="n"/>
      <c r="BQ843" s="135" t="n"/>
      <c r="BR843" s="135" t="n"/>
      <c r="BS843" s="135" t="n"/>
      <c r="BT843" s="135" t="n"/>
      <c r="BU843" s="135" t="n"/>
      <c r="BV843" s="135" t="n"/>
      <c r="BW843" s="135" t="n"/>
      <c r="BX843" s="135" t="n"/>
      <c r="BY843" s="135" t="n"/>
      <c r="BZ843" s="135" t="n"/>
      <c r="CA843" s="135" t="n"/>
      <c r="CB843" s="135" t="n"/>
      <c r="CC843" s="135" t="n"/>
      <c r="CD843" s="135" t="n"/>
      <c r="CE843" s="135" t="n"/>
      <c r="CF843" s="135" t="n"/>
      <c r="CG843" s="135" t="n"/>
      <c r="CH843" s="135" t="n"/>
      <c r="CI843" s="135" t="n"/>
      <c r="CJ843" s="135" t="n"/>
      <c r="CK843" s="135" t="n"/>
      <c r="CL843" s="135" t="n"/>
      <c r="CM843" s="135" t="n"/>
      <c r="CN843" s="135" t="n"/>
      <c r="CO843" s="135" t="n"/>
      <c r="CP843" s="135" t="n"/>
      <c r="CQ843" s="135" t="n"/>
      <c r="CR843" s="135" t="n"/>
      <c r="CU843" s="36" t="n"/>
      <c r="CV843" s="36" t="n"/>
      <c r="CW843" s="36" t="n"/>
      <c r="CX843" s="36" t="n"/>
      <c r="CY843" s="36" t="n"/>
      <c r="CZ843" s="36" t="n"/>
      <c r="DA843" s="36" t="n"/>
      <c r="DB843" s="36" t="n"/>
      <c r="DC843" s="36" t="n"/>
      <c r="DD843" s="36" t="n"/>
      <c r="DE843" s="36" t="n"/>
      <c r="DF843" s="36" t="n"/>
      <c r="DG843" s="36" t="n"/>
      <c r="DH843" s="36" t="n"/>
      <c r="DI843" s="36" t="n"/>
      <c r="DJ843" s="36" t="n"/>
      <c r="DK843" s="36" t="n"/>
      <c r="DL843" s="36" t="n"/>
      <c r="DM843" s="36" t="n"/>
      <c r="DN843" s="36" t="n"/>
      <c r="DO843" s="36" t="n"/>
      <c r="DP843" s="36" t="n"/>
      <c r="DQ843" s="36" t="n"/>
      <c r="DR843" s="36" t="n"/>
      <c r="DS843" s="36" t="n"/>
      <c r="DT843" s="36" t="n"/>
      <c r="DU843" s="36" t="n"/>
      <c r="DV843" s="36" t="n"/>
      <c r="DW843" s="36" t="n"/>
      <c r="DX843" s="36" t="n"/>
      <c r="DY843" s="36" t="n"/>
      <c r="DZ843" s="36" t="n"/>
      <c r="EA843" s="36" t="n"/>
      <c r="EB843" s="36" t="n"/>
      <c r="EC843" s="36" t="n"/>
      <c r="ED843" s="36" t="n"/>
      <c r="EE843" s="36" t="n"/>
      <c r="EF843" s="36" t="n"/>
      <c r="EG843" s="36" t="n"/>
      <c r="EH843" s="36" t="n"/>
      <c r="EI843" s="36" t="n"/>
      <c r="EJ843" s="36" t="n"/>
      <c r="EK843" s="36" t="n"/>
      <c r="EL843" s="36" t="n"/>
      <c r="EM843" s="36" t="n"/>
      <c r="EN843" s="36" t="n"/>
    </row>
    <row r="844">
      <c r="A844" s="36" t="n"/>
      <c r="B844" s="36" t="n"/>
      <c r="C844" s="144" t="n"/>
      <c r="D844" s="144" t="n"/>
      <c r="E844" s="135" t="n"/>
      <c r="F844" s="135" t="n"/>
      <c r="G844" s="135" t="n"/>
      <c r="H844" s="135" t="n"/>
      <c r="I844" s="135" t="n"/>
      <c r="J844" s="135" t="n"/>
      <c r="K844" s="135" t="n"/>
      <c r="L844" s="135" t="n"/>
      <c r="M844" s="135" t="n"/>
      <c r="N844" s="135" t="n"/>
      <c r="O844" s="135" t="n"/>
      <c r="P844" s="135" t="n"/>
      <c r="Q844" s="135" t="n"/>
      <c r="R844" s="135" t="n"/>
      <c r="S844" s="135" t="n"/>
      <c r="T844" s="135" t="n"/>
      <c r="U844" s="135" t="n"/>
      <c r="V844" s="135" t="n"/>
      <c r="W844" s="135" t="n"/>
      <c r="X844" s="135" t="n"/>
      <c r="Y844" s="135" t="n"/>
      <c r="Z844" s="135" t="n"/>
      <c r="AA844" s="135" t="n"/>
      <c r="AB844" s="135" t="n"/>
      <c r="AC844" s="135" t="n"/>
      <c r="AD844" s="135" t="n"/>
      <c r="AE844" s="135" t="n"/>
      <c r="AF844" s="135" t="n"/>
      <c r="AG844" s="135" t="n"/>
      <c r="AH844" s="135" t="n"/>
      <c r="AI844" s="135" t="n"/>
      <c r="AJ844" s="135" t="n"/>
      <c r="AK844" s="135" t="n"/>
      <c r="AL844" s="135" t="n"/>
      <c r="AM844" s="135" t="n"/>
      <c r="AN844" s="135" t="n"/>
      <c r="AO844" s="135" t="n"/>
      <c r="AP844" s="135" t="n"/>
      <c r="AQ844" s="135" t="n"/>
      <c r="AR844" s="135" t="n"/>
      <c r="AS844" s="135" t="n"/>
      <c r="AT844" s="135" t="n"/>
      <c r="AU844" s="135" t="n"/>
      <c r="AV844" s="135" t="n"/>
      <c r="AW844" s="135" t="n"/>
      <c r="AX844" s="135" t="n"/>
      <c r="AY844" s="135" t="n"/>
      <c r="AZ844" s="135" t="n"/>
      <c r="BA844" s="135" t="n"/>
      <c r="BB844" s="135" t="n"/>
      <c r="BC844" s="135" t="n"/>
      <c r="BD844" s="135" t="n"/>
      <c r="BE844" s="135" t="n"/>
      <c r="BF844" s="135" t="n"/>
      <c r="BG844" s="135" t="n"/>
      <c r="BH844" s="135" t="n"/>
      <c r="BI844" s="135" t="n"/>
      <c r="BJ844" s="135" t="n"/>
      <c r="BK844" s="135" t="n"/>
      <c r="BL844" s="135" t="n"/>
      <c r="BM844" s="135" t="n"/>
      <c r="BN844" s="135" t="n"/>
      <c r="BO844" s="135" t="n"/>
      <c r="BP844" s="135" t="n"/>
      <c r="BQ844" s="135" t="n"/>
      <c r="BR844" s="135" t="n"/>
      <c r="BS844" s="135" t="n"/>
      <c r="BT844" s="135" t="n"/>
      <c r="BU844" s="135" t="n"/>
      <c r="BV844" s="135" t="n"/>
      <c r="BW844" s="135" t="n"/>
      <c r="BX844" s="135" t="n"/>
      <c r="BY844" s="135" t="n"/>
      <c r="BZ844" s="135" t="n"/>
      <c r="CA844" s="135" t="n"/>
      <c r="CB844" s="135" t="n"/>
      <c r="CC844" s="135" t="n"/>
      <c r="CD844" s="135" t="n"/>
      <c r="CE844" s="135" t="n"/>
      <c r="CF844" s="135" t="n"/>
      <c r="CG844" s="135" t="n"/>
      <c r="CH844" s="135" t="n"/>
      <c r="CI844" s="135" t="n"/>
      <c r="CJ844" s="135" t="n"/>
      <c r="CK844" s="135" t="n"/>
      <c r="CL844" s="135" t="n"/>
      <c r="CM844" s="135" t="n"/>
      <c r="CN844" s="135" t="n"/>
      <c r="CO844" s="135" t="n"/>
      <c r="CP844" s="135" t="n"/>
      <c r="CQ844" s="135" t="n"/>
      <c r="CR844" s="135" t="n"/>
      <c r="CU844" s="36" t="n"/>
      <c r="CV844" s="36" t="n"/>
      <c r="CW844" s="36" t="n"/>
      <c r="CX844" s="36" t="n"/>
      <c r="CY844" s="36" t="n"/>
      <c r="CZ844" s="36" t="n"/>
      <c r="DA844" s="36" t="n"/>
      <c r="DB844" s="36" t="n"/>
      <c r="DC844" s="36" t="n"/>
      <c r="DD844" s="36" t="n"/>
      <c r="DE844" s="36" t="n"/>
      <c r="DF844" s="36" t="n"/>
      <c r="DG844" s="36" t="n"/>
      <c r="DH844" s="36" t="n"/>
      <c r="DI844" s="36" t="n"/>
      <c r="DJ844" s="36" t="n"/>
      <c r="DK844" s="36" t="n"/>
      <c r="DL844" s="36" t="n"/>
      <c r="DM844" s="36" t="n"/>
      <c r="DN844" s="36" t="n"/>
      <c r="DO844" s="36" t="n"/>
      <c r="DP844" s="36" t="n"/>
      <c r="DQ844" s="36" t="n"/>
      <c r="DR844" s="36" t="n"/>
      <c r="DS844" s="36" t="n"/>
      <c r="DT844" s="36" t="n"/>
      <c r="DU844" s="36" t="n"/>
      <c r="DV844" s="36" t="n"/>
      <c r="DW844" s="36" t="n"/>
      <c r="DX844" s="36" t="n"/>
      <c r="DY844" s="36" t="n"/>
      <c r="DZ844" s="36" t="n"/>
      <c r="EA844" s="36" t="n"/>
      <c r="EB844" s="36" t="n"/>
      <c r="EC844" s="36" t="n"/>
      <c r="ED844" s="36" t="n"/>
      <c r="EE844" s="36" t="n"/>
      <c r="EF844" s="36" t="n"/>
      <c r="EG844" s="36" t="n"/>
      <c r="EH844" s="36" t="n"/>
      <c r="EI844" s="36" t="n"/>
      <c r="EJ844" s="36" t="n"/>
      <c r="EK844" s="36" t="n"/>
      <c r="EL844" s="36" t="n"/>
      <c r="EM844" s="36" t="n"/>
      <c r="EN844" s="36" t="n"/>
    </row>
    <row r="845">
      <c r="A845" s="36" t="n"/>
      <c r="B845" s="36" t="n"/>
      <c r="C845" s="144" t="n"/>
      <c r="D845" s="144" t="n"/>
      <c r="E845" s="135" t="n"/>
      <c r="F845" s="135" t="n"/>
      <c r="G845" s="135" t="n"/>
      <c r="H845" s="135" t="n"/>
      <c r="I845" s="135" t="n"/>
      <c r="J845" s="135" t="n"/>
      <c r="K845" s="135" t="n"/>
      <c r="L845" s="135" t="n"/>
      <c r="M845" s="135" t="n"/>
      <c r="N845" s="135" t="n"/>
      <c r="O845" s="135" t="n"/>
      <c r="P845" s="135" t="n"/>
      <c r="Q845" s="135" t="n"/>
      <c r="R845" s="135" t="n"/>
      <c r="S845" s="135" t="n"/>
      <c r="T845" s="135" t="n"/>
      <c r="U845" s="135" t="n"/>
      <c r="V845" s="135" t="n"/>
      <c r="W845" s="135" t="n"/>
      <c r="X845" s="135" t="n"/>
      <c r="Y845" s="135" t="n"/>
      <c r="Z845" s="135" t="n"/>
      <c r="AA845" s="135" t="n"/>
      <c r="AB845" s="135" t="n"/>
      <c r="AC845" s="135" t="n"/>
      <c r="AD845" s="135" t="n"/>
      <c r="AE845" s="135" t="n"/>
      <c r="AF845" s="135" t="n"/>
      <c r="AG845" s="135" t="n"/>
      <c r="AH845" s="135" t="n"/>
      <c r="AI845" s="135" t="n"/>
      <c r="AJ845" s="135" t="n"/>
      <c r="AK845" s="135" t="n"/>
      <c r="AL845" s="135" t="n"/>
      <c r="AM845" s="135" t="n"/>
      <c r="AN845" s="135" t="n"/>
      <c r="AO845" s="135" t="n"/>
      <c r="AP845" s="135" t="n"/>
      <c r="AQ845" s="135" t="n"/>
      <c r="AR845" s="135" t="n"/>
      <c r="AS845" s="135" t="n"/>
      <c r="AT845" s="135" t="n"/>
      <c r="AU845" s="135" t="n"/>
      <c r="AV845" s="135" t="n"/>
      <c r="AW845" s="135" t="n"/>
      <c r="AX845" s="135" t="n"/>
      <c r="AY845" s="135" t="n"/>
      <c r="AZ845" s="135" t="n"/>
      <c r="BA845" s="135" t="n"/>
      <c r="BB845" s="135" t="n"/>
      <c r="BC845" s="135" t="n"/>
      <c r="BD845" s="135" t="n"/>
      <c r="BE845" s="135" t="n"/>
      <c r="BF845" s="135" t="n"/>
      <c r="BG845" s="135" t="n"/>
      <c r="BH845" s="135" t="n"/>
      <c r="BI845" s="135" t="n"/>
      <c r="BJ845" s="135" t="n"/>
      <c r="BK845" s="135" t="n"/>
      <c r="BL845" s="135" t="n"/>
      <c r="BM845" s="135" t="n"/>
      <c r="BN845" s="135" t="n"/>
      <c r="BO845" s="135" t="n"/>
      <c r="BP845" s="135" t="n"/>
      <c r="BQ845" s="135" t="n"/>
      <c r="BR845" s="135" t="n"/>
      <c r="BS845" s="135" t="n"/>
      <c r="BT845" s="135" t="n"/>
      <c r="BU845" s="135" t="n"/>
      <c r="BV845" s="135" t="n"/>
      <c r="BW845" s="135" t="n"/>
      <c r="BX845" s="135" t="n"/>
      <c r="BY845" s="135" t="n"/>
      <c r="BZ845" s="135" t="n"/>
      <c r="CA845" s="135" t="n"/>
      <c r="CB845" s="135" t="n"/>
      <c r="CC845" s="135" t="n"/>
      <c r="CD845" s="135" t="n"/>
      <c r="CE845" s="135" t="n"/>
      <c r="CF845" s="135" t="n"/>
      <c r="CG845" s="135" t="n"/>
      <c r="CH845" s="135" t="n"/>
      <c r="CI845" s="135" t="n"/>
      <c r="CJ845" s="135" t="n"/>
      <c r="CK845" s="135" t="n"/>
      <c r="CL845" s="135" t="n"/>
      <c r="CM845" s="135" t="n"/>
      <c r="CN845" s="135" t="n"/>
      <c r="CO845" s="135" t="n"/>
      <c r="CP845" s="135" t="n"/>
      <c r="CQ845" s="135" t="n"/>
      <c r="CR845" s="135" t="n"/>
      <c r="CU845" s="36" t="n"/>
      <c r="CV845" s="36" t="n"/>
      <c r="CW845" s="36" t="n"/>
      <c r="CX845" s="36" t="n"/>
      <c r="CY845" s="36" t="n"/>
      <c r="CZ845" s="36" t="n"/>
      <c r="DA845" s="36" t="n"/>
      <c r="DB845" s="36" t="n"/>
      <c r="DC845" s="36" t="n"/>
      <c r="DD845" s="36" t="n"/>
      <c r="DE845" s="36" t="n"/>
      <c r="DF845" s="36" t="n"/>
      <c r="DG845" s="36" t="n"/>
      <c r="DH845" s="36" t="n"/>
      <c r="DI845" s="36" t="n"/>
      <c r="DJ845" s="36" t="n"/>
      <c r="DK845" s="36" t="n"/>
      <c r="DL845" s="36" t="n"/>
      <c r="DM845" s="36" t="n"/>
      <c r="DN845" s="36" t="n"/>
      <c r="DO845" s="36" t="n"/>
      <c r="DP845" s="36" t="n"/>
      <c r="DQ845" s="36" t="n"/>
      <c r="DR845" s="36" t="n"/>
      <c r="DS845" s="36" t="n"/>
      <c r="DT845" s="36" t="n"/>
      <c r="DU845" s="36" t="n"/>
      <c r="DV845" s="36" t="n"/>
      <c r="DW845" s="36" t="n"/>
      <c r="DX845" s="36" t="n"/>
      <c r="DY845" s="36" t="n"/>
      <c r="DZ845" s="36" t="n"/>
      <c r="EA845" s="36" t="n"/>
      <c r="EB845" s="36" t="n"/>
      <c r="EC845" s="36" t="n"/>
      <c r="ED845" s="36" t="n"/>
      <c r="EE845" s="36" t="n"/>
      <c r="EF845" s="36" t="n"/>
      <c r="EG845" s="36" t="n"/>
      <c r="EH845" s="36" t="n"/>
      <c r="EI845" s="36" t="n"/>
      <c r="EJ845" s="36" t="n"/>
      <c r="EK845" s="36" t="n"/>
      <c r="EL845" s="36" t="n"/>
      <c r="EM845" s="36" t="n"/>
      <c r="EN845" s="36" t="n"/>
    </row>
    <row r="846">
      <c r="A846" s="36" t="n"/>
      <c r="B846" s="36" t="n"/>
      <c r="C846" s="144" t="n"/>
      <c r="D846" s="144" t="n"/>
      <c r="E846" s="135" t="n"/>
      <c r="F846" s="135" t="n"/>
      <c r="G846" s="135" t="n"/>
      <c r="H846" s="135" t="n"/>
      <c r="I846" s="135" t="n"/>
      <c r="J846" s="135" t="n"/>
      <c r="K846" s="135" t="n"/>
      <c r="L846" s="135" t="n"/>
      <c r="M846" s="135" t="n"/>
      <c r="N846" s="135" t="n"/>
      <c r="O846" s="135" t="n"/>
      <c r="P846" s="135" t="n"/>
      <c r="Q846" s="135" t="n"/>
      <c r="R846" s="135" t="n"/>
      <c r="S846" s="135" t="n"/>
      <c r="T846" s="135" t="n"/>
      <c r="U846" s="135" t="n"/>
      <c r="V846" s="135" t="n"/>
      <c r="W846" s="135" t="n"/>
      <c r="X846" s="135" t="n"/>
      <c r="Y846" s="135" t="n"/>
      <c r="Z846" s="135" t="n"/>
      <c r="AA846" s="135" t="n"/>
      <c r="AB846" s="135" t="n"/>
      <c r="AC846" s="135" t="n"/>
      <c r="AD846" s="135" t="n"/>
      <c r="AE846" s="135" t="n"/>
      <c r="AF846" s="135" t="n"/>
      <c r="AG846" s="135" t="n"/>
      <c r="AH846" s="135" t="n"/>
      <c r="AI846" s="135" t="n"/>
      <c r="AJ846" s="135" t="n"/>
      <c r="AK846" s="135" t="n"/>
      <c r="AL846" s="135" t="n"/>
      <c r="AM846" s="135" t="n"/>
      <c r="AN846" s="135" t="n"/>
      <c r="AO846" s="135" t="n"/>
      <c r="AP846" s="135" t="n"/>
      <c r="AQ846" s="135" t="n"/>
      <c r="AR846" s="135" t="n"/>
      <c r="AS846" s="135" t="n"/>
      <c r="AT846" s="135" t="n"/>
      <c r="AU846" s="135" t="n"/>
      <c r="AV846" s="135" t="n"/>
      <c r="AW846" s="135" t="n"/>
      <c r="AX846" s="135" t="n"/>
      <c r="AY846" s="135" t="n"/>
      <c r="AZ846" s="135" t="n"/>
      <c r="BA846" s="135" t="n"/>
      <c r="BB846" s="135" t="n"/>
      <c r="BC846" s="135" t="n"/>
      <c r="BD846" s="135" t="n"/>
      <c r="BE846" s="135" t="n"/>
      <c r="BF846" s="135" t="n"/>
      <c r="BG846" s="135" t="n"/>
      <c r="BH846" s="135" t="n"/>
      <c r="BI846" s="135" t="n"/>
      <c r="BJ846" s="135" t="n"/>
      <c r="BK846" s="135" t="n"/>
      <c r="BL846" s="135" t="n"/>
      <c r="BM846" s="135" t="n"/>
      <c r="BN846" s="135" t="n"/>
      <c r="BO846" s="135" t="n"/>
      <c r="BP846" s="135" t="n"/>
      <c r="BQ846" s="135" t="n"/>
      <c r="BR846" s="135" t="n"/>
      <c r="BS846" s="135" t="n"/>
      <c r="BT846" s="135" t="n"/>
      <c r="BU846" s="135" t="n"/>
      <c r="BV846" s="135" t="n"/>
      <c r="BW846" s="135" t="n"/>
      <c r="BX846" s="135" t="n"/>
      <c r="BY846" s="135" t="n"/>
      <c r="BZ846" s="135" t="n"/>
      <c r="CA846" s="135" t="n"/>
      <c r="CB846" s="135" t="n"/>
      <c r="CC846" s="135" t="n"/>
      <c r="CD846" s="135" t="n"/>
      <c r="CE846" s="135" t="n"/>
      <c r="CF846" s="135" t="n"/>
      <c r="CG846" s="135" t="n"/>
      <c r="CH846" s="135" t="n"/>
      <c r="CI846" s="135" t="n"/>
      <c r="CJ846" s="135" t="n"/>
      <c r="CK846" s="135" t="n"/>
      <c r="CL846" s="135" t="n"/>
      <c r="CM846" s="135" t="n"/>
      <c r="CN846" s="135" t="n"/>
      <c r="CO846" s="135" t="n"/>
      <c r="CP846" s="135" t="n"/>
      <c r="CQ846" s="135" t="n"/>
      <c r="CR846" s="135" t="n"/>
      <c r="CU846" s="36" t="n"/>
      <c r="CV846" s="36" t="n"/>
      <c r="CW846" s="36" t="n"/>
      <c r="CX846" s="36" t="n"/>
      <c r="CY846" s="36" t="n"/>
      <c r="CZ846" s="36" t="n"/>
      <c r="DA846" s="36" t="n"/>
      <c r="DB846" s="36" t="n"/>
      <c r="DC846" s="36" t="n"/>
      <c r="DD846" s="36" t="n"/>
      <c r="DE846" s="36" t="n"/>
      <c r="DF846" s="36" t="n"/>
      <c r="DG846" s="36" t="n"/>
      <c r="DH846" s="36" t="n"/>
      <c r="DI846" s="36" t="n"/>
      <c r="DJ846" s="36" t="n"/>
      <c r="DK846" s="36" t="n"/>
      <c r="DL846" s="36" t="n"/>
      <c r="DM846" s="36" t="n"/>
      <c r="DN846" s="36" t="n"/>
      <c r="DO846" s="36" t="n"/>
      <c r="DP846" s="36" t="n"/>
      <c r="DQ846" s="36" t="n"/>
      <c r="DR846" s="36" t="n"/>
      <c r="DS846" s="36" t="n"/>
      <c r="DT846" s="36" t="n"/>
      <c r="DU846" s="36" t="n"/>
      <c r="DV846" s="36" t="n"/>
      <c r="DW846" s="36" t="n"/>
      <c r="DX846" s="36" t="n"/>
      <c r="DY846" s="36" t="n"/>
      <c r="DZ846" s="36" t="n"/>
      <c r="EA846" s="36" t="n"/>
      <c r="EB846" s="36" t="n"/>
      <c r="EC846" s="36" t="n"/>
      <c r="ED846" s="36" t="n"/>
      <c r="EE846" s="36" t="n"/>
      <c r="EF846" s="36" t="n"/>
      <c r="EG846" s="36" t="n"/>
      <c r="EH846" s="36" t="n"/>
      <c r="EI846" s="36" t="n"/>
      <c r="EJ846" s="36" t="n"/>
      <c r="EK846" s="36" t="n"/>
      <c r="EL846" s="36" t="n"/>
      <c r="EM846" s="36" t="n"/>
      <c r="EN846" s="36" t="n"/>
    </row>
    <row r="847">
      <c r="A847" s="36" t="n"/>
      <c r="B847" s="36" t="n"/>
      <c r="C847" s="144" t="n"/>
      <c r="D847" s="144" t="n"/>
      <c r="E847" s="135" t="n"/>
      <c r="F847" s="135" t="n"/>
      <c r="G847" s="135" t="n"/>
      <c r="H847" s="135" t="n"/>
      <c r="I847" s="135" t="n"/>
      <c r="J847" s="135" t="n"/>
      <c r="K847" s="135" t="n"/>
      <c r="L847" s="135" t="n"/>
      <c r="M847" s="135" t="n"/>
      <c r="N847" s="135" t="n"/>
      <c r="O847" s="135" t="n"/>
      <c r="P847" s="135" t="n"/>
      <c r="Q847" s="135" t="n"/>
      <c r="R847" s="135" t="n"/>
      <c r="S847" s="135" t="n"/>
      <c r="T847" s="135" t="n"/>
      <c r="U847" s="135" t="n"/>
      <c r="V847" s="135" t="n"/>
      <c r="W847" s="135" t="n"/>
      <c r="X847" s="135" t="n"/>
      <c r="Y847" s="135" t="n"/>
      <c r="Z847" s="135" t="n"/>
      <c r="AA847" s="135" t="n"/>
      <c r="AB847" s="135" t="n"/>
      <c r="AC847" s="135" t="n"/>
      <c r="AD847" s="135" t="n"/>
      <c r="AE847" s="135" t="n"/>
      <c r="AF847" s="135" t="n"/>
      <c r="AG847" s="135" t="n"/>
      <c r="AH847" s="135" t="n"/>
      <c r="AI847" s="135" t="n"/>
      <c r="AJ847" s="135" t="n"/>
      <c r="AK847" s="135" t="n"/>
      <c r="AL847" s="135" t="n"/>
      <c r="AM847" s="135" t="n"/>
      <c r="AN847" s="135" t="n"/>
      <c r="AO847" s="135" t="n"/>
      <c r="AP847" s="135" t="n"/>
      <c r="AQ847" s="135" t="n"/>
      <c r="AR847" s="135" t="n"/>
      <c r="AS847" s="135" t="n"/>
      <c r="AT847" s="135" t="n"/>
      <c r="AU847" s="135" t="n"/>
      <c r="AV847" s="135" t="n"/>
      <c r="AW847" s="135" t="n"/>
      <c r="AX847" s="135" t="n"/>
      <c r="AY847" s="135" t="n"/>
      <c r="AZ847" s="135" t="n"/>
      <c r="BA847" s="135" t="n"/>
      <c r="BB847" s="135" t="n"/>
      <c r="BC847" s="135" t="n"/>
      <c r="BD847" s="135" t="n"/>
      <c r="BE847" s="135" t="n"/>
      <c r="BF847" s="135" t="n"/>
      <c r="BG847" s="135" t="n"/>
      <c r="BH847" s="135" t="n"/>
      <c r="BI847" s="135" t="n"/>
      <c r="BJ847" s="135" t="n"/>
      <c r="BK847" s="135" t="n"/>
      <c r="BL847" s="135" t="n"/>
      <c r="BM847" s="135" t="n"/>
      <c r="BN847" s="135" t="n"/>
      <c r="BO847" s="135" t="n"/>
      <c r="BP847" s="135" t="n"/>
      <c r="BQ847" s="135" t="n"/>
      <c r="BR847" s="135" t="n"/>
      <c r="BS847" s="135" t="n"/>
      <c r="BT847" s="135" t="n"/>
      <c r="BU847" s="135" t="n"/>
      <c r="BV847" s="135" t="n"/>
      <c r="BW847" s="135" t="n"/>
      <c r="BX847" s="135" t="n"/>
      <c r="BY847" s="135" t="n"/>
      <c r="BZ847" s="135" t="n"/>
      <c r="CA847" s="135" t="n"/>
      <c r="CB847" s="135" t="n"/>
      <c r="CC847" s="135" t="n"/>
      <c r="CD847" s="135" t="n"/>
      <c r="CE847" s="135" t="n"/>
      <c r="CF847" s="135" t="n"/>
      <c r="CG847" s="135" t="n"/>
      <c r="CH847" s="135" t="n"/>
      <c r="CI847" s="135" t="n"/>
      <c r="CJ847" s="135" t="n"/>
      <c r="CK847" s="135" t="n"/>
      <c r="CL847" s="135" t="n"/>
      <c r="CM847" s="135" t="n"/>
      <c r="CN847" s="135" t="n"/>
      <c r="CO847" s="135" t="n"/>
      <c r="CP847" s="135" t="n"/>
      <c r="CQ847" s="135" t="n"/>
      <c r="CR847" s="135" t="n"/>
      <c r="CU847" s="36" t="n"/>
      <c r="CV847" s="36" t="n"/>
      <c r="CW847" s="36" t="n"/>
      <c r="CX847" s="36" t="n"/>
      <c r="CY847" s="36" t="n"/>
      <c r="CZ847" s="36" t="n"/>
      <c r="DA847" s="36" t="n"/>
      <c r="DB847" s="36" t="n"/>
      <c r="DC847" s="36" t="n"/>
      <c r="DD847" s="36" t="n"/>
      <c r="DE847" s="36" t="n"/>
      <c r="DF847" s="36" t="n"/>
      <c r="DG847" s="36" t="n"/>
      <c r="DH847" s="36" t="n"/>
      <c r="DI847" s="36" t="n"/>
      <c r="DJ847" s="36" t="n"/>
      <c r="DK847" s="36" t="n"/>
      <c r="DL847" s="36" t="n"/>
      <c r="DM847" s="36" t="n"/>
      <c r="DN847" s="36" t="n"/>
      <c r="DO847" s="36" t="n"/>
      <c r="DP847" s="36" t="n"/>
      <c r="DQ847" s="36" t="n"/>
      <c r="DR847" s="36" t="n"/>
      <c r="DS847" s="36" t="n"/>
      <c r="DT847" s="36" t="n"/>
      <c r="DU847" s="36" t="n"/>
      <c r="DV847" s="36" t="n"/>
      <c r="DW847" s="36" t="n"/>
      <c r="DX847" s="36" t="n"/>
      <c r="DY847" s="36" t="n"/>
      <c r="DZ847" s="36" t="n"/>
      <c r="EA847" s="36" t="n"/>
      <c r="EB847" s="36" t="n"/>
      <c r="EC847" s="36" t="n"/>
      <c r="ED847" s="36" t="n"/>
      <c r="EE847" s="36" t="n"/>
      <c r="EF847" s="36" t="n"/>
      <c r="EG847" s="36" t="n"/>
      <c r="EH847" s="36" t="n"/>
      <c r="EI847" s="36" t="n"/>
      <c r="EJ847" s="36" t="n"/>
      <c r="EK847" s="36" t="n"/>
      <c r="EL847" s="36" t="n"/>
      <c r="EM847" s="36" t="n"/>
      <c r="EN847" s="36" t="n"/>
    </row>
    <row r="848">
      <c r="A848" s="36" t="n"/>
      <c r="B848" s="36" t="n"/>
      <c r="C848" s="144" t="n"/>
      <c r="D848" s="144" t="n"/>
      <c r="E848" s="135" t="n"/>
      <c r="F848" s="135" t="n"/>
      <c r="G848" s="135" t="n"/>
      <c r="H848" s="135" t="n"/>
      <c r="I848" s="135" t="n"/>
      <c r="J848" s="135" t="n"/>
      <c r="K848" s="135" t="n"/>
      <c r="L848" s="135" t="n"/>
      <c r="M848" s="135" t="n"/>
      <c r="N848" s="135" t="n"/>
      <c r="O848" s="135" t="n"/>
      <c r="P848" s="135" t="n"/>
      <c r="Q848" s="135" t="n"/>
      <c r="R848" s="135" t="n"/>
      <c r="S848" s="135" t="n"/>
      <c r="T848" s="135" t="n"/>
      <c r="U848" s="135" t="n"/>
      <c r="V848" s="135" t="n"/>
      <c r="W848" s="135" t="n"/>
      <c r="X848" s="135" t="n"/>
      <c r="Y848" s="135" t="n"/>
      <c r="Z848" s="135" t="n"/>
      <c r="AA848" s="135" t="n"/>
      <c r="AB848" s="135" t="n"/>
      <c r="AC848" s="135" t="n"/>
      <c r="AD848" s="135" t="n"/>
      <c r="AE848" s="135" t="n"/>
      <c r="AF848" s="135" t="n"/>
      <c r="AG848" s="135" t="n"/>
      <c r="AH848" s="135" t="n"/>
      <c r="AI848" s="135" t="n"/>
      <c r="AJ848" s="135" t="n"/>
      <c r="AK848" s="135" t="n"/>
      <c r="AL848" s="135" t="n"/>
      <c r="AM848" s="135" t="n"/>
      <c r="AN848" s="135" t="n"/>
      <c r="AO848" s="135" t="n"/>
      <c r="AP848" s="135" t="n"/>
      <c r="AQ848" s="135" t="n"/>
      <c r="AR848" s="135" t="n"/>
      <c r="AS848" s="135" t="n"/>
      <c r="AT848" s="135" t="n"/>
      <c r="AU848" s="135" t="n"/>
      <c r="AV848" s="135" t="n"/>
      <c r="AW848" s="135" t="n"/>
      <c r="AX848" s="135" t="n"/>
      <c r="AY848" s="135" t="n"/>
      <c r="AZ848" s="135" t="n"/>
      <c r="BA848" s="135" t="n"/>
      <c r="BB848" s="135" t="n"/>
      <c r="BC848" s="135" t="n"/>
      <c r="BD848" s="135" t="n"/>
      <c r="BE848" s="135" t="n"/>
      <c r="BF848" s="135" t="n"/>
      <c r="BG848" s="135" t="n"/>
      <c r="BH848" s="135" t="n"/>
      <c r="BI848" s="135" t="n"/>
      <c r="BJ848" s="135" t="n"/>
      <c r="BK848" s="135" t="n"/>
      <c r="BL848" s="135" t="n"/>
      <c r="BM848" s="135" t="n"/>
      <c r="BN848" s="135" t="n"/>
      <c r="BO848" s="135" t="n"/>
      <c r="BP848" s="135" t="n"/>
      <c r="BQ848" s="135" t="n"/>
      <c r="BR848" s="135" t="n"/>
      <c r="BS848" s="135" t="n"/>
      <c r="BT848" s="135" t="n"/>
      <c r="BU848" s="135" t="n"/>
      <c r="BV848" s="135" t="n"/>
      <c r="BW848" s="135" t="n"/>
      <c r="BX848" s="135" t="n"/>
      <c r="BY848" s="135" t="n"/>
      <c r="BZ848" s="135" t="n"/>
      <c r="CA848" s="135" t="n"/>
      <c r="CB848" s="135" t="n"/>
      <c r="CC848" s="135" t="n"/>
      <c r="CD848" s="135" t="n"/>
      <c r="CE848" s="135" t="n"/>
      <c r="CF848" s="135" t="n"/>
      <c r="CG848" s="135" t="n"/>
      <c r="CH848" s="135" t="n"/>
      <c r="CI848" s="135" t="n"/>
      <c r="CJ848" s="135" t="n"/>
      <c r="CK848" s="135" t="n"/>
      <c r="CL848" s="135" t="n"/>
      <c r="CM848" s="135" t="n"/>
      <c r="CN848" s="135" t="n"/>
      <c r="CO848" s="135" t="n"/>
      <c r="CP848" s="135" t="n"/>
      <c r="CQ848" s="135" t="n"/>
      <c r="CR848" s="135" t="n"/>
      <c r="CU848" s="36" t="n"/>
      <c r="CV848" s="36" t="n"/>
      <c r="CW848" s="36" t="n"/>
      <c r="CX848" s="36" t="n"/>
      <c r="CY848" s="36" t="n"/>
      <c r="CZ848" s="36" t="n"/>
      <c r="DA848" s="36" t="n"/>
      <c r="DB848" s="36" t="n"/>
      <c r="DC848" s="36" t="n"/>
      <c r="DD848" s="36" t="n"/>
      <c r="DE848" s="36" t="n"/>
      <c r="DF848" s="36" t="n"/>
      <c r="DG848" s="36" t="n"/>
      <c r="DH848" s="36" t="n"/>
      <c r="DI848" s="36" t="n"/>
      <c r="DJ848" s="36" t="n"/>
      <c r="DK848" s="36" t="n"/>
      <c r="DL848" s="36" t="n"/>
      <c r="DM848" s="36" t="n"/>
      <c r="DN848" s="36" t="n"/>
      <c r="DO848" s="36" t="n"/>
      <c r="DP848" s="36" t="n"/>
      <c r="DQ848" s="36" t="n"/>
      <c r="DR848" s="36" t="n"/>
      <c r="DS848" s="36" t="n"/>
      <c r="DT848" s="36" t="n"/>
      <c r="DU848" s="36" t="n"/>
      <c r="DV848" s="36" t="n"/>
      <c r="DW848" s="36" t="n"/>
      <c r="DX848" s="36" t="n"/>
      <c r="DY848" s="36" t="n"/>
      <c r="DZ848" s="36" t="n"/>
      <c r="EA848" s="36" t="n"/>
      <c r="EB848" s="36" t="n"/>
      <c r="EC848" s="36" t="n"/>
      <c r="ED848" s="36" t="n"/>
      <c r="EE848" s="36" t="n"/>
      <c r="EF848" s="36" t="n"/>
      <c r="EG848" s="36" t="n"/>
      <c r="EH848" s="36" t="n"/>
      <c r="EI848" s="36" t="n"/>
      <c r="EJ848" s="36" t="n"/>
      <c r="EK848" s="36" t="n"/>
      <c r="EL848" s="36" t="n"/>
      <c r="EM848" s="36" t="n"/>
      <c r="EN848" s="36" t="n"/>
    </row>
    <row r="849">
      <c r="A849" s="36" t="n"/>
      <c r="B849" s="36" t="n"/>
      <c r="C849" s="144" t="n"/>
      <c r="D849" s="144" t="n"/>
      <c r="E849" s="135" t="n"/>
      <c r="F849" s="135" t="n"/>
      <c r="G849" s="135" t="n"/>
      <c r="H849" s="135" t="n"/>
      <c r="I849" s="135" t="n"/>
      <c r="J849" s="135" t="n"/>
      <c r="K849" s="135" t="n"/>
      <c r="L849" s="135" t="n"/>
      <c r="M849" s="135" t="n"/>
      <c r="N849" s="135" t="n"/>
      <c r="O849" s="135" t="n"/>
      <c r="P849" s="135" t="n"/>
      <c r="Q849" s="135" t="n"/>
      <c r="R849" s="135" t="n"/>
      <c r="S849" s="135" t="n"/>
      <c r="T849" s="135" t="n"/>
      <c r="U849" s="135" t="n"/>
      <c r="V849" s="135" t="n"/>
      <c r="W849" s="135" t="n"/>
      <c r="X849" s="135" t="n"/>
      <c r="Y849" s="135" t="n"/>
      <c r="Z849" s="135" t="n"/>
      <c r="AA849" s="135" t="n"/>
      <c r="AB849" s="135" t="n"/>
      <c r="AC849" s="135" t="n"/>
      <c r="AD849" s="135" t="n"/>
      <c r="AE849" s="135" t="n"/>
      <c r="AF849" s="135" t="n"/>
      <c r="AG849" s="135" t="n"/>
      <c r="AH849" s="135" t="n"/>
      <c r="AI849" s="135" t="n"/>
      <c r="AJ849" s="135" t="n"/>
      <c r="AK849" s="135" t="n"/>
      <c r="AL849" s="135" t="n"/>
      <c r="AM849" s="135" t="n"/>
      <c r="AN849" s="135" t="n"/>
      <c r="AO849" s="135" t="n"/>
      <c r="AP849" s="135" t="n"/>
      <c r="AQ849" s="135" t="n"/>
      <c r="AR849" s="135" t="n"/>
      <c r="AS849" s="135" t="n"/>
      <c r="AT849" s="135" t="n"/>
      <c r="AU849" s="135" t="n"/>
      <c r="AV849" s="135" t="n"/>
      <c r="AW849" s="135" t="n"/>
      <c r="AX849" s="135" t="n"/>
      <c r="AY849" s="135" t="n"/>
      <c r="AZ849" s="135" t="n"/>
      <c r="BA849" s="135" t="n"/>
      <c r="BB849" s="135" t="n"/>
      <c r="BC849" s="135" t="n"/>
      <c r="BD849" s="135" t="n"/>
      <c r="BE849" s="135" t="n"/>
      <c r="BF849" s="135" t="n"/>
      <c r="BG849" s="135" t="n"/>
      <c r="BH849" s="135" t="n"/>
      <c r="BI849" s="135" t="n"/>
      <c r="BJ849" s="135" t="n"/>
      <c r="BK849" s="135" t="n"/>
      <c r="BL849" s="135" t="n"/>
      <c r="BM849" s="135" t="n"/>
      <c r="BN849" s="135" t="n"/>
      <c r="BO849" s="135" t="n"/>
      <c r="BP849" s="135" t="n"/>
      <c r="BQ849" s="135" t="n"/>
      <c r="BR849" s="135" t="n"/>
      <c r="BS849" s="135" t="n"/>
      <c r="BT849" s="135" t="n"/>
      <c r="BU849" s="135" t="n"/>
      <c r="BV849" s="135" t="n"/>
      <c r="BW849" s="135" t="n"/>
      <c r="BX849" s="135" t="n"/>
      <c r="BY849" s="135" t="n"/>
      <c r="BZ849" s="135" t="n"/>
      <c r="CA849" s="135" t="n"/>
      <c r="CB849" s="135" t="n"/>
      <c r="CC849" s="135" t="n"/>
      <c r="CD849" s="135" t="n"/>
      <c r="CE849" s="135" t="n"/>
      <c r="CF849" s="135" t="n"/>
      <c r="CG849" s="135" t="n"/>
      <c r="CH849" s="135" t="n"/>
      <c r="CI849" s="135" t="n"/>
      <c r="CJ849" s="135" t="n"/>
      <c r="CK849" s="135" t="n"/>
      <c r="CL849" s="135" t="n"/>
      <c r="CM849" s="135" t="n"/>
      <c r="CN849" s="135" t="n"/>
      <c r="CO849" s="135" t="n"/>
      <c r="CP849" s="135" t="n"/>
      <c r="CQ849" s="135" t="n"/>
      <c r="CR849" s="135" t="n"/>
      <c r="CU849" s="36" t="n"/>
      <c r="CV849" s="36" t="n"/>
      <c r="CW849" s="36" t="n"/>
      <c r="CX849" s="36" t="n"/>
      <c r="CY849" s="36" t="n"/>
      <c r="CZ849" s="36" t="n"/>
      <c r="DA849" s="36" t="n"/>
      <c r="DB849" s="36" t="n"/>
      <c r="DC849" s="36" t="n"/>
      <c r="DD849" s="36" t="n"/>
      <c r="DE849" s="36" t="n"/>
      <c r="DF849" s="36" t="n"/>
      <c r="DG849" s="36" t="n"/>
      <c r="DH849" s="36" t="n"/>
      <c r="DI849" s="36" t="n"/>
      <c r="DJ849" s="36" t="n"/>
      <c r="DK849" s="36" t="n"/>
      <c r="DL849" s="36" t="n"/>
      <c r="DM849" s="36" t="n"/>
      <c r="DN849" s="36" t="n"/>
      <c r="DO849" s="36" t="n"/>
      <c r="DP849" s="36" t="n"/>
      <c r="DQ849" s="36" t="n"/>
      <c r="DR849" s="36" t="n"/>
      <c r="DS849" s="36" t="n"/>
      <c r="DT849" s="36" t="n"/>
      <c r="DU849" s="36" t="n"/>
      <c r="DV849" s="36" t="n"/>
      <c r="DW849" s="36" t="n"/>
      <c r="DX849" s="36" t="n"/>
      <c r="DY849" s="36" t="n"/>
      <c r="DZ849" s="36" t="n"/>
      <c r="EA849" s="36" t="n"/>
      <c r="EB849" s="36" t="n"/>
      <c r="EC849" s="36" t="n"/>
      <c r="ED849" s="36" t="n"/>
      <c r="EE849" s="36" t="n"/>
      <c r="EF849" s="36" t="n"/>
      <c r="EG849" s="36" t="n"/>
      <c r="EH849" s="36" t="n"/>
      <c r="EI849" s="36" t="n"/>
      <c r="EJ849" s="36" t="n"/>
      <c r="EK849" s="36" t="n"/>
      <c r="EL849" s="36" t="n"/>
      <c r="EM849" s="36" t="n"/>
      <c r="EN849" s="36" t="n"/>
    </row>
    <row r="850">
      <c r="A850" s="36" t="n"/>
      <c r="B850" s="36" t="n"/>
      <c r="C850" s="144" t="n"/>
      <c r="D850" s="144" t="n"/>
      <c r="E850" s="135" t="n"/>
      <c r="F850" s="135" t="n"/>
      <c r="G850" s="135" t="n"/>
      <c r="H850" s="135" t="n"/>
      <c r="I850" s="135" t="n"/>
      <c r="J850" s="135" t="n"/>
      <c r="K850" s="135" t="n"/>
      <c r="L850" s="135" t="n"/>
      <c r="M850" s="135" t="n"/>
      <c r="N850" s="135" t="n"/>
      <c r="O850" s="135" t="n"/>
      <c r="P850" s="135" t="n"/>
      <c r="Q850" s="135" t="n"/>
      <c r="R850" s="135" t="n"/>
      <c r="S850" s="135" t="n"/>
      <c r="T850" s="135" t="n"/>
      <c r="U850" s="135" t="n"/>
      <c r="V850" s="135" t="n"/>
      <c r="W850" s="135" t="n"/>
      <c r="X850" s="135" t="n"/>
      <c r="Y850" s="135" t="n"/>
      <c r="Z850" s="135" t="n"/>
      <c r="AA850" s="135" t="n"/>
      <c r="AB850" s="135" t="n"/>
      <c r="AC850" s="135" t="n"/>
      <c r="AD850" s="135" t="n"/>
      <c r="AE850" s="135" t="n"/>
      <c r="AF850" s="135" t="n"/>
      <c r="AG850" s="135" t="n"/>
      <c r="AH850" s="135" t="n"/>
      <c r="AI850" s="135" t="n"/>
      <c r="AJ850" s="135" t="n"/>
      <c r="AK850" s="135" t="n"/>
      <c r="AL850" s="135" t="n"/>
      <c r="AM850" s="135" t="n"/>
      <c r="AN850" s="135" t="n"/>
      <c r="AO850" s="135" t="n"/>
      <c r="AP850" s="135" t="n"/>
      <c r="AQ850" s="135" t="n"/>
      <c r="AR850" s="135" t="n"/>
      <c r="AS850" s="135" t="n"/>
      <c r="AT850" s="135" t="n"/>
      <c r="AU850" s="135" t="n"/>
      <c r="AV850" s="135" t="n"/>
      <c r="AW850" s="135" t="n"/>
      <c r="AX850" s="135" t="n"/>
      <c r="AY850" s="135" t="n"/>
      <c r="AZ850" s="135" t="n"/>
      <c r="BA850" s="135" t="n"/>
      <c r="BB850" s="135" t="n"/>
      <c r="BC850" s="135" t="n"/>
      <c r="BD850" s="135" t="n"/>
      <c r="BE850" s="135" t="n"/>
      <c r="BF850" s="135" t="n"/>
      <c r="BG850" s="135" t="n"/>
      <c r="BH850" s="135" t="n"/>
      <c r="BI850" s="135" t="n"/>
      <c r="BJ850" s="135" t="n"/>
      <c r="BK850" s="135" t="n"/>
      <c r="BL850" s="135" t="n"/>
      <c r="BM850" s="135" t="n"/>
      <c r="BN850" s="135" t="n"/>
      <c r="BO850" s="135" t="n"/>
      <c r="BP850" s="135" t="n"/>
      <c r="BQ850" s="135" t="n"/>
      <c r="BR850" s="135" t="n"/>
      <c r="BS850" s="135" t="n"/>
      <c r="BT850" s="135" t="n"/>
      <c r="BU850" s="135" t="n"/>
      <c r="BV850" s="135" t="n"/>
      <c r="BW850" s="135" t="n"/>
      <c r="BX850" s="135" t="n"/>
      <c r="BY850" s="135" t="n"/>
      <c r="BZ850" s="135" t="n"/>
      <c r="CA850" s="135" t="n"/>
      <c r="CB850" s="135" t="n"/>
      <c r="CC850" s="135" t="n"/>
      <c r="CD850" s="135" t="n"/>
      <c r="CE850" s="135" t="n"/>
      <c r="CF850" s="135" t="n"/>
      <c r="CG850" s="135" t="n"/>
      <c r="CH850" s="135" t="n"/>
      <c r="CI850" s="135" t="n"/>
      <c r="CJ850" s="135" t="n"/>
      <c r="CK850" s="135" t="n"/>
      <c r="CL850" s="135" t="n"/>
      <c r="CM850" s="135" t="n"/>
      <c r="CN850" s="135" t="n"/>
      <c r="CO850" s="135" t="n"/>
      <c r="CP850" s="135" t="n"/>
      <c r="CQ850" s="135" t="n"/>
      <c r="CR850" s="135" t="n"/>
      <c r="CU850" s="36" t="n"/>
      <c r="CV850" s="36" t="n"/>
      <c r="CW850" s="36" t="n"/>
      <c r="CX850" s="36" t="n"/>
      <c r="CY850" s="36" t="n"/>
      <c r="CZ850" s="36" t="n"/>
      <c r="DA850" s="36" t="n"/>
      <c r="DB850" s="36" t="n"/>
      <c r="DC850" s="36" t="n"/>
      <c r="DD850" s="36" t="n"/>
      <c r="DE850" s="36" t="n"/>
      <c r="DF850" s="36" t="n"/>
      <c r="DG850" s="36" t="n"/>
      <c r="DH850" s="36" t="n"/>
      <c r="DI850" s="36" t="n"/>
      <c r="DJ850" s="36" t="n"/>
      <c r="DK850" s="36" t="n"/>
      <c r="DL850" s="36" t="n"/>
      <c r="DM850" s="36" t="n"/>
      <c r="DN850" s="36" t="n"/>
      <c r="DO850" s="36" t="n"/>
      <c r="DP850" s="36" t="n"/>
      <c r="DQ850" s="36" t="n"/>
      <c r="DR850" s="36" t="n"/>
      <c r="DS850" s="36" t="n"/>
      <c r="DT850" s="36" t="n"/>
      <c r="DU850" s="36" t="n"/>
      <c r="DV850" s="36" t="n"/>
      <c r="DW850" s="36" t="n"/>
      <c r="DX850" s="36" t="n"/>
      <c r="DY850" s="36" t="n"/>
      <c r="DZ850" s="36" t="n"/>
      <c r="EA850" s="36" t="n"/>
      <c r="EB850" s="36" t="n"/>
      <c r="EC850" s="36" t="n"/>
      <c r="ED850" s="36" t="n"/>
      <c r="EE850" s="36" t="n"/>
      <c r="EF850" s="36" t="n"/>
      <c r="EG850" s="36" t="n"/>
      <c r="EH850" s="36" t="n"/>
      <c r="EI850" s="36" t="n"/>
      <c r="EJ850" s="36" t="n"/>
      <c r="EK850" s="36" t="n"/>
      <c r="EL850" s="36" t="n"/>
      <c r="EM850" s="36" t="n"/>
      <c r="EN850" s="36" t="n"/>
    </row>
    <row r="851">
      <c r="A851" s="36" t="n"/>
      <c r="B851" s="36" t="n"/>
      <c r="C851" s="144" t="n"/>
      <c r="D851" s="144" t="n"/>
      <c r="E851" s="135" t="n"/>
      <c r="F851" s="135" t="n"/>
      <c r="G851" s="135" t="n"/>
      <c r="H851" s="135" t="n"/>
      <c r="I851" s="135" t="n"/>
      <c r="J851" s="135" t="n"/>
      <c r="K851" s="135" t="n"/>
      <c r="L851" s="135" t="n"/>
      <c r="M851" s="135" t="n"/>
      <c r="N851" s="135" t="n"/>
      <c r="O851" s="135" t="n"/>
      <c r="P851" s="135" t="n"/>
      <c r="Q851" s="135" t="n"/>
      <c r="R851" s="135" t="n"/>
      <c r="S851" s="135" t="n"/>
      <c r="T851" s="135" t="n"/>
      <c r="U851" s="135" t="n"/>
      <c r="V851" s="135" t="n"/>
      <c r="W851" s="135" t="n"/>
      <c r="X851" s="135" t="n"/>
      <c r="Y851" s="135" t="n"/>
      <c r="Z851" s="135" t="n"/>
      <c r="AA851" s="135" t="n"/>
      <c r="AB851" s="135" t="n"/>
      <c r="AC851" s="135" t="n"/>
      <c r="AD851" s="135" t="n"/>
      <c r="AE851" s="135" t="n"/>
      <c r="AF851" s="135" t="n"/>
      <c r="AG851" s="135" t="n"/>
      <c r="AH851" s="135" t="n"/>
      <c r="AI851" s="135" t="n"/>
      <c r="AJ851" s="135" t="n"/>
      <c r="AK851" s="135" t="n"/>
      <c r="AL851" s="135" t="n"/>
      <c r="AM851" s="135" t="n"/>
      <c r="AN851" s="135" t="n"/>
      <c r="AO851" s="135" t="n"/>
      <c r="AP851" s="135" t="n"/>
      <c r="AQ851" s="135" t="n"/>
      <c r="AR851" s="135" t="n"/>
      <c r="AS851" s="135" t="n"/>
      <c r="AT851" s="135" t="n"/>
      <c r="AU851" s="135" t="n"/>
      <c r="AV851" s="135" t="n"/>
      <c r="AW851" s="135" t="n"/>
      <c r="AX851" s="135" t="n"/>
      <c r="AY851" s="135" t="n"/>
      <c r="AZ851" s="135" t="n"/>
      <c r="BA851" s="135" t="n"/>
      <c r="BB851" s="135" t="n"/>
      <c r="BC851" s="135" t="n"/>
      <c r="BD851" s="135" t="n"/>
      <c r="BE851" s="135" t="n"/>
      <c r="BF851" s="135" t="n"/>
      <c r="BG851" s="135" t="n"/>
      <c r="BH851" s="135" t="n"/>
      <c r="BI851" s="135" t="n"/>
      <c r="BJ851" s="135" t="n"/>
      <c r="BK851" s="135" t="n"/>
      <c r="BL851" s="135" t="n"/>
      <c r="BM851" s="135" t="n"/>
      <c r="BN851" s="135" t="n"/>
      <c r="BO851" s="135" t="n"/>
      <c r="BP851" s="135" t="n"/>
      <c r="BQ851" s="135" t="n"/>
      <c r="BR851" s="135" t="n"/>
      <c r="BS851" s="135" t="n"/>
      <c r="BT851" s="135" t="n"/>
      <c r="BU851" s="135" t="n"/>
      <c r="BV851" s="135" t="n"/>
      <c r="BW851" s="135" t="n"/>
      <c r="BX851" s="135" t="n"/>
      <c r="BY851" s="135" t="n"/>
      <c r="BZ851" s="135" t="n"/>
      <c r="CA851" s="135" t="n"/>
      <c r="CB851" s="135" t="n"/>
      <c r="CC851" s="135" t="n"/>
      <c r="CD851" s="135" t="n"/>
      <c r="CE851" s="135" t="n"/>
      <c r="CF851" s="135" t="n"/>
      <c r="CG851" s="135" t="n"/>
      <c r="CH851" s="135" t="n"/>
      <c r="CI851" s="135" t="n"/>
      <c r="CJ851" s="135" t="n"/>
      <c r="CK851" s="135" t="n"/>
      <c r="CL851" s="135" t="n"/>
      <c r="CM851" s="135" t="n"/>
      <c r="CN851" s="135" t="n"/>
      <c r="CO851" s="135" t="n"/>
      <c r="CP851" s="135" t="n"/>
      <c r="CQ851" s="135" t="n"/>
      <c r="CR851" s="135" t="n"/>
      <c r="CU851" s="36" t="n"/>
      <c r="CV851" s="36" t="n"/>
      <c r="CW851" s="36" t="n"/>
      <c r="CX851" s="36" t="n"/>
      <c r="CY851" s="36" t="n"/>
      <c r="CZ851" s="36" t="n"/>
      <c r="DA851" s="36" t="n"/>
      <c r="DB851" s="36" t="n"/>
      <c r="DC851" s="36" t="n"/>
      <c r="DD851" s="36" t="n"/>
      <c r="DE851" s="36" t="n"/>
      <c r="DF851" s="36" t="n"/>
      <c r="DG851" s="36" t="n"/>
      <c r="DH851" s="36" t="n"/>
      <c r="DI851" s="36" t="n"/>
      <c r="DJ851" s="36" t="n"/>
      <c r="DK851" s="36" t="n"/>
      <c r="DL851" s="36" t="n"/>
      <c r="DM851" s="36" t="n"/>
      <c r="DN851" s="36" t="n"/>
      <c r="DO851" s="36" t="n"/>
      <c r="DP851" s="36" t="n"/>
      <c r="DQ851" s="36" t="n"/>
      <c r="DR851" s="36" t="n"/>
      <c r="DS851" s="36" t="n"/>
      <c r="DT851" s="36" t="n"/>
      <c r="DU851" s="36" t="n"/>
      <c r="DV851" s="36" t="n"/>
      <c r="DW851" s="36" t="n"/>
      <c r="DX851" s="36" t="n"/>
      <c r="DY851" s="36" t="n"/>
      <c r="DZ851" s="36" t="n"/>
      <c r="EA851" s="36" t="n"/>
      <c r="EB851" s="36" t="n"/>
      <c r="EC851" s="36" t="n"/>
      <c r="ED851" s="36" t="n"/>
      <c r="EE851" s="36" t="n"/>
      <c r="EF851" s="36" t="n"/>
      <c r="EG851" s="36" t="n"/>
      <c r="EH851" s="36" t="n"/>
      <c r="EI851" s="36" t="n"/>
      <c r="EJ851" s="36" t="n"/>
      <c r="EK851" s="36" t="n"/>
      <c r="EL851" s="36" t="n"/>
      <c r="EM851" s="36" t="n"/>
      <c r="EN851" s="36" t="n"/>
    </row>
    <row r="852">
      <c r="A852" s="36" t="n"/>
      <c r="B852" s="36" t="n"/>
      <c r="C852" s="144" t="n"/>
      <c r="D852" s="144" t="n"/>
      <c r="E852" s="135" t="n"/>
      <c r="F852" s="135" t="n"/>
      <c r="G852" s="135" t="n"/>
      <c r="H852" s="135" t="n"/>
      <c r="I852" s="135" t="n"/>
      <c r="J852" s="135" t="n"/>
      <c r="K852" s="135" t="n"/>
      <c r="L852" s="135" t="n"/>
      <c r="M852" s="135" t="n"/>
      <c r="N852" s="135" t="n"/>
      <c r="O852" s="135" t="n"/>
      <c r="P852" s="135" t="n"/>
      <c r="Q852" s="135" t="n"/>
      <c r="R852" s="135" t="n"/>
      <c r="S852" s="135" t="n"/>
      <c r="T852" s="135" t="n"/>
      <c r="U852" s="135" t="n"/>
      <c r="V852" s="135" t="n"/>
      <c r="W852" s="135" t="n"/>
      <c r="X852" s="135" t="n"/>
      <c r="Y852" s="135" t="n"/>
      <c r="Z852" s="135" t="n"/>
      <c r="AA852" s="135" t="n"/>
      <c r="AB852" s="135" t="n"/>
      <c r="AC852" s="135" t="n"/>
      <c r="AD852" s="135" t="n"/>
      <c r="AE852" s="135" t="n"/>
      <c r="AF852" s="135" t="n"/>
      <c r="AG852" s="135" t="n"/>
      <c r="AH852" s="135" t="n"/>
      <c r="AI852" s="135" t="n"/>
      <c r="AJ852" s="135" t="n"/>
      <c r="AK852" s="135" t="n"/>
      <c r="AL852" s="135" t="n"/>
      <c r="AM852" s="135" t="n"/>
      <c r="AN852" s="135" t="n"/>
      <c r="AO852" s="135" t="n"/>
      <c r="AP852" s="135" t="n"/>
      <c r="AQ852" s="135" t="n"/>
      <c r="AR852" s="135" t="n"/>
      <c r="AS852" s="135" t="n"/>
      <c r="AT852" s="135" t="n"/>
      <c r="AU852" s="135" t="n"/>
      <c r="AV852" s="135" t="n"/>
      <c r="AW852" s="135" t="n"/>
      <c r="AX852" s="135" t="n"/>
      <c r="AY852" s="135" t="n"/>
      <c r="AZ852" s="135" t="n"/>
      <c r="BA852" s="135" t="n"/>
      <c r="BB852" s="135" t="n"/>
      <c r="BC852" s="135" t="n"/>
      <c r="BD852" s="135" t="n"/>
      <c r="BE852" s="135" t="n"/>
      <c r="BF852" s="135" t="n"/>
      <c r="BG852" s="135" t="n"/>
      <c r="BH852" s="135" t="n"/>
      <c r="BI852" s="135" t="n"/>
      <c r="BJ852" s="135" t="n"/>
      <c r="BK852" s="135" t="n"/>
      <c r="BL852" s="135" t="n"/>
      <c r="BM852" s="135" t="n"/>
      <c r="BN852" s="135" t="n"/>
      <c r="BO852" s="135" t="n"/>
      <c r="BP852" s="135" t="n"/>
      <c r="BQ852" s="135" t="n"/>
      <c r="BR852" s="135" t="n"/>
      <c r="BS852" s="135" t="n"/>
      <c r="BT852" s="135" t="n"/>
      <c r="BU852" s="135" t="n"/>
      <c r="BV852" s="135" t="n"/>
      <c r="BW852" s="135" t="n"/>
      <c r="BX852" s="135" t="n"/>
      <c r="BY852" s="135" t="n"/>
      <c r="BZ852" s="135" t="n"/>
      <c r="CA852" s="135" t="n"/>
      <c r="CB852" s="135" t="n"/>
      <c r="CC852" s="135" t="n"/>
      <c r="CD852" s="135" t="n"/>
      <c r="CE852" s="135" t="n"/>
      <c r="CF852" s="135" t="n"/>
      <c r="CG852" s="135" t="n"/>
      <c r="CH852" s="135" t="n"/>
      <c r="CI852" s="135" t="n"/>
      <c r="CJ852" s="135" t="n"/>
      <c r="CK852" s="135" t="n"/>
      <c r="CL852" s="135" t="n"/>
      <c r="CM852" s="135" t="n"/>
      <c r="CN852" s="135" t="n"/>
      <c r="CO852" s="135" t="n"/>
      <c r="CP852" s="135" t="n"/>
      <c r="CQ852" s="135" t="n"/>
      <c r="CR852" s="135" t="n"/>
      <c r="CU852" s="36" t="n"/>
      <c r="CV852" s="36" t="n"/>
      <c r="CW852" s="36" t="n"/>
      <c r="CX852" s="36" t="n"/>
      <c r="CY852" s="36" t="n"/>
      <c r="CZ852" s="36" t="n"/>
      <c r="DA852" s="36" t="n"/>
      <c r="DB852" s="36" t="n"/>
      <c r="DC852" s="36" t="n"/>
      <c r="DD852" s="36" t="n"/>
      <c r="DE852" s="36" t="n"/>
      <c r="DF852" s="36" t="n"/>
      <c r="DG852" s="36" t="n"/>
      <c r="DH852" s="36" t="n"/>
      <c r="DI852" s="36" t="n"/>
      <c r="DJ852" s="36" t="n"/>
      <c r="DK852" s="36" t="n"/>
      <c r="DL852" s="36" t="n"/>
      <c r="DM852" s="36" t="n"/>
      <c r="DN852" s="36" t="n"/>
      <c r="DO852" s="36" t="n"/>
      <c r="DP852" s="36" t="n"/>
      <c r="DQ852" s="36" t="n"/>
      <c r="DR852" s="36" t="n"/>
      <c r="DS852" s="36" t="n"/>
      <c r="DT852" s="36" t="n"/>
      <c r="DU852" s="36" t="n"/>
      <c r="DV852" s="36" t="n"/>
      <c r="DW852" s="36" t="n"/>
      <c r="DX852" s="36" t="n"/>
      <c r="DY852" s="36" t="n"/>
      <c r="DZ852" s="36" t="n"/>
      <c r="EA852" s="36" t="n"/>
      <c r="EB852" s="36" t="n"/>
      <c r="EC852" s="36" t="n"/>
      <c r="ED852" s="36" t="n"/>
      <c r="EE852" s="36" t="n"/>
      <c r="EF852" s="36" t="n"/>
      <c r="EG852" s="36" t="n"/>
      <c r="EH852" s="36" t="n"/>
      <c r="EI852" s="36" t="n"/>
      <c r="EJ852" s="36" t="n"/>
      <c r="EK852" s="36" t="n"/>
      <c r="EL852" s="36" t="n"/>
      <c r="EM852" s="36" t="n"/>
      <c r="EN852" s="36" t="n"/>
    </row>
    <row r="853">
      <c r="A853" s="36" t="n"/>
      <c r="B853" s="36" t="n"/>
      <c r="C853" s="144" t="n"/>
      <c r="D853" s="144" t="n"/>
      <c r="E853" s="135" t="n"/>
      <c r="F853" s="135" t="n"/>
      <c r="G853" s="135" t="n"/>
      <c r="H853" s="135" t="n"/>
      <c r="I853" s="135" t="n"/>
      <c r="J853" s="135" t="n"/>
      <c r="K853" s="135" t="n"/>
      <c r="L853" s="135" t="n"/>
      <c r="M853" s="135" t="n"/>
      <c r="N853" s="135" t="n"/>
      <c r="O853" s="135" t="n"/>
      <c r="P853" s="135" t="n"/>
      <c r="Q853" s="135" t="n"/>
      <c r="R853" s="135" t="n"/>
      <c r="S853" s="135" t="n"/>
      <c r="T853" s="135" t="n"/>
      <c r="U853" s="135" t="n"/>
      <c r="V853" s="135" t="n"/>
      <c r="W853" s="135" t="n"/>
      <c r="X853" s="135" t="n"/>
      <c r="Y853" s="135" t="n"/>
      <c r="Z853" s="135" t="n"/>
      <c r="AA853" s="135" t="n"/>
      <c r="AB853" s="135" t="n"/>
      <c r="AC853" s="135" t="n"/>
      <c r="AD853" s="135" t="n"/>
      <c r="AE853" s="135" t="n"/>
      <c r="AF853" s="135" t="n"/>
      <c r="AG853" s="135" t="n"/>
      <c r="AH853" s="135" t="n"/>
      <c r="AI853" s="135" t="n"/>
      <c r="AJ853" s="135" t="n"/>
      <c r="AK853" s="135" t="n"/>
      <c r="AL853" s="135" t="n"/>
      <c r="AM853" s="135" t="n"/>
      <c r="AN853" s="135" t="n"/>
      <c r="AO853" s="135" t="n"/>
      <c r="AP853" s="135" t="n"/>
      <c r="AQ853" s="135" t="n"/>
      <c r="AR853" s="135" t="n"/>
      <c r="AS853" s="135" t="n"/>
      <c r="AT853" s="135" t="n"/>
      <c r="AU853" s="135" t="n"/>
      <c r="AV853" s="135" t="n"/>
      <c r="AW853" s="135" t="n"/>
      <c r="AX853" s="135" t="n"/>
      <c r="AY853" s="135" t="n"/>
      <c r="AZ853" s="135" t="n"/>
      <c r="BA853" s="135" t="n"/>
      <c r="BB853" s="135" t="n"/>
      <c r="BC853" s="135" t="n"/>
      <c r="BD853" s="135" t="n"/>
      <c r="BE853" s="135" t="n"/>
      <c r="BF853" s="135" t="n"/>
      <c r="BG853" s="135" t="n"/>
      <c r="BH853" s="135" t="n"/>
      <c r="BI853" s="135" t="n"/>
      <c r="BJ853" s="135" t="n"/>
      <c r="BK853" s="135" t="n"/>
      <c r="BL853" s="135" t="n"/>
      <c r="BM853" s="135" t="n"/>
      <c r="BN853" s="135" t="n"/>
      <c r="BO853" s="135" t="n"/>
      <c r="BP853" s="135" t="n"/>
      <c r="BQ853" s="135" t="n"/>
      <c r="BR853" s="135" t="n"/>
      <c r="BS853" s="135" t="n"/>
      <c r="BT853" s="135" t="n"/>
      <c r="BU853" s="135" t="n"/>
      <c r="BV853" s="135" t="n"/>
      <c r="BW853" s="135" t="n"/>
      <c r="BX853" s="135" t="n"/>
      <c r="BY853" s="135" t="n"/>
      <c r="BZ853" s="135" t="n"/>
      <c r="CA853" s="135" t="n"/>
      <c r="CB853" s="135" t="n"/>
      <c r="CC853" s="135" t="n"/>
      <c r="CD853" s="135" t="n"/>
      <c r="CE853" s="135" t="n"/>
      <c r="CF853" s="135" t="n"/>
      <c r="CG853" s="135" t="n"/>
      <c r="CH853" s="135" t="n"/>
      <c r="CI853" s="135" t="n"/>
      <c r="CJ853" s="135" t="n"/>
      <c r="CK853" s="135" t="n"/>
      <c r="CL853" s="135" t="n"/>
      <c r="CM853" s="135" t="n"/>
      <c r="CN853" s="135" t="n"/>
      <c r="CO853" s="135" t="n"/>
      <c r="CP853" s="135" t="n"/>
      <c r="CQ853" s="135" t="n"/>
      <c r="CR853" s="135" t="n"/>
      <c r="CU853" s="36" t="n"/>
      <c r="CV853" s="36" t="n"/>
      <c r="CW853" s="36" t="n"/>
      <c r="CX853" s="36" t="n"/>
      <c r="CY853" s="36" t="n"/>
      <c r="CZ853" s="36" t="n"/>
      <c r="DA853" s="36" t="n"/>
      <c r="DB853" s="36" t="n"/>
      <c r="DC853" s="36" t="n"/>
      <c r="DD853" s="36" t="n"/>
      <c r="DE853" s="36" t="n"/>
      <c r="DF853" s="36" t="n"/>
      <c r="DG853" s="36" t="n"/>
      <c r="DH853" s="36" t="n"/>
      <c r="DI853" s="36" t="n"/>
      <c r="DJ853" s="36" t="n"/>
      <c r="DK853" s="36" t="n"/>
      <c r="DL853" s="36" t="n"/>
      <c r="DM853" s="36" t="n"/>
      <c r="DN853" s="36" t="n"/>
      <c r="DO853" s="36" t="n"/>
      <c r="DP853" s="36" t="n"/>
      <c r="DQ853" s="36" t="n"/>
      <c r="DR853" s="36" t="n"/>
      <c r="DS853" s="36" t="n"/>
      <c r="DT853" s="36" t="n"/>
      <c r="DU853" s="36" t="n"/>
      <c r="DV853" s="36" t="n"/>
      <c r="DW853" s="36" t="n"/>
      <c r="DX853" s="36" t="n"/>
      <c r="DY853" s="36" t="n"/>
      <c r="DZ853" s="36" t="n"/>
      <c r="EA853" s="36" t="n"/>
      <c r="EB853" s="36" t="n"/>
      <c r="EC853" s="36" t="n"/>
      <c r="ED853" s="36" t="n"/>
      <c r="EE853" s="36" t="n"/>
      <c r="EF853" s="36" t="n"/>
      <c r="EG853" s="36" t="n"/>
      <c r="EH853" s="36" t="n"/>
      <c r="EI853" s="36" t="n"/>
      <c r="EJ853" s="36" t="n"/>
      <c r="EK853" s="36" t="n"/>
      <c r="EL853" s="36" t="n"/>
      <c r="EM853" s="36" t="n"/>
      <c r="EN853" s="36" t="n"/>
    </row>
    <row r="854">
      <c r="A854" s="36" t="n"/>
      <c r="B854" s="36" t="n"/>
      <c r="C854" s="144" t="n"/>
      <c r="D854" s="144" t="n"/>
      <c r="E854" s="135" t="n"/>
      <c r="F854" s="135" t="n"/>
      <c r="G854" s="135" t="n"/>
      <c r="H854" s="135" t="n"/>
      <c r="I854" s="135" t="n"/>
      <c r="J854" s="135" t="n"/>
      <c r="K854" s="135" t="n"/>
      <c r="L854" s="135" t="n"/>
      <c r="M854" s="135" t="n"/>
      <c r="N854" s="135" t="n"/>
      <c r="O854" s="135" t="n"/>
      <c r="P854" s="135" t="n"/>
      <c r="Q854" s="135" t="n"/>
      <c r="R854" s="135" t="n"/>
      <c r="S854" s="135" t="n"/>
      <c r="T854" s="135" t="n"/>
      <c r="U854" s="135" t="n"/>
      <c r="V854" s="135" t="n"/>
      <c r="W854" s="135" t="n"/>
      <c r="X854" s="135" t="n"/>
      <c r="Y854" s="135" t="n"/>
      <c r="Z854" s="135" t="n"/>
      <c r="AA854" s="135" t="n"/>
      <c r="AB854" s="135" t="n"/>
      <c r="AC854" s="135" t="n"/>
      <c r="AD854" s="135" t="n"/>
      <c r="AE854" s="135" t="n"/>
      <c r="AF854" s="135" t="n"/>
      <c r="AG854" s="135" t="n"/>
      <c r="AH854" s="135" t="n"/>
      <c r="AI854" s="135" t="n"/>
      <c r="AJ854" s="135" t="n"/>
      <c r="AK854" s="135" t="n"/>
      <c r="AL854" s="135" t="n"/>
      <c r="AM854" s="135" t="n"/>
      <c r="AN854" s="135" t="n"/>
      <c r="AO854" s="135" t="n"/>
      <c r="AP854" s="135" t="n"/>
      <c r="AQ854" s="135" t="n"/>
      <c r="AR854" s="135" t="n"/>
      <c r="AS854" s="135" t="n"/>
      <c r="AT854" s="135" t="n"/>
      <c r="AU854" s="135" t="n"/>
      <c r="AV854" s="135" t="n"/>
      <c r="AW854" s="135" t="n"/>
      <c r="AX854" s="135" t="n"/>
      <c r="AY854" s="135" t="n"/>
      <c r="AZ854" s="135" t="n"/>
      <c r="BA854" s="135" t="n"/>
      <c r="BB854" s="135" t="n"/>
      <c r="BC854" s="135" t="n"/>
      <c r="BD854" s="135" t="n"/>
      <c r="BE854" s="135" t="n"/>
      <c r="BF854" s="135" t="n"/>
      <c r="BG854" s="135" t="n"/>
      <c r="BH854" s="135" t="n"/>
      <c r="BI854" s="135" t="n"/>
      <c r="BJ854" s="135" t="n"/>
      <c r="BK854" s="135" t="n"/>
      <c r="BL854" s="135" t="n"/>
      <c r="BM854" s="135" t="n"/>
      <c r="BN854" s="135" t="n"/>
      <c r="BO854" s="135" t="n"/>
      <c r="BP854" s="135" t="n"/>
      <c r="BQ854" s="135" t="n"/>
      <c r="BR854" s="135" t="n"/>
      <c r="BS854" s="135" t="n"/>
      <c r="BT854" s="135" t="n"/>
      <c r="BU854" s="135" t="n"/>
      <c r="BV854" s="135" t="n"/>
      <c r="BW854" s="135" t="n"/>
      <c r="BX854" s="135" t="n"/>
      <c r="BY854" s="135" t="n"/>
      <c r="BZ854" s="135" t="n"/>
      <c r="CA854" s="135" t="n"/>
      <c r="CB854" s="135" t="n"/>
      <c r="CC854" s="135" t="n"/>
      <c r="CD854" s="135" t="n"/>
      <c r="CE854" s="135" t="n"/>
      <c r="CF854" s="135" t="n"/>
      <c r="CG854" s="135" t="n"/>
      <c r="CH854" s="135" t="n"/>
      <c r="CI854" s="135" t="n"/>
      <c r="CJ854" s="135" t="n"/>
      <c r="CK854" s="135" t="n"/>
      <c r="CL854" s="135" t="n"/>
      <c r="CM854" s="135" t="n"/>
      <c r="CN854" s="135" t="n"/>
      <c r="CO854" s="135" t="n"/>
      <c r="CP854" s="135" t="n"/>
      <c r="CQ854" s="135" t="n"/>
      <c r="CR854" s="135" t="n"/>
      <c r="CU854" s="36" t="n"/>
      <c r="CV854" s="36" t="n"/>
      <c r="CW854" s="36" t="n"/>
      <c r="CX854" s="36" t="n"/>
      <c r="CY854" s="36" t="n"/>
      <c r="CZ854" s="36" t="n"/>
      <c r="DA854" s="36" t="n"/>
      <c r="DB854" s="36" t="n"/>
      <c r="DC854" s="36" t="n"/>
      <c r="DD854" s="36" t="n"/>
      <c r="DE854" s="36" t="n"/>
      <c r="DF854" s="36" t="n"/>
      <c r="DG854" s="36" t="n"/>
      <c r="DH854" s="36" t="n"/>
      <c r="DI854" s="36" t="n"/>
      <c r="DJ854" s="36" t="n"/>
      <c r="DK854" s="36" t="n"/>
      <c r="DL854" s="36" t="n"/>
      <c r="DM854" s="36" t="n"/>
      <c r="DN854" s="36" t="n"/>
      <c r="DO854" s="36" t="n"/>
      <c r="DP854" s="36" t="n"/>
      <c r="DQ854" s="36" t="n"/>
      <c r="DR854" s="36" t="n"/>
      <c r="DS854" s="36" t="n"/>
      <c r="DT854" s="36" t="n"/>
      <c r="DU854" s="36" t="n"/>
      <c r="DV854" s="36" t="n"/>
      <c r="DW854" s="36" t="n"/>
      <c r="DX854" s="36" t="n"/>
      <c r="DY854" s="36" t="n"/>
      <c r="DZ854" s="36" t="n"/>
      <c r="EA854" s="36" t="n"/>
      <c r="EB854" s="36" t="n"/>
      <c r="EC854" s="36" t="n"/>
      <c r="ED854" s="36" t="n"/>
      <c r="EE854" s="36" t="n"/>
      <c r="EF854" s="36" t="n"/>
      <c r="EG854" s="36" t="n"/>
      <c r="EH854" s="36" t="n"/>
      <c r="EI854" s="36" t="n"/>
      <c r="EJ854" s="36" t="n"/>
      <c r="EK854" s="36" t="n"/>
      <c r="EL854" s="36" t="n"/>
      <c r="EM854" s="36" t="n"/>
      <c r="EN854" s="36" t="n"/>
    </row>
    <row r="855">
      <c r="A855" s="36" t="n"/>
      <c r="B855" s="36" t="n"/>
      <c r="C855" s="144" t="n"/>
      <c r="D855" s="144" t="n"/>
      <c r="E855" s="135" t="n"/>
      <c r="F855" s="135" t="n"/>
      <c r="G855" s="135" t="n"/>
      <c r="H855" s="135" t="n"/>
      <c r="I855" s="135" t="n"/>
      <c r="J855" s="135" t="n"/>
      <c r="K855" s="135" t="n"/>
      <c r="L855" s="135" t="n"/>
      <c r="M855" s="135" t="n"/>
      <c r="N855" s="135" t="n"/>
      <c r="O855" s="135" t="n"/>
      <c r="P855" s="135" t="n"/>
      <c r="Q855" s="135" t="n"/>
      <c r="R855" s="135" t="n"/>
      <c r="S855" s="135" t="n"/>
      <c r="T855" s="135" t="n"/>
      <c r="U855" s="135" t="n"/>
      <c r="V855" s="135" t="n"/>
      <c r="W855" s="135" t="n"/>
      <c r="X855" s="135" t="n"/>
      <c r="Y855" s="135" t="n"/>
      <c r="Z855" s="135" t="n"/>
      <c r="AA855" s="135" t="n"/>
      <c r="AB855" s="135" t="n"/>
      <c r="AC855" s="135" t="n"/>
      <c r="AD855" s="135" t="n"/>
      <c r="AE855" s="135" t="n"/>
      <c r="AF855" s="135" t="n"/>
      <c r="AG855" s="135" t="n"/>
      <c r="AH855" s="135" t="n"/>
      <c r="AI855" s="135" t="n"/>
      <c r="AJ855" s="135" t="n"/>
      <c r="AK855" s="135" t="n"/>
      <c r="AL855" s="135" t="n"/>
      <c r="AM855" s="135" t="n"/>
      <c r="AN855" s="135" t="n"/>
      <c r="AO855" s="135" t="n"/>
      <c r="AP855" s="135" t="n"/>
      <c r="AQ855" s="135" t="n"/>
      <c r="AR855" s="135" t="n"/>
      <c r="AS855" s="135" t="n"/>
      <c r="AT855" s="135" t="n"/>
      <c r="AU855" s="135" t="n"/>
      <c r="AV855" s="135" t="n"/>
      <c r="AW855" s="135" t="n"/>
      <c r="AX855" s="135" t="n"/>
      <c r="AY855" s="135" t="n"/>
      <c r="AZ855" s="135" t="n"/>
      <c r="BA855" s="135" t="n"/>
      <c r="BB855" s="135" t="n"/>
      <c r="BC855" s="135" t="n"/>
      <c r="BD855" s="135" t="n"/>
      <c r="BE855" s="135" t="n"/>
      <c r="BF855" s="135" t="n"/>
      <c r="BG855" s="135" t="n"/>
      <c r="BH855" s="135" t="n"/>
      <c r="BI855" s="135" t="n"/>
      <c r="BJ855" s="135" t="n"/>
      <c r="BK855" s="135" t="n"/>
      <c r="BL855" s="135" t="n"/>
      <c r="BM855" s="135" t="n"/>
      <c r="BN855" s="135" t="n"/>
      <c r="BO855" s="135" t="n"/>
      <c r="BP855" s="135" t="n"/>
      <c r="BQ855" s="135" t="n"/>
      <c r="BR855" s="135" t="n"/>
      <c r="BS855" s="135" t="n"/>
      <c r="BT855" s="135" t="n"/>
      <c r="BU855" s="135" t="n"/>
      <c r="BV855" s="135" t="n"/>
      <c r="BW855" s="135" t="n"/>
      <c r="BX855" s="135" t="n"/>
      <c r="BY855" s="135" t="n"/>
      <c r="BZ855" s="135" t="n"/>
      <c r="CA855" s="135" t="n"/>
      <c r="CB855" s="135" t="n"/>
      <c r="CC855" s="135" t="n"/>
      <c r="CD855" s="135" t="n"/>
      <c r="CE855" s="135" t="n"/>
      <c r="CF855" s="135" t="n"/>
      <c r="CG855" s="135" t="n"/>
      <c r="CH855" s="135" t="n"/>
      <c r="CI855" s="135" t="n"/>
      <c r="CJ855" s="135" t="n"/>
      <c r="CK855" s="135" t="n"/>
      <c r="CL855" s="135" t="n"/>
      <c r="CM855" s="135" t="n"/>
      <c r="CN855" s="135" t="n"/>
      <c r="CO855" s="135" t="n"/>
      <c r="CP855" s="135" t="n"/>
      <c r="CQ855" s="135" t="n"/>
      <c r="CR855" s="135" t="n"/>
      <c r="CU855" s="36" t="n"/>
      <c r="CV855" s="36" t="n"/>
      <c r="CW855" s="36" t="n"/>
      <c r="CX855" s="36" t="n"/>
      <c r="CY855" s="36" t="n"/>
      <c r="CZ855" s="36" t="n"/>
      <c r="DA855" s="36" t="n"/>
      <c r="DB855" s="36" t="n"/>
      <c r="DC855" s="36" t="n"/>
      <c r="DD855" s="36" t="n"/>
      <c r="DE855" s="36" t="n"/>
      <c r="DF855" s="36" t="n"/>
      <c r="DG855" s="36" t="n"/>
      <c r="DH855" s="36" t="n"/>
      <c r="DI855" s="36" t="n"/>
      <c r="DJ855" s="36" t="n"/>
      <c r="DK855" s="36" t="n"/>
      <c r="DL855" s="36" t="n"/>
      <c r="DM855" s="36" t="n"/>
      <c r="DN855" s="36" t="n"/>
      <c r="DO855" s="36" t="n"/>
      <c r="DP855" s="36" t="n"/>
      <c r="DQ855" s="36" t="n"/>
      <c r="DR855" s="36" t="n"/>
      <c r="DS855" s="36" t="n"/>
      <c r="DT855" s="36" t="n"/>
      <c r="DU855" s="36" t="n"/>
      <c r="DV855" s="36" t="n"/>
      <c r="DW855" s="36" t="n"/>
      <c r="DX855" s="36" t="n"/>
      <c r="DY855" s="36" t="n"/>
      <c r="DZ855" s="36" t="n"/>
      <c r="EA855" s="36" t="n"/>
      <c r="EB855" s="36" t="n"/>
      <c r="EC855" s="36" t="n"/>
      <c r="ED855" s="36" t="n"/>
      <c r="EE855" s="36" t="n"/>
      <c r="EF855" s="36" t="n"/>
      <c r="EG855" s="36" t="n"/>
      <c r="EH855" s="36" t="n"/>
      <c r="EI855" s="36" t="n"/>
      <c r="EJ855" s="36" t="n"/>
      <c r="EK855" s="36" t="n"/>
      <c r="EL855" s="36" t="n"/>
      <c r="EM855" s="36" t="n"/>
      <c r="EN855" s="36" t="n"/>
    </row>
    <row r="856">
      <c r="A856" s="36" t="n"/>
      <c r="B856" s="36" t="n"/>
      <c r="C856" s="144" t="n"/>
      <c r="D856" s="144" t="n"/>
      <c r="E856" s="135" t="n"/>
      <c r="F856" s="135" t="n"/>
      <c r="G856" s="135" t="n"/>
      <c r="H856" s="135" t="n"/>
      <c r="I856" s="135" t="n"/>
      <c r="J856" s="135" t="n"/>
      <c r="K856" s="135" t="n"/>
      <c r="L856" s="135" t="n"/>
      <c r="M856" s="135" t="n"/>
      <c r="N856" s="135" t="n"/>
      <c r="O856" s="135" t="n"/>
      <c r="P856" s="135" t="n"/>
      <c r="Q856" s="135" t="n"/>
      <c r="R856" s="135" t="n"/>
      <c r="S856" s="135" t="n"/>
      <c r="T856" s="135" t="n"/>
      <c r="U856" s="135" t="n"/>
      <c r="V856" s="135" t="n"/>
      <c r="W856" s="135" t="n"/>
      <c r="X856" s="135" t="n"/>
      <c r="Y856" s="135" t="n"/>
      <c r="Z856" s="135" t="n"/>
      <c r="AA856" s="135" t="n"/>
      <c r="AB856" s="135" t="n"/>
      <c r="AC856" s="135" t="n"/>
      <c r="AD856" s="135" t="n"/>
      <c r="AE856" s="135" t="n"/>
      <c r="AF856" s="135" t="n"/>
      <c r="AG856" s="135" t="n"/>
      <c r="AH856" s="135" t="n"/>
      <c r="AI856" s="135" t="n"/>
      <c r="AJ856" s="135" t="n"/>
      <c r="AK856" s="135" t="n"/>
      <c r="AL856" s="135" t="n"/>
      <c r="AM856" s="135" t="n"/>
      <c r="AN856" s="135" t="n"/>
      <c r="AO856" s="135" t="n"/>
      <c r="AP856" s="135" t="n"/>
      <c r="AQ856" s="135" t="n"/>
      <c r="AR856" s="135" t="n"/>
      <c r="AS856" s="135" t="n"/>
      <c r="AT856" s="135" t="n"/>
      <c r="AU856" s="135" t="n"/>
      <c r="AV856" s="135" t="n"/>
      <c r="AW856" s="135" t="n"/>
      <c r="AX856" s="135" t="n"/>
      <c r="AY856" s="135" t="n"/>
      <c r="AZ856" s="135" t="n"/>
      <c r="BA856" s="135" t="n"/>
      <c r="BB856" s="135" t="n"/>
      <c r="BC856" s="135" t="n"/>
      <c r="BD856" s="135" t="n"/>
      <c r="BE856" s="135" t="n"/>
      <c r="BF856" s="135" t="n"/>
      <c r="BG856" s="135" t="n"/>
      <c r="BH856" s="135" t="n"/>
      <c r="BI856" s="135" t="n"/>
      <c r="BJ856" s="135" t="n"/>
      <c r="BK856" s="135" t="n"/>
      <c r="BL856" s="135" t="n"/>
      <c r="BM856" s="135" t="n"/>
      <c r="BN856" s="135" t="n"/>
      <c r="BO856" s="135" t="n"/>
      <c r="BP856" s="135" t="n"/>
      <c r="BQ856" s="135" t="n"/>
      <c r="BR856" s="135" t="n"/>
      <c r="BS856" s="135" t="n"/>
      <c r="BT856" s="135" t="n"/>
      <c r="BU856" s="135" t="n"/>
      <c r="BV856" s="135" t="n"/>
      <c r="BW856" s="135" t="n"/>
      <c r="BX856" s="135" t="n"/>
      <c r="BY856" s="135" t="n"/>
      <c r="BZ856" s="135" t="n"/>
      <c r="CA856" s="135" t="n"/>
      <c r="CB856" s="135" t="n"/>
      <c r="CC856" s="135" t="n"/>
      <c r="CD856" s="135" t="n"/>
      <c r="CE856" s="135" t="n"/>
      <c r="CF856" s="135" t="n"/>
      <c r="CG856" s="135" t="n"/>
      <c r="CH856" s="135" t="n"/>
      <c r="CI856" s="135" t="n"/>
      <c r="CJ856" s="135" t="n"/>
      <c r="CK856" s="135" t="n"/>
      <c r="CL856" s="135" t="n"/>
      <c r="CM856" s="135" t="n"/>
      <c r="CN856" s="135" t="n"/>
      <c r="CO856" s="135" t="n"/>
      <c r="CP856" s="135" t="n"/>
      <c r="CQ856" s="135" t="n"/>
      <c r="CR856" s="135" t="n"/>
      <c r="CU856" s="36" t="n"/>
      <c r="CV856" s="36" t="n"/>
      <c r="CW856" s="36" t="n"/>
      <c r="CX856" s="36" t="n"/>
      <c r="CY856" s="36" t="n"/>
      <c r="CZ856" s="36" t="n"/>
      <c r="DA856" s="36" t="n"/>
      <c r="DB856" s="36" t="n"/>
      <c r="DC856" s="36" t="n"/>
      <c r="DD856" s="36" t="n"/>
      <c r="DE856" s="36" t="n"/>
      <c r="DF856" s="36" t="n"/>
      <c r="DG856" s="36" t="n"/>
      <c r="DH856" s="36" t="n"/>
      <c r="DI856" s="36" t="n"/>
      <c r="DJ856" s="36" t="n"/>
      <c r="DK856" s="36" t="n"/>
      <c r="DL856" s="36" t="n"/>
      <c r="DM856" s="36" t="n"/>
      <c r="DN856" s="36" t="n"/>
      <c r="DO856" s="36" t="n"/>
      <c r="DP856" s="36" t="n"/>
      <c r="DQ856" s="36" t="n"/>
      <c r="DR856" s="36" t="n"/>
      <c r="DS856" s="36" t="n"/>
      <c r="DT856" s="36" t="n"/>
      <c r="DU856" s="36" t="n"/>
      <c r="DV856" s="36" t="n"/>
      <c r="DW856" s="36" t="n"/>
      <c r="DX856" s="36" t="n"/>
      <c r="DY856" s="36" t="n"/>
      <c r="DZ856" s="36" t="n"/>
      <c r="EA856" s="36" t="n"/>
      <c r="EB856" s="36" t="n"/>
      <c r="EC856" s="36" t="n"/>
      <c r="ED856" s="36" t="n"/>
      <c r="EE856" s="36" t="n"/>
      <c r="EF856" s="36" t="n"/>
      <c r="EG856" s="36" t="n"/>
      <c r="EH856" s="36" t="n"/>
      <c r="EI856" s="36" t="n"/>
      <c r="EJ856" s="36" t="n"/>
      <c r="EK856" s="36" t="n"/>
      <c r="EL856" s="36" t="n"/>
      <c r="EM856" s="36" t="n"/>
      <c r="EN856" s="36" t="n"/>
    </row>
    <row r="857">
      <c r="A857" s="36" t="n"/>
      <c r="B857" s="36" t="n"/>
      <c r="C857" s="144" t="n"/>
      <c r="D857" s="144" t="n"/>
      <c r="E857" s="135" t="n"/>
      <c r="F857" s="135" t="n"/>
      <c r="G857" s="135" t="n"/>
      <c r="H857" s="135" t="n"/>
      <c r="I857" s="135" t="n"/>
      <c r="J857" s="135" t="n"/>
      <c r="K857" s="135" t="n"/>
      <c r="L857" s="135" t="n"/>
      <c r="M857" s="135" t="n"/>
      <c r="N857" s="135" t="n"/>
      <c r="O857" s="135" t="n"/>
      <c r="P857" s="135" t="n"/>
      <c r="Q857" s="135" t="n"/>
      <c r="R857" s="135" t="n"/>
      <c r="S857" s="135" t="n"/>
      <c r="T857" s="135" t="n"/>
      <c r="U857" s="135" t="n"/>
      <c r="V857" s="135" t="n"/>
      <c r="W857" s="135" t="n"/>
      <c r="X857" s="135" t="n"/>
      <c r="Y857" s="135" t="n"/>
      <c r="Z857" s="135" t="n"/>
      <c r="AA857" s="135" t="n"/>
      <c r="AB857" s="135" t="n"/>
      <c r="AC857" s="135" t="n"/>
      <c r="AD857" s="135" t="n"/>
      <c r="AE857" s="135" t="n"/>
      <c r="AF857" s="135" t="n"/>
      <c r="AG857" s="135" t="n"/>
      <c r="AH857" s="135" t="n"/>
      <c r="AI857" s="135" t="n"/>
      <c r="AJ857" s="135" t="n"/>
      <c r="AK857" s="135" t="n"/>
      <c r="AL857" s="135" t="n"/>
      <c r="AM857" s="135" t="n"/>
      <c r="AN857" s="135" t="n"/>
      <c r="AO857" s="135" t="n"/>
      <c r="AP857" s="135" t="n"/>
      <c r="AQ857" s="135" t="n"/>
      <c r="AR857" s="135" t="n"/>
      <c r="AS857" s="135" t="n"/>
      <c r="AT857" s="135" t="n"/>
      <c r="AU857" s="135" t="n"/>
      <c r="AV857" s="135" t="n"/>
      <c r="AW857" s="135" t="n"/>
      <c r="AX857" s="135" t="n"/>
      <c r="AY857" s="135" t="n"/>
      <c r="AZ857" s="135" t="n"/>
      <c r="BA857" s="135" t="n"/>
      <c r="BB857" s="135" t="n"/>
      <c r="BC857" s="135" t="n"/>
      <c r="BD857" s="135" t="n"/>
      <c r="BE857" s="135" t="n"/>
      <c r="BF857" s="135" t="n"/>
      <c r="BG857" s="135" t="n"/>
      <c r="BH857" s="135" t="n"/>
      <c r="BI857" s="135" t="n"/>
      <c r="BJ857" s="135" t="n"/>
      <c r="BK857" s="135" t="n"/>
      <c r="BL857" s="135" t="n"/>
      <c r="BM857" s="135" t="n"/>
      <c r="BN857" s="135" t="n"/>
      <c r="BO857" s="135" t="n"/>
      <c r="BP857" s="135" t="n"/>
      <c r="BQ857" s="135" t="n"/>
      <c r="BR857" s="135" t="n"/>
      <c r="BS857" s="135" t="n"/>
      <c r="BT857" s="135" t="n"/>
      <c r="BU857" s="135" t="n"/>
      <c r="BV857" s="135" t="n"/>
      <c r="BW857" s="135" t="n"/>
      <c r="BX857" s="135" t="n"/>
      <c r="BY857" s="135" t="n"/>
      <c r="BZ857" s="135" t="n"/>
      <c r="CA857" s="135" t="n"/>
      <c r="CB857" s="135" t="n"/>
      <c r="CC857" s="135" t="n"/>
      <c r="CD857" s="135" t="n"/>
      <c r="CE857" s="135" t="n"/>
      <c r="CF857" s="135" t="n"/>
      <c r="CG857" s="135" t="n"/>
      <c r="CH857" s="135" t="n"/>
      <c r="CI857" s="135" t="n"/>
      <c r="CJ857" s="135" t="n"/>
      <c r="CK857" s="135" t="n"/>
      <c r="CL857" s="135" t="n"/>
      <c r="CM857" s="135" t="n"/>
      <c r="CN857" s="135" t="n"/>
      <c r="CO857" s="135" t="n"/>
      <c r="CP857" s="135" t="n"/>
      <c r="CQ857" s="135" t="n"/>
      <c r="CR857" s="135" t="n"/>
      <c r="CU857" s="36" t="n"/>
      <c r="CV857" s="36" t="n"/>
      <c r="CW857" s="36" t="n"/>
      <c r="CX857" s="36" t="n"/>
      <c r="CY857" s="36" t="n"/>
      <c r="CZ857" s="36" t="n"/>
      <c r="DA857" s="36" t="n"/>
      <c r="DB857" s="36" t="n"/>
      <c r="DC857" s="36" t="n"/>
      <c r="DD857" s="36" t="n"/>
      <c r="DE857" s="36" t="n"/>
      <c r="DF857" s="36" t="n"/>
      <c r="DG857" s="36" t="n"/>
      <c r="DH857" s="36" t="n"/>
      <c r="DI857" s="36" t="n"/>
      <c r="DJ857" s="36" t="n"/>
      <c r="DK857" s="36" t="n"/>
      <c r="DL857" s="36" t="n"/>
      <c r="DM857" s="36" t="n"/>
      <c r="DN857" s="36" t="n"/>
      <c r="DO857" s="36" t="n"/>
      <c r="DP857" s="36" t="n"/>
      <c r="DQ857" s="36" t="n"/>
      <c r="DR857" s="36" t="n"/>
      <c r="DS857" s="36" t="n"/>
      <c r="DT857" s="36" t="n"/>
      <c r="DU857" s="36" t="n"/>
      <c r="DV857" s="36" t="n"/>
      <c r="DW857" s="36" t="n"/>
      <c r="DX857" s="36" t="n"/>
      <c r="DY857" s="36" t="n"/>
      <c r="DZ857" s="36" t="n"/>
      <c r="EA857" s="36" t="n"/>
      <c r="EB857" s="36" t="n"/>
      <c r="EC857" s="36" t="n"/>
      <c r="ED857" s="36" t="n"/>
      <c r="EE857" s="36" t="n"/>
      <c r="EF857" s="36" t="n"/>
      <c r="EG857" s="36" t="n"/>
      <c r="EH857" s="36" t="n"/>
      <c r="EI857" s="36" t="n"/>
      <c r="EJ857" s="36" t="n"/>
      <c r="EK857" s="36" t="n"/>
      <c r="EL857" s="36" t="n"/>
      <c r="EM857" s="36" t="n"/>
      <c r="EN857" s="36" t="n"/>
    </row>
    <row r="858">
      <c r="A858" s="36" t="n"/>
      <c r="B858" s="36" t="n"/>
      <c r="C858" s="144" t="n"/>
      <c r="D858" s="144" t="n"/>
      <c r="E858" s="135" t="n"/>
      <c r="F858" s="135" t="n"/>
      <c r="G858" s="135" t="n"/>
      <c r="H858" s="135" t="n"/>
      <c r="I858" s="135" t="n"/>
      <c r="J858" s="135" t="n"/>
      <c r="K858" s="135" t="n"/>
      <c r="L858" s="135" t="n"/>
      <c r="M858" s="135" t="n"/>
      <c r="N858" s="135" t="n"/>
      <c r="O858" s="135" t="n"/>
      <c r="P858" s="135" t="n"/>
      <c r="Q858" s="135" t="n"/>
      <c r="R858" s="135" t="n"/>
      <c r="S858" s="135" t="n"/>
      <c r="T858" s="135" t="n"/>
      <c r="U858" s="135" t="n"/>
      <c r="V858" s="135" t="n"/>
      <c r="W858" s="135" t="n"/>
      <c r="X858" s="135" t="n"/>
      <c r="Y858" s="135" t="n"/>
      <c r="Z858" s="135" t="n"/>
      <c r="AA858" s="135" t="n"/>
      <c r="AB858" s="135" t="n"/>
      <c r="AC858" s="135" t="n"/>
      <c r="AD858" s="135" t="n"/>
      <c r="AE858" s="135" t="n"/>
      <c r="AF858" s="135" t="n"/>
      <c r="AG858" s="135" t="n"/>
      <c r="AH858" s="135" t="n"/>
      <c r="AI858" s="135" t="n"/>
      <c r="AJ858" s="135" t="n"/>
      <c r="AK858" s="135" t="n"/>
      <c r="AL858" s="135" t="n"/>
      <c r="AM858" s="135" t="n"/>
      <c r="AN858" s="135" t="n"/>
      <c r="AO858" s="135" t="n"/>
      <c r="AP858" s="135" t="n"/>
      <c r="AQ858" s="135" t="n"/>
      <c r="AR858" s="135" t="n"/>
      <c r="AS858" s="135" t="n"/>
      <c r="AT858" s="135" t="n"/>
      <c r="AU858" s="135" t="n"/>
      <c r="AV858" s="135" t="n"/>
      <c r="AW858" s="135" t="n"/>
      <c r="AX858" s="135" t="n"/>
      <c r="AY858" s="135" t="n"/>
      <c r="AZ858" s="135" t="n"/>
      <c r="BA858" s="135" t="n"/>
      <c r="BB858" s="135" t="n"/>
      <c r="BC858" s="135" t="n"/>
      <c r="BD858" s="135" t="n"/>
      <c r="BE858" s="135" t="n"/>
      <c r="BF858" s="135" t="n"/>
      <c r="BG858" s="135" t="n"/>
      <c r="BH858" s="135" t="n"/>
      <c r="BI858" s="135" t="n"/>
      <c r="BJ858" s="135" t="n"/>
      <c r="BK858" s="135" t="n"/>
      <c r="BL858" s="135" t="n"/>
      <c r="BM858" s="135" t="n"/>
      <c r="BN858" s="135" t="n"/>
      <c r="BO858" s="135" t="n"/>
      <c r="BP858" s="135" t="n"/>
      <c r="BQ858" s="135" t="n"/>
      <c r="BR858" s="135" t="n"/>
      <c r="BS858" s="135" t="n"/>
      <c r="BT858" s="135" t="n"/>
      <c r="BU858" s="135" t="n"/>
      <c r="BV858" s="135" t="n"/>
      <c r="BW858" s="135" t="n"/>
      <c r="BX858" s="135" t="n"/>
      <c r="BY858" s="135" t="n"/>
      <c r="BZ858" s="135" t="n"/>
      <c r="CA858" s="135" t="n"/>
      <c r="CB858" s="135" t="n"/>
      <c r="CC858" s="135" t="n"/>
      <c r="CD858" s="135" t="n"/>
      <c r="CE858" s="135" t="n"/>
      <c r="CF858" s="135" t="n"/>
      <c r="CG858" s="135" t="n"/>
      <c r="CH858" s="135" t="n"/>
      <c r="CI858" s="135" t="n"/>
      <c r="CJ858" s="135" t="n"/>
      <c r="CK858" s="135" t="n"/>
      <c r="CL858" s="135" t="n"/>
      <c r="CM858" s="135" t="n"/>
      <c r="CN858" s="135" t="n"/>
      <c r="CO858" s="135" t="n"/>
      <c r="CP858" s="135" t="n"/>
      <c r="CQ858" s="135" t="n"/>
      <c r="CR858" s="135" t="n"/>
      <c r="CU858" s="36" t="n"/>
      <c r="CV858" s="36" t="n"/>
      <c r="CW858" s="36" t="n"/>
      <c r="CX858" s="36" t="n"/>
      <c r="CY858" s="36" t="n"/>
      <c r="CZ858" s="36" t="n"/>
      <c r="DA858" s="36" t="n"/>
      <c r="DB858" s="36" t="n"/>
      <c r="DC858" s="36" t="n"/>
      <c r="DD858" s="36" t="n"/>
      <c r="DE858" s="36" t="n"/>
      <c r="DF858" s="36" t="n"/>
      <c r="DG858" s="36" t="n"/>
      <c r="DH858" s="36" t="n"/>
      <c r="DI858" s="36" t="n"/>
      <c r="DJ858" s="36" t="n"/>
      <c r="DK858" s="36" t="n"/>
      <c r="DL858" s="36" t="n"/>
      <c r="DM858" s="36" t="n"/>
      <c r="DN858" s="36" t="n"/>
      <c r="DO858" s="36" t="n"/>
      <c r="DP858" s="36" t="n"/>
      <c r="DQ858" s="36" t="n"/>
      <c r="DR858" s="36" t="n"/>
      <c r="DS858" s="36" t="n"/>
      <c r="DT858" s="36" t="n"/>
      <c r="DU858" s="36" t="n"/>
      <c r="DV858" s="36" t="n"/>
      <c r="DW858" s="36" t="n"/>
      <c r="DX858" s="36" t="n"/>
      <c r="DY858" s="36" t="n"/>
      <c r="DZ858" s="36" t="n"/>
      <c r="EA858" s="36" t="n"/>
      <c r="EB858" s="36" t="n"/>
      <c r="EC858" s="36" t="n"/>
      <c r="ED858" s="36" t="n"/>
      <c r="EE858" s="36" t="n"/>
      <c r="EF858" s="36" t="n"/>
      <c r="EG858" s="36" t="n"/>
      <c r="EH858" s="36" t="n"/>
      <c r="EI858" s="36" t="n"/>
      <c r="EJ858" s="36" t="n"/>
      <c r="EK858" s="36" t="n"/>
      <c r="EL858" s="36" t="n"/>
      <c r="EM858" s="36" t="n"/>
      <c r="EN858" s="36" t="n"/>
    </row>
    <row r="859">
      <c r="A859" s="36" t="n"/>
      <c r="B859" s="36" t="n"/>
      <c r="C859" s="144" t="n"/>
      <c r="D859" s="144" t="n"/>
      <c r="E859" s="135" t="n"/>
      <c r="F859" s="135" t="n"/>
      <c r="G859" s="135" t="n"/>
      <c r="H859" s="135" t="n"/>
      <c r="I859" s="135" t="n"/>
      <c r="J859" s="135" t="n"/>
      <c r="K859" s="135" t="n"/>
      <c r="L859" s="135" t="n"/>
      <c r="M859" s="135" t="n"/>
      <c r="N859" s="135" t="n"/>
      <c r="O859" s="135" t="n"/>
      <c r="P859" s="135" t="n"/>
      <c r="Q859" s="135" t="n"/>
      <c r="R859" s="135" t="n"/>
      <c r="S859" s="135" t="n"/>
      <c r="T859" s="135" t="n"/>
      <c r="U859" s="135" t="n"/>
      <c r="V859" s="135" t="n"/>
      <c r="W859" s="135" t="n"/>
      <c r="X859" s="135" t="n"/>
      <c r="Y859" s="135" t="n"/>
      <c r="Z859" s="135" t="n"/>
      <c r="AA859" s="135" t="n"/>
      <c r="AB859" s="135" t="n"/>
      <c r="AC859" s="135" t="n"/>
      <c r="AD859" s="135" t="n"/>
      <c r="AE859" s="135" t="n"/>
      <c r="AF859" s="135" t="n"/>
      <c r="AG859" s="135" t="n"/>
      <c r="AH859" s="135" t="n"/>
      <c r="AI859" s="135" t="n"/>
      <c r="AJ859" s="135" t="n"/>
      <c r="AK859" s="135" t="n"/>
      <c r="AL859" s="135" t="n"/>
      <c r="AM859" s="135" t="n"/>
      <c r="AN859" s="135" t="n"/>
      <c r="AO859" s="135" t="n"/>
      <c r="AP859" s="135" t="n"/>
      <c r="AQ859" s="135" t="n"/>
      <c r="AR859" s="135" t="n"/>
      <c r="AS859" s="135" t="n"/>
      <c r="AT859" s="135" t="n"/>
      <c r="AU859" s="135" t="n"/>
      <c r="AV859" s="135" t="n"/>
      <c r="AW859" s="135" t="n"/>
      <c r="AX859" s="135" t="n"/>
      <c r="AY859" s="135" t="n"/>
      <c r="AZ859" s="135" t="n"/>
      <c r="BA859" s="135" t="n"/>
      <c r="BB859" s="135" t="n"/>
      <c r="BC859" s="135" t="n"/>
      <c r="BD859" s="135" t="n"/>
      <c r="BE859" s="135" t="n"/>
      <c r="BF859" s="135" t="n"/>
      <c r="BG859" s="135" t="n"/>
      <c r="BH859" s="135" t="n"/>
      <c r="BI859" s="135" t="n"/>
      <c r="BJ859" s="135" t="n"/>
      <c r="BK859" s="135" t="n"/>
      <c r="BL859" s="135" t="n"/>
      <c r="BM859" s="135" t="n"/>
      <c r="BN859" s="135" t="n"/>
      <c r="BO859" s="135" t="n"/>
      <c r="BP859" s="135" t="n"/>
      <c r="BQ859" s="135" t="n"/>
      <c r="BR859" s="135" t="n"/>
      <c r="BS859" s="135" t="n"/>
      <c r="BT859" s="135" t="n"/>
      <c r="BU859" s="135" t="n"/>
      <c r="BV859" s="135" t="n"/>
      <c r="BW859" s="135" t="n"/>
      <c r="BX859" s="135" t="n"/>
      <c r="BY859" s="135" t="n"/>
      <c r="BZ859" s="135" t="n"/>
      <c r="CA859" s="135" t="n"/>
      <c r="CB859" s="135" t="n"/>
      <c r="CC859" s="135" t="n"/>
      <c r="CD859" s="135" t="n"/>
      <c r="CE859" s="135" t="n"/>
      <c r="CF859" s="135" t="n"/>
      <c r="CG859" s="135" t="n"/>
      <c r="CH859" s="135" t="n"/>
      <c r="CI859" s="135" t="n"/>
      <c r="CJ859" s="135" t="n"/>
      <c r="CK859" s="135" t="n"/>
      <c r="CL859" s="135" t="n"/>
      <c r="CM859" s="135" t="n"/>
      <c r="CN859" s="135" t="n"/>
      <c r="CO859" s="135" t="n"/>
      <c r="CP859" s="135" t="n"/>
      <c r="CQ859" s="135" t="n"/>
      <c r="CR859" s="135" t="n"/>
      <c r="CU859" s="36" t="n"/>
      <c r="CV859" s="36" t="n"/>
      <c r="CW859" s="36" t="n"/>
      <c r="CX859" s="36" t="n"/>
      <c r="CY859" s="36" t="n"/>
      <c r="CZ859" s="36" t="n"/>
      <c r="DA859" s="36" t="n"/>
      <c r="DB859" s="36" t="n"/>
      <c r="DC859" s="36" t="n"/>
      <c r="DD859" s="36" t="n"/>
      <c r="DE859" s="36" t="n"/>
      <c r="DF859" s="36" t="n"/>
      <c r="DG859" s="36" t="n"/>
      <c r="DH859" s="36" t="n"/>
      <c r="DI859" s="36" t="n"/>
      <c r="DJ859" s="36" t="n"/>
      <c r="DK859" s="36" t="n"/>
      <c r="DL859" s="36" t="n"/>
      <c r="DM859" s="36" t="n"/>
      <c r="DN859" s="36" t="n"/>
      <c r="DO859" s="36" t="n"/>
      <c r="DP859" s="36" t="n"/>
      <c r="DQ859" s="36" t="n"/>
      <c r="DR859" s="36" t="n"/>
      <c r="DS859" s="36" t="n"/>
      <c r="DT859" s="36" t="n"/>
      <c r="DU859" s="36" t="n"/>
      <c r="DV859" s="36" t="n"/>
      <c r="DW859" s="36" t="n"/>
      <c r="DX859" s="36" t="n"/>
      <c r="DY859" s="36" t="n"/>
      <c r="DZ859" s="36" t="n"/>
      <c r="EA859" s="36" t="n"/>
      <c r="EB859" s="36" t="n"/>
      <c r="EC859" s="36" t="n"/>
      <c r="ED859" s="36" t="n"/>
      <c r="EE859" s="36" t="n"/>
      <c r="EF859" s="36" t="n"/>
      <c r="EG859" s="36" t="n"/>
      <c r="EH859" s="36" t="n"/>
      <c r="EI859" s="36" t="n"/>
      <c r="EJ859" s="36" t="n"/>
      <c r="EK859" s="36" t="n"/>
      <c r="EL859" s="36" t="n"/>
      <c r="EM859" s="36" t="n"/>
      <c r="EN859" s="36" t="n"/>
    </row>
    <row r="860">
      <c r="A860" s="36" t="n"/>
      <c r="B860" s="36" t="n"/>
      <c r="C860" s="144" t="n"/>
      <c r="D860" s="144" t="n"/>
      <c r="E860" s="135" t="n"/>
      <c r="F860" s="135" t="n"/>
      <c r="G860" s="135" t="n"/>
      <c r="H860" s="135" t="n"/>
      <c r="I860" s="135" t="n"/>
      <c r="J860" s="135" t="n"/>
      <c r="K860" s="135" t="n"/>
      <c r="L860" s="135" t="n"/>
      <c r="M860" s="135" t="n"/>
      <c r="N860" s="135" t="n"/>
      <c r="O860" s="135" t="n"/>
      <c r="P860" s="135" t="n"/>
      <c r="Q860" s="135" t="n"/>
      <c r="R860" s="135" t="n"/>
      <c r="S860" s="135" t="n"/>
      <c r="T860" s="135" t="n"/>
      <c r="U860" s="135" t="n"/>
      <c r="V860" s="135" t="n"/>
      <c r="W860" s="135" t="n"/>
      <c r="X860" s="135" t="n"/>
      <c r="Y860" s="135" t="n"/>
      <c r="Z860" s="135" t="n"/>
      <c r="AA860" s="135" t="n"/>
      <c r="AB860" s="135" t="n"/>
      <c r="AC860" s="135" t="n"/>
      <c r="AD860" s="135" t="n"/>
      <c r="AE860" s="135" t="n"/>
      <c r="AF860" s="135" t="n"/>
      <c r="AG860" s="135" t="n"/>
      <c r="AH860" s="135" t="n"/>
      <c r="AI860" s="135" t="n"/>
      <c r="AJ860" s="135" t="n"/>
      <c r="AK860" s="135" t="n"/>
      <c r="AL860" s="135" t="n"/>
      <c r="AM860" s="135" t="n"/>
      <c r="AN860" s="135" t="n"/>
      <c r="AO860" s="135" t="n"/>
      <c r="AP860" s="135" t="n"/>
      <c r="AQ860" s="135" t="n"/>
      <c r="AR860" s="135" t="n"/>
      <c r="AS860" s="135" t="n"/>
      <c r="AT860" s="135" t="n"/>
      <c r="AU860" s="135" t="n"/>
      <c r="AV860" s="135" t="n"/>
      <c r="AW860" s="135" t="n"/>
      <c r="AX860" s="135" t="n"/>
      <c r="AY860" s="135" t="n"/>
      <c r="AZ860" s="135" t="n"/>
      <c r="BA860" s="135" t="n"/>
      <c r="BB860" s="135" t="n"/>
      <c r="BC860" s="135" t="n"/>
      <c r="BD860" s="135" t="n"/>
      <c r="BE860" s="135" t="n"/>
      <c r="BF860" s="135" t="n"/>
      <c r="BG860" s="135" t="n"/>
      <c r="BH860" s="135" t="n"/>
      <c r="BI860" s="135" t="n"/>
      <c r="BJ860" s="135" t="n"/>
      <c r="BK860" s="135" t="n"/>
      <c r="BL860" s="135" t="n"/>
      <c r="BM860" s="135" t="n"/>
      <c r="BN860" s="135" t="n"/>
      <c r="BO860" s="135" t="n"/>
      <c r="BP860" s="135" t="n"/>
      <c r="BQ860" s="135" t="n"/>
      <c r="BR860" s="135" t="n"/>
      <c r="BS860" s="135" t="n"/>
      <c r="BT860" s="135" t="n"/>
      <c r="BU860" s="135" t="n"/>
      <c r="BV860" s="135" t="n"/>
      <c r="BW860" s="135" t="n"/>
      <c r="BX860" s="135" t="n"/>
      <c r="BY860" s="135" t="n"/>
      <c r="BZ860" s="135" t="n"/>
      <c r="CA860" s="135" t="n"/>
      <c r="CB860" s="135" t="n"/>
      <c r="CC860" s="135" t="n"/>
      <c r="CD860" s="135" t="n"/>
      <c r="CE860" s="135" t="n"/>
      <c r="CF860" s="135" t="n"/>
      <c r="CG860" s="135" t="n"/>
      <c r="CH860" s="135" t="n"/>
      <c r="CI860" s="135" t="n"/>
      <c r="CJ860" s="135" t="n"/>
      <c r="CK860" s="135" t="n"/>
      <c r="CL860" s="135" t="n"/>
      <c r="CM860" s="135" t="n"/>
      <c r="CN860" s="135" t="n"/>
      <c r="CO860" s="135" t="n"/>
      <c r="CP860" s="135" t="n"/>
      <c r="CQ860" s="135" t="n"/>
      <c r="CR860" s="135" t="n"/>
      <c r="CU860" s="36" t="n"/>
      <c r="CV860" s="36" t="n"/>
      <c r="CW860" s="36" t="n"/>
      <c r="CX860" s="36" t="n"/>
      <c r="CY860" s="36" t="n"/>
      <c r="CZ860" s="36" t="n"/>
      <c r="DA860" s="36" t="n"/>
      <c r="DB860" s="36" t="n"/>
      <c r="DC860" s="36" t="n"/>
      <c r="DD860" s="36" t="n"/>
      <c r="DE860" s="36" t="n"/>
      <c r="DF860" s="36" t="n"/>
      <c r="DG860" s="36" t="n"/>
      <c r="DH860" s="36" t="n"/>
      <c r="DI860" s="36" t="n"/>
      <c r="DJ860" s="36" t="n"/>
      <c r="DK860" s="36" t="n"/>
      <c r="DL860" s="36" t="n"/>
      <c r="DM860" s="36" t="n"/>
      <c r="DN860" s="36" t="n"/>
      <c r="DO860" s="36" t="n"/>
      <c r="DP860" s="36" t="n"/>
      <c r="DQ860" s="36" t="n"/>
      <c r="DR860" s="36" t="n"/>
      <c r="DS860" s="36" t="n"/>
      <c r="DT860" s="36" t="n"/>
      <c r="DU860" s="36" t="n"/>
      <c r="DV860" s="36" t="n"/>
      <c r="DW860" s="36" t="n"/>
      <c r="DX860" s="36" t="n"/>
      <c r="DY860" s="36" t="n"/>
      <c r="DZ860" s="36" t="n"/>
      <c r="EA860" s="36" t="n"/>
      <c r="EB860" s="36" t="n"/>
      <c r="EC860" s="36" t="n"/>
      <c r="ED860" s="36" t="n"/>
      <c r="EE860" s="36" t="n"/>
      <c r="EF860" s="36" t="n"/>
      <c r="EG860" s="36" t="n"/>
      <c r="EH860" s="36" t="n"/>
      <c r="EI860" s="36" t="n"/>
      <c r="EJ860" s="36" t="n"/>
      <c r="EK860" s="36" t="n"/>
      <c r="EL860" s="36" t="n"/>
      <c r="EM860" s="36" t="n"/>
      <c r="EN860" s="36" t="n"/>
    </row>
    <row r="861">
      <c r="A861" s="36" t="n"/>
      <c r="B861" s="36" t="n"/>
      <c r="C861" s="144" t="n"/>
      <c r="D861" s="144" t="n"/>
      <c r="E861" s="135" t="n"/>
      <c r="F861" s="135" t="n"/>
      <c r="G861" s="135" t="n"/>
      <c r="H861" s="135" t="n"/>
      <c r="I861" s="135" t="n"/>
      <c r="J861" s="135" t="n"/>
      <c r="K861" s="135" t="n"/>
      <c r="L861" s="135" t="n"/>
      <c r="M861" s="135" t="n"/>
      <c r="N861" s="135" t="n"/>
      <c r="O861" s="135" t="n"/>
      <c r="P861" s="135" t="n"/>
      <c r="Q861" s="135" t="n"/>
      <c r="R861" s="135" t="n"/>
      <c r="S861" s="135" t="n"/>
      <c r="T861" s="135" t="n"/>
      <c r="U861" s="135" t="n"/>
      <c r="V861" s="135" t="n"/>
      <c r="W861" s="135" t="n"/>
      <c r="X861" s="135" t="n"/>
      <c r="Y861" s="135" t="n"/>
      <c r="Z861" s="135" t="n"/>
      <c r="AA861" s="135" t="n"/>
      <c r="AB861" s="135" t="n"/>
      <c r="AC861" s="135" t="n"/>
      <c r="AD861" s="135" t="n"/>
      <c r="AE861" s="135" t="n"/>
      <c r="AF861" s="135" t="n"/>
      <c r="AG861" s="135" t="n"/>
      <c r="AH861" s="135" t="n"/>
      <c r="AI861" s="135" t="n"/>
      <c r="AJ861" s="135" t="n"/>
      <c r="AK861" s="135" t="n"/>
      <c r="AL861" s="135" t="n"/>
      <c r="AM861" s="135" t="n"/>
      <c r="AN861" s="135" t="n"/>
      <c r="AO861" s="135" t="n"/>
      <c r="AP861" s="135" t="n"/>
      <c r="AQ861" s="135" t="n"/>
      <c r="AR861" s="135" t="n"/>
      <c r="AS861" s="135" t="n"/>
      <c r="AT861" s="135" t="n"/>
      <c r="AU861" s="135" t="n"/>
      <c r="AV861" s="135" t="n"/>
      <c r="AW861" s="135" t="n"/>
      <c r="AX861" s="135" t="n"/>
      <c r="AY861" s="135" t="n"/>
      <c r="AZ861" s="135" t="n"/>
      <c r="BA861" s="135" t="n"/>
      <c r="BB861" s="135" t="n"/>
      <c r="BC861" s="135" t="n"/>
      <c r="BD861" s="135" t="n"/>
      <c r="BE861" s="135" t="n"/>
      <c r="BF861" s="135" t="n"/>
      <c r="BG861" s="135" t="n"/>
      <c r="BH861" s="135" t="n"/>
      <c r="BI861" s="135" t="n"/>
      <c r="BJ861" s="135" t="n"/>
      <c r="BK861" s="135" t="n"/>
      <c r="BL861" s="135" t="n"/>
      <c r="BM861" s="135" t="n"/>
      <c r="BN861" s="135" t="n"/>
      <c r="BO861" s="135" t="n"/>
      <c r="BP861" s="135" t="n"/>
      <c r="BQ861" s="135" t="n"/>
      <c r="BR861" s="135" t="n"/>
      <c r="BS861" s="135" t="n"/>
      <c r="BT861" s="135" t="n"/>
      <c r="BU861" s="135" t="n"/>
      <c r="BV861" s="135" t="n"/>
      <c r="BW861" s="135" t="n"/>
      <c r="BX861" s="135" t="n"/>
      <c r="BY861" s="135" t="n"/>
      <c r="BZ861" s="135" t="n"/>
      <c r="CA861" s="135" t="n"/>
      <c r="CB861" s="135" t="n"/>
      <c r="CC861" s="135" t="n"/>
      <c r="CD861" s="135" t="n"/>
      <c r="CE861" s="135" t="n"/>
      <c r="CF861" s="135" t="n"/>
      <c r="CG861" s="135" t="n"/>
      <c r="CH861" s="135" t="n"/>
      <c r="CI861" s="135" t="n"/>
      <c r="CJ861" s="135" t="n"/>
      <c r="CK861" s="135" t="n"/>
      <c r="CL861" s="135" t="n"/>
      <c r="CM861" s="135" t="n"/>
      <c r="CN861" s="135" t="n"/>
      <c r="CO861" s="135" t="n"/>
      <c r="CP861" s="135" t="n"/>
      <c r="CQ861" s="135" t="n"/>
      <c r="CR861" s="135" t="n"/>
      <c r="CU861" s="36" t="n"/>
      <c r="CV861" s="36" t="n"/>
      <c r="CW861" s="36" t="n"/>
      <c r="CX861" s="36" t="n"/>
      <c r="CY861" s="36" t="n"/>
      <c r="CZ861" s="36" t="n"/>
      <c r="DA861" s="36" t="n"/>
      <c r="DB861" s="36" t="n"/>
      <c r="DC861" s="36" t="n"/>
      <c r="DD861" s="36" t="n"/>
      <c r="DE861" s="36" t="n"/>
      <c r="DF861" s="36" t="n"/>
      <c r="DG861" s="36" t="n"/>
      <c r="DH861" s="36" t="n"/>
      <c r="DI861" s="36" t="n"/>
      <c r="DJ861" s="36" t="n"/>
      <c r="DK861" s="36" t="n"/>
      <c r="DL861" s="36" t="n"/>
      <c r="DM861" s="36" t="n"/>
      <c r="DN861" s="36" t="n"/>
      <c r="DO861" s="36" t="n"/>
      <c r="DP861" s="36" t="n"/>
      <c r="DQ861" s="36" t="n"/>
      <c r="DR861" s="36" t="n"/>
      <c r="DS861" s="36" t="n"/>
      <c r="DT861" s="36" t="n"/>
      <c r="DU861" s="36" t="n"/>
      <c r="DV861" s="36" t="n"/>
      <c r="DW861" s="36" t="n"/>
      <c r="DX861" s="36" t="n"/>
      <c r="DY861" s="36" t="n"/>
      <c r="DZ861" s="36" t="n"/>
      <c r="EA861" s="36" t="n"/>
      <c r="EB861" s="36" t="n"/>
      <c r="EC861" s="36" t="n"/>
      <c r="ED861" s="36" t="n"/>
      <c r="EE861" s="36" t="n"/>
      <c r="EF861" s="36" t="n"/>
      <c r="EG861" s="36" t="n"/>
      <c r="EH861" s="36" t="n"/>
      <c r="EI861" s="36" t="n"/>
      <c r="EJ861" s="36" t="n"/>
      <c r="EK861" s="36" t="n"/>
      <c r="EL861" s="36" t="n"/>
      <c r="EM861" s="36" t="n"/>
      <c r="EN861" s="36" t="n"/>
    </row>
    <row r="862">
      <c r="A862" s="36" t="n"/>
      <c r="B862" s="36" t="n"/>
      <c r="C862" s="144" t="n"/>
      <c r="D862" s="144" t="n"/>
      <c r="E862" s="135" t="n"/>
      <c r="F862" s="135" t="n"/>
      <c r="G862" s="135" t="n"/>
      <c r="H862" s="135" t="n"/>
      <c r="I862" s="135" t="n"/>
      <c r="J862" s="135" t="n"/>
      <c r="K862" s="135" t="n"/>
      <c r="L862" s="135" t="n"/>
      <c r="M862" s="135" t="n"/>
      <c r="N862" s="135" t="n"/>
      <c r="O862" s="135" t="n"/>
      <c r="P862" s="135" t="n"/>
      <c r="Q862" s="135" t="n"/>
      <c r="R862" s="135" t="n"/>
      <c r="S862" s="135" t="n"/>
      <c r="T862" s="135" t="n"/>
      <c r="U862" s="135" t="n"/>
      <c r="V862" s="135" t="n"/>
      <c r="W862" s="135" t="n"/>
      <c r="X862" s="135" t="n"/>
      <c r="Y862" s="135" t="n"/>
      <c r="Z862" s="135" t="n"/>
      <c r="AA862" s="135" t="n"/>
      <c r="AB862" s="135" t="n"/>
      <c r="AC862" s="135" t="n"/>
      <c r="AD862" s="135" t="n"/>
      <c r="AE862" s="135" t="n"/>
      <c r="AF862" s="135" t="n"/>
      <c r="AG862" s="135" t="n"/>
      <c r="AH862" s="135" t="n"/>
      <c r="AI862" s="135" t="n"/>
      <c r="AJ862" s="135" t="n"/>
      <c r="AK862" s="135" t="n"/>
      <c r="AL862" s="135" t="n"/>
      <c r="AM862" s="135" t="n"/>
      <c r="AN862" s="135" t="n"/>
      <c r="AO862" s="135" t="n"/>
      <c r="AP862" s="135" t="n"/>
      <c r="AQ862" s="135" t="n"/>
      <c r="AR862" s="135" t="n"/>
      <c r="AS862" s="135" t="n"/>
      <c r="AT862" s="135" t="n"/>
      <c r="AU862" s="135" t="n"/>
      <c r="AV862" s="135" t="n"/>
      <c r="AW862" s="135" t="n"/>
      <c r="AX862" s="135" t="n"/>
      <c r="AY862" s="135" t="n"/>
      <c r="AZ862" s="135" t="n"/>
      <c r="BA862" s="135" t="n"/>
      <c r="BB862" s="135" t="n"/>
      <c r="BC862" s="135" t="n"/>
      <c r="BD862" s="135" t="n"/>
      <c r="BE862" s="135" t="n"/>
      <c r="BF862" s="135" t="n"/>
      <c r="BG862" s="135" t="n"/>
      <c r="BH862" s="135" t="n"/>
      <c r="BI862" s="135" t="n"/>
      <c r="BJ862" s="135" t="n"/>
      <c r="BK862" s="135" t="n"/>
      <c r="BL862" s="135" t="n"/>
      <c r="BM862" s="135" t="n"/>
      <c r="BN862" s="135" t="n"/>
      <c r="BO862" s="135" t="n"/>
      <c r="BP862" s="135" t="n"/>
      <c r="BQ862" s="135" t="n"/>
      <c r="BR862" s="135" t="n"/>
      <c r="BS862" s="135" t="n"/>
      <c r="BT862" s="135" t="n"/>
      <c r="BU862" s="135" t="n"/>
      <c r="BV862" s="135" t="n"/>
      <c r="BW862" s="135" t="n"/>
      <c r="BX862" s="135" t="n"/>
      <c r="BY862" s="135" t="n"/>
      <c r="BZ862" s="135" t="n"/>
      <c r="CA862" s="135" t="n"/>
      <c r="CB862" s="135" t="n"/>
      <c r="CC862" s="135" t="n"/>
      <c r="CD862" s="135" t="n"/>
      <c r="CE862" s="135" t="n"/>
      <c r="CF862" s="135" t="n"/>
      <c r="CG862" s="135" t="n"/>
      <c r="CH862" s="135" t="n"/>
      <c r="CI862" s="135" t="n"/>
      <c r="CJ862" s="135" t="n"/>
      <c r="CK862" s="135" t="n"/>
      <c r="CL862" s="135" t="n"/>
      <c r="CM862" s="135" t="n"/>
      <c r="CN862" s="135" t="n"/>
      <c r="CO862" s="135" t="n"/>
      <c r="CP862" s="135" t="n"/>
      <c r="CQ862" s="135" t="n"/>
      <c r="CR862" s="135" t="n"/>
      <c r="CU862" s="36" t="n"/>
      <c r="CV862" s="36" t="n"/>
      <c r="CW862" s="36" t="n"/>
      <c r="CX862" s="36" t="n"/>
      <c r="CY862" s="36" t="n"/>
      <c r="CZ862" s="36" t="n"/>
      <c r="DA862" s="36" t="n"/>
      <c r="DB862" s="36" t="n"/>
      <c r="DC862" s="36" t="n"/>
      <c r="DD862" s="36" t="n"/>
      <c r="DE862" s="36" t="n"/>
      <c r="DF862" s="36" t="n"/>
      <c r="DG862" s="36" t="n"/>
      <c r="DH862" s="36" t="n"/>
      <c r="DI862" s="36" t="n"/>
      <c r="DJ862" s="36" t="n"/>
      <c r="DK862" s="36" t="n"/>
      <c r="DL862" s="36" t="n"/>
      <c r="DM862" s="36" t="n"/>
      <c r="DN862" s="36" t="n"/>
      <c r="DO862" s="36" t="n"/>
      <c r="DP862" s="36" t="n"/>
      <c r="DQ862" s="36" t="n"/>
      <c r="DR862" s="36" t="n"/>
      <c r="DS862" s="36" t="n"/>
      <c r="DT862" s="36" t="n"/>
      <c r="DU862" s="36" t="n"/>
      <c r="DV862" s="36" t="n"/>
      <c r="DW862" s="36" t="n"/>
      <c r="DX862" s="36" t="n"/>
      <c r="DY862" s="36" t="n"/>
      <c r="DZ862" s="36" t="n"/>
      <c r="EA862" s="36" t="n"/>
      <c r="EB862" s="36" t="n"/>
      <c r="EC862" s="36" t="n"/>
      <c r="ED862" s="36" t="n"/>
      <c r="EE862" s="36" t="n"/>
      <c r="EF862" s="36" t="n"/>
      <c r="EG862" s="36" t="n"/>
      <c r="EH862" s="36" t="n"/>
      <c r="EI862" s="36" t="n"/>
      <c r="EJ862" s="36" t="n"/>
      <c r="EK862" s="36" t="n"/>
      <c r="EL862" s="36" t="n"/>
      <c r="EM862" s="36" t="n"/>
      <c r="EN862" s="36" t="n"/>
    </row>
    <row r="863">
      <c r="A863" s="36" t="n"/>
      <c r="B863" s="36" t="n"/>
      <c r="C863" s="144" t="n"/>
      <c r="D863" s="144" t="n"/>
      <c r="E863" s="135" t="n"/>
      <c r="F863" s="135" t="n"/>
      <c r="G863" s="135" t="n"/>
      <c r="H863" s="135" t="n"/>
      <c r="I863" s="135" t="n"/>
      <c r="J863" s="135" t="n"/>
      <c r="K863" s="135" t="n"/>
      <c r="L863" s="135" t="n"/>
      <c r="M863" s="135" t="n"/>
      <c r="N863" s="135" t="n"/>
      <c r="O863" s="135" t="n"/>
      <c r="P863" s="135" t="n"/>
      <c r="Q863" s="135" t="n"/>
      <c r="R863" s="135" t="n"/>
      <c r="S863" s="135" t="n"/>
      <c r="T863" s="135" t="n"/>
      <c r="U863" s="135" t="n"/>
      <c r="V863" s="135" t="n"/>
      <c r="W863" s="135" t="n"/>
      <c r="X863" s="135" t="n"/>
      <c r="Y863" s="135" t="n"/>
      <c r="Z863" s="135" t="n"/>
      <c r="AA863" s="135" t="n"/>
      <c r="AB863" s="135" t="n"/>
      <c r="AC863" s="135" t="n"/>
      <c r="AD863" s="135" t="n"/>
      <c r="AE863" s="135" t="n"/>
      <c r="AF863" s="135" t="n"/>
      <c r="AG863" s="135" t="n"/>
      <c r="AH863" s="135" t="n"/>
      <c r="AI863" s="135" t="n"/>
      <c r="AJ863" s="135" t="n"/>
      <c r="AK863" s="135" t="n"/>
      <c r="AL863" s="135" t="n"/>
      <c r="AM863" s="135" t="n"/>
      <c r="AN863" s="135" t="n"/>
      <c r="AO863" s="135" t="n"/>
      <c r="AP863" s="135" t="n"/>
      <c r="AQ863" s="135" t="n"/>
      <c r="AR863" s="135" t="n"/>
      <c r="AS863" s="135" t="n"/>
      <c r="AT863" s="135" t="n"/>
      <c r="AU863" s="135" t="n"/>
      <c r="AV863" s="135" t="n"/>
      <c r="AW863" s="135" t="n"/>
      <c r="AX863" s="135" t="n"/>
      <c r="AY863" s="135" t="n"/>
      <c r="AZ863" s="135" t="n"/>
      <c r="BA863" s="135" t="n"/>
      <c r="BB863" s="135" t="n"/>
      <c r="BC863" s="135" t="n"/>
      <c r="BD863" s="135" t="n"/>
      <c r="BE863" s="135" t="n"/>
      <c r="BF863" s="135" t="n"/>
      <c r="BG863" s="135" t="n"/>
      <c r="BH863" s="135" t="n"/>
      <c r="BI863" s="135" t="n"/>
      <c r="BJ863" s="135" t="n"/>
      <c r="BK863" s="135" t="n"/>
      <c r="BL863" s="135" t="n"/>
      <c r="BM863" s="135" t="n"/>
      <c r="BN863" s="135" t="n"/>
      <c r="BO863" s="135" t="n"/>
      <c r="BP863" s="135" t="n"/>
      <c r="BQ863" s="135" t="n"/>
      <c r="BR863" s="135" t="n"/>
      <c r="BS863" s="135" t="n"/>
      <c r="BT863" s="135" t="n"/>
      <c r="BU863" s="135" t="n"/>
      <c r="BV863" s="135" t="n"/>
      <c r="BW863" s="135" t="n"/>
      <c r="BX863" s="135" t="n"/>
      <c r="BY863" s="135" t="n"/>
      <c r="BZ863" s="135" t="n"/>
      <c r="CA863" s="135" t="n"/>
      <c r="CB863" s="135" t="n"/>
      <c r="CC863" s="135" t="n"/>
      <c r="CD863" s="135" t="n"/>
      <c r="CE863" s="135" t="n"/>
      <c r="CF863" s="135" t="n"/>
      <c r="CG863" s="135" t="n"/>
      <c r="CH863" s="135" t="n"/>
      <c r="CI863" s="135" t="n"/>
      <c r="CJ863" s="135" t="n"/>
      <c r="CK863" s="135" t="n"/>
      <c r="CL863" s="135" t="n"/>
      <c r="CM863" s="135" t="n"/>
      <c r="CN863" s="135" t="n"/>
      <c r="CO863" s="135" t="n"/>
      <c r="CP863" s="135" t="n"/>
      <c r="CQ863" s="135" t="n"/>
      <c r="CR863" s="135" t="n"/>
      <c r="CU863" s="36" t="n"/>
      <c r="CV863" s="36" t="n"/>
      <c r="CW863" s="36" t="n"/>
      <c r="CX863" s="36" t="n"/>
      <c r="CY863" s="36" t="n"/>
      <c r="CZ863" s="36" t="n"/>
      <c r="DA863" s="36" t="n"/>
      <c r="DB863" s="36" t="n"/>
      <c r="DC863" s="36" t="n"/>
      <c r="DD863" s="36" t="n"/>
      <c r="DE863" s="36" t="n"/>
      <c r="DF863" s="36" t="n"/>
      <c r="DG863" s="36" t="n"/>
      <c r="DH863" s="36" t="n"/>
      <c r="DI863" s="36" t="n"/>
      <c r="DJ863" s="36" t="n"/>
      <c r="DK863" s="36" t="n"/>
      <c r="DL863" s="36" t="n"/>
      <c r="DM863" s="36" t="n"/>
      <c r="DN863" s="36" t="n"/>
      <c r="DO863" s="36" t="n"/>
      <c r="DP863" s="36" t="n"/>
      <c r="DQ863" s="36" t="n"/>
      <c r="DR863" s="36" t="n"/>
      <c r="DS863" s="36" t="n"/>
      <c r="DT863" s="36" t="n"/>
      <c r="DU863" s="36" t="n"/>
      <c r="DV863" s="36" t="n"/>
      <c r="DW863" s="36" t="n"/>
      <c r="DX863" s="36" t="n"/>
      <c r="DY863" s="36" t="n"/>
      <c r="DZ863" s="36" t="n"/>
      <c r="EA863" s="36" t="n"/>
      <c r="EB863" s="36" t="n"/>
      <c r="EC863" s="36" t="n"/>
      <c r="ED863" s="36" t="n"/>
      <c r="EE863" s="36" t="n"/>
      <c r="EF863" s="36" t="n"/>
      <c r="EG863" s="36" t="n"/>
      <c r="EH863" s="36" t="n"/>
      <c r="EI863" s="36" t="n"/>
      <c r="EJ863" s="36" t="n"/>
      <c r="EK863" s="36" t="n"/>
      <c r="EL863" s="36" t="n"/>
      <c r="EM863" s="36" t="n"/>
      <c r="EN863" s="36" t="n"/>
    </row>
    <row r="864">
      <c r="A864" s="36" t="n"/>
      <c r="B864" s="36" t="n"/>
      <c r="C864" s="144" t="n"/>
      <c r="D864" s="144" t="n"/>
      <c r="E864" s="135" t="n"/>
      <c r="F864" s="135" t="n"/>
      <c r="G864" s="135" t="n"/>
      <c r="H864" s="135" t="n"/>
      <c r="I864" s="135" t="n"/>
      <c r="J864" s="135" t="n"/>
      <c r="K864" s="135" t="n"/>
      <c r="L864" s="135" t="n"/>
      <c r="M864" s="135" t="n"/>
      <c r="N864" s="135" t="n"/>
      <c r="O864" s="135" t="n"/>
      <c r="P864" s="135" t="n"/>
      <c r="Q864" s="135" t="n"/>
      <c r="R864" s="135" t="n"/>
      <c r="S864" s="135" t="n"/>
      <c r="T864" s="135" t="n"/>
      <c r="U864" s="135" t="n"/>
      <c r="V864" s="135" t="n"/>
      <c r="W864" s="135" t="n"/>
      <c r="X864" s="135" t="n"/>
      <c r="Y864" s="135" t="n"/>
      <c r="Z864" s="135" t="n"/>
      <c r="AA864" s="135" t="n"/>
      <c r="AB864" s="135" t="n"/>
      <c r="AC864" s="135" t="n"/>
      <c r="AD864" s="135" t="n"/>
      <c r="AE864" s="135" t="n"/>
      <c r="AF864" s="135" t="n"/>
      <c r="AG864" s="135" t="n"/>
      <c r="AH864" s="135" t="n"/>
      <c r="AI864" s="135" t="n"/>
      <c r="AJ864" s="135" t="n"/>
      <c r="AK864" s="135" t="n"/>
      <c r="AL864" s="135" t="n"/>
      <c r="AM864" s="135" t="n"/>
      <c r="AN864" s="135" t="n"/>
      <c r="AO864" s="135" t="n"/>
      <c r="AP864" s="135" t="n"/>
      <c r="AQ864" s="135" t="n"/>
      <c r="AR864" s="135" t="n"/>
      <c r="AS864" s="135" t="n"/>
      <c r="AT864" s="135" t="n"/>
      <c r="AU864" s="135" t="n"/>
      <c r="AV864" s="135" t="n"/>
      <c r="AW864" s="135" t="n"/>
      <c r="AX864" s="135" t="n"/>
      <c r="AY864" s="135" t="n"/>
      <c r="AZ864" s="135" t="n"/>
      <c r="BA864" s="135" t="n"/>
      <c r="BB864" s="135" t="n"/>
      <c r="BC864" s="135" t="n"/>
      <c r="BD864" s="135" t="n"/>
      <c r="BE864" s="135" t="n"/>
      <c r="BF864" s="135" t="n"/>
      <c r="BG864" s="135" t="n"/>
      <c r="BH864" s="135" t="n"/>
      <c r="BI864" s="135" t="n"/>
      <c r="BJ864" s="135" t="n"/>
      <c r="BK864" s="135" t="n"/>
      <c r="BL864" s="135" t="n"/>
      <c r="BM864" s="135" t="n"/>
      <c r="BN864" s="135" t="n"/>
      <c r="BO864" s="135" t="n"/>
      <c r="BP864" s="135" t="n"/>
      <c r="BQ864" s="135" t="n"/>
      <c r="BR864" s="135" t="n"/>
      <c r="BS864" s="135" t="n"/>
      <c r="BT864" s="135" t="n"/>
      <c r="BU864" s="135" t="n"/>
      <c r="BV864" s="135" t="n"/>
      <c r="BW864" s="135" t="n"/>
      <c r="BX864" s="135" t="n"/>
      <c r="BY864" s="135" t="n"/>
      <c r="BZ864" s="135" t="n"/>
      <c r="CA864" s="135" t="n"/>
      <c r="CB864" s="135" t="n"/>
      <c r="CC864" s="135" t="n"/>
      <c r="CD864" s="135" t="n"/>
      <c r="CE864" s="135" t="n"/>
      <c r="CF864" s="135" t="n"/>
      <c r="CG864" s="135" t="n"/>
      <c r="CH864" s="135" t="n"/>
      <c r="CI864" s="135" t="n"/>
      <c r="CJ864" s="135" t="n"/>
      <c r="CK864" s="135" t="n"/>
      <c r="CL864" s="135" t="n"/>
      <c r="CM864" s="135" t="n"/>
      <c r="CN864" s="135" t="n"/>
      <c r="CO864" s="135" t="n"/>
      <c r="CP864" s="135" t="n"/>
      <c r="CQ864" s="135" t="n"/>
      <c r="CR864" s="135" t="n"/>
      <c r="CU864" s="36" t="n"/>
      <c r="CV864" s="36" t="n"/>
      <c r="CW864" s="36" t="n"/>
      <c r="CX864" s="36" t="n"/>
      <c r="CY864" s="36" t="n"/>
      <c r="CZ864" s="36" t="n"/>
      <c r="DA864" s="36" t="n"/>
      <c r="DB864" s="36" t="n"/>
      <c r="DC864" s="36" t="n"/>
      <c r="DD864" s="36" t="n"/>
      <c r="DE864" s="36" t="n"/>
      <c r="DF864" s="36" t="n"/>
      <c r="DG864" s="36" t="n"/>
      <c r="DH864" s="36" t="n"/>
      <c r="DI864" s="36" t="n"/>
      <c r="DJ864" s="36" t="n"/>
      <c r="DK864" s="36" t="n"/>
      <c r="DL864" s="36" t="n"/>
      <c r="DM864" s="36" t="n"/>
      <c r="DN864" s="36" t="n"/>
      <c r="DO864" s="36" t="n"/>
      <c r="DP864" s="36" t="n"/>
      <c r="DQ864" s="36" t="n"/>
      <c r="DR864" s="36" t="n"/>
      <c r="DS864" s="36" t="n"/>
      <c r="DT864" s="36" t="n"/>
      <c r="DU864" s="36" t="n"/>
      <c r="DV864" s="36" t="n"/>
      <c r="DW864" s="36" t="n"/>
      <c r="DX864" s="36" t="n"/>
      <c r="DY864" s="36" t="n"/>
      <c r="DZ864" s="36" t="n"/>
      <c r="EA864" s="36" t="n"/>
      <c r="EB864" s="36" t="n"/>
      <c r="EC864" s="36" t="n"/>
      <c r="ED864" s="36" t="n"/>
      <c r="EE864" s="36" t="n"/>
      <c r="EF864" s="36" t="n"/>
      <c r="EG864" s="36" t="n"/>
      <c r="EH864" s="36" t="n"/>
      <c r="EI864" s="36" t="n"/>
      <c r="EJ864" s="36" t="n"/>
      <c r="EK864" s="36" t="n"/>
      <c r="EL864" s="36" t="n"/>
      <c r="EM864" s="36" t="n"/>
      <c r="EN864" s="36" t="n"/>
    </row>
    <row r="865">
      <c r="A865" s="36" t="n"/>
      <c r="B865" s="36" t="n"/>
      <c r="C865" s="144" t="n"/>
      <c r="D865" s="144" t="n"/>
      <c r="E865" s="135" t="n"/>
      <c r="F865" s="135" t="n"/>
      <c r="G865" s="135" t="n"/>
      <c r="H865" s="135" t="n"/>
      <c r="I865" s="135" t="n"/>
      <c r="J865" s="135" t="n"/>
      <c r="K865" s="135" t="n"/>
      <c r="L865" s="135" t="n"/>
      <c r="M865" s="135" t="n"/>
      <c r="N865" s="135" t="n"/>
      <c r="O865" s="135" t="n"/>
      <c r="P865" s="135" t="n"/>
      <c r="Q865" s="135" t="n"/>
      <c r="R865" s="135" t="n"/>
      <c r="S865" s="135" t="n"/>
      <c r="T865" s="135" t="n"/>
      <c r="U865" s="135" t="n"/>
      <c r="V865" s="135" t="n"/>
      <c r="W865" s="135" t="n"/>
      <c r="X865" s="135" t="n"/>
      <c r="Y865" s="135" t="n"/>
      <c r="Z865" s="135" t="n"/>
      <c r="AA865" s="135" t="n"/>
      <c r="AB865" s="135" t="n"/>
      <c r="AC865" s="135" t="n"/>
      <c r="AD865" s="135" t="n"/>
      <c r="AE865" s="135" t="n"/>
      <c r="AF865" s="135" t="n"/>
      <c r="AG865" s="135" t="n"/>
      <c r="AH865" s="135" t="n"/>
      <c r="AI865" s="135" t="n"/>
      <c r="AJ865" s="135" t="n"/>
      <c r="AK865" s="135" t="n"/>
      <c r="AL865" s="135" t="n"/>
      <c r="AM865" s="135" t="n"/>
      <c r="AN865" s="135" t="n"/>
      <c r="AO865" s="135" t="n"/>
      <c r="AP865" s="135" t="n"/>
      <c r="AQ865" s="135" t="n"/>
      <c r="AR865" s="135" t="n"/>
      <c r="AS865" s="135" t="n"/>
      <c r="AT865" s="135" t="n"/>
      <c r="AU865" s="135" t="n"/>
      <c r="AV865" s="135" t="n"/>
      <c r="AW865" s="135" t="n"/>
      <c r="AX865" s="135" t="n"/>
      <c r="AY865" s="135" t="n"/>
      <c r="AZ865" s="135" t="n"/>
      <c r="BA865" s="135" t="n"/>
      <c r="BB865" s="135" t="n"/>
      <c r="BC865" s="135" t="n"/>
      <c r="BD865" s="135" t="n"/>
      <c r="BE865" s="135" t="n"/>
      <c r="BF865" s="135" t="n"/>
      <c r="BG865" s="135" t="n"/>
      <c r="BH865" s="135" t="n"/>
      <c r="BI865" s="135" t="n"/>
      <c r="BJ865" s="135" t="n"/>
      <c r="BK865" s="135" t="n"/>
      <c r="BL865" s="135" t="n"/>
      <c r="BM865" s="135" t="n"/>
      <c r="BN865" s="135" t="n"/>
      <c r="BO865" s="135" t="n"/>
      <c r="BP865" s="135" t="n"/>
      <c r="BQ865" s="135" t="n"/>
      <c r="BR865" s="135" t="n"/>
      <c r="BS865" s="135" t="n"/>
      <c r="BT865" s="135" t="n"/>
      <c r="BU865" s="135" t="n"/>
      <c r="BV865" s="135" t="n"/>
      <c r="BW865" s="135" t="n"/>
      <c r="BX865" s="135" t="n"/>
      <c r="BY865" s="135" t="n"/>
      <c r="BZ865" s="135" t="n"/>
      <c r="CA865" s="135" t="n"/>
      <c r="CB865" s="135" t="n"/>
      <c r="CC865" s="135" t="n"/>
      <c r="CD865" s="135" t="n"/>
      <c r="CE865" s="135" t="n"/>
      <c r="CF865" s="135" t="n"/>
      <c r="CG865" s="135" t="n"/>
      <c r="CH865" s="135" t="n"/>
      <c r="CI865" s="135" t="n"/>
      <c r="CJ865" s="135" t="n"/>
      <c r="CK865" s="135" t="n"/>
      <c r="CL865" s="135" t="n"/>
      <c r="CM865" s="135" t="n"/>
      <c r="CN865" s="135" t="n"/>
      <c r="CO865" s="135" t="n"/>
      <c r="CP865" s="135" t="n"/>
      <c r="CQ865" s="135" t="n"/>
      <c r="CR865" s="135" t="n"/>
      <c r="CU865" s="36" t="n"/>
      <c r="CV865" s="36" t="n"/>
      <c r="CW865" s="36" t="n"/>
      <c r="CX865" s="36" t="n"/>
      <c r="CY865" s="36" t="n"/>
      <c r="CZ865" s="36" t="n"/>
      <c r="DA865" s="36" t="n"/>
      <c r="DB865" s="36" t="n"/>
      <c r="DC865" s="36" t="n"/>
      <c r="DD865" s="36" t="n"/>
      <c r="DE865" s="36" t="n"/>
      <c r="DF865" s="36" t="n"/>
      <c r="DG865" s="36" t="n"/>
      <c r="DH865" s="36" t="n"/>
      <c r="DI865" s="36" t="n"/>
      <c r="DJ865" s="36" t="n"/>
      <c r="DK865" s="36" t="n"/>
      <c r="DL865" s="36" t="n"/>
      <c r="DM865" s="36" t="n"/>
      <c r="DN865" s="36" t="n"/>
      <c r="DO865" s="36" t="n"/>
      <c r="DP865" s="36" t="n"/>
      <c r="DQ865" s="36" t="n"/>
      <c r="DR865" s="36" t="n"/>
      <c r="DS865" s="36" t="n"/>
      <c r="DT865" s="36" t="n"/>
      <c r="DU865" s="36" t="n"/>
      <c r="DV865" s="36" t="n"/>
      <c r="DW865" s="36" t="n"/>
      <c r="DX865" s="36" t="n"/>
      <c r="DY865" s="36" t="n"/>
      <c r="DZ865" s="36" t="n"/>
      <c r="EA865" s="36" t="n"/>
      <c r="EB865" s="36" t="n"/>
      <c r="EC865" s="36" t="n"/>
      <c r="ED865" s="36" t="n"/>
      <c r="EE865" s="36" t="n"/>
      <c r="EF865" s="36" t="n"/>
      <c r="EG865" s="36" t="n"/>
      <c r="EH865" s="36" t="n"/>
      <c r="EI865" s="36" t="n"/>
      <c r="EJ865" s="36" t="n"/>
      <c r="EK865" s="36" t="n"/>
      <c r="EL865" s="36" t="n"/>
      <c r="EM865" s="36" t="n"/>
      <c r="EN865" s="36" t="n"/>
    </row>
    <row r="866">
      <c r="A866" s="36" t="n"/>
      <c r="B866" s="36" t="n"/>
      <c r="C866" s="144" t="n"/>
      <c r="D866" s="144" t="n"/>
      <c r="E866" s="135" t="n"/>
      <c r="F866" s="135" t="n"/>
      <c r="G866" s="135" t="n"/>
      <c r="H866" s="135" t="n"/>
      <c r="I866" s="135" t="n"/>
      <c r="J866" s="135" t="n"/>
      <c r="K866" s="135" t="n"/>
      <c r="L866" s="135" t="n"/>
      <c r="M866" s="135" t="n"/>
      <c r="N866" s="135" t="n"/>
      <c r="O866" s="135" t="n"/>
      <c r="P866" s="135" t="n"/>
      <c r="Q866" s="135" t="n"/>
      <c r="R866" s="135" t="n"/>
      <c r="S866" s="135" t="n"/>
      <c r="T866" s="135" t="n"/>
      <c r="U866" s="135" t="n"/>
      <c r="V866" s="135" t="n"/>
      <c r="W866" s="135" t="n"/>
      <c r="X866" s="135" t="n"/>
      <c r="Y866" s="135" t="n"/>
      <c r="Z866" s="135" t="n"/>
      <c r="AA866" s="135" t="n"/>
      <c r="AB866" s="135" t="n"/>
      <c r="AC866" s="135" t="n"/>
      <c r="AD866" s="135" t="n"/>
      <c r="AE866" s="135" t="n"/>
      <c r="AF866" s="135" t="n"/>
      <c r="AG866" s="135" t="n"/>
      <c r="AH866" s="135" t="n"/>
      <c r="AI866" s="135" t="n"/>
      <c r="AJ866" s="135" t="n"/>
      <c r="AK866" s="135" t="n"/>
      <c r="AL866" s="135" t="n"/>
      <c r="AM866" s="135" t="n"/>
      <c r="AN866" s="135" t="n"/>
      <c r="AO866" s="135" t="n"/>
      <c r="AP866" s="135" t="n"/>
      <c r="AQ866" s="135" t="n"/>
      <c r="AR866" s="135" t="n"/>
      <c r="AS866" s="135" t="n"/>
      <c r="AT866" s="135" t="n"/>
      <c r="AU866" s="135" t="n"/>
      <c r="AV866" s="135" t="n"/>
      <c r="AW866" s="135" t="n"/>
      <c r="AX866" s="135" t="n"/>
      <c r="AY866" s="135" t="n"/>
      <c r="AZ866" s="135" t="n"/>
      <c r="BA866" s="135" t="n"/>
      <c r="BB866" s="135" t="n"/>
      <c r="BC866" s="135" t="n"/>
      <c r="BD866" s="135" t="n"/>
      <c r="BE866" s="135" t="n"/>
      <c r="BF866" s="135" t="n"/>
      <c r="BG866" s="135" t="n"/>
      <c r="BH866" s="135" t="n"/>
      <c r="BI866" s="135" t="n"/>
      <c r="BJ866" s="135" t="n"/>
      <c r="BK866" s="135" t="n"/>
      <c r="BL866" s="135" t="n"/>
      <c r="BM866" s="135" t="n"/>
      <c r="BN866" s="135" t="n"/>
      <c r="BO866" s="135" t="n"/>
      <c r="BP866" s="135" t="n"/>
      <c r="BQ866" s="135" t="n"/>
      <c r="BR866" s="135" t="n"/>
      <c r="BS866" s="135" t="n"/>
      <c r="BT866" s="135" t="n"/>
      <c r="BU866" s="135" t="n"/>
      <c r="BV866" s="135" t="n"/>
      <c r="BW866" s="135" t="n"/>
      <c r="BX866" s="135" t="n"/>
      <c r="BY866" s="135" t="n"/>
      <c r="BZ866" s="135" t="n"/>
      <c r="CA866" s="135" t="n"/>
      <c r="CB866" s="135" t="n"/>
      <c r="CC866" s="135" t="n"/>
      <c r="CD866" s="135" t="n"/>
      <c r="CE866" s="135" t="n"/>
      <c r="CF866" s="135" t="n"/>
      <c r="CG866" s="135" t="n"/>
      <c r="CH866" s="135" t="n"/>
      <c r="CI866" s="135" t="n"/>
      <c r="CJ866" s="135" t="n"/>
      <c r="CK866" s="135" t="n"/>
      <c r="CL866" s="135" t="n"/>
      <c r="CM866" s="135" t="n"/>
      <c r="CN866" s="135" t="n"/>
      <c r="CO866" s="135" t="n"/>
      <c r="CP866" s="135" t="n"/>
      <c r="CQ866" s="135" t="n"/>
      <c r="CR866" s="135" t="n"/>
      <c r="CU866" s="36" t="n"/>
      <c r="CV866" s="36" t="n"/>
      <c r="CW866" s="36" t="n"/>
      <c r="CX866" s="36" t="n"/>
      <c r="CY866" s="36" t="n"/>
      <c r="CZ866" s="36" t="n"/>
      <c r="DA866" s="36" t="n"/>
      <c r="DB866" s="36" t="n"/>
      <c r="DC866" s="36" t="n"/>
      <c r="DD866" s="36" t="n"/>
      <c r="DE866" s="36" t="n"/>
      <c r="DF866" s="36" t="n"/>
      <c r="DG866" s="36" t="n"/>
      <c r="DH866" s="36" t="n"/>
      <c r="DI866" s="36" t="n"/>
      <c r="DJ866" s="36" t="n"/>
      <c r="DK866" s="36" t="n"/>
      <c r="DL866" s="36" t="n"/>
      <c r="DM866" s="36" t="n"/>
      <c r="DN866" s="36" t="n"/>
      <c r="DO866" s="36" t="n"/>
      <c r="DP866" s="36" t="n"/>
      <c r="DQ866" s="36" t="n"/>
      <c r="DR866" s="36" t="n"/>
      <c r="DS866" s="36" t="n"/>
      <c r="DT866" s="36" t="n"/>
      <c r="DU866" s="36" t="n"/>
      <c r="DV866" s="36" t="n"/>
      <c r="DW866" s="36" t="n"/>
      <c r="DX866" s="36" t="n"/>
      <c r="DY866" s="36" t="n"/>
      <c r="DZ866" s="36" t="n"/>
      <c r="EA866" s="36" t="n"/>
      <c r="EB866" s="36" t="n"/>
      <c r="EC866" s="36" t="n"/>
      <c r="ED866" s="36" t="n"/>
      <c r="EE866" s="36" t="n"/>
      <c r="EF866" s="36" t="n"/>
      <c r="EG866" s="36" t="n"/>
      <c r="EH866" s="36" t="n"/>
      <c r="EI866" s="36" t="n"/>
      <c r="EJ866" s="36" t="n"/>
      <c r="EK866" s="36" t="n"/>
      <c r="EL866" s="36" t="n"/>
      <c r="EM866" s="36" t="n"/>
      <c r="EN866" s="36" t="n"/>
    </row>
    <row r="867">
      <c r="A867" s="36" t="n"/>
      <c r="B867" s="36" t="n"/>
      <c r="C867" s="144" t="n"/>
      <c r="D867" s="144" t="n"/>
      <c r="E867" s="135" t="n"/>
      <c r="F867" s="135" t="n"/>
      <c r="G867" s="135" t="n"/>
      <c r="H867" s="135" t="n"/>
      <c r="I867" s="135" t="n"/>
      <c r="J867" s="135" t="n"/>
      <c r="K867" s="135" t="n"/>
      <c r="L867" s="135" t="n"/>
      <c r="M867" s="135" t="n"/>
      <c r="N867" s="135" t="n"/>
      <c r="O867" s="135" t="n"/>
      <c r="P867" s="135" t="n"/>
      <c r="Q867" s="135" t="n"/>
      <c r="R867" s="135" t="n"/>
      <c r="S867" s="135" t="n"/>
      <c r="T867" s="135" t="n"/>
      <c r="U867" s="135" t="n"/>
      <c r="V867" s="135" t="n"/>
      <c r="W867" s="135" t="n"/>
      <c r="X867" s="135" t="n"/>
      <c r="Y867" s="135" t="n"/>
      <c r="Z867" s="135" t="n"/>
      <c r="AA867" s="135" t="n"/>
      <c r="AB867" s="135" t="n"/>
      <c r="AC867" s="135" t="n"/>
      <c r="AD867" s="135" t="n"/>
      <c r="AE867" s="135" t="n"/>
      <c r="AF867" s="135" t="n"/>
      <c r="AG867" s="135" t="n"/>
      <c r="AH867" s="135" t="n"/>
      <c r="AI867" s="135" t="n"/>
      <c r="AJ867" s="135" t="n"/>
      <c r="AK867" s="135" t="n"/>
      <c r="AL867" s="135" t="n"/>
      <c r="AM867" s="135" t="n"/>
      <c r="AN867" s="135" t="n"/>
      <c r="AO867" s="135" t="n"/>
      <c r="AP867" s="135" t="n"/>
      <c r="AQ867" s="135" t="n"/>
      <c r="AR867" s="135" t="n"/>
      <c r="AS867" s="135" t="n"/>
      <c r="AT867" s="135" t="n"/>
      <c r="AU867" s="135" t="n"/>
      <c r="AV867" s="135" t="n"/>
      <c r="AW867" s="135" t="n"/>
      <c r="AX867" s="135" t="n"/>
      <c r="AY867" s="135" t="n"/>
      <c r="AZ867" s="135" t="n"/>
      <c r="BA867" s="135" t="n"/>
      <c r="BB867" s="135" t="n"/>
      <c r="BC867" s="135" t="n"/>
      <c r="BD867" s="135" t="n"/>
      <c r="BE867" s="135" t="n"/>
      <c r="BF867" s="135" t="n"/>
      <c r="BG867" s="135" t="n"/>
      <c r="BH867" s="135" t="n"/>
      <c r="BI867" s="135" t="n"/>
      <c r="BJ867" s="135" t="n"/>
      <c r="BK867" s="135" t="n"/>
      <c r="BL867" s="135" t="n"/>
      <c r="BM867" s="135" t="n"/>
      <c r="BN867" s="135" t="n"/>
      <c r="BO867" s="135" t="n"/>
      <c r="BP867" s="135" t="n"/>
      <c r="BQ867" s="135" t="n"/>
      <c r="BR867" s="135" t="n"/>
      <c r="BS867" s="135" t="n"/>
      <c r="BT867" s="135" t="n"/>
      <c r="BU867" s="135" t="n"/>
      <c r="BV867" s="135" t="n"/>
      <c r="BW867" s="135" t="n"/>
      <c r="BX867" s="135" t="n"/>
      <c r="BY867" s="135" t="n"/>
      <c r="BZ867" s="135" t="n"/>
      <c r="CA867" s="135" t="n"/>
      <c r="CB867" s="135" t="n"/>
      <c r="CC867" s="135" t="n"/>
      <c r="CD867" s="135" t="n"/>
      <c r="CE867" s="135" t="n"/>
      <c r="CF867" s="135" t="n"/>
      <c r="CG867" s="135" t="n"/>
      <c r="CH867" s="135" t="n"/>
      <c r="CI867" s="135" t="n"/>
      <c r="CJ867" s="135" t="n"/>
      <c r="CK867" s="135" t="n"/>
      <c r="CL867" s="135" t="n"/>
      <c r="CM867" s="135" t="n"/>
      <c r="CN867" s="135" t="n"/>
      <c r="CO867" s="135" t="n"/>
      <c r="CP867" s="135" t="n"/>
      <c r="CQ867" s="135" t="n"/>
      <c r="CR867" s="135" t="n"/>
      <c r="CU867" s="36" t="n"/>
      <c r="CV867" s="36" t="n"/>
      <c r="CW867" s="36" t="n"/>
      <c r="CX867" s="36" t="n"/>
      <c r="CY867" s="36" t="n"/>
      <c r="CZ867" s="36" t="n"/>
      <c r="DA867" s="36" t="n"/>
      <c r="DB867" s="36" t="n"/>
      <c r="DC867" s="36" t="n"/>
      <c r="DD867" s="36" t="n"/>
      <c r="DE867" s="36" t="n"/>
      <c r="DF867" s="36" t="n"/>
      <c r="DG867" s="36" t="n"/>
      <c r="DH867" s="36" t="n"/>
      <c r="DI867" s="36" t="n"/>
      <c r="DJ867" s="36" t="n"/>
      <c r="DK867" s="36" t="n"/>
      <c r="DL867" s="36" t="n"/>
      <c r="DM867" s="36" t="n"/>
      <c r="DN867" s="36" t="n"/>
      <c r="DO867" s="36" t="n"/>
      <c r="DP867" s="36" t="n"/>
      <c r="DQ867" s="36" t="n"/>
      <c r="DR867" s="36" t="n"/>
      <c r="DS867" s="36" t="n"/>
      <c r="DT867" s="36" t="n"/>
      <c r="DU867" s="36" t="n"/>
      <c r="DV867" s="36" t="n"/>
      <c r="DW867" s="36" t="n"/>
      <c r="DX867" s="36" t="n"/>
      <c r="DY867" s="36" t="n"/>
      <c r="DZ867" s="36" t="n"/>
      <c r="EA867" s="36" t="n"/>
      <c r="EB867" s="36" t="n"/>
      <c r="EC867" s="36" t="n"/>
      <c r="ED867" s="36" t="n"/>
      <c r="EE867" s="36" t="n"/>
      <c r="EF867" s="36" t="n"/>
      <c r="EG867" s="36" t="n"/>
      <c r="EH867" s="36" t="n"/>
      <c r="EI867" s="36" t="n"/>
      <c r="EJ867" s="36" t="n"/>
      <c r="EK867" s="36" t="n"/>
      <c r="EL867" s="36" t="n"/>
      <c r="EM867" s="36" t="n"/>
      <c r="EN867" s="36" t="n"/>
    </row>
    <row r="868">
      <c r="A868" s="36" t="n"/>
      <c r="B868" s="36" t="n"/>
      <c r="C868" s="144" t="n"/>
      <c r="D868" s="144" t="n"/>
      <c r="E868" s="135" t="n"/>
      <c r="F868" s="135" t="n"/>
      <c r="G868" s="135" t="n"/>
      <c r="H868" s="135" t="n"/>
      <c r="I868" s="135" t="n"/>
      <c r="J868" s="135" t="n"/>
      <c r="K868" s="135" t="n"/>
      <c r="L868" s="135" t="n"/>
      <c r="M868" s="135" t="n"/>
      <c r="N868" s="135" t="n"/>
      <c r="O868" s="135" t="n"/>
      <c r="P868" s="135" t="n"/>
      <c r="Q868" s="135" t="n"/>
      <c r="R868" s="135" t="n"/>
      <c r="S868" s="135" t="n"/>
      <c r="T868" s="135" t="n"/>
      <c r="U868" s="135" t="n"/>
      <c r="V868" s="135" t="n"/>
      <c r="W868" s="135" t="n"/>
      <c r="X868" s="135" t="n"/>
      <c r="Y868" s="135" t="n"/>
      <c r="Z868" s="135" t="n"/>
      <c r="AA868" s="135" t="n"/>
      <c r="AB868" s="135" t="n"/>
      <c r="AC868" s="135" t="n"/>
      <c r="AD868" s="135" t="n"/>
      <c r="AE868" s="135" t="n"/>
      <c r="AF868" s="135" t="n"/>
      <c r="AG868" s="135" t="n"/>
      <c r="AH868" s="135" t="n"/>
      <c r="AI868" s="135" t="n"/>
      <c r="AJ868" s="135" t="n"/>
      <c r="AK868" s="135" t="n"/>
      <c r="AL868" s="135" t="n"/>
      <c r="AM868" s="135" t="n"/>
      <c r="AN868" s="135" t="n"/>
      <c r="AO868" s="135" t="n"/>
      <c r="AP868" s="135" t="n"/>
      <c r="AQ868" s="135" t="n"/>
      <c r="AR868" s="135" t="n"/>
      <c r="AS868" s="135" t="n"/>
      <c r="AT868" s="135" t="n"/>
      <c r="AU868" s="135" t="n"/>
      <c r="AV868" s="135" t="n"/>
      <c r="AW868" s="135" t="n"/>
      <c r="AX868" s="135" t="n"/>
      <c r="AY868" s="135" t="n"/>
      <c r="AZ868" s="135" t="n"/>
      <c r="BA868" s="135" t="n"/>
      <c r="BB868" s="135" t="n"/>
      <c r="BC868" s="135" t="n"/>
      <c r="BD868" s="135" t="n"/>
      <c r="BE868" s="135" t="n"/>
      <c r="BF868" s="135" t="n"/>
      <c r="BG868" s="135" t="n"/>
      <c r="BH868" s="135" t="n"/>
      <c r="BI868" s="135" t="n"/>
      <c r="BJ868" s="135" t="n"/>
      <c r="BK868" s="135" t="n"/>
      <c r="BL868" s="135" t="n"/>
      <c r="BM868" s="135" t="n"/>
      <c r="BN868" s="135" t="n"/>
      <c r="BO868" s="135" t="n"/>
      <c r="BP868" s="135" t="n"/>
      <c r="BQ868" s="135" t="n"/>
      <c r="BR868" s="135" t="n"/>
      <c r="BS868" s="135" t="n"/>
      <c r="BT868" s="135" t="n"/>
      <c r="BU868" s="135" t="n"/>
      <c r="BV868" s="135" t="n"/>
      <c r="BW868" s="135" t="n"/>
      <c r="BX868" s="135" t="n"/>
      <c r="BY868" s="135" t="n"/>
      <c r="BZ868" s="135" t="n"/>
      <c r="CA868" s="135" t="n"/>
      <c r="CB868" s="135" t="n"/>
      <c r="CC868" s="135" t="n"/>
      <c r="CD868" s="135" t="n"/>
      <c r="CE868" s="135" t="n"/>
      <c r="CF868" s="135" t="n"/>
      <c r="CG868" s="135" t="n"/>
      <c r="CH868" s="135" t="n"/>
      <c r="CI868" s="135" t="n"/>
      <c r="CJ868" s="135" t="n"/>
      <c r="CK868" s="135" t="n"/>
      <c r="CL868" s="135" t="n"/>
      <c r="CM868" s="135" t="n"/>
      <c r="CN868" s="135" t="n"/>
      <c r="CO868" s="135" t="n"/>
      <c r="CP868" s="135" t="n"/>
      <c r="CQ868" s="135" t="n"/>
      <c r="CR868" s="135" t="n"/>
      <c r="CU868" s="36" t="n"/>
      <c r="CV868" s="36" t="n"/>
      <c r="CW868" s="36" t="n"/>
      <c r="CX868" s="36" t="n"/>
      <c r="CY868" s="36" t="n"/>
      <c r="CZ868" s="36" t="n"/>
      <c r="DA868" s="36" t="n"/>
      <c r="DB868" s="36" t="n"/>
      <c r="DC868" s="36" t="n"/>
      <c r="DD868" s="36" t="n"/>
      <c r="DE868" s="36" t="n"/>
      <c r="DF868" s="36" t="n"/>
      <c r="DG868" s="36" t="n"/>
      <c r="DH868" s="36" t="n"/>
      <c r="DI868" s="36" t="n"/>
      <c r="DJ868" s="36" t="n"/>
      <c r="DK868" s="36" t="n"/>
      <c r="DL868" s="36" t="n"/>
      <c r="DM868" s="36" t="n"/>
      <c r="DN868" s="36" t="n"/>
      <c r="DO868" s="36" t="n"/>
      <c r="DP868" s="36" t="n"/>
      <c r="DQ868" s="36" t="n"/>
      <c r="DR868" s="36" t="n"/>
      <c r="DS868" s="36" t="n"/>
      <c r="DT868" s="36" t="n"/>
      <c r="DU868" s="36" t="n"/>
      <c r="DV868" s="36" t="n"/>
      <c r="DW868" s="36" t="n"/>
      <c r="DX868" s="36" t="n"/>
      <c r="DY868" s="36" t="n"/>
      <c r="DZ868" s="36" t="n"/>
      <c r="EA868" s="36" t="n"/>
      <c r="EB868" s="36" t="n"/>
      <c r="EC868" s="36" t="n"/>
      <c r="ED868" s="36" t="n"/>
      <c r="EE868" s="36" t="n"/>
      <c r="EF868" s="36" t="n"/>
      <c r="EG868" s="36" t="n"/>
      <c r="EH868" s="36" t="n"/>
      <c r="EI868" s="36" t="n"/>
      <c r="EJ868" s="36" t="n"/>
      <c r="EK868" s="36" t="n"/>
      <c r="EL868" s="36" t="n"/>
      <c r="EM868" s="36" t="n"/>
      <c r="EN868" s="36" t="n"/>
    </row>
    <row r="869">
      <c r="A869" s="36" t="n"/>
      <c r="B869" s="36" t="n"/>
      <c r="C869" s="144" t="n"/>
      <c r="D869" s="144" t="n"/>
      <c r="E869" s="135" t="n"/>
      <c r="F869" s="135" t="n"/>
      <c r="G869" s="135" t="n"/>
      <c r="H869" s="135" t="n"/>
      <c r="I869" s="135" t="n"/>
      <c r="J869" s="135" t="n"/>
      <c r="K869" s="135" t="n"/>
      <c r="L869" s="135" t="n"/>
      <c r="M869" s="135" t="n"/>
      <c r="N869" s="135" t="n"/>
      <c r="O869" s="135" t="n"/>
      <c r="P869" s="135" t="n"/>
      <c r="Q869" s="135" t="n"/>
      <c r="R869" s="135" t="n"/>
      <c r="S869" s="135" t="n"/>
      <c r="T869" s="135" t="n"/>
      <c r="U869" s="135" t="n"/>
      <c r="V869" s="135" t="n"/>
      <c r="W869" s="135" t="n"/>
      <c r="X869" s="135" t="n"/>
      <c r="Y869" s="135" t="n"/>
      <c r="Z869" s="135" t="n"/>
      <c r="AA869" s="135" t="n"/>
      <c r="AB869" s="135" t="n"/>
      <c r="AC869" s="135" t="n"/>
      <c r="AD869" s="135" t="n"/>
      <c r="AE869" s="135" t="n"/>
      <c r="AF869" s="135" t="n"/>
      <c r="AG869" s="135" t="n"/>
      <c r="AH869" s="135" t="n"/>
      <c r="AI869" s="135" t="n"/>
      <c r="AJ869" s="135" t="n"/>
      <c r="AK869" s="135" t="n"/>
      <c r="AL869" s="135" t="n"/>
      <c r="AM869" s="135" t="n"/>
      <c r="AN869" s="135" t="n"/>
      <c r="AO869" s="135" t="n"/>
      <c r="AP869" s="135" t="n"/>
      <c r="AQ869" s="135" t="n"/>
      <c r="AR869" s="135" t="n"/>
      <c r="AS869" s="135" t="n"/>
      <c r="AT869" s="135" t="n"/>
      <c r="AU869" s="135" t="n"/>
      <c r="AV869" s="135" t="n"/>
      <c r="AW869" s="135" t="n"/>
      <c r="AX869" s="135" t="n"/>
      <c r="AY869" s="135" t="n"/>
      <c r="AZ869" s="135" t="n"/>
      <c r="BA869" s="135" t="n"/>
      <c r="BB869" s="135" t="n"/>
      <c r="BC869" s="135" t="n"/>
      <c r="BD869" s="135" t="n"/>
      <c r="BE869" s="135" t="n"/>
      <c r="BF869" s="135" t="n"/>
      <c r="BG869" s="135" t="n"/>
      <c r="BH869" s="135" t="n"/>
      <c r="BI869" s="135" t="n"/>
      <c r="BJ869" s="135" t="n"/>
      <c r="BK869" s="135" t="n"/>
      <c r="BL869" s="135" t="n"/>
      <c r="BM869" s="135" t="n"/>
      <c r="BN869" s="135" t="n"/>
      <c r="BO869" s="135" t="n"/>
      <c r="BP869" s="135" t="n"/>
      <c r="BQ869" s="135" t="n"/>
      <c r="BR869" s="135" t="n"/>
      <c r="BS869" s="135" t="n"/>
      <c r="BT869" s="135" t="n"/>
      <c r="BU869" s="135" t="n"/>
      <c r="BV869" s="135" t="n"/>
      <c r="BW869" s="135" t="n"/>
      <c r="BX869" s="135" t="n"/>
      <c r="BY869" s="135" t="n"/>
      <c r="BZ869" s="135" t="n"/>
      <c r="CA869" s="135" t="n"/>
      <c r="CB869" s="135" t="n"/>
      <c r="CC869" s="135" t="n"/>
      <c r="CD869" s="135" t="n"/>
      <c r="CE869" s="135" t="n"/>
      <c r="CF869" s="135" t="n"/>
      <c r="CG869" s="135" t="n"/>
      <c r="CH869" s="135" t="n"/>
      <c r="CI869" s="135" t="n"/>
      <c r="CJ869" s="135" t="n"/>
      <c r="CK869" s="135" t="n"/>
      <c r="CL869" s="135" t="n"/>
      <c r="CM869" s="135" t="n"/>
      <c r="CN869" s="135" t="n"/>
      <c r="CO869" s="135" t="n"/>
      <c r="CP869" s="135" t="n"/>
      <c r="CQ869" s="135" t="n"/>
      <c r="CR869" s="135" t="n"/>
      <c r="CU869" s="36" t="n"/>
      <c r="CV869" s="36" t="n"/>
      <c r="CW869" s="36" t="n"/>
      <c r="CX869" s="36" t="n"/>
      <c r="CY869" s="36" t="n"/>
      <c r="CZ869" s="36" t="n"/>
      <c r="DA869" s="36" t="n"/>
      <c r="DB869" s="36" t="n"/>
      <c r="DC869" s="36" t="n"/>
      <c r="DD869" s="36" t="n"/>
      <c r="DE869" s="36" t="n"/>
      <c r="DF869" s="36" t="n"/>
      <c r="DG869" s="36" t="n"/>
      <c r="DH869" s="36" t="n"/>
      <c r="DI869" s="36" t="n"/>
      <c r="DJ869" s="36" t="n"/>
      <c r="DK869" s="36" t="n"/>
      <c r="DL869" s="36" t="n"/>
      <c r="DM869" s="36" t="n"/>
      <c r="DN869" s="36" t="n"/>
      <c r="DO869" s="36" t="n"/>
      <c r="DP869" s="36" t="n"/>
      <c r="DQ869" s="36" t="n"/>
      <c r="DR869" s="36" t="n"/>
      <c r="DS869" s="36" t="n"/>
      <c r="DT869" s="36" t="n"/>
      <c r="DU869" s="36" t="n"/>
      <c r="DV869" s="36" t="n"/>
      <c r="DW869" s="36" t="n"/>
      <c r="DX869" s="36" t="n"/>
      <c r="DY869" s="36" t="n"/>
      <c r="DZ869" s="36" t="n"/>
      <c r="EA869" s="36" t="n"/>
      <c r="EB869" s="36" t="n"/>
      <c r="EC869" s="36" t="n"/>
      <c r="ED869" s="36" t="n"/>
      <c r="EE869" s="36" t="n"/>
      <c r="EF869" s="36" t="n"/>
      <c r="EG869" s="36" t="n"/>
      <c r="EH869" s="36" t="n"/>
      <c r="EI869" s="36" t="n"/>
      <c r="EJ869" s="36" t="n"/>
      <c r="EK869" s="36" t="n"/>
      <c r="EL869" s="36" t="n"/>
      <c r="EM869" s="36" t="n"/>
      <c r="EN869" s="36" t="n"/>
    </row>
    <row r="870">
      <c r="A870" s="36" t="n"/>
      <c r="B870" s="36" t="n"/>
      <c r="C870" s="144" t="n"/>
      <c r="D870" s="144" t="n"/>
      <c r="E870" s="135" t="n"/>
      <c r="F870" s="135" t="n"/>
      <c r="G870" s="135" t="n"/>
      <c r="H870" s="135" t="n"/>
      <c r="I870" s="135" t="n"/>
      <c r="J870" s="135" t="n"/>
      <c r="K870" s="135" t="n"/>
      <c r="L870" s="135" t="n"/>
      <c r="M870" s="135" t="n"/>
      <c r="N870" s="135" t="n"/>
      <c r="O870" s="135" t="n"/>
      <c r="P870" s="135" t="n"/>
      <c r="Q870" s="135" t="n"/>
      <c r="R870" s="135" t="n"/>
      <c r="S870" s="135" t="n"/>
      <c r="T870" s="135" t="n"/>
      <c r="U870" s="135" t="n"/>
      <c r="V870" s="135" t="n"/>
      <c r="W870" s="135" t="n"/>
      <c r="X870" s="135" t="n"/>
      <c r="Y870" s="135" t="n"/>
      <c r="Z870" s="135" t="n"/>
      <c r="AA870" s="135" t="n"/>
      <c r="AB870" s="135" t="n"/>
      <c r="AC870" s="135" t="n"/>
      <c r="AD870" s="135" t="n"/>
      <c r="AE870" s="135" t="n"/>
      <c r="AF870" s="135" t="n"/>
      <c r="AG870" s="135" t="n"/>
      <c r="AH870" s="135" t="n"/>
      <c r="AI870" s="135" t="n"/>
      <c r="AJ870" s="135" t="n"/>
      <c r="AK870" s="135" t="n"/>
      <c r="AL870" s="135" t="n"/>
      <c r="AM870" s="135" t="n"/>
      <c r="AN870" s="135" t="n"/>
      <c r="AO870" s="135" t="n"/>
      <c r="AP870" s="135" t="n"/>
      <c r="AQ870" s="135" t="n"/>
      <c r="AR870" s="135" t="n"/>
      <c r="AS870" s="135" t="n"/>
      <c r="AT870" s="135" t="n"/>
      <c r="AU870" s="135" t="n"/>
      <c r="AV870" s="135" t="n"/>
      <c r="AW870" s="135" t="n"/>
      <c r="AX870" s="135" t="n"/>
      <c r="AY870" s="135" t="n"/>
      <c r="AZ870" s="135" t="n"/>
      <c r="BA870" s="135" t="n"/>
      <c r="BB870" s="135" t="n"/>
      <c r="BC870" s="135" t="n"/>
      <c r="BD870" s="135" t="n"/>
      <c r="BE870" s="135" t="n"/>
      <c r="BF870" s="135" t="n"/>
      <c r="BG870" s="135" t="n"/>
      <c r="BH870" s="135" t="n"/>
      <c r="BI870" s="135" t="n"/>
      <c r="BJ870" s="135" t="n"/>
      <c r="BK870" s="135" t="n"/>
      <c r="BL870" s="135" t="n"/>
      <c r="BM870" s="135" t="n"/>
      <c r="BN870" s="135" t="n"/>
      <c r="BO870" s="135" t="n"/>
      <c r="BP870" s="135" t="n"/>
      <c r="BQ870" s="135" t="n"/>
      <c r="BR870" s="135" t="n"/>
      <c r="BS870" s="135" t="n"/>
      <c r="BT870" s="135" t="n"/>
      <c r="BU870" s="135" t="n"/>
      <c r="BV870" s="135" t="n"/>
      <c r="BW870" s="135" t="n"/>
      <c r="BX870" s="135" t="n"/>
      <c r="BY870" s="135" t="n"/>
      <c r="BZ870" s="135" t="n"/>
      <c r="CA870" s="135" t="n"/>
      <c r="CB870" s="135" t="n"/>
      <c r="CC870" s="135" t="n"/>
      <c r="CD870" s="135" t="n"/>
      <c r="CE870" s="135" t="n"/>
      <c r="CF870" s="135" t="n"/>
      <c r="CG870" s="135" t="n"/>
      <c r="CH870" s="135" t="n"/>
      <c r="CI870" s="135" t="n"/>
      <c r="CJ870" s="135" t="n"/>
      <c r="CK870" s="135" t="n"/>
      <c r="CL870" s="135" t="n"/>
      <c r="CM870" s="135" t="n"/>
      <c r="CN870" s="135" t="n"/>
      <c r="CO870" s="135" t="n"/>
      <c r="CP870" s="135" t="n"/>
      <c r="CQ870" s="135" t="n"/>
      <c r="CR870" s="135" t="n"/>
      <c r="CU870" s="36" t="n"/>
      <c r="CV870" s="36" t="n"/>
      <c r="CW870" s="36" t="n"/>
      <c r="CX870" s="36" t="n"/>
      <c r="CY870" s="36" t="n"/>
      <c r="CZ870" s="36" t="n"/>
      <c r="DA870" s="36" t="n"/>
      <c r="DB870" s="36" t="n"/>
      <c r="DC870" s="36" t="n"/>
      <c r="DD870" s="36" t="n"/>
      <c r="DE870" s="36" t="n"/>
      <c r="DF870" s="36" t="n"/>
      <c r="DG870" s="36" t="n"/>
      <c r="DH870" s="36" t="n"/>
      <c r="DI870" s="36" t="n"/>
      <c r="DJ870" s="36" t="n"/>
      <c r="DK870" s="36" t="n"/>
      <c r="DL870" s="36" t="n"/>
      <c r="DM870" s="36" t="n"/>
      <c r="DN870" s="36" t="n"/>
      <c r="DO870" s="36" t="n"/>
      <c r="DP870" s="36" t="n"/>
      <c r="DQ870" s="36" t="n"/>
      <c r="DR870" s="36" t="n"/>
      <c r="DS870" s="36" t="n"/>
      <c r="DT870" s="36" t="n"/>
      <c r="DU870" s="36" t="n"/>
      <c r="DV870" s="36" t="n"/>
      <c r="DW870" s="36" t="n"/>
      <c r="DX870" s="36" t="n"/>
      <c r="DY870" s="36" t="n"/>
      <c r="DZ870" s="36" t="n"/>
      <c r="EA870" s="36" t="n"/>
      <c r="EB870" s="36" t="n"/>
      <c r="EC870" s="36" t="n"/>
      <c r="ED870" s="36" t="n"/>
      <c r="EE870" s="36" t="n"/>
      <c r="EF870" s="36" t="n"/>
      <c r="EG870" s="36" t="n"/>
      <c r="EH870" s="36" t="n"/>
      <c r="EI870" s="36" t="n"/>
      <c r="EJ870" s="36" t="n"/>
      <c r="EK870" s="36" t="n"/>
      <c r="EL870" s="36" t="n"/>
      <c r="EM870" s="36" t="n"/>
      <c r="EN870" s="36" t="n"/>
    </row>
    <row r="871">
      <c r="A871" s="36" t="n"/>
      <c r="B871" s="36" t="n"/>
      <c r="C871" s="144" t="n"/>
      <c r="D871" s="144" t="n"/>
      <c r="E871" s="135" t="n"/>
      <c r="F871" s="135" t="n"/>
      <c r="G871" s="135" t="n"/>
      <c r="H871" s="135" t="n"/>
      <c r="I871" s="135" t="n"/>
      <c r="J871" s="135" t="n"/>
      <c r="K871" s="135" t="n"/>
      <c r="L871" s="135" t="n"/>
      <c r="M871" s="135" t="n"/>
      <c r="N871" s="135" t="n"/>
      <c r="O871" s="135" t="n"/>
      <c r="P871" s="135" t="n"/>
      <c r="Q871" s="135" t="n"/>
      <c r="R871" s="135" t="n"/>
      <c r="S871" s="135" t="n"/>
      <c r="T871" s="135" t="n"/>
      <c r="U871" s="135" t="n"/>
      <c r="V871" s="135" t="n"/>
      <c r="W871" s="135" t="n"/>
      <c r="X871" s="135" t="n"/>
      <c r="Y871" s="135" t="n"/>
      <c r="Z871" s="135" t="n"/>
      <c r="AA871" s="135" t="n"/>
      <c r="AB871" s="135" t="n"/>
      <c r="AC871" s="135" t="n"/>
      <c r="AD871" s="135" t="n"/>
      <c r="AE871" s="135" t="n"/>
      <c r="AF871" s="135" t="n"/>
      <c r="AG871" s="135" t="n"/>
      <c r="AH871" s="135" t="n"/>
      <c r="AI871" s="135" t="n"/>
      <c r="AJ871" s="135" t="n"/>
      <c r="AK871" s="135" t="n"/>
      <c r="AL871" s="135" t="n"/>
      <c r="AM871" s="135" t="n"/>
      <c r="AN871" s="135" t="n"/>
      <c r="AO871" s="135" t="n"/>
      <c r="AP871" s="135" t="n"/>
      <c r="AQ871" s="135" t="n"/>
      <c r="AR871" s="135" t="n"/>
      <c r="AS871" s="135" t="n"/>
      <c r="AT871" s="135" t="n"/>
      <c r="AU871" s="135" t="n"/>
      <c r="AV871" s="135" t="n"/>
      <c r="AW871" s="135" t="n"/>
      <c r="AX871" s="135" t="n"/>
      <c r="AY871" s="135" t="n"/>
      <c r="AZ871" s="135" t="n"/>
      <c r="BA871" s="135" t="n"/>
      <c r="BB871" s="135" t="n"/>
      <c r="BC871" s="135" t="n"/>
      <c r="BD871" s="135" t="n"/>
      <c r="BE871" s="135" t="n"/>
      <c r="BF871" s="135" t="n"/>
      <c r="BG871" s="135" t="n"/>
      <c r="BH871" s="135" t="n"/>
      <c r="BI871" s="135" t="n"/>
      <c r="BJ871" s="135" t="n"/>
      <c r="BK871" s="135" t="n"/>
      <c r="BL871" s="135" t="n"/>
      <c r="BM871" s="135" t="n"/>
      <c r="BN871" s="135" t="n"/>
      <c r="BO871" s="135" t="n"/>
      <c r="BP871" s="135" t="n"/>
      <c r="BQ871" s="135" t="n"/>
      <c r="BR871" s="135" t="n"/>
      <c r="BS871" s="135" t="n"/>
      <c r="BT871" s="135" t="n"/>
      <c r="BU871" s="135" t="n"/>
      <c r="BV871" s="135" t="n"/>
      <c r="BW871" s="135" t="n"/>
      <c r="BX871" s="135" t="n"/>
      <c r="BY871" s="135" t="n"/>
      <c r="BZ871" s="135" t="n"/>
      <c r="CA871" s="135" t="n"/>
      <c r="CB871" s="135" t="n"/>
      <c r="CC871" s="135" t="n"/>
      <c r="CD871" s="135" t="n"/>
      <c r="CE871" s="135" t="n"/>
      <c r="CF871" s="135" t="n"/>
      <c r="CG871" s="135" t="n"/>
      <c r="CH871" s="135" t="n"/>
      <c r="CI871" s="135" t="n"/>
      <c r="CJ871" s="135" t="n"/>
      <c r="CK871" s="135" t="n"/>
      <c r="CL871" s="135" t="n"/>
      <c r="CM871" s="135" t="n"/>
      <c r="CN871" s="135" t="n"/>
      <c r="CO871" s="135" t="n"/>
      <c r="CP871" s="135" t="n"/>
      <c r="CQ871" s="135" t="n"/>
      <c r="CR871" s="135" t="n"/>
      <c r="CU871" s="36" t="n"/>
      <c r="CV871" s="36" t="n"/>
      <c r="CW871" s="36" t="n"/>
      <c r="CX871" s="36" t="n"/>
      <c r="CY871" s="36" t="n"/>
      <c r="CZ871" s="36" t="n"/>
      <c r="DA871" s="36" t="n"/>
      <c r="DB871" s="36" t="n"/>
      <c r="DC871" s="36" t="n"/>
      <c r="DD871" s="36" t="n"/>
      <c r="DE871" s="36" t="n"/>
      <c r="DF871" s="36" t="n"/>
      <c r="DG871" s="36" t="n"/>
      <c r="DH871" s="36" t="n"/>
      <c r="DI871" s="36" t="n"/>
      <c r="DJ871" s="36" t="n"/>
      <c r="DK871" s="36" t="n"/>
      <c r="DL871" s="36" t="n"/>
      <c r="DM871" s="36" t="n"/>
      <c r="DN871" s="36" t="n"/>
      <c r="DO871" s="36" t="n"/>
      <c r="DP871" s="36" t="n"/>
      <c r="DQ871" s="36" t="n"/>
      <c r="DR871" s="36" t="n"/>
      <c r="DS871" s="36" t="n"/>
      <c r="DT871" s="36" t="n"/>
      <c r="DU871" s="36" t="n"/>
      <c r="DV871" s="36" t="n"/>
      <c r="DW871" s="36" t="n"/>
      <c r="DX871" s="36" t="n"/>
      <c r="DY871" s="36" t="n"/>
      <c r="DZ871" s="36" t="n"/>
      <c r="EA871" s="36" t="n"/>
      <c r="EB871" s="36" t="n"/>
      <c r="EC871" s="36" t="n"/>
      <c r="ED871" s="36" t="n"/>
      <c r="EE871" s="36" t="n"/>
      <c r="EF871" s="36" t="n"/>
      <c r="EG871" s="36" t="n"/>
      <c r="EH871" s="36" t="n"/>
      <c r="EI871" s="36" t="n"/>
      <c r="EJ871" s="36" t="n"/>
      <c r="EK871" s="36" t="n"/>
      <c r="EL871" s="36" t="n"/>
      <c r="EM871" s="36" t="n"/>
      <c r="EN871" s="36" t="n"/>
    </row>
    <row r="872">
      <c r="A872" s="36" t="n"/>
      <c r="B872" s="36" t="n"/>
      <c r="C872" s="144" t="n"/>
      <c r="D872" s="144" t="n"/>
      <c r="E872" s="135" t="n"/>
      <c r="F872" s="135" t="n"/>
      <c r="G872" s="135" t="n"/>
      <c r="H872" s="135" t="n"/>
      <c r="I872" s="135" t="n"/>
      <c r="J872" s="135" t="n"/>
      <c r="K872" s="135" t="n"/>
      <c r="L872" s="135" t="n"/>
      <c r="M872" s="135" t="n"/>
      <c r="N872" s="135" t="n"/>
      <c r="O872" s="135" t="n"/>
      <c r="P872" s="135" t="n"/>
      <c r="Q872" s="135" t="n"/>
      <c r="R872" s="135" t="n"/>
      <c r="S872" s="135" t="n"/>
      <c r="T872" s="135" t="n"/>
      <c r="U872" s="135" t="n"/>
      <c r="V872" s="135" t="n"/>
      <c r="W872" s="135" t="n"/>
      <c r="X872" s="135" t="n"/>
      <c r="Y872" s="135" t="n"/>
      <c r="Z872" s="135" t="n"/>
      <c r="AA872" s="135" t="n"/>
      <c r="AB872" s="135" t="n"/>
      <c r="AC872" s="135" t="n"/>
      <c r="AD872" s="135" t="n"/>
      <c r="AE872" s="135" t="n"/>
      <c r="AF872" s="135" t="n"/>
      <c r="AG872" s="135" t="n"/>
      <c r="AH872" s="135" t="n"/>
      <c r="AI872" s="135" t="n"/>
      <c r="AJ872" s="135" t="n"/>
      <c r="AK872" s="135" t="n"/>
      <c r="AL872" s="135" t="n"/>
      <c r="AM872" s="135" t="n"/>
      <c r="AN872" s="135" t="n"/>
      <c r="AO872" s="135" t="n"/>
      <c r="AP872" s="135" t="n"/>
      <c r="AQ872" s="135" t="n"/>
      <c r="AR872" s="135" t="n"/>
      <c r="AS872" s="135" t="n"/>
      <c r="AT872" s="135" t="n"/>
      <c r="AU872" s="135" t="n"/>
      <c r="AV872" s="135" t="n"/>
      <c r="AW872" s="135" t="n"/>
      <c r="AX872" s="135" t="n"/>
      <c r="AY872" s="135" t="n"/>
      <c r="AZ872" s="135" t="n"/>
      <c r="BA872" s="135" t="n"/>
      <c r="BB872" s="135" t="n"/>
      <c r="BC872" s="135" t="n"/>
      <c r="BD872" s="135" t="n"/>
      <c r="BE872" s="135" t="n"/>
      <c r="BF872" s="135" t="n"/>
      <c r="BG872" s="135" t="n"/>
      <c r="BH872" s="135" t="n"/>
      <c r="BI872" s="135" t="n"/>
      <c r="BJ872" s="135" t="n"/>
      <c r="BK872" s="135" t="n"/>
      <c r="BL872" s="135" t="n"/>
      <c r="BM872" s="135" t="n"/>
      <c r="BN872" s="135" t="n"/>
      <c r="BO872" s="135" t="n"/>
      <c r="BP872" s="135" t="n"/>
      <c r="BQ872" s="135" t="n"/>
      <c r="BR872" s="135" t="n"/>
      <c r="BS872" s="135" t="n"/>
      <c r="BT872" s="135" t="n"/>
      <c r="BU872" s="135" t="n"/>
      <c r="BV872" s="135" t="n"/>
      <c r="BW872" s="135" t="n"/>
      <c r="BX872" s="135" t="n"/>
      <c r="BY872" s="135" t="n"/>
      <c r="BZ872" s="135" t="n"/>
      <c r="CA872" s="135" t="n"/>
      <c r="CB872" s="135" t="n"/>
      <c r="CC872" s="135" t="n"/>
      <c r="CD872" s="135" t="n"/>
      <c r="CE872" s="135" t="n"/>
      <c r="CF872" s="135" t="n"/>
      <c r="CG872" s="135" t="n"/>
      <c r="CH872" s="135" t="n"/>
      <c r="CI872" s="135" t="n"/>
      <c r="CJ872" s="135" t="n"/>
      <c r="CK872" s="135" t="n"/>
      <c r="CL872" s="135" t="n"/>
      <c r="CM872" s="135" t="n"/>
      <c r="CN872" s="135" t="n"/>
      <c r="CO872" s="135" t="n"/>
      <c r="CP872" s="135" t="n"/>
      <c r="CQ872" s="135" t="n"/>
      <c r="CR872" s="135" t="n"/>
      <c r="CU872" s="36" t="n"/>
      <c r="CV872" s="36" t="n"/>
      <c r="CW872" s="36" t="n"/>
      <c r="CX872" s="36" t="n"/>
      <c r="CY872" s="36" t="n"/>
      <c r="CZ872" s="36" t="n"/>
      <c r="DA872" s="36" t="n"/>
      <c r="DB872" s="36" t="n"/>
      <c r="DC872" s="36" t="n"/>
      <c r="DD872" s="36" t="n"/>
      <c r="DE872" s="36" t="n"/>
      <c r="DF872" s="36" t="n"/>
      <c r="DG872" s="36" t="n"/>
      <c r="DH872" s="36" t="n"/>
      <c r="DI872" s="36" t="n"/>
      <c r="DJ872" s="36" t="n"/>
      <c r="DK872" s="36" t="n"/>
      <c r="DL872" s="36" t="n"/>
      <c r="DM872" s="36" t="n"/>
      <c r="DN872" s="36" t="n"/>
      <c r="DO872" s="36" t="n"/>
      <c r="DP872" s="36" t="n"/>
      <c r="DQ872" s="36" t="n"/>
      <c r="DR872" s="36" t="n"/>
      <c r="DS872" s="36" t="n"/>
      <c r="DT872" s="36" t="n"/>
      <c r="DU872" s="36" t="n"/>
      <c r="DV872" s="36" t="n"/>
      <c r="DW872" s="36" t="n"/>
      <c r="DX872" s="36" t="n"/>
      <c r="DY872" s="36" t="n"/>
      <c r="DZ872" s="36" t="n"/>
      <c r="EA872" s="36" t="n"/>
      <c r="EB872" s="36" t="n"/>
      <c r="EC872" s="36" t="n"/>
      <c r="ED872" s="36" t="n"/>
      <c r="EE872" s="36" t="n"/>
      <c r="EF872" s="36" t="n"/>
      <c r="EG872" s="36" t="n"/>
      <c r="EH872" s="36" t="n"/>
      <c r="EI872" s="36" t="n"/>
      <c r="EJ872" s="36" t="n"/>
      <c r="EK872" s="36" t="n"/>
      <c r="EL872" s="36" t="n"/>
      <c r="EM872" s="36" t="n"/>
      <c r="EN872" s="36" t="n"/>
    </row>
    <row r="873">
      <c r="A873" s="36" t="n"/>
      <c r="B873" s="36" t="n"/>
      <c r="C873" s="144" t="n"/>
      <c r="D873" s="144" t="n"/>
      <c r="E873" s="135" t="n"/>
      <c r="F873" s="135" t="n"/>
      <c r="G873" s="135" t="n"/>
      <c r="H873" s="135" t="n"/>
      <c r="I873" s="135" t="n"/>
      <c r="J873" s="135" t="n"/>
      <c r="K873" s="135" t="n"/>
      <c r="L873" s="135" t="n"/>
      <c r="M873" s="135" t="n"/>
      <c r="N873" s="135" t="n"/>
      <c r="O873" s="135" t="n"/>
      <c r="P873" s="135" t="n"/>
      <c r="Q873" s="135" t="n"/>
      <c r="R873" s="135" t="n"/>
      <c r="S873" s="135" t="n"/>
      <c r="T873" s="135" t="n"/>
      <c r="U873" s="135" t="n"/>
      <c r="V873" s="135" t="n"/>
      <c r="W873" s="135" t="n"/>
      <c r="X873" s="135" t="n"/>
      <c r="Y873" s="135" t="n"/>
      <c r="Z873" s="135" t="n"/>
      <c r="AA873" s="135" t="n"/>
      <c r="AB873" s="135" t="n"/>
      <c r="AC873" s="135" t="n"/>
      <c r="AD873" s="135" t="n"/>
      <c r="AE873" s="135" t="n"/>
      <c r="AF873" s="135" t="n"/>
      <c r="AG873" s="135" t="n"/>
      <c r="AH873" s="135" t="n"/>
      <c r="AI873" s="135" t="n"/>
      <c r="AJ873" s="135" t="n"/>
      <c r="AK873" s="135" t="n"/>
      <c r="AL873" s="135" t="n"/>
      <c r="AM873" s="135" t="n"/>
      <c r="AN873" s="135" t="n"/>
      <c r="AO873" s="135" t="n"/>
      <c r="AP873" s="135" t="n"/>
      <c r="AQ873" s="135" t="n"/>
      <c r="AR873" s="135" t="n"/>
      <c r="AS873" s="135" t="n"/>
      <c r="AT873" s="135" t="n"/>
      <c r="AU873" s="135" t="n"/>
      <c r="AV873" s="135" t="n"/>
      <c r="AW873" s="135" t="n"/>
      <c r="AX873" s="135" t="n"/>
      <c r="AY873" s="135" t="n"/>
      <c r="AZ873" s="135" t="n"/>
      <c r="BA873" s="135" t="n"/>
      <c r="BB873" s="135" t="n"/>
      <c r="BC873" s="135" t="n"/>
      <c r="BD873" s="135" t="n"/>
      <c r="BE873" s="135" t="n"/>
      <c r="BF873" s="135" t="n"/>
      <c r="BG873" s="135" t="n"/>
      <c r="BH873" s="135" t="n"/>
      <c r="BI873" s="135" t="n"/>
      <c r="BJ873" s="135" t="n"/>
      <c r="BK873" s="135" t="n"/>
      <c r="BL873" s="135" t="n"/>
      <c r="BM873" s="135" t="n"/>
      <c r="BN873" s="135" t="n"/>
      <c r="BO873" s="135" t="n"/>
      <c r="BP873" s="135" t="n"/>
      <c r="BQ873" s="135" t="n"/>
      <c r="BR873" s="135" t="n"/>
      <c r="BS873" s="135" t="n"/>
      <c r="BT873" s="135" t="n"/>
      <c r="BU873" s="135" t="n"/>
      <c r="BV873" s="135" t="n"/>
      <c r="BW873" s="135" t="n"/>
      <c r="BX873" s="135" t="n"/>
      <c r="BY873" s="135" t="n"/>
      <c r="BZ873" s="135" t="n"/>
      <c r="CA873" s="135" t="n"/>
      <c r="CB873" s="135" t="n"/>
      <c r="CC873" s="135" t="n"/>
      <c r="CD873" s="135" t="n"/>
      <c r="CE873" s="135" t="n"/>
      <c r="CF873" s="135" t="n"/>
      <c r="CG873" s="135" t="n"/>
      <c r="CH873" s="135" t="n"/>
      <c r="CI873" s="135" t="n"/>
      <c r="CJ873" s="135" t="n"/>
      <c r="CK873" s="135" t="n"/>
      <c r="CL873" s="135" t="n"/>
      <c r="CM873" s="135" t="n"/>
      <c r="CN873" s="135" t="n"/>
      <c r="CO873" s="135" t="n"/>
      <c r="CP873" s="135" t="n"/>
      <c r="CQ873" s="135" t="n"/>
      <c r="CR873" s="135" t="n"/>
      <c r="CU873" s="36" t="n"/>
      <c r="CV873" s="36" t="n"/>
      <c r="CW873" s="36" t="n"/>
      <c r="CX873" s="36" t="n"/>
      <c r="CY873" s="36" t="n"/>
      <c r="CZ873" s="36" t="n"/>
      <c r="DA873" s="36" t="n"/>
      <c r="DB873" s="36" t="n"/>
      <c r="DC873" s="36" t="n"/>
      <c r="DD873" s="36" t="n"/>
      <c r="DE873" s="36" t="n"/>
      <c r="DF873" s="36" t="n"/>
      <c r="DG873" s="36" t="n"/>
      <c r="DH873" s="36" t="n"/>
      <c r="DI873" s="36" t="n"/>
      <c r="DJ873" s="36" t="n"/>
      <c r="DK873" s="36" t="n"/>
      <c r="DL873" s="36" t="n"/>
      <c r="DM873" s="36" t="n"/>
      <c r="DN873" s="36" t="n"/>
      <c r="DO873" s="36" t="n"/>
      <c r="DP873" s="36" t="n"/>
      <c r="DQ873" s="36" t="n"/>
      <c r="DR873" s="36" t="n"/>
      <c r="DS873" s="36" t="n"/>
      <c r="DT873" s="36" t="n"/>
      <c r="DU873" s="36" t="n"/>
      <c r="DV873" s="36" t="n"/>
      <c r="DW873" s="36" t="n"/>
      <c r="DX873" s="36" t="n"/>
      <c r="DY873" s="36" t="n"/>
      <c r="DZ873" s="36" t="n"/>
      <c r="EA873" s="36" t="n"/>
      <c r="EB873" s="36" t="n"/>
      <c r="EC873" s="36" t="n"/>
      <c r="ED873" s="36" t="n"/>
      <c r="EE873" s="36" t="n"/>
      <c r="EF873" s="36" t="n"/>
      <c r="EG873" s="36" t="n"/>
      <c r="EH873" s="36" t="n"/>
      <c r="EI873" s="36" t="n"/>
      <c r="EJ873" s="36" t="n"/>
      <c r="EK873" s="36" t="n"/>
      <c r="EL873" s="36" t="n"/>
      <c r="EM873" s="36" t="n"/>
      <c r="EN873" s="36" t="n"/>
    </row>
    <row r="874">
      <c r="A874" s="36" t="n"/>
      <c r="B874" s="36" t="n"/>
      <c r="C874" s="144" t="n"/>
      <c r="D874" s="144" t="n"/>
      <c r="E874" s="135" t="n"/>
      <c r="F874" s="135" t="n"/>
      <c r="G874" s="135" t="n"/>
      <c r="H874" s="135" t="n"/>
      <c r="I874" s="135" t="n"/>
      <c r="J874" s="135" t="n"/>
      <c r="K874" s="135" t="n"/>
      <c r="L874" s="135" t="n"/>
      <c r="M874" s="135" t="n"/>
      <c r="N874" s="135" t="n"/>
      <c r="O874" s="135" t="n"/>
      <c r="P874" s="135" t="n"/>
      <c r="Q874" s="135" t="n"/>
      <c r="R874" s="135" t="n"/>
      <c r="S874" s="135" t="n"/>
      <c r="T874" s="135" t="n"/>
      <c r="U874" s="135" t="n"/>
      <c r="V874" s="135" t="n"/>
      <c r="W874" s="135" t="n"/>
      <c r="X874" s="135" t="n"/>
      <c r="Y874" s="135" t="n"/>
      <c r="Z874" s="135" t="n"/>
      <c r="AA874" s="135" t="n"/>
      <c r="AB874" s="135" t="n"/>
      <c r="AC874" s="135" t="n"/>
      <c r="AD874" s="135" t="n"/>
      <c r="AE874" s="135" t="n"/>
      <c r="AF874" s="135" t="n"/>
      <c r="AG874" s="135" t="n"/>
      <c r="AH874" s="135" t="n"/>
      <c r="AI874" s="135" t="n"/>
      <c r="AJ874" s="135" t="n"/>
      <c r="AK874" s="135" t="n"/>
      <c r="AL874" s="135" t="n"/>
      <c r="AM874" s="135" t="n"/>
      <c r="AN874" s="135" t="n"/>
      <c r="AO874" s="135" t="n"/>
      <c r="AP874" s="135" t="n"/>
      <c r="AQ874" s="135" t="n"/>
      <c r="AR874" s="135" t="n"/>
      <c r="AS874" s="135" t="n"/>
      <c r="AT874" s="135" t="n"/>
      <c r="AU874" s="135" t="n"/>
      <c r="AV874" s="135" t="n"/>
      <c r="AW874" s="135" t="n"/>
      <c r="AX874" s="135" t="n"/>
      <c r="AY874" s="135" t="n"/>
      <c r="AZ874" s="135" t="n"/>
      <c r="BA874" s="135" t="n"/>
      <c r="BB874" s="135" t="n"/>
      <c r="BC874" s="135" t="n"/>
      <c r="BD874" s="135" t="n"/>
      <c r="BE874" s="135" t="n"/>
      <c r="BF874" s="135" t="n"/>
      <c r="BG874" s="135" t="n"/>
      <c r="BH874" s="135" t="n"/>
      <c r="BI874" s="135" t="n"/>
      <c r="BJ874" s="135" t="n"/>
      <c r="BK874" s="135" t="n"/>
      <c r="BL874" s="135" t="n"/>
      <c r="BM874" s="135" t="n"/>
      <c r="BN874" s="135" t="n"/>
      <c r="BO874" s="135" t="n"/>
      <c r="BP874" s="135" t="n"/>
      <c r="BQ874" s="135" t="n"/>
      <c r="BR874" s="135" t="n"/>
      <c r="BS874" s="135" t="n"/>
      <c r="BT874" s="135" t="n"/>
      <c r="BU874" s="135" t="n"/>
      <c r="BV874" s="135" t="n"/>
      <c r="BW874" s="135" t="n"/>
      <c r="BX874" s="135" t="n"/>
      <c r="BY874" s="135" t="n"/>
      <c r="BZ874" s="135" t="n"/>
      <c r="CA874" s="135" t="n"/>
      <c r="CB874" s="135" t="n"/>
      <c r="CC874" s="135" t="n"/>
      <c r="CD874" s="135" t="n"/>
      <c r="CE874" s="135" t="n"/>
      <c r="CF874" s="135" t="n"/>
      <c r="CG874" s="135" t="n"/>
      <c r="CH874" s="135" t="n"/>
      <c r="CI874" s="135" t="n"/>
      <c r="CJ874" s="135" t="n"/>
      <c r="CK874" s="135" t="n"/>
      <c r="CL874" s="135" t="n"/>
      <c r="CM874" s="135" t="n"/>
      <c r="CN874" s="135" t="n"/>
      <c r="CO874" s="135" t="n"/>
      <c r="CP874" s="135" t="n"/>
      <c r="CQ874" s="135" t="n"/>
      <c r="CR874" s="135" t="n"/>
      <c r="CU874" s="36" t="n"/>
      <c r="CV874" s="36" t="n"/>
      <c r="CW874" s="36" t="n"/>
      <c r="CX874" s="36" t="n"/>
      <c r="CY874" s="36" t="n"/>
      <c r="CZ874" s="36" t="n"/>
      <c r="DA874" s="36" t="n"/>
      <c r="DB874" s="36" t="n"/>
      <c r="DC874" s="36" t="n"/>
      <c r="DD874" s="36" t="n"/>
      <c r="DE874" s="36" t="n"/>
      <c r="DF874" s="36" t="n"/>
      <c r="DG874" s="36" t="n"/>
      <c r="DH874" s="36" t="n"/>
      <c r="DI874" s="36" t="n"/>
      <c r="DJ874" s="36" t="n"/>
      <c r="DK874" s="36" t="n"/>
      <c r="DL874" s="36" t="n"/>
      <c r="DM874" s="36" t="n"/>
      <c r="DN874" s="36" t="n"/>
      <c r="DO874" s="36" t="n"/>
      <c r="DP874" s="36" t="n"/>
      <c r="DQ874" s="36" t="n"/>
      <c r="DR874" s="36" t="n"/>
      <c r="DS874" s="36" t="n"/>
      <c r="DT874" s="36" t="n"/>
      <c r="DU874" s="36" t="n"/>
      <c r="DV874" s="36" t="n"/>
      <c r="DW874" s="36" t="n"/>
      <c r="DX874" s="36" t="n"/>
      <c r="DY874" s="36" t="n"/>
      <c r="DZ874" s="36" t="n"/>
      <c r="EA874" s="36" t="n"/>
      <c r="EB874" s="36" t="n"/>
      <c r="EC874" s="36" t="n"/>
      <c r="ED874" s="36" t="n"/>
      <c r="EE874" s="36" t="n"/>
      <c r="EF874" s="36" t="n"/>
      <c r="EG874" s="36" t="n"/>
      <c r="EH874" s="36" t="n"/>
      <c r="EI874" s="36" t="n"/>
      <c r="EJ874" s="36" t="n"/>
      <c r="EK874" s="36" t="n"/>
      <c r="EL874" s="36" t="n"/>
      <c r="EM874" s="36" t="n"/>
      <c r="EN874" s="36" t="n"/>
    </row>
    <row r="875">
      <c r="A875" s="36" t="n"/>
      <c r="B875" s="36" t="n"/>
      <c r="C875" s="144" t="n"/>
      <c r="D875" s="144" t="n"/>
      <c r="E875" s="135" t="n"/>
      <c r="F875" s="135" t="n"/>
      <c r="G875" s="135" t="n"/>
      <c r="H875" s="135" t="n"/>
      <c r="I875" s="135" t="n"/>
      <c r="J875" s="135" t="n"/>
      <c r="K875" s="135" t="n"/>
      <c r="L875" s="135" t="n"/>
      <c r="M875" s="135" t="n"/>
      <c r="N875" s="135" t="n"/>
      <c r="O875" s="135" t="n"/>
      <c r="P875" s="135" t="n"/>
      <c r="Q875" s="135" t="n"/>
      <c r="R875" s="135" t="n"/>
      <c r="S875" s="135" t="n"/>
      <c r="T875" s="135" t="n"/>
      <c r="U875" s="135" t="n"/>
      <c r="V875" s="135" t="n"/>
      <c r="W875" s="135" t="n"/>
      <c r="X875" s="135" t="n"/>
      <c r="Y875" s="135" t="n"/>
      <c r="Z875" s="135" t="n"/>
      <c r="AA875" s="135" t="n"/>
      <c r="AB875" s="135" t="n"/>
      <c r="AC875" s="135" t="n"/>
      <c r="AD875" s="135" t="n"/>
      <c r="AE875" s="135" t="n"/>
      <c r="AF875" s="135" t="n"/>
      <c r="AG875" s="135" t="n"/>
      <c r="AH875" s="135" t="n"/>
      <c r="AI875" s="135" t="n"/>
      <c r="AJ875" s="135" t="n"/>
      <c r="AK875" s="135" t="n"/>
      <c r="AL875" s="135" t="n"/>
      <c r="AM875" s="135" t="n"/>
      <c r="AN875" s="135" t="n"/>
      <c r="AO875" s="135" t="n"/>
      <c r="AP875" s="135" t="n"/>
      <c r="AQ875" s="135" t="n"/>
      <c r="AR875" s="135" t="n"/>
      <c r="AS875" s="135" t="n"/>
      <c r="AT875" s="135" t="n"/>
      <c r="AU875" s="135" t="n"/>
      <c r="AV875" s="135" t="n"/>
      <c r="AW875" s="135" t="n"/>
      <c r="AX875" s="135" t="n"/>
      <c r="AY875" s="135" t="n"/>
      <c r="AZ875" s="135" t="n"/>
      <c r="BA875" s="135" t="n"/>
      <c r="BB875" s="135" t="n"/>
      <c r="BC875" s="135" t="n"/>
      <c r="BD875" s="135" t="n"/>
      <c r="BE875" s="135" t="n"/>
      <c r="BF875" s="135" t="n"/>
      <c r="BG875" s="135" t="n"/>
      <c r="BH875" s="135" t="n"/>
      <c r="BI875" s="135" t="n"/>
      <c r="BJ875" s="135" t="n"/>
      <c r="BK875" s="135" t="n"/>
      <c r="BL875" s="135" t="n"/>
      <c r="BM875" s="135" t="n"/>
      <c r="BN875" s="135" t="n"/>
      <c r="BO875" s="135" t="n"/>
      <c r="BP875" s="135" t="n"/>
      <c r="BQ875" s="135" t="n"/>
      <c r="BR875" s="135" t="n"/>
      <c r="BS875" s="135" t="n"/>
      <c r="BT875" s="135" t="n"/>
      <c r="BU875" s="135" t="n"/>
      <c r="BV875" s="135" t="n"/>
      <c r="BW875" s="135" t="n"/>
      <c r="BX875" s="135" t="n"/>
      <c r="BY875" s="135" t="n"/>
      <c r="BZ875" s="135" t="n"/>
      <c r="CA875" s="135" t="n"/>
      <c r="CB875" s="135" t="n"/>
      <c r="CC875" s="135" t="n"/>
      <c r="CD875" s="135" t="n"/>
      <c r="CE875" s="135" t="n"/>
      <c r="CF875" s="135" t="n"/>
      <c r="CG875" s="135" t="n"/>
      <c r="CH875" s="135" t="n"/>
      <c r="CI875" s="135" t="n"/>
      <c r="CJ875" s="135" t="n"/>
      <c r="CK875" s="135" t="n"/>
      <c r="CL875" s="135" t="n"/>
      <c r="CM875" s="135" t="n"/>
      <c r="CN875" s="135" t="n"/>
      <c r="CO875" s="135" t="n"/>
      <c r="CP875" s="135" t="n"/>
      <c r="CQ875" s="135" t="n"/>
      <c r="CR875" s="135" t="n"/>
      <c r="CU875" s="36" t="n"/>
      <c r="CV875" s="36" t="n"/>
      <c r="CW875" s="36" t="n"/>
      <c r="CX875" s="36" t="n"/>
      <c r="CY875" s="36" t="n"/>
      <c r="CZ875" s="36" t="n"/>
      <c r="DA875" s="36" t="n"/>
      <c r="DB875" s="36" t="n"/>
      <c r="DC875" s="36" t="n"/>
      <c r="DD875" s="36" t="n"/>
      <c r="DE875" s="36" t="n"/>
      <c r="DF875" s="36" t="n"/>
      <c r="DG875" s="36" t="n"/>
      <c r="DH875" s="36" t="n"/>
      <c r="DI875" s="36" t="n"/>
      <c r="DJ875" s="36" t="n"/>
      <c r="DK875" s="36" t="n"/>
      <c r="DL875" s="36" t="n"/>
      <c r="DM875" s="36" t="n"/>
      <c r="DN875" s="36" t="n"/>
      <c r="DO875" s="36" t="n"/>
      <c r="DP875" s="36" t="n"/>
      <c r="DQ875" s="36" t="n"/>
      <c r="DR875" s="36" t="n"/>
      <c r="DS875" s="36" t="n"/>
      <c r="DT875" s="36" t="n"/>
      <c r="DU875" s="36" t="n"/>
      <c r="DV875" s="36" t="n"/>
      <c r="DW875" s="36" t="n"/>
      <c r="DX875" s="36" t="n"/>
      <c r="DY875" s="36" t="n"/>
      <c r="DZ875" s="36" t="n"/>
      <c r="EA875" s="36" t="n"/>
      <c r="EB875" s="36" t="n"/>
      <c r="EC875" s="36" t="n"/>
      <c r="ED875" s="36" t="n"/>
      <c r="EE875" s="36" t="n"/>
      <c r="EF875" s="36" t="n"/>
      <c r="EG875" s="36" t="n"/>
      <c r="EH875" s="36" t="n"/>
      <c r="EI875" s="36" t="n"/>
      <c r="EJ875" s="36" t="n"/>
      <c r="EK875" s="36" t="n"/>
      <c r="EL875" s="36" t="n"/>
      <c r="EM875" s="36" t="n"/>
      <c r="EN875" s="36" t="n"/>
    </row>
    <row r="876">
      <c r="A876" s="36" t="n"/>
      <c r="B876" s="36" t="n"/>
      <c r="C876" s="144" t="n"/>
      <c r="D876" s="144" t="n"/>
      <c r="E876" s="135" t="n"/>
      <c r="F876" s="135" t="n"/>
      <c r="G876" s="135" t="n"/>
      <c r="H876" s="135" t="n"/>
      <c r="I876" s="135" t="n"/>
      <c r="J876" s="135" t="n"/>
      <c r="K876" s="135" t="n"/>
      <c r="L876" s="135" t="n"/>
      <c r="M876" s="135" t="n"/>
      <c r="N876" s="135" t="n"/>
      <c r="O876" s="135" t="n"/>
      <c r="P876" s="135" t="n"/>
      <c r="Q876" s="135" t="n"/>
      <c r="R876" s="135" t="n"/>
      <c r="S876" s="135" t="n"/>
      <c r="T876" s="135" t="n"/>
      <c r="U876" s="135" t="n"/>
      <c r="V876" s="135" t="n"/>
      <c r="W876" s="135" t="n"/>
      <c r="X876" s="135" t="n"/>
      <c r="Y876" s="135" t="n"/>
      <c r="Z876" s="135" t="n"/>
      <c r="AA876" s="135" t="n"/>
      <c r="AB876" s="135" t="n"/>
      <c r="AC876" s="135" t="n"/>
      <c r="AD876" s="135" t="n"/>
      <c r="AE876" s="135" t="n"/>
      <c r="AF876" s="135" t="n"/>
      <c r="AG876" s="135" t="n"/>
      <c r="AH876" s="135" t="n"/>
      <c r="AI876" s="135" t="n"/>
      <c r="AJ876" s="135" t="n"/>
      <c r="AK876" s="135" t="n"/>
      <c r="AL876" s="135" t="n"/>
      <c r="AM876" s="135" t="n"/>
      <c r="AN876" s="135" t="n"/>
      <c r="AO876" s="135" t="n"/>
      <c r="AP876" s="135" t="n"/>
      <c r="AQ876" s="135" t="n"/>
      <c r="AR876" s="135" t="n"/>
      <c r="AS876" s="135" t="n"/>
      <c r="AT876" s="135" t="n"/>
      <c r="AU876" s="135" t="n"/>
      <c r="AV876" s="135" t="n"/>
      <c r="AW876" s="135" t="n"/>
      <c r="AX876" s="135" t="n"/>
      <c r="AY876" s="135" t="n"/>
      <c r="AZ876" s="135" t="n"/>
      <c r="BA876" s="135" t="n"/>
      <c r="BB876" s="135" t="n"/>
      <c r="BC876" s="135" t="n"/>
      <c r="BD876" s="135" t="n"/>
      <c r="BE876" s="135" t="n"/>
      <c r="BF876" s="135" t="n"/>
      <c r="BG876" s="135" t="n"/>
      <c r="BH876" s="135" t="n"/>
      <c r="BI876" s="135" t="n"/>
      <c r="BJ876" s="135" t="n"/>
      <c r="BK876" s="135" t="n"/>
      <c r="BL876" s="135" t="n"/>
      <c r="BM876" s="135" t="n"/>
      <c r="BN876" s="135" t="n"/>
      <c r="BO876" s="135" t="n"/>
      <c r="BP876" s="135" t="n"/>
      <c r="BQ876" s="135" t="n"/>
      <c r="BR876" s="135" t="n"/>
      <c r="BS876" s="135" t="n"/>
      <c r="BT876" s="135" t="n"/>
      <c r="BU876" s="135" t="n"/>
      <c r="BV876" s="135" t="n"/>
      <c r="BW876" s="135" t="n"/>
      <c r="BX876" s="135" t="n"/>
      <c r="BY876" s="135" t="n"/>
      <c r="BZ876" s="135" t="n"/>
      <c r="CA876" s="135" t="n"/>
      <c r="CB876" s="135" t="n"/>
      <c r="CC876" s="135" t="n"/>
      <c r="CD876" s="135" t="n"/>
      <c r="CE876" s="135" t="n"/>
      <c r="CF876" s="135" t="n"/>
      <c r="CG876" s="135" t="n"/>
      <c r="CH876" s="135" t="n"/>
      <c r="CI876" s="135" t="n"/>
      <c r="CJ876" s="135" t="n"/>
      <c r="CK876" s="135" t="n"/>
      <c r="CL876" s="135" t="n"/>
      <c r="CM876" s="135" t="n"/>
      <c r="CN876" s="135" t="n"/>
      <c r="CO876" s="135" t="n"/>
      <c r="CP876" s="135" t="n"/>
      <c r="CQ876" s="135" t="n"/>
      <c r="CR876" s="135" t="n"/>
      <c r="CU876" s="36" t="n"/>
      <c r="CV876" s="36" t="n"/>
      <c r="CW876" s="36" t="n"/>
      <c r="CX876" s="36" t="n"/>
      <c r="CY876" s="36" t="n"/>
      <c r="CZ876" s="36" t="n"/>
      <c r="DA876" s="36" t="n"/>
      <c r="DB876" s="36" t="n"/>
      <c r="DC876" s="36" t="n"/>
      <c r="DD876" s="36" t="n"/>
      <c r="DE876" s="36" t="n"/>
      <c r="DF876" s="36" t="n"/>
      <c r="DG876" s="36" t="n"/>
      <c r="DH876" s="36" t="n"/>
      <c r="DI876" s="36" t="n"/>
      <c r="DJ876" s="36" t="n"/>
      <c r="DK876" s="36" t="n"/>
      <c r="DL876" s="36" t="n"/>
      <c r="DM876" s="36" t="n"/>
      <c r="DN876" s="36" t="n"/>
      <c r="DO876" s="36" t="n"/>
      <c r="DP876" s="36" t="n"/>
      <c r="DQ876" s="36" t="n"/>
      <c r="DR876" s="36" t="n"/>
      <c r="DS876" s="36" t="n"/>
      <c r="DT876" s="36" t="n"/>
      <c r="DU876" s="36" t="n"/>
      <c r="DV876" s="36" t="n"/>
      <c r="DW876" s="36" t="n"/>
      <c r="DX876" s="36" t="n"/>
      <c r="DY876" s="36" t="n"/>
      <c r="DZ876" s="36" t="n"/>
      <c r="EA876" s="36" t="n"/>
      <c r="EB876" s="36" t="n"/>
      <c r="EC876" s="36" t="n"/>
      <c r="ED876" s="36" t="n"/>
      <c r="EE876" s="36" t="n"/>
      <c r="EF876" s="36" t="n"/>
      <c r="EG876" s="36" t="n"/>
      <c r="EH876" s="36" t="n"/>
      <c r="EI876" s="36" t="n"/>
      <c r="EJ876" s="36" t="n"/>
      <c r="EK876" s="36" t="n"/>
      <c r="EL876" s="36" t="n"/>
      <c r="EM876" s="36" t="n"/>
      <c r="EN876" s="36" t="n"/>
    </row>
    <row r="877">
      <c r="A877" s="36" t="n"/>
      <c r="B877" s="36" t="n"/>
      <c r="C877" s="144" t="n"/>
      <c r="D877" s="144" t="n"/>
      <c r="E877" s="135" t="n"/>
      <c r="F877" s="135" t="n"/>
      <c r="G877" s="135" t="n"/>
      <c r="H877" s="135" t="n"/>
      <c r="I877" s="135" t="n"/>
      <c r="J877" s="135" t="n"/>
      <c r="K877" s="135" t="n"/>
      <c r="L877" s="135" t="n"/>
      <c r="M877" s="135" t="n"/>
      <c r="N877" s="135" t="n"/>
      <c r="O877" s="135" t="n"/>
      <c r="P877" s="135" t="n"/>
      <c r="Q877" s="135" t="n"/>
      <c r="R877" s="135" t="n"/>
      <c r="S877" s="135" t="n"/>
      <c r="T877" s="135" t="n"/>
      <c r="U877" s="135" t="n"/>
      <c r="V877" s="135" t="n"/>
      <c r="W877" s="135" t="n"/>
      <c r="X877" s="135" t="n"/>
      <c r="Y877" s="135" t="n"/>
      <c r="Z877" s="135" t="n"/>
      <c r="AA877" s="135" t="n"/>
      <c r="AB877" s="135" t="n"/>
      <c r="AC877" s="135" t="n"/>
      <c r="AD877" s="135" t="n"/>
      <c r="AE877" s="135" t="n"/>
      <c r="AF877" s="135" t="n"/>
      <c r="AG877" s="135" t="n"/>
      <c r="AH877" s="135" t="n"/>
      <c r="AI877" s="135" t="n"/>
      <c r="AJ877" s="135" t="n"/>
      <c r="AK877" s="135" t="n"/>
      <c r="AL877" s="135" t="n"/>
      <c r="AM877" s="135" t="n"/>
      <c r="AN877" s="135" t="n"/>
      <c r="AO877" s="135" t="n"/>
      <c r="AP877" s="135" t="n"/>
      <c r="AQ877" s="135" t="n"/>
      <c r="AR877" s="135" t="n"/>
      <c r="AS877" s="135" t="n"/>
      <c r="AT877" s="135" t="n"/>
      <c r="AU877" s="135" t="n"/>
      <c r="AV877" s="135" t="n"/>
      <c r="AW877" s="135" t="n"/>
      <c r="AX877" s="135" t="n"/>
      <c r="AY877" s="135" t="n"/>
      <c r="AZ877" s="135" t="n"/>
      <c r="BA877" s="135" t="n"/>
      <c r="BB877" s="135" t="n"/>
      <c r="BC877" s="135" t="n"/>
      <c r="BD877" s="135" t="n"/>
      <c r="BE877" s="135" t="n"/>
      <c r="BF877" s="135" t="n"/>
      <c r="BG877" s="135" t="n"/>
      <c r="BH877" s="135" t="n"/>
      <c r="BI877" s="135" t="n"/>
      <c r="BJ877" s="135" t="n"/>
      <c r="BK877" s="135" t="n"/>
      <c r="BL877" s="135" t="n"/>
      <c r="BM877" s="135" t="n"/>
      <c r="BN877" s="135" t="n"/>
      <c r="BO877" s="135" t="n"/>
      <c r="BP877" s="135" t="n"/>
      <c r="BQ877" s="135" t="n"/>
      <c r="BR877" s="135" t="n"/>
      <c r="BS877" s="135" t="n"/>
      <c r="BT877" s="135" t="n"/>
      <c r="BU877" s="135" t="n"/>
      <c r="BV877" s="135" t="n"/>
      <c r="BW877" s="135" t="n"/>
      <c r="BX877" s="135" t="n"/>
      <c r="BY877" s="135" t="n"/>
      <c r="BZ877" s="135" t="n"/>
      <c r="CA877" s="135" t="n"/>
      <c r="CB877" s="135" t="n"/>
      <c r="CC877" s="135" t="n"/>
      <c r="CD877" s="135" t="n"/>
      <c r="CE877" s="135" t="n"/>
      <c r="CF877" s="135" t="n"/>
      <c r="CG877" s="135" t="n"/>
      <c r="CH877" s="135" t="n"/>
      <c r="CI877" s="135" t="n"/>
      <c r="CJ877" s="135" t="n"/>
      <c r="CK877" s="135" t="n"/>
      <c r="CL877" s="135" t="n"/>
      <c r="CM877" s="135" t="n"/>
      <c r="CN877" s="135" t="n"/>
      <c r="CO877" s="135" t="n"/>
      <c r="CP877" s="135" t="n"/>
      <c r="CQ877" s="135" t="n"/>
      <c r="CR877" s="135" t="n"/>
      <c r="CU877" s="36" t="n"/>
      <c r="CV877" s="36" t="n"/>
      <c r="CW877" s="36" t="n"/>
      <c r="CX877" s="36" t="n"/>
      <c r="CY877" s="36" t="n"/>
      <c r="CZ877" s="36" t="n"/>
      <c r="DA877" s="36" t="n"/>
      <c r="DB877" s="36" t="n"/>
      <c r="DC877" s="36" t="n"/>
      <c r="DD877" s="36" t="n"/>
      <c r="DE877" s="36" t="n"/>
      <c r="DF877" s="36" t="n"/>
      <c r="DG877" s="36" t="n"/>
      <c r="DH877" s="36" t="n"/>
      <c r="DI877" s="36" t="n"/>
      <c r="DJ877" s="36" t="n"/>
      <c r="DK877" s="36" t="n"/>
      <c r="DL877" s="36" t="n"/>
      <c r="DM877" s="36" t="n"/>
      <c r="DN877" s="36" t="n"/>
      <c r="DO877" s="36" t="n"/>
      <c r="DP877" s="36" t="n"/>
      <c r="DQ877" s="36" t="n"/>
      <c r="DR877" s="36" t="n"/>
      <c r="DS877" s="36" t="n"/>
      <c r="DT877" s="36" t="n"/>
      <c r="DU877" s="36" t="n"/>
      <c r="DV877" s="36" t="n"/>
      <c r="DW877" s="36" t="n"/>
      <c r="DX877" s="36" t="n"/>
      <c r="DY877" s="36" t="n"/>
      <c r="DZ877" s="36" t="n"/>
      <c r="EA877" s="36" t="n"/>
      <c r="EB877" s="36" t="n"/>
      <c r="EC877" s="36" t="n"/>
      <c r="ED877" s="36" t="n"/>
      <c r="EE877" s="36" t="n"/>
      <c r="EF877" s="36" t="n"/>
      <c r="EG877" s="36" t="n"/>
      <c r="EH877" s="36" t="n"/>
      <c r="EI877" s="36" t="n"/>
      <c r="EJ877" s="36" t="n"/>
      <c r="EK877" s="36" t="n"/>
      <c r="EL877" s="36" t="n"/>
      <c r="EM877" s="36" t="n"/>
      <c r="EN877" s="36" t="n"/>
    </row>
    <row r="878">
      <c r="A878" s="36" t="n"/>
      <c r="B878" s="36" t="n"/>
      <c r="C878" s="144" t="n"/>
      <c r="D878" s="144" t="n"/>
      <c r="E878" s="135" t="n"/>
      <c r="F878" s="135" t="n"/>
      <c r="G878" s="135" t="n"/>
      <c r="H878" s="135" t="n"/>
      <c r="I878" s="135" t="n"/>
      <c r="J878" s="135" t="n"/>
      <c r="K878" s="135" t="n"/>
      <c r="L878" s="135" t="n"/>
      <c r="M878" s="135" t="n"/>
      <c r="N878" s="135" t="n"/>
      <c r="O878" s="135" t="n"/>
      <c r="P878" s="135" t="n"/>
      <c r="Q878" s="135" t="n"/>
      <c r="R878" s="135" t="n"/>
      <c r="S878" s="135" t="n"/>
      <c r="T878" s="135" t="n"/>
      <c r="U878" s="135" t="n"/>
      <c r="V878" s="135" t="n"/>
      <c r="W878" s="135" t="n"/>
      <c r="X878" s="135" t="n"/>
      <c r="Y878" s="135" t="n"/>
      <c r="Z878" s="135" t="n"/>
      <c r="AA878" s="135" t="n"/>
      <c r="AB878" s="135" t="n"/>
      <c r="AC878" s="135" t="n"/>
      <c r="AD878" s="135" t="n"/>
      <c r="AE878" s="135" t="n"/>
      <c r="AF878" s="135" t="n"/>
      <c r="AG878" s="135" t="n"/>
      <c r="AH878" s="135" t="n"/>
      <c r="AI878" s="135" t="n"/>
      <c r="AJ878" s="135" t="n"/>
      <c r="AK878" s="135" t="n"/>
      <c r="AL878" s="135" t="n"/>
      <c r="AM878" s="135" t="n"/>
      <c r="AN878" s="135" t="n"/>
      <c r="AO878" s="135" t="n"/>
      <c r="AP878" s="135" t="n"/>
      <c r="AQ878" s="135" t="n"/>
      <c r="AR878" s="135" t="n"/>
      <c r="AS878" s="135" t="n"/>
      <c r="AT878" s="135" t="n"/>
      <c r="AU878" s="135" t="n"/>
      <c r="AV878" s="135" t="n"/>
      <c r="AW878" s="135" t="n"/>
      <c r="AX878" s="135" t="n"/>
      <c r="AY878" s="135" t="n"/>
      <c r="AZ878" s="135" t="n"/>
      <c r="BA878" s="135" t="n"/>
      <c r="BB878" s="135" t="n"/>
      <c r="BC878" s="135" t="n"/>
      <c r="BD878" s="135" t="n"/>
      <c r="BE878" s="135" t="n"/>
      <c r="BF878" s="135" t="n"/>
      <c r="BG878" s="135" t="n"/>
      <c r="BH878" s="135" t="n"/>
      <c r="BI878" s="135" t="n"/>
      <c r="BJ878" s="135" t="n"/>
      <c r="BK878" s="135" t="n"/>
      <c r="BL878" s="135" t="n"/>
      <c r="BM878" s="135" t="n"/>
      <c r="BN878" s="135" t="n"/>
      <c r="BO878" s="135" t="n"/>
      <c r="BP878" s="135" t="n"/>
      <c r="BQ878" s="135" t="n"/>
      <c r="BR878" s="135" t="n"/>
      <c r="BS878" s="135" t="n"/>
      <c r="BT878" s="135" t="n"/>
      <c r="BU878" s="135" t="n"/>
      <c r="BV878" s="135" t="n"/>
      <c r="BW878" s="135" t="n"/>
      <c r="BX878" s="135" t="n"/>
      <c r="BY878" s="135" t="n"/>
      <c r="BZ878" s="135" t="n"/>
      <c r="CA878" s="135" t="n"/>
      <c r="CB878" s="135" t="n"/>
      <c r="CC878" s="135" t="n"/>
      <c r="CD878" s="135" t="n"/>
      <c r="CE878" s="135" t="n"/>
      <c r="CF878" s="135" t="n"/>
      <c r="CG878" s="135" t="n"/>
      <c r="CH878" s="135" t="n"/>
      <c r="CI878" s="135" t="n"/>
      <c r="CJ878" s="135" t="n"/>
      <c r="CK878" s="135" t="n"/>
      <c r="CL878" s="135" t="n"/>
      <c r="CM878" s="135" t="n"/>
      <c r="CN878" s="135" t="n"/>
      <c r="CO878" s="135" t="n"/>
      <c r="CP878" s="135" t="n"/>
      <c r="CQ878" s="135" t="n"/>
      <c r="CR878" s="135" t="n"/>
      <c r="CU878" s="36" t="n"/>
      <c r="CV878" s="36" t="n"/>
      <c r="CW878" s="36" t="n"/>
      <c r="CX878" s="36" t="n"/>
      <c r="CY878" s="36" t="n"/>
      <c r="CZ878" s="36" t="n"/>
      <c r="DA878" s="36" t="n"/>
      <c r="DB878" s="36" t="n"/>
      <c r="DC878" s="36" t="n"/>
      <c r="DD878" s="36" t="n"/>
      <c r="DE878" s="36" t="n"/>
      <c r="DF878" s="36" t="n"/>
      <c r="DG878" s="36" t="n"/>
      <c r="DH878" s="36" t="n"/>
      <c r="DI878" s="36" t="n"/>
      <c r="DJ878" s="36" t="n"/>
      <c r="DK878" s="36" t="n"/>
      <c r="DL878" s="36" t="n"/>
      <c r="DM878" s="36" t="n"/>
      <c r="DN878" s="36" t="n"/>
      <c r="DO878" s="36" t="n"/>
      <c r="DP878" s="36" t="n"/>
      <c r="DQ878" s="36" t="n"/>
      <c r="DR878" s="36" t="n"/>
      <c r="DS878" s="36" t="n"/>
      <c r="DT878" s="36" t="n"/>
      <c r="DU878" s="36" t="n"/>
      <c r="DV878" s="36" t="n"/>
      <c r="DW878" s="36" t="n"/>
      <c r="DX878" s="36" t="n"/>
      <c r="DY878" s="36" t="n"/>
      <c r="DZ878" s="36" t="n"/>
      <c r="EA878" s="36" t="n"/>
      <c r="EB878" s="36" t="n"/>
      <c r="EC878" s="36" t="n"/>
      <c r="ED878" s="36" t="n"/>
      <c r="EE878" s="36" t="n"/>
      <c r="EF878" s="36" t="n"/>
      <c r="EG878" s="36" t="n"/>
      <c r="EH878" s="36" t="n"/>
      <c r="EI878" s="36" t="n"/>
      <c r="EJ878" s="36" t="n"/>
      <c r="EK878" s="36" t="n"/>
      <c r="EL878" s="36" t="n"/>
      <c r="EM878" s="36" t="n"/>
      <c r="EN878" s="36" t="n"/>
    </row>
    <row r="879">
      <c r="A879" s="36" t="n"/>
      <c r="B879" s="36" t="n"/>
      <c r="C879" s="144" t="n"/>
      <c r="D879" s="144" t="n"/>
      <c r="E879" s="135" t="n"/>
      <c r="F879" s="135" t="n"/>
      <c r="G879" s="135" t="n"/>
      <c r="H879" s="135" t="n"/>
      <c r="I879" s="135" t="n"/>
      <c r="J879" s="135" t="n"/>
      <c r="K879" s="135" t="n"/>
      <c r="L879" s="135" t="n"/>
      <c r="M879" s="135" t="n"/>
      <c r="N879" s="135" t="n"/>
      <c r="O879" s="135" t="n"/>
      <c r="P879" s="135" t="n"/>
      <c r="Q879" s="135" t="n"/>
      <c r="R879" s="135" t="n"/>
      <c r="S879" s="135" t="n"/>
      <c r="T879" s="135" t="n"/>
      <c r="U879" s="135" t="n"/>
      <c r="V879" s="135" t="n"/>
      <c r="W879" s="135" t="n"/>
      <c r="X879" s="135" t="n"/>
      <c r="Y879" s="135" t="n"/>
      <c r="Z879" s="135" t="n"/>
      <c r="AA879" s="135" t="n"/>
      <c r="AB879" s="135" t="n"/>
      <c r="AC879" s="135" t="n"/>
      <c r="AD879" s="135" t="n"/>
      <c r="AE879" s="135" t="n"/>
      <c r="AF879" s="135" t="n"/>
      <c r="AG879" s="135" t="n"/>
      <c r="AH879" s="135" t="n"/>
      <c r="AI879" s="135" t="n"/>
      <c r="AJ879" s="135" t="n"/>
      <c r="AK879" s="135" t="n"/>
      <c r="AL879" s="135" t="n"/>
      <c r="AM879" s="135" t="n"/>
      <c r="AN879" s="135" t="n"/>
      <c r="AO879" s="135" t="n"/>
      <c r="AP879" s="135" t="n"/>
      <c r="AQ879" s="135" t="n"/>
      <c r="AR879" s="135" t="n"/>
      <c r="AS879" s="135" t="n"/>
      <c r="AT879" s="135" t="n"/>
      <c r="AU879" s="135" t="n"/>
      <c r="AV879" s="135" t="n"/>
      <c r="AW879" s="135" t="n"/>
      <c r="AX879" s="135" t="n"/>
      <c r="AY879" s="135" t="n"/>
      <c r="AZ879" s="135" t="n"/>
      <c r="BA879" s="135" t="n"/>
      <c r="BB879" s="135" t="n"/>
      <c r="BC879" s="135" t="n"/>
      <c r="BD879" s="135" t="n"/>
      <c r="BE879" s="135" t="n"/>
      <c r="BF879" s="135" t="n"/>
      <c r="BG879" s="135" t="n"/>
      <c r="BH879" s="135" t="n"/>
      <c r="BI879" s="135" t="n"/>
      <c r="BJ879" s="135" t="n"/>
      <c r="BK879" s="135" t="n"/>
      <c r="BL879" s="135" t="n"/>
      <c r="BM879" s="135" t="n"/>
      <c r="BN879" s="135" t="n"/>
      <c r="BO879" s="135" t="n"/>
      <c r="BP879" s="135" t="n"/>
      <c r="BQ879" s="135" t="n"/>
      <c r="BR879" s="135" t="n"/>
      <c r="BS879" s="135" t="n"/>
      <c r="BT879" s="135" t="n"/>
      <c r="BU879" s="135" t="n"/>
      <c r="BV879" s="135" t="n"/>
      <c r="BW879" s="135" t="n"/>
      <c r="BX879" s="135" t="n"/>
      <c r="BY879" s="135" t="n"/>
      <c r="BZ879" s="135" t="n"/>
      <c r="CA879" s="135" t="n"/>
      <c r="CB879" s="135" t="n"/>
      <c r="CC879" s="135" t="n"/>
      <c r="CD879" s="135" t="n"/>
      <c r="CE879" s="135" t="n"/>
      <c r="CF879" s="135" t="n"/>
      <c r="CG879" s="135" t="n"/>
      <c r="CH879" s="135" t="n"/>
      <c r="CI879" s="135" t="n"/>
      <c r="CJ879" s="135" t="n"/>
      <c r="CK879" s="135" t="n"/>
      <c r="CL879" s="135" t="n"/>
      <c r="CM879" s="135" t="n"/>
      <c r="CN879" s="135" t="n"/>
      <c r="CO879" s="135" t="n"/>
      <c r="CP879" s="135" t="n"/>
      <c r="CQ879" s="135" t="n"/>
      <c r="CR879" s="135" t="n"/>
      <c r="CU879" s="36" t="n"/>
      <c r="CV879" s="36" t="n"/>
      <c r="CW879" s="36" t="n"/>
      <c r="CX879" s="36" t="n"/>
      <c r="CY879" s="36" t="n"/>
      <c r="CZ879" s="36" t="n"/>
      <c r="DA879" s="36" t="n"/>
      <c r="DB879" s="36" t="n"/>
      <c r="DC879" s="36" t="n"/>
      <c r="DD879" s="36" t="n"/>
      <c r="DE879" s="36" t="n"/>
      <c r="DF879" s="36" t="n"/>
      <c r="DG879" s="36" t="n"/>
      <c r="DH879" s="36" t="n"/>
      <c r="DI879" s="36" t="n"/>
      <c r="DJ879" s="36" t="n"/>
      <c r="DK879" s="36" t="n"/>
      <c r="DL879" s="36" t="n"/>
      <c r="DM879" s="36" t="n"/>
      <c r="DN879" s="36" t="n"/>
      <c r="DO879" s="36" t="n"/>
      <c r="DP879" s="36" t="n"/>
      <c r="DQ879" s="36" t="n"/>
      <c r="DR879" s="36" t="n"/>
      <c r="DS879" s="36" t="n"/>
      <c r="DT879" s="36" t="n"/>
      <c r="DU879" s="36" t="n"/>
      <c r="DV879" s="36" t="n"/>
      <c r="DW879" s="36" t="n"/>
      <c r="DX879" s="36" t="n"/>
      <c r="DY879" s="36" t="n"/>
      <c r="DZ879" s="36" t="n"/>
      <c r="EA879" s="36" t="n"/>
      <c r="EB879" s="36" t="n"/>
      <c r="EC879" s="36" t="n"/>
      <c r="ED879" s="36" t="n"/>
      <c r="EE879" s="36" t="n"/>
      <c r="EF879" s="36" t="n"/>
      <c r="EG879" s="36" t="n"/>
      <c r="EH879" s="36" t="n"/>
      <c r="EI879" s="36" t="n"/>
      <c r="EJ879" s="36" t="n"/>
      <c r="EK879" s="36" t="n"/>
      <c r="EL879" s="36" t="n"/>
      <c r="EM879" s="36" t="n"/>
      <c r="EN879" s="36" t="n"/>
    </row>
    <row r="880">
      <c r="A880" s="36" t="n"/>
      <c r="B880" s="36" t="n"/>
      <c r="C880" s="144" t="n"/>
      <c r="D880" s="144" t="n"/>
      <c r="E880" s="135" t="n"/>
      <c r="F880" s="135" t="n"/>
      <c r="G880" s="135" t="n"/>
      <c r="H880" s="135" t="n"/>
      <c r="I880" s="135" t="n"/>
      <c r="J880" s="135" t="n"/>
      <c r="K880" s="135" t="n"/>
      <c r="L880" s="135" t="n"/>
      <c r="M880" s="135" t="n"/>
      <c r="N880" s="135" t="n"/>
      <c r="O880" s="135" t="n"/>
      <c r="P880" s="135" t="n"/>
      <c r="Q880" s="135" t="n"/>
      <c r="R880" s="135" t="n"/>
      <c r="S880" s="135" t="n"/>
      <c r="T880" s="135" t="n"/>
      <c r="U880" s="135" t="n"/>
      <c r="V880" s="135" t="n"/>
      <c r="W880" s="135" t="n"/>
      <c r="X880" s="135" t="n"/>
      <c r="Y880" s="135" t="n"/>
      <c r="Z880" s="135" t="n"/>
      <c r="AA880" s="135" t="n"/>
      <c r="AB880" s="135" t="n"/>
      <c r="AC880" s="135" t="n"/>
      <c r="AD880" s="135" t="n"/>
      <c r="AE880" s="135" t="n"/>
      <c r="AF880" s="135" t="n"/>
      <c r="AG880" s="135" t="n"/>
      <c r="AH880" s="135" t="n"/>
      <c r="AI880" s="135" t="n"/>
      <c r="AJ880" s="135" t="n"/>
      <c r="AK880" s="135" t="n"/>
      <c r="AL880" s="135" t="n"/>
      <c r="AM880" s="135" t="n"/>
      <c r="AN880" s="135" t="n"/>
      <c r="AO880" s="135" t="n"/>
      <c r="AP880" s="135" t="n"/>
      <c r="AQ880" s="135" t="n"/>
      <c r="AR880" s="135" t="n"/>
      <c r="AS880" s="135" t="n"/>
      <c r="AT880" s="135" t="n"/>
      <c r="AU880" s="135" t="n"/>
      <c r="AV880" s="135" t="n"/>
      <c r="AW880" s="135" t="n"/>
      <c r="AX880" s="135" t="n"/>
      <c r="AY880" s="135" t="n"/>
      <c r="AZ880" s="135" t="n"/>
      <c r="BA880" s="135" t="n"/>
      <c r="BB880" s="135" t="n"/>
      <c r="BC880" s="135" t="n"/>
      <c r="BD880" s="135" t="n"/>
      <c r="BE880" s="135" t="n"/>
      <c r="BF880" s="135" t="n"/>
      <c r="BG880" s="135" t="n"/>
      <c r="BH880" s="135" t="n"/>
      <c r="BI880" s="135" t="n"/>
      <c r="BJ880" s="135" t="n"/>
      <c r="BK880" s="135" t="n"/>
      <c r="BL880" s="135" t="n"/>
      <c r="BM880" s="135" t="n"/>
      <c r="BN880" s="135" t="n"/>
      <c r="BO880" s="135" t="n"/>
      <c r="BP880" s="135" t="n"/>
      <c r="BQ880" s="135" t="n"/>
      <c r="BR880" s="135" t="n"/>
      <c r="BS880" s="135" t="n"/>
      <c r="BT880" s="135" t="n"/>
      <c r="BU880" s="135" t="n"/>
      <c r="BV880" s="135" t="n"/>
      <c r="BW880" s="135" t="n"/>
      <c r="BX880" s="135" t="n"/>
      <c r="BY880" s="135" t="n"/>
      <c r="BZ880" s="135" t="n"/>
      <c r="CA880" s="135" t="n"/>
      <c r="CB880" s="135" t="n"/>
      <c r="CC880" s="135" t="n"/>
      <c r="CD880" s="135" t="n"/>
      <c r="CE880" s="135" t="n"/>
      <c r="CF880" s="135" t="n"/>
      <c r="CG880" s="135" t="n"/>
      <c r="CH880" s="135" t="n"/>
      <c r="CI880" s="135" t="n"/>
      <c r="CJ880" s="135" t="n"/>
      <c r="CK880" s="135" t="n"/>
      <c r="CL880" s="135" t="n"/>
      <c r="CM880" s="135" t="n"/>
      <c r="CN880" s="135" t="n"/>
      <c r="CO880" s="135" t="n"/>
      <c r="CP880" s="135" t="n"/>
      <c r="CQ880" s="135" t="n"/>
      <c r="CR880" s="135" t="n"/>
      <c r="CU880" s="36" t="n"/>
      <c r="CV880" s="36" t="n"/>
      <c r="CW880" s="36" t="n"/>
      <c r="CX880" s="36" t="n"/>
      <c r="CY880" s="36" t="n"/>
      <c r="CZ880" s="36" t="n"/>
      <c r="DA880" s="36" t="n"/>
      <c r="DB880" s="36" t="n"/>
      <c r="DC880" s="36" t="n"/>
      <c r="DD880" s="36" t="n"/>
      <c r="DE880" s="36" t="n"/>
      <c r="DF880" s="36" t="n"/>
      <c r="DG880" s="36" t="n"/>
      <c r="DH880" s="36" t="n"/>
      <c r="DI880" s="36" t="n"/>
      <c r="DJ880" s="36" t="n"/>
      <c r="DK880" s="36" t="n"/>
      <c r="DL880" s="36" t="n"/>
      <c r="DM880" s="36" t="n"/>
      <c r="DN880" s="36" t="n"/>
      <c r="DO880" s="36" t="n"/>
      <c r="DP880" s="36" t="n"/>
      <c r="DQ880" s="36" t="n"/>
      <c r="DR880" s="36" t="n"/>
      <c r="DS880" s="36" t="n"/>
      <c r="DT880" s="36" t="n"/>
      <c r="DU880" s="36" t="n"/>
      <c r="DV880" s="36" t="n"/>
      <c r="DW880" s="36" t="n"/>
      <c r="DX880" s="36" t="n"/>
      <c r="DY880" s="36" t="n"/>
      <c r="DZ880" s="36" t="n"/>
      <c r="EA880" s="36" t="n"/>
      <c r="EB880" s="36" t="n"/>
      <c r="EC880" s="36" t="n"/>
      <c r="ED880" s="36" t="n"/>
      <c r="EE880" s="36" t="n"/>
      <c r="EF880" s="36" t="n"/>
      <c r="EG880" s="36" t="n"/>
      <c r="EH880" s="36" t="n"/>
      <c r="EI880" s="36" t="n"/>
      <c r="EJ880" s="36" t="n"/>
      <c r="EK880" s="36" t="n"/>
      <c r="EL880" s="36" t="n"/>
      <c r="EM880" s="36" t="n"/>
      <c r="EN880" s="36" t="n"/>
    </row>
    <row r="881">
      <c r="A881" s="36" t="n"/>
      <c r="B881" s="36" t="n"/>
      <c r="C881" s="144" t="n"/>
      <c r="D881" s="144" t="n"/>
      <c r="E881" s="135" t="n"/>
      <c r="F881" s="135" t="n"/>
      <c r="G881" s="135" t="n"/>
      <c r="H881" s="135" t="n"/>
      <c r="I881" s="135" t="n"/>
      <c r="J881" s="135" t="n"/>
      <c r="K881" s="135" t="n"/>
      <c r="L881" s="135" t="n"/>
      <c r="M881" s="135" t="n"/>
      <c r="N881" s="135" t="n"/>
      <c r="O881" s="135" t="n"/>
      <c r="P881" s="135" t="n"/>
      <c r="Q881" s="135" t="n"/>
      <c r="R881" s="135" t="n"/>
      <c r="S881" s="135" t="n"/>
      <c r="T881" s="135" t="n"/>
      <c r="U881" s="135" t="n"/>
      <c r="V881" s="135" t="n"/>
      <c r="W881" s="135" t="n"/>
      <c r="X881" s="135" t="n"/>
      <c r="Y881" s="135" t="n"/>
      <c r="Z881" s="135" t="n"/>
      <c r="AA881" s="135" t="n"/>
      <c r="AB881" s="135" t="n"/>
      <c r="AC881" s="135" t="n"/>
      <c r="AD881" s="135" t="n"/>
      <c r="AE881" s="135" t="n"/>
      <c r="AF881" s="135" t="n"/>
      <c r="AG881" s="135" t="n"/>
      <c r="AH881" s="135" t="n"/>
      <c r="AI881" s="135" t="n"/>
      <c r="AJ881" s="135" t="n"/>
      <c r="AK881" s="135" t="n"/>
      <c r="AL881" s="135" t="n"/>
      <c r="AM881" s="135" t="n"/>
      <c r="AN881" s="135" t="n"/>
      <c r="AO881" s="135" t="n"/>
      <c r="AP881" s="135" t="n"/>
      <c r="AQ881" s="135" t="n"/>
      <c r="AR881" s="135" t="n"/>
      <c r="AS881" s="135" t="n"/>
      <c r="AT881" s="135" t="n"/>
      <c r="AU881" s="135" t="n"/>
      <c r="AV881" s="135" t="n"/>
      <c r="AW881" s="135" t="n"/>
      <c r="AX881" s="135" t="n"/>
      <c r="AY881" s="135" t="n"/>
      <c r="AZ881" s="135" t="n"/>
      <c r="BA881" s="135" t="n"/>
      <c r="BB881" s="135" t="n"/>
      <c r="BC881" s="135" t="n"/>
      <c r="BD881" s="135" t="n"/>
      <c r="BE881" s="135" t="n"/>
      <c r="BF881" s="135" t="n"/>
      <c r="BG881" s="135" t="n"/>
      <c r="BH881" s="135" t="n"/>
      <c r="BI881" s="135" t="n"/>
      <c r="BJ881" s="135" t="n"/>
      <c r="BK881" s="135" t="n"/>
      <c r="BL881" s="135" t="n"/>
      <c r="BM881" s="135" t="n"/>
      <c r="BN881" s="135" t="n"/>
      <c r="BO881" s="135" t="n"/>
      <c r="BP881" s="135" t="n"/>
      <c r="BQ881" s="135" t="n"/>
      <c r="BR881" s="135" t="n"/>
      <c r="BS881" s="135" t="n"/>
      <c r="BT881" s="135" t="n"/>
      <c r="BU881" s="135" t="n"/>
      <c r="BV881" s="135" t="n"/>
      <c r="BW881" s="135" t="n"/>
      <c r="BX881" s="135" t="n"/>
      <c r="BY881" s="135" t="n"/>
      <c r="BZ881" s="135" t="n"/>
      <c r="CA881" s="135" t="n"/>
      <c r="CB881" s="135" t="n"/>
      <c r="CC881" s="135" t="n"/>
      <c r="CD881" s="135" t="n"/>
      <c r="CE881" s="135" t="n"/>
      <c r="CF881" s="135" t="n"/>
      <c r="CG881" s="135" t="n"/>
      <c r="CH881" s="135" t="n"/>
      <c r="CI881" s="135" t="n"/>
      <c r="CJ881" s="135" t="n"/>
      <c r="CK881" s="135" t="n"/>
      <c r="CL881" s="135" t="n"/>
      <c r="CM881" s="135" t="n"/>
      <c r="CN881" s="135" t="n"/>
      <c r="CO881" s="135" t="n"/>
      <c r="CP881" s="135" t="n"/>
      <c r="CQ881" s="135" t="n"/>
      <c r="CR881" s="135" t="n"/>
      <c r="CU881" s="36" t="n"/>
      <c r="CV881" s="36" t="n"/>
      <c r="CW881" s="36" t="n"/>
      <c r="CX881" s="36" t="n"/>
      <c r="CY881" s="36" t="n"/>
      <c r="CZ881" s="36" t="n"/>
      <c r="DA881" s="36" t="n"/>
      <c r="DB881" s="36" t="n"/>
      <c r="DC881" s="36" t="n"/>
      <c r="DD881" s="36" t="n"/>
      <c r="DE881" s="36" t="n"/>
      <c r="DF881" s="36" t="n"/>
      <c r="DG881" s="36" t="n"/>
      <c r="DH881" s="36" t="n"/>
      <c r="DI881" s="36" t="n"/>
      <c r="DJ881" s="36" t="n"/>
      <c r="DK881" s="36" t="n"/>
      <c r="DL881" s="36" t="n"/>
      <c r="DM881" s="36" t="n"/>
      <c r="DN881" s="36" t="n"/>
      <c r="DO881" s="36" t="n"/>
      <c r="DP881" s="36" t="n"/>
      <c r="DQ881" s="36" t="n"/>
      <c r="DR881" s="36" t="n"/>
      <c r="DS881" s="36" t="n"/>
      <c r="DT881" s="36" t="n"/>
      <c r="DU881" s="36" t="n"/>
      <c r="DV881" s="36" t="n"/>
      <c r="DW881" s="36" t="n"/>
      <c r="DX881" s="36" t="n"/>
      <c r="DY881" s="36" t="n"/>
      <c r="DZ881" s="36" t="n"/>
      <c r="EA881" s="36" t="n"/>
      <c r="EB881" s="36" t="n"/>
      <c r="EC881" s="36" t="n"/>
      <c r="ED881" s="36" t="n"/>
      <c r="EE881" s="36" t="n"/>
      <c r="EF881" s="36" t="n"/>
      <c r="EG881" s="36" t="n"/>
      <c r="EH881" s="36" t="n"/>
      <c r="EI881" s="36" t="n"/>
      <c r="EJ881" s="36" t="n"/>
      <c r="EK881" s="36" t="n"/>
      <c r="EL881" s="36" t="n"/>
      <c r="EM881" s="36" t="n"/>
      <c r="EN881" s="36" t="n"/>
    </row>
    <row r="882">
      <c r="A882" s="36" t="n"/>
      <c r="B882" s="36" t="n"/>
      <c r="C882" s="144" t="n"/>
      <c r="D882" s="144" t="n"/>
      <c r="E882" s="135" t="n"/>
      <c r="F882" s="135" t="n"/>
      <c r="G882" s="135" t="n"/>
      <c r="H882" s="135" t="n"/>
      <c r="I882" s="135" t="n"/>
      <c r="J882" s="135" t="n"/>
      <c r="K882" s="135" t="n"/>
      <c r="L882" s="135" t="n"/>
      <c r="M882" s="135" t="n"/>
      <c r="N882" s="135" t="n"/>
      <c r="O882" s="135" t="n"/>
      <c r="P882" s="135" t="n"/>
      <c r="Q882" s="135" t="n"/>
      <c r="R882" s="135" t="n"/>
      <c r="S882" s="135" t="n"/>
      <c r="T882" s="135" t="n"/>
      <c r="U882" s="135" t="n"/>
      <c r="V882" s="135" t="n"/>
      <c r="W882" s="135" t="n"/>
      <c r="X882" s="135" t="n"/>
      <c r="Y882" s="135" t="n"/>
      <c r="Z882" s="135" t="n"/>
      <c r="AA882" s="135" t="n"/>
      <c r="AB882" s="135" t="n"/>
      <c r="AC882" s="135" t="n"/>
      <c r="AD882" s="135" t="n"/>
      <c r="AE882" s="135" t="n"/>
      <c r="AF882" s="135" t="n"/>
      <c r="AG882" s="135" t="n"/>
      <c r="AH882" s="135" t="n"/>
      <c r="AI882" s="135" t="n"/>
      <c r="AJ882" s="135" t="n"/>
      <c r="AK882" s="135" t="n"/>
      <c r="AL882" s="135" t="n"/>
      <c r="AM882" s="135" t="n"/>
      <c r="AN882" s="135" t="n"/>
      <c r="AO882" s="135" t="n"/>
      <c r="AP882" s="135" t="n"/>
      <c r="AQ882" s="135" t="n"/>
      <c r="AR882" s="135" t="n"/>
      <c r="AS882" s="135" t="n"/>
      <c r="AT882" s="135" t="n"/>
      <c r="AU882" s="135" t="n"/>
      <c r="AV882" s="135" t="n"/>
      <c r="AW882" s="135" t="n"/>
      <c r="AX882" s="135" t="n"/>
      <c r="AY882" s="135" t="n"/>
      <c r="AZ882" s="135" t="n"/>
      <c r="BA882" s="135" t="n"/>
      <c r="BB882" s="135" t="n"/>
      <c r="BC882" s="135" t="n"/>
      <c r="BD882" s="135" t="n"/>
      <c r="BE882" s="135" t="n"/>
      <c r="BF882" s="135" t="n"/>
      <c r="BG882" s="135" t="n"/>
      <c r="BH882" s="135" t="n"/>
      <c r="BI882" s="135" t="n"/>
      <c r="BJ882" s="135" t="n"/>
      <c r="BK882" s="135" t="n"/>
      <c r="BL882" s="135" t="n"/>
      <c r="BM882" s="135" t="n"/>
      <c r="BN882" s="135" t="n"/>
      <c r="BO882" s="135" t="n"/>
      <c r="BP882" s="135" t="n"/>
      <c r="BQ882" s="135" t="n"/>
      <c r="BR882" s="135" t="n"/>
      <c r="BS882" s="135" t="n"/>
      <c r="BT882" s="135" t="n"/>
      <c r="BU882" s="135" t="n"/>
      <c r="BV882" s="135" t="n"/>
      <c r="BW882" s="135" t="n"/>
      <c r="BX882" s="135" t="n"/>
      <c r="BY882" s="135" t="n"/>
      <c r="BZ882" s="135" t="n"/>
      <c r="CA882" s="135" t="n"/>
      <c r="CB882" s="135" t="n"/>
      <c r="CC882" s="135" t="n"/>
      <c r="CD882" s="135" t="n"/>
      <c r="CE882" s="135" t="n"/>
      <c r="CF882" s="135" t="n"/>
      <c r="CG882" s="135" t="n"/>
      <c r="CH882" s="135" t="n"/>
      <c r="CI882" s="135" t="n"/>
      <c r="CJ882" s="135" t="n"/>
      <c r="CK882" s="135" t="n"/>
      <c r="CL882" s="135" t="n"/>
      <c r="CM882" s="135" t="n"/>
      <c r="CN882" s="135" t="n"/>
      <c r="CO882" s="135" t="n"/>
      <c r="CP882" s="135" t="n"/>
      <c r="CQ882" s="135" t="n"/>
      <c r="CR882" s="135" t="n"/>
      <c r="CU882" s="36" t="n"/>
      <c r="CV882" s="36" t="n"/>
      <c r="CW882" s="36" t="n"/>
      <c r="CX882" s="36" t="n"/>
      <c r="CY882" s="36" t="n"/>
      <c r="CZ882" s="36" t="n"/>
      <c r="DA882" s="36" t="n"/>
      <c r="DB882" s="36" t="n"/>
      <c r="DC882" s="36" t="n"/>
      <c r="DD882" s="36" t="n"/>
      <c r="DE882" s="36" t="n"/>
      <c r="DF882" s="36" t="n"/>
      <c r="DG882" s="36" t="n"/>
      <c r="DH882" s="36" t="n"/>
      <c r="DI882" s="36" t="n"/>
      <c r="DJ882" s="36" t="n"/>
      <c r="DK882" s="36" t="n"/>
      <c r="DL882" s="36" t="n"/>
      <c r="DM882" s="36" t="n"/>
      <c r="DN882" s="36" t="n"/>
      <c r="DO882" s="36" t="n"/>
      <c r="DP882" s="36" t="n"/>
      <c r="DQ882" s="36" t="n"/>
      <c r="DR882" s="36" t="n"/>
      <c r="DS882" s="36" t="n"/>
      <c r="DT882" s="36" t="n"/>
      <c r="DU882" s="36" t="n"/>
      <c r="DV882" s="36" t="n"/>
      <c r="DW882" s="36" t="n"/>
      <c r="DX882" s="36" t="n"/>
      <c r="DY882" s="36" t="n"/>
      <c r="DZ882" s="36" t="n"/>
      <c r="EA882" s="36" t="n"/>
      <c r="EB882" s="36" t="n"/>
      <c r="EC882" s="36" t="n"/>
      <c r="ED882" s="36" t="n"/>
      <c r="EE882" s="36" t="n"/>
      <c r="EF882" s="36" t="n"/>
      <c r="EG882" s="36" t="n"/>
      <c r="EH882" s="36" t="n"/>
      <c r="EI882" s="36" t="n"/>
      <c r="EJ882" s="36" t="n"/>
      <c r="EK882" s="36" t="n"/>
      <c r="EL882" s="36" t="n"/>
      <c r="EM882" s="36" t="n"/>
      <c r="EN882" s="36" t="n"/>
    </row>
    <row r="883">
      <c r="A883" s="36" t="n"/>
      <c r="B883" s="36" t="n"/>
      <c r="C883" s="144" t="n"/>
      <c r="D883" s="144" t="n"/>
      <c r="E883" s="135" t="n"/>
      <c r="F883" s="135" t="n"/>
      <c r="G883" s="135" t="n"/>
      <c r="H883" s="135" t="n"/>
      <c r="I883" s="135" t="n"/>
      <c r="J883" s="135" t="n"/>
      <c r="K883" s="135" t="n"/>
      <c r="L883" s="135" t="n"/>
      <c r="M883" s="135" t="n"/>
      <c r="N883" s="135" t="n"/>
      <c r="O883" s="135" t="n"/>
      <c r="P883" s="135" t="n"/>
      <c r="Q883" s="135" t="n"/>
      <c r="R883" s="135" t="n"/>
      <c r="S883" s="135" t="n"/>
      <c r="T883" s="135" t="n"/>
      <c r="U883" s="135" t="n"/>
      <c r="V883" s="135" t="n"/>
      <c r="W883" s="135" t="n"/>
      <c r="X883" s="135" t="n"/>
      <c r="Y883" s="135" t="n"/>
      <c r="Z883" s="135" t="n"/>
      <c r="AA883" s="135" t="n"/>
      <c r="AB883" s="135" t="n"/>
      <c r="AC883" s="135" t="n"/>
      <c r="AD883" s="135" t="n"/>
      <c r="AE883" s="135" t="n"/>
      <c r="AF883" s="135" t="n"/>
      <c r="AG883" s="135" t="n"/>
      <c r="AH883" s="135" t="n"/>
      <c r="AI883" s="135" t="n"/>
      <c r="AJ883" s="135" t="n"/>
      <c r="AK883" s="135" t="n"/>
      <c r="AL883" s="135" t="n"/>
      <c r="AM883" s="135" t="n"/>
      <c r="AN883" s="135" t="n"/>
      <c r="AO883" s="135" t="n"/>
      <c r="AP883" s="135" t="n"/>
      <c r="AQ883" s="135" t="n"/>
      <c r="AR883" s="135" t="n"/>
      <c r="AS883" s="135" t="n"/>
      <c r="AT883" s="135" t="n"/>
      <c r="AU883" s="135" t="n"/>
      <c r="AV883" s="135" t="n"/>
      <c r="AW883" s="135" t="n"/>
      <c r="AX883" s="135" t="n"/>
      <c r="AY883" s="135" t="n"/>
      <c r="AZ883" s="135" t="n"/>
      <c r="BA883" s="135" t="n"/>
      <c r="BB883" s="135" t="n"/>
      <c r="BC883" s="135" t="n"/>
      <c r="BD883" s="135" t="n"/>
      <c r="BE883" s="135" t="n"/>
      <c r="BF883" s="135" t="n"/>
      <c r="BG883" s="135" t="n"/>
      <c r="BH883" s="135" t="n"/>
      <c r="BI883" s="135" t="n"/>
      <c r="BJ883" s="135" t="n"/>
      <c r="BK883" s="135" t="n"/>
      <c r="BL883" s="135" t="n"/>
      <c r="BM883" s="135" t="n"/>
      <c r="BN883" s="135" t="n"/>
      <c r="BO883" s="135" t="n"/>
      <c r="BP883" s="135" t="n"/>
      <c r="BQ883" s="135" t="n"/>
      <c r="BR883" s="135" t="n"/>
      <c r="BS883" s="135" t="n"/>
      <c r="BT883" s="135" t="n"/>
      <c r="BU883" s="135" t="n"/>
      <c r="BV883" s="135" t="n"/>
      <c r="BW883" s="135" t="n"/>
      <c r="BX883" s="135" t="n"/>
      <c r="BY883" s="135" t="n"/>
      <c r="BZ883" s="135" t="n"/>
      <c r="CA883" s="135" t="n"/>
      <c r="CB883" s="135" t="n"/>
      <c r="CC883" s="135" t="n"/>
      <c r="CD883" s="135" t="n"/>
      <c r="CE883" s="135" t="n"/>
      <c r="CF883" s="135" t="n"/>
      <c r="CG883" s="135" t="n"/>
      <c r="CH883" s="135" t="n"/>
      <c r="CI883" s="135" t="n"/>
      <c r="CJ883" s="135" t="n"/>
      <c r="CK883" s="135" t="n"/>
      <c r="CL883" s="135" t="n"/>
      <c r="CM883" s="135" t="n"/>
      <c r="CN883" s="135" t="n"/>
      <c r="CO883" s="135" t="n"/>
      <c r="CP883" s="135" t="n"/>
      <c r="CQ883" s="135" t="n"/>
      <c r="CR883" s="135" t="n"/>
      <c r="CU883" s="36" t="n"/>
      <c r="CV883" s="36" t="n"/>
      <c r="CW883" s="36" t="n"/>
      <c r="CX883" s="36" t="n"/>
      <c r="CY883" s="36" t="n"/>
      <c r="CZ883" s="36" t="n"/>
      <c r="DA883" s="36" t="n"/>
      <c r="DB883" s="36" t="n"/>
      <c r="DC883" s="36" t="n"/>
      <c r="DD883" s="36" t="n"/>
      <c r="DE883" s="36" t="n"/>
      <c r="DF883" s="36" t="n"/>
      <c r="DG883" s="36" t="n"/>
      <c r="DH883" s="36" t="n"/>
      <c r="DI883" s="36" t="n"/>
      <c r="DJ883" s="36" t="n"/>
      <c r="DK883" s="36" t="n"/>
      <c r="DL883" s="36" t="n"/>
      <c r="DM883" s="36" t="n"/>
      <c r="DN883" s="36" t="n"/>
      <c r="DO883" s="36" t="n"/>
      <c r="DP883" s="36" t="n"/>
      <c r="DQ883" s="36" t="n"/>
      <c r="DR883" s="36" t="n"/>
      <c r="DS883" s="36" t="n"/>
      <c r="DT883" s="36" t="n"/>
      <c r="DU883" s="36" t="n"/>
      <c r="DV883" s="36" t="n"/>
      <c r="DW883" s="36" t="n"/>
      <c r="DX883" s="36" t="n"/>
      <c r="DY883" s="36" t="n"/>
      <c r="DZ883" s="36" t="n"/>
      <c r="EA883" s="36" t="n"/>
      <c r="EB883" s="36" t="n"/>
      <c r="EC883" s="36" t="n"/>
      <c r="ED883" s="36" t="n"/>
      <c r="EE883" s="36" t="n"/>
      <c r="EF883" s="36" t="n"/>
      <c r="EG883" s="36" t="n"/>
      <c r="EH883" s="36" t="n"/>
      <c r="EI883" s="36" t="n"/>
      <c r="EJ883" s="36" t="n"/>
      <c r="EK883" s="36" t="n"/>
      <c r="EL883" s="36" t="n"/>
      <c r="EM883" s="36" t="n"/>
      <c r="EN883" s="36" t="n"/>
    </row>
    <row r="884">
      <c r="A884" s="36" t="n"/>
      <c r="B884" s="36" t="n"/>
      <c r="C884" s="144" t="n"/>
      <c r="D884" s="144" t="n"/>
      <c r="E884" s="135" t="n"/>
      <c r="F884" s="135" t="n"/>
      <c r="G884" s="135" t="n"/>
      <c r="H884" s="135" t="n"/>
      <c r="I884" s="135" t="n"/>
      <c r="J884" s="135" t="n"/>
      <c r="K884" s="135" t="n"/>
      <c r="L884" s="135" t="n"/>
      <c r="M884" s="135" t="n"/>
      <c r="N884" s="135" t="n"/>
      <c r="O884" s="135" t="n"/>
      <c r="P884" s="135" t="n"/>
      <c r="Q884" s="135" t="n"/>
      <c r="R884" s="135" t="n"/>
      <c r="S884" s="135" t="n"/>
      <c r="T884" s="135" t="n"/>
      <c r="U884" s="135" t="n"/>
      <c r="V884" s="135" t="n"/>
      <c r="W884" s="135" t="n"/>
      <c r="X884" s="135" t="n"/>
      <c r="Y884" s="135" t="n"/>
      <c r="Z884" s="135" t="n"/>
      <c r="AA884" s="135" t="n"/>
      <c r="AB884" s="135" t="n"/>
      <c r="AC884" s="135" t="n"/>
      <c r="AD884" s="135" t="n"/>
      <c r="AE884" s="135" t="n"/>
      <c r="AF884" s="135" t="n"/>
      <c r="AG884" s="135" t="n"/>
      <c r="AH884" s="135" t="n"/>
      <c r="AI884" s="135" t="n"/>
      <c r="AJ884" s="135" t="n"/>
      <c r="AK884" s="135" t="n"/>
      <c r="AL884" s="135" t="n"/>
      <c r="AM884" s="135" t="n"/>
      <c r="AN884" s="135" t="n"/>
      <c r="AO884" s="135" t="n"/>
      <c r="AP884" s="135" t="n"/>
      <c r="AQ884" s="135" t="n"/>
      <c r="AR884" s="135" t="n"/>
      <c r="AS884" s="135" t="n"/>
      <c r="AT884" s="135" t="n"/>
      <c r="AU884" s="135" t="n"/>
      <c r="AV884" s="135" t="n"/>
      <c r="AW884" s="135" t="n"/>
      <c r="AX884" s="135" t="n"/>
      <c r="AY884" s="135" t="n"/>
      <c r="AZ884" s="135" t="n"/>
      <c r="BA884" s="135" t="n"/>
      <c r="BB884" s="135" t="n"/>
      <c r="BC884" s="135" t="n"/>
      <c r="BD884" s="135" t="n"/>
      <c r="BE884" s="135" t="n"/>
      <c r="BF884" s="135" t="n"/>
      <c r="BG884" s="135" t="n"/>
      <c r="BH884" s="135" t="n"/>
      <c r="BI884" s="135" t="n"/>
      <c r="BJ884" s="135" t="n"/>
      <c r="BK884" s="135" t="n"/>
      <c r="BL884" s="135" t="n"/>
      <c r="BM884" s="135" t="n"/>
      <c r="BN884" s="135" t="n"/>
      <c r="BO884" s="135" t="n"/>
      <c r="BP884" s="135" t="n"/>
      <c r="BQ884" s="135" t="n"/>
      <c r="BR884" s="135" t="n"/>
      <c r="BS884" s="135" t="n"/>
      <c r="BT884" s="135" t="n"/>
      <c r="BU884" s="135" t="n"/>
      <c r="BV884" s="135" t="n"/>
      <c r="BW884" s="135" t="n"/>
      <c r="BX884" s="135" t="n"/>
      <c r="BY884" s="135" t="n"/>
      <c r="BZ884" s="135" t="n"/>
      <c r="CA884" s="135" t="n"/>
      <c r="CB884" s="135" t="n"/>
      <c r="CC884" s="135" t="n"/>
      <c r="CD884" s="135" t="n"/>
      <c r="CE884" s="135" t="n"/>
      <c r="CF884" s="135" t="n"/>
      <c r="CG884" s="135" t="n"/>
      <c r="CH884" s="135" t="n"/>
      <c r="CI884" s="135" t="n"/>
      <c r="CJ884" s="135" t="n"/>
      <c r="CK884" s="135" t="n"/>
      <c r="CL884" s="135" t="n"/>
      <c r="CM884" s="135" t="n"/>
      <c r="CN884" s="135" t="n"/>
      <c r="CO884" s="135" t="n"/>
      <c r="CP884" s="135" t="n"/>
      <c r="CQ884" s="135" t="n"/>
      <c r="CR884" s="135" t="n"/>
      <c r="CU884" s="36" t="n"/>
      <c r="CV884" s="36" t="n"/>
      <c r="CW884" s="36" t="n"/>
      <c r="CX884" s="36" t="n"/>
      <c r="CY884" s="36" t="n"/>
      <c r="CZ884" s="36" t="n"/>
      <c r="DA884" s="36" t="n"/>
      <c r="DB884" s="36" t="n"/>
      <c r="DC884" s="36" t="n"/>
      <c r="DD884" s="36" t="n"/>
      <c r="DE884" s="36" t="n"/>
      <c r="DF884" s="36" t="n"/>
      <c r="DG884" s="36" t="n"/>
      <c r="DH884" s="36" t="n"/>
      <c r="DI884" s="36" t="n"/>
      <c r="DJ884" s="36" t="n"/>
      <c r="DK884" s="36" t="n"/>
      <c r="DL884" s="36" t="n"/>
      <c r="DM884" s="36" t="n"/>
      <c r="DN884" s="36" t="n"/>
      <c r="DO884" s="36" t="n"/>
      <c r="DP884" s="36" t="n"/>
      <c r="DQ884" s="36" t="n"/>
      <c r="DR884" s="36" t="n"/>
      <c r="DS884" s="36" t="n"/>
      <c r="DT884" s="36" t="n"/>
      <c r="DU884" s="36" t="n"/>
      <c r="DV884" s="36" t="n"/>
      <c r="DW884" s="36" t="n"/>
      <c r="DX884" s="36" t="n"/>
      <c r="DY884" s="36" t="n"/>
      <c r="DZ884" s="36" t="n"/>
      <c r="EA884" s="36" t="n"/>
      <c r="EB884" s="36" t="n"/>
      <c r="EC884" s="36" t="n"/>
      <c r="ED884" s="36" t="n"/>
      <c r="EE884" s="36" t="n"/>
      <c r="EF884" s="36" t="n"/>
      <c r="EG884" s="36" t="n"/>
      <c r="EH884" s="36" t="n"/>
      <c r="EI884" s="36" t="n"/>
      <c r="EJ884" s="36" t="n"/>
      <c r="EK884" s="36" t="n"/>
      <c r="EL884" s="36" t="n"/>
      <c r="EM884" s="36" t="n"/>
      <c r="EN884" s="36" t="n"/>
    </row>
    <row r="885">
      <c r="A885" s="36" t="n"/>
      <c r="B885" s="36" t="n"/>
      <c r="C885" s="144" t="n"/>
      <c r="D885" s="144" t="n"/>
      <c r="E885" s="135" t="n"/>
      <c r="F885" s="135" t="n"/>
      <c r="G885" s="135" t="n"/>
      <c r="H885" s="135" t="n"/>
      <c r="I885" s="135" t="n"/>
      <c r="J885" s="135" t="n"/>
      <c r="K885" s="135" t="n"/>
      <c r="L885" s="135" t="n"/>
      <c r="M885" s="135" t="n"/>
      <c r="N885" s="135" t="n"/>
      <c r="O885" s="135" t="n"/>
      <c r="P885" s="135" t="n"/>
      <c r="Q885" s="135" t="n"/>
      <c r="R885" s="135" t="n"/>
      <c r="S885" s="135" t="n"/>
      <c r="T885" s="135" t="n"/>
      <c r="U885" s="135" t="n"/>
      <c r="V885" s="135" t="n"/>
      <c r="W885" s="135" t="n"/>
      <c r="X885" s="135" t="n"/>
      <c r="Y885" s="135" t="n"/>
      <c r="Z885" s="135" t="n"/>
      <c r="AA885" s="135" t="n"/>
      <c r="AB885" s="135" t="n"/>
      <c r="AC885" s="135" t="n"/>
      <c r="AD885" s="135" t="n"/>
      <c r="AE885" s="135" t="n"/>
      <c r="AF885" s="135" t="n"/>
      <c r="AG885" s="135" t="n"/>
      <c r="AH885" s="135" t="n"/>
      <c r="AI885" s="135" t="n"/>
      <c r="AJ885" s="135" t="n"/>
      <c r="AK885" s="135" t="n"/>
      <c r="AL885" s="135" t="n"/>
      <c r="AM885" s="135" t="n"/>
      <c r="AN885" s="135" t="n"/>
      <c r="AO885" s="135" t="n"/>
      <c r="AP885" s="135" t="n"/>
      <c r="AQ885" s="135" t="n"/>
      <c r="AR885" s="135" t="n"/>
      <c r="AS885" s="135" t="n"/>
      <c r="AT885" s="135" t="n"/>
      <c r="AU885" s="135" t="n"/>
      <c r="AV885" s="135" t="n"/>
      <c r="AW885" s="135" t="n"/>
      <c r="AX885" s="135" t="n"/>
      <c r="AY885" s="135" t="n"/>
      <c r="AZ885" s="135" t="n"/>
      <c r="BA885" s="135" t="n"/>
      <c r="BB885" s="135" t="n"/>
      <c r="BC885" s="135" t="n"/>
      <c r="BD885" s="135" t="n"/>
      <c r="BE885" s="135" t="n"/>
      <c r="BF885" s="135" t="n"/>
      <c r="BG885" s="135" t="n"/>
      <c r="BH885" s="135" t="n"/>
      <c r="BI885" s="135" t="n"/>
      <c r="BJ885" s="135" t="n"/>
      <c r="BK885" s="135" t="n"/>
      <c r="BL885" s="135" t="n"/>
      <c r="BM885" s="135" t="n"/>
      <c r="BN885" s="135" t="n"/>
      <c r="BO885" s="135" t="n"/>
      <c r="BP885" s="135" t="n"/>
      <c r="BQ885" s="135" t="n"/>
      <c r="BR885" s="135" t="n"/>
      <c r="BS885" s="135" t="n"/>
      <c r="BT885" s="135" t="n"/>
      <c r="BU885" s="135" t="n"/>
      <c r="BV885" s="135" t="n"/>
      <c r="BW885" s="135" t="n"/>
      <c r="BX885" s="135" t="n"/>
      <c r="BY885" s="135" t="n"/>
      <c r="BZ885" s="135" t="n"/>
      <c r="CA885" s="135" t="n"/>
      <c r="CB885" s="135" t="n"/>
      <c r="CC885" s="135" t="n"/>
      <c r="CD885" s="135" t="n"/>
      <c r="CE885" s="135" t="n"/>
      <c r="CF885" s="135" t="n"/>
      <c r="CG885" s="135" t="n"/>
      <c r="CH885" s="135" t="n"/>
      <c r="CI885" s="135" t="n"/>
      <c r="CJ885" s="135" t="n"/>
      <c r="CK885" s="135" t="n"/>
      <c r="CL885" s="135" t="n"/>
      <c r="CM885" s="135" t="n"/>
      <c r="CN885" s="135" t="n"/>
      <c r="CO885" s="135" t="n"/>
      <c r="CP885" s="135" t="n"/>
      <c r="CQ885" s="135" t="n"/>
      <c r="CR885" s="135" t="n"/>
      <c r="CU885" s="36" t="n"/>
      <c r="CV885" s="36" t="n"/>
      <c r="CW885" s="36" t="n"/>
      <c r="CX885" s="36" t="n"/>
      <c r="CY885" s="36" t="n"/>
      <c r="CZ885" s="36" t="n"/>
      <c r="DA885" s="36" t="n"/>
      <c r="DB885" s="36" t="n"/>
      <c r="DC885" s="36" t="n"/>
      <c r="DD885" s="36" t="n"/>
      <c r="DE885" s="36" t="n"/>
      <c r="DF885" s="36" t="n"/>
      <c r="DG885" s="36" t="n"/>
      <c r="DH885" s="36" t="n"/>
      <c r="DI885" s="36" t="n"/>
      <c r="DJ885" s="36" t="n"/>
      <c r="DK885" s="36" t="n"/>
      <c r="DL885" s="36" t="n"/>
      <c r="DM885" s="36" t="n"/>
      <c r="DN885" s="36" t="n"/>
      <c r="DO885" s="36" t="n"/>
      <c r="DP885" s="36" t="n"/>
      <c r="DQ885" s="36" t="n"/>
      <c r="DR885" s="36" t="n"/>
      <c r="DS885" s="36" t="n"/>
      <c r="DT885" s="36" t="n"/>
      <c r="DU885" s="36" t="n"/>
      <c r="DV885" s="36" t="n"/>
      <c r="DW885" s="36" t="n"/>
      <c r="DX885" s="36" t="n"/>
      <c r="DY885" s="36" t="n"/>
      <c r="DZ885" s="36" t="n"/>
      <c r="EA885" s="36" t="n"/>
      <c r="EB885" s="36" t="n"/>
      <c r="EC885" s="36" t="n"/>
      <c r="ED885" s="36" t="n"/>
      <c r="EE885" s="36" t="n"/>
      <c r="EF885" s="36" t="n"/>
      <c r="EG885" s="36" t="n"/>
      <c r="EH885" s="36" t="n"/>
      <c r="EI885" s="36" t="n"/>
      <c r="EJ885" s="36" t="n"/>
      <c r="EK885" s="36" t="n"/>
      <c r="EL885" s="36" t="n"/>
      <c r="EM885" s="36" t="n"/>
      <c r="EN885" s="36" t="n"/>
    </row>
    <row r="886">
      <c r="A886" s="36" t="n"/>
      <c r="B886" s="36" t="n"/>
      <c r="C886" s="144" t="n"/>
      <c r="D886" s="144" t="n"/>
      <c r="E886" s="135" t="n"/>
      <c r="F886" s="135" t="n"/>
      <c r="G886" s="135" t="n"/>
      <c r="H886" s="135" t="n"/>
      <c r="I886" s="135" t="n"/>
      <c r="J886" s="135" t="n"/>
      <c r="K886" s="135" t="n"/>
      <c r="L886" s="135" t="n"/>
      <c r="M886" s="135" t="n"/>
      <c r="N886" s="135" t="n"/>
      <c r="O886" s="135" t="n"/>
      <c r="P886" s="135" t="n"/>
      <c r="Q886" s="135" t="n"/>
      <c r="R886" s="135" t="n"/>
      <c r="S886" s="135" t="n"/>
      <c r="T886" s="135" t="n"/>
      <c r="U886" s="135" t="n"/>
      <c r="V886" s="135" t="n"/>
      <c r="W886" s="135" t="n"/>
      <c r="X886" s="135" t="n"/>
      <c r="Y886" s="135" t="n"/>
      <c r="Z886" s="135" t="n"/>
      <c r="AA886" s="135" t="n"/>
      <c r="AB886" s="135" t="n"/>
      <c r="AC886" s="135" t="n"/>
      <c r="AD886" s="135" t="n"/>
      <c r="AE886" s="135" t="n"/>
      <c r="AF886" s="135" t="n"/>
      <c r="AG886" s="135" t="n"/>
      <c r="AH886" s="135" t="n"/>
      <c r="AI886" s="135" t="n"/>
      <c r="AJ886" s="135" t="n"/>
      <c r="AK886" s="135" t="n"/>
      <c r="AL886" s="135" t="n"/>
      <c r="AM886" s="135" t="n"/>
      <c r="AN886" s="135" t="n"/>
      <c r="AO886" s="135" t="n"/>
      <c r="AP886" s="135" t="n"/>
      <c r="AQ886" s="135" t="n"/>
      <c r="AR886" s="135" t="n"/>
      <c r="AS886" s="135" t="n"/>
      <c r="AT886" s="135" t="n"/>
      <c r="AU886" s="135" t="n"/>
      <c r="AV886" s="135" t="n"/>
      <c r="AW886" s="135" t="n"/>
      <c r="AX886" s="135" t="n"/>
      <c r="AY886" s="135" t="n"/>
      <c r="AZ886" s="135" t="n"/>
      <c r="BA886" s="135" t="n"/>
      <c r="BB886" s="135" t="n"/>
      <c r="BC886" s="135" t="n"/>
      <c r="BD886" s="135" t="n"/>
      <c r="BE886" s="135" t="n"/>
      <c r="BF886" s="135" t="n"/>
      <c r="BG886" s="135" t="n"/>
      <c r="BH886" s="135" t="n"/>
      <c r="BI886" s="135" t="n"/>
      <c r="BJ886" s="135" t="n"/>
      <c r="BK886" s="135" t="n"/>
      <c r="BL886" s="135" t="n"/>
      <c r="BM886" s="135" t="n"/>
      <c r="BN886" s="135" t="n"/>
      <c r="BO886" s="135" t="n"/>
      <c r="BP886" s="135" t="n"/>
      <c r="BQ886" s="135" t="n"/>
      <c r="BR886" s="135" t="n"/>
      <c r="BS886" s="135" t="n"/>
      <c r="BT886" s="135" t="n"/>
      <c r="BU886" s="135" t="n"/>
      <c r="BV886" s="135" t="n"/>
      <c r="BW886" s="135" t="n"/>
      <c r="BX886" s="135" t="n"/>
      <c r="BY886" s="135" t="n"/>
      <c r="BZ886" s="135" t="n"/>
      <c r="CA886" s="135" t="n"/>
      <c r="CB886" s="135" t="n"/>
      <c r="CC886" s="135" t="n"/>
      <c r="CD886" s="135" t="n"/>
      <c r="CE886" s="135" t="n"/>
      <c r="CF886" s="135" t="n"/>
      <c r="CG886" s="135" t="n"/>
      <c r="CH886" s="135" t="n"/>
      <c r="CI886" s="135" t="n"/>
      <c r="CJ886" s="135" t="n"/>
      <c r="CK886" s="135" t="n"/>
      <c r="CL886" s="135" t="n"/>
      <c r="CM886" s="135" t="n"/>
      <c r="CN886" s="135" t="n"/>
      <c r="CO886" s="135" t="n"/>
      <c r="CP886" s="135" t="n"/>
      <c r="CQ886" s="135" t="n"/>
      <c r="CR886" s="135" t="n"/>
      <c r="CU886" s="36" t="n"/>
      <c r="CV886" s="36" t="n"/>
      <c r="CW886" s="36" t="n"/>
      <c r="CX886" s="36" t="n"/>
      <c r="CY886" s="36" t="n"/>
      <c r="CZ886" s="36" t="n"/>
      <c r="DA886" s="36" t="n"/>
      <c r="DB886" s="36" t="n"/>
      <c r="DC886" s="36" t="n"/>
      <c r="DD886" s="36" t="n"/>
      <c r="DE886" s="36" t="n"/>
      <c r="DF886" s="36" t="n"/>
      <c r="DG886" s="36" t="n"/>
      <c r="DH886" s="36" t="n"/>
      <c r="DI886" s="36" t="n"/>
      <c r="DJ886" s="36" t="n"/>
      <c r="DK886" s="36" t="n"/>
      <c r="DL886" s="36" t="n"/>
      <c r="DM886" s="36" t="n"/>
      <c r="DN886" s="36" t="n"/>
      <c r="DO886" s="36" t="n"/>
      <c r="DP886" s="36" t="n"/>
      <c r="DQ886" s="36" t="n"/>
      <c r="DR886" s="36" t="n"/>
      <c r="DS886" s="36" t="n"/>
      <c r="DT886" s="36" t="n"/>
      <c r="DU886" s="36" t="n"/>
      <c r="DV886" s="36" t="n"/>
      <c r="DW886" s="36" t="n"/>
      <c r="DX886" s="36" t="n"/>
      <c r="DY886" s="36" t="n"/>
      <c r="DZ886" s="36" t="n"/>
      <c r="EA886" s="36" t="n"/>
      <c r="EB886" s="36" t="n"/>
      <c r="EC886" s="36" t="n"/>
      <c r="ED886" s="36" t="n"/>
      <c r="EE886" s="36" t="n"/>
      <c r="EF886" s="36" t="n"/>
      <c r="EG886" s="36" t="n"/>
      <c r="EH886" s="36" t="n"/>
      <c r="EI886" s="36" t="n"/>
      <c r="EJ886" s="36" t="n"/>
      <c r="EK886" s="36" t="n"/>
      <c r="EL886" s="36" t="n"/>
      <c r="EM886" s="36" t="n"/>
      <c r="EN886" s="36" t="n"/>
    </row>
    <row r="887">
      <c r="A887" s="36" t="n"/>
      <c r="B887" s="36" t="n"/>
      <c r="C887" s="144" t="n"/>
      <c r="D887" s="144" t="n"/>
      <c r="E887" s="135" t="n"/>
      <c r="F887" s="135" t="n"/>
      <c r="G887" s="135" t="n"/>
      <c r="H887" s="135" t="n"/>
      <c r="I887" s="135" t="n"/>
      <c r="J887" s="135" t="n"/>
      <c r="K887" s="135" t="n"/>
      <c r="L887" s="135" t="n"/>
      <c r="M887" s="135" t="n"/>
      <c r="N887" s="135" t="n"/>
      <c r="O887" s="135" t="n"/>
      <c r="P887" s="135" t="n"/>
      <c r="Q887" s="135" t="n"/>
      <c r="R887" s="135" t="n"/>
      <c r="S887" s="135" t="n"/>
      <c r="T887" s="135" t="n"/>
      <c r="U887" s="135" t="n"/>
      <c r="V887" s="135" t="n"/>
      <c r="W887" s="135" t="n"/>
      <c r="X887" s="135" t="n"/>
      <c r="Y887" s="135" t="n"/>
      <c r="Z887" s="135" t="n"/>
      <c r="AA887" s="135" t="n"/>
      <c r="AB887" s="135" t="n"/>
      <c r="AC887" s="135" t="n"/>
      <c r="AD887" s="135" t="n"/>
      <c r="AE887" s="135" t="n"/>
      <c r="AF887" s="135" t="n"/>
      <c r="AG887" s="135" t="n"/>
      <c r="AH887" s="135" t="n"/>
      <c r="AI887" s="135" t="n"/>
      <c r="AJ887" s="135" t="n"/>
      <c r="AK887" s="135" t="n"/>
      <c r="AL887" s="135" t="n"/>
      <c r="AM887" s="135" t="n"/>
      <c r="AN887" s="135" t="n"/>
      <c r="AO887" s="135" t="n"/>
      <c r="AP887" s="135" t="n"/>
      <c r="AQ887" s="135" t="n"/>
      <c r="AR887" s="135" t="n"/>
      <c r="AS887" s="135" t="n"/>
      <c r="AT887" s="135" t="n"/>
      <c r="AU887" s="135" t="n"/>
      <c r="AV887" s="135" t="n"/>
      <c r="AW887" s="135" t="n"/>
      <c r="AX887" s="135" t="n"/>
      <c r="AY887" s="135" t="n"/>
      <c r="AZ887" s="135" t="n"/>
      <c r="BA887" s="135" t="n"/>
      <c r="BB887" s="135" t="n"/>
      <c r="BC887" s="135" t="n"/>
      <c r="BD887" s="135" t="n"/>
      <c r="BE887" s="135" t="n"/>
      <c r="BF887" s="135" t="n"/>
      <c r="BG887" s="135" t="n"/>
      <c r="BH887" s="135" t="n"/>
      <c r="BI887" s="135" t="n"/>
      <c r="BJ887" s="135" t="n"/>
      <c r="BK887" s="135" t="n"/>
      <c r="BL887" s="135" t="n"/>
      <c r="BM887" s="135" t="n"/>
      <c r="BN887" s="135" t="n"/>
      <c r="BO887" s="135" t="n"/>
      <c r="BP887" s="135" t="n"/>
      <c r="BQ887" s="135" t="n"/>
      <c r="BR887" s="135" t="n"/>
      <c r="BS887" s="135" t="n"/>
      <c r="BT887" s="135" t="n"/>
      <c r="BU887" s="135" t="n"/>
      <c r="BV887" s="135" t="n"/>
      <c r="BW887" s="135" t="n"/>
      <c r="BX887" s="135" t="n"/>
      <c r="BY887" s="135" t="n"/>
      <c r="BZ887" s="135" t="n"/>
      <c r="CA887" s="135" t="n"/>
      <c r="CB887" s="135" t="n"/>
      <c r="CC887" s="135" t="n"/>
      <c r="CD887" s="135" t="n"/>
      <c r="CE887" s="135" t="n"/>
      <c r="CF887" s="135" t="n"/>
      <c r="CG887" s="135" t="n"/>
      <c r="CH887" s="135" t="n"/>
      <c r="CI887" s="135" t="n"/>
      <c r="CJ887" s="135" t="n"/>
      <c r="CK887" s="135" t="n"/>
      <c r="CL887" s="135" t="n"/>
      <c r="CM887" s="135" t="n"/>
      <c r="CN887" s="135" t="n"/>
      <c r="CO887" s="135" t="n"/>
      <c r="CP887" s="135" t="n"/>
      <c r="CQ887" s="135" t="n"/>
      <c r="CR887" s="135" t="n"/>
      <c r="CU887" s="36" t="n"/>
      <c r="CV887" s="36" t="n"/>
      <c r="CW887" s="36" t="n"/>
      <c r="CX887" s="36" t="n"/>
      <c r="CY887" s="36" t="n"/>
      <c r="CZ887" s="36" t="n"/>
      <c r="DA887" s="36" t="n"/>
      <c r="DB887" s="36" t="n"/>
      <c r="DC887" s="36" t="n"/>
      <c r="DD887" s="36" t="n"/>
      <c r="DE887" s="36" t="n"/>
      <c r="DF887" s="36" t="n"/>
      <c r="DG887" s="36" t="n"/>
      <c r="DH887" s="36" t="n"/>
      <c r="DI887" s="36" t="n"/>
      <c r="DJ887" s="36" t="n"/>
      <c r="DK887" s="36" t="n"/>
      <c r="DL887" s="36" t="n"/>
      <c r="DM887" s="36" t="n"/>
      <c r="DN887" s="36" t="n"/>
      <c r="DO887" s="36" t="n"/>
      <c r="DP887" s="36" t="n"/>
      <c r="DQ887" s="36" t="n"/>
      <c r="DR887" s="36" t="n"/>
      <c r="DS887" s="36" t="n"/>
      <c r="DT887" s="36" t="n"/>
      <c r="DU887" s="36" t="n"/>
      <c r="DV887" s="36" t="n"/>
      <c r="DW887" s="36" t="n"/>
      <c r="DX887" s="36" t="n"/>
      <c r="DY887" s="36" t="n"/>
      <c r="DZ887" s="36" t="n"/>
      <c r="EA887" s="36" t="n"/>
      <c r="EB887" s="36" t="n"/>
      <c r="EC887" s="36" t="n"/>
      <c r="ED887" s="36" t="n"/>
      <c r="EE887" s="36" t="n"/>
      <c r="EF887" s="36" t="n"/>
      <c r="EG887" s="36" t="n"/>
      <c r="EH887" s="36" t="n"/>
      <c r="EI887" s="36" t="n"/>
      <c r="EJ887" s="36" t="n"/>
      <c r="EK887" s="36" t="n"/>
      <c r="EL887" s="36" t="n"/>
      <c r="EM887" s="36" t="n"/>
      <c r="EN887" s="36" t="n"/>
    </row>
    <row r="888">
      <c r="A888" s="36" t="n"/>
      <c r="B888" s="36" t="n"/>
      <c r="C888" s="144" t="n"/>
      <c r="D888" s="144" t="n"/>
      <c r="E888" s="135" t="n"/>
      <c r="F888" s="135" t="n"/>
      <c r="G888" s="135" t="n"/>
      <c r="H888" s="135" t="n"/>
      <c r="I888" s="135" t="n"/>
      <c r="J888" s="135" t="n"/>
      <c r="K888" s="135" t="n"/>
      <c r="L888" s="135" t="n"/>
      <c r="M888" s="135" t="n"/>
      <c r="N888" s="135" t="n"/>
      <c r="O888" s="135" t="n"/>
      <c r="P888" s="135" t="n"/>
      <c r="Q888" s="135" t="n"/>
      <c r="R888" s="135" t="n"/>
      <c r="S888" s="135" t="n"/>
      <c r="T888" s="135" t="n"/>
      <c r="U888" s="135" t="n"/>
      <c r="V888" s="135" t="n"/>
      <c r="W888" s="135" t="n"/>
      <c r="X888" s="135" t="n"/>
      <c r="Y888" s="135" t="n"/>
      <c r="Z888" s="135" t="n"/>
      <c r="AA888" s="135" t="n"/>
      <c r="AB888" s="135" t="n"/>
      <c r="AC888" s="135" t="n"/>
      <c r="AD888" s="135" t="n"/>
      <c r="AE888" s="135" t="n"/>
      <c r="AF888" s="135" t="n"/>
      <c r="AG888" s="135" t="n"/>
      <c r="AH888" s="135" t="n"/>
      <c r="AI888" s="135" t="n"/>
      <c r="AJ888" s="135" t="n"/>
      <c r="AK888" s="135" t="n"/>
      <c r="AL888" s="135" t="n"/>
      <c r="AM888" s="135" t="n"/>
      <c r="AN888" s="135" t="n"/>
      <c r="AO888" s="135" t="n"/>
      <c r="AP888" s="135" t="n"/>
      <c r="AQ888" s="135" t="n"/>
      <c r="AR888" s="135" t="n"/>
      <c r="AS888" s="135" t="n"/>
      <c r="AT888" s="135" t="n"/>
      <c r="AU888" s="135" t="n"/>
      <c r="AV888" s="135" t="n"/>
      <c r="AW888" s="135" t="n"/>
      <c r="AX888" s="135" t="n"/>
      <c r="AY888" s="135" t="n"/>
      <c r="AZ888" s="135" t="n"/>
      <c r="BA888" s="135" t="n"/>
      <c r="BB888" s="135" t="n"/>
      <c r="BC888" s="135" t="n"/>
      <c r="BD888" s="135" t="n"/>
      <c r="BE888" s="135" t="n"/>
      <c r="BF888" s="135" t="n"/>
      <c r="BG888" s="135" t="n"/>
      <c r="BH888" s="135" t="n"/>
      <c r="BI888" s="135" t="n"/>
      <c r="BJ888" s="135" t="n"/>
      <c r="BK888" s="135" t="n"/>
      <c r="BL888" s="135" t="n"/>
      <c r="BM888" s="135" t="n"/>
      <c r="BN888" s="135" t="n"/>
      <c r="BO888" s="135" t="n"/>
      <c r="BP888" s="135" t="n"/>
      <c r="BQ888" s="135" t="n"/>
      <c r="BR888" s="135" t="n"/>
      <c r="BS888" s="135" t="n"/>
      <c r="BT888" s="135" t="n"/>
      <c r="BU888" s="135" t="n"/>
      <c r="BV888" s="135" t="n"/>
      <c r="BW888" s="135" t="n"/>
      <c r="BX888" s="135" t="n"/>
      <c r="BY888" s="135" t="n"/>
      <c r="BZ888" s="135" t="n"/>
      <c r="CA888" s="135" t="n"/>
      <c r="CB888" s="135" t="n"/>
      <c r="CC888" s="135" t="n"/>
      <c r="CD888" s="135" t="n"/>
      <c r="CE888" s="135" t="n"/>
      <c r="CF888" s="135" t="n"/>
      <c r="CG888" s="135" t="n"/>
      <c r="CH888" s="135" t="n"/>
      <c r="CI888" s="135" t="n"/>
      <c r="CJ888" s="135" t="n"/>
      <c r="CK888" s="135" t="n"/>
      <c r="CL888" s="135" t="n"/>
      <c r="CM888" s="135" t="n"/>
      <c r="CN888" s="135" t="n"/>
      <c r="CO888" s="135" t="n"/>
      <c r="CP888" s="135" t="n"/>
      <c r="CQ888" s="135" t="n"/>
      <c r="CR888" s="135" t="n"/>
      <c r="CU888" s="36" t="n"/>
      <c r="CV888" s="36" t="n"/>
      <c r="CW888" s="36" t="n"/>
      <c r="CX888" s="36" t="n"/>
      <c r="CY888" s="36" t="n"/>
      <c r="CZ888" s="36" t="n"/>
      <c r="DA888" s="36" t="n"/>
      <c r="DB888" s="36" t="n"/>
      <c r="DC888" s="36" t="n"/>
      <c r="DD888" s="36" t="n"/>
      <c r="DE888" s="36" t="n"/>
      <c r="DF888" s="36" t="n"/>
      <c r="DG888" s="36" t="n"/>
      <c r="DH888" s="36" t="n"/>
      <c r="DI888" s="36" t="n"/>
      <c r="DJ888" s="36" t="n"/>
      <c r="DK888" s="36" t="n"/>
      <c r="DL888" s="36" t="n"/>
      <c r="DM888" s="36" t="n"/>
      <c r="DN888" s="36" t="n"/>
      <c r="DO888" s="36" t="n"/>
      <c r="DP888" s="36" t="n"/>
      <c r="DQ888" s="36" t="n"/>
      <c r="DR888" s="36" t="n"/>
      <c r="DS888" s="36" t="n"/>
      <c r="DT888" s="36" t="n"/>
      <c r="DU888" s="36" t="n"/>
      <c r="DV888" s="36" t="n"/>
      <c r="DW888" s="36" t="n"/>
      <c r="DX888" s="36" t="n"/>
      <c r="DY888" s="36" t="n"/>
      <c r="DZ888" s="36" t="n"/>
      <c r="EA888" s="36" t="n"/>
      <c r="EB888" s="36" t="n"/>
      <c r="EC888" s="36" t="n"/>
      <c r="ED888" s="36" t="n"/>
      <c r="EE888" s="36" t="n"/>
      <c r="EF888" s="36" t="n"/>
      <c r="EG888" s="36" t="n"/>
      <c r="EH888" s="36" t="n"/>
      <c r="EI888" s="36" t="n"/>
      <c r="EJ888" s="36" t="n"/>
      <c r="EK888" s="36" t="n"/>
      <c r="EL888" s="36" t="n"/>
      <c r="EM888" s="36" t="n"/>
      <c r="EN888" s="36" t="n"/>
    </row>
    <row r="889">
      <c r="A889" s="36" t="n"/>
      <c r="B889" s="36" t="n"/>
      <c r="C889" s="144" t="n"/>
      <c r="D889" s="144" t="n"/>
      <c r="E889" s="135" t="n"/>
      <c r="F889" s="135" t="n"/>
      <c r="G889" s="135" t="n"/>
      <c r="H889" s="135" t="n"/>
      <c r="I889" s="135" t="n"/>
      <c r="J889" s="135" t="n"/>
      <c r="K889" s="135" t="n"/>
      <c r="L889" s="135" t="n"/>
      <c r="M889" s="135" t="n"/>
      <c r="N889" s="135" t="n"/>
      <c r="O889" s="135" t="n"/>
      <c r="P889" s="135" t="n"/>
      <c r="Q889" s="135" t="n"/>
      <c r="R889" s="135" t="n"/>
      <c r="S889" s="135" t="n"/>
      <c r="T889" s="135" t="n"/>
      <c r="U889" s="135" t="n"/>
      <c r="V889" s="135" t="n"/>
      <c r="W889" s="135" t="n"/>
      <c r="X889" s="135" t="n"/>
      <c r="Y889" s="135" t="n"/>
      <c r="Z889" s="135" t="n"/>
      <c r="AA889" s="135" t="n"/>
      <c r="AB889" s="135" t="n"/>
      <c r="AC889" s="135" t="n"/>
      <c r="AD889" s="135" t="n"/>
      <c r="AE889" s="135" t="n"/>
      <c r="AF889" s="135" t="n"/>
      <c r="AG889" s="135" t="n"/>
      <c r="AH889" s="135" t="n"/>
      <c r="AI889" s="135" t="n"/>
      <c r="AJ889" s="135" t="n"/>
      <c r="AK889" s="135" t="n"/>
      <c r="AL889" s="135" t="n"/>
      <c r="AM889" s="135" t="n"/>
      <c r="AN889" s="135" t="n"/>
      <c r="AO889" s="135" t="n"/>
      <c r="AP889" s="135" t="n"/>
      <c r="AQ889" s="135" t="n"/>
      <c r="AR889" s="135" t="n"/>
      <c r="AS889" s="135" t="n"/>
      <c r="AT889" s="135" t="n"/>
      <c r="AU889" s="135" t="n"/>
      <c r="AV889" s="135" t="n"/>
      <c r="AW889" s="135" t="n"/>
      <c r="AX889" s="135" t="n"/>
      <c r="AY889" s="135" t="n"/>
      <c r="AZ889" s="135" t="n"/>
      <c r="BA889" s="135" t="n"/>
      <c r="BB889" s="135" t="n"/>
      <c r="BC889" s="135" t="n"/>
      <c r="BD889" s="135" t="n"/>
      <c r="BE889" s="135" t="n"/>
      <c r="BF889" s="135" t="n"/>
      <c r="BG889" s="135" t="n"/>
      <c r="BH889" s="135" t="n"/>
      <c r="BI889" s="135" t="n"/>
      <c r="BJ889" s="135" t="n"/>
      <c r="BK889" s="135" t="n"/>
      <c r="BL889" s="135" t="n"/>
      <c r="BM889" s="135" t="n"/>
      <c r="BN889" s="135" t="n"/>
      <c r="BO889" s="135" t="n"/>
      <c r="BP889" s="135" t="n"/>
      <c r="BQ889" s="135" t="n"/>
      <c r="BR889" s="135" t="n"/>
      <c r="BS889" s="135" t="n"/>
      <c r="BT889" s="135" t="n"/>
      <c r="BU889" s="135" t="n"/>
      <c r="BV889" s="135" t="n"/>
      <c r="BW889" s="135" t="n"/>
      <c r="BX889" s="135" t="n"/>
      <c r="BY889" s="135" t="n"/>
      <c r="BZ889" s="135" t="n"/>
      <c r="CA889" s="135" t="n"/>
      <c r="CB889" s="135" t="n"/>
      <c r="CC889" s="135" t="n"/>
      <c r="CD889" s="135" t="n"/>
      <c r="CE889" s="135" t="n"/>
      <c r="CF889" s="135" t="n"/>
      <c r="CG889" s="135" t="n"/>
      <c r="CH889" s="135" t="n"/>
      <c r="CI889" s="135" t="n"/>
      <c r="CJ889" s="135" t="n"/>
      <c r="CK889" s="135" t="n"/>
      <c r="CL889" s="135" t="n"/>
      <c r="CM889" s="135" t="n"/>
      <c r="CN889" s="135" t="n"/>
      <c r="CO889" s="135" t="n"/>
      <c r="CP889" s="135" t="n"/>
      <c r="CQ889" s="135" t="n"/>
      <c r="CR889" s="135" t="n"/>
      <c r="CU889" s="36" t="n"/>
      <c r="CV889" s="36" t="n"/>
      <c r="CW889" s="36" t="n"/>
      <c r="CX889" s="36" t="n"/>
      <c r="CY889" s="36" t="n"/>
      <c r="CZ889" s="36" t="n"/>
      <c r="DA889" s="36" t="n"/>
      <c r="DB889" s="36" t="n"/>
      <c r="DC889" s="36" t="n"/>
      <c r="DD889" s="36" t="n"/>
      <c r="DE889" s="36" t="n"/>
      <c r="DF889" s="36" t="n"/>
      <c r="DG889" s="36" t="n"/>
      <c r="DH889" s="36" t="n"/>
      <c r="DI889" s="36" t="n"/>
      <c r="DJ889" s="36" t="n"/>
      <c r="DK889" s="36" t="n"/>
      <c r="DL889" s="36" t="n"/>
      <c r="DM889" s="36" t="n"/>
      <c r="DN889" s="36" t="n"/>
      <c r="DO889" s="36" t="n"/>
      <c r="DP889" s="36" t="n"/>
      <c r="DQ889" s="36" t="n"/>
      <c r="DR889" s="36" t="n"/>
      <c r="DS889" s="36" t="n"/>
      <c r="DT889" s="36" t="n"/>
      <c r="DU889" s="36" t="n"/>
      <c r="DV889" s="36" t="n"/>
      <c r="DW889" s="36" t="n"/>
      <c r="DX889" s="36" t="n"/>
      <c r="DY889" s="36" t="n"/>
      <c r="DZ889" s="36" t="n"/>
      <c r="EA889" s="36" t="n"/>
      <c r="EB889" s="36" t="n"/>
      <c r="EC889" s="36" t="n"/>
      <c r="ED889" s="36" t="n"/>
      <c r="EE889" s="36" t="n"/>
      <c r="EF889" s="36" t="n"/>
      <c r="EG889" s="36" t="n"/>
      <c r="EH889" s="36" t="n"/>
      <c r="EI889" s="36" t="n"/>
      <c r="EJ889" s="36" t="n"/>
      <c r="EK889" s="36" t="n"/>
      <c r="EL889" s="36" t="n"/>
      <c r="EM889" s="36" t="n"/>
      <c r="EN889" s="36" t="n"/>
    </row>
    <row r="890">
      <c r="A890" s="36" t="n"/>
      <c r="B890" s="36" t="n"/>
      <c r="C890" s="144" t="n"/>
      <c r="D890" s="144" t="n"/>
      <c r="E890" s="135" t="n"/>
      <c r="F890" s="135" t="n"/>
      <c r="G890" s="135" t="n"/>
      <c r="H890" s="135" t="n"/>
      <c r="I890" s="135" t="n"/>
      <c r="J890" s="135" t="n"/>
      <c r="K890" s="135" t="n"/>
      <c r="L890" s="135" t="n"/>
      <c r="M890" s="135" t="n"/>
      <c r="N890" s="135" t="n"/>
      <c r="O890" s="135" t="n"/>
      <c r="P890" s="135" t="n"/>
      <c r="Q890" s="135" t="n"/>
      <c r="R890" s="135" t="n"/>
      <c r="S890" s="135" t="n"/>
      <c r="T890" s="135" t="n"/>
      <c r="U890" s="135" t="n"/>
      <c r="V890" s="135" t="n"/>
      <c r="W890" s="135" t="n"/>
      <c r="X890" s="135" t="n"/>
      <c r="Y890" s="135" t="n"/>
      <c r="Z890" s="135" t="n"/>
      <c r="AA890" s="135" t="n"/>
      <c r="AB890" s="135" t="n"/>
      <c r="AC890" s="135" t="n"/>
      <c r="AD890" s="135" t="n"/>
      <c r="AE890" s="135" t="n"/>
      <c r="AF890" s="135" t="n"/>
      <c r="AG890" s="135" t="n"/>
      <c r="AH890" s="135" t="n"/>
      <c r="AI890" s="135" t="n"/>
      <c r="AJ890" s="135" t="n"/>
      <c r="AK890" s="135" t="n"/>
      <c r="AL890" s="135" t="n"/>
      <c r="AM890" s="135" t="n"/>
      <c r="AN890" s="135" t="n"/>
      <c r="AO890" s="135" t="n"/>
      <c r="AP890" s="135" t="n"/>
      <c r="AQ890" s="135" t="n"/>
      <c r="AR890" s="135" t="n"/>
      <c r="AS890" s="135" t="n"/>
      <c r="AT890" s="135" t="n"/>
      <c r="AU890" s="135" t="n"/>
      <c r="AV890" s="135" t="n"/>
      <c r="AW890" s="135" t="n"/>
      <c r="AX890" s="135" t="n"/>
      <c r="AY890" s="135" t="n"/>
      <c r="AZ890" s="135" t="n"/>
      <c r="BA890" s="135" t="n"/>
      <c r="BB890" s="135" t="n"/>
      <c r="BC890" s="135" t="n"/>
      <c r="BD890" s="135" t="n"/>
      <c r="BE890" s="135" t="n"/>
      <c r="BF890" s="135" t="n"/>
      <c r="BG890" s="135" t="n"/>
      <c r="BH890" s="135" t="n"/>
      <c r="BI890" s="135" t="n"/>
      <c r="BJ890" s="135" t="n"/>
      <c r="BK890" s="135" t="n"/>
      <c r="BL890" s="135" t="n"/>
      <c r="BM890" s="135" t="n"/>
      <c r="BN890" s="135" t="n"/>
      <c r="BO890" s="135" t="n"/>
      <c r="BP890" s="135" t="n"/>
      <c r="BQ890" s="135" t="n"/>
      <c r="BR890" s="135" t="n"/>
      <c r="BS890" s="135" t="n"/>
      <c r="BT890" s="135" t="n"/>
      <c r="BU890" s="135" t="n"/>
      <c r="BV890" s="135" t="n"/>
      <c r="BW890" s="135" t="n"/>
      <c r="BX890" s="135" t="n"/>
      <c r="BY890" s="135" t="n"/>
      <c r="BZ890" s="135" t="n"/>
      <c r="CA890" s="135" t="n"/>
      <c r="CB890" s="135" t="n"/>
      <c r="CC890" s="135" t="n"/>
      <c r="CD890" s="135" t="n"/>
      <c r="CE890" s="135" t="n"/>
      <c r="CF890" s="135" t="n"/>
      <c r="CG890" s="135" t="n"/>
      <c r="CH890" s="135" t="n"/>
      <c r="CI890" s="135" t="n"/>
      <c r="CJ890" s="135" t="n"/>
      <c r="CK890" s="135" t="n"/>
      <c r="CL890" s="135" t="n"/>
      <c r="CM890" s="135" t="n"/>
      <c r="CN890" s="135" t="n"/>
      <c r="CO890" s="135" t="n"/>
      <c r="CP890" s="135" t="n"/>
      <c r="CQ890" s="135" t="n"/>
      <c r="CR890" s="135" t="n"/>
      <c r="CU890" s="36" t="n"/>
      <c r="CV890" s="36" t="n"/>
      <c r="CW890" s="36" t="n"/>
      <c r="CX890" s="36" t="n"/>
      <c r="CY890" s="36" t="n"/>
      <c r="CZ890" s="36" t="n"/>
      <c r="DA890" s="36" t="n"/>
      <c r="DB890" s="36" t="n"/>
      <c r="DC890" s="36" t="n"/>
      <c r="DD890" s="36" t="n"/>
      <c r="DE890" s="36" t="n"/>
      <c r="DF890" s="36" t="n"/>
      <c r="DG890" s="36" t="n"/>
      <c r="DH890" s="36" t="n"/>
      <c r="DI890" s="36" t="n"/>
      <c r="DJ890" s="36" t="n"/>
      <c r="DK890" s="36" t="n"/>
      <c r="DL890" s="36" t="n"/>
      <c r="DM890" s="36" t="n"/>
      <c r="DN890" s="36" t="n"/>
      <c r="DO890" s="36" t="n"/>
      <c r="DP890" s="36" t="n"/>
      <c r="DQ890" s="36" t="n"/>
      <c r="DR890" s="36" t="n"/>
      <c r="DS890" s="36" t="n"/>
      <c r="DT890" s="36" t="n"/>
      <c r="DU890" s="36" t="n"/>
      <c r="DV890" s="36" t="n"/>
      <c r="DW890" s="36" t="n"/>
      <c r="DX890" s="36" t="n"/>
      <c r="DY890" s="36" t="n"/>
      <c r="DZ890" s="36" t="n"/>
      <c r="EA890" s="36" t="n"/>
      <c r="EB890" s="36" t="n"/>
      <c r="EC890" s="36" t="n"/>
      <c r="ED890" s="36" t="n"/>
      <c r="EE890" s="36" t="n"/>
      <c r="EF890" s="36" t="n"/>
      <c r="EG890" s="36" t="n"/>
      <c r="EH890" s="36" t="n"/>
      <c r="EI890" s="36" t="n"/>
      <c r="EJ890" s="36" t="n"/>
      <c r="EK890" s="36" t="n"/>
      <c r="EL890" s="36" t="n"/>
      <c r="EM890" s="36" t="n"/>
      <c r="EN890" s="36" t="n"/>
    </row>
    <row r="891">
      <c r="A891" s="36" t="n"/>
      <c r="B891" s="36" t="n"/>
      <c r="C891" s="144" t="n"/>
      <c r="D891" s="144" t="n"/>
      <c r="E891" s="135" t="n"/>
      <c r="F891" s="135" t="n"/>
      <c r="G891" s="135" t="n"/>
      <c r="H891" s="135" t="n"/>
      <c r="I891" s="135" t="n"/>
      <c r="J891" s="135" t="n"/>
      <c r="K891" s="135" t="n"/>
      <c r="L891" s="135" t="n"/>
      <c r="M891" s="135" t="n"/>
      <c r="N891" s="135" t="n"/>
      <c r="O891" s="135" t="n"/>
      <c r="P891" s="135" t="n"/>
      <c r="Q891" s="135" t="n"/>
      <c r="R891" s="135" t="n"/>
      <c r="S891" s="135" t="n"/>
      <c r="T891" s="135" t="n"/>
      <c r="U891" s="135" t="n"/>
      <c r="V891" s="135" t="n"/>
      <c r="W891" s="135" t="n"/>
      <c r="X891" s="135" t="n"/>
      <c r="Y891" s="135" t="n"/>
      <c r="Z891" s="135" t="n"/>
      <c r="AA891" s="135" t="n"/>
      <c r="AB891" s="135" t="n"/>
      <c r="AC891" s="135" t="n"/>
      <c r="AD891" s="135" t="n"/>
      <c r="AE891" s="135" t="n"/>
      <c r="AF891" s="135" t="n"/>
      <c r="AG891" s="135" t="n"/>
      <c r="AH891" s="135" t="n"/>
      <c r="AI891" s="135" t="n"/>
      <c r="AJ891" s="135" t="n"/>
      <c r="AK891" s="135" t="n"/>
      <c r="AL891" s="135" t="n"/>
      <c r="AM891" s="135" t="n"/>
      <c r="AN891" s="135" t="n"/>
      <c r="AO891" s="135" t="n"/>
      <c r="AP891" s="135" t="n"/>
      <c r="AQ891" s="135" t="n"/>
      <c r="AR891" s="135" t="n"/>
      <c r="AS891" s="135" t="n"/>
      <c r="AT891" s="135" t="n"/>
      <c r="AU891" s="135" t="n"/>
      <c r="AV891" s="135" t="n"/>
      <c r="AW891" s="135" t="n"/>
      <c r="AX891" s="135" t="n"/>
      <c r="AY891" s="135" t="n"/>
      <c r="AZ891" s="135" t="n"/>
      <c r="BA891" s="135" t="n"/>
      <c r="BB891" s="135" t="n"/>
      <c r="BC891" s="135" t="n"/>
      <c r="BD891" s="135" t="n"/>
      <c r="BE891" s="135" t="n"/>
      <c r="BF891" s="135" t="n"/>
      <c r="BG891" s="135" t="n"/>
      <c r="BH891" s="135" t="n"/>
      <c r="BI891" s="135" t="n"/>
      <c r="BJ891" s="135" t="n"/>
      <c r="BK891" s="135" t="n"/>
      <c r="BL891" s="135" t="n"/>
      <c r="BM891" s="135" t="n"/>
      <c r="BN891" s="135" t="n"/>
      <c r="BO891" s="135" t="n"/>
      <c r="BP891" s="135" t="n"/>
      <c r="BQ891" s="135" t="n"/>
      <c r="BR891" s="135" t="n"/>
      <c r="BS891" s="135" t="n"/>
      <c r="BT891" s="135" t="n"/>
      <c r="BU891" s="135" t="n"/>
      <c r="BV891" s="135" t="n"/>
      <c r="BW891" s="135" t="n"/>
      <c r="BX891" s="135" t="n"/>
      <c r="BY891" s="135" t="n"/>
      <c r="BZ891" s="135" t="n"/>
      <c r="CA891" s="135" t="n"/>
      <c r="CB891" s="135" t="n"/>
      <c r="CC891" s="135" t="n"/>
      <c r="CD891" s="135" t="n"/>
      <c r="CE891" s="135" t="n"/>
      <c r="CF891" s="135" t="n"/>
      <c r="CG891" s="135" t="n"/>
      <c r="CH891" s="135" t="n"/>
      <c r="CI891" s="135" t="n"/>
      <c r="CJ891" s="135" t="n"/>
      <c r="CK891" s="135" t="n"/>
      <c r="CL891" s="135" t="n"/>
      <c r="CM891" s="135" t="n"/>
      <c r="CN891" s="135" t="n"/>
      <c r="CO891" s="135" t="n"/>
      <c r="CP891" s="135" t="n"/>
      <c r="CQ891" s="135" t="n"/>
      <c r="CR891" s="135" t="n"/>
      <c r="CU891" s="36" t="n"/>
      <c r="CV891" s="36" t="n"/>
      <c r="CW891" s="36" t="n"/>
      <c r="CX891" s="36" t="n"/>
      <c r="CY891" s="36" t="n"/>
      <c r="CZ891" s="36" t="n"/>
      <c r="DA891" s="36" t="n"/>
      <c r="DB891" s="36" t="n"/>
      <c r="DC891" s="36" t="n"/>
      <c r="DD891" s="36" t="n"/>
      <c r="DE891" s="36" t="n"/>
      <c r="DF891" s="36" t="n"/>
      <c r="DG891" s="36" t="n"/>
      <c r="DH891" s="36" t="n"/>
      <c r="DI891" s="36" t="n"/>
      <c r="DJ891" s="36" t="n"/>
      <c r="DK891" s="36" t="n"/>
      <c r="DL891" s="36" t="n"/>
      <c r="DM891" s="36" t="n"/>
      <c r="DN891" s="36" t="n"/>
      <c r="DO891" s="36" t="n"/>
      <c r="DP891" s="36" t="n"/>
      <c r="DQ891" s="36" t="n"/>
      <c r="DR891" s="36" t="n"/>
      <c r="DS891" s="36" t="n"/>
      <c r="DT891" s="36" t="n"/>
      <c r="DU891" s="36" t="n"/>
      <c r="DV891" s="36" t="n"/>
      <c r="DW891" s="36" t="n"/>
      <c r="DX891" s="36" t="n"/>
      <c r="DY891" s="36" t="n"/>
      <c r="DZ891" s="36" t="n"/>
      <c r="EA891" s="36" t="n"/>
      <c r="EB891" s="36" t="n"/>
      <c r="EC891" s="36" t="n"/>
      <c r="ED891" s="36" t="n"/>
      <c r="EE891" s="36" t="n"/>
      <c r="EF891" s="36" t="n"/>
      <c r="EG891" s="36" t="n"/>
      <c r="EH891" s="36" t="n"/>
      <c r="EI891" s="36" t="n"/>
      <c r="EJ891" s="36" t="n"/>
      <c r="EK891" s="36" t="n"/>
      <c r="EL891" s="36" t="n"/>
      <c r="EM891" s="36" t="n"/>
      <c r="EN891" s="36" t="n"/>
    </row>
    <row r="892">
      <c r="A892" s="36" t="n"/>
      <c r="B892" s="36" t="n"/>
      <c r="C892" s="144" t="n"/>
      <c r="D892" s="144" t="n"/>
      <c r="E892" s="135" t="n"/>
      <c r="F892" s="135" t="n"/>
      <c r="G892" s="135" t="n"/>
      <c r="H892" s="135" t="n"/>
      <c r="I892" s="135" t="n"/>
      <c r="J892" s="135" t="n"/>
      <c r="K892" s="135" t="n"/>
      <c r="L892" s="135" t="n"/>
      <c r="M892" s="135" t="n"/>
      <c r="N892" s="135" t="n"/>
      <c r="O892" s="135" t="n"/>
      <c r="P892" s="135" t="n"/>
      <c r="Q892" s="135" t="n"/>
      <c r="R892" s="135" t="n"/>
      <c r="S892" s="135" t="n"/>
      <c r="T892" s="135" t="n"/>
      <c r="U892" s="135" t="n"/>
      <c r="V892" s="135" t="n"/>
      <c r="W892" s="135" t="n"/>
      <c r="X892" s="135" t="n"/>
      <c r="Y892" s="135" t="n"/>
      <c r="Z892" s="135" t="n"/>
      <c r="AA892" s="135" t="n"/>
      <c r="AB892" s="135" t="n"/>
      <c r="AC892" s="135" t="n"/>
      <c r="AD892" s="135" t="n"/>
      <c r="AE892" s="135" t="n"/>
      <c r="AF892" s="135" t="n"/>
      <c r="AG892" s="135" t="n"/>
      <c r="AH892" s="135" t="n"/>
      <c r="AI892" s="135" t="n"/>
      <c r="AJ892" s="135" t="n"/>
      <c r="AK892" s="135" t="n"/>
      <c r="AL892" s="135" t="n"/>
      <c r="AM892" s="135" t="n"/>
      <c r="AN892" s="135" t="n"/>
      <c r="AO892" s="135" t="n"/>
      <c r="AP892" s="135" t="n"/>
      <c r="AQ892" s="135" t="n"/>
      <c r="AR892" s="135" t="n"/>
      <c r="AS892" s="135" t="n"/>
      <c r="AT892" s="135" t="n"/>
      <c r="AU892" s="135" t="n"/>
      <c r="AV892" s="135" t="n"/>
      <c r="AW892" s="135" t="n"/>
      <c r="AX892" s="135" t="n"/>
      <c r="AY892" s="135" t="n"/>
      <c r="AZ892" s="135" t="n"/>
      <c r="BA892" s="135" t="n"/>
      <c r="BB892" s="135" t="n"/>
      <c r="BC892" s="135" t="n"/>
      <c r="BD892" s="135" t="n"/>
      <c r="BE892" s="135" t="n"/>
      <c r="BF892" s="135" t="n"/>
      <c r="BG892" s="135" t="n"/>
      <c r="BH892" s="135" t="n"/>
      <c r="BI892" s="135" t="n"/>
      <c r="BJ892" s="135" t="n"/>
      <c r="BK892" s="135" t="n"/>
      <c r="BL892" s="135" t="n"/>
      <c r="BM892" s="135" t="n"/>
      <c r="BN892" s="135" t="n"/>
      <c r="BO892" s="135" t="n"/>
      <c r="BP892" s="135" t="n"/>
      <c r="BQ892" s="135" t="n"/>
      <c r="BR892" s="135" t="n"/>
      <c r="BS892" s="135" t="n"/>
      <c r="BT892" s="135" t="n"/>
      <c r="BU892" s="135" t="n"/>
      <c r="BV892" s="135" t="n"/>
      <c r="BW892" s="135" t="n"/>
      <c r="BX892" s="135" t="n"/>
      <c r="BY892" s="135" t="n"/>
      <c r="BZ892" s="135" t="n"/>
      <c r="CA892" s="135" t="n"/>
      <c r="CB892" s="135" t="n"/>
      <c r="CC892" s="135" t="n"/>
      <c r="CD892" s="135" t="n"/>
      <c r="CE892" s="135" t="n"/>
      <c r="CF892" s="135" t="n"/>
      <c r="CG892" s="135" t="n"/>
      <c r="CH892" s="135" t="n"/>
      <c r="CI892" s="135" t="n"/>
      <c r="CJ892" s="135" t="n"/>
      <c r="CK892" s="135" t="n"/>
      <c r="CL892" s="135" t="n"/>
      <c r="CM892" s="135" t="n"/>
      <c r="CN892" s="135" t="n"/>
      <c r="CO892" s="135" t="n"/>
      <c r="CP892" s="135" t="n"/>
      <c r="CQ892" s="135" t="n"/>
      <c r="CR892" s="135" t="n"/>
      <c r="CU892" s="36" t="n"/>
      <c r="CV892" s="36" t="n"/>
      <c r="CW892" s="36" t="n"/>
      <c r="CX892" s="36" t="n"/>
      <c r="CY892" s="36" t="n"/>
      <c r="CZ892" s="36" t="n"/>
      <c r="DA892" s="36" t="n"/>
      <c r="DB892" s="36" t="n"/>
      <c r="DC892" s="36" t="n"/>
      <c r="DD892" s="36" t="n"/>
      <c r="DE892" s="36" t="n"/>
      <c r="DF892" s="36" t="n"/>
      <c r="DG892" s="36" t="n"/>
      <c r="DH892" s="36" t="n"/>
      <c r="DI892" s="36" t="n"/>
      <c r="DJ892" s="36" t="n"/>
      <c r="DK892" s="36" t="n"/>
      <c r="DL892" s="36" t="n"/>
      <c r="DM892" s="36" t="n"/>
      <c r="DN892" s="36" t="n"/>
      <c r="DO892" s="36" t="n"/>
      <c r="DP892" s="36" t="n"/>
      <c r="DQ892" s="36" t="n"/>
      <c r="DR892" s="36" t="n"/>
      <c r="DS892" s="36" t="n"/>
      <c r="DT892" s="36" t="n"/>
      <c r="DU892" s="36" t="n"/>
      <c r="DV892" s="36" t="n"/>
      <c r="DW892" s="36" t="n"/>
      <c r="DX892" s="36" t="n"/>
      <c r="DY892" s="36" t="n"/>
      <c r="DZ892" s="36" t="n"/>
      <c r="EA892" s="36" t="n"/>
      <c r="EB892" s="36" t="n"/>
      <c r="EC892" s="36" t="n"/>
      <c r="ED892" s="36" t="n"/>
      <c r="EE892" s="36" t="n"/>
      <c r="EF892" s="36" t="n"/>
      <c r="EG892" s="36" t="n"/>
      <c r="EH892" s="36" t="n"/>
      <c r="EI892" s="36" t="n"/>
      <c r="EJ892" s="36" t="n"/>
      <c r="EK892" s="36" t="n"/>
      <c r="EL892" s="36" t="n"/>
      <c r="EM892" s="36" t="n"/>
      <c r="EN892" s="36" t="n"/>
    </row>
    <row r="893">
      <c r="A893" s="36" t="n"/>
      <c r="B893" s="36" t="n"/>
      <c r="C893" s="144" t="n"/>
      <c r="D893" s="144" t="n"/>
      <c r="E893" s="135" t="n"/>
      <c r="F893" s="135" t="n"/>
      <c r="G893" s="135" t="n"/>
      <c r="H893" s="135" t="n"/>
      <c r="I893" s="135" t="n"/>
      <c r="J893" s="135" t="n"/>
      <c r="K893" s="135" t="n"/>
      <c r="L893" s="135" t="n"/>
      <c r="M893" s="135" t="n"/>
      <c r="N893" s="135" t="n"/>
      <c r="O893" s="135" t="n"/>
      <c r="P893" s="135" t="n"/>
      <c r="Q893" s="135" t="n"/>
      <c r="R893" s="135" t="n"/>
      <c r="S893" s="135" t="n"/>
      <c r="T893" s="135" t="n"/>
      <c r="U893" s="135" t="n"/>
      <c r="V893" s="135" t="n"/>
      <c r="W893" s="135" t="n"/>
      <c r="X893" s="135" t="n"/>
      <c r="Y893" s="135" t="n"/>
      <c r="Z893" s="135" t="n"/>
      <c r="AA893" s="135" t="n"/>
      <c r="AB893" s="135" t="n"/>
      <c r="AC893" s="135" t="n"/>
      <c r="AD893" s="135" t="n"/>
      <c r="AE893" s="135" t="n"/>
      <c r="AF893" s="135" t="n"/>
      <c r="AG893" s="135" t="n"/>
      <c r="AH893" s="135" t="n"/>
      <c r="AI893" s="135" t="n"/>
      <c r="AJ893" s="135" t="n"/>
      <c r="AK893" s="135" t="n"/>
      <c r="AL893" s="135" t="n"/>
      <c r="AM893" s="135" t="n"/>
      <c r="AN893" s="135" t="n"/>
      <c r="AO893" s="135" t="n"/>
      <c r="AP893" s="135" t="n"/>
      <c r="AQ893" s="135" t="n"/>
      <c r="AR893" s="135" t="n"/>
      <c r="AS893" s="135" t="n"/>
      <c r="AT893" s="135" t="n"/>
      <c r="AU893" s="135" t="n"/>
      <c r="AV893" s="135" t="n"/>
      <c r="AW893" s="135" t="n"/>
      <c r="AX893" s="135" t="n"/>
      <c r="AY893" s="135" t="n"/>
      <c r="AZ893" s="135" t="n"/>
      <c r="BA893" s="135" t="n"/>
      <c r="BB893" s="135" t="n"/>
      <c r="BC893" s="135" t="n"/>
      <c r="BD893" s="135" t="n"/>
      <c r="BE893" s="135" t="n"/>
      <c r="BF893" s="135" t="n"/>
      <c r="BG893" s="135" t="n"/>
      <c r="BH893" s="135" t="n"/>
      <c r="BI893" s="135" t="n"/>
      <c r="BJ893" s="135" t="n"/>
      <c r="BK893" s="135" t="n"/>
      <c r="BL893" s="135" t="n"/>
      <c r="BM893" s="135" t="n"/>
      <c r="BN893" s="135" t="n"/>
      <c r="BO893" s="135" t="n"/>
      <c r="BP893" s="135" t="n"/>
      <c r="BQ893" s="135" t="n"/>
      <c r="BR893" s="135" t="n"/>
      <c r="BS893" s="135" t="n"/>
      <c r="BT893" s="135" t="n"/>
      <c r="BU893" s="135" t="n"/>
      <c r="BV893" s="135" t="n"/>
      <c r="BW893" s="135" t="n"/>
      <c r="BX893" s="135" t="n"/>
      <c r="BY893" s="135" t="n"/>
      <c r="BZ893" s="135" t="n"/>
      <c r="CA893" s="135" t="n"/>
      <c r="CB893" s="135" t="n"/>
      <c r="CC893" s="135" t="n"/>
      <c r="CD893" s="135" t="n"/>
      <c r="CE893" s="135" t="n"/>
      <c r="CF893" s="135" t="n"/>
      <c r="CG893" s="135" t="n"/>
      <c r="CH893" s="135" t="n"/>
      <c r="CI893" s="135" t="n"/>
      <c r="CJ893" s="135" t="n"/>
      <c r="CK893" s="135" t="n"/>
      <c r="CL893" s="135" t="n"/>
      <c r="CM893" s="135" t="n"/>
      <c r="CN893" s="135" t="n"/>
      <c r="CO893" s="135" t="n"/>
      <c r="CP893" s="135" t="n"/>
      <c r="CQ893" s="135" t="n"/>
      <c r="CR893" s="135" t="n"/>
      <c r="CU893" s="36" t="n"/>
      <c r="CV893" s="36" t="n"/>
      <c r="CW893" s="36" t="n"/>
      <c r="CX893" s="36" t="n"/>
      <c r="CY893" s="36" t="n"/>
      <c r="CZ893" s="36" t="n"/>
      <c r="DA893" s="36" t="n"/>
      <c r="DB893" s="36" t="n"/>
      <c r="DC893" s="36" t="n"/>
      <c r="DD893" s="36" t="n"/>
      <c r="DE893" s="36" t="n"/>
      <c r="DF893" s="36" t="n"/>
      <c r="DG893" s="36" t="n"/>
      <c r="DH893" s="36" t="n"/>
      <c r="DI893" s="36" t="n"/>
      <c r="DJ893" s="36" t="n"/>
      <c r="DK893" s="36" t="n"/>
      <c r="DL893" s="36" t="n"/>
      <c r="DM893" s="36" t="n"/>
      <c r="DN893" s="36" t="n"/>
      <c r="DO893" s="36" t="n"/>
      <c r="DP893" s="36" t="n"/>
      <c r="DQ893" s="36" t="n"/>
      <c r="DR893" s="36" t="n"/>
      <c r="DS893" s="36" t="n"/>
      <c r="DT893" s="36" t="n"/>
      <c r="DU893" s="36" t="n"/>
      <c r="DV893" s="36" t="n"/>
      <c r="DW893" s="36" t="n"/>
      <c r="DX893" s="36" t="n"/>
      <c r="DY893" s="36" t="n"/>
      <c r="DZ893" s="36" t="n"/>
      <c r="EA893" s="36" t="n"/>
      <c r="EB893" s="36" t="n"/>
      <c r="EC893" s="36" t="n"/>
      <c r="ED893" s="36" t="n"/>
      <c r="EE893" s="36" t="n"/>
      <c r="EF893" s="36" t="n"/>
      <c r="EG893" s="36" t="n"/>
      <c r="EH893" s="36" t="n"/>
      <c r="EI893" s="36" t="n"/>
      <c r="EJ893" s="36" t="n"/>
      <c r="EK893" s="36" t="n"/>
      <c r="EL893" s="36" t="n"/>
      <c r="EM893" s="36" t="n"/>
      <c r="EN893" s="36" t="n"/>
    </row>
    <row r="894">
      <c r="A894" s="36" t="n"/>
      <c r="B894" s="36" t="n"/>
      <c r="C894" s="144" t="n"/>
      <c r="D894" s="144" t="n"/>
      <c r="E894" s="135" t="n"/>
      <c r="F894" s="135" t="n"/>
      <c r="G894" s="135" t="n"/>
      <c r="H894" s="135" t="n"/>
      <c r="I894" s="135" t="n"/>
      <c r="J894" s="135" t="n"/>
      <c r="K894" s="135" t="n"/>
      <c r="L894" s="135" t="n"/>
      <c r="M894" s="135" t="n"/>
      <c r="N894" s="135" t="n"/>
      <c r="O894" s="135" t="n"/>
      <c r="P894" s="135" t="n"/>
      <c r="Q894" s="135" t="n"/>
      <c r="R894" s="135" t="n"/>
      <c r="S894" s="135" t="n"/>
      <c r="T894" s="135" t="n"/>
      <c r="U894" s="135" t="n"/>
      <c r="V894" s="135" t="n"/>
      <c r="W894" s="135" t="n"/>
      <c r="X894" s="135" t="n"/>
      <c r="Y894" s="135" t="n"/>
      <c r="Z894" s="135" t="n"/>
      <c r="AA894" s="135" t="n"/>
      <c r="AB894" s="135" t="n"/>
      <c r="AC894" s="135" t="n"/>
      <c r="AD894" s="135" t="n"/>
      <c r="AE894" s="135" t="n"/>
      <c r="AF894" s="135" t="n"/>
      <c r="AG894" s="135" t="n"/>
      <c r="AH894" s="135" t="n"/>
      <c r="AI894" s="135" t="n"/>
      <c r="AJ894" s="135" t="n"/>
      <c r="AK894" s="135" t="n"/>
      <c r="AL894" s="135" t="n"/>
      <c r="AM894" s="135" t="n"/>
      <c r="AN894" s="135" t="n"/>
      <c r="AO894" s="135" t="n"/>
      <c r="AP894" s="135" t="n"/>
      <c r="AQ894" s="135" t="n"/>
      <c r="AR894" s="135" t="n"/>
      <c r="AS894" s="135" t="n"/>
      <c r="AT894" s="135" t="n"/>
      <c r="AU894" s="135" t="n"/>
      <c r="AV894" s="135" t="n"/>
      <c r="AW894" s="135" t="n"/>
      <c r="AX894" s="135" t="n"/>
      <c r="AY894" s="135" t="n"/>
      <c r="AZ894" s="135" t="n"/>
      <c r="BA894" s="135" t="n"/>
      <c r="BB894" s="135" t="n"/>
      <c r="BC894" s="135" t="n"/>
      <c r="BD894" s="135" t="n"/>
      <c r="BE894" s="135" t="n"/>
      <c r="BF894" s="135" t="n"/>
      <c r="BG894" s="135" t="n"/>
      <c r="BH894" s="135" t="n"/>
      <c r="BI894" s="135" t="n"/>
      <c r="BJ894" s="135" t="n"/>
      <c r="BK894" s="135" t="n"/>
      <c r="BL894" s="135" t="n"/>
      <c r="BM894" s="135" t="n"/>
      <c r="BN894" s="135" t="n"/>
      <c r="BO894" s="135" t="n"/>
      <c r="BP894" s="135" t="n"/>
      <c r="BQ894" s="135" t="n"/>
      <c r="BR894" s="135" t="n"/>
      <c r="BS894" s="135" t="n"/>
      <c r="BT894" s="135" t="n"/>
      <c r="BU894" s="135" t="n"/>
      <c r="BV894" s="135" t="n"/>
      <c r="BW894" s="135" t="n"/>
      <c r="BX894" s="135" t="n"/>
      <c r="BY894" s="135" t="n"/>
      <c r="BZ894" s="135" t="n"/>
      <c r="CA894" s="135" t="n"/>
      <c r="CB894" s="135" t="n"/>
      <c r="CC894" s="135" t="n"/>
      <c r="CD894" s="135" t="n"/>
      <c r="CE894" s="135" t="n"/>
      <c r="CF894" s="135" t="n"/>
      <c r="CG894" s="135" t="n"/>
      <c r="CH894" s="135" t="n"/>
      <c r="CI894" s="135" t="n"/>
      <c r="CJ894" s="135" t="n"/>
      <c r="CK894" s="135" t="n"/>
      <c r="CL894" s="135" t="n"/>
      <c r="CM894" s="135" t="n"/>
      <c r="CN894" s="135" t="n"/>
      <c r="CO894" s="135" t="n"/>
      <c r="CP894" s="135" t="n"/>
      <c r="CQ894" s="135" t="n"/>
      <c r="CR894" s="135" t="n"/>
      <c r="CU894" s="36" t="n"/>
      <c r="CV894" s="36" t="n"/>
      <c r="CW894" s="36" t="n"/>
      <c r="CX894" s="36" t="n"/>
      <c r="CY894" s="36" t="n"/>
      <c r="CZ894" s="36" t="n"/>
      <c r="DA894" s="36" t="n"/>
      <c r="DB894" s="36" t="n"/>
      <c r="DC894" s="36" t="n"/>
      <c r="DD894" s="36" t="n"/>
      <c r="DE894" s="36" t="n"/>
      <c r="DF894" s="36" t="n"/>
      <c r="DG894" s="36" t="n"/>
      <c r="DH894" s="36" t="n"/>
      <c r="DI894" s="36" t="n"/>
      <c r="DJ894" s="36" t="n"/>
      <c r="DK894" s="36" t="n"/>
      <c r="DL894" s="36" t="n"/>
      <c r="DM894" s="36" t="n"/>
      <c r="DN894" s="36" t="n"/>
      <c r="DO894" s="36" t="n"/>
      <c r="DP894" s="36" t="n"/>
      <c r="DQ894" s="36" t="n"/>
      <c r="DR894" s="36" t="n"/>
      <c r="DS894" s="36" t="n"/>
      <c r="DT894" s="36" t="n"/>
      <c r="DU894" s="36" t="n"/>
      <c r="DV894" s="36" t="n"/>
      <c r="DW894" s="36" t="n"/>
      <c r="DX894" s="36" t="n"/>
      <c r="DY894" s="36" t="n"/>
      <c r="DZ894" s="36" t="n"/>
      <c r="EA894" s="36" t="n"/>
      <c r="EB894" s="36" t="n"/>
      <c r="EC894" s="36" t="n"/>
      <c r="ED894" s="36" t="n"/>
      <c r="EE894" s="36" t="n"/>
      <c r="EF894" s="36" t="n"/>
      <c r="EG894" s="36" t="n"/>
      <c r="EH894" s="36" t="n"/>
      <c r="EI894" s="36" t="n"/>
      <c r="EJ894" s="36" t="n"/>
      <c r="EK894" s="36" t="n"/>
      <c r="EL894" s="36" t="n"/>
      <c r="EM894" s="36" t="n"/>
      <c r="EN894" s="36" t="n"/>
    </row>
    <row r="895">
      <c r="A895" s="36" t="n"/>
      <c r="B895" s="36" t="n"/>
      <c r="C895" s="144" t="n"/>
      <c r="D895" s="144" t="n"/>
      <c r="E895" s="135" t="n"/>
      <c r="F895" s="135" t="n"/>
      <c r="G895" s="135" t="n"/>
      <c r="H895" s="135" t="n"/>
      <c r="I895" s="135" t="n"/>
      <c r="J895" s="135" t="n"/>
      <c r="K895" s="135" t="n"/>
      <c r="L895" s="135" t="n"/>
      <c r="M895" s="135" t="n"/>
      <c r="N895" s="135" t="n"/>
      <c r="O895" s="135" t="n"/>
      <c r="P895" s="135" t="n"/>
      <c r="Q895" s="135" t="n"/>
      <c r="R895" s="135" t="n"/>
      <c r="S895" s="135" t="n"/>
      <c r="T895" s="135" t="n"/>
      <c r="U895" s="135" t="n"/>
      <c r="V895" s="135" t="n"/>
      <c r="W895" s="135" t="n"/>
      <c r="X895" s="135" t="n"/>
      <c r="Y895" s="135" t="n"/>
      <c r="Z895" s="135" t="n"/>
      <c r="AA895" s="135" t="n"/>
      <c r="AB895" s="135" t="n"/>
      <c r="AC895" s="135" t="n"/>
      <c r="AD895" s="135" t="n"/>
      <c r="AE895" s="135" t="n"/>
      <c r="AF895" s="135" t="n"/>
      <c r="AG895" s="135" t="n"/>
      <c r="AH895" s="135" t="n"/>
      <c r="AI895" s="135" t="n"/>
      <c r="AJ895" s="135" t="n"/>
      <c r="AK895" s="135" t="n"/>
      <c r="AL895" s="135" t="n"/>
      <c r="AM895" s="135" t="n"/>
      <c r="AN895" s="135" t="n"/>
      <c r="AO895" s="135" t="n"/>
      <c r="AP895" s="135" t="n"/>
      <c r="AQ895" s="135" t="n"/>
      <c r="AR895" s="135" t="n"/>
      <c r="AS895" s="135" t="n"/>
      <c r="AT895" s="135" t="n"/>
      <c r="AU895" s="135" t="n"/>
      <c r="AV895" s="135" t="n"/>
      <c r="AW895" s="135" t="n"/>
      <c r="AX895" s="135" t="n"/>
      <c r="AY895" s="135" t="n"/>
      <c r="AZ895" s="135" t="n"/>
      <c r="BA895" s="135" t="n"/>
      <c r="BB895" s="135" t="n"/>
      <c r="BC895" s="135" t="n"/>
      <c r="BD895" s="135" t="n"/>
      <c r="BE895" s="135" t="n"/>
      <c r="BF895" s="135" t="n"/>
      <c r="BG895" s="135" t="n"/>
      <c r="BH895" s="135" t="n"/>
      <c r="BI895" s="135" t="n"/>
      <c r="BJ895" s="135" t="n"/>
      <c r="BK895" s="135" t="n"/>
      <c r="BL895" s="135" t="n"/>
      <c r="BM895" s="135" t="n"/>
      <c r="BN895" s="135" t="n"/>
      <c r="BO895" s="135" t="n"/>
      <c r="BP895" s="135" t="n"/>
      <c r="BQ895" s="135" t="n"/>
      <c r="BR895" s="135" t="n"/>
      <c r="BS895" s="135" t="n"/>
      <c r="BT895" s="135" t="n"/>
      <c r="BU895" s="135" t="n"/>
      <c r="BV895" s="135" t="n"/>
      <c r="BW895" s="135" t="n"/>
      <c r="BX895" s="135" t="n"/>
      <c r="BY895" s="135" t="n"/>
      <c r="BZ895" s="135" t="n"/>
      <c r="CA895" s="135" t="n"/>
      <c r="CB895" s="135" t="n"/>
      <c r="CC895" s="135" t="n"/>
      <c r="CD895" s="135" t="n"/>
      <c r="CE895" s="135" t="n"/>
      <c r="CF895" s="135" t="n"/>
      <c r="CG895" s="135" t="n"/>
      <c r="CH895" s="135" t="n"/>
      <c r="CI895" s="135" t="n"/>
      <c r="CJ895" s="135" t="n"/>
      <c r="CK895" s="135" t="n"/>
      <c r="CL895" s="135" t="n"/>
      <c r="CM895" s="135" t="n"/>
      <c r="CN895" s="135" t="n"/>
      <c r="CO895" s="135" t="n"/>
      <c r="CP895" s="135" t="n"/>
      <c r="CQ895" s="135" t="n"/>
      <c r="CR895" s="135" t="n"/>
      <c r="CU895" s="36" t="n"/>
      <c r="CV895" s="36" t="n"/>
      <c r="CW895" s="36" t="n"/>
      <c r="CX895" s="36" t="n"/>
      <c r="CY895" s="36" t="n"/>
      <c r="CZ895" s="36" t="n"/>
      <c r="DA895" s="36" t="n"/>
      <c r="DB895" s="36" t="n"/>
      <c r="DC895" s="36" t="n"/>
      <c r="DD895" s="36" t="n"/>
      <c r="DE895" s="36" t="n"/>
      <c r="DF895" s="36" t="n"/>
      <c r="DG895" s="36" t="n"/>
      <c r="DH895" s="36" t="n"/>
      <c r="DI895" s="36" t="n"/>
      <c r="DJ895" s="36" t="n"/>
      <c r="DK895" s="36" t="n"/>
      <c r="DL895" s="36" t="n"/>
      <c r="DM895" s="36" t="n"/>
      <c r="DN895" s="36" t="n"/>
      <c r="DO895" s="36" t="n"/>
      <c r="DP895" s="36" t="n"/>
      <c r="DQ895" s="36" t="n"/>
      <c r="DR895" s="36" t="n"/>
      <c r="DS895" s="36" t="n"/>
      <c r="DT895" s="36" t="n"/>
      <c r="DU895" s="36" t="n"/>
      <c r="DV895" s="36" t="n"/>
      <c r="DW895" s="36" t="n"/>
      <c r="DX895" s="36" t="n"/>
      <c r="DY895" s="36" t="n"/>
      <c r="DZ895" s="36" t="n"/>
      <c r="EA895" s="36" t="n"/>
      <c r="EB895" s="36" t="n"/>
      <c r="EC895" s="36" t="n"/>
      <c r="ED895" s="36" t="n"/>
      <c r="EE895" s="36" t="n"/>
      <c r="EF895" s="36" t="n"/>
      <c r="EG895" s="36" t="n"/>
      <c r="EH895" s="36" t="n"/>
      <c r="EI895" s="36" t="n"/>
      <c r="EJ895" s="36" t="n"/>
      <c r="EK895" s="36" t="n"/>
      <c r="EL895" s="36" t="n"/>
      <c r="EM895" s="36" t="n"/>
      <c r="EN895" s="36" t="n"/>
    </row>
    <row r="896">
      <c r="A896" s="36" t="n"/>
      <c r="B896" s="36" t="n"/>
      <c r="C896" s="144" t="n"/>
      <c r="D896" s="144" t="n"/>
      <c r="E896" s="135" t="n"/>
      <c r="F896" s="135" t="n"/>
      <c r="G896" s="135" t="n"/>
      <c r="H896" s="135" t="n"/>
      <c r="I896" s="135" t="n"/>
      <c r="J896" s="135" t="n"/>
      <c r="K896" s="135" t="n"/>
      <c r="L896" s="135" t="n"/>
      <c r="M896" s="135" t="n"/>
      <c r="N896" s="135" t="n"/>
      <c r="O896" s="135" t="n"/>
      <c r="P896" s="135" t="n"/>
      <c r="Q896" s="135" t="n"/>
      <c r="R896" s="135" t="n"/>
      <c r="S896" s="135" t="n"/>
      <c r="T896" s="135" t="n"/>
      <c r="U896" s="135" t="n"/>
      <c r="V896" s="135" t="n"/>
      <c r="W896" s="135" t="n"/>
      <c r="X896" s="135" t="n"/>
      <c r="Y896" s="135" t="n"/>
      <c r="Z896" s="135" t="n"/>
      <c r="AA896" s="135" t="n"/>
      <c r="AB896" s="135" t="n"/>
      <c r="AC896" s="135" t="n"/>
      <c r="AD896" s="135" t="n"/>
      <c r="AE896" s="135" t="n"/>
      <c r="AF896" s="135" t="n"/>
      <c r="AG896" s="135" t="n"/>
      <c r="AH896" s="135" t="n"/>
      <c r="AI896" s="135" t="n"/>
      <c r="AJ896" s="135" t="n"/>
      <c r="AK896" s="135" t="n"/>
      <c r="AL896" s="135" t="n"/>
      <c r="AM896" s="135" t="n"/>
      <c r="AN896" s="135" t="n"/>
      <c r="AO896" s="135" t="n"/>
      <c r="AP896" s="135" t="n"/>
      <c r="AQ896" s="135" t="n"/>
      <c r="AR896" s="135" t="n"/>
      <c r="AS896" s="135" t="n"/>
      <c r="AT896" s="135" t="n"/>
      <c r="AU896" s="135" t="n"/>
      <c r="AV896" s="135" t="n"/>
      <c r="AW896" s="135" t="n"/>
      <c r="AX896" s="135" t="n"/>
      <c r="AY896" s="135" t="n"/>
      <c r="AZ896" s="135" t="n"/>
      <c r="BA896" s="135" t="n"/>
      <c r="BB896" s="135" t="n"/>
      <c r="BC896" s="135" t="n"/>
      <c r="BD896" s="135" t="n"/>
      <c r="BE896" s="135" t="n"/>
      <c r="BF896" s="135" t="n"/>
      <c r="BG896" s="135" t="n"/>
      <c r="BH896" s="135" t="n"/>
      <c r="BI896" s="135" t="n"/>
      <c r="BJ896" s="135" t="n"/>
      <c r="BK896" s="135" t="n"/>
      <c r="BL896" s="135" t="n"/>
      <c r="BM896" s="135" t="n"/>
      <c r="BN896" s="135" t="n"/>
      <c r="BO896" s="135" t="n"/>
      <c r="BP896" s="135" t="n"/>
      <c r="BQ896" s="135" t="n"/>
      <c r="BR896" s="135" t="n"/>
      <c r="BS896" s="135" t="n"/>
      <c r="BT896" s="135" t="n"/>
      <c r="BU896" s="135" t="n"/>
      <c r="BV896" s="135" t="n"/>
      <c r="BW896" s="135" t="n"/>
      <c r="BX896" s="135" t="n"/>
      <c r="BY896" s="135" t="n"/>
      <c r="BZ896" s="135" t="n"/>
      <c r="CA896" s="135" t="n"/>
      <c r="CB896" s="135" t="n"/>
      <c r="CC896" s="135" t="n"/>
      <c r="CD896" s="135" t="n"/>
      <c r="CE896" s="135" t="n"/>
      <c r="CF896" s="135" t="n"/>
      <c r="CG896" s="135" t="n"/>
      <c r="CH896" s="135" t="n"/>
      <c r="CI896" s="135" t="n"/>
      <c r="CJ896" s="135" t="n"/>
      <c r="CK896" s="135" t="n"/>
      <c r="CL896" s="135" t="n"/>
      <c r="CM896" s="135" t="n"/>
      <c r="CN896" s="135" t="n"/>
      <c r="CO896" s="135" t="n"/>
      <c r="CP896" s="135" t="n"/>
      <c r="CQ896" s="135" t="n"/>
      <c r="CR896" s="135" t="n"/>
      <c r="CU896" s="36" t="n"/>
      <c r="CV896" s="36" t="n"/>
      <c r="CW896" s="36" t="n"/>
      <c r="CX896" s="36" t="n"/>
      <c r="CY896" s="36" t="n"/>
      <c r="CZ896" s="36" t="n"/>
      <c r="DA896" s="36" t="n"/>
      <c r="DB896" s="36" t="n"/>
      <c r="DC896" s="36" t="n"/>
      <c r="DD896" s="36" t="n"/>
      <c r="DE896" s="36" t="n"/>
      <c r="DF896" s="36" t="n"/>
      <c r="DG896" s="36" t="n"/>
      <c r="DH896" s="36" t="n"/>
      <c r="DI896" s="36" t="n"/>
      <c r="DJ896" s="36" t="n"/>
      <c r="DK896" s="36" t="n"/>
      <c r="DL896" s="36" t="n"/>
      <c r="DM896" s="36" t="n"/>
      <c r="DN896" s="36" t="n"/>
      <c r="DO896" s="36" t="n"/>
      <c r="DP896" s="36" t="n"/>
      <c r="DQ896" s="36" t="n"/>
      <c r="DR896" s="36" t="n"/>
      <c r="DS896" s="36" t="n"/>
      <c r="DT896" s="36" t="n"/>
      <c r="DU896" s="36" t="n"/>
      <c r="DV896" s="36" t="n"/>
      <c r="DW896" s="36" t="n"/>
      <c r="DX896" s="36" t="n"/>
      <c r="DY896" s="36" t="n"/>
      <c r="DZ896" s="36" t="n"/>
      <c r="EA896" s="36" t="n"/>
      <c r="EB896" s="36" t="n"/>
      <c r="EC896" s="36" t="n"/>
      <c r="ED896" s="36" t="n"/>
      <c r="EE896" s="36" t="n"/>
      <c r="EF896" s="36" t="n"/>
      <c r="EG896" s="36" t="n"/>
      <c r="EH896" s="36" t="n"/>
      <c r="EI896" s="36" t="n"/>
      <c r="EJ896" s="36" t="n"/>
      <c r="EK896" s="36" t="n"/>
      <c r="EL896" s="36" t="n"/>
      <c r="EM896" s="36" t="n"/>
      <c r="EN896" s="36" t="n"/>
    </row>
    <row r="897">
      <c r="A897" s="36" t="n"/>
      <c r="B897" s="36" t="n"/>
      <c r="C897" s="144" t="n"/>
      <c r="D897" s="144" t="n"/>
      <c r="E897" s="135" t="n"/>
      <c r="F897" s="135" t="n"/>
      <c r="G897" s="135" t="n"/>
      <c r="H897" s="135" t="n"/>
      <c r="I897" s="135" t="n"/>
      <c r="J897" s="135" t="n"/>
      <c r="K897" s="135" t="n"/>
      <c r="L897" s="135" t="n"/>
      <c r="M897" s="135" t="n"/>
      <c r="N897" s="135" t="n"/>
      <c r="O897" s="135" t="n"/>
      <c r="P897" s="135" t="n"/>
      <c r="Q897" s="135" t="n"/>
      <c r="R897" s="135" t="n"/>
      <c r="S897" s="135" t="n"/>
      <c r="T897" s="135" t="n"/>
      <c r="U897" s="135" t="n"/>
      <c r="V897" s="135" t="n"/>
      <c r="W897" s="135" t="n"/>
      <c r="X897" s="135" t="n"/>
      <c r="Y897" s="135" t="n"/>
      <c r="Z897" s="135" t="n"/>
      <c r="AA897" s="135" t="n"/>
      <c r="AB897" s="135" t="n"/>
      <c r="AC897" s="135" t="n"/>
      <c r="AD897" s="135" t="n"/>
      <c r="AE897" s="135" t="n"/>
      <c r="AF897" s="135" t="n"/>
      <c r="AG897" s="135" t="n"/>
      <c r="AH897" s="135" t="n"/>
      <c r="AI897" s="135" t="n"/>
      <c r="AJ897" s="135" t="n"/>
      <c r="AK897" s="135" t="n"/>
      <c r="AL897" s="135" t="n"/>
      <c r="AM897" s="135" t="n"/>
      <c r="AN897" s="135" t="n"/>
      <c r="AO897" s="135" t="n"/>
      <c r="AP897" s="135" t="n"/>
      <c r="AQ897" s="135" t="n"/>
      <c r="AR897" s="135" t="n"/>
      <c r="AS897" s="135" t="n"/>
      <c r="AT897" s="135" t="n"/>
      <c r="AU897" s="135" t="n"/>
      <c r="AV897" s="135" t="n"/>
      <c r="AW897" s="135" t="n"/>
      <c r="AX897" s="135" t="n"/>
      <c r="AY897" s="135" t="n"/>
      <c r="AZ897" s="135" t="n"/>
      <c r="BA897" s="135" t="n"/>
      <c r="BB897" s="135" t="n"/>
      <c r="BC897" s="135" t="n"/>
      <c r="BD897" s="135" t="n"/>
      <c r="BE897" s="135" t="n"/>
      <c r="BF897" s="135" t="n"/>
      <c r="BG897" s="135" t="n"/>
      <c r="BH897" s="135" t="n"/>
      <c r="BI897" s="135" t="n"/>
      <c r="BJ897" s="135" t="n"/>
      <c r="BK897" s="135" t="n"/>
      <c r="BL897" s="135" t="n"/>
      <c r="BM897" s="135" t="n"/>
      <c r="BN897" s="135" t="n"/>
      <c r="BO897" s="135" t="n"/>
      <c r="BP897" s="135" t="n"/>
      <c r="BQ897" s="135" t="n"/>
      <c r="BR897" s="135" t="n"/>
      <c r="BS897" s="135" t="n"/>
      <c r="BT897" s="135" t="n"/>
      <c r="BU897" s="135" t="n"/>
      <c r="BV897" s="135" t="n"/>
      <c r="BW897" s="135" t="n"/>
      <c r="BX897" s="135" t="n"/>
      <c r="BY897" s="135" t="n"/>
      <c r="BZ897" s="135" t="n"/>
      <c r="CA897" s="135" t="n"/>
      <c r="CB897" s="135" t="n"/>
      <c r="CC897" s="135" t="n"/>
      <c r="CD897" s="135" t="n"/>
      <c r="CE897" s="135" t="n"/>
      <c r="CF897" s="135" t="n"/>
      <c r="CG897" s="135" t="n"/>
      <c r="CH897" s="135" t="n"/>
      <c r="CI897" s="135" t="n"/>
      <c r="CJ897" s="135" t="n"/>
      <c r="CK897" s="135" t="n"/>
      <c r="CL897" s="135" t="n"/>
      <c r="CM897" s="135" t="n"/>
      <c r="CN897" s="135" t="n"/>
      <c r="CO897" s="135" t="n"/>
      <c r="CP897" s="135" t="n"/>
      <c r="CQ897" s="135" t="n"/>
      <c r="CR897" s="135" t="n"/>
      <c r="CU897" s="36" t="n"/>
      <c r="CV897" s="36" t="n"/>
      <c r="CW897" s="36" t="n"/>
      <c r="CX897" s="36" t="n"/>
      <c r="CY897" s="36" t="n"/>
      <c r="CZ897" s="36" t="n"/>
      <c r="DA897" s="36" t="n"/>
      <c r="DB897" s="36" t="n"/>
      <c r="DC897" s="36" t="n"/>
      <c r="DD897" s="36" t="n"/>
      <c r="DE897" s="36" t="n"/>
      <c r="DF897" s="36" t="n"/>
      <c r="DG897" s="36" t="n"/>
      <c r="DH897" s="36" t="n"/>
      <c r="DI897" s="36" t="n"/>
      <c r="DJ897" s="36" t="n"/>
      <c r="DK897" s="36" t="n"/>
      <c r="DL897" s="36" t="n"/>
      <c r="DM897" s="36" t="n"/>
      <c r="DN897" s="36" t="n"/>
      <c r="DO897" s="36" t="n"/>
      <c r="DP897" s="36" t="n"/>
      <c r="DQ897" s="36" t="n"/>
      <c r="DR897" s="36" t="n"/>
      <c r="DS897" s="36" t="n"/>
      <c r="DT897" s="36" t="n"/>
      <c r="DU897" s="36" t="n"/>
      <c r="DV897" s="36" t="n"/>
      <c r="DW897" s="36" t="n"/>
      <c r="DX897" s="36" t="n"/>
      <c r="DY897" s="36" t="n"/>
      <c r="DZ897" s="36" t="n"/>
      <c r="EA897" s="36" t="n"/>
      <c r="EB897" s="36" t="n"/>
      <c r="EC897" s="36" t="n"/>
      <c r="ED897" s="36" t="n"/>
      <c r="EE897" s="36" t="n"/>
      <c r="EF897" s="36" t="n"/>
      <c r="EG897" s="36" t="n"/>
      <c r="EH897" s="36" t="n"/>
      <c r="EI897" s="36" t="n"/>
      <c r="EJ897" s="36" t="n"/>
      <c r="EK897" s="36" t="n"/>
      <c r="EL897" s="36" t="n"/>
      <c r="EM897" s="36" t="n"/>
      <c r="EN897" s="36" t="n"/>
    </row>
    <row r="898">
      <c r="A898" s="36" t="n"/>
      <c r="B898" s="36" t="n"/>
      <c r="C898" s="144" t="n"/>
      <c r="D898" s="144" t="n"/>
      <c r="E898" s="135" t="n"/>
      <c r="F898" s="135" t="n"/>
      <c r="G898" s="135" t="n"/>
      <c r="H898" s="135" t="n"/>
      <c r="I898" s="135" t="n"/>
      <c r="J898" s="135" t="n"/>
      <c r="K898" s="135" t="n"/>
      <c r="L898" s="135" t="n"/>
      <c r="M898" s="135" t="n"/>
      <c r="N898" s="135" t="n"/>
      <c r="O898" s="135" t="n"/>
      <c r="P898" s="135" t="n"/>
      <c r="Q898" s="135" t="n"/>
      <c r="R898" s="135" t="n"/>
      <c r="S898" s="135" t="n"/>
      <c r="T898" s="135" t="n"/>
      <c r="U898" s="135" t="n"/>
      <c r="V898" s="135" t="n"/>
      <c r="W898" s="135" t="n"/>
      <c r="X898" s="135" t="n"/>
      <c r="Y898" s="135" t="n"/>
      <c r="Z898" s="135" t="n"/>
      <c r="AA898" s="135" t="n"/>
      <c r="AB898" s="135" t="n"/>
      <c r="AC898" s="135" t="n"/>
      <c r="AD898" s="135" t="n"/>
      <c r="AE898" s="135" t="n"/>
      <c r="AF898" s="135" t="n"/>
      <c r="AG898" s="135" t="n"/>
      <c r="AH898" s="135" t="n"/>
      <c r="AI898" s="135" t="n"/>
      <c r="AJ898" s="135" t="n"/>
      <c r="AK898" s="135" t="n"/>
      <c r="AL898" s="135" t="n"/>
      <c r="AM898" s="135" t="n"/>
      <c r="AN898" s="135" t="n"/>
      <c r="AO898" s="135" t="n"/>
      <c r="AP898" s="135" t="n"/>
      <c r="AQ898" s="135" t="n"/>
      <c r="AR898" s="135" t="n"/>
      <c r="AS898" s="135" t="n"/>
      <c r="AT898" s="135" t="n"/>
      <c r="AU898" s="135" t="n"/>
      <c r="AV898" s="135" t="n"/>
      <c r="AW898" s="135" t="n"/>
      <c r="AX898" s="135" t="n"/>
      <c r="AY898" s="135" t="n"/>
      <c r="AZ898" s="135" t="n"/>
      <c r="BA898" s="135" t="n"/>
      <c r="BB898" s="135" t="n"/>
      <c r="BC898" s="135" t="n"/>
      <c r="BD898" s="135" t="n"/>
      <c r="BE898" s="135" t="n"/>
      <c r="BF898" s="135" t="n"/>
      <c r="BG898" s="135" t="n"/>
      <c r="BH898" s="135" t="n"/>
      <c r="BI898" s="135" t="n"/>
      <c r="BJ898" s="135" t="n"/>
      <c r="BK898" s="135" t="n"/>
      <c r="BL898" s="135" t="n"/>
      <c r="BM898" s="135" t="n"/>
      <c r="BN898" s="135" t="n"/>
      <c r="BO898" s="135" t="n"/>
      <c r="BP898" s="135" t="n"/>
      <c r="BQ898" s="135" t="n"/>
      <c r="BR898" s="135" t="n"/>
      <c r="BS898" s="135" t="n"/>
      <c r="BT898" s="135" t="n"/>
      <c r="BU898" s="135" t="n"/>
      <c r="BV898" s="135" t="n"/>
      <c r="BW898" s="135" t="n"/>
      <c r="BX898" s="135" t="n"/>
      <c r="BY898" s="135" t="n"/>
      <c r="BZ898" s="135" t="n"/>
      <c r="CA898" s="135" t="n"/>
      <c r="CB898" s="135" t="n"/>
      <c r="CC898" s="135" t="n"/>
      <c r="CD898" s="135" t="n"/>
      <c r="CE898" s="135" t="n"/>
      <c r="CF898" s="135" t="n"/>
      <c r="CG898" s="135" t="n"/>
      <c r="CH898" s="135" t="n"/>
      <c r="CI898" s="135" t="n"/>
      <c r="CJ898" s="135" t="n"/>
      <c r="CK898" s="135" t="n"/>
      <c r="CL898" s="135" t="n"/>
      <c r="CM898" s="135" t="n"/>
      <c r="CN898" s="135" t="n"/>
      <c r="CO898" s="135" t="n"/>
      <c r="CP898" s="135" t="n"/>
      <c r="CQ898" s="135" t="n"/>
      <c r="CR898" s="135" t="n"/>
      <c r="CU898" s="36" t="n"/>
      <c r="CV898" s="36" t="n"/>
      <c r="CW898" s="36" t="n"/>
      <c r="CX898" s="36" t="n"/>
      <c r="CY898" s="36" t="n"/>
      <c r="CZ898" s="36" t="n"/>
      <c r="DA898" s="36" t="n"/>
      <c r="DB898" s="36" t="n"/>
      <c r="DC898" s="36" t="n"/>
      <c r="DD898" s="36" t="n"/>
      <c r="DE898" s="36" t="n"/>
      <c r="DF898" s="36" t="n"/>
      <c r="DG898" s="36" t="n"/>
      <c r="DH898" s="36" t="n"/>
      <c r="DI898" s="36" t="n"/>
      <c r="DJ898" s="36" t="n"/>
      <c r="DK898" s="36" t="n"/>
      <c r="DL898" s="36" t="n"/>
      <c r="DM898" s="36" t="n"/>
      <c r="DN898" s="36" t="n"/>
      <c r="DO898" s="36" t="n"/>
      <c r="DP898" s="36" t="n"/>
      <c r="DQ898" s="36" t="n"/>
      <c r="DR898" s="36" t="n"/>
      <c r="DS898" s="36" t="n"/>
      <c r="DT898" s="36" t="n"/>
      <c r="DU898" s="36" t="n"/>
      <c r="DV898" s="36" t="n"/>
      <c r="DW898" s="36" t="n"/>
      <c r="DX898" s="36" t="n"/>
      <c r="DY898" s="36" t="n"/>
      <c r="DZ898" s="36" t="n"/>
      <c r="EA898" s="36" t="n"/>
      <c r="EB898" s="36" t="n"/>
      <c r="EC898" s="36" t="n"/>
      <c r="ED898" s="36" t="n"/>
      <c r="EE898" s="36" t="n"/>
      <c r="EF898" s="36" t="n"/>
      <c r="EG898" s="36" t="n"/>
      <c r="EH898" s="36" t="n"/>
      <c r="EI898" s="36" t="n"/>
      <c r="EJ898" s="36" t="n"/>
      <c r="EK898" s="36" t="n"/>
      <c r="EL898" s="36" t="n"/>
      <c r="EM898" s="36" t="n"/>
      <c r="EN898" s="36" t="n"/>
    </row>
    <row r="899">
      <c r="A899" s="36" t="n"/>
      <c r="B899" s="36" t="n"/>
      <c r="C899" s="144" t="n"/>
      <c r="D899" s="144" t="n"/>
      <c r="E899" s="135" t="n"/>
      <c r="F899" s="135" t="n"/>
      <c r="G899" s="135" t="n"/>
      <c r="H899" s="135" t="n"/>
      <c r="I899" s="135" t="n"/>
      <c r="J899" s="135" t="n"/>
      <c r="K899" s="135" t="n"/>
      <c r="L899" s="135" t="n"/>
      <c r="M899" s="135" t="n"/>
      <c r="N899" s="135" t="n"/>
      <c r="O899" s="135" t="n"/>
      <c r="P899" s="135" t="n"/>
      <c r="Q899" s="135" t="n"/>
      <c r="R899" s="135" t="n"/>
      <c r="S899" s="135" t="n"/>
      <c r="T899" s="135" t="n"/>
      <c r="U899" s="135" t="n"/>
      <c r="V899" s="135" t="n"/>
      <c r="W899" s="135" t="n"/>
      <c r="X899" s="135" t="n"/>
      <c r="Y899" s="135" t="n"/>
      <c r="Z899" s="135" t="n"/>
      <c r="AA899" s="135" t="n"/>
      <c r="AB899" s="135" t="n"/>
      <c r="AC899" s="135" t="n"/>
      <c r="AD899" s="135" t="n"/>
      <c r="AE899" s="135" t="n"/>
      <c r="AF899" s="135" t="n"/>
      <c r="AG899" s="135" t="n"/>
      <c r="AH899" s="135" t="n"/>
      <c r="AI899" s="135" t="n"/>
      <c r="AJ899" s="135" t="n"/>
      <c r="AK899" s="135" t="n"/>
      <c r="AL899" s="135" t="n"/>
      <c r="AM899" s="135" t="n"/>
      <c r="AN899" s="135" t="n"/>
      <c r="AO899" s="135" t="n"/>
      <c r="AP899" s="135" t="n"/>
      <c r="AQ899" s="135" t="n"/>
      <c r="AR899" s="135" t="n"/>
      <c r="AS899" s="135" t="n"/>
      <c r="AT899" s="135" t="n"/>
      <c r="AU899" s="135" t="n"/>
      <c r="AV899" s="135" t="n"/>
      <c r="AW899" s="135" t="n"/>
      <c r="AX899" s="135" t="n"/>
      <c r="AY899" s="135" t="n"/>
      <c r="AZ899" s="135" t="n"/>
      <c r="BA899" s="135" t="n"/>
      <c r="BB899" s="135" t="n"/>
      <c r="BC899" s="135" t="n"/>
      <c r="BD899" s="135" t="n"/>
      <c r="BE899" s="135" t="n"/>
      <c r="BF899" s="135" t="n"/>
      <c r="BG899" s="135" t="n"/>
      <c r="BH899" s="135" t="n"/>
      <c r="BI899" s="135" t="n"/>
      <c r="BJ899" s="135" t="n"/>
      <c r="BK899" s="135" t="n"/>
      <c r="BL899" s="135" t="n"/>
      <c r="BM899" s="135" t="n"/>
      <c r="BN899" s="135" t="n"/>
      <c r="BO899" s="135" t="n"/>
      <c r="BP899" s="135" t="n"/>
      <c r="BQ899" s="135" t="n"/>
      <c r="BR899" s="135" t="n"/>
      <c r="BS899" s="135" t="n"/>
      <c r="BT899" s="135" t="n"/>
      <c r="BU899" s="135" t="n"/>
      <c r="BV899" s="135" t="n"/>
      <c r="BW899" s="135" t="n"/>
      <c r="BX899" s="135" t="n"/>
      <c r="BY899" s="135" t="n"/>
      <c r="BZ899" s="135" t="n"/>
      <c r="CA899" s="135" t="n"/>
      <c r="CB899" s="135" t="n"/>
      <c r="CC899" s="135" t="n"/>
      <c r="CD899" s="135" t="n"/>
      <c r="CE899" s="135" t="n"/>
      <c r="CF899" s="135" t="n"/>
      <c r="CG899" s="135" t="n"/>
      <c r="CH899" s="135" t="n"/>
      <c r="CI899" s="135" t="n"/>
      <c r="CJ899" s="135" t="n"/>
      <c r="CK899" s="135" t="n"/>
      <c r="CL899" s="135" t="n"/>
      <c r="CM899" s="135" t="n"/>
      <c r="CN899" s="135" t="n"/>
      <c r="CO899" s="135" t="n"/>
      <c r="CP899" s="135" t="n"/>
      <c r="CQ899" s="135" t="n"/>
      <c r="CR899" s="135" t="n"/>
      <c r="CU899" s="36" t="n"/>
      <c r="CV899" s="36" t="n"/>
      <c r="CW899" s="36" t="n"/>
      <c r="CX899" s="36" t="n"/>
      <c r="CY899" s="36" t="n"/>
      <c r="CZ899" s="36" t="n"/>
      <c r="DA899" s="36" t="n"/>
      <c r="DB899" s="36" t="n"/>
      <c r="DC899" s="36" t="n"/>
      <c r="DD899" s="36" t="n"/>
      <c r="DE899" s="36" t="n"/>
      <c r="DF899" s="36" t="n"/>
      <c r="DG899" s="36" t="n"/>
      <c r="DH899" s="36" t="n"/>
      <c r="DI899" s="36" t="n"/>
      <c r="DJ899" s="36" t="n"/>
      <c r="DK899" s="36" t="n"/>
      <c r="DL899" s="36" t="n"/>
      <c r="DM899" s="36" t="n"/>
      <c r="DN899" s="36" t="n"/>
      <c r="DO899" s="36" t="n"/>
      <c r="DP899" s="36" t="n"/>
      <c r="DQ899" s="36" t="n"/>
      <c r="DR899" s="36" t="n"/>
      <c r="DS899" s="36" t="n"/>
      <c r="DT899" s="36" t="n"/>
      <c r="DU899" s="36" t="n"/>
      <c r="DV899" s="36" t="n"/>
      <c r="DW899" s="36" t="n"/>
      <c r="DX899" s="36" t="n"/>
      <c r="DY899" s="36" t="n"/>
      <c r="DZ899" s="36" t="n"/>
      <c r="EA899" s="36" t="n"/>
      <c r="EB899" s="36" t="n"/>
      <c r="EC899" s="36" t="n"/>
      <c r="ED899" s="36" t="n"/>
      <c r="EE899" s="36" t="n"/>
      <c r="EF899" s="36" t="n"/>
      <c r="EG899" s="36" t="n"/>
      <c r="EH899" s="36" t="n"/>
      <c r="EI899" s="36" t="n"/>
      <c r="EJ899" s="36" t="n"/>
      <c r="EK899" s="36" t="n"/>
      <c r="EL899" s="36" t="n"/>
      <c r="EM899" s="36" t="n"/>
      <c r="EN899" s="36" t="n"/>
    </row>
    <row r="900">
      <c r="A900" s="36" t="n"/>
      <c r="B900" s="36" t="n"/>
      <c r="C900" s="144" t="n"/>
      <c r="D900" s="144" t="n"/>
      <c r="E900" s="135" t="n"/>
      <c r="F900" s="135" t="n"/>
      <c r="G900" s="135" t="n"/>
      <c r="H900" s="135" t="n"/>
      <c r="I900" s="135" t="n"/>
      <c r="J900" s="135" t="n"/>
      <c r="K900" s="135" t="n"/>
      <c r="L900" s="135" t="n"/>
      <c r="M900" s="135" t="n"/>
      <c r="N900" s="135" t="n"/>
      <c r="O900" s="135" t="n"/>
      <c r="P900" s="135" t="n"/>
      <c r="Q900" s="135" t="n"/>
      <c r="R900" s="135" t="n"/>
      <c r="S900" s="135" t="n"/>
      <c r="T900" s="135" t="n"/>
      <c r="U900" s="135" t="n"/>
      <c r="V900" s="135" t="n"/>
      <c r="W900" s="135" t="n"/>
      <c r="X900" s="135" t="n"/>
      <c r="Y900" s="135" t="n"/>
      <c r="Z900" s="135" t="n"/>
      <c r="AA900" s="135" t="n"/>
      <c r="AB900" s="135" t="n"/>
      <c r="AC900" s="135" t="n"/>
      <c r="AD900" s="135" t="n"/>
      <c r="AE900" s="135" t="n"/>
      <c r="AF900" s="135" t="n"/>
      <c r="AG900" s="135" t="n"/>
      <c r="AH900" s="135" t="n"/>
      <c r="AI900" s="135" t="n"/>
      <c r="AJ900" s="135" t="n"/>
      <c r="AK900" s="135" t="n"/>
      <c r="AL900" s="135" t="n"/>
      <c r="AM900" s="135" t="n"/>
      <c r="AN900" s="135" t="n"/>
      <c r="AO900" s="135" t="n"/>
      <c r="AP900" s="135" t="n"/>
      <c r="AQ900" s="135" t="n"/>
      <c r="AR900" s="135" t="n"/>
      <c r="AS900" s="135" t="n"/>
      <c r="AT900" s="135" t="n"/>
      <c r="AU900" s="135" t="n"/>
      <c r="AV900" s="135" t="n"/>
      <c r="AW900" s="135" t="n"/>
      <c r="AX900" s="135" t="n"/>
      <c r="AY900" s="135" t="n"/>
      <c r="AZ900" s="135" t="n"/>
      <c r="BA900" s="135" t="n"/>
      <c r="BB900" s="135" t="n"/>
      <c r="BC900" s="135" t="n"/>
      <c r="BD900" s="135" t="n"/>
      <c r="BE900" s="135" t="n"/>
      <c r="BF900" s="135" t="n"/>
      <c r="BG900" s="135" t="n"/>
      <c r="BH900" s="135" t="n"/>
      <c r="BI900" s="135" t="n"/>
      <c r="BJ900" s="135" t="n"/>
      <c r="BK900" s="135" t="n"/>
      <c r="BL900" s="135" t="n"/>
      <c r="BM900" s="135" t="n"/>
      <c r="BN900" s="135" t="n"/>
      <c r="BO900" s="135" t="n"/>
      <c r="BP900" s="135" t="n"/>
      <c r="BQ900" s="135" t="n"/>
      <c r="BR900" s="135" t="n"/>
      <c r="BS900" s="135" t="n"/>
      <c r="BT900" s="135" t="n"/>
      <c r="BU900" s="135" t="n"/>
      <c r="BV900" s="135" t="n"/>
      <c r="BW900" s="135" t="n"/>
      <c r="BX900" s="135" t="n"/>
      <c r="BY900" s="135" t="n"/>
      <c r="BZ900" s="135" t="n"/>
      <c r="CA900" s="135" t="n"/>
      <c r="CB900" s="135" t="n"/>
      <c r="CC900" s="135" t="n"/>
      <c r="CD900" s="135" t="n"/>
      <c r="CE900" s="135" t="n"/>
      <c r="CF900" s="135" t="n"/>
      <c r="CG900" s="135" t="n"/>
      <c r="CH900" s="135" t="n"/>
      <c r="CI900" s="135" t="n"/>
      <c r="CJ900" s="135" t="n"/>
      <c r="CK900" s="135" t="n"/>
      <c r="CL900" s="135" t="n"/>
      <c r="CM900" s="135" t="n"/>
      <c r="CN900" s="135" t="n"/>
      <c r="CO900" s="135" t="n"/>
      <c r="CP900" s="135" t="n"/>
      <c r="CQ900" s="135" t="n"/>
      <c r="CR900" s="135" t="n"/>
      <c r="CU900" s="36" t="n"/>
      <c r="CV900" s="36" t="n"/>
      <c r="CW900" s="36" t="n"/>
      <c r="CX900" s="36" t="n"/>
      <c r="CY900" s="36" t="n"/>
      <c r="CZ900" s="36" t="n"/>
      <c r="DA900" s="36" t="n"/>
      <c r="DB900" s="36" t="n"/>
      <c r="DC900" s="36" t="n"/>
      <c r="DD900" s="36" t="n"/>
      <c r="DE900" s="36" t="n"/>
      <c r="DF900" s="36" t="n"/>
      <c r="DG900" s="36" t="n"/>
      <c r="DH900" s="36" t="n"/>
      <c r="DI900" s="36" t="n"/>
      <c r="DJ900" s="36" t="n"/>
      <c r="DK900" s="36" t="n"/>
      <c r="DL900" s="36" t="n"/>
      <c r="DM900" s="36" t="n"/>
      <c r="DN900" s="36" t="n"/>
      <c r="DO900" s="36" t="n"/>
      <c r="DP900" s="36" t="n"/>
      <c r="DQ900" s="36" t="n"/>
      <c r="DR900" s="36" t="n"/>
      <c r="DS900" s="36" t="n"/>
      <c r="DT900" s="36" t="n"/>
      <c r="DU900" s="36" t="n"/>
      <c r="DV900" s="36" t="n"/>
      <c r="DW900" s="36" t="n"/>
      <c r="DX900" s="36" t="n"/>
      <c r="DY900" s="36" t="n"/>
      <c r="DZ900" s="36" t="n"/>
      <c r="EA900" s="36" t="n"/>
      <c r="EB900" s="36" t="n"/>
      <c r="EC900" s="36" t="n"/>
      <c r="ED900" s="36" t="n"/>
      <c r="EE900" s="36" t="n"/>
      <c r="EF900" s="36" t="n"/>
      <c r="EG900" s="36" t="n"/>
      <c r="EH900" s="36" t="n"/>
      <c r="EI900" s="36" t="n"/>
      <c r="EJ900" s="36" t="n"/>
      <c r="EK900" s="36" t="n"/>
      <c r="EL900" s="36" t="n"/>
      <c r="EM900" s="36" t="n"/>
      <c r="EN900" s="36" t="n"/>
    </row>
    <row r="901">
      <c r="A901" s="36" t="n"/>
      <c r="B901" s="36" t="n"/>
      <c r="C901" s="144" t="n"/>
      <c r="D901" s="144" t="n"/>
      <c r="E901" s="135" t="n"/>
      <c r="F901" s="135" t="n"/>
      <c r="G901" s="135" t="n"/>
      <c r="H901" s="135" t="n"/>
      <c r="I901" s="135" t="n"/>
      <c r="J901" s="135" t="n"/>
      <c r="K901" s="135" t="n"/>
      <c r="L901" s="135" t="n"/>
      <c r="M901" s="135" t="n"/>
      <c r="N901" s="135" t="n"/>
      <c r="O901" s="135" t="n"/>
      <c r="P901" s="135" t="n"/>
      <c r="Q901" s="135" t="n"/>
      <c r="R901" s="135" t="n"/>
      <c r="S901" s="135" t="n"/>
      <c r="T901" s="135" t="n"/>
      <c r="U901" s="135" t="n"/>
      <c r="V901" s="135" t="n"/>
      <c r="W901" s="135" t="n"/>
      <c r="X901" s="135" t="n"/>
      <c r="Y901" s="135" t="n"/>
      <c r="Z901" s="135" t="n"/>
      <c r="AA901" s="135" t="n"/>
      <c r="AB901" s="135" t="n"/>
      <c r="AC901" s="135" t="n"/>
      <c r="AD901" s="135" t="n"/>
      <c r="AE901" s="135" t="n"/>
      <c r="AF901" s="135" t="n"/>
      <c r="AG901" s="135" t="n"/>
      <c r="AH901" s="135" t="n"/>
      <c r="AI901" s="135" t="n"/>
      <c r="AJ901" s="135" t="n"/>
      <c r="AK901" s="135" t="n"/>
      <c r="AL901" s="135" t="n"/>
      <c r="AM901" s="135" t="n"/>
      <c r="AN901" s="135" t="n"/>
      <c r="AO901" s="135" t="n"/>
      <c r="AP901" s="135" t="n"/>
      <c r="AQ901" s="135" t="n"/>
      <c r="AR901" s="135" t="n"/>
      <c r="AS901" s="135" t="n"/>
      <c r="AT901" s="135" t="n"/>
      <c r="AU901" s="135" t="n"/>
      <c r="AV901" s="135" t="n"/>
      <c r="AW901" s="135" t="n"/>
      <c r="AX901" s="135" t="n"/>
      <c r="AY901" s="135" t="n"/>
      <c r="AZ901" s="135" t="n"/>
      <c r="BA901" s="135" t="n"/>
      <c r="BB901" s="135" t="n"/>
      <c r="BC901" s="135" t="n"/>
      <c r="BD901" s="135" t="n"/>
      <c r="BE901" s="135" t="n"/>
      <c r="BF901" s="135" t="n"/>
      <c r="BG901" s="135" t="n"/>
      <c r="BH901" s="135" t="n"/>
      <c r="BI901" s="135" t="n"/>
      <c r="BJ901" s="135" t="n"/>
      <c r="BK901" s="135" t="n"/>
      <c r="BL901" s="135" t="n"/>
      <c r="BM901" s="135" t="n"/>
      <c r="BN901" s="135" t="n"/>
      <c r="BO901" s="135" t="n"/>
      <c r="BP901" s="135" t="n"/>
      <c r="BQ901" s="135" t="n"/>
      <c r="BR901" s="135" t="n"/>
      <c r="BS901" s="135" t="n"/>
      <c r="BT901" s="135" t="n"/>
      <c r="BU901" s="135" t="n"/>
      <c r="BV901" s="135" t="n"/>
      <c r="BW901" s="135" t="n"/>
      <c r="BX901" s="135" t="n"/>
      <c r="BY901" s="135" t="n"/>
      <c r="BZ901" s="135" t="n"/>
      <c r="CA901" s="135" t="n"/>
      <c r="CB901" s="135" t="n"/>
      <c r="CC901" s="135" t="n"/>
      <c r="CD901" s="135" t="n"/>
      <c r="CE901" s="135" t="n"/>
      <c r="CF901" s="135" t="n"/>
      <c r="CG901" s="135" t="n"/>
      <c r="CH901" s="135" t="n"/>
      <c r="CI901" s="135" t="n"/>
      <c r="CJ901" s="135" t="n"/>
      <c r="CK901" s="135" t="n"/>
      <c r="CL901" s="135" t="n"/>
      <c r="CM901" s="135" t="n"/>
      <c r="CN901" s="135" t="n"/>
      <c r="CO901" s="135" t="n"/>
      <c r="CP901" s="135" t="n"/>
      <c r="CQ901" s="135" t="n"/>
      <c r="CR901" s="135" t="n"/>
      <c r="CU901" s="36" t="n"/>
      <c r="CV901" s="36" t="n"/>
      <c r="CW901" s="36" t="n"/>
      <c r="CX901" s="36" t="n"/>
      <c r="CY901" s="36" t="n"/>
      <c r="CZ901" s="36" t="n"/>
      <c r="DA901" s="36" t="n"/>
      <c r="DB901" s="36" t="n"/>
      <c r="DC901" s="36" t="n"/>
      <c r="DD901" s="36" t="n"/>
      <c r="DE901" s="36" t="n"/>
      <c r="DF901" s="36" t="n"/>
      <c r="DG901" s="36" t="n"/>
      <c r="DH901" s="36" t="n"/>
      <c r="DI901" s="36" t="n"/>
      <c r="DJ901" s="36" t="n"/>
      <c r="DK901" s="36" t="n"/>
      <c r="DL901" s="36" t="n"/>
      <c r="DM901" s="36" t="n"/>
      <c r="DN901" s="36" t="n"/>
      <c r="DO901" s="36" t="n"/>
      <c r="DP901" s="36" t="n"/>
      <c r="DQ901" s="36" t="n"/>
      <c r="DR901" s="36" t="n"/>
      <c r="DS901" s="36" t="n"/>
      <c r="DT901" s="36" t="n"/>
      <c r="DU901" s="36" t="n"/>
      <c r="DV901" s="36" t="n"/>
      <c r="DW901" s="36" t="n"/>
      <c r="DX901" s="36" t="n"/>
      <c r="DY901" s="36" t="n"/>
      <c r="DZ901" s="36" t="n"/>
      <c r="EA901" s="36" t="n"/>
      <c r="EB901" s="36" t="n"/>
      <c r="EC901" s="36" t="n"/>
      <c r="ED901" s="36" t="n"/>
      <c r="EE901" s="36" t="n"/>
      <c r="EF901" s="36" t="n"/>
      <c r="EG901" s="36" t="n"/>
      <c r="EH901" s="36" t="n"/>
      <c r="EI901" s="36" t="n"/>
      <c r="EJ901" s="36" t="n"/>
      <c r="EK901" s="36" t="n"/>
      <c r="EL901" s="36" t="n"/>
      <c r="EM901" s="36" t="n"/>
      <c r="EN901" s="36" t="n"/>
    </row>
    <row r="902">
      <c r="A902" s="36" t="n"/>
      <c r="B902" s="36" t="n"/>
      <c r="C902" s="144" t="n"/>
      <c r="D902" s="144" t="n"/>
      <c r="E902" s="135" t="n"/>
      <c r="F902" s="135" t="n"/>
      <c r="G902" s="135" t="n"/>
      <c r="H902" s="135" t="n"/>
      <c r="I902" s="135" t="n"/>
      <c r="J902" s="135" t="n"/>
      <c r="K902" s="135" t="n"/>
      <c r="L902" s="135" t="n"/>
      <c r="M902" s="135" t="n"/>
      <c r="N902" s="135" t="n"/>
      <c r="O902" s="135" t="n"/>
      <c r="P902" s="135" t="n"/>
      <c r="Q902" s="135" t="n"/>
      <c r="R902" s="135" t="n"/>
      <c r="S902" s="135" t="n"/>
      <c r="T902" s="135" t="n"/>
      <c r="U902" s="135" t="n"/>
      <c r="V902" s="135" t="n"/>
      <c r="W902" s="135" t="n"/>
      <c r="X902" s="135" t="n"/>
      <c r="Y902" s="135" t="n"/>
      <c r="Z902" s="135" t="n"/>
      <c r="AA902" s="135" t="n"/>
      <c r="AB902" s="135" t="n"/>
      <c r="AC902" s="135" t="n"/>
      <c r="AD902" s="135" t="n"/>
      <c r="AE902" s="135" t="n"/>
      <c r="AF902" s="135" t="n"/>
      <c r="AG902" s="135" t="n"/>
      <c r="AH902" s="135" t="n"/>
      <c r="AI902" s="135" t="n"/>
      <c r="AJ902" s="135" t="n"/>
      <c r="AK902" s="135" t="n"/>
      <c r="AL902" s="135" t="n"/>
      <c r="AM902" s="135" t="n"/>
      <c r="AN902" s="135" t="n"/>
      <c r="AO902" s="135" t="n"/>
      <c r="AP902" s="135" t="n"/>
      <c r="AQ902" s="135" t="n"/>
      <c r="AR902" s="135" t="n"/>
      <c r="AS902" s="135" t="n"/>
      <c r="AT902" s="135" t="n"/>
      <c r="AU902" s="135" t="n"/>
      <c r="AV902" s="135" t="n"/>
      <c r="AW902" s="135" t="n"/>
      <c r="AX902" s="135" t="n"/>
      <c r="AY902" s="135" t="n"/>
      <c r="AZ902" s="135" t="n"/>
      <c r="BA902" s="135" t="n"/>
      <c r="BB902" s="135" t="n"/>
      <c r="BC902" s="135" t="n"/>
      <c r="BD902" s="135" t="n"/>
      <c r="BE902" s="135" t="n"/>
      <c r="BF902" s="135" t="n"/>
      <c r="BG902" s="135" t="n"/>
      <c r="BH902" s="135" t="n"/>
      <c r="BI902" s="135" t="n"/>
      <c r="BJ902" s="135" t="n"/>
      <c r="BK902" s="135" t="n"/>
      <c r="BL902" s="135" t="n"/>
      <c r="BM902" s="135" t="n"/>
      <c r="BN902" s="135" t="n"/>
      <c r="BO902" s="135" t="n"/>
      <c r="BP902" s="135" t="n"/>
      <c r="BQ902" s="135" t="n"/>
      <c r="BR902" s="135" t="n"/>
      <c r="BS902" s="135" t="n"/>
      <c r="BT902" s="135" t="n"/>
      <c r="BU902" s="135" t="n"/>
      <c r="BV902" s="135" t="n"/>
      <c r="BW902" s="135" t="n"/>
      <c r="BX902" s="135" t="n"/>
      <c r="BY902" s="135" t="n"/>
      <c r="BZ902" s="135" t="n"/>
      <c r="CA902" s="135" t="n"/>
      <c r="CB902" s="135" t="n"/>
      <c r="CC902" s="135" t="n"/>
      <c r="CD902" s="135" t="n"/>
      <c r="CE902" s="135" t="n"/>
      <c r="CF902" s="135" t="n"/>
      <c r="CG902" s="135" t="n"/>
      <c r="CH902" s="135" t="n"/>
      <c r="CI902" s="135" t="n"/>
      <c r="CJ902" s="135" t="n"/>
      <c r="CK902" s="135" t="n"/>
      <c r="CL902" s="135" t="n"/>
      <c r="CM902" s="135" t="n"/>
      <c r="CN902" s="135" t="n"/>
      <c r="CO902" s="135" t="n"/>
      <c r="CP902" s="135" t="n"/>
      <c r="CQ902" s="135" t="n"/>
      <c r="CR902" s="135" t="n"/>
      <c r="CU902" s="36" t="n"/>
      <c r="CV902" s="36" t="n"/>
      <c r="CW902" s="36" t="n"/>
      <c r="CX902" s="36" t="n"/>
      <c r="CY902" s="36" t="n"/>
      <c r="CZ902" s="36" t="n"/>
      <c r="DA902" s="36" t="n"/>
      <c r="DB902" s="36" t="n"/>
      <c r="DC902" s="36" t="n"/>
      <c r="DD902" s="36" t="n"/>
      <c r="DE902" s="36" t="n"/>
      <c r="DF902" s="36" t="n"/>
      <c r="DG902" s="36" t="n"/>
      <c r="DH902" s="36" t="n"/>
      <c r="DI902" s="36" t="n"/>
      <c r="DJ902" s="36" t="n"/>
      <c r="DK902" s="36" t="n"/>
      <c r="DL902" s="36" t="n"/>
      <c r="DM902" s="36" t="n"/>
      <c r="DN902" s="36" t="n"/>
      <c r="DO902" s="36" t="n"/>
      <c r="DP902" s="36" t="n"/>
      <c r="DQ902" s="36" t="n"/>
      <c r="DR902" s="36" t="n"/>
      <c r="DS902" s="36" t="n"/>
      <c r="DT902" s="36" t="n"/>
      <c r="DU902" s="36" t="n"/>
      <c r="DV902" s="36" t="n"/>
      <c r="DW902" s="36" t="n"/>
      <c r="DX902" s="36" t="n"/>
      <c r="DY902" s="36" t="n"/>
      <c r="DZ902" s="36" t="n"/>
      <c r="EA902" s="36" t="n"/>
      <c r="EB902" s="36" t="n"/>
      <c r="EC902" s="36" t="n"/>
      <c r="ED902" s="36" t="n"/>
      <c r="EE902" s="36" t="n"/>
      <c r="EF902" s="36" t="n"/>
      <c r="EG902" s="36" t="n"/>
      <c r="EH902" s="36" t="n"/>
      <c r="EI902" s="36" t="n"/>
      <c r="EJ902" s="36" t="n"/>
      <c r="EK902" s="36" t="n"/>
      <c r="EL902" s="36" t="n"/>
      <c r="EM902" s="36" t="n"/>
      <c r="EN902" s="36" t="n"/>
    </row>
    <row r="903">
      <c r="A903" s="36" t="n"/>
      <c r="B903" s="36" t="n"/>
      <c r="C903" s="144" t="n"/>
      <c r="D903" s="144" t="n"/>
      <c r="E903" s="135" t="n"/>
      <c r="F903" s="135" t="n"/>
      <c r="G903" s="135" t="n"/>
      <c r="H903" s="135" t="n"/>
      <c r="I903" s="135" t="n"/>
      <c r="J903" s="135" t="n"/>
      <c r="K903" s="135" t="n"/>
      <c r="L903" s="135" t="n"/>
      <c r="M903" s="135" t="n"/>
      <c r="N903" s="135" t="n"/>
      <c r="O903" s="135" t="n"/>
      <c r="P903" s="135" t="n"/>
      <c r="Q903" s="135" t="n"/>
      <c r="R903" s="135" t="n"/>
      <c r="S903" s="135" t="n"/>
      <c r="T903" s="135" t="n"/>
      <c r="U903" s="135" t="n"/>
      <c r="V903" s="135" t="n"/>
      <c r="W903" s="135" t="n"/>
      <c r="X903" s="135" t="n"/>
      <c r="Y903" s="135" t="n"/>
      <c r="Z903" s="135" t="n"/>
      <c r="AA903" s="135" t="n"/>
      <c r="AB903" s="135" t="n"/>
      <c r="AC903" s="135" t="n"/>
      <c r="AD903" s="135" t="n"/>
      <c r="AE903" s="135" t="n"/>
      <c r="AF903" s="135" t="n"/>
      <c r="AG903" s="135" t="n"/>
      <c r="AH903" s="135" t="n"/>
      <c r="AI903" s="135" t="n"/>
      <c r="AJ903" s="135" t="n"/>
      <c r="AK903" s="135" t="n"/>
      <c r="AL903" s="135" t="n"/>
      <c r="AM903" s="135" t="n"/>
      <c r="AN903" s="135" t="n"/>
      <c r="AO903" s="135" t="n"/>
      <c r="AP903" s="135" t="n"/>
      <c r="AQ903" s="135" t="n"/>
      <c r="AR903" s="135" t="n"/>
      <c r="AS903" s="135" t="n"/>
      <c r="AT903" s="135" t="n"/>
      <c r="AU903" s="135" t="n"/>
      <c r="AV903" s="135" t="n"/>
      <c r="AW903" s="135" t="n"/>
      <c r="AX903" s="135" t="n"/>
      <c r="AY903" s="135" t="n"/>
      <c r="AZ903" s="135" t="n"/>
      <c r="BA903" s="135" t="n"/>
      <c r="BB903" s="135" t="n"/>
      <c r="BC903" s="135" t="n"/>
      <c r="BD903" s="135" t="n"/>
      <c r="BE903" s="135" t="n"/>
      <c r="BF903" s="135" t="n"/>
      <c r="BG903" s="135" t="n"/>
      <c r="BH903" s="135" t="n"/>
      <c r="BI903" s="135" t="n"/>
      <c r="BJ903" s="135" t="n"/>
      <c r="BK903" s="135" t="n"/>
      <c r="BL903" s="135" t="n"/>
      <c r="BM903" s="135" t="n"/>
      <c r="BN903" s="135" t="n"/>
      <c r="BO903" s="135" t="n"/>
      <c r="BP903" s="135" t="n"/>
      <c r="BQ903" s="135" t="n"/>
      <c r="BR903" s="135" t="n"/>
      <c r="BS903" s="135" t="n"/>
      <c r="BT903" s="135" t="n"/>
      <c r="BU903" s="135" t="n"/>
      <c r="BV903" s="135" t="n"/>
      <c r="BW903" s="135" t="n"/>
      <c r="BX903" s="135" t="n"/>
      <c r="BY903" s="135" t="n"/>
      <c r="BZ903" s="135" t="n"/>
      <c r="CA903" s="135" t="n"/>
      <c r="CB903" s="135" t="n"/>
      <c r="CC903" s="135" t="n"/>
      <c r="CD903" s="135" t="n"/>
      <c r="CE903" s="135" t="n"/>
      <c r="CF903" s="135" t="n"/>
      <c r="CG903" s="135" t="n"/>
      <c r="CH903" s="135" t="n"/>
      <c r="CI903" s="135" t="n"/>
      <c r="CJ903" s="135" t="n"/>
      <c r="CK903" s="135" t="n"/>
      <c r="CL903" s="135" t="n"/>
      <c r="CM903" s="135" t="n"/>
      <c r="CN903" s="135" t="n"/>
      <c r="CO903" s="135" t="n"/>
      <c r="CP903" s="135" t="n"/>
      <c r="CQ903" s="135" t="n"/>
      <c r="CR903" s="135" t="n"/>
      <c r="CU903" s="36" t="n"/>
      <c r="CV903" s="36" t="n"/>
      <c r="CW903" s="36" t="n"/>
      <c r="CX903" s="36" t="n"/>
      <c r="CY903" s="36" t="n"/>
      <c r="CZ903" s="36" t="n"/>
      <c r="DA903" s="36" t="n"/>
      <c r="DB903" s="36" t="n"/>
      <c r="DC903" s="36" t="n"/>
      <c r="DD903" s="36" t="n"/>
      <c r="DE903" s="36" t="n"/>
      <c r="DF903" s="36" t="n"/>
      <c r="DG903" s="36" t="n"/>
      <c r="DH903" s="36" t="n"/>
      <c r="DI903" s="36" t="n"/>
      <c r="DJ903" s="36" t="n"/>
      <c r="DK903" s="36" t="n"/>
      <c r="DL903" s="36" t="n"/>
      <c r="DM903" s="36" t="n"/>
      <c r="DN903" s="36" t="n"/>
      <c r="DO903" s="36" t="n"/>
      <c r="DP903" s="36" t="n"/>
      <c r="DQ903" s="36" t="n"/>
      <c r="DR903" s="36" t="n"/>
      <c r="DS903" s="36" t="n"/>
      <c r="DT903" s="36" t="n"/>
      <c r="DU903" s="36" t="n"/>
      <c r="DV903" s="36" t="n"/>
      <c r="DW903" s="36" t="n"/>
      <c r="DX903" s="36" t="n"/>
      <c r="DY903" s="36" t="n"/>
      <c r="DZ903" s="36" t="n"/>
      <c r="EA903" s="36" t="n"/>
      <c r="EB903" s="36" t="n"/>
      <c r="EC903" s="36" t="n"/>
      <c r="ED903" s="36" t="n"/>
      <c r="EE903" s="36" t="n"/>
      <c r="EF903" s="36" t="n"/>
      <c r="EG903" s="36" t="n"/>
      <c r="EH903" s="36" t="n"/>
      <c r="EI903" s="36" t="n"/>
      <c r="EJ903" s="36" t="n"/>
      <c r="EK903" s="36" t="n"/>
      <c r="EL903" s="36" t="n"/>
      <c r="EM903" s="36" t="n"/>
      <c r="EN903" s="36" t="n"/>
    </row>
    <row r="904">
      <c r="A904" s="36" t="n"/>
      <c r="B904" s="36" t="n"/>
      <c r="C904" s="144" t="n"/>
      <c r="D904" s="144" t="n"/>
      <c r="E904" s="135" t="n"/>
      <c r="F904" s="135" t="n"/>
      <c r="G904" s="135" t="n"/>
      <c r="H904" s="135" t="n"/>
      <c r="I904" s="135" t="n"/>
      <c r="J904" s="135" t="n"/>
      <c r="K904" s="135" t="n"/>
      <c r="L904" s="135" t="n"/>
      <c r="M904" s="135" t="n"/>
      <c r="N904" s="135" t="n"/>
      <c r="O904" s="135" t="n"/>
      <c r="P904" s="135" t="n"/>
      <c r="Q904" s="135" t="n"/>
      <c r="R904" s="135" t="n"/>
      <c r="S904" s="135" t="n"/>
      <c r="T904" s="135" t="n"/>
      <c r="U904" s="135" t="n"/>
      <c r="V904" s="135" t="n"/>
      <c r="W904" s="135" t="n"/>
      <c r="X904" s="135" t="n"/>
      <c r="Y904" s="135" t="n"/>
      <c r="Z904" s="135" t="n"/>
      <c r="AA904" s="135" t="n"/>
      <c r="AB904" s="135" t="n"/>
      <c r="AC904" s="135" t="n"/>
      <c r="AD904" s="135" t="n"/>
      <c r="AE904" s="135" t="n"/>
      <c r="AF904" s="135" t="n"/>
      <c r="AG904" s="135" t="n"/>
      <c r="AH904" s="135" t="n"/>
      <c r="AI904" s="135" t="n"/>
      <c r="AJ904" s="135" t="n"/>
      <c r="AK904" s="135" t="n"/>
      <c r="AL904" s="135" t="n"/>
      <c r="AM904" s="135" t="n"/>
      <c r="AN904" s="135" t="n"/>
      <c r="AO904" s="135" t="n"/>
      <c r="AP904" s="135" t="n"/>
      <c r="AQ904" s="135" t="n"/>
      <c r="AR904" s="135" t="n"/>
      <c r="AS904" s="135" t="n"/>
      <c r="AT904" s="135" t="n"/>
      <c r="AU904" s="135" t="n"/>
      <c r="AV904" s="135" t="n"/>
      <c r="AW904" s="135" t="n"/>
      <c r="AX904" s="135" t="n"/>
      <c r="AY904" s="135" t="n"/>
      <c r="AZ904" s="135" t="n"/>
      <c r="BA904" s="135" t="n"/>
      <c r="BB904" s="135" t="n"/>
      <c r="BC904" s="135" t="n"/>
      <c r="BD904" s="135" t="n"/>
      <c r="BE904" s="135" t="n"/>
      <c r="BF904" s="135" t="n"/>
      <c r="BG904" s="135" t="n"/>
      <c r="BH904" s="135" t="n"/>
      <c r="BI904" s="135" t="n"/>
      <c r="BJ904" s="135" t="n"/>
      <c r="BK904" s="135" t="n"/>
      <c r="BL904" s="135" t="n"/>
      <c r="BM904" s="135" t="n"/>
      <c r="BN904" s="135" t="n"/>
      <c r="BO904" s="135" t="n"/>
      <c r="BP904" s="135" t="n"/>
      <c r="BQ904" s="135" t="n"/>
      <c r="BR904" s="135" t="n"/>
      <c r="BS904" s="135" t="n"/>
      <c r="BT904" s="135" t="n"/>
      <c r="BU904" s="135" t="n"/>
      <c r="BV904" s="135" t="n"/>
      <c r="BW904" s="135" t="n"/>
      <c r="BX904" s="135" t="n"/>
      <c r="BY904" s="135" t="n"/>
      <c r="BZ904" s="135" t="n"/>
      <c r="CA904" s="135" t="n"/>
      <c r="CB904" s="135" t="n"/>
      <c r="CC904" s="135" t="n"/>
      <c r="CD904" s="135" t="n"/>
      <c r="CE904" s="135" t="n"/>
      <c r="CF904" s="135" t="n"/>
      <c r="CG904" s="135" t="n"/>
      <c r="CH904" s="135" t="n"/>
      <c r="CI904" s="135" t="n"/>
      <c r="CJ904" s="135" t="n"/>
      <c r="CK904" s="135" t="n"/>
      <c r="CL904" s="135" t="n"/>
      <c r="CM904" s="135" t="n"/>
      <c r="CN904" s="135" t="n"/>
      <c r="CO904" s="135" t="n"/>
      <c r="CP904" s="135" t="n"/>
      <c r="CQ904" s="135" t="n"/>
      <c r="CR904" s="135" t="n"/>
      <c r="CU904" s="36" t="n"/>
      <c r="CV904" s="36" t="n"/>
      <c r="CW904" s="36" t="n"/>
      <c r="CX904" s="36" t="n"/>
      <c r="CY904" s="36" t="n"/>
      <c r="CZ904" s="36" t="n"/>
      <c r="DA904" s="36" t="n"/>
      <c r="DB904" s="36" t="n"/>
      <c r="DC904" s="36" t="n"/>
      <c r="DD904" s="36" t="n"/>
      <c r="DE904" s="36" t="n"/>
      <c r="DF904" s="36" t="n"/>
      <c r="DG904" s="36" t="n"/>
      <c r="DH904" s="36" t="n"/>
      <c r="DI904" s="36" t="n"/>
      <c r="DJ904" s="36" t="n"/>
      <c r="DK904" s="36" t="n"/>
      <c r="DL904" s="36" t="n"/>
      <c r="DM904" s="36" t="n"/>
      <c r="DN904" s="36" t="n"/>
      <c r="DO904" s="36" t="n"/>
      <c r="DP904" s="36" t="n"/>
      <c r="DQ904" s="36" t="n"/>
      <c r="DR904" s="36" t="n"/>
      <c r="DS904" s="36" t="n"/>
      <c r="DT904" s="36" t="n"/>
      <c r="DU904" s="36" t="n"/>
      <c r="DV904" s="36" t="n"/>
      <c r="DW904" s="36" t="n"/>
      <c r="DX904" s="36" t="n"/>
      <c r="DY904" s="36" t="n"/>
      <c r="DZ904" s="36" t="n"/>
      <c r="EA904" s="36" t="n"/>
      <c r="EB904" s="36" t="n"/>
      <c r="EC904" s="36" t="n"/>
      <c r="ED904" s="36" t="n"/>
      <c r="EE904" s="36" t="n"/>
      <c r="EF904" s="36" t="n"/>
      <c r="EG904" s="36" t="n"/>
      <c r="EH904" s="36" t="n"/>
      <c r="EI904" s="36" t="n"/>
      <c r="EJ904" s="36" t="n"/>
      <c r="EK904" s="36" t="n"/>
      <c r="EL904" s="36" t="n"/>
      <c r="EM904" s="36" t="n"/>
      <c r="EN904" s="36" t="n"/>
    </row>
    <row r="905">
      <c r="A905" s="36" t="n"/>
      <c r="B905" s="36" t="n"/>
      <c r="C905" s="144" t="n"/>
      <c r="D905" s="144" t="n"/>
      <c r="E905" s="135" t="n"/>
      <c r="F905" s="135" t="n"/>
      <c r="G905" s="135" t="n"/>
      <c r="H905" s="135" t="n"/>
      <c r="I905" s="135" t="n"/>
      <c r="J905" s="135" t="n"/>
      <c r="K905" s="135" t="n"/>
      <c r="L905" s="135" t="n"/>
      <c r="M905" s="135" t="n"/>
      <c r="N905" s="135" t="n"/>
      <c r="O905" s="135" t="n"/>
      <c r="P905" s="135" t="n"/>
      <c r="Q905" s="135" t="n"/>
      <c r="R905" s="135" t="n"/>
      <c r="S905" s="135" t="n"/>
      <c r="T905" s="135" t="n"/>
      <c r="U905" s="135" t="n"/>
      <c r="V905" s="135" t="n"/>
      <c r="W905" s="135" t="n"/>
      <c r="X905" s="135" t="n"/>
      <c r="Y905" s="135" t="n"/>
      <c r="Z905" s="135" t="n"/>
      <c r="AA905" s="135" t="n"/>
      <c r="AB905" s="135" t="n"/>
      <c r="AC905" s="135" t="n"/>
      <c r="AD905" s="135" t="n"/>
      <c r="AE905" s="135" t="n"/>
      <c r="AF905" s="135" t="n"/>
      <c r="AG905" s="135" t="n"/>
      <c r="AH905" s="135" t="n"/>
      <c r="AI905" s="135" t="n"/>
      <c r="AJ905" s="135" t="n"/>
      <c r="AK905" s="135" t="n"/>
      <c r="AL905" s="135" t="n"/>
      <c r="AM905" s="135" t="n"/>
      <c r="AN905" s="135" t="n"/>
      <c r="AO905" s="135" t="n"/>
      <c r="AP905" s="135" t="n"/>
      <c r="AQ905" s="135" t="n"/>
      <c r="AR905" s="135" t="n"/>
      <c r="AS905" s="135" t="n"/>
      <c r="AT905" s="135" t="n"/>
      <c r="AU905" s="135" t="n"/>
      <c r="AV905" s="135" t="n"/>
      <c r="AW905" s="135" t="n"/>
      <c r="AX905" s="135" t="n"/>
      <c r="AY905" s="135" t="n"/>
      <c r="AZ905" s="135" t="n"/>
      <c r="BA905" s="135" t="n"/>
      <c r="BB905" s="135" t="n"/>
      <c r="BC905" s="135" t="n"/>
      <c r="BD905" s="135" t="n"/>
      <c r="BE905" s="135" t="n"/>
      <c r="BF905" s="135" t="n"/>
      <c r="BG905" s="135" t="n"/>
      <c r="BH905" s="135" t="n"/>
      <c r="BI905" s="135" t="n"/>
      <c r="BJ905" s="135" t="n"/>
      <c r="BK905" s="135" t="n"/>
      <c r="BL905" s="135" t="n"/>
      <c r="BM905" s="135" t="n"/>
      <c r="BN905" s="135" t="n"/>
      <c r="BO905" s="135" t="n"/>
      <c r="BP905" s="135" t="n"/>
      <c r="BQ905" s="135" t="n"/>
      <c r="BR905" s="135" t="n"/>
      <c r="BS905" s="135" t="n"/>
      <c r="BT905" s="135" t="n"/>
      <c r="BU905" s="135" t="n"/>
      <c r="BV905" s="135" t="n"/>
      <c r="BW905" s="135" t="n"/>
      <c r="BX905" s="135" t="n"/>
      <c r="BY905" s="135" t="n"/>
      <c r="BZ905" s="135" t="n"/>
      <c r="CA905" s="135" t="n"/>
      <c r="CB905" s="135" t="n"/>
      <c r="CC905" s="135" t="n"/>
      <c r="CD905" s="135" t="n"/>
      <c r="CE905" s="135" t="n"/>
      <c r="CF905" s="135" t="n"/>
      <c r="CG905" s="135" t="n"/>
      <c r="CH905" s="135" t="n"/>
      <c r="CI905" s="135" t="n"/>
      <c r="CJ905" s="135" t="n"/>
      <c r="CK905" s="135" t="n"/>
      <c r="CL905" s="135" t="n"/>
      <c r="CM905" s="135" t="n"/>
      <c r="CN905" s="135" t="n"/>
      <c r="CO905" s="135" t="n"/>
      <c r="CP905" s="135" t="n"/>
      <c r="CQ905" s="135" t="n"/>
      <c r="CR905" s="135" t="n"/>
      <c r="CU905" s="36" t="n"/>
      <c r="CV905" s="36" t="n"/>
      <c r="CW905" s="36" t="n"/>
      <c r="CX905" s="36" t="n"/>
      <c r="CY905" s="36" t="n"/>
      <c r="CZ905" s="36" t="n"/>
      <c r="DA905" s="36" t="n"/>
      <c r="DB905" s="36" t="n"/>
      <c r="DC905" s="36" t="n"/>
      <c r="DD905" s="36" t="n"/>
      <c r="DE905" s="36" t="n"/>
      <c r="DF905" s="36" t="n"/>
      <c r="DG905" s="36" t="n"/>
      <c r="DH905" s="36" t="n"/>
      <c r="DI905" s="36" t="n"/>
      <c r="DJ905" s="36" t="n"/>
      <c r="DK905" s="36" t="n"/>
      <c r="DL905" s="36" t="n"/>
      <c r="DM905" s="36" t="n"/>
      <c r="DN905" s="36" t="n"/>
      <c r="DO905" s="36" t="n"/>
      <c r="DP905" s="36" t="n"/>
      <c r="DQ905" s="36" t="n"/>
      <c r="DR905" s="36" t="n"/>
      <c r="DS905" s="36" t="n"/>
      <c r="DT905" s="36" t="n"/>
      <c r="DU905" s="36" t="n"/>
      <c r="DV905" s="36" t="n"/>
      <c r="DW905" s="36" t="n"/>
      <c r="DX905" s="36" t="n"/>
      <c r="DY905" s="36" t="n"/>
      <c r="DZ905" s="36" t="n"/>
      <c r="EA905" s="36" t="n"/>
      <c r="EB905" s="36" t="n"/>
      <c r="EC905" s="36" t="n"/>
      <c r="ED905" s="36" t="n"/>
      <c r="EE905" s="36" t="n"/>
      <c r="EF905" s="36" t="n"/>
      <c r="EG905" s="36" t="n"/>
      <c r="EH905" s="36" t="n"/>
      <c r="EI905" s="36" t="n"/>
      <c r="EJ905" s="36" t="n"/>
      <c r="EK905" s="36" t="n"/>
      <c r="EL905" s="36" t="n"/>
      <c r="EM905" s="36" t="n"/>
      <c r="EN905" s="36" t="n"/>
    </row>
    <row r="906">
      <c r="A906" s="36" t="n"/>
      <c r="B906" s="36" t="n"/>
      <c r="C906" s="144" t="n"/>
      <c r="D906" s="144" t="n"/>
      <c r="E906" s="135" t="n"/>
      <c r="F906" s="135" t="n"/>
      <c r="G906" s="135" t="n"/>
      <c r="H906" s="135" t="n"/>
      <c r="I906" s="135" t="n"/>
      <c r="J906" s="135" t="n"/>
      <c r="K906" s="135" t="n"/>
      <c r="L906" s="135" t="n"/>
      <c r="M906" s="135" t="n"/>
      <c r="N906" s="135" t="n"/>
      <c r="O906" s="135" t="n"/>
      <c r="P906" s="135" t="n"/>
      <c r="Q906" s="135" t="n"/>
      <c r="R906" s="135" t="n"/>
      <c r="S906" s="135" t="n"/>
      <c r="T906" s="135" t="n"/>
      <c r="U906" s="135" t="n"/>
      <c r="V906" s="135" t="n"/>
      <c r="W906" s="135" t="n"/>
      <c r="X906" s="135" t="n"/>
      <c r="Y906" s="135" t="n"/>
      <c r="Z906" s="135" t="n"/>
      <c r="AA906" s="135" t="n"/>
      <c r="AB906" s="135" t="n"/>
      <c r="AC906" s="135" t="n"/>
      <c r="AD906" s="135" t="n"/>
      <c r="AE906" s="135" t="n"/>
      <c r="AF906" s="135" t="n"/>
      <c r="AG906" s="135" t="n"/>
      <c r="AH906" s="135" t="n"/>
      <c r="AI906" s="135" t="n"/>
      <c r="AJ906" s="135" t="n"/>
      <c r="AK906" s="135" t="n"/>
      <c r="AL906" s="135" t="n"/>
      <c r="AM906" s="135" t="n"/>
      <c r="AN906" s="135" t="n"/>
      <c r="AO906" s="135" t="n"/>
      <c r="AP906" s="135" t="n"/>
      <c r="AQ906" s="135" t="n"/>
      <c r="AR906" s="135" t="n"/>
      <c r="AS906" s="135" t="n"/>
      <c r="AT906" s="135" t="n"/>
      <c r="AU906" s="135" t="n"/>
      <c r="AV906" s="135" t="n"/>
      <c r="AW906" s="135" t="n"/>
      <c r="AX906" s="135" t="n"/>
      <c r="AY906" s="135" t="n"/>
      <c r="AZ906" s="135" t="n"/>
      <c r="BA906" s="135" t="n"/>
      <c r="BB906" s="135" t="n"/>
      <c r="BC906" s="135" t="n"/>
      <c r="BD906" s="135" t="n"/>
      <c r="BE906" s="135" t="n"/>
      <c r="BF906" s="135" t="n"/>
      <c r="BG906" s="135" t="n"/>
      <c r="BH906" s="135" t="n"/>
      <c r="BI906" s="135" t="n"/>
      <c r="BJ906" s="135" t="n"/>
      <c r="BK906" s="135" t="n"/>
      <c r="BL906" s="135" t="n"/>
      <c r="BM906" s="135" t="n"/>
      <c r="BN906" s="135" t="n"/>
      <c r="BO906" s="135" t="n"/>
      <c r="BP906" s="135" t="n"/>
      <c r="BQ906" s="135" t="n"/>
      <c r="BR906" s="135" t="n"/>
      <c r="BS906" s="135" t="n"/>
      <c r="BT906" s="135" t="n"/>
      <c r="BU906" s="135" t="n"/>
      <c r="BV906" s="135" t="n"/>
      <c r="BW906" s="135" t="n"/>
      <c r="BX906" s="135" t="n"/>
      <c r="BY906" s="135" t="n"/>
      <c r="BZ906" s="135" t="n"/>
      <c r="CA906" s="135" t="n"/>
      <c r="CB906" s="135" t="n"/>
      <c r="CC906" s="135" t="n"/>
      <c r="CD906" s="135" t="n"/>
      <c r="CE906" s="135" t="n"/>
      <c r="CF906" s="135" t="n"/>
      <c r="CG906" s="135" t="n"/>
      <c r="CH906" s="135" t="n"/>
      <c r="CI906" s="135" t="n"/>
      <c r="CJ906" s="135" t="n"/>
      <c r="CK906" s="135" t="n"/>
      <c r="CL906" s="135" t="n"/>
      <c r="CM906" s="135" t="n"/>
      <c r="CN906" s="135" t="n"/>
      <c r="CO906" s="135" t="n"/>
      <c r="CP906" s="135" t="n"/>
      <c r="CQ906" s="135" t="n"/>
      <c r="CR906" s="135" t="n"/>
      <c r="CU906" s="36" t="n"/>
      <c r="CV906" s="36" t="n"/>
      <c r="CW906" s="36" t="n"/>
      <c r="CX906" s="36" t="n"/>
      <c r="CY906" s="36" t="n"/>
      <c r="CZ906" s="36" t="n"/>
      <c r="DA906" s="36" t="n"/>
      <c r="DB906" s="36" t="n"/>
      <c r="DC906" s="36" t="n"/>
      <c r="DD906" s="36" t="n"/>
      <c r="DE906" s="36" t="n"/>
      <c r="DF906" s="36" t="n"/>
      <c r="DG906" s="36" t="n"/>
      <c r="DH906" s="36" t="n"/>
      <c r="DI906" s="36" t="n"/>
      <c r="DJ906" s="36" t="n"/>
      <c r="DK906" s="36" t="n"/>
      <c r="DL906" s="36" t="n"/>
      <c r="DM906" s="36" t="n"/>
      <c r="DN906" s="36" t="n"/>
      <c r="DO906" s="36" t="n"/>
      <c r="DP906" s="36" t="n"/>
      <c r="DQ906" s="36" t="n"/>
      <c r="DR906" s="36" t="n"/>
      <c r="DS906" s="36" t="n"/>
      <c r="DT906" s="36" t="n"/>
      <c r="DU906" s="36" t="n"/>
      <c r="DV906" s="36" t="n"/>
      <c r="DW906" s="36" t="n"/>
      <c r="DX906" s="36" t="n"/>
      <c r="DY906" s="36" t="n"/>
      <c r="DZ906" s="36" t="n"/>
      <c r="EA906" s="36" t="n"/>
      <c r="EB906" s="36" t="n"/>
      <c r="EC906" s="36" t="n"/>
      <c r="ED906" s="36" t="n"/>
      <c r="EE906" s="36" t="n"/>
      <c r="EF906" s="36" t="n"/>
      <c r="EG906" s="36" t="n"/>
      <c r="EH906" s="36" t="n"/>
      <c r="EI906" s="36" t="n"/>
      <c r="EJ906" s="36" t="n"/>
      <c r="EK906" s="36" t="n"/>
      <c r="EL906" s="36" t="n"/>
      <c r="EM906" s="36" t="n"/>
      <c r="EN906" s="36" t="n"/>
    </row>
    <row r="907">
      <c r="A907" s="36" t="n"/>
      <c r="B907" s="36" t="n"/>
      <c r="C907" s="144" t="n"/>
      <c r="D907" s="144" t="n"/>
      <c r="E907" s="135" t="n"/>
      <c r="F907" s="135" t="n"/>
      <c r="G907" s="135" t="n"/>
      <c r="H907" s="135" t="n"/>
      <c r="I907" s="135" t="n"/>
      <c r="J907" s="135" t="n"/>
      <c r="K907" s="135" t="n"/>
      <c r="L907" s="135" t="n"/>
      <c r="M907" s="135" t="n"/>
      <c r="N907" s="135" t="n"/>
      <c r="O907" s="135" t="n"/>
      <c r="P907" s="135" t="n"/>
      <c r="Q907" s="135" t="n"/>
      <c r="R907" s="135" t="n"/>
      <c r="S907" s="135" t="n"/>
      <c r="T907" s="135" t="n"/>
      <c r="U907" s="135" t="n"/>
      <c r="V907" s="135" t="n"/>
      <c r="W907" s="135" t="n"/>
      <c r="X907" s="135" t="n"/>
      <c r="Y907" s="135" t="n"/>
      <c r="Z907" s="135" t="n"/>
      <c r="AA907" s="135" t="n"/>
      <c r="AB907" s="135" t="n"/>
      <c r="AC907" s="135" t="n"/>
      <c r="AD907" s="135" t="n"/>
      <c r="AE907" s="135" t="n"/>
      <c r="AF907" s="135" t="n"/>
      <c r="AG907" s="135" t="n"/>
      <c r="AH907" s="135" t="n"/>
      <c r="AI907" s="135" t="n"/>
      <c r="AJ907" s="135" t="n"/>
      <c r="AK907" s="135" t="n"/>
      <c r="AL907" s="135" t="n"/>
      <c r="AM907" s="135" t="n"/>
      <c r="AN907" s="135" t="n"/>
      <c r="AO907" s="135" t="n"/>
      <c r="AP907" s="135" t="n"/>
      <c r="AQ907" s="135" t="n"/>
      <c r="AR907" s="135" t="n"/>
      <c r="AS907" s="135" t="n"/>
      <c r="AT907" s="135" t="n"/>
      <c r="AU907" s="135" t="n"/>
      <c r="AV907" s="135" t="n"/>
      <c r="AW907" s="135" t="n"/>
      <c r="AX907" s="135" t="n"/>
      <c r="AY907" s="135" t="n"/>
      <c r="AZ907" s="135" t="n"/>
      <c r="BA907" s="135" t="n"/>
      <c r="BB907" s="135" t="n"/>
      <c r="BC907" s="135" t="n"/>
      <c r="BD907" s="135" t="n"/>
      <c r="BE907" s="135" t="n"/>
      <c r="BF907" s="135" t="n"/>
      <c r="BG907" s="135" t="n"/>
      <c r="BH907" s="135" t="n"/>
      <c r="BI907" s="135" t="n"/>
      <c r="BJ907" s="135" t="n"/>
      <c r="BK907" s="135" t="n"/>
      <c r="BL907" s="135" t="n"/>
      <c r="BM907" s="135" t="n"/>
      <c r="BN907" s="135" t="n"/>
      <c r="BO907" s="135" t="n"/>
      <c r="BP907" s="135" t="n"/>
      <c r="BQ907" s="135" t="n"/>
      <c r="BR907" s="135" t="n"/>
      <c r="BS907" s="135" t="n"/>
      <c r="BT907" s="135" t="n"/>
      <c r="BU907" s="135" t="n"/>
      <c r="BV907" s="135" t="n"/>
      <c r="BW907" s="135" t="n"/>
      <c r="BX907" s="135" t="n"/>
      <c r="BY907" s="135" t="n"/>
      <c r="BZ907" s="135" t="n"/>
      <c r="CA907" s="135" t="n"/>
      <c r="CB907" s="135" t="n"/>
      <c r="CC907" s="135" t="n"/>
      <c r="CD907" s="135" t="n"/>
      <c r="CE907" s="135" t="n"/>
      <c r="CF907" s="135" t="n"/>
      <c r="CG907" s="135" t="n"/>
      <c r="CH907" s="135" t="n"/>
      <c r="CI907" s="135" t="n"/>
      <c r="CJ907" s="135" t="n"/>
      <c r="CK907" s="135" t="n"/>
      <c r="CL907" s="135" t="n"/>
      <c r="CM907" s="135" t="n"/>
      <c r="CN907" s="135" t="n"/>
      <c r="CO907" s="135" t="n"/>
      <c r="CP907" s="135" t="n"/>
      <c r="CQ907" s="135" t="n"/>
      <c r="CR907" s="135" t="n"/>
      <c r="CU907" s="36" t="n"/>
      <c r="CV907" s="36" t="n"/>
      <c r="CW907" s="36" t="n"/>
      <c r="CX907" s="36" t="n"/>
      <c r="CY907" s="36" t="n"/>
      <c r="CZ907" s="36" t="n"/>
      <c r="DA907" s="36" t="n"/>
      <c r="DB907" s="36" t="n"/>
      <c r="DC907" s="36" t="n"/>
      <c r="DD907" s="36" t="n"/>
      <c r="DE907" s="36" t="n"/>
      <c r="DF907" s="36" t="n"/>
      <c r="DG907" s="36" t="n"/>
      <c r="DH907" s="36" t="n"/>
      <c r="DI907" s="36" t="n"/>
      <c r="DJ907" s="36" t="n"/>
      <c r="DK907" s="36" t="n"/>
      <c r="DL907" s="36" t="n"/>
      <c r="DM907" s="36" t="n"/>
      <c r="DN907" s="36" t="n"/>
      <c r="DO907" s="36" t="n"/>
      <c r="DP907" s="36" t="n"/>
      <c r="DQ907" s="36" t="n"/>
      <c r="DR907" s="36" t="n"/>
      <c r="DS907" s="36" t="n"/>
      <c r="DT907" s="36" t="n"/>
      <c r="DU907" s="36" t="n"/>
      <c r="DV907" s="36" t="n"/>
      <c r="DW907" s="36" t="n"/>
      <c r="DX907" s="36" t="n"/>
      <c r="DY907" s="36" t="n"/>
      <c r="DZ907" s="36" t="n"/>
      <c r="EA907" s="36" t="n"/>
      <c r="EB907" s="36" t="n"/>
      <c r="EC907" s="36" t="n"/>
      <c r="ED907" s="36" t="n"/>
      <c r="EE907" s="36" t="n"/>
      <c r="EF907" s="36" t="n"/>
      <c r="EG907" s="36" t="n"/>
      <c r="EH907" s="36" t="n"/>
      <c r="EI907" s="36" t="n"/>
      <c r="EJ907" s="36" t="n"/>
      <c r="EK907" s="36" t="n"/>
      <c r="EL907" s="36" t="n"/>
      <c r="EM907" s="36" t="n"/>
      <c r="EN907" s="36" t="n"/>
    </row>
    <row r="908">
      <c r="A908" s="36" t="n"/>
      <c r="B908" s="36" t="n"/>
      <c r="C908" s="144" t="n"/>
      <c r="D908" s="144" t="n"/>
      <c r="E908" s="135" t="n"/>
      <c r="F908" s="135" t="n"/>
      <c r="G908" s="135" t="n"/>
      <c r="H908" s="135" t="n"/>
      <c r="I908" s="135" t="n"/>
      <c r="J908" s="135" t="n"/>
      <c r="K908" s="135" t="n"/>
      <c r="L908" s="135" t="n"/>
      <c r="M908" s="135" t="n"/>
      <c r="N908" s="135" t="n"/>
      <c r="O908" s="135" t="n"/>
      <c r="P908" s="135" t="n"/>
      <c r="Q908" s="135" t="n"/>
      <c r="R908" s="135" t="n"/>
      <c r="S908" s="135" t="n"/>
      <c r="T908" s="135" t="n"/>
      <c r="U908" s="135" t="n"/>
      <c r="V908" s="135" t="n"/>
      <c r="W908" s="135" t="n"/>
      <c r="X908" s="135" t="n"/>
      <c r="Y908" s="135" t="n"/>
      <c r="Z908" s="135" t="n"/>
      <c r="AA908" s="135" t="n"/>
      <c r="AB908" s="135" t="n"/>
      <c r="AC908" s="135" t="n"/>
      <c r="AD908" s="135" t="n"/>
      <c r="AE908" s="135" t="n"/>
      <c r="AF908" s="135" t="n"/>
      <c r="AG908" s="135" t="n"/>
      <c r="AH908" s="135" t="n"/>
      <c r="AI908" s="135" t="n"/>
      <c r="AJ908" s="135" t="n"/>
      <c r="AK908" s="135" t="n"/>
      <c r="AL908" s="135" t="n"/>
      <c r="AM908" s="135" t="n"/>
      <c r="AN908" s="135" t="n"/>
      <c r="AO908" s="135" t="n"/>
      <c r="AP908" s="135" t="n"/>
      <c r="AQ908" s="135" t="n"/>
      <c r="AR908" s="135" t="n"/>
      <c r="AS908" s="135" t="n"/>
      <c r="AT908" s="135" t="n"/>
      <c r="AU908" s="135" t="n"/>
      <c r="AV908" s="135" t="n"/>
      <c r="AW908" s="135" t="n"/>
      <c r="AX908" s="135" t="n"/>
      <c r="AY908" s="135" t="n"/>
      <c r="AZ908" s="135" t="n"/>
      <c r="BA908" s="135" t="n"/>
      <c r="BB908" s="135" t="n"/>
      <c r="BC908" s="135" t="n"/>
      <c r="BD908" s="135" t="n"/>
      <c r="BE908" s="135" t="n"/>
      <c r="BF908" s="135" t="n"/>
      <c r="BG908" s="135" t="n"/>
      <c r="BH908" s="135" t="n"/>
      <c r="BI908" s="135" t="n"/>
      <c r="BJ908" s="135" t="n"/>
      <c r="BK908" s="135" t="n"/>
      <c r="BL908" s="135" t="n"/>
      <c r="BM908" s="135" t="n"/>
      <c r="BN908" s="135" t="n"/>
      <c r="BO908" s="135" t="n"/>
      <c r="BP908" s="135" t="n"/>
      <c r="BQ908" s="135" t="n"/>
      <c r="BR908" s="135" t="n"/>
      <c r="BS908" s="135" t="n"/>
      <c r="BT908" s="135" t="n"/>
      <c r="BU908" s="135" t="n"/>
      <c r="BV908" s="135" t="n"/>
      <c r="BW908" s="135" t="n"/>
      <c r="BX908" s="135" t="n"/>
      <c r="BY908" s="135" t="n"/>
      <c r="BZ908" s="135" t="n"/>
      <c r="CA908" s="135" t="n"/>
      <c r="CB908" s="135" t="n"/>
      <c r="CC908" s="135" t="n"/>
      <c r="CD908" s="135" t="n"/>
      <c r="CE908" s="135" t="n"/>
      <c r="CF908" s="135" t="n"/>
      <c r="CG908" s="135" t="n"/>
      <c r="CH908" s="135" t="n"/>
      <c r="CI908" s="135" t="n"/>
      <c r="CJ908" s="135" t="n"/>
      <c r="CK908" s="135" t="n"/>
      <c r="CL908" s="135" t="n"/>
      <c r="CM908" s="135" t="n"/>
      <c r="CN908" s="135" t="n"/>
      <c r="CO908" s="135" t="n"/>
      <c r="CP908" s="135" t="n"/>
      <c r="CQ908" s="135" t="n"/>
      <c r="CR908" s="135" t="n"/>
      <c r="CU908" s="36" t="n"/>
      <c r="CV908" s="36" t="n"/>
      <c r="CW908" s="36" t="n"/>
      <c r="CX908" s="36" t="n"/>
      <c r="CY908" s="36" t="n"/>
      <c r="CZ908" s="36" t="n"/>
      <c r="DA908" s="36" t="n"/>
      <c r="DB908" s="36" t="n"/>
      <c r="DC908" s="36" t="n"/>
      <c r="DD908" s="36" t="n"/>
      <c r="DE908" s="36" t="n"/>
      <c r="DF908" s="36" t="n"/>
      <c r="DG908" s="36" t="n"/>
      <c r="DH908" s="36" t="n"/>
      <c r="DI908" s="36" t="n"/>
      <c r="DJ908" s="36" t="n"/>
      <c r="DK908" s="36" t="n"/>
      <c r="DL908" s="36" t="n"/>
      <c r="DM908" s="36" t="n"/>
      <c r="DN908" s="36" t="n"/>
      <c r="DO908" s="36" t="n"/>
      <c r="DP908" s="36" t="n"/>
      <c r="DQ908" s="36" t="n"/>
      <c r="DR908" s="36" t="n"/>
      <c r="DS908" s="36" t="n"/>
      <c r="DT908" s="36" t="n"/>
      <c r="DU908" s="36" t="n"/>
      <c r="DV908" s="36" t="n"/>
      <c r="DW908" s="36" t="n"/>
      <c r="DX908" s="36" t="n"/>
      <c r="DY908" s="36" t="n"/>
      <c r="DZ908" s="36" t="n"/>
      <c r="EA908" s="36" t="n"/>
      <c r="EB908" s="36" t="n"/>
      <c r="EC908" s="36" t="n"/>
      <c r="ED908" s="36" t="n"/>
      <c r="EE908" s="36" t="n"/>
      <c r="EF908" s="36" t="n"/>
      <c r="EG908" s="36" t="n"/>
      <c r="EH908" s="36" t="n"/>
      <c r="EI908" s="36" t="n"/>
      <c r="EJ908" s="36" t="n"/>
      <c r="EK908" s="36" t="n"/>
      <c r="EL908" s="36" t="n"/>
      <c r="EM908" s="36" t="n"/>
      <c r="EN908" s="36" t="n"/>
    </row>
    <row r="909">
      <c r="A909" s="36" t="n"/>
      <c r="B909" s="36" t="n"/>
      <c r="C909" s="144" t="n"/>
      <c r="D909" s="144" t="n"/>
      <c r="E909" s="135" t="n"/>
      <c r="F909" s="135" t="n"/>
      <c r="G909" s="135" t="n"/>
      <c r="H909" s="135" t="n"/>
      <c r="I909" s="135" t="n"/>
      <c r="J909" s="135" t="n"/>
      <c r="K909" s="135" t="n"/>
      <c r="L909" s="135" t="n"/>
      <c r="M909" s="135" t="n"/>
      <c r="N909" s="135" t="n"/>
      <c r="O909" s="135" t="n"/>
      <c r="P909" s="135" t="n"/>
      <c r="Q909" s="135" t="n"/>
      <c r="R909" s="135" t="n"/>
      <c r="S909" s="135" t="n"/>
      <c r="T909" s="135" t="n"/>
      <c r="U909" s="135" t="n"/>
      <c r="V909" s="135" t="n"/>
      <c r="W909" s="135" t="n"/>
      <c r="X909" s="135" t="n"/>
      <c r="Y909" s="135" t="n"/>
      <c r="Z909" s="135" t="n"/>
      <c r="AA909" s="135" t="n"/>
      <c r="AB909" s="135" t="n"/>
      <c r="AC909" s="135" t="n"/>
      <c r="AD909" s="135" t="n"/>
      <c r="AE909" s="135" t="n"/>
      <c r="AF909" s="135" t="n"/>
      <c r="AG909" s="135" t="n"/>
      <c r="AH909" s="135" t="n"/>
      <c r="AI909" s="135" t="n"/>
      <c r="AJ909" s="135" t="n"/>
      <c r="AK909" s="135" t="n"/>
      <c r="AL909" s="135" t="n"/>
      <c r="AM909" s="135" t="n"/>
      <c r="AN909" s="135" t="n"/>
      <c r="AO909" s="135" t="n"/>
      <c r="AP909" s="135" t="n"/>
      <c r="AQ909" s="135" t="n"/>
      <c r="AR909" s="135" t="n"/>
      <c r="AS909" s="135" t="n"/>
      <c r="AT909" s="135" t="n"/>
      <c r="AU909" s="135" t="n"/>
      <c r="AV909" s="135" t="n"/>
      <c r="AW909" s="135" t="n"/>
      <c r="AX909" s="135" t="n"/>
      <c r="AY909" s="135" t="n"/>
      <c r="AZ909" s="135" t="n"/>
      <c r="BA909" s="135" t="n"/>
      <c r="BB909" s="135" t="n"/>
      <c r="BC909" s="135" t="n"/>
      <c r="BD909" s="135" t="n"/>
      <c r="BE909" s="135" t="n"/>
      <c r="BF909" s="135" t="n"/>
      <c r="BG909" s="135" t="n"/>
      <c r="BH909" s="135" t="n"/>
      <c r="BI909" s="135" t="n"/>
      <c r="BJ909" s="135" t="n"/>
      <c r="BK909" s="135" t="n"/>
      <c r="BL909" s="135" t="n"/>
      <c r="BM909" s="135" t="n"/>
      <c r="BN909" s="135" t="n"/>
      <c r="BO909" s="135" t="n"/>
      <c r="BP909" s="135" t="n"/>
      <c r="BQ909" s="135" t="n"/>
      <c r="BR909" s="135" t="n"/>
      <c r="BS909" s="135" t="n"/>
      <c r="BT909" s="135" t="n"/>
      <c r="BU909" s="135" t="n"/>
      <c r="BV909" s="135" t="n"/>
      <c r="BW909" s="135" t="n"/>
      <c r="BX909" s="135" t="n"/>
      <c r="BY909" s="135" t="n"/>
      <c r="BZ909" s="135" t="n"/>
      <c r="CA909" s="135" t="n"/>
      <c r="CB909" s="135" t="n"/>
      <c r="CC909" s="135" t="n"/>
      <c r="CD909" s="135" t="n"/>
      <c r="CE909" s="135" t="n"/>
      <c r="CF909" s="135" t="n"/>
      <c r="CG909" s="135" t="n"/>
      <c r="CH909" s="135" t="n"/>
      <c r="CI909" s="135" t="n"/>
      <c r="CJ909" s="135" t="n"/>
      <c r="CK909" s="135" t="n"/>
      <c r="CL909" s="135" t="n"/>
      <c r="CM909" s="135" t="n"/>
      <c r="CN909" s="135" t="n"/>
      <c r="CO909" s="135" t="n"/>
      <c r="CP909" s="135" t="n"/>
      <c r="CQ909" s="135" t="n"/>
      <c r="CR909" s="135" t="n"/>
      <c r="CU909" s="36" t="n"/>
      <c r="CV909" s="36" t="n"/>
      <c r="CW909" s="36" t="n"/>
      <c r="CX909" s="36" t="n"/>
      <c r="CY909" s="36" t="n"/>
      <c r="CZ909" s="36" t="n"/>
      <c r="DA909" s="36" t="n"/>
      <c r="DB909" s="36" t="n"/>
      <c r="DC909" s="36" t="n"/>
      <c r="DD909" s="36" t="n"/>
      <c r="DE909" s="36" t="n"/>
      <c r="DF909" s="36" t="n"/>
      <c r="DG909" s="36" t="n"/>
      <c r="DH909" s="36" t="n"/>
      <c r="DI909" s="36" t="n"/>
      <c r="DJ909" s="36" t="n"/>
      <c r="DK909" s="36" t="n"/>
      <c r="DL909" s="36" t="n"/>
      <c r="DM909" s="36" t="n"/>
      <c r="DN909" s="36" t="n"/>
      <c r="DO909" s="36" t="n"/>
      <c r="DP909" s="36" t="n"/>
      <c r="DQ909" s="36" t="n"/>
      <c r="DR909" s="36" t="n"/>
      <c r="DS909" s="36" t="n"/>
      <c r="DT909" s="36" t="n"/>
      <c r="DU909" s="36" t="n"/>
      <c r="DV909" s="36" t="n"/>
      <c r="DW909" s="36" t="n"/>
      <c r="DX909" s="36" t="n"/>
      <c r="DY909" s="36" t="n"/>
      <c r="DZ909" s="36" t="n"/>
      <c r="EA909" s="36" t="n"/>
      <c r="EB909" s="36" t="n"/>
      <c r="EC909" s="36" t="n"/>
      <c r="ED909" s="36" t="n"/>
      <c r="EE909" s="36" t="n"/>
      <c r="EF909" s="36" t="n"/>
      <c r="EG909" s="36" t="n"/>
      <c r="EH909" s="36" t="n"/>
      <c r="EI909" s="36" t="n"/>
      <c r="EJ909" s="36" t="n"/>
      <c r="EK909" s="36" t="n"/>
      <c r="EL909" s="36" t="n"/>
      <c r="EM909" s="36" t="n"/>
      <c r="EN909" s="36" t="n"/>
    </row>
    <row r="910">
      <c r="A910" s="36" t="n"/>
      <c r="B910" s="36" t="n"/>
      <c r="C910" s="144" t="n"/>
      <c r="D910" s="144" t="n"/>
      <c r="E910" s="135" t="n"/>
      <c r="F910" s="135" t="n"/>
      <c r="G910" s="135" t="n"/>
      <c r="H910" s="135" t="n"/>
      <c r="I910" s="135" t="n"/>
      <c r="J910" s="135" t="n"/>
      <c r="K910" s="135" t="n"/>
      <c r="L910" s="135" t="n"/>
      <c r="M910" s="135" t="n"/>
      <c r="N910" s="135" t="n"/>
      <c r="O910" s="135" t="n"/>
      <c r="P910" s="135" t="n"/>
      <c r="Q910" s="135" t="n"/>
      <c r="R910" s="135" t="n"/>
      <c r="S910" s="135" t="n"/>
      <c r="T910" s="135" t="n"/>
      <c r="U910" s="135" t="n"/>
      <c r="V910" s="135" t="n"/>
      <c r="W910" s="135" t="n"/>
      <c r="X910" s="135" t="n"/>
      <c r="Y910" s="135" t="n"/>
      <c r="Z910" s="135" t="n"/>
      <c r="AA910" s="135" t="n"/>
      <c r="AB910" s="135" t="n"/>
      <c r="AC910" s="135" t="n"/>
      <c r="AD910" s="135" t="n"/>
      <c r="AE910" s="135" t="n"/>
      <c r="AF910" s="135" t="n"/>
      <c r="AG910" s="135" t="n"/>
      <c r="AH910" s="135" t="n"/>
      <c r="AI910" s="135" t="n"/>
      <c r="AJ910" s="135" t="n"/>
      <c r="AK910" s="135" t="n"/>
      <c r="AL910" s="135" t="n"/>
      <c r="AM910" s="135" t="n"/>
      <c r="AN910" s="135" t="n"/>
      <c r="AO910" s="135" t="n"/>
      <c r="AP910" s="135" t="n"/>
      <c r="AQ910" s="135" t="n"/>
      <c r="AR910" s="135" t="n"/>
      <c r="AS910" s="135" t="n"/>
      <c r="AT910" s="135" t="n"/>
      <c r="AU910" s="135" t="n"/>
      <c r="AV910" s="135" t="n"/>
      <c r="AW910" s="135" t="n"/>
      <c r="AX910" s="135" t="n"/>
      <c r="AY910" s="135" t="n"/>
      <c r="AZ910" s="135" t="n"/>
      <c r="BA910" s="135" t="n"/>
      <c r="BB910" s="135" t="n"/>
      <c r="BC910" s="135" t="n"/>
      <c r="BD910" s="135" t="n"/>
      <c r="BE910" s="135" t="n"/>
      <c r="BF910" s="135" t="n"/>
      <c r="BG910" s="135" t="n"/>
      <c r="BH910" s="135" t="n"/>
      <c r="BI910" s="135" t="n"/>
      <c r="BJ910" s="135" t="n"/>
      <c r="BK910" s="135" t="n"/>
      <c r="BL910" s="135" t="n"/>
      <c r="BM910" s="135" t="n"/>
      <c r="BN910" s="135" t="n"/>
      <c r="BO910" s="135" t="n"/>
      <c r="BP910" s="135" t="n"/>
      <c r="BQ910" s="135" t="n"/>
      <c r="BR910" s="135" t="n"/>
      <c r="BS910" s="135" t="n"/>
      <c r="BT910" s="135" t="n"/>
      <c r="BU910" s="135" t="n"/>
      <c r="BV910" s="135" t="n"/>
      <c r="BW910" s="135" t="n"/>
      <c r="BX910" s="135" t="n"/>
      <c r="BY910" s="135" t="n"/>
      <c r="BZ910" s="135" t="n"/>
      <c r="CA910" s="135" t="n"/>
      <c r="CB910" s="135" t="n"/>
      <c r="CC910" s="135" t="n"/>
      <c r="CD910" s="135" t="n"/>
      <c r="CE910" s="135" t="n"/>
      <c r="CF910" s="135" t="n"/>
      <c r="CG910" s="135" t="n"/>
      <c r="CH910" s="135" t="n"/>
      <c r="CI910" s="135" t="n"/>
      <c r="CJ910" s="135" t="n"/>
      <c r="CK910" s="135" t="n"/>
      <c r="CL910" s="135" t="n"/>
      <c r="CM910" s="135" t="n"/>
      <c r="CN910" s="135" t="n"/>
      <c r="CO910" s="135" t="n"/>
      <c r="CP910" s="135" t="n"/>
      <c r="CQ910" s="135" t="n"/>
      <c r="CR910" s="135" t="n"/>
      <c r="CU910" s="36" t="n"/>
      <c r="CV910" s="36" t="n"/>
      <c r="CW910" s="36" t="n"/>
      <c r="CX910" s="36" t="n"/>
      <c r="CY910" s="36" t="n"/>
      <c r="CZ910" s="36" t="n"/>
      <c r="DA910" s="36" t="n"/>
      <c r="DB910" s="36" t="n"/>
      <c r="DC910" s="36" t="n"/>
      <c r="DD910" s="36" t="n"/>
      <c r="DE910" s="36" t="n"/>
      <c r="DF910" s="36" t="n"/>
      <c r="DG910" s="36" t="n"/>
      <c r="DH910" s="36" t="n"/>
      <c r="DI910" s="36" t="n"/>
      <c r="DJ910" s="36" t="n"/>
      <c r="DK910" s="36" t="n"/>
      <c r="DL910" s="36" t="n"/>
      <c r="DM910" s="36" t="n"/>
      <c r="DN910" s="36" t="n"/>
      <c r="DO910" s="36" t="n"/>
      <c r="DP910" s="36" t="n"/>
      <c r="DQ910" s="36" t="n"/>
      <c r="DR910" s="36" t="n"/>
      <c r="DS910" s="36" t="n"/>
      <c r="DT910" s="36" t="n"/>
      <c r="DU910" s="36" t="n"/>
      <c r="DV910" s="36" t="n"/>
      <c r="DW910" s="36" t="n"/>
      <c r="DX910" s="36" t="n"/>
      <c r="DY910" s="36" t="n"/>
      <c r="DZ910" s="36" t="n"/>
      <c r="EA910" s="36" t="n"/>
      <c r="EB910" s="36" t="n"/>
      <c r="EC910" s="36" t="n"/>
      <c r="ED910" s="36" t="n"/>
      <c r="EE910" s="36" t="n"/>
      <c r="EF910" s="36" t="n"/>
      <c r="EG910" s="36" t="n"/>
      <c r="EH910" s="36" t="n"/>
      <c r="EI910" s="36" t="n"/>
      <c r="EJ910" s="36" t="n"/>
      <c r="EK910" s="36" t="n"/>
      <c r="EL910" s="36" t="n"/>
      <c r="EM910" s="36" t="n"/>
      <c r="EN910" s="36" t="n"/>
    </row>
    <row r="911">
      <c r="A911" s="36" t="n"/>
      <c r="B911" s="36" t="n"/>
      <c r="C911" s="144" t="n"/>
      <c r="D911" s="144" t="n"/>
      <c r="E911" s="135" t="n"/>
      <c r="F911" s="135" t="n"/>
      <c r="G911" s="135" t="n"/>
      <c r="H911" s="135" t="n"/>
      <c r="I911" s="135" t="n"/>
      <c r="J911" s="135" t="n"/>
      <c r="K911" s="135" t="n"/>
      <c r="L911" s="135" t="n"/>
      <c r="M911" s="135" t="n"/>
      <c r="N911" s="135" t="n"/>
      <c r="O911" s="135" t="n"/>
      <c r="P911" s="135" t="n"/>
      <c r="Q911" s="135" t="n"/>
      <c r="R911" s="135" t="n"/>
      <c r="S911" s="135" t="n"/>
      <c r="T911" s="135" t="n"/>
      <c r="U911" s="135" t="n"/>
      <c r="V911" s="135" t="n"/>
      <c r="W911" s="135" t="n"/>
      <c r="X911" s="135" t="n"/>
      <c r="Y911" s="135" t="n"/>
      <c r="Z911" s="135" t="n"/>
      <c r="AA911" s="135" t="n"/>
      <c r="AB911" s="135" t="n"/>
      <c r="AC911" s="135" t="n"/>
      <c r="AD911" s="135" t="n"/>
      <c r="AE911" s="135" t="n"/>
      <c r="AF911" s="135" t="n"/>
      <c r="AG911" s="135" t="n"/>
      <c r="AH911" s="135" t="n"/>
      <c r="AI911" s="135" t="n"/>
      <c r="AJ911" s="135" t="n"/>
      <c r="AK911" s="135" t="n"/>
      <c r="AL911" s="135" t="n"/>
      <c r="AM911" s="135" t="n"/>
      <c r="AN911" s="135" t="n"/>
      <c r="AO911" s="135" t="n"/>
      <c r="AP911" s="135" t="n"/>
      <c r="AQ911" s="135" t="n"/>
      <c r="AR911" s="135" t="n"/>
      <c r="AS911" s="135" t="n"/>
      <c r="AT911" s="135" t="n"/>
      <c r="AU911" s="135" t="n"/>
      <c r="AV911" s="135" t="n"/>
      <c r="AW911" s="135" t="n"/>
      <c r="AX911" s="135" t="n"/>
      <c r="AY911" s="135" t="n"/>
      <c r="AZ911" s="135" t="n"/>
      <c r="BA911" s="135" t="n"/>
      <c r="BB911" s="135" t="n"/>
      <c r="BC911" s="135" t="n"/>
      <c r="BD911" s="135" t="n"/>
      <c r="BE911" s="135" t="n"/>
      <c r="BF911" s="135" t="n"/>
      <c r="BG911" s="135" t="n"/>
      <c r="BH911" s="135" t="n"/>
      <c r="BI911" s="135" t="n"/>
      <c r="BJ911" s="135" t="n"/>
      <c r="BK911" s="135" t="n"/>
      <c r="BL911" s="135" t="n"/>
      <c r="BM911" s="135" t="n"/>
      <c r="BN911" s="135" t="n"/>
      <c r="BO911" s="135" t="n"/>
      <c r="BP911" s="135" t="n"/>
      <c r="BQ911" s="135" t="n"/>
      <c r="BR911" s="135" t="n"/>
      <c r="BS911" s="135" t="n"/>
      <c r="BT911" s="135" t="n"/>
      <c r="BU911" s="135" t="n"/>
      <c r="BV911" s="135" t="n"/>
      <c r="BW911" s="135" t="n"/>
      <c r="BX911" s="135" t="n"/>
      <c r="BY911" s="135" t="n"/>
      <c r="BZ911" s="135" t="n"/>
      <c r="CA911" s="135" t="n"/>
      <c r="CB911" s="135" t="n"/>
      <c r="CC911" s="135" t="n"/>
      <c r="CD911" s="135" t="n"/>
      <c r="CE911" s="135" t="n"/>
      <c r="CF911" s="135" t="n"/>
      <c r="CG911" s="135" t="n"/>
      <c r="CH911" s="135" t="n"/>
      <c r="CI911" s="135" t="n"/>
      <c r="CJ911" s="135" t="n"/>
      <c r="CK911" s="135" t="n"/>
      <c r="CL911" s="135" t="n"/>
      <c r="CM911" s="135" t="n"/>
      <c r="CN911" s="135" t="n"/>
      <c r="CO911" s="135" t="n"/>
      <c r="CP911" s="135" t="n"/>
      <c r="CQ911" s="135" t="n"/>
      <c r="CR911" s="135" t="n"/>
      <c r="CU911" s="36" t="n"/>
      <c r="CV911" s="36" t="n"/>
      <c r="CW911" s="36" t="n"/>
      <c r="CX911" s="36" t="n"/>
      <c r="CY911" s="36" t="n"/>
      <c r="CZ911" s="36" t="n"/>
      <c r="DA911" s="36" t="n"/>
      <c r="DB911" s="36" t="n"/>
      <c r="DC911" s="36" t="n"/>
      <c r="DD911" s="36" t="n"/>
      <c r="DE911" s="36" t="n"/>
      <c r="DF911" s="36" t="n"/>
      <c r="DG911" s="36" t="n"/>
      <c r="DH911" s="36" t="n"/>
      <c r="DI911" s="36" t="n"/>
      <c r="DJ911" s="36" t="n"/>
      <c r="DK911" s="36" t="n"/>
      <c r="DL911" s="36" t="n"/>
      <c r="DM911" s="36" t="n"/>
      <c r="DN911" s="36" t="n"/>
      <c r="DO911" s="36" t="n"/>
      <c r="DP911" s="36" t="n"/>
      <c r="DQ911" s="36" t="n"/>
      <c r="DR911" s="36" t="n"/>
      <c r="DS911" s="36" t="n"/>
      <c r="DT911" s="36" t="n"/>
      <c r="DU911" s="36" t="n"/>
      <c r="DV911" s="36" t="n"/>
      <c r="DW911" s="36" t="n"/>
      <c r="DX911" s="36" t="n"/>
      <c r="DY911" s="36" t="n"/>
      <c r="DZ911" s="36" t="n"/>
      <c r="EA911" s="36" t="n"/>
      <c r="EB911" s="36" t="n"/>
      <c r="EC911" s="36" t="n"/>
      <c r="ED911" s="36" t="n"/>
      <c r="EE911" s="36" t="n"/>
      <c r="EF911" s="36" t="n"/>
      <c r="EG911" s="36" t="n"/>
      <c r="EH911" s="36" t="n"/>
      <c r="EI911" s="36" t="n"/>
      <c r="EJ911" s="36" t="n"/>
      <c r="EK911" s="36" t="n"/>
      <c r="EL911" s="36" t="n"/>
      <c r="EM911" s="36" t="n"/>
      <c r="EN911" s="36" t="n"/>
    </row>
    <row r="912">
      <c r="A912" s="36" t="n"/>
      <c r="B912" s="36" t="n"/>
      <c r="C912" s="144" t="n"/>
      <c r="D912" s="144" t="n"/>
      <c r="E912" s="135" t="n"/>
      <c r="F912" s="135" t="n"/>
      <c r="G912" s="135" t="n"/>
      <c r="H912" s="135" t="n"/>
      <c r="I912" s="135" t="n"/>
      <c r="J912" s="135" t="n"/>
      <c r="K912" s="135" t="n"/>
      <c r="L912" s="135" t="n"/>
      <c r="M912" s="135" t="n"/>
      <c r="N912" s="135" t="n"/>
      <c r="O912" s="135" t="n"/>
      <c r="P912" s="135" t="n"/>
      <c r="Q912" s="135" t="n"/>
      <c r="R912" s="135" t="n"/>
      <c r="S912" s="135" t="n"/>
      <c r="T912" s="135" t="n"/>
      <c r="U912" s="135" t="n"/>
      <c r="V912" s="135" t="n"/>
      <c r="W912" s="135" t="n"/>
      <c r="X912" s="135" t="n"/>
      <c r="Y912" s="135" t="n"/>
      <c r="Z912" s="135" t="n"/>
      <c r="AA912" s="135" t="n"/>
      <c r="AB912" s="135" t="n"/>
      <c r="AC912" s="135" t="n"/>
      <c r="AD912" s="135" t="n"/>
      <c r="AE912" s="135" t="n"/>
      <c r="AF912" s="135" t="n"/>
      <c r="AG912" s="135" t="n"/>
      <c r="AH912" s="135" t="n"/>
      <c r="AI912" s="135" t="n"/>
      <c r="AJ912" s="135" t="n"/>
      <c r="AK912" s="135" t="n"/>
      <c r="AL912" s="135" t="n"/>
      <c r="AM912" s="135" t="n"/>
      <c r="AN912" s="135" t="n"/>
      <c r="AO912" s="135" t="n"/>
      <c r="AP912" s="135" t="n"/>
      <c r="AQ912" s="135" t="n"/>
      <c r="AR912" s="135" t="n"/>
      <c r="AS912" s="135" t="n"/>
      <c r="AT912" s="135" t="n"/>
      <c r="AU912" s="135" t="n"/>
      <c r="AV912" s="135" t="n"/>
      <c r="AW912" s="135" t="n"/>
      <c r="AX912" s="135" t="n"/>
      <c r="AY912" s="135" t="n"/>
      <c r="AZ912" s="135" t="n"/>
      <c r="BA912" s="135" t="n"/>
      <c r="BB912" s="135" t="n"/>
      <c r="BC912" s="135" t="n"/>
      <c r="BD912" s="135" t="n"/>
      <c r="BE912" s="135" t="n"/>
      <c r="BF912" s="135" t="n"/>
      <c r="BG912" s="135" t="n"/>
      <c r="BH912" s="135" t="n"/>
      <c r="BI912" s="135" t="n"/>
      <c r="BJ912" s="135" t="n"/>
      <c r="BK912" s="135" t="n"/>
      <c r="BL912" s="135" t="n"/>
      <c r="BM912" s="135" t="n"/>
      <c r="BN912" s="135" t="n"/>
      <c r="BO912" s="135" t="n"/>
      <c r="BP912" s="135" t="n"/>
      <c r="BQ912" s="135" t="n"/>
      <c r="BR912" s="135" t="n"/>
      <c r="BS912" s="135" t="n"/>
      <c r="BT912" s="135" t="n"/>
      <c r="BU912" s="135" t="n"/>
      <c r="BV912" s="135" t="n"/>
      <c r="BW912" s="135" t="n"/>
      <c r="BX912" s="135" t="n"/>
      <c r="BY912" s="135" t="n"/>
      <c r="BZ912" s="135" t="n"/>
      <c r="CA912" s="135" t="n"/>
      <c r="CB912" s="135" t="n"/>
      <c r="CC912" s="135" t="n"/>
      <c r="CD912" s="135" t="n"/>
      <c r="CE912" s="135" t="n"/>
      <c r="CF912" s="135" t="n"/>
      <c r="CG912" s="135" t="n"/>
      <c r="CH912" s="135" t="n"/>
      <c r="CI912" s="135" t="n"/>
      <c r="CJ912" s="135" t="n"/>
      <c r="CK912" s="135" t="n"/>
      <c r="CL912" s="135" t="n"/>
      <c r="CM912" s="135" t="n"/>
      <c r="CN912" s="135" t="n"/>
      <c r="CO912" s="135" t="n"/>
      <c r="CP912" s="135" t="n"/>
      <c r="CQ912" s="135" t="n"/>
      <c r="CR912" s="135" t="n"/>
      <c r="CU912" s="36" t="n"/>
      <c r="CV912" s="36" t="n"/>
      <c r="CW912" s="36" t="n"/>
      <c r="CX912" s="36" t="n"/>
      <c r="CY912" s="36" t="n"/>
      <c r="CZ912" s="36" t="n"/>
      <c r="DA912" s="36" t="n"/>
      <c r="DB912" s="36" t="n"/>
      <c r="DC912" s="36" t="n"/>
      <c r="DD912" s="36" t="n"/>
      <c r="DE912" s="36" t="n"/>
      <c r="DF912" s="36" t="n"/>
      <c r="DG912" s="36" t="n"/>
      <c r="DH912" s="36" t="n"/>
      <c r="DI912" s="36" t="n"/>
      <c r="DJ912" s="36" t="n"/>
      <c r="DK912" s="36" t="n"/>
      <c r="DL912" s="36" t="n"/>
      <c r="DM912" s="36" t="n"/>
      <c r="DN912" s="36" t="n"/>
      <c r="DO912" s="36" t="n"/>
      <c r="DP912" s="36" t="n"/>
      <c r="DQ912" s="36" t="n"/>
      <c r="DR912" s="36" t="n"/>
      <c r="DS912" s="36" t="n"/>
      <c r="DT912" s="36" t="n"/>
      <c r="DU912" s="36" t="n"/>
      <c r="DV912" s="36" t="n"/>
      <c r="DW912" s="36" t="n"/>
      <c r="DX912" s="36" t="n"/>
      <c r="DY912" s="36" t="n"/>
      <c r="DZ912" s="36" t="n"/>
      <c r="EA912" s="36" t="n"/>
      <c r="EB912" s="36" t="n"/>
      <c r="EC912" s="36" t="n"/>
      <c r="ED912" s="36" t="n"/>
      <c r="EE912" s="36" t="n"/>
      <c r="EF912" s="36" t="n"/>
      <c r="EG912" s="36" t="n"/>
      <c r="EH912" s="36" t="n"/>
      <c r="EI912" s="36" t="n"/>
      <c r="EJ912" s="36" t="n"/>
      <c r="EK912" s="36" t="n"/>
      <c r="EL912" s="36" t="n"/>
      <c r="EM912" s="36" t="n"/>
      <c r="EN912" s="36" t="n"/>
    </row>
    <row r="913">
      <c r="A913" s="36" t="n"/>
      <c r="B913" s="36" t="n"/>
      <c r="C913" s="144" t="n"/>
      <c r="D913" s="144" t="n"/>
      <c r="E913" s="135" t="n"/>
      <c r="F913" s="135" t="n"/>
      <c r="G913" s="135" t="n"/>
      <c r="H913" s="135" t="n"/>
      <c r="I913" s="135" t="n"/>
      <c r="J913" s="135" t="n"/>
      <c r="K913" s="135" t="n"/>
      <c r="L913" s="135" t="n"/>
      <c r="M913" s="135" t="n"/>
      <c r="N913" s="135" t="n"/>
      <c r="O913" s="135" t="n"/>
      <c r="P913" s="135" t="n"/>
      <c r="Q913" s="135" t="n"/>
      <c r="R913" s="135" t="n"/>
      <c r="S913" s="135" t="n"/>
      <c r="T913" s="135" t="n"/>
      <c r="U913" s="135" t="n"/>
      <c r="V913" s="135" t="n"/>
      <c r="W913" s="135" t="n"/>
      <c r="X913" s="135" t="n"/>
      <c r="Y913" s="135" t="n"/>
      <c r="Z913" s="135" t="n"/>
      <c r="AA913" s="135" t="n"/>
      <c r="AB913" s="135" t="n"/>
      <c r="AC913" s="135" t="n"/>
      <c r="AD913" s="135" t="n"/>
      <c r="AE913" s="135" t="n"/>
      <c r="AF913" s="135" t="n"/>
      <c r="AG913" s="135" t="n"/>
      <c r="AH913" s="135" t="n"/>
      <c r="AI913" s="135" t="n"/>
      <c r="AJ913" s="135" t="n"/>
      <c r="AK913" s="135" t="n"/>
      <c r="AL913" s="135" t="n"/>
      <c r="AM913" s="135" t="n"/>
      <c r="AN913" s="135" t="n"/>
      <c r="AO913" s="135" t="n"/>
      <c r="AP913" s="135" t="n"/>
      <c r="AQ913" s="135" t="n"/>
      <c r="AR913" s="135" t="n"/>
      <c r="AS913" s="135" t="n"/>
      <c r="AT913" s="135" t="n"/>
      <c r="AU913" s="135" t="n"/>
      <c r="AV913" s="135" t="n"/>
      <c r="AW913" s="135" t="n"/>
      <c r="AX913" s="135" t="n"/>
      <c r="AY913" s="135" t="n"/>
      <c r="AZ913" s="135" t="n"/>
      <c r="BA913" s="135" t="n"/>
      <c r="BB913" s="135" t="n"/>
      <c r="BC913" s="135" t="n"/>
      <c r="BD913" s="135" t="n"/>
      <c r="BE913" s="135" t="n"/>
      <c r="BF913" s="135" t="n"/>
      <c r="BG913" s="135" t="n"/>
      <c r="BH913" s="135" t="n"/>
      <c r="BI913" s="135" t="n"/>
      <c r="BJ913" s="135" t="n"/>
      <c r="BK913" s="135" t="n"/>
      <c r="BL913" s="135" t="n"/>
      <c r="BM913" s="135" t="n"/>
      <c r="BN913" s="135" t="n"/>
      <c r="BO913" s="135" t="n"/>
      <c r="BP913" s="135" t="n"/>
      <c r="BQ913" s="135" t="n"/>
      <c r="BR913" s="135" t="n"/>
      <c r="BS913" s="135" t="n"/>
      <c r="BT913" s="135" t="n"/>
      <c r="BU913" s="135" t="n"/>
      <c r="BV913" s="135" t="n"/>
      <c r="BW913" s="135" t="n"/>
      <c r="BX913" s="135" t="n"/>
      <c r="BY913" s="135" t="n"/>
      <c r="BZ913" s="135" t="n"/>
      <c r="CA913" s="135" t="n"/>
      <c r="CB913" s="135" t="n"/>
      <c r="CC913" s="135" t="n"/>
      <c r="CD913" s="135" t="n"/>
      <c r="CE913" s="135" t="n"/>
      <c r="CF913" s="135" t="n"/>
      <c r="CG913" s="135" t="n"/>
      <c r="CH913" s="135" t="n"/>
      <c r="CI913" s="135" t="n"/>
      <c r="CJ913" s="135" t="n"/>
      <c r="CK913" s="135" t="n"/>
      <c r="CL913" s="135" t="n"/>
      <c r="CM913" s="135" t="n"/>
      <c r="CN913" s="135" t="n"/>
      <c r="CO913" s="135" t="n"/>
      <c r="CP913" s="135" t="n"/>
      <c r="CQ913" s="135" t="n"/>
      <c r="CR913" s="135" t="n"/>
      <c r="CU913" s="36" t="n"/>
      <c r="CV913" s="36" t="n"/>
      <c r="CW913" s="36" t="n"/>
      <c r="CX913" s="36" t="n"/>
      <c r="CY913" s="36" t="n"/>
      <c r="CZ913" s="36" t="n"/>
      <c r="DA913" s="36" t="n"/>
      <c r="DB913" s="36" t="n"/>
      <c r="DC913" s="36" t="n"/>
      <c r="DD913" s="36" t="n"/>
      <c r="DE913" s="36" t="n"/>
      <c r="DF913" s="36" t="n"/>
      <c r="DG913" s="36" t="n"/>
      <c r="DH913" s="36" t="n"/>
      <c r="DI913" s="36" t="n"/>
      <c r="DJ913" s="36" t="n"/>
      <c r="DK913" s="36" t="n"/>
      <c r="DL913" s="36" t="n"/>
      <c r="DM913" s="36" t="n"/>
      <c r="DN913" s="36" t="n"/>
      <c r="DO913" s="36" t="n"/>
      <c r="DP913" s="36" t="n"/>
      <c r="DQ913" s="36" t="n"/>
      <c r="DR913" s="36" t="n"/>
      <c r="DS913" s="36" t="n"/>
      <c r="DT913" s="36" t="n"/>
      <c r="DU913" s="36" t="n"/>
      <c r="DV913" s="36" t="n"/>
      <c r="DW913" s="36" t="n"/>
      <c r="DX913" s="36" t="n"/>
      <c r="DY913" s="36" t="n"/>
      <c r="DZ913" s="36" t="n"/>
      <c r="EA913" s="36" t="n"/>
      <c r="EB913" s="36" t="n"/>
      <c r="EC913" s="36" t="n"/>
      <c r="ED913" s="36" t="n"/>
      <c r="EE913" s="36" t="n"/>
      <c r="EF913" s="36" t="n"/>
      <c r="EG913" s="36" t="n"/>
      <c r="EH913" s="36" t="n"/>
      <c r="EI913" s="36" t="n"/>
      <c r="EJ913" s="36" t="n"/>
      <c r="EK913" s="36" t="n"/>
      <c r="EL913" s="36" t="n"/>
      <c r="EM913" s="36" t="n"/>
      <c r="EN913" s="36" t="n"/>
    </row>
    <row r="914">
      <c r="A914" s="36" t="n"/>
      <c r="B914" s="36" t="n"/>
      <c r="C914" s="144" t="n"/>
      <c r="D914" s="144" t="n"/>
      <c r="E914" s="135" t="n"/>
      <c r="F914" s="135" t="n"/>
      <c r="G914" s="135" t="n"/>
      <c r="H914" s="135" t="n"/>
      <c r="I914" s="135" t="n"/>
      <c r="J914" s="135" t="n"/>
      <c r="K914" s="135" t="n"/>
      <c r="L914" s="135" t="n"/>
      <c r="M914" s="135" t="n"/>
      <c r="N914" s="135" t="n"/>
      <c r="O914" s="135" t="n"/>
      <c r="P914" s="135" t="n"/>
      <c r="Q914" s="135" t="n"/>
      <c r="R914" s="135" t="n"/>
      <c r="S914" s="135" t="n"/>
      <c r="T914" s="135" t="n"/>
      <c r="U914" s="135" t="n"/>
      <c r="V914" s="135" t="n"/>
      <c r="W914" s="135" t="n"/>
      <c r="X914" s="135" t="n"/>
      <c r="Y914" s="135" t="n"/>
      <c r="Z914" s="135" t="n"/>
      <c r="AA914" s="135" t="n"/>
      <c r="AB914" s="135" t="n"/>
      <c r="AC914" s="135" t="n"/>
      <c r="AD914" s="135" t="n"/>
      <c r="AE914" s="135" t="n"/>
      <c r="AF914" s="135" t="n"/>
      <c r="AG914" s="135" t="n"/>
      <c r="AH914" s="135" t="n"/>
      <c r="AI914" s="135" t="n"/>
      <c r="AJ914" s="135" t="n"/>
      <c r="AK914" s="135" t="n"/>
      <c r="AL914" s="135" t="n"/>
      <c r="AM914" s="135" t="n"/>
      <c r="AN914" s="135" t="n"/>
      <c r="AO914" s="135" t="n"/>
      <c r="AP914" s="135" t="n"/>
      <c r="AQ914" s="135" t="n"/>
      <c r="AR914" s="135" t="n"/>
      <c r="AS914" s="135" t="n"/>
      <c r="AT914" s="135" t="n"/>
      <c r="AU914" s="135" t="n"/>
      <c r="AV914" s="135" t="n"/>
      <c r="AW914" s="135" t="n"/>
      <c r="AX914" s="135" t="n"/>
      <c r="AY914" s="135" t="n"/>
      <c r="AZ914" s="135" t="n"/>
      <c r="BA914" s="135" t="n"/>
      <c r="BB914" s="135" t="n"/>
      <c r="BC914" s="135" t="n"/>
      <c r="BD914" s="135" t="n"/>
      <c r="BE914" s="135" t="n"/>
      <c r="BF914" s="135" t="n"/>
      <c r="BG914" s="135" t="n"/>
      <c r="BH914" s="135" t="n"/>
      <c r="BI914" s="135" t="n"/>
      <c r="BJ914" s="135" t="n"/>
      <c r="BK914" s="135" t="n"/>
      <c r="BL914" s="135" t="n"/>
      <c r="BM914" s="135" t="n"/>
      <c r="BN914" s="135" t="n"/>
      <c r="BO914" s="135" t="n"/>
      <c r="BP914" s="135" t="n"/>
      <c r="BQ914" s="135" t="n"/>
      <c r="BR914" s="135" t="n"/>
      <c r="BS914" s="135" t="n"/>
      <c r="BT914" s="135" t="n"/>
      <c r="BU914" s="135" t="n"/>
      <c r="BV914" s="135" t="n"/>
      <c r="BW914" s="135" t="n"/>
      <c r="BX914" s="135" t="n"/>
      <c r="BY914" s="135" t="n"/>
      <c r="BZ914" s="135" t="n"/>
      <c r="CA914" s="135" t="n"/>
      <c r="CB914" s="135" t="n"/>
      <c r="CC914" s="135" t="n"/>
      <c r="CD914" s="135" t="n"/>
      <c r="CE914" s="135" t="n"/>
      <c r="CF914" s="135" t="n"/>
      <c r="CG914" s="135" t="n"/>
      <c r="CH914" s="135" t="n"/>
      <c r="CI914" s="135" t="n"/>
      <c r="CJ914" s="135" t="n"/>
      <c r="CK914" s="135" t="n"/>
      <c r="CL914" s="135" t="n"/>
      <c r="CM914" s="135" t="n"/>
      <c r="CN914" s="135" t="n"/>
      <c r="CO914" s="135" t="n"/>
      <c r="CP914" s="135" t="n"/>
      <c r="CQ914" s="135" t="n"/>
      <c r="CR914" s="135" t="n"/>
      <c r="CU914" s="36" t="n"/>
      <c r="CV914" s="36" t="n"/>
      <c r="CW914" s="36" t="n"/>
      <c r="CX914" s="36" t="n"/>
      <c r="CY914" s="36" t="n"/>
      <c r="CZ914" s="36" t="n"/>
      <c r="DA914" s="36" t="n"/>
      <c r="DB914" s="36" t="n"/>
      <c r="DC914" s="36" t="n"/>
      <c r="DD914" s="36" t="n"/>
      <c r="DE914" s="36" t="n"/>
      <c r="DF914" s="36" t="n"/>
      <c r="DG914" s="36" t="n"/>
      <c r="DH914" s="36" t="n"/>
      <c r="DI914" s="36" t="n"/>
      <c r="DJ914" s="36" t="n"/>
      <c r="DK914" s="36" t="n"/>
      <c r="DL914" s="36" t="n"/>
      <c r="DM914" s="36" t="n"/>
      <c r="DN914" s="36" t="n"/>
      <c r="DO914" s="36" t="n"/>
      <c r="DP914" s="36" t="n"/>
      <c r="DQ914" s="36" t="n"/>
      <c r="DR914" s="36" t="n"/>
      <c r="DS914" s="36" t="n"/>
      <c r="DT914" s="36" t="n"/>
      <c r="DU914" s="36" t="n"/>
      <c r="DV914" s="36" t="n"/>
      <c r="DW914" s="36" t="n"/>
      <c r="DX914" s="36" t="n"/>
      <c r="DY914" s="36" t="n"/>
      <c r="DZ914" s="36" t="n"/>
      <c r="EA914" s="36" t="n"/>
      <c r="EB914" s="36" t="n"/>
      <c r="EC914" s="36" t="n"/>
      <c r="ED914" s="36" t="n"/>
      <c r="EE914" s="36" t="n"/>
      <c r="EF914" s="36" t="n"/>
      <c r="EG914" s="36" t="n"/>
      <c r="EH914" s="36" t="n"/>
      <c r="EI914" s="36" t="n"/>
      <c r="EJ914" s="36" t="n"/>
      <c r="EK914" s="36" t="n"/>
      <c r="EL914" s="36" t="n"/>
      <c r="EM914" s="36" t="n"/>
      <c r="EN914" s="36" t="n"/>
    </row>
    <row r="915">
      <c r="A915" s="36" t="n"/>
      <c r="B915" s="36" t="n"/>
      <c r="C915" s="144" t="n"/>
      <c r="D915" s="144" t="n"/>
      <c r="E915" s="135" t="n"/>
      <c r="F915" s="135" t="n"/>
      <c r="G915" s="135" t="n"/>
      <c r="H915" s="135" t="n"/>
      <c r="I915" s="135" t="n"/>
      <c r="J915" s="135" t="n"/>
      <c r="K915" s="135" t="n"/>
      <c r="L915" s="135" t="n"/>
      <c r="M915" s="135" t="n"/>
      <c r="N915" s="135" t="n"/>
      <c r="O915" s="135" t="n"/>
      <c r="P915" s="135" t="n"/>
      <c r="Q915" s="135" t="n"/>
      <c r="R915" s="135" t="n"/>
      <c r="S915" s="135" t="n"/>
      <c r="T915" s="135" t="n"/>
      <c r="U915" s="135" t="n"/>
      <c r="V915" s="135" t="n"/>
      <c r="W915" s="135" t="n"/>
      <c r="X915" s="135" t="n"/>
      <c r="Y915" s="135" t="n"/>
      <c r="Z915" s="135" t="n"/>
      <c r="AA915" s="135" t="n"/>
      <c r="AB915" s="135" t="n"/>
      <c r="AC915" s="135" t="n"/>
      <c r="AD915" s="135" t="n"/>
      <c r="AE915" s="135" t="n"/>
      <c r="AF915" s="135" t="n"/>
      <c r="AG915" s="135" t="n"/>
      <c r="AH915" s="135" t="n"/>
      <c r="AI915" s="135" t="n"/>
      <c r="AJ915" s="135" t="n"/>
      <c r="AK915" s="135" t="n"/>
      <c r="AL915" s="135" t="n"/>
      <c r="AM915" s="135" t="n"/>
      <c r="AN915" s="135" t="n"/>
      <c r="AO915" s="135" t="n"/>
      <c r="AP915" s="135" t="n"/>
      <c r="AQ915" s="135" t="n"/>
      <c r="AR915" s="135" t="n"/>
      <c r="AS915" s="135" t="n"/>
      <c r="AT915" s="135" t="n"/>
      <c r="AU915" s="135" t="n"/>
      <c r="AV915" s="135" t="n"/>
      <c r="AW915" s="135" t="n"/>
      <c r="AX915" s="135" t="n"/>
      <c r="AY915" s="135" t="n"/>
      <c r="AZ915" s="135" t="n"/>
      <c r="BA915" s="135" t="n"/>
      <c r="BB915" s="135" t="n"/>
      <c r="BC915" s="135" t="n"/>
      <c r="BD915" s="135" t="n"/>
      <c r="BE915" s="135" t="n"/>
      <c r="BF915" s="135" t="n"/>
      <c r="BG915" s="135" t="n"/>
      <c r="BH915" s="135" t="n"/>
      <c r="BI915" s="135" t="n"/>
      <c r="BJ915" s="135" t="n"/>
      <c r="BK915" s="135" t="n"/>
      <c r="BL915" s="135" t="n"/>
      <c r="BM915" s="135" t="n"/>
      <c r="BN915" s="135" t="n"/>
      <c r="BO915" s="135" t="n"/>
      <c r="BP915" s="135" t="n"/>
      <c r="BQ915" s="135" t="n"/>
      <c r="BR915" s="135" t="n"/>
      <c r="BS915" s="135" t="n"/>
      <c r="BT915" s="135" t="n"/>
      <c r="BU915" s="135" t="n"/>
      <c r="BV915" s="135" t="n"/>
      <c r="BW915" s="135" t="n"/>
      <c r="BX915" s="135" t="n"/>
      <c r="BY915" s="135" t="n"/>
      <c r="BZ915" s="135" t="n"/>
      <c r="CA915" s="135" t="n"/>
      <c r="CB915" s="135" t="n"/>
      <c r="CC915" s="135" t="n"/>
      <c r="CD915" s="135" t="n"/>
      <c r="CE915" s="135" t="n"/>
      <c r="CF915" s="135" t="n"/>
      <c r="CG915" s="135" t="n"/>
      <c r="CH915" s="135" t="n"/>
      <c r="CI915" s="135" t="n"/>
      <c r="CJ915" s="135" t="n"/>
      <c r="CK915" s="135" t="n"/>
      <c r="CL915" s="135" t="n"/>
      <c r="CM915" s="135" t="n"/>
      <c r="CN915" s="135" t="n"/>
      <c r="CO915" s="135" t="n"/>
      <c r="CP915" s="135" t="n"/>
      <c r="CQ915" s="135" t="n"/>
      <c r="CR915" s="135" t="n"/>
      <c r="CU915" s="36" t="n"/>
      <c r="CV915" s="36" t="n"/>
      <c r="CW915" s="36" t="n"/>
      <c r="CX915" s="36" t="n"/>
      <c r="CY915" s="36" t="n"/>
      <c r="CZ915" s="36" t="n"/>
      <c r="DA915" s="36" t="n"/>
      <c r="DB915" s="36" t="n"/>
      <c r="DC915" s="36" t="n"/>
      <c r="DD915" s="36" t="n"/>
      <c r="DE915" s="36" t="n"/>
      <c r="DF915" s="36" t="n"/>
      <c r="DG915" s="36" t="n"/>
      <c r="DH915" s="36" t="n"/>
      <c r="DI915" s="36" t="n"/>
      <c r="DJ915" s="36" t="n"/>
      <c r="DK915" s="36" t="n"/>
      <c r="DL915" s="36" t="n"/>
      <c r="DM915" s="36" t="n"/>
      <c r="DN915" s="36" t="n"/>
      <c r="DO915" s="36" t="n"/>
      <c r="DP915" s="36" t="n"/>
      <c r="DQ915" s="36" t="n"/>
      <c r="DR915" s="36" t="n"/>
      <c r="DS915" s="36" t="n"/>
      <c r="DT915" s="36" t="n"/>
      <c r="DU915" s="36" t="n"/>
      <c r="DV915" s="36" t="n"/>
      <c r="DW915" s="36" t="n"/>
      <c r="DX915" s="36" t="n"/>
      <c r="DY915" s="36" t="n"/>
      <c r="DZ915" s="36" t="n"/>
      <c r="EA915" s="36" t="n"/>
      <c r="EB915" s="36" t="n"/>
      <c r="EC915" s="36" t="n"/>
      <c r="ED915" s="36" t="n"/>
      <c r="EE915" s="36" t="n"/>
      <c r="EF915" s="36" t="n"/>
      <c r="EG915" s="36" t="n"/>
      <c r="EH915" s="36" t="n"/>
      <c r="EI915" s="36" t="n"/>
      <c r="EJ915" s="36" t="n"/>
      <c r="EK915" s="36" t="n"/>
      <c r="EL915" s="36" t="n"/>
      <c r="EM915" s="36" t="n"/>
      <c r="EN915" s="36" t="n"/>
    </row>
    <row r="916">
      <c r="A916" s="36" t="n"/>
      <c r="B916" s="36" t="n"/>
      <c r="C916" s="144" t="n"/>
      <c r="D916" s="144" t="n"/>
      <c r="E916" s="135" t="n"/>
      <c r="F916" s="135" t="n"/>
      <c r="G916" s="135" t="n"/>
      <c r="H916" s="135" t="n"/>
      <c r="I916" s="135" t="n"/>
      <c r="J916" s="135" t="n"/>
      <c r="K916" s="135" t="n"/>
      <c r="L916" s="135" t="n"/>
      <c r="M916" s="135" t="n"/>
      <c r="N916" s="135" t="n"/>
      <c r="O916" s="135" t="n"/>
      <c r="P916" s="135" t="n"/>
      <c r="Q916" s="135" t="n"/>
      <c r="R916" s="135" t="n"/>
      <c r="S916" s="135" t="n"/>
      <c r="T916" s="135" t="n"/>
      <c r="U916" s="135" t="n"/>
      <c r="V916" s="135" t="n"/>
      <c r="W916" s="135" t="n"/>
      <c r="X916" s="135" t="n"/>
      <c r="Y916" s="135" t="n"/>
      <c r="Z916" s="135" t="n"/>
      <c r="AA916" s="135" t="n"/>
      <c r="AB916" s="135" t="n"/>
      <c r="AC916" s="135" t="n"/>
      <c r="AD916" s="135" t="n"/>
      <c r="AE916" s="135" t="n"/>
      <c r="AF916" s="135" t="n"/>
      <c r="AG916" s="135" t="n"/>
      <c r="AH916" s="135" t="n"/>
      <c r="AI916" s="135" t="n"/>
      <c r="AJ916" s="135" t="n"/>
      <c r="AK916" s="135" t="n"/>
      <c r="AL916" s="135" t="n"/>
      <c r="AM916" s="135" t="n"/>
      <c r="AN916" s="135" t="n"/>
      <c r="AO916" s="135" t="n"/>
      <c r="AP916" s="135" t="n"/>
      <c r="AQ916" s="135" t="n"/>
      <c r="AR916" s="135" t="n"/>
      <c r="AS916" s="135" t="n"/>
      <c r="AT916" s="135" t="n"/>
      <c r="AU916" s="135" t="n"/>
      <c r="AV916" s="135" t="n"/>
      <c r="AW916" s="135" t="n"/>
      <c r="AX916" s="135" t="n"/>
      <c r="AY916" s="135" t="n"/>
      <c r="AZ916" s="135" t="n"/>
      <c r="BA916" s="135" t="n"/>
      <c r="BB916" s="135" t="n"/>
      <c r="BC916" s="135" t="n"/>
      <c r="BD916" s="135" t="n"/>
      <c r="BE916" s="135" t="n"/>
      <c r="BF916" s="135" t="n"/>
      <c r="BG916" s="135" t="n"/>
      <c r="BH916" s="135" t="n"/>
      <c r="BI916" s="135" t="n"/>
      <c r="BJ916" s="135" t="n"/>
      <c r="BK916" s="135" t="n"/>
      <c r="BL916" s="135" t="n"/>
      <c r="BM916" s="135" t="n"/>
      <c r="BN916" s="135" t="n"/>
      <c r="BO916" s="135" t="n"/>
      <c r="BP916" s="135" t="n"/>
      <c r="BQ916" s="135" t="n"/>
      <c r="BR916" s="135" t="n"/>
      <c r="BS916" s="135" t="n"/>
      <c r="BT916" s="135" t="n"/>
      <c r="BU916" s="135" t="n"/>
      <c r="BV916" s="135" t="n"/>
      <c r="BW916" s="135" t="n"/>
      <c r="BX916" s="135" t="n"/>
      <c r="BY916" s="135" t="n"/>
      <c r="BZ916" s="135" t="n"/>
      <c r="CA916" s="135" t="n"/>
      <c r="CB916" s="135" t="n"/>
      <c r="CC916" s="135" t="n"/>
      <c r="CD916" s="135" t="n"/>
      <c r="CE916" s="135" t="n"/>
      <c r="CF916" s="135" t="n"/>
      <c r="CG916" s="135" t="n"/>
      <c r="CH916" s="135" t="n"/>
      <c r="CI916" s="135" t="n"/>
      <c r="CJ916" s="135" t="n"/>
      <c r="CK916" s="135" t="n"/>
      <c r="CL916" s="135" t="n"/>
      <c r="CM916" s="135" t="n"/>
      <c r="CN916" s="135" t="n"/>
      <c r="CO916" s="135" t="n"/>
      <c r="CP916" s="135" t="n"/>
      <c r="CQ916" s="135" t="n"/>
      <c r="CR916" s="135" t="n"/>
      <c r="CU916" s="36" t="n"/>
      <c r="CV916" s="36" t="n"/>
      <c r="CW916" s="36" t="n"/>
      <c r="CX916" s="36" t="n"/>
      <c r="CY916" s="36" t="n"/>
      <c r="CZ916" s="36" t="n"/>
      <c r="DA916" s="36" t="n"/>
      <c r="DB916" s="36" t="n"/>
      <c r="DC916" s="36" t="n"/>
      <c r="DD916" s="36" t="n"/>
      <c r="DE916" s="36" t="n"/>
      <c r="DF916" s="36" t="n"/>
      <c r="DG916" s="36" t="n"/>
      <c r="DH916" s="36" t="n"/>
      <c r="DI916" s="36" t="n"/>
      <c r="DJ916" s="36" t="n"/>
      <c r="DK916" s="36" t="n"/>
      <c r="DL916" s="36" t="n"/>
      <c r="DM916" s="36" t="n"/>
      <c r="DN916" s="36" t="n"/>
      <c r="DO916" s="36" t="n"/>
      <c r="DP916" s="36" t="n"/>
      <c r="DQ916" s="36" t="n"/>
      <c r="DR916" s="36" t="n"/>
      <c r="DS916" s="36" t="n"/>
      <c r="DT916" s="36" t="n"/>
      <c r="DU916" s="36" t="n"/>
      <c r="DV916" s="36" t="n"/>
      <c r="DW916" s="36" t="n"/>
      <c r="DX916" s="36" t="n"/>
      <c r="DY916" s="36" t="n"/>
      <c r="DZ916" s="36" t="n"/>
      <c r="EA916" s="36" t="n"/>
      <c r="EB916" s="36" t="n"/>
      <c r="EC916" s="36" t="n"/>
      <c r="ED916" s="36" t="n"/>
      <c r="EE916" s="36" t="n"/>
      <c r="EF916" s="36" t="n"/>
      <c r="EG916" s="36" t="n"/>
      <c r="EH916" s="36" t="n"/>
      <c r="EI916" s="36" t="n"/>
      <c r="EJ916" s="36" t="n"/>
      <c r="EK916" s="36" t="n"/>
      <c r="EL916" s="36" t="n"/>
      <c r="EM916" s="36" t="n"/>
      <c r="EN916" s="36" t="n"/>
    </row>
    <row r="917">
      <c r="A917" s="36" t="n"/>
      <c r="B917" s="36" t="n"/>
      <c r="C917" s="144" t="n"/>
      <c r="D917" s="144" t="n"/>
      <c r="E917" s="135" t="n"/>
      <c r="F917" s="135" t="n"/>
      <c r="G917" s="135" t="n"/>
      <c r="H917" s="135" t="n"/>
      <c r="I917" s="135" t="n"/>
      <c r="J917" s="135" t="n"/>
      <c r="K917" s="135" t="n"/>
      <c r="L917" s="135" t="n"/>
      <c r="M917" s="135" t="n"/>
      <c r="N917" s="135" t="n"/>
      <c r="O917" s="135" t="n"/>
      <c r="P917" s="135" t="n"/>
      <c r="Q917" s="135" t="n"/>
      <c r="R917" s="135" t="n"/>
      <c r="S917" s="135" t="n"/>
      <c r="T917" s="135" t="n"/>
      <c r="U917" s="135" t="n"/>
      <c r="V917" s="135" t="n"/>
      <c r="W917" s="135" t="n"/>
      <c r="X917" s="135" t="n"/>
      <c r="Y917" s="135" t="n"/>
      <c r="Z917" s="135" t="n"/>
      <c r="AA917" s="135" t="n"/>
      <c r="AB917" s="135" t="n"/>
      <c r="AC917" s="135" t="n"/>
      <c r="AD917" s="135" t="n"/>
      <c r="AE917" s="135" t="n"/>
      <c r="AF917" s="135" t="n"/>
      <c r="AG917" s="135" t="n"/>
      <c r="AH917" s="135" t="n"/>
      <c r="AI917" s="135" t="n"/>
      <c r="AJ917" s="135" t="n"/>
      <c r="AK917" s="135" t="n"/>
      <c r="AL917" s="135" t="n"/>
      <c r="AM917" s="135" t="n"/>
      <c r="AN917" s="135" t="n"/>
      <c r="AO917" s="135" t="n"/>
      <c r="AP917" s="135" t="n"/>
      <c r="AQ917" s="135" t="n"/>
      <c r="AR917" s="135" t="n"/>
      <c r="AS917" s="135" t="n"/>
      <c r="AT917" s="135" t="n"/>
      <c r="AU917" s="135" t="n"/>
      <c r="AV917" s="135" t="n"/>
      <c r="AW917" s="135" t="n"/>
      <c r="AX917" s="135" t="n"/>
      <c r="AY917" s="135" t="n"/>
      <c r="AZ917" s="135" t="n"/>
      <c r="BA917" s="135" t="n"/>
      <c r="BB917" s="135" t="n"/>
      <c r="BC917" s="135" t="n"/>
      <c r="BD917" s="135" t="n"/>
      <c r="BE917" s="135" t="n"/>
      <c r="BF917" s="135" t="n"/>
      <c r="BG917" s="135" t="n"/>
      <c r="BH917" s="135" t="n"/>
      <c r="BI917" s="135" t="n"/>
      <c r="BJ917" s="135" t="n"/>
      <c r="BK917" s="135" t="n"/>
      <c r="BL917" s="135" t="n"/>
      <c r="BM917" s="135" t="n"/>
      <c r="BN917" s="135" t="n"/>
      <c r="BO917" s="135" t="n"/>
      <c r="BP917" s="135" t="n"/>
      <c r="BQ917" s="135" t="n"/>
      <c r="BR917" s="135" t="n"/>
      <c r="BS917" s="135" t="n"/>
      <c r="BT917" s="135" t="n"/>
      <c r="BU917" s="135" t="n"/>
      <c r="BV917" s="135" t="n"/>
      <c r="BW917" s="135" t="n"/>
      <c r="BX917" s="135" t="n"/>
      <c r="BY917" s="135" t="n"/>
      <c r="BZ917" s="135" t="n"/>
      <c r="CA917" s="135" t="n"/>
      <c r="CB917" s="135" t="n"/>
      <c r="CC917" s="135" t="n"/>
      <c r="CD917" s="135" t="n"/>
      <c r="CE917" s="135" t="n"/>
      <c r="CF917" s="135" t="n"/>
      <c r="CG917" s="135" t="n"/>
      <c r="CH917" s="135" t="n"/>
      <c r="CI917" s="135" t="n"/>
      <c r="CJ917" s="135" t="n"/>
      <c r="CK917" s="135" t="n"/>
      <c r="CL917" s="135" t="n"/>
      <c r="CM917" s="135" t="n"/>
      <c r="CN917" s="135" t="n"/>
      <c r="CO917" s="135" t="n"/>
      <c r="CP917" s="135" t="n"/>
      <c r="CQ917" s="135" t="n"/>
      <c r="CR917" s="135" t="n"/>
      <c r="CU917" s="36" t="n"/>
      <c r="CV917" s="36" t="n"/>
      <c r="CW917" s="36" t="n"/>
      <c r="CX917" s="36" t="n"/>
      <c r="CY917" s="36" t="n"/>
      <c r="CZ917" s="36" t="n"/>
      <c r="DA917" s="36" t="n"/>
      <c r="DB917" s="36" t="n"/>
      <c r="DC917" s="36" t="n"/>
      <c r="DD917" s="36" t="n"/>
      <c r="DE917" s="36" t="n"/>
      <c r="DF917" s="36" t="n"/>
      <c r="DG917" s="36" t="n"/>
      <c r="DH917" s="36" t="n"/>
      <c r="DI917" s="36" t="n"/>
      <c r="DJ917" s="36" t="n"/>
      <c r="DK917" s="36" t="n"/>
      <c r="DL917" s="36" t="n"/>
      <c r="DM917" s="36" t="n"/>
      <c r="DN917" s="36" t="n"/>
      <c r="DO917" s="36" t="n"/>
      <c r="DP917" s="36" t="n"/>
      <c r="DQ917" s="36" t="n"/>
      <c r="DR917" s="36" t="n"/>
      <c r="DS917" s="36" t="n"/>
      <c r="DT917" s="36" t="n"/>
      <c r="DU917" s="36" t="n"/>
      <c r="DV917" s="36" t="n"/>
      <c r="DW917" s="36" t="n"/>
      <c r="DX917" s="36" t="n"/>
      <c r="DY917" s="36" t="n"/>
      <c r="DZ917" s="36" t="n"/>
      <c r="EA917" s="36" t="n"/>
      <c r="EB917" s="36" t="n"/>
      <c r="EC917" s="36" t="n"/>
      <c r="ED917" s="36" t="n"/>
      <c r="EE917" s="36" t="n"/>
      <c r="EF917" s="36" t="n"/>
      <c r="EG917" s="36" t="n"/>
      <c r="EH917" s="36" t="n"/>
      <c r="EI917" s="36" t="n"/>
      <c r="EJ917" s="36" t="n"/>
      <c r="EK917" s="36" t="n"/>
      <c r="EL917" s="36" t="n"/>
      <c r="EM917" s="36" t="n"/>
      <c r="EN917" s="36" t="n"/>
    </row>
    <row r="918">
      <c r="A918" s="36" t="n"/>
      <c r="B918" s="36" t="n"/>
      <c r="C918" s="144" t="n"/>
      <c r="D918" s="144" t="n"/>
      <c r="E918" s="135" t="n"/>
      <c r="F918" s="135" t="n"/>
      <c r="G918" s="135" t="n"/>
      <c r="H918" s="135" t="n"/>
      <c r="I918" s="135" t="n"/>
      <c r="J918" s="135" t="n"/>
      <c r="K918" s="135" t="n"/>
      <c r="L918" s="135" t="n"/>
      <c r="M918" s="135" t="n"/>
      <c r="N918" s="135" t="n"/>
      <c r="O918" s="135" t="n"/>
      <c r="P918" s="135" t="n"/>
      <c r="Q918" s="135" t="n"/>
      <c r="R918" s="135" t="n"/>
      <c r="S918" s="135" t="n"/>
      <c r="T918" s="135" t="n"/>
      <c r="U918" s="135" t="n"/>
      <c r="V918" s="135" t="n"/>
      <c r="W918" s="135" t="n"/>
      <c r="X918" s="135" t="n"/>
      <c r="Y918" s="135" t="n"/>
      <c r="Z918" s="135" t="n"/>
      <c r="AA918" s="135" t="n"/>
      <c r="AB918" s="135" t="n"/>
      <c r="AC918" s="135" t="n"/>
      <c r="AD918" s="135" t="n"/>
      <c r="AE918" s="135" t="n"/>
      <c r="AF918" s="135" t="n"/>
      <c r="AG918" s="135" t="n"/>
      <c r="AH918" s="135" t="n"/>
      <c r="AI918" s="135" t="n"/>
      <c r="AJ918" s="135" t="n"/>
      <c r="AK918" s="135" t="n"/>
      <c r="AL918" s="135" t="n"/>
      <c r="AM918" s="135" t="n"/>
      <c r="AN918" s="135" t="n"/>
      <c r="AO918" s="135" t="n"/>
      <c r="AP918" s="135" t="n"/>
      <c r="AQ918" s="135" t="n"/>
      <c r="AR918" s="135" t="n"/>
      <c r="AS918" s="135" t="n"/>
      <c r="AT918" s="135" t="n"/>
      <c r="AU918" s="135" t="n"/>
      <c r="AV918" s="135" t="n"/>
      <c r="AW918" s="135" t="n"/>
      <c r="AX918" s="135" t="n"/>
      <c r="AY918" s="135" t="n"/>
      <c r="AZ918" s="135" t="n"/>
      <c r="BA918" s="135" t="n"/>
      <c r="BB918" s="135" t="n"/>
      <c r="BC918" s="135" t="n"/>
      <c r="BD918" s="135" t="n"/>
      <c r="BE918" s="135" t="n"/>
      <c r="BF918" s="135" t="n"/>
      <c r="BG918" s="135" t="n"/>
      <c r="BH918" s="135" t="n"/>
      <c r="BI918" s="135" t="n"/>
      <c r="BJ918" s="135" t="n"/>
      <c r="BK918" s="135" t="n"/>
      <c r="BL918" s="135" t="n"/>
      <c r="BM918" s="135" t="n"/>
      <c r="BN918" s="135" t="n"/>
      <c r="BO918" s="135" t="n"/>
      <c r="BP918" s="135" t="n"/>
      <c r="BQ918" s="135" t="n"/>
      <c r="BR918" s="135" t="n"/>
      <c r="BS918" s="135" t="n"/>
      <c r="BT918" s="135" t="n"/>
      <c r="BU918" s="135" t="n"/>
      <c r="BV918" s="135" t="n"/>
      <c r="BW918" s="135" t="n"/>
      <c r="BX918" s="135" t="n"/>
      <c r="BY918" s="135" t="n"/>
      <c r="BZ918" s="135" t="n"/>
      <c r="CA918" s="135" t="n"/>
      <c r="CB918" s="135" t="n"/>
      <c r="CC918" s="135" t="n"/>
      <c r="CD918" s="135" t="n"/>
      <c r="CE918" s="135" t="n"/>
      <c r="CF918" s="135" t="n"/>
      <c r="CG918" s="135" t="n"/>
      <c r="CH918" s="135" t="n"/>
      <c r="CI918" s="135" t="n"/>
      <c r="CJ918" s="135" t="n"/>
      <c r="CK918" s="135" t="n"/>
      <c r="CL918" s="135" t="n"/>
      <c r="CM918" s="135" t="n"/>
      <c r="CN918" s="135" t="n"/>
      <c r="CO918" s="135" t="n"/>
      <c r="CP918" s="135" t="n"/>
      <c r="CQ918" s="135" t="n"/>
      <c r="CR918" s="135" t="n"/>
      <c r="CU918" s="36" t="n"/>
      <c r="CV918" s="36" t="n"/>
      <c r="CW918" s="36" t="n"/>
      <c r="CX918" s="36" t="n"/>
      <c r="CY918" s="36" t="n"/>
      <c r="CZ918" s="36" t="n"/>
      <c r="DA918" s="36" t="n"/>
      <c r="DB918" s="36" t="n"/>
      <c r="DC918" s="36" t="n"/>
      <c r="DD918" s="36" t="n"/>
      <c r="DE918" s="36" t="n"/>
      <c r="DF918" s="36" t="n"/>
      <c r="DG918" s="36" t="n"/>
      <c r="DH918" s="36" t="n"/>
      <c r="DI918" s="36" t="n"/>
      <c r="DJ918" s="36" t="n"/>
      <c r="DK918" s="36" t="n"/>
      <c r="DL918" s="36" t="n"/>
      <c r="DM918" s="36" t="n"/>
      <c r="DN918" s="36" t="n"/>
      <c r="DO918" s="36" t="n"/>
      <c r="DP918" s="36" t="n"/>
      <c r="DQ918" s="36" t="n"/>
      <c r="DR918" s="36" t="n"/>
      <c r="DS918" s="36" t="n"/>
      <c r="DT918" s="36" t="n"/>
      <c r="DU918" s="36" t="n"/>
      <c r="DV918" s="36" t="n"/>
      <c r="DW918" s="36" t="n"/>
      <c r="DX918" s="36" t="n"/>
      <c r="DY918" s="36" t="n"/>
      <c r="DZ918" s="36" t="n"/>
      <c r="EA918" s="36" t="n"/>
      <c r="EB918" s="36" t="n"/>
      <c r="EC918" s="36" t="n"/>
      <c r="ED918" s="36" t="n"/>
      <c r="EE918" s="36" t="n"/>
      <c r="EF918" s="36" t="n"/>
      <c r="EG918" s="36" t="n"/>
      <c r="EH918" s="36" t="n"/>
      <c r="EI918" s="36" t="n"/>
      <c r="EJ918" s="36" t="n"/>
      <c r="EK918" s="36" t="n"/>
      <c r="EL918" s="36" t="n"/>
      <c r="EM918" s="36" t="n"/>
      <c r="EN918" s="36" t="n"/>
    </row>
    <row r="919">
      <c r="A919" s="36" t="n"/>
      <c r="B919" s="36" t="n"/>
      <c r="C919" s="144" t="n"/>
      <c r="D919" s="144" t="n"/>
      <c r="E919" s="135" t="n"/>
      <c r="F919" s="135" t="n"/>
      <c r="G919" s="135" t="n"/>
      <c r="H919" s="135" t="n"/>
      <c r="I919" s="135" t="n"/>
      <c r="J919" s="135" t="n"/>
      <c r="K919" s="135" t="n"/>
      <c r="L919" s="135" t="n"/>
      <c r="M919" s="135" t="n"/>
      <c r="N919" s="135" t="n"/>
      <c r="O919" s="135" t="n"/>
      <c r="P919" s="135" t="n"/>
      <c r="Q919" s="135" t="n"/>
      <c r="R919" s="135" t="n"/>
      <c r="S919" s="135" t="n"/>
      <c r="T919" s="135" t="n"/>
      <c r="U919" s="135" t="n"/>
      <c r="V919" s="135" t="n"/>
      <c r="W919" s="135" t="n"/>
      <c r="X919" s="135" t="n"/>
      <c r="Y919" s="135" t="n"/>
      <c r="Z919" s="135" t="n"/>
      <c r="AA919" s="135" t="n"/>
      <c r="AB919" s="135" t="n"/>
      <c r="AC919" s="135" t="n"/>
      <c r="AD919" s="135" t="n"/>
      <c r="AE919" s="135" t="n"/>
      <c r="AF919" s="135" t="n"/>
      <c r="AG919" s="135" t="n"/>
      <c r="AH919" s="135" t="n"/>
      <c r="AI919" s="135" t="n"/>
      <c r="AJ919" s="135" t="n"/>
      <c r="AK919" s="135" t="n"/>
      <c r="AL919" s="135" t="n"/>
      <c r="AM919" s="135" t="n"/>
      <c r="AN919" s="135" t="n"/>
      <c r="AO919" s="135" t="n"/>
      <c r="AP919" s="135" t="n"/>
      <c r="AQ919" s="135" t="n"/>
      <c r="AR919" s="135" t="n"/>
      <c r="AS919" s="135" t="n"/>
      <c r="AT919" s="135" t="n"/>
      <c r="AU919" s="135" t="n"/>
      <c r="AV919" s="135" t="n"/>
      <c r="AW919" s="135" t="n"/>
      <c r="AX919" s="135" t="n"/>
      <c r="AY919" s="135" t="n"/>
      <c r="AZ919" s="135" t="n"/>
      <c r="BA919" s="135" t="n"/>
      <c r="BB919" s="135" t="n"/>
      <c r="BC919" s="135" t="n"/>
      <c r="BD919" s="135" t="n"/>
      <c r="BE919" s="135" t="n"/>
      <c r="BF919" s="135" t="n"/>
      <c r="BG919" s="135" t="n"/>
      <c r="BH919" s="135" t="n"/>
      <c r="BI919" s="135" t="n"/>
      <c r="BJ919" s="135" t="n"/>
      <c r="BK919" s="135" t="n"/>
      <c r="BL919" s="135" t="n"/>
      <c r="BM919" s="135" t="n"/>
      <c r="BN919" s="135" t="n"/>
      <c r="BO919" s="135" t="n"/>
      <c r="BP919" s="135" t="n"/>
      <c r="BQ919" s="135" t="n"/>
      <c r="BR919" s="135" t="n"/>
      <c r="BS919" s="135" t="n"/>
      <c r="BT919" s="135" t="n"/>
      <c r="BU919" s="135" t="n"/>
      <c r="BV919" s="135" t="n"/>
      <c r="BW919" s="135" t="n"/>
      <c r="BX919" s="135" t="n"/>
      <c r="BY919" s="135" t="n"/>
      <c r="BZ919" s="135" t="n"/>
      <c r="CA919" s="135" t="n"/>
      <c r="CB919" s="135" t="n"/>
      <c r="CC919" s="135" t="n"/>
      <c r="CD919" s="135" t="n"/>
      <c r="CE919" s="135" t="n"/>
      <c r="CF919" s="135" t="n"/>
      <c r="CG919" s="135" t="n"/>
      <c r="CH919" s="135" t="n"/>
      <c r="CI919" s="135" t="n"/>
      <c r="CJ919" s="135" t="n"/>
      <c r="CK919" s="135" t="n"/>
      <c r="CL919" s="135" t="n"/>
      <c r="CM919" s="135" t="n"/>
      <c r="CN919" s="135" t="n"/>
      <c r="CO919" s="135" t="n"/>
      <c r="CP919" s="135" t="n"/>
      <c r="CQ919" s="135" t="n"/>
      <c r="CR919" s="135" t="n"/>
      <c r="CU919" s="36" t="n"/>
      <c r="CV919" s="36" t="n"/>
      <c r="CW919" s="36" t="n"/>
      <c r="CX919" s="36" t="n"/>
      <c r="CY919" s="36" t="n"/>
      <c r="CZ919" s="36" t="n"/>
      <c r="DA919" s="36" t="n"/>
      <c r="DB919" s="36" t="n"/>
      <c r="DC919" s="36" t="n"/>
      <c r="DD919" s="36" t="n"/>
      <c r="DE919" s="36" t="n"/>
      <c r="DF919" s="36" t="n"/>
      <c r="DG919" s="36" t="n"/>
      <c r="DH919" s="36" t="n"/>
      <c r="DI919" s="36" t="n"/>
      <c r="DJ919" s="36" t="n"/>
      <c r="DK919" s="36" t="n"/>
      <c r="DL919" s="36" t="n"/>
      <c r="DM919" s="36" t="n"/>
      <c r="DN919" s="36" t="n"/>
      <c r="DO919" s="36" t="n"/>
      <c r="DP919" s="36" t="n"/>
      <c r="DQ919" s="36" t="n"/>
      <c r="DR919" s="36" t="n"/>
      <c r="DS919" s="36" t="n"/>
      <c r="DT919" s="36" t="n"/>
      <c r="DU919" s="36" t="n"/>
      <c r="DV919" s="36" t="n"/>
      <c r="DW919" s="36" t="n"/>
      <c r="DX919" s="36" t="n"/>
      <c r="DY919" s="36" t="n"/>
      <c r="DZ919" s="36" t="n"/>
      <c r="EA919" s="36" t="n"/>
      <c r="EB919" s="36" t="n"/>
      <c r="EC919" s="36" t="n"/>
      <c r="ED919" s="36" t="n"/>
      <c r="EE919" s="36" t="n"/>
      <c r="EF919" s="36" t="n"/>
      <c r="EG919" s="36" t="n"/>
      <c r="EH919" s="36" t="n"/>
      <c r="EI919" s="36" t="n"/>
      <c r="EJ919" s="36" t="n"/>
      <c r="EK919" s="36" t="n"/>
      <c r="EL919" s="36" t="n"/>
      <c r="EM919" s="36" t="n"/>
      <c r="EN919" s="36" t="n"/>
    </row>
    <row r="920">
      <c r="A920" s="36" t="n"/>
      <c r="B920" s="36" t="n"/>
      <c r="C920" s="144" t="n"/>
      <c r="D920" s="144" t="n"/>
      <c r="E920" s="135" t="n"/>
      <c r="F920" s="135" t="n"/>
      <c r="G920" s="135" t="n"/>
      <c r="H920" s="135" t="n"/>
      <c r="I920" s="135" t="n"/>
      <c r="J920" s="135" t="n"/>
      <c r="K920" s="135" t="n"/>
      <c r="L920" s="135" t="n"/>
      <c r="M920" s="135" t="n"/>
      <c r="N920" s="135" t="n"/>
      <c r="O920" s="135" t="n"/>
      <c r="P920" s="135" t="n"/>
      <c r="Q920" s="135" t="n"/>
      <c r="R920" s="135" t="n"/>
      <c r="S920" s="135" t="n"/>
      <c r="T920" s="135" t="n"/>
      <c r="U920" s="135" t="n"/>
      <c r="V920" s="135" t="n"/>
      <c r="W920" s="135" t="n"/>
      <c r="X920" s="135" t="n"/>
      <c r="Y920" s="135" t="n"/>
      <c r="Z920" s="135" t="n"/>
      <c r="AA920" s="135" t="n"/>
      <c r="AB920" s="135" t="n"/>
      <c r="AC920" s="135" t="n"/>
      <c r="AD920" s="135" t="n"/>
      <c r="AE920" s="135" t="n"/>
      <c r="AF920" s="135" t="n"/>
      <c r="AG920" s="135" t="n"/>
      <c r="AH920" s="135" t="n"/>
      <c r="AI920" s="135" t="n"/>
      <c r="AJ920" s="135" t="n"/>
      <c r="AK920" s="135" t="n"/>
      <c r="AL920" s="135" t="n"/>
      <c r="AM920" s="135" t="n"/>
      <c r="AN920" s="135" t="n"/>
      <c r="AO920" s="135" t="n"/>
      <c r="AP920" s="135" t="n"/>
      <c r="AQ920" s="135" t="n"/>
      <c r="AR920" s="135" t="n"/>
      <c r="AS920" s="135" t="n"/>
      <c r="AT920" s="135" t="n"/>
      <c r="AU920" s="135" t="n"/>
      <c r="AV920" s="135" t="n"/>
      <c r="AW920" s="135" t="n"/>
      <c r="AX920" s="135" t="n"/>
      <c r="AY920" s="135" t="n"/>
      <c r="AZ920" s="135" t="n"/>
      <c r="BA920" s="135" t="n"/>
      <c r="BB920" s="135" t="n"/>
      <c r="BC920" s="135" t="n"/>
      <c r="BD920" s="135" t="n"/>
      <c r="BE920" s="135" t="n"/>
      <c r="BF920" s="135" t="n"/>
      <c r="BG920" s="135" t="n"/>
      <c r="BH920" s="135" t="n"/>
      <c r="BI920" s="135" t="n"/>
      <c r="BJ920" s="135" t="n"/>
      <c r="BK920" s="135" t="n"/>
      <c r="BL920" s="135" t="n"/>
      <c r="BM920" s="135" t="n"/>
      <c r="BN920" s="135" t="n"/>
      <c r="BO920" s="135" t="n"/>
      <c r="BP920" s="135" t="n"/>
      <c r="BQ920" s="135" t="n"/>
      <c r="BR920" s="135" t="n"/>
      <c r="BS920" s="135" t="n"/>
      <c r="BT920" s="135" t="n"/>
      <c r="BU920" s="135" t="n"/>
      <c r="BV920" s="135" t="n"/>
      <c r="BW920" s="135" t="n"/>
      <c r="BX920" s="135" t="n"/>
      <c r="BY920" s="135" t="n"/>
      <c r="BZ920" s="135" t="n"/>
      <c r="CA920" s="135" t="n"/>
      <c r="CB920" s="135" t="n"/>
      <c r="CC920" s="135" t="n"/>
      <c r="CD920" s="135" t="n"/>
      <c r="CE920" s="135" t="n"/>
      <c r="CF920" s="135" t="n"/>
      <c r="CG920" s="135" t="n"/>
      <c r="CH920" s="135" t="n"/>
      <c r="CI920" s="135" t="n"/>
      <c r="CJ920" s="135" t="n"/>
      <c r="CK920" s="135" t="n"/>
      <c r="CL920" s="135" t="n"/>
      <c r="CM920" s="135" t="n"/>
      <c r="CN920" s="135" t="n"/>
      <c r="CO920" s="135" t="n"/>
      <c r="CP920" s="135" t="n"/>
      <c r="CQ920" s="135" t="n"/>
      <c r="CR920" s="135" t="n"/>
      <c r="CU920" s="36" t="n"/>
      <c r="CV920" s="36" t="n"/>
      <c r="CW920" s="36" t="n"/>
      <c r="CX920" s="36" t="n"/>
      <c r="CY920" s="36" t="n"/>
      <c r="CZ920" s="36" t="n"/>
      <c r="DA920" s="36" t="n"/>
      <c r="DB920" s="36" t="n"/>
      <c r="DC920" s="36" t="n"/>
      <c r="DD920" s="36" t="n"/>
      <c r="DE920" s="36" t="n"/>
      <c r="DF920" s="36" t="n"/>
      <c r="DG920" s="36" t="n"/>
      <c r="DH920" s="36" t="n"/>
      <c r="DI920" s="36" t="n"/>
      <c r="DJ920" s="36" t="n"/>
      <c r="DK920" s="36" t="n"/>
      <c r="DL920" s="36" t="n"/>
      <c r="DM920" s="36" t="n"/>
      <c r="DN920" s="36" t="n"/>
      <c r="DO920" s="36" t="n"/>
      <c r="DP920" s="36" t="n"/>
      <c r="DQ920" s="36" t="n"/>
      <c r="DR920" s="36" t="n"/>
      <c r="DS920" s="36" t="n"/>
      <c r="DT920" s="36" t="n"/>
      <c r="DU920" s="36" t="n"/>
      <c r="DV920" s="36" t="n"/>
      <c r="DW920" s="36" t="n"/>
      <c r="DX920" s="36" t="n"/>
      <c r="DY920" s="36" t="n"/>
      <c r="DZ920" s="36" t="n"/>
      <c r="EA920" s="36" t="n"/>
      <c r="EB920" s="36" t="n"/>
      <c r="EC920" s="36" t="n"/>
      <c r="ED920" s="36" t="n"/>
      <c r="EE920" s="36" t="n"/>
      <c r="EF920" s="36" t="n"/>
      <c r="EG920" s="36" t="n"/>
      <c r="EH920" s="36" t="n"/>
      <c r="EI920" s="36" t="n"/>
      <c r="EJ920" s="36" t="n"/>
      <c r="EK920" s="36" t="n"/>
      <c r="EL920" s="36" t="n"/>
      <c r="EM920" s="36" t="n"/>
      <c r="EN920" s="36" t="n"/>
    </row>
    <row r="921">
      <c r="A921" s="36" t="n"/>
      <c r="B921" s="36" t="n"/>
      <c r="C921" s="144" t="n"/>
      <c r="D921" s="144" t="n"/>
      <c r="E921" s="135" t="n"/>
      <c r="F921" s="135" t="n"/>
      <c r="G921" s="135" t="n"/>
      <c r="H921" s="135" t="n"/>
      <c r="I921" s="135" t="n"/>
      <c r="J921" s="135" t="n"/>
      <c r="K921" s="135" t="n"/>
      <c r="L921" s="135" t="n"/>
      <c r="M921" s="135" t="n"/>
      <c r="N921" s="135" t="n"/>
      <c r="O921" s="135" t="n"/>
      <c r="P921" s="135" t="n"/>
      <c r="Q921" s="135" t="n"/>
      <c r="R921" s="135" t="n"/>
      <c r="S921" s="135" t="n"/>
      <c r="T921" s="135" t="n"/>
      <c r="U921" s="135" t="n"/>
      <c r="V921" s="135" t="n"/>
      <c r="W921" s="135" t="n"/>
      <c r="X921" s="135" t="n"/>
      <c r="Y921" s="135" t="n"/>
      <c r="Z921" s="135" t="n"/>
      <c r="AA921" s="135" t="n"/>
      <c r="AB921" s="135" t="n"/>
      <c r="AC921" s="135" t="n"/>
      <c r="AD921" s="135" t="n"/>
      <c r="AE921" s="135" t="n"/>
      <c r="AF921" s="135" t="n"/>
      <c r="AG921" s="135" t="n"/>
      <c r="AH921" s="135" t="n"/>
      <c r="AI921" s="135" t="n"/>
      <c r="AJ921" s="135" t="n"/>
      <c r="AK921" s="135" t="n"/>
      <c r="AL921" s="135" t="n"/>
      <c r="AM921" s="135" t="n"/>
      <c r="AN921" s="135" t="n"/>
      <c r="AO921" s="135" t="n"/>
      <c r="AP921" s="135" t="n"/>
      <c r="AQ921" s="135" t="n"/>
      <c r="AR921" s="135" t="n"/>
      <c r="AS921" s="135" t="n"/>
      <c r="AT921" s="135" t="n"/>
      <c r="AU921" s="135" t="n"/>
      <c r="AV921" s="135" t="n"/>
      <c r="AW921" s="135" t="n"/>
      <c r="AX921" s="135" t="n"/>
      <c r="AY921" s="135" t="n"/>
      <c r="AZ921" s="135" t="n"/>
      <c r="BA921" s="135" t="n"/>
      <c r="BB921" s="135" t="n"/>
      <c r="BC921" s="135" t="n"/>
      <c r="BD921" s="135" t="n"/>
      <c r="BE921" s="135" t="n"/>
      <c r="BF921" s="135" t="n"/>
      <c r="BG921" s="135" t="n"/>
      <c r="BH921" s="135" t="n"/>
      <c r="BI921" s="135" t="n"/>
      <c r="BJ921" s="135" t="n"/>
      <c r="BK921" s="135" t="n"/>
      <c r="BL921" s="135" t="n"/>
      <c r="BM921" s="135" t="n"/>
      <c r="BN921" s="135" t="n"/>
      <c r="BO921" s="135" t="n"/>
      <c r="BP921" s="135" t="n"/>
      <c r="BQ921" s="135" t="n"/>
      <c r="BR921" s="135" t="n"/>
      <c r="BS921" s="135" t="n"/>
      <c r="BT921" s="135" t="n"/>
      <c r="BU921" s="135" t="n"/>
      <c r="BV921" s="135" t="n"/>
      <c r="BW921" s="135" t="n"/>
      <c r="BX921" s="135" t="n"/>
      <c r="BY921" s="135" t="n"/>
      <c r="BZ921" s="135" t="n"/>
      <c r="CA921" s="135" t="n"/>
      <c r="CB921" s="135" t="n"/>
      <c r="CC921" s="135" t="n"/>
      <c r="CD921" s="135" t="n"/>
      <c r="CE921" s="135" t="n"/>
      <c r="CF921" s="135" t="n"/>
      <c r="CG921" s="135" t="n"/>
      <c r="CH921" s="135" t="n"/>
      <c r="CI921" s="135" t="n"/>
      <c r="CJ921" s="135" t="n"/>
      <c r="CK921" s="135" t="n"/>
      <c r="CL921" s="135" t="n"/>
      <c r="CM921" s="135" t="n"/>
      <c r="CN921" s="135" t="n"/>
      <c r="CO921" s="135" t="n"/>
      <c r="CP921" s="135" t="n"/>
      <c r="CQ921" s="135" t="n"/>
      <c r="CR921" s="135" t="n"/>
      <c r="CU921" s="36" t="n"/>
      <c r="CV921" s="36" t="n"/>
      <c r="CW921" s="36" t="n"/>
      <c r="CX921" s="36" t="n"/>
      <c r="CY921" s="36" t="n"/>
      <c r="CZ921" s="36" t="n"/>
      <c r="DA921" s="36" t="n"/>
      <c r="DB921" s="36" t="n"/>
      <c r="DC921" s="36" t="n"/>
      <c r="DD921" s="36" t="n"/>
      <c r="DE921" s="36" t="n"/>
      <c r="DF921" s="36" t="n"/>
      <c r="DG921" s="36" t="n"/>
      <c r="DH921" s="36" t="n"/>
      <c r="DI921" s="36" t="n"/>
      <c r="DJ921" s="36" t="n"/>
      <c r="DK921" s="36" t="n"/>
      <c r="DL921" s="36" t="n"/>
      <c r="DM921" s="36" t="n"/>
      <c r="DN921" s="36" t="n"/>
      <c r="DO921" s="36" t="n"/>
      <c r="DP921" s="36" t="n"/>
      <c r="DQ921" s="36" t="n"/>
      <c r="DR921" s="36" t="n"/>
      <c r="DS921" s="36" t="n"/>
      <c r="DT921" s="36" t="n"/>
      <c r="DU921" s="36" t="n"/>
      <c r="DV921" s="36" t="n"/>
      <c r="DW921" s="36" t="n"/>
      <c r="DX921" s="36" t="n"/>
      <c r="DY921" s="36" t="n"/>
      <c r="DZ921" s="36" t="n"/>
      <c r="EA921" s="36" t="n"/>
      <c r="EB921" s="36" t="n"/>
      <c r="EC921" s="36" t="n"/>
      <c r="ED921" s="36" t="n"/>
      <c r="EE921" s="36" t="n"/>
      <c r="EF921" s="36" t="n"/>
      <c r="EG921" s="36" t="n"/>
      <c r="EH921" s="36" t="n"/>
      <c r="EI921" s="36" t="n"/>
      <c r="EJ921" s="36" t="n"/>
      <c r="EK921" s="36" t="n"/>
      <c r="EL921" s="36" t="n"/>
      <c r="EM921" s="36" t="n"/>
      <c r="EN921" s="36" t="n"/>
    </row>
    <row r="922">
      <c r="A922" s="36" t="n"/>
      <c r="B922" s="36" t="n"/>
      <c r="C922" s="144" t="n"/>
      <c r="D922" s="144" t="n"/>
      <c r="E922" s="135" t="n"/>
      <c r="F922" s="135" t="n"/>
      <c r="G922" s="135" t="n"/>
      <c r="H922" s="135" t="n"/>
      <c r="I922" s="135" t="n"/>
      <c r="J922" s="135" t="n"/>
      <c r="K922" s="135" t="n"/>
      <c r="L922" s="135" t="n"/>
      <c r="M922" s="135" t="n"/>
      <c r="N922" s="135" t="n"/>
      <c r="O922" s="135" t="n"/>
      <c r="P922" s="135" t="n"/>
      <c r="Q922" s="135" t="n"/>
      <c r="R922" s="135" t="n"/>
      <c r="S922" s="135" t="n"/>
      <c r="T922" s="135" t="n"/>
      <c r="U922" s="135" t="n"/>
      <c r="V922" s="135" t="n"/>
      <c r="W922" s="135" t="n"/>
      <c r="X922" s="135" t="n"/>
      <c r="Y922" s="135" t="n"/>
      <c r="Z922" s="135" t="n"/>
      <c r="AA922" s="135" t="n"/>
      <c r="AB922" s="135" t="n"/>
      <c r="AC922" s="135" t="n"/>
      <c r="AD922" s="135" t="n"/>
      <c r="AE922" s="135" t="n"/>
      <c r="AF922" s="135" t="n"/>
      <c r="AG922" s="135" t="n"/>
      <c r="AH922" s="135" t="n"/>
      <c r="AI922" s="135" t="n"/>
      <c r="AJ922" s="135" t="n"/>
      <c r="AK922" s="135" t="n"/>
      <c r="AL922" s="135" t="n"/>
      <c r="AM922" s="135" t="n"/>
      <c r="AN922" s="135" t="n"/>
      <c r="AO922" s="135" t="n"/>
      <c r="AP922" s="135" t="n"/>
      <c r="AQ922" s="135" t="n"/>
      <c r="AR922" s="135" t="n"/>
      <c r="AS922" s="135" t="n"/>
      <c r="AT922" s="135" t="n"/>
      <c r="AU922" s="135" t="n"/>
      <c r="AV922" s="135" t="n"/>
      <c r="AW922" s="135" t="n"/>
      <c r="AX922" s="135" t="n"/>
      <c r="AY922" s="135" t="n"/>
      <c r="AZ922" s="135" t="n"/>
      <c r="BA922" s="135" t="n"/>
      <c r="BB922" s="135" t="n"/>
      <c r="BC922" s="135" t="n"/>
      <c r="BD922" s="135" t="n"/>
      <c r="BE922" s="135" t="n"/>
      <c r="BF922" s="135" t="n"/>
      <c r="BG922" s="135" t="n"/>
      <c r="BH922" s="135" t="n"/>
      <c r="BI922" s="135" t="n"/>
      <c r="BJ922" s="135" t="n"/>
      <c r="BK922" s="135" t="n"/>
      <c r="BL922" s="135" t="n"/>
      <c r="BM922" s="135" t="n"/>
      <c r="BN922" s="135" t="n"/>
      <c r="BO922" s="135" t="n"/>
      <c r="BP922" s="135" t="n"/>
      <c r="BQ922" s="135" t="n"/>
      <c r="BR922" s="135" t="n"/>
      <c r="BS922" s="135" t="n"/>
      <c r="BT922" s="135" t="n"/>
      <c r="BU922" s="135" t="n"/>
      <c r="BV922" s="135" t="n"/>
      <c r="BW922" s="135" t="n"/>
      <c r="BX922" s="135" t="n"/>
      <c r="BY922" s="135" t="n"/>
      <c r="BZ922" s="135" t="n"/>
      <c r="CA922" s="135" t="n"/>
      <c r="CB922" s="135" t="n"/>
      <c r="CC922" s="135" t="n"/>
      <c r="CD922" s="135" t="n"/>
      <c r="CE922" s="135" t="n"/>
      <c r="CF922" s="135" t="n"/>
      <c r="CG922" s="135" t="n"/>
      <c r="CH922" s="135" t="n"/>
      <c r="CI922" s="135" t="n"/>
      <c r="CJ922" s="135" t="n"/>
      <c r="CK922" s="135" t="n"/>
      <c r="CL922" s="135" t="n"/>
      <c r="CM922" s="135" t="n"/>
      <c r="CN922" s="135" t="n"/>
      <c r="CO922" s="135" t="n"/>
      <c r="CP922" s="135" t="n"/>
      <c r="CQ922" s="135" t="n"/>
      <c r="CR922" s="135" t="n"/>
      <c r="CU922" s="36" t="n"/>
      <c r="CV922" s="36" t="n"/>
      <c r="CW922" s="36" t="n"/>
      <c r="CX922" s="36" t="n"/>
      <c r="CY922" s="36" t="n"/>
      <c r="CZ922" s="36" t="n"/>
      <c r="DA922" s="36" t="n"/>
      <c r="DB922" s="36" t="n"/>
      <c r="DC922" s="36" t="n"/>
      <c r="DD922" s="36" t="n"/>
      <c r="DE922" s="36" t="n"/>
      <c r="DF922" s="36" t="n"/>
      <c r="DG922" s="36" t="n"/>
      <c r="DH922" s="36" t="n"/>
      <c r="DI922" s="36" t="n"/>
      <c r="DJ922" s="36" t="n"/>
      <c r="DK922" s="36" t="n"/>
      <c r="DL922" s="36" t="n"/>
      <c r="DM922" s="36" t="n"/>
      <c r="DN922" s="36" t="n"/>
      <c r="DO922" s="36" t="n"/>
      <c r="DP922" s="36" t="n"/>
      <c r="DQ922" s="36" t="n"/>
      <c r="DR922" s="36" t="n"/>
      <c r="DS922" s="36" t="n"/>
      <c r="DT922" s="36" t="n"/>
      <c r="DU922" s="36" t="n"/>
      <c r="DV922" s="36" t="n"/>
      <c r="DW922" s="36" t="n"/>
      <c r="DX922" s="36" t="n"/>
      <c r="DY922" s="36" t="n"/>
      <c r="DZ922" s="36" t="n"/>
      <c r="EA922" s="36" t="n"/>
      <c r="EB922" s="36" t="n"/>
      <c r="EC922" s="36" t="n"/>
      <c r="ED922" s="36" t="n"/>
      <c r="EE922" s="36" t="n"/>
      <c r="EF922" s="36" t="n"/>
      <c r="EG922" s="36" t="n"/>
      <c r="EH922" s="36" t="n"/>
      <c r="EI922" s="36" t="n"/>
      <c r="EJ922" s="36" t="n"/>
      <c r="EK922" s="36" t="n"/>
      <c r="EL922" s="36" t="n"/>
      <c r="EM922" s="36" t="n"/>
      <c r="EN922" s="36" t="n"/>
    </row>
    <row r="923">
      <c r="A923" s="36" t="n"/>
      <c r="B923" s="36" t="n"/>
      <c r="C923" s="144" t="n"/>
      <c r="D923" s="144" t="n"/>
      <c r="E923" s="135" t="n"/>
      <c r="F923" s="135" t="n"/>
      <c r="G923" s="135" t="n"/>
      <c r="H923" s="135" t="n"/>
      <c r="I923" s="135" t="n"/>
      <c r="J923" s="135" t="n"/>
      <c r="K923" s="135" t="n"/>
      <c r="L923" s="135" t="n"/>
      <c r="M923" s="135" t="n"/>
      <c r="N923" s="135" t="n"/>
      <c r="O923" s="135" t="n"/>
      <c r="P923" s="135" t="n"/>
      <c r="Q923" s="135" t="n"/>
      <c r="R923" s="135" t="n"/>
      <c r="S923" s="135" t="n"/>
      <c r="T923" s="135" t="n"/>
      <c r="U923" s="135" t="n"/>
      <c r="V923" s="135" t="n"/>
      <c r="W923" s="135" t="n"/>
      <c r="X923" s="135" t="n"/>
      <c r="Y923" s="135" t="n"/>
      <c r="Z923" s="135" t="n"/>
      <c r="AA923" s="135" t="n"/>
      <c r="AB923" s="135" t="n"/>
      <c r="AC923" s="135" t="n"/>
      <c r="AD923" s="135" t="n"/>
      <c r="AE923" s="135" t="n"/>
      <c r="AF923" s="135" t="n"/>
      <c r="AG923" s="135" t="n"/>
      <c r="AH923" s="135" t="n"/>
      <c r="AI923" s="135" t="n"/>
      <c r="AJ923" s="135" t="n"/>
      <c r="AK923" s="135" t="n"/>
      <c r="AL923" s="135" t="n"/>
      <c r="AM923" s="135" t="n"/>
      <c r="AN923" s="135" t="n"/>
      <c r="AO923" s="135" t="n"/>
      <c r="AP923" s="135" t="n"/>
      <c r="AQ923" s="135" t="n"/>
      <c r="AR923" s="135" t="n"/>
      <c r="AS923" s="135" t="n"/>
      <c r="AT923" s="135" t="n"/>
      <c r="AU923" s="135" t="n"/>
      <c r="AV923" s="135" t="n"/>
      <c r="AW923" s="135" t="n"/>
      <c r="AX923" s="135" t="n"/>
      <c r="AY923" s="135" t="n"/>
      <c r="AZ923" s="135" t="n"/>
      <c r="BA923" s="135" t="n"/>
      <c r="BB923" s="135" t="n"/>
      <c r="BC923" s="135" t="n"/>
      <c r="BD923" s="135" t="n"/>
      <c r="BE923" s="135" t="n"/>
      <c r="BF923" s="135" t="n"/>
      <c r="BG923" s="135" t="n"/>
      <c r="BH923" s="135" t="n"/>
      <c r="BI923" s="135" t="n"/>
      <c r="BJ923" s="135" t="n"/>
      <c r="BK923" s="135" t="n"/>
      <c r="BL923" s="135" t="n"/>
      <c r="BM923" s="135" t="n"/>
      <c r="BN923" s="135" t="n"/>
      <c r="BO923" s="135" t="n"/>
      <c r="BP923" s="135" t="n"/>
      <c r="BQ923" s="135" t="n"/>
      <c r="BR923" s="135" t="n"/>
      <c r="BS923" s="135" t="n"/>
      <c r="BT923" s="135" t="n"/>
      <c r="BU923" s="135" t="n"/>
      <c r="BV923" s="135" t="n"/>
      <c r="BW923" s="135" t="n"/>
      <c r="BX923" s="135" t="n"/>
      <c r="BY923" s="135" t="n"/>
      <c r="BZ923" s="135" t="n"/>
      <c r="CA923" s="135" t="n"/>
      <c r="CB923" s="135" t="n"/>
      <c r="CC923" s="135" t="n"/>
      <c r="CD923" s="135" t="n"/>
      <c r="CE923" s="135" t="n"/>
      <c r="CF923" s="135" t="n"/>
      <c r="CG923" s="135" t="n"/>
      <c r="CH923" s="135" t="n"/>
      <c r="CI923" s="135" t="n"/>
      <c r="CJ923" s="135" t="n"/>
      <c r="CK923" s="135" t="n"/>
      <c r="CL923" s="135" t="n"/>
      <c r="CM923" s="135" t="n"/>
      <c r="CN923" s="135" t="n"/>
      <c r="CO923" s="135" t="n"/>
      <c r="CP923" s="135" t="n"/>
      <c r="CQ923" s="135" t="n"/>
      <c r="CR923" s="135" t="n"/>
      <c r="CU923" s="36" t="n"/>
      <c r="CV923" s="36" t="n"/>
      <c r="CW923" s="36" t="n"/>
      <c r="CX923" s="36" t="n"/>
      <c r="CY923" s="36" t="n"/>
      <c r="CZ923" s="36" t="n"/>
      <c r="DA923" s="36" t="n"/>
      <c r="DB923" s="36" t="n"/>
      <c r="DC923" s="36" t="n"/>
      <c r="DD923" s="36" t="n"/>
      <c r="DE923" s="36" t="n"/>
      <c r="DF923" s="36" t="n"/>
      <c r="DG923" s="36" t="n"/>
      <c r="DH923" s="36" t="n"/>
      <c r="DI923" s="36" t="n"/>
      <c r="DJ923" s="36" t="n"/>
      <c r="DK923" s="36" t="n"/>
      <c r="DL923" s="36" t="n"/>
      <c r="DM923" s="36" t="n"/>
      <c r="DN923" s="36" t="n"/>
      <c r="DO923" s="36" t="n"/>
      <c r="DP923" s="36" t="n"/>
      <c r="DQ923" s="36" t="n"/>
      <c r="DR923" s="36" t="n"/>
      <c r="DS923" s="36" t="n"/>
      <c r="DT923" s="36" t="n"/>
      <c r="DU923" s="36" t="n"/>
      <c r="DV923" s="36" t="n"/>
      <c r="DW923" s="36" t="n"/>
      <c r="DX923" s="36" t="n"/>
      <c r="DY923" s="36" t="n"/>
      <c r="DZ923" s="36" t="n"/>
      <c r="EA923" s="36" t="n"/>
      <c r="EB923" s="36" t="n"/>
      <c r="EC923" s="36" t="n"/>
      <c r="ED923" s="36" t="n"/>
      <c r="EE923" s="36" t="n"/>
      <c r="EF923" s="36" t="n"/>
      <c r="EG923" s="36" t="n"/>
      <c r="EH923" s="36" t="n"/>
      <c r="EI923" s="36" t="n"/>
      <c r="EJ923" s="36" t="n"/>
      <c r="EK923" s="36" t="n"/>
      <c r="EL923" s="36" t="n"/>
      <c r="EM923" s="36" t="n"/>
      <c r="EN923" s="36" t="n"/>
    </row>
    <row r="924">
      <c r="A924" s="36" t="n"/>
      <c r="B924" s="36" t="n"/>
      <c r="C924" s="144" t="n"/>
      <c r="D924" s="144" t="n"/>
      <c r="E924" s="135" t="n"/>
      <c r="F924" s="135" t="n"/>
      <c r="G924" s="135" t="n"/>
      <c r="H924" s="135" t="n"/>
      <c r="I924" s="135" t="n"/>
      <c r="J924" s="135" t="n"/>
      <c r="K924" s="135" t="n"/>
      <c r="L924" s="135" t="n"/>
      <c r="M924" s="135" t="n"/>
      <c r="N924" s="135" t="n"/>
      <c r="O924" s="135" t="n"/>
      <c r="P924" s="135" t="n"/>
      <c r="Q924" s="135" t="n"/>
      <c r="R924" s="135" t="n"/>
      <c r="S924" s="135" t="n"/>
      <c r="T924" s="135" t="n"/>
      <c r="U924" s="135" t="n"/>
      <c r="V924" s="135" t="n"/>
      <c r="W924" s="135" t="n"/>
      <c r="X924" s="135" t="n"/>
      <c r="Y924" s="135" t="n"/>
      <c r="Z924" s="135" t="n"/>
      <c r="AA924" s="135" t="n"/>
      <c r="AB924" s="135" t="n"/>
      <c r="AC924" s="135" t="n"/>
      <c r="AD924" s="135" t="n"/>
      <c r="AE924" s="135" t="n"/>
      <c r="AF924" s="135" t="n"/>
      <c r="AG924" s="135" t="n"/>
      <c r="AH924" s="135" t="n"/>
      <c r="AI924" s="135" t="n"/>
      <c r="AJ924" s="135" t="n"/>
      <c r="AK924" s="135" t="n"/>
      <c r="AL924" s="135" t="n"/>
      <c r="AM924" s="135" t="n"/>
      <c r="AN924" s="135" t="n"/>
      <c r="AO924" s="135" t="n"/>
      <c r="AP924" s="135" t="n"/>
      <c r="AQ924" s="135" t="n"/>
      <c r="AR924" s="135" t="n"/>
      <c r="AS924" s="135" t="n"/>
      <c r="AT924" s="135" t="n"/>
      <c r="AU924" s="135" t="n"/>
      <c r="AV924" s="135" t="n"/>
      <c r="AW924" s="135" t="n"/>
      <c r="AX924" s="135" t="n"/>
      <c r="AY924" s="135" t="n"/>
      <c r="AZ924" s="135" t="n"/>
      <c r="BA924" s="135" t="n"/>
      <c r="BB924" s="135" t="n"/>
      <c r="BC924" s="135" t="n"/>
      <c r="BD924" s="135" t="n"/>
      <c r="BE924" s="135" t="n"/>
      <c r="BF924" s="135" t="n"/>
      <c r="BG924" s="135" t="n"/>
      <c r="BH924" s="135" t="n"/>
      <c r="BI924" s="135" t="n"/>
      <c r="BJ924" s="135" t="n"/>
      <c r="BK924" s="135" t="n"/>
      <c r="BL924" s="135" t="n"/>
      <c r="BM924" s="135" t="n"/>
      <c r="BN924" s="135" t="n"/>
      <c r="BO924" s="135" t="n"/>
      <c r="BP924" s="135" t="n"/>
      <c r="BQ924" s="135" t="n"/>
      <c r="BR924" s="135" t="n"/>
      <c r="BS924" s="135" t="n"/>
      <c r="BT924" s="135" t="n"/>
      <c r="BU924" s="135" t="n"/>
      <c r="BV924" s="135" t="n"/>
      <c r="BW924" s="135" t="n"/>
      <c r="BX924" s="135" t="n"/>
      <c r="BY924" s="135" t="n"/>
      <c r="BZ924" s="135" t="n"/>
      <c r="CA924" s="135" t="n"/>
      <c r="CB924" s="135" t="n"/>
      <c r="CC924" s="135" t="n"/>
      <c r="CD924" s="135" t="n"/>
      <c r="CE924" s="135" t="n"/>
      <c r="CF924" s="135" t="n"/>
      <c r="CG924" s="135" t="n"/>
      <c r="CH924" s="135" t="n"/>
      <c r="CI924" s="135" t="n"/>
      <c r="CJ924" s="135" t="n"/>
      <c r="CK924" s="135" t="n"/>
      <c r="CL924" s="135" t="n"/>
      <c r="CM924" s="135" t="n"/>
      <c r="CN924" s="135" t="n"/>
      <c r="CO924" s="135" t="n"/>
      <c r="CP924" s="135" t="n"/>
      <c r="CQ924" s="135" t="n"/>
      <c r="CR924" s="135" t="n"/>
      <c r="CU924" s="36" t="n"/>
      <c r="CV924" s="36" t="n"/>
      <c r="CW924" s="36" t="n"/>
      <c r="CX924" s="36" t="n"/>
      <c r="CY924" s="36" t="n"/>
      <c r="CZ924" s="36" t="n"/>
      <c r="DA924" s="36" t="n"/>
      <c r="DB924" s="36" t="n"/>
      <c r="DC924" s="36" t="n"/>
      <c r="DD924" s="36" t="n"/>
      <c r="DE924" s="36" t="n"/>
      <c r="DF924" s="36" t="n"/>
      <c r="DG924" s="36" t="n"/>
      <c r="DH924" s="36" t="n"/>
      <c r="DI924" s="36" t="n"/>
      <c r="DJ924" s="36" t="n"/>
      <c r="DK924" s="36" t="n"/>
      <c r="DL924" s="36" t="n"/>
      <c r="DM924" s="36" t="n"/>
      <c r="DN924" s="36" t="n"/>
      <c r="DO924" s="36" t="n"/>
      <c r="DP924" s="36" t="n"/>
      <c r="DQ924" s="36" t="n"/>
      <c r="DR924" s="36" t="n"/>
      <c r="DS924" s="36" t="n"/>
      <c r="DT924" s="36" t="n"/>
      <c r="DU924" s="36" t="n"/>
      <c r="DV924" s="36" t="n"/>
      <c r="DW924" s="36" t="n"/>
      <c r="DX924" s="36" t="n"/>
      <c r="DY924" s="36" t="n"/>
      <c r="DZ924" s="36" t="n"/>
      <c r="EA924" s="36" t="n"/>
      <c r="EB924" s="36" t="n"/>
      <c r="EC924" s="36" t="n"/>
      <c r="ED924" s="36" t="n"/>
      <c r="EE924" s="36" t="n"/>
      <c r="EF924" s="36" t="n"/>
      <c r="EG924" s="36" t="n"/>
      <c r="EH924" s="36" t="n"/>
      <c r="EI924" s="36" t="n"/>
      <c r="EJ924" s="36" t="n"/>
      <c r="EK924" s="36" t="n"/>
      <c r="EL924" s="36" t="n"/>
      <c r="EM924" s="36" t="n"/>
      <c r="EN924" s="36" t="n"/>
    </row>
    <row r="925">
      <c r="A925" s="36" t="n"/>
      <c r="B925" s="36" t="n"/>
      <c r="C925" s="144" t="n"/>
      <c r="D925" s="144" t="n"/>
      <c r="E925" s="135" t="n"/>
      <c r="F925" s="135" t="n"/>
      <c r="G925" s="135" t="n"/>
      <c r="H925" s="135" t="n"/>
      <c r="I925" s="135" t="n"/>
      <c r="J925" s="135" t="n"/>
      <c r="K925" s="135" t="n"/>
      <c r="L925" s="135" t="n"/>
      <c r="M925" s="135" t="n"/>
      <c r="N925" s="135" t="n"/>
      <c r="O925" s="135" t="n"/>
      <c r="P925" s="135" t="n"/>
      <c r="Q925" s="135" t="n"/>
      <c r="R925" s="135" t="n"/>
      <c r="S925" s="135" t="n"/>
      <c r="T925" s="135" t="n"/>
      <c r="U925" s="135" t="n"/>
      <c r="V925" s="135" t="n"/>
      <c r="W925" s="135" t="n"/>
      <c r="X925" s="135" t="n"/>
      <c r="Y925" s="135" t="n"/>
      <c r="Z925" s="135" t="n"/>
      <c r="AA925" s="135" t="n"/>
      <c r="AB925" s="135" t="n"/>
      <c r="AC925" s="135" t="n"/>
      <c r="AD925" s="135" t="n"/>
      <c r="AE925" s="135" t="n"/>
      <c r="AF925" s="135" t="n"/>
      <c r="AG925" s="135" t="n"/>
      <c r="AH925" s="135" t="n"/>
      <c r="AI925" s="135" t="n"/>
      <c r="AJ925" s="135" t="n"/>
      <c r="AK925" s="135" t="n"/>
      <c r="AL925" s="135" t="n"/>
      <c r="AM925" s="135" t="n"/>
      <c r="AN925" s="135" t="n"/>
      <c r="AO925" s="135" t="n"/>
      <c r="AP925" s="135" t="n"/>
      <c r="AQ925" s="135" t="n"/>
      <c r="AR925" s="135" t="n"/>
      <c r="AS925" s="135" t="n"/>
      <c r="AT925" s="135" t="n"/>
      <c r="AU925" s="135" t="n"/>
      <c r="AV925" s="135" t="n"/>
      <c r="AW925" s="135" t="n"/>
      <c r="AX925" s="135" t="n"/>
      <c r="AY925" s="135" t="n"/>
      <c r="AZ925" s="135" t="n"/>
      <c r="BA925" s="135" t="n"/>
      <c r="BB925" s="135" t="n"/>
      <c r="BC925" s="135" t="n"/>
      <c r="BD925" s="135" t="n"/>
      <c r="BE925" s="135" t="n"/>
      <c r="BF925" s="135" t="n"/>
      <c r="BG925" s="135" t="n"/>
      <c r="BH925" s="135" t="n"/>
      <c r="BI925" s="135" t="n"/>
      <c r="BJ925" s="135" t="n"/>
      <c r="BK925" s="135" t="n"/>
      <c r="BL925" s="135" t="n"/>
      <c r="BM925" s="135" t="n"/>
      <c r="BN925" s="135" t="n"/>
      <c r="BO925" s="135" t="n"/>
      <c r="BP925" s="135" t="n"/>
      <c r="BQ925" s="135" t="n"/>
      <c r="BR925" s="135" t="n"/>
      <c r="BS925" s="135" t="n"/>
      <c r="BT925" s="135" t="n"/>
      <c r="BU925" s="135" t="n"/>
      <c r="BV925" s="135" t="n"/>
      <c r="BW925" s="135" t="n"/>
      <c r="BX925" s="135" t="n"/>
      <c r="BY925" s="135" t="n"/>
      <c r="BZ925" s="135" t="n"/>
      <c r="CA925" s="135" t="n"/>
      <c r="CB925" s="135" t="n"/>
      <c r="CC925" s="135" t="n"/>
      <c r="CD925" s="135" t="n"/>
      <c r="CE925" s="135" t="n"/>
      <c r="CF925" s="135" t="n"/>
      <c r="CG925" s="135" t="n"/>
      <c r="CH925" s="135" t="n"/>
      <c r="CI925" s="135" t="n"/>
      <c r="CJ925" s="135" t="n"/>
      <c r="CK925" s="135" t="n"/>
      <c r="CL925" s="135" t="n"/>
      <c r="CM925" s="135" t="n"/>
      <c r="CN925" s="135" t="n"/>
      <c r="CO925" s="135" t="n"/>
      <c r="CP925" s="135" t="n"/>
      <c r="CQ925" s="135" t="n"/>
      <c r="CR925" s="135" t="n"/>
      <c r="CU925" s="36" t="n"/>
      <c r="CV925" s="36" t="n"/>
      <c r="CW925" s="36" t="n"/>
      <c r="CX925" s="36" t="n"/>
      <c r="CY925" s="36" t="n"/>
      <c r="CZ925" s="36" t="n"/>
      <c r="DA925" s="36" t="n"/>
      <c r="DB925" s="36" t="n"/>
      <c r="DC925" s="36" t="n"/>
      <c r="DD925" s="36" t="n"/>
      <c r="DE925" s="36" t="n"/>
      <c r="DF925" s="36" t="n"/>
      <c r="DG925" s="36" t="n"/>
      <c r="DH925" s="36" t="n"/>
      <c r="DI925" s="36" t="n"/>
      <c r="DJ925" s="36" t="n"/>
      <c r="DK925" s="36" t="n"/>
      <c r="DL925" s="36" t="n"/>
      <c r="DM925" s="36" t="n"/>
      <c r="DN925" s="36" t="n"/>
      <c r="DO925" s="36" t="n"/>
      <c r="DP925" s="36" t="n"/>
      <c r="DQ925" s="36" t="n"/>
      <c r="DR925" s="36" t="n"/>
      <c r="DS925" s="36" t="n"/>
      <c r="DT925" s="36" t="n"/>
      <c r="DU925" s="36" t="n"/>
      <c r="DV925" s="36" t="n"/>
      <c r="DW925" s="36" t="n"/>
      <c r="DX925" s="36" t="n"/>
      <c r="DY925" s="36" t="n"/>
      <c r="DZ925" s="36" t="n"/>
      <c r="EA925" s="36" t="n"/>
      <c r="EB925" s="36" t="n"/>
      <c r="EC925" s="36" t="n"/>
      <c r="ED925" s="36" t="n"/>
      <c r="EE925" s="36" t="n"/>
      <c r="EF925" s="36" t="n"/>
      <c r="EG925" s="36" t="n"/>
      <c r="EH925" s="36" t="n"/>
      <c r="EI925" s="36" t="n"/>
      <c r="EJ925" s="36" t="n"/>
      <c r="EK925" s="36" t="n"/>
      <c r="EL925" s="36" t="n"/>
      <c r="EM925" s="36" t="n"/>
      <c r="EN925" s="36" t="n"/>
    </row>
    <row r="926">
      <c r="A926" s="36" t="n"/>
      <c r="B926" s="36" t="n"/>
      <c r="C926" s="144" t="n"/>
      <c r="D926" s="144" t="n"/>
      <c r="E926" s="135" t="n"/>
      <c r="F926" s="135" t="n"/>
      <c r="G926" s="135" t="n"/>
      <c r="H926" s="135" t="n"/>
      <c r="I926" s="135" t="n"/>
      <c r="J926" s="135" t="n"/>
      <c r="K926" s="135" t="n"/>
      <c r="L926" s="135" t="n"/>
      <c r="M926" s="135" t="n"/>
      <c r="N926" s="135" t="n"/>
      <c r="O926" s="135" t="n"/>
      <c r="P926" s="135" t="n"/>
      <c r="Q926" s="135" t="n"/>
      <c r="R926" s="135" t="n"/>
      <c r="S926" s="135" t="n"/>
      <c r="T926" s="135" t="n"/>
      <c r="U926" s="135" t="n"/>
      <c r="V926" s="135" t="n"/>
      <c r="W926" s="135" t="n"/>
      <c r="X926" s="135" t="n"/>
      <c r="Y926" s="135" t="n"/>
      <c r="Z926" s="135" t="n"/>
      <c r="AA926" s="135" t="n"/>
      <c r="AB926" s="135" t="n"/>
      <c r="AC926" s="135" t="n"/>
      <c r="AD926" s="135" t="n"/>
      <c r="AE926" s="135" t="n"/>
      <c r="AF926" s="135" t="n"/>
      <c r="AG926" s="135" t="n"/>
      <c r="AH926" s="135" t="n"/>
      <c r="AI926" s="135" t="n"/>
      <c r="AJ926" s="135" t="n"/>
      <c r="AK926" s="135" t="n"/>
      <c r="AL926" s="135" t="n"/>
      <c r="AM926" s="135" t="n"/>
      <c r="AN926" s="135" t="n"/>
      <c r="AO926" s="135" t="n"/>
      <c r="AP926" s="135" t="n"/>
      <c r="AQ926" s="135" t="n"/>
      <c r="AR926" s="135" t="n"/>
      <c r="AS926" s="135" t="n"/>
      <c r="AT926" s="135" t="n"/>
      <c r="AU926" s="135" t="n"/>
      <c r="AV926" s="135" t="n"/>
      <c r="AW926" s="135" t="n"/>
      <c r="AX926" s="135" t="n"/>
      <c r="AY926" s="135" t="n"/>
      <c r="AZ926" s="135" t="n"/>
      <c r="BA926" s="135" t="n"/>
      <c r="BB926" s="135" t="n"/>
      <c r="BC926" s="135" t="n"/>
      <c r="BD926" s="135" t="n"/>
      <c r="BE926" s="135" t="n"/>
      <c r="BF926" s="135" t="n"/>
      <c r="BG926" s="135" t="n"/>
      <c r="BH926" s="135" t="n"/>
      <c r="BI926" s="135" t="n"/>
      <c r="BJ926" s="135" t="n"/>
      <c r="BK926" s="135" t="n"/>
      <c r="BL926" s="135" t="n"/>
      <c r="BM926" s="135" t="n"/>
      <c r="BN926" s="135" t="n"/>
      <c r="BO926" s="135" t="n"/>
      <c r="BP926" s="135" t="n"/>
      <c r="BQ926" s="135" t="n"/>
      <c r="BR926" s="135" t="n"/>
      <c r="BS926" s="135" t="n"/>
      <c r="BT926" s="135" t="n"/>
      <c r="BU926" s="135" t="n"/>
      <c r="BV926" s="135" t="n"/>
      <c r="BW926" s="135" t="n"/>
      <c r="BX926" s="135" t="n"/>
      <c r="BY926" s="135" t="n"/>
      <c r="BZ926" s="135" t="n"/>
      <c r="CA926" s="135" t="n"/>
      <c r="CB926" s="135" t="n"/>
      <c r="CC926" s="135" t="n"/>
      <c r="CD926" s="135" t="n"/>
      <c r="CE926" s="135" t="n"/>
      <c r="CF926" s="135" t="n"/>
      <c r="CG926" s="135" t="n"/>
      <c r="CH926" s="135" t="n"/>
      <c r="CI926" s="135" t="n"/>
      <c r="CJ926" s="135" t="n"/>
      <c r="CK926" s="135" t="n"/>
      <c r="CL926" s="135" t="n"/>
      <c r="CM926" s="135" t="n"/>
      <c r="CN926" s="135" t="n"/>
      <c r="CO926" s="135" t="n"/>
      <c r="CP926" s="135" t="n"/>
      <c r="CQ926" s="135" t="n"/>
      <c r="CR926" s="135" t="n"/>
      <c r="CU926" s="36" t="n"/>
      <c r="CV926" s="36" t="n"/>
      <c r="CW926" s="36" t="n"/>
      <c r="CX926" s="36" t="n"/>
      <c r="CY926" s="36" t="n"/>
      <c r="CZ926" s="36" t="n"/>
      <c r="DA926" s="36" t="n"/>
      <c r="DB926" s="36" t="n"/>
      <c r="DC926" s="36" t="n"/>
      <c r="DD926" s="36" t="n"/>
      <c r="DE926" s="36" t="n"/>
      <c r="DF926" s="36" t="n"/>
      <c r="DG926" s="36" t="n"/>
      <c r="DH926" s="36" t="n"/>
      <c r="DI926" s="36" t="n"/>
      <c r="DJ926" s="36" t="n"/>
      <c r="DK926" s="36" t="n"/>
      <c r="DL926" s="36" t="n"/>
      <c r="DM926" s="36" t="n"/>
      <c r="DN926" s="36" t="n"/>
      <c r="DO926" s="36" t="n"/>
      <c r="DP926" s="36" t="n"/>
      <c r="DQ926" s="36" t="n"/>
      <c r="DR926" s="36" t="n"/>
      <c r="DS926" s="36" t="n"/>
      <c r="DT926" s="36" t="n"/>
      <c r="DU926" s="36" t="n"/>
      <c r="DV926" s="36" t="n"/>
      <c r="DW926" s="36" t="n"/>
      <c r="DX926" s="36" t="n"/>
      <c r="DY926" s="36" t="n"/>
      <c r="DZ926" s="36" t="n"/>
      <c r="EA926" s="36" t="n"/>
      <c r="EB926" s="36" t="n"/>
      <c r="EC926" s="36" t="n"/>
      <c r="ED926" s="36" t="n"/>
      <c r="EE926" s="36" t="n"/>
      <c r="EF926" s="36" t="n"/>
      <c r="EG926" s="36" t="n"/>
      <c r="EH926" s="36" t="n"/>
      <c r="EI926" s="36" t="n"/>
      <c r="EJ926" s="36" t="n"/>
      <c r="EK926" s="36" t="n"/>
      <c r="EL926" s="36" t="n"/>
      <c r="EM926" s="36" t="n"/>
      <c r="EN926" s="36" t="n"/>
    </row>
    <row r="927">
      <c r="A927" s="36" t="n"/>
      <c r="B927" s="36" t="n"/>
      <c r="C927" s="144" t="n"/>
      <c r="D927" s="144" t="n"/>
      <c r="E927" s="135" t="n"/>
      <c r="F927" s="135" t="n"/>
      <c r="G927" s="135" t="n"/>
      <c r="H927" s="135" t="n"/>
      <c r="I927" s="135" t="n"/>
      <c r="J927" s="135" t="n"/>
      <c r="K927" s="135" t="n"/>
      <c r="L927" s="135" t="n"/>
      <c r="M927" s="135" t="n"/>
      <c r="N927" s="135" t="n"/>
      <c r="O927" s="135" t="n"/>
      <c r="P927" s="135" t="n"/>
      <c r="Q927" s="135" t="n"/>
      <c r="R927" s="135" t="n"/>
      <c r="S927" s="135" t="n"/>
      <c r="T927" s="135" t="n"/>
      <c r="U927" s="135" t="n"/>
      <c r="V927" s="135" t="n"/>
      <c r="W927" s="135" t="n"/>
      <c r="X927" s="135" t="n"/>
      <c r="Y927" s="135" t="n"/>
      <c r="Z927" s="135" t="n"/>
      <c r="AA927" s="135" t="n"/>
      <c r="AB927" s="135" t="n"/>
      <c r="AC927" s="135" t="n"/>
      <c r="AD927" s="135" t="n"/>
      <c r="AE927" s="135" t="n"/>
      <c r="AF927" s="135" t="n"/>
      <c r="AG927" s="135" t="n"/>
      <c r="AH927" s="135" t="n"/>
      <c r="AI927" s="135" t="n"/>
      <c r="AJ927" s="135" t="n"/>
      <c r="AK927" s="135" t="n"/>
      <c r="AL927" s="135" t="n"/>
      <c r="AM927" s="135" t="n"/>
      <c r="AN927" s="135" t="n"/>
      <c r="AO927" s="135" t="n"/>
      <c r="AP927" s="135" t="n"/>
      <c r="AQ927" s="135" t="n"/>
      <c r="AR927" s="135" t="n"/>
      <c r="AS927" s="135" t="n"/>
      <c r="AT927" s="135" t="n"/>
      <c r="AU927" s="135" t="n"/>
      <c r="AV927" s="135" t="n"/>
      <c r="AW927" s="135" t="n"/>
      <c r="AX927" s="135" t="n"/>
      <c r="AY927" s="135" t="n"/>
      <c r="AZ927" s="135" t="n"/>
      <c r="BA927" s="135" t="n"/>
      <c r="BB927" s="135" t="n"/>
      <c r="BC927" s="135" t="n"/>
      <c r="BD927" s="135" t="n"/>
      <c r="BE927" s="135" t="n"/>
      <c r="BF927" s="135" t="n"/>
      <c r="BG927" s="135" t="n"/>
      <c r="BH927" s="135" t="n"/>
      <c r="BI927" s="135" t="n"/>
      <c r="BJ927" s="135" t="n"/>
      <c r="BK927" s="135" t="n"/>
      <c r="BL927" s="135" t="n"/>
      <c r="BM927" s="135" t="n"/>
      <c r="BN927" s="135" t="n"/>
      <c r="BO927" s="135" t="n"/>
      <c r="BP927" s="135" t="n"/>
      <c r="BQ927" s="135" t="n"/>
      <c r="BR927" s="135" t="n"/>
      <c r="BS927" s="135" t="n"/>
      <c r="BT927" s="135" t="n"/>
      <c r="BU927" s="135" t="n"/>
      <c r="BV927" s="135" t="n"/>
      <c r="BW927" s="135" t="n"/>
      <c r="BX927" s="135" t="n"/>
      <c r="BY927" s="135" t="n"/>
      <c r="BZ927" s="135" t="n"/>
      <c r="CA927" s="135" t="n"/>
      <c r="CB927" s="135" t="n"/>
      <c r="CC927" s="135" t="n"/>
      <c r="CD927" s="135" t="n"/>
      <c r="CE927" s="135" t="n"/>
      <c r="CF927" s="135" t="n"/>
      <c r="CG927" s="135" t="n"/>
      <c r="CH927" s="135" t="n"/>
      <c r="CI927" s="135" t="n"/>
      <c r="CJ927" s="135" t="n"/>
      <c r="CK927" s="135" t="n"/>
      <c r="CL927" s="135" t="n"/>
      <c r="CM927" s="135" t="n"/>
      <c r="CN927" s="135" t="n"/>
      <c r="CO927" s="135" t="n"/>
      <c r="CP927" s="135" t="n"/>
      <c r="CQ927" s="135" t="n"/>
      <c r="CR927" s="135" t="n"/>
      <c r="CU927" s="36" t="n"/>
      <c r="CV927" s="36" t="n"/>
      <c r="CW927" s="36" t="n"/>
      <c r="CX927" s="36" t="n"/>
      <c r="CY927" s="36" t="n"/>
      <c r="CZ927" s="36" t="n"/>
      <c r="DA927" s="36" t="n"/>
      <c r="DB927" s="36" t="n"/>
      <c r="DC927" s="36" t="n"/>
      <c r="DD927" s="36" t="n"/>
      <c r="DE927" s="36" t="n"/>
      <c r="DF927" s="36" t="n"/>
      <c r="DG927" s="36" t="n"/>
      <c r="DH927" s="36" t="n"/>
      <c r="DI927" s="36" t="n"/>
      <c r="DJ927" s="36" t="n"/>
      <c r="DK927" s="36" t="n"/>
      <c r="DL927" s="36" t="n"/>
      <c r="DM927" s="36" t="n"/>
      <c r="DN927" s="36" t="n"/>
      <c r="DO927" s="36" t="n"/>
      <c r="DP927" s="36" t="n"/>
      <c r="DQ927" s="36" t="n"/>
      <c r="DR927" s="36" t="n"/>
      <c r="DS927" s="36" t="n"/>
      <c r="DT927" s="36" t="n"/>
      <c r="DU927" s="36" t="n"/>
      <c r="DV927" s="36" t="n"/>
      <c r="DW927" s="36" t="n"/>
      <c r="DX927" s="36" t="n"/>
      <c r="DY927" s="36" t="n"/>
      <c r="DZ927" s="36" t="n"/>
      <c r="EA927" s="36" t="n"/>
      <c r="EB927" s="36" t="n"/>
      <c r="EC927" s="36" t="n"/>
      <c r="ED927" s="36" t="n"/>
      <c r="EE927" s="36" t="n"/>
      <c r="EF927" s="36" t="n"/>
      <c r="EG927" s="36" t="n"/>
      <c r="EH927" s="36" t="n"/>
      <c r="EI927" s="36" t="n"/>
      <c r="EJ927" s="36" t="n"/>
      <c r="EK927" s="36" t="n"/>
      <c r="EL927" s="36" t="n"/>
      <c r="EM927" s="36" t="n"/>
      <c r="EN927" s="36" t="n"/>
    </row>
    <row r="928">
      <c r="A928" s="36" t="n"/>
      <c r="B928" s="36" t="n"/>
      <c r="C928" s="144" t="n"/>
      <c r="D928" s="144" t="n"/>
      <c r="E928" s="135" t="n"/>
      <c r="F928" s="135" t="n"/>
      <c r="G928" s="135" t="n"/>
      <c r="H928" s="135" t="n"/>
      <c r="I928" s="135" t="n"/>
      <c r="J928" s="135" t="n"/>
      <c r="K928" s="135" t="n"/>
      <c r="L928" s="135" t="n"/>
      <c r="M928" s="135" t="n"/>
      <c r="N928" s="135" t="n"/>
      <c r="O928" s="135" t="n"/>
      <c r="P928" s="135" t="n"/>
      <c r="Q928" s="135" t="n"/>
      <c r="R928" s="135" t="n"/>
      <c r="S928" s="135" t="n"/>
      <c r="T928" s="135" t="n"/>
      <c r="U928" s="135" t="n"/>
      <c r="V928" s="135" t="n"/>
      <c r="W928" s="135" t="n"/>
      <c r="X928" s="135" t="n"/>
      <c r="Y928" s="135" t="n"/>
      <c r="Z928" s="135" t="n"/>
      <c r="AA928" s="135" t="n"/>
      <c r="AB928" s="135" t="n"/>
      <c r="AC928" s="135" t="n"/>
      <c r="AD928" s="135" t="n"/>
      <c r="AE928" s="135" t="n"/>
      <c r="AF928" s="135" t="n"/>
      <c r="AG928" s="135" t="n"/>
      <c r="AH928" s="135" t="n"/>
      <c r="AI928" s="135" t="n"/>
      <c r="AJ928" s="135" t="n"/>
      <c r="AK928" s="135" t="n"/>
      <c r="AL928" s="135" t="n"/>
      <c r="AM928" s="135" t="n"/>
      <c r="AN928" s="135" t="n"/>
      <c r="AO928" s="135" t="n"/>
      <c r="AP928" s="135" t="n"/>
      <c r="AQ928" s="135" t="n"/>
      <c r="AR928" s="135" t="n"/>
      <c r="AS928" s="135" t="n"/>
      <c r="AT928" s="135" t="n"/>
      <c r="AU928" s="135" t="n"/>
      <c r="AV928" s="135" t="n"/>
      <c r="AW928" s="135" t="n"/>
      <c r="AX928" s="135" t="n"/>
      <c r="AY928" s="135" t="n"/>
      <c r="AZ928" s="135" t="n"/>
      <c r="BA928" s="135" t="n"/>
      <c r="BB928" s="135" t="n"/>
      <c r="BC928" s="135" t="n"/>
      <c r="BD928" s="135" t="n"/>
      <c r="BE928" s="135" t="n"/>
      <c r="BF928" s="135" t="n"/>
      <c r="BG928" s="135" t="n"/>
      <c r="BH928" s="135" t="n"/>
      <c r="BI928" s="135" t="n"/>
      <c r="BJ928" s="135" t="n"/>
      <c r="BK928" s="135" t="n"/>
      <c r="BL928" s="135" t="n"/>
      <c r="BM928" s="135" t="n"/>
      <c r="BN928" s="135" t="n"/>
      <c r="BO928" s="135" t="n"/>
      <c r="BP928" s="135" t="n"/>
      <c r="BQ928" s="135" t="n"/>
      <c r="BR928" s="135" t="n"/>
      <c r="BS928" s="135" t="n"/>
      <c r="BT928" s="135" t="n"/>
      <c r="BU928" s="135" t="n"/>
      <c r="BV928" s="135" t="n"/>
      <c r="BW928" s="135" t="n"/>
      <c r="BX928" s="135" t="n"/>
      <c r="BY928" s="135" t="n"/>
      <c r="BZ928" s="135" t="n"/>
      <c r="CA928" s="135" t="n"/>
      <c r="CB928" s="135" t="n"/>
      <c r="CC928" s="135" t="n"/>
      <c r="CD928" s="135" t="n"/>
      <c r="CE928" s="135" t="n"/>
      <c r="CF928" s="135" t="n"/>
      <c r="CG928" s="135" t="n"/>
      <c r="CH928" s="135" t="n"/>
      <c r="CI928" s="135" t="n"/>
      <c r="CJ928" s="135" t="n"/>
      <c r="CK928" s="135" t="n"/>
      <c r="CL928" s="135" t="n"/>
      <c r="CM928" s="135" t="n"/>
      <c r="CN928" s="135" t="n"/>
      <c r="CO928" s="135" t="n"/>
      <c r="CP928" s="135" t="n"/>
      <c r="CQ928" s="135" t="n"/>
      <c r="CR928" s="135" t="n"/>
      <c r="CU928" s="36" t="n"/>
      <c r="CV928" s="36" t="n"/>
      <c r="CW928" s="36" t="n"/>
      <c r="CX928" s="36" t="n"/>
      <c r="CY928" s="36" t="n"/>
      <c r="CZ928" s="36" t="n"/>
      <c r="DA928" s="36" t="n"/>
      <c r="DB928" s="36" t="n"/>
      <c r="DC928" s="36" t="n"/>
      <c r="DD928" s="36" t="n"/>
      <c r="DE928" s="36" t="n"/>
      <c r="DF928" s="36" t="n"/>
      <c r="DG928" s="36" t="n"/>
      <c r="DH928" s="36" t="n"/>
      <c r="DI928" s="36" t="n"/>
      <c r="DJ928" s="36" t="n"/>
      <c r="DK928" s="36" t="n"/>
      <c r="DL928" s="36" t="n"/>
      <c r="DM928" s="36" t="n"/>
      <c r="DN928" s="36" t="n"/>
      <c r="DO928" s="36" t="n"/>
      <c r="DP928" s="36" t="n"/>
      <c r="DQ928" s="36" t="n"/>
      <c r="DR928" s="36" t="n"/>
      <c r="DS928" s="36" t="n"/>
      <c r="DT928" s="36" t="n"/>
      <c r="DU928" s="36" t="n"/>
      <c r="DV928" s="36" t="n"/>
      <c r="DW928" s="36" t="n"/>
      <c r="DX928" s="36" t="n"/>
      <c r="DY928" s="36" t="n"/>
      <c r="DZ928" s="36" t="n"/>
      <c r="EA928" s="36" t="n"/>
      <c r="EB928" s="36" t="n"/>
      <c r="EC928" s="36" t="n"/>
      <c r="ED928" s="36" t="n"/>
      <c r="EE928" s="36" t="n"/>
      <c r="EF928" s="36" t="n"/>
      <c r="EG928" s="36" t="n"/>
      <c r="EH928" s="36" t="n"/>
      <c r="EI928" s="36" t="n"/>
      <c r="EJ928" s="36" t="n"/>
      <c r="EK928" s="36" t="n"/>
      <c r="EL928" s="36" t="n"/>
      <c r="EM928" s="36" t="n"/>
      <c r="EN928" s="36" t="n"/>
    </row>
    <row r="929">
      <c r="A929" s="36" t="n"/>
      <c r="B929" s="36" t="n"/>
      <c r="C929" s="144" t="n"/>
      <c r="D929" s="144" t="n"/>
      <c r="E929" s="135" t="n"/>
      <c r="F929" s="135" t="n"/>
      <c r="G929" s="135" t="n"/>
      <c r="H929" s="135" t="n"/>
      <c r="I929" s="135" t="n"/>
      <c r="J929" s="135" t="n"/>
      <c r="K929" s="135" t="n"/>
      <c r="L929" s="135" t="n"/>
      <c r="M929" s="135" t="n"/>
      <c r="N929" s="135" t="n"/>
      <c r="O929" s="135" t="n"/>
      <c r="P929" s="135" t="n"/>
      <c r="Q929" s="135" t="n"/>
      <c r="R929" s="135" t="n"/>
      <c r="S929" s="135" t="n"/>
      <c r="T929" s="135" t="n"/>
      <c r="U929" s="135" t="n"/>
      <c r="V929" s="135" t="n"/>
      <c r="W929" s="135" t="n"/>
      <c r="X929" s="135" t="n"/>
      <c r="Y929" s="135" t="n"/>
      <c r="Z929" s="135" t="n"/>
      <c r="AA929" s="135" t="n"/>
      <c r="AB929" s="135" t="n"/>
      <c r="AC929" s="135" t="n"/>
      <c r="AD929" s="135" t="n"/>
      <c r="AE929" s="135" t="n"/>
      <c r="AF929" s="135" t="n"/>
      <c r="AG929" s="135" t="n"/>
      <c r="AH929" s="135" t="n"/>
      <c r="AI929" s="135" t="n"/>
      <c r="AJ929" s="135" t="n"/>
      <c r="AK929" s="135" t="n"/>
      <c r="AL929" s="135" t="n"/>
      <c r="AM929" s="135" t="n"/>
      <c r="AN929" s="135" t="n"/>
      <c r="AO929" s="135" t="n"/>
      <c r="AP929" s="135" t="n"/>
      <c r="AQ929" s="135" t="n"/>
      <c r="AR929" s="135" t="n"/>
      <c r="AS929" s="135" t="n"/>
      <c r="AT929" s="135" t="n"/>
      <c r="AU929" s="135" t="n"/>
      <c r="AV929" s="135" t="n"/>
      <c r="AW929" s="135" t="n"/>
      <c r="AX929" s="135" t="n"/>
      <c r="AY929" s="135" t="n"/>
      <c r="AZ929" s="135" t="n"/>
      <c r="BA929" s="135" t="n"/>
      <c r="BB929" s="135" t="n"/>
      <c r="BC929" s="135" t="n"/>
      <c r="BD929" s="135" t="n"/>
      <c r="BE929" s="135" t="n"/>
      <c r="BF929" s="135" t="n"/>
      <c r="BG929" s="135" t="n"/>
      <c r="BH929" s="135" t="n"/>
      <c r="BI929" s="135" t="n"/>
      <c r="BJ929" s="135" t="n"/>
      <c r="BK929" s="135" t="n"/>
      <c r="BL929" s="135" t="n"/>
      <c r="BM929" s="135" t="n"/>
      <c r="BN929" s="135" t="n"/>
      <c r="BO929" s="135" t="n"/>
      <c r="BP929" s="135" t="n"/>
      <c r="BQ929" s="135" t="n"/>
      <c r="BR929" s="135" t="n"/>
      <c r="BS929" s="135" t="n"/>
      <c r="BT929" s="135" t="n"/>
      <c r="BU929" s="135" t="n"/>
      <c r="BV929" s="135" t="n"/>
      <c r="BW929" s="135" t="n"/>
      <c r="BX929" s="135" t="n"/>
      <c r="BY929" s="135" t="n"/>
      <c r="BZ929" s="135" t="n"/>
      <c r="CA929" s="135" t="n"/>
      <c r="CB929" s="135" t="n"/>
      <c r="CC929" s="135" t="n"/>
      <c r="CD929" s="135" t="n"/>
      <c r="CE929" s="135" t="n"/>
      <c r="CF929" s="135" t="n"/>
      <c r="CG929" s="135" t="n"/>
      <c r="CH929" s="135" t="n"/>
      <c r="CI929" s="135" t="n"/>
      <c r="CJ929" s="135" t="n"/>
      <c r="CK929" s="135" t="n"/>
      <c r="CL929" s="135" t="n"/>
      <c r="CM929" s="135" t="n"/>
      <c r="CN929" s="135" t="n"/>
      <c r="CO929" s="135" t="n"/>
      <c r="CP929" s="135" t="n"/>
      <c r="CQ929" s="135" t="n"/>
      <c r="CR929" s="135" t="n"/>
      <c r="CU929" s="36" t="n"/>
      <c r="CV929" s="36" t="n"/>
      <c r="CW929" s="36" t="n"/>
      <c r="CX929" s="36" t="n"/>
      <c r="CY929" s="36" t="n"/>
      <c r="CZ929" s="36" t="n"/>
      <c r="DA929" s="36" t="n"/>
      <c r="DB929" s="36" t="n"/>
      <c r="DC929" s="36" t="n"/>
      <c r="DD929" s="36" t="n"/>
      <c r="DE929" s="36" t="n"/>
      <c r="DF929" s="36" t="n"/>
      <c r="DG929" s="36" t="n"/>
      <c r="DH929" s="36" t="n"/>
      <c r="DI929" s="36" t="n"/>
      <c r="DJ929" s="36" t="n"/>
      <c r="DK929" s="36" t="n"/>
      <c r="DL929" s="36" t="n"/>
      <c r="DM929" s="36" t="n"/>
      <c r="DN929" s="36" t="n"/>
      <c r="DO929" s="36" t="n"/>
      <c r="DP929" s="36" t="n"/>
      <c r="DQ929" s="36" t="n"/>
      <c r="DR929" s="36" t="n"/>
      <c r="DS929" s="36" t="n"/>
      <c r="DT929" s="36" t="n"/>
      <c r="DU929" s="36" t="n"/>
      <c r="DV929" s="36" t="n"/>
      <c r="DW929" s="36" t="n"/>
      <c r="DX929" s="36" t="n"/>
      <c r="DY929" s="36" t="n"/>
      <c r="DZ929" s="36" t="n"/>
      <c r="EA929" s="36" t="n"/>
      <c r="EB929" s="36" t="n"/>
      <c r="EC929" s="36" t="n"/>
      <c r="ED929" s="36" t="n"/>
      <c r="EE929" s="36" t="n"/>
      <c r="EF929" s="36" t="n"/>
      <c r="EG929" s="36" t="n"/>
      <c r="EH929" s="36" t="n"/>
      <c r="EI929" s="36" t="n"/>
      <c r="EJ929" s="36" t="n"/>
      <c r="EK929" s="36" t="n"/>
      <c r="EL929" s="36" t="n"/>
      <c r="EM929" s="36" t="n"/>
      <c r="EN929" s="36" t="n"/>
    </row>
    <row r="930">
      <c r="A930" s="36" t="n"/>
      <c r="B930" s="36" t="n"/>
      <c r="C930" s="144" t="n"/>
      <c r="D930" s="144" t="n"/>
      <c r="E930" s="135" t="n"/>
      <c r="F930" s="135" t="n"/>
      <c r="G930" s="135" t="n"/>
      <c r="H930" s="135" t="n"/>
      <c r="I930" s="135" t="n"/>
      <c r="J930" s="135" t="n"/>
      <c r="K930" s="135" t="n"/>
      <c r="L930" s="135" t="n"/>
      <c r="M930" s="135" t="n"/>
      <c r="N930" s="135" t="n"/>
      <c r="O930" s="135" t="n"/>
      <c r="P930" s="135" t="n"/>
      <c r="Q930" s="135" t="n"/>
      <c r="R930" s="135" t="n"/>
      <c r="S930" s="135" t="n"/>
      <c r="T930" s="135" t="n"/>
      <c r="U930" s="135" t="n"/>
      <c r="V930" s="135" t="n"/>
      <c r="W930" s="135" t="n"/>
      <c r="X930" s="135" t="n"/>
      <c r="Y930" s="135" t="n"/>
      <c r="Z930" s="135" t="n"/>
      <c r="AA930" s="135" t="n"/>
      <c r="AB930" s="135" t="n"/>
      <c r="AC930" s="135" t="n"/>
      <c r="AD930" s="135" t="n"/>
      <c r="AE930" s="135" t="n"/>
      <c r="AF930" s="135" t="n"/>
      <c r="AG930" s="135" t="n"/>
      <c r="AH930" s="135" t="n"/>
      <c r="AI930" s="135" t="n"/>
      <c r="AJ930" s="135" t="n"/>
      <c r="AK930" s="135" t="n"/>
      <c r="AL930" s="135" t="n"/>
      <c r="AM930" s="135" t="n"/>
      <c r="AN930" s="135" t="n"/>
      <c r="AO930" s="135" t="n"/>
      <c r="AP930" s="135" t="n"/>
      <c r="AQ930" s="135" t="n"/>
      <c r="AR930" s="135" t="n"/>
      <c r="AS930" s="135" t="n"/>
      <c r="AT930" s="135" t="n"/>
      <c r="AU930" s="135" t="n"/>
      <c r="AV930" s="135" t="n"/>
      <c r="AW930" s="135" t="n"/>
      <c r="AX930" s="135" t="n"/>
      <c r="AY930" s="135" t="n"/>
      <c r="AZ930" s="135" t="n"/>
      <c r="BA930" s="135" t="n"/>
      <c r="BB930" s="135" t="n"/>
      <c r="BC930" s="135" t="n"/>
      <c r="BD930" s="135" t="n"/>
      <c r="BE930" s="135" t="n"/>
      <c r="BF930" s="135" t="n"/>
      <c r="BG930" s="135" t="n"/>
      <c r="BH930" s="135" t="n"/>
      <c r="BI930" s="135" t="n"/>
      <c r="BJ930" s="135" t="n"/>
      <c r="BK930" s="135" t="n"/>
      <c r="BL930" s="135" t="n"/>
      <c r="BM930" s="135" t="n"/>
      <c r="BN930" s="135" t="n"/>
      <c r="BO930" s="135" t="n"/>
      <c r="BP930" s="135" t="n"/>
      <c r="BQ930" s="135" t="n"/>
      <c r="BR930" s="135" t="n"/>
      <c r="BS930" s="135" t="n"/>
      <c r="BT930" s="135" t="n"/>
      <c r="BU930" s="135" t="n"/>
      <c r="BV930" s="135" t="n"/>
      <c r="BW930" s="135" t="n"/>
      <c r="BX930" s="135" t="n"/>
      <c r="BY930" s="135" t="n"/>
      <c r="BZ930" s="135" t="n"/>
      <c r="CA930" s="135" t="n"/>
      <c r="CB930" s="135" t="n"/>
      <c r="CC930" s="135" t="n"/>
      <c r="CD930" s="135" t="n"/>
      <c r="CE930" s="135" t="n"/>
      <c r="CF930" s="135" t="n"/>
      <c r="CG930" s="135" t="n"/>
      <c r="CH930" s="135" t="n"/>
      <c r="CI930" s="135" t="n"/>
      <c r="CJ930" s="135" t="n"/>
      <c r="CK930" s="135" t="n"/>
      <c r="CL930" s="135" t="n"/>
      <c r="CM930" s="135" t="n"/>
      <c r="CN930" s="135" t="n"/>
      <c r="CO930" s="135" t="n"/>
      <c r="CP930" s="135" t="n"/>
      <c r="CQ930" s="135" t="n"/>
      <c r="CR930" s="135" t="n"/>
      <c r="CU930" s="36" t="n"/>
      <c r="CV930" s="36" t="n"/>
      <c r="CW930" s="36" t="n"/>
      <c r="CX930" s="36" t="n"/>
      <c r="CY930" s="36" t="n"/>
      <c r="CZ930" s="36" t="n"/>
      <c r="DA930" s="36" t="n"/>
      <c r="DB930" s="36" t="n"/>
      <c r="DC930" s="36" t="n"/>
      <c r="DD930" s="36" t="n"/>
      <c r="DE930" s="36" t="n"/>
      <c r="DF930" s="36" t="n"/>
      <c r="DG930" s="36" t="n"/>
      <c r="DH930" s="36" t="n"/>
      <c r="DI930" s="36" t="n"/>
      <c r="DJ930" s="36" t="n"/>
      <c r="DK930" s="36" t="n"/>
      <c r="DL930" s="36" t="n"/>
      <c r="DM930" s="36" t="n"/>
      <c r="DN930" s="36" t="n"/>
      <c r="DO930" s="36" t="n"/>
      <c r="DP930" s="36" t="n"/>
      <c r="DQ930" s="36" t="n"/>
      <c r="DR930" s="36" t="n"/>
      <c r="DS930" s="36" t="n"/>
      <c r="DT930" s="36" t="n"/>
      <c r="DU930" s="36" t="n"/>
      <c r="DV930" s="36" t="n"/>
      <c r="DW930" s="36" t="n"/>
      <c r="DX930" s="36" t="n"/>
      <c r="DY930" s="36" t="n"/>
      <c r="DZ930" s="36" t="n"/>
      <c r="EA930" s="36" t="n"/>
      <c r="EB930" s="36" t="n"/>
      <c r="EC930" s="36" t="n"/>
      <c r="ED930" s="36" t="n"/>
      <c r="EE930" s="36" t="n"/>
      <c r="EF930" s="36" t="n"/>
      <c r="EG930" s="36" t="n"/>
      <c r="EH930" s="36" t="n"/>
      <c r="EI930" s="36" t="n"/>
      <c r="EJ930" s="36" t="n"/>
      <c r="EK930" s="36" t="n"/>
      <c r="EL930" s="36" t="n"/>
      <c r="EM930" s="36" t="n"/>
      <c r="EN930" s="36" t="n"/>
    </row>
    <row r="931">
      <c r="A931" s="36" t="n"/>
      <c r="B931" s="36" t="n"/>
      <c r="C931" s="144" t="n"/>
      <c r="D931" s="144" t="n"/>
      <c r="E931" s="135" t="n"/>
      <c r="F931" s="135" t="n"/>
      <c r="G931" s="135" t="n"/>
      <c r="H931" s="135" t="n"/>
      <c r="I931" s="135" t="n"/>
      <c r="J931" s="135" t="n"/>
      <c r="K931" s="135" t="n"/>
      <c r="L931" s="135" t="n"/>
      <c r="M931" s="135" t="n"/>
      <c r="N931" s="135" t="n"/>
      <c r="O931" s="135" t="n"/>
      <c r="P931" s="135" t="n"/>
      <c r="Q931" s="135" t="n"/>
      <c r="R931" s="135" t="n"/>
      <c r="S931" s="135" t="n"/>
      <c r="T931" s="135" t="n"/>
      <c r="U931" s="135" t="n"/>
      <c r="V931" s="135" t="n"/>
      <c r="W931" s="135" t="n"/>
      <c r="X931" s="135" t="n"/>
      <c r="Y931" s="135" t="n"/>
      <c r="Z931" s="135" t="n"/>
      <c r="AA931" s="135" t="n"/>
      <c r="AB931" s="135" t="n"/>
      <c r="AC931" s="135" t="n"/>
      <c r="AD931" s="135" t="n"/>
      <c r="AE931" s="135" t="n"/>
      <c r="AF931" s="135" t="n"/>
      <c r="AG931" s="135" t="n"/>
      <c r="AH931" s="135" t="n"/>
      <c r="AI931" s="135" t="n"/>
      <c r="AJ931" s="135" t="n"/>
      <c r="AK931" s="135" t="n"/>
      <c r="AL931" s="135" t="n"/>
      <c r="AM931" s="135" t="n"/>
      <c r="AN931" s="135" t="n"/>
      <c r="AO931" s="135" t="n"/>
      <c r="AP931" s="135" t="n"/>
      <c r="AQ931" s="135" t="n"/>
      <c r="AR931" s="135" t="n"/>
      <c r="AS931" s="135" t="n"/>
      <c r="AT931" s="135" t="n"/>
      <c r="AU931" s="135" t="n"/>
      <c r="AV931" s="135" t="n"/>
      <c r="AW931" s="135" t="n"/>
      <c r="AX931" s="135" t="n"/>
      <c r="AY931" s="135" t="n"/>
      <c r="AZ931" s="135" t="n"/>
      <c r="BA931" s="135" t="n"/>
      <c r="BB931" s="135" t="n"/>
      <c r="BC931" s="135" t="n"/>
      <c r="BD931" s="135" t="n"/>
      <c r="BE931" s="135" t="n"/>
      <c r="BF931" s="135" t="n"/>
      <c r="BG931" s="135" t="n"/>
      <c r="BH931" s="135" t="n"/>
      <c r="BI931" s="135" t="n"/>
      <c r="BJ931" s="135" t="n"/>
      <c r="BK931" s="135" t="n"/>
      <c r="BL931" s="135" t="n"/>
      <c r="BM931" s="135" t="n"/>
      <c r="BN931" s="135" t="n"/>
      <c r="BO931" s="135" t="n"/>
      <c r="BP931" s="135" t="n"/>
      <c r="BQ931" s="135" t="n"/>
      <c r="BR931" s="135" t="n"/>
      <c r="BS931" s="135" t="n"/>
      <c r="BT931" s="135" t="n"/>
      <c r="BU931" s="135" t="n"/>
      <c r="BV931" s="135" t="n"/>
      <c r="BW931" s="135" t="n"/>
      <c r="BX931" s="135" t="n"/>
      <c r="BY931" s="135" t="n"/>
      <c r="BZ931" s="135" t="n"/>
      <c r="CA931" s="135" t="n"/>
      <c r="CB931" s="135" t="n"/>
      <c r="CC931" s="135" t="n"/>
      <c r="CD931" s="135" t="n"/>
      <c r="CE931" s="135" t="n"/>
      <c r="CF931" s="135" t="n"/>
      <c r="CG931" s="135" t="n"/>
      <c r="CH931" s="135" t="n"/>
      <c r="CI931" s="135" t="n"/>
      <c r="CJ931" s="135" t="n"/>
      <c r="CK931" s="135" t="n"/>
      <c r="CL931" s="135" t="n"/>
      <c r="CM931" s="135" t="n"/>
      <c r="CN931" s="135" t="n"/>
      <c r="CO931" s="135" t="n"/>
      <c r="CP931" s="135" t="n"/>
      <c r="CQ931" s="135" t="n"/>
      <c r="CR931" s="135" t="n"/>
      <c r="CU931" s="36" t="n"/>
      <c r="CV931" s="36" t="n"/>
      <c r="CW931" s="36" t="n"/>
      <c r="CX931" s="36" t="n"/>
      <c r="CY931" s="36" t="n"/>
      <c r="CZ931" s="36" t="n"/>
      <c r="DA931" s="36" t="n"/>
      <c r="DB931" s="36" t="n"/>
      <c r="DC931" s="36" t="n"/>
      <c r="DD931" s="36" t="n"/>
      <c r="DE931" s="36" t="n"/>
      <c r="DF931" s="36" t="n"/>
      <c r="DG931" s="36" t="n"/>
      <c r="DH931" s="36" t="n"/>
      <c r="DI931" s="36" t="n"/>
      <c r="DJ931" s="36" t="n"/>
      <c r="DK931" s="36" t="n"/>
      <c r="DL931" s="36" t="n"/>
      <c r="DM931" s="36" t="n"/>
      <c r="DN931" s="36" t="n"/>
      <c r="DO931" s="36" t="n"/>
      <c r="DP931" s="36" t="n"/>
      <c r="DQ931" s="36" t="n"/>
      <c r="DR931" s="36" t="n"/>
      <c r="DS931" s="36" t="n"/>
      <c r="DT931" s="36" t="n"/>
      <c r="DU931" s="36" t="n"/>
      <c r="DV931" s="36" t="n"/>
      <c r="DW931" s="36" t="n"/>
      <c r="DX931" s="36" t="n"/>
      <c r="DY931" s="36" t="n"/>
      <c r="DZ931" s="36" t="n"/>
      <c r="EA931" s="36" t="n"/>
      <c r="EB931" s="36" t="n"/>
      <c r="EC931" s="36" t="n"/>
      <c r="ED931" s="36" t="n"/>
      <c r="EE931" s="36" t="n"/>
      <c r="EF931" s="36" t="n"/>
      <c r="EG931" s="36" t="n"/>
      <c r="EH931" s="36" t="n"/>
      <c r="EI931" s="36" t="n"/>
      <c r="EJ931" s="36" t="n"/>
      <c r="EK931" s="36" t="n"/>
      <c r="EL931" s="36" t="n"/>
      <c r="EM931" s="36" t="n"/>
      <c r="EN931" s="36" t="n"/>
    </row>
    <row r="932">
      <c r="A932" s="36" t="n"/>
      <c r="B932" s="36" t="n"/>
      <c r="C932" s="144" t="n"/>
      <c r="D932" s="144" t="n"/>
      <c r="E932" s="135" t="n"/>
      <c r="F932" s="135" t="n"/>
      <c r="G932" s="135" t="n"/>
      <c r="H932" s="135" t="n"/>
      <c r="I932" s="135" t="n"/>
      <c r="J932" s="135" t="n"/>
      <c r="K932" s="135" t="n"/>
      <c r="L932" s="135" t="n"/>
      <c r="M932" s="135" t="n"/>
      <c r="N932" s="135" t="n"/>
      <c r="O932" s="135" t="n"/>
      <c r="P932" s="135" t="n"/>
      <c r="Q932" s="135" t="n"/>
      <c r="R932" s="135" t="n"/>
      <c r="S932" s="135" t="n"/>
      <c r="T932" s="135" t="n"/>
      <c r="U932" s="135" t="n"/>
      <c r="V932" s="135" t="n"/>
      <c r="W932" s="135" t="n"/>
      <c r="X932" s="135" t="n"/>
      <c r="Y932" s="135" t="n"/>
      <c r="Z932" s="135" t="n"/>
      <c r="AA932" s="135" t="n"/>
      <c r="AB932" s="135" t="n"/>
      <c r="AC932" s="135" t="n"/>
      <c r="AD932" s="135" t="n"/>
      <c r="AE932" s="135" t="n"/>
      <c r="AF932" s="135" t="n"/>
      <c r="AG932" s="135" t="n"/>
      <c r="AH932" s="135" t="n"/>
      <c r="AI932" s="135" t="n"/>
      <c r="AJ932" s="135" t="n"/>
      <c r="AK932" s="135" t="n"/>
      <c r="AL932" s="135" t="n"/>
      <c r="AM932" s="135" t="n"/>
      <c r="AN932" s="135" t="n"/>
      <c r="AO932" s="135" t="n"/>
      <c r="AP932" s="135" t="n"/>
      <c r="AQ932" s="135" t="n"/>
      <c r="AR932" s="135" t="n"/>
      <c r="AS932" s="135" t="n"/>
      <c r="AT932" s="135" t="n"/>
      <c r="AU932" s="135" t="n"/>
      <c r="AV932" s="135" t="n"/>
      <c r="AW932" s="135" t="n"/>
      <c r="AX932" s="135" t="n"/>
      <c r="AY932" s="135" t="n"/>
      <c r="AZ932" s="135" t="n"/>
      <c r="BA932" s="135" t="n"/>
      <c r="BB932" s="135" t="n"/>
      <c r="BC932" s="135" t="n"/>
      <c r="BD932" s="135" t="n"/>
      <c r="BE932" s="135" t="n"/>
      <c r="BF932" s="135" t="n"/>
      <c r="BG932" s="135" t="n"/>
      <c r="BH932" s="135" t="n"/>
      <c r="BI932" s="135" t="n"/>
      <c r="BJ932" s="135" t="n"/>
      <c r="BK932" s="135" t="n"/>
      <c r="BL932" s="135" t="n"/>
      <c r="BM932" s="135" t="n"/>
      <c r="BN932" s="135" t="n"/>
      <c r="BO932" s="135" t="n"/>
      <c r="BP932" s="135" t="n"/>
      <c r="BQ932" s="135" t="n"/>
      <c r="BR932" s="135" t="n"/>
      <c r="BS932" s="135" t="n"/>
      <c r="BT932" s="135" t="n"/>
      <c r="BU932" s="135" t="n"/>
      <c r="BV932" s="135" t="n"/>
      <c r="BW932" s="135" t="n"/>
      <c r="BX932" s="135" t="n"/>
      <c r="BY932" s="135" t="n"/>
      <c r="BZ932" s="135" t="n"/>
      <c r="CA932" s="135" t="n"/>
      <c r="CB932" s="135" t="n"/>
      <c r="CC932" s="135" t="n"/>
      <c r="CD932" s="135" t="n"/>
      <c r="CE932" s="135" t="n"/>
      <c r="CF932" s="135" t="n"/>
      <c r="CG932" s="135" t="n"/>
      <c r="CH932" s="135" t="n"/>
      <c r="CI932" s="135" t="n"/>
      <c r="CJ932" s="135" t="n"/>
      <c r="CK932" s="135" t="n"/>
      <c r="CL932" s="135" t="n"/>
      <c r="CM932" s="135" t="n"/>
      <c r="CN932" s="135" t="n"/>
      <c r="CO932" s="135" t="n"/>
      <c r="CP932" s="135" t="n"/>
      <c r="CQ932" s="135" t="n"/>
      <c r="CR932" s="135" t="n"/>
      <c r="CU932" s="36" t="n"/>
      <c r="CV932" s="36" t="n"/>
      <c r="CW932" s="36" t="n"/>
      <c r="CX932" s="36" t="n"/>
      <c r="CY932" s="36" t="n"/>
      <c r="CZ932" s="36" t="n"/>
      <c r="DA932" s="36" t="n"/>
      <c r="DB932" s="36" t="n"/>
      <c r="DC932" s="36" t="n"/>
      <c r="DD932" s="36" t="n"/>
      <c r="DE932" s="36" t="n"/>
      <c r="DF932" s="36" t="n"/>
      <c r="DG932" s="36" t="n"/>
      <c r="DH932" s="36" t="n"/>
      <c r="DI932" s="36" t="n"/>
      <c r="DJ932" s="36" t="n"/>
      <c r="DK932" s="36" t="n"/>
      <c r="DL932" s="36" t="n"/>
      <c r="DM932" s="36" t="n"/>
      <c r="DN932" s="36" t="n"/>
      <c r="DO932" s="36" t="n"/>
      <c r="DP932" s="36" t="n"/>
      <c r="DQ932" s="36" t="n"/>
      <c r="DR932" s="36" t="n"/>
      <c r="DS932" s="36" t="n"/>
      <c r="DT932" s="36" t="n"/>
      <c r="DU932" s="36" t="n"/>
      <c r="DV932" s="36" t="n"/>
      <c r="DW932" s="36" t="n"/>
      <c r="DX932" s="36" t="n"/>
      <c r="DY932" s="36" t="n"/>
      <c r="DZ932" s="36" t="n"/>
      <c r="EA932" s="36" t="n"/>
      <c r="EB932" s="36" t="n"/>
      <c r="EC932" s="36" t="n"/>
      <c r="ED932" s="36" t="n"/>
      <c r="EE932" s="36" t="n"/>
      <c r="EF932" s="36" t="n"/>
      <c r="EG932" s="36" t="n"/>
      <c r="EH932" s="36" t="n"/>
      <c r="EI932" s="36" t="n"/>
      <c r="EJ932" s="36" t="n"/>
      <c r="EK932" s="36" t="n"/>
      <c r="EL932" s="36" t="n"/>
      <c r="EM932" s="36" t="n"/>
      <c r="EN932" s="36" t="n"/>
    </row>
    <row r="933">
      <c r="A933" s="36" t="n"/>
      <c r="B933" s="36" t="n"/>
      <c r="C933" s="144" t="n"/>
      <c r="D933" s="144" t="n"/>
      <c r="E933" s="135" t="n"/>
      <c r="F933" s="135" t="n"/>
      <c r="G933" s="135" t="n"/>
      <c r="H933" s="135" t="n"/>
      <c r="I933" s="135" t="n"/>
      <c r="J933" s="135" t="n"/>
      <c r="K933" s="135" t="n"/>
      <c r="L933" s="135" t="n"/>
      <c r="M933" s="135" t="n"/>
      <c r="N933" s="135" t="n"/>
      <c r="O933" s="135" t="n"/>
      <c r="P933" s="135" t="n"/>
      <c r="Q933" s="135" t="n"/>
      <c r="R933" s="135" t="n"/>
      <c r="S933" s="135" t="n"/>
      <c r="T933" s="135" t="n"/>
      <c r="U933" s="135" t="n"/>
      <c r="V933" s="135" t="n"/>
      <c r="W933" s="135" t="n"/>
      <c r="X933" s="135" t="n"/>
      <c r="Y933" s="135" t="n"/>
      <c r="Z933" s="135" t="n"/>
      <c r="AA933" s="135" t="n"/>
      <c r="AB933" s="135" t="n"/>
      <c r="AC933" s="135" t="n"/>
      <c r="AD933" s="135" t="n"/>
      <c r="AE933" s="135" t="n"/>
      <c r="AF933" s="135" t="n"/>
      <c r="AG933" s="135" t="n"/>
      <c r="AH933" s="135" t="n"/>
      <c r="AI933" s="135" t="n"/>
      <c r="AJ933" s="135" t="n"/>
      <c r="AK933" s="135" t="n"/>
      <c r="AL933" s="135" t="n"/>
      <c r="AM933" s="135" t="n"/>
      <c r="AN933" s="135" t="n"/>
      <c r="AO933" s="135" t="n"/>
      <c r="AP933" s="135" t="n"/>
      <c r="AQ933" s="135" t="n"/>
      <c r="AR933" s="135" t="n"/>
      <c r="AS933" s="135" t="n"/>
      <c r="AT933" s="135" t="n"/>
      <c r="AU933" s="135" t="n"/>
      <c r="AV933" s="135" t="n"/>
      <c r="AW933" s="135" t="n"/>
      <c r="AX933" s="135" t="n"/>
      <c r="AY933" s="135" t="n"/>
      <c r="AZ933" s="135" t="n"/>
      <c r="BA933" s="135" t="n"/>
      <c r="BB933" s="135" t="n"/>
      <c r="BC933" s="135" t="n"/>
      <c r="BD933" s="135" t="n"/>
      <c r="BE933" s="135" t="n"/>
      <c r="BF933" s="135" t="n"/>
      <c r="BG933" s="135" t="n"/>
      <c r="BH933" s="135" t="n"/>
      <c r="BI933" s="135" t="n"/>
      <c r="BJ933" s="135" t="n"/>
      <c r="BK933" s="135" t="n"/>
      <c r="BL933" s="135" t="n"/>
      <c r="BM933" s="135" t="n"/>
      <c r="BN933" s="135" t="n"/>
      <c r="BO933" s="135" t="n"/>
      <c r="BP933" s="135" t="n"/>
      <c r="BQ933" s="135" t="n"/>
      <c r="BR933" s="135" t="n"/>
      <c r="BS933" s="135" t="n"/>
      <c r="BT933" s="135" t="n"/>
      <c r="BU933" s="135" t="n"/>
      <c r="BV933" s="135" t="n"/>
      <c r="BW933" s="135" t="n"/>
      <c r="BX933" s="135" t="n"/>
      <c r="BY933" s="135" t="n"/>
      <c r="BZ933" s="135" t="n"/>
      <c r="CA933" s="135" t="n"/>
      <c r="CB933" s="135" t="n"/>
      <c r="CC933" s="135" t="n"/>
      <c r="CD933" s="135" t="n"/>
      <c r="CE933" s="135" t="n"/>
      <c r="CF933" s="135" t="n"/>
      <c r="CG933" s="135" t="n"/>
      <c r="CH933" s="135" t="n"/>
      <c r="CI933" s="135" t="n"/>
      <c r="CJ933" s="135" t="n"/>
      <c r="CK933" s="135" t="n"/>
      <c r="CL933" s="135" t="n"/>
      <c r="CM933" s="135" t="n"/>
      <c r="CN933" s="135" t="n"/>
      <c r="CO933" s="135" t="n"/>
      <c r="CP933" s="135" t="n"/>
      <c r="CQ933" s="135" t="n"/>
      <c r="CR933" s="135" t="n"/>
      <c r="CU933" s="36" t="n"/>
      <c r="CV933" s="36" t="n"/>
      <c r="CW933" s="36" t="n"/>
      <c r="CX933" s="36" t="n"/>
      <c r="CY933" s="36" t="n"/>
      <c r="CZ933" s="36" t="n"/>
      <c r="DA933" s="36" t="n"/>
      <c r="DB933" s="36" t="n"/>
      <c r="DC933" s="36" t="n"/>
      <c r="DD933" s="36" t="n"/>
      <c r="DE933" s="36" t="n"/>
      <c r="DF933" s="36" t="n"/>
      <c r="DG933" s="36" t="n"/>
      <c r="DH933" s="36" t="n"/>
      <c r="DI933" s="36" t="n"/>
      <c r="DJ933" s="36" t="n"/>
      <c r="DK933" s="36" t="n"/>
      <c r="DL933" s="36" t="n"/>
      <c r="DM933" s="36" t="n"/>
      <c r="DN933" s="36" t="n"/>
      <c r="DO933" s="36" t="n"/>
      <c r="DP933" s="36" t="n"/>
      <c r="DQ933" s="36" t="n"/>
      <c r="DR933" s="36" t="n"/>
      <c r="DS933" s="36" t="n"/>
      <c r="DT933" s="36" t="n"/>
      <c r="DU933" s="36" t="n"/>
      <c r="DV933" s="36" t="n"/>
      <c r="DW933" s="36" t="n"/>
      <c r="DX933" s="36" t="n"/>
      <c r="DY933" s="36" t="n"/>
      <c r="DZ933" s="36" t="n"/>
      <c r="EA933" s="36" t="n"/>
      <c r="EB933" s="36" t="n"/>
      <c r="EC933" s="36" t="n"/>
      <c r="ED933" s="36" t="n"/>
      <c r="EE933" s="36" t="n"/>
      <c r="EF933" s="36" t="n"/>
      <c r="EG933" s="36" t="n"/>
      <c r="EH933" s="36" t="n"/>
      <c r="EI933" s="36" t="n"/>
      <c r="EJ933" s="36" t="n"/>
      <c r="EK933" s="36" t="n"/>
      <c r="EL933" s="36" t="n"/>
      <c r="EM933" s="36" t="n"/>
      <c r="EN933" s="36" t="n"/>
    </row>
    <row r="934">
      <c r="A934" s="36" t="n"/>
      <c r="B934" s="36" t="n"/>
      <c r="C934" s="144" t="n"/>
      <c r="D934" s="144" t="n"/>
      <c r="E934" s="135" t="n"/>
      <c r="F934" s="135" t="n"/>
      <c r="G934" s="135" t="n"/>
      <c r="H934" s="135" t="n"/>
      <c r="I934" s="135" t="n"/>
      <c r="J934" s="135" t="n"/>
      <c r="K934" s="135" t="n"/>
      <c r="L934" s="135" t="n"/>
      <c r="M934" s="135" t="n"/>
      <c r="N934" s="135" t="n"/>
      <c r="O934" s="135" t="n"/>
      <c r="P934" s="135" t="n"/>
      <c r="Q934" s="135" t="n"/>
      <c r="R934" s="135" t="n"/>
      <c r="S934" s="135" t="n"/>
      <c r="T934" s="135" t="n"/>
      <c r="U934" s="135" t="n"/>
      <c r="V934" s="135" t="n"/>
      <c r="W934" s="135" t="n"/>
      <c r="X934" s="135" t="n"/>
      <c r="Y934" s="135" t="n"/>
      <c r="Z934" s="135" t="n"/>
      <c r="AA934" s="135" t="n"/>
      <c r="AB934" s="135" t="n"/>
      <c r="AC934" s="135" t="n"/>
      <c r="AD934" s="135" t="n"/>
      <c r="AE934" s="135" t="n"/>
      <c r="AF934" s="135" t="n"/>
      <c r="AG934" s="135" t="n"/>
      <c r="AH934" s="135" t="n"/>
      <c r="AI934" s="135" t="n"/>
      <c r="AJ934" s="135" t="n"/>
      <c r="AK934" s="135" t="n"/>
      <c r="AL934" s="135" t="n"/>
      <c r="AM934" s="135" t="n"/>
      <c r="AN934" s="135" t="n"/>
      <c r="AO934" s="135" t="n"/>
      <c r="AP934" s="135" t="n"/>
      <c r="AQ934" s="135" t="n"/>
      <c r="AR934" s="135" t="n"/>
      <c r="AS934" s="135" t="n"/>
      <c r="AT934" s="135" t="n"/>
      <c r="AU934" s="135" t="n"/>
      <c r="AV934" s="135" t="n"/>
      <c r="AW934" s="135" t="n"/>
      <c r="AX934" s="135" t="n"/>
      <c r="AY934" s="135" t="n"/>
      <c r="AZ934" s="135" t="n"/>
      <c r="BA934" s="135" t="n"/>
      <c r="BB934" s="135" t="n"/>
      <c r="BC934" s="135" t="n"/>
      <c r="BD934" s="135" t="n"/>
      <c r="BE934" s="135" t="n"/>
      <c r="BF934" s="135" t="n"/>
      <c r="BG934" s="135" t="n"/>
      <c r="BH934" s="135" t="n"/>
      <c r="BI934" s="135" t="n"/>
      <c r="BJ934" s="135" t="n"/>
      <c r="BK934" s="135" t="n"/>
      <c r="BL934" s="135" t="n"/>
      <c r="BM934" s="135" t="n"/>
      <c r="BN934" s="135" t="n"/>
      <c r="BO934" s="135" t="n"/>
      <c r="BP934" s="135" t="n"/>
      <c r="BQ934" s="135" t="n"/>
      <c r="BR934" s="135" t="n"/>
      <c r="BS934" s="135" t="n"/>
      <c r="BT934" s="135" t="n"/>
      <c r="BU934" s="135" t="n"/>
      <c r="BV934" s="135" t="n"/>
      <c r="BW934" s="135" t="n"/>
      <c r="BX934" s="135" t="n"/>
      <c r="BY934" s="135" t="n"/>
      <c r="BZ934" s="135" t="n"/>
      <c r="CA934" s="135" t="n"/>
      <c r="CB934" s="135" t="n"/>
      <c r="CC934" s="135" t="n"/>
      <c r="CD934" s="135" t="n"/>
      <c r="CE934" s="135" t="n"/>
      <c r="CF934" s="135" t="n"/>
      <c r="CG934" s="135" t="n"/>
      <c r="CH934" s="135" t="n"/>
      <c r="CI934" s="135" t="n"/>
      <c r="CJ934" s="135" t="n"/>
      <c r="CK934" s="135" t="n"/>
      <c r="CL934" s="135" t="n"/>
      <c r="CM934" s="135" t="n"/>
      <c r="CN934" s="135" t="n"/>
      <c r="CO934" s="135" t="n"/>
      <c r="CP934" s="135" t="n"/>
      <c r="CQ934" s="135" t="n"/>
      <c r="CR934" s="135" t="n"/>
      <c r="CU934" s="36" t="n"/>
      <c r="CV934" s="36" t="n"/>
      <c r="CW934" s="36" t="n"/>
      <c r="CX934" s="36" t="n"/>
      <c r="CY934" s="36" t="n"/>
      <c r="CZ934" s="36" t="n"/>
      <c r="DA934" s="36" t="n"/>
      <c r="DB934" s="36" t="n"/>
      <c r="DC934" s="36" t="n"/>
      <c r="DD934" s="36" t="n"/>
      <c r="DE934" s="36" t="n"/>
      <c r="DF934" s="36" t="n"/>
      <c r="DG934" s="36" t="n"/>
      <c r="DH934" s="36" t="n"/>
      <c r="DI934" s="36" t="n"/>
      <c r="DJ934" s="36" t="n"/>
      <c r="DK934" s="36" t="n"/>
      <c r="DL934" s="36" t="n"/>
      <c r="DM934" s="36" t="n"/>
      <c r="DN934" s="36" t="n"/>
      <c r="DO934" s="36" t="n"/>
      <c r="DP934" s="36" t="n"/>
      <c r="DQ934" s="36" t="n"/>
      <c r="DR934" s="36" t="n"/>
      <c r="DS934" s="36" t="n"/>
      <c r="DT934" s="36" t="n"/>
      <c r="DU934" s="36" t="n"/>
      <c r="DV934" s="36" t="n"/>
      <c r="DW934" s="36" t="n"/>
      <c r="DX934" s="36" t="n"/>
      <c r="DY934" s="36" t="n"/>
      <c r="DZ934" s="36" t="n"/>
      <c r="EA934" s="36" t="n"/>
      <c r="EB934" s="36" t="n"/>
      <c r="EC934" s="36" t="n"/>
      <c r="ED934" s="36" t="n"/>
      <c r="EE934" s="36" t="n"/>
      <c r="EF934" s="36" t="n"/>
      <c r="EG934" s="36" t="n"/>
      <c r="EH934" s="36" t="n"/>
      <c r="EI934" s="36" t="n"/>
      <c r="EJ934" s="36" t="n"/>
      <c r="EK934" s="36" t="n"/>
      <c r="EL934" s="36" t="n"/>
      <c r="EM934" s="36" t="n"/>
      <c r="EN934" s="36" t="n"/>
    </row>
    <row r="935">
      <c r="A935" s="36" t="n"/>
      <c r="B935" s="36" t="n"/>
      <c r="C935" s="144" t="n"/>
      <c r="D935" s="144" t="n"/>
      <c r="E935" s="135" t="n"/>
      <c r="F935" s="135" t="n"/>
      <c r="G935" s="135" t="n"/>
      <c r="H935" s="135" t="n"/>
      <c r="I935" s="135" t="n"/>
      <c r="J935" s="135" t="n"/>
      <c r="K935" s="135" t="n"/>
      <c r="L935" s="135" t="n"/>
      <c r="M935" s="135" t="n"/>
      <c r="N935" s="135" t="n"/>
      <c r="O935" s="135" t="n"/>
      <c r="P935" s="135" t="n"/>
      <c r="Q935" s="135" t="n"/>
      <c r="R935" s="135" t="n"/>
      <c r="S935" s="135" t="n"/>
      <c r="T935" s="135" t="n"/>
      <c r="U935" s="135" t="n"/>
      <c r="V935" s="135" t="n"/>
      <c r="W935" s="135" t="n"/>
      <c r="X935" s="135" t="n"/>
      <c r="Y935" s="135" t="n"/>
      <c r="Z935" s="135" t="n"/>
      <c r="AA935" s="135" t="n"/>
      <c r="AB935" s="135" t="n"/>
      <c r="AC935" s="135" t="n"/>
      <c r="AD935" s="135" t="n"/>
      <c r="AE935" s="135" t="n"/>
      <c r="AF935" s="135" t="n"/>
      <c r="AG935" s="135" t="n"/>
      <c r="AH935" s="135" t="n"/>
      <c r="AI935" s="135" t="n"/>
      <c r="AJ935" s="135" t="n"/>
      <c r="AK935" s="135" t="n"/>
      <c r="AL935" s="135" t="n"/>
      <c r="AM935" s="135" t="n"/>
      <c r="AN935" s="135" t="n"/>
      <c r="AO935" s="135" t="n"/>
      <c r="AP935" s="135" t="n"/>
      <c r="AQ935" s="135" t="n"/>
      <c r="AR935" s="135" t="n"/>
      <c r="AS935" s="135" t="n"/>
      <c r="AT935" s="135" t="n"/>
      <c r="AU935" s="135" t="n"/>
      <c r="AV935" s="135" t="n"/>
      <c r="AW935" s="135" t="n"/>
      <c r="AX935" s="135" t="n"/>
      <c r="AY935" s="135" t="n"/>
      <c r="AZ935" s="135" t="n"/>
      <c r="BA935" s="135" t="n"/>
      <c r="BB935" s="135" t="n"/>
      <c r="BC935" s="135" t="n"/>
      <c r="BD935" s="135" t="n"/>
      <c r="BE935" s="135" t="n"/>
      <c r="BF935" s="135" t="n"/>
      <c r="BG935" s="135" t="n"/>
      <c r="BH935" s="135" t="n"/>
      <c r="BI935" s="135" t="n"/>
      <c r="BJ935" s="135" t="n"/>
      <c r="BK935" s="135" t="n"/>
      <c r="BL935" s="135" t="n"/>
      <c r="BM935" s="135" t="n"/>
      <c r="BN935" s="135" t="n"/>
      <c r="BO935" s="135" t="n"/>
      <c r="BP935" s="135" t="n"/>
      <c r="BQ935" s="135" t="n"/>
      <c r="BR935" s="135" t="n"/>
      <c r="BS935" s="135" t="n"/>
      <c r="BT935" s="135" t="n"/>
      <c r="BU935" s="135" t="n"/>
      <c r="BV935" s="135" t="n"/>
      <c r="BW935" s="135" t="n"/>
      <c r="BX935" s="135" t="n"/>
      <c r="BY935" s="135" t="n"/>
      <c r="BZ935" s="135" t="n"/>
      <c r="CA935" s="135" t="n"/>
      <c r="CB935" s="135" t="n"/>
      <c r="CC935" s="135" t="n"/>
      <c r="CD935" s="135" t="n"/>
      <c r="CE935" s="135" t="n"/>
      <c r="CF935" s="135" t="n"/>
      <c r="CG935" s="135" t="n"/>
      <c r="CH935" s="135" t="n"/>
      <c r="CI935" s="135" t="n"/>
      <c r="CJ935" s="135" t="n"/>
      <c r="CK935" s="135" t="n"/>
      <c r="CL935" s="135" t="n"/>
      <c r="CM935" s="135" t="n"/>
      <c r="CN935" s="135" t="n"/>
      <c r="CO935" s="135" t="n"/>
      <c r="CP935" s="135" t="n"/>
      <c r="CQ935" s="135" t="n"/>
      <c r="CR935" s="135" t="n"/>
      <c r="CU935" s="36" t="n"/>
      <c r="CV935" s="36" t="n"/>
      <c r="CW935" s="36" t="n"/>
      <c r="CX935" s="36" t="n"/>
      <c r="CY935" s="36" t="n"/>
      <c r="CZ935" s="36" t="n"/>
      <c r="DA935" s="36" t="n"/>
      <c r="DB935" s="36" t="n"/>
      <c r="DC935" s="36" t="n"/>
      <c r="DD935" s="36" t="n"/>
      <c r="DE935" s="36" t="n"/>
      <c r="DF935" s="36" t="n"/>
      <c r="DG935" s="36" t="n"/>
      <c r="DH935" s="36" t="n"/>
      <c r="DI935" s="36" t="n"/>
      <c r="DJ935" s="36" t="n"/>
      <c r="DK935" s="36" t="n"/>
      <c r="DL935" s="36" t="n"/>
      <c r="DM935" s="36" t="n"/>
      <c r="DN935" s="36" t="n"/>
      <c r="DO935" s="36" t="n"/>
      <c r="DP935" s="36" t="n"/>
      <c r="DQ935" s="36" t="n"/>
      <c r="DR935" s="36" t="n"/>
      <c r="DS935" s="36" t="n"/>
      <c r="DT935" s="36" t="n"/>
      <c r="DU935" s="36" t="n"/>
      <c r="DV935" s="36" t="n"/>
      <c r="DW935" s="36" t="n"/>
      <c r="DX935" s="36" t="n"/>
      <c r="DY935" s="36" t="n"/>
      <c r="DZ935" s="36" t="n"/>
      <c r="EA935" s="36" t="n"/>
      <c r="EB935" s="36" t="n"/>
      <c r="EC935" s="36" t="n"/>
      <c r="ED935" s="36" t="n"/>
      <c r="EE935" s="36" t="n"/>
      <c r="EF935" s="36" t="n"/>
      <c r="EG935" s="36" t="n"/>
      <c r="EH935" s="36" t="n"/>
      <c r="EI935" s="36" t="n"/>
      <c r="EJ935" s="36" t="n"/>
      <c r="EK935" s="36" t="n"/>
      <c r="EL935" s="36" t="n"/>
      <c r="EM935" s="36" t="n"/>
      <c r="EN935" s="36" t="n"/>
    </row>
    <row r="936">
      <c r="A936" s="36" t="n"/>
      <c r="B936" s="36" t="n"/>
      <c r="C936" s="144" t="n"/>
      <c r="D936" s="144" t="n"/>
      <c r="E936" s="135" t="n"/>
      <c r="F936" s="135" t="n"/>
      <c r="G936" s="135" t="n"/>
      <c r="H936" s="135" t="n"/>
      <c r="I936" s="135" t="n"/>
      <c r="J936" s="135" t="n"/>
      <c r="K936" s="135" t="n"/>
      <c r="L936" s="135" t="n"/>
      <c r="M936" s="135" t="n"/>
      <c r="N936" s="135" t="n"/>
      <c r="O936" s="135" t="n"/>
      <c r="P936" s="135" t="n"/>
      <c r="Q936" s="135" t="n"/>
      <c r="R936" s="135" t="n"/>
      <c r="S936" s="135" t="n"/>
      <c r="T936" s="135" t="n"/>
      <c r="U936" s="135" t="n"/>
      <c r="V936" s="135" t="n"/>
      <c r="W936" s="135" t="n"/>
      <c r="X936" s="135" t="n"/>
      <c r="Y936" s="135" t="n"/>
      <c r="Z936" s="135" t="n"/>
      <c r="AA936" s="135" t="n"/>
      <c r="AB936" s="135" t="n"/>
      <c r="AC936" s="135" t="n"/>
      <c r="AD936" s="135" t="n"/>
      <c r="AE936" s="135" t="n"/>
      <c r="AF936" s="135" t="n"/>
      <c r="AG936" s="135" t="n"/>
      <c r="AH936" s="135" t="n"/>
      <c r="AI936" s="135" t="n"/>
      <c r="AJ936" s="135" t="n"/>
      <c r="AK936" s="135" t="n"/>
      <c r="AL936" s="135" t="n"/>
      <c r="AM936" s="135" t="n"/>
      <c r="AN936" s="135" t="n"/>
      <c r="AO936" s="135" t="n"/>
      <c r="AP936" s="135" t="n"/>
      <c r="AQ936" s="135" t="n"/>
      <c r="AR936" s="135" t="n"/>
      <c r="AS936" s="135" t="n"/>
      <c r="AT936" s="135" t="n"/>
      <c r="AU936" s="135" t="n"/>
      <c r="AV936" s="135" t="n"/>
      <c r="AW936" s="135" t="n"/>
      <c r="AX936" s="135" t="n"/>
      <c r="AY936" s="135" t="n"/>
      <c r="AZ936" s="135" t="n"/>
      <c r="BA936" s="135" t="n"/>
      <c r="BB936" s="135" t="n"/>
      <c r="BC936" s="135" t="n"/>
      <c r="BD936" s="135" t="n"/>
      <c r="BE936" s="135" t="n"/>
      <c r="BF936" s="135" t="n"/>
      <c r="BG936" s="135" t="n"/>
      <c r="BH936" s="135" t="n"/>
      <c r="BI936" s="135" t="n"/>
      <c r="BJ936" s="135" t="n"/>
      <c r="BK936" s="135" t="n"/>
      <c r="BL936" s="135" t="n"/>
      <c r="BM936" s="135" t="n"/>
      <c r="BN936" s="135" t="n"/>
      <c r="BO936" s="135" t="n"/>
      <c r="BP936" s="135" t="n"/>
      <c r="BQ936" s="135" t="n"/>
      <c r="BR936" s="135" t="n"/>
      <c r="BS936" s="135" t="n"/>
      <c r="BT936" s="135" t="n"/>
      <c r="BU936" s="135" t="n"/>
      <c r="BV936" s="135" t="n"/>
      <c r="BW936" s="135" t="n"/>
      <c r="BX936" s="135" t="n"/>
      <c r="BY936" s="135" t="n"/>
      <c r="BZ936" s="135" t="n"/>
      <c r="CA936" s="135" t="n"/>
      <c r="CB936" s="135" t="n"/>
      <c r="CC936" s="135" t="n"/>
      <c r="CD936" s="135" t="n"/>
      <c r="CE936" s="135" t="n"/>
      <c r="CF936" s="135" t="n"/>
      <c r="CG936" s="135" t="n"/>
      <c r="CH936" s="135" t="n"/>
      <c r="CI936" s="135" t="n"/>
      <c r="CJ936" s="135" t="n"/>
      <c r="CK936" s="135" t="n"/>
      <c r="CL936" s="135" t="n"/>
      <c r="CM936" s="135" t="n"/>
      <c r="CN936" s="135" t="n"/>
      <c r="CO936" s="135" t="n"/>
      <c r="CP936" s="135" t="n"/>
      <c r="CQ936" s="135" t="n"/>
      <c r="CR936" s="135" t="n"/>
      <c r="CU936" s="36" t="n"/>
      <c r="CV936" s="36" t="n"/>
      <c r="CW936" s="36" t="n"/>
      <c r="CX936" s="36" t="n"/>
      <c r="CY936" s="36" t="n"/>
      <c r="CZ936" s="36" t="n"/>
      <c r="DA936" s="36" t="n"/>
      <c r="DB936" s="36" t="n"/>
      <c r="DC936" s="36" t="n"/>
      <c r="DD936" s="36" t="n"/>
      <c r="DE936" s="36" t="n"/>
      <c r="DF936" s="36" t="n"/>
      <c r="DG936" s="36" t="n"/>
      <c r="DH936" s="36" t="n"/>
      <c r="DI936" s="36" t="n"/>
      <c r="DJ936" s="36" t="n"/>
      <c r="DK936" s="36" t="n"/>
      <c r="DL936" s="36" t="n"/>
      <c r="DM936" s="36" t="n"/>
      <c r="DN936" s="36" t="n"/>
      <c r="DO936" s="36" t="n"/>
      <c r="DP936" s="36" t="n"/>
      <c r="DQ936" s="36" t="n"/>
      <c r="DR936" s="36" t="n"/>
      <c r="DS936" s="36" t="n"/>
      <c r="DT936" s="36" t="n"/>
      <c r="DU936" s="36" t="n"/>
      <c r="DV936" s="36" t="n"/>
      <c r="DW936" s="36" t="n"/>
      <c r="DX936" s="36" t="n"/>
      <c r="DY936" s="36" t="n"/>
      <c r="DZ936" s="36" t="n"/>
      <c r="EA936" s="36" t="n"/>
      <c r="EB936" s="36" t="n"/>
      <c r="EC936" s="36" t="n"/>
      <c r="ED936" s="36" t="n"/>
      <c r="EE936" s="36" t="n"/>
      <c r="EF936" s="36" t="n"/>
      <c r="EG936" s="36" t="n"/>
      <c r="EH936" s="36" t="n"/>
      <c r="EI936" s="36" t="n"/>
      <c r="EJ936" s="36" t="n"/>
      <c r="EK936" s="36" t="n"/>
      <c r="EL936" s="36" t="n"/>
      <c r="EM936" s="36" t="n"/>
      <c r="EN936" s="36" t="n"/>
    </row>
    <row r="937">
      <c r="A937" s="36" t="n"/>
      <c r="B937" s="36" t="n"/>
      <c r="C937" s="144" t="n"/>
      <c r="D937" s="144" t="n"/>
      <c r="E937" s="135" t="n"/>
      <c r="F937" s="135" t="n"/>
      <c r="G937" s="135" t="n"/>
      <c r="H937" s="135" t="n"/>
      <c r="I937" s="135" t="n"/>
      <c r="J937" s="135" t="n"/>
      <c r="K937" s="135" t="n"/>
      <c r="L937" s="135" t="n"/>
      <c r="M937" s="135" t="n"/>
      <c r="N937" s="135" t="n"/>
      <c r="O937" s="135" t="n"/>
      <c r="P937" s="135" t="n"/>
      <c r="Q937" s="135" t="n"/>
      <c r="R937" s="135" t="n"/>
      <c r="S937" s="135" t="n"/>
      <c r="T937" s="135" t="n"/>
      <c r="U937" s="135" t="n"/>
      <c r="V937" s="135" t="n"/>
      <c r="W937" s="135" t="n"/>
      <c r="X937" s="135" t="n"/>
      <c r="Y937" s="135" t="n"/>
      <c r="Z937" s="135" t="n"/>
      <c r="AA937" s="135" t="n"/>
      <c r="AB937" s="135" t="n"/>
      <c r="AC937" s="135" t="n"/>
      <c r="AD937" s="135" t="n"/>
      <c r="AE937" s="135" t="n"/>
      <c r="AF937" s="135" t="n"/>
      <c r="AG937" s="135" t="n"/>
      <c r="AH937" s="135" t="n"/>
      <c r="AI937" s="135" t="n"/>
      <c r="AJ937" s="135" t="n"/>
      <c r="AK937" s="135" t="n"/>
      <c r="AL937" s="135" t="n"/>
      <c r="AM937" s="135" t="n"/>
      <c r="AN937" s="135" t="n"/>
      <c r="AO937" s="135" t="n"/>
      <c r="AP937" s="135" t="n"/>
      <c r="AQ937" s="135" t="n"/>
      <c r="AR937" s="135" t="n"/>
      <c r="AS937" s="135" t="n"/>
      <c r="AT937" s="135" t="n"/>
      <c r="AU937" s="135" t="n"/>
      <c r="AV937" s="135" t="n"/>
      <c r="AW937" s="135" t="n"/>
      <c r="AX937" s="135" t="n"/>
      <c r="AY937" s="135" t="n"/>
      <c r="AZ937" s="135" t="n"/>
      <c r="BA937" s="135" t="n"/>
      <c r="BB937" s="135" t="n"/>
      <c r="BC937" s="135" t="n"/>
      <c r="BD937" s="135" t="n"/>
      <c r="BE937" s="135" t="n"/>
      <c r="BF937" s="135" t="n"/>
      <c r="BG937" s="135" t="n"/>
      <c r="BH937" s="135" t="n"/>
      <c r="BI937" s="135" t="n"/>
      <c r="BJ937" s="135" t="n"/>
      <c r="BK937" s="135" t="n"/>
      <c r="BL937" s="135" t="n"/>
      <c r="BM937" s="135" t="n"/>
      <c r="BN937" s="135" t="n"/>
      <c r="BO937" s="135" t="n"/>
      <c r="BP937" s="135" t="n"/>
      <c r="BQ937" s="135" t="n"/>
      <c r="BR937" s="135" t="n"/>
      <c r="BS937" s="135" t="n"/>
      <c r="BT937" s="135" t="n"/>
      <c r="BU937" s="135" t="n"/>
      <c r="BV937" s="135" t="n"/>
      <c r="BW937" s="135" t="n"/>
      <c r="BX937" s="135" t="n"/>
      <c r="BY937" s="135" t="n"/>
      <c r="BZ937" s="135" t="n"/>
      <c r="CA937" s="135" t="n"/>
      <c r="CB937" s="135" t="n"/>
      <c r="CC937" s="135" t="n"/>
      <c r="CD937" s="135" t="n"/>
      <c r="CE937" s="135" t="n"/>
      <c r="CF937" s="135" t="n"/>
      <c r="CG937" s="135" t="n"/>
      <c r="CH937" s="135" t="n"/>
      <c r="CI937" s="135" t="n"/>
      <c r="CJ937" s="135" t="n"/>
      <c r="CK937" s="135" t="n"/>
      <c r="CL937" s="135" t="n"/>
      <c r="CM937" s="135" t="n"/>
      <c r="CN937" s="135" t="n"/>
      <c r="CO937" s="135" t="n"/>
      <c r="CP937" s="135" t="n"/>
      <c r="CQ937" s="135" t="n"/>
      <c r="CR937" s="135" t="n"/>
      <c r="CU937" s="36" t="n"/>
      <c r="CV937" s="36" t="n"/>
      <c r="CW937" s="36" t="n"/>
      <c r="CX937" s="36" t="n"/>
      <c r="CY937" s="36" t="n"/>
      <c r="CZ937" s="36" t="n"/>
      <c r="DA937" s="36" t="n"/>
      <c r="DB937" s="36" t="n"/>
      <c r="DC937" s="36" t="n"/>
      <c r="DD937" s="36" t="n"/>
      <c r="DE937" s="36" t="n"/>
      <c r="DF937" s="36" t="n"/>
      <c r="DG937" s="36" t="n"/>
      <c r="DH937" s="36" t="n"/>
      <c r="DI937" s="36" t="n"/>
      <c r="DJ937" s="36" t="n"/>
      <c r="DK937" s="36" t="n"/>
      <c r="DL937" s="36" t="n"/>
      <c r="DM937" s="36" t="n"/>
      <c r="DN937" s="36" t="n"/>
      <c r="DO937" s="36" t="n"/>
      <c r="DP937" s="36" t="n"/>
      <c r="DQ937" s="36" t="n"/>
      <c r="DR937" s="36" t="n"/>
      <c r="DS937" s="36" t="n"/>
      <c r="DT937" s="36" t="n"/>
      <c r="DU937" s="36" t="n"/>
      <c r="DV937" s="36" t="n"/>
      <c r="DW937" s="36" t="n"/>
      <c r="DX937" s="36" t="n"/>
      <c r="DY937" s="36" t="n"/>
      <c r="DZ937" s="36" t="n"/>
      <c r="EA937" s="36" t="n"/>
      <c r="EB937" s="36" t="n"/>
      <c r="EC937" s="36" t="n"/>
      <c r="ED937" s="36" t="n"/>
      <c r="EE937" s="36" t="n"/>
      <c r="EF937" s="36" t="n"/>
      <c r="EG937" s="36" t="n"/>
      <c r="EH937" s="36" t="n"/>
      <c r="EI937" s="36" t="n"/>
      <c r="EJ937" s="36" t="n"/>
      <c r="EK937" s="36" t="n"/>
      <c r="EL937" s="36" t="n"/>
      <c r="EM937" s="36" t="n"/>
      <c r="EN937" s="36" t="n"/>
    </row>
    <row r="938">
      <c r="A938" s="36" t="n"/>
      <c r="B938" s="36" t="n"/>
      <c r="C938" s="144" t="n"/>
      <c r="D938" s="144" t="n"/>
      <c r="E938" s="135" t="n"/>
      <c r="F938" s="135" t="n"/>
      <c r="G938" s="135" t="n"/>
      <c r="H938" s="135" t="n"/>
      <c r="I938" s="135" t="n"/>
      <c r="J938" s="135" t="n"/>
      <c r="K938" s="135" t="n"/>
      <c r="L938" s="135" t="n"/>
      <c r="M938" s="135" t="n"/>
      <c r="N938" s="135" t="n"/>
      <c r="O938" s="135" t="n"/>
      <c r="P938" s="135" t="n"/>
      <c r="Q938" s="135" t="n"/>
      <c r="R938" s="135" t="n"/>
      <c r="S938" s="135" t="n"/>
      <c r="T938" s="135" t="n"/>
      <c r="U938" s="135" t="n"/>
      <c r="V938" s="135" t="n"/>
      <c r="W938" s="135" t="n"/>
      <c r="X938" s="135" t="n"/>
      <c r="Y938" s="135" t="n"/>
      <c r="Z938" s="135" t="n"/>
      <c r="AA938" s="135" t="n"/>
      <c r="AB938" s="135" t="n"/>
      <c r="AC938" s="135" t="n"/>
      <c r="AD938" s="135" t="n"/>
      <c r="AE938" s="135" t="n"/>
      <c r="AF938" s="135" t="n"/>
      <c r="AG938" s="135" t="n"/>
      <c r="AH938" s="135" t="n"/>
      <c r="AI938" s="135" t="n"/>
      <c r="AJ938" s="135" t="n"/>
      <c r="AK938" s="135" t="n"/>
      <c r="AL938" s="135" t="n"/>
      <c r="AM938" s="135" t="n"/>
      <c r="AN938" s="135" t="n"/>
      <c r="AO938" s="135" t="n"/>
      <c r="AP938" s="135" t="n"/>
      <c r="AQ938" s="135" t="n"/>
      <c r="AR938" s="135" t="n"/>
      <c r="AS938" s="135" t="n"/>
      <c r="AT938" s="135" t="n"/>
      <c r="AU938" s="135" t="n"/>
      <c r="AV938" s="135" t="n"/>
      <c r="AW938" s="135" t="n"/>
      <c r="AX938" s="135" t="n"/>
      <c r="AY938" s="135" t="n"/>
      <c r="AZ938" s="135" t="n"/>
      <c r="BA938" s="135" t="n"/>
      <c r="BB938" s="135" t="n"/>
      <c r="BC938" s="135" t="n"/>
      <c r="BD938" s="135" t="n"/>
      <c r="BE938" s="135" t="n"/>
      <c r="BF938" s="135" t="n"/>
      <c r="BG938" s="135" t="n"/>
      <c r="BH938" s="135" t="n"/>
      <c r="BI938" s="135" t="n"/>
      <c r="BJ938" s="135" t="n"/>
      <c r="BK938" s="135" t="n"/>
      <c r="BL938" s="135" t="n"/>
      <c r="BM938" s="135" t="n"/>
      <c r="BN938" s="135" t="n"/>
      <c r="BO938" s="135" t="n"/>
      <c r="BP938" s="135" t="n"/>
      <c r="BQ938" s="135" t="n"/>
      <c r="BR938" s="135" t="n"/>
      <c r="BS938" s="135" t="n"/>
      <c r="BT938" s="135" t="n"/>
      <c r="BU938" s="135" t="n"/>
      <c r="BV938" s="135" t="n"/>
      <c r="BW938" s="135" t="n"/>
      <c r="BX938" s="135" t="n"/>
      <c r="BY938" s="135" t="n"/>
      <c r="BZ938" s="135" t="n"/>
      <c r="CA938" s="135" t="n"/>
      <c r="CB938" s="135" t="n"/>
      <c r="CC938" s="135" t="n"/>
      <c r="CD938" s="135" t="n"/>
      <c r="CE938" s="135" t="n"/>
      <c r="CF938" s="135" t="n"/>
      <c r="CG938" s="135" t="n"/>
      <c r="CH938" s="135" t="n"/>
      <c r="CI938" s="135" t="n"/>
      <c r="CJ938" s="135" t="n"/>
      <c r="CK938" s="135" t="n"/>
      <c r="CL938" s="135" t="n"/>
      <c r="CM938" s="135" t="n"/>
      <c r="CN938" s="135" t="n"/>
      <c r="CO938" s="135" t="n"/>
      <c r="CP938" s="135" t="n"/>
      <c r="CQ938" s="135" t="n"/>
      <c r="CR938" s="135" t="n"/>
      <c r="CU938" s="36" t="n"/>
      <c r="CV938" s="36" t="n"/>
      <c r="CW938" s="36" t="n"/>
      <c r="CX938" s="36" t="n"/>
      <c r="CY938" s="36" t="n"/>
      <c r="CZ938" s="36" t="n"/>
      <c r="DA938" s="36" t="n"/>
      <c r="DB938" s="36" t="n"/>
      <c r="DC938" s="36" t="n"/>
      <c r="DD938" s="36" t="n"/>
      <c r="DE938" s="36" t="n"/>
      <c r="DF938" s="36" t="n"/>
      <c r="DG938" s="36" t="n"/>
      <c r="DH938" s="36" t="n"/>
      <c r="DI938" s="36" t="n"/>
      <c r="DJ938" s="36" t="n"/>
      <c r="DK938" s="36" t="n"/>
      <c r="DL938" s="36" t="n"/>
      <c r="DM938" s="36" t="n"/>
      <c r="DN938" s="36" t="n"/>
      <c r="DO938" s="36" t="n"/>
      <c r="DP938" s="36" t="n"/>
      <c r="DQ938" s="36" t="n"/>
      <c r="DR938" s="36" t="n"/>
      <c r="DS938" s="36" t="n"/>
      <c r="DT938" s="36" t="n"/>
      <c r="DU938" s="36" t="n"/>
      <c r="DV938" s="36" t="n"/>
      <c r="DW938" s="36" t="n"/>
      <c r="DX938" s="36" t="n"/>
      <c r="DY938" s="36" t="n"/>
      <c r="DZ938" s="36" t="n"/>
      <c r="EA938" s="36" t="n"/>
      <c r="EB938" s="36" t="n"/>
      <c r="EC938" s="36" t="n"/>
      <c r="ED938" s="36" t="n"/>
      <c r="EE938" s="36" t="n"/>
      <c r="EF938" s="36" t="n"/>
      <c r="EG938" s="36" t="n"/>
      <c r="EH938" s="36" t="n"/>
      <c r="EI938" s="36" t="n"/>
      <c r="EJ938" s="36" t="n"/>
      <c r="EK938" s="36" t="n"/>
      <c r="EL938" s="36" t="n"/>
      <c r="EM938" s="36" t="n"/>
      <c r="EN938" s="36" t="n"/>
    </row>
    <row r="939">
      <c r="A939" s="36" t="n"/>
      <c r="B939" s="36" t="n"/>
      <c r="C939" s="144" t="n"/>
      <c r="D939" s="144" t="n"/>
      <c r="E939" s="135" t="n"/>
      <c r="F939" s="135" t="n"/>
      <c r="G939" s="135" t="n"/>
      <c r="H939" s="135" t="n"/>
      <c r="I939" s="135" t="n"/>
      <c r="J939" s="135" t="n"/>
      <c r="K939" s="135" t="n"/>
      <c r="L939" s="135" t="n"/>
      <c r="M939" s="135" t="n"/>
      <c r="N939" s="135" t="n"/>
      <c r="O939" s="135" t="n"/>
      <c r="P939" s="135" t="n"/>
      <c r="Q939" s="135" t="n"/>
      <c r="R939" s="135" t="n"/>
      <c r="S939" s="135" t="n"/>
      <c r="T939" s="135" t="n"/>
      <c r="U939" s="135" t="n"/>
      <c r="V939" s="135" t="n"/>
      <c r="W939" s="135" t="n"/>
      <c r="X939" s="135" t="n"/>
      <c r="Y939" s="135" t="n"/>
      <c r="Z939" s="135" t="n"/>
      <c r="AA939" s="135" t="n"/>
      <c r="AB939" s="135" t="n"/>
      <c r="AC939" s="135" t="n"/>
      <c r="AD939" s="135" t="n"/>
      <c r="AE939" s="135" t="n"/>
      <c r="AF939" s="135" t="n"/>
      <c r="AG939" s="135" t="n"/>
      <c r="AH939" s="135" t="n"/>
      <c r="AI939" s="135" t="n"/>
      <c r="AJ939" s="135" t="n"/>
      <c r="AK939" s="135" t="n"/>
      <c r="AL939" s="135" t="n"/>
      <c r="AM939" s="135" t="n"/>
      <c r="AN939" s="135" t="n"/>
      <c r="AO939" s="135" t="n"/>
      <c r="AP939" s="135" t="n"/>
      <c r="AQ939" s="135" t="n"/>
      <c r="AR939" s="135" t="n"/>
      <c r="AS939" s="135" t="n"/>
      <c r="AT939" s="135" t="n"/>
      <c r="AU939" s="135" t="n"/>
      <c r="AV939" s="135" t="n"/>
      <c r="AW939" s="135" t="n"/>
      <c r="AX939" s="135" t="n"/>
      <c r="AY939" s="135" t="n"/>
      <c r="AZ939" s="135" t="n"/>
      <c r="BA939" s="135" t="n"/>
      <c r="BB939" s="135" t="n"/>
      <c r="BC939" s="135" t="n"/>
      <c r="BD939" s="135" t="n"/>
      <c r="BE939" s="135" t="n"/>
      <c r="BF939" s="135" t="n"/>
      <c r="BG939" s="135" t="n"/>
      <c r="BH939" s="135" t="n"/>
      <c r="BI939" s="135" t="n"/>
      <c r="BJ939" s="135" t="n"/>
      <c r="BK939" s="135" t="n"/>
      <c r="BL939" s="135" t="n"/>
      <c r="BM939" s="135" t="n"/>
      <c r="BN939" s="135" t="n"/>
      <c r="BO939" s="135" t="n"/>
      <c r="BP939" s="135" t="n"/>
      <c r="BQ939" s="135" t="n"/>
      <c r="BR939" s="135" t="n"/>
      <c r="BS939" s="135" t="n"/>
      <c r="BT939" s="135" t="n"/>
      <c r="BU939" s="135" t="n"/>
      <c r="BV939" s="135" t="n"/>
      <c r="BW939" s="135" t="n"/>
      <c r="BX939" s="135" t="n"/>
      <c r="BY939" s="135" t="n"/>
      <c r="BZ939" s="135" t="n"/>
      <c r="CA939" s="135" t="n"/>
      <c r="CB939" s="135" t="n"/>
      <c r="CC939" s="135" t="n"/>
      <c r="CD939" s="135" t="n"/>
      <c r="CE939" s="135" t="n"/>
      <c r="CF939" s="135" t="n"/>
      <c r="CG939" s="135" t="n"/>
      <c r="CH939" s="135" t="n"/>
      <c r="CI939" s="135" t="n"/>
      <c r="CJ939" s="135" t="n"/>
      <c r="CK939" s="135" t="n"/>
      <c r="CL939" s="135" t="n"/>
      <c r="CM939" s="135" t="n"/>
      <c r="CN939" s="135" t="n"/>
      <c r="CO939" s="135" t="n"/>
      <c r="CP939" s="135" t="n"/>
      <c r="CQ939" s="135" t="n"/>
      <c r="CR939" s="135" t="n"/>
      <c r="CU939" s="36" t="n"/>
      <c r="CV939" s="36" t="n"/>
      <c r="CW939" s="36" t="n"/>
      <c r="CX939" s="36" t="n"/>
      <c r="CY939" s="36" t="n"/>
      <c r="CZ939" s="36" t="n"/>
      <c r="DA939" s="36" t="n"/>
      <c r="DB939" s="36" t="n"/>
      <c r="DC939" s="36" t="n"/>
      <c r="DD939" s="36" t="n"/>
      <c r="DE939" s="36" t="n"/>
      <c r="DF939" s="36" t="n"/>
      <c r="DG939" s="36" t="n"/>
      <c r="DH939" s="36" t="n"/>
      <c r="DI939" s="36" t="n"/>
      <c r="DJ939" s="36" t="n"/>
      <c r="DK939" s="36" t="n"/>
      <c r="DL939" s="36" t="n"/>
      <c r="DM939" s="36" t="n"/>
      <c r="DN939" s="36" t="n"/>
      <c r="DO939" s="36" t="n"/>
      <c r="DP939" s="36" t="n"/>
      <c r="DQ939" s="36" t="n"/>
      <c r="DR939" s="36" t="n"/>
      <c r="DS939" s="36" t="n"/>
      <c r="DT939" s="36" t="n"/>
      <c r="DU939" s="36" t="n"/>
      <c r="DV939" s="36" t="n"/>
      <c r="DW939" s="36" t="n"/>
      <c r="DX939" s="36" t="n"/>
      <c r="DY939" s="36" t="n"/>
      <c r="DZ939" s="36" t="n"/>
      <c r="EA939" s="36" t="n"/>
      <c r="EB939" s="36" t="n"/>
      <c r="EC939" s="36" t="n"/>
      <c r="ED939" s="36" t="n"/>
      <c r="EE939" s="36" t="n"/>
      <c r="EF939" s="36" t="n"/>
      <c r="EG939" s="36" t="n"/>
      <c r="EH939" s="36" t="n"/>
      <c r="EI939" s="36" t="n"/>
      <c r="EJ939" s="36" t="n"/>
      <c r="EK939" s="36" t="n"/>
      <c r="EL939" s="36" t="n"/>
      <c r="EM939" s="36" t="n"/>
      <c r="EN939" s="36" t="n"/>
    </row>
    <row r="940">
      <c r="A940" s="36" t="n"/>
      <c r="B940" s="36" t="n"/>
      <c r="C940" s="144" t="n"/>
      <c r="D940" s="144" t="n"/>
      <c r="E940" s="135" t="n"/>
      <c r="F940" s="135" t="n"/>
      <c r="G940" s="135" t="n"/>
      <c r="H940" s="135" t="n"/>
      <c r="I940" s="135" t="n"/>
      <c r="J940" s="135" t="n"/>
      <c r="K940" s="135" t="n"/>
      <c r="L940" s="135" t="n"/>
      <c r="M940" s="135" t="n"/>
      <c r="N940" s="135" t="n"/>
      <c r="O940" s="135" t="n"/>
      <c r="P940" s="135" t="n"/>
      <c r="Q940" s="135" t="n"/>
      <c r="R940" s="135" t="n"/>
      <c r="S940" s="135" t="n"/>
      <c r="T940" s="135" t="n"/>
      <c r="U940" s="135" t="n"/>
      <c r="V940" s="135" t="n"/>
      <c r="W940" s="135" t="n"/>
      <c r="X940" s="135" t="n"/>
      <c r="Y940" s="135" t="n"/>
      <c r="Z940" s="135" t="n"/>
      <c r="AA940" s="135" t="n"/>
      <c r="AB940" s="135" t="n"/>
      <c r="AC940" s="135" t="n"/>
      <c r="AD940" s="135" t="n"/>
      <c r="AE940" s="135" t="n"/>
      <c r="AF940" s="135" t="n"/>
      <c r="AG940" s="135" t="n"/>
      <c r="AH940" s="135" t="n"/>
      <c r="AI940" s="135" t="n"/>
      <c r="AJ940" s="135" t="n"/>
      <c r="AK940" s="135" t="n"/>
      <c r="AL940" s="135" t="n"/>
      <c r="AM940" s="135" t="n"/>
      <c r="AN940" s="135" t="n"/>
      <c r="AO940" s="135" t="n"/>
      <c r="AP940" s="135" t="n"/>
      <c r="AQ940" s="135" t="n"/>
      <c r="AR940" s="135" t="n"/>
      <c r="AS940" s="135" t="n"/>
      <c r="AT940" s="135" t="n"/>
      <c r="AU940" s="135" t="n"/>
      <c r="AV940" s="135" t="n"/>
      <c r="AW940" s="135" t="n"/>
      <c r="AX940" s="135" t="n"/>
      <c r="AY940" s="135" t="n"/>
      <c r="AZ940" s="135" t="n"/>
      <c r="BA940" s="135" t="n"/>
      <c r="BB940" s="135" t="n"/>
      <c r="BC940" s="135" t="n"/>
      <c r="BD940" s="135" t="n"/>
      <c r="BE940" s="135" t="n"/>
      <c r="BF940" s="135" t="n"/>
      <c r="BG940" s="135" t="n"/>
      <c r="BH940" s="135" t="n"/>
      <c r="BI940" s="135" t="n"/>
      <c r="BJ940" s="135" t="n"/>
      <c r="BK940" s="135" t="n"/>
      <c r="BL940" s="135" t="n"/>
      <c r="BM940" s="135" t="n"/>
      <c r="BN940" s="135" t="n"/>
      <c r="BO940" s="135" t="n"/>
      <c r="BP940" s="135" t="n"/>
      <c r="BQ940" s="135" t="n"/>
      <c r="BR940" s="135" t="n"/>
      <c r="BS940" s="135" t="n"/>
      <c r="BT940" s="135" t="n"/>
      <c r="BU940" s="135" t="n"/>
      <c r="BV940" s="135" t="n"/>
      <c r="BW940" s="135" t="n"/>
      <c r="BX940" s="135" t="n"/>
      <c r="BY940" s="135" t="n"/>
      <c r="BZ940" s="135" t="n"/>
      <c r="CA940" s="135" t="n"/>
      <c r="CB940" s="135" t="n"/>
      <c r="CC940" s="135" t="n"/>
      <c r="CD940" s="135" t="n"/>
      <c r="CE940" s="135" t="n"/>
      <c r="CF940" s="135" t="n"/>
      <c r="CG940" s="135" t="n"/>
      <c r="CH940" s="135" t="n"/>
      <c r="CI940" s="135" t="n"/>
      <c r="CJ940" s="135" t="n"/>
      <c r="CK940" s="135" t="n"/>
      <c r="CL940" s="135" t="n"/>
      <c r="CM940" s="135" t="n"/>
      <c r="CN940" s="135" t="n"/>
      <c r="CO940" s="135" t="n"/>
      <c r="CP940" s="135" t="n"/>
      <c r="CQ940" s="135" t="n"/>
      <c r="CR940" s="135" t="n"/>
      <c r="CU940" s="36" t="n"/>
      <c r="CV940" s="36" t="n"/>
      <c r="CW940" s="36" t="n"/>
      <c r="CX940" s="36" t="n"/>
      <c r="CY940" s="36" t="n"/>
      <c r="CZ940" s="36" t="n"/>
      <c r="DA940" s="36" t="n"/>
      <c r="DB940" s="36" t="n"/>
      <c r="DC940" s="36" t="n"/>
      <c r="DD940" s="36" t="n"/>
      <c r="DE940" s="36" t="n"/>
      <c r="DF940" s="36" t="n"/>
      <c r="DG940" s="36" t="n"/>
      <c r="DH940" s="36" t="n"/>
      <c r="DI940" s="36" t="n"/>
      <c r="DJ940" s="36" t="n"/>
      <c r="DK940" s="36" t="n"/>
      <c r="DL940" s="36" t="n"/>
      <c r="DM940" s="36" t="n"/>
      <c r="DN940" s="36" t="n"/>
      <c r="DO940" s="36" t="n"/>
      <c r="DP940" s="36" t="n"/>
      <c r="DQ940" s="36" t="n"/>
      <c r="DR940" s="36" t="n"/>
      <c r="DS940" s="36" t="n"/>
      <c r="DT940" s="36" t="n"/>
      <c r="DU940" s="36" t="n"/>
      <c r="DV940" s="36" t="n"/>
      <c r="DW940" s="36" t="n"/>
      <c r="DX940" s="36" t="n"/>
      <c r="DY940" s="36" t="n"/>
      <c r="DZ940" s="36" t="n"/>
      <c r="EA940" s="36" t="n"/>
      <c r="EB940" s="36" t="n"/>
      <c r="EC940" s="36" t="n"/>
      <c r="ED940" s="36" t="n"/>
      <c r="EE940" s="36" t="n"/>
      <c r="EF940" s="36" t="n"/>
      <c r="EG940" s="36" t="n"/>
      <c r="EH940" s="36" t="n"/>
      <c r="EI940" s="36" t="n"/>
      <c r="EJ940" s="36" t="n"/>
      <c r="EK940" s="36" t="n"/>
      <c r="EL940" s="36" t="n"/>
      <c r="EM940" s="36" t="n"/>
      <c r="EN940" s="36" t="n"/>
    </row>
    <row r="941">
      <c r="A941" s="36" t="n"/>
      <c r="B941" s="36" t="n"/>
      <c r="C941" s="144" t="n"/>
      <c r="D941" s="144" t="n"/>
      <c r="E941" s="135" t="n"/>
      <c r="F941" s="135" t="n"/>
      <c r="G941" s="135" t="n"/>
      <c r="H941" s="135" t="n"/>
      <c r="I941" s="135" t="n"/>
      <c r="J941" s="135" t="n"/>
      <c r="K941" s="135" t="n"/>
      <c r="L941" s="135" t="n"/>
      <c r="M941" s="135" t="n"/>
      <c r="N941" s="135" t="n"/>
      <c r="O941" s="135" t="n"/>
      <c r="P941" s="135" t="n"/>
      <c r="Q941" s="135" t="n"/>
      <c r="R941" s="135" t="n"/>
      <c r="S941" s="135" t="n"/>
      <c r="T941" s="135" t="n"/>
      <c r="U941" s="135" t="n"/>
      <c r="V941" s="135" t="n"/>
      <c r="W941" s="135" t="n"/>
      <c r="X941" s="135" t="n"/>
      <c r="Y941" s="135" t="n"/>
      <c r="Z941" s="135" t="n"/>
      <c r="AA941" s="135" t="n"/>
      <c r="AB941" s="135" t="n"/>
      <c r="AC941" s="135" t="n"/>
      <c r="AD941" s="135" t="n"/>
      <c r="AE941" s="135" t="n"/>
      <c r="AF941" s="135" t="n"/>
      <c r="AG941" s="135" t="n"/>
      <c r="AH941" s="135" t="n"/>
      <c r="AI941" s="135" t="n"/>
      <c r="AJ941" s="135" t="n"/>
      <c r="AK941" s="135" t="n"/>
      <c r="AL941" s="135" t="n"/>
      <c r="AM941" s="135" t="n"/>
      <c r="AN941" s="135" t="n"/>
      <c r="AO941" s="135" t="n"/>
      <c r="AP941" s="135" t="n"/>
      <c r="AQ941" s="135" t="n"/>
      <c r="AR941" s="135" t="n"/>
      <c r="AS941" s="135" t="n"/>
      <c r="AT941" s="135" t="n"/>
      <c r="AU941" s="135" t="n"/>
      <c r="AV941" s="135" t="n"/>
      <c r="AW941" s="135" t="n"/>
      <c r="AX941" s="135" t="n"/>
      <c r="AY941" s="135" t="n"/>
      <c r="AZ941" s="135" t="n"/>
      <c r="BA941" s="135" t="n"/>
      <c r="BB941" s="135" t="n"/>
      <c r="BC941" s="135" t="n"/>
      <c r="BD941" s="135" t="n"/>
      <c r="BE941" s="135" t="n"/>
      <c r="BF941" s="135" t="n"/>
      <c r="BG941" s="135" t="n"/>
      <c r="BH941" s="135" t="n"/>
      <c r="BI941" s="135" t="n"/>
      <c r="BJ941" s="135" t="n"/>
      <c r="BK941" s="135" t="n"/>
      <c r="BL941" s="135" t="n"/>
      <c r="BM941" s="135" t="n"/>
      <c r="BN941" s="135" t="n"/>
      <c r="BO941" s="135" t="n"/>
      <c r="BP941" s="135" t="n"/>
      <c r="BQ941" s="135" t="n"/>
      <c r="BR941" s="135" t="n"/>
      <c r="BS941" s="135" t="n"/>
      <c r="BT941" s="135" t="n"/>
      <c r="BU941" s="135" t="n"/>
      <c r="BV941" s="135" t="n"/>
      <c r="BW941" s="135" t="n"/>
      <c r="BX941" s="135" t="n"/>
      <c r="BY941" s="135" t="n"/>
      <c r="BZ941" s="135" t="n"/>
      <c r="CA941" s="135" t="n"/>
      <c r="CB941" s="135" t="n"/>
      <c r="CC941" s="135" t="n"/>
      <c r="CD941" s="135" t="n"/>
      <c r="CE941" s="135" t="n"/>
      <c r="CF941" s="135" t="n"/>
      <c r="CG941" s="135" t="n"/>
      <c r="CH941" s="135" t="n"/>
      <c r="CI941" s="135" t="n"/>
      <c r="CJ941" s="135" t="n"/>
      <c r="CK941" s="135" t="n"/>
      <c r="CL941" s="135" t="n"/>
      <c r="CM941" s="135" t="n"/>
      <c r="CN941" s="135" t="n"/>
      <c r="CO941" s="135" t="n"/>
      <c r="CP941" s="135" t="n"/>
      <c r="CQ941" s="135" t="n"/>
      <c r="CR941" s="135" t="n"/>
      <c r="CU941" s="36" t="n"/>
      <c r="CV941" s="36" t="n"/>
      <c r="CW941" s="36" t="n"/>
      <c r="CX941" s="36" t="n"/>
      <c r="CY941" s="36" t="n"/>
      <c r="CZ941" s="36" t="n"/>
      <c r="DA941" s="36" t="n"/>
      <c r="DB941" s="36" t="n"/>
      <c r="DC941" s="36" t="n"/>
      <c r="DD941" s="36" t="n"/>
      <c r="DE941" s="36" t="n"/>
      <c r="DF941" s="36" t="n"/>
      <c r="DG941" s="36" t="n"/>
      <c r="DH941" s="36" t="n"/>
      <c r="DI941" s="36" t="n"/>
      <c r="DJ941" s="36" t="n"/>
      <c r="DK941" s="36" t="n"/>
      <c r="DL941" s="36" t="n"/>
      <c r="DM941" s="36" t="n"/>
      <c r="DN941" s="36" t="n"/>
      <c r="DO941" s="36" t="n"/>
      <c r="DP941" s="36" t="n"/>
      <c r="DQ941" s="36" t="n"/>
      <c r="DR941" s="36" t="n"/>
      <c r="DS941" s="36" t="n"/>
      <c r="DT941" s="36" t="n"/>
      <c r="DU941" s="36" t="n"/>
      <c r="DV941" s="36" t="n"/>
      <c r="DW941" s="36" t="n"/>
      <c r="DX941" s="36" t="n"/>
      <c r="DY941" s="36" t="n"/>
      <c r="DZ941" s="36" t="n"/>
      <c r="EA941" s="36" t="n"/>
      <c r="EB941" s="36" t="n"/>
      <c r="EC941" s="36" t="n"/>
      <c r="ED941" s="36" t="n"/>
      <c r="EE941" s="36" t="n"/>
      <c r="EF941" s="36" t="n"/>
      <c r="EG941" s="36" t="n"/>
      <c r="EH941" s="36" t="n"/>
      <c r="EI941" s="36" t="n"/>
      <c r="EJ941" s="36" t="n"/>
      <c r="EK941" s="36" t="n"/>
      <c r="EL941" s="36" t="n"/>
      <c r="EM941" s="36" t="n"/>
      <c r="EN941" s="36" t="n"/>
    </row>
    <row r="942">
      <c r="A942" s="36" t="n"/>
      <c r="B942" s="36" t="n"/>
      <c r="C942" s="144" t="n"/>
      <c r="D942" s="144" t="n"/>
      <c r="E942" s="135" t="n"/>
      <c r="F942" s="135" t="n"/>
      <c r="G942" s="135" t="n"/>
      <c r="H942" s="135" t="n"/>
      <c r="I942" s="135" t="n"/>
      <c r="J942" s="135" t="n"/>
      <c r="K942" s="135" t="n"/>
      <c r="L942" s="135" t="n"/>
      <c r="M942" s="135" t="n"/>
      <c r="N942" s="135" t="n"/>
      <c r="O942" s="135" t="n"/>
      <c r="P942" s="135" t="n"/>
      <c r="Q942" s="135" t="n"/>
      <c r="R942" s="135" t="n"/>
      <c r="S942" s="135" t="n"/>
      <c r="T942" s="135" t="n"/>
      <c r="U942" s="135" t="n"/>
      <c r="V942" s="135" t="n"/>
      <c r="W942" s="135" t="n"/>
      <c r="X942" s="135" t="n"/>
      <c r="Y942" s="135" t="n"/>
      <c r="Z942" s="135" t="n"/>
      <c r="AA942" s="135" t="n"/>
      <c r="AB942" s="135" t="n"/>
      <c r="AC942" s="135" t="n"/>
      <c r="AD942" s="135" t="n"/>
      <c r="AE942" s="135" t="n"/>
      <c r="AF942" s="135" t="n"/>
      <c r="AG942" s="135" t="n"/>
      <c r="AH942" s="135" t="n"/>
      <c r="AI942" s="135" t="n"/>
      <c r="AJ942" s="135" t="n"/>
      <c r="AK942" s="135" t="n"/>
      <c r="AL942" s="135" t="n"/>
      <c r="AM942" s="135" t="n"/>
      <c r="AN942" s="135" t="n"/>
      <c r="AO942" s="135" t="n"/>
      <c r="AP942" s="135" t="n"/>
      <c r="AQ942" s="135" t="n"/>
      <c r="AR942" s="135" t="n"/>
      <c r="AS942" s="135" t="n"/>
      <c r="AT942" s="135" t="n"/>
      <c r="AU942" s="135" t="n"/>
      <c r="AV942" s="135" t="n"/>
      <c r="AW942" s="135" t="n"/>
      <c r="AX942" s="135" t="n"/>
      <c r="AY942" s="135" t="n"/>
      <c r="AZ942" s="135" t="n"/>
      <c r="BA942" s="135" t="n"/>
      <c r="BB942" s="135" t="n"/>
      <c r="BC942" s="135" t="n"/>
      <c r="BD942" s="135" t="n"/>
      <c r="BE942" s="135" t="n"/>
      <c r="BF942" s="135" t="n"/>
      <c r="BG942" s="135" t="n"/>
      <c r="BH942" s="135" t="n"/>
      <c r="BI942" s="135" t="n"/>
      <c r="BJ942" s="135" t="n"/>
      <c r="BK942" s="135" t="n"/>
      <c r="BL942" s="135" t="n"/>
      <c r="BM942" s="135" t="n"/>
      <c r="BN942" s="135" t="n"/>
      <c r="BO942" s="135" t="n"/>
      <c r="BP942" s="135" t="n"/>
      <c r="BQ942" s="135" t="n"/>
      <c r="BR942" s="135" t="n"/>
      <c r="BS942" s="135" t="n"/>
      <c r="BT942" s="135" t="n"/>
      <c r="BU942" s="135" t="n"/>
      <c r="BV942" s="135" t="n"/>
      <c r="BW942" s="135" t="n"/>
      <c r="BX942" s="135" t="n"/>
      <c r="BY942" s="135" t="n"/>
      <c r="BZ942" s="135" t="n"/>
      <c r="CA942" s="135" t="n"/>
      <c r="CB942" s="135" t="n"/>
      <c r="CC942" s="135" t="n"/>
      <c r="CD942" s="135" t="n"/>
      <c r="CE942" s="135" t="n"/>
      <c r="CF942" s="135" t="n"/>
      <c r="CG942" s="135" t="n"/>
      <c r="CH942" s="135" t="n"/>
      <c r="CI942" s="135" t="n"/>
      <c r="CJ942" s="135" t="n"/>
      <c r="CK942" s="135" t="n"/>
      <c r="CL942" s="135" t="n"/>
      <c r="CM942" s="135" t="n"/>
      <c r="CN942" s="135" t="n"/>
      <c r="CO942" s="135" t="n"/>
      <c r="CP942" s="135" t="n"/>
      <c r="CQ942" s="135" t="n"/>
      <c r="CR942" s="135" t="n"/>
      <c r="CU942" s="36" t="n"/>
      <c r="CV942" s="36" t="n"/>
      <c r="CW942" s="36" t="n"/>
      <c r="CX942" s="36" t="n"/>
      <c r="CY942" s="36" t="n"/>
      <c r="CZ942" s="36" t="n"/>
      <c r="DA942" s="36" t="n"/>
      <c r="DB942" s="36" t="n"/>
      <c r="DC942" s="36" t="n"/>
      <c r="DD942" s="36" t="n"/>
      <c r="DE942" s="36" t="n"/>
      <c r="DF942" s="36" t="n"/>
      <c r="DG942" s="36" t="n"/>
      <c r="DH942" s="36" t="n"/>
      <c r="DI942" s="36" t="n"/>
      <c r="DJ942" s="36" t="n"/>
      <c r="DK942" s="36" t="n"/>
      <c r="DL942" s="36" t="n"/>
      <c r="DM942" s="36" t="n"/>
      <c r="DN942" s="36" t="n"/>
      <c r="DO942" s="36" t="n"/>
      <c r="DP942" s="36" t="n"/>
      <c r="DQ942" s="36" t="n"/>
      <c r="DR942" s="36" t="n"/>
      <c r="DS942" s="36" t="n"/>
      <c r="DT942" s="36" t="n"/>
      <c r="DU942" s="36" t="n"/>
      <c r="DV942" s="36" t="n"/>
      <c r="DW942" s="36" t="n"/>
      <c r="DX942" s="36" t="n"/>
      <c r="DY942" s="36" t="n"/>
      <c r="DZ942" s="36" t="n"/>
      <c r="EA942" s="36" t="n"/>
      <c r="EB942" s="36" t="n"/>
      <c r="EC942" s="36" t="n"/>
      <c r="ED942" s="36" t="n"/>
      <c r="EE942" s="36" t="n"/>
      <c r="EF942" s="36" t="n"/>
      <c r="EG942" s="36" t="n"/>
      <c r="EH942" s="36" t="n"/>
      <c r="EI942" s="36" t="n"/>
      <c r="EJ942" s="36" t="n"/>
      <c r="EK942" s="36" t="n"/>
      <c r="EL942" s="36" t="n"/>
      <c r="EM942" s="36" t="n"/>
      <c r="EN942" s="36" t="n"/>
    </row>
    <row r="943">
      <c r="A943" s="36" t="n"/>
      <c r="B943" s="36" t="n"/>
      <c r="C943" s="144" t="n"/>
      <c r="D943" s="144" t="n"/>
      <c r="E943" s="135" t="n"/>
      <c r="F943" s="135" t="n"/>
      <c r="G943" s="135" t="n"/>
      <c r="H943" s="135" t="n"/>
      <c r="I943" s="135" t="n"/>
      <c r="J943" s="135" t="n"/>
      <c r="K943" s="135" t="n"/>
      <c r="L943" s="135" t="n"/>
      <c r="M943" s="135" t="n"/>
      <c r="N943" s="135" t="n"/>
      <c r="O943" s="135" t="n"/>
      <c r="P943" s="135" t="n"/>
      <c r="Q943" s="135" t="n"/>
      <c r="R943" s="135" t="n"/>
      <c r="S943" s="135" t="n"/>
      <c r="T943" s="135" t="n"/>
      <c r="U943" s="135" t="n"/>
      <c r="V943" s="135" t="n"/>
      <c r="W943" s="135" t="n"/>
      <c r="X943" s="135" t="n"/>
      <c r="Y943" s="135" t="n"/>
      <c r="Z943" s="135" t="n"/>
      <c r="AA943" s="135" t="n"/>
      <c r="AB943" s="135" t="n"/>
      <c r="AC943" s="135" t="n"/>
      <c r="AD943" s="135" t="n"/>
      <c r="AE943" s="135" t="n"/>
      <c r="AF943" s="135" t="n"/>
      <c r="AG943" s="135" t="n"/>
      <c r="AH943" s="135" t="n"/>
      <c r="AI943" s="135" t="n"/>
      <c r="AJ943" s="135" t="n"/>
      <c r="AK943" s="135" t="n"/>
      <c r="AL943" s="135" t="n"/>
      <c r="AM943" s="135" t="n"/>
      <c r="AN943" s="135" t="n"/>
      <c r="AO943" s="135" t="n"/>
      <c r="AP943" s="135" t="n"/>
      <c r="AQ943" s="135" t="n"/>
      <c r="AR943" s="135" t="n"/>
      <c r="AS943" s="135" t="n"/>
      <c r="AT943" s="135" t="n"/>
      <c r="AU943" s="135" t="n"/>
      <c r="AV943" s="135" t="n"/>
      <c r="AW943" s="135" t="n"/>
      <c r="AX943" s="135" t="n"/>
      <c r="AY943" s="135" t="n"/>
      <c r="AZ943" s="135" t="n"/>
      <c r="BA943" s="135" t="n"/>
      <c r="BB943" s="135" t="n"/>
      <c r="BC943" s="135" t="n"/>
      <c r="BD943" s="135" t="n"/>
      <c r="BE943" s="135" t="n"/>
      <c r="BF943" s="135" t="n"/>
      <c r="BG943" s="135" t="n"/>
      <c r="BH943" s="135" t="n"/>
      <c r="BI943" s="135" t="n"/>
      <c r="BJ943" s="135" t="n"/>
      <c r="BK943" s="135" t="n"/>
      <c r="BL943" s="135" t="n"/>
      <c r="BM943" s="135" t="n"/>
      <c r="BN943" s="135" t="n"/>
      <c r="BO943" s="135" t="n"/>
      <c r="BP943" s="135" t="n"/>
      <c r="BQ943" s="135" t="n"/>
      <c r="BR943" s="135" t="n"/>
      <c r="BS943" s="135" t="n"/>
      <c r="BT943" s="135" t="n"/>
      <c r="BU943" s="135" t="n"/>
      <c r="BV943" s="135" t="n"/>
      <c r="BW943" s="135" t="n"/>
      <c r="BX943" s="135" t="n"/>
      <c r="BY943" s="135" t="n"/>
      <c r="BZ943" s="135" t="n"/>
      <c r="CA943" s="135" t="n"/>
      <c r="CB943" s="135" t="n"/>
      <c r="CC943" s="135" t="n"/>
      <c r="CD943" s="135" t="n"/>
      <c r="CE943" s="135" t="n"/>
      <c r="CF943" s="135" t="n"/>
      <c r="CG943" s="135" t="n"/>
      <c r="CH943" s="135" t="n"/>
      <c r="CI943" s="135" t="n"/>
      <c r="CJ943" s="135" t="n"/>
      <c r="CK943" s="135" t="n"/>
      <c r="CL943" s="135" t="n"/>
      <c r="CM943" s="135" t="n"/>
      <c r="CN943" s="135" t="n"/>
      <c r="CO943" s="135" t="n"/>
      <c r="CP943" s="135" t="n"/>
      <c r="CQ943" s="135" t="n"/>
      <c r="CR943" s="135" t="n"/>
      <c r="CU943" s="36" t="n"/>
      <c r="CV943" s="36" t="n"/>
      <c r="CW943" s="36" t="n"/>
      <c r="CX943" s="36" t="n"/>
      <c r="CY943" s="36" t="n"/>
      <c r="CZ943" s="36" t="n"/>
      <c r="DA943" s="36" t="n"/>
      <c r="DB943" s="36" t="n"/>
      <c r="DC943" s="36" t="n"/>
      <c r="DD943" s="36" t="n"/>
      <c r="DE943" s="36" t="n"/>
      <c r="DF943" s="36" t="n"/>
      <c r="DG943" s="36" t="n"/>
      <c r="DH943" s="36" t="n"/>
      <c r="DI943" s="36" t="n"/>
      <c r="DJ943" s="36" t="n"/>
      <c r="DK943" s="36" t="n"/>
      <c r="DL943" s="36" t="n"/>
      <c r="DM943" s="36" t="n"/>
      <c r="DN943" s="36" t="n"/>
      <c r="DO943" s="36" t="n"/>
      <c r="DP943" s="36" t="n"/>
      <c r="DQ943" s="36" t="n"/>
      <c r="DR943" s="36" t="n"/>
      <c r="DS943" s="36" t="n"/>
      <c r="DT943" s="36" t="n"/>
      <c r="DU943" s="36" t="n"/>
      <c r="DV943" s="36" t="n"/>
      <c r="DW943" s="36" t="n"/>
      <c r="DX943" s="36" t="n"/>
      <c r="DY943" s="36" t="n"/>
      <c r="DZ943" s="36" t="n"/>
      <c r="EA943" s="36" t="n"/>
      <c r="EB943" s="36" t="n"/>
      <c r="EC943" s="36" t="n"/>
      <c r="ED943" s="36" t="n"/>
      <c r="EE943" s="36" t="n"/>
      <c r="EF943" s="36" t="n"/>
      <c r="EG943" s="36" t="n"/>
      <c r="EH943" s="36" t="n"/>
      <c r="EI943" s="36" t="n"/>
      <c r="EJ943" s="36" t="n"/>
      <c r="EK943" s="36" t="n"/>
      <c r="EL943" s="36" t="n"/>
      <c r="EM943" s="36" t="n"/>
      <c r="EN943" s="36" t="n"/>
    </row>
    <row r="944">
      <c r="A944" s="36" t="n"/>
      <c r="B944" s="36" t="n"/>
      <c r="C944" s="144" t="n"/>
      <c r="D944" s="144" t="n"/>
      <c r="E944" s="135" t="n"/>
      <c r="F944" s="135" t="n"/>
      <c r="G944" s="135" t="n"/>
      <c r="H944" s="135" t="n"/>
      <c r="I944" s="135" t="n"/>
      <c r="J944" s="135" t="n"/>
      <c r="K944" s="135" t="n"/>
      <c r="L944" s="135" t="n"/>
      <c r="M944" s="135" t="n"/>
      <c r="N944" s="135" t="n"/>
      <c r="O944" s="135" t="n"/>
      <c r="P944" s="135" t="n"/>
      <c r="Q944" s="135" t="n"/>
      <c r="R944" s="135" t="n"/>
      <c r="S944" s="135" t="n"/>
      <c r="T944" s="135" t="n"/>
      <c r="U944" s="135" t="n"/>
      <c r="V944" s="135" t="n"/>
      <c r="W944" s="135" t="n"/>
      <c r="X944" s="135" t="n"/>
      <c r="Y944" s="135" t="n"/>
      <c r="Z944" s="135" t="n"/>
      <c r="AA944" s="135" t="n"/>
      <c r="AB944" s="135" t="n"/>
      <c r="AC944" s="135" t="n"/>
      <c r="AD944" s="135" t="n"/>
      <c r="AE944" s="135" t="n"/>
      <c r="AF944" s="135" t="n"/>
      <c r="AG944" s="135" t="n"/>
      <c r="AH944" s="135" t="n"/>
      <c r="AI944" s="135" t="n"/>
      <c r="AJ944" s="135" t="n"/>
      <c r="AK944" s="135" t="n"/>
      <c r="AL944" s="135" t="n"/>
      <c r="AM944" s="135" t="n"/>
      <c r="AN944" s="135" t="n"/>
      <c r="AO944" s="135" t="n"/>
      <c r="AP944" s="135" t="n"/>
      <c r="AQ944" s="135" t="n"/>
      <c r="AR944" s="135" t="n"/>
      <c r="AS944" s="135" t="n"/>
      <c r="AT944" s="135" t="n"/>
      <c r="AU944" s="135" t="n"/>
      <c r="AV944" s="135" t="n"/>
      <c r="AW944" s="135" t="n"/>
      <c r="AX944" s="135" t="n"/>
      <c r="AY944" s="135" t="n"/>
      <c r="AZ944" s="135" t="n"/>
      <c r="BA944" s="135" t="n"/>
      <c r="BB944" s="135" t="n"/>
      <c r="BC944" s="135" t="n"/>
      <c r="BD944" s="135" t="n"/>
      <c r="BE944" s="135" t="n"/>
      <c r="BF944" s="135" t="n"/>
      <c r="BG944" s="135" t="n"/>
      <c r="BH944" s="135" t="n"/>
      <c r="BI944" s="135" t="n"/>
      <c r="BJ944" s="135" t="n"/>
      <c r="BK944" s="135" t="n"/>
      <c r="BL944" s="135" t="n"/>
      <c r="BM944" s="135" t="n"/>
      <c r="BN944" s="135" t="n"/>
      <c r="BO944" s="135" t="n"/>
      <c r="BP944" s="135" t="n"/>
      <c r="BQ944" s="135" t="n"/>
      <c r="BR944" s="135" t="n"/>
      <c r="BS944" s="135" t="n"/>
      <c r="BT944" s="135" t="n"/>
      <c r="BU944" s="135" t="n"/>
      <c r="BV944" s="135" t="n"/>
      <c r="BW944" s="135" t="n"/>
      <c r="BX944" s="135" t="n"/>
      <c r="BY944" s="135" t="n"/>
      <c r="BZ944" s="135" t="n"/>
      <c r="CA944" s="135" t="n"/>
      <c r="CB944" s="135" t="n"/>
      <c r="CC944" s="135" t="n"/>
      <c r="CD944" s="135" t="n"/>
      <c r="CE944" s="135" t="n"/>
      <c r="CF944" s="135" t="n"/>
      <c r="CG944" s="135" t="n"/>
      <c r="CH944" s="135" t="n"/>
      <c r="CI944" s="135" t="n"/>
      <c r="CJ944" s="135" t="n"/>
      <c r="CK944" s="135" t="n"/>
      <c r="CL944" s="135" t="n"/>
      <c r="CM944" s="135" t="n"/>
      <c r="CN944" s="135" t="n"/>
      <c r="CO944" s="135" t="n"/>
      <c r="CP944" s="135" t="n"/>
      <c r="CQ944" s="135" t="n"/>
      <c r="CR944" s="135" t="n"/>
      <c r="CU944" s="36" t="n"/>
      <c r="CV944" s="36" t="n"/>
      <c r="CW944" s="36" t="n"/>
      <c r="CX944" s="36" t="n"/>
      <c r="CY944" s="36" t="n"/>
      <c r="CZ944" s="36" t="n"/>
      <c r="DA944" s="36" t="n"/>
      <c r="DB944" s="36" t="n"/>
      <c r="DC944" s="36" t="n"/>
      <c r="DD944" s="36" t="n"/>
      <c r="DE944" s="36" t="n"/>
      <c r="DF944" s="36" t="n"/>
      <c r="DG944" s="36" t="n"/>
      <c r="DH944" s="36" t="n"/>
      <c r="DI944" s="36" t="n"/>
      <c r="DJ944" s="36" t="n"/>
      <c r="DK944" s="36" t="n"/>
      <c r="DL944" s="36" t="n"/>
      <c r="DM944" s="36" t="n"/>
      <c r="DN944" s="36" t="n"/>
      <c r="DO944" s="36" t="n"/>
      <c r="DP944" s="36" t="n"/>
      <c r="DQ944" s="36" t="n"/>
      <c r="DR944" s="36" t="n"/>
      <c r="DS944" s="36" t="n"/>
      <c r="DT944" s="36" t="n"/>
      <c r="DU944" s="36" t="n"/>
      <c r="DV944" s="36" t="n"/>
      <c r="DW944" s="36" t="n"/>
      <c r="DX944" s="36" t="n"/>
      <c r="DY944" s="36" t="n"/>
      <c r="DZ944" s="36" t="n"/>
      <c r="EA944" s="36" t="n"/>
      <c r="EB944" s="36" t="n"/>
      <c r="EC944" s="36" t="n"/>
      <c r="ED944" s="36" t="n"/>
      <c r="EE944" s="36" t="n"/>
      <c r="EF944" s="36" t="n"/>
      <c r="EG944" s="36" t="n"/>
      <c r="EH944" s="36" t="n"/>
      <c r="EI944" s="36" t="n"/>
      <c r="EJ944" s="36" t="n"/>
      <c r="EK944" s="36" t="n"/>
      <c r="EL944" s="36" t="n"/>
      <c r="EM944" s="36" t="n"/>
      <c r="EN944" s="36" t="n"/>
    </row>
    <row r="945">
      <c r="A945" s="36" t="n"/>
      <c r="B945" s="36" t="n"/>
      <c r="C945" s="144" t="n"/>
      <c r="D945" s="144" t="n"/>
      <c r="E945" s="135" t="n"/>
      <c r="F945" s="135" t="n"/>
      <c r="G945" s="135" t="n"/>
      <c r="H945" s="135" t="n"/>
      <c r="I945" s="135" t="n"/>
      <c r="J945" s="135" t="n"/>
      <c r="K945" s="135" t="n"/>
      <c r="L945" s="135" t="n"/>
      <c r="M945" s="135" t="n"/>
      <c r="N945" s="135" t="n"/>
      <c r="O945" s="135" t="n"/>
      <c r="P945" s="135" t="n"/>
      <c r="Q945" s="135" t="n"/>
      <c r="R945" s="135" t="n"/>
      <c r="S945" s="135" t="n"/>
      <c r="T945" s="135" t="n"/>
      <c r="U945" s="135" t="n"/>
      <c r="V945" s="135" t="n"/>
      <c r="W945" s="135" t="n"/>
      <c r="X945" s="135" t="n"/>
      <c r="Y945" s="135" t="n"/>
      <c r="Z945" s="135" t="n"/>
      <c r="AA945" s="135" t="n"/>
      <c r="AB945" s="135" t="n"/>
      <c r="AC945" s="135" t="n"/>
      <c r="AD945" s="135" t="n"/>
      <c r="AE945" s="135" t="n"/>
      <c r="AF945" s="135" t="n"/>
      <c r="AG945" s="135" t="n"/>
      <c r="AH945" s="135" t="n"/>
      <c r="AI945" s="135" t="n"/>
      <c r="AJ945" s="135" t="n"/>
      <c r="AK945" s="135" t="n"/>
      <c r="AL945" s="135" t="n"/>
      <c r="AM945" s="135" t="n"/>
      <c r="AN945" s="135" t="n"/>
      <c r="AO945" s="135" t="n"/>
      <c r="AP945" s="135" t="n"/>
      <c r="AQ945" s="135" t="n"/>
      <c r="AR945" s="135" t="n"/>
      <c r="AS945" s="135" t="n"/>
      <c r="AT945" s="135" t="n"/>
      <c r="AU945" s="135" t="n"/>
      <c r="AV945" s="135" t="n"/>
      <c r="AW945" s="135" t="n"/>
      <c r="AX945" s="135" t="n"/>
      <c r="AY945" s="135" t="n"/>
      <c r="AZ945" s="135" t="n"/>
      <c r="BA945" s="135" t="n"/>
      <c r="BB945" s="135" t="n"/>
      <c r="BC945" s="135" t="n"/>
      <c r="BD945" s="135" t="n"/>
      <c r="BE945" s="135" t="n"/>
      <c r="BF945" s="135" t="n"/>
      <c r="BG945" s="135" t="n"/>
      <c r="BH945" s="135" t="n"/>
      <c r="BI945" s="135" t="n"/>
      <c r="BJ945" s="135" t="n"/>
      <c r="BK945" s="135" t="n"/>
      <c r="BL945" s="135" t="n"/>
      <c r="BM945" s="135" t="n"/>
      <c r="BN945" s="135" t="n"/>
      <c r="BO945" s="135" t="n"/>
      <c r="BP945" s="135" t="n"/>
      <c r="BQ945" s="135" t="n"/>
      <c r="BR945" s="135" t="n"/>
      <c r="BS945" s="135" t="n"/>
      <c r="BT945" s="135" t="n"/>
      <c r="BU945" s="135" t="n"/>
      <c r="BV945" s="135" t="n"/>
      <c r="BW945" s="135" t="n"/>
      <c r="BX945" s="135" t="n"/>
      <c r="BY945" s="135" t="n"/>
      <c r="BZ945" s="135" t="n"/>
      <c r="CA945" s="135" t="n"/>
      <c r="CB945" s="135" t="n"/>
      <c r="CC945" s="135" t="n"/>
      <c r="CD945" s="135" t="n"/>
      <c r="CE945" s="135" t="n"/>
      <c r="CF945" s="135" t="n"/>
      <c r="CG945" s="135" t="n"/>
      <c r="CH945" s="135" t="n"/>
      <c r="CI945" s="135" t="n"/>
      <c r="CJ945" s="135" t="n"/>
      <c r="CK945" s="135" t="n"/>
      <c r="CL945" s="135" t="n"/>
      <c r="CM945" s="135" t="n"/>
      <c r="CN945" s="135" t="n"/>
      <c r="CO945" s="135" t="n"/>
      <c r="CP945" s="135" t="n"/>
      <c r="CQ945" s="135" t="n"/>
      <c r="CR945" s="135" t="n"/>
      <c r="CU945" s="36" t="n"/>
      <c r="CV945" s="36" t="n"/>
      <c r="CW945" s="36" t="n"/>
      <c r="CX945" s="36" t="n"/>
      <c r="CY945" s="36" t="n"/>
      <c r="CZ945" s="36" t="n"/>
      <c r="DA945" s="36" t="n"/>
      <c r="DB945" s="36" t="n"/>
      <c r="DC945" s="36" t="n"/>
      <c r="DD945" s="36" t="n"/>
      <c r="DE945" s="36" t="n"/>
      <c r="DF945" s="36" t="n"/>
      <c r="DG945" s="36" t="n"/>
      <c r="DH945" s="36" t="n"/>
      <c r="DI945" s="36" t="n"/>
      <c r="DJ945" s="36" t="n"/>
      <c r="DK945" s="36" t="n"/>
      <c r="DL945" s="36" t="n"/>
      <c r="DM945" s="36" t="n"/>
      <c r="DN945" s="36" t="n"/>
      <c r="DO945" s="36" t="n"/>
      <c r="DP945" s="36" t="n"/>
      <c r="DQ945" s="36" t="n"/>
      <c r="DR945" s="36" t="n"/>
      <c r="DS945" s="36" t="n"/>
      <c r="DT945" s="36" t="n"/>
      <c r="DU945" s="36" t="n"/>
      <c r="DV945" s="36" t="n"/>
      <c r="DW945" s="36" t="n"/>
      <c r="DX945" s="36" t="n"/>
      <c r="DY945" s="36" t="n"/>
      <c r="DZ945" s="36" t="n"/>
      <c r="EA945" s="36" t="n"/>
      <c r="EB945" s="36" t="n"/>
      <c r="EC945" s="36" t="n"/>
      <c r="ED945" s="36" t="n"/>
      <c r="EE945" s="36" t="n"/>
      <c r="EF945" s="36" t="n"/>
      <c r="EG945" s="36" t="n"/>
      <c r="EH945" s="36" t="n"/>
      <c r="EI945" s="36" t="n"/>
      <c r="EJ945" s="36" t="n"/>
      <c r="EK945" s="36" t="n"/>
      <c r="EL945" s="36" t="n"/>
      <c r="EM945" s="36" t="n"/>
      <c r="EN945" s="36" t="n"/>
    </row>
    <row r="946">
      <c r="A946" s="36" t="n"/>
      <c r="B946" s="36" t="n"/>
      <c r="C946" s="144" t="n"/>
      <c r="D946" s="144" t="n"/>
      <c r="E946" s="135" t="n"/>
      <c r="F946" s="135" t="n"/>
      <c r="G946" s="135" t="n"/>
      <c r="H946" s="135" t="n"/>
      <c r="I946" s="135" t="n"/>
      <c r="J946" s="135" t="n"/>
      <c r="K946" s="135" t="n"/>
      <c r="L946" s="135" t="n"/>
      <c r="M946" s="135" t="n"/>
      <c r="N946" s="135" t="n"/>
      <c r="O946" s="135" t="n"/>
      <c r="P946" s="135" t="n"/>
      <c r="Q946" s="135" t="n"/>
      <c r="R946" s="135" t="n"/>
      <c r="S946" s="135" t="n"/>
      <c r="T946" s="135" t="n"/>
      <c r="U946" s="135" t="n"/>
      <c r="V946" s="135" t="n"/>
      <c r="W946" s="135" t="n"/>
      <c r="X946" s="135" t="n"/>
      <c r="Y946" s="135" t="n"/>
      <c r="Z946" s="135" t="n"/>
      <c r="AA946" s="135" t="n"/>
      <c r="AB946" s="135" t="n"/>
      <c r="AC946" s="135" t="n"/>
      <c r="AD946" s="135" t="n"/>
      <c r="AE946" s="135" t="n"/>
      <c r="AF946" s="135" t="n"/>
      <c r="AG946" s="135" t="n"/>
      <c r="AH946" s="135" t="n"/>
      <c r="AI946" s="135" t="n"/>
      <c r="AJ946" s="135" t="n"/>
      <c r="AK946" s="135" t="n"/>
      <c r="AL946" s="135" t="n"/>
      <c r="AM946" s="135" t="n"/>
      <c r="AN946" s="135" t="n"/>
      <c r="AO946" s="135" t="n"/>
      <c r="AP946" s="135" t="n"/>
      <c r="AQ946" s="135" t="n"/>
      <c r="AR946" s="135" t="n"/>
      <c r="AS946" s="135" t="n"/>
      <c r="AT946" s="135" t="n"/>
      <c r="AU946" s="135" t="n"/>
      <c r="AV946" s="135" t="n"/>
      <c r="AW946" s="135" t="n"/>
      <c r="AX946" s="135" t="n"/>
      <c r="AY946" s="135" t="n"/>
      <c r="AZ946" s="135" t="n"/>
      <c r="BA946" s="135" t="n"/>
      <c r="BB946" s="135" t="n"/>
      <c r="BC946" s="135" t="n"/>
      <c r="BD946" s="135" t="n"/>
      <c r="BE946" s="135" t="n"/>
      <c r="BF946" s="135" t="n"/>
      <c r="BG946" s="135" t="n"/>
      <c r="BH946" s="135" t="n"/>
      <c r="BI946" s="135" t="n"/>
      <c r="BJ946" s="135" t="n"/>
      <c r="BK946" s="135" t="n"/>
      <c r="BL946" s="135" t="n"/>
      <c r="BM946" s="135" t="n"/>
      <c r="BN946" s="135" t="n"/>
      <c r="BO946" s="135" t="n"/>
      <c r="BP946" s="135" t="n"/>
      <c r="BQ946" s="135" t="n"/>
      <c r="BR946" s="135" t="n"/>
      <c r="BS946" s="135" t="n"/>
      <c r="BT946" s="135" t="n"/>
      <c r="BU946" s="135" t="n"/>
      <c r="BV946" s="135" t="n"/>
      <c r="BW946" s="135" t="n"/>
      <c r="BX946" s="135" t="n"/>
      <c r="BY946" s="135" t="n"/>
      <c r="BZ946" s="135" t="n"/>
      <c r="CA946" s="135" t="n"/>
      <c r="CB946" s="135" t="n"/>
      <c r="CC946" s="135" t="n"/>
      <c r="CD946" s="135" t="n"/>
      <c r="CE946" s="135" t="n"/>
      <c r="CF946" s="135" t="n"/>
      <c r="CG946" s="135" t="n"/>
      <c r="CH946" s="135" t="n"/>
      <c r="CI946" s="135" t="n"/>
      <c r="CJ946" s="135" t="n"/>
      <c r="CK946" s="135" t="n"/>
      <c r="CL946" s="135" t="n"/>
      <c r="CM946" s="135" t="n"/>
      <c r="CN946" s="135" t="n"/>
      <c r="CO946" s="135" t="n"/>
      <c r="CP946" s="135" t="n"/>
      <c r="CQ946" s="135" t="n"/>
      <c r="CR946" s="135" t="n"/>
      <c r="CU946" s="36" t="n"/>
      <c r="CV946" s="36" t="n"/>
      <c r="CW946" s="36" t="n"/>
      <c r="CX946" s="36" t="n"/>
      <c r="CY946" s="36" t="n"/>
      <c r="CZ946" s="36" t="n"/>
      <c r="DA946" s="36" t="n"/>
      <c r="DB946" s="36" t="n"/>
      <c r="DC946" s="36" t="n"/>
      <c r="DD946" s="36" t="n"/>
      <c r="DE946" s="36" t="n"/>
      <c r="DF946" s="36" t="n"/>
      <c r="DG946" s="36" t="n"/>
      <c r="DH946" s="36" t="n"/>
      <c r="DI946" s="36" t="n"/>
      <c r="DJ946" s="36" t="n"/>
      <c r="DK946" s="36" t="n"/>
      <c r="DL946" s="36" t="n"/>
      <c r="DM946" s="36" t="n"/>
      <c r="DN946" s="36" t="n"/>
      <c r="DO946" s="36" t="n"/>
      <c r="DP946" s="36" t="n"/>
      <c r="DQ946" s="36" t="n"/>
      <c r="DR946" s="36" t="n"/>
      <c r="DS946" s="36" t="n"/>
      <c r="DT946" s="36" t="n"/>
      <c r="DU946" s="36" t="n"/>
      <c r="DV946" s="36" t="n"/>
      <c r="DW946" s="36" t="n"/>
      <c r="DX946" s="36" t="n"/>
      <c r="DY946" s="36" t="n"/>
      <c r="DZ946" s="36" t="n"/>
      <c r="EA946" s="36" t="n"/>
      <c r="EB946" s="36" t="n"/>
      <c r="EC946" s="36" t="n"/>
      <c r="ED946" s="36" t="n"/>
      <c r="EE946" s="36" t="n"/>
      <c r="EF946" s="36" t="n"/>
      <c r="EG946" s="36" t="n"/>
      <c r="EH946" s="36" t="n"/>
      <c r="EI946" s="36" t="n"/>
      <c r="EJ946" s="36" t="n"/>
      <c r="EK946" s="36" t="n"/>
      <c r="EL946" s="36" t="n"/>
      <c r="EM946" s="36" t="n"/>
      <c r="EN946" s="36" t="n"/>
    </row>
    <row r="947">
      <c r="A947" s="36" t="n"/>
      <c r="B947" s="36" t="n"/>
      <c r="C947" s="144" t="n"/>
      <c r="D947" s="144" t="n"/>
      <c r="E947" s="135" t="n"/>
      <c r="F947" s="135" t="n"/>
      <c r="G947" s="135" t="n"/>
      <c r="H947" s="135" t="n"/>
      <c r="I947" s="135" t="n"/>
      <c r="J947" s="135" t="n"/>
      <c r="K947" s="135" t="n"/>
      <c r="L947" s="135" t="n"/>
      <c r="M947" s="135" t="n"/>
      <c r="N947" s="135" t="n"/>
      <c r="O947" s="135" t="n"/>
      <c r="P947" s="135" t="n"/>
      <c r="Q947" s="135" t="n"/>
      <c r="R947" s="135" t="n"/>
      <c r="S947" s="135" t="n"/>
      <c r="T947" s="135" t="n"/>
      <c r="U947" s="135" t="n"/>
      <c r="V947" s="135" t="n"/>
      <c r="W947" s="135" t="n"/>
      <c r="X947" s="135" t="n"/>
      <c r="Y947" s="135" t="n"/>
      <c r="Z947" s="135" t="n"/>
      <c r="AA947" s="135" t="n"/>
      <c r="AB947" s="135" t="n"/>
      <c r="AC947" s="135" t="n"/>
      <c r="AD947" s="135" t="n"/>
      <c r="AE947" s="135" t="n"/>
      <c r="AF947" s="135" t="n"/>
      <c r="AG947" s="135" t="n"/>
      <c r="AH947" s="135" t="n"/>
      <c r="AI947" s="135" t="n"/>
      <c r="AJ947" s="135" t="n"/>
      <c r="AK947" s="135" t="n"/>
      <c r="AL947" s="135" t="n"/>
      <c r="AM947" s="135" t="n"/>
      <c r="AN947" s="135" t="n"/>
      <c r="AO947" s="135" t="n"/>
      <c r="AP947" s="135" t="n"/>
      <c r="AQ947" s="135" t="n"/>
      <c r="AR947" s="135" t="n"/>
      <c r="AS947" s="135" t="n"/>
      <c r="AT947" s="135" t="n"/>
      <c r="AU947" s="135" t="n"/>
      <c r="AV947" s="135" t="n"/>
      <c r="AW947" s="135" t="n"/>
      <c r="AX947" s="135" t="n"/>
      <c r="AY947" s="135" t="n"/>
      <c r="AZ947" s="135" t="n"/>
      <c r="BA947" s="135" t="n"/>
      <c r="BB947" s="135" t="n"/>
      <c r="BC947" s="135" t="n"/>
      <c r="BD947" s="135" t="n"/>
      <c r="BE947" s="135" t="n"/>
      <c r="BF947" s="135" t="n"/>
      <c r="BG947" s="135" t="n"/>
      <c r="BH947" s="135" t="n"/>
      <c r="BI947" s="135" t="n"/>
      <c r="BJ947" s="135" t="n"/>
      <c r="BK947" s="135" t="n"/>
      <c r="BL947" s="135" t="n"/>
      <c r="BM947" s="135" t="n"/>
      <c r="BN947" s="135" t="n"/>
      <c r="BO947" s="135" t="n"/>
      <c r="BP947" s="135" t="n"/>
      <c r="BQ947" s="135" t="n"/>
      <c r="BR947" s="135" t="n"/>
      <c r="BS947" s="135" t="n"/>
      <c r="BT947" s="135" t="n"/>
      <c r="BU947" s="135" t="n"/>
      <c r="BV947" s="135" t="n"/>
      <c r="BW947" s="135" t="n"/>
      <c r="BX947" s="135" t="n"/>
      <c r="BY947" s="135" t="n"/>
      <c r="BZ947" s="135" t="n"/>
      <c r="CA947" s="135" t="n"/>
      <c r="CB947" s="135" t="n"/>
      <c r="CC947" s="135" t="n"/>
      <c r="CD947" s="135" t="n"/>
      <c r="CE947" s="135" t="n"/>
      <c r="CF947" s="135" t="n"/>
      <c r="CG947" s="135" t="n"/>
      <c r="CH947" s="135" t="n"/>
      <c r="CI947" s="135" t="n"/>
      <c r="CJ947" s="135" t="n"/>
      <c r="CK947" s="135" t="n"/>
      <c r="CL947" s="135" t="n"/>
      <c r="CM947" s="135" t="n"/>
      <c r="CN947" s="135" t="n"/>
      <c r="CO947" s="135" t="n"/>
      <c r="CP947" s="135" t="n"/>
      <c r="CQ947" s="135" t="n"/>
      <c r="CR947" s="135" t="n"/>
      <c r="CU947" s="36" t="n"/>
      <c r="CV947" s="36" t="n"/>
      <c r="CW947" s="36" t="n"/>
      <c r="CX947" s="36" t="n"/>
      <c r="CY947" s="36" t="n"/>
      <c r="CZ947" s="36" t="n"/>
      <c r="DA947" s="36" t="n"/>
      <c r="DB947" s="36" t="n"/>
      <c r="DC947" s="36" t="n"/>
      <c r="DD947" s="36" t="n"/>
      <c r="DE947" s="36" t="n"/>
      <c r="DF947" s="36" t="n"/>
      <c r="DG947" s="36" t="n"/>
      <c r="DH947" s="36" t="n"/>
      <c r="DI947" s="36" t="n"/>
      <c r="DJ947" s="36" t="n"/>
      <c r="DK947" s="36" t="n"/>
      <c r="DL947" s="36" t="n"/>
      <c r="DM947" s="36" t="n"/>
      <c r="DN947" s="36" t="n"/>
      <c r="DO947" s="36" t="n"/>
      <c r="DP947" s="36" t="n"/>
      <c r="DQ947" s="36" t="n"/>
      <c r="DR947" s="36" t="n"/>
      <c r="DS947" s="36" t="n"/>
      <c r="DT947" s="36" t="n"/>
      <c r="DU947" s="36" t="n"/>
      <c r="DV947" s="36" t="n"/>
      <c r="DW947" s="36" t="n"/>
      <c r="DX947" s="36" t="n"/>
      <c r="DY947" s="36" t="n"/>
      <c r="DZ947" s="36" t="n"/>
      <c r="EA947" s="36" t="n"/>
      <c r="EB947" s="36" t="n"/>
      <c r="EC947" s="36" t="n"/>
      <c r="ED947" s="36" t="n"/>
      <c r="EE947" s="36" t="n"/>
      <c r="EF947" s="36" t="n"/>
      <c r="EG947" s="36" t="n"/>
      <c r="EH947" s="36" t="n"/>
      <c r="EI947" s="36" t="n"/>
      <c r="EJ947" s="36" t="n"/>
      <c r="EK947" s="36" t="n"/>
      <c r="EL947" s="36" t="n"/>
      <c r="EM947" s="36" t="n"/>
      <c r="EN947" s="36" t="n"/>
    </row>
    <row r="948">
      <c r="A948" s="36" t="n"/>
      <c r="B948" s="36" t="n"/>
      <c r="C948" s="144" t="n"/>
      <c r="D948" s="144" t="n"/>
      <c r="E948" s="135" t="n"/>
      <c r="F948" s="135" t="n"/>
      <c r="G948" s="135" t="n"/>
      <c r="H948" s="135" t="n"/>
      <c r="I948" s="135" t="n"/>
      <c r="J948" s="135" t="n"/>
      <c r="K948" s="135" t="n"/>
      <c r="L948" s="135" t="n"/>
      <c r="M948" s="135" t="n"/>
      <c r="N948" s="135" t="n"/>
      <c r="O948" s="135" t="n"/>
      <c r="P948" s="135" t="n"/>
      <c r="Q948" s="135" t="n"/>
      <c r="R948" s="135" t="n"/>
      <c r="S948" s="135" t="n"/>
      <c r="T948" s="135" t="n"/>
      <c r="U948" s="135" t="n"/>
      <c r="V948" s="135" t="n"/>
      <c r="W948" s="135" t="n"/>
      <c r="X948" s="135" t="n"/>
      <c r="Y948" s="135" t="n"/>
      <c r="Z948" s="135" t="n"/>
      <c r="AA948" s="135" t="n"/>
      <c r="AB948" s="135" t="n"/>
      <c r="AC948" s="135" t="n"/>
      <c r="AD948" s="135" t="n"/>
      <c r="AE948" s="135" t="n"/>
      <c r="AF948" s="135" t="n"/>
      <c r="AG948" s="135" t="n"/>
      <c r="AH948" s="135" t="n"/>
      <c r="AI948" s="135" t="n"/>
      <c r="AJ948" s="135" t="n"/>
      <c r="AK948" s="135" t="n"/>
      <c r="AL948" s="135" t="n"/>
      <c r="AM948" s="135" t="n"/>
      <c r="AN948" s="135" t="n"/>
      <c r="AO948" s="135" t="n"/>
      <c r="AP948" s="135" t="n"/>
      <c r="AQ948" s="135" t="n"/>
      <c r="AR948" s="135" t="n"/>
      <c r="AS948" s="135" t="n"/>
      <c r="AT948" s="135" t="n"/>
      <c r="AU948" s="135" t="n"/>
      <c r="AV948" s="135" t="n"/>
      <c r="AW948" s="135" t="n"/>
      <c r="AX948" s="135" t="n"/>
      <c r="AY948" s="135" t="n"/>
      <c r="AZ948" s="135" t="n"/>
      <c r="BA948" s="135" t="n"/>
      <c r="BB948" s="135" t="n"/>
      <c r="BC948" s="135" t="n"/>
      <c r="BD948" s="135" t="n"/>
      <c r="BE948" s="135" t="n"/>
      <c r="BF948" s="135" t="n"/>
      <c r="BG948" s="135" t="n"/>
      <c r="BH948" s="135" t="n"/>
      <c r="BI948" s="135" t="n"/>
      <c r="BJ948" s="135" t="n"/>
      <c r="BK948" s="135" t="n"/>
      <c r="BL948" s="135" t="n"/>
      <c r="BM948" s="135" t="n"/>
      <c r="BN948" s="135" t="n"/>
      <c r="BO948" s="135" t="n"/>
      <c r="BP948" s="135" t="n"/>
      <c r="BQ948" s="135" t="n"/>
      <c r="BR948" s="135" t="n"/>
      <c r="BS948" s="135" t="n"/>
      <c r="BT948" s="135" t="n"/>
      <c r="BU948" s="135" t="n"/>
      <c r="BV948" s="135" t="n"/>
      <c r="BW948" s="135" t="n"/>
      <c r="BX948" s="135" t="n"/>
      <c r="BY948" s="135" t="n"/>
      <c r="BZ948" s="135" t="n"/>
      <c r="CA948" s="135" t="n"/>
      <c r="CB948" s="135" t="n"/>
      <c r="CC948" s="135" t="n"/>
      <c r="CD948" s="135" t="n"/>
      <c r="CE948" s="135" t="n"/>
      <c r="CF948" s="135" t="n"/>
      <c r="CG948" s="135" t="n"/>
      <c r="CH948" s="135" t="n"/>
      <c r="CI948" s="135" t="n"/>
      <c r="CJ948" s="135" t="n"/>
      <c r="CK948" s="135" t="n"/>
      <c r="CL948" s="135" t="n"/>
      <c r="CM948" s="135" t="n"/>
      <c r="CN948" s="135" t="n"/>
      <c r="CO948" s="135" t="n"/>
      <c r="CP948" s="135" t="n"/>
      <c r="CQ948" s="135" t="n"/>
      <c r="CR948" s="135" t="n"/>
      <c r="CU948" s="36" t="n"/>
      <c r="CV948" s="36" t="n"/>
      <c r="CW948" s="36" t="n"/>
      <c r="CX948" s="36" t="n"/>
      <c r="CY948" s="36" t="n"/>
      <c r="CZ948" s="36" t="n"/>
      <c r="DA948" s="36" t="n"/>
      <c r="DB948" s="36" t="n"/>
      <c r="DC948" s="36" t="n"/>
      <c r="DD948" s="36" t="n"/>
      <c r="DE948" s="36" t="n"/>
      <c r="DF948" s="36" t="n"/>
      <c r="DG948" s="36" t="n"/>
      <c r="DH948" s="36" t="n"/>
      <c r="DI948" s="36" t="n"/>
      <c r="DJ948" s="36" t="n"/>
      <c r="DK948" s="36" t="n"/>
      <c r="DL948" s="36" t="n"/>
      <c r="DM948" s="36" t="n"/>
      <c r="DN948" s="36" t="n"/>
      <c r="DO948" s="36" t="n"/>
      <c r="DP948" s="36" t="n"/>
      <c r="DQ948" s="36" t="n"/>
      <c r="DR948" s="36" t="n"/>
      <c r="DS948" s="36" t="n"/>
      <c r="DT948" s="36" t="n"/>
      <c r="DU948" s="36" t="n"/>
      <c r="DV948" s="36" t="n"/>
      <c r="DW948" s="36" t="n"/>
      <c r="DX948" s="36" t="n"/>
      <c r="DY948" s="36" t="n"/>
      <c r="DZ948" s="36" t="n"/>
      <c r="EA948" s="36" t="n"/>
      <c r="EB948" s="36" t="n"/>
      <c r="EC948" s="36" t="n"/>
      <c r="ED948" s="36" t="n"/>
      <c r="EE948" s="36" t="n"/>
      <c r="EF948" s="36" t="n"/>
      <c r="EG948" s="36" t="n"/>
      <c r="EH948" s="36" t="n"/>
      <c r="EI948" s="36" t="n"/>
      <c r="EJ948" s="36" t="n"/>
      <c r="EK948" s="36" t="n"/>
      <c r="EL948" s="36" t="n"/>
      <c r="EM948" s="36" t="n"/>
      <c r="EN948" s="36" t="n"/>
    </row>
    <row r="949">
      <c r="A949" s="36" t="n"/>
      <c r="B949" s="36" t="n"/>
      <c r="C949" s="144" t="n"/>
      <c r="D949" s="144" t="n"/>
      <c r="E949" s="135" t="n"/>
      <c r="F949" s="135" t="n"/>
      <c r="G949" s="135" t="n"/>
      <c r="H949" s="135" t="n"/>
      <c r="I949" s="135" t="n"/>
      <c r="J949" s="135" t="n"/>
      <c r="K949" s="135" t="n"/>
      <c r="L949" s="135" t="n"/>
      <c r="M949" s="135" t="n"/>
      <c r="N949" s="135" t="n"/>
      <c r="O949" s="135" t="n"/>
      <c r="P949" s="135" t="n"/>
      <c r="Q949" s="135" t="n"/>
      <c r="R949" s="135" t="n"/>
      <c r="S949" s="135" t="n"/>
      <c r="T949" s="135" t="n"/>
      <c r="U949" s="135" t="n"/>
      <c r="V949" s="135" t="n"/>
      <c r="W949" s="135" t="n"/>
      <c r="X949" s="135" t="n"/>
      <c r="Y949" s="135" t="n"/>
      <c r="Z949" s="135" t="n"/>
      <c r="AA949" s="135" t="n"/>
      <c r="AB949" s="135" t="n"/>
      <c r="AC949" s="135" t="n"/>
      <c r="AD949" s="135" t="n"/>
      <c r="AE949" s="135" t="n"/>
      <c r="AF949" s="135" t="n"/>
      <c r="AG949" s="135" t="n"/>
      <c r="AH949" s="135" t="n"/>
      <c r="AI949" s="135" t="n"/>
      <c r="AJ949" s="135" t="n"/>
      <c r="AK949" s="135" t="n"/>
      <c r="AL949" s="135" t="n"/>
      <c r="AM949" s="135" t="n"/>
      <c r="AN949" s="135" t="n"/>
      <c r="AO949" s="135" t="n"/>
      <c r="AP949" s="135" t="n"/>
      <c r="AQ949" s="135" t="n"/>
      <c r="AR949" s="135" t="n"/>
      <c r="AS949" s="135" t="n"/>
      <c r="AT949" s="135" t="n"/>
      <c r="AU949" s="135" t="n"/>
      <c r="AV949" s="135" t="n"/>
      <c r="AW949" s="135" t="n"/>
      <c r="AX949" s="135" t="n"/>
      <c r="AY949" s="135" t="n"/>
      <c r="AZ949" s="135" t="n"/>
      <c r="BA949" s="135" t="n"/>
      <c r="BB949" s="135" t="n"/>
      <c r="BC949" s="135" t="n"/>
      <c r="BD949" s="135" t="n"/>
      <c r="BE949" s="135" t="n"/>
      <c r="BF949" s="135" t="n"/>
      <c r="BG949" s="135" t="n"/>
      <c r="BH949" s="135" t="n"/>
      <c r="BI949" s="135" t="n"/>
      <c r="BJ949" s="135" t="n"/>
      <c r="BK949" s="135" t="n"/>
      <c r="BL949" s="135" t="n"/>
      <c r="BM949" s="135" t="n"/>
      <c r="BN949" s="135" t="n"/>
      <c r="BO949" s="135" t="n"/>
      <c r="BP949" s="135" t="n"/>
      <c r="BQ949" s="135" t="n"/>
      <c r="BR949" s="135" t="n"/>
      <c r="BS949" s="135" t="n"/>
      <c r="BT949" s="135" t="n"/>
      <c r="BU949" s="135" t="n"/>
      <c r="BV949" s="135" t="n"/>
      <c r="BW949" s="135" t="n"/>
      <c r="BX949" s="135" t="n"/>
      <c r="BY949" s="135" t="n"/>
      <c r="BZ949" s="135" t="n"/>
      <c r="CA949" s="135" t="n"/>
      <c r="CB949" s="135" t="n"/>
      <c r="CC949" s="135" t="n"/>
      <c r="CD949" s="135" t="n"/>
      <c r="CE949" s="135" t="n"/>
      <c r="CF949" s="135" t="n"/>
      <c r="CG949" s="135" t="n"/>
      <c r="CH949" s="135" t="n"/>
      <c r="CI949" s="135" t="n"/>
      <c r="CJ949" s="135" t="n"/>
      <c r="CK949" s="135" t="n"/>
      <c r="CL949" s="135" t="n"/>
      <c r="CM949" s="135" t="n"/>
      <c r="CN949" s="135" t="n"/>
      <c r="CO949" s="135" t="n"/>
      <c r="CP949" s="135" t="n"/>
      <c r="CQ949" s="135" t="n"/>
      <c r="CR949" s="135" t="n"/>
      <c r="CU949" s="36" t="n"/>
      <c r="CV949" s="36" t="n"/>
      <c r="CW949" s="36" t="n"/>
      <c r="CX949" s="36" t="n"/>
      <c r="CY949" s="36" t="n"/>
      <c r="CZ949" s="36" t="n"/>
      <c r="DA949" s="36" t="n"/>
      <c r="DB949" s="36" t="n"/>
      <c r="DC949" s="36" t="n"/>
      <c r="DD949" s="36" t="n"/>
      <c r="DE949" s="36" t="n"/>
      <c r="DF949" s="36" t="n"/>
      <c r="DG949" s="36" t="n"/>
      <c r="DH949" s="36" t="n"/>
      <c r="DI949" s="36" t="n"/>
      <c r="DJ949" s="36" t="n"/>
      <c r="DK949" s="36" t="n"/>
      <c r="DL949" s="36" t="n"/>
      <c r="DM949" s="36" t="n"/>
      <c r="DN949" s="36" t="n"/>
      <c r="DO949" s="36" t="n"/>
      <c r="DP949" s="36" t="n"/>
      <c r="DQ949" s="36" t="n"/>
      <c r="DR949" s="36" t="n"/>
      <c r="DS949" s="36" t="n"/>
      <c r="DT949" s="36" t="n"/>
      <c r="DU949" s="36" t="n"/>
      <c r="DV949" s="36" t="n"/>
      <c r="DW949" s="36" t="n"/>
      <c r="DX949" s="36" t="n"/>
      <c r="DY949" s="36" t="n"/>
      <c r="DZ949" s="36" t="n"/>
      <c r="EA949" s="36" t="n"/>
      <c r="EB949" s="36" t="n"/>
      <c r="EC949" s="36" t="n"/>
      <c r="ED949" s="36" t="n"/>
      <c r="EE949" s="36" t="n"/>
      <c r="EF949" s="36" t="n"/>
      <c r="EG949" s="36" t="n"/>
      <c r="EH949" s="36" t="n"/>
      <c r="EI949" s="36" t="n"/>
      <c r="EJ949" s="36" t="n"/>
      <c r="EK949" s="36" t="n"/>
      <c r="EL949" s="36" t="n"/>
      <c r="EM949" s="36" t="n"/>
      <c r="EN949" s="36" t="n"/>
    </row>
    <row r="950">
      <c r="A950" s="36" t="n"/>
      <c r="B950" s="36" t="n"/>
      <c r="C950" s="144" t="n"/>
      <c r="D950" s="144" t="n"/>
      <c r="E950" s="135" t="n"/>
      <c r="F950" s="135" t="n"/>
      <c r="G950" s="135" t="n"/>
      <c r="H950" s="135" t="n"/>
      <c r="I950" s="135" t="n"/>
      <c r="J950" s="135" t="n"/>
      <c r="K950" s="135" t="n"/>
      <c r="L950" s="135" t="n"/>
      <c r="M950" s="135" t="n"/>
      <c r="N950" s="135" t="n"/>
      <c r="O950" s="135" t="n"/>
      <c r="P950" s="135" t="n"/>
      <c r="Q950" s="135" t="n"/>
      <c r="R950" s="135" t="n"/>
      <c r="S950" s="135" t="n"/>
      <c r="T950" s="135" t="n"/>
      <c r="U950" s="135" t="n"/>
      <c r="V950" s="135" t="n"/>
      <c r="W950" s="135" t="n"/>
      <c r="X950" s="135" t="n"/>
      <c r="Y950" s="135" t="n"/>
      <c r="Z950" s="135" t="n"/>
      <c r="AA950" s="135" t="n"/>
      <c r="AB950" s="135" t="n"/>
      <c r="AC950" s="135" t="n"/>
      <c r="AD950" s="135" t="n"/>
      <c r="AE950" s="135" t="n"/>
      <c r="AF950" s="135" t="n"/>
      <c r="AG950" s="135" t="n"/>
      <c r="AH950" s="135" t="n"/>
      <c r="AI950" s="135" t="n"/>
      <c r="AJ950" s="135" t="n"/>
      <c r="AK950" s="135" t="n"/>
      <c r="AL950" s="135" t="n"/>
      <c r="AM950" s="135" t="n"/>
      <c r="AN950" s="135" t="n"/>
      <c r="AO950" s="135" t="n"/>
      <c r="AP950" s="135" t="n"/>
      <c r="AQ950" s="135" t="n"/>
      <c r="AR950" s="135" t="n"/>
      <c r="AS950" s="135" t="n"/>
      <c r="AT950" s="135" t="n"/>
      <c r="AU950" s="135" t="n"/>
      <c r="AV950" s="135" t="n"/>
      <c r="AW950" s="135" t="n"/>
      <c r="AX950" s="135" t="n"/>
      <c r="AY950" s="135" t="n"/>
      <c r="AZ950" s="135" t="n"/>
      <c r="BA950" s="135" t="n"/>
      <c r="BB950" s="135" t="n"/>
      <c r="BC950" s="135" t="n"/>
      <c r="BD950" s="135" t="n"/>
      <c r="BE950" s="135" t="n"/>
      <c r="BF950" s="135" t="n"/>
      <c r="BG950" s="135" t="n"/>
      <c r="BH950" s="135" t="n"/>
      <c r="BI950" s="135" t="n"/>
      <c r="BJ950" s="135" t="n"/>
      <c r="BK950" s="135" t="n"/>
      <c r="BL950" s="135" t="n"/>
      <c r="BM950" s="135" t="n"/>
      <c r="BN950" s="135" t="n"/>
      <c r="BO950" s="135" t="n"/>
      <c r="BP950" s="135" t="n"/>
      <c r="BQ950" s="135" t="n"/>
      <c r="BR950" s="135" t="n"/>
      <c r="BS950" s="135" t="n"/>
      <c r="BT950" s="135" t="n"/>
      <c r="BU950" s="135" t="n"/>
      <c r="BV950" s="135" t="n"/>
      <c r="BW950" s="135" t="n"/>
      <c r="BX950" s="135" t="n"/>
      <c r="BY950" s="135" t="n"/>
      <c r="BZ950" s="135" t="n"/>
      <c r="CA950" s="135" t="n"/>
      <c r="CB950" s="135" t="n"/>
      <c r="CC950" s="135" t="n"/>
      <c r="CD950" s="135" t="n"/>
      <c r="CE950" s="135" t="n"/>
      <c r="CF950" s="135" t="n"/>
      <c r="CG950" s="135" t="n"/>
      <c r="CH950" s="135" t="n"/>
      <c r="CI950" s="135" t="n"/>
      <c r="CJ950" s="135" t="n"/>
      <c r="CK950" s="135" t="n"/>
      <c r="CL950" s="135" t="n"/>
      <c r="CM950" s="135" t="n"/>
      <c r="CN950" s="135" t="n"/>
      <c r="CO950" s="135" t="n"/>
      <c r="CP950" s="135" t="n"/>
      <c r="CQ950" s="135" t="n"/>
      <c r="CR950" s="135" t="n"/>
      <c r="CU950" s="36" t="n"/>
      <c r="CV950" s="36" t="n"/>
      <c r="CW950" s="36" t="n"/>
      <c r="CX950" s="36" t="n"/>
      <c r="CY950" s="36" t="n"/>
      <c r="CZ950" s="36" t="n"/>
      <c r="DA950" s="36" t="n"/>
      <c r="DB950" s="36" t="n"/>
      <c r="DC950" s="36" t="n"/>
      <c r="DD950" s="36" t="n"/>
      <c r="DE950" s="36" t="n"/>
      <c r="DF950" s="36" t="n"/>
      <c r="DG950" s="36" t="n"/>
      <c r="DH950" s="36" t="n"/>
      <c r="DI950" s="36" t="n"/>
      <c r="DJ950" s="36" t="n"/>
      <c r="DK950" s="36" t="n"/>
      <c r="DL950" s="36" t="n"/>
      <c r="DM950" s="36" t="n"/>
      <c r="DN950" s="36" t="n"/>
      <c r="DO950" s="36" t="n"/>
      <c r="DP950" s="36" t="n"/>
      <c r="DQ950" s="36" t="n"/>
      <c r="DR950" s="36" t="n"/>
      <c r="DS950" s="36" t="n"/>
      <c r="DT950" s="36" t="n"/>
      <c r="DU950" s="36" t="n"/>
      <c r="DV950" s="36" t="n"/>
      <c r="DW950" s="36" t="n"/>
      <c r="DX950" s="36" t="n"/>
      <c r="DY950" s="36" t="n"/>
      <c r="DZ950" s="36" t="n"/>
      <c r="EA950" s="36" t="n"/>
      <c r="EB950" s="36" t="n"/>
      <c r="EC950" s="36" t="n"/>
      <c r="ED950" s="36" t="n"/>
      <c r="EE950" s="36" t="n"/>
      <c r="EF950" s="36" t="n"/>
      <c r="EG950" s="36" t="n"/>
      <c r="EH950" s="36" t="n"/>
      <c r="EI950" s="36" t="n"/>
      <c r="EJ950" s="36" t="n"/>
      <c r="EK950" s="36" t="n"/>
      <c r="EL950" s="36" t="n"/>
      <c r="EM950" s="36" t="n"/>
      <c r="EN950" s="36" t="n"/>
    </row>
    <row r="951">
      <c r="A951" s="36" t="n"/>
      <c r="B951" s="36" t="n"/>
      <c r="C951" s="144" t="n"/>
      <c r="D951" s="144" t="n"/>
      <c r="E951" s="135" t="n"/>
      <c r="F951" s="135" t="n"/>
      <c r="G951" s="135" t="n"/>
      <c r="H951" s="135" t="n"/>
      <c r="I951" s="135" t="n"/>
      <c r="J951" s="135" t="n"/>
      <c r="K951" s="135" t="n"/>
      <c r="L951" s="135" t="n"/>
      <c r="M951" s="135" t="n"/>
      <c r="N951" s="135" t="n"/>
      <c r="O951" s="135" t="n"/>
      <c r="P951" s="135" t="n"/>
      <c r="Q951" s="135" t="n"/>
      <c r="R951" s="135" t="n"/>
      <c r="S951" s="135" t="n"/>
      <c r="T951" s="135" t="n"/>
      <c r="U951" s="135" t="n"/>
      <c r="V951" s="135" t="n"/>
      <c r="W951" s="135" t="n"/>
      <c r="X951" s="135" t="n"/>
      <c r="Y951" s="135" t="n"/>
      <c r="Z951" s="135" t="n"/>
      <c r="AA951" s="135" t="n"/>
      <c r="AB951" s="135" t="n"/>
      <c r="AC951" s="135" t="n"/>
      <c r="AD951" s="135" t="n"/>
      <c r="AE951" s="135" t="n"/>
      <c r="AF951" s="135" t="n"/>
      <c r="AG951" s="135" t="n"/>
      <c r="AH951" s="135" t="n"/>
      <c r="AI951" s="135" t="n"/>
      <c r="AJ951" s="135" t="n"/>
      <c r="AK951" s="135" t="n"/>
      <c r="AL951" s="135" t="n"/>
      <c r="AM951" s="135" t="n"/>
      <c r="AN951" s="135" t="n"/>
      <c r="AO951" s="135" t="n"/>
      <c r="AP951" s="135" t="n"/>
      <c r="AQ951" s="135" t="n"/>
      <c r="AR951" s="135" t="n"/>
      <c r="AS951" s="135" t="n"/>
      <c r="AT951" s="135" t="n"/>
      <c r="AU951" s="135" t="n"/>
      <c r="AV951" s="135" t="n"/>
      <c r="AW951" s="135" t="n"/>
      <c r="AX951" s="135" t="n"/>
      <c r="AY951" s="135" t="n"/>
      <c r="AZ951" s="135" t="n"/>
      <c r="BA951" s="135" t="n"/>
      <c r="BB951" s="135" t="n"/>
      <c r="BC951" s="135" t="n"/>
      <c r="BD951" s="135" t="n"/>
      <c r="BE951" s="135" t="n"/>
      <c r="BF951" s="135" t="n"/>
      <c r="BG951" s="135" t="n"/>
      <c r="BH951" s="135" t="n"/>
      <c r="BI951" s="135" t="n"/>
      <c r="BJ951" s="135" t="n"/>
      <c r="BK951" s="135" t="n"/>
      <c r="BL951" s="135" t="n"/>
      <c r="BM951" s="135" t="n"/>
      <c r="BN951" s="135" t="n"/>
      <c r="BO951" s="135" t="n"/>
      <c r="BP951" s="135" t="n"/>
      <c r="BQ951" s="135" t="n"/>
      <c r="BR951" s="135" t="n"/>
      <c r="BS951" s="135" t="n"/>
      <c r="BT951" s="135" t="n"/>
      <c r="BU951" s="135" t="n"/>
      <c r="BV951" s="135" t="n"/>
      <c r="BW951" s="135" t="n"/>
      <c r="BX951" s="135" t="n"/>
      <c r="BY951" s="135" t="n"/>
      <c r="BZ951" s="135" t="n"/>
      <c r="CA951" s="135" t="n"/>
      <c r="CB951" s="135" t="n"/>
      <c r="CC951" s="135" t="n"/>
      <c r="CD951" s="135" t="n"/>
      <c r="CE951" s="135" t="n"/>
      <c r="CF951" s="135" t="n"/>
      <c r="CG951" s="135" t="n"/>
      <c r="CH951" s="135" t="n"/>
      <c r="CI951" s="135" t="n"/>
      <c r="CJ951" s="135" t="n"/>
      <c r="CK951" s="135" t="n"/>
      <c r="CL951" s="135" t="n"/>
      <c r="CM951" s="135" t="n"/>
      <c r="CN951" s="135" t="n"/>
      <c r="CO951" s="135" t="n"/>
      <c r="CP951" s="135" t="n"/>
      <c r="CQ951" s="135" t="n"/>
      <c r="CR951" s="135" t="n"/>
      <c r="CU951" s="36" t="n"/>
      <c r="CV951" s="36" t="n"/>
      <c r="CW951" s="36" t="n"/>
      <c r="CX951" s="36" t="n"/>
      <c r="CY951" s="36" t="n"/>
      <c r="CZ951" s="36" t="n"/>
      <c r="DA951" s="36" t="n"/>
      <c r="DB951" s="36" t="n"/>
      <c r="DC951" s="36" t="n"/>
      <c r="DD951" s="36" t="n"/>
      <c r="DE951" s="36" t="n"/>
      <c r="DF951" s="36" t="n"/>
      <c r="DG951" s="36" t="n"/>
      <c r="DH951" s="36" t="n"/>
      <c r="DI951" s="36" t="n"/>
      <c r="DJ951" s="36" t="n"/>
      <c r="DK951" s="36" t="n"/>
      <c r="DL951" s="36" t="n"/>
      <c r="DM951" s="36" t="n"/>
      <c r="DN951" s="36" t="n"/>
      <c r="DO951" s="36" t="n"/>
      <c r="DP951" s="36" t="n"/>
      <c r="DQ951" s="36" t="n"/>
      <c r="DR951" s="36" t="n"/>
      <c r="DS951" s="36" t="n"/>
      <c r="DT951" s="36" t="n"/>
      <c r="DU951" s="36" t="n"/>
      <c r="DV951" s="36" t="n"/>
      <c r="DW951" s="36" t="n"/>
      <c r="DX951" s="36" t="n"/>
      <c r="DY951" s="36" t="n"/>
      <c r="DZ951" s="36" t="n"/>
      <c r="EA951" s="36" t="n"/>
      <c r="EB951" s="36" t="n"/>
      <c r="EC951" s="36" t="n"/>
      <c r="ED951" s="36" t="n"/>
      <c r="EE951" s="36" t="n"/>
      <c r="EF951" s="36" t="n"/>
      <c r="EG951" s="36" t="n"/>
      <c r="EH951" s="36" t="n"/>
      <c r="EI951" s="36" t="n"/>
      <c r="EJ951" s="36" t="n"/>
      <c r="EK951" s="36" t="n"/>
      <c r="EL951" s="36" t="n"/>
      <c r="EM951" s="36" t="n"/>
      <c r="EN951" s="36" t="n"/>
    </row>
    <row r="952">
      <c r="A952" s="36" t="n"/>
      <c r="B952" s="36" t="n"/>
      <c r="C952" s="144" t="n"/>
      <c r="D952" s="144" t="n"/>
      <c r="E952" s="135" t="n"/>
      <c r="F952" s="135" t="n"/>
      <c r="G952" s="135" t="n"/>
      <c r="H952" s="135" t="n"/>
      <c r="I952" s="135" t="n"/>
      <c r="J952" s="135" t="n"/>
      <c r="K952" s="135" t="n"/>
      <c r="L952" s="135" t="n"/>
      <c r="M952" s="135" t="n"/>
      <c r="N952" s="135" t="n"/>
      <c r="O952" s="135" t="n"/>
      <c r="P952" s="135" t="n"/>
      <c r="Q952" s="135" t="n"/>
      <c r="R952" s="135" t="n"/>
      <c r="S952" s="135" t="n"/>
      <c r="T952" s="135" t="n"/>
      <c r="U952" s="135" t="n"/>
      <c r="V952" s="135" t="n"/>
      <c r="W952" s="135" t="n"/>
      <c r="X952" s="135" t="n"/>
      <c r="Y952" s="135" t="n"/>
      <c r="Z952" s="135" t="n"/>
      <c r="AA952" s="135" t="n"/>
      <c r="AB952" s="135" t="n"/>
      <c r="AC952" s="135" t="n"/>
      <c r="AD952" s="135" t="n"/>
      <c r="AE952" s="135" t="n"/>
      <c r="AF952" s="135" t="n"/>
      <c r="AG952" s="135" t="n"/>
      <c r="AH952" s="135" t="n"/>
      <c r="AI952" s="135" t="n"/>
      <c r="AJ952" s="135" t="n"/>
      <c r="AK952" s="135" t="n"/>
      <c r="AL952" s="135" t="n"/>
      <c r="AM952" s="135" t="n"/>
      <c r="AN952" s="135" t="n"/>
      <c r="AO952" s="135" t="n"/>
      <c r="AP952" s="135" t="n"/>
      <c r="AQ952" s="135" t="n"/>
      <c r="AR952" s="135" t="n"/>
      <c r="AS952" s="135" t="n"/>
      <c r="AT952" s="135" t="n"/>
      <c r="AU952" s="135" t="n"/>
      <c r="AV952" s="135" t="n"/>
      <c r="AW952" s="135" t="n"/>
      <c r="AX952" s="135" t="n"/>
      <c r="AY952" s="135" t="n"/>
      <c r="AZ952" s="135" t="n"/>
      <c r="BA952" s="135" t="n"/>
      <c r="BB952" s="135" t="n"/>
      <c r="BC952" s="135" t="n"/>
      <c r="BD952" s="135" t="n"/>
      <c r="BE952" s="135" t="n"/>
      <c r="BF952" s="135" t="n"/>
      <c r="BG952" s="135" t="n"/>
      <c r="BH952" s="135" t="n"/>
      <c r="BI952" s="135" t="n"/>
      <c r="BJ952" s="135" t="n"/>
      <c r="BK952" s="135" t="n"/>
      <c r="BL952" s="135" t="n"/>
      <c r="BM952" s="135" t="n"/>
      <c r="BN952" s="135" t="n"/>
      <c r="BO952" s="135" t="n"/>
      <c r="BP952" s="135" t="n"/>
      <c r="BQ952" s="135" t="n"/>
      <c r="BR952" s="135" t="n"/>
      <c r="BS952" s="135" t="n"/>
      <c r="BT952" s="135" t="n"/>
      <c r="BU952" s="135" t="n"/>
      <c r="BV952" s="135" t="n"/>
      <c r="BW952" s="135" t="n"/>
      <c r="BX952" s="135" t="n"/>
      <c r="BY952" s="135" t="n"/>
      <c r="BZ952" s="135" t="n"/>
      <c r="CA952" s="135" t="n"/>
      <c r="CB952" s="135" t="n"/>
      <c r="CC952" s="135" t="n"/>
      <c r="CD952" s="135" t="n"/>
      <c r="CE952" s="135" t="n"/>
      <c r="CF952" s="135" t="n"/>
      <c r="CG952" s="135" t="n"/>
      <c r="CH952" s="135" t="n"/>
      <c r="CI952" s="135" t="n"/>
      <c r="CJ952" s="135" t="n"/>
      <c r="CK952" s="135" t="n"/>
      <c r="CL952" s="135" t="n"/>
      <c r="CM952" s="135" t="n"/>
      <c r="CN952" s="135" t="n"/>
      <c r="CO952" s="135" t="n"/>
      <c r="CP952" s="135" t="n"/>
      <c r="CQ952" s="135" t="n"/>
      <c r="CR952" s="135" t="n"/>
      <c r="CU952" s="36" t="n"/>
      <c r="CV952" s="36" t="n"/>
      <c r="CW952" s="36" t="n"/>
      <c r="CX952" s="36" t="n"/>
      <c r="CY952" s="36" t="n"/>
      <c r="CZ952" s="36" t="n"/>
      <c r="DA952" s="36" t="n"/>
      <c r="DB952" s="36" t="n"/>
      <c r="DC952" s="36" t="n"/>
      <c r="DD952" s="36" t="n"/>
      <c r="DE952" s="36" t="n"/>
      <c r="DF952" s="36" t="n"/>
      <c r="DG952" s="36" t="n"/>
      <c r="DH952" s="36" t="n"/>
      <c r="DI952" s="36" t="n"/>
      <c r="DJ952" s="36" t="n"/>
      <c r="DK952" s="36" t="n"/>
      <c r="DL952" s="36" t="n"/>
      <c r="DM952" s="36" t="n"/>
      <c r="DN952" s="36" t="n"/>
      <c r="DO952" s="36" t="n"/>
      <c r="DP952" s="36" t="n"/>
      <c r="DQ952" s="36" t="n"/>
      <c r="DR952" s="36" t="n"/>
      <c r="DS952" s="36" t="n"/>
      <c r="DT952" s="36" t="n"/>
      <c r="DU952" s="36" t="n"/>
      <c r="DV952" s="36" t="n"/>
      <c r="DW952" s="36" t="n"/>
      <c r="DX952" s="36" t="n"/>
      <c r="DY952" s="36" t="n"/>
      <c r="DZ952" s="36" t="n"/>
      <c r="EA952" s="36" t="n"/>
      <c r="EB952" s="36" t="n"/>
      <c r="EC952" s="36" t="n"/>
      <c r="ED952" s="36" t="n"/>
      <c r="EE952" s="36" t="n"/>
      <c r="EF952" s="36" t="n"/>
      <c r="EG952" s="36" t="n"/>
      <c r="EH952" s="36" t="n"/>
      <c r="EI952" s="36" t="n"/>
      <c r="EJ952" s="36" t="n"/>
      <c r="EK952" s="36" t="n"/>
      <c r="EL952" s="36" t="n"/>
      <c r="EM952" s="36" t="n"/>
      <c r="EN952" s="36" t="n"/>
    </row>
    <row r="953">
      <c r="A953" s="36" t="n"/>
      <c r="B953" s="36" t="n"/>
      <c r="C953" s="144" t="n"/>
      <c r="D953" s="144" t="n"/>
      <c r="E953" s="135" t="n"/>
      <c r="F953" s="135" t="n"/>
      <c r="G953" s="135" t="n"/>
      <c r="H953" s="135" t="n"/>
      <c r="I953" s="135" t="n"/>
      <c r="J953" s="135" t="n"/>
      <c r="K953" s="135" t="n"/>
      <c r="L953" s="135" t="n"/>
      <c r="M953" s="135" t="n"/>
      <c r="N953" s="135" t="n"/>
      <c r="O953" s="135" t="n"/>
      <c r="P953" s="135" t="n"/>
      <c r="Q953" s="135" t="n"/>
      <c r="R953" s="135" t="n"/>
      <c r="S953" s="135" t="n"/>
      <c r="T953" s="135" t="n"/>
      <c r="U953" s="135" t="n"/>
      <c r="V953" s="135" t="n"/>
      <c r="W953" s="135" t="n"/>
      <c r="X953" s="135" t="n"/>
      <c r="Y953" s="135" t="n"/>
      <c r="Z953" s="135" t="n"/>
      <c r="AA953" s="135" t="n"/>
      <c r="AB953" s="135" t="n"/>
      <c r="AC953" s="135" t="n"/>
      <c r="AD953" s="135" t="n"/>
      <c r="AE953" s="135" t="n"/>
      <c r="AF953" s="135" t="n"/>
      <c r="AG953" s="135" t="n"/>
      <c r="AH953" s="135" t="n"/>
      <c r="AI953" s="135" t="n"/>
      <c r="AJ953" s="135" t="n"/>
      <c r="AK953" s="135" t="n"/>
      <c r="AL953" s="135" t="n"/>
      <c r="AM953" s="135" t="n"/>
      <c r="AN953" s="135" t="n"/>
      <c r="AO953" s="135" t="n"/>
      <c r="AP953" s="135" t="n"/>
      <c r="AQ953" s="135" t="n"/>
      <c r="AR953" s="135" t="n"/>
      <c r="AS953" s="135" t="n"/>
      <c r="AT953" s="135" t="n"/>
      <c r="AU953" s="135" t="n"/>
      <c r="AV953" s="135" t="n"/>
      <c r="AW953" s="135" t="n"/>
      <c r="AX953" s="135" t="n"/>
      <c r="AY953" s="135" t="n"/>
      <c r="AZ953" s="135" t="n"/>
      <c r="BA953" s="135" t="n"/>
      <c r="BB953" s="135" t="n"/>
      <c r="BC953" s="135" t="n"/>
      <c r="BD953" s="135" t="n"/>
      <c r="BE953" s="135" t="n"/>
      <c r="BF953" s="135" t="n"/>
      <c r="BG953" s="135" t="n"/>
      <c r="BH953" s="135" t="n"/>
      <c r="BI953" s="135" t="n"/>
      <c r="BJ953" s="135" t="n"/>
      <c r="BK953" s="135" t="n"/>
      <c r="BL953" s="135" t="n"/>
      <c r="BM953" s="135" t="n"/>
      <c r="BN953" s="135" t="n"/>
      <c r="BO953" s="135" t="n"/>
      <c r="BP953" s="135" t="n"/>
      <c r="BQ953" s="135" t="n"/>
      <c r="BR953" s="135" t="n"/>
      <c r="BS953" s="135" t="n"/>
      <c r="BT953" s="135" t="n"/>
      <c r="BU953" s="135" t="n"/>
      <c r="BV953" s="135" t="n"/>
      <c r="BW953" s="135" t="n"/>
      <c r="BX953" s="135" t="n"/>
      <c r="BY953" s="135" t="n"/>
      <c r="BZ953" s="135" t="n"/>
      <c r="CA953" s="135" t="n"/>
      <c r="CB953" s="135" t="n"/>
      <c r="CC953" s="135" t="n"/>
      <c r="CD953" s="135" t="n"/>
      <c r="CE953" s="135" t="n"/>
      <c r="CF953" s="135" t="n"/>
      <c r="CG953" s="135" t="n"/>
      <c r="CH953" s="135" t="n"/>
      <c r="CI953" s="135" t="n"/>
      <c r="CJ953" s="135" t="n"/>
      <c r="CK953" s="135" t="n"/>
      <c r="CL953" s="135" t="n"/>
      <c r="CM953" s="135" t="n"/>
      <c r="CN953" s="135" t="n"/>
      <c r="CO953" s="135" t="n"/>
      <c r="CP953" s="135" t="n"/>
      <c r="CQ953" s="135" t="n"/>
      <c r="CR953" s="135" t="n"/>
      <c r="CU953" s="36" t="n"/>
      <c r="CV953" s="36" t="n"/>
      <c r="CW953" s="36" t="n"/>
      <c r="CX953" s="36" t="n"/>
      <c r="CY953" s="36" t="n"/>
      <c r="CZ953" s="36" t="n"/>
      <c r="DA953" s="36" t="n"/>
      <c r="DB953" s="36" t="n"/>
      <c r="DC953" s="36" t="n"/>
      <c r="DD953" s="36" t="n"/>
      <c r="DE953" s="36" t="n"/>
      <c r="DF953" s="36" t="n"/>
      <c r="DG953" s="36" t="n"/>
      <c r="DH953" s="36" t="n"/>
      <c r="DI953" s="36" t="n"/>
      <c r="DJ953" s="36" t="n"/>
      <c r="DK953" s="36" t="n"/>
      <c r="DL953" s="36" t="n"/>
      <c r="DM953" s="36" t="n"/>
      <c r="DN953" s="36" t="n"/>
      <c r="DO953" s="36" t="n"/>
      <c r="DP953" s="36" t="n"/>
      <c r="DQ953" s="36" t="n"/>
      <c r="DR953" s="36" t="n"/>
      <c r="DS953" s="36" t="n"/>
      <c r="DT953" s="36" t="n"/>
      <c r="DU953" s="36" t="n"/>
      <c r="DV953" s="36" t="n"/>
      <c r="DW953" s="36" t="n"/>
      <c r="DX953" s="36" t="n"/>
      <c r="DY953" s="36" t="n"/>
      <c r="DZ953" s="36" t="n"/>
      <c r="EA953" s="36" t="n"/>
      <c r="EB953" s="36" t="n"/>
      <c r="EC953" s="36" t="n"/>
      <c r="ED953" s="36" t="n"/>
      <c r="EE953" s="36" t="n"/>
      <c r="EF953" s="36" t="n"/>
      <c r="EG953" s="36" t="n"/>
      <c r="EH953" s="36" t="n"/>
      <c r="EI953" s="36" t="n"/>
      <c r="EJ953" s="36" t="n"/>
      <c r="EK953" s="36" t="n"/>
      <c r="EL953" s="36" t="n"/>
      <c r="EM953" s="36" t="n"/>
      <c r="EN953" s="36" t="n"/>
    </row>
    <row r="954">
      <c r="A954" s="36" t="n"/>
      <c r="B954" s="36" t="n"/>
      <c r="C954" s="144" t="n"/>
      <c r="D954" s="144" t="n"/>
      <c r="E954" s="135" t="n"/>
      <c r="F954" s="135" t="n"/>
      <c r="G954" s="135" t="n"/>
      <c r="H954" s="135" t="n"/>
      <c r="I954" s="135" t="n"/>
      <c r="J954" s="135" t="n"/>
      <c r="K954" s="135" t="n"/>
      <c r="L954" s="135" t="n"/>
      <c r="M954" s="135" t="n"/>
      <c r="N954" s="135" t="n"/>
      <c r="O954" s="135" t="n"/>
      <c r="P954" s="135" t="n"/>
      <c r="Q954" s="135" t="n"/>
      <c r="R954" s="135" t="n"/>
      <c r="S954" s="135" t="n"/>
      <c r="T954" s="135" t="n"/>
      <c r="U954" s="135" t="n"/>
      <c r="V954" s="135" t="n"/>
      <c r="W954" s="135" t="n"/>
      <c r="X954" s="135" t="n"/>
      <c r="Y954" s="135" t="n"/>
      <c r="Z954" s="135" t="n"/>
      <c r="AA954" s="135" t="n"/>
      <c r="AB954" s="135" t="n"/>
      <c r="AC954" s="135" t="n"/>
      <c r="AD954" s="135" t="n"/>
      <c r="AE954" s="135" t="n"/>
      <c r="AF954" s="135" t="n"/>
      <c r="AG954" s="135" t="n"/>
      <c r="AH954" s="135" t="n"/>
      <c r="AI954" s="135" t="n"/>
      <c r="AJ954" s="135" t="n"/>
      <c r="AK954" s="135" t="n"/>
      <c r="AL954" s="135" t="n"/>
      <c r="AM954" s="135" t="n"/>
      <c r="AN954" s="135" t="n"/>
      <c r="AO954" s="135" t="n"/>
      <c r="AP954" s="135" t="n"/>
      <c r="AQ954" s="135" t="n"/>
      <c r="AR954" s="135" t="n"/>
      <c r="AS954" s="135" t="n"/>
      <c r="AT954" s="135" t="n"/>
      <c r="AU954" s="135" t="n"/>
      <c r="AV954" s="135" t="n"/>
      <c r="AW954" s="135" t="n"/>
      <c r="AX954" s="135" t="n"/>
      <c r="AY954" s="135" t="n"/>
      <c r="AZ954" s="135" t="n"/>
      <c r="BA954" s="135" t="n"/>
      <c r="BB954" s="135" t="n"/>
      <c r="BC954" s="135" t="n"/>
      <c r="BD954" s="135" t="n"/>
      <c r="BE954" s="135" t="n"/>
      <c r="BF954" s="135" t="n"/>
      <c r="BG954" s="135" t="n"/>
      <c r="BH954" s="135" t="n"/>
      <c r="BI954" s="135" t="n"/>
      <c r="BJ954" s="135" t="n"/>
      <c r="BK954" s="135" t="n"/>
      <c r="BL954" s="135" t="n"/>
      <c r="BM954" s="135" t="n"/>
      <c r="BN954" s="135" t="n"/>
      <c r="BO954" s="135" t="n"/>
      <c r="BP954" s="135" t="n"/>
      <c r="BQ954" s="135" t="n"/>
      <c r="BR954" s="135" t="n"/>
      <c r="BS954" s="135" t="n"/>
      <c r="BT954" s="135" t="n"/>
      <c r="BU954" s="135" t="n"/>
      <c r="BV954" s="135" t="n"/>
      <c r="BW954" s="135" t="n"/>
      <c r="BX954" s="135" t="n"/>
      <c r="BY954" s="135" t="n"/>
      <c r="BZ954" s="135" t="n"/>
      <c r="CA954" s="135" t="n"/>
      <c r="CB954" s="135" t="n"/>
      <c r="CC954" s="135" t="n"/>
      <c r="CD954" s="135" t="n"/>
      <c r="CE954" s="135" t="n"/>
      <c r="CF954" s="135" t="n"/>
      <c r="CG954" s="135" t="n"/>
      <c r="CH954" s="135" t="n"/>
      <c r="CI954" s="135" t="n"/>
      <c r="CJ954" s="135" t="n"/>
      <c r="CK954" s="135" t="n"/>
      <c r="CL954" s="135" t="n"/>
      <c r="CM954" s="135" t="n"/>
      <c r="CN954" s="135" t="n"/>
      <c r="CO954" s="135" t="n"/>
      <c r="CP954" s="135" t="n"/>
      <c r="CQ954" s="135" t="n"/>
      <c r="CR954" s="135" t="n"/>
      <c r="CU954" s="36" t="n"/>
      <c r="CV954" s="36" t="n"/>
      <c r="CW954" s="36" t="n"/>
      <c r="CX954" s="36" t="n"/>
      <c r="CY954" s="36" t="n"/>
      <c r="CZ954" s="36" t="n"/>
      <c r="DA954" s="36" t="n"/>
      <c r="DB954" s="36" t="n"/>
      <c r="DC954" s="36" t="n"/>
      <c r="DD954" s="36" t="n"/>
      <c r="DE954" s="36" t="n"/>
      <c r="DF954" s="36" t="n"/>
      <c r="DG954" s="36" t="n"/>
      <c r="DH954" s="36" t="n"/>
      <c r="DI954" s="36" t="n"/>
      <c r="DJ954" s="36" t="n"/>
      <c r="DK954" s="36" t="n"/>
      <c r="DL954" s="36" t="n"/>
      <c r="DM954" s="36" t="n"/>
      <c r="DN954" s="36" t="n"/>
      <c r="DO954" s="36" t="n"/>
      <c r="DP954" s="36" t="n"/>
      <c r="DQ954" s="36" t="n"/>
      <c r="DR954" s="36" t="n"/>
      <c r="DS954" s="36" t="n"/>
      <c r="DT954" s="36" t="n"/>
      <c r="DU954" s="36" t="n"/>
      <c r="DV954" s="36" t="n"/>
      <c r="DW954" s="36" t="n"/>
      <c r="DX954" s="36" t="n"/>
      <c r="DY954" s="36" t="n"/>
      <c r="DZ954" s="36" t="n"/>
      <c r="EA954" s="36" t="n"/>
      <c r="EB954" s="36" t="n"/>
      <c r="EC954" s="36" t="n"/>
      <c r="ED954" s="36" t="n"/>
      <c r="EE954" s="36" t="n"/>
      <c r="EF954" s="36" t="n"/>
      <c r="EG954" s="36" t="n"/>
      <c r="EH954" s="36" t="n"/>
      <c r="EI954" s="36" t="n"/>
      <c r="EJ954" s="36" t="n"/>
      <c r="EK954" s="36" t="n"/>
      <c r="EL954" s="36" t="n"/>
      <c r="EM954" s="36" t="n"/>
      <c r="EN954" s="36" t="n"/>
    </row>
    <row r="955">
      <c r="A955" s="36" t="n"/>
      <c r="B955" s="36" t="n"/>
      <c r="C955" s="144" t="n"/>
      <c r="D955" s="144" t="n"/>
      <c r="E955" s="135" t="n"/>
      <c r="F955" s="135" t="n"/>
      <c r="G955" s="135" t="n"/>
      <c r="H955" s="135" t="n"/>
      <c r="I955" s="135" t="n"/>
      <c r="J955" s="135" t="n"/>
      <c r="K955" s="135" t="n"/>
      <c r="L955" s="135" t="n"/>
      <c r="M955" s="135" t="n"/>
      <c r="N955" s="135" t="n"/>
      <c r="O955" s="135" t="n"/>
      <c r="P955" s="135" t="n"/>
      <c r="Q955" s="135" t="n"/>
      <c r="R955" s="135" t="n"/>
      <c r="S955" s="135" t="n"/>
      <c r="T955" s="135" t="n"/>
      <c r="U955" s="135" t="n"/>
      <c r="V955" s="135" t="n"/>
      <c r="W955" s="135" t="n"/>
      <c r="X955" s="135" t="n"/>
      <c r="Y955" s="135" t="n"/>
      <c r="Z955" s="135" t="n"/>
      <c r="AA955" s="135" t="n"/>
      <c r="AB955" s="135" t="n"/>
      <c r="AC955" s="135" t="n"/>
      <c r="AD955" s="135" t="n"/>
      <c r="AE955" s="135" t="n"/>
      <c r="AF955" s="135" t="n"/>
      <c r="AG955" s="135" t="n"/>
      <c r="AH955" s="135" t="n"/>
      <c r="AI955" s="135" t="n"/>
      <c r="AJ955" s="135" t="n"/>
      <c r="AK955" s="135" t="n"/>
      <c r="AL955" s="135" t="n"/>
      <c r="AM955" s="135" t="n"/>
      <c r="AN955" s="135" t="n"/>
      <c r="AO955" s="135" t="n"/>
      <c r="AP955" s="135" t="n"/>
      <c r="AQ955" s="135" t="n"/>
      <c r="AR955" s="135" t="n"/>
      <c r="AS955" s="135" t="n"/>
      <c r="AT955" s="135" t="n"/>
      <c r="AU955" s="135" t="n"/>
      <c r="AV955" s="135" t="n"/>
      <c r="AW955" s="135" t="n"/>
      <c r="AX955" s="135" t="n"/>
      <c r="AY955" s="135" t="n"/>
      <c r="AZ955" s="135" t="n"/>
      <c r="BA955" s="135" t="n"/>
      <c r="BB955" s="135" t="n"/>
      <c r="BC955" s="135" t="n"/>
      <c r="BD955" s="135" t="n"/>
      <c r="BE955" s="135" t="n"/>
      <c r="BF955" s="135" t="n"/>
      <c r="BG955" s="135" t="n"/>
      <c r="BH955" s="135" t="n"/>
      <c r="BI955" s="135" t="n"/>
      <c r="BJ955" s="135" t="n"/>
      <c r="BK955" s="135" t="n"/>
      <c r="BL955" s="135" t="n"/>
      <c r="BM955" s="135" t="n"/>
      <c r="BN955" s="135" t="n"/>
      <c r="BO955" s="135" t="n"/>
      <c r="BP955" s="135" t="n"/>
      <c r="BQ955" s="135" t="n"/>
      <c r="BR955" s="135" t="n"/>
      <c r="BS955" s="135" t="n"/>
      <c r="BT955" s="135" t="n"/>
      <c r="BU955" s="135" t="n"/>
      <c r="BV955" s="135" t="n"/>
      <c r="BW955" s="135" t="n"/>
      <c r="BX955" s="135" t="n"/>
      <c r="BY955" s="135" t="n"/>
      <c r="BZ955" s="135" t="n"/>
      <c r="CA955" s="135" t="n"/>
      <c r="CB955" s="135" t="n"/>
      <c r="CC955" s="135" t="n"/>
      <c r="CD955" s="135" t="n"/>
      <c r="CE955" s="135" t="n"/>
      <c r="CF955" s="135" t="n"/>
      <c r="CG955" s="135" t="n"/>
      <c r="CH955" s="135" t="n"/>
      <c r="CI955" s="135" t="n"/>
      <c r="CJ955" s="135" t="n"/>
      <c r="CK955" s="135" t="n"/>
      <c r="CL955" s="135" t="n"/>
      <c r="CM955" s="135" t="n"/>
      <c r="CN955" s="135" t="n"/>
      <c r="CO955" s="135" t="n"/>
      <c r="CP955" s="135" t="n"/>
      <c r="CQ955" s="135" t="n"/>
      <c r="CR955" s="135" t="n"/>
      <c r="CU955" s="36" t="n"/>
      <c r="CV955" s="36" t="n"/>
      <c r="CW955" s="36" t="n"/>
      <c r="CX955" s="36" t="n"/>
      <c r="CY955" s="36" t="n"/>
      <c r="CZ955" s="36" t="n"/>
      <c r="DA955" s="36" t="n"/>
      <c r="DB955" s="36" t="n"/>
      <c r="DC955" s="36" t="n"/>
      <c r="DD955" s="36" t="n"/>
      <c r="DE955" s="36" t="n"/>
      <c r="DF955" s="36" t="n"/>
      <c r="DG955" s="36" t="n"/>
      <c r="DH955" s="36" t="n"/>
      <c r="DI955" s="36" t="n"/>
      <c r="DJ955" s="36" t="n"/>
      <c r="DK955" s="36" t="n"/>
      <c r="DL955" s="36" t="n"/>
      <c r="DM955" s="36" t="n"/>
      <c r="DN955" s="36" t="n"/>
      <c r="DO955" s="36" t="n"/>
      <c r="DP955" s="36" t="n"/>
      <c r="DQ955" s="36" t="n"/>
      <c r="DR955" s="36" t="n"/>
      <c r="DS955" s="36" t="n"/>
      <c r="DT955" s="36" t="n"/>
      <c r="DU955" s="36" t="n"/>
      <c r="DV955" s="36" t="n"/>
      <c r="DW955" s="36" t="n"/>
      <c r="DX955" s="36" t="n"/>
      <c r="DY955" s="36" t="n"/>
      <c r="DZ955" s="36" t="n"/>
      <c r="EA955" s="36" t="n"/>
      <c r="EB955" s="36" t="n"/>
      <c r="EC955" s="36" t="n"/>
      <c r="ED955" s="36" t="n"/>
      <c r="EE955" s="36" t="n"/>
      <c r="EF955" s="36" t="n"/>
      <c r="EG955" s="36" t="n"/>
      <c r="EH955" s="36" t="n"/>
      <c r="EI955" s="36" t="n"/>
      <c r="EJ955" s="36" t="n"/>
      <c r="EK955" s="36" t="n"/>
      <c r="EL955" s="36" t="n"/>
      <c r="EM955" s="36" t="n"/>
      <c r="EN955" s="36" t="n"/>
    </row>
    <row r="956">
      <c r="A956" s="36" t="n"/>
      <c r="B956" s="36" t="n"/>
      <c r="C956" s="144" t="n"/>
      <c r="D956" s="144" t="n"/>
      <c r="E956" s="135" t="n"/>
      <c r="F956" s="135" t="n"/>
      <c r="G956" s="135" t="n"/>
      <c r="H956" s="135" t="n"/>
      <c r="I956" s="135" t="n"/>
      <c r="J956" s="135" t="n"/>
      <c r="K956" s="135" t="n"/>
      <c r="L956" s="135" t="n"/>
      <c r="M956" s="135" t="n"/>
      <c r="N956" s="135" t="n"/>
      <c r="O956" s="135" t="n"/>
      <c r="P956" s="135" t="n"/>
      <c r="Q956" s="135" t="n"/>
      <c r="R956" s="135" t="n"/>
      <c r="S956" s="135" t="n"/>
      <c r="T956" s="135" t="n"/>
      <c r="U956" s="135" t="n"/>
      <c r="V956" s="135" t="n"/>
      <c r="W956" s="135" t="n"/>
      <c r="X956" s="135" t="n"/>
      <c r="Y956" s="135" t="n"/>
      <c r="Z956" s="135" t="n"/>
      <c r="AA956" s="135" t="n"/>
      <c r="AB956" s="135" t="n"/>
      <c r="AC956" s="135" t="n"/>
      <c r="AD956" s="135" t="n"/>
      <c r="AE956" s="135" t="n"/>
      <c r="AF956" s="135" t="n"/>
      <c r="AG956" s="135" t="n"/>
      <c r="AH956" s="135" t="n"/>
      <c r="AI956" s="135" t="n"/>
      <c r="AJ956" s="135" t="n"/>
      <c r="AK956" s="135" t="n"/>
      <c r="AL956" s="135" t="n"/>
      <c r="AM956" s="135" t="n"/>
      <c r="AN956" s="135" t="n"/>
      <c r="AO956" s="135" t="n"/>
      <c r="AP956" s="135" t="n"/>
      <c r="AQ956" s="135" t="n"/>
      <c r="AR956" s="135" t="n"/>
      <c r="AS956" s="135" t="n"/>
      <c r="AT956" s="135" t="n"/>
      <c r="AU956" s="135" t="n"/>
      <c r="AV956" s="135" t="n"/>
      <c r="AW956" s="135" t="n"/>
      <c r="AX956" s="135" t="n"/>
      <c r="AY956" s="135" t="n"/>
      <c r="AZ956" s="135" t="n"/>
      <c r="BA956" s="135" t="n"/>
      <c r="BB956" s="135" t="n"/>
      <c r="BC956" s="135" t="n"/>
      <c r="BD956" s="135" t="n"/>
      <c r="BE956" s="135" t="n"/>
      <c r="BF956" s="135" t="n"/>
      <c r="BG956" s="135" t="n"/>
      <c r="BH956" s="135" t="n"/>
      <c r="BI956" s="135" t="n"/>
      <c r="BJ956" s="135" t="n"/>
      <c r="BK956" s="135" t="n"/>
      <c r="BL956" s="135" t="n"/>
      <c r="BM956" s="135" t="n"/>
      <c r="BN956" s="135" t="n"/>
      <c r="BO956" s="135" t="n"/>
      <c r="BP956" s="135" t="n"/>
      <c r="BQ956" s="135" t="n"/>
      <c r="BR956" s="135" t="n"/>
      <c r="BS956" s="135" t="n"/>
      <c r="BT956" s="135" t="n"/>
      <c r="BU956" s="135" t="n"/>
      <c r="BV956" s="135" t="n"/>
      <c r="BW956" s="135" t="n"/>
      <c r="BX956" s="135" t="n"/>
      <c r="BY956" s="135" t="n"/>
      <c r="BZ956" s="135" t="n"/>
      <c r="CA956" s="135" t="n"/>
      <c r="CB956" s="135" t="n"/>
      <c r="CC956" s="135" t="n"/>
      <c r="CD956" s="135" t="n"/>
      <c r="CE956" s="135" t="n"/>
      <c r="CF956" s="135" t="n"/>
      <c r="CG956" s="135" t="n"/>
      <c r="CH956" s="135" t="n"/>
      <c r="CI956" s="135" t="n"/>
      <c r="CJ956" s="135" t="n"/>
      <c r="CK956" s="135" t="n"/>
      <c r="CL956" s="135" t="n"/>
      <c r="CM956" s="135" t="n"/>
      <c r="CN956" s="135" t="n"/>
      <c r="CO956" s="135" t="n"/>
      <c r="CP956" s="135" t="n"/>
      <c r="CQ956" s="135" t="n"/>
      <c r="CR956" s="135" t="n"/>
      <c r="CU956" s="36" t="n"/>
      <c r="CV956" s="36" t="n"/>
      <c r="CW956" s="36" t="n"/>
      <c r="CX956" s="36" t="n"/>
      <c r="CY956" s="36" t="n"/>
      <c r="CZ956" s="36" t="n"/>
      <c r="DA956" s="36" t="n"/>
      <c r="DB956" s="36" t="n"/>
      <c r="DC956" s="36" t="n"/>
      <c r="DD956" s="36" t="n"/>
      <c r="DE956" s="36" t="n"/>
      <c r="DF956" s="36" t="n"/>
      <c r="DG956" s="36" t="n"/>
      <c r="DH956" s="36" t="n"/>
      <c r="DI956" s="36" t="n"/>
      <c r="DJ956" s="36" t="n"/>
      <c r="DK956" s="36" t="n"/>
      <c r="DL956" s="36" t="n"/>
      <c r="DM956" s="36" t="n"/>
      <c r="DN956" s="36" t="n"/>
      <c r="DO956" s="36" t="n"/>
      <c r="DP956" s="36" t="n"/>
      <c r="DQ956" s="36" t="n"/>
      <c r="DR956" s="36" t="n"/>
      <c r="DS956" s="36" t="n"/>
      <c r="DT956" s="36" t="n"/>
      <c r="DU956" s="36" t="n"/>
      <c r="DV956" s="36" t="n"/>
      <c r="DW956" s="36" t="n"/>
      <c r="DX956" s="36" t="n"/>
      <c r="DY956" s="36" t="n"/>
      <c r="DZ956" s="36" t="n"/>
      <c r="EA956" s="36" t="n"/>
      <c r="EB956" s="36" t="n"/>
      <c r="EC956" s="36" t="n"/>
      <c r="ED956" s="36" t="n"/>
      <c r="EE956" s="36" t="n"/>
      <c r="EF956" s="36" t="n"/>
      <c r="EG956" s="36" t="n"/>
      <c r="EH956" s="36" t="n"/>
      <c r="EI956" s="36" t="n"/>
      <c r="EJ956" s="36" t="n"/>
      <c r="EK956" s="36" t="n"/>
      <c r="EL956" s="36" t="n"/>
      <c r="EM956" s="36" t="n"/>
      <c r="EN956" s="36" t="n"/>
    </row>
    <row r="957">
      <c r="A957" s="36" t="n"/>
      <c r="B957" s="36" t="n"/>
      <c r="C957" s="144" t="n"/>
      <c r="D957" s="144" t="n"/>
      <c r="E957" s="135" t="n"/>
      <c r="F957" s="135" t="n"/>
      <c r="G957" s="135" t="n"/>
      <c r="H957" s="135" t="n"/>
      <c r="I957" s="135" t="n"/>
      <c r="J957" s="135" t="n"/>
      <c r="K957" s="135" t="n"/>
      <c r="L957" s="135" t="n"/>
      <c r="M957" s="135" t="n"/>
      <c r="N957" s="135" t="n"/>
      <c r="O957" s="135" t="n"/>
      <c r="P957" s="135" t="n"/>
      <c r="Q957" s="135" t="n"/>
      <c r="R957" s="135" t="n"/>
      <c r="S957" s="135" t="n"/>
      <c r="T957" s="135" t="n"/>
      <c r="U957" s="135" t="n"/>
      <c r="V957" s="135" t="n"/>
      <c r="W957" s="135" t="n"/>
      <c r="X957" s="135" t="n"/>
      <c r="Y957" s="135" t="n"/>
      <c r="Z957" s="135" t="n"/>
      <c r="AA957" s="135" t="n"/>
      <c r="AB957" s="135" t="n"/>
      <c r="AC957" s="135" t="n"/>
      <c r="AD957" s="135" t="n"/>
      <c r="AE957" s="135" t="n"/>
      <c r="AF957" s="135" t="n"/>
      <c r="AG957" s="135" t="n"/>
      <c r="AH957" s="135" t="n"/>
      <c r="AI957" s="135" t="n"/>
      <c r="AJ957" s="135" t="n"/>
      <c r="AK957" s="135" t="n"/>
      <c r="AL957" s="135" t="n"/>
      <c r="AM957" s="135" t="n"/>
      <c r="AN957" s="135" t="n"/>
      <c r="AO957" s="135" t="n"/>
      <c r="AP957" s="135" t="n"/>
      <c r="AQ957" s="135" t="n"/>
      <c r="AR957" s="135" t="n"/>
      <c r="AS957" s="135" t="n"/>
      <c r="AT957" s="135" t="n"/>
      <c r="AU957" s="135" t="n"/>
      <c r="AV957" s="135" t="n"/>
      <c r="AW957" s="135" t="n"/>
      <c r="AX957" s="135" t="n"/>
      <c r="AY957" s="135" t="n"/>
      <c r="AZ957" s="135" t="n"/>
      <c r="BA957" s="135" t="n"/>
      <c r="BB957" s="135" t="n"/>
      <c r="BC957" s="135" t="n"/>
      <c r="BD957" s="135" t="n"/>
      <c r="BE957" s="135" t="n"/>
      <c r="BF957" s="135" t="n"/>
      <c r="BG957" s="135" t="n"/>
      <c r="BH957" s="135" t="n"/>
      <c r="BI957" s="135" t="n"/>
      <c r="BJ957" s="135" t="n"/>
      <c r="BK957" s="135" t="n"/>
      <c r="BL957" s="135" t="n"/>
      <c r="BM957" s="135" t="n"/>
      <c r="BN957" s="135" t="n"/>
      <c r="BO957" s="135" t="n"/>
      <c r="BP957" s="135" t="n"/>
      <c r="BQ957" s="135" t="n"/>
      <c r="BR957" s="135" t="n"/>
      <c r="BS957" s="135" t="n"/>
      <c r="BT957" s="135" t="n"/>
      <c r="BU957" s="135" t="n"/>
      <c r="BV957" s="135" t="n"/>
      <c r="BW957" s="135" t="n"/>
      <c r="BX957" s="135" t="n"/>
      <c r="BY957" s="135" t="n"/>
      <c r="BZ957" s="135" t="n"/>
      <c r="CA957" s="135" t="n"/>
      <c r="CB957" s="135" t="n"/>
      <c r="CC957" s="135" t="n"/>
      <c r="CD957" s="135" t="n"/>
      <c r="CE957" s="135" t="n"/>
      <c r="CF957" s="135" t="n"/>
      <c r="CG957" s="135" t="n"/>
      <c r="CH957" s="135" t="n"/>
      <c r="CI957" s="135" t="n"/>
      <c r="CJ957" s="135" t="n"/>
      <c r="CK957" s="135" t="n"/>
      <c r="CL957" s="135" t="n"/>
      <c r="CM957" s="135" t="n"/>
      <c r="CN957" s="135" t="n"/>
      <c r="CO957" s="135" t="n"/>
      <c r="CP957" s="135" t="n"/>
      <c r="CQ957" s="135" t="n"/>
      <c r="CR957" s="135" t="n"/>
      <c r="CU957" s="36" t="n"/>
      <c r="CV957" s="36" t="n"/>
      <c r="CW957" s="36" t="n"/>
      <c r="CX957" s="36" t="n"/>
      <c r="CY957" s="36" t="n"/>
      <c r="CZ957" s="36" t="n"/>
      <c r="DA957" s="36" t="n"/>
      <c r="DB957" s="36" t="n"/>
      <c r="DC957" s="36" t="n"/>
      <c r="DD957" s="36" t="n"/>
      <c r="DE957" s="36" t="n"/>
      <c r="DF957" s="36" t="n"/>
      <c r="DG957" s="36" t="n"/>
      <c r="DH957" s="36" t="n"/>
      <c r="DI957" s="36" t="n"/>
      <c r="DJ957" s="36" t="n"/>
      <c r="DK957" s="36" t="n"/>
      <c r="DL957" s="36" t="n"/>
      <c r="DM957" s="36" t="n"/>
      <c r="DN957" s="36" t="n"/>
      <c r="DO957" s="36" t="n"/>
      <c r="DP957" s="36" t="n"/>
      <c r="DQ957" s="36" t="n"/>
      <c r="DR957" s="36" t="n"/>
      <c r="DS957" s="36" t="n"/>
      <c r="DT957" s="36" t="n"/>
      <c r="DU957" s="36" t="n"/>
      <c r="DV957" s="36" t="n"/>
      <c r="DW957" s="36" t="n"/>
      <c r="DX957" s="36" t="n"/>
      <c r="DY957" s="36" t="n"/>
      <c r="DZ957" s="36" t="n"/>
      <c r="EA957" s="36" t="n"/>
      <c r="EB957" s="36" t="n"/>
      <c r="EC957" s="36" t="n"/>
      <c r="ED957" s="36" t="n"/>
      <c r="EE957" s="36" t="n"/>
      <c r="EF957" s="36" t="n"/>
      <c r="EG957" s="36" t="n"/>
      <c r="EH957" s="36" t="n"/>
      <c r="EI957" s="36" t="n"/>
      <c r="EJ957" s="36" t="n"/>
      <c r="EK957" s="36" t="n"/>
      <c r="EL957" s="36" t="n"/>
      <c r="EM957" s="36" t="n"/>
      <c r="EN957" s="36" t="n"/>
    </row>
    <row r="958">
      <c r="A958" s="36" t="n"/>
      <c r="B958" s="36" t="n"/>
      <c r="C958" s="144" t="n"/>
      <c r="D958" s="144" t="n"/>
      <c r="E958" s="135" t="n"/>
      <c r="F958" s="135" t="n"/>
      <c r="G958" s="135" t="n"/>
      <c r="H958" s="135" t="n"/>
      <c r="I958" s="135" t="n"/>
      <c r="J958" s="135" t="n"/>
      <c r="K958" s="135" t="n"/>
      <c r="L958" s="135" t="n"/>
      <c r="M958" s="135" t="n"/>
      <c r="N958" s="135" t="n"/>
      <c r="O958" s="135" t="n"/>
      <c r="P958" s="135" t="n"/>
      <c r="Q958" s="135" t="n"/>
      <c r="R958" s="135" t="n"/>
      <c r="S958" s="135" t="n"/>
      <c r="T958" s="135" t="n"/>
      <c r="U958" s="135" t="n"/>
      <c r="V958" s="135" t="n"/>
      <c r="W958" s="135" t="n"/>
      <c r="X958" s="135" t="n"/>
      <c r="Y958" s="135" t="n"/>
      <c r="Z958" s="135" t="n"/>
      <c r="AA958" s="135" t="n"/>
      <c r="AB958" s="135" t="n"/>
      <c r="AC958" s="135" t="n"/>
      <c r="AD958" s="135" t="n"/>
      <c r="AE958" s="135" t="n"/>
      <c r="AF958" s="135" t="n"/>
      <c r="AG958" s="135" t="n"/>
      <c r="AH958" s="135" t="n"/>
      <c r="AI958" s="135" t="n"/>
      <c r="AJ958" s="135" t="n"/>
      <c r="AK958" s="135" t="n"/>
      <c r="AL958" s="135" t="n"/>
      <c r="AM958" s="135" t="n"/>
      <c r="AN958" s="135" t="n"/>
      <c r="AO958" s="135" t="n"/>
      <c r="AP958" s="135" t="n"/>
      <c r="AQ958" s="135" t="n"/>
      <c r="AR958" s="135" t="n"/>
      <c r="AS958" s="135" t="n"/>
      <c r="AT958" s="135" t="n"/>
      <c r="AU958" s="135" t="n"/>
      <c r="AV958" s="135" t="n"/>
      <c r="AW958" s="135" t="n"/>
      <c r="AX958" s="135" t="n"/>
      <c r="AY958" s="135" t="n"/>
      <c r="AZ958" s="135" t="n"/>
      <c r="BA958" s="135" t="n"/>
      <c r="BB958" s="135" t="n"/>
      <c r="BC958" s="135" t="n"/>
      <c r="BD958" s="135" t="n"/>
      <c r="BE958" s="135" t="n"/>
      <c r="BF958" s="135" t="n"/>
      <c r="BG958" s="135" t="n"/>
      <c r="BH958" s="135" t="n"/>
      <c r="BI958" s="135" t="n"/>
      <c r="BJ958" s="135" t="n"/>
      <c r="BK958" s="135" t="n"/>
      <c r="BL958" s="135" t="n"/>
      <c r="BM958" s="135" t="n"/>
      <c r="BN958" s="135" t="n"/>
      <c r="BO958" s="135" t="n"/>
      <c r="BP958" s="135" t="n"/>
      <c r="BQ958" s="135" t="n"/>
      <c r="BR958" s="135" t="n"/>
      <c r="BS958" s="135" t="n"/>
      <c r="BT958" s="135" t="n"/>
      <c r="BU958" s="135" t="n"/>
      <c r="BV958" s="135" t="n"/>
      <c r="BW958" s="135" t="n"/>
      <c r="BX958" s="135" t="n"/>
      <c r="BY958" s="135" t="n"/>
      <c r="BZ958" s="135" t="n"/>
      <c r="CA958" s="135" t="n"/>
      <c r="CB958" s="135" t="n"/>
      <c r="CC958" s="135" t="n"/>
      <c r="CD958" s="135" t="n"/>
      <c r="CE958" s="135" t="n"/>
      <c r="CF958" s="135" t="n"/>
      <c r="CG958" s="135" t="n"/>
      <c r="CH958" s="135" t="n"/>
      <c r="CI958" s="135" t="n"/>
      <c r="CJ958" s="135" t="n"/>
      <c r="CK958" s="135" t="n"/>
      <c r="CL958" s="135" t="n"/>
      <c r="CM958" s="135" t="n"/>
      <c r="CN958" s="135" t="n"/>
      <c r="CO958" s="135" t="n"/>
      <c r="CP958" s="135" t="n"/>
      <c r="CQ958" s="135" t="n"/>
      <c r="CR958" s="135" t="n"/>
      <c r="CU958" s="36" t="n"/>
      <c r="CV958" s="36" t="n"/>
      <c r="CW958" s="36" t="n"/>
      <c r="CX958" s="36" t="n"/>
      <c r="CY958" s="36" t="n"/>
      <c r="CZ958" s="36" t="n"/>
      <c r="DA958" s="36" t="n"/>
      <c r="DB958" s="36" t="n"/>
      <c r="DC958" s="36" t="n"/>
      <c r="DD958" s="36" t="n"/>
      <c r="DE958" s="36" t="n"/>
      <c r="DF958" s="36" t="n"/>
      <c r="DG958" s="36" t="n"/>
      <c r="DH958" s="36" t="n"/>
      <c r="DI958" s="36" t="n"/>
      <c r="DJ958" s="36" t="n"/>
      <c r="DK958" s="36" t="n"/>
      <c r="DL958" s="36" t="n"/>
      <c r="DM958" s="36" t="n"/>
      <c r="DN958" s="36" t="n"/>
      <c r="DO958" s="36" t="n"/>
      <c r="DP958" s="36" t="n"/>
      <c r="DQ958" s="36" t="n"/>
      <c r="DR958" s="36" t="n"/>
      <c r="DS958" s="36" t="n"/>
      <c r="DT958" s="36" t="n"/>
      <c r="DU958" s="36" t="n"/>
      <c r="DV958" s="36" t="n"/>
      <c r="DW958" s="36" t="n"/>
      <c r="DX958" s="36" t="n"/>
      <c r="DY958" s="36" t="n"/>
      <c r="DZ958" s="36" t="n"/>
      <c r="EA958" s="36" t="n"/>
      <c r="EB958" s="36" t="n"/>
      <c r="EC958" s="36" t="n"/>
      <c r="ED958" s="36" t="n"/>
      <c r="EE958" s="36" t="n"/>
      <c r="EF958" s="36" t="n"/>
      <c r="EG958" s="36" t="n"/>
      <c r="EH958" s="36" t="n"/>
      <c r="EI958" s="36" t="n"/>
      <c r="EJ958" s="36" t="n"/>
      <c r="EK958" s="36" t="n"/>
      <c r="EL958" s="36" t="n"/>
      <c r="EM958" s="36" t="n"/>
      <c r="EN958" s="36" t="n"/>
    </row>
    <row r="959">
      <c r="A959" s="36" t="n"/>
      <c r="B959" s="36" t="n"/>
      <c r="C959" s="144" t="n"/>
      <c r="D959" s="144" t="n"/>
      <c r="E959" s="135" t="n"/>
      <c r="F959" s="135" t="n"/>
      <c r="G959" s="135" t="n"/>
      <c r="H959" s="135" t="n"/>
      <c r="I959" s="135" t="n"/>
      <c r="J959" s="135" t="n"/>
      <c r="K959" s="135" t="n"/>
      <c r="L959" s="135" t="n"/>
      <c r="M959" s="135" t="n"/>
      <c r="N959" s="135" t="n"/>
      <c r="O959" s="135" t="n"/>
      <c r="P959" s="135" t="n"/>
      <c r="Q959" s="135" t="n"/>
      <c r="R959" s="135" t="n"/>
      <c r="S959" s="135" t="n"/>
      <c r="T959" s="135" t="n"/>
      <c r="U959" s="135" t="n"/>
      <c r="V959" s="135" t="n"/>
      <c r="W959" s="135" t="n"/>
      <c r="X959" s="135" t="n"/>
      <c r="Y959" s="135" t="n"/>
      <c r="Z959" s="135" t="n"/>
      <c r="AA959" s="135" t="n"/>
      <c r="AB959" s="135" t="n"/>
      <c r="AC959" s="135" t="n"/>
      <c r="AD959" s="135" t="n"/>
      <c r="AE959" s="135" t="n"/>
      <c r="AF959" s="135" t="n"/>
      <c r="AG959" s="135" t="n"/>
      <c r="AH959" s="135" t="n"/>
      <c r="AI959" s="135" t="n"/>
      <c r="AJ959" s="135" t="n"/>
      <c r="AK959" s="135" t="n"/>
      <c r="AL959" s="135" t="n"/>
      <c r="AM959" s="135" t="n"/>
      <c r="AN959" s="135" t="n"/>
      <c r="AO959" s="135" t="n"/>
      <c r="AP959" s="135" t="n"/>
      <c r="AQ959" s="135" t="n"/>
      <c r="AR959" s="135" t="n"/>
      <c r="AS959" s="135" t="n"/>
      <c r="AT959" s="135" t="n"/>
      <c r="AU959" s="135" t="n"/>
      <c r="AV959" s="135" t="n"/>
      <c r="AW959" s="135" t="n"/>
      <c r="AX959" s="135" t="n"/>
      <c r="AY959" s="135" t="n"/>
      <c r="AZ959" s="135" t="n"/>
      <c r="BA959" s="135" t="n"/>
      <c r="BB959" s="135" t="n"/>
      <c r="BC959" s="135" t="n"/>
      <c r="BD959" s="135" t="n"/>
      <c r="BE959" s="135" t="n"/>
      <c r="BF959" s="135" t="n"/>
      <c r="BG959" s="135" t="n"/>
      <c r="BH959" s="135" t="n"/>
      <c r="BI959" s="135" t="n"/>
      <c r="BJ959" s="135" t="n"/>
      <c r="BK959" s="135" t="n"/>
      <c r="BL959" s="135" t="n"/>
      <c r="BM959" s="135" t="n"/>
      <c r="BN959" s="135" t="n"/>
      <c r="BO959" s="135" t="n"/>
      <c r="BP959" s="135" t="n"/>
      <c r="BQ959" s="135" t="n"/>
      <c r="BR959" s="135" t="n"/>
      <c r="BS959" s="135" t="n"/>
      <c r="BT959" s="135" t="n"/>
      <c r="BU959" s="135" t="n"/>
      <c r="BV959" s="135" t="n"/>
      <c r="BW959" s="135" t="n"/>
      <c r="BX959" s="135" t="n"/>
      <c r="BY959" s="135" t="n"/>
      <c r="BZ959" s="135" t="n"/>
      <c r="CA959" s="135" t="n"/>
      <c r="CB959" s="135" t="n"/>
      <c r="CC959" s="135" t="n"/>
      <c r="CD959" s="135" t="n"/>
      <c r="CE959" s="135" t="n"/>
      <c r="CF959" s="135" t="n"/>
      <c r="CG959" s="135" t="n"/>
      <c r="CH959" s="135" t="n"/>
      <c r="CI959" s="135" t="n"/>
      <c r="CJ959" s="135" t="n"/>
      <c r="CK959" s="135" t="n"/>
      <c r="CL959" s="135" t="n"/>
      <c r="CM959" s="135" t="n"/>
      <c r="CN959" s="135" t="n"/>
      <c r="CO959" s="135" t="n"/>
      <c r="CP959" s="135" t="n"/>
      <c r="CQ959" s="135" t="n"/>
      <c r="CR959" s="135" t="n"/>
      <c r="CU959" s="36" t="n"/>
      <c r="CV959" s="36" t="n"/>
      <c r="CW959" s="36" t="n"/>
      <c r="CX959" s="36" t="n"/>
      <c r="CY959" s="36" t="n"/>
      <c r="CZ959" s="36" t="n"/>
      <c r="DA959" s="36" t="n"/>
      <c r="DB959" s="36" t="n"/>
      <c r="DC959" s="36" t="n"/>
      <c r="DD959" s="36" t="n"/>
      <c r="DE959" s="36" t="n"/>
      <c r="DF959" s="36" t="n"/>
      <c r="DG959" s="36" t="n"/>
      <c r="DH959" s="36" t="n"/>
      <c r="DI959" s="36" t="n"/>
      <c r="DJ959" s="36" t="n"/>
      <c r="DK959" s="36" t="n"/>
      <c r="DL959" s="36" t="n"/>
      <c r="DM959" s="36" t="n"/>
      <c r="DN959" s="36" t="n"/>
      <c r="DO959" s="36" t="n"/>
      <c r="DP959" s="36" t="n"/>
      <c r="DQ959" s="36" t="n"/>
      <c r="DR959" s="36" t="n"/>
      <c r="DS959" s="36" t="n"/>
      <c r="DT959" s="36" t="n"/>
      <c r="DU959" s="36" t="n"/>
      <c r="DV959" s="36" t="n"/>
      <c r="DW959" s="36" t="n"/>
      <c r="DX959" s="36" t="n"/>
      <c r="DY959" s="36" t="n"/>
      <c r="DZ959" s="36" t="n"/>
      <c r="EA959" s="36" t="n"/>
      <c r="EB959" s="36" t="n"/>
      <c r="EC959" s="36" t="n"/>
      <c r="ED959" s="36" t="n"/>
      <c r="EE959" s="36" t="n"/>
      <c r="EF959" s="36" t="n"/>
      <c r="EG959" s="36" t="n"/>
      <c r="EH959" s="36" t="n"/>
      <c r="EI959" s="36" t="n"/>
      <c r="EJ959" s="36" t="n"/>
      <c r="EK959" s="36" t="n"/>
      <c r="EL959" s="36" t="n"/>
      <c r="EM959" s="36" t="n"/>
      <c r="EN959" s="36" t="n"/>
    </row>
    <row r="960">
      <c r="A960" s="36" t="n"/>
      <c r="B960" s="36" t="n"/>
      <c r="C960" s="144" t="n"/>
      <c r="D960" s="144" t="n"/>
      <c r="E960" s="135" t="n"/>
      <c r="F960" s="135" t="n"/>
      <c r="G960" s="135" t="n"/>
      <c r="H960" s="135" t="n"/>
      <c r="I960" s="135" t="n"/>
      <c r="J960" s="135" t="n"/>
      <c r="K960" s="135" t="n"/>
      <c r="L960" s="135" t="n"/>
      <c r="M960" s="135" t="n"/>
      <c r="N960" s="135" t="n"/>
      <c r="O960" s="135" t="n"/>
      <c r="P960" s="135" t="n"/>
      <c r="Q960" s="135" t="n"/>
      <c r="R960" s="135" t="n"/>
      <c r="S960" s="135" t="n"/>
      <c r="T960" s="135" t="n"/>
      <c r="U960" s="135" t="n"/>
      <c r="V960" s="135" t="n"/>
      <c r="W960" s="135" t="n"/>
      <c r="X960" s="135" t="n"/>
      <c r="Y960" s="135" t="n"/>
      <c r="Z960" s="135" t="n"/>
      <c r="AA960" s="135" t="n"/>
      <c r="AB960" s="135" t="n"/>
      <c r="AC960" s="135" t="n"/>
      <c r="AD960" s="135" t="n"/>
      <c r="AE960" s="135" t="n"/>
      <c r="AF960" s="135" t="n"/>
      <c r="AG960" s="135" t="n"/>
      <c r="AH960" s="135" t="n"/>
      <c r="AI960" s="135" t="n"/>
      <c r="AJ960" s="135" t="n"/>
      <c r="AK960" s="135" t="n"/>
      <c r="AL960" s="135" t="n"/>
      <c r="AM960" s="135" t="n"/>
      <c r="AN960" s="135" t="n"/>
      <c r="AO960" s="135" t="n"/>
      <c r="AP960" s="135" t="n"/>
      <c r="AQ960" s="135" t="n"/>
      <c r="AR960" s="135" t="n"/>
      <c r="AS960" s="135" t="n"/>
      <c r="AT960" s="135" t="n"/>
      <c r="AU960" s="135" t="n"/>
      <c r="AV960" s="135" t="n"/>
      <c r="AW960" s="135" t="n"/>
      <c r="AX960" s="135" t="n"/>
      <c r="AY960" s="135" t="n"/>
      <c r="AZ960" s="135" t="n"/>
      <c r="BA960" s="135" t="n"/>
      <c r="BB960" s="135" t="n"/>
      <c r="BC960" s="135" t="n"/>
      <c r="BD960" s="135" t="n"/>
      <c r="BE960" s="135" t="n"/>
      <c r="BF960" s="135" t="n"/>
      <c r="BG960" s="135" t="n"/>
      <c r="BH960" s="135" t="n"/>
      <c r="BI960" s="135" t="n"/>
      <c r="BJ960" s="135" t="n"/>
      <c r="BK960" s="135" t="n"/>
      <c r="BL960" s="135" t="n"/>
      <c r="BM960" s="135" t="n"/>
      <c r="BN960" s="135" t="n"/>
      <c r="BO960" s="135" t="n"/>
      <c r="BP960" s="135" t="n"/>
      <c r="BQ960" s="135" t="n"/>
      <c r="BR960" s="135" t="n"/>
      <c r="BS960" s="135" t="n"/>
      <c r="BT960" s="135" t="n"/>
      <c r="BU960" s="135" t="n"/>
      <c r="BV960" s="135" t="n"/>
      <c r="BW960" s="135" t="n"/>
      <c r="BX960" s="135" t="n"/>
      <c r="BY960" s="135" t="n"/>
      <c r="BZ960" s="135" t="n"/>
      <c r="CA960" s="135" t="n"/>
      <c r="CB960" s="135" t="n"/>
      <c r="CC960" s="135" t="n"/>
      <c r="CD960" s="135" t="n"/>
      <c r="CE960" s="135" t="n"/>
      <c r="CF960" s="135" t="n"/>
      <c r="CG960" s="135" t="n"/>
      <c r="CH960" s="135" t="n"/>
      <c r="CI960" s="135" t="n"/>
      <c r="CJ960" s="135" t="n"/>
      <c r="CK960" s="135" t="n"/>
      <c r="CL960" s="135" t="n"/>
      <c r="CM960" s="135" t="n"/>
      <c r="CN960" s="135" t="n"/>
      <c r="CO960" s="135" t="n"/>
      <c r="CP960" s="135" t="n"/>
      <c r="CQ960" s="135" t="n"/>
      <c r="CR960" s="135" t="n"/>
      <c r="CU960" s="36" t="n"/>
      <c r="CV960" s="36" t="n"/>
      <c r="CW960" s="36" t="n"/>
      <c r="CX960" s="36" t="n"/>
      <c r="CY960" s="36" t="n"/>
      <c r="CZ960" s="36" t="n"/>
      <c r="DA960" s="36" t="n"/>
      <c r="DB960" s="36" t="n"/>
      <c r="DC960" s="36" t="n"/>
      <c r="DD960" s="36" t="n"/>
      <c r="DE960" s="36" t="n"/>
      <c r="DF960" s="36" t="n"/>
      <c r="DG960" s="36" t="n"/>
      <c r="DH960" s="36" t="n"/>
      <c r="DI960" s="36" t="n"/>
      <c r="DJ960" s="36" t="n"/>
      <c r="DK960" s="36" t="n"/>
      <c r="DL960" s="36" t="n"/>
      <c r="DM960" s="36" t="n"/>
      <c r="DN960" s="36" t="n"/>
      <c r="DO960" s="36" t="n"/>
      <c r="DP960" s="36" t="n"/>
      <c r="DQ960" s="36" t="n"/>
      <c r="DR960" s="36" t="n"/>
      <c r="DS960" s="36" t="n"/>
      <c r="DT960" s="36" t="n"/>
      <c r="DU960" s="36" t="n"/>
      <c r="DV960" s="36" t="n"/>
      <c r="DW960" s="36" t="n"/>
      <c r="DX960" s="36" t="n"/>
      <c r="DY960" s="36" t="n"/>
      <c r="DZ960" s="36" t="n"/>
      <c r="EA960" s="36" t="n"/>
      <c r="EB960" s="36" t="n"/>
      <c r="EC960" s="36" t="n"/>
      <c r="ED960" s="36" t="n"/>
      <c r="EE960" s="36" t="n"/>
      <c r="EF960" s="36" t="n"/>
      <c r="EG960" s="36" t="n"/>
      <c r="EH960" s="36" t="n"/>
      <c r="EI960" s="36" t="n"/>
      <c r="EJ960" s="36" t="n"/>
      <c r="EK960" s="36" t="n"/>
      <c r="EL960" s="36" t="n"/>
      <c r="EM960" s="36" t="n"/>
      <c r="EN960" s="36" t="n"/>
    </row>
    <row r="961">
      <c r="A961" s="36" t="n"/>
      <c r="B961" s="36" t="n"/>
      <c r="C961" s="144" t="n"/>
      <c r="D961" s="144" t="n"/>
      <c r="E961" s="135" t="n"/>
      <c r="F961" s="135" t="n"/>
      <c r="G961" s="135" t="n"/>
      <c r="H961" s="135" t="n"/>
      <c r="I961" s="135" t="n"/>
      <c r="J961" s="135" t="n"/>
      <c r="K961" s="135" t="n"/>
      <c r="L961" s="135" t="n"/>
      <c r="M961" s="135" t="n"/>
      <c r="N961" s="135" t="n"/>
      <c r="O961" s="135" t="n"/>
      <c r="P961" s="135" t="n"/>
      <c r="Q961" s="135" t="n"/>
      <c r="R961" s="135" t="n"/>
      <c r="S961" s="135" t="n"/>
      <c r="T961" s="135" t="n"/>
      <c r="U961" s="135" t="n"/>
      <c r="V961" s="135" t="n"/>
      <c r="W961" s="135" t="n"/>
      <c r="X961" s="135" t="n"/>
      <c r="Y961" s="135" t="n"/>
      <c r="Z961" s="135" t="n"/>
      <c r="AA961" s="135" t="n"/>
      <c r="AB961" s="135" t="n"/>
      <c r="AC961" s="135" t="n"/>
      <c r="AD961" s="135" t="n"/>
      <c r="AE961" s="135" t="n"/>
      <c r="AF961" s="135" t="n"/>
      <c r="AG961" s="135" t="n"/>
      <c r="AH961" s="135" t="n"/>
      <c r="AI961" s="135" t="n"/>
      <c r="AJ961" s="135" t="n"/>
      <c r="AK961" s="135" t="n"/>
      <c r="AL961" s="135" t="n"/>
      <c r="AM961" s="135" t="n"/>
      <c r="AN961" s="135" t="n"/>
      <c r="AO961" s="135" t="n"/>
      <c r="AP961" s="135" t="n"/>
      <c r="AQ961" s="135" t="n"/>
      <c r="AR961" s="135" t="n"/>
      <c r="AS961" s="135" t="n"/>
      <c r="AT961" s="135" t="n"/>
      <c r="AU961" s="135" t="n"/>
      <c r="AV961" s="135" t="n"/>
      <c r="AW961" s="135" t="n"/>
      <c r="AX961" s="135" t="n"/>
      <c r="AY961" s="135" t="n"/>
      <c r="AZ961" s="135" t="n"/>
      <c r="BA961" s="135" t="n"/>
      <c r="BB961" s="135" t="n"/>
      <c r="BC961" s="135" t="n"/>
      <c r="BD961" s="135" t="n"/>
      <c r="BE961" s="135" t="n"/>
      <c r="BF961" s="135" t="n"/>
      <c r="BG961" s="135" t="n"/>
      <c r="BH961" s="135" t="n"/>
      <c r="BI961" s="135" t="n"/>
      <c r="BJ961" s="135" t="n"/>
      <c r="BK961" s="135" t="n"/>
      <c r="BL961" s="135" t="n"/>
      <c r="BM961" s="135" t="n"/>
      <c r="BN961" s="135" t="n"/>
      <c r="BO961" s="135" t="n"/>
      <c r="BP961" s="135" t="n"/>
      <c r="BQ961" s="135" t="n"/>
      <c r="BR961" s="135" t="n"/>
      <c r="BS961" s="135" t="n"/>
      <c r="BT961" s="135" t="n"/>
      <c r="BU961" s="135" t="n"/>
      <c r="BV961" s="135" t="n"/>
      <c r="BW961" s="135" t="n"/>
      <c r="BX961" s="135" t="n"/>
      <c r="BY961" s="135" t="n"/>
      <c r="BZ961" s="135" t="n"/>
      <c r="CA961" s="135" t="n"/>
      <c r="CB961" s="135" t="n"/>
      <c r="CC961" s="135" t="n"/>
      <c r="CD961" s="135" t="n"/>
      <c r="CE961" s="135" t="n"/>
      <c r="CF961" s="135" t="n"/>
      <c r="CG961" s="135" t="n"/>
      <c r="CH961" s="135" t="n"/>
      <c r="CI961" s="135" t="n"/>
      <c r="CJ961" s="135" t="n"/>
      <c r="CK961" s="135" t="n"/>
      <c r="CL961" s="135" t="n"/>
      <c r="CM961" s="135" t="n"/>
      <c r="CN961" s="135" t="n"/>
      <c r="CO961" s="135" t="n"/>
      <c r="CP961" s="135" t="n"/>
      <c r="CQ961" s="135" t="n"/>
      <c r="CR961" s="135" t="n"/>
      <c r="CU961" s="36" t="n"/>
      <c r="CV961" s="36" t="n"/>
      <c r="CW961" s="36" t="n"/>
      <c r="CX961" s="36" t="n"/>
      <c r="CY961" s="36" t="n"/>
      <c r="CZ961" s="36" t="n"/>
      <c r="DA961" s="36" t="n"/>
      <c r="DB961" s="36" t="n"/>
      <c r="DC961" s="36" t="n"/>
      <c r="DD961" s="36" t="n"/>
      <c r="DE961" s="36" t="n"/>
      <c r="DF961" s="36" t="n"/>
      <c r="DG961" s="36" t="n"/>
      <c r="DH961" s="36" t="n"/>
      <c r="DI961" s="36" t="n"/>
      <c r="DJ961" s="36" t="n"/>
      <c r="DK961" s="36" t="n"/>
      <c r="DL961" s="36" t="n"/>
      <c r="DM961" s="36" t="n"/>
      <c r="DN961" s="36" t="n"/>
      <c r="DO961" s="36" t="n"/>
      <c r="DP961" s="36" t="n"/>
      <c r="DQ961" s="36" t="n"/>
      <c r="DR961" s="36" t="n"/>
      <c r="DS961" s="36" t="n"/>
      <c r="DT961" s="36" t="n"/>
      <c r="DU961" s="36" t="n"/>
      <c r="DV961" s="36" t="n"/>
      <c r="DW961" s="36" t="n"/>
      <c r="DX961" s="36" t="n"/>
      <c r="DY961" s="36" t="n"/>
      <c r="DZ961" s="36" t="n"/>
      <c r="EA961" s="36" t="n"/>
      <c r="EB961" s="36" t="n"/>
      <c r="EC961" s="36" t="n"/>
      <c r="ED961" s="36" t="n"/>
      <c r="EE961" s="36" t="n"/>
      <c r="EF961" s="36" t="n"/>
      <c r="EG961" s="36" t="n"/>
      <c r="EH961" s="36" t="n"/>
      <c r="EI961" s="36" t="n"/>
      <c r="EJ961" s="36" t="n"/>
      <c r="EK961" s="36" t="n"/>
      <c r="EL961" s="36" t="n"/>
      <c r="EM961" s="36" t="n"/>
      <c r="EN961" s="36" t="n"/>
    </row>
    <row r="962">
      <c r="A962" s="36" t="n"/>
      <c r="B962" s="36" t="n"/>
      <c r="C962" s="144" t="n"/>
      <c r="D962" s="144" t="n"/>
      <c r="E962" s="135" t="n"/>
      <c r="F962" s="135" t="n"/>
      <c r="G962" s="135" t="n"/>
      <c r="H962" s="135" t="n"/>
      <c r="I962" s="135" t="n"/>
      <c r="J962" s="135" t="n"/>
      <c r="K962" s="135" t="n"/>
      <c r="L962" s="135" t="n"/>
      <c r="M962" s="135" t="n"/>
      <c r="N962" s="135" t="n"/>
      <c r="O962" s="135" t="n"/>
      <c r="P962" s="135" t="n"/>
      <c r="Q962" s="135" t="n"/>
      <c r="R962" s="135" t="n"/>
      <c r="S962" s="135" t="n"/>
      <c r="T962" s="135" t="n"/>
      <c r="U962" s="135" t="n"/>
      <c r="V962" s="135" t="n"/>
      <c r="W962" s="135" t="n"/>
      <c r="X962" s="135" t="n"/>
      <c r="Y962" s="135" t="n"/>
      <c r="Z962" s="135" t="n"/>
      <c r="AA962" s="135" t="n"/>
      <c r="AB962" s="135" t="n"/>
      <c r="AC962" s="135" t="n"/>
      <c r="AD962" s="135" t="n"/>
      <c r="AE962" s="135" t="n"/>
      <c r="AF962" s="135" t="n"/>
      <c r="AG962" s="135" t="n"/>
      <c r="AH962" s="135" t="n"/>
      <c r="AI962" s="135" t="n"/>
      <c r="AJ962" s="135" t="n"/>
      <c r="AK962" s="135" t="n"/>
      <c r="AL962" s="135" t="n"/>
      <c r="AM962" s="135" t="n"/>
      <c r="AN962" s="135" t="n"/>
      <c r="AO962" s="135" t="n"/>
      <c r="AP962" s="135" t="n"/>
      <c r="AQ962" s="135" t="n"/>
      <c r="AR962" s="135" t="n"/>
      <c r="AS962" s="135" t="n"/>
      <c r="AT962" s="135" t="n"/>
      <c r="AU962" s="135" t="n"/>
      <c r="AV962" s="135" t="n"/>
      <c r="AW962" s="135" t="n"/>
      <c r="AX962" s="135" t="n"/>
      <c r="AY962" s="135" t="n"/>
      <c r="AZ962" s="135" t="n"/>
      <c r="BA962" s="135" t="n"/>
      <c r="BB962" s="135" t="n"/>
      <c r="BC962" s="135" t="n"/>
      <c r="BD962" s="135" t="n"/>
      <c r="BE962" s="135" t="n"/>
      <c r="BF962" s="135" t="n"/>
      <c r="BG962" s="135" t="n"/>
      <c r="BH962" s="135" t="n"/>
      <c r="BI962" s="135" t="n"/>
      <c r="BJ962" s="135" t="n"/>
      <c r="BK962" s="135" t="n"/>
      <c r="BL962" s="135" t="n"/>
      <c r="BM962" s="135" t="n"/>
      <c r="BN962" s="135" t="n"/>
      <c r="BO962" s="135" t="n"/>
      <c r="BP962" s="135" t="n"/>
      <c r="BQ962" s="135" t="n"/>
      <c r="BR962" s="135" t="n"/>
      <c r="BS962" s="135" t="n"/>
      <c r="BT962" s="135" t="n"/>
      <c r="BU962" s="135" t="n"/>
      <c r="BV962" s="135" t="n"/>
      <c r="BW962" s="135" t="n"/>
      <c r="BX962" s="135" t="n"/>
      <c r="BY962" s="135" t="n"/>
      <c r="BZ962" s="135" t="n"/>
      <c r="CA962" s="135" t="n"/>
      <c r="CB962" s="135" t="n"/>
      <c r="CC962" s="135" t="n"/>
      <c r="CD962" s="135" t="n"/>
      <c r="CE962" s="135" t="n"/>
      <c r="CF962" s="135" t="n"/>
      <c r="CG962" s="135" t="n"/>
      <c r="CH962" s="135" t="n"/>
      <c r="CI962" s="135" t="n"/>
      <c r="CJ962" s="135" t="n"/>
      <c r="CK962" s="135" t="n"/>
      <c r="CL962" s="135" t="n"/>
      <c r="CM962" s="135" t="n"/>
      <c r="CN962" s="135" t="n"/>
      <c r="CO962" s="135" t="n"/>
      <c r="CP962" s="135" t="n"/>
      <c r="CQ962" s="135" t="n"/>
      <c r="CR962" s="135" t="n"/>
      <c r="CU962" s="36" t="n"/>
      <c r="CV962" s="36" t="n"/>
      <c r="CW962" s="36" t="n"/>
      <c r="CX962" s="36" t="n"/>
      <c r="CY962" s="36" t="n"/>
      <c r="CZ962" s="36" t="n"/>
      <c r="DA962" s="36" t="n"/>
      <c r="DB962" s="36" t="n"/>
      <c r="DC962" s="36" t="n"/>
      <c r="DD962" s="36" t="n"/>
      <c r="DE962" s="36" t="n"/>
      <c r="DF962" s="36" t="n"/>
      <c r="DG962" s="36" t="n"/>
      <c r="DH962" s="36" t="n"/>
      <c r="DI962" s="36" t="n"/>
      <c r="DJ962" s="36" t="n"/>
      <c r="DK962" s="36" t="n"/>
      <c r="DL962" s="36" t="n"/>
      <c r="DM962" s="36" t="n"/>
      <c r="DN962" s="36" t="n"/>
      <c r="DO962" s="36" t="n"/>
      <c r="DP962" s="36" t="n"/>
      <c r="DQ962" s="36" t="n"/>
      <c r="DR962" s="36" t="n"/>
      <c r="DS962" s="36" t="n"/>
      <c r="DT962" s="36" t="n"/>
      <c r="DU962" s="36" t="n"/>
      <c r="DV962" s="36" t="n"/>
      <c r="DW962" s="36" t="n"/>
      <c r="DX962" s="36" t="n"/>
      <c r="DY962" s="36" t="n"/>
      <c r="DZ962" s="36" t="n"/>
      <c r="EA962" s="36" t="n"/>
      <c r="EB962" s="36" t="n"/>
      <c r="EC962" s="36" t="n"/>
      <c r="ED962" s="36" t="n"/>
      <c r="EE962" s="36" t="n"/>
      <c r="EF962" s="36" t="n"/>
      <c r="EG962" s="36" t="n"/>
      <c r="EH962" s="36" t="n"/>
      <c r="EI962" s="36" t="n"/>
      <c r="EJ962" s="36" t="n"/>
      <c r="EK962" s="36" t="n"/>
      <c r="EL962" s="36" t="n"/>
      <c r="EM962" s="36" t="n"/>
      <c r="EN962" s="36" t="n"/>
    </row>
    <row r="963">
      <c r="A963" s="36" t="n"/>
      <c r="B963" s="36" t="n"/>
      <c r="C963" s="144" t="n"/>
      <c r="D963" s="144" t="n"/>
      <c r="E963" s="135" t="n"/>
      <c r="F963" s="135" t="n"/>
      <c r="G963" s="135" t="n"/>
      <c r="H963" s="135" t="n"/>
      <c r="I963" s="135" t="n"/>
      <c r="J963" s="135" t="n"/>
      <c r="K963" s="135" t="n"/>
      <c r="L963" s="135" t="n"/>
      <c r="M963" s="135" t="n"/>
      <c r="N963" s="135" t="n"/>
      <c r="O963" s="135" t="n"/>
      <c r="P963" s="135" t="n"/>
      <c r="Q963" s="135" t="n"/>
      <c r="R963" s="135" t="n"/>
      <c r="S963" s="135" t="n"/>
      <c r="T963" s="135" t="n"/>
      <c r="U963" s="135" t="n"/>
      <c r="V963" s="135" t="n"/>
      <c r="W963" s="135" t="n"/>
      <c r="X963" s="135" t="n"/>
      <c r="Y963" s="135" t="n"/>
      <c r="Z963" s="135" t="n"/>
      <c r="AA963" s="135" t="n"/>
      <c r="AB963" s="135" t="n"/>
      <c r="AC963" s="135" t="n"/>
      <c r="AD963" s="135" t="n"/>
      <c r="AE963" s="135" t="n"/>
      <c r="AF963" s="135" t="n"/>
      <c r="AG963" s="135" t="n"/>
      <c r="AH963" s="135" t="n"/>
      <c r="AI963" s="135" t="n"/>
      <c r="AJ963" s="135" t="n"/>
      <c r="AK963" s="135" t="n"/>
      <c r="AL963" s="135" t="n"/>
      <c r="AM963" s="135" t="n"/>
      <c r="AN963" s="135" t="n"/>
      <c r="AO963" s="135" t="n"/>
      <c r="AP963" s="135" t="n"/>
      <c r="AQ963" s="135" t="n"/>
      <c r="AR963" s="135" t="n"/>
      <c r="AS963" s="135" t="n"/>
      <c r="AT963" s="135" t="n"/>
      <c r="AU963" s="135" t="n"/>
      <c r="AV963" s="135" t="n"/>
      <c r="AW963" s="135" t="n"/>
      <c r="AX963" s="135" t="n"/>
      <c r="AY963" s="135" t="n"/>
      <c r="AZ963" s="135" t="n"/>
      <c r="BA963" s="135" t="n"/>
      <c r="BB963" s="135" t="n"/>
      <c r="BC963" s="135" t="n"/>
      <c r="BD963" s="135" t="n"/>
      <c r="BE963" s="135" t="n"/>
      <c r="BF963" s="135" t="n"/>
      <c r="BG963" s="135" t="n"/>
      <c r="BH963" s="135" t="n"/>
      <c r="BI963" s="135" t="n"/>
      <c r="BJ963" s="135" t="n"/>
      <c r="BK963" s="135" t="n"/>
      <c r="BL963" s="135" t="n"/>
      <c r="BM963" s="135" t="n"/>
      <c r="BN963" s="135" t="n"/>
      <c r="BO963" s="135" t="n"/>
      <c r="BP963" s="135" t="n"/>
      <c r="BQ963" s="135" t="n"/>
      <c r="BR963" s="135" t="n"/>
      <c r="BS963" s="135" t="n"/>
      <c r="BT963" s="135" t="n"/>
      <c r="BU963" s="135" t="n"/>
      <c r="BV963" s="135" t="n"/>
      <c r="BW963" s="135" t="n"/>
      <c r="BX963" s="135" t="n"/>
      <c r="BY963" s="135" t="n"/>
      <c r="BZ963" s="135" t="n"/>
      <c r="CA963" s="135" t="n"/>
      <c r="CB963" s="135" t="n"/>
      <c r="CC963" s="135" t="n"/>
      <c r="CD963" s="135" t="n"/>
      <c r="CE963" s="135" t="n"/>
      <c r="CF963" s="135" t="n"/>
      <c r="CG963" s="135" t="n"/>
      <c r="CH963" s="135" t="n"/>
      <c r="CI963" s="135" t="n"/>
      <c r="CJ963" s="135" t="n"/>
      <c r="CK963" s="135" t="n"/>
      <c r="CL963" s="135" t="n"/>
      <c r="CM963" s="135" t="n"/>
      <c r="CN963" s="135" t="n"/>
      <c r="CO963" s="135" t="n"/>
      <c r="CP963" s="135" t="n"/>
      <c r="CQ963" s="135" t="n"/>
      <c r="CR963" s="135" t="n"/>
      <c r="CU963" s="36" t="n"/>
      <c r="CV963" s="36" t="n"/>
      <c r="CW963" s="36" t="n"/>
      <c r="CX963" s="36" t="n"/>
      <c r="CY963" s="36" t="n"/>
      <c r="CZ963" s="36" t="n"/>
      <c r="DA963" s="36" t="n"/>
      <c r="DB963" s="36" t="n"/>
      <c r="DC963" s="36" t="n"/>
      <c r="DD963" s="36" t="n"/>
      <c r="DE963" s="36" t="n"/>
      <c r="DF963" s="36" t="n"/>
      <c r="DG963" s="36" t="n"/>
      <c r="DH963" s="36" t="n"/>
      <c r="DI963" s="36" t="n"/>
      <c r="DJ963" s="36" t="n"/>
      <c r="DK963" s="36" t="n"/>
      <c r="DL963" s="36" t="n"/>
      <c r="DM963" s="36" t="n"/>
      <c r="DN963" s="36" t="n"/>
      <c r="DO963" s="36" t="n"/>
      <c r="DP963" s="36" t="n"/>
      <c r="DQ963" s="36" t="n"/>
      <c r="DR963" s="36" t="n"/>
      <c r="DS963" s="36" t="n"/>
      <c r="DT963" s="36" t="n"/>
      <c r="DU963" s="36" t="n"/>
      <c r="DV963" s="36" t="n"/>
      <c r="DW963" s="36" t="n"/>
      <c r="DX963" s="36" t="n"/>
      <c r="DY963" s="36" t="n"/>
      <c r="DZ963" s="36" t="n"/>
      <c r="EA963" s="36" t="n"/>
      <c r="EB963" s="36" t="n"/>
      <c r="EC963" s="36" t="n"/>
      <c r="ED963" s="36" t="n"/>
      <c r="EE963" s="36" t="n"/>
      <c r="EF963" s="36" t="n"/>
      <c r="EG963" s="36" t="n"/>
      <c r="EH963" s="36" t="n"/>
      <c r="EI963" s="36" t="n"/>
      <c r="EJ963" s="36" t="n"/>
      <c r="EK963" s="36" t="n"/>
      <c r="EL963" s="36" t="n"/>
      <c r="EM963" s="36" t="n"/>
      <c r="EN963" s="36" t="n"/>
    </row>
    <row r="964">
      <c r="A964" s="36" t="n"/>
      <c r="B964" s="36" t="n"/>
      <c r="C964" s="144" t="n"/>
      <c r="D964" s="144" t="n"/>
      <c r="E964" s="135" t="n"/>
      <c r="F964" s="135" t="n"/>
      <c r="G964" s="135" t="n"/>
      <c r="H964" s="135" t="n"/>
      <c r="I964" s="135" t="n"/>
      <c r="J964" s="135" t="n"/>
      <c r="K964" s="135" t="n"/>
      <c r="L964" s="135" t="n"/>
      <c r="M964" s="135" t="n"/>
      <c r="N964" s="135" t="n"/>
      <c r="O964" s="135" t="n"/>
      <c r="P964" s="135" t="n"/>
      <c r="Q964" s="135" t="n"/>
      <c r="R964" s="135" t="n"/>
      <c r="S964" s="135" t="n"/>
      <c r="T964" s="135" t="n"/>
      <c r="U964" s="135" t="n"/>
      <c r="V964" s="135" t="n"/>
      <c r="W964" s="135" t="n"/>
      <c r="X964" s="135" t="n"/>
      <c r="Y964" s="135" t="n"/>
      <c r="Z964" s="135" t="n"/>
      <c r="AA964" s="135" t="n"/>
      <c r="AB964" s="135" t="n"/>
      <c r="AC964" s="135" t="n"/>
      <c r="AD964" s="135" t="n"/>
      <c r="AE964" s="135" t="n"/>
      <c r="AF964" s="135" t="n"/>
      <c r="AG964" s="135" t="n"/>
      <c r="AH964" s="135" t="n"/>
      <c r="AI964" s="135" t="n"/>
      <c r="AJ964" s="135" t="n"/>
      <c r="AK964" s="135" t="n"/>
      <c r="AL964" s="135" t="n"/>
      <c r="AM964" s="135" t="n"/>
      <c r="AN964" s="135" t="n"/>
      <c r="AO964" s="135" t="n"/>
      <c r="AP964" s="135" t="n"/>
      <c r="AQ964" s="135" t="n"/>
      <c r="AR964" s="135" t="n"/>
      <c r="AS964" s="135" t="n"/>
      <c r="AT964" s="135" t="n"/>
      <c r="AU964" s="135" t="n"/>
      <c r="AV964" s="135" t="n"/>
      <c r="AW964" s="135" t="n"/>
      <c r="AX964" s="135" t="n"/>
      <c r="AY964" s="135" t="n"/>
      <c r="AZ964" s="135" t="n"/>
      <c r="BA964" s="135" t="n"/>
      <c r="BB964" s="135" t="n"/>
      <c r="BC964" s="135" t="n"/>
      <c r="BD964" s="135" t="n"/>
      <c r="BE964" s="135" t="n"/>
      <c r="BF964" s="135" t="n"/>
      <c r="BG964" s="135" t="n"/>
      <c r="BH964" s="135" t="n"/>
      <c r="BI964" s="135" t="n"/>
      <c r="BJ964" s="135" t="n"/>
      <c r="BK964" s="135" t="n"/>
      <c r="BL964" s="135" t="n"/>
      <c r="BM964" s="135" t="n"/>
      <c r="BN964" s="135" t="n"/>
      <c r="BO964" s="135" t="n"/>
      <c r="BP964" s="135" t="n"/>
      <c r="BQ964" s="135" t="n"/>
      <c r="BR964" s="135" t="n"/>
      <c r="BS964" s="135" t="n"/>
      <c r="BT964" s="135" t="n"/>
      <c r="BU964" s="135" t="n"/>
      <c r="BV964" s="135" t="n"/>
      <c r="BW964" s="135" t="n"/>
      <c r="BX964" s="135" t="n"/>
      <c r="BY964" s="135" t="n"/>
      <c r="BZ964" s="135" t="n"/>
      <c r="CA964" s="135" t="n"/>
      <c r="CB964" s="135" t="n"/>
      <c r="CC964" s="135" t="n"/>
      <c r="CD964" s="135" t="n"/>
      <c r="CE964" s="135" t="n"/>
      <c r="CF964" s="135" t="n"/>
      <c r="CG964" s="135" t="n"/>
      <c r="CH964" s="135" t="n"/>
      <c r="CI964" s="135" t="n"/>
      <c r="CJ964" s="135" t="n"/>
      <c r="CK964" s="135" t="n"/>
      <c r="CL964" s="135" t="n"/>
      <c r="CM964" s="135" t="n"/>
      <c r="CN964" s="135" t="n"/>
      <c r="CO964" s="135" t="n"/>
      <c r="CP964" s="135" t="n"/>
      <c r="CQ964" s="135" t="n"/>
      <c r="CR964" s="135" t="n"/>
      <c r="CU964" s="36" t="n"/>
      <c r="CV964" s="36" t="n"/>
      <c r="CW964" s="36" t="n"/>
      <c r="CX964" s="36" t="n"/>
      <c r="CY964" s="36" t="n"/>
      <c r="CZ964" s="36" t="n"/>
      <c r="DA964" s="36" t="n"/>
      <c r="DB964" s="36" t="n"/>
      <c r="DC964" s="36" t="n"/>
      <c r="DD964" s="36" t="n"/>
      <c r="DE964" s="36" t="n"/>
      <c r="DF964" s="36" t="n"/>
      <c r="DG964" s="36" t="n"/>
      <c r="DH964" s="36" t="n"/>
      <c r="DI964" s="36" t="n"/>
      <c r="DJ964" s="36" t="n"/>
      <c r="DK964" s="36" t="n"/>
      <c r="DL964" s="36" t="n"/>
      <c r="DM964" s="36" t="n"/>
      <c r="DN964" s="36" t="n"/>
      <c r="DO964" s="36" t="n"/>
      <c r="DP964" s="36" t="n"/>
      <c r="DQ964" s="36" t="n"/>
      <c r="DR964" s="36" t="n"/>
      <c r="DS964" s="36" t="n"/>
      <c r="DT964" s="36" t="n"/>
      <c r="DU964" s="36" t="n"/>
      <c r="DV964" s="36" t="n"/>
      <c r="DW964" s="36" t="n"/>
      <c r="DX964" s="36" t="n"/>
      <c r="DY964" s="36" t="n"/>
      <c r="DZ964" s="36" t="n"/>
      <c r="EA964" s="36" t="n"/>
      <c r="EB964" s="36" t="n"/>
      <c r="EC964" s="36" t="n"/>
      <c r="ED964" s="36" t="n"/>
      <c r="EE964" s="36" t="n"/>
      <c r="EF964" s="36" t="n"/>
      <c r="EG964" s="36" t="n"/>
      <c r="EH964" s="36" t="n"/>
      <c r="EI964" s="36" t="n"/>
      <c r="EJ964" s="36" t="n"/>
      <c r="EK964" s="36" t="n"/>
      <c r="EL964" s="36" t="n"/>
      <c r="EM964" s="36" t="n"/>
      <c r="EN964" s="36" t="n"/>
    </row>
    <row r="965">
      <c r="A965" s="36" t="n"/>
      <c r="B965" s="36" t="n"/>
      <c r="C965" s="144" t="n"/>
      <c r="D965" s="144" t="n"/>
      <c r="E965" s="135" t="n"/>
      <c r="F965" s="135" t="n"/>
      <c r="G965" s="135" t="n"/>
      <c r="H965" s="135" t="n"/>
      <c r="I965" s="135" t="n"/>
      <c r="J965" s="135" t="n"/>
      <c r="K965" s="135" t="n"/>
      <c r="L965" s="135" t="n"/>
      <c r="M965" s="135" t="n"/>
      <c r="N965" s="135" t="n"/>
      <c r="O965" s="135" t="n"/>
      <c r="P965" s="135" t="n"/>
      <c r="Q965" s="135" t="n"/>
      <c r="R965" s="135" t="n"/>
      <c r="S965" s="135" t="n"/>
      <c r="T965" s="135" t="n"/>
      <c r="U965" s="135" t="n"/>
      <c r="V965" s="135" t="n"/>
      <c r="W965" s="135" t="n"/>
      <c r="X965" s="135" t="n"/>
      <c r="Y965" s="135" t="n"/>
      <c r="Z965" s="135" t="n"/>
      <c r="AA965" s="135" t="n"/>
      <c r="AB965" s="135" t="n"/>
      <c r="AC965" s="135" t="n"/>
      <c r="AD965" s="135" t="n"/>
      <c r="AE965" s="135" t="n"/>
      <c r="AF965" s="135" t="n"/>
      <c r="AG965" s="135" t="n"/>
      <c r="AH965" s="135" t="n"/>
      <c r="AI965" s="135" t="n"/>
      <c r="AJ965" s="135" t="n"/>
      <c r="AK965" s="135" t="n"/>
      <c r="AL965" s="135" t="n"/>
      <c r="AM965" s="135" t="n"/>
      <c r="AN965" s="135" t="n"/>
      <c r="AO965" s="135" t="n"/>
      <c r="AP965" s="135" t="n"/>
      <c r="AQ965" s="135" t="n"/>
      <c r="AR965" s="135" t="n"/>
      <c r="AS965" s="135" t="n"/>
      <c r="AT965" s="135" t="n"/>
      <c r="AU965" s="135" t="n"/>
      <c r="AV965" s="135" t="n"/>
      <c r="AW965" s="135" t="n"/>
      <c r="AX965" s="135" t="n"/>
      <c r="AY965" s="135" t="n"/>
      <c r="AZ965" s="135" t="n"/>
      <c r="BA965" s="135" t="n"/>
      <c r="BB965" s="135" t="n"/>
      <c r="BC965" s="135" t="n"/>
      <c r="BD965" s="135" t="n"/>
      <c r="BE965" s="135" t="n"/>
      <c r="BF965" s="135" t="n"/>
      <c r="BG965" s="135" t="n"/>
      <c r="BH965" s="135" t="n"/>
      <c r="BI965" s="135" t="n"/>
      <c r="BJ965" s="135" t="n"/>
      <c r="BK965" s="135" t="n"/>
      <c r="BL965" s="135" t="n"/>
      <c r="BM965" s="135" t="n"/>
      <c r="BN965" s="135" t="n"/>
      <c r="BO965" s="135" t="n"/>
      <c r="BP965" s="135" t="n"/>
      <c r="BQ965" s="135" t="n"/>
      <c r="BR965" s="135" t="n"/>
      <c r="BS965" s="135" t="n"/>
      <c r="BT965" s="135" t="n"/>
      <c r="BU965" s="135" t="n"/>
      <c r="BV965" s="135" t="n"/>
      <c r="BW965" s="135" t="n"/>
      <c r="BX965" s="135" t="n"/>
      <c r="BY965" s="135" t="n"/>
      <c r="BZ965" s="135" t="n"/>
      <c r="CA965" s="135" t="n"/>
      <c r="CB965" s="135" t="n"/>
      <c r="CC965" s="135" t="n"/>
      <c r="CD965" s="135" t="n"/>
      <c r="CE965" s="135" t="n"/>
      <c r="CF965" s="135" t="n"/>
      <c r="CG965" s="135" t="n"/>
      <c r="CH965" s="135" t="n"/>
      <c r="CI965" s="135" t="n"/>
      <c r="CJ965" s="135" t="n"/>
      <c r="CK965" s="135" t="n"/>
      <c r="CL965" s="135" t="n"/>
      <c r="CM965" s="135" t="n"/>
      <c r="CN965" s="135" t="n"/>
      <c r="CO965" s="135" t="n"/>
      <c r="CP965" s="135" t="n"/>
      <c r="CQ965" s="135" t="n"/>
      <c r="CR965" s="135" t="n"/>
      <c r="CU965" s="36" t="n"/>
      <c r="CV965" s="36" t="n"/>
      <c r="CW965" s="36" t="n"/>
      <c r="CX965" s="36" t="n"/>
      <c r="CY965" s="36" t="n"/>
      <c r="CZ965" s="36" t="n"/>
      <c r="DA965" s="36" t="n"/>
      <c r="DB965" s="36" t="n"/>
      <c r="DC965" s="36" t="n"/>
      <c r="DD965" s="36" t="n"/>
      <c r="DE965" s="36" t="n"/>
      <c r="DF965" s="36" t="n"/>
      <c r="DG965" s="36" t="n"/>
      <c r="DH965" s="36" t="n"/>
      <c r="DI965" s="36" t="n"/>
      <c r="DJ965" s="36" t="n"/>
      <c r="DK965" s="36" t="n"/>
      <c r="DL965" s="36" t="n"/>
      <c r="DM965" s="36" t="n"/>
      <c r="DN965" s="36" t="n"/>
      <c r="DO965" s="36" t="n"/>
      <c r="DP965" s="36" t="n"/>
      <c r="DQ965" s="36" t="n"/>
      <c r="DR965" s="36" t="n"/>
      <c r="DS965" s="36" t="n"/>
      <c r="DT965" s="36" t="n"/>
      <c r="DU965" s="36" t="n"/>
      <c r="DV965" s="36" t="n"/>
      <c r="DW965" s="36" t="n"/>
      <c r="DX965" s="36" t="n"/>
      <c r="DY965" s="36" t="n"/>
      <c r="DZ965" s="36" t="n"/>
      <c r="EA965" s="36" t="n"/>
      <c r="EB965" s="36" t="n"/>
      <c r="EC965" s="36" t="n"/>
      <c r="ED965" s="36" t="n"/>
      <c r="EE965" s="36" t="n"/>
      <c r="EF965" s="36" t="n"/>
      <c r="EG965" s="36" t="n"/>
      <c r="EH965" s="36" t="n"/>
      <c r="EI965" s="36" t="n"/>
      <c r="EJ965" s="36" t="n"/>
      <c r="EK965" s="36" t="n"/>
      <c r="EL965" s="36" t="n"/>
      <c r="EM965" s="36" t="n"/>
      <c r="EN965" s="36" t="n"/>
    </row>
    <row r="966">
      <c r="A966" s="36" t="n"/>
      <c r="B966" s="36" t="n"/>
      <c r="C966" s="144" t="n"/>
      <c r="D966" s="144" t="n"/>
      <c r="E966" s="135" t="n"/>
      <c r="F966" s="135" t="n"/>
      <c r="G966" s="135" t="n"/>
      <c r="H966" s="135" t="n"/>
      <c r="I966" s="135" t="n"/>
      <c r="J966" s="135" t="n"/>
      <c r="K966" s="135" t="n"/>
      <c r="L966" s="135" t="n"/>
      <c r="M966" s="135" t="n"/>
      <c r="N966" s="135" t="n"/>
      <c r="O966" s="135" t="n"/>
      <c r="P966" s="135" t="n"/>
      <c r="Q966" s="135" t="n"/>
      <c r="R966" s="135" t="n"/>
      <c r="S966" s="135" t="n"/>
      <c r="T966" s="135" t="n"/>
      <c r="U966" s="135" t="n"/>
      <c r="V966" s="135" t="n"/>
      <c r="W966" s="135" t="n"/>
      <c r="X966" s="135" t="n"/>
      <c r="Y966" s="135" t="n"/>
      <c r="Z966" s="135" t="n"/>
      <c r="AA966" s="135" t="n"/>
      <c r="AB966" s="135" t="n"/>
      <c r="AC966" s="135" t="n"/>
      <c r="AD966" s="135" t="n"/>
      <c r="AE966" s="135" t="n"/>
      <c r="AF966" s="135" t="n"/>
      <c r="AG966" s="135" t="n"/>
      <c r="AH966" s="135" t="n"/>
      <c r="AI966" s="135" t="n"/>
      <c r="AJ966" s="135" t="n"/>
      <c r="AK966" s="135" t="n"/>
      <c r="AL966" s="135" t="n"/>
      <c r="AM966" s="135" t="n"/>
      <c r="AN966" s="135" t="n"/>
      <c r="AO966" s="135" t="n"/>
      <c r="AP966" s="135" t="n"/>
      <c r="AQ966" s="135" t="n"/>
      <c r="AR966" s="135" t="n"/>
      <c r="AS966" s="135" t="n"/>
      <c r="AT966" s="135" t="n"/>
      <c r="AU966" s="135" t="n"/>
      <c r="AV966" s="135" t="n"/>
      <c r="AW966" s="135" t="n"/>
      <c r="AX966" s="135" t="n"/>
      <c r="AY966" s="135" t="n"/>
      <c r="AZ966" s="135" t="n"/>
      <c r="BA966" s="135" t="n"/>
      <c r="BB966" s="135" t="n"/>
      <c r="BC966" s="135" t="n"/>
      <c r="BD966" s="135" t="n"/>
      <c r="BE966" s="135" t="n"/>
      <c r="BF966" s="135" t="n"/>
      <c r="BG966" s="135" t="n"/>
      <c r="BH966" s="135" t="n"/>
      <c r="BI966" s="135" t="n"/>
      <c r="BJ966" s="135" t="n"/>
      <c r="BK966" s="135" t="n"/>
      <c r="BL966" s="135" t="n"/>
      <c r="BM966" s="135" t="n"/>
      <c r="BN966" s="135" t="n"/>
      <c r="BO966" s="135" t="n"/>
      <c r="BP966" s="135" t="n"/>
      <c r="BQ966" s="135" t="n"/>
      <c r="BR966" s="135" t="n"/>
      <c r="BS966" s="135" t="n"/>
      <c r="BT966" s="135" t="n"/>
      <c r="BU966" s="135" t="n"/>
      <c r="BV966" s="135" t="n"/>
      <c r="BW966" s="135" t="n"/>
      <c r="BX966" s="135" t="n"/>
      <c r="BY966" s="135" t="n"/>
      <c r="BZ966" s="135" t="n"/>
      <c r="CA966" s="135" t="n"/>
      <c r="CB966" s="135" t="n"/>
      <c r="CC966" s="135" t="n"/>
      <c r="CD966" s="135" t="n"/>
      <c r="CE966" s="135" t="n"/>
      <c r="CF966" s="135" t="n"/>
      <c r="CG966" s="135" t="n"/>
      <c r="CH966" s="135" t="n"/>
      <c r="CI966" s="135" t="n"/>
      <c r="CJ966" s="135" t="n"/>
      <c r="CK966" s="135" t="n"/>
      <c r="CL966" s="135" t="n"/>
      <c r="CM966" s="135" t="n"/>
      <c r="CN966" s="135" t="n"/>
      <c r="CO966" s="135" t="n"/>
      <c r="CP966" s="135" t="n"/>
      <c r="CQ966" s="135" t="n"/>
      <c r="CR966" s="135" t="n"/>
      <c r="CU966" s="36" t="n"/>
      <c r="CV966" s="36" t="n"/>
      <c r="CW966" s="36" t="n"/>
      <c r="CX966" s="36" t="n"/>
      <c r="CY966" s="36" t="n"/>
      <c r="CZ966" s="36" t="n"/>
      <c r="DA966" s="36" t="n"/>
      <c r="DB966" s="36" t="n"/>
      <c r="DC966" s="36" t="n"/>
      <c r="DD966" s="36" t="n"/>
      <c r="DE966" s="36" t="n"/>
      <c r="DF966" s="36" t="n"/>
      <c r="DG966" s="36" t="n"/>
      <c r="DH966" s="36" t="n"/>
      <c r="DI966" s="36" t="n"/>
      <c r="DJ966" s="36" t="n"/>
      <c r="DK966" s="36" t="n"/>
      <c r="DL966" s="36" t="n"/>
      <c r="DM966" s="36" t="n"/>
      <c r="DN966" s="36" t="n"/>
      <c r="DO966" s="36" t="n"/>
      <c r="DP966" s="36" t="n"/>
      <c r="DQ966" s="36" t="n"/>
      <c r="DR966" s="36" t="n"/>
      <c r="DS966" s="36" t="n"/>
      <c r="DT966" s="36" t="n"/>
      <c r="DU966" s="36" t="n"/>
      <c r="DV966" s="36" t="n"/>
      <c r="DW966" s="36" t="n"/>
      <c r="DX966" s="36" t="n"/>
      <c r="DY966" s="36" t="n"/>
      <c r="DZ966" s="36" t="n"/>
      <c r="EA966" s="36" t="n"/>
      <c r="EB966" s="36" t="n"/>
      <c r="EC966" s="36" t="n"/>
      <c r="ED966" s="36" t="n"/>
      <c r="EE966" s="36" t="n"/>
      <c r="EF966" s="36" t="n"/>
      <c r="EG966" s="36" t="n"/>
      <c r="EH966" s="36" t="n"/>
      <c r="EI966" s="36" t="n"/>
      <c r="EJ966" s="36" t="n"/>
      <c r="EK966" s="36" t="n"/>
      <c r="EL966" s="36" t="n"/>
      <c r="EM966" s="36" t="n"/>
      <c r="EN966" s="36" t="n"/>
    </row>
    <row r="967">
      <c r="A967" s="36" t="n"/>
      <c r="B967" s="36" t="n"/>
      <c r="C967" s="144" t="n"/>
      <c r="D967" s="144" t="n"/>
      <c r="E967" s="135" t="n"/>
      <c r="F967" s="135" t="n"/>
      <c r="G967" s="135" t="n"/>
      <c r="H967" s="135" t="n"/>
      <c r="I967" s="135" t="n"/>
      <c r="J967" s="135" t="n"/>
      <c r="K967" s="135" t="n"/>
      <c r="L967" s="135" t="n"/>
      <c r="M967" s="135" t="n"/>
      <c r="N967" s="135" t="n"/>
      <c r="O967" s="135" t="n"/>
      <c r="P967" s="135" t="n"/>
      <c r="Q967" s="135" t="n"/>
      <c r="R967" s="135" t="n"/>
      <c r="S967" s="135" t="n"/>
      <c r="T967" s="135" t="n"/>
      <c r="U967" s="135" t="n"/>
      <c r="V967" s="135" t="n"/>
      <c r="W967" s="135" t="n"/>
      <c r="X967" s="135" t="n"/>
      <c r="Y967" s="135" t="n"/>
      <c r="Z967" s="135" t="n"/>
      <c r="AA967" s="135" t="n"/>
      <c r="AB967" s="135" t="n"/>
      <c r="AC967" s="135" t="n"/>
      <c r="AD967" s="135" t="n"/>
      <c r="AE967" s="135" t="n"/>
      <c r="AF967" s="135" t="n"/>
      <c r="AG967" s="135" t="n"/>
      <c r="AH967" s="135" t="n"/>
      <c r="AI967" s="135" t="n"/>
      <c r="AJ967" s="135" t="n"/>
      <c r="AK967" s="135" t="n"/>
      <c r="AL967" s="135" t="n"/>
      <c r="AM967" s="135" t="n"/>
      <c r="AN967" s="135" t="n"/>
      <c r="AO967" s="135" t="n"/>
      <c r="AP967" s="135" t="n"/>
      <c r="AQ967" s="135" t="n"/>
      <c r="AR967" s="135" t="n"/>
      <c r="AS967" s="135" t="n"/>
      <c r="AT967" s="135" t="n"/>
      <c r="AU967" s="135" t="n"/>
      <c r="AV967" s="135" t="n"/>
      <c r="AW967" s="135" t="n"/>
      <c r="AX967" s="135" t="n"/>
      <c r="AY967" s="135" t="n"/>
      <c r="AZ967" s="135" t="n"/>
      <c r="BA967" s="135" t="n"/>
      <c r="BB967" s="135" t="n"/>
      <c r="BC967" s="135" t="n"/>
      <c r="BD967" s="135" t="n"/>
      <c r="BE967" s="135" t="n"/>
      <c r="BF967" s="135" t="n"/>
      <c r="BG967" s="135" t="n"/>
      <c r="BH967" s="135" t="n"/>
      <c r="BI967" s="135" t="n"/>
      <c r="BJ967" s="135" t="n"/>
      <c r="BK967" s="135" t="n"/>
      <c r="BL967" s="135" t="n"/>
      <c r="BM967" s="135" t="n"/>
      <c r="BN967" s="135" t="n"/>
      <c r="BO967" s="135" t="n"/>
      <c r="BP967" s="135" t="n"/>
      <c r="BQ967" s="135" t="n"/>
      <c r="BR967" s="135" t="n"/>
      <c r="BS967" s="135" t="n"/>
      <c r="BT967" s="135" t="n"/>
      <c r="BU967" s="135" t="n"/>
      <c r="BV967" s="135" t="n"/>
      <c r="BW967" s="135" t="n"/>
      <c r="BX967" s="135" t="n"/>
      <c r="BY967" s="135" t="n"/>
      <c r="BZ967" s="135" t="n"/>
      <c r="CA967" s="135" t="n"/>
      <c r="CB967" s="135" t="n"/>
      <c r="CC967" s="135" t="n"/>
      <c r="CD967" s="135" t="n"/>
      <c r="CE967" s="135" t="n"/>
      <c r="CF967" s="135" t="n"/>
      <c r="CG967" s="135" t="n"/>
      <c r="CH967" s="135" t="n"/>
      <c r="CI967" s="135" t="n"/>
      <c r="CJ967" s="135" t="n"/>
      <c r="CK967" s="135" t="n"/>
      <c r="CL967" s="135" t="n"/>
      <c r="CM967" s="135" t="n"/>
      <c r="CN967" s="135" t="n"/>
      <c r="CO967" s="135" t="n"/>
      <c r="CP967" s="135" t="n"/>
      <c r="CQ967" s="135" t="n"/>
      <c r="CR967" s="135" t="n"/>
      <c r="CU967" s="36" t="n"/>
      <c r="CV967" s="36" t="n"/>
      <c r="CW967" s="36" t="n"/>
      <c r="CX967" s="36" t="n"/>
      <c r="CY967" s="36" t="n"/>
      <c r="CZ967" s="36" t="n"/>
      <c r="DA967" s="36" t="n"/>
      <c r="DB967" s="36" t="n"/>
      <c r="DC967" s="36" t="n"/>
      <c r="DD967" s="36" t="n"/>
      <c r="DE967" s="36" t="n"/>
      <c r="DF967" s="36" t="n"/>
      <c r="DG967" s="36" t="n"/>
      <c r="DH967" s="36" t="n"/>
      <c r="DI967" s="36" t="n"/>
      <c r="DJ967" s="36" t="n"/>
      <c r="DK967" s="36" t="n"/>
      <c r="DL967" s="36" t="n"/>
      <c r="DM967" s="36" t="n"/>
      <c r="DN967" s="36" t="n"/>
      <c r="DO967" s="36" t="n"/>
      <c r="DP967" s="36" t="n"/>
      <c r="DQ967" s="36" t="n"/>
      <c r="DR967" s="36" t="n"/>
      <c r="DS967" s="36" t="n"/>
      <c r="DT967" s="36" t="n"/>
      <c r="DU967" s="36" t="n"/>
      <c r="DV967" s="36" t="n"/>
      <c r="DW967" s="36" t="n"/>
      <c r="DX967" s="36" t="n"/>
      <c r="DY967" s="36" t="n"/>
      <c r="DZ967" s="36" t="n"/>
      <c r="EA967" s="36" t="n"/>
      <c r="EB967" s="36" t="n"/>
      <c r="EC967" s="36" t="n"/>
      <c r="ED967" s="36" t="n"/>
      <c r="EE967" s="36" t="n"/>
      <c r="EF967" s="36" t="n"/>
      <c r="EG967" s="36" t="n"/>
      <c r="EH967" s="36" t="n"/>
      <c r="EI967" s="36" t="n"/>
      <c r="EJ967" s="36" t="n"/>
      <c r="EK967" s="36" t="n"/>
      <c r="EL967" s="36" t="n"/>
      <c r="EM967" s="36" t="n"/>
      <c r="EN967" s="36" t="n"/>
    </row>
    <row r="968">
      <c r="A968" s="36" t="n"/>
      <c r="B968" s="36" t="n"/>
      <c r="C968" s="144" t="n"/>
      <c r="D968" s="144" t="n"/>
      <c r="E968" s="135" t="n"/>
      <c r="F968" s="135" t="n"/>
      <c r="G968" s="135" t="n"/>
      <c r="H968" s="135" t="n"/>
      <c r="I968" s="135" t="n"/>
      <c r="J968" s="135" t="n"/>
      <c r="K968" s="135" t="n"/>
      <c r="L968" s="135" t="n"/>
      <c r="M968" s="135" t="n"/>
      <c r="N968" s="135" t="n"/>
      <c r="O968" s="135" t="n"/>
      <c r="P968" s="135" t="n"/>
      <c r="Q968" s="135" t="n"/>
      <c r="R968" s="135" t="n"/>
      <c r="S968" s="135" t="n"/>
      <c r="T968" s="135" t="n"/>
      <c r="U968" s="135" t="n"/>
      <c r="V968" s="135" t="n"/>
      <c r="W968" s="135" t="n"/>
      <c r="X968" s="135" t="n"/>
      <c r="Y968" s="135" t="n"/>
      <c r="Z968" s="135" t="n"/>
      <c r="AA968" s="135" t="n"/>
      <c r="AB968" s="135" t="n"/>
      <c r="AC968" s="135" t="n"/>
      <c r="AD968" s="135" t="n"/>
      <c r="AE968" s="135" t="n"/>
      <c r="AF968" s="135" t="n"/>
      <c r="AG968" s="135" t="n"/>
      <c r="AH968" s="135" t="n"/>
      <c r="AI968" s="135" t="n"/>
      <c r="AJ968" s="135" t="n"/>
      <c r="AK968" s="135" t="n"/>
      <c r="AL968" s="135" t="n"/>
      <c r="AM968" s="135" t="n"/>
      <c r="AN968" s="135" t="n"/>
      <c r="AO968" s="135" t="n"/>
      <c r="AP968" s="135" t="n"/>
      <c r="AQ968" s="135" t="n"/>
      <c r="AR968" s="135" t="n"/>
      <c r="AS968" s="135" t="n"/>
      <c r="AT968" s="135" t="n"/>
      <c r="AU968" s="135" t="n"/>
      <c r="AV968" s="135" t="n"/>
      <c r="AW968" s="135" t="n"/>
      <c r="AX968" s="135" t="n"/>
      <c r="AY968" s="135" t="n"/>
      <c r="AZ968" s="135" t="n"/>
      <c r="BA968" s="135" t="n"/>
      <c r="BB968" s="135" t="n"/>
      <c r="BC968" s="135" t="n"/>
      <c r="BD968" s="135" t="n"/>
      <c r="BE968" s="135" t="n"/>
      <c r="BF968" s="135" t="n"/>
      <c r="BG968" s="135" t="n"/>
      <c r="BH968" s="135" t="n"/>
      <c r="BI968" s="135" t="n"/>
      <c r="BJ968" s="135" t="n"/>
      <c r="BK968" s="135" t="n"/>
      <c r="BL968" s="135" t="n"/>
      <c r="BM968" s="135" t="n"/>
      <c r="BN968" s="135" t="n"/>
      <c r="BO968" s="135" t="n"/>
      <c r="BP968" s="135" t="n"/>
      <c r="BQ968" s="135" t="n"/>
      <c r="BR968" s="135" t="n"/>
      <c r="BS968" s="135" t="n"/>
      <c r="BT968" s="135" t="n"/>
      <c r="BU968" s="135" t="n"/>
      <c r="BV968" s="135" t="n"/>
      <c r="BW968" s="135" t="n"/>
      <c r="BX968" s="135" t="n"/>
      <c r="BY968" s="135" t="n"/>
      <c r="BZ968" s="135" t="n"/>
      <c r="CA968" s="135" t="n"/>
      <c r="CB968" s="135" t="n"/>
      <c r="CC968" s="135" t="n"/>
      <c r="CD968" s="135" t="n"/>
      <c r="CE968" s="135" t="n"/>
      <c r="CF968" s="135" t="n"/>
      <c r="CG968" s="135" t="n"/>
      <c r="CH968" s="135" t="n"/>
      <c r="CI968" s="135" t="n"/>
      <c r="CJ968" s="135" t="n"/>
      <c r="CK968" s="135" t="n"/>
      <c r="CL968" s="135" t="n"/>
      <c r="CM968" s="135" t="n"/>
      <c r="CN968" s="135" t="n"/>
      <c r="CO968" s="135" t="n"/>
      <c r="CP968" s="135" t="n"/>
      <c r="CQ968" s="135" t="n"/>
      <c r="CR968" s="135" t="n"/>
      <c r="CU968" s="36" t="n"/>
      <c r="CV968" s="36" t="n"/>
      <c r="CW968" s="36" t="n"/>
      <c r="CX968" s="36" t="n"/>
      <c r="CY968" s="36" t="n"/>
      <c r="CZ968" s="36" t="n"/>
      <c r="DA968" s="36" t="n"/>
      <c r="DB968" s="36" t="n"/>
      <c r="DC968" s="36" t="n"/>
      <c r="DD968" s="36" t="n"/>
      <c r="DE968" s="36" t="n"/>
      <c r="DF968" s="36" t="n"/>
      <c r="DG968" s="36" t="n"/>
      <c r="DH968" s="36" t="n"/>
      <c r="DI968" s="36" t="n"/>
      <c r="DJ968" s="36" t="n"/>
      <c r="DK968" s="36" t="n"/>
      <c r="DL968" s="36" t="n"/>
      <c r="DM968" s="36" t="n"/>
      <c r="DN968" s="36" t="n"/>
      <c r="DO968" s="36" t="n"/>
      <c r="DP968" s="36" t="n"/>
      <c r="DQ968" s="36" t="n"/>
      <c r="DR968" s="36" t="n"/>
      <c r="DS968" s="36" t="n"/>
      <c r="DT968" s="36" t="n"/>
      <c r="DU968" s="36" t="n"/>
      <c r="DV968" s="36" t="n"/>
      <c r="DW968" s="36" t="n"/>
      <c r="DX968" s="36" t="n"/>
      <c r="DY968" s="36" t="n"/>
      <c r="DZ968" s="36" t="n"/>
      <c r="EA968" s="36" t="n"/>
      <c r="EB968" s="36" t="n"/>
      <c r="EC968" s="36" t="n"/>
      <c r="ED968" s="36" t="n"/>
      <c r="EE968" s="36" t="n"/>
      <c r="EF968" s="36" t="n"/>
      <c r="EG968" s="36" t="n"/>
      <c r="EH968" s="36" t="n"/>
      <c r="EI968" s="36" t="n"/>
      <c r="EJ968" s="36" t="n"/>
      <c r="EK968" s="36" t="n"/>
      <c r="EL968" s="36" t="n"/>
      <c r="EM968" s="36" t="n"/>
      <c r="EN968" s="36" t="n"/>
    </row>
    <row r="969">
      <c r="A969" s="36" t="n"/>
      <c r="B969" s="36" t="n"/>
      <c r="C969" s="144" t="n"/>
      <c r="D969" s="144" t="n"/>
      <c r="E969" s="135" t="n"/>
      <c r="F969" s="135" t="n"/>
      <c r="G969" s="135" t="n"/>
      <c r="H969" s="135" t="n"/>
      <c r="I969" s="135" t="n"/>
      <c r="J969" s="135" t="n"/>
      <c r="K969" s="135" t="n"/>
      <c r="L969" s="135" t="n"/>
      <c r="M969" s="135" t="n"/>
      <c r="N969" s="135" t="n"/>
      <c r="O969" s="135" t="n"/>
      <c r="P969" s="135" t="n"/>
      <c r="Q969" s="135" t="n"/>
      <c r="R969" s="135" t="n"/>
      <c r="S969" s="135" t="n"/>
      <c r="T969" s="135" t="n"/>
      <c r="U969" s="135" t="n"/>
      <c r="V969" s="135" t="n"/>
      <c r="W969" s="135" t="n"/>
      <c r="X969" s="135" t="n"/>
      <c r="Y969" s="135" t="n"/>
      <c r="Z969" s="135" t="n"/>
      <c r="AA969" s="135" t="n"/>
      <c r="AB969" s="135" t="n"/>
      <c r="AC969" s="135" t="n"/>
      <c r="AD969" s="135" t="n"/>
      <c r="AE969" s="135" t="n"/>
      <c r="AF969" s="135" t="n"/>
      <c r="AG969" s="135" t="n"/>
      <c r="AH969" s="135" t="n"/>
      <c r="AI969" s="135" t="n"/>
      <c r="AJ969" s="135" t="n"/>
      <c r="AK969" s="135" t="n"/>
      <c r="AL969" s="135" t="n"/>
      <c r="AM969" s="135" t="n"/>
      <c r="AN969" s="135" t="n"/>
      <c r="AO969" s="135" t="n"/>
      <c r="AP969" s="135" t="n"/>
      <c r="AQ969" s="135" t="n"/>
      <c r="AR969" s="135" t="n"/>
      <c r="AS969" s="135" t="n"/>
      <c r="AT969" s="135" t="n"/>
      <c r="AU969" s="135" t="n"/>
      <c r="AV969" s="135" t="n"/>
      <c r="AW969" s="135" t="n"/>
      <c r="AX969" s="135" t="n"/>
      <c r="AY969" s="135" t="n"/>
      <c r="AZ969" s="135" t="n"/>
      <c r="BA969" s="135" t="n"/>
      <c r="BB969" s="135" t="n"/>
      <c r="BC969" s="135" t="n"/>
      <c r="BD969" s="135" t="n"/>
      <c r="BE969" s="135" t="n"/>
      <c r="BF969" s="135" t="n"/>
      <c r="BG969" s="135" t="n"/>
      <c r="BH969" s="135" t="n"/>
      <c r="BI969" s="135" t="n"/>
      <c r="BJ969" s="135" t="n"/>
      <c r="BK969" s="135" t="n"/>
      <c r="BL969" s="135" t="n"/>
      <c r="BM969" s="135" t="n"/>
      <c r="BN969" s="135" t="n"/>
      <c r="BO969" s="135" t="n"/>
      <c r="BP969" s="135" t="n"/>
      <c r="BQ969" s="135" t="n"/>
      <c r="BR969" s="135" t="n"/>
      <c r="BS969" s="135" t="n"/>
      <c r="BT969" s="135" t="n"/>
      <c r="BU969" s="135" t="n"/>
      <c r="BV969" s="135" t="n"/>
      <c r="BW969" s="135" t="n"/>
      <c r="BX969" s="135" t="n"/>
      <c r="BY969" s="135" t="n"/>
      <c r="BZ969" s="135" t="n"/>
      <c r="CA969" s="135" t="n"/>
      <c r="CB969" s="135" t="n"/>
      <c r="CC969" s="135" t="n"/>
      <c r="CD969" s="135" t="n"/>
      <c r="CE969" s="135" t="n"/>
      <c r="CF969" s="135" t="n"/>
      <c r="CG969" s="135" t="n"/>
      <c r="CH969" s="135" t="n"/>
      <c r="CI969" s="135" t="n"/>
      <c r="CJ969" s="135" t="n"/>
      <c r="CK969" s="135" t="n"/>
      <c r="CL969" s="135" t="n"/>
      <c r="CM969" s="135" t="n"/>
      <c r="CN969" s="135" t="n"/>
      <c r="CO969" s="135" t="n"/>
      <c r="CP969" s="135" t="n"/>
      <c r="CQ969" s="135" t="n"/>
      <c r="CR969" s="135" t="n"/>
      <c r="CU969" s="36" t="n"/>
      <c r="CV969" s="36" t="n"/>
      <c r="CW969" s="36" t="n"/>
      <c r="CX969" s="36" t="n"/>
      <c r="CY969" s="36" t="n"/>
      <c r="CZ969" s="36" t="n"/>
      <c r="DA969" s="36" t="n"/>
      <c r="DB969" s="36" t="n"/>
      <c r="DC969" s="36" t="n"/>
      <c r="DD969" s="36" t="n"/>
      <c r="DE969" s="36" t="n"/>
      <c r="DF969" s="36" t="n"/>
      <c r="DG969" s="36" t="n"/>
      <c r="DH969" s="36" t="n"/>
      <c r="DI969" s="36" t="n"/>
      <c r="DJ969" s="36" t="n"/>
      <c r="DK969" s="36" t="n"/>
      <c r="DL969" s="36" t="n"/>
      <c r="DM969" s="36" t="n"/>
      <c r="DN969" s="36" t="n"/>
      <c r="DO969" s="36" t="n"/>
      <c r="DP969" s="36" t="n"/>
      <c r="DQ969" s="36" t="n"/>
      <c r="DR969" s="36" t="n"/>
      <c r="DS969" s="36" t="n"/>
      <c r="DT969" s="36" t="n"/>
      <c r="DU969" s="36" t="n"/>
      <c r="DV969" s="36" t="n"/>
      <c r="DW969" s="36" t="n"/>
      <c r="DX969" s="36" t="n"/>
      <c r="DY969" s="36" t="n"/>
      <c r="DZ969" s="36" t="n"/>
      <c r="EA969" s="36" t="n"/>
      <c r="EB969" s="36" t="n"/>
      <c r="EC969" s="36" t="n"/>
      <c r="ED969" s="36" t="n"/>
      <c r="EE969" s="36" t="n"/>
      <c r="EF969" s="36" t="n"/>
      <c r="EG969" s="36" t="n"/>
      <c r="EH969" s="36" t="n"/>
      <c r="EI969" s="36" t="n"/>
      <c r="EJ969" s="36" t="n"/>
      <c r="EK969" s="36" t="n"/>
      <c r="EL969" s="36" t="n"/>
      <c r="EM969" s="36" t="n"/>
      <c r="EN969" s="36" t="n"/>
    </row>
    <row r="970">
      <c r="A970" s="36" t="n"/>
      <c r="B970" s="36" t="n"/>
      <c r="C970" s="144" t="n"/>
      <c r="D970" s="144" t="n"/>
      <c r="E970" s="135" t="n"/>
      <c r="F970" s="135" t="n"/>
      <c r="G970" s="135" t="n"/>
      <c r="H970" s="135" t="n"/>
      <c r="I970" s="135" t="n"/>
      <c r="J970" s="135" t="n"/>
      <c r="K970" s="135" t="n"/>
      <c r="L970" s="135" t="n"/>
      <c r="M970" s="135" t="n"/>
      <c r="N970" s="135" t="n"/>
      <c r="O970" s="135" t="n"/>
      <c r="P970" s="135" t="n"/>
      <c r="Q970" s="135" t="n"/>
      <c r="R970" s="135" t="n"/>
      <c r="S970" s="135" t="n"/>
      <c r="T970" s="135" t="n"/>
      <c r="U970" s="135" t="n"/>
      <c r="V970" s="135" t="n"/>
      <c r="W970" s="135" t="n"/>
      <c r="X970" s="135" t="n"/>
      <c r="Y970" s="135" t="n"/>
      <c r="Z970" s="135" t="n"/>
      <c r="AA970" s="135" t="n"/>
      <c r="AB970" s="135" t="n"/>
      <c r="AC970" s="135" t="n"/>
      <c r="AD970" s="135" t="n"/>
      <c r="AE970" s="135" t="n"/>
      <c r="AF970" s="135" t="n"/>
      <c r="AG970" s="135" t="n"/>
      <c r="AH970" s="135" t="n"/>
      <c r="AI970" s="135" t="n"/>
      <c r="AJ970" s="135" t="n"/>
      <c r="AK970" s="135" t="n"/>
      <c r="AL970" s="135" t="n"/>
      <c r="AM970" s="135" t="n"/>
      <c r="AN970" s="135" t="n"/>
      <c r="AO970" s="135" t="n"/>
      <c r="AP970" s="135" t="n"/>
      <c r="AQ970" s="135" t="n"/>
      <c r="AR970" s="135" t="n"/>
      <c r="AS970" s="135" t="n"/>
      <c r="AT970" s="135" t="n"/>
      <c r="AU970" s="135" t="n"/>
      <c r="AV970" s="135" t="n"/>
      <c r="AW970" s="135" t="n"/>
      <c r="AX970" s="135" t="n"/>
      <c r="AY970" s="135" t="n"/>
      <c r="AZ970" s="135" t="n"/>
      <c r="BA970" s="135" t="n"/>
      <c r="BB970" s="135" t="n"/>
      <c r="BC970" s="135" t="n"/>
      <c r="BD970" s="135" t="n"/>
      <c r="BE970" s="135" t="n"/>
      <c r="BF970" s="135" t="n"/>
      <c r="BG970" s="135" t="n"/>
      <c r="BH970" s="135" t="n"/>
      <c r="BI970" s="135" t="n"/>
      <c r="BJ970" s="135" t="n"/>
      <c r="BK970" s="135" t="n"/>
      <c r="BL970" s="135" t="n"/>
      <c r="BM970" s="135" t="n"/>
      <c r="BN970" s="135" t="n"/>
      <c r="BO970" s="135" t="n"/>
      <c r="BP970" s="135" t="n"/>
      <c r="BQ970" s="135" t="n"/>
      <c r="BR970" s="135" t="n"/>
      <c r="BS970" s="135" t="n"/>
      <c r="BT970" s="135" t="n"/>
      <c r="BU970" s="135" t="n"/>
      <c r="BV970" s="135" t="n"/>
      <c r="BW970" s="135" t="n"/>
      <c r="BX970" s="135" t="n"/>
      <c r="BY970" s="135" t="n"/>
      <c r="BZ970" s="135" t="n"/>
      <c r="CA970" s="135" t="n"/>
      <c r="CB970" s="135" t="n"/>
      <c r="CC970" s="135" t="n"/>
      <c r="CD970" s="135" t="n"/>
      <c r="CE970" s="135" t="n"/>
      <c r="CF970" s="135" t="n"/>
      <c r="CG970" s="135" t="n"/>
      <c r="CH970" s="135" t="n"/>
      <c r="CI970" s="135" t="n"/>
      <c r="CJ970" s="135" t="n"/>
      <c r="CK970" s="135" t="n"/>
      <c r="CL970" s="135" t="n"/>
      <c r="CM970" s="135" t="n"/>
      <c r="CN970" s="135" t="n"/>
      <c r="CO970" s="135" t="n"/>
      <c r="CP970" s="135" t="n"/>
      <c r="CQ970" s="135" t="n"/>
      <c r="CR970" s="135" t="n"/>
      <c r="CU970" s="36" t="n"/>
      <c r="CV970" s="36" t="n"/>
      <c r="CW970" s="36" t="n"/>
      <c r="CX970" s="36" t="n"/>
      <c r="CY970" s="36" t="n"/>
      <c r="CZ970" s="36" t="n"/>
      <c r="DA970" s="36" t="n"/>
      <c r="DB970" s="36" t="n"/>
      <c r="DC970" s="36" t="n"/>
      <c r="DD970" s="36" t="n"/>
      <c r="DE970" s="36" t="n"/>
      <c r="DF970" s="36" t="n"/>
      <c r="DG970" s="36" t="n"/>
      <c r="DH970" s="36" t="n"/>
      <c r="DI970" s="36" t="n"/>
      <c r="DJ970" s="36" t="n"/>
      <c r="DK970" s="36" t="n"/>
      <c r="DL970" s="36" t="n"/>
      <c r="DM970" s="36" t="n"/>
      <c r="DN970" s="36" t="n"/>
      <c r="DO970" s="36" t="n"/>
      <c r="DP970" s="36" t="n"/>
      <c r="DQ970" s="36" t="n"/>
      <c r="DR970" s="36" t="n"/>
      <c r="DS970" s="36" t="n"/>
      <c r="DT970" s="36" t="n"/>
      <c r="DU970" s="36" t="n"/>
      <c r="DV970" s="36" t="n"/>
      <c r="DW970" s="36" t="n"/>
      <c r="DX970" s="36" t="n"/>
      <c r="DY970" s="36" t="n"/>
      <c r="DZ970" s="36" t="n"/>
      <c r="EA970" s="36" t="n"/>
      <c r="EB970" s="36" t="n"/>
      <c r="EC970" s="36" t="n"/>
      <c r="ED970" s="36" t="n"/>
      <c r="EE970" s="36" t="n"/>
      <c r="EF970" s="36" t="n"/>
      <c r="EG970" s="36" t="n"/>
      <c r="EH970" s="36" t="n"/>
      <c r="EI970" s="36" t="n"/>
      <c r="EJ970" s="36" t="n"/>
      <c r="EK970" s="36" t="n"/>
      <c r="EL970" s="36" t="n"/>
      <c r="EM970" s="36" t="n"/>
      <c r="EN970" s="36" t="n"/>
    </row>
    <row r="971">
      <c r="A971" s="36" t="n"/>
      <c r="B971" s="36" t="n"/>
      <c r="C971" s="144" t="n"/>
      <c r="D971" s="144" t="n"/>
      <c r="E971" s="135" t="n"/>
      <c r="F971" s="135" t="n"/>
      <c r="G971" s="135" t="n"/>
      <c r="H971" s="135" t="n"/>
      <c r="I971" s="135" t="n"/>
      <c r="J971" s="135" t="n"/>
      <c r="K971" s="135" t="n"/>
      <c r="L971" s="135" t="n"/>
      <c r="M971" s="135" t="n"/>
      <c r="N971" s="135" t="n"/>
      <c r="O971" s="135" t="n"/>
      <c r="P971" s="135" t="n"/>
      <c r="Q971" s="135" t="n"/>
      <c r="R971" s="135" t="n"/>
      <c r="S971" s="135" t="n"/>
      <c r="T971" s="135" t="n"/>
      <c r="U971" s="135" t="n"/>
      <c r="V971" s="135" t="n"/>
      <c r="W971" s="135" t="n"/>
      <c r="X971" s="135" t="n"/>
      <c r="Y971" s="135" t="n"/>
      <c r="Z971" s="135" t="n"/>
      <c r="AA971" s="135" t="n"/>
      <c r="AB971" s="135" t="n"/>
      <c r="AC971" s="135" t="n"/>
      <c r="AD971" s="135" t="n"/>
      <c r="AE971" s="135" t="n"/>
      <c r="AF971" s="135" t="n"/>
      <c r="AG971" s="135" t="n"/>
      <c r="AH971" s="135" t="n"/>
      <c r="AI971" s="135" t="n"/>
      <c r="AJ971" s="135" t="n"/>
      <c r="AK971" s="135" t="n"/>
      <c r="AL971" s="135" t="n"/>
      <c r="AM971" s="135" t="n"/>
      <c r="AN971" s="135" t="n"/>
      <c r="AO971" s="135" t="n"/>
      <c r="AP971" s="135" t="n"/>
      <c r="AQ971" s="135" t="n"/>
      <c r="AR971" s="135" t="n"/>
      <c r="AS971" s="135" t="n"/>
      <c r="AT971" s="135" t="n"/>
      <c r="AU971" s="135" t="n"/>
      <c r="AV971" s="135" t="n"/>
      <c r="AW971" s="135" t="n"/>
      <c r="AX971" s="135" t="n"/>
      <c r="AY971" s="135" t="n"/>
      <c r="AZ971" s="135" t="n"/>
      <c r="BA971" s="135" t="n"/>
      <c r="BB971" s="135" t="n"/>
      <c r="BC971" s="135" t="n"/>
      <c r="BD971" s="135" t="n"/>
      <c r="BE971" s="135" t="n"/>
      <c r="BF971" s="135" t="n"/>
      <c r="BG971" s="135" t="n"/>
      <c r="BH971" s="135" t="n"/>
      <c r="BI971" s="135" t="n"/>
      <c r="BJ971" s="135" t="n"/>
      <c r="BK971" s="135" t="n"/>
      <c r="BL971" s="135" t="n"/>
      <c r="BM971" s="135" t="n"/>
      <c r="BN971" s="135" t="n"/>
      <c r="BO971" s="135" t="n"/>
      <c r="BP971" s="135" t="n"/>
      <c r="BQ971" s="135" t="n"/>
      <c r="BR971" s="135" t="n"/>
      <c r="BS971" s="135" t="n"/>
      <c r="BT971" s="135" t="n"/>
      <c r="BU971" s="135" t="n"/>
      <c r="BV971" s="135" t="n"/>
      <c r="BW971" s="135" t="n"/>
      <c r="BX971" s="135" t="n"/>
      <c r="BY971" s="135" t="n"/>
      <c r="BZ971" s="135" t="n"/>
      <c r="CA971" s="135" t="n"/>
      <c r="CB971" s="135" t="n"/>
      <c r="CC971" s="135" t="n"/>
      <c r="CD971" s="135" t="n"/>
      <c r="CE971" s="135" t="n"/>
      <c r="CF971" s="135" t="n"/>
      <c r="CG971" s="135" t="n"/>
      <c r="CH971" s="135" t="n"/>
      <c r="CI971" s="135" t="n"/>
      <c r="CJ971" s="135" t="n"/>
      <c r="CK971" s="135" t="n"/>
      <c r="CL971" s="135" t="n"/>
      <c r="CM971" s="135" t="n"/>
      <c r="CN971" s="135" t="n"/>
      <c r="CO971" s="135" t="n"/>
      <c r="CP971" s="135" t="n"/>
      <c r="CQ971" s="135" t="n"/>
      <c r="CR971" s="135" t="n"/>
      <c r="CU971" s="36" t="n"/>
      <c r="CV971" s="36" t="n"/>
      <c r="CW971" s="36" t="n"/>
      <c r="CX971" s="36" t="n"/>
      <c r="CY971" s="36" t="n"/>
      <c r="CZ971" s="36" t="n"/>
      <c r="DA971" s="36" t="n"/>
      <c r="DB971" s="36" t="n"/>
      <c r="DC971" s="36" t="n"/>
      <c r="DD971" s="36" t="n"/>
      <c r="DE971" s="36" t="n"/>
      <c r="DF971" s="36" t="n"/>
      <c r="DG971" s="36" t="n"/>
      <c r="DH971" s="36" t="n"/>
      <c r="DI971" s="36" t="n"/>
      <c r="DJ971" s="36" t="n"/>
      <c r="DK971" s="36" t="n"/>
      <c r="DL971" s="36" t="n"/>
      <c r="DM971" s="36" t="n"/>
      <c r="DN971" s="36" t="n"/>
      <c r="DO971" s="36" t="n"/>
      <c r="DP971" s="36" t="n"/>
      <c r="DQ971" s="36" t="n"/>
      <c r="DR971" s="36" t="n"/>
      <c r="DS971" s="36" t="n"/>
      <c r="DT971" s="36" t="n"/>
      <c r="DU971" s="36" t="n"/>
      <c r="DV971" s="36" t="n"/>
      <c r="DW971" s="36" t="n"/>
      <c r="DX971" s="36" t="n"/>
      <c r="DY971" s="36" t="n"/>
      <c r="DZ971" s="36" t="n"/>
      <c r="EA971" s="36" t="n"/>
      <c r="EB971" s="36" t="n"/>
      <c r="EC971" s="36" t="n"/>
      <c r="ED971" s="36" t="n"/>
      <c r="EE971" s="36" t="n"/>
      <c r="EF971" s="36" t="n"/>
      <c r="EG971" s="36" t="n"/>
      <c r="EH971" s="36" t="n"/>
      <c r="EI971" s="36" t="n"/>
      <c r="EJ971" s="36" t="n"/>
      <c r="EK971" s="36" t="n"/>
      <c r="EL971" s="36" t="n"/>
      <c r="EM971" s="36" t="n"/>
      <c r="EN971" s="36" t="n"/>
    </row>
    <row r="972">
      <c r="A972" s="36" t="n"/>
      <c r="B972" s="36" t="n"/>
      <c r="C972" s="144" t="n"/>
      <c r="D972" s="144" t="n"/>
      <c r="E972" s="135" t="n"/>
      <c r="F972" s="135" t="n"/>
      <c r="G972" s="135" t="n"/>
      <c r="H972" s="135" t="n"/>
      <c r="I972" s="135" t="n"/>
      <c r="J972" s="135" t="n"/>
      <c r="K972" s="135" t="n"/>
      <c r="L972" s="135" t="n"/>
      <c r="M972" s="135" t="n"/>
      <c r="N972" s="135" t="n"/>
      <c r="O972" s="135" t="n"/>
      <c r="P972" s="135" t="n"/>
      <c r="Q972" s="135" t="n"/>
      <c r="R972" s="135" t="n"/>
      <c r="S972" s="135" t="n"/>
      <c r="T972" s="135" t="n"/>
      <c r="U972" s="135" t="n"/>
      <c r="V972" s="135" t="n"/>
      <c r="W972" s="135" t="n"/>
      <c r="X972" s="135" t="n"/>
      <c r="Y972" s="135" t="n"/>
      <c r="Z972" s="135" t="n"/>
      <c r="AA972" s="135" t="n"/>
      <c r="AB972" s="135" t="n"/>
      <c r="AC972" s="135" t="n"/>
      <c r="AD972" s="135" t="n"/>
      <c r="AE972" s="135" t="n"/>
      <c r="AF972" s="135" t="n"/>
      <c r="AG972" s="135" t="n"/>
      <c r="AH972" s="135" t="n"/>
      <c r="AI972" s="135" t="n"/>
      <c r="AJ972" s="135" t="n"/>
      <c r="AK972" s="135" t="n"/>
      <c r="AL972" s="135" t="n"/>
      <c r="AM972" s="135" t="n"/>
      <c r="AN972" s="135" t="n"/>
      <c r="AO972" s="135" t="n"/>
      <c r="AP972" s="135" t="n"/>
      <c r="AQ972" s="135" t="n"/>
      <c r="AR972" s="135" t="n"/>
      <c r="AS972" s="135" t="n"/>
      <c r="AT972" s="135" t="n"/>
      <c r="AU972" s="135" t="n"/>
      <c r="AV972" s="135" t="n"/>
      <c r="AW972" s="135" t="n"/>
      <c r="AX972" s="135" t="n"/>
      <c r="AY972" s="135" t="n"/>
      <c r="AZ972" s="135" t="n"/>
      <c r="BA972" s="135" t="n"/>
      <c r="BB972" s="135" t="n"/>
      <c r="BC972" s="135" t="n"/>
      <c r="BD972" s="135" t="n"/>
      <c r="BE972" s="135" t="n"/>
      <c r="BF972" s="135" t="n"/>
      <c r="BG972" s="135" t="n"/>
      <c r="BH972" s="135" t="n"/>
      <c r="BI972" s="135" t="n"/>
      <c r="BJ972" s="135" t="n"/>
      <c r="BK972" s="135" t="n"/>
      <c r="BL972" s="135" t="n"/>
      <c r="BM972" s="135" t="n"/>
      <c r="BN972" s="135" t="n"/>
      <c r="BO972" s="135" t="n"/>
      <c r="BP972" s="135" t="n"/>
      <c r="BQ972" s="135" t="n"/>
      <c r="BR972" s="135" t="n"/>
      <c r="BS972" s="135" t="n"/>
      <c r="BT972" s="135" t="n"/>
      <c r="BU972" s="135" t="n"/>
      <c r="BV972" s="135" t="n"/>
      <c r="BW972" s="135" t="n"/>
      <c r="BX972" s="135" t="n"/>
      <c r="BY972" s="135" t="n"/>
      <c r="BZ972" s="135" t="n"/>
      <c r="CA972" s="135" t="n"/>
      <c r="CB972" s="135" t="n"/>
      <c r="CC972" s="135" t="n"/>
      <c r="CD972" s="135" t="n"/>
      <c r="CE972" s="135" t="n"/>
      <c r="CF972" s="135" t="n"/>
      <c r="CG972" s="135" t="n"/>
      <c r="CH972" s="135" t="n"/>
      <c r="CI972" s="135" t="n"/>
      <c r="CJ972" s="135" t="n"/>
      <c r="CK972" s="135" t="n"/>
      <c r="CL972" s="135" t="n"/>
      <c r="CM972" s="135" t="n"/>
      <c r="CN972" s="135" t="n"/>
      <c r="CO972" s="135" t="n"/>
      <c r="CP972" s="135" t="n"/>
      <c r="CQ972" s="135" t="n"/>
      <c r="CR972" s="135" t="n"/>
      <c r="CU972" s="36" t="n"/>
      <c r="CV972" s="36" t="n"/>
      <c r="CW972" s="36" t="n"/>
      <c r="CX972" s="36" t="n"/>
      <c r="CY972" s="36" t="n"/>
      <c r="CZ972" s="36" t="n"/>
      <c r="DA972" s="36" t="n"/>
      <c r="DB972" s="36" t="n"/>
      <c r="DC972" s="36" t="n"/>
      <c r="DD972" s="36" t="n"/>
      <c r="DE972" s="36" t="n"/>
      <c r="DF972" s="36" t="n"/>
      <c r="DG972" s="36" t="n"/>
      <c r="DH972" s="36" t="n"/>
      <c r="DI972" s="36" t="n"/>
      <c r="DJ972" s="36" t="n"/>
      <c r="DK972" s="36" t="n"/>
      <c r="DL972" s="36" t="n"/>
      <c r="DM972" s="36" t="n"/>
      <c r="DN972" s="36" t="n"/>
      <c r="DO972" s="36" t="n"/>
      <c r="DP972" s="36" t="n"/>
      <c r="DQ972" s="36" t="n"/>
      <c r="DR972" s="36" t="n"/>
      <c r="DS972" s="36" t="n"/>
      <c r="DT972" s="36" t="n"/>
      <c r="DU972" s="36" t="n"/>
      <c r="DV972" s="36" t="n"/>
      <c r="DW972" s="36" t="n"/>
      <c r="DX972" s="36" t="n"/>
      <c r="DY972" s="36" t="n"/>
      <c r="DZ972" s="36" t="n"/>
      <c r="EA972" s="36" t="n"/>
      <c r="EB972" s="36" t="n"/>
      <c r="EC972" s="36" t="n"/>
      <c r="ED972" s="36" t="n"/>
      <c r="EE972" s="36" t="n"/>
      <c r="EF972" s="36" t="n"/>
      <c r="EG972" s="36" t="n"/>
      <c r="EH972" s="36" t="n"/>
      <c r="EI972" s="36" t="n"/>
      <c r="EJ972" s="36" t="n"/>
      <c r="EK972" s="36" t="n"/>
      <c r="EL972" s="36" t="n"/>
      <c r="EM972" s="36" t="n"/>
      <c r="EN972" s="36" t="n"/>
    </row>
    <row r="973">
      <c r="A973" s="36" t="n"/>
      <c r="B973" s="36" t="n"/>
      <c r="C973" s="144" t="n"/>
      <c r="D973" s="144" t="n"/>
      <c r="E973" s="135" t="n"/>
      <c r="F973" s="135" t="n"/>
      <c r="G973" s="135" t="n"/>
      <c r="H973" s="135" t="n"/>
      <c r="I973" s="135" t="n"/>
      <c r="J973" s="135" t="n"/>
      <c r="K973" s="135" t="n"/>
      <c r="L973" s="135" t="n"/>
      <c r="M973" s="135" t="n"/>
      <c r="N973" s="135" t="n"/>
      <c r="O973" s="135" t="n"/>
      <c r="P973" s="135" t="n"/>
      <c r="Q973" s="135" t="n"/>
      <c r="R973" s="135" t="n"/>
      <c r="S973" s="135" t="n"/>
      <c r="T973" s="135" t="n"/>
      <c r="U973" s="135" t="n"/>
      <c r="V973" s="135" t="n"/>
      <c r="W973" s="135" t="n"/>
      <c r="X973" s="135" t="n"/>
      <c r="Y973" s="135" t="n"/>
      <c r="Z973" s="135" t="n"/>
      <c r="AA973" s="135" t="n"/>
      <c r="AB973" s="135" t="n"/>
      <c r="AC973" s="135" t="n"/>
      <c r="AD973" s="135" t="n"/>
      <c r="AE973" s="135" t="n"/>
      <c r="AF973" s="135" t="n"/>
      <c r="AG973" s="135" t="n"/>
      <c r="AH973" s="135" t="n"/>
      <c r="AI973" s="135" t="n"/>
      <c r="AJ973" s="135" t="n"/>
      <c r="AK973" s="135" t="n"/>
      <c r="AL973" s="135" t="n"/>
      <c r="AM973" s="135" t="n"/>
      <c r="AN973" s="135" t="n"/>
      <c r="AO973" s="135" t="n"/>
      <c r="AP973" s="135" t="n"/>
      <c r="AQ973" s="135" t="n"/>
      <c r="AR973" s="135" t="n"/>
      <c r="AS973" s="135" t="n"/>
      <c r="AT973" s="135" t="n"/>
      <c r="AU973" s="135" t="n"/>
      <c r="AV973" s="135" t="n"/>
      <c r="AW973" s="135" t="n"/>
      <c r="AX973" s="135" t="n"/>
      <c r="AY973" s="135" t="n"/>
      <c r="AZ973" s="135" t="n"/>
      <c r="BA973" s="135" t="n"/>
      <c r="BB973" s="135" t="n"/>
      <c r="BC973" s="135" t="n"/>
      <c r="BD973" s="135" t="n"/>
      <c r="BE973" s="135" t="n"/>
      <c r="BF973" s="135" t="n"/>
      <c r="BG973" s="135" t="n"/>
      <c r="BH973" s="135" t="n"/>
      <c r="BI973" s="135" t="n"/>
      <c r="BJ973" s="135" t="n"/>
      <c r="BK973" s="135" t="n"/>
      <c r="BL973" s="135" t="n"/>
      <c r="BM973" s="135" t="n"/>
      <c r="BN973" s="135" t="n"/>
      <c r="BO973" s="135" t="n"/>
      <c r="BP973" s="135" t="n"/>
      <c r="BQ973" s="135" t="n"/>
      <c r="BR973" s="135" t="n"/>
      <c r="BS973" s="135" t="n"/>
      <c r="BT973" s="135" t="n"/>
      <c r="BU973" s="135" t="n"/>
      <c r="BV973" s="135" t="n"/>
      <c r="BW973" s="135" t="n"/>
      <c r="BX973" s="135" t="n"/>
      <c r="BY973" s="135" t="n"/>
      <c r="BZ973" s="135" t="n"/>
      <c r="CA973" s="135" t="n"/>
      <c r="CB973" s="135" t="n"/>
      <c r="CC973" s="135" t="n"/>
      <c r="CD973" s="135" t="n"/>
      <c r="CE973" s="135" t="n"/>
      <c r="CF973" s="135" t="n"/>
      <c r="CG973" s="135" t="n"/>
      <c r="CH973" s="135" t="n"/>
      <c r="CI973" s="135" t="n"/>
      <c r="CJ973" s="135" t="n"/>
      <c r="CK973" s="135" t="n"/>
      <c r="CL973" s="135" t="n"/>
      <c r="CM973" s="135" t="n"/>
      <c r="CN973" s="135" t="n"/>
      <c r="CO973" s="135" t="n"/>
      <c r="CP973" s="135" t="n"/>
      <c r="CQ973" s="135" t="n"/>
      <c r="CR973" s="135" t="n"/>
      <c r="CU973" s="36" t="n"/>
      <c r="CV973" s="36" t="n"/>
      <c r="CW973" s="36" t="n"/>
      <c r="CX973" s="36" t="n"/>
      <c r="CY973" s="36" t="n"/>
      <c r="CZ973" s="36" t="n"/>
      <c r="DA973" s="36" t="n"/>
      <c r="DB973" s="36" t="n"/>
      <c r="DC973" s="36" t="n"/>
      <c r="DD973" s="36" t="n"/>
      <c r="DE973" s="36" t="n"/>
      <c r="DF973" s="36" t="n"/>
      <c r="DG973" s="36" t="n"/>
      <c r="DH973" s="36" t="n"/>
      <c r="DI973" s="36" t="n"/>
      <c r="DJ973" s="36" t="n"/>
      <c r="DK973" s="36" t="n"/>
      <c r="DL973" s="36" t="n"/>
      <c r="DM973" s="36" t="n"/>
      <c r="DN973" s="36" t="n"/>
      <c r="DO973" s="36" t="n"/>
      <c r="DP973" s="36" t="n"/>
      <c r="DQ973" s="36" t="n"/>
      <c r="DR973" s="36" t="n"/>
      <c r="DS973" s="36" t="n"/>
      <c r="DT973" s="36" t="n"/>
      <c r="DU973" s="36" t="n"/>
      <c r="DV973" s="36" t="n"/>
      <c r="DW973" s="36" t="n"/>
      <c r="DX973" s="36" t="n"/>
      <c r="DY973" s="36" t="n"/>
      <c r="DZ973" s="36" t="n"/>
      <c r="EA973" s="36" t="n"/>
      <c r="EB973" s="36" t="n"/>
      <c r="EC973" s="36" t="n"/>
      <c r="ED973" s="36" t="n"/>
      <c r="EE973" s="36" t="n"/>
      <c r="EF973" s="36" t="n"/>
      <c r="EG973" s="36" t="n"/>
      <c r="EH973" s="36" t="n"/>
      <c r="EI973" s="36" t="n"/>
      <c r="EJ973" s="36" t="n"/>
      <c r="EK973" s="36" t="n"/>
      <c r="EL973" s="36" t="n"/>
      <c r="EM973" s="36" t="n"/>
      <c r="EN973" s="36" t="n"/>
    </row>
    <row r="974">
      <c r="A974" s="36" t="n"/>
      <c r="B974" s="36" t="n"/>
      <c r="C974" s="144" t="n"/>
      <c r="D974" s="144" t="n"/>
      <c r="E974" s="135" t="n"/>
      <c r="F974" s="135" t="n"/>
      <c r="G974" s="135" t="n"/>
      <c r="H974" s="135" t="n"/>
      <c r="I974" s="135" t="n"/>
      <c r="J974" s="135" t="n"/>
      <c r="K974" s="135" t="n"/>
      <c r="L974" s="135" t="n"/>
      <c r="M974" s="135" t="n"/>
      <c r="N974" s="135" t="n"/>
      <c r="O974" s="135" t="n"/>
      <c r="P974" s="135" t="n"/>
      <c r="Q974" s="135" t="n"/>
      <c r="R974" s="135" t="n"/>
      <c r="S974" s="135" t="n"/>
      <c r="T974" s="135" t="n"/>
      <c r="U974" s="135" t="n"/>
      <c r="V974" s="135" t="n"/>
      <c r="W974" s="135" t="n"/>
      <c r="X974" s="135" t="n"/>
      <c r="Y974" s="135" t="n"/>
      <c r="Z974" s="135" t="n"/>
      <c r="AA974" s="135" t="n"/>
      <c r="AB974" s="135" t="n"/>
      <c r="AC974" s="135" t="n"/>
      <c r="AD974" s="135" t="n"/>
      <c r="AE974" s="135" t="n"/>
      <c r="AF974" s="135" t="n"/>
      <c r="AG974" s="135" t="n"/>
      <c r="AH974" s="135" t="n"/>
      <c r="AI974" s="135" t="n"/>
      <c r="AJ974" s="135" t="n"/>
      <c r="AK974" s="135" t="n"/>
      <c r="AL974" s="135" t="n"/>
      <c r="AM974" s="135" t="n"/>
      <c r="AN974" s="135" t="n"/>
      <c r="AO974" s="135" t="n"/>
      <c r="AP974" s="135" t="n"/>
      <c r="AQ974" s="135" t="n"/>
      <c r="AR974" s="135" t="n"/>
      <c r="AS974" s="135" t="n"/>
      <c r="AT974" s="135" t="n"/>
      <c r="AU974" s="135" t="n"/>
      <c r="AV974" s="135" t="n"/>
      <c r="AW974" s="135" t="n"/>
      <c r="AX974" s="135" t="n"/>
      <c r="AY974" s="135" t="n"/>
      <c r="AZ974" s="135" t="n"/>
      <c r="BA974" s="135" t="n"/>
      <c r="BB974" s="135" t="n"/>
      <c r="BC974" s="135" t="n"/>
      <c r="BD974" s="135" t="n"/>
      <c r="BE974" s="135" t="n"/>
      <c r="BF974" s="135" t="n"/>
      <c r="BG974" s="135" t="n"/>
      <c r="BH974" s="135" t="n"/>
      <c r="BI974" s="135" t="n"/>
      <c r="BJ974" s="135" t="n"/>
      <c r="BK974" s="135" t="n"/>
      <c r="BL974" s="135" t="n"/>
      <c r="BM974" s="135" t="n"/>
      <c r="BN974" s="135" t="n"/>
      <c r="BO974" s="135" t="n"/>
      <c r="BP974" s="135" t="n"/>
      <c r="BQ974" s="135" t="n"/>
      <c r="BR974" s="135" t="n"/>
      <c r="BS974" s="135" t="n"/>
      <c r="BT974" s="135" t="n"/>
      <c r="BU974" s="135" t="n"/>
      <c r="BV974" s="135" t="n"/>
      <c r="BW974" s="135" t="n"/>
      <c r="BX974" s="135" t="n"/>
      <c r="BY974" s="135" t="n"/>
      <c r="BZ974" s="135" t="n"/>
      <c r="CA974" s="135" t="n"/>
      <c r="CB974" s="135" t="n"/>
      <c r="CC974" s="135" t="n"/>
      <c r="CD974" s="135" t="n"/>
      <c r="CE974" s="135" t="n"/>
      <c r="CF974" s="135" t="n"/>
      <c r="CG974" s="135" t="n"/>
      <c r="CH974" s="135" t="n"/>
      <c r="CI974" s="135" t="n"/>
      <c r="CJ974" s="135" t="n"/>
      <c r="CK974" s="135" t="n"/>
      <c r="CL974" s="135" t="n"/>
      <c r="CM974" s="135" t="n"/>
      <c r="CN974" s="135" t="n"/>
      <c r="CO974" s="135" t="n"/>
      <c r="CP974" s="135" t="n"/>
      <c r="CQ974" s="135" t="n"/>
      <c r="CR974" s="135" t="n"/>
      <c r="CU974" s="36" t="n"/>
      <c r="CV974" s="36" t="n"/>
      <c r="CW974" s="36" t="n"/>
      <c r="CX974" s="36" t="n"/>
      <c r="CY974" s="36" t="n"/>
      <c r="CZ974" s="36" t="n"/>
      <c r="DA974" s="36" t="n"/>
      <c r="DB974" s="36" t="n"/>
      <c r="DC974" s="36" t="n"/>
      <c r="DD974" s="36" t="n"/>
      <c r="DE974" s="36" t="n"/>
      <c r="DF974" s="36" t="n"/>
      <c r="DG974" s="36" t="n"/>
      <c r="DH974" s="36" t="n"/>
      <c r="DI974" s="36" t="n"/>
      <c r="DJ974" s="36" t="n"/>
      <c r="DK974" s="36" t="n"/>
      <c r="DL974" s="36" t="n"/>
      <c r="DM974" s="36" t="n"/>
      <c r="DN974" s="36" t="n"/>
      <c r="DO974" s="36" t="n"/>
      <c r="DP974" s="36" t="n"/>
      <c r="DQ974" s="36" t="n"/>
      <c r="DR974" s="36" t="n"/>
      <c r="DS974" s="36" t="n"/>
      <c r="DT974" s="36" t="n"/>
      <c r="DU974" s="36" t="n"/>
      <c r="DV974" s="36" t="n"/>
      <c r="DW974" s="36" t="n"/>
      <c r="DX974" s="36" t="n"/>
      <c r="DY974" s="36" t="n"/>
      <c r="DZ974" s="36" t="n"/>
      <c r="EA974" s="36" t="n"/>
      <c r="EB974" s="36" t="n"/>
      <c r="EC974" s="36" t="n"/>
      <c r="ED974" s="36" t="n"/>
      <c r="EE974" s="36" t="n"/>
      <c r="EF974" s="36" t="n"/>
      <c r="EG974" s="36" t="n"/>
      <c r="EH974" s="36" t="n"/>
      <c r="EI974" s="36" t="n"/>
      <c r="EJ974" s="36" t="n"/>
      <c r="EK974" s="36" t="n"/>
      <c r="EL974" s="36" t="n"/>
      <c r="EM974" s="36" t="n"/>
      <c r="EN974" s="36" t="n"/>
    </row>
    <row r="975">
      <c r="A975" s="36" t="n"/>
      <c r="B975" s="36" t="n"/>
      <c r="C975" s="144" t="n"/>
      <c r="D975" s="144" t="n"/>
      <c r="E975" s="135" t="n"/>
      <c r="F975" s="135" t="n"/>
      <c r="G975" s="135" t="n"/>
      <c r="H975" s="135" t="n"/>
      <c r="I975" s="135" t="n"/>
      <c r="J975" s="135" t="n"/>
      <c r="K975" s="135" t="n"/>
      <c r="L975" s="135" t="n"/>
      <c r="M975" s="135" t="n"/>
      <c r="N975" s="135" t="n"/>
      <c r="O975" s="135" t="n"/>
      <c r="P975" s="135" t="n"/>
      <c r="Q975" s="135" t="n"/>
      <c r="R975" s="135" t="n"/>
      <c r="S975" s="135" t="n"/>
      <c r="T975" s="135" t="n"/>
      <c r="U975" s="135" t="n"/>
      <c r="V975" s="135" t="n"/>
      <c r="W975" s="135" t="n"/>
      <c r="X975" s="135" t="n"/>
      <c r="Y975" s="135" t="n"/>
      <c r="Z975" s="135" t="n"/>
      <c r="AA975" s="135" t="n"/>
      <c r="AB975" s="135" t="n"/>
      <c r="AC975" s="135" t="n"/>
      <c r="AD975" s="135" t="n"/>
      <c r="AE975" s="135" t="n"/>
      <c r="AF975" s="135" t="n"/>
      <c r="AG975" s="135" t="n"/>
      <c r="AH975" s="135" t="n"/>
      <c r="AI975" s="135" t="n"/>
      <c r="AJ975" s="135" t="n"/>
      <c r="AK975" s="135" t="n"/>
      <c r="AL975" s="135" t="n"/>
      <c r="AM975" s="135" t="n"/>
      <c r="AN975" s="135" t="n"/>
      <c r="AO975" s="135" t="n"/>
      <c r="AP975" s="135" t="n"/>
      <c r="AQ975" s="135" t="n"/>
      <c r="AR975" s="135" t="n"/>
      <c r="AS975" s="135" t="n"/>
      <c r="AT975" s="135" t="n"/>
      <c r="AU975" s="135" t="n"/>
      <c r="AV975" s="135" t="n"/>
      <c r="AW975" s="135" t="n"/>
      <c r="AX975" s="135" t="n"/>
      <c r="AY975" s="135" t="n"/>
      <c r="AZ975" s="135" t="n"/>
      <c r="BA975" s="135" t="n"/>
      <c r="BB975" s="135" t="n"/>
      <c r="BC975" s="135" t="n"/>
      <c r="BD975" s="135" t="n"/>
      <c r="BE975" s="135" t="n"/>
      <c r="BF975" s="135" t="n"/>
      <c r="BG975" s="135" t="n"/>
      <c r="BH975" s="135" t="n"/>
      <c r="BI975" s="135" t="n"/>
      <c r="BJ975" s="135" t="n"/>
      <c r="BK975" s="135" t="n"/>
      <c r="BL975" s="135" t="n"/>
      <c r="BM975" s="135" t="n"/>
      <c r="BN975" s="135" t="n"/>
      <c r="BO975" s="135" t="n"/>
      <c r="BP975" s="135" t="n"/>
      <c r="BQ975" s="135" t="n"/>
      <c r="BR975" s="135" t="n"/>
      <c r="BS975" s="135" t="n"/>
      <c r="BT975" s="135" t="n"/>
      <c r="BU975" s="135" t="n"/>
      <c r="BV975" s="135" t="n"/>
      <c r="BW975" s="135" t="n"/>
      <c r="BX975" s="135" t="n"/>
      <c r="BY975" s="135" t="n"/>
      <c r="BZ975" s="135" t="n"/>
      <c r="CA975" s="135" t="n"/>
      <c r="CB975" s="135" t="n"/>
      <c r="CC975" s="135" t="n"/>
      <c r="CD975" s="135" t="n"/>
      <c r="CE975" s="135" t="n"/>
      <c r="CF975" s="135" t="n"/>
      <c r="CG975" s="135" t="n"/>
      <c r="CH975" s="135" t="n"/>
      <c r="CI975" s="135" t="n"/>
      <c r="CJ975" s="135" t="n"/>
      <c r="CK975" s="135" t="n"/>
      <c r="CL975" s="135" t="n"/>
      <c r="CM975" s="135" t="n"/>
      <c r="CN975" s="135" t="n"/>
      <c r="CO975" s="135" t="n"/>
      <c r="CP975" s="135" t="n"/>
      <c r="CQ975" s="135" t="n"/>
      <c r="CR975" s="135" t="n"/>
      <c r="CU975" s="36" t="n"/>
      <c r="CV975" s="36" t="n"/>
      <c r="CW975" s="36" t="n"/>
      <c r="CX975" s="36" t="n"/>
      <c r="CY975" s="36" t="n"/>
      <c r="CZ975" s="36" t="n"/>
      <c r="DA975" s="36" t="n"/>
      <c r="DB975" s="36" t="n"/>
      <c r="DC975" s="36" t="n"/>
      <c r="DD975" s="36" t="n"/>
      <c r="DE975" s="36" t="n"/>
      <c r="DF975" s="36" t="n"/>
      <c r="DG975" s="36" t="n"/>
      <c r="DH975" s="36" t="n"/>
      <c r="DI975" s="36" t="n"/>
      <c r="DJ975" s="36" t="n"/>
      <c r="DK975" s="36" t="n"/>
      <c r="DL975" s="36" t="n"/>
      <c r="DM975" s="36" t="n"/>
      <c r="DN975" s="36" t="n"/>
      <c r="DO975" s="36" t="n"/>
      <c r="DP975" s="36" t="n"/>
      <c r="DQ975" s="36" t="n"/>
      <c r="DR975" s="36" t="n"/>
      <c r="DS975" s="36" t="n"/>
      <c r="DT975" s="36" t="n"/>
      <c r="DU975" s="36" t="n"/>
      <c r="DV975" s="36" t="n"/>
      <c r="DW975" s="36" t="n"/>
      <c r="DX975" s="36" t="n"/>
      <c r="DY975" s="36" t="n"/>
      <c r="DZ975" s="36" t="n"/>
      <c r="EA975" s="36" t="n"/>
      <c r="EB975" s="36" t="n"/>
      <c r="EC975" s="36" t="n"/>
      <c r="ED975" s="36" t="n"/>
      <c r="EE975" s="36" t="n"/>
      <c r="EF975" s="36" t="n"/>
      <c r="EG975" s="36" t="n"/>
      <c r="EH975" s="36" t="n"/>
      <c r="EI975" s="36" t="n"/>
      <c r="EJ975" s="36" t="n"/>
      <c r="EK975" s="36" t="n"/>
      <c r="EL975" s="36" t="n"/>
      <c r="EM975" s="36" t="n"/>
      <c r="EN975" s="36" t="n"/>
    </row>
    <row r="976">
      <c r="A976" s="36" t="n"/>
      <c r="B976" s="36" t="n"/>
      <c r="C976" s="144" t="n"/>
      <c r="D976" s="144" t="n"/>
      <c r="E976" s="135" t="n"/>
      <c r="F976" s="135" t="n"/>
      <c r="G976" s="135" t="n"/>
      <c r="H976" s="135" t="n"/>
      <c r="I976" s="135" t="n"/>
      <c r="J976" s="135" t="n"/>
      <c r="K976" s="135" t="n"/>
      <c r="L976" s="135" t="n"/>
      <c r="M976" s="135" t="n"/>
      <c r="N976" s="135" t="n"/>
      <c r="O976" s="135" t="n"/>
      <c r="P976" s="135" t="n"/>
      <c r="Q976" s="135" t="n"/>
      <c r="R976" s="135" t="n"/>
      <c r="S976" s="135" t="n"/>
      <c r="T976" s="135" t="n"/>
      <c r="U976" s="135" t="n"/>
      <c r="V976" s="135" t="n"/>
      <c r="W976" s="135" t="n"/>
      <c r="X976" s="135" t="n"/>
      <c r="Y976" s="135" t="n"/>
      <c r="Z976" s="135" t="n"/>
      <c r="AA976" s="135" t="n"/>
      <c r="AB976" s="135" t="n"/>
      <c r="AC976" s="135" t="n"/>
      <c r="AD976" s="135" t="n"/>
      <c r="AE976" s="135" t="n"/>
      <c r="AF976" s="135" t="n"/>
      <c r="AG976" s="135" t="n"/>
      <c r="AH976" s="135" t="n"/>
      <c r="AI976" s="135" t="n"/>
      <c r="AJ976" s="135" t="n"/>
      <c r="AK976" s="135" t="n"/>
      <c r="AL976" s="135" t="n"/>
      <c r="AM976" s="135" t="n"/>
      <c r="AN976" s="135" t="n"/>
      <c r="AO976" s="135" t="n"/>
      <c r="AP976" s="135" t="n"/>
      <c r="AQ976" s="135" t="n"/>
      <c r="AR976" s="135" t="n"/>
      <c r="AS976" s="135" t="n"/>
      <c r="AT976" s="135" t="n"/>
      <c r="AU976" s="135" t="n"/>
      <c r="AV976" s="135" t="n"/>
      <c r="AW976" s="135" t="n"/>
      <c r="AX976" s="135" t="n"/>
      <c r="AY976" s="135" t="n"/>
      <c r="AZ976" s="135" t="n"/>
      <c r="BA976" s="135" t="n"/>
      <c r="BB976" s="135" t="n"/>
      <c r="BC976" s="135" t="n"/>
      <c r="BD976" s="135" t="n"/>
      <c r="BE976" s="135" t="n"/>
      <c r="BF976" s="135" t="n"/>
      <c r="BG976" s="135" t="n"/>
      <c r="BH976" s="135" t="n"/>
      <c r="BI976" s="135" t="n"/>
      <c r="BJ976" s="135" t="n"/>
      <c r="BK976" s="135" t="n"/>
      <c r="BL976" s="135" t="n"/>
      <c r="BM976" s="135" t="n"/>
      <c r="BN976" s="135" t="n"/>
      <c r="BO976" s="135" t="n"/>
      <c r="BP976" s="135" t="n"/>
      <c r="BQ976" s="135" t="n"/>
      <c r="BR976" s="135" t="n"/>
      <c r="BS976" s="135" t="n"/>
      <c r="BT976" s="135" t="n"/>
      <c r="BU976" s="135" t="n"/>
      <c r="BV976" s="135" t="n"/>
      <c r="BW976" s="135" t="n"/>
      <c r="BX976" s="135" t="n"/>
      <c r="BY976" s="135" t="n"/>
      <c r="BZ976" s="135" t="n"/>
      <c r="CA976" s="135" t="n"/>
      <c r="CB976" s="135" t="n"/>
      <c r="CC976" s="135" t="n"/>
      <c r="CD976" s="135" t="n"/>
      <c r="CE976" s="135" t="n"/>
      <c r="CF976" s="135" t="n"/>
      <c r="CG976" s="135" t="n"/>
      <c r="CH976" s="135" t="n"/>
      <c r="CI976" s="135" t="n"/>
      <c r="CJ976" s="135" t="n"/>
      <c r="CK976" s="135" t="n"/>
      <c r="CL976" s="135" t="n"/>
      <c r="CM976" s="135" t="n"/>
      <c r="CN976" s="135" t="n"/>
      <c r="CO976" s="135" t="n"/>
      <c r="CP976" s="135" t="n"/>
      <c r="CQ976" s="135" t="n"/>
      <c r="CR976" s="135" t="n"/>
      <c r="CU976" s="36" t="n"/>
      <c r="CV976" s="36" t="n"/>
      <c r="CW976" s="36" t="n"/>
      <c r="CX976" s="36" t="n"/>
      <c r="CY976" s="36" t="n"/>
      <c r="CZ976" s="36" t="n"/>
      <c r="DA976" s="36" t="n"/>
      <c r="DB976" s="36" t="n"/>
      <c r="DC976" s="36" t="n"/>
      <c r="DD976" s="36" t="n"/>
      <c r="DE976" s="36" t="n"/>
      <c r="DF976" s="36" t="n"/>
      <c r="DG976" s="36" t="n"/>
      <c r="DH976" s="36" t="n"/>
      <c r="DI976" s="36" t="n"/>
      <c r="DJ976" s="36" t="n"/>
      <c r="DK976" s="36" t="n"/>
      <c r="DL976" s="36" t="n"/>
      <c r="DM976" s="36" t="n"/>
      <c r="DN976" s="36" t="n"/>
      <c r="DO976" s="36" t="n"/>
      <c r="DP976" s="36" t="n"/>
      <c r="DQ976" s="36" t="n"/>
      <c r="DR976" s="36" t="n"/>
      <c r="DS976" s="36" t="n"/>
      <c r="DT976" s="36" t="n"/>
      <c r="DU976" s="36" t="n"/>
      <c r="DV976" s="36" t="n"/>
      <c r="DW976" s="36" t="n"/>
      <c r="DX976" s="36" t="n"/>
      <c r="DY976" s="36" t="n"/>
      <c r="DZ976" s="36" t="n"/>
      <c r="EA976" s="36" t="n"/>
      <c r="EB976" s="36" t="n"/>
      <c r="EC976" s="36" t="n"/>
      <c r="ED976" s="36" t="n"/>
      <c r="EE976" s="36" t="n"/>
      <c r="EF976" s="36" t="n"/>
      <c r="EG976" s="36" t="n"/>
      <c r="EH976" s="36" t="n"/>
      <c r="EI976" s="36" t="n"/>
      <c r="EJ976" s="36" t="n"/>
      <c r="EK976" s="36" t="n"/>
      <c r="EL976" s="36" t="n"/>
      <c r="EM976" s="36" t="n"/>
      <c r="EN976" s="36" t="n"/>
    </row>
    <row r="977">
      <c r="A977" s="36" t="n"/>
      <c r="B977" s="36" t="n"/>
      <c r="C977" s="144" t="n"/>
      <c r="D977" s="144" t="n"/>
      <c r="E977" s="135" t="n"/>
      <c r="F977" s="135" t="n"/>
      <c r="G977" s="135" t="n"/>
      <c r="H977" s="135" t="n"/>
      <c r="I977" s="135" t="n"/>
      <c r="J977" s="135" t="n"/>
      <c r="K977" s="135" t="n"/>
      <c r="L977" s="135" t="n"/>
      <c r="M977" s="135" t="n"/>
      <c r="N977" s="135" t="n"/>
      <c r="O977" s="135" t="n"/>
      <c r="P977" s="135" t="n"/>
      <c r="Q977" s="135" t="n"/>
      <c r="R977" s="135" t="n"/>
      <c r="S977" s="135" t="n"/>
      <c r="T977" s="135" t="n"/>
      <c r="U977" s="135" t="n"/>
      <c r="V977" s="135" t="n"/>
      <c r="W977" s="135" t="n"/>
      <c r="X977" s="135" t="n"/>
      <c r="Y977" s="135" t="n"/>
      <c r="Z977" s="135" t="n"/>
      <c r="AA977" s="135" t="n"/>
      <c r="AB977" s="135" t="n"/>
      <c r="AC977" s="135" t="n"/>
      <c r="AD977" s="135" t="n"/>
      <c r="AE977" s="135" t="n"/>
      <c r="AF977" s="135" t="n"/>
      <c r="AG977" s="135" t="n"/>
      <c r="AH977" s="135" t="n"/>
      <c r="AI977" s="135" t="n"/>
      <c r="AJ977" s="135" t="n"/>
      <c r="AK977" s="135" t="n"/>
      <c r="AL977" s="135" t="n"/>
      <c r="AM977" s="135" t="n"/>
      <c r="AN977" s="135" t="n"/>
      <c r="AO977" s="135" t="n"/>
      <c r="AP977" s="135" t="n"/>
      <c r="AQ977" s="135" t="n"/>
      <c r="AR977" s="135" t="n"/>
      <c r="AS977" s="135" t="n"/>
      <c r="AT977" s="135" t="n"/>
      <c r="AU977" s="135" t="n"/>
      <c r="AV977" s="135" t="n"/>
      <c r="AW977" s="135" t="n"/>
      <c r="AX977" s="135" t="n"/>
      <c r="AY977" s="135" t="n"/>
      <c r="AZ977" s="135" t="n"/>
      <c r="BA977" s="135" t="n"/>
      <c r="BB977" s="135" t="n"/>
      <c r="BC977" s="135" t="n"/>
      <c r="BD977" s="135" t="n"/>
      <c r="BE977" s="135" t="n"/>
      <c r="BF977" s="135" t="n"/>
      <c r="BG977" s="135" t="n"/>
      <c r="BH977" s="135" t="n"/>
      <c r="BI977" s="135" t="n"/>
      <c r="BJ977" s="135" t="n"/>
      <c r="BK977" s="135" t="n"/>
      <c r="BL977" s="135" t="n"/>
      <c r="BM977" s="135" t="n"/>
      <c r="BN977" s="135" t="n"/>
      <c r="BO977" s="135" t="n"/>
      <c r="BP977" s="135" t="n"/>
      <c r="BQ977" s="135" t="n"/>
      <c r="BR977" s="135" t="n"/>
      <c r="BS977" s="135" t="n"/>
      <c r="BT977" s="135" t="n"/>
      <c r="BU977" s="135" t="n"/>
      <c r="BV977" s="135" t="n"/>
      <c r="BW977" s="135" t="n"/>
      <c r="BX977" s="135" t="n"/>
      <c r="BY977" s="135" t="n"/>
      <c r="BZ977" s="135" t="n"/>
      <c r="CA977" s="135" t="n"/>
      <c r="CB977" s="135" t="n"/>
      <c r="CC977" s="135" t="n"/>
      <c r="CD977" s="135" t="n"/>
      <c r="CE977" s="135" t="n"/>
      <c r="CF977" s="135" t="n"/>
      <c r="CG977" s="135" t="n"/>
      <c r="CH977" s="135" t="n"/>
      <c r="CI977" s="135" t="n"/>
      <c r="CJ977" s="135" t="n"/>
      <c r="CK977" s="135" t="n"/>
      <c r="CL977" s="135" t="n"/>
      <c r="CM977" s="135" t="n"/>
      <c r="CN977" s="135" t="n"/>
      <c r="CO977" s="135" t="n"/>
      <c r="CP977" s="135" t="n"/>
      <c r="CQ977" s="135" t="n"/>
      <c r="CR977" s="135" t="n"/>
      <c r="CU977" s="36" t="n"/>
      <c r="CV977" s="36" t="n"/>
      <c r="CW977" s="36" t="n"/>
      <c r="CX977" s="36" t="n"/>
      <c r="CY977" s="36" t="n"/>
      <c r="CZ977" s="36" t="n"/>
      <c r="DA977" s="36" t="n"/>
      <c r="DB977" s="36" t="n"/>
      <c r="DC977" s="36" t="n"/>
      <c r="DD977" s="36" t="n"/>
      <c r="DE977" s="36" t="n"/>
      <c r="DF977" s="36" t="n"/>
      <c r="DG977" s="36" t="n"/>
      <c r="DH977" s="36" t="n"/>
      <c r="DI977" s="36" t="n"/>
      <c r="DJ977" s="36" t="n"/>
      <c r="DK977" s="36" t="n"/>
      <c r="DL977" s="36" t="n"/>
      <c r="DM977" s="36" t="n"/>
      <c r="DN977" s="36" t="n"/>
      <c r="DO977" s="36" t="n"/>
      <c r="DP977" s="36" t="n"/>
      <c r="DQ977" s="36" t="n"/>
      <c r="DR977" s="36" t="n"/>
      <c r="DS977" s="36" t="n"/>
      <c r="DT977" s="36" t="n"/>
      <c r="DU977" s="36" t="n"/>
      <c r="DV977" s="36" t="n"/>
      <c r="DW977" s="36" t="n"/>
      <c r="DX977" s="36" t="n"/>
      <c r="DY977" s="36" t="n"/>
      <c r="DZ977" s="36" t="n"/>
      <c r="EA977" s="36" t="n"/>
      <c r="EB977" s="36" t="n"/>
      <c r="EC977" s="36" t="n"/>
      <c r="ED977" s="36" t="n"/>
      <c r="EE977" s="36" t="n"/>
      <c r="EF977" s="36" t="n"/>
      <c r="EG977" s="36" t="n"/>
      <c r="EH977" s="36" t="n"/>
      <c r="EI977" s="36" t="n"/>
      <c r="EJ977" s="36" t="n"/>
      <c r="EK977" s="36" t="n"/>
      <c r="EL977" s="36" t="n"/>
      <c r="EM977" s="36" t="n"/>
      <c r="EN977" s="36" t="n"/>
    </row>
    <row r="978">
      <c r="A978" s="36" t="n"/>
      <c r="B978" s="36" t="n"/>
      <c r="C978" s="144" t="n"/>
      <c r="D978" s="144" t="n"/>
      <c r="E978" s="135" t="n"/>
      <c r="F978" s="135" t="n"/>
      <c r="G978" s="135" t="n"/>
      <c r="H978" s="135" t="n"/>
      <c r="I978" s="135" t="n"/>
      <c r="J978" s="135" t="n"/>
      <c r="K978" s="135" t="n"/>
      <c r="L978" s="135" t="n"/>
      <c r="M978" s="135" t="n"/>
      <c r="N978" s="135" t="n"/>
      <c r="O978" s="135" t="n"/>
      <c r="P978" s="135" t="n"/>
      <c r="Q978" s="135" t="n"/>
      <c r="R978" s="135" t="n"/>
      <c r="S978" s="135" t="n"/>
      <c r="T978" s="135" t="n"/>
      <c r="U978" s="135" t="n"/>
      <c r="V978" s="135" t="n"/>
      <c r="W978" s="135" t="n"/>
      <c r="X978" s="135" t="n"/>
      <c r="Y978" s="135" t="n"/>
      <c r="Z978" s="135" t="n"/>
      <c r="AA978" s="135" t="n"/>
      <c r="AB978" s="135" t="n"/>
      <c r="AC978" s="135" t="n"/>
      <c r="AD978" s="135" t="n"/>
      <c r="AE978" s="135" t="n"/>
      <c r="AF978" s="135" t="n"/>
      <c r="AG978" s="135" t="n"/>
      <c r="AH978" s="135" t="n"/>
      <c r="AI978" s="135" t="n"/>
      <c r="AJ978" s="135" t="n"/>
      <c r="AK978" s="135" t="n"/>
      <c r="AL978" s="135" t="n"/>
      <c r="AM978" s="135" t="n"/>
      <c r="AN978" s="135" t="n"/>
      <c r="AO978" s="135" t="n"/>
      <c r="AP978" s="135" t="n"/>
      <c r="AQ978" s="135" t="n"/>
      <c r="AR978" s="135" t="n"/>
      <c r="AS978" s="135" t="n"/>
      <c r="AT978" s="135" t="n"/>
      <c r="AU978" s="135" t="n"/>
      <c r="AV978" s="135" t="n"/>
      <c r="AW978" s="135" t="n"/>
      <c r="AX978" s="135" t="n"/>
      <c r="AY978" s="135" t="n"/>
      <c r="AZ978" s="135" t="n"/>
      <c r="BA978" s="135" t="n"/>
      <c r="BB978" s="135" t="n"/>
      <c r="BC978" s="135" t="n"/>
      <c r="BD978" s="135" t="n"/>
      <c r="BE978" s="135" t="n"/>
      <c r="BF978" s="135" t="n"/>
      <c r="BG978" s="135" t="n"/>
      <c r="BH978" s="135" t="n"/>
      <c r="BI978" s="135" t="n"/>
      <c r="BJ978" s="135" t="n"/>
      <c r="BK978" s="135" t="n"/>
      <c r="BL978" s="135" t="n"/>
      <c r="BM978" s="135" t="n"/>
      <c r="BN978" s="135" t="n"/>
      <c r="BO978" s="135" t="n"/>
      <c r="BP978" s="135" t="n"/>
      <c r="BQ978" s="135" t="n"/>
      <c r="BR978" s="135" t="n"/>
      <c r="BS978" s="135" t="n"/>
      <c r="BT978" s="135" t="n"/>
      <c r="BU978" s="135" t="n"/>
      <c r="BV978" s="135" t="n"/>
      <c r="BW978" s="135" t="n"/>
      <c r="BX978" s="135" t="n"/>
      <c r="BY978" s="135" t="n"/>
      <c r="BZ978" s="135" t="n"/>
      <c r="CA978" s="135" t="n"/>
      <c r="CB978" s="135" t="n"/>
      <c r="CC978" s="135" t="n"/>
      <c r="CD978" s="135" t="n"/>
      <c r="CE978" s="135" t="n"/>
      <c r="CF978" s="135" t="n"/>
      <c r="CG978" s="135" t="n"/>
      <c r="CH978" s="135" t="n"/>
      <c r="CI978" s="135" t="n"/>
      <c r="CJ978" s="135" t="n"/>
      <c r="CK978" s="135" t="n"/>
      <c r="CL978" s="135" t="n"/>
      <c r="CM978" s="135" t="n"/>
      <c r="CN978" s="135" t="n"/>
      <c r="CO978" s="135" t="n"/>
      <c r="CP978" s="135" t="n"/>
      <c r="CQ978" s="135" t="n"/>
      <c r="CR978" s="135" t="n"/>
      <c r="CU978" s="36" t="n"/>
      <c r="CV978" s="36" t="n"/>
      <c r="CW978" s="36" t="n"/>
      <c r="CX978" s="36" t="n"/>
      <c r="CY978" s="36" t="n"/>
      <c r="CZ978" s="36" t="n"/>
      <c r="DA978" s="36" t="n"/>
      <c r="DB978" s="36" t="n"/>
      <c r="DC978" s="36" t="n"/>
      <c r="DD978" s="36" t="n"/>
      <c r="DE978" s="36" t="n"/>
      <c r="DF978" s="36" t="n"/>
      <c r="DG978" s="36" t="n"/>
      <c r="DH978" s="36" t="n"/>
      <c r="DI978" s="36" t="n"/>
      <c r="DJ978" s="36" t="n"/>
      <c r="DK978" s="36" t="n"/>
      <c r="DL978" s="36" t="n"/>
      <c r="DM978" s="36" t="n"/>
      <c r="DN978" s="36" t="n"/>
      <c r="DO978" s="36" t="n"/>
      <c r="DP978" s="36" t="n"/>
      <c r="DQ978" s="36" t="n"/>
      <c r="DR978" s="36" t="n"/>
      <c r="DS978" s="36" t="n"/>
      <c r="DT978" s="36" t="n"/>
      <c r="DU978" s="36" t="n"/>
      <c r="DV978" s="36" t="n"/>
      <c r="DW978" s="36" t="n"/>
      <c r="DX978" s="36" t="n"/>
      <c r="DY978" s="36" t="n"/>
      <c r="DZ978" s="36" t="n"/>
      <c r="EA978" s="36" t="n"/>
      <c r="EB978" s="36" t="n"/>
      <c r="EC978" s="36" t="n"/>
      <c r="ED978" s="36" t="n"/>
      <c r="EE978" s="36" t="n"/>
      <c r="EF978" s="36" t="n"/>
      <c r="EG978" s="36" t="n"/>
      <c r="EH978" s="36" t="n"/>
      <c r="EI978" s="36" t="n"/>
      <c r="EJ978" s="36" t="n"/>
      <c r="EK978" s="36" t="n"/>
      <c r="EL978" s="36" t="n"/>
      <c r="EM978" s="36" t="n"/>
      <c r="EN978" s="36" t="n"/>
    </row>
    <row r="979">
      <c r="A979" s="36" t="n"/>
      <c r="B979" s="36" t="n"/>
      <c r="C979" s="144" t="n"/>
      <c r="D979" s="144" t="n"/>
      <c r="E979" s="135" t="n"/>
      <c r="F979" s="135" t="n"/>
      <c r="G979" s="135" t="n"/>
      <c r="H979" s="135" t="n"/>
      <c r="I979" s="135" t="n"/>
      <c r="J979" s="135" t="n"/>
      <c r="K979" s="135" t="n"/>
      <c r="L979" s="135" t="n"/>
      <c r="M979" s="135" t="n"/>
      <c r="N979" s="135" t="n"/>
      <c r="O979" s="135" t="n"/>
      <c r="P979" s="135" t="n"/>
      <c r="Q979" s="135" t="n"/>
      <c r="R979" s="135" t="n"/>
      <c r="S979" s="135" t="n"/>
      <c r="T979" s="135" t="n"/>
      <c r="U979" s="135" t="n"/>
      <c r="V979" s="135" t="n"/>
      <c r="W979" s="135" t="n"/>
      <c r="X979" s="135" t="n"/>
      <c r="Y979" s="135" t="n"/>
      <c r="Z979" s="135" t="n"/>
      <c r="AA979" s="135" t="n"/>
      <c r="AB979" s="135" t="n"/>
      <c r="AC979" s="135" t="n"/>
      <c r="AD979" s="135" t="n"/>
      <c r="AE979" s="135" t="n"/>
      <c r="AF979" s="135" t="n"/>
      <c r="AG979" s="135" t="n"/>
      <c r="AH979" s="135" t="n"/>
      <c r="AI979" s="135" t="n"/>
      <c r="AJ979" s="135" t="n"/>
      <c r="AK979" s="135" t="n"/>
      <c r="AL979" s="135" t="n"/>
      <c r="AM979" s="135" t="n"/>
      <c r="AN979" s="135" t="n"/>
      <c r="AO979" s="135" t="n"/>
      <c r="AP979" s="135" t="n"/>
      <c r="AQ979" s="135" t="n"/>
      <c r="AR979" s="135" t="n"/>
      <c r="AS979" s="135" t="n"/>
      <c r="AT979" s="135" t="n"/>
      <c r="AU979" s="135" t="n"/>
      <c r="AV979" s="135" t="n"/>
      <c r="AW979" s="135" t="n"/>
      <c r="AX979" s="135" t="n"/>
      <c r="AY979" s="135" t="n"/>
      <c r="AZ979" s="135" t="n"/>
      <c r="BA979" s="135" t="n"/>
      <c r="BB979" s="135" t="n"/>
      <c r="BC979" s="135" t="n"/>
      <c r="BD979" s="135" t="n"/>
      <c r="BE979" s="135" t="n"/>
      <c r="BF979" s="135" t="n"/>
      <c r="BG979" s="135" t="n"/>
      <c r="BH979" s="135" t="n"/>
      <c r="BI979" s="135" t="n"/>
      <c r="BJ979" s="135" t="n"/>
      <c r="BK979" s="135" t="n"/>
      <c r="BL979" s="135" t="n"/>
      <c r="BM979" s="135" t="n"/>
      <c r="BN979" s="135" t="n"/>
      <c r="BO979" s="135" t="n"/>
      <c r="BP979" s="135" t="n"/>
      <c r="BQ979" s="135" t="n"/>
      <c r="BR979" s="135" t="n"/>
      <c r="BS979" s="135" t="n"/>
      <c r="BT979" s="135" t="n"/>
      <c r="BU979" s="135" t="n"/>
      <c r="BV979" s="135" t="n"/>
      <c r="BW979" s="135" t="n"/>
      <c r="BX979" s="135" t="n"/>
      <c r="BY979" s="135" t="n"/>
      <c r="BZ979" s="135" t="n"/>
      <c r="CA979" s="135" t="n"/>
      <c r="CB979" s="135" t="n"/>
      <c r="CC979" s="135" t="n"/>
      <c r="CD979" s="135" t="n"/>
      <c r="CE979" s="135" t="n"/>
      <c r="CF979" s="135" t="n"/>
      <c r="CG979" s="135" t="n"/>
      <c r="CH979" s="135" t="n"/>
      <c r="CI979" s="135" t="n"/>
      <c r="CJ979" s="135" t="n"/>
      <c r="CK979" s="135" t="n"/>
      <c r="CL979" s="135" t="n"/>
      <c r="CM979" s="135" t="n"/>
      <c r="CN979" s="135" t="n"/>
      <c r="CO979" s="135" t="n"/>
      <c r="CP979" s="135" t="n"/>
      <c r="CQ979" s="135" t="n"/>
      <c r="CR979" s="135" t="n"/>
      <c r="CU979" s="36" t="n"/>
      <c r="CV979" s="36" t="n"/>
      <c r="CW979" s="36" t="n"/>
      <c r="CX979" s="36" t="n"/>
      <c r="CY979" s="36" t="n"/>
      <c r="CZ979" s="36" t="n"/>
      <c r="DA979" s="36" t="n"/>
      <c r="DB979" s="36" t="n"/>
      <c r="DC979" s="36" t="n"/>
      <c r="DD979" s="36" t="n"/>
      <c r="DE979" s="36" t="n"/>
      <c r="DF979" s="36" t="n"/>
      <c r="DG979" s="36" t="n"/>
      <c r="DH979" s="36" t="n"/>
      <c r="DI979" s="36" t="n"/>
      <c r="DJ979" s="36" t="n"/>
      <c r="DK979" s="36" t="n"/>
      <c r="DL979" s="36" t="n"/>
      <c r="DM979" s="36" t="n"/>
      <c r="DN979" s="36" t="n"/>
      <c r="DO979" s="36" t="n"/>
      <c r="DP979" s="36" t="n"/>
      <c r="DQ979" s="36" t="n"/>
      <c r="DR979" s="36" t="n"/>
      <c r="DS979" s="36" t="n"/>
      <c r="DT979" s="36" t="n"/>
      <c r="DU979" s="36" t="n"/>
      <c r="DV979" s="36" t="n"/>
      <c r="DW979" s="36" t="n"/>
      <c r="DX979" s="36" t="n"/>
      <c r="DY979" s="36" t="n"/>
      <c r="DZ979" s="36" t="n"/>
      <c r="EA979" s="36" t="n"/>
      <c r="EB979" s="36" t="n"/>
      <c r="EC979" s="36" t="n"/>
      <c r="ED979" s="36" t="n"/>
      <c r="EE979" s="36" t="n"/>
      <c r="EF979" s="36" t="n"/>
      <c r="EG979" s="36" t="n"/>
      <c r="EH979" s="36" t="n"/>
      <c r="EI979" s="36" t="n"/>
      <c r="EJ979" s="36" t="n"/>
      <c r="EK979" s="36" t="n"/>
      <c r="EL979" s="36" t="n"/>
      <c r="EM979" s="36" t="n"/>
      <c r="EN979" s="36" t="n"/>
    </row>
    <row r="980">
      <c r="A980" s="36" t="n"/>
      <c r="B980" s="36" t="n"/>
      <c r="C980" s="144" t="n"/>
      <c r="D980" s="144" t="n"/>
      <c r="E980" s="135" t="n"/>
      <c r="F980" s="135" t="n"/>
      <c r="G980" s="135" t="n"/>
      <c r="H980" s="135" t="n"/>
      <c r="I980" s="135" t="n"/>
      <c r="J980" s="135" t="n"/>
      <c r="K980" s="135" t="n"/>
      <c r="L980" s="135" t="n"/>
      <c r="M980" s="135" t="n"/>
      <c r="N980" s="135" t="n"/>
      <c r="O980" s="135" t="n"/>
      <c r="P980" s="135" t="n"/>
      <c r="Q980" s="135" t="n"/>
      <c r="R980" s="135" t="n"/>
      <c r="S980" s="135" t="n"/>
      <c r="T980" s="135" t="n"/>
      <c r="U980" s="135" t="n"/>
      <c r="V980" s="135" t="n"/>
      <c r="W980" s="135" t="n"/>
      <c r="X980" s="135" t="n"/>
      <c r="Y980" s="135" t="n"/>
      <c r="Z980" s="135" t="n"/>
      <c r="AA980" s="135" t="n"/>
      <c r="AB980" s="135" t="n"/>
      <c r="AC980" s="135" t="n"/>
      <c r="AD980" s="135" t="n"/>
      <c r="AE980" s="135" t="n"/>
      <c r="AF980" s="135" t="n"/>
      <c r="AG980" s="135" t="n"/>
      <c r="AH980" s="135" t="n"/>
      <c r="AI980" s="135" t="n"/>
      <c r="AJ980" s="135" t="n"/>
      <c r="AK980" s="135" t="n"/>
      <c r="AL980" s="135" t="n"/>
      <c r="AM980" s="135" t="n"/>
      <c r="AN980" s="135" t="n"/>
      <c r="AO980" s="135" t="n"/>
      <c r="AP980" s="135" t="n"/>
      <c r="AQ980" s="135" t="n"/>
      <c r="AR980" s="135" t="n"/>
      <c r="AS980" s="135" t="n"/>
      <c r="AT980" s="135" t="n"/>
      <c r="AU980" s="135" t="n"/>
      <c r="AV980" s="135" t="n"/>
      <c r="AW980" s="135" t="n"/>
      <c r="AX980" s="135" t="n"/>
      <c r="AY980" s="135" t="n"/>
      <c r="AZ980" s="135" t="n"/>
      <c r="BA980" s="135" t="n"/>
      <c r="BB980" s="135" t="n"/>
      <c r="BC980" s="135" t="n"/>
      <c r="BD980" s="135" t="n"/>
      <c r="BE980" s="135" t="n"/>
      <c r="BF980" s="135" t="n"/>
      <c r="BG980" s="135" t="n"/>
      <c r="BH980" s="135" t="n"/>
      <c r="BI980" s="135" t="n"/>
      <c r="BJ980" s="135" t="n"/>
      <c r="BK980" s="135" t="n"/>
      <c r="BL980" s="135" t="n"/>
      <c r="BM980" s="135" t="n"/>
      <c r="BN980" s="135" t="n"/>
      <c r="BO980" s="135" t="n"/>
      <c r="BP980" s="135" t="n"/>
      <c r="BQ980" s="135" t="n"/>
      <c r="BR980" s="135" t="n"/>
      <c r="BS980" s="135" t="n"/>
      <c r="BT980" s="135" t="n"/>
      <c r="BU980" s="135" t="n"/>
      <c r="BV980" s="135" t="n"/>
      <c r="BW980" s="135" t="n"/>
      <c r="BX980" s="135" t="n"/>
      <c r="BY980" s="135" t="n"/>
      <c r="BZ980" s="135" t="n"/>
      <c r="CA980" s="135" t="n"/>
      <c r="CB980" s="135" t="n"/>
      <c r="CC980" s="135" t="n"/>
      <c r="CD980" s="135" t="n"/>
      <c r="CE980" s="135" t="n"/>
      <c r="CF980" s="135" t="n"/>
      <c r="CG980" s="135" t="n"/>
      <c r="CH980" s="135" t="n"/>
      <c r="CI980" s="135" t="n"/>
      <c r="CJ980" s="135" t="n"/>
      <c r="CK980" s="135" t="n"/>
      <c r="CL980" s="135" t="n"/>
      <c r="CM980" s="135" t="n"/>
      <c r="CN980" s="135" t="n"/>
      <c r="CO980" s="135" t="n"/>
      <c r="CP980" s="135" t="n"/>
      <c r="CQ980" s="135" t="n"/>
      <c r="CR980" s="135" t="n"/>
      <c r="CU980" s="36" t="n"/>
      <c r="CV980" s="36" t="n"/>
      <c r="CW980" s="36" t="n"/>
      <c r="CX980" s="36" t="n"/>
      <c r="CY980" s="36" t="n"/>
      <c r="CZ980" s="36" t="n"/>
      <c r="DA980" s="36" t="n"/>
      <c r="DB980" s="36" t="n"/>
      <c r="DC980" s="36" t="n"/>
      <c r="DD980" s="36" t="n"/>
      <c r="DE980" s="36" t="n"/>
      <c r="DF980" s="36" t="n"/>
      <c r="DG980" s="36" t="n"/>
      <c r="DH980" s="36" t="n"/>
      <c r="DI980" s="36" t="n"/>
      <c r="DJ980" s="36" t="n"/>
      <c r="DK980" s="36" t="n"/>
      <c r="DL980" s="36" t="n"/>
      <c r="DM980" s="36" t="n"/>
      <c r="DN980" s="36" t="n"/>
      <c r="DO980" s="36" t="n"/>
      <c r="DP980" s="36" t="n"/>
      <c r="DQ980" s="36" t="n"/>
      <c r="DR980" s="36" t="n"/>
      <c r="DS980" s="36" t="n"/>
      <c r="DT980" s="36" t="n"/>
      <c r="DU980" s="36" t="n"/>
      <c r="DV980" s="36" t="n"/>
      <c r="DW980" s="36" t="n"/>
      <c r="DX980" s="36" t="n"/>
      <c r="DY980" s="36" t="n"/>
      <c r="DZ980" s="36" t="n"/>
      <c r="EA980" s="36" t="n"/>
      <c r="EB980" s="36" t="n"/>
      <c r="EC980" s="36" t="n"/>
      <c r="ED980" s="36" t="n"/>
      <c r="EE980" s="36" t="n"/>
      <c r="EF980" s="36" t="n"/>
      <c r="EG980" s="36" t="n"/>
      <c r="EH980" s="36" t="n"/>
      <c r="EI980" s="36" t="n"/>
      <c r="EJ980" s="36" t="n"/>
      <c r="EK980" s="36" t="n"/>
      <c r="EL980" s="36" t="n"/>
      <c r="EM980" s="36" t="n"/>
      <c r="EN980" s="36" t="n"/>
    </row>
    <row r="981">
      <c r="A981" s="36" t="n"/>
      <c r="B981" s="36" t="n"/>
      <c r="C981" s="144" t="n"/>
      <c r="D981" s="144" t="n"/>
      <c r="E981" s="135" t="n"/>
      <c r="F981" s="135" t="n"/>
      <c r="G981" s="135" t="n"/>
      <c r="H981" s="135" t="n"/>
      <c r="I981" s="135" t="n"/>
      <c r="J981" s="135" t="n"/>
      <c r="K981" s="135" t="n"/>
      <c r="L981" s="135" t="n"/>
      <c r="M981" s="135" t="n"/>
      <c r="N981" s="135" t="n"/>
      <c r="O981" s="135" t="n"/>
      <c r="P981" s="135" t="n"/>
      <c r="Q981" s="135" t="n"/>
      <c r="R981" s="135" t="n"/>
      <c r="S981" s="135" t="n"/>
      <c r="T981" s="135" t="n"/>
      <c r="U981" s="135" t="n"/>
      <c r="V981" s="135" t="n"/>
      <c r="W981" s="135" t="n"/>
      <c r="X981" s="135" t="n"/>
      <c r="Y981" s="135" t="n"/>
      <c r="Z981" s="135" t="n"/>
      <c r="AA981" s="135" t="n"/>
      <c r="AB981" s="135" t="n"/>
      <c r="AC981" s="135" t="n"/>
      <c r="AD981" s="135" t="n"/>
      <c r="AE981" s="135" t="n"/>
      <c r="AF981" s="135" t="n"/>
      <c r="AG981" s="135" t="n"/>
      <c r="AH981" s="135" t="n"/>
      <c r="AI981" s="135" t="n"/>
      <c r="AJ981" s="135" t="n"/>
      <c r="AK981" s="135" t="n"/>
      <c r="AL981" s="135" t="n"/>
      <c r="AM981" s="135" t="n"/>
      <c r="AN981" s="135" t="n"/>
      <c r="AO981" s="135" t="n"/>
      <c r="AP981" s="135" t="n"/>
      <c r="AQ981" s="135" t="n"/>
      <c r="AR981" s="135" t="n"/>
      <c r="AS981" s="135" t="n"/>
      <c r="AT981" s="135" t="n"/>
      <c r="AU981" s="135" t="n"/>
      <c r="AV981" s="135" t="n"/>
      <c r="AW981" s="135" t="n"/>
      <c r="AX981" s="135" t="n"/>
      <c r="AY981" s="135" t="n"/>
      <c r="AZ981" s="135" t="n"/>
      <c r="BA981" s="135" t="n"/>
      <c r="BB981" s="135" t="n"/>
      <c r="BC981" s="135" t="n"/>
      <c r="BD981" s="135" t="n"/>
      <c r="BE981" s="135" t="n"/>
      <c r="BF981" s="135" t="n"/>
      <c r="BG981" s="135" t="n"/>
      <c r="BH981" s="135" t="n"/>
      <c r="BI981" s="135" t="n"/>
      <c r="BJ981" s="135" t="n"/>
      <c r="BK981" s="135" t="n"/>
      <c r="BL981" s="135" t="n"/>
      <c r="BM981" s="135" t="n"/>
      <c r="BN981" s="135" t="n"/>
      <c r="BO981" s="135" t="n"/>
      <c r="BP981" s="135" t="n"/>
      <c r="BQ981" s="135" t="n"/>
      <c r="BR981" s="135" t="n"/>
      <c r="BS981" s="135" t="n"/>
      <c r="BT981" s="135" t="n"/>
      <c r="BU981" s="135" t="n"/>
      <c r="BV981" s="135" t="n"/>
      <c r="BW981" s="135" t="n"/>
      <c r="BX981" s="135" t="n"/>
      <c r="BY981" s="135" t="n"/>
      <c r="BZ981" s="135" t="n"/>
      <c r="CA981" s="135" t="n"/>
      <c r="CB981" s="135" t="n"/>
      <c r="CC981" s="135" t="n"/>
      <c r="CD981" s="135" t="n"/>
      <c r="CE981" s="135" t="n"/>
      <c r="CF981" s="135" t="n"/>
      <c r="CG981" s="135" t="n"/>
      <c r="CH981" s="135" t="n"/>
      <c r="CI981" s="135" t="n"/>
      <c r="CJ981" s="135" t="n"/>
      <c r="CK981" s="135" t="n"/>
      <c r="CL981" s="135" t="n"/>
      <c r="CM981" s="135" t="n"/>
      <c r="CN981" s="135" t="n"/>
      <c r="CO981" s="135" t="n"/>
      <c r="CP981" s="135" t="n"/>
      <c r="CQ981" s="135" t="n"/>
      <c r="CR981" s="135" t="n"/>
      <c r="CU981" s="36" t="n"/>
      <c r="CV981" s="36" t="n"/>
      <c r="CW981" s="36" t="n"/>
      <c r="CX981" s="36" t="n"/>
      <c r="CY981" s="36" t="n"/>
      <c r="CZ981" s="36" t="n"/>
      <c r="DA981" s="36" t="n"/>
      <c r="DB981" s="36" t="n"/>
      <c r="DC981" s="36" t="n"/>
      <c r="DD981" s="36" t="n"/>
      <c r="DE981" s="36" t="n"/>
      <c r="DF981" s="36" t="n"/>
      <c r="DG981" s="36" t="n"/>
      <c r="DH981" s="36" t="n"/>
      <c r="DI981" s="36" t="n"/>
      <c r="DJ981" s="36" t="n"/>
      <c r="DK981" s="36" t="n"/>
      <c r="DL981" s="36" t="n"/>
      <c r="DM981" s="36" t="n"/>
      <c r="DN981" s="36" t="n"/>
      <c r="DO981" s="36" t="n"/>
      <c r="DP981" s="36" t="n"/>
      <c r="DQ981" s="36" t="n"/>
      <c r="DR981" s="36" t="n"/>
      <c r="DS981" s="36" t="n"/>
      <c r="DT981" s="36" t="n"/>
      <c r="DU981" s="36" t="n"/>
      <c r="DV981" s="36" t="n"/>
      <c r="DW981" s="36" t="n"/>
      <c r="DX981" s="36" t="n"/>
      <c r="DY981" s="36" t="n"/>
      <c r="DZ981" s="36" t="n"/>
      <c r="EA981" s="36" t="n"/>
      <c r="EB981" s="36" t="n"/>
      <c r="EC981" s="36" t="n"/>
      <c r="ED981" s="36" t="n"/>
      <c r="EE981" s="36" t="n"/>
      <c r="EF981" s="36" t="n"/>
      <c r="EG981" s="36" t="n"/>
      <c r="EH981" s="36" t="n"/>
      <c r="EI981" s="36" t="n"/>
      <c r="EJ981" s="36" t="n"/>
      <c r="EK981" s="36" t="n"/>
      <c r="EL981" s="36" t="n"/>
      <c r="EM981" s="36" t="n"/>
      <c r="EN981" s="36" t="n"/>
    </row>
    <row r="982">
      <c r="A982" s="36" t="n"/>
      <c r="B982" s="36" t="n"/>
      <c r="C982" s="144" t="n"/>
      <c r="D982" s="144" t="n"/>
      <c r="E982" s="135" t="n"/>
      <c r="F982" s="135" t="n"/>
      <c r="G982" s="135" t="n"/>
      <c r="H982" s="135" t="n"/>
      <c r="I982" s="135" t="n"/>
      <c r="J982" s="135" t="n"/>
      <c r="K982" s="135" t="n"/>
      <c r="L982" s="135" t="n"/>
      <c r="M982" s="135" t="n"/>
      <c r="N982" s="135" t="n"/>
      <c r="O982" s="135" t="n"/>
      <c r="P982" s="135" t="n"/>
      <c r="Q982" s="135" t="n"/>
      <c r="R982" s="135" t="n"/>
      <c r="S982" s="135" t="n"/>
      <c r="T982" s="135" t="n"/>
      <c r="U982" s="135" t="n"/>
      <c r="V982" s="135" t="n"/>
      <c r="W982" s="135" t="n"/>
      <c r="X982" s="135" t="n"/>
      <c r="Y982" s="135" t="n"/>
      <c r="Z982" s="135" t="n"/>
      <c r="AA982" s="135" t="n"/>
      <c r="AB982" s="135" t="n"/>
      <c r="AC982" s="135" t="n"/>
      <c r="AD982" s="135" t="n"/>
      <c r="AE982" s="135" t="n"/>
      <c r="AF982" s="135" t="n"/>
      <c r="AG982" s="135" t="n"/>
      <c r="AH982" s="135" t="n"/>
      <c r="AI982" s="135" t="n"/>
      <c r="AJ982" s="135" t="n"/>
      <c r="AK982" s="135" t="n"/>
      <c r="AL982" s="135" t="n"/>
      <c r="AM982" s="135" t="n"/>
      <c r="AN982" s="135" t="n"/>
      <c r="AO982" s="135" t="n"/>
      <c r="AP982" s="135" t="n"/>
      <c r="AQ982" s="135" t="n"/>
      <c r="AR982" s="135" t="n"/>
      <c r="AS982" s="135" t="n"/>
      <c r="AT982" s="135" t="n"/>
      <c r="AU982" s="135" t="n"/>
      <c r="AV982" s="135" t="n"/>
      <c r="AW982" s="135" t="n"/>
      <c r="AX982" s="135" t="n"/>
      <c r="AY982" s="135" t="n"/>
      <c r="AZ982" s="135" t="n"/>
      <c r="BA982" s="135" t="n"/>
      <c r="BB982" s="135" t="n"/>
      <c r="BC982" s="135" t="n"/>
      <c r="BD982" s="135" t="n"/>
      <c r="BE982" s="135" t="n"/>
      <c r="BF982" s="135" t="n"/>
      <c r="BG982" s="135" t="n"/>
      <c r="BH982" s="135" t="n"/>
      <c r="BI982" s="135" t="n"/>
      <c r="BJ982" s="135" t="n"/>
      <c r="BK982" s="135" t="n"/>
      <c r="BL982" s="135" t="n"/>
      <c r="BM982" s="135" t="n"/>
      <c r="BN982" s="135" t="n"/>
      <c r="BO982" s="135" t="n"/>
      <c r="BP982" s="135" t="n"/>
      <c r="BQ982" s="135" t="n"/>
      <c r="BR982" s="135" t="n"/>
      <c r="BS982" s="135" t="n"/>
      <c r="BT982" s="135" t="n"/>
      <c r="BU982" s="135" t="n"/>
      <c r="BV982" s="135" t="n"/>
      <c r="BW982" s="135" t="n"/>
      <c r="BX982" s="135" t="n"/>
      <c r="BY982" s="135" t="n"/>
      <c r="BZ982" s="135" t="n"/>
      <c r="CA982" s="135" t="n"/>
      <c r="CB982" s="135" t="n"/>
      <c r="CC982" s="135" t="n"/>
      <c r="CD982" s="135" t="n"/>
      <c r="CE982" s="135" t="n"/>
      <c r="CF982" s="135" t="n"/>
      <c r="CG982" s="135" t="n"/>
      <c r="CH982" s="135" t="n"/>
      <c r="CI982" s="135" t="n"/>
      <c r="CJ982" s="135" t="n"/>
      <c r="CK982" s="135" t="n"/>
      <c r="CL982" s="135" t="n"/>
      <c r="CM982" s="135" t="n"/>
      <c r="CN982" s="135" t="n"/>
      <c r="CO982" s="135" t="n"/>
      <c r="CP982" s="135" t="n"/>
      <c r="CQ982" s="135" t="n"/>
      <c r="CR982" s="135" t="n"/>
      <c r="CU982" s="36" t="n"/>
      <c r="CV982" s="36" t="n"/>
      <c r="CW982" s="36" t="n"/>
      <c r="CX982" s="36" t="n"/>
      <c r="CY982" s="36" t="n"/>
      <c r="CZ982" s="36" t="n"/>
      <c r="DA982" s="36" t="n"/>
      <c r="DB982" s="36" t="n"/>
      <c r="DC982" s="36" t="n"/>
      <c r="DD982" s="36" t="n"/>
      <c r="DE982" s="36" t="n"/>
      <c r="DF982" s="36" t="n"/>
      <c r="DG982" s="36" t="n"/>
      <c r="DH982" s="36" t="n"/>
      <c r="DI982" s="36" t="n"/>
      <c r="DJ982" s="36" t="n"/>
      <c r="DK982" s="36" t="n"/>
      <c r="DL982" s="36" t="n"/>
      <c r="DM982" s="36" t="n"/>
      <c r="DN982" s="36" t="n"/>
      <c r="DO982" s="36" t="n"/>
      <c r="DP982" s="36" t="n"/>
      <c r="DQ982" s="36" t="n"/>
      <c r="DR982" s="36" t="n"/>
      <c r="DS982" s="36" t="n"/>
      <c r="DT982" s="36" t="n"/>
      <c r="DU982" s="36" t="n"/>
      <c r="DV982" s="36" t="n"/>
      <c r="DW982" s="36" t="n"/>
      <c r="DX982" s="36" t="n"/>
      <c r="DY982" s="36" t="n"/>
      <c r="DZ982" s="36" t="n"/>
      <c r="EA982" s="36" t="n"/>
      <c r="EB982" s="36" t="n"/>
      <c r="EC982" s="36" t="n"/>
      <c r="ED982" s="36" t="n"/>
      <c r="EE982" s="36" t="n"/>
      <c r="EF982" s="36" t="n"/>
      <c r="EG982" s="36" t="n"/>
      <c r="EH982" s="36" t="n"/>
      <c r="EI982" s="36" t="n"/>
      <c r="EJ982" s="36" t="n"/>
      <c r="EK982" s="36" t="n"/>
      <c r="EL982" s="36" t="n"/>
      <c r="EM982" s="36" t="n"/>
      <c r="EN982" s="36" t="n"/>
    </row>
    <row r="983">
      <c r="A983" s="36" t="n"/>
      <c r="B983" s="36" t="n"/>
      <c r="C983" s="144" t="n"/>
      <c r="D983" s="144" t="n"/>
      <c r="E983" s="135" t="n"/>
      <c r="F983" s="135" t="n"/>
      <c r="G983" s="135" t="n"/>
      <c r="H983" s="135" t="n"/>
      <c r="I983" s="135" t="n"/>
      <c r="J983" s="135" t="n"/>
      <c r="K983" s="135" t="n"/>
      <c r="L983" s="135" t="n"/>
      <c r="M983" s="135" t="n"/>
      <c r="N983" s="135" t="n"/>
      <c r="O983" s="135" t="n"/>
      <c r="P983" s="135" t="n"/>
      <c r="Q983" s="135" t="n"/>
      <c r="R983" s="135" t="n"/>
      <c r="S983" s="135" t="n"/>
      <c r="T983" s="135" t="n"/>
      <c r="U983" s="135" t="n"/>
      <c r="V983" s="135" t="n"/>
      <c r="W983" s="135" t="n"/>
      <c r="X983" s="135" t="n"/>
      <c r="Y983" s="135" t="n"/>
      <c r="Z983" s="135" t="n"/>
      <c r="AA983" s="135" t="n"/>
      <c r="AB983" s="135" t="n"/>
      <c r="AC983" s="135" t="n"/>
      <c r="AD983" s="135" t="n"/>
      <c r="AE983" s="135" t="n"/>
      <c r="AF983" s="135" t="n"/>
      <c r="AG983" s="135" t="n"/>
      <c r="AH983" s="135" t="n"/>
      <c r="AI983" s="135" t="n"/>
      <c r="AJ983" s="135" t="n"/>
      <c r="AK983" s="135" t="n"/>
      <c r="AL983" s="135" t="n"/>
      <c r="AM983" s="135" t="n"/>
      <c r="AN983" s="135" t="n"/>
      <c r="AO983" s="135" t="n"/>
      <c r="AP983" s="135" t="n"/>
      <c r="AQ983" s="135" t="n"/>
      <c r="AR983" s="135" t="n"/>
      <c r="AS983" s="135" t="n"/>
      <c r="AT983" s="135" t="n"/>
      <c r="AU983" s="135" t="n"/>
      <c r="AV983" s="135" t="n"/>
      <c r="AW983" s="135" t="n"/>
      <c r="AX983" s="135" t="n"/>
      <c r="AY983" s="135" t="n"/>
      <c r="AZ983" s="135" t="n"/>
      <c r="BA983" s="135" t="n"/>
      <c r="BB983" s="135" t="n"/>
      <c r="BC983" s="135" t="n"/>
      <c r="BD983" s="135" t="n"/>
      <c r="BE983" s="135" t="n"/>
      <c r="BF983" s="135" t="n"/>
      <c r="BG983" s="135" t="n"/>
      <c r="BH983" s="135" t="n"/>
      <c r="BI983" s="135" t="n"/>
      <c r="BJ983" s="135" t="n"/>
      <c r="BK983" s="135" t="n"/>
      <c r="BL983" s="135" t="n"/>
      <c r="BM983" s="135" t="n"/>
      <c r="BN983" s="135" t="n"/>
      <c r="BO983" s="135" t="n"/>
      <c r="BP983" s="135" t="n"/>
      <c r="BQ983" s="135" t="n"/>
      <c r="BR983" s="135" t="n"/>
      <c r="BS983" s="135" t="n"/>
      <c r="BT983" s="135" t="n"/>
      <c r="BU983" s="135" t="n"/>
      <c r="BV983" s="135" t="n"/>
      <c r="BW983" s="135" t="n"/>
      <c r="BX983" s="135" t="n"/>
      <c r="BY983" s="135" t="n"/>
      <c r="BZ983" s="135" t="n"/>
      <c r="CA983" s="135" t="n"/>
      <c r="CB983" s="135" t="n"/>
      <c r="CC983" s="135" t="n"/>
      <c r="CD983" s="135" t="n"/>
      <c r="CE983" s="135" t="n"/>
      <c r="CF983" s="135" t="n"/>
      <c r="CG983" s="135" t="n"/>
      <c r="CH983" s="135" t="n"/>
      <c r="CI983" s="135" t="n"/>
      <c r="CJ983" s="135" t="n"/>
      <c r="CK983" s="135" t="n"/>
      <c r="CL983" s="135" t="n"/>
      <c r="CM983" s="135" t="n"/>
      <c r="CN983" s="135" t="n"/>
      <c r="CO983" s="135" t="n"/>
      <c r="CP983" s="135" t="n"/>
      <c r="CQ983" s="135" t="n"/>
      <c r="CR983" s="135" t="n"/>
      <c r="CU983" s="36" t="n"/>
      <c r="CV983" s="36" t="n"/>
      <c r="CW983" s="36" t="n"/>
      <c r="CX983" s="36" t="n"/>
      <c r="CY983" s="36" t="n"/>
      <c r="CZ983" s="36" t="n"/>
      <c r="DA983" s="36" t="n"/>
      <c r="DB983" s="36" t="n"/>
      <c r="DC983" s="36" t="n"/>
      <c r="DD983" s="36" t="n"/>
      <c r="DE983" s="36" t="n"/>
      <c r="DF983" s="36" t="n"/>
      <c r="DG983" s="36" t="n"/>
      <c r="DH983" s="36" t="n"/>
      <c r="DI983" s="36" t="n"/>
      <c r="DJ983" s="36" t="n"/>
      <c r="DK983" s="36" t="n"/>
      <c r="DL983" s="36" t="n"/>
      <c r="DM983" s="36" t="n"/>
      <c r="DN983" s="36" t="n"/>
      <c r="DO983" s="36" t="n"/>
      <c r="DP983" s="36" t="n"/>
      <c r="DQ983" s="36" t="n"/>
      <c r="DR983" s="36" t="n"/>
      <c r="DS983" s="36" t="n"/>
      <c r="DT983" s="36" t="n"/>
      <c r="DU983" s="36" t="n"/>
      <c r="DV983" s="36" t="n"/>
      <c r="DW983" s="36" t="n"/>
      <c r="DX983" s="36" t="n"/>
      <c r="DY983" s="36" t="n"/>
      <c r="DZ983" s="36" t="n"/>
      <c r="EA983" s="36" t="n"/>
      <c r="EB983" s="36" t="n"/>
      <c r="EC983" s="36" t="n"/>
      <c r="ED983" s="36" t="n"/>
      <c r="EE983" s="36" t="n"/>
      <c r="EF983" s="36" t="n"/>
      <c r="EG983" s="36" t="n"/>
      <c r="EH983" s="36" t="n"/>
      <c r="EI983" s="36" t="n"/>
      <c r="EJ983" s="36" t="n"/>
      <c r="EK983" s="36" t="n"/>
      <c r="EL983" s="36" t="n"/>
      <c r="EM983" s="36" t="n"/>
      <c r="EN983" s="36" t="n"/>
    </row>
    <row r="984">
      <c r="A984" s="36" t="n"/>
      <c r="B984" s="36" t="n"/>
      <c r="C984" s="144" t="n"/>
      <c r="D984" s="144" t="n"/>
      <c r="E984" s="135" t="n"/>
      <c r="F984" s="135" t="n"/>
      <c r="G984" s="135" t="n"/>
      <c r="H984" s="135" t="n"/>
      <c r="I984" s="135" t="n"/>
      <c r="J984" s="135" t="n"/>
      <c r="K984" s="135" t="n"/>
      <c r="L984" s="135" t="n"/>
      <c r="M984" s="135" t="n"/>
      <c r="N984" s="135" t="n"/>
      <c r="O984" s="135" t="n"/>
      <c r="P984" s="135" t="n"/>
      <c r="Q984" s="135" t="n"/>
      <c r="R984" s="135" t="n"/>
      <c r="S984" s="135" t="n"/>
      <c r="T984" s="135" t="n"/>
      <c r="U984" s="135" t="n"/>
      <c r="V984" s="135" t="n"/>
      <c r="W984" s="135" t="n"/>
      <c r="X984" s="135" t="n"/>
      <c r="Y984" s="135" t="n"/>
      <c r="Z984" s="135" t="n"/>
      <c r="AA984" s="135" t="n"/>
      <c r="AB984" s="135" t="n"/>
      <c r="AC984" s="135" t="n"/>
      <c r="AD984" s="135" t="n"/>
      <c r="AE984" s="135" t="n"/>
      <c r="AF984" s="135" t="n"/>
      <c r="AG984" s="135" t="n"/>
      <c r="AH984" s="135" t="n"/>
      <c r="AI984" s="135" t="n"/>
      <c r="AJ984" s="135" t="n"/>
      <c r="AK984" s="135" t="n"/>
      <c r="AL984" s="135" t="n"/>
      <c r="AM984" s="135" t="n"/>
      <c r="AN984" s="135" t="n"/>
      <c r="AO984" s="135" t="n"/>
      <c r="AP984" s="135" t="n"/>
      <c r="AQ984" s="135" t="n"/>
      <c r="AR984" s="135" t="n"/>
      <c r="AS984" s="135" t="n"/>
      <c r="AT984" s="135" t="n"/>
      <c r="AU984" s="135" t="n"/>
      <c r="AV984" s="135" t="n"/>
      <c r="AW984" s="135" t="n"/>
      <c r="AX984" s="135" t="n"/>
      <c r="AY984" s="135" t="n"/>
      <c r="AZ984" s="135" t="n"/>
      <c r="BA984" s="135" t="n"/>
      <c r="BB984" s="135" t="n"/>
      <c r="BC984" s="135" t="n"/>
      <c r="BD984" s="135" t="n"/>
      <c r="BE984" s="135" t="n"/>
      <c r="BF984" s="135" t="n"/>
      <c r="BG984" s="135" t="n"/>
      <c r="BH984" s="135" t="n"/>
      <c r="BI984" s="135" t="n"/>
      <c r="BJ984" s="135" t="n"/>
      <c r="BK984" s="135" t="n"/>
      <c r="BL984" s="135" t="n"/>
      <c r="BM984" s="135" t="n"/>
      <c r="BN984" s="135" t="n"/>
      <c r="BO984" s="135" t="n"/>
      <c r="BP984" s="135" t="n"/>
      <c r="BQ984" s="135" t="n"/>
      <c r="BR984" s="135" t="n"/>
      <c r="BS984" s="135" t="n"/>
      <c r="BT984" s="135" t="n"/>
      <c r="BU984" s="135" t="n"/>
      <c r="BV984" s="135" t="n"/>
      <c r="BW984" s="135" t="n"/>
      <c r="BX984" s="135" t="n"/>
      <c r="BY984" s="135" t="n"/>
      <c r="BZ984" s="135" t="n"/>
      <c r="CA984" s="135" t="n"/>
      <c r="CB984" s="135" t="n"/>
      <c r="CC984" s="135" t="n"/>
      <c r="CD984" s="135" t="n"/>
      <c r="CE984" s="135" t="n"/>
      <c r="CF984" s="135" t="n"/>
      <c r="CG984" s="135" t="n"/>
      <c r="CH984" s="135" t="n"/>
      <c r="CI984" s="135" t="n"/>
      <c r="CJ984" s="135" t="n"/>
      <c r="CK984" s="135" t="n"/>
      <c r="CL984" s="135" t="n"/>
      <c r="CM984" s="135" t="n"/>
      <c r="CN984" s="135" t="n"/>
      <c r="CO984" s="135" t="n"/>
      <c r="CP984" s="135" t="n"/>
      <c r="CQ984" s="135" t="n"/>
      <c r="CR984" s="135" t="n"/>
      <c r="CU984" s="36" t="n"/>
      <c r="CV984" s="36" t="n"/>
      <c r="CW984" s="36" t="n"/>
      <c r="CX984" s="36" t="n"/>
      <c r="CY984" s="36" t="n"/>
      <c r="CZ984" s="36" t="n"/>
      <c r="DA984" s="36" t="n"/>
      <c r="DB984" s="36" t="n"/>
      <c r="DC984" s="36" t="n"/>
      <c r="DD984" s="36" t="n"/>
      <c r="DE984" s="36" t="n"/>
      <c r="DF984" s="36" t="n"/>
      <c r="DG984" s="36" t="n"/>
      <c r="DH984" s="36" t="n"/>
      <c r="DI984" s="36" t="n"/>
      <c r="DJ984" s="36" t="n"/>
      <c r="DK984" s="36" t="n"/>
      <c r="DL984" s="36" t="n"/>
      <c r="DM984" s="36" t="n"/>
      <c r="DN984" s="36" t="n"/>
      <c r="DO984" s="36" t="n"/>
      <c r="DP984" s="36" t="n"/>
      <c r="DQ984" s="36" t="n"/>
      <c r="DR984" s="36" t="n"/>
      <c r="DS984" s="36" t="n"/>
      <c r="DT984" s="36" t="n"/>
      <c r="DU984" s="36" t="n"/>
      <c r="DV984" s="36" t="n"/>
      <c r="DW984" s="36" t="n"/>
      <c r="DX984" s="36" t="n"/>
      <c r="DY984" s="36" t="n"/>
      <c r="DZ984" s="36" t="n"/>
      <c r="EA984" s="36" t="n"/>
      <c r="EB984" s="36" t="n"/>
      <c r="EC984" s="36" t="n"/>
      <c r="ED984" s="36" t="n"/>
      <c r="EE984" s="36" t="n"/>
      <c r="EF984" s="36" t="n"/>
      <c r="EG984" s="36" t="n"/>
      <c r="EH984" s="36" t="n"/>
      <c r="EI984" s="36" t="n"/>
      <c r="EJ984" s="36" t="n"/>
      <c r="EK984" s="36" t="n"/>
      <c r="EL984" s="36" t="n"/>
      <c r="EM984" s="36" t="n"/>
      <c r="EN984" s="36" t="n"/>
    </row>
    <row r="985">
      <c r="A985" s="36" t="n"/>
      <c r="B985" s="36" t="n"/>
      <c r="C985" s="144" t="n"/>
      <c r="D985" s="144" t="n"/>
      <c r="E985" s="135" t="n"/>
      <c r="F985" s="135" t="n"/>
      <c r="G985" s="135" t="n"/>
      <c r="H985" s="135" t="n"/>
      <c r="I985" s="135" t="n"/>
      <c r="J985" s="135" t="n"/>
      <c r="K985" s="135" t="n"/>
      <c r="L985" s="135" t="n"/>
      <c r="M985" s="135" t="n"/>
      <c r="N985" s="135" t="n"/>
      <c r="O985" s="135" t="n"/>
      <c r="P985" s="135" t="n"/>
      <c r="Q985" s="135" t="n"/>
      <c r="R985" s="135" t="n"/>
      <c r="S985" s="135" t="n"/>
      <c r="T985" s="135" t="n"/>
      <c r="U985" s="135" t="n"/>
      <c r="V985" s="135" t="n"/>
      <c r="W985" s="135" t="n"/>
      <c r="X985" s="135" t="n"/>
      <c r="Y985" s="135" t="n"/>
      <c r="Z985" s="135" t="n"/>
      <c r="AA985" s="135" t="n"/>
      <c r="AB985" s="135" t="n"/>
      <c r="AC985" s="135" t="n"/>
      <c r="AD985" s="135" t="n"/>
      <c r="AE985" s="135" t="n"/>
      <c r="AF985" s="135" t="n"/>
      <c r="AG985" s="135" t="n"/>
      <c r="AH985" s="135" t="n"/>
      <c r="AI985" s="135" t="n"/>
      <c r="AJ985" s="135" t="n"/>
      <c r="AK985" s="135" t="n"/>
      <c r="AL985" s="135" t="n"/>
      <c r="AM985" s="135" t="n"/>
      <c r="AN985" s="135" t="n"/>
      <c r="AO985" s="135" t="n"/>
      <c r="AP985" s="135" t="n"/>
      <c r="AQ985" s="135" t="n"/>
      <c r="AR985" s="135" t="n"/>
      <c r="AS985" s="135" t="n"/>
      <c r="AT985" s="135" t="n"/>
      <c r="AU985" s="135" t="n"/>
      <c r="AV985" s="135" t="n"/>
      <c r="AW985" s="135" t="n"/>
      <c r="AX985" s="135" t="n"/>
      <c r="AY985" s="135" t="n"/>
      <c r="AZ985" s="135" t="n"/>
      <c r="BA985" s="135" t="n"/>
      <c r="BB985" s="135" t="n"/>
      <c r="BC985" s="135" t="n"/>
      <c r="BD985" s="135" t="n"/>
      <c r="BE985" s="135" t="n"/>
      <c r="BF985" s="135" t="n"/>
      <c r="BG985" s="135" t="n"/>
      <c r="BH985" s="135" t="n"/>
      <c r="BI985" s="135" t="n"/>
      <c r="BJ985" s="135" t="n"/>
      <c r="BK985" s="135" t="n"/>
      <c r="BL985" s="135" t="n"/>
      <c r="BM985" s="135" t="n"/>
      <c r="BN985" s="135" t="n"/>
      <c r="BO985" s="135" t="n"/>
      <c r="BP985" s="135" t="n"/>
      <c r="BQ985" s="135" t="n"/>
      <c r="BR985" s="135" t="n"/>
      <c r="BS985" s="135" t="n"/>
      <c r="BT985" s="135" t="n"/>
      <c r="BU985" s="135" t="n"/>
      <c r="BV985" s="135" t="n"/>
      <c r="BW985" s="135" t="n"/>
      <c r="BX985" s="135" t="n"/>
      <c r="BY985" s="135" t="n"/>
      <c r="BZ985" s="135" t="n"/>
      <c r="CA985" s="135" t="n"/>
      <c r="CB985" s="135" t="n"/>
      <c r="CC985" s="135" t="n"/>
      <c r="CD985" s="135" t="n"/>
      <c r="CE985" s="135" t="n"/>
      <c r="CF985" s="135" t="n"/>
      <c r="CG985" s="135" t="n"/>
      <c r="CH985" s="135" t="n"/>
      <c r="CI985" s="135" t="n"/>
      <c r="CJ985" s="135" t="n"/>
      <c r="CK985" s="135" t="n"/>
      <c r="CL985" s="135" t="n"/>
      <c r="CM985" s="135" t="n"/>
      <c r="CN985" s="135" t="n"/>
      <c r="CO985" s="135" t="n"/>
      <c r="CP985" s="135" t="n"/>
      <c r="CQ985" s="135" t="n"/>
      <c r="CR985" s="135" t="n"/>
      <c r="CU985" s="36" t="n"/>
      <c r="CV985" s="36" t="n"/>
      <c r="CW985" s="36" t="n"/>
      <c r="CX985" s="36" t="n"/>
      <c r="CY985" s="36" t="n"/>
      <c r="CZ985" s="36" t="n"/>
      <c r="DA985" s="36" t="n"/>
      <c r="DB985" s="36" t="n"/>
      <c r="DC985" s="36" t="n"/>
      <c r="DD985" s="36" t="n"/>
      <c r="DE985" s="36" t="n"/>
      <c r="DF985" s="36" t="n"/>
      <c r="DG985" s="36" t="n"/>
      <c r="DH985" s="36" t="n"/>
      <c r="DI985" s="36" t="n"/>
      <c r="DJ985" s="36" t="n"/>
      <c r="DK985" s="36" t="n"/>
      <c r="DL985" s="36" t="n"/>
      <c r="DM985" s="36" t="n"/>
      <c r="DN985" s="36" t="n"/>
      <c r="DO985" s="36" t="n"/>
      <c r="DP985" s="36" t="n"/>
      <c r="DQ985" s="36" t="n"/>
      <c r="DR985" s="36" t="n"/>
      <c r="DS985" s="36" t="n"/>
      <c r="DT985" s="36" t="n"/>
      <c r="DU985" s="36" t="n"/>
      <c r="DV985" s="36" t="n"/>
      <c r="DW985" s="36" t="n"/>
      <c r="DX985" s="36" t="n"/>
      <c r="DY985" s="36" t="n"/>
      <c r="DZ985" s="36" t="n"/>
      <c r="EA985" s="36" t="n"/>
      <c r="EB985" s="36" t="n"/>
      <c r="EC985" s="36" t="n"/>
      <c r="ED985" s="36" t="n"/>
      <c r="EE985" s="36" t="n"/>
      <c r="EF985" s="36" t="n"/>
      <c r="EG985" s="36" t="n"/>
      <c r="EH985" s="36" t="n"/>
      <c r="EI985" s="36" t="n"/>
      <c r="EJ985" s="36" t="n"/>
      <c r="EK985" s="36" t="n"/>
      <c r="EL985" s="36" t="n"/>
      <c r="EM985" s="36" t="n"/>
      <c r="EN985" s="36" t="n"/>
    </row>
    <row r="986">
      <c r="A986" s="36" t="n"/>
      <c r="B986" s="36" t="n"/>
      <c r="C986" s="144" t="n"/>
      <c r="D986" s="144" t="n"/>
      <c r="E986" s="135" t="n"/>
      <c r="F986" s="135" t="n"/>
      <c r="G986" s="135" t="n"/>
      <c r="H986" s="135" t="n"/>
      <c r="I986" s="135" t="n"/>
      <c r="J986" s="135" t="n"/>
      <c r="K986" s="135" t="n"/>
      <c r="L986" s="135" t="n"/>
      <c r="M986" s="135" t="n"/>
      <c r="N986" s="135" t="n"/>
      <c r="O986" s="135" t="n"/>
      <c r="P986" s="135" t="n"/>
      <c r="Q986" s="135" t="n"/>
      <c r="R986" s="135" t="n"/>
      <c r="S986" s="135" t="n"/>
      <c r="T986" s="135" t="n"/>
      <c r="U986" s="135" t="n"/>
      <c r="V986" s="135" t="n"/>
      <c r="W986" s="135" t="n"/>
      <c r="X986" s="135" t="n"/>
      <c r="Y986" s="135" t="n"/>
      <c r="Z986" s="135" t="n"/>
      <c r="AA986" s="135" t="n"/>
      <c r="AB986" s="135" t="n"/>
      <c r="AC986" s="135" t="n"/>
      <c r="AD986" s="135" t="n"/>
      <c r="AE986" s="135" t="n"/>
      <c r="AF986" s="135" t="n"/>
      <c r="AG986" s="135" t="n"/>
      <c r="AH986" s="135" t="n"/>
      <c r="AI986" s="135" t="n"/>
      <c r="AJ986" s="135" t="n"/>
      <c r="AK986" s="135" t="n"/>
      <c r="AL986" s="135" t="n"/>
      <c r="AM986" s="135" t="n"/>
      <c r="AN986" s="135" t="n"/>
      <c r="AO986" s="135" t="n"/>
      <c r="AP986" s="135" t="n"/>
      <c r="AQ986" s="135" t="n"/>
      <c r="AR986" s="135" t="n"/>
      <c r="AS986" s="135" t="n"/>
      <c r="AT986" s="135" t="n"/>
      <c r="AU986" s="135" t="n"/>
      <c r="AV986" s="135" t="n"/>
      <c r="AW986" s="135" t="n"/>
      <c r="AX986" s="135" t="n"/>
      <c r="AY986" s="135" t="n"/>
      <c r="AZ986" s="135" t="n"/>
      <c r="BA986" s="135" t="n"/>
      <c r="BB986" s="135" t="n"/>
      <c r="BC986" s="135" t="n"/>
      <c r="BD986" s="135" t="n"/>
      <c r="BE986" s="135" t="n"/>
      <c r="BF986" s="135" t="n"/>
      <c r="BG986" s="135" t="n"/>
      <c r="BH986" s="135" t="n"/>
      <c r="BI986" s="135" t="n"/>
      <c r="BJ986" s="135" t="n"/>
      <c r="BK986" s="135" t="n"/>
      <c r="BL986" s="135" t="n"/>
      <c r="BM986" s="135" t="n"/>
      <c r="BN986" s="135" t="n"/>
      <c r="BO986" s="135" t="n"/>
      <c r="BP986" s="135" t="n"/>
      <c r="BQ986" s="135" t="n"/>
      <c r="BR986" s="135" t="n"/>
      <c r="BS986" s="135" t="n"/>
      <c r="BT986" s="135" t="n"/>
      <c r="BU986" s="135" t="n"/>
      <c r="BV986" s="135" t="n"/>
      <c r="BW986" s="135" t="n"/>
      <c r="BX986" s="135" t="n"/>
      <c r="BY986" s="135" t="n"/>
      <c r="BZ986" s="135" t="n"/>
      <c r="CA986" s="135" t="n"/>
      <c r="CB986" s="135" t="n"/>
      <c r="CC986" s="135" t="n"/>
      <c r="CD986" s="135" t="n"/>
      <c r="CE986" s="135" t="n"/>
      <c r="CF986" s="135" t="n"/>
      <c r="CG986" s="135" t="n"/>
      <c r="CH986" s="135" t="n"/>
      <c r="CI986" s="135" t="n"/>
      <c r="CJ986" s="135" t="n"/>
      <c r="CK986" s="135" t="n"/>
      <c r="CL986" s="135" t="n"/>
      <c r="CM986" s="135" t="n"/>
      <c r="CN986" s="135" t="n"/>
      <c r="CO986" s="135" t="n"/>
      <c r="CP986" s="135" t="n"/>
      <c r="CQ986" s="135" t="n"/>
      <c r="CR986" s="135" t="n"/>
      <c r="CU986" s="36" t="n"/>
      <c r="CV986" s="36" t="n"/>
      <c r="CW986" s="36" t="n"/>
      <c r="CX986" s="36" t="n"/>
      <c r="CY986" s="36" t="n"/>
      <c r="CZ986" s="36" t="n"/>
      <c r="DA986" s="36" t="n"/>
      <c r="DB986" s="36" t="n"/>
      <c r="DC986" s="36" t="n"/>
      <c r="DD986" s="36" t="n"/>
      <c r="DE986" s="36" t="n"/>
      <c r="DF986" s="36" t="n"/>
      <c r="DG986" s="36" t="n"/>
      <c r="DH986" s="36" t="n"/>
      <c r="DI986" s="36" t="n"/>
      <c r="DJ986" s="36" t="n"/>
      <c r="DK986" s="36" t="n"/>
      <c r="DL986" s="36" t="n"/>
      <c r="DM986" s="36" t="n"/>
      <c r="DN986" s="36" t="n"/>
      <c r="DO986" s="36" t="n"/>
      <c r="DP986" s="36" t="n"/>
      <c r="DQ986" s="36" t="n"/>
      <c r="DR986" s="36" t="n"/>
      <c r="DS986" s="36" t="n"/>
      <c r="DT986" s="36" t="n"/>
      <c r="DU986" s="36" t="n"/>
      <c r="DV986" s="36" t="n"/>
      <c r="DW986" s="36" t="n"/>
      <c r="DX986" s="36" t="n"/>
      <c r="DY986" s="36" t="n"/>
      <c r="DZ986" s="36" t="n"/>
      <c r="EA986" s="36" t="n"/>
      <c r="EB986" s="36" t="n"/>
      <c r="EC986" s="36" t="n"/>
      <c r="ED986" s="36" t="n"/>
      <c r="EE986" s="36" t="n"/>
      <c r="EF986" s="36" t="n"/>
      <c r="EG986" s="36" t="n"/>
      <c r="EH986" s="36" t="n"/>
      <c r="EI986" s="36" t="n"/>
      <c r="EJ986" s="36" t="n"/>
      <c r="EK986" s="36" t="n"/>
      <c r="EL986" s="36" t="n"/>
      <c r="EM986" s="36" t="n"/>
      <c r="EN986" s="36" t="n"/>
    </row>
    <row r="987">
      <c r="A987" s="36" t="n"/>
      <c r="B987" s="36" t="n"/>
      <c r="C987" s="144" t="n"/>
      <c r="D987" s="144" t="n"/>
      <c r="E987" s="135" t="n"/>
      <c r="F987" s="135" t="n"/>
      <c r="G987" s="135" t="n"/>
      <c r="H987" s="135" t="n"/>
      <c r="I987" s="135" t="n"/>
      <c r="J987" s="135" t="n"/>
      <c r="K987" s="135" t="n"/>
      <c r="L987" s="135" t="n"/>
      <c r="M987" s="135" t="n"/>
      <c r="N987" s="135" t="n"/>
      <c r="O987" s="135" t="n"/>
      <c r="P987" s="135" t="n"/>
      <c r="Q987" s="135" t="n"/>
      <c r="R987" s="135" t="n"/>
      <c r="S987" s="135" t="n"/>
      <c r="T987" s="135" t="n"/>
      <c r="U987" s="135" t="n"/>
      <c r="V987" s="135" t="n"/>
      <c r="W987" s="135" t="n"/>
      <c r="X987" s="135" t="n"/>
      <c r="Y987" s="135" t="n"/>
      <c r="Z987" s="135" t="n"/>
      <c r="AA987" s="135" t="n"/>
      <c r="AB987" s="135" t="n"/>
      <c r="AC987" s="135" t="n"/>
      <c r="AD987" s="135" t="n"/>
      <c r="AE987" s="135" t="n"/>
      <c r="AF987" s="135" t="n"/>
      <c r="AG987" s="135" t="n"/>
      <c r="AH987" s="135" t="n"/>
      <c r="AI987" s="135" t="n"/>
      <c r="AJ987" s="135" t="n"/>
      <c r="AK987" s="135" t="n"/>
      <c r="AL987" s="135" t="n"/>
      <c r="AM987" s="135" t="n"/>
      <c r="AN987" s="135" t="n"/>
      <c r="AO987" s="135" t="n"/>
      <c r="AP987" s="135" t="n"/>
      <c r="AQ987" s="135" t="n"/>
      <c r="AR987" s="135" t="n"/>
      <c r="AS987" s="135" t="n"/>
      <c r="AT987" s="135" t="n"/>
      <c r="AU987" s="135" t="n"/>
      <c r="AV987" s="135" t="n"/>
      <c r="AW987" s="135" t="n"/>
      <c r="AX987" s="135" t="n"/>
      <c r="AY987" s="135" t="n"/>
      <c r="AZ987" s="135" t="n"/>
      <c r="BA987" s="135" t="n"/>
      <c r="BB987" s="135" t="n"/>
      <c r="BC987" s="135" t="n"/>
      <c r="BD987" s="135" t="n"/>
      <c r="BE987" s="135" t="n"/>
      <c r="BF987" s="135" t="n"/>
      <c r="BG987" s="135" t="n"/>
      <c r="BH987" s="135" t="n"/>
      <c r="BI987" s="135" t="n"/>
      <c r="BJ987" s="135" t="n"/>
      <c r="BK987" s="135" t="n"/>
      <c r="BL987" s="135" t="n"/>
      <c r="BM987" s="135" t="n"/>
      <c r="BN987" s="135" t="n"/>
      <c r="BO987" s="135" t="n"/>
      <c r="BP987" s="135" t="n"/>
      <c r="BQ987" s="135" t="n"/>
      <c r="BR987" s="135" t="n"/>
      <c r="BS987" s="135" t="n"/>
      <c r="BT987" s="135" t="n"/>
      <c r="BU987" s="135" t="n"/>
      <c r="BV987" s="135" t="n"/>
      <c r="BW987" s="135" t="n"/>
      <c r="BX987" s="135" t="n"/>
      <c r="BY987" s="135" t="n"/>
      <c r="BZ987" s="135" t="n"/>
      <c r="CA987" s="135" t="n"/>
      <c r="CB987" s="135" t="n"/>
      <c r="CC987" s="135" t="n"/>
      <c r="CD987" s="135" t="n"/>
      <c r="CE987" s="135" t="n"/>
      <c r="CF987" s="135" t="n"/>
      <c r="CG987" s="135" t="n"/>
      <c r="CH987" s="135" t="n"/>
      <c r="CI987" s="135" t="n"/>
      <c r="CJ987" s="135" t="n"/>
      <c r="CK987" s="135" t="n"/>
      <c r="CL987" s="135" t="n"/>
      <c r="CM987" s="135" t="n"/>
      <c r="CN987" s="135" t="n"/>
      <c r="CO987" s="135" t="n"/>
      <c r="CP987" s="135" t="n"/>
      <c r="CQ987" s="135" t="n"/>
      <c r="CR987" s="135" t="n"/>
      <c r="CU987" s="36" t="n"/>
      <c r="CV987" s="36" t="n"/>
      <c r="CW987" s="36" t="n"/>
      <c r="CX987" s="36" t="n"/>
      <c r="CY987" s="36" t="n"/>
      <c r="CZ987" s="36" t="n"/>
      <c r="DA987" s="36" t="n"/>
      <c r="DB987" s="36" t="n"/>
      <c r="DC987" s="36" t="n"/>
      <c r="DD987" s="36" t="n"/>
      <c r="DE987" s="36" t="n"/>
      <c r="DF987" s="36" t="n"/>
      <c r="DG987" s="36" t="n"/>
      <c r="DH987" s="36" t="n"/>
      <c r="DI987" s="36" t="n"/>
      <c r="DJ987" s="36" t="n"/>
      <c r="DK987" s="36" t="n"/>
      <c r="DL987" s="36" t="n"/>
      <c r="DM987" s="36" t="n"/>
      <c r="DN987" s="36" t="n"/>
      <c r="DO987" s="36" t="n"/>
      <c r="DP987" s="36" t="n"/>
      <c r="DQ987" s="36" t="n"/>
      <c r="DR987" s="36" t="n"/>
      <c r="DS987" s="36" t="n"/>
      <c r="DT987" s="36" t="n"/>
      <c r="DU987" s="36" t="n"/>
      <c r="DV987" s="36" t="n"/>
      <c r="DW987" s="36" t="n"/>
      <c r="DX987" s="36" t="n"/>
      <c r="DY987" s="36" t="n"/>
      <c r="DZ987" s="36" t="n"/>
      <c r="EA987" s="36" t="n"/>
      <c r="EB987" s="36" t="n"/>
      <c r="EC987" s="36" t="n"/>
      <c r="ED987" s="36" t="n"/>
      <c r="EE987" s="36" t="n"/>
      <c r="EF987" s="36" t="n"/>
      <c r="EG987" s="36" t="n"/>
      <c r="EH987" s="36" t="n"/>
      <c r="EI987" s="36" t="n"/>
      <c r="EJ987" s="36" t="n"/>
      <c r="EK987" s="36" t="n"/>
      <c r="EL987" s="36" t="n"/>
      <c r="EM987" s="36" t="n"/>
      <c r="EN987" s="36" t="n"/>
    </row>
    <row r="988">
      <c r="A988" s="36" t="n"/>
      <c r="B988" s="36" t="n"/>
      <c r="C988" s="144" t="n"/>
      <c r="D988" s="144" t="n"/>
      <c r="E988" s="135" t="n"/>
      <c r="F988" s="135" t="n"/>
      <c r="G988" s="135" t="n"/>
      <c r="H988" s="135" t="n"/>
      <c r="I988" s="135" t="n"/>
      <c r="J988" s="135" t="n"/>
      <c r="K988" s="135" t="n"/>
      <c r="L988" s="135" t="n"/>
      <c r="M988" s="135" t="n"/>
      <c r="N988" s="135" t="n"/>
      <c r="O988" s="135" t="n"/>
      <c r="P988" s="135" t="n"/>
      <c r="Q988" s="135" t="n"/>
      <c r="R988" s="135" t="n"/>
      <c r="S988" s="135" t="n"/>
      <c r="T988" s="135" t="n"/>
      <c r="U988" s="135" t="n"/>
      <c r="V988" s="135" t="n"/>
      <c r="W988" s="135" t="n"/>
      <c r="X988" s="135" t="n"/>
      <c r="Y988" s="135" t="n"/>
      <c r="Z988" s="135" t="n"/>
      <c r="AA988" s="135" t="n"/>
      <c r="AB988" s="135" t="n"/>
      <c r="AC988" s="135" t="n"/>
      <c r="AD988" s="135" t="n"/>
      <c r="AE988" s="135" t="n"/>
      <c r="AF988" s="135" t="n"/>
      <c r="AG988" s="135" t="n"/>
      <c r="AH988" s="135" t="n"/>
      <c r="AI988" s="135" t="n"/>
      <c r="AJ988" s="135" t="n"/>
      <c r="AK988" s="135" t="n"/>
      <c r="AL988" s="135" t="n"/>
      <c r="AM988" s="135" t="n"/>
      <c r="AN988" s="135" t="n"/>
      <c r="AO988" s="135" t="n"/>
      <c r="AP988" s="135" t="n"/>
      <c r="AQ988" s="135" t="n"/>
      <c r="AR988" s="135" t="n"/>
      <c r="AS988" s="135" t="n"/>
      <c r="AT988" s="135" t="n"/>
      <c r="AU988" s="135" t="n"/>
      <c r="AV988" s="135" t="n"/>
      <c r="AW988" s="135" t="n"/>
      <c r="AX988" s="135" t="n"/>
      <c r="AY988" s="135" t="n"/>
      <c r="AZ988" s="135" t="n"/>
      <c r="BA988" s="135" t="n"/>
      <c r="BB988" s="135" t="n"/>
      <c r="BC988" s="135" t="n"/>
      <c r="BD988" s="135" t="n"/>
      <c r="BE988" s="135" t="n"/>
      <c r="BF988" s="135" t="n"/>
      <c r="BG988" s="135" t="n"/>
      <c r="BH988" s="135" t="n"/>
      <c r="BI988" s="135" t="n"/>
      <c r="BJ988" s="135" t="n"/>
      <c r="BK988" s="135" t="n"/>
      <c r="BL988" s="135" t="n"/>
      <c r="BM988" s="135" t="n"/>
      <c r="BN988" s="135" t="n"/>
      <c r="BO988" s="135" t="n"/>
      <c r="BP988" s="135" t="n"/>
      <c r="BQ988" s="135" t="n"/>
      <c r="BR988" s="135" t="n"/>
      <c r="BS988" s="135" t="n"/>
      <c r="BT988" s="135" t="n"/>
      <c r="BU988" s="135" t="n"/>
      <c r="BV988" s="135" t="n"/>
      <c r="BW988" s="135" t="n"/>
      <c r="BX988" s="135" t="n"/>
      <c r="BY988" s="135" t="n"/>
      <c r="BZ988" s="135" t="n"/>
      <c r="CA988" s="135" t="n"/>
      <c r="CB988" s="135" t="n"/>
      <c r="CC988" s="135" t="n"/>
      <c r="CD988" s="135" t="n"/>
      <c r="CE988" s="135" t="n"/>
      <c r="CF988" s="135" t="n"/>
      <c r="CG988" s="135" t="n"/>
      <c r="CH988" s="135" t="n"/>
      <c r="CI988" s="135" t="n"/>
      <c r="CJ988" s="135" t="n"/>
      <c r="CK988" s="135" t="n"/>
      <c r="CL988" s="135" t="n"/>
      <c r="CM988" s="135" t="n"/>
      <c r="CN988" s="135" t="n"/>
      <c r="CO988" s="135" t="n"/>
      <c r="CP988" s="135" t="n"/>
      <c r="CQ988" s="135" t="n"/>
      <c r="CR988" s="135" t="n"/>
      <c r="CU988" s="36" t="n"/>
      <c r="CV988" s="36" t="n"/>
      <c r="CW988" s="36" t="n"/>
      <c r="CX988" s="36" t="n"/>
      <c r="CY988" s="36" t="n"/>
      <c r="CZ988" s="36" t="n"/>
      <c r="DA988" s="36" t="n"/>
      <c r="DB988" s="36" t="n"/>
      <c r="DC988" s="36" t="n"/>
      <c r="DD988" s="36" t="n"/>
      <c r="DE988" s="36" t="n"/>
      <c r="DF988" s="36" t="n"/>
      <c r="DG988" s="36" t="n"/>
      <c r="DH988" s="36" t="n"/>
      <c r="DI988" s="36" t="n"/>
      <c r="DJ988" s="36" t="n"/>
      <c r="DK988" s="36" t="n"/>
      <c r="DL988" s="36" t="n"/>
      <c r="DM988" s="36" t="n"/>
      <c r="DN988" s="36" t="n"/>
      <c r="DO988" s="36" t="n"/>
      <c r="DP988" s="36" t="n"/>
      <c r="DQ988" s="36" t="n"/>
      <c r="DR988" s="36" t="n"/>
      <c r="DS988" s="36" t="n"/>
      <c r="DT988" s="36" t="n"/>
      <c r="DU988" s="36" t="n"/>
      <c r="DV988" s="36" t="n"/>
      <c r="DW988" s="36" t="n"/>
      <c r="DX988" s="36" t="n"/>
      <c r="DY988" s="36" t="n"/>
      <c r="DZ988" s="36" t="n"/>
      <c r="EA988" s="36" t="n"/>
      <c r="EB988" s="36" t="n"/>
      <c r="EC988" s="36" t="n"/>
      <c r="ED988" s="36" t="n"/>
      <c r="EE988" s="36" t="n"/>
      <c r="EF988" s="36" t="n"/>
      <c r="EG988" s="36" t="n"/>
      <c r="EH988" s="36" t="n"/>
      <c r="EI988" s="36" t="n"/>
      <c r="EJ988" s="36" t="n"/>
      <c r="EK988" s="36" t="n"/>
      <c r="EL988" s="36" t="n"/>
      <c r="EM988" s="36" t="n"/>
      <c r="EN988" s="36" t="n"/>
    </row>
    <row r="989">
      <c r="A989" s="36" t="n"/>
      <c r="B989" s="36" t="n"/>
      <c r="C989" s="144" t="n"/>
      <c r="D989" s="144" t="n"/>
      <c r="E989" s="135" t="n"/>
      <c r="F989" s="135" t="n"/>
      <c r="G989" s="135" t="n"/>
      <c r="H989" s="135" t="n"/>
      <c r="I989" s="135" t="n"/>
      <c r="J989" s="135" t="n"/>
      <c r="K989" s="135" t="n"/>
      <c r="L989" s="135" t="n"/>
      <c r="M989" s="135" t="n"/>
      <c r="N989" s="135" t="n"/>
      <c r="O989" s="135" t="n"/>
      <c r="P989" s="135" t="n"/>
      <c r="Q989" s="135" t="n"/>
      <c r="R989" s="135" t="n"/>
      <c r="S989" s="135" t="n"/>
      <c r="T989" s="135" t="n"/>
      <c r="U989" s="135" t="n"/>
      <c r="V989" s="135" t="n"/>
      <c r="W989" s="135" t="n"/>
      <c r="X989" s="135" t="n"/>
      <c r="Y989" s="135" t="n"/>
      <c r="Z989" s="135" t="n"/>
      <c r="AA989" s="135" t="n"/>
      <c r="AB989" s="135" t="n"/>
      <c r="AC989" s="135" t="n"/>
      <c r="AD989" s="135" t="n"/>
      <c r="AE989" s="135" t="n"/>
      <c r="AF989" s="135" t="n"/>
      <c r="AG989" s="135" t="n"/>
      <c r="AH989" s="135" t="n"/>
      <c r="AI989" s="135" t="n"/>
      <c r="AJ989" s="135" t="n"/>
      <c r="AK989" s="135" t="n"/>
      <c r="AL989" s="135" t="n"/>
      <c r="AM989" s="135" t="n"/>
      <c r="AN989" s="135" t="n"/>
      <c r="AO989" s="135" t="n"/>
      <c r="AP989" s="135" t="n"/>
      <c r="AQ989" s="135" t="n"/>
      <c r="AR989" s="135" t="n"/>
      <c r="AS989" s="135" t="n"/>
      <c r="AT989" s="135" t="n"/>
      <c r="AU989" s="135" t="n"/>
      <c r="AV989" s="135" t="n"/>
      <c r="AW989" s="135" t="n"/>
      <c r="AX989" s="135" t="n"/>
      <c r="AY989" s="135" t="n"/>
      <c r="AZ989" s="135" t="n"/>
      <c r="BA989" s="135" t="n"/>
      <c r="BB989" s="135" t="n"/>
      <c r="BC989" s="135" t="n"/>
      <c r="BD989" s="135" t="n"/>
      <c r="BE989" s="135" t="n"/>
      <c r="BF989" s="135" t="n"/>
      <c r="BG989" s="135" t="n"/>
      <c r="BH989" s="135" t="n"/>
      <c r="BI989" s="135" t="n"/>
      <c r="BJ989" s="135" t="n"/>
      <c r="BK989" s="135" t="n"/>
      <c r="BL989" s="135" t="n"/>
      <c r="BM989" s="135" t="n"/>
      <c r="BN989" s="135" t="n"/>
      <c r="BO989" s="135" t="n"/>
      <c r="BP989" s="135" t="n"/>
      <c r="BQ989" s="135" t="n"/>
      <c r="BR989" s="135" t="n"/>
      <c r="BS989" s="135" t="n"/>
      <c r="BT989" s="135" t="n"/>
      <c r="BU989" s="135" t="n"/>
      <c r="BV989" s="135" t="n"/>
      <c r="BW989" s="135" t="n"/>
      <c r="BX989" s="135" t="n"/>
      <c r="BY989" s="135" t="n"/>
      <c r="BZ989" s="135" t="n"/>
      <c r="CA989" s="135" t="n"/>
      <c r="CB989" s="135" t="n"/>
      <c r="CC989" s="135" t="n"/>
      <c r="CD989" s="135" t="n"/>
      <c r="CE989" s="135" t="n"/>
      <c r="CF989" s="135" t="n"/>
      <c r="CG989" s="135" t="n"/>
      <c r="CH989" s="135" t="n"/>
      <c r="CI989" s="135" t="n"/>
      <c r="CJ989" s="135" t="n"/>
      <c r="CK989" s="135" t="n"/>
      <c r="CL989" s="135" t="n"/>
      <c r="CM989" s="135" t="n"/>
      <c r="CN989" s="135" t="n"/>
      <c r="CO989" s="135" t="n"/>
      <c r="CP989" s="135" t="n"/>
      <c r="CQ989" s="135" t="n"/>
      <c r="CR989" s="135" t="n"/>
      <c r="CU989" s="36" t="n"/>
      <c r="CV989" s="36" t="n"/>
      <c r="CW989" s="36" t="n"/>
      <c r="CX989" s="36" t="n"/>
      <c r="CY989" s="36" t="n"/>
      <c r="CZ989" s="36" t="n"/>
      <c r="DA989" s="36" t="n"/>
      <c r="DB989" s="36" t="n"/>
      <c r="DC989" s="36" t="n"/>
      <c r="DD989" s="36" t="n"/>
      <c r="DE989" s="36" t="n"/>
      <c r="DF989" s="36" t="n"/>
      <c r="DG989" s="36" t="n"/>
      <c r="DH989" s="36" t="n"/>
      <c r="DI989" s="36" t="n"/>
      <c r="DJ989" s="36" t="n"/>
      <c r="DK989" s="36" t="n"/>
      <c r="DL989" s="36" t="n"/>
      <c r="DM989" s="36" t="n"/>
      <c r="DN989" s="36" t="n"/>
      <c r="DO989" s="36" t="n"/>
      <c r="DP989" s="36" t="n"/>
      <c r="DQ989" s="36" t="n"/>
      <c r="DR989" s="36" t="n"/>
      <c r="DS989" s="36" t="n"/>
      <c r="DT989" s="36" t="n"/>
      <c r="DU989" s="36" t="n"/>
      <c r="DV989" s="36" t="n"/>
      <c r="DW989" s="36" t="n"/>
      <c r="DX989" s="36" t="n"/>
      <c r="DY989" s="36" t="n"/>
      <c r="DZ989" s="36" t="n"/>
      <c r="EA989" s="36" t="n"/>
      <c r="EB989" s="36" t="n"/>
      <c r="EC989" s="36" t="n"/>
      <c r="ED989" s="36" t="n"/>
      <c r="EE989" s="36" t="n"/>
      <c r="EF989" s="36" t="n"/>
      <c r="EG989" s="36" t="n"/>
      <c r="EH989" s="36" t="n"/>
      <c r="EI989" s="36" t="n"/>
      <c r="EJ989" s="36" t="n"/>
      <c r="EK989" s="36" t="n"/>
      <c r="EL989" s="36" t="n"/>
      <c r="EM989" s="36" t="n"/>
      <c r="EN989" s="36" t="n"/>
    </row>
    <row r="990">
      <c r="A990" s="36" t="n"/>
      <c r="B990" s="36" t="n"/>
      <c r="C990" s="144" t="n"/>
      <c r="D990" s="144" t="n"/>
      <c r="E990" s="135" t="n"/>
      <c r="F990" s="135" t="n"/>
      <c r="G990" s="135" t="n"/>
      <c r="H990" s="135" t="n"/>
      <c r="I990" s="135" t="n"/>
      <c r="J990" s="135" t="n"/>
      <c r="K990" s="135" t="n"/>
      <c r="L990" s="135" t="n"/>
      <c r="M990" s="135" t="n"/>
      <c r="N990" s="135" t="n"/>
      <c r="O990" s="135" t="n"/>
      <c r="P990" s="135" t="n"/>
      <c r="Q990" s="135" t="n"/>
      <c r="R990" s="135" t="n"/>
      <c r="S990" s="135" t="n"/>
      <c r="T990" s="135" t="n"/>
      <c r="U990" s="135" t="n"/>
      <c r="V990" s="135" t="n"/>
      <c r="W990" s="135" t="n"/>
      <c r="X990" s="135" t="n"/>
      <c r="Y990" s="135" t="n"/>
      <c r="Z990" s="135" t="n"/>
      <c r="AA990" s="135" t="n"/>
      <c r="AB990" s="135" t="n"/>
      <c r="AC990" s="135" t="n"/>
      <c r="AD990" s="135" t="n"/>
      <c r="AE990" s="135" t="n"/>
      <c r="AF990" s="135" t="n"/>
      <c r="AG990" s="135" t="n"/>
      <c r="AH990" s="135" t="n"/>
      <c r="AI990" s="135" t="n"/>
      <c r="AJ990" s="135" t="n"/>
      <c r="AK990" s="135" t="n"/>
      <c r="AL990" s="135" t="n"/>
      <c r="AM990" s="135" t="n"/>
      <c r="AN990" s="135" t="n"/>
      <c r="AO990" s="135" t="n"/>
      <c r="AP990" s="135" t="n"/>
      <c r="AQ990" s="135" t="n"/>
      <c r="AR990" s="135" t="n"/>
      <c r="AS990" s="135" t="n"/>
      <c r="AT990" s="135" t="n"/>
      <c r="AU990" s="135" t="n"/>
      <c r="AV990" s="135" t="n"/>
      <c r="AW990" s="135" t="n"/>
      <c r="AX990" s="135" t="n"/>
      <c r="AY990" s="135" t="n"/>
      <c r="AZ990" s="135" t="n"/>
      <c r="BA990" s="135" t="n"/>
      <c r="BB990" s="135" t="n"/>
      <c r="BC990" s="135" t="n"/>
      <c r="BD990" s="135" t="n"/>
      <c r="BE990" s="135" t="n"/>
      <c r="BF990" s="135" t="n"/>
      <c r="BG990" s="135" t="n"/>
      <c r="BH990" s="135" t="n"/>
      <c r="BI990" s="135" t="n"/>
      <c r="BJ990" s="135" t="n"/>
      <c r="BK990" s="135" t="n"/>
      <c r="BL990" s="135" t="n"/>
      <c r="BM990" s="135" t="n"/>
      <c r="BN990" s="135" t="n"/>
      <c r="BO990" s="135" t="n"/>
      <c r="BP990" s="135" t="n"/>
      <c r="BQ990" s="135" t="n"/>
      <c r="BR990" s="135" t="n"/>
      <c r="BS990" s="135" t="n"/>
      <c r="BT990" s="135" t="n"/>
      <c r="BU990" s="135" t="n"/>
      <c r="BV990" s="135" t="n"/>
      <c r="BW990" s="135" t="n"/>
      <c r="BX990" s="135" t="n"/>
      <c r="BY990" s="135" t="n"/>
      <c r="BZ990" s="135" t="n"/>
      <c r="CA990" s="135" t="n"/>
      <c r="CB990" s="135" t="n"/>
      <c r="CC990" s="135" t="n"/>
      <c r="CD990" s="135" t="n"/>
      <c r="CE990" s="135" t="n"/>
      <c r="CF990" s="135" t="n"/>
      <c r="CG990" s="135" t="n"/>
      <c r="CH990" s="135" t="n"/>
      <c r="CI990" s="135" t="n"/>
      <c r="CJ990" s="135" t="n"/>
      <c r="CK990" s="135" t="n"/>
      <c r="CL990" s="135" t="n"/>
      <c r="CM990" s="135" t="n"/>
      <c r="CN990" s="135" t="n"/>
      <c r="CO990" s="135" t="n"/>
      <c r="CP990" s="135" t="n"/>
      <c r="CQ990" s="135" t="n"/>
      <c r="CR990" s="135" t="n"/>
      <c r="CU990" s="36" t="n"/>
      <c r="CV990" s="36" t="n"/>
      <c r="CW990" s="36" t="n"/>
      <c r="CX990" s="36" t="n"/>
      <c r="CY990" s="36" t="n"/>
      <c r="CZ990" s="36" t="n"/>
      <c r="DA990" s="36" t="n"/>
      <c r="DB990" s="36" t="n"/>
      <c r="DC990" s="36" t="n"/>
      <c r="DD990" s="36" t="n"/>
      <c r="DE990" s="36" t="n"/>
      <c r="DF990" s="36" t="n"/>
      <c r="DG990" s="36" t="n"/>
      <c r="DH990" s="36" t="n"/>
      <c r="DI990" s="36" t="n"/>
      <c r="DJ990" s="36" t="n"/>
      <c r="DK990" s="36" t="n"/>
      <c r="DL990" s="36" t="n"/>
      <c r="DM990" s="36" t="n"/>
      <c r="DN990" s="36" t="n"/>
      <c r="DO990" s="36" t="n"/>
      <c r="DP990" s="36" t="n"/>
      <c r="DQ990" s="36" t="n"/>
      <c r="DR990" s="36" t="n"/>
      <c r="DS990" s="36" t="n"/>
      <c r="DT990" s="36" t="n"/>
      <c r="DU990" s="36" t="n"/>
      <c r="DV990" s="36" t="n"/>
      <c r="DW990" s="36" t="n"/>
      <c r="DX990" s="36" t="n"/>
      <c r="DY990" s="36" t="n"/>
      <c r="DZ990" s="36" t="n"/>
      <c r="EA990" s="36" t="n"/>
      <c r="EB990" s="36" t="n"/>
      <c r="EC990" s="36" t="n"/>
      <c r="ED990" s="36" t="n"/>
      <c r="EE990" s="36" t="n"/>
      <c r="EF990" s="36" t="n"/>
      <c r="EG990" s="36" t="n"/>
      <c r="EH990" s="36" t="n"/>
      <c r="EI990" s="36" t="n"/>
      <c r="EJ990" s="36" t="n"/>
      <c r="EK990" s="36" t="n"/>
      <c r="EL990" s="36" t="n"/>
      <c r="EM990" s="36" t="n"/>
      <c r="EN990" s="36" t="n"/>
    </row>
    <row r="991">
      <c r="A991" s="36" t="n"/>
      <c r="B991" s="36" t="n"/>
      <c r="C991" s="144" t="n"/>
      <c r="D991" s="144" t="n"/>
      <c r="E991" s="135" t="n"/>
      <c r="F991" s="135" t="n"/>
      <c r="G991" s="135" t="n"/>
      <c r="H991" s="135" t="n"/>
      <c r="I991" s="135" t="n"/>
      <c r="J991" s="135" t="n"/>
      <c r="K991" s="135" t="n"/>
      <c r="L991" s="135" t="n"/>
      <c r="M991" s="135" t="n"/>
      <c r="N991" s="135" t="n"/>
      <c r="O991" s="135" t="n"/>
      <c r="P991" s="135" t="n"/>
      <c r="Q991" s="135" t="n"/>
      <c r="R991" s="135" t="n"/>
      <c r="S991" s="135" t="n"/>
      <c r="T991" s="135" t="n"/>
      <c r="U991" s="135" t="n"/>
      <c r="V991" s="135" t="n"/>
      <c r="W991" s="135" t="n"/>
      <c r="X991" s="135" t="n"/>
      <c r="Y991" s="135" t="n"/>
      <c r="Z991" s="135" t="n"/>
      <c r="AA991" s="135" t="n"/>
      <c r="AB991" s="135" t="n"/>
      <c r="AC991" s="135" t="n"/>
      <c r="AD991" s="135" t="n"/>
      <c r="AE991" s="135" t="n"/>
      <c r="AF991" s="135" t="n"/>
      <c r="AG991" s="135" t="n"/>
      <c r="AH991" s="135" t="n"/>
      <c r="AI991" s="135" t="n"/>
      <c r="AJ991" s="135" t="n"/>
      <c r="AK991" s="135" t="n"/>
      <c r="AL991" s="135" t="n"/>
      <c r="AM991" s="135" t="n"/>
      <c r="AN991" s="135" t="n"/>
      <c r="AO991" s="135" t="n"/>
      <c r="AP991" s="135" t="n"/>
      <c r="AQ991" s="135" t="n"/>
      <c r="AR991" s="135" t="n"/>
      <c r="AS991" s="135" t="n"/>
      <c r="AT991" s="135" t="n"/>
      <c r="AU991" s="135" t="n"/>
      <c r="AV991" s="135" t="n"/>
      <c r="AW991" s="135" t="n"/>
      <c r="AX991" s="135" t="n"/>
      <c r="AY991" s="135" t="n"/>
      <c r="AZ991" s="135" t="n"/>
      <c r="BA991" s="135" t="n"/>
      <c r="BB991" s="135" t="n"/>
      <c r="BC991" s="135" t="n"/>
      <c r="BD991" s="135" t="n"/>
      <c r="BE991" s="135" t="n"/>
      <c r="BF991" s="135" t="n"/>
      <c r="BG991" s="135" t="n"/>
      <c r="BH991" s="135" t="n"/>
      <c r="BI991" s="135" t="n"/>
      <c r="BJ991" s="135" t="n"/>
      <c r="BK991" s="135" t="n"/>
      <c r="BL991" s="135" t="n"/>
      <c r="BM991" s="135" t="n"/>
      <c r="BN991" s="135" t="n"/>
      <c r="BO991" s="135" t="n"/>
      <c r="BP991" s="135" t="n"/>
      <c r="BQ991" s="135" t="n"/>
      <c r="BR991" s="135" t="n"/>
      <c r="BS991" s="135" t="n"/>
      <c r="BT991" s="135" t="n"/>
      <c r="BU991" s="135" t="n"/>
      <c r="BV991" s="135" t="n"/>
      <c r="BW991" s="135" t="n"/>
      <c r="BX991" s="135" t="n"/>
      <c r="BY991" s="135" t="n"/>
      <c r="BZ991" s="135" t="n"/>
      <c r="CA991" s="135" t="n"/>
      <c r="CB991" s="135" t="n"/>
      <c r="CC991" s="135" t="n"/>
      <c r="CD991" s="135" t="n"/>
      <c r="CE991" s="135" t="n"/>
      <c r="CF991" s="135" t="n"/>
      <c r="CG991" s="135" t="n"/>
      <c r="CH991" s="135" t="n"/>
      <c r="CI991" s="135" t="n"/>
      <c r="CJ991" s="135" t="n"/>
      <c r="CK991" s="135" t="n"/>
      <c r="CL991" s="135" t="n"/>
      <c r="CM991" s="135" t="n"/>
      <c r="CN991" s="135" t="n"/>
      <c r="CO991" s="135" t="n"/>
      <c r="CP991" s="135" t="n"/>
      <c r="CQ991" s="135" t="n"/>
      <c r="CR991" s="135" t="n"/>
      <c r="CU991" s="36" t="n"/>
      <c r="CV991" s="36" t="n"/>
      <c r="CW991" s="36" t="n"/>
      <c r="CX991" s="36" t="n"/>
      <c r="CY991" s="36" t="n"/>
      <c r="CZ991" s="36" t="n"/>
      <c r="DA991" s="36" t="n"/>
      <c r="DB991" s="36" t="n"/>
      <c r="DC991" s="36" t="n"/>
      <c r="DD991" s="36" t="n"/>
      <c r="DE991" s="36" t="n"/>
      <c r="DF991" s="36" t="n"/>
      <c r="DG991" s="36" t="n"/>
      <c r="DH991" s="36" t="n"/>
      <c r="DI991" s="36" t="n"/>
      <c r="DJ991" s="36" t="n"/>
      <c r="DK991" s="36" t="n"/>
      <c r="DL991" s="36" t="n"/>
      <c r="DM991" s="36" t="n"/>
      <c r="DN991" s="36" t="n"/>
      <c r="DO991" s="36" t="n"/>
      <c r="DP991" s="36" t="n"/>
      <c r="DQ991" s="36" t="n"/>
      <c r="DR991" s="36" t="n"/>
      <c r="DS991" s="36" t="n"/>
      <c r="DT991" s="36" t="n"/>
      <c r="DU991" s="36" t="n"/>
      <c r="DV991" s="36" t="n"/>
      <c r="DW991" s="36" t="n"/>
      <c r="DX991" s="36" t="n"/>
      <c r="DY991" s="36" t="n"/>
      <c r="DZ991" s="36" t="n"/>
      <c r="EA991" s="36" t="n"/>
      <c r="EB991" s="36" t="n"/>
      <c r="EC991" s="36" t="n"/>
      <c r="ED991" s="36" t="n"/>
      <c r="EE991" s="36" t="n"/>
      <c r="EF991" s="36" t="n"/>
      <c r="EG991" s="36" t="n"/>
      <c r="EH991" s="36" t="n"/>
      <c r="EI991" s="36" t="n"/>
      <c r="EJ991" s="36" t="n"/>
      <c r="EK991" s="36" t="n"/>
      <c r="EL991" s="36" t="n"/>
      <c r="EM991" s="36" t="n"/>
      <c r="EN991" s="36" t="n"/>
    </row>
    <row r="992">
      <c r="A992" s="36" t="n"/>
      <c r="B992" s="36" t="n"/>
      <c r="C992" s="144" t="n"/>
      <c r="D992" s="144" t="n"/>
      <c r="E992" s="135" t="n"/>
      <c r="F992" s="135" t="n"/>
      <c r="G992" s="135" t="n"/>
      <c r="H992" s="135" t="n"/>
      <c r="I992" s="135" t="n"/>
      <c r="J992" s="135" t="n"/>
      <c r="K992" s="135" t="n"/>
      <c r="L992" s="135" t="n"/>
      <c r="M992" s="135" t="n"/>
      <c r="N992" s="135" t="n"/>
      <c r="O992" s="135" t="n"/>
      <c r="P992" s="135" t="n"/>
      <c r="Q992" s="135" t="n"/>
      <c r="R992" s="135" t="n"/>
      <c r="S992" s="135" t="n"/>
      <c r="T992" s="135" t="n"/>
      <c r="U992" s="135" t="n"/>
      <c r="V992" s="135" t="n"/>
      <c r="W992" s="135" t="n"/>
      <c r="X992" s="135" t="n"/>
      <c r="Y992" s="135" t="n"/>
      <c r="Z992" s="135" t="n"/>
      <c r="AA992" s="135" t="n"/>
      <c r="AB992" s="135" t="n"/>
      <c r="AC992" s="135" t="n"/>
      <c r="AD992" s="135" t="n"/>
      <c r="AE992" s="135" t="n"/>
      <c r="AF992" s="135" t="n"/>
      <c r="AG992" s="135" t="n"/>
      <c r="AH992" s="135" t="n"/>
      <c r="AI992" s="135" t="n"/>
      <c r="AJ992" s="135" t="n"/>
      <c r="AK992" s="135" t="n"/>
      <c r="AL992" s="135" t="n"/>
      <c r="AM992" s="135" t="n"/>
      <c r="AN992" s="135" t="n"/>
      <c r="AO992" s="135" t="n"/>
      <c r="AP992" s="135" t="n"/>
      <c r="AQ992" s="135" t="n"/>
      <c r="AR992" s="135" t="n"/>
      <c r="AS992" s="135" t="n"/>
      <c r="AT992" s="135" t="n"/>
      <c r="AU992" s="135" t="n"/>
      <c r="AV992" s="135" t="n"/>
      <c r="AW992" s="135" t="n"/>
      <c r="AX992" s="135" t="n"/>
      <c r="AY992" s="135" t="n"/>
      <c r="AZ992" s="135" t="n"/>
      <c r="BA992" s="135" t="n"/>
      <c r="BB992" s="135" t="n"/>
      <c r="BC992" s="135" t="n"/>
      <c r="BD992" s="135" t="n"/>
      <c r="BE992" s="135" t="n"/>
      <c r="BF992" s="135" t="n"/>
      <c r="BG992" s="135" t="n"/>
      <c r="BH992" s="135" t="n"/>
      <c r="BI992" s="135" t="n"/>
      <c r="BJ992" s="135" t="n"/>
      <c r="BK992" s="135" t="n"/>
      <c r="BL992" s="135" t="n"/>
      <c r="BM992" s="135" t="n"/>
      <c r="BN992" s="135" t="n"/>
      <c r="BO992" s="135" t="n"/>
      <c r="BP992" s="135" t="n"/>
      <c r="BQ992" s="135" t="n"/>
      <c r="BR992" s="135" t="n"/>
      <c r="BS992" s="135" t="n"/>
      <c r="BT992" s="135" t="n"/>
      <c r="BU992" s="135" t="n"/>
      <c r="BV992" s="135" t="n"/>
      <c r="BW992" s="135" t="n"/>
      <c r="BX992" s="135" t="n"/>
      <c r="BY992" s="135" t="n"/>
      <c r="BZ992" s="135" t="n"/>
      <c r="CA992" s="135" t="n"/>
      <c r="CB992" s="135" t="n"/>
      <c r="CC992" s="135" t="n"/>
      <c r="CD992" s="135" t="n"/>
      <c r="CE992" s="135" t="n"/>
      <c r="CF992" s="135" t="n"/>
      <c r="CG992" s="135" t="n"/>
      <c r="CH992" s="135" t="n"/>
      <c r="CI992" s="135" t="n"/>
      <c r="CJ992" s="135" t="n"/>
      <c r="CK992" s="135" t="n"/>
      <c r="CL992" s="135" t="n"/>
      <c r="CM992" s="135" t="n"/>
      <c r="CN992" s="135" t="n"/>
      <c r="CO992" s="135" t="n"/>
      <c r="CP992" s="135" t="n"/>
      <c r="CQ992" s="135" t="n"/>
      <c r="CR992" s="135" t="n"/>
      <c r="CU992" s="36" t="n"/>
      <c r="CV992" s="36" t="n"/>
      <c r="CW992" s="36" t="n"/>
      <c r="CX992" s="36" t="n"/>
      <c r="CY992" s="36" t="n"/>
      <c r="CZ992" s="36" t="n"/>
      <c r="DA992" s="36" t="n"/>
      <c r="DB992" s="36" t="n"/>
      <c r="DC992" s="36" t="n"/>
      <c r="DD992" s="36" t="n"/>
      <c r="DE992" s="36" t="n"/>
      <c r="DF992" s="36" t="n"/>
      <c r="DG992" s="36" t="n"/>
      <c r="DH992" s="36" t="n"/>
      <c r="DI992" s="36" t="n"/>
      <c r="DJ992" s="36" t="n"/>
      <c r="DK992" s="36" t="n"/>
      <c r="DL992" s="36" t="n"/>
      <c r="DM992" s="36" t="n"/>
      <c r="DN992" s="36" t="n"/>
      <c r="DO992" s="36" t="n"/>
      <c r="DP992" s="36" t="n"/>
      <c r="DQ992" s="36" t="n"/>
      <c r="DR992" s="36" t="n"/>
      <c r="DS992" s="36" t="n"/>
      <c r="DT992" s="36" t="n"/>
      <c r="DU992" s="36" t="n"/>
      <c r="DV992" s="36" t="n"/>
      <c r="DW992" s="36" t="n"/>
      <c r="DX992" s="36" t="n"/>
      <c r="DY992" s="36" t="n"/>
      <c r="DZ992" s="36" t="n"/>
      <c r="EA992" s="36" t="n"/>
      <c r="EB992" s="36" t="n"/>
      <c r="EC992" s="36" t="n"/>
      <c r="ED992" s="36" t="n"/>
      <c r="EE992" s="36" t="n"/>
      <c r="EF992" s="36" t="n"/>
      <c r="EG992" s="36" t="n"/>
      <c r="EH992" s="36" t="n"/>
      <c r="EI992" s="36" t="n"/>
      <c r="EJ992" s="36" t="n"/>
      <c r="EK992" s="36" t="n"/>
      <c r="EL992" s="36" t="n"/>
      <c r="EM992" s="36" t="n"/>
      <c r="EN992" s="36" t="n"/>
    </row>
    <row r="993">
      <c r="A993" s="36" t="n"/>
      <c r="B993" s="36" t="n"/>
      <c r="C993" s="144" t="n"/>
      <c r="D993" s="144" t="n"/>
      <c r="E993" s="135" t="n"/>
      <c r="F993" s="135" t="n"/>
      <c r="G993" s="135" t="n"/>
      <c r="H993" s="135" t="n"/>
      <c r="I993" s="135" t="n"/>
      <c r="J993" s="135" t="n"/>
      <c r="K993" s="135" t="n"/>
      <c r="L993" s="135" t="n"/>
      <c r="M993" s="135" t="n"/>
      <c r="N993" s="135" t="n"/>
      <c r="O993" s="135" t="n"/>
      <c r="P993" s="135" t="n"/>
      <c r="Q993" s="135" t="n"/>
      <c r="R993" s="135" t="n"/>
      <c r="S993" s="135" t="n"/>
      <c r="T993" s="135" t="n"/>
      <c r="U993" s="135" t="n"/>
      <c r="V993" s="135" t="n"/>
      <c r="W993" s="135" t="n"/>
      <c r="X993" s="135" t="n"/>
      <c r="Y993" s="135" t="n"/>
      <c r="Z993" s="135" t="n"/>
      <c r="AA993" s="135" t="n"/>
      <c r="AB993" s="135" t="n"/>
      <c r="AC993" s="135" t="n"/>
      <c r="AD993" s="135" t="n"/>
      <c r="AE993" s="135" t="n"/>
      <c r="AF993" s="135" t="n"/>
      <c r="AG993" s="135" t="n"/>
      <c r="AH993" s="135" t="n"/>
      <c r="AI993" s="135" t="n"/>
      <c r="AJ993" s="135" t="n"/>
      <c r="AK993" s="135" t="n"/>
      <c r="AL993" s="135" t="n"/>
      <c r="AM993" s="135" t="n"/>
      <c r="AN993" s="135" t="n"/>
      <c r="AO993" s="135" t="n"/>
      <c r="AP993" s="135" t="n"/>
      <c r="AQ993" s="135" t="n"/>
      <c r="AR993" s="135" t="n"/>
      <c r="AS993" s="135" t="n"/>
      <c r="AT993" s="135" t="n"/>
      <c r="AU993" s="135" t="n"/>
      <c r="AV993" s="135" t="n"/>
      <c r="AW993" s="135" t="n"/>
      <c r="AX993" s="135" t="n"/>
      <c r="AY993" s="135" t="n"/>
      <c r="AZ993" s="135" t="n"/>
      <c r="BA993" s="135" t="n"/>
      <c r="BB993" s="135" t="n"/>
      <c r="BC993" s="135" t="n"/>
      <c r="BD993" s="135" t="n"/>
      <c r="BE993" s="135" t="n"/>
      <c r="BF993" s="135" t="n"/>
      <c r="BG993" s="135" t="n"/>
      <c r="BH993" s="135" t="n"/>
      <c r="BI993" s="135" t="n"/>
      <c r="BJ993" s="135" t="n"/>
      <c r="BK993" s="135" t="n"/>
      <c r="BL993" s="135" t="n"/>
      <c r="BM993" s="135" t="n"/>
      <c r="BN993" s="135" t="n"/>
      <c r="BO993" s="135" t="n"/>
      <c r="BP993" s="135" t="n"/>
      <c r="BQ993" s="135" t="n"/>
      <c r="BR993" s="135" t="n"/>
      <c r="BS993" s="135" t="n"/>
      <c r="BT993" s="135" t="n"/>
      <c r="BU993" s="135" t="n"/>
      <c r="BV993" s="135" t="n"/>
      <c r="BW993" s="135" t="n"/>
      <c r="BX993" s="135" t="n"/>
      <c r="BY993" s="135" t="n"/>
      <c r="BZ993" s="135" t="n"/>
      <c r="CA993" s="135" t="n"/>
      <c r="CB993" s="135" t="n"/>
      <c r="CC993" s="135" t="n"/>
      <c r="CD993" s="135" t="n"/>
      <c r="CE993" s="135" t="n"/>
      <c r="CF993" s="135" t="n"/>
      <c r="CG993" s="135" t="n"/>
      <c r="CH993" s="135" t="n"/>
      <c r="CI993" s="135" t="n"/>
      <c r="CJ993" s="135" t="n"/>
      <c r="CK993" s="135" t="n"/>
      <c r="CL993" s="135" t="n"/>
      <c r="CM993" s="135" t="n"/>
      <c r="CN993" s="135" t="n"/>
      <c r="CO993" s="135" t="n"/>
      <c r="CP993" s="135" t="n"/>
      <c r="CQ993" s="135" t="n"/>
      <c r="CR993" s="135" t="n"/>
      <c r="CU993" s="36" t="n"/>
      <c r="CV993" s="36" t="n"/>
      <c r="CW993" s="36" t="n"/>
      <c r="CX993" s="36" t="n"/>
      <c r="CY993" s="36" t="n"/>
      <c r="CZ993" s="36" t="n"/>
      <c r="DA993" s="36" t="n"/>
      <c r="DB993" s="36" t="n"/>
      <c r="DC993" s="36" t="n"/>
      <c r="DD993" s="36" t="n"/>
      <c r="DE993" s="36" t="n"/>
      <c r="DF993" s="36" t="n"/>
      <c r="DG993" s="36" t="n"/>
      <c r="DH993" s="36" t="n"/>
      <c r="DI993" s="36" t="n"/>
      <c r="DJ993" s="36" t="n"/>
      <c r="DK993" s="36" t="n"/>
      <c r="DL993" s="36" t="n"/>
      <c r="DM993" s="36" t="n"/>
      <c r="DN993" s="36" t="n"/>
      <c r="DO993" s="36" t="n"/>
      <c r="DP993" s="36" t="n"/>
      <c r="DQ993" s="36" t="n"/>
      <c r="DR993" s="36" t="n"/>
      <c r="DS993" s="36" t="n"/>
      <c r="DT993" s="36" t="n"/>
      <c r="DU993" s="36" t="n"/>
      <c r="DV993" s="36" t="n"/>
      <c r="DW993" s="36" t="n"/>
      <c r="DX993" s="36" t="n"/>
      <c r="DY993" s="36" t="n"/>
      <c r="DZ993" s="36" t="n"/>
      <c r="EA993" s="36" t="n"/>
      <c r="EB993" s="36" t="n"/>
      <c r="EC993" s="36" t="n"/>
      <c r="ED993" s="36" t="n"/>
      <c r="EE993" s="36" t="n"/>
      <c r="EF993" s="36" t="n"/>
      <c r="EG993" s="36" t="n"/>
      <c r="EH993" s="36" t="n"/>
      <c r="EI993" s="36" t="n"/>
      <c r="EJ993" s="36" t="n"/>
      <c r="EK993" s="36" t="n"/>
      <c r="EL993" s="36" t="n"/>
      <c r="EM993" s="36" t="n"/>
      <c r="EN993" s="36" t="n"/>
    </row>
    <row r="994">
      <c r="A994" s="36" t="n"/>
      <c r="B994" s="36" t="n"/>
      <c r="C994" s="144" t="n"/>
      <c r="D994" s="144" t="n"/>
      <c r="E994" s="135" t="n"/>
      <c r="F994" s="135" t="n"/>
      <c r="G994" s="135" t="n"/>
      <c r="H994" s="135" t="n"/>
      <c r="I994" s="135" t="n"/>
      <c r="J994" s="135" t="n"/>
      <c r="K994" s="135" t="n"/>
      <c r="L994" s="135" t="n"/>
      <c r="M994" s="135" t="n"/>
      <c r="N994" s="135" t="n"/>
      <c r="O994" s="135" t="n"/>
      <c r="P994" s="135" t="n"/>
      <c r="Q994" s="135" t="n"/>
      <c r="R994" s="135" t="n"/>
      <c r="S994" s="135" t="n"/>
      <c r="T994" s="135" t="n"/>
      <c r="U994" s="135" t="n"/>
      <c r="V994" s="135" t="n"/>
      <c r="W994" s="135" t="n"/>
      <c r="X994" s="135" t="n"/>
      <c r="Y994" s="135" t="n"/>
      <c r="Z994" s="135" t="n"/>
      <c r="AA994" s="135" t="n"/>
      <c r="AB994" s="135" t="n"/>
      <c r="AC994" s="135" t="n"/>
      <c r="AD994" s="135" t="n"/>
      <c r="AE994" s="135" t="n"/>
      <c r="AF994" s="135" t="n"/>
      <c r="AG994" s="135" t="n"/>
      <c r="AH994" s="135" t="n"/>
      <c r="AI994" s="135" t="n"/>
      <c r="AJ994" s="135" t="n"/>
      <c r="AK994" s="135" t="n"/>
      <c r="AL994" s="135" t="n"/>
      <c r="AM994" s="135" t="n"/>
      <c r="AN994" s="135" t="n"/>
      <c r="AO994" s="135" t="n"/>
      <c r="AP994" s="135" t="n"/>
      <c r="AQ994" s="135" t="n"/>
      <c r="AR994" s="135" t="n"/>
      <c r="AS994" s="135" t="n"/>
      <c r="AT994" s="135" t="n"/>
      <c r="AU994" s="135" t="n"/>
      <c r="AV994" s="135" t="n"/>
      <c r="AW994" s="135" t="n"/>
      <c r="AX994" s="135" t="n"/>
      <c r="AY994" s="135" t="n"/>
      <c r="AZ994" s="135" t="n"/>
      <c r="BA994" s="135" t="n"/>
      <c r="BB994" s="135" t="n"/>
      <c r="BC994" s="135" t="n"/>
      <c r="BD994" s="135" t="n"/>
      <c r="BE994" s="135" t="n"/>
      <c r="BF994" s="135" t="n"/>
      <c r="BG994" s="135" t="n"/>
      <c r="BH994" s="135" t="n"/>
      <c r="BI994" s="135" t="n"/>
      <c r="BJ994" s="135" t="n"/>
      <c r="BK994" s="135" t="n"/>
      <c r="BL994" s="135" t="n"/>
      <c r="BM994" s="135" t="n"/>
      <c r="BN994" s="135" t="n"/>
      <c r="BO994" s="135" t="n"/>
      <c r="BP994" s="135" t="n"/>
      <c r="BQ994" s="135" t="n"/>
      <c r="BR994" s="135" t="n"/>
      <c r="BS994" s="135" t="n"/>
      <c r="BT994" s="135" t="n"/>
      <c r="BU994" s="135" t="n"/>
      <c r="BV994" s="135" t="n"/>
      <c r="BW994" s="135" t="n"/>
      <c r="BX994" s="135" t="n"/>
      <c r="BY994" s="135" t="n"/>
      <c r="BZ994" s="135" t="n"/>
      <c r="CA994" s="135" t="n"/>
      <c r="CB994" s="135" t="n"/>
      <c r="CC994" s="135" t="n"/>
      <c r="CD994" s="135" t="n"/>
      <c r="CE994" s="135" t="n"/>
      <c r="CF994" s="135" t="n"/>
      <c r="CG994" s="135" t="n"/>
      <c r="CH994" s="135" t="n"/>
      <c r="CI994" s="135" t="n"/>
      <c r="CJ994" s="135" t="n"/>
      <c r="CK994" s="135" t="n"/>
      <c r="CL994" s="135" t="n"/>
      <c r="CM994" s="135" t="n"/>
      <c r="CN994" s="135" t="n"/>
      <c r="CO994" s="135" t="n"/>
      <c r="CP994" s="135" t="n"/>
      <c r="CQ994" s="135" t="n"/>
      <c r="CR994" s="135" t="n"/>
      <c r="CU994" s="36" t="n"/>
      <c r="CV994" s="36" t="n"/>
      <c r="CW994" s="36" t="n"/>
      <c r="CX994" s="36" t="n"/>
      <c r="CY994" s="36" t="n"/>
      <c r="CZ994" s="36" t="n"/>
      <c r="DA994" s="36" t="n"/>
      <c r="DB994" s="36" t="n"/>
      <c r="DC994" s="36" t="n"/>
      <c r="DD994" s="36" t="n"/>
      <c r="DE994" s="36" t="n"/>
      <c r="DF994" s="36" t="n"/>
      <c r="DG994" s="36" t="n"/>
      <c r="DH994" s="36" t="n"/>
      <c r="DI994" s="36" t="n"/>
      <c r="DJ994" s="36" t="n"/>
      <c r="DK994" s="36" t="n"/>
      <c r="DL994" s="36" t="n"/>
      <c r="DM994" s="36" t="n"/>
      <c r="DN994" s="36" t="n"/>
      <c r="DO994" s="36" t="n"/>
      <c r="DP994" s="36" t="n"/>
      <c r="DQ994" s="36" t="n"/>
      <c r="DR994" s="36" t="n"/>
      <c r="DS994" s="36" t="n"/>
      <c r="DT994" s="36" t="n"/>
      <c r="DU994" s="36" t="n"/>
      <c r="DV994" s="36" t="n"/>
      <c r="DW994" s="36" t="n"/>
      <c r="DX994" s="36" t="n"/>
      <c r="DY994" s="36" t="n"/>
      <c r="DZ994" s="36" t="n"/>
      <c r="EA994" s="36" t="n"/>
      <c r="EB994" s="36" t="n"/>
      <c r="EC994" s="36" t="n"/>
      <c r="ED994" s="36" t="n"/>
      <c r="EE994" s="36" t="n"/>
      <c r="EF994" s="36" t="n"/>
      <c r="EG994" s="36" t="n"/>
      <c r="EH994" s="36" t="n"/>
      <c r="EI994" s="36" t="n"/>
      <c r="EJ994" s="36" t="n"/>
      <c r="EK994" s="36" t="n"/>
      <c r="EL994" s="36" t="n"/>
      <c r="EM994" s="36" t="n"/>
      <c r="EN994" s="36" t="n"/>
    </row>
    <row r="995">
      <c r="A995" s="36" t="n"/>
      <c r="B995" s="36" t="n"/>
      <c r="C995" s="144" t="n"/>
      <c r="D995" s="144" t="n"/>
      <c r="E995" s="135" t="n"/>
      <c r="F995" s="135" t="n"/>
      <c r="G995" s="135" t="n"/>
      <c r="H995" s="135" t="n"/>
      <c r="I995" s="135" t="n"/>
      <c r="J995" s="135" t="n"/>
      <c r="K995" s="135" t="n"/>
      <c r="L995" s="135" t="n"/>
      <c r="M995" s="135" t="n"/>
      <c r="N995" s="135" t="n"/>
      <c r="O995" s="135" t="n"/>
      <c r="P995" s="135" t="n"/>
      <c r="Q995" s="135" t="n"/>
      <c r="R995" s="135" t="n"/>
      <c r="S995" s="135" t="n"/>
      <c r="T995" s="135" t="n"/>
      <c r="U995" s="135" t="n"/>
      <c r="V995" s="135" t="n"/>
      <c r="W995" s="135" t="n"/>
      <c r="X995" s="135" t="n"/>
      <c r="Y995" s="135" t="n"/>
      <c r="Z995" s="135" t="n"/>
      <c r="AA995" s="135" t="n"/>
      <c r="AB995" s="135" t="n"/>
      <c r="AC995" s="135" t="n"/>
      <c r="AD995" s="135" t="n"/>
      <c r="AE995" s="135" t="n"/>
      <c r="AF995" s="135" t="n"/>
      <c r="AG995" s="135" t="n"/>
      <c r="AH995" s="135" t="n"/>
      <c r="AI995" s="135" t="n"/>
      <c r="AJ995" s="135" t="n"/>
      <c r="AK995" s="135" t="n"/>
      <c r="AL995" s="135" t="n"/>
      <c r="AM995" s="135" t="n"/>
      <c r="AN995" s="135" t="n"/>
      <c r="AO995" s="135" t="n"/>
      <c r="AP995" s="135" t="n"/>
      <c r="AQ995" s="135" t="n"/>
      <c r="AR995" s="135" t="n"/>
      <c r="AS995" s="135" t="n"/>
      <c r="AT995" s="135" t="n"/>
      <c r="AU995" s="135" t="n"/>
      <c r="AV995" s="135" t="n"/>
      <c r="AW995" s="135" t="n"/>
      <c r="AX995" s="135" t="n"/>
      <c r="AY995" s="135" t="n"/>
      <c r="AZ995" s="135" t="n"/>
      <c r="BA995" s="135" t="n"/>
      <c r="BB995" s="135" t="n"/>
      <c r="BC995" s="135" t="n"/>
      <c r="BD995" s="135" t="n"/>
      <c r="BE995" s="135" t="n"/>
      <c r="BF995" s="135" t="n"/>
      <c r="BG995" s="135" t="n"/>
      <c r="BH995" s="135" t="n"/>
      <c r="BI995" s="135" t="n"/>
      <c r="BJ995" s="135" t="n"/>
      <c r="BK995" s="135" t="n"/>
      <c r="BL995" s="135" t="n"/>
      <c r="BM995" s="135" t="n"/>
      <c r="BN995" s="135" t="n"/>
      <c r="BO995" s="135" t="n"/>
      <c r="BP995" s="135" t="n"/>
      <c r="BQ995" s="135" t="n"/>
      <c r="BR995" s="135" t="n"/>
      <c r="BS995" s="135" t="n"/>
      <c r="BT995" s="135" t="n"/>
      <c r="BU995" s="135" t="n"/>
      <c r="BV995" s="135" t="n"/>
      <c r="BW995" s="135" t="n"/>
      <c r="BX995" s="135" t="n"/>
      <c r="BY995" s="135" t="n"/>
      <c r="BZ995" s="135" t="n"/>
      <c r="CA995" s="135" t="n"/>
      <c r="CB995" s="135" t="n"/>
      <c r="CC995" s="135" t="n"/>
      <c r="CD995" s="135" t="n"/>
      <c r="CE995" s="135" t="n"/>
      <c r="CF995" s="135" t="n"/>
      <c r="CG995" s="135" t="n"/>
      <c r="CH995" s="135" t="n"/>
      <c r="CI995" s="135" t="n"/>
      <c r="CJ995" s="135" t="n"/>
      <c r="CK995" s="135" t="n"/>
      <c r="CL995" s="135" t="n"/>
      <c r="CM995" s="135" t="n"/>
      <c r="CN995" s="135" t="n"/>
      <c r="CO995" s="135" t="n"/>
      <c r="CP995" s="135" t="n"/>
      <c r="CQ995" s="135" t="n"/>
      <c r="CR995" s="135" t="n"/>
      <c r="CU995" s="36" t="n"/>
      <c r="CV995" s="36" t="n"/>
      <c r="CW995" s="36" t="n"/>
      <c r="CX995" s="36" t="n"/>
      <c r="CY995" s="36" t="n"/>
      <c r="CZ995" s="36" t="n"/>
      <c r="DA995" s="36" t="n"/>
      <c r="DB995" s="36" t="n"/>
      <c r="DC995" s="36" t="n"/>
      <c r="DD995" s="36" t="n"/>
      <c r="DE995" s="36" t="n"/>
      <c r="DF995" s="36" t="n"/>
      <c r="DG995" s="36" t="n"/>
      <c r="DH995" s="36" t="n"/>
      <c r="DI995" s="36" t="n"/>
      <c r="DJ995" s="36" t="n"/>
      <c r="DK995" s="36" t="n"/>
      <c r="DL995" s="36" t="n"/>
      <c r="DM995" s="36" t="n"/>
      <c r="DN995" s="36" t="n"/>
      <c r="DO995" s="36" t="n"/>
      <c r="DP995" s="36" t="n"/>
      <c r="DQ995" s="36" t="n"/>
      <c r="DR995" s="36" t="n"/>
      <c r="DS995" s="36" t="n"/>
      <c r="DT995" s="36" t="n"/>
      <c r="DU995" s="36" t="n"/>
      <c r="DV995" s="36" t="n"/>
      <c r="DW995" s="36" t="n"/>
      <c r="DX995" s="36" t="n"/>
      <c r="DY995" s="36" t="n"/>
      <c r="DZ995" s="36" t="n"/>
      <c r="EA995" s="36" t="n"/>
      <c r="EB995" s="36" t="n"/>
      <c r="EC995" s="36" t="n"/>
      <c r="ED995" s="36" t="n"/>
      <c r="EE995" s="36" t="n"/>
      <c r="EF995" s="36" t="n"/>
      <c r="EG995" s="36" t="n"/>
      <c r="EH995" s="36" t="n"/>
      <c r="EI995" s="36" t="n"/>
      <c r="EJ995" s="36" t="n"/>
      <c r="EK995" s="36" t="n"/>
      <c r="EL995" s="36" t="n"/>
      <c r="EM995" s="36" t="n"/>
      <c r="EN995" s="36" t="n"/>
    </row>
    <row r="996">
      <c r="A996" s="36" t="n"/>
      <c r="B996" s="36" t="n"/>
      <c r="C996" s="144" t="n"/>
      <c r="D996" s="144" t="n"/>
      <c r="E996" s="135" t="n"/>
      <c r="F996" s="135" t="n"/>
      <c r="G996" s="135" t="n"/>
      <c r="H996" s="135" t="n"/>
      <c r="I996" s="135" t="n"/>
      <c r="J996" s="135" t="n"/>
      <c r="K996" s="135" t="n"/>
      <c r="L996" s="135" t="n"/>
      <c r="M996" s="135" t="n"/>
      <c r="N996" s="135" t="n"/>
      <c r="O996" s="135" t="n"/>
      <c r="P996" s="135" t="n"/>
      <c r="Q996" s="135" t="n"/>
      <c r="R996" s="135" t="n"/>
      <c r="S996" s="135" t="n"/>
      <c r="T996" s="135" t="n"/>
      <c r="U996" s="135" t="n"/>
      <c r="V996" s="135" t="n"/>
      <c r="W996" s="135" t="n"/>
      <c r="X996" s="135" t="n"/>
      <c r="Y996" s="135" t="n"/>
      <c r="Z996" s="135" t="n"/>
      <c r="AA996" s="135" t="n"/>
      <c r="AB996" s="135" t="n"/>
      <c r="AC996" s="135" t="n"/>
      <c r="AD996" s="135" t="n"/>
      <c r="AE996" s="135" t="n"/>
      <c r="AF996" s="135" t="n"/>
      <c r="AG996" s="135" t="n"/>
      <c r="AH996" s="135" t="n"/>
      <c r="AI996" s="135" t="n"/>
      <c r="AJ996" s="135" t="n"/>
      <c r="AK996" s="135" t="n"/>
      <c r="AL996" s="135" t="n"/>
      <c r="AM996" s="135" t="n"/>
      <c r="AN996" s="135" t="n"/>
      <c r="AO996" s="135" t="n"/>
      <c r="AP996" s="135" t="n"/>
      <c r="AQ996" s="135" t="n"/>
      <c r="AR996" s="135" t="n"/>
      <c r="AS996" s="135" t="n"/>
      <c r="AT996" s="135" t="n"/>
      <c r="AU996" s="135" t="n"/>
      <c r="AV996" s="135" t="n"/>
      <c r="AW996" s="135" t="n"/>
      <c r="AX996" s="135" t="n"/>
      <c r="AY996" s="135" t="n"/>
      <c r="AZ996" s="135" t="n"/>
      <c r="BA996" s="135" t="n"/>
      <c r="BB996" s="135" t="n"/>
      <c r="BC996" s="135" t="n"/>
      <c r="BD996" s="135" t="n"/>
      <c r="BE996" s="135" t="n"/>
      <c r="BF996" s="135" t="n"/>
      <c r="BG996" s="135" t="n"/>
      <c r="BH996" s="135" t="n"/>
      <c r="BI996" s="135" t="n"/>
      <c r="BJ996" s="135" t="n"/>
      <c r="BK996" s="135" t="n"/>
      <c r="BL996" s="135" t="n"/>
      <c r="BM996" s="135" t="n"/>
      <c r="BN996" s="135" t="n"/>
      <c r="BO996" s="135" t="n"/>
      <c r="BP996" s="135" t="n"/>
      <c r="BQ996" s="135" t="n"/>
      <c r="BR996" s="135" t="n"/>
      <c r="BS996" s="135" t="n"/>
      <c r="BT996" s="135" t="n"/>
      <c r="BU996" s="135" t="n"/>
      <c r="BV996" s="135" t="n"/>
      <c r="BW996" s="135" t="n"/>
      <c r="BX996" s="135" t="n"/>
      <c r="BY996" s="135" t="n"/>
      <c r="BZ996" s="135" t="n"/>
      <c r="CA996" s="135" t="n"/>
      <c r="CB996" s="135" t="n"/>
      <c r="CC996" s="135" t="n"/>
      <c r="CD996" s="135" t="n"/>
      <c r="CE996" s="135" t="n"/>
      <c r="CF996" s="135" t="n"/>
      <c r="CG996" s="135" t="n"/>
      <c r="CH996" s="135" t="n"/>
      <c r="CI996" s="135" t="n"/>
      <c r="CJ996" s="135" t="n"/>
      <c r="CK996" s="135" t="n"/>
      <c r="CL996" s="135" t="n"/>
      <c r="CM996" s="135" t="n"/>
      <c r="CN996" s="135" t="n"/>
      <c r="CO996" s="135" t="n"/>
      <c r="CP996" s="135" t="n"/>
      <c r="CQ996" s="135" t="n"/>
      <c r="CR996" s="135" t="n"/>
      <c r="CU996" s="36" t="n"/>
      <c r="CV996" s="36" t="n"/>
      <c r="CW996" s="36" t="n"/>
      <c r="CX996" s="36" t="n"/>
      <c r="CY996" s="36" t="n"/>
      <c r="CZ996" s="36" t="n"/>
      <c r="DA996" s="36" t="n"/>
      <c r="DB996" s="36" t="n"/>
      <c r="DC996" s="36" t="n"/>
      <c r="DD996" s="36" t="n"/>
      <c r="DE996" s="36" t="n"/>
      <c r="DF996" s="36" t="n"/>
      <c r="DG996" s="36" t="n"/>
      <c r="DH996" s="36" t="n"/>
      <c r="DI996" s="36" t="n"/>
      <c r="DJ996" s="36" t="n"/>
      <c r="DK996" s="36" t="n"/>
      <c r="DL996" s="36" t="n"/>
      <c r="DM996" s="36" t="n"/>
      <c r="DN996" s="36" t="n"/>
      <c r="DO996" s="36" t="n"/>
      <c r="DP996" s="36" t="n"/>
      <c r="DQ996" s="36" t="n"/>
      <c r="DR996" s="36" t="n"/>
      <c r="DS996" s="36" t="n"/>
      <c r="DT996" s="36" t="n"/>
      <c r="DU996" s="36" t="n"/>
      <c r="DV996" s="36" t="n"/>
      <c r="DW996" s="36" t="n"/>
      <c r="DX996" s="36" t="n"/>
      <c r="DY996" s="36" t="n"/>
      <c r="DZ996" s="36" t="n"/>
      <c r="EA996" s="36" t="n"/>
      <c r="EB996" s="36" t="n"/>
      <c r="EC996" s="36" t="n"/>
      <c r="ED996" s="36" t="n"/>
      <c r="EE996" s="36" t="n"/>
      <c r="EF996" s="36" t="n"/>
      <c r="EG996" s="36" t="n"/>
      <c r="EH996" s="36" t="n"/>
      <c r="EI996" s="36" t="n"/>
      <c r="EJ996" s="36" t="n"/>
      <c r="EK996" s="36" t="n"/>
      <c r="EL996" s="36" t="n"/>
      <c r="EM996" s="36" t="n"/>
      <c r="EN996" s="36" t="n"/>
    </row>
    <row r="997">
      <c r="A997" s="36" t="n"/>
      <c r="B997" s="36" t="n"/>
      <c r="C997" s="144" t="n"/>
      <c r="D997" s="144" t="n"/>
      <c r="E997" s="135" t="n"/>
      <c r="F997" s="135" t="n"/>
      <c r="G997" s="135" t="n"/>
      <c r="H997" s="135" t="n"/>
      <c r="I997" s="135" t="n"/>
      <c r="J997" s="135" t="n"/>
      <c r="K997" s="135" t="n"/>
      <c r="L997" s="135" t="n"/>
      <c r="M997" s="135" t="n"/>
      <c r="N997" s="135" t="n"/>
      <c r="O997" s="135" t="n"/>
      <c r="P997" s="135" t="n"/>
      <c r="Q997" s="135" t="n"/>
      <c r="R997" s="135" t="n"/>
      <c r="S997" s="135" t="n"/>
      <c r="T997" s="135" t="n"/>
      <c r="U997" s="135" t="n"/>
      <c r="V997" s="135" t="n"/>
      <c r="W997" s="135" t="n"/>
      <c r="X997" s="135" t="n"/>
      <c r="Y997" s="135" t="n"/>
      <c r="Z997" s="135" t="n"/>
      <c r="AA997" s="135" t="n"/>
      <c r="AB997" s="135" t="n"/>
      <c r="AC997" s="135" t="n"/>
      <c r="AD997" s="135" t="n"/>
      <c r="AE997" s="135" t="n"/>
      <c r="AF997" s="135" t="n"/>
      <c r="AG997" s="135" t="n"/>
      <c r="AH997" s="135" t="n"/>
      <c r="AI997" s="135" t="n"/>
      <c r="AJ997" s="135" t="n"/>
      <c r="AK997" s="135" t="n"/>
      <c r="AL997" s="135" t="n"/>
      <c r="AM997" s="135" t="n"/>
      <c r="AN997" s="135" t="n"/>
      <c r="AO997" s="135" t="n"/>
      <c r="AP997" s="135" t="n"/>
      <c r="AQ997" s="135" t="n"/>
      <c r="AR997" s="135" t="n"/>
      <c r="AS997" s="135" t="n"/>
      <c r="AT997" s="135" t="n"/>
      <c r="AU997" s="135" t="n"/>
      <c r="AV997" s="135" t="n"/>
      <c r="AW997" s="135" t="n"/>
      <c r="AX997" s="135" t="n"/>
      <c r="AY997" s="135" t="n"/>
      <c r="AZ997" s="135" t="n"/>
      <c r="BA997" s="135" t="n"/>
      <c r="BB997" s="135" t="n"/>
      <c r="BC997" s="135" t="n"/>
      <c r="BD997" s="135" t="n"/>
      <c r="BE997" s="135" t="n"/>
      <c r="BF997" s="135" t="n"/>
      <c r="BG997" s="135" t="n"/>
      <c r="BH997" s="135" t="n"/>
      <c r="BI997" s="135" t="n"/>
      <c r="BJ997" s="135" t="n"/>
      <c r="BK997" s="135" t="n"/>
      <c r="BL997" s="135" t="n"/>
      <c r="BM997" s="135" t="n"/>
      <c r="BN997" s="135" t="n"/>
      <c r="BO997" s="135" t="n"/>
      <c r="BP997" s="135" t="n"/>
      <c r="BQ997" s="135" t="n"/>
      <c r="BR997" s="135" t="n"/>
      <c r="BS997" s="135" t="n"/>
      <c r="BT997" s="135" t="n"/>
      <c r="BU997" s="135" t="n"/>
      <c r="BV997" s="135" t="n"/>
      <c r="BW997" s="135" t="n"/>
      <c r="BX997" s="135" t="n"/>
      <c r="BY997" s="135" t="n"/>
      <c r="BZ997" s="135" t="n"/>
      <c r="CA997" s="135" t="n"/>
      <c r="CB997" s="135" t="n"/>
      <c r="CC997" s="135" t="n"/>
      <c r="CD997" s="135" t="n"/>
      <c r="CE997" s="135" t="n"/>
      <c r="CF997" s="135" t="n"/>
      <c r="CG997" s="135" t="n"/>
      <c r="CH997" s="135" t="n"/>
      <c r="CI997" s="135" t="n"/>
      <c r="CJ997" s="135" t="n"/>
      <c r="CK997" s="135" t="n"/>
      <c r="CL997" s="135" t="n"/>
      <c r="CM997" s="135" t="n"/>
      <c r="CN997" s="135" t="n"/>
      <c r="CO997" s="135" t="n"/>
      <c r="CP997" s="135" t="n"/>
      <c r="CQ997" s="135" t="n"/>
      <c r="CR997" s="135" t="n"/>
      <c r="CU997" s="36" t="n"/>
      <c r="CV997" s="36" t="n"/>
      <c r="CW997" s="36" t="n"/>
      <c r="CX997" s="36" t="n"/>
      <c r="CY997" s="36" t="n"/>
      <c r="CZ997" s="36" t="n"/>
      <c r="DA997" s="36" t="n"/>
      <c r="DB997" s="36" t="n"/>
      <c r="DC997" s="36" t="n"/>
      <c r="DD997" s="36" t="n"/>
      <c r="DE997" s="36" t="n"/>
      <c r="DF997" s="36" t="n"/>
      <c r="DG997" s="36" t="n"/>
      <c r="DH997" s="36" t="n"/>
      <c r="DI997" s="36" t="n"/>
      <c r="DJ997" s="36" t="n"/>
      <c r="DK997" s="36" t="n"/>
      <c r="DL997" s="36" t="n"/>
      <c r="DM997" s="36" t="n"/>
      <c r="DN997" s="36" t="n"/>
      <c r="DO997" s="36" t="n"/>
      <c r="DP997" s="36" t="n"/>
      <c r="DQ997" s="36" t="n"/>
      <c r="DR997" s="36" t="n"/>
      <c r="DS997" s="36" t="n"/>
      <c r="DT997" s="36" t="n"/>
      <c r="DU997" s="36" t="n"/>
      <c r="DV997" s="36" t="n"/>
      <c r="DW997" s="36" t="n"/>
      <c r="DX997" s="36" t="n"/>
      <c r="DY997" s="36" t="n"/>
      <c r="DZ997" s="36" t="n"/>
      <c r="EA997" s="36" t="n"/>
      <c r="EB997" s="36" t="n"/>
      <c r="EC997" s="36" t="n"/>
      <c r="ED997" s="36" t="n"/>
      <c r="EE997" s="36" t="n"/>
      <c r="EF997" s="36" t="n"/>
      <c r="EG997" s="36" t="n"/>
      <c r="EH997" s="36" t="n"/>
      <c r="EI997" s="36" t="n"/>
      <c r="EJ997" s="36" t="n"/>
      <c r="EK997" s="36" t="n"/>
      <c r="EL997" s="36" t="n"/>
      <c r="EM997" s="36" t="n"/>
      <c r="EN997" s="36" t="n"/>
    </row>
    <row r="998">
      <c r="A998" s="36" t="n"/>
      <c r="B998" s="36" t="n"/>
      <c r="C998" s="144" t="n"/>
      <c r="D998" s="144" t="n"/>
      <c r="E998" s="135" t="n"/>
      <c r="F998" s="135" t="n"/>
      <c r="G998" s="135" t="n"/>
      <c r="H998" s="135" t="n"/>
      <c r="I998" s="135" t="n"/>
      <c r="J998" s="135" t="n"/>
      <c r="K998" s="135" t="n"/>
      <c r="L998" s="135" t="n"/>
      <c r="M998" s="135" t="n"/>
      <c r="N998" s="135" t="n"/>
      <c r="O998" s="135" t="n"/>
      <c r="P998" s="135" t="n"/>
      <c r="Q998" s="135" t="n"/>
      <c r="R998" s="135" t="n"/>
      <c r="S998" s="135" t="n"/>
      <c r="T998" s="135" t="n"/>
      <c r="U998" s="135" t="n"/>
      <c r="V998" s="135" t="n"/>
      <c r="W998" s="135" t="n"/>
      <c r="X998" s="135" t="n"/>
      <c r="Y998" s="135" t="n"/>
      <c r="Z998" s="135" t="n"/>
      <c r="AA998" s="135" t="n"/>
      <c r="AB998" s="135" t="n"/>
      <c r="AC998" s="135" t="n"/>
      <c r="AD998" s="135" t="n"/>
      <c r="AE998" s="135" t="n"/>
      <c r="AF998" s="135" t="n"/>
      <c r="AG998" s="135" t="n"/>
      <c r="AH998" s="135" t="n"/>
      <c r="AI998" s="135" t="n"/>
      <c r="AJ998" s="135" t="n"/>
      <c r="AK998" s="135" t="n"/>
      <c r="AL998" s="135" t="n"/>
      <c r="AM998" s="135" t="n"/>
      <c r="AN998" s="135" t="n"/>
      <c r="AO998" s="135" t="n"/>
      <c r="AP998" s="135" t="n"/>
      <c r="AQ998" s="135" t="n"/>
      <c r="AR998" s="135" t="n"/>
      <c r="AS998" s="135" t="n"/>
      <c r="AT998" s="135" t="n"/>
      <c r="AU998" s="135" t="n"/>
      <c r="AV998" s="135" t="n"/>
      <c r="AW998" s="135" t="n"/>
      <c r="AX998" s="135" t="n"/>
      <c r="AY998" s="135" t="n"/>
      <c r="AZ998" s="135" t="n"/>
      <c r="BA998" s="135" t="n"/>
      <c r="BB998" s="135" t="n"/>
      <c r="BC998" s="135" t="n"/>
      <c r="BD998" s="135" t="n"/>
      <c r="BE998" s="135" t="n"/>
      <c r="BF998" s="135" t="n"/>
      <c r="BG998" s="135" t="n"/>
      <c r="BH998" s="135" t="n"/>
      <c r="BI998" s="135" t="n"/>
      <c r="BJ998" s="135" t="n"/>
      <c r="BK998" s="135" t="n"/>
      <c r="BL998" s="135" t="n"/>
      <c r="BM998" s="135" t="n"/>
      <c r="BN998" s="135" t="n"/>
      <c r="BO998" s="135" t="n"/>
      <c r="BP998" s="135" t="n"/>
      <c r="BQ998" s="135" t="n"/>
      <c r="BR998" s="135" t="n"/>
      <c r="BS998" s="135" t="n"/>
      <c r="BT998" s="135" t="n"/>
      <c r="BU998" s="135" t="n"/>
      <c r="BV998" s="135" t="n"/>
      <c r="BW998" s="135" t="n"/>
      <c r="BX998" s="135" t="n"/>
      <c r="BY998" s="135" t="n"/>
      <c r="BZ998" s="135" t="n"/>
      <c r="CA998" s="135" t="n"/>
      <c r="CB998" s="135" t="n"/>
      <c r="CC998" s="135" t="n"/>
      <c r="CD998" s="135" t="n"/>
      <c r="CE998" s="135" t="n"/>
      <c r="CF998" s="135" t="n"/>
      <c r="CG998" s="135" t="n"/>
      <c r="CH998" s="135" t="n"/>
      <c r="CI998" s="135" t="n"/>
      <c r="CJ998" s="135" t="n"/>
      <c r="CK998" s="135" t="n"/>
      <c r="CL998" s="135" t="n"/>
      <c r="CM998" s="135" t="n"/>
      <c r="CN998" s="135" t="n"/>
      <c r="CO998" s="135" t="n"/>
      <c r="CP998" s="135" t="n"/>
      <c r="CQ998" s="135" t="n"/>
      <c r="CR998" s="135" t="n"/>
      <c r="CU998" s="36" t="n"/>
      <c r="CV998" s="36" t="n"/>
      <c r="CW998" s="36" t="n"/>
      <c r="CX998" s="36" t="n"/>
      <c r="CY998" s="36" t="n"/>
      <c r="CZ998" s="36" t="n"/>
      <c r="DA998" s="36" t="n"/>
      <c r="DB998" s="36" t="n"/>
      <c r="DC998" s="36" t="n"/>
      <c r="DD998" s="36" t="n"/>
      <c r="DE998" s="36" t="n"/>
      <c r="DF998" s="36" t="n"/>
      <c r="DG998" s="36" t="n"/>
      <c r="DH998" s="36" t="n"/>
      <c r="DI998" s="36" t="n"/>
      <c r="DJ998" s="36" t="n"/>
      <c r="DK998" s="36" t="n"/>
      <c r="DL998" s="36" t="n"/>
      <c r="DM998" s="36" t="n"/>
      <c r="DN998" s="36" t="n"/>
      <c r="DO998" s="36" t="n"/>
      <c r="DP998" s="36" t="n"/>
      <c r="DQ998" s="36" t="n"/>
      <c r="DR998" s="36" t="n"/>
      <c r="DS998" s="36" t="n"/>
      <c r="DT998" s="36" t="n"/>
      <c r="DU998" s="36" t="n"/>
      <c r="DV998" s="36" t="n"/>
      <c r="DW998" s="36" t="n"/>
      <c r="DX998" s="36" t="n"/>
      <c r="DY998" s="36" t="n"/>
      <c r="DZ998" s="36" t="n"/>
      <c r="EA998" s="36" t="n"/>
      <c r="EB998" s="36" t="n"/>
      <c r="EC998" s="36" t="n"/>
      <c r="ED998" s="36" t="n"/>
      <c r="EE998" s="36" t="n"/>
      <c r="EF998" s="36" t="n"/>
      <c r="EG998" s="36" t="n"/>
      <c r="EH998" s="36" t="n"/>
      <c r="EI998" s="36" t="n"/>
      <c r="EJ998" s="36" t="n"/>
      <c r="EK998" s="36" t="n"/>
      <c r="EL998" s="36" t="n"/>
      <c r="EM998" s="36" t="n"/>
      <c r="EN998" s="36" t="n"/>
    </row>
    <row r="999">
      <c r="A999" s="36" t="n"/>
      <c r="B999" s="36" t="n"/>
      <c r="C999" s="144" t="n"/>
      <c r="D999" s="144" t="n"/>
      <c r="E999" s="135" t="n"/>
      <c r="F999" s="135" t="n"/>
      <c r="G999" s="135" t="n"/>
      <c r="H999" s="135" t="n"/>
      <c r="I999" s="135" t="n"/>
      <c r="J999" s="135" t="n"/>
      <c r="K999" s="135" t="n"/>
      <c r="L999" s="135" t="n"/>
      <c r="M999" s="135" t="n"/>
      <c r="N999" s="135" t="n"/>
      <c r="O999" s="135" t="n"/>
      <c r="P999" s="135" t="n"/>
      <c r="Q999" s="135" t="n"/>
      <c r="R999" s="135" t="n"/>
      <c r="S999" s="135" t="n"/>
      <c r="T999" s="135" t="n"/>
      <c r="U999" s="135" t="n"/>
      <c r="V999" s="135" t="n"/>
      <c r="W999" s="135" t="n"/>
      <c r="X999" s="135" t="n"/>
      <c r="Y999" s="135" t="n"/>
      <c r="Z999" s="135" t="n"/>
      <c r="AA999" s="135" t="n"/>
      <c r="AB999" s="135" t="n"/>
      <c r="AC999" s="135" t="n"/>
      <c r="AD999" s="135" t="n"/>
      <c r="AE999" s="135" t="n"/>
      <c r="AF999" s="135" t="n"/>
      <c r="AG999" s="135" t="n"/>
      <c r="AH999" s="135" t="n"/>
      <c r="AI999" s="135" t="n"/>
      <c r="AJ999" s="135" t="n"/>
      <c r="AK999" s="135" t="n"/>
      <c r="AL999" s="135" t="n"/>
      <c r="AM999" s="135" t="n"/>
      <c r="AN999" s="135" t="n"/>
      <c r="AO999" s="135" t="n"/>
      <c r="AP999" s="135" t="n"/>
      <c r="AQ999" s="135" t="n"/>
      <c r="AR999" s="135" t="n"/>
      <c r="AS999" s="135" t="n"/>
      <c r="AT999" s="135" t="n"/>
      <c r="AU999" s="135" t="n"/>
      <c r="AV999" s="135" t="n"/>
      <c r="AW999" s="135" t="n"/>
      <c r="AX999" s="135" t="n"/>
      <c r="AY999" s="135" t="n"/>
      <c r="AZ999" s="135" t="n"/>
      <c r="BA999" s="135" t="n"/>
      <c r="BB999" s="135" t="n"/>
      <c r="BC999" s="135" t="n"/>
      <c r="BD999" s="135" t="n"/>
      <c r="BE999" s="135" t="n"/>
      <c r="BF999" s="135" t="n"/>
      <c r="BG999" s="135" t="n"/>
      <c r="BH999" s="135" t="n"/>
      <c r="BI999" s="135" t="n"/>
      <c r="BJ999" s="135" t="n"/>
      <c r="BK999" s="135" t="n"/>
      <c r="BL999" s="135" t="n"/>
      <c r="BM999" s="135" t="n"/>
      <c r="BN999" s="135" t="n"/>
      <c r="BO999" s="135" t="n"/>
      <c r="BP999" s="135" t="n"/>
      <c r="BQ999" s="135" t="n"/>
      <c r="BR999" s="135" t="n"/>
      <c r="BS999" s="135" t="n"/>
      <c r="BT999" s="135" t="n"/>
      <c r="BU999" s="135" t="n"/>
      <c r="BV999" s="135" t="n"/>
      <c r="BW999" s="135" t="n"/>
      <c r="BX999" s="135" t="n"/>
      <c r="BY999" s="135" t="n"/>
      <c r="BZ999" s="135" t="n"/>
      <c r="CA999" s="135" t="n"/>
      <c r="CB999" s="135" t="n"/>
      <c r="CC999" s="135" t="n"/>
      <c r="CD999" s="135" t="n"/>
      <c r="CE999" s="135" t="n"/>
      <c r="CF999" s="135" t="n"/>
      <c r="CG999" s="135" t="n"/>
      <c r="CH999" s="135" t="n"/>
      <c r="CI999" s="135" t="n"/>
      <c r="CJ999" s="135" t="n"/>
      <c r="CK999" s="135" t="n"/>
      <c r="CL999" s="135" t="n"/>
      <c r="CM999" s="135" t="n"/>
      <c r="CN999" s="135" t="n"/>
      <c r="CO999" s="135" t="n"/>
      <c r="CP999" s="135" t="n"/>
      <c r="CQ999" s="135" t="n"/>
      <c r="CR999" s="135" t="n"/>
      <c r="CU999" s="36" t="n"/>
      <c r="CV999" s="36" t="n"/>
      <c r="CW999" s="36" t="n"/>
      <c r="CX999" s="36" t="n"/>
      <c r="CY999" s="36" t="n"/>
      <c r="CZ999" s="36" t="n"/>
      <c r="DA999" s="36" t="n"/>
      <c r="DB999" s="36" t="n"/>
      <c r="DC999" s="36" t="n"/>
      <c r="DD999" s="36" t="n"/>
      <c r="DE999" s="36" t="n"/>
      <c r="DF999" s="36" t="n"/>
      <c r="DG999" s="36" t="n"/>
      <c r="DH999" s="36" t="n"/>
      <c r="DI999" s="36" t="n"/>
      <c r="DJ999" s="36" t="n"/>
      <c r="DK999" s="36" t="n"/>
      <c r="DL999" s="36" t="n"/>
      <c r="DM999" s="36" t="n"/>
      <c r="DN999" s="36" t="n"/>
      <c r="DO999" s="36" t="n"/>
      <c r="DP999" s="36" t="n"/>
      <c r="DQ999" s="36" t="n"/>
      <c r="DR999" s="36" t="n"/>
      <c r="DS999" s="36" t="n"/>
      <c r="DT999" s="36" t="n"/>
      <c r="DU999" s="36" t="n"/>
      <c r="DV999" s="36" t="n"/>
      <c r="DW999" s="36" t="n"/>
      <c r="DX999" s="36" t="n"/>
      <c r="DY999" s="36" t="n"/>
      <c r="DZ999" s="36" t="n"/>
      <c r="EA999" s="36" t="n"/>
      <c r="EB999" s="36" t="n"/>
      <c r="EC999" s="36" t="n"/>
      <c r="ED999" s="36" t="n"/>
      <c r="EE999" s="36" t="n"/>
      <c r="EF999" s="36" t="n"/>
      <c r="EG999" s="36" t="n"/>
      <c r="EH999" s="36" t="n"/>
      <c r="EI999" s="36" t="n"/>
      <c r="EJ999" s="36" t="n"/>
      <c r="EK999" s="36" t="n"/>
      <c r="EL999" s="36" t="n"/>
      <c r="EM999" s="36" t="n"/>
      <c r="EN999" s="36" t="n"/>
    </row>
    <row r="1000">
      <c r="A1000" s="36" t="n"/>
      <c r="B1000" s="36" t="n"/>
      <c r="C1000" s="144" t="n"/>
      <c r="D1000" s="144" t="n"/>
      <c r="E1000" s="135" t="n"/>
      <c r="F1000" s="135" t="n"/>
      <c r="G1000" s="135" t="n"/>
      <c r="H1000" s="135" t="n"/>
      <c r="I1000" s="135" t="n"/>
      <c r="J1000" s="135" t="n"/>
      <c r="K1000" s="135" t="n"/>
      <c r="L1000" s="135" t="n"/>
      <c r="M1000" s="135" t="n"/>
      <c r="N1000" s="135" t="n"/>
      <c r="O1000" s="135" t="n"/>
      <c r="P1000" s="135" t="n"/>
      <c r="Q1000" s="135" t="n"/>
      <c r="R1000" s="135" t="n"/>
      <c r="S1000" s="135" t="n"/>
      <c r="T1000" s="135" t="n"/>
      <c r="U1000" s="135" t="n"/>
      <c r="V1000" s="135" t="n"/>
      <c r="W1000" s="135" t="n"/>
      <c r="X1000" s="135" t="n"/>
      <c r="Y1000" s="135" t="n"/>
      <c r="Z1000" s="135" t="n"/>
      <c r="AA1000" s="135" t="n"/>
      <c r="AB1000" s="135" t="n"/>
      <c r="AC1000" s="135" t="n"/>
      <c r="AD1000" s="135" t="n"/>
      <c r="AE1000" s="135" t="n"/>
      <c r="AF1000" s="135" t="n"/>
      <c r="AG1000" s="135" t="n"/>
      <c r="AH1000" s="135" t="n"/>
      <c r="AI1000" s="135" t="n"/>
      <c r="AJ1000" s="135" t="n"/>
      <c r="AK1000" s="135" t="n"/>
      <c r="AL1000" s="135" t="n"/>
      <c r="AM1000" s="135" t="n"/>
      <c r="AN1000" s="135" t="n"/>
      <c r="AO1000" s="135" t="n"/>
      <c r="AP1000" s="135" t="n"/>
      <c r="AQ1000" s="135" t="n"/>
      <c r="AR1000" s="135" t="n"/>
      <c r="AS1000" s="135" t="n"/>
      <c r="AT1000" s="135" t="n"/>
      <c r="AU1000" s="135" t="n"/>
      <c r="AV1000" s="135" t="n"/>
      <c r="AW1000" s="135" t="n"/>
      <c r="AX1000" s="135" t="n"/>
      <c r="AY1000" s="135" t="n"/>
      <c r="AZ1000" s="135" t="n"/>
      <c r="BA1000" s="135" t="n"/>
      <c r="BB1000" s="135" t="n"/>
      <c r="BC1000" s="135" t="n"/>
      <c r="BD1000" s="135" t="n"/>
      <c r="BE1000" s="135" t="n"/>
      <c r="BF1000" s="135" t="n"/>
      <c r="BG1000" s="135" t="n"/>
      <c r="BH1000" s="135" t="n"/>
      <c r="BI1000" s="135" t="n"/>
      <c r="BJ1000" s="135" t="n"/>
      <c r="BK1000" s="135" t="n"/>
      <c r="BL1000" s="135" t="n"/>
      <c r="BM1000" s="135" t="n"/>
      <c r="BN1000" s="135" t="n"/>
      <c r="BO1000" s="135" t="n"/>
      <c r="BP1000" s="135" t="n"/>
      <c r="BQ1000" s="135" t="n"/>
      <c r="BR1000" s="135" t="n"/>
      <c r="BS1000" s="135" t="n"/>
      <c r="BT1000" s="135" t="n"/>
      <c r="BU1000" s="135" t="n"/>
      <c r="BV1000" s="135" t="n"/>
      <c r="BW1000" s="135" t="n"/>
      <c r="BX1000" s="135" t="n"/>
      <c r="BY1000" s="135" t="n"/>
      <c r="BZ1000" s="135" t="n"/>
      <c r="CA1000" s="135" t="n"/>
      <c r="CB1000" s="135" t="n"/>
      <c r="CC1000" s="135" t="n"/>
      <c r="CD1000" s="135" t="n"/>
      <c r="CE1000" s="135" t="n"/>
      <c r="CF1000" s="135" t="n"/>
      <c r="CG1000" s="135" t="n"/>
      <c r="CH1000" s="135" t="n"/>
      <c r="CI1000" s="135" t="n"/>
      <c r="CJ1000" s="135" t="n"/>
      <c r="CK1000" s="135" t="n"/>
      <c r="CL1000" s="135" t="n"/>
      <c r="CM1000" s="135" t="n"/>
      <c r="CN1000" s="135" t="n"/>
      <c r="CO1000" s="135" t="n"/>
      <c r="CP1000" s="135" t="n"/>
      <c r="CQ1000" s="135" t="n"/>
      <c r="CR1000" s="135" t="n"/>
      <c r="CU1000" s="36" t="n"/>
      <c r="CV1000" s="36" t="n"/>
      <c r="CW1000" s="36" t="n"/>
      <c r="CX1000" s="36" t="n"/>
      <c r="CY1000" s="36" t="n"/>
      <c r="CZ1000" s="36" t="n"/>
      <c r="DA1000" s="36" t="n"/>
      <c r="DB1000" s="36" t="n"/>
      <c r="DC1000" s="36" t="n"/>
      <c r="DD1000" s="36" t="n"/>
      <c r="DE1000" s="36" t="n"/>
      <c r="DF1000" s="36" t="n"/>
      <c r="DG1000" s="36" t="n"/>
      <c r="DH1000" s="36" t="n"/>
      <c r="DI1000" s="36" t="n"/>
      <c r="DJ1000" s="36" t="n"/>
      <c r="DK1000" s="36" t="n"/>
      <c r="DL1000" s="36" t="n"/>
      <c r="DM1000" s="36" t="n"/>
      <c r="DN1000" s="36" t="n"/>
      <c r="DO1000" s="36" t="n"/>
      <c r="DP1000" s="36" t="n"/>
      <c r="DQ1000" s="36" t="n"/>
      <c r="DR1000" s="36" t="n"/>
      <c r="DS1000" s="36" t="n"/>
      <c r="DT1000" s="36" t="n"/>
      <c r="DU1000" s="36" t="n"/>
      <c r="DV1000" s="36" t="n"/>
      <c r="DW1000" s="36" t="n"/>
      <c r="DX1000" s="36" t="n"/>
      <c r="DY1000" s="36" t="n"/>
      <c r="DZ1000" s="36" t="n"/>
      <c r="EA1000" s="36" t="n"/>
      <c r="EB1000" s="36" t="n"/>
      <c r="EC1000" s="36" t="n"/>
      <c r="ED1000" s="36" t="n"/>
      <c r="EE1000" s="36" t="n"/>
      <c r="EF1000" s="36" t="n"/>
      <c r="EG1000" s="36" t="n"/>
      <c r="EH1000" s="36" t="n"/>
      <c r="EI1000" s="36" t="n"/>
      <c r="EJ1000" s="36" t="n"/>
      <c r="EK1000" s="36" t="n"/>
      <c r="EL1000" s="36" t="n"/>
      <c r="EM1000" s="36" t="n"/>
      <c r="EN1000" s="36" t="n"/>
    </row>
    <row r="1001">
      <c r="A1001" s="36" t="n"/>
      <c r="B1001" s="36" t="n"/>
      <c r="C1001" s="144" t="n"/>
      <c r="D1001" s="144" t="n"/>
      <c r="E1001" s="135" t="n"/>
      <c r="F1001" s="135" t="n"/>
      <c r="G1001" s="135" t="n"/>
      <c r="H1001" s="135" t="n"/>
      <c r="I1001" s="135" t="n"/>
      <c r="J1001" s="135" t="n"/>
      <c r="K1001" s="135" t="n"/>
      <c r="L1001" s="135" t="n"/>
      <c r="M1001" s="135" t="n"/>
      <c r="N1001" s="135" t="n"/>
      <c r="O1001" s="135" t="n"/>
      <c r="P1001" s="135" t="n"/>
      <c r="Q1001" s="135" t="n"/>
      <c r="R1001" s="135" t="n"/>
      <c r="S1001" s="135" t="n"/>
      <c r="T1001" s="135" t="n"/>
      <c r="U1001" s="135" t="n"/>
      <c r="V1001" s="135" t="n"/>
      <c r="W1001" s="135" t="n"/>
      <c r="X1001" s="135" t="n"/>
      <c r="Y1001" s="135" t="n"/>
      <c r="Z1001" s="135" t="n"/>
      <c r="AA1001" s="135" t="n"/>
      <c r="AB1001" s="135" t="n"/>
      <c r="AC1001" s="135" t="n"/>
      <c r="AD1001" s="135" t="n"/>
      <c r="AE1001" s="135" t="n"/>
      <c r="AF1001" s="135" t="n"/>
      <c r="AG1001" s="135" t="n"/>
      <c r="AH1001" s="135" t="n"/>
      <c r="AI1001" s="135" t="n"/>
      <c r="AJ1001" s="135" t="n"/>
      <c r="AK1001" s="135" t="n"/>
      <c r="AL1001" s="135" t="n"/>
      <c r="AM1001" s="135" t="n"/>
      <c r="AN1001" s="135" t="n"/>
      <c r="AO1001" s="135" t="n"/>
      <c r="AP1001" s="135" t="n"/>
      <c r="AQ1001" s="135" t="n"/>
      <c r="AR1001" s="135" t="n"/>
      <c r="AS1001" s="135" t="n"/>
      <c r="AT1001" s="135" t="n"/>
      <c r="AU1001" s="135" t="n"/>
      <c r="AV1001" s="135" t="n"/>
      <c r="AW1001" s="135" t="n"/>
      <c r="AX1001" s="135" t="n"/>
      <c r="AY1001" s="135" t="n"/>
      <c r="AZ1001" s="135" t="n"/>
      <c r="BA1001" s="135" t="n"/>
      <c r="BB1001" s="135" t="n"/>
      <c r="BC1001" s="135" t="n"/>
      <c r="BD1001" s="135" t="n"/>
      <c r="BE1001" s="135" t="n"/>
      <c r="BF1001" s="135" t="n"/>
      <c r="BG1001" s="135" t="n"/>
      <c r="BH1001" s="135" t="n"/>
      <c r="BI1001" s="135" t="n"/>
      <c r="BJ1001" s="135" t="n"/>
      <c r="BK1001" s="135" t="n"/>
      <c r="BL1001" s="135" t="n"/>
      <c r="BM1001" s="135" t="n"/>
      <c r="BN1001" s="135" t="n"/>
      <c r="BO1001" s="135" t="n"/>
      <c r="BP1001" s="135" t="n"/>
      <c r="BQ1001" s="135" t="n"/>
      <c r="BR1001" s="135" t="n"/>
      <c r="BS1001" s="135" t="n"/>
      <c r="BT1001" s="135" t="n"/>
      <c r="BU1001" s="135" t="n"/>
      <c r="BV1001" s="135" t="n"/>
      <c r="BW1001" s="135" t="n"/>
      <c r="BX1001" s="135" t="n"/>
      <c r="BY1001" s="135" t="n"/>
      <c r="BZ1001" s="135" t="n"/>
      <c r="CA1001" s="135" t="n"/>
      <c r="CB1001" s="135" t="n"/>
      <c r="CC1001" s="135" t="n"/>
      <c r="CD1001" s="135" t="n"/>
      <c r="CE1001" s="135" t="n"/>
      <c r="CF1001" s="135" t="n"/>
      <c r="CG1001" s="135" t="n"/>
      <c r="CH1001" s="135" t="n"/>
      <c r="CI1001" s="135" t="n"/>
      <c r="CJ1001" s="135" t="n"/>
      <c r="CK1001" s="135" t="n"/>
      <c r="CL1001" s="135" t="n"/>
      <c r="CM1001" s="135" t="n"/>
      <c r="CN1001" s="135" t="n"/>
      <c r="CO1001" s="135" t="n"/>
      <c r="CP1001" s="135" t="n"/>
      <c r="CQ1001" s="135" t="n"/>
      <c r="CR1001" s="135" t="n"/>
      <c r="CU1001" s="36" t="n"/>
      <c r="CV1001" s="36" t="n"/>
      <c r="CW1001" s="36" t="n"/>
      <c r="CX1001" s="36" t="n"/>
      <c r="CY1001" s="36" t="n"/>
      <c r="CZ1001" s="36" t="n"/>
      <c r="DA1001" s="36" t="n"/>
      <c r="DB1001" s="36" t="n"/>
      <c r="DC1001" s="36" t="n"/>
      <c r="DD1001" s="36" t="n"/>
      <c r="DE1001" s="36" t="n"/>
      <c r="DF1001" s="36" t="n"/>
      <c r="DG1001" s="36" t="n"/>
      <c r="DH1001" s="36" t="n"/>
      <c r="DI1001" s="36" t="n"/>
      <c r="DJ1001" s="36" t="n"/>
      <c r="DK1001" s="36" t="n"/>
      <c r="DL1001" s="36" t="n"/>
      <c r="DM1001" s="36" t="n"/>
      <c r="DN1001" s="36" t="n"/>
      <c r="DO1001" s="36" t="n"/>
      <c r="DP1001" s="36" t="n"/>
      <c r="DQ1001" s="36" t="n"/>
      <c r="DR1001" s="36" t="n"/>
      <c r="DS1001" s="36" t="n"/>
      <c r="DT1001" s="36" t="n"/>
      <c r="DU1001" s="36" t="n"/>
      <c r="DV1001" s="36" t="n"/>
      <c r="DW1001" s="36" t="n"/>
      <c r="DX1001" s="36" t="n"/>
      <c r="DY1001" s="36" t="n"/>
      <c r="DZ1001" s="36" t="n"/>
      <c r="EA1001" s="36" t="n"/>
      <c r="EB1001" s="36" t="n"/>
      <c r="EC1001" s="36" t="n"/>
      <c r="ED1001" s="36" t="n"/>
      <c r="EE1001" s="36" t="n"/>
      <c r="EF1001" s="36" t="n"/>
      <c r="EG1001" s="36" t="n"/>
      <c r="EH1001" s="36" t="n"/>
      <c r="EI1001" s="36" t="n"/>
      <c r="EJ1001" s="36" t="n"/>
      <c r="EK1001" s="36" t="n"/>
      <c r="EL1001" s="36" t="n"/>
      <c r="EM1001" s="36" t="n"/>
      <c r="EN1001" s="36" t="n"/>
    </row>
    <row r="1002">
      <c r="A1002" s="36" t="n"/>
      <c r="B1002" s="36" t="n"/>
      <c r="C1002" s="144" t="n"/>
      <c r="D1002" s="144" t="n"/>
      <c r="E1002" s="135" t="n"/>
      <c r="F1002" s="135" t="n"/>
      <c r="G1002" s="135" t="n"/>
      <c r="H1002" s="135" t="n"/>
      <c r="I1002" s="135" t="n"/>
      <c r="J1002" s="135" t="n"/>
      <c r="K1002" s="135" t="n"/>
      <c r="L1002" s="135" t="n"/>
      <c r="M1002" s="135" t="n"/>
      <c r="N1002" s="135" t="n"/>
      <c r="O1002" s="135" t="n"/>
      <c r="P1002" s="135" t="n"/>
      <c r="Q1002" s="135" t="n"/>
      <c r="R1002" s="135" t="n"/>
      <c r="S1002" s="135" t="n"/>
      <c r="T1002" s="135" t="n"/>
      <c r="U1002" s="135" t="n"/>
      <c r="V1002" s="135" t="n"/>
      <c r="W1002" s="135" t="n"/>
      <c r="X1002" s="135" t="n"/>
      <c r="Y1002" s="135" t="n"/>
      <c r="Z1002" s="135" t="n"/>
      <c r="AA1002" s="135" t="n"/>
      <c r="AB1002" s="135" t="n"/>
      <c r="AC1002" s="135" t="n"/>
      <c r="AD1002" s="135" t="n"/>
      <c r="AE1002" s="135" t="n"/>
      <c r="AF1002" s="135" t="n"/>
      <c r="AG1002" s="135" t="n"/>
      <c r="AH1002" s="135" t="n"/>
      <c r="AI1002" s="135" t="n"/>
      <c r="AJ1002" s="135" t="n"/>
      <c r="AK1002" s="135" t="n"/>
      <c r="AL1002" s="135" t="n"/>
      <c r="AM1002" s="135" t="n"/>
      <c r="AN1002" s="135" t="n"/>
      <c r="AO1002" s="135" t="n"/>
      <c r="AP1002" s="135" t="n"/>
      <c r="AQ1002" s="135" t="n"/>
      <c r="AR1002" s="135" t="n"/>
      <c r="AS1002" s="135" t="n"/>
      <c r="AT1002" s="135" t="n"/>
      <c r="AU1002" s="135" t="n"/>
      <c r="AV1002" s="135" t="n"/>
      <c r="AW1002" s="135" t="n"/>
      <c r="AX1002" s="135" t="n"/>
      <c r="AY1002" s="135" t="n"/>
      <c r="AZ1002" s="135" t="n"/>
      <c r="BA1002" s="135" t="n"/>
      <c r="BB1002" s="135" t="n"/>
      <c r="BC1002" s="135" t="n"/>
      <c r="BD1002" s="135" t="n"/>
      <c r="BE1002" s="135" t="n"/>
      <c r="BF1002" s="135" t="n"/>
      <c r="BG1002" s="135" t="n"/>
      <c r="BH1002" s="135" t="n"/>
      <c r="BI1002" s="135" t="n"/>
      <c r="BJ1002" s="135" t="n"/>
      <c r="BK1002" s="135" t="n"/>
      <c r="BL1002" s="135" t="n"/>
      <c r="BM1002" s="135" t="n"/>
      <c r="BN1002" s="135" t="n"/>
      <c r="BO1002" s="135" t="n"/>
      <c r="BP1002" s="135" t="n"/>
      <c r="BQ1002" s="135" t="n"/>
      <c r="BR1002" s="135" t="n"/>
      <c r="BS1002" s="135" t="n"/>
      <c r="BT1002" s="135" t="n"/>
      <c r="BU1002" s="135" t="n"/>
      <c r="BV1002" s="135" t="n"/>
      <c r="BW1002" s="135" t="n"/>
      <c r="BX1002" s="135" t="n"/>
      <c r="BY1002" s="135" t="n"/>
      <c r="BZ1002" s="135" t="n"/>
      <c r="CA1002" s="135" t="n"/>
      <c r="CB1002" s="135" t="n"/>
      <c r="CC1002" s="135" t="n"/>
      <c r="CD1002" s="135" t="n"/>
      <c r="CE1002" s="135" t="n"/>
      <c r="CF1002" s="135" t="n"/>
      <c r="CG1002" s="135" t="n"/>
      <c r="CH1002" s="135" t="n"/>
      <c r="CI1002" s="135" t="n"/>
      <c r="CJ1002" s="135" t="n"/>
      <c r="CK1002" s="135" t="n"/>
      <c r="CL1002" s="135" t="n"/>
      <c r="CM1002" s="135" t="n"/>
      <c r="CN1002" s="135" t="n"/>
      <c r="CO1002" s="135" t="n"/>
      <c r="CP1002" s="135" t="n"/>
      <c r="CQ1002" s="135" t="n"/>
      <c r="CR1002" s="135" t="n"/>
      <c r="CU1002" s="36" t="n"/>
      <c r="CV1002" s="36" t="n"/>
      <c r="CW1002" s="36" t="n"/>
      <c r="CX1002" s="36" t="n"/>
      <c r="CY1002" s="36" t="n"/>
      <c r="CZ1002" s="36" t="n"/>
      <c r="DA1002" s="36" t="n"/>
      <c r="DB1002" s="36" t="n"/>
      <c r="DC1002" s="36" t="n"/>
      <c r="DD1002" s="36" t="n"/>
      <c r="DE1002" s="36" t="n"/>
      <c r="DF1002" s="36" t="n"/>
      <c r="DG1002" s="36" t="n"/>
      <c r="DH1002" s="36" t="n"/>
      <c r="DI1002" s="36" t="n"/>
      <c r="DJ1002" s="36" t="n"/>
      <c r="DK1002" s="36" t="n"/>
      <c r="DL1002" s="36" t="n"/>
      <c r="DM1002" s="36" t="n"/>
      <c r="DN1002" s="36" t="n"/>
      <c r="DO1002" s="36" t="n"/>
      <c r="DP1002" s="36" t="n"/>
      <c r="DQ1002" s="36" t="n"/>
      <c r="DR1002" s="36" t="n"/>
      <c r="DS1002" s="36" t="n"/>
      <c r="DT1002" s="36" t="n"/>
      <c r="DU1002" s="36" t="n"/>
      <c r="DV1002" s="36" t="n"/>
      <c r="DW1002" s="36" t="n"/>
      <c r="DX1002" s="36" t="n"/>
      <c r="DY1002" s="36" t="n"/>
      <c r="DZ1002" s="36" t="n"/>
      <c r="EA1002" s="36" t="n"/>
      <c r="EB1002" s="36" t="n"/>
      <c r="EC1002" s="36" t="n"/>
      <c r="ED1002" s="36" t="n"/>
      <c r="EE1002" s="36" t="n"/>
      <c r="EF1002" s="36" t="n"/>
      <c r="EG1002" s="36" t="n"/>
      <c r="EH1002" s="36" t="n"/>
      <c r="EI1002" s="36" t="n"/>
      <c r="EJ1002" s="36" t="n"/>
      <c r="EK1002" s="36" t="n"/>
      <c r="EL1002" s="36" t="n"/>
      <c r="EM1002" s="36" t="n"/>
      <c r="EN1002" s="36" t="n"/>
    </row>
    <row r="1003">
      <c r="A1003" s="36" t="n"/>
      <c r="B1003" s="36" t="n"/>
      <c r="C1003" s="144" t="n"/>
      <c r="D1003" s="144" t="n"/>
      <c r="E1003" s="135" t="n"/>
      <c r="F1003" s="135" t="n"/>
      <c r="G1003" s="135" t="n"/>
      <c r="H1003" s="135" t="n"/>
      <c r="I1003" s="135" t="n"/>
      <c r="J1003" s="135" t="n"/>
      <c r="K1003" s="135" t="n"/>
      <c r="L1003" s="135" t="n"/>
      <c r="M1003" s="135" t="n"/>
      <c r="N1003" s="135" t="n"/>
      <c r="O1003" s="135" t="n"/>
      <c r="P1003" s="135" t="n"/>
      <c r="Q1003" s="135" t="n"/>
      <c r="R1003" s="135" t="n"/>
      <c r="S1003" s="135" t="n"/>
      <c r="T1003" s="135" t="n"/>
      <c r="U1003" s="135" t="n"/>
      <c r="V1003" s="135" t="n"/>
      <c r="W1003" s="135" t="n"/>
      <c r="X1003" s="135" t="n"/>
      <c r="Y1003" s="135" t="n"/>
      <c r="Z1003" s="135" t="n"/>
      <c r="AA1003" s="135" t="n"/>
      <c r="AB1003" s="135" t="n"/>
      <c r="AC1003" s="135" t="n"/>
      <c r="AD1003" s="135" t="n"/>
      <c r="AE1003" s="135" t="n"/>
      <c r="AF1003" s="135" t="n"/>
      <c r="AG1003" s="135" t="n"/>
      <c r="AH1003" s="135" t="n"/>
      <c r="AI1003" s="135" t="n"/>
      <c r="AJ1003" s="135" t="n"/>
      <c r="AK1003" s="135" t="n"/>
      <c r="AL1003" s="135" t="n"/>
      <c r="AM1003" s="135" t="n"/>
      <c r="AN1003" s="135" t="n"/>
      <c r="AO1003" s="135" t="n"/>
      <c r="AP1003" s="135" t="n"/>
      <c r="AQ1003" s="135" t="n"/>
      <c r="AR1003" s="135" t="n"/>
      <c r="AS1003" s="135" t="n"/>
      <c r="AT1003" s="135" t="n"/>
      <c r="AU1003" s="135" t="n"/>
      <c r="AV1003" s="135" t="n"/>
      <c r="AW1003" s="135" t="n"/>
      <c r="AX1003" s="135" t="n"/>
      <c r="AY1003" s="135" t="n"/>
      <c r="AZ1003" s="135" t="n"/>
      <c r="BA1003" s="135" t="n"/>
      <c r="BB1003" s="135" t="n"/>
      <c r="BC1003" s="135" t="n"/>
      <c r="BD1003" s="135" t="n"/>
      <c r="BE1003" s="135" t="n"/>
      <c r="BF1003" s="135" t="n"/>
      <c r="BG1003" s="135" t="n"/>
      <c r="BH1003" s="135" t="n"/>
      <c r="BI1003" s="135" t="n"/>
      <c r="BJ1003" s="135" t="n"/>
      <c r="BK1003" s="135" t="n"/>
      <c r="BL1003" s="135" t="n"/>
      <c r="BM1003" s="135" t="n"/>
      <c r="BN1003" s="135" t="n"/>
      <c r="BO1003" s="135" t="n"/>
      <c r="BP1003" s="135" t="n"/>
      <c r="BQ1003" s="135" t="n"/>
      <c r="BR1003" s="135" t="n"/>
      <c r="BS1003" s="135" t="n"/>
      <c r="BT1003" s="135" t="n"/>
      <c r="BU1003" s="135" t="n"/>
      <c r="BV1003" s="135" t="n"/>
      <c r="BW1003" s="135" t="n"/>
      <c r="BX1003" s="135" t="n"/>
      <c r="BY1003" s="135" t="n"/>
      <c r="BZ1003" s="135" t="n"/>
      <c r="CA1003" s="135" t="n"/>
      <c r="CB1003" s="135" t="n"/>
      <c r="CC1003" s="135" t="n"/>
      <c r="CD1003" s="135" t="n"/>
      <c r="CE1003" s="135" t="n"/>
      <c r="CF1003" s="135" t="n"/>
      <c r="CG1003" s="135" t="n"/>
      <c r="CH1003" s="135" t="n"/>
      <c r="CI1003" s="135" t="n"/>
      <c r="CJ1003" s="135" t="n"/>
      <c r="CK1003" s="135" t="n"/>
      <c r="CL1003" s="135" t="n"/>
      <c r="CM1003" s="135" t="n"/>
      <c r="CN1003" s="135" t="n"/>
      <c r="CO1003" s="135" t="n"/>
      <c r="CP1003" s="135" t="n"/>
      <c r="CQ1003" s="135" t="n"/>
      <c r="CR1003" s="135" t="n"/>
      <c r="CU1003" s="36" t="n"/>
      <c r="CV1003" s="36" t="n"/>
      <c r="CW1003" s="36" t="n"/>
      <c r="CX1003" s="36" t="n"/>
      <c r="CY1003" s="36" t="n"/>
      <c r="CZ1003" s="36" t="n"/>
      <c r="DA1003" s="36" t="n"/>
      <c r="DB1003" s="36" t="n"/>
      <c r="DC1003" s="36" t="n"/>
      <c r="DD1003" s="36" t="n"/>
      <c r="DE1003" s="36" t="n"/>
      <c r="DF1003" s="36" t="n"/>
      <c r="DG1003" s="36" t="n"/>
      <c r="DH1003" s="36" t="n"/>
      <c r="DI1003" s="36" t="n"/>
      <c r="DJ1003" s="36" t="n"/>
      <c r="DK1003" s="36" t="n"/>
      <c r="DL1003" s="36" t="n"/>
      <c r="DM1003" s="36" t="n"/>
      <c r="DN1003" s="36" t="n"/>
      <c r="DO1003" s="36" t="n"/>
      <c r="DP1003" s="36" t="n"/>
      <c r="DQ1003" s="36" t="n"/>
      <c r="DR1003" s="36" t="n"/>
      <c r="DS1003" s="36" t="n"/>
      <c r="DT1003" s="36" t="n"/>
      <c r="DU1003" s="36" t="n"/>
      <c r="DV1003" s="36" t="n"/>
      <c r="DW1003" s="36" t="n"/>
      <c r="DX1003" s="36" t="n"/>
      <c r="DY1003" s="36" t="n"/>
      <c r="DZ1003" s="36" t="n"/>
      <c r="EA1003" s="36" t="n"/>
      <c r="EB1003" s="36" t="n"/>
      <c r="EC1003" s="36" t="n"/>
      <c r="ED1003" s="36" t="n"/>
      <c r="EE1003" s="36" t="n"/>
      <c r="EF1003" s="36" t="n"/>
      <c r="EG1003" s="36" t="n"/>
      <c r="EH1003" s="36" t="n"/>
      <c r="EI1003" s="36" t="n"/>
      <c r="EJ1003" s="36" t="n"/>
      <c r="EK1003" s="36" t="n"/>
      <c r="EL1003" s="36" t="n"/>
      <c r="EM1003" s="36" t="n"/>
      <c r="EN1003" s="36" t="n"/>
    </row>
    <row r="1004">
      <c r="A1004" s="36" t="n"/>
      <c r="B1004" s="36" t="n"/>
      <c r="C1004" s="144" t="n"/>
      <c r="D1004" s="144" t="n"/>
      <c r="E1004" s="135" t="n"/>
      <c r="F1004" s="135" t="n"/>
      <c r="G1004" s="135" t="n"/>
      <c r="H1004" s="135" t="n"/>
      <c r="I1004" s="135" t="n"/>
      <c r="J1004" s="135" t="n"/>
      <c r="K1004" s="135" t="n"/>
      <c r="L1004" s="135" t="n"/>
      <c r="M1004" s="135" t="n"/>
      <c r="N1004" s="135" t="n"/>
      <c r="O1004" s="135" t="n"/>
      <c r="P1004" s="135" t="n"/>
      <c r="Q1004" s="135" t="n"/>
      <c r="R1004" s="135" t="n"/>
      <c r="S1004" s="135" t="n"/>
      <c r="T1004" s="135" t="n"/>
      <c r="U1004" s="135" t="n"/>
      <c r="V1004" s="135" t="n"/>
      <c r="W1004" s="135" t="n"/>
      <c r="X1004" s="135" t="n"/>
      <c r="Y1004" s="135" t="n"/>
      <c r="Z1004" s="135" t="n"/>
      <c r="AA1004" s="135" t="n"/>
      <c r="AB1004" s="135" t="n"/>
      <c r="AC1004" s="135" t="n"/>
      <c r="AD1004" s="135" t="n"/>
      <c r="AE1004" s="135" t="n"/>
      <c r="AF1004" s="135" t="n"/>
      <c r="AG1004" s="135" t="n"/>
      <c r="AH1004" s="135" t="n"/>
      <c r="AI1004" s="135" t="n"/>
      <c r="AJ1004" s="135" t="n"/>
      <c r="AK1004" s="135" t="n"/>
      <c r="AL1004" s="135" t="n"/>
      <c r="AM1004" s="135" t="n"/>
      <c r="AN1004" s="135" t="n"/>
      <c r="AO1004" s="135" t="n"/>
      <c r="AP1004" s="135" t="n"/>
      <c r="AQ1004" s="135" t="n"/>
      <c r="AR1004" s="135" t="n"/>
      <c r="AS1004" s="135" t="n"/>
      <c r="AT1004" s="135" t="n"/>
      <c r="AU1004" s="135" t="n"/>
      <c r="AV1004" s="135" t="n"/>
      <c r="AW1004" s="135" t="n"/>
      <c r="AX1004" s="135" t="n"/>
      <c r="AY1004" s="135" t="n"/>
      <c r="AZ1004" s="135" t="n"/>
      <c r="BA1004" s="135" t="n"/>
      <c r="BB1004" s="135" t="n"/>
      <c r="BC1004" s="135" t="n"/>
      <c r="BD1004" s="135" t="n"/>
      <c r="BE1004" s="135" t="n"/>
      <c r="BF1004" s="135" t="n"/>
      <c r="BG1004" s="135" t="n"/>
      <c r="BH1004" s="135" t="n"/>
      <c r="BI1004" s="135" t="n"/>
      <c r="BJ1004" s="135" t="n"/>
      <c r="BK1004" s="135" t="n"/>
      <c r="BL1004" s="135" t="n"/>
      <c r="BM1004" s="135" t="n"/>
      <c r="BN1004" s="135" t="n"/>
      <c r="BO1004" s="135" t="n"/>
      <c r="BP1004" s="135" t="n"/>
      <c r="BQ1004" s="135" t="n"/>
      <c r="BR1004" s="135" t="n"/>
      <c r="BS1004" s="135" t="n"/>
      <c r="BT1004" s="135" t="n"/>
      <c r="BU1004" s="135" t="n"/>
      <c r="BV1004" s="135" t="n"/>
      <c r="BW1004" s="135" t="n"/>
      <c r="BX1004" s="135" t="n"/>
      <c r="BY1004" s="135" t="n"/>
      <c r="BZ1004" s="135" t="n"/>
      <c r="CA1004" s="135" t="n"/>
      <c r="CB1004" s="135" t="n"/>
      <c r="CC1004" s="135" t="n"/>
      <c r="CD1004" s="135" t="n"/>
      <c r="CE1004" s="135" t="n"/>
      <c r="CF1004" s="135" t="n"/>
      <c r="CG1004" s="135" t="n"/>
      <c r="CH1004" s="135" t="n"/>
      <c r="CI1004" s="135" t="n"/>
      <c r="CJ1004" s="135" t="n"/>
      <c r="CK1004" s="135" t="n"/>
      <c r="CL1004" s="135" t="n"/>
      <c r="CM1004" s="135" t="n"/>
      <c r="CN1004" s="135" t="n"/>
      <c r="CO1004" s="135" t="n"/>
      <c r="CP1004" s="135" t="n"/>
      <c r="CQ1004" s="135" t="n"/>
      <c r="CR1004" s="135" t="n"/>
      <c r="CU1004" s="36" t="n"/>
      <c r="CV1004" s="36" t="n"/>
      <c r="CW1004" s="36" t="n"/>
      <c r="CX1004" s="36" t="n"/>
      <c r="CY1004" s="36" t="n"/>
      <c r="CZ1004" s="36" t="n"/>
      <c r="DA1004" s="36" t="n"/>
      <c r="DB1004" s="36" t="n"/>
      <c r="DC1004" s="36" t="n"/>
      <c r="DD1004" s="36" t="n"/>
      <c r="DE1004" s="36" t="n"/>
      <c r="DF1004" s="36" t="n"/>
      <c r="DG1004" s="36" t="n"/>
      <c r="DH1004" s="36" t="n"/>
      <c r="DI1004" s="36" t="n"/>
      <c r="DJ1004" s="36" t="n"/>
      <c r="DK1004" s="36" t="n"/>
      <c r="DL1004" s="36" t="n"/>
      <c r="DM1004" s="36" t="n"/>
      <c r="DN1004" s="36" t="n"/>
      <c r="DO1004" s="36" t="n"/>
      <c r="DP1004" s="36" t="n"/>
      <c r="DQ1004" s="36" t="n"/>
      <c r="DR1004" s="36" t="n"/>
      <c r="DS1004" s="36" t="n"/>
      <c r="DT1004" s="36" t="n"/>
      <c r="DU1004" s="36" t="n"/>
      <c r="DV1004" s="36" t="n"/>
      <c r="DW1004" s="36" t="n"/>
      <c r="DX1004" s="36" t="n"/>
      <c r="DY1004" s="36" t="n"/>
      <c r="DZ1004" s="36" t="n"/>
      <c r="EA1004" s="36" t="n"/>
      <c r="EB1004" s="36" t="n"/>
      <c r="EC1004" s="36" t="n"/>
      <c r="ED1004" s="36" t="n"/>
      <c r="EE1004" s="36" t="n"/>
      <c r="EF1004" s="36" t="n"/>
      <c r="EG1004" s="36" t="n"/>
      <c r="EH1004" s="36" t="n"/>
      <c r="EI1004" s="36" t="n"/>
      <c r="EJ1004" s="36" t="n"/>
      <c r="EK1004" s="36" t="n"/>
      <c r="EL1004" s="36" t="n"/>
      <c r="EM1004" s="36" t="n"/>
      <c r="EN1004" s="36" t="n"/>
    </row>
    <row r="1005">
      <c r="A1005" s="36" t="n"/>
      <c r="B1005" s="36" t="n"/>
      <c r="C1005" s="144" t="n"/>
      <c r="D1005" s="144" t="n"/>
      <c r="E1005" s="135" t="n"/>
      <c r="F1005" s="135" t="n"/>
      <c r="G1005" s="135" t="n"/>
      <c r="H1005" s="135" t="n"/>
      <c r="I1005" s="135" t="n"/>
      <c r="J1005" s="135" t="n"/>
      <c r="K1005" s="135" t="n"/>
      <c r="L1005" s="135" t="n"/>
      <c r="M1005" s="135" t="n"/>
      <c r="N1005" s="135" t="n"/>
      <c r="O1005" s="135" t="n"/>
      <c r="P1005" s="135" t="n"/>
      <c r="Q1005" s="135" t="n"/>
      <c r="R1005" s="135" t="n"/>
      <c r="S1005" s="135" t="n"/>
      <c r="T1005" s="135" t="n"/>
      <c r="U1005" s="135" t="n"/>
      <c r="V1005" s="135" t="n"/>
      <c r="W1005" s="135" t="n"/>
      <c r="X1005" s="135" t="n"/>
      <c r="Y1005" s="135" t="n"/>
      <c r="Z1005" s="135" t="n"/>
      <c r="AA1005" s="135" t="n"/>
      <c r="AB1005" s="135" t="n"/>
      <c r="AC1005" s="135" t="n"/>
      <c r="AD1005" s="135" t="n"/>
      <c r="AE1005" s="135" t="n"/>
      <c r="AF1005" s="135" t="n"/>
      <c r="AG1005" s="135" t="n"/>
      <c r="AH1005" s="135" t="n"/>
      <c r="AI1005" s="135" t="n"/>
      <c r="AJ1005" s="135" t="n"/>
      <c r="AK1005" s="135" t="n"/>
      <c r="AL1005" s="135" t="n"/>
      <c r="AM1005" s="135" t="n"/>
      <c r="AN1005" s="135" t="n"/>
      <c r="AO1005" s="135" t="n"/>
      <c r="AP1005" s="135" t="n"/>
      <c r="AQ1005" s="135" t="n"/>
      <c r="AR1005" s="135" t="n"/>
      <c r="AS1005" s="135" t="n"/>
      <c r="AT1005" s="135" t="n"/>
      <c r="AU1005" s="135" t="n"/>
      <c r="AV1005" s="135" t="n"/>
      <c r="AW1005" s="135" t="n"/>
      <c r="AX1005" s="135" t="n"/>
      <c r="AY1005" s="135" t="n"/>
      <c r="AZ1005" s="135" t="n"/>
      <c r="BA1005" s="135" t="n"/>
      <c r="BB1005" s="135" t="n"/>
      <c r="BC1005" s="135" t="n"/>
      <c r="BD1005" s="135" t="n"/>
      <c r="BE1005" s="135" t="n"/>
      <c r="BF1005" s="135" t="n"/>
      <c r="BG1005" s="135" t="n"/>
      <c r="BH1005" s="135" t="n"/>
      <c r="BI1005" s="135" t="n"/>
      <c r="BJ1005" s="135" t="n"/>
      <c r="BK1005" s="135" t="n"/>
      <c r="BL1005" s="135" t="n"/>
      <c r="BM1005" s="135" t="n"/>
      <c r="BN1005" s="135" t="n"/>
      <c r="BO1005" s="135" t="n"/>
      <c r="BP1005" s="135" t="n"/>
      <c r="BQ1005" s="135" t="n"/>
      <c r="BR1005" s="135" t="n"/>
      <c r="BS1005" s="135" t="n"/>
      <c r="BT1005" s="135" t="n"/>
      <c r="BU1005" s="135" t="n"/>
      <c r="BV1005" s="135" t="n"/>
      <c r="BW1005" s="135" t="n"/>
      <c r="BX1005" s="135" t="n"/>
      <c r="BY1005" s="135" t="n"/>
      <c r="BZ1005" s="135" t="n"/>
      <c r="CA1005" s="135" t="n"/>
      <c r="CB1005" s="135" t="n"/>
      <c r="CC1005" s="135" t="n"/>
      <c r="CD1005" s="135" t="n"/>
      <c r="CE1005" s="135" t="n"/>
      <c r="CF1005" s="135" t="n"/>
      <c r="CG1005" s="135" t="n"/>
      <c r="CH1005" s="135" t="n"/>
      <c r="CI1005" s="135" t="n"/>
      <c r="CJ1005" s="135" t="n"/>
      <c r="CK1005" s="135" t="n"/>
      <c r="CL1005" s="135" t="n"/>
      <c r="CM1005" s="135" t="n"/>
      <c r="CN1005" s="135" t="n"/>
      <c r="CO1005" s="135" t="n"/>
      <c r="CP1005" s="135" t="n"/>
      <c r="CQ1005" s="135" t="n"/>
      <c r="CR1005" s="135" t="n"/>
      <c r="CU1005" s="36" t="n"/>
      <c r="CV1005" s="36" t="n"/>
      <c r="CW1005" s="36" t="n"/>
      <c r="CX1005" s="36" t="n"/>
      <c r="CY1005" s="36" t="n"/>
      <c r="CZ1005" s="36" t="n"/>
      <c r="DA1005" s="36" t="n"/>
      <c r="DB1005" s="36" t="n"/>
      <c r="DC1005" s="36" t="n"/>
      <c r="DD1005" s="36" t="n"/>
      <c r="DE1005" s="36" t="n"/>
      <c r="DF1005" s="36" t="n"/>
      <c r="DG1005" s="36" t="n"/>
      <c r="DH1005" s="36" t="n"/>
      <c r="DI1005" s="36" t="n"/>
      <c r="DJ1005" s="36" t="n"/>
      <c r="DK1005" s="36" t="n"/>
      <c r="DL1005" s="36" t="n"/>
      <c r="DM1005" s="36" t="n"/>
      <c r="DN1005" s="36" t="n"/>
      <c r="DO1005" s="36" t="n"/>
      <c r="DP1005" s="36" t="n"/>
      <c r="DQ1005" s="36" t="n"/>
      <c r="DR1005" s="36" t="n"/>
      <c r="DS1005" s="36" t="n"/>
      <c r="DT1005" s="36" t="n"/>
      <c r="DU1005" s="36" t="n"/>
      <c r="DV1005" s="36" t="n"/>
      <c r="DW1005" s="36" t="n"/>
      <c r="DX1005" s="36" t="n"/>
      <c r="DY1005" s="36" t="n"/>
      <c r="DZ1005" s="36" t="n"/>
      <c r="EA1005" s="36" t="n"/>
      <c r="EB1005" s="36" t="n"/>
      <c r="EC1005" s="36" t="n"/>
      <c r="ED1005" s="36" t="n"/>
      <c r="EE1005" s="36" t="n"/>
      <c r="EF1005" s="36" t="n"/>
      <c r="EG1005" s="36" t="n"/>
      <c r="EH1005" s="36" t="n"/>
      <c r="EI1005" s="36" t="n"/>
      <c r="EJ1005" s="36" t="n"/>
      <c r="EK1005" s="36" t="n"/>
      <c r="EL1005" s="36" t="n"/>
      <c r="EM1005" s="36" t="n"/>
      <c r="EN1005" s="36" t="n"/>
    </row>
    <row r="1006">
      <c r="A1006" s="36" t="n"/>
      <c r="B1006" s="36" t="n"/>
      <c r="C1006" s="144" t="n"/>
      <c r="D1006" s="144" t="n"/>
      <c r="E1006" s="135" t="n"/>
      <c r="F1006" s="135" t="n"/>
      <c r="G1006" s="135" t="n"/>
      <c r="H1006" s="135" t="n"/>
      <c r="I1006" s="135" t="n"/>
      <c r="J1006" s="135" t="n"/>
      <c r="K1006" s="135" t="n"/>
      <c r="L1006" s="135" t="n"/>
      <c r="M1006" s="135" t="n"/>
      <c r="N1006" s="135" t="n"/>
      <c r="O1006" s="135" t="n"/>
      <c r="P1006" s="135" t="n"/>
      <c r="Q1006" s="135" t="n"/>
      <c r="R1006" s="135" t="n"/>
      <c r="S1006" s="135" t="n"/>
      <c r="T1006" s="135" t="n"/>
      <c r="U1006" s="135" t="n"/>
      <c r="V1006" s="135" t="n"/>
      <c r="W1006" s="135" t="n"/>
      <c r="X1006" s="135" t="n"/>
      <c r="Y1006" s="135" t="n"/>
      <c r="Z1006" s="135" t="n"/>
      <c r="AA1006" s="135" t="n"/>
      <c r="AB1006" s="135" t="n"/>
      <c r="AC1006" s="135" t="n"/>
      <c r="AD1006" s="135" t="n"/>
      <c r="AE1006" s="135" t="n"/>
      <c r="AF1006" s="135" t="n"/>
      <c r="AG1006" s="135" t="n"/>
      <c r="AH1006" s="135" t="n"/>
      <c r="AI1006" s="135" t="n"/>
      <c r="AJ1006" s="135" t="n"/>
      <c r="AK1006" s="135" t="n"/>
      <c r="AL1006" s="135" t="n"/>
      <c r="AM1006" s="135" t="n"/>
      <c r="AN1006" s="135" t="n"/>
      <c r="AO1006" s="135" t="n"/>
      <c r="AP1006" s="135" t="n"/>
      <c r="AQ1006" s="135" t="n"/>
      <c r="AR1006" s="135" t="n"/>
      <c r="AS1006" s="135" t="n"/>
      <c r="AT1006" s="135" t="n"/>
      <c r="AU1006" s="135" t="n"/>
      <c r="AV1006" s="135" t="n"/>
      <c r="AW1006" s="135" t="n"/>
      <c r="AX1006" s="135" t="n"/>
      <c r="AY1006" s="135" t="n"/>
      <c r="AZ1006" s="135" t="n"/>
      <c r="BA1006" s="135" t="n"/>
      <c r="BB1006" s="135" t="n"/>
      <c r="BC1006" s="135" t="n"/>
      <c r="BD1006" s="135" t="n"/>
      <c r="BE1006" s="135" t="n"/>
      <c r="BF1006" s="135" t="n"/>
      <c r="BG1006" s="135" t="n"/>
      <c r="BH1006" s="135" t="n"/>
      <c r="BI1006" s="135" t="n"/>
      <c r="BJ1006" s="135" t="n"/>
      <c r="BK1006" s="135" t="n"/>
      <c r="BL1006" s="135" t="n"/>
      <c r="BM1006" s="135" t="n"/>
      <c r="BN1006" s="135" t="n"/>
      <c r="BO1006" s="135" t="n"/>
      <c r="BP1006" s="135" t="n"/>
      <c r="BQ1006" s="135" t="n"/>
      <c r="BR1006" s="135" t="n"/>
      <c r="BS1006" s="135" t="n"/>
      <c r="BT1006" s="135" t="n"/>
      <c r="BU1006" s="135" t="n"/>
      <c r="BV1006" s="135" t="n"/>
      <c r="BW1006" s="135" t="n"/>
      <c r="BX1006" s="135" t="n"/>
      <c r="BY1006" s="135" t="n"/>
      <c r="BZ1006" s="135" t="n"/>
      <c r="CA1006" s="135" t="n"/>
      <c r="CB1006" s="135" t="n"/>
      <c r="CC1006" s="135" t="n"/>
      <c r="CD1006" s="135" t="n"/>
      <c r="CE1006" s="135" t="n"/>
      <c r="CF1006" s="135" t="n"/>
      <c r="CG1006" s="135" t="n"/>
      <c r="CH1006" s="135" t="n"/>
      <c r="CI1006" s="135" t="n"/>
      <c r="CJ1006" s="135" t="n"/>
      <c r="CK1006" s="135" t="n"/>
      <c r="CL1006" s="135" t="n"/>
      <c r="CM1006" s="135" t="n"/>
      <c r="CN1006" s="135" t="n"/>
      <c r="CO1006" s="135" t="n"/>
      <c r="CP1006" s="135" t="n"/>
      <c r="CQ1006" s="135" t="n"/>
      <c r="CR1006" s="135" t="n"/>
      <c r="CU1006" s="36" t="n"/>
      <c r="CV1006" s="36" t="n"/>
      <c r="CW1006" s="36" t="n"/>
      <c r="CX1006" s="36" t="n"/>
      <c r="CY1006" s="36" t="n"/>
      <c r="CZ1006" s="36" t="n"/>
      <c r="DA1006" s="36" t="n"/>
      <c r="DB1006" s="36" t="n"/>
      <c r="DC1006" s="36" t="n"/>
      <c r="DD1006" s="36" t="n"/>
      <c r="DE1006" s="36" t="n"/>
      <c r="DF1006" s="36" t="n"/>
      <c r="DG1006" s="36" t="n"/>
      <c r="DH1006" s="36" t="n"/>
      <c r="DI1006" s="36" t="n"/>
      <c r="DJ1006" s="36" t="n"/>
      <c r="DK1006" s="36" t="n"/>
      <c r="DL1006" s="36" t="n"/>
      <c r="DM1006" s="36" t="n"/>
      <c r="DN1006" s="36" t="n"/>
      <c r="DO1006" s="36" t="n"/>
      <c r="DP1006" s="36" t="n"/>
      <c r="DQ1006" s="36" t="n"/>
      <c r="DR1006" s="36" t="n"/>
      <c r="DS1006" s="36" t="n"/>
      <c r="DT1006" s="36" t="n"/>
      <c r="DU1006" s="36" t="n"/>
      <c r="DV1006" s="36" t="n"/>
      <c r="DW1006" s="36" t="n"/>
      <c r="DX1006" s="36" t="n"/>
      <c r="DY1006" s="36" t="n"/>
      <c r="DZ1006" s="36" t="n"/>
      <c r="EA1006" s="36" t="n"/>
      <c r="EB1006" s="36" t="n"/>
      <c r="EC1006" s="36" t="n"/>
      <c r="ED1006" s="36" t="n"/>
      <c r="EE1006" s="36" t="n"/>
      <c r="EF1006" s="36" t="n"/>
      <c r="EG1006" s="36" t="n"/>
      <c r="EH1006" s="36" t="n"/>
      <c r="EI1006" s="36" t="n"/>
      <c r="EJ1006" s="36" t="n"/>
      <c r="EK1006" s="36" t="n"/>
      <c r="EL1006" s="36" t="n"/>
      <c r="EM1006" s="36" t="n"/>
      <c r="EN1006" s="36" t="n"/>
    </row>
    <row r="1007">
      <c r="A1007" s="36" t="n"/>
      <c r="B1007" s="36" t="n"/>
      <c r="C1007" s="144" t="n"/>
      <c r="D1007" s="144" t="n"/>
      <c r="E1007" s="135" t="n"/>
      <c r="F1007" s="135" t="n"/>
      <c r="G1007" s="135" t="n"/>
      <c r="H1007" s="135" t="n"/>
      <c r="I1007" s="135" t="n"/>
      <c r="J1007" s="135" t="n"/>
      <c r="K1007" s="135" t="n"/>
      <c r="L1007" s="135" t="n"/>
      <c r="M1007" s="135" t="n"/>
      <c r="N1007" s="135" t="n"/>
      <c r="O1007" s="135" t="n"/>
      <c r="P1007" s="135" t="n"/>
      <c r="Q1007" s="135" t="n"/>
      <c r="R1007" s="135" t="n"/>
      <c r="S1007" s="135" t="n"/>
      <c r="T1007" s="135" t="n"/>
      <c r="U1007" s="135" t="n"/>
      <c r="V1007" s="135" t="n"/>
      <c r="W1007" s="135" t="n"/>
      <c r="X1007" s="135" t="n"/>
      <c r="Y1007" s="135" t="n"/>
      <c r="Z1007" s="135" t="n"/>
      <c r="AA1007" s="135" t="n"/>
      <c r="AB1007" s="135" t="n"/>
      <c r="AC1007" s="135" t="n"/>
      <c r="AD1007" s="135" t="n"/>
      <c r="AE1007" s="135" t="n"/>
      <c r="AF1007" s="135" t="n"/>
      <c r="AG1007" s="135" t="n"/>
      <c r="AH1007" s="135" t="n"/>
      <c r="AI1007" s="135" t="n"/>
      <c r="AJ1007" s="135" t="n"/>
      <c r="AK1007" s="135" t="n"/>
      <c r="AL1007" s="135" t="n"/>
      <c r="AM1007" s="135" t="n"/>
      <c r="AN1007" s="135" t="n"/>
      <c r="AO1007" s="135" t="n"/>
      <c r="AP1007" s="135" t="n"/>
      <c r="AQ1007" s="135" t="n"/>
      <c r="AR1007" s="135" t="n"/>
      <c r="AS1007" s="135" t="n"/>
      <c r="AT1007" s="135" t="n"/>
      <c r="AU1007" s="135" t="n"/>
      <c r="AV1007" s="135" t="n"/>
      <c r="AW1007" s="135" t="n"/>
      <c r="AX1007" s="135" t="n"/>
      <c r="AY1007" s="135" t="n"/>
      <c r="AZ1007" s="135" t="n"/>
      <c r="BA1007" s="135" t="n"/>
      <c r="BB1007" s="135" t="n"/>
      <c r="BC1007" s="135" t="n"/>
      <c r="BD1007" s="135" t="n"/>
      <c r="BE1007" s="135" t="n"/>
      <c r="BF1007" s="135" t="n"/>
      <c r="BG1007" s="135" t="n"/>
      <c r="BH1007" s="135" t="n"/>
      <c r="BI1007" s="135" t="n"/>
      <c r="BJ1007" s="135" t="n"/>
      <c r="BK1007" s="135" t="n"/>
      <c r="BL1007" s="135" t="n"/>
      <c r="BM1007" s="135" t="n"/>
      <c r="BN1007" s="135" t="n"/>
      <c r="BO1007" s="135" t="n"/>
      <c r="BP1007" s="135" t="n"/>
      <c r="BQ1007" s="135" t="n"/>
      <c r="BR1007" s="135" t="n"/>
      <c r="BS1007" s="135" t="n"/>
      <c r="BT1007" s="135" t="n"/>
      <c r="BU1007" s="135" t="n"/>
      <c r="BV1007" s="135" t="n"/>
      <c r="BW1007" s="135" t="n"/>
      <c r="BX1007" s="135" t="n"/>
      <c r="BY1007" s="135" t="n"/>
      <c r="BZ1007" s="135" t="n"/>
      <c r="CA1007" s="135" t="n"/>
      <c r="CB1007" s="135" t="n"/>
      <c r="CC1007" s="135" t="n"/>
      <c r="CD1007" s="135" t="n"/>
      <c r="CE1007" s="135" t="n"/>
      <c r="CF1007" s="135" t="n"/>
      <c r="CG1007" s="135" t="n"/>
      <c r="CH1007" s="135" t="n"/>
      <c r="CI1007" s="135" t="n"/>
      <c r="CJ1007" s="135" t="n"/>
      <c r="CK1007" s="135" t="n"/>
      <c r="CL1007" s="135" t="n"/>
      <c r="CM1007" s="135" t="n"/>
      <c r="CN1007" s="135" t="n"/>
      <c r="CO1007" s="135" t="n"/>
      <c r="CP1007" s="135" t="n"/>
      <c r="CQ1007" s="135" t="n"/>
      <c r="CR1007" s="135" t="n"/>
      <c r="CU1007" s="36" t="n"/>
      <c r="CV1007" s="36" t="n"/>
      <c r="CW1007" s="36" t="n"/>
      <c r="CX1007" s="36" t="n"/>
      <c r="CY1007" s="36" t="n"/>
      <c r="CZ1007" s="36" t="n"/>
      <c r="DA1007" s="36" t="n"/>
      <c r="DB1007" s="36" t="n"/>
      <c r="DC1007" s="36" t="n"/>
      <c r="DD1007" s="36" t="n"/>
      <c r="DE1007" s="36" t="n"/>
      <c r="DF1007" s="36" t="n"/>
      <c r="DG1007" s="36" t="n"/>
      <c r="DH1007" s="36" t="n"/>
      <c r="DI1007" s="36" t="n"/>
      <c r="DJ1007" s="36" t="n"/>
      <c r="DK1007" s="36" t="n"/>
      <c r="DL1007" s="36" t="n"/>
      <c r="DM1007" s="36" t="n"/>
      <c r="DN1007" s="36" t="n"/>
      <c r="DO1007" s="36" t="n"/>
      <c r="DP1007" s="36" t="n"/>
      <c r="DQ1007" s="36" t="n"/>
      <c r="DR1007" s="36" t="n"/>
      <c r="DS1007" s="36" t="n"/>
      <c r="DT1007" s="36" t="n"/>
      <c r="DU1007" s="36" t="n"/>
      <c r="DV1007" s="36" t="n"/>
      <c r="DW1007" s="36" t="n"/>
      <c r="DX1007" s="36" t="n"/>
      <c r="DY1007" s="36" t="n"/>
      <c r="DZ1007" s="36" t="n"/>
      <c r="EA1007" s="36" t="n"/>
      <c r="EB1007" s="36" t="n"/>
      <c r="EC1007" s="36" t="n"/>
      <c r="ED1007" s="36" t="n"/>
      <c r="EE1007" s="36" t="n"/>
      <c r="EF1007" s="36" t="n"/>
      <c r="EG1007" s="36" t="n"/>
      <c r="EH1007" s="36" t="n"/>
      <c r="EI1007" s="36" t="n"/>
      <c r="EJ1007" s="36" t="n"/>
      <c r="EK1007" s="36" t="n"/>
      <c r="EL1007" s="36" t="n"/>
      <c r="EM1007" s="36" t="n"/>
      <c r="EN1007" s="36" t="n"/>
    </row>
    <row r="1008">
      <c r="A1008" s="36" t="n"/>
      <c r="B1008" s="36" t="n"/>
      <c r="C1008" s="144" t="n"/>
      <c r="D1008" s="144" t="n"/>
      <c r="E1008" s="135" t="n"/>
      <c r="F1008" s="135" t="n"/>
      <c r="G1008" s="135" t="n"/>
      <c r="H1008" s="135" t="n"/>
      <c r="I1008" s="135" t="n"/>
      <c r="J1008" s="135" t="n"/>
      <c r="K1008" s="135" t="n"/>
      <c r="L1008" s="135" t="n"/>
      <c r="M1008" s="135" t="n"/>
      <c r="N1008" s="135" t="n"/>
      <c r="O1008" s="135" t="n"/>
      <c r="P1008" s="135" t="n"/>
      <c r="Q1008" s="135" t="n"/>
      <c r="R1008" s="135" t="n"/>
      <c r="S1008" s="135" t="n"/>
      <c r="T1008" s="135" t="n"/>
      <c r="U1008" s="135" t="n"/>
      <c r="V1008" s="135" t="n"/>
      <c r="W1008" s="135" t="n"/>
      <c r="X1008" s="135" t="n"/>
      <c r="Y1008" s="135" t="n"/>
      <c r="Z1008" s="135" t="n"/>
      <c r="AA1008" s="135" t="n"/>
      <c r="AB1008" s="135" t="n"/>
      <c r="AC1008" s="135" t="n"/>
      <c r="AD1008" s="135" t="n"/>
      <c r="AE1008" s="135" t="n"/>
      <c r="AF1008" s="135" t="n"/>
      <c r="AG1008" s="135" t="n"/>
      <c r="AH1008" s="135" t="n"/>
      <c r="AI1008" s="135" t="n"/>
      <c r="AJ1008" s="135" t="n"/>
      <c r="AK1008" s="135" t="n"/>
      <c r="AL1008" s="135" t="n"/>
      <c r="AM1008" s="135" t="n"/>
      <c r="AN1008" s="135" t="n"/>
      <c r="AO1008" s="135" t="n"/>
      <c r="AP1008" s="135" t="n"/>
      <c r="AQ1008" s="135" t="n"/>
      <c r="AR1008" s="135" t="n"/>
      <c r="AS1008" s="135" t="n"/>
      <c r="AT1008" s="135" t="n"/>
      <c r="AU1008" s="135" t="n"/>
      <c r="AV1008" s="135" t="n"/>
      <c r="AW1008" s="135" t="n"/>
      <c r="AX1008" s="135" t="n"/>
      <c r="AY1008" s="135" t="n"/>
      <c r="AZ1008" s="135" t="n"/>
      <c r="BA1008" s="135" t="n"/>
      <c r="BB1008" s="135" t="n"/>
      <c r="BC1008" s="135" t="n"/>
      <c r="BD1008" s="135" t="n"/>
      <c r="BE1008" s="135" t="n"/>
      <c r="BF1008" s="135" t="n"/>
      <c r="BG1008" s="135" t="n"/>
      <c r="BH1008" s="135" t="n"/>
      <c r="BI1008" s="135" t="n"/>
      <c r="BJ1008" s="135" t="n"/>
      <c r="BK1008" s="135" t="n"/>
      <c r="BL1008" s="135" t="n"/>
      <c r="BM1008" s="135" t="n"/>
      <c r="BN1008" s="135" t="n"/>
      <c r="BO1008" s="135" t="n"/>
      <c r="BP1008" s="135" t="n"/>
      <c r="BQ1008" s="135" t="n"/>
      <c r="BR1008" s="135" t="n"/>
      <c r="BS1008" s="135" t="n"/>
      <c r="BT1008" s="135" t="n"/>
      <c r="BU1008" s="135" t="n"/>
      <c r="BV1008" s="135" t="n"/>
      <c r="BW1008" s="135" t="n"/>
      <c r="BX1008" s="135" t="n"/>
      <c r="BY1008" s="135" t="n"/>
      <c r="BZ1008" s="135" t="n"/>
      <c r="CA1008" s="135" t="n"/>
      <c r="CB1008" s="135" t="n"/>
      <c r="CC1008" s="135" t="n"/>
      <c r="CD1008" s="135" t="n"/>
      <c r="CE1008" s="135" t="n"/>
      <c r="CF1008" s="135" t="n"/>
      <c r="CG1008" s="135" t="n"/>
      <c r="CH1008" s="135" t="n"/>
      <c r="CI1008" s="135" t="n"/>
      <c r="CJ1008" s="135" t="n"/>
      <c r="CK1008" s="135" t="n"/>
      <c r="CL1008" s="135" t="n"/>
      <c r="CM1008" s="135" t="n"/>
      <c r="CN1008" s="135" t="n"/>
      <c r="CO1008" s="135" t="n"/>
      <c r="CP1008" s="135" t="n"/>
      <c r="CQ1008" s="135" t="n"/>
      <c r="CR1008" s="135" t="n"/>
      <c r="CU1008" s="36" t="n"/>
      <c r="CV1008" s="36" t="n"/>
      <c r="CW1008" s="36" t="n"/>
      <c r="CX1008" s="36" t="n"/>
      <c r="CY1008" s="36" t="n"/>
      <c r="CZ1008" s="36" t="n"/>
      <c r="DA1008" s="36" t="n"/>
      <c r="DB1008" s="36" t="n"/>
      <c r="DC1008" s="36" t="n"/>
      <c r="DD1008" s="36" t="n"/>
      <c r="DE1008" s="36" t="n"/>
      <c r="DF1008" s="36" t="n"/>
      <c r="DG1008" s="36" t="n"/>
      <c r="DH1008" s="36" t="n"/>
      <c r="DI1008" s="36" t="n"/>
      <c r="DJ1008" s="36" t="n"/>
      <c r="DK1008" s="36" t="n"/>
      <c r="DL1008" s="36" t="n"/>
      <c r="DM1008" s="36" t="n"/>
      <c r="DN1008" s="36" t="n"/>
      <c r="DO1008" s="36" t="n"/>
      <c r="DP1008" s="36" t="n"/>
      <c r="DQ1008" s="36" t="n"/>
      <c r="DR1008" s="36" t="n"/>
      <c r="DS1008" s="36" t="n"/>
      <c r="DT1008" s="36" t="n"/>
      <c r="DU1008" s="36" t="n"/>
      <c r="DV1008" s="36" t="n"/>
      <c r="DW1008" s="36" t="n"/>
      <c r="DX1008" s="36" t="n"/>
      <c r="DY1008" s="36" t="n"/>
      <c r="DZ1008" s="36" t="n"/>
      <c r="EA1008" s="36" t="n"/>
      <c r="EB1008" s="36" t="n"/>
      <c r="EC1008" s="36" t="n"/>
      <c r="ED1008" s="36" t="n"/>
      <c r="EE1008" s="36" t="n"/>
      <c r="EF1008" s="36" t="n"/>
      <c r="EG1008" s="36" t="n"/>
      <c r="EH1008" s="36" t="n"/>
      <c r="EI1008" s="36" t="n"/>
      <c r="EJ1008" s="36" t="n"/>
      <c r="EK1008" s="36" t="n"/>
      <c r="EL1008" s="36" t="n"/>
      <c r="EM1008" s="36" t="n"/>
      <c r="EN1008" s="36" t="n"/>
    </row>
    <row r="1009">
      <c r="A1009" s="36" t="n"/>
      <c r="B1009" s="36" t="n"/>
      <c r="C1009" s="144" t="n"/>
      <c r="D1009" s="144" t="n"/>
      <c r="E1009" s="135" t="n"/>
      <c r="F1009" s="135" t="n"/>
      <c r="G1009" s="135" t="n"/>
      <c r="H1009" s="135" t="n"/>
      <c r="I1009" s="135" t="n"/>
      <c r="J1009" s="135" t="n"/>
      <c r="K1009" s="135" t="n"/>
      <c r="L1009" s="135" t="n"/>
      <c r="M1009" s="135" t="n"/>
      <c r="N1009" s="135" t="n"/>
      <c r="O1009" s="135" t="n"/>
      <c r="P1009" s="135" t="n"/>
      <c r="Q1009" s="135" t="n"/>
      <c r="R1009" s="135" t="n"/>
      <c r="S1009" s="135" t="n"/>
      <c r="T1009" s="135" t="n"/>
      <c r="U1009" s="135" t="n"/>
      <c r="V1009" s="135" t="n"/>
      <c r="W1009" s="135" t="n"/>
      <c r="X1009" s="135" t="n"/>
      <c r="Y1009" s="135" t="n"/>
      <c r="Z1009" s="135" t="n"/>
      <c r="AA1009" s="135" t="n"/>
      <c r="AB1009" s="135" t="n"/>
      <c r="AC1009" s="135" t="n"/>
      <c r="AD1009" s="135" t="n"/>
      <c r="AE1009" s="135" t="n"/>
      <c r="AF1009" s="135" t="n"/>
      <c r="AG1009" s="135" t="n"/>
      <c r="AH1009" s="135" t="n"/>
      <c r="AI1009" s="135" t="n"/>
      <c r="AJ1009" s="135" t="n"/>
      <c r="AK1009" s="135" t="n"/>
      <c r="AL1009" s="135" t="n"/>
      <c r="AM1009" s="135" t="n"/>
      <c r="AN1009" s="135" t="n"/>
      <c r="AO1009" s="135" t="n"/>
      <c r="AP1009" s="135" t="n"/>
      <c r="AQ1009" s="135" t="n"/>
      <c r="AR1009" s="135" t="n"/>
      <c r="AS1009" s="135" t="n"/>
      <c r="AT1009" s="135" t="n"/>
      <c r="AU1009" s="135" t="n"/>
      <c r="AV1009" s="135" t="n"/>
      <c r="AW1009" s="135" t="n"/>
      <c r="AX1009" s="135" t="n"/>
      <c r="AY1009" s="135" t="n"/>
      <c r="AZ1009" s="135" t="n"/>
      <c r="BA1009" s="135" t="n"/>
      <c r="BB1009" s="135" t="n"/>
      <c r="BC1009" s="135" t="n"/>
      <c r="BD1009" s="135" t="n"/>
      <c r="BE1009" s="135" t="n"/>
      <c r="BF1009" s="135" t="n"/>
      <c r="BG1009" s="135" t="n"/>
      <c r="BH1009" s="135" t="n"/>
      <c r="BI1009" s="135" t="n"/>
      <c r="BJ1009" s="135" t="n"/>
      <c r="BK1009" s="135" t="n"/>
      <c r="BL1009" s="135" t="n"/>
      <c r="BM1009" s="135" t="n"/>
      <c r="BN1009" s="135" t="n"/>
      <c r="BO1009" s="135" t="n"/>
      <c r="BP1009" s="135" t="n"/>
      <c r="BQ1009" s="135" t="n"/>
      <c r="BR1009" s="135" t="n"/>
      <c r="BS1009" s="135" t="n"/>
      <c r="BT1009" s="135" t="n"/>
      <c r="BU1009" s="135" t="n"/>
      <c r="BV1009" s="135" t="n"/>
      <c r="BW1009" s="135" t="n"/>
      <c r="BX1009" s="135" t="n"/>
      <c r="BY1009" s="135" t="n"/>
      <c r="BZ1009" s="135" t="n"/>
      <c r="CA1009" s="135" t="n"/>
      <c r="CB1009" s="135" t="n"/>
      <c r="CC1009" s="135" t="n"/>
      <c r="CD1009" s="135" t="n"/>
      <c r="CE1009" s="135" t="n"/>
      <c r="CF1009" s="135" t="n"/>
      <c r="CG1009" s="135" t="n"/>
      <c r="CH1009" s="135" t="n"/>
      <c r="CI1009" s="135" t="n"/>
      <c r="CJ1009" s="135" t="n"/>
      <c r="CK1009" s="135" t="n"/>
      <c r="CL1009" s="135" t="n"/>
      <c r="CM1009" s="135" t="n"/>
      <c r="CN1009" s="135" t="n"/>
      <c r="CO1009" s="135" t="n"/>
      <c r="CP1009" s="135" t="n"/>
      <c r="CQ1009" s="135" t="n"/>
      <c r="CR1009" s="135" t="n"/>
      <c r="CU1009" s="36" t="n"/>
      <c r="CV1009" s="36" t="n"/>
      <c r="CW1009" s="36" t="n"/>
      <c r="CX1009" s="36" t="n"/>
      <c r="CY1009" s="36" t="n"/>
      <c r="CZ1009" s="36" t="n"/>
      <c r="DA1009" s="36" t="n"/>
      <c r="DB1009" s="36" t="n"/>
      <c r="DC1009" s="36" t="n"/>
      <c r="DD1009" s="36" t="n"/>
      <c r="DE1009" s="36" t="n"/>
      <c r="DF1009" s="36" t="n"/>
      <c r="DG1009" s="36" t="n"/>
      <c r="DH1009" s="36" t="n"/>
      <c r="DI1009" s="36" t="n"/>
      <c r="DJ1009" s="36" t="n"/>
      <c r="DK1009" s="36" t="n"/>
      <c r="DL1009" s="36" t="n"/>
      <c r="DM1009" s="36" t="n"/>
      <c r="DN1009" s="36" t="n"/>
      <c r="DO1009" s="36" t="n"/>
      <c r="DP1009" s="36" t="n"/>
      <c r="DQ1009" s="36" t="n"/>
      <c r="DR1009" s="36" t="n"/>
      <c r="DS1009" s="36" t="n"/>
      <c r="DT1009" s="36" t="n"/>
      <c r="DU1009" s="36" t="n"/>
      <c r="DV1009" s="36" t="n"/>
      <c r="DW1009" s="36" t="n"/>
      <c r="DX1009" s="36" t="n"/>
      <c r="DY1009" s="36" t="n"/>
      <c r="DZ1009" s="36" t="n"/>
      <c r="EA1009" s="36" t="n"/>
      <c r="EB1009" s="36" t="n"/>
      <c r="EC1009" s="36" t="n"/>
      <c r="ED1009" s="36" t="n"/>
      <c r="EE1009" s="36" t="n"/>
      <c r="EF1009" s="36" t="n"/>
      <c r="EG1009" s="36" t="n"/>
      <c r="EH1009" s="36" t="n"/>
      <c r="EI1009" s="36" t="n"/>
      <c r="EJ1009" s="36" t="n"/>
      <c r="EK1009" s="36" t="n"/>
      <c r="EL1009" s="36" t="n"/>
      <c r="EM1009" s="36" t="n"/>
      <c r="EN1009" s="36" t="n"/>
    </row>
    <row r="1010">
      <c r="A1010" s="36" t="n"/>
      <c r="B1010" s="36" t="n"/>
      <c r="C1010" s="144" t="n"/>
      <c r="D1010" s="144" t="n"/>
      <c r="E1010" s="135" t="n"/>
      <c r="F1010" s="135" t="n"/>
      <c r="G1010" s="135" t="n"/>
      <c r="H1010" s="135" t="n"/>
      <c r="I1010" s="135" t="n"/>
      <c r="J1010" s="135" t="n"/>
      <c r="K1010" s="135" t="n"/>
      <c r="L1010" s="135" t="n"/>
      <c r="M1010" s="135" t="n"/>
      <c r="N1010" s="135" t="n"/>
      <c r="O1010" s="135" t="n"/>
      <c r="P1010" s="135" t="n"/>
      <c r="Q1010" s="135" t="n"/>
      <c r="R1010" s="135" t="n"/>
      <c r="S1010" s="135" t="n"/>
      <c r="T1010" s="135" t="n"/>
      <c r="U1010" s="135" t="n"/>
      <c r="V1010" s="135" t="n"/>
      <c r="W1010" s="135" t="n"/>
      <c r="X1010" s="135" t="n"/>
      <c r="Y1010" s="135" t="n"/>
      <c r="Z1010" s="135" t="n"/>
      <c r="AA1010" s="135" t="n"/>
      <c r="AB1010" s="135" t="n"/>
      <c r="AC1010" s="135" t="n"/>
      <c r="AD1010" s="135" t="n"/>
      <c r="AE1010" s="135" t="n"/>
      <c r="AF1010" s="135" t="n"/>
      <c r="AG1010" s="135" t="n"/>
      <c r="AH1010" s="135" t="n"/>
      <c r="AI1010" s="135" t="n"/>
      <c r="AJ1010" s="135" t="n"/>
      <c r="AK1010" s="135" t="n"/>
      <c r="AL1010" s="135" t="n"/>
      <c r="AM1010" s="135" t="n"/>
      <c r="AN1010" s="135" t="n"/>
      <c r="AO1010" s="135" t="n"/>
      <c r="AP1010" s="135" t="n"/>
      <c r="AQ1010" s="135" t="n"/>
      <c r="AR1010" s="135" t="n"/>
      <c r="AS1010" s="135" t="n"/>
      <c r="AT1010" s="135" t="n"/>
      <c r="AU1010" s="135" t="n"/>
      <c r="AV1010" s="135" t="n"/>
      <c r="AW1010" s="135" t="n"/>
      <c r="AX1010" s="135" t="n"/>
      <c r="AY1010" s="135" t="n"/>
      <c r="AZ1010" s="135" t="n"/>
      <c r="BA1010" s="135" t="n"/>
      <c r="BB1010" s="135" t="n"/>
      <c r="BC1010" s="135" t="n"/>
      <c r="BD1010" s="135" t="n"/>
      <c r="BE1010" s="135" t="n"/>
      <c r="BF1010" s="135" t="n"/>
      <c r="BG1010" s="135" t="n"/>
      <c r="BH1010" s="135" t="n"/>
      <c r="BI1010" s="135" t="n"/>
      <c r="BJ1010" s="135" t="n"/>
      <c r="BK1010" s="135" t="n"/>
      <c r="BL1010" s="135" t="n"/>
      <c r="BM1010" s="135" t="n"/>
      <c r="BN1010" s="135" t="n"/>
      <c r="BO1010" s="135" t="n"/>
      <c r="BP1010" s="135" t="n"/>
      <c r="BQ1010" s="135" t="n"/>
      <c r="BR1010" s="135" t="n"/>
      <c r="BS1010" s="135" t="n"/>
      <c r="BT1010" s="135" t="n"/>
      <c r="BU1010" s="135" t="n"/>
      <c r="BV1010" s="135" t="n"/>
      <c r="BW1010" s="135" t="n"/>
      <c r="BX1010" s="135" t="n"/>
      <c r="BY1010" s="135" t="n"/>
      <c r="BZ1010" s="135" t="n"/>
      <c r="CA1010" s="135" t="n"/>
      <c r="CB1010" s="135" t="n"/>
      <c r="CC1010" s="135" t="n"/>
      <c r="CD1010" s="135" t="n"/>
      <c r="CE1010" s="135" t="n"/>
      <c r="CF1010" s="135" t="n"/>
      <c r="CG1010" s="135" t="n"/>
      <c r="CH1010" s="135" t="n"/>
      <c r="CI1010" s="135" t="n"/>
      <c r="CJ1010" s="135" t="n"/>
      <c r="CK1010" s="135" t="n"/>
      <c r="CL1010" s="135" t="n"/>
      <c r="CM1010" s="135" t="n"/>
      <c r="CN1010" s="135" t="n"/>
      <c r="CO1010" s="135" t="n"/>
      <c r="CP1010" s="135" t="n"/>
      <c r="CQ1010" s="135" t="n"/>
      <c r="CR1010" s="135" t="n"/>
      <c r="CU1010" s="36" t="n"/>
      <c r="CV1010" s="36" t="n"/>
      <c r="CW1010" s="36" t="n"/>
      <c r="CX1010" s="36" t="n"/>
      <c r="CY1010" s="36" t="n"/>
      <c r="CZ1010" s="36" t="n"/>
      <c r="DA1010" s="36" t="n"/>
      <c r="DB1010" s="36" t="n"/>
      <c r="DC1010" s="36" t="n"/>
      <c r="DD1010" s="36" t="n"/>
      <c r="DE1010" s="36" t="n"/>
      <c r="DF1010" s="36" t="n"/>
      <c r="DG1010" s="36" t="n"/>
      <c r="DH1010" s="36" t="n"/>
      <c r="DI1010" s="36" t="n"/>
      <c r="DJ1010" s="36" t="n"/>
      <c r="DK1010" s="36" t="n"/>
      <c r="DL1010" s="36" t="n"/>
      <c r="DM1010" s="36" t="n"/>
      <c r="DN1010" s="36" t="n"/>
      <c r="DO1010" s="36" t="n"/>
      <c r="DP1010" s="36" t="n"/>
      <c r="DQ1010" s="36" t="n"/>
      <c r="DR1010" s="36" t="n"/>
      <c r="DS1010" s="36" t="n"/>
      <c r="DT1010" s="36" t="n"/>
      <c r="DU1010" s="36" t="n"/>
      <c r="DV1010" s="36" t="n"/>
      <c r="DW1010" s="36" t="n"/>
      <c r="DX1010" s="36" t="n"/>
      <c r="DY1010" s="36" t="n"/>
      <c r="DZ1010" s="36" t="n"/>
      <c r="EA1010" s="36" t="n"/>
      <c r="EB1010" s="36" t="n"/>
      <c r="EC1010" s="36" t="n"/>
      <c r="ED1010" s="36" t="n"/>
      <c r="EE1010" s="36" t="n"/>
      <c r="EF1010" s="36" t="n"/>
      <c r="EG1010" s="36" t="n"/>
      <c r="EH1010" s="36" t="n"/>
      <c r="EI1010" s="36" t="n"/>
      <c r="EJ1010" s="36" t="n"/>
      <c r="EK1010" s="36" t="n"/>
      <c r="EL1010" s="36" t="n"/>
      <c r="EM1010" s="36" t="n"/>
      <c r="EN1010" s="36" t="n"/>
    </row>
    <row r="1011">
      <c r="A1011" s="36" t="n"/>
      <c r="B1011" s="36" t="n"/>
      <c r="C1011" s="144" t="n"/>
      <c r="D1011" s="144" t="n"/>
      <c r="E1011" s="135" t="n"/>
      <c r="F1011" s="135" t="n"/>
      <c r="G1011" s="135" t="n"/>
      <c r="H1011" s="135" t="n"/>
      <c r="I1011" s="135" t="n"/>
      <c r="J1011" s="135" t="n"/>
      <c r="K1011" s="135" t="n"/>
      <c r="L1011" s="135" t="n"/>
      <c r="M1011" s="135" t="n"/>
      <c r="N1011" s="135" t="n"/>
      <c r="O1011" s="135" t="n"/>
      <c r="P1011" s="135" t="n"/>
      <c r="Q1011" s="135" t="n"/>
      <c r="R1011" s="135" t="n"/>
      <c r="S1011" s="135" t="n"/>
      <c r="T1011" s="135" t="n"/>
      <c r="U1011" s="135" t="n"/>
      <c r="V1011" s="135" t="n"/>
      <c r="W1011" s="135" t="n"/>
      <c r="X1011" s="135" t="n"/>
      <c r="Y1011" s="135" t="n"/>
      <c r="Z1011" s="135" t="n"/>
      <c r="AA1011" s="135" t="n"/>
      <c r="AB1011" s="135" t="n"/>
      <c r="AC1011" s="135" t="n"/>
      <c r="AD1011" s="135" t="n"/>
      <c r="AE1011" s="135" t="n"/>
      <c r="AF1011" s="135" t="n"/>
      <c r="AG1011" s="135" t="n"/>
      <c r="AH1011" s="135" t="n"/>
      <c r="AI1011" s="135" t="n"/>
      <c r="AJ1011" s="135" t="n"/>
      <c r="AK1011" s="135" t="n"/>
      <c r="AL1011" s="135" t="n"/>
      <c r="AM1011" s="135" t="n"/>
      <c r="AN1011" s="135" t="n"/>
      <c r="AO1011" s="135" t="n"/>
      <c r="AP1011" s="135" t="n"/>
      <c r="AQ1011" s="135" t="n"/>
      <c r="AR1011" s="135" t="n"/>
      <c r="AS1011" s="135" t="n"/>
      <c r="AT1011" s="135" t="n"/>
      <c r="AU1011" s="135" t="n"/>
      <c r="AV1011" s="135" t="n"/>
      <c r="AW1011" s="135" t="n"/>
      <c r="AX1011" s="135" t="n"/>
      <c r="AY1011" s="135" t="n"/>
      <c r="AZ1011" s="135" t="n"/>
      <c r="BA1011" s="135" t="n"/>
      <c r="BB1011" s="135" t="n"/>
      <c r="BC1011" s="135" t="n"/>
      <c r="BD1011" s="135" t="n"/>
      <c r="BE1011" s="135" t="n"/>
      <c r="BF1011" s="135" t="n"/>
      <c r="BG1011" s="135" t="n"/>
      <c r="BH1011" s="135" t="n"/>
      <c r="BI1011" s="135" t="n"/>
      <c r="BJ1011" s="135" t="n"/>
      <c r="BK1011" s="135" t="n"/>
      <c r="BL1011" s="135" t="n"/>
      <c r="BM1011" s="135" t="n"/>
      <c r="BN1011" s="135" t="n"/>
      <c r="BO1011" s="135" t="n"/>
      <c r="BP1011" s="135" t="n"/>
      <c r="BQ1011" s="135" t="n"/>
      <c r="BR1011" s="135" t="n"/>
      <c r="BS1011" s="135" t="n"/>
      <c r="BT1011" s="135" t="n"/>
      <c r="BU1011" s="135" t="n"/>
      <c r="BV1011" s="135" t="n"/>
      <c r="BW1011" s="135" t="n"/>
      <c r="BX1011" s="135" t="n"/>
      <c r="BY1011" s="135" t="n"/>
      <c r="BZ1011" s="135" t="n"/>
      <c r="CA1011" s="135" t="n"/>
      <c r="CB1011" s="135" t="n"/>
      <c r="CC1011" s="135" t="n"/>
      <c r="CD1011" s="135" t="n"/>
      <c r="CE1011" s="135" t="n"/>
      <c r="CF1011" s="135" t="n"/>
      <c r="CG1011" s="135" t="n"/>
      <c r="CH1011" s="135" t="n"/>
      <c r="CI1011" s="135" t="n"/>
      <c r="CJ1011" s="135" t="n"/>
      <c r="CK1011" s="135" t="n"/>
      <c r="CL1011" s="135" t="n"/>
      <c r="CM1011" s="135" t="n"/>
      <c r="CN1011" s="135" t="n"/>
      <c r="CO1011" s="135" t="n"/>
      <c r="CP1011" s="135" t="n"/>
      <c r="CQ1011" s="135" t="n"/>
      <c r="CR1011" s="135" t="n"/>
      <c r="CU1011" s="36" t="n"/>
      <c r="CV1011" s="36" t="n"/>
      <c r="CW1011" s="36" t="n"/>
      <c r="CX1011" s="36" t="n"/>
      <c r="CY1011" s="36" t="n"/>
      <c r="CZ1011" s="36" t="n"/>
      <c r="DA1011" s="36" t="n"/>
      <c r="DB1011" s="36" t="n"/>
      <c r="DC1011" s="36" t="n"/>
      <c r="DD1011" s="36" t="n"/>
      <c r="DE1011" s="36" t="n"/>
      <c r="DF1011" s="36" t="n"/>
      <c r="DG1011" s="36" t="n"/>
      <c r="DH1011" s="36" t="n"/>
      <c r="DI1011" s="36" t="n"/>
      <c r="DJ1011" s="36" t="n"/>
      <c r="DK1011" s="36" t="n"/>
      <c r="DL1011" s="36" t="n"/>
      <c r="DM1011" s="36" t="n"/>
      <c r="DN1011" s="36" t="n"/>
      <c r="DO1011" s="36" t="n"/>
      <c r="DP1011" s="36" t="n"/>
      <c r="DQ1011" s="36" t="n"/>
      <c r="DR1011" s="36" t="n"/>
      <c r="DS1011" s="36" t="n"/>
      <c r="DT1011" s="36" t="n"/>
      <c r="DU1011" s="36" t="n"/>
      <c r="DV1011" s="36" t="n"/>
      <c r="DW1011" s="36" t="n"/>
      <c r="DX1011" s="36" t="n"/>
      <c r="DY1011" s="36" t="n"/>
      <c r="DZ1011" s="36" t="n"/>
      <c r="EA1011" s="36" t="n"/>
      <c r="EB1011" s="36" t="n"/>
      <c r="EC1011" s="36" t="n"/>
      <c r="ED1011" s="36" t="n"/>
      <c r="EE1011" s="36" t="n"/>
      <c r="EF1011" s="36" t="n"/>
      <c r="EG1011" s="36" t="n"/>
      <c r="EH1011" s="36" t="n"/>
      <c r="EI1011" s="36" t="n"/>
      <c r="EJ1011" s="36" t="n"/>
      <c r="EK1011" s="36" t="n"/>
      <c r="EL1011" s="36" t="n"/>
      <c r="EM1011" s="36" t="n"/>
      <c r="EN1011" s="36" t="n"/>
    </row>
    <row r="1012">
      <c r="A1012" s="36" t="n"/>
      <c r="B1012" s="36" t="n"/>
      <c r="C1012" s="144" t="n"/>
      <c r="D1012" s="144" t="n"/>
      <c r="E1012" s="135" t="n"/>
      <c r="F1012" s="135" t="n"/>
      <c r="G1012" s="135" t="n"/>
      <c r="H1012" s="135" t="n"/>
      <c r="I1012" s="135" t="n"/>
      <c r="J1012" s="135" t="n"/>
      <c r="K1012" s="135" t="n"/>
      <c r="L1012" s="135" t="n"/>
      <c r="M1012" s="135" t="n"/>
      <c r="N1012" s="135" t="n"/>
      <c r="O1012" s="135" t="n"/>
      <c r="P1012" s="135" t="n"/>
      <c r="Q1012" s="135" t="n"/>
      <c r="R1012" s="135" t="n"/>
      <c r="S1012" s="135" t="n"/>
      <c r="T1012" s="135" t="n"/>
      <c r="U1012" s="135" t="n"/>
      <c r="V1012" s="135" t="n"/>
      <c r="W1012" s="135" t="n"/>
      <c r="X1012" s="135" t="n"/>
      <c r="Y1012" s="135" t="n"/>
      <c r="Z1012" s="135" t="n"/>
      <c r="AA1012" s="135" t="n"/>
      <c r="AB1012" s="135" t="n"/>
      <c r="AC1012" s="135" t="n"/>
      <c r="AD1012" s="135" t="n"/>
      <c r="AE1012" s="135" t="n"/>
      <c r="AF1012" s="135" t="n"/>
      <c r="AG1012" s="135" t="n"/>
      <c r="AH1012" s="135" t="n"/>
      <c r="AI1012" s="135" t="n"/>
      <c r="AJ1012" s="135" t="n"/>
      <c r="AK1012" s="135" t="n"/>
      <c r="AL1012" s="135" t="n"/>
      <c r="AM1012" s="135" t="n"/>
      <c r="AN1012" s="135" t="n"/>
      <c r="AO1012" s="135" t="n"/>
      <c r="AP1012" s="135" t="n"/>
      <c r="AQ1012" s="135" t="n"/>
      <c r="AR1012" s="135" t="n"/>
      <c r="AS1012" s="135" t="n"/>
      <c r="AT1012" s="135" t="n"/>
      <c r="AU1012" s="135" t="n"/>
      <c r="AV1012" s="135" t="n"/>
      <c r="AW1012" s="135" t="n"/>
      <c r="AX1012" s="135" t="n"/>
      <c r="AY1012" s="135" t="n"/>
      <c r="AZ1012" s="135" t="n"/>
      <c r="BA1012" s="135" t="n"/>
      <c r="BB1012" s="135" t="n"/>
      <c r="BC1012" s="135" t="n"/>
      <c r="BD1012" s="135" t="n"/>
      <c r="BE1012" s="135" t="n"/>
      <c r="BF1012" s="135" t="n"/>
      <c r="BG1012" s="135" t="n"/>
      <c r="BH1012" s="135" t="n"/>
      <c r="BI1012" s="135" t="n"/>
      <c r="BJ1012" s="135" t="n"/>
      <c r="BK1012" s="135" t="n"/>
      <c r="BL1012" s="135" t="n"/>
      <c r="BM1012" s="135" t="n"/>
      <c r="BN1012" s="135" t="n"/>
      <c r="BO1012" s="135" t="n"/>
      <c r="BP1012" s="135" t="n"/>
      <c r="BQ1012" s="135" t="n"/>
      <c r="BR1012" s="135" t="n"/>
      <c r="BS1012" s="135" t="n"/>
      <c r="BT1012" s="135" t="n"/>
      <c r="BU1012" s="135" t="n"/>
      <c r="BV1012" s="135" t="n"/>
      <c r="BW1012" s="135" t="n"/>
      <c r="BX1012" s="135" t="n"/>
      <c r="BY1012" s="135" t="n"/>
      <c r="BZ1012" s="135" t="n"/>
      <c r="CA1012" s="135" t="n"/>
      <c r="CB1012" s="135" t="n"/>
      <c r="CC1012" s="135" t="n"/>
      <c r="CD1012" s="135" t="n"/>
      <c r="CE1012" s="135" t="n"/>
      <c r="CF1012" s="135" t="n"/>
      <c r="CG1012" s="135" t="n"/>
      <c r="CH1012" s="135" t="n"/>
      <c r="CI1012" s="135" t="n"/>
      <c r="CJ1012" s="135" t="n"/>
      <c r="CK1012" s="135" t="n"/>
      <c r="CL1012" s="135" t="n"/>
      <c r="CM1012" s="135" t="n"/>
      <c r="CN1012" s="135" t="n"/>
      <c r="CO1012" s="135" t="n"/>
      <c r="CP1012" s="135" t="n"/>
      <c r="CQ1012" s="135" t="n"/>
      <c r="CR1012" s="135" t="n"/>
      <c r="CU1012" s="36" t="n"/>
      <c r="CV1012" s="36" t="n"/>
      <c r="CW1012" s="36" t="n"/>
      <c r="CX1012" s="36" t="n"/>
      <c r="CY1012" s="36" t="n"/>
      <c r="CZ1012" s="36" t="n"/>
      <c r="DA1012" s="36" t="n"/>
      <c r="DB1012" s="36" t="n"/>
      <c r="DC1012" s="36" t="n"/>
      <c r="DD1012" s="36" t="n"/>
      <c r="DE1012" s="36" t="n"/>
      <c r="DF1012" s="36" t="n"/>
      <c r="DG1012" s="36" t="n"/>
      <c r="DH1012" s="36" t="n"/>
      <c r="DI1012" s="36" t="n"/>
      <c r="DJ1012" s="36" t="n"/>
      <c r="DK1012" s="36" t="n"/>
      <c r="DL1012" s="36" t="n"/>
      <c r="DM1012" s="36" t="n"/>
      <c r="DN1012" s="36" t="n"/>
      <c r="DO1012" s="36" t="n"/>
      <c r="DP1012" s="36" t="n"/>
      <c r="DQ1012" s="36" t="n"/>
      <c r="DR1012" s="36" t="n"/>
      <c r="DS1012" s="36" t="n"/>
      <c r="DT1012" s="36" t="n"/>
      <c r="DU1012" s="36" t="n"/>
      <c r="DV1012" s="36" t="n"/>
      <c r="DW1012" s="36" t="n"/>
      <c r="DX1012" s="36" t="n"/>
      <c r="DY1012" s="36" t="n"/>
      <c r="DZ1012" s="36" t="n"/>
      <c r="EA1012" s="36" t="n"/>
      <c r="EB1012" s="36" t="n"/>
      <c r="EC1012" s="36" t="n"/>
      <c r="ED1012" s="36" t="n"/>
      <c r="EE1012" s="36" t="n"/>
      <c r="EF1012" s="36" t="n"/>
      <c r="EG1012" s="36" t="n"/>
      <c r="EH1012" s="36" t="n"/>
      <c r="EI1012" s="36" t="n"/>
      <c r="EJ1012" s="36" t="n"/>
      <c r="EK1012" s="36" t="n"/>
      <c r="EL1012" s="36" t="n"/>
      <c r="EM1012" s="36" t="n"/>
      <c r="EN1012" s="36" t="n"/>
    </row>
    <row r="1013">
      <c r="A1013" s="36" t="n"/>
      <c r="B1013" s="36" t="n"/>
      <c r="C1013" s="144" t="n"/>
      <c r="D1013" s="144" t="n"/>
      <c r="E1013" s="135" t="n"/>
      <c r="F1013" s="135" t="n"/>
      <c r="G1013" s="135" t="n"/>
      <c r="H1013" s="135" t="n"/>
      <c r="I1013" s="135" t="n"/>
      <c r="J1013" s="135" t="n"/>
      <c r="K1013" s="135" t="n"/>
      <c r="L1013" s="135" t="n"/>
      <c r="M1013" s="135" t="n"/>
      <c r="N1013" s="135" t="n"/>
      <c r="O1013" s="135" t="n"/>
      <c r="P1013" s="135" t="n"/>
      <c r="Q1013" s="135" t="n"/>
      <c r="R1013" s="135" t="n"/>
      <c r="S1013" s="135" t="n"/>
      <c r="T1013" s="135" t="n"/>
      <c r="U1013" s="135" t="n"/>
      <c r="V1013" s="135" t="n"/>
      <c r="W1013" s="135" t="n"/>
      <c r="X1013" s="135" t="n"/>
      <c r="Y1013" s="135" t="n"/>
      <c r="Z1013" s="135" t="n"/>
      <c r="AA1013" s="135" t="n"/>
      <c r="AB1013" s="135" t="n"/>
      <c r="AC1013" s="135" t="n"/>
      <c r="AD1013" s="135" t="n"/>
      <c r="AE1013" s="135" t="n"/>
      <c r="AF1013" s="135" t="n"/>
      <c r="AG1013" s="135" t="n"/>
      <c r="AH1013" s="135" t="n"/>
      <c r="AI1013" s="135" t="n"/>
      <c r="AJ1013" s="135" t="n"/>
      <c r="AK1013" s="135" t="n"/>
      <c r="AL1013" s="135" t="n"/>
      <c r="AM1013" s="135" t="n"/>
      <c r="AN1013" s="135" t="n"/>
      <c r="AO1013" s="135" t="n"/>
      <c r="AP1013" s="135" t="n"/>
      <c r="AQ1013" s="135" t="n"/>
      <c r="AR1013" s="135" t="n"/>
      <c r="AS1013" s="135" t="n"/>
      <c r="AT1013" s="135" t="n"/>
      <c r="AU1013" s="135" t="n"/>
      <c r="AV1013" s="135" t="n"/>
      <c r="AW1013" s="135" t="n"/>
      <c r="AX1013" s="135" t="n"/>
      <c r="AY1013" s="135" t="n"/>
      <c r="AZ1013" s="135" t="n"/>
      <c r="BA1013" s="135" t="n"/>
      <c r="BB1013" s="135" t="n"/>
      <c r="BC1013" s="135" t="n"/>
      <c r="BD1013" s="135" t="n"/>
      <c r="BE1013" s="135" t="n"/>
      <c r="BF1013" s="135" t="n"/>
      <c r="BG1013" s="135" t="n"/>
      <c r="BH1013" s="135" t="n"/>
      <c r="BI1013" s="135" t="n"/>
      <c r="BJ1013" s="135" t="n"/>
      <c r="BK1013" s="135" t="n"/>
      <c r="BL1013" s="135" t="n"/>
      <c r="BM1013" s="135" t="n"/>
      <c r="BN1013" s="135" t="n"/>
      <c r="BO1013" s="135" t="n"/>
      <c r="BP1013" s="135" t="n"/>
      <c r="BQ1013" s="135" t="n"/>
      <c r="BR1013" s="135" t="n"/>
      <c r="BS1013" s="135" t="n"/>
      <c r="BT1013" s="135" t="n"/>
      <c r="BU1013" s="135" t="n"/>
      <c r="BV1013" s="135" t="n"/>
      <c r="BW1013" s="135" t="n"/>
      <c r="BX1013" s="135" t="n"/>
      <c r="BY1013" s="135" t="n"/>
      <c r="BZ1013" s="135" t="n"/>
      <c r="CA1013" s="135" t="n"/>
      <c r="CB1013" s="135" t="n"/>
      <c r="CC1013" s="135" t="n"/>
      <c r="CD1013" s="135" t="n"/>
      <c r="CE1013" s="135" t="n"/>
      <c r="CF1013" s="135" t="n"/>
      <c r="CG1013" s="135" t="n"/>
      <c r="CH1013" s="135" t="n"/>
      <c r="CI1013" s="135" t="n"/>
      <c r="CJ1013" s="135" t="n"/>
      <c r="CK1013" s="135" t="n"/>
      <c r="CL1013" s="135" t="n"/>
      <c r="CM1013" s="135" t="n"/>
      <c r="CN1013" s="135" t="n"/>
      <c r="CO1013" s="135" t="n"/>
      <c r="CP1013" s="135" t="n"/>
      <c r="CQ1013" s="135" t="n"/>
      <c r="CR1013" s="135" t="n"/>
      <c r="CU1013" s="36" t="n"/>
      <c r="CV1013" s="36" t="n"/>
      <c r="CW1013" s="36" t="n"/>
      <c r="CX1013" s="36" t="n"/>
      <c r="CY1013" s="36" t="n"/>
      <c r="CZ1013" s="36" t="n"/>
      <c r="DA1013" s="36" t="n"/>
      <c r="DB1013" s="36" t="n"/>
      <c r="DC1013" s="36" t="n"/>
      <c r="DD1013" s="36" t="n"/>
      <c r="DE1013" s="36" t="n"/>
      <c r="DF1013" s="36" t="n"/>
      <c r="DG1013" s="36" t="n"/>
      <c r="DH1013" s="36" t="n"/>
      <c r="DI1013" s="36" t="n"/>
      <c r="DJ1013" s="36" t="n"/>
      <c r="DK1013" s="36" t="n"/>
      <c r="DL1013" s="36" t="n"/>
      <c r="DM1013" s="36" t="n"/>
      <c r="DN1013" s="36" t="n"/>
      <c r="DO1013" s="36" t="n"/>
      <c r="DP1013" s="36" t="n"/>
      <c r="DQ1013" s="36" t="n"/>
      <c r="DR1013" s="36" t="n"/>
      <c r="DS1013" s="36" t="n"/>
      <c r="DT1013" s="36" t="n"/>
      <c r="DU1013" s="36" t="n"/>
      <c r="DV1013" s="36" t="n"/>
      <c r="DW1013" s="36" t="n"/>
      <c r="DX1013" s="36" t="n"/>
      <c r="DY1013" s="36" t="n"/>
      <c r="DZ1013" s="36" t="n"/>
      <c r="EA1013" s="36" t="n"/>
      <c r="EB1013" s="36" t="n"/>
      <c r="EC1013" s="36" t="n"/>
      <c r="ED1013" s="36" t="n"/>
      <c r="EE1013" s="36" t="n"/>
      <c r="EF1013" s="36" t="n"/>
      <c r="EG1013" s="36" t="n"/>
      <c r="EH1013" s="36" t="n"/>
      <c r="EI1013" s="36" t="n"/>
      <c r="EJ1013" s="36" t="n"/>
      <c r="EK1013" s="36" t="n"/>
      <c r="EL1013" s="36" t="n"/>
      <c r="EM1013" s="36" t="n"/>
      <c r="EN1013" s="36" t="n"/>
    </row>
    <row r="1014">
      <c r="A1014" s="36" t="n"/>
      <c r="B1014" s="36" t="n"/>
      <c r="C1014" s="144" t="n"/>
      <c r="D1014" s="144" t="n"/>
      <c r="E1014" s="135" t="n"/>
      <c r="F1014" s="135" t="n"/>
      <c r="G1014" s="135" t="n"/>
      <c r="H1014" s="135" t="n"/>
      <c r="I1014" s="135" t="n"/>
      <c r="J1014" s="135" t="n"/>
      <c r="K1014" s="135" t="n"/>
      <c r="L1014" s="135" t="n"/>
      <c r="M1014" s="135" t="n"/>
      <c r="N1014" s="135" t="n"/>
      <c r="O1014" s="135" t="n"/>
      <c r="P1014" s="135" t="n"/>
      <c r="Q1014" s="135" t="n"/>
      <c r="R1014" s="135" t="n"/>
      <c r="S1014" s="135" t="n"/>
      <c r="T1014" s="135" t="n"/>
      <c r="U1014" s="135" t="n"/>
      <c r="V1014" s="135" t="n"/>
      <c r="W1014" s="135" t="n"/>
      <c r="X1014" s="135" t="n"/>
      <c r="Y1014" s="135" t="n"/>
      <c r="Z1014" s="135" t="n"/>
      <c r="AA1014" s="135" t="n"/>
      <c r="AB1014" s="135" t="n"/>
      <c r="AC1014" s="135" t="n"/>
      <c r="AD1014" s="135" t="n"/>
      <c r="AE1014" s="135" t="n"/>
      <c r="AF1014" s="135" t="n"/>
      <c r="AG1014" s="135" t="n"/>
      <c r="AH1014" s="135" t="n"/>
      <c r="AI1014" s="135" t="n"/>
      <c r="AJ1014" s="135" t="n"/>
      <c r="AK1014" s="135" t="n"/>
      <c r="AL1014" s="135" t="n"/>
      <c r="AM1014" s="135" t="n"/>
      <c r="AN1014" s="135" t="n"/>
      <c r="AO1014" s="135" t="n"/>
      <c r="AP1014" s="135" t="n"/>
      <c r="AQ1014" s="135" t="n"/>
      <c r="AR1014" s="135" t="n"/>
      <c r="AS1014" s="135" t="n"/>
      <c r="AT1014" s="135" t="n"/>
      <c r="AU1014" s="135" t="n"/>
      <c r="AV1014" s="135" t="n"/>
      <c r="AW1014" s="135" t="n"/>
      <c r="AX1014" s="135" t="n"/>
      <c r="AY1014" s="135" t="n"/>
      <c r="AZ1014" s="135" t="n"/>
      <c r="BA1014" s="135" t="n"/>
      <c r="BB1014" s="135" t="n"/>
      <c r="BC1014" s="135" t="n"/>
      <c r="BD1014" s="135" t="n"/>
      <c r="BE1014" s="135" t="n"/>
      <c r="BF1014" s="135" t="n"/>
      <c r="BG1014" s="135" t="n"/>
      <c r="BH1014" s="135" t="n"/>
      <c r="BI1014" s="135" t="n"/>
      <c r="BJ1014" s="135" t="n"/>
      <c r="BK1014" s="135" t="n"/>
      <c r="BL1014" s="135" t="n"/>
      <c r="BM1014" s="135" t="n"/>
      <c r="BN1014" s="135" t="n"/>
      <c r="BO1014" s="135" t="n"/>
      <c r="BP1014" s="135" t="n"/>
      <c r="BQ1014" s="135" t="n"/>
      <c r="BR1014" s="135" t="n"/>
      <c r="BS1014" s="135" t="n"/>
      <c r="BT1014" s="135" t="n"/>
      <c r="BU1014" s="135" t="n"/>
      <c r="BV1014" s="135" t="n"/>
      <c r="BW1014" s="135" t="n"/>
      <c r="BX1014" s="135" t="n"/>
      <c r="BY1014" s="135" t="n"/>
      <c r="BZ1014" s="135" t="n"/>
      <c r="CA1014" s="135" t="n"/>
      <c r="CB1014" s="135" t="n"/>
      <c r="CC1014" s="135" t="n"/>
      <c r="CD1014" s="135" t="n"/>
      <c r="CE1014" s="135" t="n"/>
      <c r="CF1014" s="135" t="n"/>
      <c r="CG1014" s="135" t="n"/>
      <c r="CH1014" s="135" t="n"/>
      <c r="CI1014" s="135" t="n"/>
      <c r="CJ1014" s="135" t="n"/>
      <c r="CK1014" s="135" t="n"/>
      <c r="CL1014" s="135" t="n"/>
      <c r="CM1014" s="135" t="n"/>
      <c r="CN1014" s="135" t="n"/>
      <c r="CO1014" s="135" t="n"/>
      <c r="CP1014" s="135" t="n"/>
      <c r="CQ1014" s="135" t="n"/>
      <c r="CR1014" s="135" t="n"/>
      <c r="CU1014" s="36" t="n"/>
      <c r="CV1014" s="36" t="n"/>
      <c r="CW1014" s="36" t="n"/>
      <c r="CX1014" s="36" t="n"/>
      <c r="CY1014" s="36" t="n"/>
      <c r="CZ1014" s="36" t="n"/>
      <c r="DA1014" s="36" t="n"/>
      <c r="DB1014" s="36" t="n"/>
      <c r="DC1014" s="36" t="n"/>
      <c r="DD1014" s="36" t="n"/>
      <c r="DE1014" s="36" t="n"/>
      <c r="DF1014" s="36" t="n"/>
      <c r="DG1014" s="36" t="n"/>
      <c r="DH1014" s="36" t="n"/>
      <c r="DI1014" s="36" t="n"/>
      <c r="DJ1014" s="36" t="n"/>
      <c r="DK1014" s="36" t="n"/>
      <c r="DL1014" s="36" t="n"/>
      <c r="DM1014" s="36" t="n"/>
      <c r="DN1014" s="36" t="n"/>
      <c r="DO1014" s="36" t="n"/>
      <c r="DP1014" s="36" t="n"/>
      <c r="DQ1014" s="36" t="n"/>
      <c r="DR1014" s="36" t="n"/>
      <c r="DS1014" s="36" t="n"/>
      <c r="DT1014" s="36" t="n"/>
      <c r="DU1014" s="36" t="n"/>
      <c r="DV1014" s="36" t="n"/>
      <c r="DW1014" s="36" t="n"/>
      <c r="DX1014" s="36" t="n"/>
      <c r="DY1014" s="36" t="n"/>
      <c r="DZ1014" s="36" t="n"/>
      <c r="EA1014" s="36" t="n"/>
      <c r="EB1014" s="36" t="n"/>
      <c r="EC1014" s="36" t="n"/>
      <c r="ED1014" s="36" t="n"/>
      <c r="EE1014" s="36" t="n"/>
      <c r="EF1014" s="36" t="n"/>
      <c r="EG1014" s="36" t="n"/>
      <c r="EH1014" s="36" t="n"/>
      <c r="EI1014" s="36" t="n"/>
      <c r="EJ1014" s="36" t="n"/>
      <c r="EK1014" s="36" t="n"/>
      <c r="EL1014" s="36" t="n"/>
      <c r="EM1014" s="36" t="n"/>
      <c r="EN1014" s="36" t="n"/>
    </row>
    <row r="1015">
      <c r="A1015" s="36" t="n"/>
      <c r="B1015" s="36" t="n"/>
      <c r="C1015" s="144" t="n"/>
      <c r="D1015" s="144" t="n"/>
      <c r="E1015" s="135" t="n"/>
      <c r="F1015" s="135" t="n"/>
      <c r="G1015" s="135" t="n"/>
      <c r="H1015" s="135" t="n"/>
      <c r="I1015" s="135" t="n"/>
      <c r="J1015" s="135" t="n"/>
      <c r="K1015" s="135" t="n"/>
      <c r="L1015" s="135" t="n"/>
      <c r="M1015" s="135" t="n"/>
      <c r="N1015" s="135" t="n"/>
      <c r="O1015" s="135" t="n"/>
      <c r="P1015" s="135" t="n"/>
      <c r="Q1015" s="135" t="n"/>
      <c r="R1015" s="135" t="n"/>
      <c r="S1015" s="135" t="n"/>
      <c r="T1015" s="135" t="n"/>
      <c r="U1015" s="135" t="n"/>
      <c r="V1015" s="135" t="n"/>
      <c r="W1015" s="135" t="n"/>
      <c r="X1015" s="135" t="n"/>
      <c r="Y1015" s="135" t="n"/>
      <c r="Z1015" s="135" t="n"/>
      <c r="AA1015" s="135" t="n"/>
      <c r="AB1015" s="135" t="n"/>
      <c r="AC1015" s="135" t="n"/>
      <c r="AD1015" s="135" t="n"/>
      <c r="AE1015" s="135" t="n"/>
      <c r="AF1015" s="135" t="n"/>
      <c r="AG1015" s="135" t="n"/>
      <c r="AH1015" s="135" t="n"/>
      <c r="AI1015" s="135" t="n"/>
      <c r="AJ1015" s="135" t="n"/>
      <c r="AK1015" s="135" t="n"/>
      <c r="AL1015" s="135" t="n"/>
      <c r="AM1015" s="135" t="n"/>
      <c r="AN1015" s="135" t="n"/>
      <c r="AO1015" s="135" t="n"/>
      <c r="AP1015" s="135" t="n"/>
      <c r="AQ1015" s="135" t="n"/>
      <c r="AR1015" s="135" t="n"/>
      <c r="AS1015" s="135" t="n"/>
      <c r="AT1015" s="135" t="n"/>
      <c r="AU1015" s="135" t="n"/>
      <c r="AV1015" s="135" t="n"/>
      <c r="AW1015" s="135" t="n"/>
      <c r="AX1015" s="135" t="n"/>
      <c r="AY1015" s="135" t="n"/>
      <c r="AZ1015" s="135" t="n"/>
      <c r="BA1015" s="135" t="n"/>
      <c r="BB1015" s="135" t="n"/>
      <c r="BC1015" s="135" t="n"/>
      <c r="BD1015" s="135" t="n"/>
      <c r="BE1015" s="135" t="n"/>
      <c r="BF1015" s="135" t="n"/>
      <c r="BG1015" s="135" t="n"/>
      <c r="BH1015" s="135" t="n"/>
      <c r="BI1015" s="135" t="n"/>
      <c r="BJ1015" s="135" t="n"/>
      <c r="BK1015" s="135" t="n"/>
      <c r="BL1015" s="135" t="n"/>
      <c r="BM1015" s="135" t="n"/>
      <c r="BN1015" s="135" t="n"/>
      <c r="BO1015" s="135" t="n"/>
      <c r="BP1015" s="135" t="n"/>
      <c r="BQ1015" s="135" t="n"/>
      <c r="BR1015" s="135" t="n"/>
      <c r="BS1015" s="135" t="n"/>
      <c r="BT1015" s="135" t="n"/>
      <c r="BU1015" s="135" t="n"/>
      <c r="BV1015" s="135" t="n"/>
      <c r="BW1015" s="135" t="n"/>
      <c r="BX1015" s="135" t="n"/>
      <c r="BY1015" s="135" t="n"/>
      <c r="BZ1015" s="135" t="n"/>
      <c r="CA1015" s="135" t="n"/>
      <c r="CB1015" s="135" t="n"/>
      <c r="CC1015" s="135" t="n"/>
      <c r="CD1015" s="135" t="n"/>
      <c r="CE1015" s="135" t="n"/>
      <c r="CF1015" s="135" t="n"/>
      <c r="CG1015" s="135" t="n"/>
      <c r="CH1015" s="135" t="n"/>
      <c r="CI1015" s="135" t="n"/>
      <c r="CJ1015" s="135" t="n"/>
      <c r="CK1015" s="135" t="n"/>
      <c r="CL1015" s="135" t="n"/>
      <c r="CM1015" s="135" t="n"/>
      <c r="CN1015" s="135" t="n"/>
      <c r="CO1015" s="135" t="n"/>
      <c r="CP1015" s="135" t="n"/>
      <c r="CQ1015" s="135" t="n"/>
      <c r="CR1015" s="135" t="n"/>
      <c r="CU1015" s="36" t="n"/>
      <c r="CV1015" s="36" t="n"/>
      <c r="CW1015" s="36" t="n"/>
      <c r="CX1015" s="36" t="n"/>
      <c r="CY1015" s="36" t="n"/>
      <c r="CZ1015" s="36" t="n"/>
      <c r="DA1015" s="36" t="n"/>
      <c r="DB1015" s="36" t="n"/>
      <c r="DC1015" s="36" t="n"/>
      <c r="DD1015" s="36" t="n"/>
      <c r="DE1015" s="36" t="n"/>
      <c r="DF1015" s="36" t="n"/>
      <c r="DG1015" s="36" t="n"/>
      <c r="DH1015" s="36" t="n"/>
      <c r="DI1015" s="36" t="n"/>
      <c r="DJ1015" s="36" t="n"/>
      <c r="DK1015" s="36" t="n"/>
      <c r="DL1015" s="36" t="n"/>
      <c r="DM1015" s="36" t="n"/>
      <c r="DN1015" s="36" t="n"/>
      <c r="DO1015" s="36" t="n"/>
      <c r="DP1015" s="36" t="n"/>
      <c r="DQ1015" s="36" t="n"/>
      <c r="DR1015" s="36" t="n"/>
      <c r="DS1015" s="36" t="n"/>
      <c r="DT1015" s="36" t="n"/>
      <c r="DU1015" s="36" t="n"/>
      <c r="DV1015" s="36" t="n"/>
      <c r="DW1015" s="36" t="n"/>
      <c r="DX1015" s="36" t="n"/>
      <c r="DY1015" s="36" t="n"/>
      <c r="DZ1015" s="36" t="n"/>
      <c r="EA1015" s="36" t="n"/>
      <c r="EB1015" s="36" t="n"/>
      <c r="EC1015" s="36" t="n"/>
      <c r="ED1015" s="36" t="n"/>
      <c r="EE1015" s="36" t="n"/>
      <c r="EF1015" s="36" t="n"/>
      <c r="EG1015" s="36" t="n"/>
      <c r="EH1015" s="36" t="n"/>
      <c r="EI1015" s="36" t="n"/>
      <c r="EJ1015" s="36" t="n"/>
      <c r="EK1015" s="36" t="n"/>
      <c r="EL1015" s="36" t="n"/>
      <c r="EM1015" s="36" t="n"/>
      <c r="EN1015" s="36" t="n"/>
    </row>
    <row r="1016">
      <c r="A1016" s="36" t="n"/>
      <c r="B1016" s="36" t="n"/>
      <c r="C1016" s="144" t="n"/>
      <c r="D1016" s="144" t="n"/>
      <c r="E1016" s="135" t="n"/>
      <c r="F1016" s="135" t="n"/>
      <c r="G1016" s="135" t="n"/>
      <c r="H1016" s="135" t="n"/>
      <c r="I1016" s="135" t="n"/>
      <c r="J1016" s="135" t="n"/>
      <c r="K1016" s="135" t="n"/>
      <c r="L1016" s="135" t="n"/>
      <c r="M1016" s="135" t="n"/>
      <c r="N1016" s="135" t="n"/>
      <c r="O1016" s="135" t="n"/>
      <c r="P1016" s="135" t="n"/>
      <c r="Q1016" s="135" t="n"/>
      <c r="R1016" s="135" t="n"/>
      <c r="S1016" s="135" t="n"/>
      <c r="T1016" s="135" t="n"/>
      <c r="U1016" s="135" t="n"/>
      <c r="V1016" s="135" t="n"/>
      <c r="W1016" s="135" t="n"/>
      <c r="X1016" s="135" t="n"/>
      <c r="Y1016" s="135" t="n"/>
      <c r="Z1016" s="135" t="n"/>
      <c r="AA1016" s="135" t="n"/>
      <c r="AB1016" s="135" t="n"/>
      <c r="AC1016" s="135" t="n"/>
      <c r="AD1016" s="135" t="n"/>
      <c r="AE1016" s="135" t="n"/>
      <c r="AF1016" s="135" t="n"/>
      <c r="AG1016" s="135" t="n"/>
      <c r="AH1016" s="135" t="n"/>
      <c r="AI1016" s="135" t="n"/>
      <c r="AJ1016" s="135" t="n"/>
      <c r="AK1016" s="135" t="n"/>
      <c r="AL1016" s="135" t="n"/>
      <c r="AM1016" s="135" t="n"/>
      <c r="AN1016" s="135" t="n"/>
      <c r="AO1016" s="135" t="n"/>
      <c r="AP1016" s="135" t="n"/>
      <c r="AQ1016" s="135" t="n"/>
      <c r="AR1016" s="135" t="n"/>
      <c r="AS1016" s="135" t="n"/>
      <c r="AT1016" s="135" t="n"/>
      <c r="AU1016" s="135" t="n"/>
      <c r="AV1016" s="135" t="n"/>
      <c r="AW1016" s="135" t="n"/>
      <c r="AX1016" s="135" t="n"/>
      <c r="AY1016" s="135" t="n"/>
      <c r="AZ1016" s="135" t="n"/>
      <c r="BA1016" s="135" t="n"/>
      <c r="BB1016" s="135" t="n"/>
      <c r="BC1016" s="135" t="n"/>
      <c r="BD1016" s="135" t="n"/>
      <c r="BE1016" s="135" t="n"/>
      <c r="BF1016" s="135" t="n"/>
      <c r="BG1016" s="135" t="n"/>
      <c r="BH1016" s="135" t="n"/>
      <c r="BI1016" s="135" t="n"/>
      <c r="BJ1016" s="135" t="n"/>
      <c r="BK1016" s="135" t="n"/>
      <c r="BL1016" s="135" t="n"/>
      <c r="BM1016" s="135" t="n"/>
      <c r="BN1016" s="135" t="n"/>
      <c r="BO1016" s="135" t="n"/>
      <c r="BP1016" s="135" t="n"/>
      <c r="BQ1016" s="135" t="n"/>
      <c r="BR1016" s="135" t="n"/>
      <c r="BS1016" s="135" t="n"/>
      <c r="BT1016" s="135" t="n"/>
      <c r="BU1016" s="135" t="n"/>
      <c r="BV1016" s="135" t="n"/>
      <c r="BW1016" s="135" t="n"/>
      <c r="BX1016" s="135" t="n"/>
      <c r="BY1016" s="135" t="n"/>
      <c r="BZ1016" s="135" t="n"/>
      <c r="CA1016" s="135" t="n"/>
      <c r="CB1016" s="135" t="n"/>
      <c r="CC1016" s="135" t="n"/>
      <c r="CD1016" s="135" t="n"/>
      <c r="CE1016" s="135" t="n"/>
      <c r="CF1016" s="135" t="n"/>
      <c r="CG1016" s="135" t="n"/>
      <c r="CH1016" s="135" t="n"/>
      <c r="CI1016" s="135" t="n"/>
      <c r="CJ1016" s="135" t="n"/>
      <c r="CK1016" s="135" t="n"/>
      <c r="CL1016" s="135" t="n"/>
      <c r="CM1016" s="135" t="n"/>
      <c r="CN1016" s="135" t="n"/>
      <c r="CO1016" s="135" t="n"/>
      <c r="CP1016" s="135" t="n"/>
      <c r="CQ1016" s="135" t="n"/>
      <c r="CR1016" s="135" t="n"/>
      <c r="CU1016" s="36" t="n"/>
      <c r="CV1016" s="36" t="n"/>
      <c r="CW1016" s="36" t="n"/>
      <c r="CX1016" s="36" t="n"/>
      <c r="CY1016" s="36" t="n"/>
      <c r="CZ1016" s="36" t="n"/>
      <c r="DA1016" s="36" t="n"/>
      <c r="DB1016" s="36" t="n"/>
      <c r="DC1016" s="36" t="n"/>
      <c r="DD1016" s="36" t="n"/>
      <c r="DE1016" s="36" t="n"/>
      <c r="DF1016" s="36" t="n"/>
      <c r="DG1016" s="36" t="n"/>
      <c r="DH1016" s="36" t="n"/>
      <c r="DI1016" s="36" t="n"/>
      <c r="DJ1016" s="36" t="n"/>
      <c r="DK1016" s="36" t="n"/>
      <c r="DL1016" s="36" t="n"/>
      <c r="DM1016" s="36" t="n"/>
      <c r="DN1016" s="36" t="n"/>
      <c r="DO1016" s="36" t="n"/>
      <c r="DP1016" s="36" t="n"/>
      <c r="DQ1016" s="36" t="n"/>
      <c r="DR1016" s="36" t="n"/>
      <c r="DS1016" s="36" t="n"/>
      <c r="DT1016" s="36" t="n"/>
      <c r="DU1016" s="36" t="n"/>
      <c r="DV1016" s="36" t="n"/>
      <c r="DW1016" s="36" t="n"/>
      <c r="DX1016" s="36" t="n"/>
      <c r="DY1016" s="36" t="n"/>
      <c r="DZ1016" s="36" t="n"/>
      <c r="EA1016" s="36" t="n"/>
      <c r="EB1016" s="36" t="n"/>
      <c r="EC1016" s="36" t="n"/>
      <c r="ED1016" s="36" t="n"/>
      <c r="EE1016" s="36" t="n"/>
      <c r="EF1016" s="36" t="n"/>
      <c r="EG1016" s="36" t="n"/>
      <c r="EH1016" s="36" t="n"/>
      <c r="EI1016" s="36" t="n"/>
      <c r="EJ1016" s="36" t="n"/>
      <c r="EK1016" s="36" t="n"/>
      <c r="EL1016" s="36" t="n"/>
      <c r="EM1016" s="36" t="n"/>
      <c r="EN1016" s="36" t="n"/>
    </row>
    <row r="1017">
      <c r="A1017" s="36" t="n"/>
      <c r="B1017" s="36" t="n"/>
      <c r="C1017" s="144" t="n"/>
      <c r="D1017" s="144" t="n"/>
      <c r="E1017" s="135" t="n"/>
      <c r="F1017" s="135" t="n"/>
      <c r="G1017" s="135" t="n"/>
      <c r="H1017" s="135" t="n"/>
      <c r="I1017" s="135" t="n"/>
      <c r="J1017" s="135" t="n"/>
      <c r="K1017" s="135" t="n"/>
      <c r="L1017" s="135" t="n"/>
      <c r="M1017" s="135" t="n"/>
      <c r="N1017" s="135" t="n"/>
      <c r="O1017" s="135" t="n"/>
      <c r="P1017" s="135" t="n"/>
      <c r="Q1017" s="135" t="n"/>
      <c r="R1017" s="135" t="n"/>
      <c r="S1017" s="135" t="n"/>
      <c r="T1017" s="135" t="n"/>
      <c r="U1017" s="135" t="n"/>
      <c r="V1017" s="135" t="n"/>
      <c r="W1017" s="135" t="n"/>
      <c r="X1017" s="135" t="n"/>
      <c r="Y1017" s="135" t="n"/>
      <c r="Z1017" s="135" t="n"/>
      <c r="AA1017" s="135" t="n"/>
      <c r="AB1017" s="135" t="n"/>
      <c r="AC1017" s="135" t="n"/>
      <c r="AD1017" s="135" t="n"/>
      <c r="AE1017" s="135" t="n"/>
      <c r="AF1017" s="135" t="n"/>
      <c r="AG1017" s="135" t="n"/>
      <c r="AH1017" s="135" t="n"/>
      <c r="AI1017" s="135" t="n"/>
      <c r="AJ1017" s="135" t="n"/>
      <c r="AK1017" s="135" t="n"/>
      <c r="AL1017" s="135" t="n"/>
      <c r="AM1017" s="135" t="n"/>
      <c r="AN1017" s="135" t="n"/>
      <c r="AO1017" s="135" t="n"/>
      <c r="AP1017" s="135" t="n"/>
      <c r="AQ1017" s="135" t="n"/>
      <c r="AR1017" s="135" t="n"/>
      <c r="AS1017" s="135" t="n"/>
      <c r="AT1017" s="135" t="n"/>
      <c r="AU1017" s="135" t="n"/>
      <c r="AV1017" s="135" t="n"/>
      <c r="AW1017" s="135" t="n"/>
      <c r="AX1017" s="135" t="n"/>
      <c r="AY1017" s="135" t="n"/>
      <c r="AZ1017" s="135" t="n"/>
      <c r="BA1017" s="135" t="n"/>
      <c r="BB1017" s="135" t="n"/>
      <c r="BC1017" s="135" t="n"/>
      <c r="BD1017" s="135" t="n"/>
      <c r="BE1017" s="135" t="n"/>
      <c r="BF1017" s="135" t="n"/>
      <c r="BG1017" s="135" t="n"/>
      <c r="BH1017" s="135" t="n"/>
      <c r="BI1017" s="135" t="n"/>
      <c r="BJ1017" s="135" t="n"/>
      <c r="BK1017" s="135" t="n"/>
      <c r="BL1017" s="135" t="n"/>
      <c r="BM1017" s="135" t="n"/>
      <c r="BN1017" s="135" t="n"/>
      <c r="BO1017" s="135" t="n"/>
      <c r="BP1017" s="135" t="n"/>
      <c r="BQ1017" s="135" t="n"/>
      <c r="BR1017" s="135" t="n"/>
      <c r="BS1017" s="135" t="n"/>
      <c r="BT1017" s="135" t="n"/>
      <c r="BU1017" s="135" t="n"/>
      <c r="BV1017" s="135" t="n"/>
      <c r="BW1017" s="135" t="n"/>
      <c r="BX1017" s="135" t="n"/>
      <c r="BY1017" s="135" t="n"/>
      <c r="BZ1017" s="135" t="n"/>
      <c r="CA1017" s="135" t="n"/>
      <c r="CB1017" s="135" t="n"/>
      <c r="CC1017" s="135" t="n"/>
      <c r="CD1017" s="135" t="n"/>
      <c r="CE1017" s="135" t="n"/>
      <c r="CF1017" s="135" t="n"/>
      <c r="CG1017" s="135" t="n"/>
      <c r="CH1017" s="135" t="n"/>
      <c r="CI1017" s="135" t="n"/>
      <c r="CJ1017" s="135" t="n"/>
      <c r="CK1017" s="135" t="n"/>
      <c r="CL1017" s="135" t="n"/>
      <c r="CM1017" s="135" t="n"/>
      <c r="CN1017" s="135" t="n"/>
      <c r="CO1017" s="135" t="n"/>
      <c r="CP1017" s="135" t="n"/>
      <c r="CQ1017" s="135" t="n"/>
      <c r="CR1017" s="135" t="n"/>
      <c r="CU1017" s="36" t="n"/>
      <c r="CV1017" s="36" t="n"/>
      <c r="CW1017" s="36" t="n"/>
      <c r="CX1017" s="36" t="n"/>
      <c r="CY1017" s="36" t="n"/>
      <c r="CZ1017" s="36" t="n"/>
      <c r="DA1017" s="36" t="n"/>
      <c r="DB1017" s="36" t="n"/>
      <c r="DC1017" s="36" t="n"/>
      <c r="DD1017" s="36" t="n"/>
      <c r="DE1017" s="36" t="n"/>
      <c r="DF1017" s="36" t="n"/>
      <c r="DG1017" s="36" t="n"/>
      <c r="DH1017" s="36" t="n"/>
      <c r="DI1017" s="36" t="n"/>
      <c r="DJ1017" s="36" t="n"/>
      <c r="DK1017" s="36" t="n"/>
      <c r="DL1017" s="36" t="n"/>
      <c r="DM1017" s="36" t="n"/>
      <c r="DN1017" s="36" t="n"/>
      <c r="DO1017" s="36" t="n"/>
      <c r="DP1017" s="36" t="n"/>
      <c r="DQ1017" s="36" t="n"/>
      <c r="DR1017" s="36" t="n"/>
      <c r="DS1017" s="36" t="n"/>
      <c r="DT1017" s="36" t="n"/>
      <c r="DU1017" s="36" t="n"/>
      <c r="DV1017" s="36" t="n"/>
      <c r="DW1017" s="36" t="n"/>
      <c r="DX1017" s="36" t="n"/>
      <c r="DY1017" s="36" t="n"/>
      <c r="DZ1017" s="36" t="n"/>
      <c r="EA1017" s="36" t="n"/>
      <c r="EB1017" s="36" t="n"/>
      <c r="EC1017" s="36" t="n"/>
      <c r="ED1017" s="36" t="n"/>
      <c r="EE1017" s="36" t="n"/>
      <c r="EF1017" s="36" t="n"/>
      <c r="EG1017" s="36" t="n"/>
      <c r="EH1017" s="36" t="n"/>
      <c r="EI1017" s="36" t="n"/>
      <c r="EJ1017" s="36" t="n"/>
      <c r="EK1017" s="36" t="n"/>
      <c r="EL1017" s="36" t="n"/>
      <c r="EM1017" s="36" t="n"/>
      <c r="EN1017" s="36" t="n"/>
    </row>
    <row r="1018">
      <c r="A1018" s="36" t="n"/>
      <c r="B1018" s="36" t="n"/>
      <c r="C1018" s="144" t="n"/>
      <c r="D1018" s="144" t="n"/>
      <c r="E1018" s="135" t="n"/>
      <c r="F1018" s="135" t="n"/>
      <c r="G1018" s="135" t="n"/>
      <c r="H1018" s="135" t="n"/>
      <c r="I1018" s="135" t="n"/>
      <c r="J1018" s="135" t="n"/>
      <c r="K1018" s="135" t="n"/>
      <c r="L1018" s="135" t="n"/>
      <c r="M1018" s="135" t="n"/>
      <c r="N1018" s="135" t="n"/>
      <c r="O1018" s="135" t="n"/>
      <c r="P1018" s="135" t="n"/>
      <c r="Q1018" s="135" t="n"/>
      <c r="R1018" s="135" t="n"/>
      <c r="S1018" s="135" t="n"/>
      <c r="T1018" s="135" t="n"/>
      <c r="U1018" s="135" t="n"/>
      <c r="V1018" s="135" t="n"/>
      <c r="W1018" s="135" t="n"/>
      <c r="X1018" s="135" t="n"/>
      <c r="Y1018" s="135" t="n"/>
      <c r="Z1018" s="135" t="n"/>
      <c r="AA1018" s="135" t="n"/>
      <c r="AB1018" s="135" t="n"/>
      <c r="AC1018" s="135" t="n"/>
      <c r="AD1018" s="135" t="n"/>
      <c r="AE1018" s="135" t="n"/>
      <c r="AF1018" s="135" t="n"/>
      <c r="AG1018" s="135" t="n"/>
      <c r="AH1018" s="135" t="n"/>
      <c r="AI1018" s="135" t="n"/>
      <c r="AJ1018" s="135" t="n"/>
      <c r="AK1018" s="135" t="n"/>
      <c r="AL1018" s="135" t="n"/>
      <c r="AM1018" s="135" t="n"/>
      <c r="AN1018" s="135" t="n"/>
      <c r="AO1018" s="135" t="n"/>
      <c r="AP1018" s="135" t="n"/>
      <c r="AQ1018" s="135" t="n"/>
      <c r="AR1018" s="135" t="n"/>
      <c r="AS1018" s="135" t="n"/>
      <c r="AT1018" s="135" t="n"/>
      <c r="AU1018" s="135" t="n"/>
      <c r="AV1018" s="135" t="n"/>
      <c r="AW1018" s="135" t="n"/>
      <c r="AX1018" s="135" t="n"/>
      <c r="AY1018" s="135" t="n"/>
      <c r="AZ1018" s="135" t="n"/>
      <c r="BA1018" s="135" t="n"/>
      <c r="BB1018" s="135" t="n"/>
      <c r="BC1018" s="135" t="n"/>
      <c r="BD1018" s="135" t="n"/>
      <c r="BE1018" s="135" t="n"/>
      <c r="BF1018" s="135" t="n"/>
      <c r="BG1018" s="135" t="n"/>
      <c r="BH1018" s="135" t="n"/>
      <c r="BI1018" s="135" t="n"/>
      <c r="BJ1018" s="135" t="n"/>
      <c r="BK1018" s="135" t="n"/>
      <c r="BL1018" s="135" t="n"/>
      <c r="BM1018" s="135" t="n"/>
      <c r="BN1018" s="135" t="n"/>
      <c r="BO1018" s="135" t="n"/>
      <c r="BP1018" s="135" t="n"/>
      <c r="BQ1018" s="135" t="n"/>
      <c r="BR1018" s="135" t="n"/>
      <c r="BS1018" s="135" t="n"/>
      <c r="BT1018" s="135" t="n"/>
      <c r="BU1018" s="135" t="n"/>
      <c r="BV1018" s="135" t="n"/>
      <c r="BW1018" s="135" t="n"/>
      <c r="BX1018" s="135" t="n"/>
      <c r="BY1018" s="135" t="n"/>
      <c r="BZ1018" s="135" t="n"/>
      <c r="CA1018" s="135" t="n"/>
      <c r="CB1018" s="135" t="n"/>
      <c r="CC1018" s="135" t="n"/>
      <c r="CD1018" s="135" t="n"/>
      <c r="CE1018" s="135" t="n"/>
      <c r="CF1018" s="135" t="n"/>
      <c r="CG1018" s="135" t="n"/>
      <c r="CH1018" s="135" t="n"/>
      <c r="CI1018" s="135" t="n"/>
      <c r="CJ1018" s="135" t="n"/>
      <c r="CK1018" s="135" t="n"/>
      <c r="CL1018" s="135" t="n"/>
      <c r="CM1018" s="135" t="n"/>
      <c r="CN1018" s="135" t="n"/>
      <c r="CO1018" s="135" t="n"/>
      <c r="CP1018" s="135" t="n"/>
      <c r="CQ1018" s="135" t="n"/>
      <c r="CR1018" s="135" t="n"/>
      <c r="CU1018" s="36" t="n"/>
      <c r="CV1018" s="36" t="n"/>
      <c r="CW1018" s="36" t="n"/>
      <c r="CX1018" s="36" t="n"/>
      <c r="CY1018" s="36" t="n"/>
      <c r="CZ1018" s="36" t="n"/>
      <c r="DA1018" s="36" t="n"/>
      <c r="DB1018" s="36" t="n"/>
      <c r="DC1018" s="36" t="n"/>
      <c r="DD1018" s="36" t="n"/>
      <c r="DE1018" s="36" t="n"/>
      <c r="DF1018" s="36" t="n"/>
      <c r="DG1018" s="36" t="n"/>
      <c r="DH1018" s="36" t="n"/>
      <c r="DI1018" s="36" t="n"/>
      <c r="DJ1018" s="36" t="n"/>
      <c r="DK1018" s="36" t="n"/>
      <c r="DL1018" s="36" t="n"/>
      <c r="DM1018" s="36" t="n"/>
      <c r="DN1018" s="36" t="n"/>
      <c r="DO1018" s="36" t="n"/>
      <c r="DP1018" s="36" t="n"/>
      <c r="DQ1018" s="36" t="n"/>
      <c r="DR1018" s="36" t="n"/>
      <c r="DS1018" s="36" t="n"/>
      <c r="DT1018" s="36" t="n"/>
      <c r="DU1018" s="36" t="n"/>
      <c r="DV1018" s="36" t="n"/>
      <c r="DW1018" s="36" t="n"/>
      <c r="DX1018" s="36" t="n"/>
      <c r="DY1018" s="36" t="n"/>
      <c r="DZ1018" s="36" t="n"/>
      <c r="EA1018" s="36" t="n"/>
      <c r="EB1018" s="36" t="n"/>
      <c r="EC1018" s="36" t="n"/>
      <c r="ED1018" s="36" t="n"/>
      <c r="EE1018" s="36" t="n"/>
      <c r="EF1018" s="36" t="n"/>
      <c r="EG1018" s="36" t="n"/>
      <c r="EH1018" s="36" t="n"/>
      <c r="EI1018" s="36" t="n"/>
      <c r="EJ1018" s="36" t="n"/>
      <c r="EK1018" s="36" t="n"/>
      <c r="EL1018" s="36" t="n"/>
      <c r="EM1018" s="36" t="n"/>
      <c r="EN1018" s="36" t="n"/>
    </row>
    <row r="1019">
      <c r="A1019" s="36" t="n"/>
      <c r="B1019" s="36" t="n"/>
      <c r="C1019" s="144" t="n"/>
      <c r="D1019" s="144" t="n"/>
      <c r="E1019" s="135" t="n"/>
      <c r="F1019" s="135" t="n"/>
      <c r="G1019" s="135" t="n"/>
      <c r="H1019" s="135" t="n"/>
      <c r="I1019" s="135" t="n"/>
      <c r="J1019" s="135" t="n"/>
      <c r="K1019" s="135" t="n"/>
      <c r="L1019" s="135" t="n"/>
      <c r="M1019" s="135" t="n"/>
      <c r="N1019" s="135" t="n"/>
      <c r="O1019" s="135" t="n"/>
      <c r="P1019" s="135" t="n"/>
      <c r="Q1019" s="135" t="n"/>
      <c r="R1019" s="135" t="n"/>
      <c r="S1019" s="135" t="n"/>
      <c r="T1019" s="135" t="n"/>
      <c r="U1019" s="135" t="n"/>
      <c r="V1019" s="135" t="n"/>
      <c r="W1019" s="135" t="n"/>
      <c r="X1019" s="135" t="n"/>
      <c r="Y1019" s="135" t="n"/>
      <c r="Z1019" s="135" t="n"/>
      <c r="AA1019" s="135" t="n"/>
      <c r="AB1019" s="135" t="n"/>
      <c r="AC1019" s="135" t="n"/>
      <c r="AD1019" s="135" t="n"/>
      <c r="AE1019" s="135" t="n"/>
      <c r="AF1019" s="135" t="n"/>
      <c r="AG1019" s="135" t="n"/>
      <c r="AH1019" s="135" t="n"/>
      <c r="AI1019" s="135" t="n"/>
      <c r="AJ1019" s="135" t="n"/>
      <c r="AK1019" s="135" t="n"/>
      <c r="AL1019" s="135" t="n"/>
      <c r="AM1019" s="135" t="n"/>
      <c r="AN1019" s="135" t="n"/>
      <c r="AO1019" s="135" t="n"/>
      <c r="AP1019" s="135" t="n"/>
      <c r="AQ1019" s="135" t="n"/>
      <c r="AR1019" s="135" t="n"/>
      <c r="AS1019" s="135" t="n"/>
      <c r="AT1019" s="135" t="n"/>
      <c r="AU1019" s="135" t="n"/>
      <c r="AV1019" s="135" t="n"/>
      <c r="AW1019" s="135" t="n"/>
      <c r="AX1019" s="135" t="n"/>
      <c r="AY1019" s="135" t="n"/>
      <c r="AZ1019" s="135" t="n"/>
      <c r="BA1019" s="135" t="n"/>
      <c r="BB1019" s="135" t="n"/>
      <c r="BC1019" s="135" t="n"/>
      <c r="BD1019" s="135" t="n"/>
      <c r="BE1019" s="135" t="n"/>
      <c r="BF1019" s="135" t="n"/>
      <c r="BG1019" s="135" t="n"/>
      <c r="BH1019" s="135" t="n"/>
      <c r="BI1019" s="135" t="n"/>
      <c r="BJ1019" s="135" t="n"/>
      <c r="BK1019" s="135" t="n"/>
      <c r="BL1019" s="135" t="n"/>
      <c r="BM1019" s="135" t="n"/>
      <c r="BN1019" s="135" t="n"/>
      <c r="BO1019" s="135" t="n"/>
      <c r="BP1019" s="135" t="n"/>
      <c r="BQ1019" s="135" t="n"/>
      <c r="BR1019" s="135" t="n"/>
      <c r="BS1019" s="135" t="n"/>
      <c r="BT1019" s="135" t="n"/>
      <c r="BU1019" s="135" t="n"/>
      <c r="BV1019" s="135" t="n"/>
      <c r="BW1019" s="135" t="n"/>
      <c r="BX1019" s="135" t="n"/>
      <c r="BY1019" s="135" t="n"/>
      <c r="BZ1019" s="135" t="n"/>
      <c r="CA1019" s="135" t="n"/>
      <c r="CB1019" s="135" t="n"/>
      <c r="CC1019" s="135" t="n"/>
      <c r="CD1019" s="135" t="n"/>
      <c r="CE1019" s="135" t="n"/>
      <c r="CF1019" s="135" t="n"/>
      <c r="CG1019" s="135" t="n"/>
      <c r="CH1019" s="135" t="n"/>
      <c r="CI1019" s="135" t="n"/>
      <c r="CJ1019" s="135" t="n"/>
      <c r="CK1019" s="135" t="n"/>
      <c r="CL1019" s="135" t="n"/>
      <c r="CM1019" s="135" t="n"/>
      <c r="CN1019" s="135" t="n"/>
      <c r="CO1019" s="135" t="n"/>
      <c r="CP1019" s="135" t="n"/>
      <c r="CQ1019" s="135" t="n"/>
      <c r="CR1019" s="135" t="n"/>
      <c r="CU1019" s="36" t="n"/>
      <c r="CV1019" s="36" t="n"/>
      <c r="CW1019" s="36" t="n"/>
      <c r="CX1019" s="36" t="n"/>
      <c r="CY1019" s="36" t="n"/>
      <c r="CZ1019" s="36" t="n"/>
      <c r="DA1019" s="36" t="n"/>
      <c r="DB1019" s="36" t="n"/>
      <c r="DC1019" s="36" t="n"/>
      <c r="DD1019" s="36" t="n"/>
      <c r="DE1019" s="36" t="n"/>
      <c r="DF1019" s="36" t="n"/>
      <c r="DG1019" s="36" t="n"/>
      <c r="DH1019" s="36" t="n"/>
      <c r="DI1019" s="36" t="n"/>
      <c r="DJ1019" s="36" t="n"/>
      <c r="DK1019" s="36" t="n"/>
      <c r="DL1019" s="36" t="n"/>
      <c r="DM1019" s="36" t="n"/>
      <c r="DN1019" s="36" t="n"/>
      <c r="DO1019" s="36" t="n"/>
      <c r="DP1019" s="36" t="n"/>
      <c r="DQ1019" s="36" t="n"/>
      <c r="DR1019" s="36" t="n"/>
      <c r="DS1019" s="36" t="n"/>
      <c r="DT1019" s="36" t="n"/>
      <c r="DU1019" s="36" t="n"/>
      <c r="DV1019" s="36" t="n"/>
      <c r="DW1019" s="36" t="n"/>
      <c r="DX1019" s="36" t="n"/>
      <c r="DY1019" s="36" t="n"/>
      <c r="DZ1019" s="36" t="n"/>
      <c r="EA1019" s="36" t="n"/>
      <c r="EB1019" s="36" t="n"/>
      <c r="EC1019" s="36" t="n"/>
      <c r="ED1019" s="36" t="n"/>
      <c r="EE1019" s="36" t="n"/>
      <c r="EF1019" s="36" t="n"/>
      <c r="EG1019" s="36" t="n"/>
      <c r="EH1019" s="36" t="n"/>
      <c r="EI1019" s="36" t="n"/>
      <c r="EJ1019" s="36" t="n"/>
      <c r="EK1019" s="36" t="n"/>
      <c r="EL1019" s="36" t="n"/>
      <c r="EM1019" s="36" t="n"/>
      <c r="EN1019" s="36" t="n"/>
    </row>
    <row r="1020">
      <c r="A1020" s="36" t="n"/>
      <c r="B1020" s="36" t="n"/>
      <c r="C1020" s="144" t="n"/>
      <c r="D1020" s="144" t="n"/>
      <c r="E1020" s="135" t="n"/>
      <c r="F1020" s="135" t="n"/>
      <c r="G1020" s="135" t="n"/>
      <c r="H1020" s="135" t="n"/>
      <c r="I1020" s="135" t="n"/>
      <c r="J1020" s="135" t="n"/>
      <c r="K1020" s="135" t="n"/>
      <c r="L1020" s="135" t="n"/>
      <c r="M1020" s="135" t="n"/>
      <c r="N1020" s="135" t="n"/>
      <c r="O1020" s="135" t="n"/>
      <c r="P1020" s="135" t="n"/>
      <c r="Q1020" s="135" t="n"/>
      <c r="R1020" s="135" t="n"/>
      <c r="S1020" s="135" t="n"/>
      <c r="T1020" s="135" t="n"/>
      <c r="U1020" s="135" t="n"/>
      <c r="V1020" s="135" t="n"/>
      <c r="W1020" s="135" t="n"/>
      <c r="X1020" s="135" t="n"/>
      <c r="Y1020" s="135" t="n"/>
      <c r="Z1020" s="135" t="n"/>
      <c r="AA1020" s="135" t="n"/>
      <c r="AB1020" s="135" t="n"/>
      <c r="AC1020" s="135" t="n"/>
      <c r="AD1020" s="135" t="n"/>
      <c r="AE1020" s="135" t="n"/>
      <c r="AF1020" s="135" t="n"/>
      <c r="AG1020" s="135" t="n"/>
      <c r="AH1020" s="135" t="n"/>
      <c r="AI1020" s="135" t="n"/>
      <c r="AJ1020" s="135" t="n"/>
      <c r="AK1020" s="135" t="n"/>
      <c r="AL1020" s="135" t="n"/>
      <c r="AM1020" s="135" t="n"/>
      <c r="AN1020" s="135" t="n"/>
      <c r="AO1020" s="135" t="n"/>
      <c r="AP1020" s="135" t="n"/>
      <c r="AQ1020" s="135" t="n"/>
      <c r="AR1020" s="135" t="n"/>
      <c r="AS1020" s="135" t="n"/>
      <c r="AT1020" s="135" t="n"/>
      <c r="AU1020" s="135" t="n"/>
      <c r="AV1020" s="135" t="n"/>
      <c r="AW1020" s="135" t="n"/>
      <c r="AX1020" s="135" t="n"/>
      <c r="AY1020" s="135" t="n"/>
      <c r="AZ1020" s="135" t="n"/>
      <c r="BA1020" s="135" t="n"/>
      <c r="BB1020" s="135" t="n"/>
      <c r="BC1020" s="135" t="n"/>
      <c r="BD1020" s="135" t="n"/>
      <c r="BE1020" s="135" t="n"/>
      <c r="BF1020" s="135" t="n"/>
      <c r="BG1020" s="135" t="n"/>
      <c r="BH1020" s="135" t="n"/>
      <c r="BI1020" s="135" t="n"/>
      <c r="BJ1020" s="135" t="n"/>
      <c r="BK1020" s="135" t="n"/>
      <c r="BL1020" s="135" t="n"/>
      <c r="BM1020" s="135" t="n"/>
      <c r="BN1020" s="135" t="n"/>
      <c r="BO1020" s="135" t="n"/>
      <c r="BP1020" s="135" t="n"/>
      <c r="BQ1020" s="135" t="n"/>
      <c r="BR1020" s="135" t="n"/>
      <c r="BS1020" s="135" t="n"/>
      <c r="BT1020" s="135" t="n"/>
      <c r="BU1020" s="135" t="n"/>
      <c r="BV1020" s="135" t="n"/>
      <c r="BW1020" s="135" t="n"/>
      <c r="BX1020" s="135" t="n"/>
      <c r="BY1020" s="135" t="n"/>
      <c r="BZ1020" s="135" t="n"/>
      <c r="CA1020" s="135" t="n"/>
      <c r="CB1020" s="135" t="n"/>
      <c r="CC1020" s="135" t="n"/>
      <c r="CD1020" s="135" t="n"/>
      <c r="CE1020" s="135" t="n"/>
      <c r="CF1020" s="135" t="n"/>
      <c r="CG1020" s="135" t="n"/>
      <c r="CH1020" s="135" t="n"/>
      <c r="CI1020" s="135" t="n"/>
      <c r="CJ1020" s="135" t="n"/>
      <c r="CK1020" s="135" t="n"/>
      <c r="CL1020" s="135" t="n"/>
      <c r="CM1020" s="135" t="n"/>
      <c r="CN1020" s="135" t="n"/>
      <c r="CO1020" s="135" t="n"/>
      <c r="CP1020" s="135" t="n"/>
      <c r="CQ1020" s="135" t="n"/>
      <c r="CR1020" s="135" t="n"/>
      <c r="CU1020" s="36" t="n"/>
      <c r="CV1020" s="36" t="n"/>
      <c r="CW1020" s="36" t="n"/>
      <c r="CX1020" s="36" t="n"/>
      <c r="CY1020" s="36" t="n"/>
      <c r="CZ1020" s="36" t="n"/>
      <c r="DA1020" s="36" t="n"/>
      <c r="DB1020" s="36" t="n"/>
      <c r="DC1020" s="36" t="n"/>
      <c r="DD1020" s="36" t="n"/>
      <c r="DE1020" s="36" t="n"/>
      <c r="DF1020" s="36" t="n"/>
      <c r="DG1020" s="36" t="n"/>
      <c r="DH1020" s="36" t="n"/>
      <c r="DI1020" s="36" t="n"/>
      <c r="DJ1020" s="36" t="n"/>
      <c r="DK1020" s="36" t="n"/>
      <c r="DL1020" s="36" t="n"/>
      <c r="DM1020" s="36" t="n"/>
      <c r="DN1020" s="36" t="n"/>
      <c r="DO1020" s="36" t="n"/>
      <c r="DP1020" s="36" t="n"/>
      <c r="DQ1020" s="36" t="n"/>
      <c r="DR1020" s="36" t="n"/>
      <c r="DS1020" s="36" t="n"/>
      <c r="DT1020" s="36" t="n"/>
      <c r="DU1020" s="36" t="n"/>
      <c r="DV1020" s="36" t="n"/>
      <c r="DW1020" s="36" t="n"/>
      <c r="DX1020" s="36" t="n"/>
      <c r="DY1020" s="36" t="n"/>
      <c r="DZ1020" s="36" t="n"/>
      <c r="EA1020" s="36" t="n"/>
      <c r="EB1020" s="36" t="n"/>
      <c r="EC1020" s="36" t="n"/>
      <c r="ED1020" s="36" t="n"/>
      <c r="EE1020" s="36" t="n"/>
      <c r="EF1020" s="36" t="n"/>
      <c r="EG1020" s="36" t="n"/>
      <c r="EH1020" s="36" t="n"/>
      <c r="EI1020" s="36" t="n"/>
      <c r="EJ1020" s="36" t="n"/>
      <c r="EK1020" s="36" t="n"/>
      <c r="EL1020" s="36" t="n"/>
      <c r="EM1020" s="36" t="n"/>
      <c r="EN1020" s="36" t="n"/>
    </row>
    <row r="1021">
      <c r="A1021" s="36" t="n"/>
      <c r="B1021" s="36" t="n"/>
      <c r="C1021" s="144" t="n"/>
      <c r="D1021" s="144" t="n"/>
      <c r="E1021" s="135" t="n"/>
      <c r="F1021" s="135" t="n"/>
      <c r="G1021" s="135" t="n"/>
      <c r="H1021" s="135" t="n"/>
      <c r="I1021" s="135" t="n"/>
      <c r="J1021" s="135" t="n"/>
      <c r="K1021" s="135" t="n"/>
      <c r="L1021" s="135" t="n"/>
      <c r="M1021" s="135" t="n"/>
      <c r="N1021" s="135" t="n"/>
      <c r="O1021" s="135" t="n"/>
      <c r="P1021" s="135" t="n"/>
      <c r="Q1021" s="135" t="n"/>
      <c r="R1021" s="135" t="n"/>
      <c r="S1021" s="135" t="n"/>
      <c r="T1021" s="135" t="n"/>
      <c r="U1021" s="135" t="n"/>
      <c r="V1021" s="135" t="n"/>
      <c r="W1021" s="135" t="n"/>
      <c r="X1021" s="135" t="n"/>
      <c r="Y1021" s="135" t="n"/>
      <c r="Z1021" s="135" t="n"/>
      <c r="AA1021" s="135" t="n"/>
      <c r="AB1021" s="135" t="n"/>
      <c r="AC1021" s="135" t="n"/>
      <c r="AD1021" s="135" t="n"/>
      <c r="AE1021" s="135" t="n"/>
      <c r="AF1021" s="135" t="n"/>
      <c r="AG1021" s="135" t="n"/>
      <c r="AH1021" s="135" t="n"/>
      <c r="AI1021" s="135" t="n"/>
      <c r="AJ1021" s="135" t="n"/>
      <c r="AK1021" s="135" t="n"/>
      <c r="AL1021" s="135" t="n"/>
      <c r="AM1021" s="135" t="n"/>
      <c r="AN1021" s="135" t="n"/>
      <c r="AO1021" s="135" t="n"/>
      <c r="AP1021" s="135" t="n"/>
      <c r="AQ1021" s="135" t="n"/>
      <c r="AR1021" s="135" t="n"/>
      <c r="AS1021" s="135" t="n"/>
      <c r="AT1021" s="135" t="n"/>
      <c r="AU1021" s="135" t="n"/>
      <c r="AV1021" s="135" t="n"/>
      <c r="AW1021" s="135" t="n"/>
      <c r="AX1021" s="135" t="n"/>
      <c r="AY1021" s="135" t="n"/>
      <c r="AZ1021" s="135" t="n"/>
      <c r="BA1021" s="135" t="n"/>
      <c r="BB1021" s="135" t="n"/>
      <c r="BC1021" s="135" t="n"/>
      <c r="BD1021" s="135" t="n"/>
      <c r="BE1021" s="135" t="n"/>
      <c r="BF1021" s="135" t="n"/>
      <c r="BG1021" s="135" t="n"/>
      <c r="BH1021" s="135" t="n"/>
      <c r="BI1021" s="135" t="n"/>
      <c r="BJ1021" s="135" t="n"/>
      <c r="BK1021" s="135" t="n"/>
      <c r="BL1021" s="135" t="n"/>
      <c r="BM1021" s="135" t="n"/>
      <c r="BN1021" s="135" t="n"/>
      <c r="BO1021" s="135" t="n"/>
      <c r="BP1021" s="135" t="n"/>
      <c r="BQ1021" s="135" t="n"/>
      <c r="BR1021" s="135" t="n"/>
      <c r="BS1021" s="135" t="n"/>
      <c r="BT1021" s="135" t="n"/>
      <c r="BU1021" s="135" t="n"/>
      <c r="BV1021" s="135" t="n"/>
      <c r="BW1021" s="135" t="n"/>
      <c r="BX1021" s="135" t="n"/>
      <c r="BY1021" s="135" t="n"/>
      <c r="BZ1021" s="135" t="n"/>
      <c r="CA1021" s="135" t="n"/>
      <c r="CB1021" s="135" t="n"/>
      <c r="CC1021" s="135" t="n"/>
      <c r="CD1021" s="135" t="n"/>
      <c r="CE1021" s="135" t="n"/>
      <c r="CF1021" s="135" t="n"/>
      <c r="CG1021" s="135" t="n"/>
      <c r="CH1021" s="135" t="n"/>
      <c r="CI1021" s="135" t="n"/>
      <c r="CJ1021" s="135" t="n"/>
      <c r="CK1021" s="135" t="n"/>
      <c r="CL1021" s="135" t="n"/>
      <c r="CM1021" s="135" t="n"/>
      <c r="CN1021" s="135" t="n"/>
      <c r="CO1021" s="135" t="n"/>
      <c r="CP1021" s="135" t="n"/>
      <c r="CQ1021" s="135" t="n"/>
      <c r="CR1021" s="135" t="n"/>
      <c r="CU1021" s="36" t="n"/>
      <c r="CV1021" s="36" t="n"/>
      <c r="CW1021" s="36" t="n"/>
      <c r="CX1021" s="36" t="n"/>
      <c r="CY1021" s="36" t="n"/>
      <c r="CZ1021" s="36" t="n"/>
      <c r="DA1021" s="36" t="n"/>
      <c r="DB1021" s="36" t="n"/>
      <c r="DC1021" s="36" t="n"/>
      <c r="DD1021" s="36" t="n"/>
      <c r="DE1021" s="36" t="n"/>
      <c r="DF1021" s="36" t="n"/>
      <c r="DG1021" s="36" t="n"/>
      <c r="DH1021" s="36" t="n"/>
      <c r="DI1021" s="36" t="n"/>
      <c r="DJ1021" s="36" t="n"/>
      <c r="DK1021" s="36" t="n"/>
      <c r="DL1021" s="36" t="n"/>
      <c r="DM1021" s="36" t="n"/>
      <c r="DN1021" s="36" t="n"/>
      <c r="DO1021" s="36" t="n"/>
      <c r="DP1021" s="36" t="n"/>
      <c r="DQ1021" s="36" t="n"/>
      <c r="DR1021" s="36" t="n"/>
      <c r="DS1021" s="36" t="n"/>
      <c r="DT1021" s="36" t="n"/>
      <c r="DU1021" s="36" t="n"/>
      <c r="DV1021" s="36" t="n"/>
      <c r="DW1021" s="36" t="n"/>
      <c r="DX1021" s="36" t="n"/>
      <c r="DY1021" s="36" t="n"/>
      <c r="DZ1021" s="36" t="n"/>
      <c r="EA1021" s="36" t="n"/>
      <c r="EB1021" s="36" t="n"/>
      <c r="EC1021" s="36" t="n"/>
      <c r="ED1021" s="36" t="n"/>
      <c r="EE1021" s="36" t="n"/>
      <c r="EF1021" s="36" t="n"/>
      <c r="EG1021" s="36" t="n"/>
      <c r="EH1021" s="36" t="n"/>
      <c r="EI1021" s="36" t="n"/>
      <c r="EJ1021" s="36" t="n"/>
      <c r="EK1021" s="36" t="n"/>
      <c r="EL1021" s="36" t="n"/>
      <c r="EM1021" s="36" t="n"/>
      <c r="EN1021" s="36" t="n"/>
    </row>
    <row r="1022">
      <c r="A1022" s="36" t="n"/>
      <c r="B1022" s="36" t="n"/>
      <c r="C1022" s="144" t="n"/>
      <c r="D1022" s="144" t="n"/>
      <c r="E1022" s="135" t="n"/>
      <c r="F1022" s="135" t="n"/>
      <c r="G1022" s="135" t="n"/>
      <c r="H1022" s="135" t="n"/>
      <c r="I1022" s="135" t="n"/>
      <c r="J1022" s="135" t="n"/>
      <c r="K1022" s="135" t="n"/>
      <c r="L1022" s="135" t="n"/>
      <c r="M1022" s="135" t="n"/>
      <c r="N1022" s="135" t="n"/>
      <c r="O1022" s="135" t="n"/>
      <c r="P1022" s="135" t="n"/>
      <c r="Q1022" s="135" t="n"/>
      <c r="R1022" s="135" t="n"/>
      <c r="S1022" s="135" t="n"/>
      <c r="T1022" s="135" t="n"/>
      <c r="U1022" s="135" t="n"/>
      <c r="V1022" s="135" t="n"/>
      <c r="W1022" s="135" t="n"/>
      <c r="X1022" s="135" t="n"/>
      <c r="Y1022" s="135" t="n"/>
      <c r="Z1022" s="135" t="n"/>
      <c r="AA1022" s="135" t="n"/>
      <c r="AB1022" s="135" t="n"/>
      <c r="AC1022" s="135" t="n"/>
      <c r="AD1022" s="135" t="n"/>
      <c r="AE1022" s="135" t="n"/>
      <c r="AF1022" s="135" t="n"/>
      <c r="AG1022" s="135" t="n"/>
      <c r="AH1022" s="135" t="n"/>
      <c r="AI1022" s="135" t="n"/>
      <c r="AJ1022" s="135" t="n"/>
      <c r="AK1022" s="135" t="n"/>
      <c r="AL1022" s="135" t="n"/>
      <c r="AM1022" s="135" t="n"/>
      <c r="AN1022" s="135" t="n"/>
      <c r="AO1022" s="135" t="n"/>
      <c r="AP1022" s="135" t="n"/>
      <c r="AQ1022" s="135" t="n"/>
      <c r="AR1022" s="135" t="n"/>
      <c r="AS1022" s="135" t="n"/>
      <c r="AT1022" s="135" t="n"/>
      <c r="AU1022" s="135" t="n"/>
      <c r="AV1022" s="135" t="n"/>
      <c r="AW1022" s="135" t="n"/>
      <c r="AX1022" s="135" t="n"/>
      <c r="AY1022" s="135" t="n"/>
      <c r="AZ1022" s="135" t="n"/>
      <c r="BA1022" s="135" t="n"/>
      <c r="BB1022" s="135" t="n"/>
      <c r="BC1022" s="135" t="n"/>
      <c r="BD1022" s="135" t="n"/>
      <c r="BE1022" s="135" t="n"/>
      <c r="BF1022" s="135" t="n"/>
      <c r="BG1022" s="135" t="n"/>
      <c r="BH1022" s="135" t="n"/>
      <c r="BI1022" s="135" t="n"/>
      <c r="BJ1022" s="135" t="n"/>
      <c r="BK1022" s="135" t="n"/>
      <c r="BL1022" s="135" t="n"/>
      <c r="BM1022" s="135" t="n"/>
      <c r="BN1022" s="135" t="n"/>
      <c r="BO1022" s="135" t="n"/>
      <c r="BP1022" s="135" t="n"/>
      <c r="BQ1022" s="135" t="n"/>
      <c r="BR1022" s="135" t="n"/>
      <c r="BS1022" s="135" t="n"/>
      <c r="BT1022" s="135" t="n"/>
      <c r="BU1022" s="135" t="n"/>
      <c r="BV1022" s="135" t="n"/>
      <c r="BW1022" s="135" t="n"/>
      <c r="BX1022" s="135" t="n"/>
      <c r="BY1022" s="135" t="n"/>
      <c r="BZ1022" s="135" t="n"/>
      <c r="CA1022" s="135" t="n"/>
      <c r="CB1022" s="135" t="n"/>
      <c r="CC1022" s="135" t="n"/>
      <c r="CD1022" s="135" t="n"/>
      <c r="CE1022" s="135" t="n"/>
      <c r="CF1022" s="135" t="n"/>
      <c r="CG1022" s="135" t="n"/>
      <c r="CH1022" s="135" t="n"/>
      <c r="CI1022" s="135" t="n"/>
      <c r="CJ1022" s="135" t="n"/>
      <c r="CK1022" s="135" t="n"/>
      <c r="CL1022" s="135" t="n"/>
      <c r="CM1022" s="135" t="n"/>
      <c r="CN1022" s="135" t="n"/>
      <c r="CO1022" s="135" t="n"/>
      <c r="CP1022" s="135" t="n"/>
      <c r="CQ1022" s="135" t="n"/>
      <c r="CR1022" s="135" t="n"/>
      <c r="CU1022" s="36" t="n"/>
      <c r="CV1022" s="36" t="n"/>
      <c r="CW1022" s="36" t="n"/>
      <c r="CX1022" s="36" t="n"/>
      <c r="CY1022" s="36" t="n"/>
      <c r="CZ1022" s="36" t="n"/>
      <c r="DA1022" s="36" t="n"/>
      <c r="DB1022" s="36" t="n"/>
      <c r="DC1022" s="36" t="n"/>
      <c r="DD1022" s="36" t="n"/>
      <c r="DE1022" s="36" t="n"/>
      <c r="DF1022" s="36" t="n"/>
      <c r="DG1022" s="36" t="n"/>
      <c r="DH1022" s="36" t="n"/>
      <c r="DI1022" s="36" t="n"/>
      <c r="DJ1022" s="36" t="n"/>
      <c r="DK1022" s="36" t="n"/>
      <c r="DL1022" s="36" t="n"/>
      <c r="DM1022" s="36" t="n"/>
      <c r="DN1022" s="36" t="n"/>
      <c r="DO1022" s="36" t="n"/>
      <c r="DP1022" s="36" t="n"/>
      <c r="DQ1022" s="36" t="n"/>
      <c r="DR1022" s="36" t="n"/>
      <c r="DS1022" s="36" t="n"/>
      <c r="DT1022" s="36" t="n"/>
      <c r="DU1022" s="36" t="n"/>
      <c r="DV1022" s="36" t="n"/>
      <c r="DW1022" s="36" t="n"/>
      <c r="DX1022" s="36" t="n"/>
      <c r="DY1022" s="36" t="n"/>
      <c r="DZ1022" s="36" t="n"/>
      <c r="EA1022" s="36" t="n"/>
      <c r="EB1022" s="36" t="n"/>
      <c r="EC1022" s="36" t="n"/>
      <c r="ED1022" s="36" t="n"/>
      <c r="EE1022" s="36" t="n"/>
      <c r="EF1022" s="36" t="n"/>
      <c r="EG1022" s="36" t="n"/>
      <c r="EH1022" s="36" t="n"/>
      <c r="EI1022" s="36" t="n"/>
      <c r="EJ1022" s="36" t="n"/>
      <c r="EK1022" s="36" t="n"/>
      <c r="EL1022" s="36" t="n"/>
      <c r="EM1022" s="36" t="n"/>
      <c r="EN1022" s="36" t="n"/>
    </row>
    <row r="1023">
      <c r="A1023" s="36" t="n"/>
      <c r="B1023" s="36" t="n"/>
      <c r="C1023" s="144" t="n"/>
      <c r="D1023" s="144" t="n"/>
      <c r="E1023" s="135" t="n"/>
      <c r="F1023" s="135" t="n"/>
      <c r="G1023" s="135" t="n"/>
      <c r="H1023" s="135" t="n"/>
      <c r="I1023" s="135" t="n"/>
      <c r="J1023" s="135" t="n"/>
      <c r="K1023" s="135" t="n"/>
      <c r="L1023" s="135" t="n"/>
      <c r="M1023" s="135" t="n"/>
      <c r="N1023" s="135" t="n"/>
      <c r="O1023" s="135" t="n"/>
      <c r="P1023" s="135" t="n"/>
      <c r="Q1023" s="135" t="n"/>
      <c r="R1023" s="135" t="n"/>
      <c r="S1023" s="135" t="n"/>
      <c r="T1023" s="135" t="n"/>
      <c r="U1023" s="135" t="n"/>
      <c r="V1023" s="135" t="n"/>
      <c r="W1023" s="135" t="n"/>
      <c r="X1023" s="135" t="n"/>
      <c r="Y1023" s="135" t="n"/>
      <c r="Z1023" s="135" t="n"/>
      <c r="AA1023" s="135" t="n"/>
      <c r="AB1023" s="135" t="n"/>
      <c r="AC1023" s="135" t="n"/>
      <c r="AD1023" s="135" t="n"/>
      <c r="AE1023" s="135" t="n"/>
      <c r="AF1023" s="135" t="n"/>
      <c r="AG1023" s="135" t="n"/>
      <c r="AH1023" s="135" t="n"/>
      <c r="AI1023" s="135" t="n"/>
      <c r="AJ1023" s="135" t="n"/>
      <c r="AK1023" s="135" t="n"/>
      <c r="AL1023" s="135" t="n"/>
      <c r="AM1023" s="135" t="n"/>
      <c r="AN1023" s="135" t="n"/>
      <c r="AO1023" s="135" t="n"/>
      <c r="AP1023" s="135" t="n"/>
      <c r="AQ1023" s="135" t="n"/>
      <c r="AR1023" s="135" t="n"/>
      <c r="AS1023" s="135" t="n"/>
      <c r="AT1023" s="135" t="n"/>
      <c r="AU1023" s="135" t="n"/>
      <c r="AV1023" s="135" t="n"/>
      <c r="AW1023" s="135" t="n"/>
      <c r="AX1023" s="135" t="n"/>
      <c r="AY1023" s="135" t="n"/>
      <c r="AZ1023" s="135" t="n"/>
      <c r="BA1023" s="135" t="n"/>
      <c r="BB1023" s="135" t="n"/>
      <c r="BC1023" s="135" t="n"/>
      <c r="BD1023" s="135" t="n"/>
      <c r="BE1023" s="135" t="n"/>
      <c r="BF1023" s="135" t="n"/>
      <c r="BG1023" s="135" t="n"/>
      <c r="BH1023" s="135" t="n"/>
      <c r="BI1023" s="135" t="n"/>
      <c r="BJ1023" s="135" t="n"/>
      <c r="BK1023" s="135" t="n"/>
      <c r="BL1023" s="135" t="n"/>
      <c r="BM1023" s="135" t="n"/>
      <c r="BN1023" s="135" t="n"/>
      <c r="BO1023" s="135" t="n"/>
      <c r="BP1023" s="135" t="n"/>
      <c r="BQ1023" s="135" t="n"/>
      <c r="BR1023" s="135" t="n"/>
      <c r="BS1023" s="135" t="n"/>
      <c r="BT1023" s="135" t="n"/>
      <c r="BU1023" s="135" t="n"/>
      <c r="BV1023" s="135" t="n"/>
      <c r="BW1023" s="135" t="n"/>
      <c r="BX1023" s="135" t="n"/>
      <c r="BY1023" s="135" t="n"/>
      <c r="BZ1023" s="135" t="n"/>
      <c r="CA1023" s="135" t="n"/>
      <c r="CB1023" s="135" t="n"/>
      <c r="CC1023" s="135" t="n"/>
      <c r="CD1023" s="135" t="n"/>
      <c r="CE1023" s="135" t="n"/>
      <c r="CF1023" s="135" t="n"/>
      <c r="CG1023" s="135" t="n"/>
      <c r="CH1023" s="135" t="n"/>
      <c r="CI1023" s="135" t="n"/>
      <c r="CJ1023" s="135" t="n"/>
      <c r="CK1023" s="135" t="n"/>
      <c r="CL1023" s="135" t="n"/>
      <c r="CM1023" s="135" t="n"/>
      <c r="CN1023" s="135" t="n"/>
      <c r="CO1023" s="135" t="n"/>
      <c r="CP1023" s="135" t="n"/>
      <c r="CQ1023" s="135" t="n"/>
      <c r="CR1023" s="135" t="n"/>
      <c r="CU1023" s="36" t="n"/>
      <c r="CV1023" s="36" t="n"/>
      <c r="CW1023" s="36" t="n"/>
      <c r="CX1023" s="36" t="n"/>
      <c r="CY1023" s="36" t="n"/>
      <c r="CZ1023" s="36" t="n"/>
      <c r="DA1023" s="36" t="n"/>
      <c r="DB1023" s="36" t="n"/>
      <c r="DC1023" s="36" t="n"/>
      <c r="DD1023" s="36" t="n"/>
      <c r="DE1023" s="36" t="n"/>
      <c r="DF1023" s="36" t="n"/>
      <c r="DG1023" s="36" t="n"/>
      <c r="DH1023" s="36" t="n"/>
      <c r="DI1023" s="36" t="n"/>
      <c r="DJ1023" s="36" t="n"/>
      <c r="DK1023" s="36" t="n"/>
      <c r="DL1023" s="36" t="n"/>
      <c r="DM1023" s="36" t="n"/>
      <c r="DN1023" s="36" t="n"/>
      <c r="DO1023" s="36" t="n"/>
      <c r="DP1023" s="36" t="n"/>
      <c r="DQ1023" s="36" t="n"/>
      <c r="DR1023" s="36" t="n"/>
      <c r="DS1023" s="36" t="n"/>
      <c r="DT1023" s="36" t="n"/>
      <c r="DU1023" s="36" t="n"/>
      <c r="DV1023" s="36" t="n"/>
      <c r="DW1023" s="36" t="n"/>
      <c r="DX1023" s="36" t="n"/>
      <c r="DY1023" s="36" t="n"/>
      <c r="DZ1023" s="36" t="n"/>
      <c r="EA1023" s="36" t="n"/>
      <c r="EB1023" s="36" t="n"/>
      <c r="EC1023" s="36" t="n"/>
      <c r="ED1023" s="36" t="n"/>
      <c r="EE1023" s="36" t="n"/>
      <c r="EF1023" s="36" t="n"/>
      <c r="EG1023" s="36" t="n"/>
      <c r="EH1023" s="36" t="n"/>
      <c r="EI1023" s="36" t="n"/>
      <c r="EJ1023" s="36" t="n"/>
      <c r="EK1023" s="36" t="n"/>
      <c r="EL1023" s="36" t="n"/>
      <c r="EM1023" s="36" t="n"/>
      <c r="EN1023" s="36" t="n"/>
    </row>
    <row r="1024">
      <c r="A1024" s="36" t="n"/>
      <c r="B1024" s="36" t="n"/>
      <c r="C1024" s="144" t="n"/>
      <c r="D1024" s="144" t="n"/>
      <c r="E1024" s="135" t="n"/>
      <c r="F1024" s="135" t="n"/>
      <c r="G1024" s="135" t="n"/>
      <c r="H1024" s="135" t="n"/>
      <c r="I1024" s="135" t="n"/>
      <c r="J1024" s="135" t="n"/>
      <c r="K1024" s="135" t="n"/>
      <c r="L1024" s="135" t="n"/>
      <c r="M1024" s="135" t="n"/>
      <c r="N1024" s="135" t="n"/>
      <c r="O1024" s="135" t="n"/>
      <c r="P1024" s="135" t="n"/>
      <c r="Q1024" s="135" t="n"/>
      <c r="R1024" s="135" t="n"/>
      <c r="S1024" s="135" t="n"/>
      <c r="T1024" s="135" t="n"/>
      <c r="U1024" s="135" t="n"/>
      <c r="V1024" s="135" t="n"/>
      <c r="W1024" s="135" t="n"/>
      <c r="X1024" s="135" t="n"/>
      <c r="Y1024" s="135" t="n"/>
      <c r="Z1024" s="135" t="n"/>
      <c r="AA1024" s="135" t="n"/>
      <c r="AB1024" s="135" t="n"/>
      <c r="AC1024" s="135" t="n"/>
      <c r="AD1024" s="135" t="n"/>
      <c r="AE1024" s="135" t="n"/>
      <c r="AF1024" s="135" t="n"/>
      <c r="AG1024" s="135" t="n"/>
      <c r="AH1024" s="135" t="n"/>
      <c r="AI1024" s="135" t="n"/>
      <c r="AJ1024" s="135" t="n"/>
      <c r="AK1024" s="135" t="n"/>
      <c r="AL1024" s="135" t="n"/>
      <c r="AM1024" s="135" t="n"/>
      <c r="AN1024" s="135" t="n"/>
      <c r="AO1024" s="135" t="n"/>
      <c r="AP1024" s="135" t="n"/>
      <c r="AQ1024" s="135" t="n"/>
      <c r="AR1024" s="135" t="n"/>
      <c r="AS1024" s="135" t="n"/>
      <c r="AT1024" s="135" t="n"/>
      <c r="AU1024" s="135" t="n"/>
      <c r="AV1024" s="135" t="n"/>
      <c r="AW1024" s="135" t="n"/>
      <c r="AX1024" s="135" t="n"/>
      <c r="AY1024" s="135" t="n"/>
      <c r="AZ1024" s="135" t="n"/>
      <c r="BA1024" s="135" t="n"/>
      <c r="BB1024" s="135" t="n"/>
      <c r="BC1024" s="135" t="n"/>
      <c r="BD1024" s="135" t="n"/>
      <c r="BE1024" s="135" t="n"/>
      <c r="BF1024" s="135" t="n"/>
      <c r="BG1024" s="135" t="n"/>
      <c r="BH1024" s="135" t="n"/>
      <c r="BI1024" s="135" t="n"/>
      <c r="BJ1024" s="135" t="n"/>
      <c r="BK1024" s="135" t="n"/>
      <c r="BL1024" s="135" t="n"/>
      <c r="BM1024" s="135" t="n"/>
      <c r="BN1024" s="135" t="n"/>
      <c r="BO1024" s="135" t="n"/>
      <c r="BP1024" s="135" t="n"/>
      <c r="BQ1024" s="135" t="n"/>
      <c r="BR1024" s="135" t="n"/>
      <c r="BS1024" s="135" t="n"/>
      <c r="BT1024" s="135" t="n"/>
      <c r="BU1024" s="135" t="n"/>
      <c r="BV1024" s="135" t="n"/>
      <c r="BW1024" s="135" t="n"/>
      <c r="BX1024" s="135" t="n"/>
      <c r="BY1024" s="135" t="n"/>
      <c r="BZ1024" s="135" t="n"/>
      <c r="CA1024" s="135" t="n"/>
      <c r="CB1024" s="135" t="n"/>
      <c r="CC1024" s="135" t="n"/>
      <c r="CD1024" s="135" t="n"/>
      <c r="CE1024" s="135" t="n"/>
      <c r="CF1024" s="135" t="n"/>
      <c r="CG1024" s="135" t="n"/>
      <c r="CH1024" s="135" t="n"/>
      <c r="CI1024" s="135" t="n"/>
      <c r="CJ1024" s="135" t="n"/>
      <c r="CK1024" s="135" t="n"/>
      <c r="CL1024" s="135" t="n"/>
      <c r="CM1024" s="135" t="n"/>
      <c r="CN1024" s="135" t="n"/>
      <c r="CO1024" s="135" t="n"/>
      <c r="CP1024" s="135" t="n"/>
      <c r="CQ1024" s="135" t="n"/>
      <c r="CR1024" s="135" t="n"/>
      <c r="CU1024" s="36" t="n"/>
      <c r="CV1024" s="36" t="n"/>
      <c r="CW1024" s="36" t="n"/>
      <c r="CX1024" s="36" t="n"/>
      <c r="CY1024" s="36" t="n"/>
      <c r="CZ1024" s="36" t="n"/>
      <c r="DA1024" s="36" t="n"/>
      <c r="DB1024" s="36" t="n"/>
      <c r="DC1024" s="36" t="n"/>
      <c r="DD1024" s="36" t="n"/>
      <c r="DE1024" s="36" t="n"/>
      <c r="DF1024" s="36" t="n"/>
      <c r="DG1024" s="36" t="n"/>
      <c r="DH1024" s="36" t="n"/>
      <c r="DI1024" s="36" t="n"/>
      <c r="DJ1024" s="36" t="n"/>
      <c r="DK1024" s="36" t="n"/>
      <c r="DL1024" s="36" t="n"/>
      <c r="DM1024" s="36" t="n"/>
      <c r="DN1024" s="36" t="n"/>
      <c r="DO1024" s="36" t="n"/>
      <c r="DP1024" s="36" t="n"/>
      <c r="DQ1024" s="36" t="n"/>
      <c r="DR1024" s="36" t="n"/>
      <c r="DS1024" s="36" t="n"/>
      <c r="DT1024" s="36" t="n"/>
      <c r="DU1024" s="36" t="n"/>
      <c r="DV1024" s="36" t="n"/>
      <c r="DW1024" s="36" t="n"/>
      <c r="DX1024" s="36" t="n"/>
      <c r="DY1024" s="36" t="n"/>
      <c r="DZ1024" s="36" t="n"/>
      <c r="EA1024" s="36" t="n"/>
      <c r="EB1024" s="36" t="n"/>
      <c r="EC1024" s="36" t="n"/>
      <c r="ED1024" s="36" t="n"/>
      <c r="EE1024" s="36" t="n"/>
      <c r="EF1024" s="36" t="n"/>
      <c r="EG1024" s="36" t="n"/>
      <c r="EH1024" s="36" t="n"/>
      <c r="EI1024" s="36" t="n"/>
      <c r="EJ1024" s="36" t="n"/>
      <c r="EK1024" s="36" t="n"/>
      <c r="EL1024" s="36" t="n"/>
      <c r="EM1024" s="36" t="n"/>
      <c r="EN1024" s="36" t="n"/>
    </row>
    <row r="1025">
      <c r="A1025" s="36" t="n"/>
      <c r="B1025" s="36" t="n"/>
      <c r="C1025" s="144" t="n"/>
      <c r="D1025" s="144" t="n"/>
      <c r="E1025" s="135" t="n"/>
      <c r="F1025" s="135" t="n"/>
      <c r="G1025" s="135" t="n"/>
      <c r="H1025" s="135" t="n"/>
      <c r="I1025" s="135" t="n"/>
      <c r="J1025" s="135" t="n"/>
      <c r="K1025" s="135" t="n"/>
      <c r="L1025" s="135" t="n"/>
      <c r="M1025" s="135" t="n"/>
      <c r="N1025" s="135" t="n"/>
      <c r="O1025" s="135" t="n"/>
      <c r="P1025" s="135" t="n"/>
      <c r="Q1025" s="135" t="n"/>
      <c r="R1025" s="135" t="n"/>
      <c r="S1025" s="135" t="n"/>
      <c r="T1025" s="135" t="n"/>
      <c r="U1025" s="135" t="n"/>
      <c r="V1025" s="135" t="n"/>
      <c r="W1025" s="135" t="n"/>
      <c r="X1025" s="135" t="n"/>
      <c r="Y1025" s="135" t="n"/>
      <c r="Z1025" s="135" t="n"/>
      <c r="AA1025" s="135" t="n"/>
      <c r="AB1025" s="135" t="n"/>
      <c r="AC1025" s="135" t="n"/>
      <c r="AD1025" s="135" t="n"/>
      <c r="AE1025" s="135" t="n"/>
      <c r="AF1025" s="135" t="n"/>
      <c r="AG1025" s="135" t="n"/>
      <c r="AH1025" s="135" t="n"/>
      <c r="AI1025" s="135" t="n"/>
      <c r="AJ1025" s="135" t="n"/>
      <c r="AK1025" s="135" t="n"/>
      <c r="AL1025" s="135" t="n"/>
      <c r="AM1025" s="135" t="n"/>
      <c r="AN1025" s="135" t="n"/>
      <c r="AO1025" s="135" t="n"/>
      <c r="AP1025" s="135" t="n"/>
      <c r="AQ1025" s="135" t="n"/>
      <c r="AR1025" s="135" t="n"/>
      <c r="AS1025" s="135" t="n"/>
      <c r="AT1025" s="135" t="n"/>
      <c r="AU1025" s="135" t="n"/>
      <c r="AV1025" s="135" t="n"/>
      <c r="AW1025" s="135" t="n"/>
      <c r="AX1025" s="135" t="n"/>
      <c r="AY1025" s="135" t="n"/>
      <c r="AZ1025" s="135" t="n"/>
      <c r="BA1025" s="135" t="n"/>
      <c r="BB1025" s="135" t="n"/>
      <c r="BC1025" s="135" t="n"/>
      <c r="BD1025" s="135" t="n"/>
      <c r="BE1025" s="135" t="n"/>
      <c r="BF1025" s="135" t="n"/>
      <c r="BG1025" s="135" t="n"/>
      <c r="BH1025" s="135" t="n"/>
      <c r="BI1025" s="135" t="n"/>
      <c r="BJ1025" s="135" t="n"/>
      <c r="BK1025" s="135" t="n"/>
      <c r="BL1025" s="135" t="n"/>
      <c r="BM1025" s="135" t="n"/>
      <c r="BN1025" s="135" t="n"/>
      <c r="BO1025" s="135" t="n"/>
      <c r="BP1025" s="135" t="n"/>
      <c r="BQ1025" s="135" t="n"/>
      <c r="BR1025" s="135" t="n"/>
      <c r="BS1025" s="135" t="n"/>
      <c r="BT1025" s="135" t="n"/>
      <c r="BU1025" s="135" t="n"/>
      <c r="BV1025" s="135" t="n"/>
      <c r="BW1025" s="135" t="n"/>
      <c r="BX1025" s="135" t="n"/>
      <c r="BY1025" s="135" t="n"/>
      <c r="BZ1025" s="135" t="n"/>
      <c r="CA1025" s="135" t="n"/>
      <c r="CB1025" s="135" t="n"/>
      <c r="CC1025" s="135" t="n"/>
      <c r="CD1025" s="135" t="n"/>
      <c r="CE1025" s="135" t="n"/>
      <c r="CF1025" s="135" t="n"/>
      <c r="CG1025" s="135" t="n"/>
      <c r="CH1025" s="135" t="n"/>
      <c r="CI1025" s="135" t="n"/>
      <c r="CJ1025" s="135" t="n"/>
      <c r="CK1025" s="135" t="n"/>
      <c r="CL1025" s="135" t="n"/>
      <c r="CM1025" s="135" t="n"/>
      <c r="CN1025" s="135" t="n"/>
      <c r="CO1025" s="135" t="n"/>
      <c r="CP1025" s="135" t="n"/>
      <c r="CQ1025" s="135" t="n"/>
      <c r="CR1025" s="135" t="n"/>
      <c r="CU1025" s="36" t="n"/>
      <c r="CV1025" s="36" t="n"/>
      <c r="CW1025" s="36" t="n"/>
      <c r="CX1025" s="36" t="n"/>
      <c r="CY1025" s="36" t="n"/>
      <c r="CZ1025" s="36" t="n"/>
      <c r="DA1025" s="36" t="n"/>
      <c r="DB1025" s="36" t="n"/>
      <c r="DC1025" s="36" t="n"/>
      <c r="DD1025" s="36" t="n"/>
      <c r="DE1025" s="36" t="n"/>
      <c r="DF1025" s="36" t="n"/>
      <c r="DG1025" s="36" t="n"/>
      <c r="DH1025" s="36" t="n"/>
      <c r="DI1025" s="36" t="n"/>
      <c r="DJ1025" s="36" t="n"/>
      <c r="DK1025" s="36" t="n"/>
      <c r="DL1025" s="36" t="n"/>
      <c r="DM1025" s="36" t="n"/>
      <c r="DN1025" s="36" t="n"/>
      <c r="DO1025" s="36" t="n"/>
      <c r="DP1025" s="36" t="n"/>
      <c r="DQ1025" s="36" t="n"/>
      <c r="DR1025" s="36" t="n"/>
      <c r="DS1025" s="36" t="n"/>
      <c r="DT1025" s="36" t="n"/>
      <c r="DU1025" s="36" t="n"/>
      <c r="DV1025" s="36" t="n"/>
      <c r="DW1025" s="36" t="n"/>
      <c r="DX1025" s="36" t="n"/>
      <c r="DY1025" s="36" t="n"/>
      <c r="DZ1025" s="36" t="n"/>
      <c r="EA1025" s="36" t="n"/>
      <c r="EB1025" s="36" t="n"/>
      <c r="EC1025" s="36" t="n"/>
      <c r="ED1025" s="36" t="n"/>
      <c r="EE1025" s="36" t="n"/>
      <c r="EF1025" s="36" t="n"/>
      <c r="EG1025" s="36" t="n"/>
      <c r="EH1025" s="36" t="n"/>
      <c r="EI1025" s="36" t="n"/>
      <c r="EJ1025" s="36" t="n"/>
      <c r="EK1025" s="36" t="n"/>
      <c r="EL1025" s="36" t="n"/>
      <c r="EM1025" s="36" t="n"/>
      <c r="EN1025" s="36" t="n"/>
    </row>
    <row r="1026">
      <c r="A1026" s="36" t="n"/>
      <c r="B1026" s="36" t="n"/>
      <c r="C1026" s="144" t="n"/>
      <c r="D1026" s="144" t="n"/>
      <c r="E1026" s="135" t="n"/>
      <c r="F1026" s="135" t="n"/>
      <c r="G1026" s="135" t="n"/>
      <c r="H1026" s="135" t="n"/>
      <c r="I1026" s="135" t="n"/>
      <c r="J1026" s="135" t="n"/>
      <c r="K1026" s="135" t="n"/>
      <c r="L1026" s="135" t="n"/>
      <c r="M1026" s="135" t="n"/>
      <c r="N1026" s="135" t="n"/>
      <c r="O1026" s="135" t="n"/>
      <c r="P1026" s="135" t="n"/>
      <c r="Q1026" s="135" t="n"/>
      <c r="R1026" s="135" t="n"/>
      <c r="S1026" s="135" t="n"/>
      <c r="T1026" s="135" t="n"/>
      <c r="U1026" s="135" t="n"/>
      <c r="V1026" s="135" t="n"/>
      <c r="W1026" s="135" t="n"/>
      <c r="X1026" s="135" t="n"/>
      <c r="Y1026" s="135" t="n"/>
      <c r="Z1026" s="135" t="n"/>
      <c r="AA1026" s="135" t="n"/>
      <c r="AB1026" s="135" t="n"/>
      <c r="AC1026" s="135" t="n"/>
      <c r="AD1026" s="135" t="n"/>
      <c r="AE1026" s="135" t="n"/>
      <c r="AF1026" s="135" t="n"/>
      <c r="AG1026" s="135" t="n"/>
      <c r="AH1026" s="135" t="n"/>
      <c r="AI1026" s="135" t="n"/>
      <c r="AJ1026" s="135" t="n"/>
      <c r="AK1026" s="135" t="n"/>
      <c r="AL1026" s="135" t="n"/>
      <c r="AM1026" s="135" t="n"/>
      <c r="AN1026" s="135" t="n"/>
      <c r="AO1026" s="135" t="n"/>
      <c r="AP1026" s="135" t="n"/>
      <c r="AQ1026" s="135" t="n"/>
      <c r="AR1026" s="135" t="n"/>
      <c r="AS1026" s="135" t="n"/>
      <c r="AT1026" s="135" t="n"/>
      <c r="AU1026" s="135" t="n"/>
      <c r="AV1026" s="135" t="n"/>
      <c r="AW1026" s="135" t="n"/>
      <c r="AX1026" s="135" t="n"/>
      <c r="AY1026" s="135" t="n"/>
      <c r="AZ1026" s="135" t="n"/>
      <c r="BA1026" s="135" t="n"/>
      <c r="BB1026" s="135" t="n"/>
      <c r="BC1026" s="135" t="n"/>
      <c r="BD1026" s="135" t="n"/>
      <c r="BE1026" s="135" t="n"/>
      <c r="BF1026" s="135" t="n"/>
      <c r="BG1026" s="135" t="n"/>
      <c r="BH1026" s="135" t="n"/>
      <c r="BI1026" s="135" t="n"/>
      <c r="BJ1026" s="135" t="n"/>
      <c r="BK1026" s="135" t="n"/>
      <c r="BL1026" s="135" t="n"/>
      <c r="BM1026" s="135" t="n"/>
      <c r="BN1026" s="135" t="n"/>
      <c r="BO1026" s="135" t="n"/>
      <c r="BP1026" s="135" t="n"/>
      <c r="BQ1026" s="135" t="n"/>
      <c r="BR1026" s="135" t="n"/>
      <c r="BS1026" s="135" t="n"/>
      <c r="BT1026" s="135" t="n"/>
      <c r="BU1026" s="135" t="n"/>
      <c r="BV1026" s="135" t="n"/>
      <c r="BW1026" s="135" t="n"/>
      <c r="BX1026" s="135" t="n"/>
      <c r="BY1026" s="135" t="n"/>
      <c r="BZ1026" s="135" t="n"/>
      <c r="CA1026" s="135" t="n"/>
      <c r="CB1026" s="135" t="n"/>
      <c r="CC1026" s="135" t="n"/>
      <c r="CD1026" s="135" t="n"/>
      <c r="CE1026" s="135" t="n"/>
      <c r="CF1026" s="135" t="n"/>
      <c r="CG1026" s="135" t="n"/>
      <c r="CH1026" s="135" t="n"/>
      <c r="CI1026" s="135" t="n"/>
      <c r="CJ1026" s="135" t="n"/>
      <c r="CK1026" s="135" t="n"/>
      <c r="CL1026" s="135" t="n"/>
      <c r="CM1026" s="135" t="n"/>
      <c r="CN1026" s="135" t="n"/>
      <c r="CO1026" s="135" t="n"/>
      <c r="CP1026" s="135" t="n"/>
      <c r="CQ1026" s="135" t="n"/>
      <c r="CR1026" s="135" t="n"/>
      <c r="CU1026" s="36" t="n"/>
      <c r="CV1026" s="36" t="n"/>
      <c r="CW1026" s="36" t="n"/>
      <c r="CX1026" s="36" t="n"/>
      <c r="CY1026" s="36" t="n"/>
      <c r="CZ1026" s="36" t="n"/>
      <c r="DA1026" s="36" t="n"/>
      <c r="DB1026" s="36" t="n"/>
      <c r="DC1026" s="36" t="n"/>
      <c r="DD1026" s="36" t="n"/>
      <c r="DE1026" s="36" t="n"/>
      <c r="DF1026" s="36" t="n"/>
      <c r="DG1026" s="36" t="n"/>
      <c r="DH1026" s="36" t="n"/>
      <c r="DI1026" s="36" t="n"/>
      <c r="DJ1026" s="36" t="n"/>
      <c r="DK1026" s="36" t="n"/>
      <c r="DL1026" s="36" t="n"/>
      <c r="DM1026" s="36" t="n"/>
      <c r="DN1026" s="36" t="n"/>
      <c r="DO1026" s="36" t="n"/>
      <c r="DP1026" s="36" t="n"/>
      <c r="DQ1026" s="36" t="n"/>
      <c r="DR1026" s="36" t="n"/>
      <c r="DS1026" s="36" t="n"/>
      <c r="DT1026" s="36" t="n"/>
      <c r="DU1026" s="36" t="n"/>
      <c r="DV1026" s="36" t="n"/>
      <c r="DW1026" s="36" t="n"/>
      <c r="DX1026" s="36" t="n"/>
      <c r="DY1026" s="36" t="n"/>
      <c r="DZ1026" s="36" t="n"/>
      <c r="EA1026" s="36" t="n"/>
      <c r="EB1026" s="36" t="n"/>
      <c r="EC1026" s="36" t="n"/>
      <c r="ED1026" s="36" t="n"/>
      <c r="EE1026" s="36" t="n"/>
      <c r="EF1026" s="36" t="n"/>
      <c r="EG1026" s="36" t="n"/>
      <c r="EH1026" s="36" t="n"/>
      <c r="EI1026" s="36" t="n"/>
      <c r="EJ1026" s="36" t="n"/>
      <c r="EK1026" s="36" t="n"/>
      <c r="EL1026" s="36" t="n"/>
      <c r="EM1026" s="36" t="n"/>
      <c r="EN1026" s="36" t="n"/>
    </row>
    <row r="1027">
      <c r="A1027" s="36" t="n"/>
      <c r="B1027" s="36" t="n"/>
      <c r="C1027" s="144" t="n"/>
      <c r="D1027" s="144" t="n"/>
      <c r="E1027" s="135" t="n"/>
      <c r="F1027" s="135" t="n"/>
      <c r="G1027" s="135" t="n"/>
      <c r="H1027" s="135" t="n"/>
      <c r="I1027" s="135" t="n"/>
      <c r="J1027" s="135" t="n"/>
      <c r="K1027" s="135" t="n"/>
      <c r="L1027" s="135" t="n"/>
      <c r="M1027" s="135" t="n"/>
      <c r="N1027" s="135" t="n"/>
      <c r="O1027" s="135" t="n"/>
      <c r="P1027" s="135" t="n"/>
      <c r="Q1027" s="135" t="n"/>
      <c r="R1027" s="135" t="n"/>
      <c r="S1027" s="135" t="n"/>
      <c r="T1027" s="135" t="n"/>
      <c r="U1027" s="135" t="n"/>
      <c r="V1027" s="135" t="n"/>
      <c r="W1027" s="135" t="n"/>
      <c r="X1027" s="135" t="n"/>
      <c r="Y1027" s="135" t="n"/>
      <c r="Z1027" s="135" t="n"/>
      <c r="AA1027" s="135" t="n"/>
      <c r="AB1027" s="135" t="n"/>
      <c r="AC1027" s="135" t="n"/>
      <c r="AD1027" s="135" t="n"/>
      <c r="AE1027" s="135" t="n"/>
      <c r="AF1027" s="135" t="n"/>
      <c r="AG1027" s="135" t="n"/>
      <c r="AH1027" s="135" t="n"/>
      <c r="AI1027" s="135" t="n"/>
      <c r="AJ1027" s="135" t="n"/>
      <c r="AK1027" s="135" t="n"/>
      <c r="AL1027" s="135" t="n"/>
      <c r="AM1027" s="135" t="n"/>
      <c r="AN1027" s="135" t="n"/>
      <c r="AO1027" s="135" t="n"/>
      <c r="AP1027" s="135" t="n"/>
      <c r="AQ1027" s="135" t="n"/>
      <c r="AR1027" s="135" t="n"/>
      <c r="AS1027" s="135" t="n"/>
      <c r="AT1027" s="135" t="n"/>
      <c r="AU1027" s="135" t="n"/>
      <c r="AV1027" s="135" t="n"/>
      <c r="AW1027" s="135" t="n"/>
      <c r="AX1027" s="135" t="n"/>
      <c r="AY1027" s="135" t="n"/>
      <c r="AZ1027" s="135" t="n"/>
      <c r="BA1027" s="135" t="n"/>
      <c r="BB1027" s="135" t="n"/>
      <c r="BC1027" s="135" t="n"/>
      <c r="BD1027" s="135" t="n"/>
      <c r="BE1027" s="135" t="n"/>
      <c r="BF1027" s="135" t="n"/>
      <c r="BG1027" s="135" t="n"/>
      <c r="BH1027" s="135" t="n"/>
      <c r="BI1027" s="135" t="n"/>
      <c r="BJ1027" s="135" t="n"/>
      <c r="BK1027" s="135" t="n"/>
      <c r="BL1027" s="135" t="n"/>
      <c r="BM1027" s="135" t="n"/>
      <c r="BN1027" s="135" t="n"/>
      <c r="BO1027" s="135" t="n"/>
      <c r="BP1027" s="135" t="n"/>
      <c r="BQ1027" s="135" t="n"/>
      <c r="BR1027" s="135" t="n"/>
      <c r="BS1027" s="135" t="n"/>
      <c r="BT1027" s="135" t="n"/>
      <c r="BU1027" s="135" t="n"/>
      <c r="BV1027" s="135" t="n"/>
      <c r="BW1027" s="135" t="n"/>
      <c r="BX1027" s="135" t="n"/>
      <c r="BY1027" s="135" t="n"/>
      <c r="BZ1027" s="135" t="n"/>
      <c r="CA1027" s="135" t="n"/>
      <c r="CB1027" s="135" t="n"/>
      <c r="CC1027" s="135" t="n"/>
      <c r="CD1027" s="135" t="n"/>
      <c r="CE1027" s="135" t="n"/>
      <c r="CF1027" s="135" t="n"/>
      <c r="CG1027" s="135" t="n"/>
      <c r="CH1027" s="135" t="n"/>
      <c r="CI1027" s="135" t="n"/>
      <c r="CJ1027" s="135" t="n"/>
      <c r="CK1027" s="135" t="n"/>
      <c r="CL1027" s="135" t="n"/>
      <c r="CM1027" s="135" t="n"/>
      <c r="CN1027" s="135" t="n"/>
      <c r="CO1027" s="135" t="n"/>
      <c r="CP1027" s="135" t="n"/>
      <c r="CQ1027" s="135" t="n"/>
      <c r="CR1027" s="135" t="n"/>
      <c r="CU1027" s="36" t="n"/>
      <c r="CV1027" s="36" t="n"/>
      <c r="CW1027" s="36" t="n"/>
      <c r="CX1027" s="36" t="n"/>
      <c r="CY1027" s="36" t="n"/>
      <c r="CZ1027" s="36" t="n"/>
      <c r="DA1027" s="36" t="n"/>
      <c r="DB1027" s="36" t="n"/>
      <c r="DC1027" s="36" t="n"/>
      <c r="DD1027" s="36" t="n"/>
      <c r="DE1027" s="36" t="n"/>
      <c r="DF1027" s="36" t="n"/>
      <c r="DG1027" s="36" t="n"/>
      <c r="DH1027" s="36" t="n"/>
      <c r="DI1027" s="36" t="n"/>
      <c r="DJ1027" s="36" t="n"/>
      <c r="DK1027" s="36" t="n"/>
      <c r="DL1027" s="36" t="n"/>
      <c r="DM1027" s="36" t="n"/>
      <c r="DN1027" s="36" t="n"/>
      <c r="DO1027" s="36" t="n"/>
      <c r="DP1027" s="36" t="n"/>
      <c r="DQ1027" s="36" t="n"/>
      <c r="DR1027" s="36" t="n"/>
      <c r="DS1027" s="36" t="n"/>
      <c r="DT1027" s="36" t="n"/>
      <c r="DU1027" s="36" t="n"/>
      <c r="DV1027" s="36" t="n"/>
      <c r="DW1027" s="36" t="n"/>
      <c r="DX1027" s="36" t="n"/>
      <c r="DY1027" s="36" t="n"/>
      <c r="DZ1027" s="36" t="n"/>
      <c r="EA1027" s="36" t="n"/>
      <c r="EB1027" s="36" t="n"/>
      <c r="EC1027" s="36" t="n"/>
      <c r="ED1027" s="36" t="n"/>
      <c r="EE1027" s="36" t="n"/>
      <c r="EF1027" s="36" t="n"/>
      <c r="EG1027" s="36" t="n"/>
      <c r="EH1027" s="36" t="n"/>
      <c r="EI1027" s="36" t="n"/>
      <c r="EJ1027" s="36" t="n"/>
      <c r="EK1027" s="36" t="n"/>
      <c r="EL1027" s="36" t="n"/>
      <c r="EM1027" s="36" t="n"/>
      <c r="EN1027" s="36" t="n"/>
    </row>
    <row r="1028">
      <c r="A1028" s="36" t="n"/>
      <c r="B1028" s="36" t="n"/>
      <c r="C1028" s="144" t="n"/>
      <c r="D1028" s="144" t="n"/>
      <c r="E1028" s="135" t="n"/>
      <c r="F1028" s="135" t="n"/>
      <c r="G1028" s="135" t="n"/>
      <c r="H1028" s="135" t="n"/>
      <c r="I1028" s="135" t="n"/>
      <c r="J1028" s="135" t="n"/>
      <c r="K1028" s="135" t="n"/>
      <c r="L1028" s="135" t="n"/>
      <c r="M1028" s="135" t="n"/>
      <c r="N1028" s="135" t="n"/>
      <c r="O1028" s="135" t="n"/>
      <c r="P1028" s="135" t="n"/>
      <c r="Q1028" s="135" t="n"/>
      <c r="R1028" s="135" t="n"/>
      <c r="S1028" s="135" t="n"/>
      <c r="T1028" s="135" t="n"/>
      <c r="U1028" s="135" t="n"/>
      <c r="V1028" s="135" t="n"/>
      <c r="W1028" s="135" t="n"/>
      <c r="X1028" s="135" t="n"/>
      <c r="Y1028" s="135" t="n"/>
      <c r="Z1028" s="135" t="n"/>
      <c r="AA1028" s="135" t="n"/>
      <c r="AB1028" s="135" t="n"/>
      <c r="AC1028" s="135" t="n"/>
      <c r="AD1028" s="135" t="n"/>
      <c r="AE1028" s="135" t="n"/>
      <c r="AF1028" s="135" t="n"/>
      <c r="AG1028" s="135" t="n"/>
      <c r="AH1028" s="135" t="n"/>
      <c r="AI1028" s="135" t="n"/>
      <c r="AJ1028" s="135" t="n"/>
      <c r="AK1028" s="135" t="n"/>
      <c r="AL1028" s="135" t="n"/>
      <c r="AM1028" s="135" t="n"/>
      <c r="AN1028" s="135" t="n"/>
      <c r="AO1028" s="135" t="n"/>
      <c r="AP1028" s="135" t="n"/>
      <c r="AQ1028" s="135" t="n"/>
      <c r="AR1028" s="135" t="n"/>
      <c r="AS1028" s="135" t="n"/>
      <c r="AT1028" s="135" t="n"/>
      <c r="AU1028" s="135" t="n"/>
      <c r="AV1028" s="135" t="n"/>
      <c r="AW1028" s="135" t="n"/>
      <c r="AX1028" s="135" t="n"/>
      <c r="AY1028" s="135" t="n"/>
      <c r="AZ1028" s="135" t="n"/>
      <c r="BA1028" s="135" t="n"/>
      <c r="BB1028" s="135" t="n"/>
      <c r="BC1028" s="135" t="n"/>
      <c r="BD1028" s="135" t="n"/>
      <c r="BE1028" s="135" t="n"/>
      <c r="BF1028" s="135" t="n"/>
      <c r="BG1028" s="135" t="n"/>
      <c r="BH1028" s="135" t="n"/>
      <c r="BI1028" s="135" t="n"/>
      <c r="BJ1028" s="135" t="n"/>
      <c r="BK1028" s="135" t="n"/>
      <c r="BL1028" s="135" t="n"/>
      <c r="BM1028" s="135" t="n"/>
      <c r="BN1028" s="135" t="n"/>
      <c r="BO1028" s="135" t="n"/>
      <c r="BP1028" s="135" t="n"/>
      <c r="BQ1028" s="135" t="n"/>
      <c r="BR1028" s="135" t="n"/>
      <c r="BS1028" s="135" t="n"/>
      <c r="BT1028" s="135" t="n"/>
      <c r="BU1028" s="135" t="n"/>
      <c r="BV1028" s="135" t="n"/>
      <c r="BW1028" s="135" t="n"/>
      <c r="BX1028" s="135" t="n"/>
      <c r="BY1028" s="135" t="n"/>
      <c r="BZ1028" s="135" t="n"/>
      <c r="CA1028" s="135" t="n"/>
      <c r="CB1028" s="135" t="n"/>
      <c r="CC1028" s="135" t="n"/>
      <c r="CD1028" s="135" t="n"/>
      <c r="CE1028" s="135" t="n"/>
      <c r="CF1028" s="135" t="n"/>
      <c r="CG1028" s="135" t="n"/>
      <c r="CH1028" s="135" t="n"/>
      <c r="CI1028" s="135" t="n"/>
      <c r="CJ1028" s="135" t="n"/>
      <c r="CK1028" s="135" t="n"/>
      <c r="CL1028" s="135" t="n"/>
      <c r="CM1028" s="135" t="n"/>
      <c r="CN1028" s="135" t="n"/>
      <c r="CO1028" s="135" t="n"/>
      <c r="CP1028" s="135" t="n"/>
      <c r="CQ1028" s="135" t="n"/>
      <c r="CR1028" s="135" t="n"/>
      <c r="CU1028" s="36" t="n"/>
      <c r="CV1028" s="36" t="n"/>
      <c r="CW1028" s="36" t="n"/>
      <c r="CX1028" s="36" t="n"/>
      <c r="CY1028" s="36" t="n"/>
      <c r="CZ1028" s="36" t="n"/>
      <c r="DA1028" s="36" t="n"/>
      <c r="DB1028" s="36" t="n"/>
      <c r="DC1028" s="36" t="n"/>
      <c r="DD1028" s="36" t="n"/>
      <c r="DE1028" s="36" t="n"/>
      <c r="DF1028" s="36" t="n"/>
      <c r="DG1028" s="36" t="n"/>
      <c r="DH1028" s="36" t="n"/>
      <c r="DI1028" s="36" t="n"/>
      <c r="DJ1028" s="36" t="n"/>
      <c r="DK1028" s="36" t="n"/>
      <c r="DL1028" s="36" t="n"/>
      <c r="DM1028" s="36" t="n"/>
      <c r="DN1028" s="36" t="n"/>
      <c r="DO1028" s="36" t="n"/>
      <c r="DP1028" s="36" t="n"/>
      <c r="DQ1028" s="36" t="n"/>
      <c r="DR1028" s="36" t="n"/>
      <c r="DS1028" s="36" t="n"/>
      <c r="DT1028" s="36" t="n"/>
      <c r="DU1028" s="36" t="n"/>
      <c r="DV1028" s="36" t="n"/>
      <c r="DW1028" s="36" t="n"/>
      <c r="DX1028" s="36" t="n"/>
      <c r="DY1028" s="36" t="n"/>
      <c r="DZ1028" s="36" t="n"/>
      <c r="EA1028" s="36" t="n"/>
      <c r="EB1028" s="36" t="n"/>
      <c r="EC1028" s="36" t="n"/>
      <c r="ED1028" s="36" t="n"/>
      <c r="EE1028" s="36" t="n"/>
      <c r="EF1028" s="36" t="n"/>
      <c r="EG1028" s="36" t="n"/>
      <c r="EH1028" s="36" t="n"/>
      <c r="EI1028" s="36" t="n"/>
      <c r="EJ1028" s="36" t="n"/>
      <c r="EK1028" s="36" t="n"/>
      <c r="EL1028" s="36" t="n"/>
      <c r="EM1028" s="36" t="n"/>
      <c r="EN1028" s="36" t="n"/>
    </row>
    <row r="1029">
      <c r="A1029" s="36" t="n"/>
      <c r="B1029" s="36" t="n"/>
      <c r="C1029" s="144" t="n"/>
      <c r="D1029" s="144" t="n"/>
      <c r="E1029" s="135" t="n"/>
      <c r="F1029" s="135" t="n"/>
      <c r="G1029" s="135" t="n"/>
      <c r="H1029" s="135" t="n"/>
      <c r="I1029" s="135" t="n"/>
      <c r="J1029" s="135" t="n"/>
      <c r="K1029" s="135" t="n"/>
      <c r="L1029" s="135" t="n"/>
      <c r="M1029" s="135" t="n"/>
      <c r="N1029" s="135" t="n"/>
      <c r="O1029" s="135" t="n"/>
      <c r="P1029" s="135" t="n"/>
      <c r="Q1029" s="135" t="n"/>
      <c r="R1029" s="135" t="n"/>
      <c r="S1029" s="135" t="n"/>
      <c r="T1029" s="135" t="n"/>
      <c r="U1029" s="135" t="n"/>
      <c r="V1029" s="135" t="n"/>
      <c r="W1029" s="135" t="n"/>
      <c r="X1029" s="135" t="n"/>
      <c r="Y1029" s="135" t="n"/>
      <c r="Z1029" s="135" t="n"/>
      <c r="AA1029" s="135" t="n"/>
      <c r="AB1029" s="135" t="n"/>
      <c r="AC1029" s="135" t="n"/>
      <c r="AD1029" s="135" t="n"/>
      <c r="AE1029" s="135" t="n"/>
      <c r="AF1029" s="135" t="n"/>
      <c r="AG1029" s="135" t="n"/>
      <c r="AH1029" s="135" t="n"/>
      <c r="AI1029" s="135" t="n"/>
      <c r="AJ1029" s="135" t="n"/>
      <c r="AK1029" s="135" t="n"/>
      <c r="AL1029" s="135" t="n"/>
      <c r="AM1029" s="135" t="n"/>
      <c r="AN1029" s="135" t="n"/>
      <c r="AO1029" s="135" t="n"/>
      <c r="AP1029" s="135" t="n"/>
      <c r="AQ1029" s="135" t="n"/>
      <c r="AR1029" s="135" t="n"/>
      <c r="AS1029" s="135" t="n"/>
      <c r="AT1029" s="135" t="n"/>
      <c r="AU1029" s="135" t="n"/>
      <c r="AV1029" s="135" t="n"/>
      <c r="AW1029" s="135" t="n"/>
      <c r="AX1029" s="135" t="n"/>
      <c r="AY1029" s="135" t="n"/>
      <c r="AZ1029" s="135" t="n"/>
      <c r="BA1029" s="135" t="n"/>
      <c r="BB1029" s="135" t="n"/>
      <c r="BC1029" s="135" t="n"/>
      <c r="BD1029" s="135" t="n"/>
      <c r="BE1029" s="135" t="n"/>
      <c r="BF1029" s="135" t="n"/>
      <c r="BG1029" s="135" t="n"/>
      <c r="BH1029" s="135" t="n"/>
      <c r="BI1029" s="135" t="n"/>
      <c r="BJ1029" s="135" t="n"/>
      <c r="BK1029" s="135" t="n"/>
      <c r="BL1029" s="135" t="n"/>
      <c r="BM1029" s="135" t="n"/>
      <c r="BN1029" s="135" t="n"/>
      <c r="BO1029" s="135" t="n"/>
      <c r="BP1029" s="135" t="n"/>
      <c r="BQ1029" s="135" t="n"/>
      <c r="BR1029" s="135" t="n"/>
      <c r="BS1029" s="135" t="n"/>
      <c r="BT1029" s="135" t="n"/>
      <c r="BU1029" s="135" t="n"/>
      <c r="BV1029" s="135" t="n"/>
      <c r="BW1029" s="135" t="n"/>
      <c r="BX1029" s="135" t="n"/>
      <c r="BY1029" s="135" t="n"/>
      <c r="BZ1029" s="135" t="n"/>
      <c r="CA1029" s="135" t="n"/>
      <c r="CB1029" s="135" t="n"/>
      <c r="CC1029" s="135" t="n"/>
      <c r="CD1029" s="135" t="n"/>
      <c r="CE1029" s="135" t="n"/>
      <c r="CF1029" s="135" t="n"/>
      <c r="CG1029" s="135" t="n"/>
      <c r="CH1029" s="135" t="n"/>
      <c r="CI1029" s="135" t="n"/>
      <c r="CJ1029" s="135" t="n"/>
      <c r="CK1029" s="135" t="n"/>
      <c r="CL1029" s="135" t="n"/>
      <c r="CM1029" s="135" t="n"/>
      <c r="CN1029" s="135" t="n"/>
      <c r="CO1029" s="135" t="n"/>
      <c r="CP1029" s="135" t="n"/>
      <c r="CQ1029" s="135" t="n"/>
      <c r="CR1029" s="135" t="n"/>
      <c r="CU1029" s="36" t="n"/>
      <c r="CV1029" s="36" t="n"/>
      <c r="CW1029" s="36" t="n"/>
      <c r="CX1029" s="36" t="n"/>
      <c r="CY1029" s="36" t="n"/>
      <c r="CZ1029" s="36" t="n"/>
      <c r="DA1029" s="36" t="n"/>
      <c r="DB1029" s="36" t="n"/>
      <c r="DC1029" s="36" t="n"/>
      <c r="DD1029" s="36" t="n"/>
      <c r="DE1029" s="36" t="n"/>
      <c r="DF1029" s="36" t="n"/>
      <c r="DG1029" s="36" t="n"/>
      <c r="DH1029" s="36" t="n"/>
      <c r="DI1029" s="36" t="n"/>
      <c r="DJ1029" s="36" t="n"/>
      <c r="DK1029" s="36" t="n"/>
      <c r="DL1029" s="36" t="n"/>
      <c r="DM1029" s="36" t="n"/>
      <c r="DN1029" s="36" t="n"/>
      <c r="DO1029" s="36" t="n"/>
      <c r="DP1029" s="36" t="n"/>
      <c r="DQ1029" s="36" t="n"/>
      <c r="DR1029" s="36" t="n"/>
      <c r="DS1029" s="36" t="n"/>
      <c r="DT1029" s="36" t="n"/>
      <c r="DU1029" s="36" t="n"/>
      <c r="DV1029" s="36" t="n"/>
      <c r="DW1029" s="36" t="n"/>
      <c r="DX1029" s="36" t="n"/>
      <c r="DY1029" s="36" t="n"/>
      <c r="DZ1029" s="36" t="n"/>
      <c r="EA1029" s="36" t="n"/>
      <c r="EB1029" s="36" t="n"/>
      <c r="EC1029" s="36" t="n"/>
      <c r="ED1029" s="36" t="n"/>
      <c r="EE1029" s="36" t="n"/>
      <c r="EF1029" s="36" t="n"/>
      <c r="EG1029" s="36" t="n"/>
      <c r="EH1029" s="36" t="n"/>
      <c r="EI1029" s="36" t="n"/>
      <c r="EJ1029" s="36" t="n"/>
      <c r="EK1029" s="36" t="n"/>
      <c r="EL1029" s="36" t="n"/>
      <c r="EM1029" s="36" t="n"/>
      <c r="EN1029" s="36" t="n"/>
    </row>
    <row r="1030">
      <c r="A1030" s="36" t="n"/>
      <c r="B1030" s="36" t="n"/>
      <c r="C1030" s="144" t="n"/>
      <c r="D1030" s="144" t="n"/>
      <c r="E1030" s="135" t="n"/>
      <c r="F1030" s="135" t="n"/>
      <c r="G1030" s="135" t="n"/>
      <c r="H1030" s="135" t="n"/>
      <c r="I1030" s="135" t="n"/>
      <c r="J1030" s="135" t="n"/>
      <c r="K1030" s="135" t="n"/>
      <c r="L1030" s="135" t="n"/>
      <c r="M1030" s="135" t="n"/>
      <c r="N1030" s="135" t="n"/>
      <c r="O1030" s="135" t="n"/>
      <c r="P1030" s="135" t="n"/>
      <c r="Q1030" s="135" t="n"/>
      <c r="R1030" s="135" t="n"/>
      <c r="S1030" s="135" t="n"/>
      <c r="T1030" s="135" t="n"/>
      <c r="U1030" s="135" t="n"/>
      <c r="V1030" s="135" t="n"/>
      <c r="W1030" s="135" t="n"/>
      <c r="X1030" s="135" t="n"/>
      <c r="Y1030" s="135" t="n"/>
      <c r="Z1030" s="135" t="n"/>
      <c r="AA1030" s="135" t="n"/>
      <c r="AB1030" s="135" t="n"/>
      <c r="AC1030" s="135" t="n"/>
      <c r="AD1030" s="135" t="n"/>
      <c r="AE1030" s="135" t="n"/>
      <c r="AF1030" s="135" t="n"/>
      <c r="AG1030" s="135" t="n"/>
      <c r="AH1030" s="135" t="n"/>
      <c r="AI1030" s="135" t="n"/>
      <c r="AJ1030" s="135" t="n"/>
      <c r="AK1030" s="135" t="n"/>
      <c r="AL1030" s="135" t="n"/>
      <c r="AM1030" s="135" t="n"/>
      <c r="AN1030" s="135" t="n"/>
      <c r="AO1030" s="135" t="n"/>
      <c r="AP1030" s="135" t="n"/>
      <c r="AQ1030" s="135" t="n"/>
      <c r="AR1030" s="135" t="n"/>
      <c r="AS1030" s="135" t="n"/>
      <c r="AT1030" s="135" t="n"/>
      <c r="AU1030" s="135" t="n"/>
      <c r="AV1030" s="135" t="n"/>
      <c r="AW1030" s="135" t="n"/>
      <c r="AX1030" s="135" t="n"/>
      <c r="AY1030" s="135" t="n"/>
      <c r="AZ1030" s="135" t="n"/>
      <c r="BA1030" s="135" t="n"/>
      <c r="BB1030" s="135" t="n"/>
      <c r="BC1030" s="135" t="n"/>
      <c r="BD1030" s="135" t="n"/>
      <c r="BE1030" s="135" t="n"/>
      <c r="BF1030" s="135" t="n"/>
      <c r="BG1030" s="135" t="n"/>
      <c r="BH1030" s="135" t="n"/>
      <c r="BI1030" s="135" t="n"/>
      <c r="BJ1030" s="135" t="n"/>
      <c r="BK1030" s="135" t="n"/>
      <c r="BL1030" s="135" t="n"/>
      <c r="BM1030" s="135" t="n"/>
      <c r="BN1030" s="135" t="n"/>
      <c r="BO1030" s="135" t="n"/>
      <c r="BP1030" s="135" t="n"/>
      <c r="BQ1030" s="135" t="n"/>
      <c r="BR1030" s="135" t="n"/>
      <c r="BS1030" s="135" t="n"/>
      <c r="BT1030" s="135" t="n"/>
      <c r="BU1030" s="135" t="n"/>
      <c r="BV1030" s="135" t="n"/>
      <c r="BW1030" s="135" t="n"/>
      <c r="BX1030" s="135" t="n"/>
      <c r="BY1030" s="135" t="n"/>
      <c r="BZ1030" s="135" t="n"/>
      <c r="CA1030" s="135" t="n"/>
      <c r="CB1030" s="135" t="n"/>
      <c r="CC1030" s="135" t="n"/>
      <c r="CD1030" s="135" t="n"/>
      <c r="CE1030" s="135" t="n"/>
      <c r="CF1030" s="135" t="n"/>
      <c r="CG1030" s="135" t="n"/>
      <c r="CH1030" s="135" t="n"/>
      <c r="CI1030" s="135" t="n"/>
      <c r="CJ1030" s="135" t="n"/>
      <c r="CK1030" s="135" t="n"/>
      <c r="CL1030" s="135" t="n"/>
      <c r="CM1030" s="135" t="n"/>
      <c r="CN1030" s="135" t="n"/>
      <c r="CO1030" s="135" t="n"/>
      <c r="CP1030" s="135" t="n"/>
      <c r="CQ1030" s="135" t="n"/>
      <c r="CR1030" s="135" t="n"/>
      <c r="CU1030" s="36" t="n"/>
      <c r="CV1030" s="36" t="n"/>
      <c r="CW1030" s="36" t="n"/>
      <c r="CX1030" s="36" t="n"/>
      <c r="CY1030" s="36" t="n"/>
      <c r="CZ1030" s="36" t="n"/>
      <c r="DA1030" s="36" t="n"/>
      <c r="DB1030" s="36" t="n"/>
      <c r="DC1030" s="36" t="n"/>
      <c r="DD1030" s="36" t="n"/>
      <c r="DE1030" s="36" t="n"/>
      <c r="DF1030" s="36" t="n"/>
      <c r="DG1030" s="36" t="n"/>
      <c r="DH1030" s="36" t="n"/>
      <c r="DI1030" s="36" t="n"/>
      <c r="DJ1030" s="36" t="n"/>
      <c r="DK1030" s="36" t="n"/>
      <c r="DL1030" s="36" t="n"/>
      <c r="DM1030" s="36" t="n"/>
      <c r="DN1030" s="36" t="n"/>
      <c r="DO1030" s="36" t="n"/>
      <c r="DP1030" s="36" t="n"/>
      <c r="DQ1030" s="36" t="n"/>
      <c r="DR1030" s="36" t="n"/>
      <c r="DS1030" s="36" t="n"/>
      <c r="DT1030" s="36" t="n"/>
      <c r="DU1030" s="36" t="n"/>
      <c r="DV1030" s="36" t="n"/>
      <c r="DW1030" s="36" t="n"/>
      <c r="DX1030" s="36" t="n"/>
      <c r="DY1030" s="36" t="n"/>
      <c r="DZ1030" s="36" t="n"/>
      <c r="EA1030" s="36" t="n"/>
      <c r="EB1030" s="36" t="n"/>
      <c r="EC1030" s="36" t="n"/>
      <c r="ED1030" s="36" t="n"/>
      <c r="EE1030" s="36" t="n"/>
      <c r="EF1030" s="36" t="n"/>
      <c r="EG1030" s="36" t="n"/>
      <c r="EH1030" s="36" t="n"/>
      <c r="EI1030" s="36" t="n"/>
      <c r="EJ1030" s="36" t="n"/>
      <c r="EK1030" s="36" t="n"/>
      <c r="EL1030" s="36" t="n"/>
      <c r="EM1030" s="36" t="n"/>
      <c r="EN1030" s="36" t="n"/>
    </row>
    <row r="1031">
      <c r="A1031" s="36" t="n"/>
      <c r="B1031" s="36" t="n"/>
      <c r="C1031" s="144" t="n"/>
      <c r="D1031" s="144" t="n"/>
      <c r="E1031" s="135" t="n"/>
      <c r="F1031" s="135" t="n"/>
      <c r="G1031" s="135" t="n"/>
      <c r="H1031" s="135" t="n"/>
      <c r="I1031" s="135" t="n"/>
      <c r="J1031" s="135" t="n"/>
      <c r="K1031" s="135" t="n"/>
      <c r="L1031" s="135" t="n"/>
      <c r="M1031" s="135" t="n"/>
      <c r="N1031" s="135" t="n"/>
      <c r="O1031" s="135" t="n"/>
      <c r="P1031" s="135" t="n"/>
      <c r="Q1031" s="135" t="n"/>
      <c r="R1031" s="135" t="n"/>
      <c r="S1031" s="135" t="n"/>
      <c r="T1031" s="135" t="n"/>
      <c r="U1031" s="135" t="n"/>
      <c r="V1031" s="135" t="n"/>
      <c r="W1031" s="135" t="n"/>
      <c r="X1031" s="135" t="n"/>
      <c r="Y1031" s="135" t="n"/>
      <c r="Z1031" s="135" t="n"/>
      <c r="AA1031" s="135" t="n"/>
      <c r="AB1031" s="135" t="n"/>
      <c r="AC1031" s="135" t="n"/>
      <c r="AD1031" s="135" t="n"/>
      <c r="AE1031" s="135" t="n"/>
      <c r="AF1031" s="135" t="n"/>
      <c r="AG1031" s="135" t="n"/>
      <c r="AH1031" s="135" t="n"/>
      <c r="AI1031" s="135" t="n"/>
      <c r="AJ1031" s="135" t="n"/>
      <c r="AK1031" s="135" t="n"/>
      <c r="AL1031" s="135" t="n"/>
      <c r="AM1031" s="135" t="n"/>
      <c r="AN1031" s="135" t="n"/>
      <c r="AO1031" s="135" t="n"/>
      <c r="AP1031" s="135" t="n"/>
      <c r="AQ1031" s="135" t="n"/>
      <c r="AR1031" s="135" t="n"/>
      <c r="AS1031" s="135" t="n"/>
      <c r="AT1031" s="135" t="n"/>
      <c r="AU1031" s="135" t="n"/>
      <c r="AV1031" s="135" t="n"/>
      <c r="AW1031" s="135" t="n"/>
      <c r="AX1031" s="135" t="n"/>
      <c r="AY1031" s="135" t="n"/>
      <c r="AZ1031" s="135" t="n"/>
      <c r="BA1031" s="135" t="n"/>
      <c r="BB1031" s="135" t="n"/>
      <c r="BC1031" s="135" t="n"/>
      <c r="BD1031" s="135" t="n"/>
      <c r="BE1031" s="135" t="n"/>
      <c r="BF1031" s="135" t="n"/>
      <c r="BG1031" s="135" t="n"/>
      <c r="BH1031" s="135" t="n"/>
      <c r="BI1031" s="135" t="n"/>
      <c r="BJ1031" s="135" t="n"/>
      <c r="BK1031" s="135" t="n"/>
      <c r="BL1031" s="135" t="n"/>
      <c r="BM1031" s="135" t="n"/>
      <c r="BN1031" s="135" t="n"/>
      <c r="BO1031" s="135" t="n"/>
      <c r="BP1031" s="135" t="n"/>
      <c r="BQ1031" s="135" t="n"/>
      <c r="BR1031" s="135" t="n"/>
      <c r="BS1031" s="135" t="n"/>
      <c r="BT1031" s="135" t="n"/>
      <c r="BU1031" s="135" t="n"/>
      <c r="BV1031" s="135" t="n"/>
      <c r="BW1031" s="135" t="n"/>
      <c r="BX1031" s="135" t="n"/>
      <c r="BY1031" s="135" t="n"/>
      <c r="BZ1031" s="135" t="n"/>
      <c r="CA1031" s="135" t="n"/>
      <c r="CB1031" s="135" t="n"/>
      <c r="CC1031" s="135" t="n"/>
      <c r="CD1031" s="135" t="n"/>
      <c r="CE1031" s="135" t="n"/>
      <c r="CF1031" s="135" t="n"/>
      <c r="CG1031" s="135" t="n"/>
      <c r="CH1031" s="135" t="n"/>
      <c r="CI1031" s="135" t="n"/>
      <c r="CJ1031" s="135" t="n"/>
      <c r="CK1031" s="135" t="n"/>
      <c r="CL1031" s="135" t="n"/>
      <c r="CM1031" s="135" t="n"/>
      <c r="CN1031" s="135" t="n"/>
      <c r="CO1031" s="135" t="n"/>
      <c r="CP1031" s="135" t="n"/>
      <c r="CQ1031" s="135" t="n"/>
      <c r="CR1031" s="135" t="n"/>
      <c r="CU1031" s="36" t="n"/>
      <c r="CV1031" s="36" t="n"/>
      <c r="CW1031" s="36" t="n"/>
      <c r="CX1031" s="36" t="n"/>
      <c r="CY1031" s="36" t="n"/>
      <c r="CZ1031" s="36" t="n"/>
      <c r="DA1031" s="36" t="n"/>
      <c r="DB1031" s="36" t="n"/>
      <c r="DC1031" s="36" t="n"/>
      <c r="DD1031" s="36" t="n"/>
      <c r="DE1031" s="36" t="n"/>
      <c r="DF1031" s="36" t="n"/>
      <c r="DG1031" s="36" t="n"/>
      <c r="DH1031" s="36" t="n"/>
      <c r="DI1031" s="36" t="n"/>
      <c r="DJ1031" s="36" t="n"/>
      <c r="DK1031" s="36" t="n"/>
      <c r="DL1031" s="36" t="n"/>
      <c r="DM1031" s="36" t="n"/>
      <c r="DN1031" s="36" t="n"/>
      <c r="DO1031" s="36" t="n"/>
      <c r="DP1031" s="36" t="n"/>
      <c r="DQ1031" s="36" t="n"/>
      <c r="DR1031" s="36" t="n"/>
      <c r="DS1031" s="36" t="n"/>
      <c r="DT1031" s="36" t="n"/>
      <c r="DU1031" s="36" t="n"/>
      <c r="DV1031" s="36" t="n"/>
      <c r="DW1031" s="36" t="n"/>
      <c r="DX1031" s="36" t="n"/>
      <c r="DY1031" s="36" t="n"/>
      <c r="DZ1031" s="36" t="n"/>
      <c r="EA1031" s="36" t="n"/>
      <c r="EB1031" s="36" t="n"/>
      <c r="EC1031" s="36" t="n"/>
      <c r="ED1031" s="36" t="n"/>
      <c r="EE1031" s="36" t="n"/>
      <c r="EF1031" s="36" t="n"/>
      <c r="EG1031" s="36" t="n"/>
      <c r="EH1031" s="36" t="n"/>
      <c r="EI1031" s="36" t="n"/>
      <c r="EJ1031" s="36" t="n"/>
      <c r="EK1031" s="36" t="n"/>
      <c r="EL1031" s="36" t="n"/>
      <c r="EM1031" s="36" t="n"/>
      <c r="EN1031" s="36" t="n"/>
    </row>
  </sheetData>
  <mergeCells count="13">
    <mergeCell ref="A4:B4"/>
    <mergeCell ref="A62:B62"/>
    <mergeCell ref="A51:B51"/>
    <mergeCell ref="A9:B9"/>
    <mergeCell ref="A5:B5"/>
    <mergeCell ref="A27:B27"/>
    <mergeCell ref="A111:B111"/>
    <mergeCell ref="A1:B1"/>
    <mergeCell ref="A17:B17"/>
    <mergeCell ref="A56:B56"/>
    <mergeCell ref="A79:B79"/>
    <mergeCell ref="A69:B69"/>
    <mergeCell ref="A40:B40"/>
  </mergeCells>
  <conditionalFormatting sqref="E5:CS5">
    <cfRule type="cellIs" priority="2" operator="between" dxfId="17">
      <formula>0</formula>
      <formula>49</formula>
    </cfRule>
    <cfRule type="cellIs" priority="3" operator="between" dxfId="16">
      <formula>50</formula>
      <formula>99</formula>
    </cfRule>
    <cfRule type="cellIs" priority="4" operator="between" dxfId="0">
      <formula>100</formula>
      <formula>499</formula>
    </cfRule>
    <cfRule type="cellIs" priority="5" operator="between" dxfId="14">
      <formula>500</formula>
      <formula>999</formula>
    </cfRule>
    <cfRule type="cellIs" priority="6" operator="greaterThan" dxfId="13">
      <formula>1000</formula>
    </cfRule>
  </conditionalFormatting>
  <conditionalFormatting sqref="E6:CS7 E11:CT125">
    <cfRule type="cellIs" priority="1" operator="greaterThan" dxfId="12">
      <formula>0</formula>
    </cfRule>
  </conditionalFormatting>
  <hyperlinks>
    <hyperlink ref="E4" location="'2.Alumni PT'!A1" display="1"/>
    <hyperlink ref="F4" location="'5.Balai Pustaka PT'!A1" display="2"/>
    <hyperlink ref="G4" location="'39.Kyta Jaya Mandiri CV'!A1" display="3"/>
    <hyperlink ref="H4" location="'82.Sindunata CV'!A1" display="4"/>
    <hyperlink ref="I4" location="'84.Syiah Kuala University Press'!A1" display="5"/>
    <hyperlink ref="J4" location="'91.UIN MALIKI PRESS'!A1" display="6"/>
    <hyperlink ref="K4" location="'92.UNISMA PRESS'!A1" display="7"/>
    <hyperlink ref="L4" location="'93.Unitomo Press'!A1" display="8"/>
    <hyperlink ref="M4" location="'88.TITIAN ILMU CV'!A1" display="9"/>
    <hyperlink ref="N4" location="'1.Alqaprint Jatinangor'!A1" display="1"/>
    <hyperlink ref="O4" location="'3.Ananta Vidya CV'!A1" display="2"/>
    <hyperlink ref="P4" location="'4.Andi Offset CV'!A1" display="3"/>
    <hyperlink ref="Q4" location="'6.Bestari Buana Murni Group PT'!A1" display="4"/>
    <hyperlink ref="R4" location="'7.Bintang Semesta Media CV'!A1" display="5"/>
    <hyperlink ref="S4" location="'8.BPK Todung Sutan Gunung Mulia'!A1" display="6"/>
    <hyperlink ref="T4" location="'9.Brata Fancy Media PT'!A1" display="7"/>
    <hyperlink ref="U4" location="'10.Budi Utama CV (Deepublish)'!A1" display="8"/>
    <hyperlink ref="V4" location="'11.Buka Buku Pustaka'!A1" display="9"/>
    <hyperlink ref="W4" location="'12.BUMI AKSARA PT'!A1" display="10"/>
    <hyperlink ref="X4" location="'13.Cahaya Duabelas Semesta PT'!A1" display="11"/>
    <hyperlink ref="Y4" location="'14.Citra Aditya Bakti PT'!A1" display="12"/>
    <hyperlink ref="Z4" location="'15.Delta Edukasi Prima CV'!A1" display="13"/>
    <hyperlink ref="AA4" location="'16.DIANDRA PRIMAMITRA MEDIA CV'!A1" display="14"/>
    <hyperlink ref="AB4" location="'17.Dunia Pustaka Jaya PT'!A1" display="15"/>
    <hyperlink ref="AC4" location="'18.Duta Pustaka Indonesia PT'!A1" display="16"/>
    <hyperlink ref="AD4" location="'19.Elementa Media Literasi PT'!A1" display="17"/>
    <hyperlink ref="AE4" location="'20.Elex Media Komputindo PT'!A1" display="18"/>
    <hyperlink ref="AF4" location="'21.Era Adicitra Intermedia PT'!A1" display="19"/>
    <hyperlink ref="AG4" location="'22.Garuda Mas Sejahtera CV'!A1" display="20"/>
    <hyperlink ref="AH4" location="'23.Gava Media CV'!A1" display="21"/>
    <hyperlink ref="AI4" location="'24.Gema Insani'!A1" display="22"/>
    <hyperlink ref="AJ4" location="'25.Graha Printama Selaras CV'!A1" display="23"/>
    <hyperlink ref="AK4" location="'26.Gramedia Pustaka Utama PT'!A1" display="24"/>
    <hyperlink ref="AL4" location="'27.Grasindo (Gramedia Widia Sar'!A1" display="25"/>
    <hyperlink ref="AM4" location="'28.Indiva Media Kreasi PT'!A1" display="26"/>
    <hyperlink ref="AN4" location="'29.Indocamp CV'!A1" display="27"/>
    <hyperlink ref="AO4" location="'30.Indonesia Emas Group'!A1" display="28"/>
    <hyperlink ref="AP4" location="'31.Intan Pariwara Grup (Cempaka'!A1" display="29"/>
    <hyperlink ref="AQ4" location="'32.Intera CV'!A1" display="30"/>
    <hyperlink ref="AR4" location="'33.Jejak Publisher CV'!A1" display="31"/>
    <hyperlink ref="AS4" location="'34.Jejak Pustaka'!A1" display="32"/>
    <hyperlink ref="AT4" location="'35.Jepe Press Media Utama PT'!A1" display="33"/>
    <hyperlink ref="AU4" location="'36.Kanisius PT'!A1" display="34"/>
    <hyperlink ref="AV4" location="'37.Kesaint Blanc Indah PT'!A1" display="35"/>
    <hyperlink ref="AW4" location="'38.Kompas Media Nusantara (Pene'!A1" display="36"/>
    <hyperlink ref="AX4" location="'40.Langgam Pustaka'!A1" display="37"/>
    <hyperlink ref="AY4" location="'41.Latif Kitto Mahesa PT'!A1" display="38"/>
    <hyperlink ref="AZ4" location="'42.LENTERA HATI PT'!A1" display="39"/>
    <hyperlink ref="BA4" location="'43.Lentera Pustaka Indonesia'!A1" display="40"/>
    <hyperlink ref="BB4" location="'44.Literasi Nusantara Abadi Gro'!A1" display="41"/>
    <hyperlink ref="BC4" location="'45.Literindo Berkah Karya PT'!A1" display="42"/>
    <hyperlink ref="BD4" location="'46.LOKA AKSARA CV'!A1" display="43"/>
    <hyperlink ref="BE4" location="'47.Luxima Metro Media PT'!A1" display="44"/>
    <hyperlink ref="BF4" location="'48.Mandar Maju CV'!A1" display="45"/>
    <hyperlink ref="BG4" location="'49.Media Akselerasi'!A1" display="46"/>
    <hyperlink ref="BH4" location="'50.Media Cendekia Muslim CV'!A1" display="47"/>
    <hyperlink ref="BI4" location="'51.Media Dinamika Selaras PT'!A1" display="48"/>
    <hyperlink ref="BJ4" location="'52.Media Karya Putra CV'!A1" display="49"/>
    <hyperlink ref="BK4" location="'53.Media Pressindo PT'!A1" display="50"/>
    <hyperlink ref="BL4" location="'54.Mediantara Semesta PT'!A1" display="51"/>
    <hyperlink ref="BM4" location="'55.Melania Publishing CV'!A1" display="52"/>
    <hyperlink ref="BN4" location="'56.Mutiara Aksara CV'!A1" display="53"/>
    <hyperlink ref="BO4" location="'57.Nafal Global Nusantara PT'!A1" display="54"/>
    <hyperlink ref="BP4" location="'58.Niaga Swadaya PT'!A1" display="55"/>
    <hyperlink ref="BQ4" location="'59.Nuansa Cendekia CV'!A1" display="56"/>
    <hyperlink ref="BR4" location="'60.Penebar Swadaya PT'!A1" display="57"/>
    <hyperlink ref="BS4" location="'61.Penerbit Adab'!A1" display="58"/>
    <hyperlink ref="BT4" location="'62.Penerbit EGC'!A1" display="59"/>
    <hyperlink ref="BU4" location="'63.Penerbit IPB Press PT'!A1" display="60"/>
    <hyperlink ref="BV4" location="'64.Penerbit Salemba'!A1" display="61"/>
    <hyperlink ref="BW4" location="'65.Pohon Cahaya Semesta PT'!A1" display="62"/>
    <hyperlink ref="BX4" location="'66.Prana Dinamika Sejahtera PT'!A1" display="63"/>
    <hyperlink ref="BY4" location="'67.PrenadaMedia Group'!A1" display="64"/>
    <hyperlink ref="BZ4" location="'68.Pusat Data dan Analisa Tempo'!A1" display="65"/>
    <hyperlink ref="CA4" location="'69.Puspa Swara PT'!A1" display="66"/>
    <hyperlink ref="CB4" location="'70.Pustaka Baru Press'!A1" display="67"/>
    <hyperlink ref="CC4" location="'71.Pustaka Bengawan CV'!A1" display="68"/>
    <hyperlink ref="CD4" location="'72.Pustaka Rumah Cinta CV'!A1" display="69"/>
    <hyperlink ref="CE4" location="'73.RajaGrafindo Persada PT'!A1" display="70"/>
    <hyperlink ref="CF4" location="'74.Rajawali Intan Cemerlang'!A1" display="71"/>
    <hyperlink ref="CG4" location="'75.Rayyana Komunikasindo PT'!A1" display="72"/>
    <hyperlink ref="CH4" location="'77.Refika Aditama PT'!A1" display="73"/>
    <hyperlink ref="CI4" location="'76.Remaja Rosdakarya PT'!A1" display="74"/>
    <hyperlink ref="CJ4" location="'78.Rene Turos Indonesia PT'!A1" display="75"/>
    <hyperlink ref="CK4" location="'79.Sarana Pancakarya Nusa PT'!A1" display="76"/>
    <hyperlink ref="CL4" location="'80.Scopindo Media Pustaka PT'!A1" display="77"/>
    <hyperlink ref="CM4" location="'81.Seti-Aji CV'!A1" display="78"/>
    <hyperlink ref="CN4" location="'83.Sinergi Prima Magna CV'!A1" display="79"/>
    <hyperlink ref="CO4" location="'85.Tazkia Investindo Utama PT'!A1" display="80"/>
    <hyperlink ref="CP4" location="'86.Teguh Karya CV'!A1" display="81"/>
    <hyperlink ref="CQ4" location="'87.Tiga Serangkai Pustaka Mandi'!A1" display="82"/>
    <hyperlink ref="CR4" location="'89.Trubus Swadaya PT'!A1" display="83"/>
    <hyperlink ref="CS4" location="'90.UGM Press'!A1" display="84"/>
  </hyperlinks>
  <pageMargins left="0.7" right="0.7" top="0.75" bottom="0.75" header="0.3" footer="0.3"/>
</worksheet>
</file>

<file path=xl/worksheets/sheet4.xml><?xml version="1.0" encoding="utf-8"?>
<worksheet xmlns="http://schemas.openxmlformats.org/spreadsheetml/2006/main">
  <sheetPr>
    <tabColor rgb="FF00FF00"/>
    <outlinePr summaryBelow="0" summaryRight="0"/>
    <pageSetUpPr/>
  </sheetPr>
  <dimension ref="A1:AB175"/>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15" t="inlineStr">
        <is>
          <t>Perusahaan</t>
        </is>
      </c>
      <c r="C1" s="162" t="inlineStr">
        <is>
          <t>: Alqaprint Jatinangor</t>
        </is>
      </c>
      <c r="E1" s="163" t="n"/>
      <c r="F1" s="324" t="inlineStr">
        <is>
          <t>Ketersediaan Katalog</t>
        </is>
      </c>
      <c r="G1" s="318" t="n"/>
      <c r="H1" s="51" t="n"/>
      <c r="I1" s="325" t="inlineStr">
        <is>
          <t>Hasil Seleksi (Dipilih)</t>
        </is>
      </c>
      <c r="J1" s="318" t="n"/>
      <c r="K1" s="18" t="n"/>
      <c r="L1" s="18" t="n"/>
      <c r="M1" s="18" t="n"/>
      <c r="N1" s="1" t="n"/>
      <c r="O1" s="1" t="n"/>
      <c r="P1" s="164" t="n"/>
      <c r="Q1" s="164" t="n"/>
      <c r="R1" s="1" t="n"/>
      <c r="S1" s="1" t="n"/>
      <c r="T1" s="1" t="n"/>
      <c r="U1" s="164" t="n"/>
      <c r="V1" s="18" t="n"/>
      <c r="W1" s="18" t="n"/>
      <c r="X1" s="1" t="n"/>
      <c r="Y1" s="1" t="n"/>
      <c r="Z1" s="1" t="n"/>
      <c r="AA1" s="1" t="n"/>
      <c r="AB1" s="165" t="n"/>
    </row>
    <row r="2">
      <c r="A2" s="1" t="n"/>
      <c r="B2" s="1" t="inlineStr">
        <is>
          <t>Penerbit</t>
        </is>
      </c>
      <c r="C2" s="162" t="inlineStr">
        <is>
          <t>: 1. Alqaprint Jatinangor</t>
        </is>
      </c>
      <c r="E2" s="18" t="n"/>
      <c r="F2" s="166" t="inlineStr">
        <is>
          <t>Jumlah Judul</t>
        </is>
      </c>
      <c r="G2" s="167">
        <f>COUNTA(C10:C164)</f>
        <v/>
      </c>
      <c r="H2" s="51" t="n"/>
      <c r="I2" s="168" t="inlineStr">
        <is>
          <t>Total Judul</t>
        </is>
      </c>
      <c r="J2" s="169">
        <f>COUNTA(Z10:Z164)</f>
        <v/>
      </c>
      <c r="K2" s="18" t="n"/>
      <c r="L2" s="18" t="n"/>
      <c r="M2" s="18" t="n"/>
      <c r="N2" s="1" t="n"/>
      <c r="O2" s="1" t="n"/>
      <c r="P2" s="164" t="n"/>
      <c r="Q2" s="164" t="n"/>
      <c r="R2" s="1" t="n"/>
      <c r="S2" s="1" t="n"/>
      <c r="T2" s="1" t="n"/>
      <c r="U2" s="164" t="n"/>
      <c r="V2" s="18" t="n"/>
      <c r="W2" s="18" t="n"/>
      <c r="X2" s="1" t="n"/>
      <c r="Y2" s="1" t="n"/>
      <c r="Z2" s="1" t="n"/>
      <c r="AA2" s="1" t="n"/>
      <c r="AB2" s="165" t="n"/>
    </row>
    <row r="3">
      <c r="A3" s="1" t="n"/>
      <c r="B3" s="1" t="n"/>
      <c r="C3" s="1" t="n"/>
      <c r="D3" s="18" t="n"/>
      <c r="E3" s="18" t="n"/>
      <c r="F3" s="167" t="inlineStr">
        <is>
          <t>Total Harga</t>
        </is>
      </c>
      <c r="G3" s="170">
        <f>SUM(Y10:Y164)</f>
        <v/>
      </c>
      <c r="H3" s="51" t="n"/>
      <c r="I3" s="168" t="inlineStr">
        <is>
          <t>Total Copy</t>
        </is>
      </c>
      <c r="J3" s="169">
        <f>SUM(Z10:Z164)</f>
        <v/>
      </c>
      <c r="K3" s="18" t="n"/>
      <c r="L3" s="18" t="n"/>
      <c r="M3" s="18" t="n"/>
      <c r="N3" s="1" t="n"/>
      <c r="O3" s="1" t="n"/>
      <c r="P3" s="164" t="n"/>
      <c r="Q3" s="164" t="n"/>
      <c r="R3" s="1" t="n"/>
      <c r="S3" s="1" t="n"/>
      <c r="T3" s="1" t="n"/>
      <c r="U3" s="164" t="n"/>
      <c r="V3" s="18" t="n"/>
      <c r="W3" s="18" t="n"/>
      <c r="X3" s="1" t="n"/>
      <c r="Y3" s="1" t="n"/>
      <c r="Z3" s="1" t="n"/>
      <c r="AA3" s="1" t="n"/>
      <c r="AB3" s="165" t="n"/>
    </row>
    <row r="4">
      <c r="A4" s="1" t="n"/>
      <c r="B4" s="1" t="n"/>
      <c r="C4" s="1" t="n"/>
      <c r="D4" s="18" t="n"/>
      <c r="E4" s="18" t="n"/>
      <c r="F4" s="167" t="inlineStr">
        <is>
          <t>Rata-Rata Harga</t>
        </is>
      </c>
      <c r="G4" s="170">
        <f>AVERAGE(Y10:Y164)</f>
        <v/>
      </c>
      <c r="H4" s="51" t="n"/>
      <c r="I4" s="168" t="inlineStr">
        <is>
          <t>Jumlah Harga</t>
        </is>
      </c>
      <c r="J4" s="170">
        <f>SUM(AA10:AA164)</f>
        <v/>
      </c>
      <c r="K4" s="18" t="n"/>
      <c r="L4" s="18" t="n"/>
      <c r="M4" s="18" t="n"/>
      <c r="N4" s="1" t="n"/>
      <c r="O4" s="1" t="n"/>
      <c r="P4" s="164" t="n"/>
      <c r="Q4" s="164" t="n"/>
      <c r="R4" s="1" t="n"/>
      <c r="S4" s="1" t="n"/>
      <c r="T4" s="1" t="n"/>
      <c r="U4" s="164" t="n"/>
      <c r="V4" s="18" t="n"/>
      <c r="W4" s="18" t="n"/>
      <c r="X4" s="1" t="n"/>
      <c r="Y4" s="1" t="n"/>
      <c r="Z4" s="1" t="n"/>
      <c r="AA4" s="1" t="n"/>
      <c r="AB4" s="165" t="n"/>
    </row>
    <row r="5">
      <c r="A5" s="1" t="n"/>
      <c r="B5" s="1" t="n"/>
      <c r="C5" s="1" t="n"/>
      <c r="D5" s="163" t="n"/>
      <c r="E5" s="163" t="n"/>
      <c r="F5" s="51" t="n"/>
      <c r="G5" s="51" t="n"/>
      <c r="H5" s="51" t="n"/>
      <c r="I5" s="171" t="inlineStr">
        <is>
          <t>Rata-rata Harga</t>
        </is>
      </c>
      <c r="J5" s="172">
        <f>AVERAGEIF(Z10:Z164, "&gt;0", AA10:AA164)</f>
        <v/>
      </c>
      <c r="K5" s="18" t="n"/>
      <c r="L5" s="18" t="n"/>
      <c r="M5" s="18" t="n"/>
      <c r="N5" s="1" t="n"/>
      <c r="O5" s="1" t="n"/>
      <c r="P5" s="164" t="n"/>
      <c r="Q5" s="164" t="n"/>
      <c r="R5" s="1" t="n"/>
      <c r="S5" s="1" t="n"/>
      <c r="T5" s="1" t="n"/>
      <c r="U5" s="164" t="n"/>
      <c r="V5" s="18" t="n"/>
      <c r="W5" s="18" t="n"/>
      <c r="X5" s="1" t="n"/>
      <c r="Y5" s="1" t="n"/>
      <c r="Z5" s="1" t="n"/>
      <c r="AA5" s="1" t="n"/>
      <c r="AB5" s="165" t="n"/>
    </row>
    <row r="6">
      <c r="A6" s="1" t="n"/>
      <c r="B6" s="1" t="n"/>
      <c r="C6" s="309" t="inlineStr">
        <is>
          <t>Hasil Seleksi</t>
        </is>
      </c>
      <c r="D6" s="163" t="n"/>
      <c r="E6" s="163" t="n"/>
      <c r="F6" s="18" t="n"/>
      <c r="G6" s="18" t="n"/>
      <c r="H6" s="18" t="n"/>
      <c r="I6" s="18" t="n"/>
      <c r="J6" s="18" t="n"/>
      <c r="K6" s="18" t="n"/>
      <c r="L6" s="18" t="n"/>
      <c r="M6" s="18" t="n"/>
      <c r="N6" s="18" t="n"/>
      <c r="O6" s="1" t="n"/>
      <c r="P6" s="1" t="n"/>
      <c r="Q6" s="164" t="n"/>
      <c r="R6" s="164" t="n"/>
      <c r="S6" s="1" t="n"/>
      <c r="T6" s="1" t="n"/>
      <c r="U6" s="1" t="n"/>
      <c r="V6" s="173" t="n"/>
      <c r="W6" s="18" t="n"/>
      <c r="X6" s="1" t="n"/>
      <c r="Y6" s="1" t="n"/>
      <c r="Z6" s="164" t="n"/>
      <c r="AA6" s="174" t="n"/>
      <c r="AB6" s="165" t="n"/>
    </row>
    <row r="7">
      <c r="A7" s="1" t="n"/>
      <c r="B7" s="1" t="n"/>
      <c r="D7" s="163" t="n"/>
      <c r="E7" s="163" t="n"/>
      <c r="F7" s="18" t="n"/>
      <c r="G7" s="18" t="n"/>
      <c r="H7" s="18" t="n"/>
      <c r="I7" s="18" t="n"/>
      <c r="J7" s="18" t="n"/>
      <c r="K7" s="18" t="n"/>
      <c r="L7" s="18" t="n"/>
      <c r="M7" s="18" t="n"/>
      <c r="N7" s="18" t="n"/>
      <c r="O7" s="1" t="n"/>
      <c r="P7" s="1" t="n"/>
      <c r="Q7" s="164" t="n"/>
      <c r="R7" s="164" t="n"/>
      <c r="S7" s="1" t="n"/>
      <c r="T7" s="1" t="n"/>
      <c r="U7" s="1" t="n"/>
      <c r="V7" s="173" t="n"/>
      <c r="W7" s="18" t="n"/>
      <c r="X7" s="1" t="n"/>
      <c r="Y7" s="1" t="n"/>
      <c r="Z7" s="164" t="n"/>
      <c r="AA7" s="174" t="n"/>
      <c r="AB7" s="165" t="n"/>
    </row>
    <row r="8">
      <c r="A8" s="175" t="n"/>
      <c r="B8" s="175" t="n"/>
      <c r="C8" s="175" t="n"/>
      <c r="D8" s="176" t="n"/>
      <c r="E8" s="176" t="n"/>
      <c r="F8" s="176" t="n"/>
      <c r="G8" s="176" t="n"/>
      <c r="H8" s="176" t="n"/>
      <c r="I8" s="176" t="n"/>
      <c r="J8" s="176" t="n"/>
      <c r="K8" s="176" t="n"/>
      <c r="L8" s="176" t="n"/>
      <c r="M8" s="176" t="n"/>
      <c r="N8" s="176" t="n"/>
      <c r="O8" s="175" t="n"/>
      <c r="P8" s="175" t="n"/>
      <c r="Q8" s="177" t="n"/>
      <c r="R8" s="177" t="n"/>
      <c r="S8" s="175" t="n"/>
      <c r="T8" s="175" t="n"/>
      <c r="U8" s="175" t="n"/>
      <c r="V8" s="178" t="n"/>
      <c r="W8" s="176" t="n"/>
      <c r="X8" s="175" t="n"/>
      <c r="Y8" s="175" t="n"/>
      <c r="Z8" s="177" t="n"/>
      <c r="AA8" s="179" t="n"/>
      <c r="AB8" s="18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181" t="inlineStr">
        <is>
          <t>Total Harga</t>
        </is>
      </c>
      <c r="AB9" s="181" t="inlineStr">
        <is>
          <t>UUID</t>
        </is>
      </c>
    </row>
    <row r="10" ht="15" customHeight="1" s="283">
      <c r="A10" s="186" t="n">
        <v>84</v>
      </c>
      <c r="B10" s="187">
        <f>HYPERLINK("https://mocostore.moco.co.id/catalog/"&amp;AB93,"Klik Disini")</f>
        <v/>
      </c>
      <c r="C10" s="188" t="inlineStr">
        <is>
          <t>Uncontrollable life</t>
        </is>
      </c>
      <c r="D10" s="188" t="n"/>
      <c r="E10" s="188" t="inlineStr">
        <is>
          <t>Mela Puspita ; penyunting, Mekka Syed Nury</t>
        </is>
      </c>
      <c r="F10" s="188" t="inlineStr">
        <is>
          <t>978-602-6408-61-7</t>
        </is>
      </c>
      <c r="G10" s="188" t="inlineStr">
        <is>
          <t>978-623-6523-55-1</t>
        </is>
      </c>
      <c r="H10" s="188" t="inlineStr">
        <is>
          <t>Novel</t>
        </is>
      </c>
      <c r="I10" s="188" t="inlineStr">
        <is>
          <t>Fiksi</t>
        </is>
      </c>
      <c r="J10" s="189" t="inlineStr">
        <is>
          <t>001.02</t>
        </is>
      </c>
      <c r="K10" s="188" t="inlineStr">
        <is>
          <t>Tidak Tersedia</t>
        </is>
      </c>
      <c r="L10" s="188" t="n"/>
      <c r="M10" s="188" t="inlineStr">
        <is>
          <t>Tidak Tersedia</t>
        </is>
      </c>
      <c r="N10" s="188" t="inlineStr">
        <is>
          <t>Indonesia</t>
        </is>
      </c>
      <c r="O10" s="188" t="inlineStr">
        <is>
          <t>Fiksi</t>
        </is>
      </c>
      <c r="P10" s="188" t="n">
        <v>2019</v>
      </c>
      <c r="Q10" s="188" t="n">
        <v>2020</v>
      </c>
      <c r="R10" s="188" t="inlineStr">
        <is>
          <t>Alqaprint Jatinangor</t>
        </is>
      </c>
      <c r="S10" s="188" t="inlineStr">
        <is>
          <t>Alqaprint Jatinangor</t>
        </is>
      </c>
      <c r="T10" s="188" t="inlineStr">
        <is>
          <t>Lokal</t>
        </is>
      </c>
      <c r="U10" s="189" t="n">
        <v>213</v>
      </c>
      <c r="V10" s="189" t="inlineStr">
        <is>
          <t>pdf</t>
        </is>
      </c>
      <c r="W10" s="188" t="inlineStr">
        <is>
          <t>2.9 MB</t>
        </is>
      </c>
      <c r="X10" s="190" t="inlineStr">
        <is>
          <t>Dalam dunia medis terdapat istilah zat
 adiktif yaitu suatu ketergantungan untuk
 melakukannya secara terus menerus. Namun,
 Pristin yakin jika dalam kasusnya tak terdapat zat
 adiktif tersebut hingga dirinya tak cukup satu kali
 untuk berurusan dengan kasus hukum. Untuk kasus
 pertama, dia memang menginginkannya tapi untuk
 kasus-kasus lainnya hingga dia harus dipenjara
 semuanya terjadi di luar kendali. Menolak Hilal
 untuk menjadi pengacaranya sebagai pengganti
 Alex, tak dia sangka jika pria itu akan membantunya
 dalam semua kasus yang dia alami. Uncontrollable
 Life. Dia tak akan memikirkan masa depan yang
 belum tentu terjadi. Hidup tak bisa diprediksi, yang
 perlu dia lakukan adalah jangan terlalu nyaman dan
 selalu siap akan perubahan.</t>
        </is>
      </c>
      <c r="Y10" s="188" t="n">
        <v>84800</v>
      </c>
      <c r="Z10" s="186" t="n"/>
      <c r="AA10" s="191">
        <f>Y93*Z93</f>
        <v/>
      </c>
      <c r="AB10" s="192" t="inlineStr">
        <is>
          <t>70459fca-1d1b-4604-bc49-bd847d6cbc37</t>
        </is>
      </c>
    </row>
    <row r="11" ht="15" customHeight="1" s="283">
      <c r="A11" s="193" t="n">
        <v>136</v>
      </c>
      <c r="B11" s="194">
        <f>HYPERLINK("https://mocostore.moco.co.id/catalog/"&amp;AB145,"Klik Disini")</f>
        <v/>
      </c>
      <c r="C11" s="195" t="inlineStr">
        <is>
          <t>Tjimahi poenja tjerita</t>
        </is>
      </c>
      <c r="D11" s="195" t="n"/>
      <c r="E11" s="195" t="inlineStr">
        <is>
          <t>Eddi Koben</t>
        </is>
      </c>
      <c r="F11" s="195" t="inlineStr">
        <is>
          <t>978-623-295-062-7</t>
        </is>
      </c>
      <c r="G11" s="195" t="inlineStr">
        <is>
          <t>978-623-295-141-9</t>
        </is>
      </c>
      <c r="H11" s="195" t="inlineStr">
        <is>
          <t>Fiksi</t>
        </is>
      </c>
      <c r="I11" s="195" t="inlineStr">
        <is>
          <t>Fiksi</t>
        </is>
      </c>
      <c r="J11" s="196" t="inlineStr">
        <is>
          <t>001.02</t>
        </is>
      </c>
      <c r="K11" s="195" t="inlineStr">
        <is>
          <t>Tidak Tersedia</t>
        </is>
      </c>
      <c r="L11" s="195" t="inlineStr">
        <is>
          <t>Sejarah Lokal</t>
        </is>
      </c>
      <c r="M11" s="195" t="inlineStr">
        <is>
          <t>Tidak Tersedia</t>
        </is>
      </c>
      <c r="N11" s="195" t="inlineStr">
        <is>
          <t>Indonesia</t>
        </is>
      </c>
      <c r="O11" s="195" t="inlineStr">
        <is>
          <t>Fiksi</t>
        </is>
      </c>
      <c r="P11" s="195" t="n">
        <v>2023</v>
      </c>
      <c r="Q11" s="195" t="n">
        <v>2023</v>
      </c>
      <c r="R11" s="195" t="inlineStr">
        <is>
          <t>Alqaprint Jatinangor</t>
        </is>
      </c>
      <c r="S11" s="195" t="inlineStr">
        <is>
          <t>Alqaprint Jatinangor</t>
        </is>
      </c>
      <c r="T11" s="195" t="inlineStr">
        <is>
          <t>Lokal</t>
        </is>
      </c>
      <c r="U11" s="196" t="n">
        <v>64</v>
      </c>
      <c r="V11" s="196" t="inlineStr">
        <is>
          <t>pdf</t>
        </is>
      </c>
      <c r="W11" s="195" t="inlineStr">
        <is>
          <t>1.4 MB</t>
        </is>
      </c>
      <c r="X11" s="197" t="inlineStr">
        <is>
          <t>Seandainya Herman Willem Daendels (1762-1818) tidak berani membangun jalan raya pos dari Anyer hingga Panarukan, barangkali tak akan ada cerita tentang Cimahi. Entah kebetulan atau sengaja, jalan raya pos ternyata melintasi Cimahi.&amp;nbsp;Pada 1811 Deandels membangun pos penjagaan di sebuah tempat saat membangun jalan raya pos. Sejak saat itu, pos penjagaan itu terus berkembang menjadi pusat kegiatan orang-orang di wilayah tersebut. İtulah alun-alun Cimahi.&amp;nbsp;Sejak saat itu pula Cimahi terus berkembang menjadi kota militer. Keberadaannya menjadi sangat penting bagi pemerintah Hindia Belanda pada masa kolonial dan pemerintah Indonesia pada masa kemerdekaan.
 Banyak bangunan bersejarah yang menjadi ikon Kota Cimahi. Buku ini mengajak pembaca menyusuri gedung-gedung bersejarah itu bersama tokoh fiktif anak-anak bernama Iffa. Dengan gaya penyampaian khas anak-anak buku ini berupaya menjangkau pembaca di kalangan anak-anak untuk mengetahui lebih dalam ihwal kota bersejarah bernama Cimahi.</t>
        </is>
      </c>
      <c r="Y11" s="195" t="n">
        <v>48000</v>
      </c>
      <c r="Z11" s="193" t="n"/>
      <c r="AA11" s="198">
        <f>Y145*Z145</f>
        <v/>
      </c>
      <c r="AB11" s="199" t="inlineStr">
        <is>
          <t>9d7c5324-6474-4fe9-b006-28600354aae8</t>
        </is>
      </c>
    </row>
    <row r="12" ht="15" customHeight="1" s="283">
      <c r="A12" s="186" t="n"/>
      <c r="B12" s="187" t="n"/>
      <c r="C12" s="188" t="n"/>
      <c r="D12" s="188" t="n"/>
      <c r="E12" s="188" t="n"/>
      <c r="F12" s="188" t="n"/>
      <c r="G12" s="188" t="n"/>
      <c r="H12" s="188" t="n"/>
      <c r="I12" s="188" t="n"/>
      <c r="J12" s="189" t="n"/>
      <c r="K12" s="188" t="n"/>
      <c r="L12" s="188" t="n"/>
      <c r="M12" s="188" t="n"/>
      <c r="N12" s="188" t="n"/>
      <c r="O12" s="188" t="n"/>
      <c r="P12" s="188" t="n"/>
      <c r="Q12" s="188" t="n"/>
      <c r="R12" s="188" t="n"/>
      <c r="S12" s="188" t="n"/>
      <c r="T12" s="188" t="n"/>
      <c r="U12" s="189" t="n"/>
      <c r="V12" s="189" t="n"/>
      <c r="W12" s="188" t="n"/>
      <c r="X12" s="190" t="n"/>
      <c r="Y12" s="188" t="n"/>
      <c r="Z12" s="186" t="n"/>
      <c r="AA12" s="191" t="n"/>
      <c r="AB12" s="192" t="n"/>
    </row>
    <row r="13" ht="15" customHeight="1" s="283">
      <c r="A13" s="193" t="n"/>
      <c r="B13" s="194" t="n"/>
      <c r="C13" s="195" t="n"/>
      <c r="D13" s="195" t="n"/>
      <c r="E13" s="195" t="n"/>
      <c r="F13" s="195" t="n"/>
      <c r="G13" s="195" t="n"/>
      <c r="H13" s="195" t="n"/>
      <c r="I13" s="195" t="n"/>
      <c r="J13" s="196" t="n"/>
      <c r="K13" s="195" t="n"/>
      <c r="L13" s="195" t="n"/>
      <c r="M13" s="195" t="n"/>
      <c r="N13" s="195" t="n"/>
      <c r="O13" s="195" t="n"/>
      <c r="P13" s="195" t="n"/>
      <c r="Q13" s="195" t="n"/>
      <c r="R13" s="195" t="n"/>
      <c r="S13" s="195" t="n"/>
      <c r="T13" s="195" t="n"/>
      <c r="U13" s="196" t="n"/>
      <c r="V13" s="196" t="n"/>
      <c r="W13" s="195" t="n"/>
      <c r="X13" s="197" t="n"/>
      <c r="Y13" s="195" t="n"/>
      <c r="Z13" s="193" t="n"/>
      <c r="AA13" s="198" t="n"/>
      <c r="AB13" s="199" t="n"/>
    </row>
    <row r="14" ht="15" customHeight="1" s="283">
      <c r="A14" s="186" t="n"/>
      <c r="B14" s="187" t="n"/>
      <c r="C14" s="188" t="n"/>
      <c r="D14" s="188" t="n"/>
      <c r="E14" s="188" t="n"/>
      <c r="F14" s="188" t="n"/>
      <c r="G14" s="188" t="n"/>
      <c r="H14" s="188" t="n"/>
      <c r="I14" s="188" t="n"/>
      <c r="J14" s="189" t="n"/>
      <c r="K14" s="188" t="n"/>
      <c r="L14" s="188" t="n"/>
      <c r="M14" s="188" t="n"/>
      <c r="N14" s="188" t="n"/>
      <c r="O14" s="188" t="n"/>
      <c r="P14" s="188" t="n"/>
      <c r="Q14" s="188" t="n"/>
      <c r="R14" s="188" t="n"/>
      <c r="S14" s="188" t="n"/>
      <c r="T14" s="188" t="n"/>
      <c r="U14" s="189" t="n"/>
      <c r="V14" s="189" t="n"/>
      <c r="W14" s="188" t="n"/>
      <c r="X14" s="190" t="n"/>
      <c r="Y14" s="188" t="n"/>
      <c r="Z14" s="186" t="n"/>
      <c r="AA14" s="191" t="n"/>
      <c r="AB14" s="192" t="n"/>
    </row>
    <row r="15" ht="15" customHeight="1" s="283">
      <c r="A15" s="193" t="n"/>
      <c r="B15" s="194" t="n"/>
      <c r="C15" s="195" t="n"/>
      <c r="D15" s="195" t="n"/>
      <c r="E15" s="195" t="n"/>
      <c r="F15" s="195" t="n"/>
      <c r="G15" s="195" t="n"/>
      <c r="H15" s="195" t="n"/>
      <c r="I15" s="195" t="n"/>
      <c r="J15" s="196" t="n"/>
      <c r="K15" s="195" t="n"/>
      <c r="L15" s="195" t="n"/>
      <c r="M15" s="195" t="n"/>
      <c r="N15" s="195" t="n"/>
      <c r="O15" s="195" t="n"/>
      <c r="P15" s="195" t="n"/>
      <c r="Q15" s="195" t="n"/>
      <c r="R15" s="195" t="n"/>
      <c r="S15" s="195" t="n"/>
      <c r="T15" s="195" t="n"/>
      <c r="U15" s="196" t="n"/>
      <c r="V15" s="196" t="n"/>
      <c r="W15" s="195" t="n"/>
      <c r="X15" s="197" t="n"/>
      <c r="Y15" s="195" t="n"/>
      <c r="Z15" s="193" t="n"/>
      <c r="AA15" s="198" t="n"/>
      <c r="AB15" s="199" t="n"/>
    </row>
    <row r="16" ht="15" customHeight="1" s="283">
      <c r="A16" s="186" t="n"/>
      <c r="B16" s="187" t="n"/>
      <c r="C16" s="188" t="n"/>
      <c r="D16" s="188" t="n"/>
      <c r="E16" s="188" t="n"/>
      <c r="F16" s="188" t="n"/>
      <c r="G16" s="188" t="n"/>
      <c r="H16" s="188" t="n"/>
      <c r="I16" s="188" t="n"/>
      <c r="J16" s="189" t="n"/>
      <c r="K16" s="188" t="n"/>
      <c r="L16" s="188" t="n"/>
      <c r="M16" s="188" t="n"/>
      <c r="N16" s="188" t="n"/>
      <c r="O16" s="188" t="n"/>
      <c r="P16" s="188" t="n"/>
      <c r="Q16" s="188" t="n"/>
      <c r="R16" s="188" t="n"/>
      <c r="S16" s="188" t="n"/>
      <c r="T16" s="188" t="n"/>
      <c r="U16" s="189" t="n"/>
      <c r="V16" s="189" t="n"/>
      <c r="W16" s="188" t="n"/>
      <c r="X16" s="190" t="n"/>
      <c r="Y16" s="188" t="n"/>
      <c r="Z16" s="186" t="n"/>
      <c r="AA16" s="191" t="n"/>
      <c r="AB16" s="192" t="n"/>
    </row>
    <row r="17" ht="15" customHeight="1" s="283">
      <c r="A17" s="193" t="n"/>
      <c r="B17" s="194" t="n"/>
      <c r="C17" s="195" t="n"/>
      <c r="D17" s="195" t="n"/>
      <c r="E17" s="195" t="n"/>
      <c r="F17" s="195" t="n"/>
      <c r="G17" s="195" t="n"/>
      <c r="H17" s="195" t="n"/>
      <c r="I17" s="195" t="n"/>
      <c r="J17" s="196" t="n"/>
      <c r="K17" s="195" t="n"/>
      <c r="L17" s="195" t="n"/>
      <c r="M17" s="195" t="n"/>
      <c r="N17" s="195" t="n"/>
      <c r="O17" s="195" t="n"/>
      <c r="P17" s="195" t="n"/>
      <c r="Q17" s="195" t="n"/>
      <c r="R17" s="195" t="n"/>
      <c r="S17" s="195" t="n"/>
      <c r="T17" s="195" t="n"/>
      <c r="U17" s="196" t="n"/>
      <c r="V17" s="196" t="n"/>
      <c r="W17" s="195" t="n"/>
      <c r="X17" s="197" t="n"/>
      <c r="Y17" s="195" t="n"/>
      <c r="Z17" s="193" t="n"/>
      <c r="AA17" s="198" t="n"/>
      <c r="AB17" s="199" t="n"/>
    </row>
    <row r="18" ht="15" customHeight="1" s="283">
      <c r="A18" s="186" t="n"/>
      <c r="B18" s="187" t="n"/>
      <c r="C18" s="188" t="n"/>
      <c r="D18" s="188" t="n"/>
      <c r="E18" s="188" t="n"/>
      <c r="F18" s="188" t="n"/>
      <c r="G18" s="188" t="n"/>
      <c r="H18" s="188" t="n"/>
      <c r="I18" s="188" t="n"/>
      <c r="J18" s="189" t="n"/>
      <c r="K18" s="188" t="n"/>
      <c r="L18" s="188" t="n"/>
      <c r="M18" s="188" t="n"/>
      <c r="N18" s="188" t="n"/>
      <c r="O18" s="188" t="n"/>
      <c r="P18" s="188" t="n"/>
      <c r="Q18" s="188" t="n"/>
      <c r="R18" s="188" t="n"/>
      <c r="S18" s="188" t="n"/>
      <c r="T18" s="188" t="n"/>
      <c r="U18" s="189" t="n"/>
      <c r="V18" s="189" t="n"/>
      <c r="W18" s="188" t="n"/>
      <c r="X18" s="190" t="n"/>
      <c r="Y18" s="188" t="n"/>
      <c r="Z18" s="186" t="n"/>
      <c r="AA18" s="191" t="n"/>
      <c r="AB18" s="192" t="n"/>
    </row>
    <row r="19" ht="15" customHeight="1" s="283">
      <c r="A19" s="193" t="n"/>
      <c r="B19" s="194" t="n"/>
      <c r="C19" s="195" t="n"/>
      <c r="D19" s="195" t="n"/>
      <c r="E19" s="195" t="n"/>
      <c r="F19" s="195" t="n"/>
      <c r="G19" s="195" t="n"/>
      <c r="H19" s="195" t="n"/>
      <c r="I19" s="195" t="n"/>
      <c r="J19" s="196" t="n"/>
      <c r="K19" s="195" t="n"/>
      <c r="L19" s="195" t="n"/>
      <c r="M19" s="195" t="n"/>
      <c r="N19" s="195" t="n"/>
      <c r="O19" s="195" t="n"/>
      <c r="P19" s="195" t="n"/>
      <c r="Q19" s="195" t="n"/>
      <c r="R19" s="195" t="n"/>
      <c r="S19" s="195" t="n"/>
      <c r="T19" s="195" t="n"/>
      <c r="U19" s="196" t="n"/>
      <c r="V19" s="196" t="n"/>
      <c r="W19" s="195" t="n"/>
      <c r="X19" s="197" t="n"/>
      <c r="Y19" s="195" t="n"/>
      <c r="Z19" s="193" t="n"/>
      <c r="AA19" s="198" t="n"/>
      <c r="AB19" s="199" t="n"/>
    </row>
    <row r="20" ht="15" customHeight="1" s="283">
      <c r="A20" s="186" t="n"/>
      <c r="B20" s="187" t="n"/>
      <c r="C20" s="188" t="n"/>
      <c r="D20" s="188" t="n"/>
      <c r="E20" s="188" t="n"/>
      <c r="F20" s="188" t="n"/>
      <c r="G20" s="188" t="n"/>
      <c r="H20" s="188" t="n"/>
      <c r="I20" s="188" t="n"/>
      <c r="J20" s="189" t="n"/>
      <c r="K20" s="188" t="n"/>
      <c r="L20" s="188" t="n"/>
      <c r="M20" s="188" t="n"/>
      <c r="N20" s="188" t="n"/>
      <c r="O20" s="188" t="n"/>
      <c r="P20" s="188" t="n"/>
      <c r="Q20" s="188" t="n"/>
      <c r="R20" s="188" t="n"/>
      <c r="S20" s="188" t="n"/>
      <c r="T20" s="188" t="n"/>
      <c r="U20" s="189" t="n"/>
      <c r="V20" s="189" t="n"/>
      <c r="W20" s="188" t="n"/>
      <c r="X20" s="190" t="n"/>
      <c r="Y20" s="188" t="n"/>
      <c r="Z20" s="186" t="n"/>
      <c r="AA20" s="191" t="n"/>
      <c r="AB20" s="192" t="n"/>
    </row>
    <row r="21" ht="15" customHeight="1" s="283">
      <c r="A21" s="193" t="n"/>
      <c r="B21" s="194" t="n"/>
      <c r="C21" s="195" t="n"/>
      <c r="D21" s="195" t="n"/>
      <c r="E21" s="195" t="n"/>
      <c r="F21" s="195" t="n"/>
      <c r="G21" s="195" t="n"/>
      <c r="H21" s="195" t="n"/>
      <c r="I21" s="195" t="n"/>
      <c r="J21" s="196" t="n"/>
      <c r="K21" s="195" t="n"/>
      <c r="L21" s="195" t="n"/>
      <c r="M21" s="195" t="n"/>
      <c r="N21" s="195" t="n"/>
      <c r="O21" s="195" t="n"/>
      <c r="P21" s="195" t="n"/>
      <c r="Q21" s="195" t="n"/>
      <c r="R21" s="195" t="n"/>
      <c r="S21" s="195" t="n"/>
      <c r="T21" s="195" t="n"/>
      <c r="U21" s="196" t="n"/>
      <c r="V21" s="196" t="n"/>
      <c r="W21" s="195" t="n"/>
      <c r="X21" s="197" t="n"/>
      <c r="Y21" s="195" t="n"/>
      <c r="Z21" s="193" t="n"/>
      <c r="AA21" s="198" t="n"/>
      <c r="AB21" s="199" t="n"/>
    </row>
    <row r="22" ht="15" customHeight="1" s="283">
      <c r="A22" s="186" t="n"/>
      <c r="B22" s="187" t="n"/>
      <c r="C22" s="188" t="n"/>
      <c r="D22" s="188" t="n"/>
      <c r="E22" s="188" t="n"/>
      <c r="F22" s="188" t="n"/>
      <c r="G22" s="188" t="n"/>
      <c r="H22" s="188" t="n"/>
      <c r="I22" s="188" t="n"/>
      <c r="J22" s="189" t="n"/>
      <c r="K22" s="188" t="n"/>
      <c r="L22" s="188" t="n"/>
      <c r="M22" s="188" t="n"/>
      <c r="N22" s="188" t="n"/>
      <c r="O22" s="188" t="n"/>
      <c r="P22" s="188" t="n"/>
      <c r="Q22" s="188" t="n"/>
      <c r="R22" s="188" t="n"/>
      <c r="S22" s="188" t="n"/>
      <c r="T22" s="188" t="n"/>
      <c r="U22" s="189" t="n"/>
      <c r="V22" s="189" t="n"/>
      <c r="W22" s="188" t="n"/>
      <c r="X22" s="190" t="n"/>
      <c r="Y22" s="188" t="n"/>
      <c r="Z22" s="186" t="n"/>
      <c r="AA22" s="191" t="n"/>
      <c r="AB22" s="192" t="n"/>
    </row>
    <row r="23" ht="15" customHeight="1" s="283">
      <c r="A23" s="193" t="n"/>
      <c r="B23" s="194" t="n"/>
      <c r="C23" s="195" t="n"/>
      <c r="D23" s="195" t="n"/>
      <c r="E23" s="195" t="n"/>
      <c r="F23" s="195" t="n"/>
      <c r="G23" s="195" t="n"/>
      <c r="H23" s="195" t="n"/>
      <c r="I23" s="195" t="n"/>
      <c r="J23" s="196" t="n"/>
      <c r="K23" s="195" t="n"/>
      <c r="L23" s="195" t="n"/>
      <c r="M23" s="195" t="n"/>
      <c r="N23" s="195" t="n"/>
      <c r="O23" s="195" t="n"/>
      <c r="P23" s="195" t="n"/>
      <c r="Q23" s="195" t="n"/>
      <c r="R23" s="195" t="n"/>
      <c r="S23" s="195" t="n"/>
      <c r="T23" s="195" t="n"/>
      <c r="U23" s="196" t="n"/>
      <c r="V23" s="196" t="n"/>
      <c r="W23" s="195" t="n"/>
      <c r="X23" s="197" t="n"/>
      <c r="Y23" s="195" t="n"/>
      <c r="Z23" s="193" t="n"/>
      <c r="AA23" s="198" t="n"/>
      <c r="AB23" s="199" t="n"/>
    </row>
    <row r="24" ht="15" customHeight="1" s="283">
      <c r="A24" s="186" t="n"/>
      <c r="B24" s="187" t="n"/>
      <c r="C24" s="188" t="n"/>
      <c r="D24" s="188" t="n"/>
      <c r="E24" s="188" t="n"/>
      <c r="F24" s="188" t="n"/>
      <c r="G24" s="188" t="n"/>
      <c r="H24" s="188" t="n"/>
      <c r="I24" s="188" t="n"/>
      <c r="J24" s="189" t="n"/>
      <c r="K24" s="188" t="n"/>
      <c r="L24" s="188" t="n"/>
      <c r="M24" s="188" t="n"/>
      <c r="N24" s="188" t="n"/>
      <c r="O24" s="188" t="n"/>
      <c r="P24" s="188" t="n"/>
      <c r="Q24" s="188" t="n"/>
      <c r="R24" s="188" t="n"/>
      <c r="S24" s="188" t="n"/>
      <c r="T24" s="188" t="n"/>
      <c r="U24" s="189" t="n"/>
      <c r="V24" s="189" t="n"/>
      <c r="W24" s="188" t="n"/>
      <c r="X24" s="190" t="n"/>
      <c r="Y24" s="188" t="n"/>
      <c r="Z24" s="186" t="n"/>
      <c r="AA24" s="191" t="n"/>
      <c r="AB24" s="192" t="n"/>
    </row>
    <row r="25" ht="15" customHeight="1" s="283">
      <c r="A25" s="193" t="n"/>
      <c r="B25" s="194" t="n"/>
      <c r="C25" s="195" t="n"/>
      <c r="D25" s="195" t="n"/>
      <c r="E25" s="195" t="n"/>
      <c r="F25" s="195" t="n"/>
      <c r="G25" s="195" t="n"/>
      <c r="H25" s="195" t="n"/>
      <c r="I25" s="195" t="n"/>
      <c r="J25" s="196" t="n"/>
      <c r="K25" s="195" t="n"/>
      <c r="L25" s="195" t="n"/>
      <c r="M25" s="195" t="n"/>
      <c r="N25" s="195" t="n"/>
      <c r="O25" s="195" t="n"/>
      <c r="P25" s="195" t="n"/>
      <c r="Q25" s="195" t="n"/>
      <c r="R25" s="195" t="n"/>
      <c r="S25" s="195" t="n"/>
      <c r="T25" s="195" t="n"/>
      <c r="U25" s="196" t="n"/>
      <c r="V25" s="196" t="n"/>
      <c r="W25" s="195" t="n"/>
      <c r="X25" s="197" t="n"/>
      <c r="Y25" s="195" t="n"/>
      <c r="Z25" s="193" t="n"/>
      <c r="AA25" s="198" t="n"/>
      <c r="AB25" s="199" t="n"/>
    </row>
    <row r="26" ht="15" customHeight="1" s="283">
      <c r="A26" s="186" t="n"/>
      <c r="B26" s="187" t="n"/>
      <c r="C26" s="188" t="n"/>
      <c r="D26" s="188" t="n"/>
      <c r="E26" s="188" t="n"/>
      <c r="F26" s="188" t="n"/>
      <c r="G26" s="188" t="n"/>
      <c r="H26" s="188" t="n"/>
      <c r="I26" s="188" t="n"/>
      <c r="J26" s="189" t="n"/>
      <c r="K26" s="188" t="n"/>
      <c r="L26" s="188" t="n"/>
      <c r="M26" s="188" t="n"/>
      <c r="N26" s="188" t="n"/>
      <c r="O26" s="188" t="n"/>
      <c r="P26" s="188" t="n"/>
      <c r="Q26" s="188" t="n"/>
      <c r="R26" s="188" t="n"/>
      <c r="S26" s="188" t="n"/>
      <c r="T26" s="188" t="n"/>
      <c r="U26" s="189" t="n"/>
      <c r="V26" s="189" t="n"/>
      <c r="W26" s="188" t="n"/>
      <c r="X26" s="190" t="n"/>
      <c r="Y26" s="188" t="n"/>
      <c r="Z26" s="186" t="n"/>
      <c r="AA26" s="191" t="n"/>
      <c r="AB26" s="192" t="n"/>
    </row>
    <row r="27" ht="15" customHeight="1" s="283">
      <c r="A27" s="193" t="n"/>
      <c r="B27" s="194" t="n"/>
      <c r="C27" s="195" t="n"/>
      <c r="D27" s="195" t="n"/>
      <c r="E27" s="195" t="n"/>
      <c r="F27" s="195" t="n"/>
      <c r="G27" s="195" t="n"/>
      <c r="H27" s="195" t="n"/>
      <c r="I27" s="195" t="n"/>
      <c r="J27" s="196" t="n"/>
      <c r="K27" s="195" t="n"/>
      <c r="L27" s="195" t="n"/>
      <c r="M27" s="195" t="n"/>
      <c r="N27" s="195" t="n"/>
      <c r="O27" s="195" t="n"/>
      <c r="P27" s="195" t="n"/>
      <c r="Q27" s="195" t="n"/>
      <c r="R27" s="195" t="n"/>
      <c r="S27" s="195" t="n"/>
      <c r="T27" s="195" t="n"/>
      <c r="U27" s="196" t="n"/>
      <c r="V27" s="196" t="n"/>
      <c r="W27" s="195" t="n"/>
      <c r="X27" s="197" t="n"/>
      <c r="Y27" s="195" t="n"/>
      <c r="Z27" s="193" t="n"/>
      <c r="AA27" s="198" t="n"/>
      <c r="AB27" s="199" t="n"/>
    </row>
    <row r="28" ht="15" customHeight="1" s="283">
      <c r="A28" s="186" t="n"/>
      <c r="B28" s="187" t="n"/>
      <c r="C28" s="188" t="n"/>
      <c r="D28" s="188" t="n"/>
      <c r="E28" s="188" t="n"/>
      <c r="F28" s="188" t="n"/>
      <c r="G28" s="188" t="n"/>
      <c r="H28" s="188" t="n"/>
      <c r="I28" s="188" t="n"/>
      <c r="J28" s="189" t="n"/>
      <c r="K28" s="188" t="n"/>
      <c r="L28" s="188" t="n"/>
      <c r="M28" s="188" t="n"/>
      <c r="N28" s="188" t="n"/>
      <c r="O28" s="188" t="n"/>
      <c r="P28" s="188" t="n"/>
      <c r="Q28" s="188" t="n"/>
      <c r="R28" s="188" t="n"/>
      <c r="S28" s="188" t="n"/>
      <c r="T28" s="188" t="n"/>
      <c r="U28" s="189" t="n"/>
      <c r="V28" s="189" t="n"/>
      <c r="W28" s="188" t="n"/>
      <c r="X28" s="190" t="n"/>
      <c r="Y28" s="188" t="n"/>
      <c r="Z28" s="186" t="n"/>
      <c r="AA28" s="191" t="n"/>
      <c r="AB28" s="192" t="n"/>
    </row>
    <row r="29" ht="15" customHeight="1" s="283">
      <c r="A29" s="193" t="n"/>
      <c r="B29" s="194" t="n"/>
      <c r="C29" s="195" t="n"/>
      <c r="D29" s="195" t="n"/>
      <c r="E29" s="195" t="n"/>
      <c r="F29" s="195" t="n"/>
      <c r="G29" s="195" t="n"/>
      <c r="H29" s="195" t="n"/>
      <c r="I29" s="195" t="n"/>
      <c r="J29" s="196" t="n"/>
      <c r="K29" s="195" t="n"/>
      <c r="L29" s="195" t="n"/>
      <c r="M29" s="195" t="n"/>
      <c r="N29" s="195" t="n"/>
      <c r="O29" s="195" t="n"/>
      <c r="P29" s="195" t="n"/>
      <c r="Q29" s="195" t="n"/>
      <c r="R29" s="195" t="n"/>
      <c r="S29" s="195" t="n"/>
      <c r="T29" s="195" t="n"/>
      <c r="U29" s="196" t="n"/>
      <c r="V29" s="196" t="n"/>
      <c r="W29" s="195" t="n"/>
      <c r="X29" s="197" t="n"/>
      <c r="Y29" s="195" t="n"/>
      <c r="Z29" s="193" t="n"/>
      <c r="AA29" s="198" t="n"/>
      <c r="AB29" s="199" t="n"/>
    </row>
    <row r="30" ht="15" customHeight="1" s="283">
      <c r="A30" s="186" t="n"/>
      <c r="B30" s="187" t="n"/>
      <c r="C30" s="188" t="n"/>
      <c r="D30" s="188" t="n"/>
      <c r="E30" s="188" t="n"/>
      <c r="F30" s="188" t="n"/>
      <c r="G30" s="188" t="n"/>
      <c r="H30" s="188" t="n"/>
      <c r="I30" s="188" t="n"/>
      <c r="J30" s="189" t="n"/>
      <c r="K30" s="188" t="n"/>
      <c r="L30" s="188" t="n"/>
      <c r="M30" s="188" t="n"/>
      <c r="N30" s="188" t="n"/>
      <c r="O30" s="188" t="n"/>
      <c r="P30" s="188" t="n"/>
      <c r="Q30" s="188" t="n"/>
      <c r="R30" s="188" t="n"/>
      <c r="S30" s="188" t="n"/>
      <c r="T30" s="188" t="n"/>
      <c r="U30" s="189" t="n"/>
      <c r="V30" s="189" t="n"/>
      <c r="W30" s="188" t="n"/>
      <c r="X30" s="190" t="n"/>
      <c r="Y30" s="188" t="n"/>
      <c r="Z30" s="186" t="n"/>
      <c r="AA30" s="191" t="n"/>
      <c r="AB30" s="192" t="n"/>
    </row>
    <row r="31" ht="15" customHeight="1" s="283">
      <c r="A31" s="193" t="n"/>
      <c r="B31" s="194" t="n"/>
      <c r="C31" s="195" t="n"/>
      <c r="D31" s="195" t="n"/>
      <c r="E31" s="195" t="n"/>
      <c r="F31" s="195" t="n"/>
      <c r="G31" s="195" t="n"/>
      <c r="H31" s="195" t="n"/>
      <c r="I31" s="195" t="n"/>
      <c r="J31" s="196" t="n"/>
      <c r="K31" s="195" t="n"/>
      <c r="L31" s="195" t="n"/>
      <c r="M31" s="195" t="n"/>
      <c r="N31" s="195" t="n"/>
      <c r="O31" s="195" t="n"/>
      <c r="P31" s="195" t="n"/>
      <c r="Q31" s="195" t="n"/>
      <c r="R31" s="195" t="n"/>
      <c r="S31" s="195" t="n"/>
      <c r="T31" s="195" t="n"/>
      <c r="U31" s="196" t="n"/>
      <c r="V31" s="196" t="n"/>
      <c r="W31" s="195" t="n"/>
      <c r="X31" s="197" t="n"/>
      <c r="Y31" s="195" t="n"/>
      <c r="Z31" s="193" t="n"/>
      <c r="AA31" s="198" t="n"/>
      <c r="AB31" s="199" t="n"/>
    </row>
    <row r="32" ht="15" customHeight="1" s="283">
      <c r="A32" s="186" t="n"/>
      <c r="B32" s="187" t="n"/>
      <c r="C32" s="188" t="n"/>
      <c r="D32" s="188" t="n"/>
      <c r="E32" s="188" t="n"/>
      <c r="F32" s="188" t="n"/>
      <c r="G32" s="188" t="n"/>
      <c r="H32" s="188" t="n"/>
      <c r="I32" s="188" t="n"/>
      <c r="J32" s="189" t="n"/>
      <c r="K32" s="188" t="n"/>
      <c r="L32" s="188" t="n"/>
      <c r="M32" s="188" t="n"/>
      <c r="N32" s="188" t="n"/>
      <c r="O32" s="188" t="n"/>
      <c r="P32" s="188" t="n"/>
      <c r="Q32" s="188" t="n"/>
      <c r="R32" s="188" t="n"/>
      <c r="S32" s="188" t="n"/>
      <c r="T32" s="188" t="n"/>
      <c r="U32" s="189" t="n"/>
      <c r="V32" s="189" t="n"/>
      <c r="W32" s="188" t="n"/>
      <c r="X32" s="190" t="n"/>
      <c r="Y32" s="188" t="n"/>
      <c r="Z32" s="186" t="n"/>
      <c r="AA32" s="191" t="n"/>
      <c r="AB32" s="192" t="n"/>
    </row>
    <row r="33" ht="15" customHeight="1" s="283">
      <c r="A33" s="193" t="n"/>
      <c r="B33" s="194" t="n"/>
      <c r="C33" s="195" t="n"/>
      <c r="D33" s="195" t="n"/>
      <c r="E33" s="195" t="n"/>
      <c r="F33" s="195" t="n"/>
      <c r="G33" s="195" t="n"/>
      <c r="H33" s="195" t="n"/>
      <c r="I33" s="195" t="n"/>
      <c r="J33" s="196" t="n"/>
      <c r="K33" s="195" t="n"/>
      <c r="L33" s="195" t="n"/>
      <c r="M33" s="195" t="n"/>
      <c r="N33" s="195" t="n"/>
      <c r="O33" s="195" t="n"/>
      <c r="P33" s="195" t="n"/>
      <c r="Q33" s="195" t="n"/>
      <c r="R33" s="195" t="n"/>
      <c r="S33" s="195" t="n"/>
      <c r="T33" s="195" t="n"/>
      <c r="U33" s="196" t="n"/>
      <c r="V33" s="196" t="n"/>
      <c r="W33" s="195" t="n"/>
      <c r="X33" s="197" t="n"/>
      <c r="Y33" s="195" t="n"/>
      <c r="Z33" s="193" t="n"/>
      <c r="AA33" s="198" t="n"/>
      <c r="AB33" s="199" t="n"/>
    </row>
    <row r="34" ht="15" customHeight="1" s="283">
      <c r="A34" s="186" t="n"/>
      <c r="B34" s="187" t="n"/>
      <c r="C34" s="188" t="n"/>
      <c r="D34" s="188" t="n"/>
      <c r="E34" s="188" t="n"/>
      <c r="F34" s="188" t="n"/>
      <c r="G34" s="188" t="n"/>
      <c r="H34" s="188" t="n"/>
      <c r="I34" s="188" t="n"/>
      <c r="J34" s="189" t="n"/>
      <c r="K34" s="188" t="n"/>
      <c r="L34" s="188" t="n"/>
      <c r="M34" s="188" t="n"/>
      <c r="N34" s="188" t="n"/>
      <c r="O34" s="188" t="n"/>
      <c r="P34" s="188" t="n"/>
      <c r="Q34" s="188" t="n"/>
      <c r="R34" s="188" t="n"/>
      <c r="S34" s="188" t="n"/>
      <c r="T34" s="188" t="n"/>
      <c r="U34" s="189" t="n"/>
      <c r="V34" s="189" t="n"/>
      <c r="W34" s="188" t="n"/>
      <c r="X34" s="190" t="n"/>
      <c r="Y34" s="188" t="n"/>
      <c r="Z34" s="186" t="n"/>
      <c r="AA34" s="191" t="n"/>
      <c r="AB34" s="192" t="n"/>
    </row>
    <row r="35" ht="15" customHeight="1" s="283">
      <c r="A35" s="193" t="n"/>
      <c r="B35" s="194" t="n"/>
      <c r="C35" s="195" t="n"/>
      <c r="D35" s="195" t="n"/>
      <c r="E35" s="195" t="n"/>
      <c r="F35" s="195" t="n"/>
      <c r="G35" s="195" t="n"/>
      <c r="H35" s="195" t="n"/>
      <c r="I35" s="195" t="n"/>
      <c r="J35" s="196" t="n"/>
      <c r="K35" s="195" t="n"/>
      <c r="L35" s="195" t="n"/>
      <c r="M35" s="195" t="n"/>
      <c r="N35" s="195" t="n"/>
      <c r="O35" s="195" t="n"/>
      <c r="P35" s="195" t="n"/>
      <c r="Q35" s="195" t="n"/>
      <c r="R35" s="195" t="n"/>
      <c r="S35" s="195" t="n"/>
      <c r="T35" s="195" t="n"/>
      <c r="U35" s="196" t="n"/>
      <c r="V35" s="196" t="n"/>
      <c r="W35" s="195" t="n"/>
      <c r="X35" s="197" t="n"/>
      <c r="Y35" s="195" t="n"/>
      <c r="Z35" s="193" t="n"/>
      <c r="AA35" s="198" t="n"/>
      <c r="AB35" s="199" t="n"/>
    </row>
    <row r="36" ht="15" customHeight="1" s="283">
      <c r="A36" s="186" t="n"/>
      <c r="B36" s="187" t="n"/>
      <c r="C36" s="188" t="n"/>
      <c r="D36" s="188" t="n"/>
      <c r="E36" s="188" t="n"/>
      <c r="F36" s="188" t="n"/>
      <c r="G36" s="188" t="n"/>
      <c r="H36" s="188" t="n"/>
      <c r="I36" s="188" t="n"/>
      <c r="J36" s="189" t="n"/>
      <c r="K36" s="188" t="n"/>
      <c r="L36" s="188" t="n"/>
      <c r="M36" s="188" t="n"/>
      <c r="N36" s="188" t="n"/>
      <c r="O36" s="188" t="n"/>
      <c r="P36" s="188" t="n"/>
      <c r="Q36" s="188" t="n"/>
      <c r="R36" s="188" t="n"/>
      <c r="S36" s="188" t="n"/>
      <c r="T36" s="188" t="n"/>
      <c r="U36" s="189" t="n"/>
      <c r="V36" s="189" t="n"/>
      <c r="W36" s="188" t="n"/>
      <c r="X36" s="190" t="n"/>
      <c r="Y36" s="188" t="n"/>
      <c r="Z36" s="186" t="n"/>
      <c r="AA36" s="191" t="n"/>
      <c r="AB36" s="192" t="n"/>
    </row>
    <row r="37" ht="15" customHeight="1" s="283">
      <c r="A37" s="193" t="n"/>
      <c r="B37" s="194" t="n"/>
      <c r="C37" s="195" t="n"/>
      <c r="D37" s="195" t="n"/>
      <c r="E37" s="195" t="n"/>
      <c r="F37" s="195" t="n"/>
      <c r="G37" s="195" t="n"/>
      <c r="H37" s="195" t="n"/>
      <c r="I37" s="195" t="n"/>
      <c r="J37" s="196" t="n"/>
      <c r="K37" s="195" t="n"/>
      <c r="L37" s="195" t="n"/>
      <c r="M37" s="195" t="n"/>
      <c r="N37" s="195" t="n"/>
      <c r="O37" s="195" t="n"/>
      <c r="P37" s="195" t="n"/>
      <c r="Q37" s="195" t="n"/>
      <c r="R37" s="195" t="n"/>
      <c r="S37" s="195" t="n"/>
      <c r="T37" s="195" t="n"/>
      <c r="U37" s="196" t="n"/>
      <c r="V37" s="196" t="n"/>
      <c r="W37" s="195" t="n"/>
      <c r="X37" s="197" t="n"/>
      <c r="Y37" s="195" t="n"/>
      <c r="Z37" s="193" t="n"/>
      <c r="AA37" s="198" t="n"/>
      <c r="AB37" s="199" t="n"/>
    </row>
    <row r="38" ht="15" customHeight="1" s="283">
      <c r="A38" s="186" t="n"/>
      <c r="B38" s="187" t="n"/>
      <c r="C38" s="188" t="n"/>
      <c r="D38" s="188" t="n"/>
      <c r="E38" s="188" t="n"/>
      <c r="F38" s="188" t="n"/>
      <c r="G38" s="188" t="n"/>
      <c r="H38" s="188" t="n"/>
      <c r="I38" s="188" t="n"/>
      <c r="J38" s="189" t="n"/>
      <c r="K38" s="188" t="n"/>
      <c r="L38" s="188" t="n"/>
      <c r="M38" s="188" t="n"/>
      <c r="N38" s="188" t="n"/>
      <c r="O38" s="188" t="n"/>
      <c r="P38" s="188" t="n"/>
      <c r="Q38" s="188" t="n"/>
      <c r="R38" s="188" t="n"/>
      <c r="S38" s="188" t="n"/>
      <c r="T38" s="188" t="n"/>
      <c r="U38" s="189" t="n"/>
      <c r="V38" s="189" t="n"/>
      <c r="W38" s="188" t="n"/>
      <c r="X38" s="190" t="n"/>
      <c r="Y38" s="188" t="n"/>
      <c r="Z38" s="186" t="n"/>
      <c r="AA38" s="191" t="n"/>
      <c r="AB38" s="192" t="n"/>
    </row>
    <row r="39" ht="15" customHeight="1" s="283">
      <c r="A39" s="193" t="n"/>
      <c r="B39" s="194" t="n"/>
      <c r="C39" s="195" t="n"/>
      <c r="D39" s="195" t="n"/>
      <c r="E39" s="195" t="n"/>
      <c r="F39" s="195" t="n"/>
      <c r="G39" s="195" t="n"/>
      <c r="H39" s="195" t="n"/>
      <c r="I39" s="195" t="n"/>
      <c r="J39" s="196" t="n"/>
      <c r="K39" s="195" t="n"/>
      <c r="L39" s="195" t="n"/>
      <c r="M39" s="195" t="n"/>
      <c r="N39" s="195" t="n"/>
      <c r="O39" s="195" t="n"/>
      <c r="P39" s="195" t="n"/>
      <c r="Q39" s="195" t="n"/>
      <c r="R39" s="195" t="n"/>
      <c r="S39" s="195" t="n"/>
      <c r="T39" s="195" t="n"/>
      <c r="U39" s="196" t="n"/>
      <c r="V39" s="196" t="n"/>
      <c r="W39" s="195" t="n"/>
      <c r="X39" s="197" t="n"/>
      <c r="Y39" s="195" t="n"/>
      <c r="Z39" s="193" t="n"/>
      <c r="AA39" s="198" t="n"/>
      <c r="AB39" s="199" t="n"/>
    </row>
    <row r="40" ht="15" customHeight="1" s="283">
      <c r="A40" s="186" t="n"/>
      <c r="B40" s="187" t="n"/>
      <c r="C40" s="188" t="n"/>
      <c r="D40" s="188" t="n"/>
      <c r="E40" s="188" t="n"/>
      <c r="F40" s="188" t="n"/>
      <c r="G40" s="188" t="n"/>
      <c r="H40" s="188" t="n"/>
      <c r="I40" s="188" t="n"/>
      <c r="J40" s="189" t="n"/>
      <c r="K40" s="188" t="n"/>
      <c r="L40" s="188" t="n"/>
      <c r="M40" s="188" t="n"/>
      <c r="N40" s="188" t="n"/>
      <c r="O40" s="188" t="n"/>
      <c r="P40" s="188" t="n"/>
      <c r="Q40" s="188" t="n"/>
      <c r="R40" s="188" t="n"/>
      <c r="S40" s="188" t="n"/>
      <c r="T40" s="188" t="n"/>
      <c r="U40" s="189" t="n"/>
      <c r="V40" s="189" t="n"/>
      <c r="W40" s="188" t="n"/>
      <c r="X40" s="190" t="n"/>
      <c r="Y40" s="188" t="n"/>
      <c r="Z40" s="186" t="n"/>
      <c r="AA40" s="191" t="n"/>
      <c r="AB40" s="192" t="n"/>
    </row>
    <row r="41" ht="15" customHeight="1" s="283">
      <c r="A41" s="193" t="n"/>
      <c r="B41" s="194" t="n"/>
      <c r="C41" s="195" t="n"/>
      <c r="D41" s="195" t="n"/>
      <c r="E41" s="195" t="n"/>
      <c r="F41" s="195" t="n"/>
      <c r="G41" s="195" t="n"/>
      <c r="H41" s="195" t="n"/>
      <c r="I41" s="195" t="n"/>
      <c r="J41" s="196" t="n"/>
      <c r="K41" s="195" t="n"/>
      <c r="L41" s="195" t="n"/>
      <c r="M41" s="195" t="n"/>
      <c r="N41" s="195" t="n"/>
      <c r="O41" s="195" t="n"/>
      <c r="P41" s="195" t="n"/>
      <c r="Q41" s="195" t="n"/>
      <c r="R41" s="195" t="n"/>
      <c r="S41" s="195" t="n"/>
      <c r="T41" s="195" t="n"/>
      <c r="U41" s="196" t="n"/>
      <c r="V41" s="196" t="n"/>
      <c r="W41" s="195" t="n"/>
      <c r="X41" s="197" t="n"/>
      <c r="Y41" s="195" t="n"/>
      <c r="Z41" s="193" t="n"/>
      <c r="AA41" s="198" t="n"/>
      <c r="AB41" s="199" t="n"/>
    </row>
    <row r="42" ht="15" customHeight="1" s="283">
      <c r="A42" s="186" t="n"/>
      <c r="B42" s="187" t="n"/>
      <c r="C42" s="188" t="n"/>
      <c r="D42" s="188" t="n"/>
      <c r="E42" s="188" t="n"/>
      <c r="F42" s="188" t="n"/>
      <c r="G42" s="188" t="n"/>
      <c r="H42" s="188" t="n"/>
      <c r="I42" s="188" t="n"/>
      <c r="J42" s="189" t="n"/>
      <c r="K42" s="188" t="n"/>
      <c r="L42" s="188" t="n"/>
      <c r="M42" s="188" t="n"/>
      <c r="N42" s="188" t="n"/>
      <c r="O42" s="188" t="n"/>
      <c r="P42" s="188" t="n"/>
      <c r="Q42" s="188" t="n"/>
      <c r="R42" s="188" t="n"/>
      <c r="S42" s="188" t="n"/>
      <c r="T42" s="188" t="n"/>
      <c r="U42" s="189" t="n"/>
      <c r="V42" s="189" t="n"/>
      <c r="W42" s="188" t="n"/>
      <c r="X42" s="190" t="n"/>
      <c r="Y42" s="188" t="n"/>
      <c r="Z42" s="186" t="n"/>
      <c r="AA42" s="191" t="n"/>
      <c r="AB42" s="192" t="n"/>
    </row>
    <row r="43" ht="15" customHeight="1" s="283">
      <c r="A43" s="193" t="n"/>
      <c r="B43" s="194" t="n"/>
      <c r="C43" s="195" t="n"/>
      <c r="D43" s="195" t="n"/>
      <c r="E43" s="195" t="n"/>
      <c r="F43" s="195" t="n"/>
      <c r="G43" s="195" t="n"/>
      <c r="H43" s="195" t="n"/>
      <c r="I43" s="195" t="n"/>
      <c r="J43" s="196" t="n"/>
      <c r="K43" s="195" t="n"/>
      <c r="L43" s="195" t="n"/>
      <c r="M43" s="195" t="n"/>
      <c r="N43" s="195" t="n"/>
      <c r="O43" s="195" t="n"/>
      <c r="P43" s="195" t="n"/>
      <c r="Q43" s="195" t="n"/>
      <c r="R43" s="195" t="n"/>
      <c r="S43" s="195" t="n"/>
      <c r="T43" s="195" t="n"/>
      <c r="U43" s="196" t="n"/>
      <c r="V43" s="196" t="n"/>
      <c r="W43" s="195" t="n"/>
      <c r="X43" s="197" t="n"/>
      <c r="Y43" s="195" t="n"/>
      <c r="Z43" s="193" t="n"/>
      <c r="AA43" s="198" t="n"/>
      <c r="AB43" s="199" t="n"/>
    </row>
    <row r="44" ht="15" customHeight="1" s="283">
      <c r="A44" s="186" t="n"/>
      <c r="B44" s="187" t="n"/>
      <c r="C44" s="188" t="n"/>
      <c r="D44" s="188" t="n"/>
      <c r="E44" s="188" t="n"/>
      <c r="F44" s="188" t="n"/>
      <c r="G44" s="188" t="n"/>
      <c r="H44" s="188" t="n"/>
      <c r="I44" s="188" t="n"/>
      <c r="J44" s="189" t="n"/>
      <c r="K44" s="188" t="n"/>
      <c r="L44" s="188" t="n"/>
      <c r="M44" s="188" t="n"/>
      <c r="N44" s="188" t="n"/>
      <c r="O44" s="188" t="n"/>
      <c r="P44" s="188" t="n"/>
      <c r="Q44" s="188" t="n"/>
      <c r="R44" s="188" t="n"/>
      <c r="S44" s="188" t="n"/>
      <c r="T44" s="188" t="n"/>
      <c r="U44" s="189" t="n"/>
      <c r="V44" s="189" t="n"/>
      <c r="W44" s="188" t="n"/>
      <c r="X44" s="190" t="n"/>
      <c r="Y44" s="188" t="n"/>
      <c r="Z44" s="186" t="n"/>
      <c r="AA44" s="191" t="n"/>
      <c r="AB44" s="192" t="n"/>
    </row>
    <row r="45" ht="15" customHeight="1" s="283">
      <c r="A45" s="193" t="n"/>
      <c r="B45" s="194" t="n"/>
      <c r="C45" s="195" t="n"/>
      <c r="D45" s="195" t="n"/>
      <c r="E45" s="195" t="n"/>
      <c r="F45" s="195" t="n"/>
      <c r="G45" s="195" t="n"/>
      <c r="H45" s="195" t="n"/>
      <c r="I45" s="195" t="n"/>
      <c r="J45" s="196" t="n"/>
      <c r="K45" s="195" t="n"/>
      <c r="L45" s="195" t="n"/>
      <c r="M45" s="195" t="n"/>
      <c r="N45" s="195" t="n"/>
      <c r="O45" s="195" t="n"/>
      <c r="P45" s="195" t="n"/>
      <c r="Q45" s="195" t="n"/>
      <c r="R45" s="195" t="n"/>
      <c r="S45" s="195" t="n"/>
      <c r="T45" s="195" t="n"/>
      <c r="U45" s="196" t="n"/>
      <c r="V45" s="196" t="n"/>
      <c r="W45" s="195" t="n"/>
      <c r="X45" s="197" t="n"/>
      <c r="Y45" s="195" t="n"/>
      <c r="Z45" s="193" t="n"/>
      <c r="AA45" s="198" t="n"/>
      <c r="AB45" s="199" t="n"/>
    </row>
    <row r="46" ht="15" customHeight="1" s="283">
      <c r="A46" s="186" t="n"/>
      <c r="B46" s="187" t="n"/>
      <c r="C46" s="188" t="n"/>
      <c r="D46" s="188" t="n"/>
      <c r="E46" s="188" t="n"/>
      <c r="F46" s="188" t="n"/>
      <c r="G46" s="188" t="n"/>
      <c r="H46" s="188" t="n"/>
      <c r="I46" s="188" t="n"/>
      <c r="J46" s="189" t="n"/>
      <c r="K46" s="188" t="n"/>
      <c r="L46" s="188" t="n"/>
      <c r="M46" s="188" t="n"/>
      <c r="N46" s="188" t="n"/>
      <c r="O46" s="188" t="n"/>
      <c r="P46" s="188" t="n"/>
      <c r="Q46" s="188" t="n"/>
      <c r="R46" s="188" t="n"/>
      <c r="S46" s="188" t="n"/>
      <c r="T46" s="188" t="n"/>
      <c r="U46" s="189" t="n"/>
      <c r="V46" s="189" t="n"/>
      <c r="W46" s="188" t="n"/>
      <c r="X46" s="190" t="n"/>
      <c r="Y46" s="188" t="n"/>
      <c r="Z46" s="186" t="n"/>
      <c r="AA46" s="191" t="n"/>
      <c r="AB46" s="192" t="n"/>
    </row>
    <row r="47" ht="15" customHeight="1" s="283">
      <c r="A47" s="193" t="n"/>
      <c r="B47" s="194" t="n"/>
      <c r="C47" s="195" t="n"/>
      <c r="D47" s="195" t="n"/>
      <c r="E47" s="195" t="n"/>
      <c r="F47" s="195" t="n"/>
      <c r="G47" s="195" t="n"/>
      <c r="H47" s="195" t="n"/>
      <c r="I47" s="195" t="n"/>
      <c r="J47" s="196" t="n"/>
      <c r="K47" s="195" t="n"/>
      <c r="L47" s="195" t="n"/>
      <c r="M47" s="195" t="n"/>
      <c r="N47" s="195" t="n"/>
      <c r="O47" s="195" t="n"/>
      <c r="P47" s="195" t="n"/>
      <c r="Q47" s="195" t="n"/>
      <c r="R47" s="195" t="n"/>
      <c r="S47" s="195" t="n"/>
      <c r="T47" s="195" t="n"/>
      <c r="U47" s="196" t="n"/>
      <c r="V47" s="196" t="n"/>
      <c r="W47" s="195" t="n"/>
      <c r="X47" s="197" t="n"/>
      <c r="Y47" s="195" t="n"/>
      <c r="Z47" s="193" t="n"/>
      <c r="AA47" s="198" t="n"/>
      <c r="AB47" s="199" t="n"/>
    </row>
    <row r="48" ht="15" customHeight="1" s="283">
      <c r="A48" s="186" t="n"/>
      <c r="B48" s="187" t="n"/>
      <c r="C48" s="188" t="n"/>
      <c r="D48" s="188" t="n"/>
      <c r="E48" s="188" t="n"/>
      <c r="F48" s="188" t="n"/>
      <c r="G48" s="188" t="n"/>
      <c r="H48" s="188" t="n"/>
      <c r="I48" s="188" t="n"/>
      <c r="J48" s="189" t="n"/>
      <c r="K48" s="188" t="n"/>
      <c r="L48" s="188" t="n"/>
      <c r="M48" s="188" t="n"/>
      <c r="N48" s="188" t="n"/>
      <c r="O48" s="188" t="n"/>
      <c r="P48" s="188" t="n"/>
      <c r="Q48" s="188" t="n"/>
      <c r="R48" s="188" t="n"/>
      <c r="S48" s="188" t="n"/>
      <c r="T48" s="188" t="n"/>
      <c r="U48" s="189" t="n"/>
      <c r="V48" s="189" t="n"/>
      <c r="W48" s="188" t="n"/>
      <c r="X48" s="190" t="n"/>
      <c r="Y48" s="188" t="n"/>
      <c r="Z48" s="186" t="n"/>
      <c r="AA48" s="191" t="n"/>
      <c r="AB48" s="192" t="n"/>
    </row>
    <row r="49" ht="15" customHeight="1" s="283">
      <c r="A49" s="193" t="n"/>
      <c r="B49" s="194" t="n"/>
      <c r="C49" s="195" t="n"/>
      <c r="D49" s="195" t="n"/>
      <c r="E49" s="195" t="n"/>
      <c r="F49" s="195" t="n"/>
      <c r="G49" s="195" t="n"/>
      <c r="H49" s="195" t="n"/>
      <c r="I49" s="195" t="n"/>
      <c r="J49" s="196" t="n"/>
      <c r="K49" s="195" t="n"/>
      <c r="L49" s="195" t="n"/>
      <c r="M49" s="195" t="n"/>
      <c r="N49" s="195" t="n"/>
      <c r="O49" s="195" t="n"/>
      <c r="P49" s="195" t="n"/>
      <c r="Q49" s="195" t="n"/>
      <c r="R49" s="195" t="n"/>
      <c r="S49" s="195" t="n"/>
      <c r="T49" s="195" t="n"/>
      <c r="U49" s="196" t="n"/>
      <c r="V49" s="196" t="n"/>
      <c r="W49" s="195" t="n"/>
      <c r="X49" s="197" t="n"/>
      <c r="Y49" s="195" t="n"/>
      <c r="Z49" s="193" t="n"/>
      <c r="AA49" s="198" t="n"/>
      <c r="AB49" s="199" t="n"/>
    </row>
    <row r="50" ht="15" customHeight="1" s="283">
      <c r="A50" s="186" t="n"/>
      <c r="B50" s="187" t="n"/>
      <c r="C50" s="188" t="n"/>
      <c r="D50" s="188" t="n"/>
      <c r="E50" s="188" t="n"/>
      <c r="F50" s="188" t="n"/>
      <c r="G50" s="188" t="n"/>
      <c r="H50" s="188" t="n"/>
      <c r="I50" s="188" t="n"/>
      <c r="J50" s="189" t="n"/>
      <c r="K50" s="188" t="n"/>
      <c r="L50" s="188" t="n"/>
      <c r="M50" s="188" t="n"/>
      <c r="N50" s="188" t="n"/>
      <c r="O50" s="188" t="n"/>
      <c r="P50" s="188" t="n"/>
      <c r="Q50" s="188" t="n"/>
      <c r="R50" s="188" t="n"/>
      <c r="S50" s="188" t="n"/>
      <c r="T50" s="188" t="n"/>
      <c r="U50" s="189" t="n"/>
      <c r="V50" s="189" t="n"/>
      <c r="W50" s="188" t="n"/>
      <c r="X50" s="190" t="n"/>
      <c r="Y50" s="188" t="n"/>
      <c r="Z50" s="186" t="n"/>
      <c r="AA50" s="191" t="n"/>
      <c r="AB50" s="192" t="n"/>
    </row>
    <row r="51" ht="15" customHeight="1" s="283">
      <c r="A51" s="193" t="n"/>
      <c r="B51" s="194" t="n"/>
      <c r="C51" s="195" t="n"/>
      <c r="D51" s="195" t="n"/>
      <c r="E51" s="195" t="n"/>
      <c r="F51" s="195" t="n"/>
      <c r="G51" s="195" t="n"/>
      <c r="H51" s="195" t="n"/>
      <c r="I51" s="195" t="n"/>
      <c r="J51" s="196" t="n"/>
      <c r="K51" s="195" t="n"/>
      <c r="L51" s="195" t="n"/>
      <c r="M51" s="195" t="n"/>
      <c r="N51" s="195" t="n"/>
      <c r="O51" s="195" t="n"/>
      <c r="P51" s="195" t="n"/>
      <c r="Q51" s="195" t="n"/>
      <c r="R51" s="195" t="n"/>
      <c r="S51" s="195" t="n"/>
      <c r="T51" s="195" t="n"/>
      <c r="U51" s="196" t="n"/>
      <c r="V51" s="196" t="n"/>
      <c r="W51" s="195" t="n"/>
      <c r="X51" s="197" t="n"/>
      <c r="Y51" s="195" t="n"/>
      <c r="Z51" s="193" t="n"/>
      <c r="AA51" s="198" t="n"/>
      <c r="AB51" s="199" t="n"/>
    </row>
    <row r="52" ht="15" customHeight="1" s="283">
      <c r="A52" s="186" t="n"/>
      <c r="B52" s="187" t="n"/>
      <c r="C52" s="188" t="n"/>
      <c r="D52" s="188" t="n"/>
      <c r="E52" s="188" t="n"/>
      <c r="F52" s="188" t="n"/>
      <c r="G52" s="188" t="n"/>
      <c r="H52" s="188" t="n"/>
      <c r="I52" s="188" t="n"/>
      <c r="J52" s="189" t="n"/>
      <c r="K52" s="188" t="n"/>
      <c r="L52" s="188" t="n"/>
      <c r="M52" s="188" t="n"/>
      <c r="N52" s="188" t="n"/>
      <c r="O52" s="188" t="n"/>
      <c r="P52" s="188" t="n"/>
      <c r="Q52" s="188" t="n"/>
      <c r="R52" s="188" t="n"/>
      <c r="S52" s="188" t="n"/>
      <c r="T52" s="188" t="n"/>
      <c r="U52" s="189" t="n"/>
      <c r="V52" s="189" t="n"/>
      <c r="W52" s="188" t="n"/>
      <c r="X52" s="190" t="n"/>
      <c r="Y52" s="188" t="n"/>
      <c r="Z52" s="186" t="n"/>
      <c r="AA52" s="191" t="n"/>
      <c r="AB52" s="192" t="n"/>
    </row>
    <row r="53" ht="15" customHeight="1" s="283">
      <c r="A53" s="193" t="n"/>
      <c r="B53" s="194" t="n"/>
      <c r="C53" s="195" t="n"/>
      <c r="D53" s="195" t="n"/>
      <c r="E53" s="195" t="n"/>
      <c r="F53" s="195" t="n"/>
      <c r="G53" s="195" t="n"/>
      <c r="H53" s="195" t="n"/>
      <c r="I53" s="195" t="n"/>
      <c r="J53" s="196" t="n"/>
      <c r="K53" s="195" t="n"/>
      <c r="L53" s="195" t="n"/>
      <c r="M53" s="195" t="n"/>
      <c r="N53" s="195" t="n"/>
      <c r="O53" s="195" t="n"/>
      <c r="P53" s="195" t="n"/>
      <c r="Q53" s="195" t="n"/>
      <c r="R53" s="195" t="n"/>
      <c r="S53" s="195" t="n"/>
      <c r="T53" s="195" t="n"/>
      <c r="U53" s="196" t="n"/>
      <c r="V53" s="196" t="n"/>
      <c r="W53" s="195" t="n"/>
      <c r="X53" s="197" t="n"/>
      <c r="Y53" s="195" t="n"/>
      <c r="Z53" s="193" t="n"/>
      <c r="AA53" s="198" t="n"/>
      <c r="AB53" s="199" t="n"/>
    </row>
    <row r="54" ht="15" customHeight="1" s="283">
      <c r="A54" s="186" t="n"/>
      <c r="B54" s="187" t="n"/>
      <c r="C54" s="188" t="n"/>
      <c r="D54" s="188" t="n"/>
      <c r="E54" s="188" t="n"/>
      <c r="F54" s="188" t="n"/>
      <c r="G54" s="188" t="n"/>
      <c r="H54" s="188" t="n"/>
      <c r="I54" s="188" t="n"/>
      <c r="J54" s="189" t="n"/>
      <c r="K54" s="188" t="n"/>
      <c r="L54" s="188" t="n"/>
      <c r="M54" s="188" t="n"/>
      <c r="N54" s="188" t="n"/>
      <c r="O54" s="188" t="n"/>
      <c r="P54" s="188" t="n"/>
      <c r="Q54" s="188" t="n"/>
      <c r="R54" s="188" t="n"/>
      <c r="S54" s="188" t="n"/>
      <c r="T54" s="188" t="n"/>
      <c r="U54" s="189" t="n"/>
      <c r="V54" s="189" t="n"/>
      <c r="W54" s="188" t="n"/>
      <c r="X54" s="190" t="n"/>
      <c r="Y54" s="188" t="n"/>
      <c r="Z54" s="186" t="n"/>
      <c r="AA54" s="191" t="n"/>
      <c r="AB54" s="192" t="n"/>
    </row>
    <row r="55" ht="15" customHeight="1" s="283">
      <c r="A55" s="193" t="n"/>
      <c r="B55" s="194" t="n"/>
      <c r="C55" s="195" t="n"/>
      <c r="D55" s="195" t="n"/>
      <c r="E55" s="195" t="n"/>
      <c r="F55" s="195" t="n"/>
      <c r="G55" s="195" t="n"/>
      <c r="H55" s="195" t="n"/>
      <c r="I55" s="195" t="n"/>
      <c r="J55" s="196" t="n"/>
      <c r="K55" s="195" t="n"/>
      <c r="L55" s="195" t="n"/>
      <c r="M55" s="195" t="n"/>
      <c r="N55" s="195" t="n"/>
      <c r="O55" s="195" t="n"/>
      <c r="P55" s="195" t="n"/>
      <c r="Q55" s="195" t="n"/>
      <c r="R55" s="195" t="n"/>
      <c r="S55" s="195" t="n"/>
      <c r="T55" s="195" t="n"/>
      <c r="U55" s="196" t="n"/>
      <c r="V55" s="196" t="n"/>
      <c r="W55" s="195" t="n"/>
      <c r="X55" s="197" t="n"/>
      <c r="Y55" s="195" t="n"/>
      <c r="Z55" s="193" t="n"/>
      <c r="AA55" s="198" t="n"/>
      <c r="AB55" s="199" t="n"/>
    </row>
    <row r="56" ht="15" customHeight="1" s="283">
      <c r="A56" s="186" t="n"/>
      <c r="B56" s="187" t="n"/>
      <c r="C56" s="188" t="n"/>
      <c r="D56" s="188" t="n"/>
      <c r="E56" s="188" t="n"/>
      <c r="F56" s="188" t="n"/>
      <c r="G56" s="188" t="n"/>
      <c r="H56" s="188" t="n"/>
      <c r="I56" s="188" t="n"/>
      <c r="J56" s="189" t="n"/>
      <c r="K56" s="188" t="n"/>
      <c r="L56" s="188" t="n"/>
      <c r="M56" s="188" t="n"/>
      <c r="N56" s="188" t="n"/>
      <c r="O56" s="188" t="n"/>
      <c r="P56" s="188" t="n"/>
      <c r="Q56" s="188" t="n"/>
      <c r="R56" s="188" t="n"/>
      <c r="S56" s="188" t="n"/>
      <c r="T56" s="188" t="n"/>
      <c r="U56" s="189" t="n"/>
      <c r="V56" s="189" t="n"/>
      <c r="W56" s="188" t="n"/>
      <c r="X56" s="190" t="n"/>
      <c r="Y56" s="188" t="n"/>
      <c r="Z56" s="186" t="n"/>
      <c r="AA56" s="191" t="n"/>
      <c r="AB56" s="192" t="n"/>
    </row>
    <row r="57" ht="15" customHeight="1" s="283">
      <c r="A57" s="193" t="n"/>
      <c r="B57" s="194" t="n"/>
      <c r="C57" s="195" t="n"/>
      <c r="D57" s="195" t="n"/>
      <c r="E57" s="195" t="n"/>
      <c r="F57" s="195" t="n"/>
      <c r="G57" s="195" t="n"/>
      <c r="H57" s="195" t="n"/>
      <c r="I57" s="195" t="n"/>
      <c r="J57" s="196" t="n"/>
      <c r="K57" s="195" t="n"/>
      <c r="L57" s="195" t="n"/>
      <c r="M57" s="195" t="n"/>
      <c r="N57" s="195" t="n"/>
      <c r="O57" s="195" t="n"/>
      <c r="P57" s="195" t="n"/>
      <c r="Q57" s="195" t="n"/>
      <c r="R57" s="195" t="n"/>
      <c r="S57" s="195" t="n"/>
      <c r="T57" s="195" t="n"/>
      <c r="U57" s="196" t="n"/>
      <c r="V57" s="196" t="n"/>
      <c r="W57" s="195" t="n"/>
      <c r="X57" s="197" t="n"/>
      <c r="Y57" s="195" t="n"/>
      <c r="Z57" s="193" t="n"/>
      <c r="AA57" s="198" t="n"/>
      <c r="AB57" s="199" t="n"/>
    </row>
    <row r="58" ht="15" customHeight="1" s="283">
      <c r="A58" s="186" t="n"/>
      <c r="B58" s="187" t="n"/>
      <c r="C58" s="188" t="n"/>
      <c r="D58" s="188" t="n"/>
      <c r="E58" s="188" t="n"/>
      <c r="F58" s="188" t="n"/>
      <c r="G58" s="188" t="n"/>
      <c r="H58" s="188" t="n"/>
      <c r="I58" s="188" t="n"/>
      <c r="J58" s="189" t="n"/>
      <c r="K58" s="188" t="n"/>
      <c r="L58" s="188" t="n"/>
      <c r="M58" s="188" t="n"/>
      <c r="N58" s="188" t="n"/>
      <c r="O58" s="188" t="n"/>
      <c r="P58" s="188" t="n"/>
      <c r="Q58" s="188" t="n"/>
      <c r="R58" s="188" t="n"/>
      <c r="S58" s="188" t="n"/>
      <c r="T58" s="188" t="n"/>
      <c r="U58" s="189" t="n"/>
      <c r="V58" s="189" t="n"/>
      <c r="W58" s="188" t="n"/>
      <c r="X58" s="190" t="n"/>
      <c r="Y58" s="188" t="n"/>
      <c r="Z58" s="186" t="n"/>
      <c r="AA58" s="191" t="n"/>
      <c r="AB58" s="192" t="n"/>
    </row>
    <row r="59" ht="15" customHeight="1" s="283">
      <c r="A59" s="193" t="n"/>
      <c r="B59" s="194" t="n"/>
      <c r="C59" s="195" t="n"/>
      <c r="D59" s="195" t="n"/>
      <c r="E59" s="195" t="n"/>
      <c r="F59" s="195" t="n"/>
      <c r="G59" s="195" t="n"/>
      <c r="H59" s="195" t="n"/>
      <c r="I59" s="195" t="n"/>
      <c r="J59" s="196" t="n"/>
      <c r="K59" s="195" t="n"/>
      <c r="L59" s="195" t="n"/>
      <c r="M59" s="195" t="n"/>
      <c r="N59" s="195" t="n"/>
      <c r="O59" s="195" t="n"/>
      <c r="P59" s="195" t="n"/>
      <c r="Q59" s="195" t="n"/>
      <c r="R59" s="195" t="n"/>
      <c r="S59" s="195" t="n"/>
      <c r="T59" s="195" t="n"/>
      <c r="U59" s="196" t="n"/>
      <c r="V59" s="196" t="n"/>
      <c r="W59" s="195" t="n"/>
      <c r="X59" s="197" t="n"/>
      <c r="Y59" s="195" t="n"/>
      <c r="Z59" s="193" t="n"/>
      <c r="AA59" s="198" t="n"/>
      <c r="AB59" s="199" t="n"/>
    </row>
    <row r="60" ht="15" customHeight="1" s="283">
      <c r="A60" s="186" t="n"/>
      <c r="B60" s="187" t="n"/>
      <c r="C60" s="188" t="n"/>
      <c r="D60" s="188" t="n"/>
      <c r="E60" s="188" t="n"/>
      <c r="F60" s="188" t="n"/>
      <c r="G60" s="188" t="n"/>
      <c r="H60" s="188" t="n"/>
      <c r="I60" s="188" t="n"/>
      <c r="J60" s="189" t="n"/>
      <c r="K60" s="188" t="n"/>
      <c r="L60" s="188" t="n"/>
      <c r="M60" s="188" t="n"/>
      <c r="N60" s="188" t="n"/>
      <c r="O60" s="188" t="n"/>
      <c r="P60" s="188" t="n"/>
      <c r="Q60" s="188" t="n"/>
      <c r="R60" s="188" t="n"/>
      <c r="S60" s="188" t="n"/>
      <c r="T60" s="188" t="n"/>
      <c r="U60" s="189" t="n"/>
      <c r="V60" s="189" t="n"/>
      <c r="W60" s="188" t="n"/>
      <c r="X60" s="190" t="n"/>
      <c r="Y60" s="188" t="n"/>
      <c r="Z60" s="186" t="n"/>
      <c r="AA60" s="191" t="n"/>
      <c r="AB60" s="192" t="n"/>
    </row>
    <row r="61" ht="15" customHeight="1" s="283">
      <c r="A61" s="193" t="n"/>
      <c r="B61" s="194" t="n"/>
      <c r="C61" s="195" t="n"/>
      <c r="D61" s="195" t="n"/>
      <c r="E61" s="195" t="n"/>
      <c r="F61" s="195" t="n"/>
      <c r="G61" s="195" t="n"/>
      <c r="H61" s="195" t="n"/>
      <c r="I61" s="195" t="n"/>
      <c r="J61" s="196" t="n"/>
      <c r="K61" s="195" t="n"/>
      <c r="L61" s="195" t="n"/>
      <c r="M61" s="195" t="n"/>
      <c r="N61" s="195" t="n"/>
      <c r="O61" s="195" t="n"/>
      <c r="P61" s="195" t="n"/>
      <c r="Q61" s="195" t="n"/>
      <c r="R61" s="195" t="n"/>
      <c r="S61" s="195" t="n"/>
      <c r="T61" s="195" t="n"/>
      <c r="U61" s="196" t="n"/>
      <c r="V61" s="196" t="n"/>
      <c r="W61" s="195" t="n"/>
      <c r="X61" s="197" t="n"/>
      <c r="Y61" s="195" t="n"/>
      <c r="Z61" s="193" t="n"/>
      <c r="AA61" s="198" t="n"/>
      <c r="AB61" s="199" t="n"/>
    </row>
    <row r="62" ht="15" customHeight="1" s="283">
      <c r="A62" s="186" t="n"/>
      <c r="B62" s="187" t="n"/>
      <c r="C62" s="188" t="n"/>
      <c r="D62" s="188" t="n"/>
      <c r="E62" s="188" t="n"/>
      <c r="F62" s="188" t="n"/>
      <c r="G62" s="188" t="n"/>
      <c r="H62" s="188" t="n"/>
      <c r="I62" s="188" t="n"/>
      <c r="J62" s="189" t="n"/>
      <c r="K62" s="188" t="n"/>
      <c r="L62" s="188" t="n"/>
      <c r="M62" s="188" t="n"/>
      <c r="N62" s="188" t="n"/>
      <c r="O62" s="188" t="n"/>
      <c r="P62" s="188" t="n"/>
      <c r="Q62" s="188" t="n"/>
      <c r="R62" s="188" t="n"/>
      <c r="S62" s="188" t="n"/>
      <c r="T62" s="188" t="n"/>
      <c r="U62" s="189" t="n"/>
      <c r="V62" s="189" t="n"/>
      <c r="W62" s="188" t="n"/>
      <c r="X62" s="190" t="n"/>
      <c r="Y62" s="188" t="n"/>
      <c r="Z62" s="186" t="n"/>
      <c r="AA62" s="191" t="n"/>
      <c r="AB62" s="192" t="n"/>
    </row>
    <row r="63" ht="15" customHeight="1" s="283">
      <c r="A63" s="193" t="n"/>
      <c r="B63" s="194" t="n"/>
      <c r="C63" s="195" t="n"/>
      <c r="D63" s="195" t="n"/>
      <c r="E63" s="195" t="n"/>
      <c r="F63" s="195" t="n"/>
      <c r="G63" s="195" t="n"/>
      <c r="H63" s="195" t="n"/>
      <c r="I63" s="195" t="n"/>
      <c r="J63" s="196" t="n"/>
      <c r="K63" s="195" t="n"/>
      <c r="L63" s="195" t="n"/>
      <c r="M63" s="195" t="n"/>
      <c r="N63" s="195" t="n"/>
      <c r="O63" s="195" t="n"/>
      <c r="P63" s="195" t="n"/>
      <c r="Q63" s="195" t="n"/>
      <c r="R63" s="195" t="n"/>
      <c r="S63" s="195" t="n"/>
      <c r="T63" s="195" t="n"/>
      <c r="U63" s="196" t="n"/>
      <c r="V63" s="196" t="n"/>
      <c r="W63" s="195" t="n"/>
      <c r="X63" s="197" t="n"/>
      <c r="Y63" s="195" t="n"/>
      <c r="Z63" s="193" t="n"/>
      <c r="AA63" s="198" t="n"/>
      <c r="AB63" s="199" t="n"/>
    </row>
    <row r="64" ht="15" customHeight="1" s="283">
      <c r="A64" s="186" t="n"/>
      <c r="B64" s="187" t="n"/>
      <c r="C64" s="188" t="n"/>
      <c r="D64" s="188" t="n"/>
      <c r="E64" s="188" t="n"/>
      <c r="F64" s="188" t="n"/>
      <c r="G64" s="188" t="n"/>
      <c r="H64" s="188" t="n"/>
      <c r="I64" s="188" t="n"/>
      <c r="J64" s="189" t="n"/>
      <c r="K64" s="188" t="n"/>
      <c r="L64" s="188" t="n"/>
      <c r="M64" s="188" t="n"/>
      <c r="N64" s="188" t="n"/>
      <c r="O64" s="188" t="n"/>
      <c r="P64" s="188" t="n"/>
      <c r="Q64" s="188" t="n"/>
      <c r="R64" s="188" t="n"/>
      <c r="S64" s="188" t="n"/>
      <c r="T64" s="188" t="n"/>
      <c r="U64" s="189" t="n"/>
      <c r="V64" s="189" t="n"/>
      <c r="W64" s="188" t="n"/>
      <c r="X64" s="190" t="n"/>
      <c r="Y64" s="188" t="n"/>
      <c r="Z64" s="186" t="n"/>
      <c r="AA64" s="191" t="n"/>
      <c r="AB64" s="192" t="n"/>
    </row>
    <row r="65" ht="15" customHeight="1" s="283">
      <c r="A65" s="193" t="n"/>
      <c r="B65" s="194" t="n"/>
      <c r="C65" s="195" t="n"/>
      <c r="D65" s="195" t="n"/>
      <c r="E65" s="195" t="n"/>
      <c r="F65" s="195" t="n"/>
      <c r="G65" s="195" t="n"/>
      <c r="H65" s="195" t="n"/>
      <c r="I65" s="195" t="n"/>
      <c r="J65" s="196" t="n"/>
      <c r="K65" s="195" t="n"/>
      <c r="L65" s="195" t="n"/>
      <c r="M65" s="195" t="n"/>
      <c r="N65" s="195" t="n"/>
      <c r="O65" s="195" t="n"/>
      <c r="P65" s="195" t="n"/>
      <c r="Q65" s="195" t="n"/>
      <c r="R65" s="195" t="n"/>
      <c r="S65" s="195" t="n"/>
      <c r="T65" s="195" t="n"/>
      <c r="U65" s="196" t="n"/>
      <c r="V65" s="196" t="n"/>
      <c r="W65" s="195" t="n"/>
      <c r="X65" s="197" t="n"/>
      <c r="Y65" s="195" t="n"/>
      <c r="Z65" s="193" t="n"/>
      <c r="AA65" s="198" t="n"/>
      <c r="AB65" s="199" t="n"/>
    </row>
    <row r="66" ht="15" customHeight="1" s="283">
      <c r="A66" s="186" t="n"/>
      <c r="B66" s="187" t="n"/>
      <c r="C66" s="188" t="n"/>
      <c r="D66" s="188" t="n"/>
      <c r="E66" s="188" t="n"/>
      <c r="F66" s="188" t="n"/>
      <c r="G66" s="188" t="n"/>
      <c r="H66" s="188" t="n"/>
      <c r="I66" s="188" t="n"/>
      <c r="J66" s="189" t="n"/>
      <c r="K66" s="188" t="n"/>
      <c r="L66" s="188" t="n"/>
      <c r="M66" s="188" t="n"/>
      <c r="N66" s="188" t="n"/>
      <c r="O66" s="188" t="n"/>
      <c r="P66" s="188" t="n"/>
      <c r="Q66" s="188" t="n"/>
      <c r="R66" s="188" t="n"/>
      <c r="S66" s="188" t="n"/>
      <c r="T66" s="188" t="n"/>
      <c r="U66" s="189" t="n"/>
      <c r="V66" s="189" t="n"/>
      <c r="W66" s="188" t="n"/>
      <c r="X66" s="190" t="n"/>
      <c r="Y66" s="188" t="n"/>
      <c r="Z66" s="186" t="n"/>
      <c r="AA66" s="191" t="n"/>
      <c r="AB66" s="192" t="n"/>
    </row>
    <row r="67" ht="15" customHeight="1" s="283">
      <c r="A67" s="193" t="n"/>
      <c r="B67" s="194" t="n"/>
      <c r="C67" s="195" t="n"/>
      <c r="D67" s="195" t="n"/>
      <c r="E67" s="195" t="n"/>
      <c r="F67" s="195" t="n"/>
      <c r="G67" s="195" t="n"/>
      <c r="H67" s="195" t="n"/>
      <c r="I67" s="195" t="n"/>
      <c r="J67" s="196" t="n"/>
      <c r="K67" s="195" t="n"/>
      <c r="L67" s="195" t="n"/>
      <c r="M67" s="195" t="n"/>
      <c r="N67" s="195" t="n"/>
      <c r="O67" s="195" t="n"/>
      <c r="P67" s="195" t="n"/>
      <c r="Q67" s="195" t="n"/>
      <c r="R67" s="195" t="n"/>
      <c r="S67" s="195" t="n"/>
      <c r="T67" s="195" t="n"/>
      <c r="U67" s="196" t="n"/>
      <c r="V67" s="196" t="n"/>
      <c r="W67" s="195" t="n"/>
      <c r="X67" s="197" t="n"/>
      <c r="Y67" s="195" t="n"/>
      <c r="Z67" s="193" t="n"/>
      <c r="AA67" s="198" t="n"/>
      <c r="AB67" s="199" t="n"/>
    </row>
    <row r="68" ht="15" customHeight="1" s="283">
      <c r="A68" s="186" t="n"/>
      <c r="B68" s="187" t="n"/>
      <c r="C68" s="188" t="n"/>
      <c r="D68" s="188" t="n"/>
      <c r="E68" s="188" t="n"/>
      <c r="F68" s="188" t="n"/>
      <c r="G68" s="188" t="n"/>
      <c r="H68" s="188" t="n"/>
      <c r="I68" s="188" t="n"/>
      <c r="J68" s="189" t="n"/>
      <c r="K68" s="188" t="n"/>
      <c r="L68" s="188" t="n"/>
      <c r="M68" s="188" t="n"/>
      <c r="N68" s="188" t="n"/>
      <c r="O68" s="188" t="n"/>
      <c r="P68" s="188" t="n"/>
      <c r="Q68" s="188" t="n"/>
      <c r="R68" s="188" t="n"/>
      <c r="S68" s="188" t="n"/>
      <c r="T68" s="188" t="n"/>
      <c r="U68" s="189" t="n"/>
      <c r="V68" s="189" t="n"/>
      <c r="W68" s="188" t="n"/>
      <c r="X68" s="190" t="n"/>
      <c r="Y68" s="188" t="n"/>
      <c r="Z68" s="186" t="n"/>
      <c r="AA68" s="191" t="n"/>
      <c r="AB68" s="192" t="n"/>
    </row>
    <row r="69" ht="15" customHeight="1" s="283">
      <c r="A69" s="193" t="n"/>
      <c r="B69" s="194" t="n"/>
      <c r="C69" s="195" t="n"/>
      <c r="D69" s="195" t="n"/>
      <c r="E69" s="195" t="n"/>
      <c r="F69" s="195" t="n"/>
      <c r="G69" s="195" t="n"/>
      <c r="H69" s="195" t="n"/>
      <c r="I69" s="195" t="n"/>
      <c r="J69" s="196" t="n"/>
      <c r="K69" s="195" t="n"/>
      <c r="L69" s="195" t="n"/>
      <c r="M69" s="195" t="n"/>
      <c r="N69" s="195" t="n"/>
      <c r="O69" s="195" t="n"/>
      <c r="P69" s="195" t="n"/>
      <c r="Q69" s="195" t="n"/>
      <c r="R69" s="195" t="n"/>
      <c r="S69" s="195" t="n"/>
      <c r="T69" s="195" t="n"/>
      <c r="U69" s="196" t="n"/>
      <c r="V69" s="196" t="n"/>
      <c r="W69" s="195" t="n"/>
      <c r="X69" s="197" t="n"/>
      <c r="Y69" s="195" t="n"/>
      <c r="Z69" s="193" t="n"/>
      <c r="AA69" s="198" t="n"/>
      <c r="AB69" s="199" t="n"/>
    </row>
    <row r="70" ht="15" customHeight="1" s="283">
      <c r="A70" s="186" t="n"/>
      <c r="B70" s="187" t="n"/>
      <c r="C70" s="188" t="n"/>
      <c r="D70" s="188" t="n"/>
      <c r="E70" s="188" t="n"/>
      <c r="F70" s="188" t="n"/>
      <c r="G70" s="188" t="n"/>
      <c r="H70" s="188" t="n"/>
      <c r="I70" s="188" t="n"/>
      <c r="J70" s="189" t="n"/>
      <c r="K70" s="188" t="n"/>
      <c r="L70" s="188" t="n"/>
      <c r="M70" s="188" t="n"/>
      <c r="N70" s="188" t="n"/>
      <c r="O70" s="188" t="n"/>
      <c r="P70" s="188" t="n"/>
      <c r="Q70" s="188" t="n"/>
      <c r="R70" s="188" t="n"/>
      <c r="S70" s="188" t="n"/>
      <c r="T70" s="188" t="n"/>
      <c r="U70" s="189" t="n"/>
      <c r="V70" s="189" t="n"/>
      <c r="W70" s="188" t="n"/>
      <c r="X70" s="190" t="n"/>
      <c r="Y70" s="188" t="n"/>
      <c r="Z70" s="186" t="n"/>
      <c r="AA70" s="191" t="n"/>
      <c r="AB70" s="192" t="n"/>
    </row>
    <row r="71" ht="15" customHeight="1" s="283">
      <c r="A71" s="193" t="n"/>
      <c r="B71" s="194" t="n"/>
      <c r="C71" s="195" t="n"/>
      <c r="D71" s="195" t="n"/>
      <c r="E71" s="195" t="n"/>
      <c r="F71" s="195" t="n"/>
      <c r="G71" s="195" t="n"/>
      <c r="H71" s="195" t="n"/>
      <c r="I71" s="195" t="n"/>
      <c r="J71" s="196" t="n"/>
      <c r="K71" s="195" t="n"/>
      <c r="L71" s="195" t="n"/>
      <c r="M71" s="195" t="n"/>
      <c r="N71" s="195" t="n"/>
      <c r="O71" s="195" t="n"/>
      <c r="P71" s="195" t="n"/>
      <c r="Q71" s="195" t="n"/>
      <c r="R71" s="195" t="n"/>
      <c r="S71" s="195" t="n"/>
      <c r="T71" s="195" t="n"/>
      <c r="U71" s="196" t="n"/>
      <c r="V71" s="196" t="n"/>
      <c r="W71" s="195" t="n"/>
      <c r="X71" s="197" t="n"/>
      <c r="Y71" s="195" t="n"/>
      <c r="Z71" s="193" t="n"/>
      <c r="AA71" s="198" t="n"/>
      <c r="AB71" s="199" t="n"/>
    </row>
    <row r="72" ht="15" customHeight="1" s="283">
      <c r="A72" s="186" t="n"/>
      <c r="B72" s="187" t="n"/>
      <c r="C72" s="188" t="n"/>
      <c r="D72" s="188" t="n"/>
      <c r="E72" s="188" t="n"/>
      <c r="F72" s="188" t="n"/>
      <c r="G72" s="188" t="n"/>
      <c r="H72" s="188" t="n"/>
      <c r="I72" s="188" t="n"/>
      <c r="J72" s="189" t="n"/>
      <c r="K72" s="188" t="n"/>
      <c r="L72" s="188" t="n"/>
      <c r="M72" s="188" t="n"/>
      <c r="N72" s="188" t="n"/>
      <c r="O72" s="188" t="n"/>
      <c r="P72" s="188" t="n"/>
      <c r="Q72" s="188" t="n"/>
      <c r="R72" s="188" t="n"/>
      <c r="S72" s="188" t="n"/>
      <c r="T72" s="188" t="n"/>
      <c r="U72" s="189" t="n"/>
      <c r="V72" s="189" t="n"/>
      <c r="W72" s="188" t="n"/>
      <c r="X72" s="190" t="n"/>
      <c r="Y72" s="188" t="n"/>
      <c r="Z72" s="186" t="n"/>
      <c r="AA72" s="191" t="n"/>
      <c r="AB72" s="192" t="n"/>
    </row>
    <row r="73" ht="15" customHeight="1" s="283">
      <c r="A73" s="193" t="n"/>
      <c r="B73" s="194" t="n"/>
      <c r="C73" s="195" t="n"/>
      <c r="D73" s="195" t="n"/>
      <c r="E73" s="195" t="n"/>
      <c r="F73" s="195" t="n"/>
      <c r="G73" s="195" t="n"/>
      <c r="H73" s="195" t="n"/>
      <c r="I73" s="195" t="n"/>
      <c r="J73" s="196" t="n"/>
      <c r="K73" s="195" t="n"/>
      <c r="L73" s="195" t="n"/>
      <c r="M73" s="195" t="n"/>
      <c r="N73" s="195" t="n"/>
      <c r="O73" s="195" t="n"/>
      <c r="P73" s="195" t="n"/>
      <c r="Q73" s="195" t="n"/>
      <c r="R73" s="195" t="n"/>
      <c r="S73" s="195" t="n"/>
      <c r="T73" s="195" t="n"/>
      <c r="U73" s="196" t="n"/>
      <c r="V73" s="196" t="n"/>
      <c r="W73" s="195" t="n"/>
      <c r="X73" s="197" t="n"/>
      <c r="Y73" s="195" t="n"/>
      <c r="Z73" s="193" t="n"/>
      <c r="AA73" s="198" t="n"/>
      <c r="AB73" s="199" t="n"/>
    </row>
    <row r="74" ht="15" customHeight="1" s="283">
      <c r="A74" s="186" t="n"/>
      <c r="B74" s="187" t="n"/>
      <c r="C74" s="188" t="n"/>
      <c r="D74" s="188" t="n"/>
      <c r="E74" s="188" t="n"/>
      <c r="F74" s="188" t="n"/>
      <c r="G74" s="188" t="n"/>
      <c r="H74" s="188" t="n"/>
      <c r="I74" s="188" t="n"/>
      <c r="J74" s="189" t="n"/>
      <c r="K74" s="188" t="n"/>
      <c r="L74" s="188" t="n"/>
      <c r="M74" s="188" t="n"/>
      <c r="N74" s="188" t="n"/>
      <c r="O74" s="188" t="n"/>
      <c r="P74" s="188" t="n"/>
      <c r="Q74" s="188" t="n"/>
      <c r="R74" s="188" t="n"/>
      <c r="S74" s="188" t="n"/>
      <c r="T74" s="188" t="n"/>
      <c r="U74" s="189" t="n"/>
      <c r="V74" s="189" t="n"/>
      <c r="W74" s="188" t="n"/>
      <c r="X74" s="190" t="n"/>
      <c r="Y74" s="188" t="n"/>
      <c r="Z74" s="186" t="n"/>
      <c r="AA74" s="191" t="n"/>
      <c r="AB74" s="192" t="n"/>
    </row>
    <row r="75" ht="15" customHeight="1" s="283">
      <c r="A75" s="193" t="n"/>
      <c r="B75" s="194" t="n"/>
      <c r="C75" s="195" t="n"/>
      <c r="D75" s="195" t="n"/>
      <c r="E75" s="195" t="n"/>
      <c r="F75" s="195" t="n"/>
      <c r="G75" s="195" t="n"/>
      <c r="H75" s="195" t="n"/>
      <c r="I75" s="195" t="n"/>
      <c r="J75" s="196" t="n"/>
      <c r="K75" s="195" t="n"/>
      <c r="L75" s="195" t="n"/>
      <c r="M75" s="195" t="n"/>
      <c r="N75" s="195" t="n"/>
      <c r="O75" s="195" t="n"/>
      <c r="P75" s="195" t="n"/>
      <c r="Q75" s="195" t="n"/>
      <c r="R75" s="195" t="n"/>
      <c r="S75" s="195" t="n"/>
      <c r="T75" s="195" t="n"/>
      <c r="U75" s="196" t="n"/>
      <c r="V75" s="196" t="n"/>
      <c r="W75" s="195" t="n"/>
      <c r="X75" s="197" t="n"/>
      <c r="Y75" s="195" t="n"/>
      <c r="Z75" s="193" t="n"/>
      <c r="AA75" s="198" t="n"/>
      <c r="AB75" s="199" t="n"/>
    </row>
    <row r="76" ht="15" customHeight="1" s="283">
      <c r="A76" s="186" t="n"/>
      <c r="B76" s="187" t="n"/>
      <c r="C76" s="188" t="n"/>
      <c r="D76" s="188" t="n"/>
      <c r="E76" s="188" t="n"/>
      <c r="F76" s="188" t="n"/>
      <c r="G76" s="188" t="n"/>
      <c r="H76" s="188" t="n"/>
      <c r="I76" s="200" t="n"/>
      <c r="J76" s="186" t="n"/>
      <c r="K76" s="188" t="n"/>
      <c r="L76" s="188" t="n"/>
      <c r="M76" s="188" t="n"/>
      <c r="N76" s="188" t="n"/>
      <c r="O76" s="188" t="n"/>
      <c r="P76" s="188" t="n"/>
      <c r="Q76" s="188" t="n"/>
      <c r="R76" s="188" t="n"/>
      <c r="S76" s="188" t="n"/>
      <c r="T76" s="188" t="n"/>
      <c r="U76" s="189" t="n"/>
      <c r="V76" s="189" t="n"/>
      <c r="W76" s="188" t="n"/>
      <c r="X76" s="190" t="n"/>
      <c r="Y76" s="188" t="n"/>
      <c r="Z76" s="186" t="n"/>
      <c r="AA76" s="191" t="n"/>
      <c r="AB76" s="192" t="n"/>
    </row>
    <row r="77" ht="15" customHeight="1" s="283">
      <c r="A77" s="193" t="n"/>
      <c r="B77" s="194" t="n"/>
      <c r="C77" s="195" t="n"/>
      <c r="D77" s="195" t="n"/>
      <c r="E77" s="195" t="n"/>
      <c r="F77" s="195" t="n"/>
      <c r="G77" s="195" t="n"/>
      <c r="H77" s="195" t="n"/>
      <c r="I77" s="195" t="n"/>
      <c r="J77" s="196" t="n"/>
      <c r="K77" s="195" t="n"/>
      <c r="L77" s="195" t="n"/>
      <c r="M77" s="195" t="n"/>
      <c r="N77" s="195" t="n"/>
      <c r="O77" s="195" t="n"/>
      <c r="P77" s="195" t="n"/>
      <c r="Q77" s="195" t="n"/>
      <c r="R77" s="195" t="n"/>
      <c r="S77" s="195" t="n"/>
      <c r="T77" s="195" t="n"/>
      <c r="U77" s="196" t="n"/>
      <c r="V77" s="196" t="n"/>
      <c r="W77" s="195" t="n"/>
      <c r="X77" s="197" t="n"/>
      <c r="Y77" s="195" t="n"/>
      <c r="Z77" s="193" t="n"/>
      <c r="AA77" s="198" t="n"/>
      <c r="AB77" s="199" t="n"/>
    </row>
    <row r="78" ht="15" customHeight="1" s="283">
      <c r="A78" s="186" t="n"/>
      <c r="B78" s="187" t="n"/>
      <c r="C78" s="188" t="n"/>
      <c r="D78" s="188" t="n"/>
      <c r="E78" s="188" t="n"/>
      <c r="F78" s="188" t="n"/>
      <c r="G78" s="188" t="n"/>
      <c r="H78" s="188" t="n"/>
      <c r="I78" s="188" t="n"/>
      <c r="J78" s="189" t="n"/>
      <c r="K78" s="188" t="n"/>
      <c r="L78" s="188" t="n"/>
      <c r="M78" s="188" t="n"/>
      <c r="N78" s="188" t="n"/>
      <c r="O78" s="188" t="n"/>
      <c r="P78" s="188" t="n"/>
      <c r="Q78" s="188" t="n"/>
      <c r="R78" s="188" t="n"/>
      <c r="S78" s="188" t="n"/>
      <c r="T78" s="188" t="n"/>
      <c r="U78" s="189" t="n"/>
      <c r="V78" s="189" t="n"/>
      <c r="W78" s="188" t="n"/>
      <c r="X78" s="190" t="n"/>
      <c r="Y78" s="188" t="n"/>
      <c r="Z78" s="186" t="n"/>
      <c r="AA78" s="191" t="n"/>
      <c r="AB78" s="192" t="n"/>
    </row>
    <row r="79" ht="15" customHeight="1" s="283">
      <c r="A79" s="193" t="n"/>
      <c r="B79" s="194" t="n"/>
      <c r="C79" s="195" t="n"/>
      <c r="D79" s="195" t="n"/>
      <c r="E79" s="195" t="n"/>
      <c r="F79" s="195" t="n"/>
      <c r="G79" s="195" t="n"/>
      <c r="H79" s="195" t="n"/>
      <c r="I79" s="195" t="n"/>
      <c r="J79" s="196" t="n"/>
      <c r="K79" s="195" t="n"/>
      <c r="L79" s="195" t="n"/>
      <c r="M79" s="195" t="n"/>
      <c r="N79" s="195" t="n"/>
      <c r="O79" s="195" t="n"/>
      <c r="P79" s="195" t="n"/>
      <c r="Q79" s="195" t="n"/>
      <c r="R79" s="195" t="n"/>
      <c r="S79" s="195" t="n"/>
      <c r="T79" s="195" t="n"/>
      <c r="U79" s="196" t="n"/>
      <c r="V79" s="196" t="n"/>
      <c r="W79" s="195" t="n"/>
      <c r="X79" s="197" t="n"/>
      <c r="Y79" s="195" t="n"/>
      <c r="Z79" s="193" t="n"/>
      <c r="AA79" s="198" t="n"/>
      <c r="AB79" s="199" t="n"/>
    </row>
    <row r="80" ht="15" customHeight="1" s="283">
      <c r="A80" s="186" t="n"/>
      <c r="B80" s="187" t="n"/>
      <c r="C80" s="188" t="n"/>
      <c r="D80" s="188" t="n"/>
      <c r="E80" s="188" t="n"/>
      <c r="F80" s="188" t="n"/>
      <c r="G80" s="188" t="n"/>
      <c r="H80" s="188" t="n"/>
      <c r="I80" s="188" t="n"/>
      <c r="J80" s="189" t="n"/>
      <c r="K80" s="188" t="n"/>
      <c r="L80" s="188" t="n"/>
      <c r="M80" s="188" t="n"/>
      <c r="N80" s="188" t="n"/>
      <c r="O80" s="188" t="n"/>
      <c r="P80" s="188" t="n"/>
      <c r="Q80" s="188" t="n"/>
      <c r="R80" s="188" t="n"/>
      <c r="S80" s="188" t="n"/>
      <c r="T80" s="188" t="n"/>
      <c r="U80" s="189" t="n"/>
      <c r="V80" s="189" t="n"/>
      <c r="W80" s="188" t="n"/>
      <c r="X80" s="190" t="n"/>
      <c r="Y80" s="188" t="n"/>
      <c r="Z80" s="186" t="n"/>
      <c r="AA80" s="191" t="n"/>
      <c r="AB80" s="192" t="n"/>
    </row>
    <row r="81" ht="15" customHeight="1" s="283">
      <c r="A81" s="193" t="n"/>
      <c r="B81" s="194" t="n"/>
      <c r="C81" s="195" t="n"/>
      <c r="D81" s="195" t="n"/>
      <c r="E81" s="195" t="n"/>
      <c r="F81" s="195" t="n"/>
      <c r="G81" s="195" t="n"/>
      <c r="H81" s="195" t="n"/>
      <c r="I81" s="195" t="n"/>
      <c r="J81" s="196" t="n"/>
      <c r="K81" s="195" t="n"/>
      <c r="L81" s="195" t="n"/>
      <c r="M81" s="195" t="n"/>
      <c r="N81" s="195" t="n"/>
      <c r="O81" s="195" t="n"/>
      <c r="P81" s="195" t="n"/>
      <c r="Q81" s="195" t="n"/>
      <c r="R81" s="195" t="n"/>
      <c r="S81" s="195" t="n"/>
      <c r="T81" s="195" t="n"/>
      <c r="U81" s="196" t="n"/>
      <c r="V81" s="196" t="n"/>
      <c r="W81" s="195" t="n"/>
      <c r="X81" s="197" t="n"/>
      <c r="Y81" s="195" t="n"/>
      <c r="Z81" s="193" t="n"/>
      <c r="AA81" s="198" t="n"/>
      <c r="AB81" s="199" t="n"/>
    </row>
    <row r="82" ht="15" customHeight="1" s="283">
      <c r="A82" s="186" t="n"/>
      <c r="B82" s="187" t="n"/>
      <c r="C82" s="188" t="n"/>
      <c r="D82" s="188" t="n"/>
      <c r="E82" s="188" t="n"/>
      <c r="F82" s="188" t="n"/>
      <c r="G82" s="188" t="n"/>
      <c r="H82" s="188" t="n"/>
      <c r="I82" s="188" t="n"/>
      <c r="J82" s="189" t="n"/>
      <c r="K82" s="188" t="n"/>
      <c r="L82" s="188" t="n"/>
      <c r="M82" s="188" t="n"/>
      <c r="N82" s="188" t="n"/>
      <c r="O82" s="188" t="n"/>
      <c r="P82" s="188" t="n"/>
      <c r="Q82" s="188" t="n"/>
      <c r="R82" s="188" t="n"/>
      <c r="S82" s="188" t="n"/>
      <c r="T82" s="188" t="n"/>
      <c r="U82" s="189" t="n"/>
      <c r="V82" s="189" t="n"/>
      <c r="W82" s="188" t="n"/>
      <c r="X82" s="190" t="n"/>
      <c r="Y82" s="188" t="n"/>
      <c r="Z82" s="186" t="n"/>
      <c r="AA82" s="191" t="n"/>
      <c r="AB82" s="192" t="n"/>
    </row>
    <row r="83" ht="15" customHeight="1" s="283">
      <c r="A83" s="193" t="n"/>
      <c r="B83" s="194" t="n"/>
      <c r="C83" s="195" t="n"/>
      <c r="D83" s="195" t="n"/>
      <c r="E83" s="195" t="n"/>
      <c r="F83" s="195" t="n"/>
      <c r="G83" s="195" t="n"/>
      <c r="H83" s="195" t="n"/>
      <c r="I83" s="195" t="n"/>
      <c r="J83" s="196" t="n"/>
      <c r="K83" s="195" t="n"/>
      <c r="L83" s="195" t="n"/>
      <c r="M83" s="195" t="n"/>
      <c r="N83" s="195" t="n"/>
      <c r="O83" s="195" t="n"/>
      <c r="P83" s="195" t="n"/>
      <c r="Q83" s="195" t="n"/>
      <c r="R83" s="195" t="n"/>
      <c r="S83" s="195" t="n"/>
      <c r="T83" s="195" t="n"/>
      <c r="U83" s="196" t="n"/>
      <c r="V83" s="196" t="n"/>
      <c r="W83" s="195" t="n"/>
      <c r="X83" s="197" t="n"/>
      <c r="Y83" s="195" t="n"/>
      <c r="Z83" s="193" t="n"/>
      <c r="AA83" s="198" t="n"/>
      <c r="AB83" s="199" t="n"/>
    </row>
    <row r="84" ht="15" customHeight="1" s="283">
      <c r="A84" s="186" t="n"/>
      <c r="B84" s="187" t="n"/>
      <c r="C84" s="188" t="n"/>
      <c r="D84" s="188" t="n"/>
      <c r="E84" s="188" t="n"/>
      <c r="F84" s="188" t="n"/>
      <c r="G84" s="188" t="n"/>
      <c r="H84" s="188" t="n"/>
      <c r="I84" s="188" t="n"/>
      <c r="J84" s="189" t="n"/>
      <c r="K84" s="188" t="n"/>
      <c r="L84" s="188" t="n"/>
      <c r="M84" s="188" t="n"/>
      <c r="N84" s="188" t="n"/>
      <c r="O84" s="188" t="n"/>
      <c r="P84" s="188" t="n"/>
      <c r="Q84" s="188" t="n"/>
      <c r="R84" s="188" t="n"/>
      <c r="S84" s="188" t="n"/>
      <c r="T84" s="188" t="n"/>
      <c r="U84" s="189" t="n"/>
      <c r="V84" s="189" t="n"/>
      <c r="W84" s="188" t="n"/>
      <c r="X84" s="190" t="n"/>
      <c r="Y84" s="188" t="n"/>
      <c r="Z84" s="186" t="n"/>
      <c r="AA84" s="191" t="n"/>
      <c r="AB84" s="192" t="n"/>
    </row>
    <row r="85" ht="15" customHeight="1" s="283">
      <c r="A85" s="193" t="n"/>
      <c r="B85" s="194" t="n"/>
      <c r="C85" s="195" t="n"/>
      <c r="D85" s="195" t="n"/>
      <c r="E85" s="195" t="n"/>
      <c r="F85" s="195" t="n"/>
      <c r="G85" s="195" t="n"/>
      <c r="H85" s="195" t="n"/>
      <c r="I85" s="195" t="n"/>
      <c r="J85" s="196" t="n"/>
      <c r="K85" s="195" t="n"/>
      <c r="L85" s="195" t="n"/>
      <c r="M85" s="195" t="n"/>
      <c r="N85" s="195" t="n"/>
      <c r="O85" s="195" t="n"/>
      <c r="P85" s="195" t="n"/>
      <c r="Q85" s="195" t="n"/>
      <c r="R85" s="195" t="n"/>
      <c r="S85" s="195" t="n"/>
      <c r="T85" s="195" t="n"/>
      <c r="U85" s="196" t="n"/>
      <c r="V85" s="196" t="n"/>
      <c r="W85" s="195" t="n"/>
      <c r="X85" s="197" t="n"/>
      <c r="Y85" s="195" t="n"/>
      <c r="Z85" s="193" t="n"/>
      <c r="AA85" s="198" t="n"/>
      <c r="AB85" s="199" t="n"/>
    </row>
    <row r="86" ht="15" customHeight="1" s="283">
      <c r="A86" s="186" t="n"/>
      <c r="B86" s="187" t="n"/>
      <c r="C86" s="188" t="n"/>
      <c r="D86" s="188" t="n"/>
      <c r="E86" s="188" t="n"/>
      <c r="F86" s="188" t="n"/>
      <c r="G86" s="188" t="n"/>
      <c r="H86" s="188" t="n"/>
      <c r="I86" s="188" t="n"/>
      <c r="J86" s="189" t="n"/>
      <c r="K86" s="188" t="n"/>
      <c r="L86" s="188" t="n"/>
      <c r="M86" s="188" t="n"/>
      <c r="N86" s="188" t="n"/>
      <c r="O86" s="188" t="n"/>
      <c r="P86" s="188" t="n"/>
      <c r="Q86" s="188" t="n"/>
      <c r="R86" s="188" t="n"/>
      <c r="S86" s="188" t="n"/>
      <c r="T86" s="188" t="n"/>
      <c r="U86" s="189" t="n"/>
      <c r="V86" s="189" t="n"/>
      <c r="W86" s="188" t="n"/>
      <c r="X86" s="190" t="n"/>
      <c r="Y86" s="188" t="n"/>
      <c r="Z86" s="186" t="n"/>
      <c r="AA86" s="191" t="n"/>
      <c r="AB86" s="192" t="n"/>
    </row>
    <row r="87" ht="15" customHeight="1" s="283">
      <c r="A87" s="193" t="n"/>
      <c r="B87" s="194" t="n"/>
      <c r="C87" s="195" t="n"/>
      <c r="D87" s="195" t="n"/>
      <c r="E87" s="195" t="n"/>
      <c r="F87" s="195" t="n"/>
      <c r="G87" s="195" t="n"/>
      <c r="H87" s="195" t="n"/>
      <c r="I87" s="195" t="n"/>
      <c r="J87" s="196" t="n"/>
      <c r="K87" s="195" t="n"/>
      <c r="L87" s="195" t="n"/>
      <c r="M87" s="195" t="n"/>
      <c r="N87" s="195" t="n"/>
      <c r="O87" s="195" t="n"/>
      <c r="P87" s="195" t="n"/>
      <c r="Q87" s="195" t="n"/>
      <c r="R87" s="195" t="n"/>
      <c r="S87" s="195" t="n"/>
      <c r="T87" s="195" t="n"/>
      <c r="U87" s="196" t="n"/>
      <c r="V87" s="196" t="n"/>
      <c r="W87" s="195" t="n"/>
      <c r="X87" s="197" t="n"/>
      <c r="Y87" s="195" t="n"/>
      <c r="Z87" s="193" t="n"/>
      <c r="AA87" s="198" t="n"/>
      <c r="AB87" s="199" t="n"/>
    </row>
    <row r="88" ht="15" customHeight="1" s="283">
      <c r="A88" s="186" t="n"/>
      <c r="B88" s="187" t="n"/>
      <c r="C88" s="188" t="n"/>
      <c r="D88" s="188" t="n"/>
      <c r="E88" s="188" t="n"/>
      <c r="F88" s="188" t="n"/>
      <c r="G88" s="188" t="n"/>
      <c r="H88" s="188" t="n"/>
      <c r="I88" s="188" t="n"/>
      <c r="J88" s="189" t="n"/>
      <c r="K88" s="188" t="n"/>
      <c r="L88" s="188" t="n"/>
      <c r="M88" s="188" t="n"/>
      <c r="N88" s="188" t="n"/>
      <c r="O88" s="188" t="n"/>
      <c r="P88" s="188" t="n"/>
      <c r="Q88" s="188" t="n"/>
      <c r="R88" s="188" t="n"/>
      <c r="S88" s="188" t="n"/>
      <c r="T88" s="188" t="n"/>
      <c r="U88" s="189" t="n"/>
      <c r="V88" s="189" t="n"/>
      <c r="W88" s="188" t="n"/>
      <c r="X88" s="190" t="n"/>
      <c r="Y88" s="188" t="n"/>
      <c r="Z88" s="186" t="n"/>
      <c r="AA88" s="191" t="n"/>
      <c r="AB88" s="192" t="n"/>
    </row>
    <row r="89" ht="15" customHeight="1" s="283">
      <c r="A89" s="193" t="n"/>
      <c r="B89" s="194" t="n"/>
      <c r="C89" s="195" t="n"/>
      <c r="D89" s="195" t="n"/>
      <c r="E89" s="195" t="n"/>
      <c r="F89" s="195" t="n"/>
      <c r="G89" s="195" t="n"/>
      <c r="H89" s="195" t="n"/>
      <c r="I89" s="195" t="n"/>
      <c r="J89" s="196" t="n"/>
      <c r="K89" s="195" t="n"/>
      <c r="L89" s="195" t="n"/>
      <c r="M89" s="195" t="n"/>
      <c r="N89" s="195" t="n"/>
      <c r="O89" s="195" t="n"/>
      <c r="P89" s="195" t="n"/>
      <c r="Q89" s="195" t="n"/>
      <c r="R89" s="195" t="n"/>
      <c r="S89" s="195" t="n"/>
      <c r="T89" s="195" t="n"/>
      <c r="U89" s="196" t="n"/>
      <c r="V89" s="196" t="n"/>
      <c r="W89" s="195" t="n"/>
      <c r="X89" s="197" t="n"/>
      <c r="Y89" s="195" t="n"/>
      <c r="Z89" s="193" t="n"/>
      <c r="AA89" s="198" t="n"/>
      <c r="AB89" s="199" t="n"/>
    </row>
    <row r="90" ht="15" customHeight="1" s="283">
      <c r="A90" s="186" t="n"/>
      <c r="B90" s="187" t="n"/>
      <c r="C90" s="188" t="n"/>
      <c r="D90" s="188" t="n"/>
      <c r="E90" s="188" t="n"/>
      <c r="F90" s="188" t="n"/>
      <c r="G90" s="188" t="n"/>
      <c r="H90" s="188" t="n"/>
      <c r="I90" s="188" t="n"/>
      <c r="J90" s="189" t="n"/>
      <c r="K90" s="188" t="n"/>
      <c r="L90" s="188" t="n"/>
      <c r="M90" s="188" t="n"/>
      <c r="N90" s="188" t="n"/>
      <c r="O90" s="188" t="n"/>
      <c r="P90" s="188" t="n"/>
      <c r="Q90" s="188" t="n"/>
      <c r="R90" s="188" t="n"/>
      <c r="S90" s="188" t="n"/>
      <c r="T90" s="188" t="n"/>
      <c r="U90" s="189" t="n"/>
      <c r="V90" s="189" t="n"/>
      <c r="W90" s="188" t="n"/>
      <c r="X90" s="190" t="n"/>
      <c r="Y90" s="188" t="n"/>
      <c r="Z90" s="186" t="n"/>
      <c r="AA90" s="191" t="n"/>
      <c r="AB90" s="192" t="n"/>
    </row>
    <row r="91" ht="15" customHeight="1" s="283">
      <c r="A91" s="193" t="n"/>
      <c r="B91" s="194" t="n"/>
      <c r="C91" s="195" t="n"/>
      <c r="D91" s="195" t="n"/>
      <c r="E91" s="195" t="n"/>
      <c r="F91" s="195" t="n"/>
      <c r="G91" s="195" t="n"/>
      <c r="H91" s="195" t="n"/>
      <c r="I91" s="195" t="n"/>
      <c r="J91" s="196" t="n"/>
      <c r="K91" s="195" t="n"/>
      <c r="L91" s="195" t="n"/>
      <c r="M91" s="195" t="n"/>
      <c r="N91" s="195" t="n"/>
      <c r="O91" s="195" t="n"/>
      <c r="P91" s="195" t="n"/>
      <c r="Q91" s="195" t="n"/>
      <c r="R91" s="195" t="n"/>
      <c r="S91" s="195" t="n"/>
      <c r="T91" s="195" t="n"/>
      <c r="U91" s="196" t="n"/>
      <c r="V91" s="196" t="n"/>
      <c r="W91" s="195" t="n"/>
      <c r="X91" s="197" t="n"/>
      <c r="Y91" s="195" t="n"/>
      <c r="Z91" s="193" t="n"/>
      <c r="AA91" s="198" t="n"/>
      <c r="AB91" s="199" t="n"/>
    </row>
    <row r="92" ht="15" customHeight="1" s="283">
      <c r="A92" s="186" t="n"/>
      <c r="B92" s="187" t="n"/>
      <c r="C92" s="188" t="n"/>
      <c r="D92" s="188" t="n"/>
      <c r="E92" s="188" t="n"/>
      <c r="F92" s="188" t="n"/>
      <c r="G92" s="188" t="n"/>
      <c r="H92" s="188" t="n"/>
      <c r="I92" s="188" t="n"/>
      <c r="J92" s="189" t="n"/>
      <c r="K92" s="188" t="n"/>
      <c r="L92" s="188" t="n"/>
      <c r="M92" s="188" t="n"/>
      <c r="N92" s="188" t="n"/>
      <c r="O92" s="188" t="n"/>
      <c r="P92" s="188" t="n"/>
      <c r="Q92" s="188" t="n"/>
      <c r="R92" s="188" t="n"/>
      <c r="S92" s="188" t="n"/>
      <c r="T92" s="188" t="n"/>
      <c r="U92" s="189" t="n"/>
      <c r="V92" s="189" t="n"/>
      <c r="W92" s="188" t="n"/>
      <c r="X92" s="190" t="n"/>
      <c r="Y92" s="188" t="n"/>
      <c r="Z92" s="186" t="n"/>
      <c r="AA92" s="191" t="n"/>
      <c r="AB92" s="192" t="n"/>
    </row>
    <row r="93" ht="15" customHeight="1" s="283">
      <c r="A93" s="193" t="n"/>
      <c r="B93" s="194" t="n"/>
      <c r="C93" s="195" t="n"/>
      <c r="D93" s="195" t="n"/>
      <c r="E93" s="195" t="n"/>
      <c r="F93" s="195" t="n"/>
      <c r="G93" s="195" t="n"/>
      <c r="H93" s="195" t="n"/>
      <c r="I93" s="195" t="n"/>
      <c r="J93" s="196" t="n"/>
      <c r="K93" s="195" t="n"/>
      <c r="L93" s="195" t="n"/>
      <c r="M93" s="195" t="n"/>
      <c r="N93" s="195" t="n"/>
      <c r="O93" s="195" t="n"/>
      <c r="P93" s="195" t="n"/>
      <c r="Q93" s="195" t="n"/>
      <c r="R93" s="195" t="n"/>
      <c r="S93" s="195" t="n"/>
      <c r="T93" s="195" t="n"/>
      <c r="U93" s="196" t="n"/>
      <c r="V93" s="196" t="n"/>
      <c r="W93" s="195" t="n"/>
      <c r="X93" s="197" t="n"/>
      <c r="Y93" s="195" t="n"/>
      <c r="Z93" s="193" t="n"/>
      <c r="AA93" s="198" t="n"/>
      <c r="AB93" s="199" t="n"/>
    </row>
    <row r="94" ht="15" customHeight="1" s="283">
      <c r="A94" s="186" t="n"/>
      <c r="B94" s="187" t="n"/>
      <c r="C94" s="188" t="n"/>
      <c r="D94" s="188" t="n"/>
      <c r="E94" s="188" t="n"/>
      <c r="F94" s="188" t="n"/>
      <c r="G94" s="188" t="n"/>
      <c r="H94" s="188" t="n"/>
      <c r="I94" s="188" t="n"/>
      <c r="J94" s="189" t="n"/>
      <c r="K94" s="188" t="n"/>
      <c r="L94" s="188" t="n"/>
      <c r="M94" s="188" t="n"/>
      <c r="N94" s="188" t="n"/>
      <c r="O94" s="188" t="n"/>
      <c r="P94" s="188" t="n"/>
      <c r="Q94" s="188" t="n"/>
      <c r="R94" s="188" t="n"/>
      <c r="S94" s="188" t="n"/>
      <c r="T94" s="188" t="n"/>
      <c r="U94" s="189" t="n"/>
      <c r="V94" s="189" t="n"/>
      <c r="W94" s="188" t="n"/>
      <c r="X94" s="190" t="n"/>
      <c r="Y94" s="188" t="n"/>
      <c r="Z94" s="186" t="n"/>
      <c r="AA94" s="191" t="n"/>
      <c r="AB94" s="192" t="n"/>
    </row>
    <row r="95" ht="15" customHeight="1" s="283">
      <c r="A95" s="193" t="n"/>
      <c r="B95" s="194" t="n"/>
      <c r="C95" s="195" t="n"/>
      <c r="D95" s="195" t="n"/>
      <c r="E95" s="195" t="n"/>
      <c r="F95" s="195" t="n"/>
      <c r="G95" s="195" t="n"/>
      <c r="H95" s="195" t="n"/>
      <c r="I95" s="195" t="n"/>
      <c r="J95" s="196" t="n"/>
      <c r="K95" s="195" t="n"/>
      <c r="L95" s="195" t="n"/>
      <c r="M95" s="195" t="n"/>
      <c r="N95" s="195" t="n"/>
      <c r="O95" s="195" t="n"/>
      <c r="P95" s="195" t="n"/>
      <c r="Q95" s="195" t="n"/>
      <c r="R95" s="195" t="n"/>
      <c r="S95" s="195" t="n"/>
      <c r="T95" s="195" t="n"/>
      <c r="U95" s="196" t="n"/>
      <c r="V95" s="196" t="n"/>
      <c r="W95" s="195" t="n"/>
      <c r="X95" s="197" t="n"/>
      <c r="Y95" s="195" t="n"/>
      <c r="Z95" s="193" t="n"/>
      <c r="AA95" s="198" t="n"/>
      <c r="AB95" s="199" t="n"/>
    </row>
    <row r="96" ht="15" customHeight="1" s="283">
      <c r="A96" s="186" t="n"/>
      <c r="B96" s="187" t="n"/>
      <c r="C96" s="188" t="n"/>
      <c r="D96" s="188" t="n"/>
      <c r="E96" s="188" t="n"/>
      <c r="F96" s="188" t="n"/>
      <c r="G96" s="188" t="n"/>
      <c r="H96" s="188" t="n"/>
      <c r="I96" s="188" t="n"/>
      <c r="J96" s="189" t="n"/>
      <c r="K96" s="188" t="n"/>
      <c r="L96" s="188" t="n"/>
      <c r="M96" s="188" t="n"/>
      <c r="N96" s="188" t="n"/>
      <c r="O96" s="188" t="n"/>
      <c r="P96" s="188" t="n"/>
      <c r="Q96" s="188" t="n"/>
      <c r="R96" s="188" t="n"/>
      <c r="S96" s="188" t="n"/>
      <c r="T96" s="188" t="n"/>
      <c r="U96" s="189" t="n"/>
      <c r="V96" s="189" t="n"/>
      <c r="W96" s="188" t="n"/>
      <c r="X96" s="190" t="n"/>
      <c r="Y96" s="188" t="n"/>
      <c r="Z96" s="186" t="n"/>
      <c r="AA96" s="191" t="n"/>
      <c r="AB96" s="192" t="n"/>
    </row>
    <row r="97" ht="15" customHeight="1" s="283">
      <c r="A97" s="193" t="n"/>
      <c r="B97" s="194" t="n"/>
      <c r="C97" s="195" t="n"/>
      <c r="D97" s="195" t="n"/>
      <c r="E97" s="195" t="n"/>
      <c r="F97" s="195" t="n"/>
      <c r="G97" s="195" t="n"/>
      <c r="H97" s="195" t="n"/>
      <c r="I97" s="195" t="n"/>
      <c r="J97" s="196" t="n"/>
      <c r="K97" s="195" t="n"/>
      <c r="L97" s="195" t="n"/>
      <c r="M97" s="195" t="n"/>
      <c r="N97" s="195" t="n"/>
      <c r="O97" s="195" t="n"/>
      <c r="P97" s="195" t="n"/>
      <c r="Q97" s="195" t="n"/>
      <c r="R97" s="195" t="n"/>
      <c r="S97" s="195" t="n"/>
      <c r="T97" s="195" t="n"/>
      <c r="U97" s="196" t="n"/>
      <c r="V97" s="196" t="n"/>
      <c r="W97" s="195" t="n"/>
      <c r="X97" s="197" t="n"/>
      <c r="Y97" s="195" t="n"/>
      <c r="Z97" s="193" t="n"/>
      <c r="AA97" s="198" t="n"/>
      <c r="AB97" s="199" t="n"/>
    </row>
    <row r="98" ht="15" customHeight="1" s="283">
      <c r="A98" s="186" t="n"/>
      <c r="B98" s="187" t="n"/>
      <c r="C98" s="188" t="n"/>
      <c r="D98" s="188" t="n"/>
      <c r="E98" s="188" t="n"/>
      <c r="F98" s="188" t="n"/>
      <c r="G98" s="188" t="n"/>
      <c r="H98" s="188" t="n"/>
      <c r="I98" s="188" t="n"/>
      <c r="J98" s="189" t="n"/>
      <c r="K98" s="188" t="n"/>
      <c r="L98" s="188" t="n"/>
      <c r="M98" s="188" t="n"/>
      <c r="N98" s="188" t="n"/>
      <c r="O98" s="188" t="n"/>
      <c r="P98" s="188" t="n"/>
      <c r="Q98" s="188" t="n"/>
      <c r="R98" s="188" t="n"/>
      <c r="S98" s="188" t="n"/>
      <c r="T98" s="188" t="n"/>
      <c r="U98" s="189" t="n"/>
      <c r="V98" s="189" t="n"/>
      <c r="W98" s="188" t="n"/>
      <c r="X98" s="190" t="n"/>
      <c r="Y98" s="188" t="n"/>
      <c r="Z98" s="186" t="n"/>
      <c r="AA98" s="191" t="n"/>
      <c r="AB98" s="192" t="n"/>
    </row>
    <row r="99" ht="15" customHeight="1" s="283">
      <c r="A99" s="193" t="n"/>
      <c r="B99" s="194" t="n"/>
      <c r="C99" s="195" t="n"/>
      <c r="D99" s="195" t="n"/>
      <c r="E99" s="195" t="n"/>
      <c r="F99" s="195" t="n"/>
      <c r="G99" s="195" t="n"/>
      <c r="H99" s="195" t="n"/>
      <c r="I99" s="195" t="n"/>
      <c r="J99" s="196" t="n"/>
      <c r="K99" s="195" t="n"/>
      <c r="L99" s="195" t="n"/>
      <c r="M99" s="195" t="n"/>
      <c r="N99" s="195" t="n"/>
      <c r="O99" s="195" t="n"/>
      <c r="P99" s="195" t="n"/>
      <c r="Q99" s="195" t="n"/>
      <c r="R99" s="195" t="n"/>
      <c r="S99" s="195" t="n"/>
      <c r="T99" s="195" t="n"/>
      <c r="U99" s="196" t="n"/>
      <c r="V99" s="196" t="n"/>
      <c r="W99" s="195" t="n"/>
      <c r="X99" s="197" t="n"/>
      <c r="Y99" s="195" t="n"/>
      <c r="Z99" s="193" t="n"/>
      <c r="AA99" s="198" t="n"/>
      <c r="AB99" s="199" t="n"/>
    </row>
    <row r="100" ht="15" customHeight="1" s="283">
      <c r="A100" s="186" t="n"/>
      <c r="B100" s="187" t="n"/>
      <c r="C100" s="188" t="n"/>
      <c r="D100" s="188" t="n"/>
      <c r="E100" s="188" t="n"/>
      <c r="F100" s="188" t="n"/>
      <c r="G100" s="188" t="n"/>
      <c r="H100" s="188" t="n"/>
      <c r="I100" s="188" t="n"/>
      <c r="J100" s="189" t="n"/>
      <c r="K100" s="188" t="n"/>
      <c r="L100" s="188" t="n"/>
      <c r="M100" s="188" t="n"/>
      <c r="N100" s="188" t="n"/>
      <c r="O100" s="188" t="n"/>
      <c r="P100" s="188" t="n"/>
      <c r="Q100" s="188" t="n"/>
      <c r="R100" s="188" t="n"/>
      <c r="S100" s="188" t="n"/>
      <c r="T100" s="188" t="n"/>
      <c r="U100" s="189" t="n"/>
      <c r="V100" s="189" t="n"/>
      <c r="W100" s="188" t="n"/>
      <c r="X100" s="190" t="n"/>
      <c r="Y100" s="188" t="n"/>
      <c r="Z100" s="186" t="n"/>
      <c r="AA100" s="191" t="n"/>
      <c r="AB100" s="192" t="n"/>
    </row>
    <row r="101" ht="15" customHeight="1" s="283">
      <c r="A101" s="193" t="n"/>
      <c r="B101" s="194" t="n"/>
      <c r="C101" s="195" t="n"/>
      <c r="D101" s="195" t="n"/>
      <c r="E101" s="195" t="n"/>
      <c r="F101" s="195" t="n"/>
      <c r="G101" s="195" t="n"/>
      <c r="H101" s="195" t="n"/>
      <c r="I101" s="195" t="n"/>
      <c r="J101" s="196" t="n"/>
      <c r="K101" s="195" t="n"/>
      <c r="L101" s="195" t="n"/>
      <c r="M101" s="195" t="n"/>
      <c r="N101" s="195" t="n"/>
      <c r="O101" s="195" t="n"/>
      <c r="P101" s="195" t="n"/>
      <c r="Q101" s="195" t="n"/>
      <c r="R101" s="195" t="n"/>
      <c r="S101" s="195" t="n"/>
      <c r="T101" s="195" t="n"/>
      <c r="U101" s="196" t="n"/>
      <c r="V101" s="196" t="n"/>
      <c r="W101" s="195" t="n"/>
      <c r="X101" s="197" t="n"/>
      <c r="Y101" s="195" t="n"/>
      <c r="Z101" s="193" t="n"/>
      <c r="AA101" s="198" t="n"/>
      <c r="AB101" s="199" t="n"/>
    </row>
    <row r="102" ht="15" customHeight="1" s="283">
      <c r="A102" s="186" t="n"/>
      <c r="B102" s="187" t="n"/>
      <c r="C102" s="188" t="n"/>
      <c r="D102" s="188" t="n"/>
      <c r="E102" s="188" t="n"/>
      <c r="F102" s="188" t="n"/>
      <c r="G102" s="188" t="n"/>
      <c r="H102" s="188" t="n"/>
      <c r="I102" s="188" t="n"/>
      <c r="J102" s="189" t="n"/>
      <c r="K102" s="188" t="n"/>
      <c r="L102" s="188" t="n"/>
      <c r="M102" s="188" t="n"/>
      <c r="N102" s="188" t="n"/>
      <c r="O102" s="188" t="n"/>
      <c r="P102" s="188" t="n"/>
      <c r="Q102" s="188" t="n"/>
      <c r="R102" s="188" t="n"/>
      <c r="S102" s="188" t="n"/>
      <c r="T102" s="188" t="n"/>
      <c r="U102" s="189" t="n"/>
      <c r="V102" s="189" t="n"/>
      <c r="W102" s="188" t="n"/>
      <c r="X102" s="190" t="n"/>
      <c r="Y102" s="188" t="n"/>
      <c r="Z102" s="186" t="n"/>
      <c r="AA102" s="191" t="n"/>
      <c r="AB102" s="192" t="n"/>
    </row>
    <row r="103" ht="15" customHeight="1" s="283">
      <c r="A103" s="193" t="n"/>
      <c r="B103" s="194" t="n"/>
      <c r="C103" s="195" t="n"/>
      <c r="D103" s="195" t="n"/>
      <c r="E103" s="195" t="n"/>
      <c r="F103" s="195" t="n"/>
      <c r="G103" s="195" t="n"/>
      <c r="H103" s="195" t="n"/>
      <c r="I103" s="195" t="n"/>
      <c r="J103" s="196" t="n"/>
      <c r="K103" s="195" t="n"/>
      <c r="L103" s="195" t="n"/>
      <c r="M103" s="195" t="n"/>
      <c r="N103" s="195" t="n"/>
      <c r="O103" s="195" t="n"/>
      <c r="P103" s="195" t="n"/>
      <c r="Q103" s="195" t="n"/>
      <c r="R103" s="195" t="n"/>
      <c r="S103" s="195" t="n"/>
      <c r="T103" s="195" t="n"/>
      <c r="U103" s="196" t="n"/>
      <c r="V103" s="196" t="n"/>
      <c r="W103" s="195" t="n"/>
      <c r="X103" s="197" t="n"/>
      <c r="Y103" s="195" t="n"/>
      <c r="Z103" s="193" t="n"/>
      <c r="AA103" s="198" t="n"/>
      <c r="AB103" s="199" t="n"/>
    </row>
    <row r="104" ht="15" customHeight="1" s="283">
      <c r="A104" s="186" t="n"/>
      <c r="B104" s="187" t="n"/>
      <c r="C104" s="188" t="n"/>
      <c r="D104" s="188" t="n"/>
      <c r="E104" s="188" t="n"/>
      <c r="F104" s="188" t="n"/>
      <c r="G104" s="188" t="n"/>
      <c r="H104" s="188" t="n"/>
      <c r="I104" s="188" t="n"/>
      <c r="J104" s="189" t="n"/>
      <c r="K104" s="188" t="n"/>
      <c r="L104" s="188" t="n"/>
      <c r="M104" s="188" t="n"/>
      <c r="N104" s="188" t="n"/>
      <c r="O104" s="188" t="n"/>
      <c r="P104" s="188" t="n"/>
      <c r="Q104" s="188" t="n"/>
      <c r="R104" s="188" t="n"/>
      <c r="S104" s="188" t="n"/>
      <c r="T104" s="188" t="n"/>
      <c r="U104" s="189" t="n"/>
      <c r="V104" s="189" t="n"/>
      <c r="W104" s="188" t="n"/>
      <c r="X104" s="190" t="n"/>
      <c r="Y104" s="188" t="n"/>
      <c r="Z104" s="186" t="n"/>
      <c r="AA104" s="191" t="n"/>
      <c r="AB104" s="192" t="n"/>
    </row>
    <row r="105" ht="15" customHeight="1" s="283">
      <c r="A105" s="193" t="n"/>
      <c r="B105" s="194" t="n"/>
      <c r="C105" s="195" t="n"/>
      <c r="D105" s="195" t="n"/>
      <c r="E105" s="195" t="n"/>
      <c r="F105" s="195" t="n"/>
      <c r="G105" s="195" t="n"/>
      <c r="H105" s="195" t="n"/>
      <c r="I105" s="195" t="n"/>
      <c r="J105" s="196" t="n"/>
      <c r="K105" s="195" t="n"/>
      <c r="L105" s="195" t="n"/>
      <c r="M105" s="195" t="n"/>
      <c r="N105" s="195" t="n"/>
      <c r="O105" s="195" t="n"/>
      <c r="P105" s="195" t="n"/>
      <c r="Q105" s="195" t="n"/>
      <c r="R105" s="195" t="n"/>
      <c r="S105" s="195" t="n"/>
      <c r="T105" s="195" t="n"/>
      <c r="U105" s="196" t="n"/>
      <c r="V105" s="196" t="n"/>
      <c r="W105" s="195" t="n"/>
      <c r="X105" s="197" t="n"/>
      <c r="Y105" s="195" t="n"/>
      <c r="Z105" s="193" t="n"/>
      <c r="AA105" s="198" t="n"/>
      <c r="AB105" s="199" t="n"/>
    </row>
    <row r="106" ht="15" customHeight="1" s="283">
      <c r="A106" s="186" t="n"/>
      <c r="B106" s="187" t="n"/>
      <c r="C106" s="188" t="n"/>
      <c r="D106" s="188" t="n"/>
      <c r="E106" s="188" t="n"/>
      <c r="F106" s="188" t="n"/>
      <c r="G106" s="188" t="n"/>
      <c r="H106" s="188" t="n"/>
      <c r="I106" s="188" t="n"/>
      <c r="J106" s="189" t="n"/>
      <c r="K106" s="188" t="n"/>
      <c r="L106" s="188" t="n"/>
      <c r="M106" s="188" t="n"/>
      <c r="N106" s="188" t="n"/>
      <c r="O106" s="188" t="n"/>
      <c r="P106" s="188" t="n"/>
      <c r="Q106" s="188" t="n"/>
      <c r="R106" s="188" t="n"/>
      <c r="S106" s="188" t="n"/>
      <c r="T106" s="188" t="n"/>
      <c r="U106" s="189" t="n"/>
      <c r="V106" s="189" t="n"/>
      <c r="W106" s="188" t="n"/>
      <c r="X106" s="190" t="n"/>
      <c r="Y106" s="188" t="n"/>
      <c r="Z106" s="186" t="n"/>
      <c r="AA106" s="191" t="n"/>
      <c r="AB106" s="192" t="n"/>
    </row>
    <row r="107" ht="15" customHeight="1" s="283">
      <c r="A107" s="193" t="n"/>
      <c r="B107" s="194" t="n"/>
      <c r="C107" s="195" t="n"/>
      <c r="D107" s="195" t="n"/>
      <c r="E107" s="195" t="n"/>
      <c r="F107" s="195" t="n"/>
      <c r="G107" s="195" t="n"/>
      <c r="H107" s="195" t="n"/>
      <c r="I107" s="195" t="n"/>
      <c r="J107" s="196" t="n"/>
      <c r="K107" s="195" t="n"/>
      <c r="L107" s="195" t="n"/>
      <c r="M107" s="195" t="n"/>
      <c r="N107" s="195" t="n"/>
      <c r="O107" s="195" t="n"/>
      <c r="P107" s="195" t="n"/>
      <c r="Q107" s="195" t="n"/>
      <c r="R107" s="195" t="n"/>
      <c r="S107" s="195" t="n"/>
      <c r="T107" s="195" t="n"/>
      <c r="U107" s="196" t="n"/>
      <c r="V107" s="196" t="n"/>
      <c r="W107" s="195" t="n"/>
      <c r="X107" s="197" t="n"/>
      <c r="Y107" s="195" t="n"/>
      <c r="Z107" s="193" t="n"/>
      <c r="AA107" s="198" t="n"/>
      <c r="AB107" s="199" t="n"/>
    </row>
    <row r="108" ht="15" customHeight="1" s="283">
      <c r="A108" s="186" t="n"/>
      <c r="B108" s="187" t="n"/>
      <c r="C108" s="188" t="n"/>
      <c r="D108" s="188" t="n"/>
      <c r="E108" s="188" t="n"/>
      <c r="F108" s="188" t="n"/>
      <c r="G108" s="188" t="n"/>
      <c r="H108" s="188" t="n"/>
      <c r="I108" s="188" t="n"/>
      <c r="J108" s="189" t="n"/>
      <c r="K108" s="188" t="n"/>
      <c r="L108" s="188" t="n"/>
      <c r="M108" s="188" t="n"/>
      <c r="N108" s="188" t="n"/>
      <c r="O108" s="188" t="n"/>
      <c r="P108" s="188" t="n"/>
      <c r="Q108" s="188" t="n"/>
      <c r="R108" s="188" t="n"/>
      <c r="S108" s="188" t="n"/>
      <c r="T108" s="188" t="n"/>
      <c r="U108" s="189" t="n"/>
      <c r="V108" s="189" t="n"/>
      <c r="W108" s="188" t="n"/>
      <c r="X108" s="190" t="n"/>
      <c r="Y108" s="188" t="n"/>
      <c r="Z108" s="186" t="n"/>
      <c r="AA108" s="191" t="n"/>
      <c r="AB108" s="192" t="n"/>
    </row>
    <row r="109" ht="15" customHeight="1" s="283">
      <c r="A109" s="193" t="n"/>
      <c r="B109" s="194" t="n"/>
      <c r="C109" s="195" t="n"/>
      <c r="D109" s="195" t="n"/>
      <c r="E109" s="195" t="n"/>
      <c r="F109" s="195" t="n"/>
      <c r="G109" s="195" t="n"/>
      <c r="H109" s="195" t="n"/>
      <c r="I109" s="195" t="n"/>
      <c r="J109" s="196" t="n"/>
      <c r="K109" s="195" t="n"/>
      <c r="L109" s="195" t="n"/>
      <c r="M109" s="195" t="n"/>
      <c r="N109" s="195" t="n"/>
      <c r="O109" s="195" t="n"/>
      <c r="P109" s="195" t="n"/>
      <c r="Q109" s="195" t="n"/>
      <c r="R109" s="195" t="n"/>
      <c r="S109" s="195" t="n"/>
      <c r="T109" s="195" t="n"/>
      <c r="U109" s="196" t="n"/>
      <c r="V109" s="196" t="n"/>
      <c r="W109" s="195" t="n"/>
      <c r="X109" s="197" t="n"/>
      <c r="Y109" s="195" t="n"/>
      <c r="Z109" s="193" t="n"/>
      <c r="AA109" s="198" t="n"/>
      <c r="AB109" s="199" t="n"/>
    </row>
    <row r="110" ht="15" customHeight="1" s="283">
      <c r="A110" s="186" t="n"/>
      <c r="B110" s="187" t="n"/>
      <c r="C110" s="188" t="n"/>
      <c r="D110" s="188" t="n"/>
      <c r="E110" s="188" t="n"/>
      <c r="F110" s="188" t="n"/>
      <c r="G110" s="188" t="n"/>
      <c r="H110" s="188" t="n"/>
      <c r="I110" s="188" t="n"/>
      <c r="J110" s="189" t="n"/>
      <c r="K110" s="188" t="n"/>
      <c r="L110" s="188" t="n"/>
      <c r="M110" s="188" t="n"/>
      <c r="N110" s="188" t="n"/>
      <c r="O110" s="188" t="n"/>
      <c r="P110" s="188" t="n"/>
      <c r="Q110" s="188" t="n"/>
      <c r="R110" s="188" t="n"/>
      <c r="S110" s="188" t="n"/>
      <c r="T110" s="188" t="n"/>
      <c r="U110" s="189" t="n"/>
      <c r="V110" s="189" t="n"/>
      <c r="W110" s="188" t="n"/>
      <c r="X110" s="190" t="n"/>
      <c r="Y110" s="188" t="n"/>
      <c r="Z110" s="186" t="n"/>
      <c r="AA110" s="191" t="n"/>
      <c r="AB110" s="192" t="n"/>
    </row>
    <row r="111" ht="15" customHeight="1" s="283">
      <c r="A111" s="193" t="n"/>
      <c r="B111" s="194" t="n"/>
      <c r="C111" s="195" t="n"/>
      <c r="D111" s="195" t="n"/>
      <c r="E111" s="195" t="n"/>
      <c r="F111" s="195" t="n"/>
      <c r="G111" s="195" t="n"/>
      <c r="H111" s="195" t="n"/>
      <c r="I111" s="195" t="n"/>
      <c r="J111" s="196" t="n"/>
      <c r="K111" s="195" t="n"/>
      <c r="L111" s="195" t="n"/>
      <c r="M111" s="195" t="n"/>
      <c r="N111" s="195" t="n"/>
      <c r="O111" s="195" t="n"/>
      <c r="P111" s="195" t="n"/>
      <c r="Q111" s="195" t="n"/>
      <c r="R111" s="195" t="n"/>
      <c r="S111" s="195" t="n"/>
      <c r="T111" s="195" t="n"/>
      <c r="U111" s="196" t="n"/>
      <c r="V111" s="196" t="n"/>
      <c r="W111" s="195" t="n"/>
      <c r="X111" s="197" t="n"/>
      <c r="Y111" s="195" t="n"/>
      <c r="Z111" s="193" t="n"/>
      <c r="AA111" s="198" t="n"/>
      <c r="AB111" s="199" t="n"/>
    </row>
    <row r="112" ht="15" customHeight="1" s="283">
      <c r="A112" s="186" t="n"/>
      <c r="B112" s="187" t="n"/>
      <c r="C112" s="188" t="n"/>
      <c r="D112" s="188" t="n"/>
      <c r="E112" s="188" t="n"/>
      <c r="F112" s="188" t="n"/>
      <c r="G112" s="188" t="n"/>
      <c r="H112" s="188" t="n"/>
      <c r="I112" s="188" t="n"/>
      <c r="J112" s="189" t="n"/>
      <c r="K112" s="188" t="n"/>
      <c r="L112" s="188" t="n"/>
      <c r="M112" s="188" t="n"/>
      <c r="N112" s="188" t="n"/>
      <c r="O112" s="188" t="n"/>
      <c r="P112" s="188" t="n"/>
      <c r="Q112" s="188" t="n"/>
      <c r="R112" s="188" t="n"/>
      <c r="S112" s="188" t="n"/>
      <c r="T112" s="188" t="n"/>
      <c r="U112" s="189" t="n"/>
      <c r="V112" s="189" t="n"/>
      <c r="W112" s="188" t="n"/>
      <c r="X112" s="190" t="n"/>
      <c r="Y112" s="188" t="n"/>
      <c r="Z112" s="186" t="n"/>
      <c r="AA112" s="191" t="n"/>
      <c r="AB112" s="192" t="n"/>
    </row>
    <row r="113" ht="15" customHeight="1" s="283">
      <c r="A113" s="193" t="n"/>
      <c r="B113" s="194" t="n"/>
      <c r="C113" s="195" t="n"/>
      <c r="D113" s="195" t="n"/>
      <c r="E113" s="195" t="n"/>
      <c r="F113" s="195" t="n"/>
      <c r="G113" s="195" t="n"/>
      <c r="H113" s="195" t="n"/>
      <c r="I113" s="195" t="n"/>
      <c r="J113" s="196" t="n"/>
      <c r="K113" s="195" t="n"/>
      <c r="L113" s="195" t="n"/>
      <c r="M113" s="195" t="n"/>
      <c r="N113" s="195" t="n"/>
      <c r="O113" s="195" t="n"/>
      <c r="P113" s="195" t="n"/>
      <c r="Q113" s="195" t="n"/>
      <c r="R113" s="195" t="n"/>
      <c r="S113" s="195" t="n"/>
      <c r="T113" s="195" t="n"/>
      <c r="U113" s="196" t="n"/>
      <c r="V113" s="196" t="n"/>
      <c r="W113" s="195" t="n"/>
      <c r="X113" s="197" t="n"/>
      <c r="Y113" s="195" t="n"/>
      <c r="Z113" s="193" t="n"/>
      <c r="AA113" s="198" t="n"/>
      <c r="AB113" s="199" t="n"/>
    </row>
    <row r="114" ht="15" customHeight="1" s="283">
      <c r="A114" s="186" t="n"/>
      <c r="B114" s="187" t="n"/>
      <c r="C114" s="188" t="n"/>
      <c r="D114" s="188" t="n"/>
      <c r="E114" s="188" t="n"/>
      <c r="F114" s="188" t="n"/>
      <c r="G114" s="188" t="n"/>
      <c r="H114" s="188" t="n"/>
      <c r="I114" s="188" t="n"/>
      <c r="J114" s="189" t="n"/>
      <c r="K114" s="188" t="n"/>
      <c r="L114" s="188" t="n"/>
      <c r="M114" s="188" t="n"/>
      <c r="N114" s="188" t="n"/>
      <c r="O114" s="188" t="n"/>
      <c r="P114" s="188" t="n"/>
      <c r="Q114" s="188" t="n"/>
      <c r="R114" s="188" t="n"/>
      <c r="S114" s="188" t="n"/>
      <c r="T114" s="188" t="n"/>
      <c r="U114" s="189" t="n"/>
      <c r="V114" s="189" t="n"/>
      <c r="W114" s="188" t="n"/>
      <c r="X114" s="190" t="n"/>
      <c r="Y114" s="188" t="n"/>
      <c r="Z114" s="186" t="n"/>
      <c r="AA114" s="191" t="n"/>
      <c r="AB114" s="192" t="n"/>
    </row>
    <row r="115" ht="15" customHeight="1" s="283">
      <c r="A115" s="193" t="n"/>
      <c r="B115" s="194" t="n"/>
      <c r="C115" s="195" t="n"/>
      <c r="D115" s="195" t="n"/>
      <c r="E115" s="195" t="n"/>
      <c r="F115" s="195" t="n"/>
      <c r="G115" s="195" t="n"/>
      <c r="H115" s="195" t="n"/>
      <c r="I115" s="195" t="n"/>
      <c r="J115" s="196" t="n"/>
      <c r="K115" s="195" t="n"/>
      <c r="L115" s="195" t="n"/>
      <c r="M115" s="195" t="n"/>
      <c r="N115" s="195" t="n"/>
      <c r="O115" s="195" t="n"/>
      <c r="P115" s="195" t="n"/>
      <c r="Q115" s="195" t="n"/>
      <c r="R115" s="195" t="n"/>
      <c r="S115" s="195" t="n"/>
      <c r="T115" s="195" t="n"/>
      <c r="U115" s="196" t="n"/>
      <c r="V115" s="196" t="n"/>
      <c r="W115" s="195" t="n"/>
      <c r="X115" s="197" t="n"/>
      <c r="Y115" s="195" t="n"/>
      <c r="Z115" s="193" t="n"/>
      <c r="AA115" s="198" t="n"/>
      <c r="AB115" s="199" t="n"/>
    </row>
    <row r="116" ht="15" customHeight="1" s="283">
      <c r="A116" s="186" t="n"/>
      <c r="B116" s="187" t="n"/>
      <c r="C116" s="188" t="n"/>
      <c r="D116" s="188" t="n"/>
      <c r="E116" s="188" t="n"/>
      <c r="F116" s="188" t="n"/>
      <c r="G116" s="188" t="n"/>
      <c r="H116" s="188" t="n"/>
      <c r="I116" s="188" t="n"/>
      <c r="J116" s="189" t="n"/>
      <c r="K116" s="188" t="n"/>
      <c r="L116" s="188" t="n"/>
      <c r="M116" s="188" t="n"/>
      <c r="N116" s="188" t="n"/>
      <c r="O116" s="188" t="n"/>
      <c r="P116" s="188" t="n"/>
      <c r="Q116" s="188" t="n"/>
      <c r="R116" s="188" t="n"/>
      <c r="S116" s="188" t="n"/>
      <c r="T116" s="188" t="n"/>
      <c r="U116" s="189" t="n"/>
      <c r="V116" s="189" t="n"/>
      <c r="W116" s="188" t="n"/>
      <c r="X116" s="190" t="n"/>
      <c r="Y116" s="188" t="n"/>
      <c r="Z116" s="186" t="n"/>
      <c r="AA116" s="191" t="n"/>
      <c r="AB116" s="192" t="n"/>
    </row>
    <row r="117" ht="15" customHeight="1" s="283">
      <c r="A117" s="193" t="n"/>
      <c r="B117" s="194" t="n"/>
      <c r="C117" s="195" t="n"/>
      <c r="D117" s="195" t="n"/>
      <c r="E117" s="195" t="n"/>
      <c r="F117" s="195" t="n"/>
      <c r="G117" s="195" t="n"/>
      <c r="H117" s="195" t="n"/>
      <c r="I117" s="195" t="n"/>
      <c r="J117" s="196" t="n"/>
      <c r="K117" s="195" t="n"/>
      <c r="L117" s="195" t="n"/>
      <c r="M117" s="195" t="n"/>
      <c r="N117" s="195" t="n"/>
      <c r="O117" s="195" t="n"/>
      <c r="P117" s="195" t="n"/>
      <c r="Q117" s="195" t="n"/>
      <c r="R117" s="195" t="n"/>
      <c r="S117" s="195" t="n"/>
      <c r="T117" s="195" t="n"/>
      <c r="U117" s="196" t="n"/>
      <c r="V117" s="196" t="n"/>
      <c r="W117" s="195" t="n"/>
      <c r="X117" s="197" t="n"/>
      <c r="Y117" s="195" t="n"/>
      <c r="Z117" s="193" t="n"/>
      <c r="AA117" s="198" t="n"/>
      <c r="AB117" s="199" t="n"/>
    </row>
    <row r="118" ht="15" customHeight="1" s="283">
      <c r="A118" s="186" t="n"/>
      <c r="B118" s="187" t="n"/>
      <c r="C118" s="188" t="n"/>
      <c r="D118" s="188" t="n"/>
      <c r="E118" s="188" t="n"/>
      <c r="F118" s="188" t="n"/>
      <c r="G118" s="188" t="n"/>
      <c r="H118" s="188" t="n"/>
      <c r="I118" s="188" t="n"/>
      <c r="J118" s="189" t="n"/>
      <c r="K118" s="188" t="n"/>
      <c r="L118" s="188" t="n"/>
      <c r="M118" s="188" t="n"/>
      <c r="N118" s="188" t="n"/>
      <c r="O118" s="188" t="n"/>
      <c r="P118" s="188" t="n"/>
      <c r="Q118" s="188" t="n"/>
      <c r="R118" s="188" t="n"/>
      <c r="S118" s="188" t="n"/>
      <c r="T118" s="188" t="n"/>
      <c r="U118" s="189" t="n"/>
      <c r="V118" s="189" t="n"/>
      <c r="W118" s="188" t="n"/>
      <c r="X118" s="190" t="n"/>
      <c r="Y118" s="188" t="n"/>
      <c r="Z118" s="186" t="n"/>
      <c r="AA118" s="191" t="n"/>
      <c r="AB118" s="192" t="n"/>
    </row>
    <row r="119" ht="15" customHeight="1" s="283">
      <c r="A119" s="193" t="n"/>
      <c r="B119" s="194" t="n"/>
      <c r="C119" s="195" t="n"/>
      <c r="D119" s="195" t="n"/>
      <c r="E119" s="195" t="n"/>
      <c r="F119" s="195" t="n"/>
      <c r="G119" s="195" t="n"/>
      <c r="H119" s="195" t="n"/>
      <c r="I119" s="195" t="n"/>
      <c r="J119" s="196" t="n"/>
      <c r="K119" s="195" t="n"/>
      <c r="L119" s="195" t="n"/>
      <c r="M119" s="195" t="n"/>
      <c r="N119" s="195" t="n"/>
      <c r="O119" s="195" t="n"/>
      <c r="P119" s="195" t="n"/>
      <c r="Q119" s="195" t="n"/>
      <c r="R119" s="195" t="n"/>
      <c r="S119" s="195" t="n"/>
      <c r="T119" s="195" t="n"/>
      <c r="U119" s="196" t="n"/>
      <c r="V119" s="196" t="n"/>
      <c r="W119" s="195" t="n"/>
      <c r="X119" s="197" t="n"/>
      <c r="Y119" s="195" t="n"/>
      <c r="Z119" s="193" t="n"/>
      <c r="AA119" s="198" t="n"/>
      <c r="AB119" s="199" t="n"/>
    </row>
    <row r="120" ht="15" customHeight="1" s="283">
      <c r="A120" s="186" t="n"/>
      <c r="B120" s="187" t="n"/>
      <c r="C120" s="188" t="n"/>
      <c r="D120" s="188" t="n"/>
      <c r="E120" s="188" t="n"/>
      <c r="F120" s="188" t="n"/>
      <c r="G120" s="188" t="n"/>
      <c r="H120" s="188" t="n"/>
      <c r="I120" s="188" t="n"/>
      <c r="J120" s="189" t="n"/>
      <c r="K120" s="188" t="n"/>
      <c r="L120" s="188" t="n"/>
      <c r="M120" s="188" t="n"/>
      <c r="N120" s="188" t="n"/>
      <c r="O120" s="188" t="n"/>
      <c r="P120" s="188" t="n"/>
      <c r="Q120" s="188" t="n"/>
      <c r="R120" s="188" t="n"/>
      <c r="S120" s="188" t="n"/>
      <c r="T120" s="188" t="n"/>
      <c r="U120" s="189" t="n"/>
      <c r="V120" s="189" t="n"/>
      <c r="W120" s="188" t="n"/>
      <c r="X120" s="190" t="n"/>
      <c r="Y120" s="188" t="n"/>
      <c r="Z120" s="186" t="n"/>
      <c r="AA120" s="191" t="n"/>
      <c r="AB120" s="192" t="n"/>
    </row>
    <row r="121" ht="15" customHeight="1" s="283">
      <c r="A121" s="193" t="n"/>
      <c r="B121" s="194" t="n"/>
      <c r="C121" s="195" t="n"/>
      <c r="D121" s="195" t="n"/>
      <c r="E121" s="195" t="n"/>
      <c r="F121" s="195" t="n"/>
      <c r="G121" s="195" t="n"/>
      <c r="H121" s="195" t="n"/>
      <c r="I121" s="195" t="n"/>
      <c r="J121" s="196" t="n"/>
      <c r="K121" s="195" t="n"/>
      <c r="L121" s="195" t="n"/>
      <c r="M121" s="195" t="n"/>
      <c r="N121" s="195" t="n"/>
      <c r="O121" s="195" t="n"/>
      <c r="P121" s="195" t="n"/>
      <c r="Q121" s="195" t="n"/>
      <c r="R121" s="195" t="n"/>
      <c r="S121" s="195" t="n"/>
      <c r="T121" s="195" t="n"/>
      <c r="U121" s="196" t="n"/>
      <c r="V121" s="196" t="n"/>
      <c r="W121" s="195" t="n"/>
      <c r="X121" s="197" t="n"/>
      <c r="Y121" s="195" t="n"/>
      <c r="Z121" s="193" t="n"/>
      <c r="AA121" s="198" t="n"/>
      <c r="AB121" s="199" t="n"/>
    </row>
    <row r="122" ht="15" customHeight="1" s="283">
      <c r="A122" s="186" t="n"/>
      <c r="B122" s="187" t="n"/>
      <c r="C122" s="188" t="n"/>
      <c r="D122" s="188" t="n"/>
      <c r="E122" s="188" t="n"/>
      <c r="F122" s="188" t="n"/>
      <c r="G122" s="188" t="n"/>
      <c r="H122" s="188" t="n"/>
      <c r="I122" s="188" t="n"/>
      <c r="J122" s="189" t="n"/>
      <c r="K122" s="188" t="n"/>
      <c r="L122" s="188" t="n"/>
      <c r="M122" s="188" t="n"/>
      <c r="N122" s="188" t="n"/>
      <c r="O122" s="188" t="n"/>
      <c r="P122" s="188" t="n"/>
      <c r="Q122" s="188" t="n"/>
      <c r="R122" s="188" t="n"/>
      <c r="S122" s="188" t="n"/>
      <c r="T122" s="188" t="n"/>
      <c r="U122" s="189" t="n"/>
      <c r="V122" s="189" t="n"/>
      <c r="W122" s="188" t="n"/>
      <c r="X122" s="190" t="n"/>
      <c r="Y122" s="188" t="n"/>
      <c r="Z122" s="186" t="n"/>
      <c r="AA122" s="191" t="n"/>
      <c r="AB122" s="192" t="n"/>
    </row>
    <row r="123" ht="15" customHeight="1" s="283">
      <c r="A123" s="193" t="n"/>
      <c r="B123" s="194" t="n"/>
      <c r="C123" s="195" t="n"/>
      <c r="D123" s="195" t="n"/>
      <c r="E123" s="195" t="n"/>
      <c r="F123" s="195" t="n"/>
      <c r="G123" s="195" t="n"/>
      <c r="H123" s="195" t="n"/>
      <c r="I123" s="195" t="n"/>
      <c r="J123" s="196" t="n"/>
      <c r="K123" s="195" t="n"/>
      <c r="L123" s="195" t="n"/>
      <c r="M123" s="195" t="n"/>
      <c r="N123" s="195" t="n"/>
      <c r="O123" s="195" t="n"/>
      <c r="P123" s="195" t="n"/>
      <c r="Q123" s="195" t="n"/>
      <c r="R123" s="195" t="n"/>
      <c r="S123" s="195" t="n"/>
      <c r="T123" s="195" t="n"/>
      <c r="U123" s="196" t="n"/>
      <c r="V123" s="196" t="n"/>
      <c r="W123" s="195" t="n"/>
      <c r="X123" s="197" t="n"/>
      <c r="Y123" s="195" t="n"/>
      <c r="Z123" s="193" t="n"/>
      <c r="AA123" s="198" t="n"/>
      <c r="AB123" s="199" t="n"/>
    </row>
    <row r="124" ht="15" customHeight="1" s="283">
      <c r="A124" s="186" t="n"/>
      <c r="B124" s="187" t="n"/>
      <c r="C124" s="188" t="n"/>
      <c r="D124" s="188" t="n"/>
      <c r="E124" s="188" t="n"/>
      <c r="F124" s="188" t="n"/>
      <c r="G124" s="188" t="n"/>
      <c r="H124" s="188" t="n"/>
      <c r="I124" s="188" t="n"/>
      <c r="J124" s="189" t="n"/>
      <c r="K124" s="188" t="n"/>
      <c r="L124" s="188" t="n"/>
      <c r="M124" s="188" t="n"/>
      <c r="N124" s="188" t="n"/>
      <c r="O124" s="188" t="n"/>
      <c r="P124" s="188" t="n"/>
      <c r="Q124" s="188" t="n"/>
      <c r="R124" s="188" t="n"/>
      <c r="S124" s="188" t="n"/>
      <c r="T124" s="188" t="n"/>
      <c r="U124" s="189" t="n"/>
      <c r="V124" s="189" t="n"/>
      <c r="W124" s="188" t="n"/>
      <c r="X124" s="190" t="n"/>
      <c r="Y124" s="188" t="n"/>
      <c r="Z124" s="186" t="n"/>
      <c r="AA124" s="191" t="n"/>
      <c r="AB124" s="192" t="n"/>
    </row>
    <row r="125" ht="15" customHeight="1" s="283">
      <c r="A125" s="193" t="n"/>
      <c r="B125" s="194" t="n"/>
      <c r="C125" s="195" t="n"/>
      <c r="D125" s="195" t="n"/>
      <c r="E125" s="195" t="n"/>
      <c r="F125" s="195" t="n"/>
      <c r="G125" s="195" t="n"/>
      <c r="H125" s="195" t="n"/>
      <c r="I125" s="195" t="n"/>
      <c r="J125" s="196" t="n"/>
      <c r="K125" s="195" t="n"/>
      <c r="L125" s="195" t="n"/>
      <c r="M125" s="195" t="n"/>
      <c r="N125" s="195" t="n"/>
      <c r="O125" s="195" t="n"/>
      <c r="P125" s="195" t="n"/>
      <c r="Q125" s="195" t="n"/>
      <c r="R125" s="195" t="n"/>
      <c r="S125" s="195" t="n"/>
      <c r="T125" s="195" t="n"/>
      <c r="U125" s="196" t="n"/>
      <c r="V125" s="196" t="n"/>
      <c r="W125" s="195" t="n"/>
      <c r="X125" s="197" t="n"/>
      <c r="Y125" s="195" t="n"/>
      <c r="Z125" s="193" t="n"/>
      <c r="AA125" s="198" t="n"/>
      <c r="AB125" s="199" t="n"/>
    </row>
    <row r="126" ht="15" customHeight="1" s="283">
      <c r="A126" s="186" t="n"/>
      <c r="B126" s="187" t="n"/>
      <c r="C126" s="188" t="n"/>
      <c r="D126" s="188" t="n"/>
      <c r="E126" s="188" t="n"/>
      <c r="F126" s="188" t="n"/>
      <c r="G126" s="188" t="n"/>
      <c r="H126" s="188" t="n"/>
      <c r="I126" s="188" t="n"/>
      <c r="J126" s="189" t="n"/>
      <c r="K126" s="188" t="n"/>
      <c r="L126" s="188" t="n"/>
      <c r="M126" s="188" t="n"/>
      <c r="N126" s="188" t="n"/>
      <c r="O126" s="188" t="n"/>
      <c r="P126" s="188" t="n"/>
      <c r="Q126" s="188" t="n"/>
      <c r="R126" s="188" t="n"/>
      <c r="S126" s="188" t="n"/>
      <c r="T126" s="188" t="n"/>
      <c r="U126" s="189" t="n"/>
      <c r="V126" s="189" t="n"/>
      <c r="W126" s="188" t="n"/>
      <c r="X126" s="190" t="n"/>
      <c r="Y126" s="188" t="n"/>
      <c r="Z126" s="186" t="n"/>
      <c r="AA126" s="191" t="n"/>
      <c r="AB126" s="192" t="n"/>
    </row>
    <row r="127" ht="15" customHeight="1" s="283">
      <c r="A127" s="193" t="n"/>
      <c r="B127" s="194" t="n"/>
      <c r="C127" s="195" t="n"/>
      <c r="D127" s="195" t="n"/>
      <c r="E127" s="195" t="n"/>
      <c r="F127" s="195" t="n"/>
      <c r="G127" s="195" t="n"/>
      <c r="H127" s="195" t="n"/>
      <c r="I127" s="195" t="n"/>
      <c r="J127" s="196" t="n"/>
      <c r="K127" s="195" t="n"/>
      <c r="L127" s="195" t="n"/>
      <c r="M127" s="195" t="n"/>
      <c r="N127" s="195" t="n"/>
      <c r="O127" s="195" t="n"/>
      <c r="P127" s="195" t="n"/>
      <c r="Q127" s="195" t="n"/>
      <c r="R127" s="195" t="n"/>
      <c r="S127" s="195" t="n"/>
      <c r="T127" s="195" t="n"/>
      <c r="U127" s="196" t="n"/>
      <c r="V127" s="196" t="n"/>
      <c r="W127" s="195" t="n"/>
      <c r="X127" s="197" t="n"/>
      <c r="Y127" s="195" t="n"/>
      <c r="Z127" s="193" t="n"/>
      <c r="AA127" s="198" t="n"/>
      <c r="AB127" s="199" t="n"/>
    </row>
    <row r="128" ht="15" customHeight="1" s="283">
      <c r="A128" s="186" t="n"/>
      <c r="B128" s="187" t="n"/>
      <c r="C128" s="188" t="n"/>
      <c r="D128" s="188" t="n"/>
      <c r="E128" s="188" t="n"/>
      <c r="F128" s="188" t="n"/>
      <c r="G128" s="188" t="n"/>
      <c r="H128" s="188" t="n"/>
      <c r="I128" s="188" t="n"/>
      <c r="J128" s="189" t="n"/>
      <c r="K128" s="188" t="n"/>
      <c r="L128" s="188" t="n"/>
      <c r="M128" s="188" t="n"/>
      <c r="N128" s="188" t="n"/>
      <c r="O128" s="188" t="n"/>
      <c r="P128" s="188" t="n"/>
      <c r="Q128" s="188" t="n"/>
      <c r="R128" s="188" t="n"/>
      <c r="S128" s="188" t="n"/>
      <c r="T128" s="188" t="n"/>
      <c r="U128" s="189" t="n"/>
      <c r="V128" s="189" t="n"/>
      <c r="W128" s="188" t="n"/>
      <c r="X128" s="190" t="n"/>
      <c r="Y128" s="188" t="n"/>
      <c r="Z128" s="186" t="n"/>
      <c r="AA128" s="191" t="n"/>
      <c r="AB128" s="192" t="n"/>
    </row>
    <row r="129" ht="15" customHeight="1" s="283">
      <c r="A129" s="193" t="n"/>
      <c r="B129" s="194" t="n"/>
      <c r="C129" s="195" t="n"/>
      <c r="D129" s="195" t="n"/>
      <c r="E129" s="195" t="n"/>
      <c r="F129" s="195" t="n"/>
      <c r="G129" s="195" t="n"/>
      <c r="H129" s="195" t="n"/>
      <c r="I129" s="195" t="n"/>
      <c r="J129" s="196" t="n"/>
      <c r="K129" s="195" t="n"/>
      <c r="L129" s="195" t="n"/>
      <c r="M129" s="195" t="n"/>
      <c r="N129" s="195" t="n"/>
      <c r="O129" s="195" t="n"/>
      <c r="P129" s="195" t="n"/>
      <c r="Q129" s="195" t="n"/>
      <c r="R129" s="195" t="n"/>
      <c r="S129" s="195" t="n"/>
      <c r="T129" s="195" t="n"/>
      <c r="U129" s="196" t="n"/>
      <c r="V129" s="196" t="n"/>
      <c r="W129" s="195" t="n"/>
      <c r="X129" s="197" t="n"/>
      <c r="Y129" s="195" t="n"/>
      <c r="Z129" s="193" t="n"/>
      <c r="AA129" s="198" t="n"/>
      <c r="AB129" s="199" t="n"/>
    </row>
    <row r="130" ht="15" customHeight="1" s="283">
      <c r="A130" s="186" t="n"/>
      <c r="B130" s="187" t="n"/>
      <c r="C130" s="188" t="n"/>
      <c r="D130" s="188" t="n"/>
      <c r="E130" s="188" t="n"/>
      <c r="F130" s="188" t="n"/>
      <c r="G130" s="188" t="n"/>
      <c r="H130" s="188" t="n"/>
      <c r="I130" s="188" t="n"/>
      <c r="J130" s="189" t="n"/>
      <c r="K130" s="188" t="n"/>
      <c r="L130" s="188" t="n"/>
      <c r="M130" s="188" t="n"/>
      <c r="N130" s="188" t="n"/>
      <c r="O130" s="188" t="n"/>
      <c r="P130" s="188" t="n"/>
      <c r="Q130" s="188" t="n"/>
      <c r="R130" s="188" t="n"/>
      <c r="S130" s="188" t="n"/>
      <c r="T130" s="188" t="n"/>
      <c r="U130" s="189" t="n"/>
      <c r="V130" s="189" t="n"/>
      <c r="W130" s="188" t="n"/>
      <c r="X130" s="190" t="n"/>
      <c r="Y130" s="188" t="n"/>
      <c r="Z130" s="186" t="n"/>
      <c r="AA130" s="191" t="n"/>
      <c r="AB130" s="192" t="n"/>
    </row>
    <row r="131" ht="15" customHeight="1" s="283">
      <c r="A131" s="193" t="n"/>
      <c r="B131" s="194" t="n"/>
      <c r="C131" s="195" t="n"/>
      <c r="D131" s="195" t="n"/>
      <c r="E131" s="195" t="n"/>
      <c r="F131" s="195" t="n"/>
      <c r="G131" s="195" t="n"/>
      <c r="H131" s="195" t="n"/>
      <c r="I131" s="195" t="n"/>
      <c r="J131" s="196" t="n"/>
      <c r="K131" s="195" t="n"/>
      <c r="L131" s="195" t="n"/>
      <c r="M131" s="195" t="n"/>
      <c r="N131" s="195" t="n"/>
      <c r="O131" s="195" t="n"/>
      <c r="P131" s="195" t="n"/>
      <c r="Q131" s="195" t="n"/>
      <c r="R131" s="195" t="n"/>
      <c r="S131" s="195" t="n"/>
      <c r="T131" s="195" t="n"/>
      <c r="U131" s="196" t="n"/>
      <c r="V131" s="196" t="n"/>
      <c r="W131" s="195" t="n"/>
      <c r="X131" s="197" t="n"/>
      <c r="Y131" s="195" t="n"/>
      <c r="Z131" s="193" t="n"/>
      <c r="AA131" s="198" t="n"/>
      <c r="AB131" s="199" t="n"/>
    </row>
    <row r="132" ht="15" customHeight="1" s="283">
      <c r="A132" s="186" t="n"/>
      <c r="B132" s="187" t="n"/>
      <c r="C132" s="188" t="n"/>
      <c r="D132" s="188" t="n"/>
      <c r="E132" s="188" t="n"/>
      <c r="F132" s="188" t="n"/>
      <c r="G132" s="188" t="n"/>
      <c r="H132" s="188" t="n"/>
      <c r="I132" s="188" t="n"/>
      <c r="J132" s="189" t="n"/>
      <c r="K132" s="188" t="n"/>
      <c r="L132" s="188" t="n"/>
      <c r="M132" s="188" t="n"/>
      <c r="N132" s="188" t="n"/>
      <c r="O132" s="188" t="n"/>
      <c r="P132" s="188" t="n"/>
      <c r="Q132" s="188" t="n"/>
      <c r="R132" s="188" t="n"/>
      <c r="S132" s="188" t="n"/>
      <c r="T132" s="188" t="n"/>
      <c r="U132" s="189" t="n"/>
      <c r="V132" s="189" t="n"/>
      <c r="W132" s="188" t="n"/>
      <c r="X132" s="190" t="n"/>
      <c r="Y132" s="188" t="n"/>
      <c r="Z132" s="186" t="n"/>
      <c r="AA132" s="191" t="n"/>
      <c r="AB132" s="192" t="n"/>
    </row>
    <row r="133" ht="15" customHeight="1" s="283">
      <c r="A133" s="193" t="n"/>
      <c r="B133" s="194" t="n"/>
      <c r="C133" s="195" t="n"/>
      <c r="D133" s="195" t="n"/>
      <c r="E133" s="195" t="n"/>
      <c r="F133" s="195" t="n"/>
      <c r="G133" s="195" t="n"/>
      <c r="H133" s="195" t="n"/>
      <c r="I133" s="195" t="n"/>
      <c r="J133" s="196" t="n"/>
      <c r="K133" s="195" t="n"/>
      <c r="L133" s="195" t="n"/>
      <c r="M133" s="195" t="n"/>
      <c r="N133" s="195" t="n"/>
      <c r="O133" s="195" t="n"/>
      <c r="P133" s="195" t="n"/>
      <c r="Q133" s="195" t="n"/>
      <c r="R133" s="195" t="n"/>
      <c r="S133" s="195" t="n"/>
      <c r="T133" s="195" t="n"/>
      <c r="U133" s="196" t="n"/>
      <c r="V133" s="196" t="n"/>
      <c r="W133" s="195" t="n"/>
      <c r="X133" s="197" t="n"/>
      <c r="Y133" s="195" t="n"/>
      <c r="Z133" s="193" t="n"/>
      <c r="AA133" s="198" t="n"/>
      <c r="AB133" s="199" t="n"/>
    </row>
    <row r="134" ht="15" customHeight="1" s="283">
      <c r="A134" s="186" t="n"/>
      <c r="B134" s="187" t="n"/>
      <c r="C134" s="188" t="n"/>
      <c r="D134" s="188" t="n"/>
      <c r="E134" s="188" t="n"/>
      <c r="F134" s="188" t="n"/>
      <c r="G134" s="188" t="n"/>
      <c r="H134" s="188" t="n"/>
      <c r="I134" s="188" t="n"/>
      <c r="J134" s="189" t="n"/>
      <c r="K134" s="188" t="n"/>
      <c r="L134" s="188" t="n"/>
      <c r="M134" s="188" t="n"/>
      <c r="N134" s="188" t="n"/>
      <c r="O134" s="188" t="n"/>
      <c r="P134" s="188" t="n"/>
      <c r="Q134" s="188" t="n"/>
      <c r="R134" s="188" t="n"/>
      <c r="S134" s="188" t="n"/>
      <c r="T134" s="188" t="n"/>
      <c r="U134" s="189" t="n"/>
      <c r="V134" s="189" t="n"/>
      <c r="W134" s="188" t="n"/>
      <c r="X134" s="190" t="n"/>
      <c r="Y134" s="188" t="n"/>
      <c r="Z134" s="186" t="n"/>
      <c r="AA134" s="191" t="n"/>
      <c r="AB134" s="192" t="n"/>
    </row>
    <row r="135" ht="15" customHeight="1" s="283">
      <c r="A135" s="193" t="n"/>
      <c r="B135" s="194" t="n"/>
      <c r="C135" s="195" t="n"/>
      <c r="D135" s="195" t="n"/>
      <c r="E135" s="195" t="n"/>
      <c r="F135" s="195" t="n"/>
      <c r="G135" s="195" t="n"/>
      <c r="H135" s="195" t="n"/>
      <c r="I135" s="195" t="n"/>
      <c r="J135" s="196" t="n"/>
      <c r="K135" s="195" t="n"/>
      <c r="L135" s="195" t="n"/>
      <c r="M135" s="195" t="n"/>
      <c r="N135" s="195" t="n"/>
      <c r="O135" s="195" t="n"/>
      <c r="P135" s="195" t="n"/>
      <c r="Q135" s="195" t="n"/>
      <c r="R135" s="195" t="n"/>
      <c r="S135" s="195" t="n"/>
      <c r="T135" s="195" t="n"/>
      <c r="U135" s="196" t="n"/>
      <c r="V135" s="196" t="n"/>
      <c r="W135" s="195" t="n"/>
      <c r="X135" s="197" t="n"/>
      <c r="Y135" s="195" t="n"/>
      <c r="Z135" s="193" t="n"/>
      <c r="AA135" s="198" t="n"/>
      <c r="AB135" s="199" t="n"/>
    </row>
    <row r="136" ht="15" customHeight="1" s="283">
      <c r="A136" s="186" t="n"/>
      <c r="B136" s="187" t="n"/>
      <c r="C136" s="188" t="n"/>
      <c r="D136" s="188" t="n"/>
      <c r="E136" s="188" t="n"/>
      <c r="F136" s="188" t="n"/>
      <c r="G136" s="188" t="n"/>
      <c r="H136" s="188" t="n"/>
      <c r="I136" s="188" t="n"/>
      <c r="J136" s="189" t="n"/>
      <c r="K136" s="188" t="n"/>
      <c r="L136" s="188" t="n"/>
      <c r="M136" s="188" t="n"/>
      <c r="N136" s="188" t="n"/>
      <c r="O136" s="188" t="n"/>
      <c r="P136" s="188" t="n"/>
      <c r="Q136" s="188" t="n"/>
      <c r="R136" s="188" t="n"/>
      <c r="S136" s="188" t="n"/>
      <c r="T136" s="188" t="n"/>
      <c r="U136" s="189" t="n"/>
      <c r="V136" s="189" t="n"/>
      <c r="W136" s="188" t="n"/>
      <c r="X136" s="190" t="n"/>
      <c r="Y136" s="188" t="n"/>
      <c r="Z136" s="186" t="n"/>
      <c r="AA136" s="191" t="n"/>
      <c r="AB136" s="192" t="n"/>
    </row>
    <row r="137" ht="15" customHeight="1" s="283">
      <c r="A137" s="193" t="n"/>
      <c r="B137" s="194" t="n"/>
      <c r="C137" s="195" t="n"/>
      <c r="D137" s="195" t="n"/>
      <c r="E137" s="195" t="n"/>
      <c r="F137" s="195" t="n"/>
      <c r="G137" s="195" t="n"/>
      <c r="H137" s="195" t="n"/>
      <c r="I137" s="195" t="n"/>
      <c r="J137" s="196" t="n"/>
      <c r="K137" s="195" t="n"/>
      <c r="L137" s="195" t="n"/>
      <c r="M137" s="195" t="n"/>
      <c r="N137" s="195" t="n"/>
      <c r="O137" s="195" t="n"/>
      <c r="P137" s="195" t="n"/>
      <c r="Q137" s="195" t="n"/>
      <c r="R137" s="195" t="n"/>
      <c r="S137" s="195" t="n"/>
      <c r="T137" s="195" t="n"/>
      <c r="U137" s="196" t="n"/>
      <c r="V137" s="196" t="n"/>
      <c r="W137" s="195" t="n"/>
      <c r="X137" s="197" t="n"/>
      <c r="Y137" s="195" t="n"/>
      <c r="Z137" s="193" t="n"/>
      <c r="AA137" s="198" t="n"/>
      <c r="AB137" s="199" t="n"/>
    </row>
    <row r="138" ht="15" customHeight="1" s="283">
      <c r="A138" s="186" t="n"/>
      <c r="B138" s="187" t="n"/>
      <c r="C138" s="188" t="n"/>
      <c r="D138" s="188" t="n"/>
      <c r="E138" s="188" t="n"/>
      <c r="F138" s="188" t="n"/>
      <c r="G138" s="188" t="n"/>
      <c r="H138" s="188" t="n"/>
      <c r="I138" s="188" t="n"/>
      <c r="J138" s="189" t="n"/>
      <c r="K138" s="188" t="n"/>
      <c r="L138" s="188" t="n"/>
      <c r="M138" s="188" t="n"/>
      <c r="N138" s="188" t="n"/>
      <c r="O138" s="188" t="n"/>
      <c r="P138" s="188" t="n"/>
      <c r="Q138" s="188" t="n"/>
      <c r="R138" s="188" t="n"/>
      <c r="S138" s="188" t="n"/>
      <c r="T138" s="188" t="n"/>
      <c r="U138" s="189" t="n"/>
      <c r="V138" s="189" t="n"/>
      <c r="W138" s="188" t="n"/>
      <c r="X138" s="190" t="n"/>
      <c r="Y138" s="188" t="n"/>
      <c r="Z138" s="186" t="n"/>
      <c r="AA138" s="191" t="n"/>
      <c r="AB138" s="192" t="n"/>
    </row>
    <row r="139" ht="15" customHeight="1" s="283">
      <c r="A139" s="193" t="n"/>
      <c r="B139" s="194" t="n"/>
      <c r="C139" s="195" t="n"/>
      <c r="D139" s="195" t="n"/>
      <c r="E139" s="195" t="n"/>
      <c r="F139" s="195" t="n"/>
      <c r="G139" s="195" t="n"/>
      <c r="H139" s="195" t="n"/>
      <c r="I139" s="195" t="n"/>
      <c r="J139" s="196" t="n"/>
      <c r="K139" s="195" t="n"/>
      <c r="L139" s="195" t="n"/>
      <c r="M139" s="195" t="n"/>
      <c r="N139" s="195" t="n"/>
      <c r="O139" s="195" t="n"/>
      <c r="P139" s="195" t="n"/>
      <c r="Q139" s="195" t="n"/>
      <c r="R139" s="195" t="n"/>
      <c r="S139" s="195" t="n"/>
      <c r="T139" s="195" t="n"/>
      <c r="U139" s="196" t="n"/>
      <c r="V139" s="196" t="n"/>
      <c r="W139" s="195" t="n"/>
      <c r="X139" s="197" t="n"/>
      <c r="Y139" s="195" t="n"/>
      <c r="Z139" s="193" t="n"/>
      <c r="AA139" s="198" t="n"/>
      <c r="AB139" s="199" t="n"/>
    </row>
    <row r="140" ht="15" customHeight="1" s="283">
      <c r="A140" s="186" t="n"/>
      <c r="B140" s="187" t="n"/>
      <c r="C140" s="188" t="n"/>
      <c r="D140" s="188" t="n"/>
      <c r="E140" s="188" t="n"/>
      <c r="F140" s="188" t="n"/>
      <c r="G140" s="188" t="n"/>
      <c r="H140" s="188" t="n"/>
      <c r="I140" s="188" t="n"/>
      <c r="J140" s="189" t="n"/>
      <c r="K140" s="188" t="n"/>
      <c r="L140" s="188" t="n"/>
      <c r="M140" s="188" t="n"/>
      <c r="N140" s="188" t="n"/>
      <c r="O140" s="188" t="n"/>
      <c r="P140" s="188" t="n"/>
      <c r="Q140" s="188" t="n"/>
      <c r="R140" s="188" t="n"/>
      <c r="S140" s="188" t="n"/>
      <c r="T140" s="188" t="n"/>
      <c r="U140" s="189" t="n"/>
      <c r="V140" s="189" t="n"/>
      <c r="W140" s="188" t="n"/>
      <c r="X140" s="190" t="n"/>
      <c r="Y140" s="188" t="n"/>
      <c r="Z140" s="186" t="n"/>
      <c r="AA140" s="191" t="n"/>
      <c r="AB140" s="192" t="n"/>
    </row>
    <row r="141" ht="15" customHeight="1" s="283">
      <c r="A141" s="193" t="n"/>
      <c r="B141" s="194" t="n"/>
      <c r="C141" s="195" t="n"/>
      <c r="D141" s="195" t="n"/>
      <c r="E141" s="195" t="n"/>
      <c r="F141" s="195" t="n"/>
      <c r="G141" s="195" t="n"/>
      <c r="H141" s="195" t="n"/>
      <c r="I141" s="195" t="n"/>
      <c r="J141" s="196" t="n"/>
      <c r="K141" s="195" t="n"/>
      <c r="L141" s="195" t="n"/>
      <c r="M141" s="195" t="n"/>
      <c r="N141" s="195" t="n"/>
      <c r="O141" s="195" t="n"/>
      <c r="P141" s="195" t="n"/>
      <c r="Q141" s="195" t="n"/>
      <c r="R141" s="195" t="n"/>
      <c r="S141" s="195" t="n"/>
      <c r="T141" s="195" t="n"/>
      <c r="U141" s="196" t="n"/>
      <c r="V141" s="196" t="n"/>
      <c r="W141" s="195" t="n"/>
      <c r="X141" s="197" t="n"/>
      <c r="Y141" s="195" t="n"/>
      <c r="Z141" s="193" t="n"/>
      <c r="AA141" s="198" t="n"/>
      <c r="AB141" s="199" t="n"/>
    </row>
    <row r="142" ht="15" customHeight="1" s="283">
      <c r="A142" s="186" t="n"/>
      <c r="B142" s="187" t="n"/>
      <c r="C142" s="188" t="n"/>
      <c r="D142" s="188" t="n"/>
      <c r="E142" s="188" t="n"/>
      <c r="F142" s="188" t="n"/>
      <c r="G142" s="188" t="n"/>
      <c r="H142" s="188" t="n"/>
      <c r="I142" s="188" t="n"/>
      <c r="J142" s="189" t="n"/>
      <c r="K142" s="188" t="n"/>
      <c r="L142" s="188" t="n"/>
      <c r="M142" s="188" t="n"/>
      <c r="N142" s="188" t="n"/>
      <c r="O142" s="188" t="n"/>
      <c r="P142" s="188" t="n"/>
      <c r="Q142" s="188" t="n"/>
      <c r="R142" s="188" t="n"/>
      <c r="S142" s="188" t="n"/>
      <c r="T142" s="188" t="n"/>
      <c r="U142" s="189" t="n"/>
      <c r="V142" s="189" t="n"/>
      <c r="W142" s="188" t="n"/>
      <c r="X142" s="190" t="n"/>
      <c r="Y142" s="188" t="n"/>
      <c r="Z142" s="186" t="n"/>
      <c r="AA142" s="191" t="n"/>
      <c r="AB142" s="192" t="n"/>
    </row>
    <row r="143" ht="15" customHeight="1" s="283">
      <c r="A143" s="193" t="n"/>
      <c r="B143" s="194" t="n"/>
      <c r="C143" s="195" t="n"/>
      <c r="D143" s="195" t="n"/>
      <c r="E143" s="195" t="n"/>
      <c r="F143" s="195" t="n"/>
      <c r="G143" s="195" t="n"/>
      <c r="H143" s="195" t="n"/>
      <c r="I143" s="195" t="n"/>
      <c r="J143" s="196" t="n"/>
      <c r="K143" s="195" t="n"/>
      <c r="L143" s="195" t="n"/>
      <c r="M143" s="195" t="n"/>
      <c r="N143" s="195" t="n"/>
      <c r="O143" s="195" t="n"/>
      <c r="P143" s="195" t="n"/>
      <c r="Q143" s="195" t="n"/>
      <c r="R143" s="195" t="n"/>
      <c r="S143" s="195" t="n"/>
      <c r="T143" s="195" t="n"/>
      <c r="U143" s="196" t="n"/>
      <c r="V143" s="196" t="n"/>
      <c r="W143" s="195" t="n"/>
      <c r="X143" s="197" t="n"/>
      <c r="Y143" s="195" t="n"/>
      <c r="Z143" s="193" t="n"/>
      <c r="AA143" s="198" t="n"/>
      <c r="AB143" s="199" t="n"/>
    </row>
    <row r="144" ht="15" customHeight="1" s="283">
      <c r="A144" s="186" t="n"/>
      <c r="B144" s="187" t="n"/>
      <c r="C144" s="188" t="n"/>
      <c r="D144" s="188" t="n"/>
      <c r="E144" s="188" t="n"/>
      <c r="F144" s="188" t="n"/>
      <c r="G144" s="188" t="n"/>
      <c r="H144" s="188" t="n"/>
      <c r="I144" s="188" t="n"/>
      <c r="J144" s="189" t="n"/>
      <c r="K144" s="188" t="n"/>
      <c r="L144" s="188" t="n"/>
      <c r="M144" s="188" t="n"/>
      <c r="N144" s="188" t="n"/>
      <c r="O144" s="188" t="n"/>
      <c r="P144" s="188" t="n"/>
      <c r="Q144" s="188" t="n"/>
      <c r="R144" s="188" t="n"/>
      <c r="S144" s="188" t="n"/>
      <c r="T144" s="188" t="n"/>
      <c r="U144" s="189" t="n"/>
      <c r="V144" s="189" t="n"/>
      <c r="W144" s="188" t="n"/>
      <c r="X144" s="190" t="n"/>
      <c r="Y144" s="188" t="n"/>
      <c r="Z144" s="186" t="n"/>
      <c r="AA144" s="191" t="n"/>
      <c r="AB144" s="192" t="n"/>
    </row>
    <row r="145" ht="15" customHeight="1" s="283">
      <c r="A145" s="193" t="n"/>
      <c r="B145" s="194" t="n"/>
      <c r="C145" s="195" t="n"/>
      <c r="D145" s="195" t="n"/>
      <c r="E145" s="195" t="n"/>
      <c r="F145" s="195" t="n"/>
      <c r="G145" s="195" t="n"/>
      <c r="H145" s="195" t="n"/>
      <c r="I145" s="195" t="n"/>
      <c r="J145" s="196" t="n"/>
      <c r="K145" s="195" t="n"/>
      <c r="L145" s="195" t="n"/>
      <c r="M145" s="195" t="n"/>
      <c r="N145" s="195" t="n"/>
      <c r="O145" s="195" t="n"/>
      <c r="P145" s="195" t="n"/>
      <c r="Q145" s="195" t="n"/>
      <c r="R145" s="195" t="n"/>
      <c r="S145" s="195" t="n"/>
      <c r="T145" s="195" t="n"/>
      <c r="U145" s="196" t="n"/>
      <c r="V145" s="196" t="n"/>
      <c r="W145" s="195" t="n"/>
      <c r="X145" s="197" t="n"/>
      <c r="Y145" s="195" t="n"/>
      <c r="Z145" s="193" t="n"/>
      <c r="AA145" s="198" t="n"/>
      <c r="AB145" s="199" t="n"/>
    </row>
    <row r="146" ht="15" customHeight="1" s="283">
      <c r="A146" s="186" t="n"/>
      <c r="B146" s="187" t="n"/>
      <c r="C146" s="188" t="n"/>
      <c r="D146" s="188" t="n"/>
      <c r="E146" s="188" t="n"/>
      <c r="F146" s="188" t="n"/>
      <c r="G146" s="188" t="n"/>
      <c r="H146" s="188" t="n"/>
      <c r="I146" s="188" t="n"/>
      <c r="J146" s="189" t="n"/>
      <c r="K146" s="188" t="n"/>
      <c r="L146" s="188" t="n"/>
      <c r="M146" s="188" t="n"/>
      <c r="N146" s="188" t="n"/>
      <c r="O146" s="188" t="n"/>
      <c r="P146" s="188" t="n"/>
      <c r="Q146" s="188" t="n"/>
      <c r="R146" s="188" t="n"/>
      <c r="S146" s="188" t="n"/>
      <c r="T146" s="188" t="n"/>
      <c r="U146" s="189" t="n"/>
      <c r="V146" s="189" t="n"/>
      <c r="W146" s="188" t="n"/>
      <c r="X146" s="190" t="n"/>
      <c r="Y146" s="188" t="n"/>
      <c r="Z146" s="186" t="n"/>
      <c r="AA146" s="191" t="n"/>
      <c r="AB146" s="192" t="n"/>
    </row>
    <row r="147" ht="15" customHeight="1" s="283">
      <c r="A147" s="193" t="n"/>
      <c r="B147" s="194" t="n"/>
      <c r="C147" s="195" t="n"/>
      <c r="D147" s="195" t="n"/>
      <c r="E147" s="195" t="n"/>
      <c r="F147" s="195" t="n"/>
      <c r="G147" s="195" t="n"/>
      <c r="H147" s="195" t="n"/>
      <c r="I147" s="195" t="n"/>
      <c r="J147" s="196" t="n"/>
      <c r="K147" s="195" t="n"/>
      <c r="L147" s="195" t="n"/>
      <c r="M147" s="195" t="n"/>
      <c r="N147" s="195" t="n"/>
      <c r="O147" s="195" t="n"/>
      <c r="P147" s="195" t="n"/>
      <c r="Q147" s="195" t="n"/>
      <c r="R147" s="195" t="n"/>
      <c r="S147" s="195" t="n"/>
      <c r="T147" s="195" t="n"/>
      <c r="U147" s="196" t="n"/>
      <c r="V147" s="196" t="n"/>
      <c r="W147" s="195" t="n"/>
      <c r="X147" s="197" t="n"/>
      <c r="Y147" s="195" t="n"/>
      <c r="Z147" s="193" t="n"/>
      <c r="AA147" s="198" t="n"/>
      <c r="AB147" s="199" t="n"/>
    </row>
    <row r="148" ht="15" customHeight="1" s="283">
      <c r="A148" s="186" t="n"/>
      <c r="B148" s="187" t="n"/>
      <c r="C148" s="188" t="n"/>
      <c r="D148" s="188" t="n"/>
      <c r="E148" s="188" t="n"/>
      <c r="F148" s="188" t="n"/>
      <c r="G148" s="188" t="n"/>
      <c r="H148" s="188" t="n"/>
      <c r="I148" s="188" t="n"/>
      <c r="J148" s="189" t="n"/>
      <c r="K148" s="188" t="n"/>
      <c r="L148" s="188" t="n"/>
      <c r="M148" s="188" t="n"/>
      <c r="N148" s="188" t="n"/>
      <c r="O148" s="188" t="n"/>
      <c r="P148" s="188" t="n"/>
      <c r="Q148" s="188" t="n"/>
      <c r="R148" s="188" t="n"/>
      <c r="S148" s="188" t="n"/>
      <c r="T148" s="188" t="n"/>
      <c r="U148" s="189" t="n"/>
      <c r="V148" s="189" t="n"/>
      <c r="W148" s="188" t="n"/>
      <c r="X148" s="190" t="n"/>
      <c r="Y148" s="188" t="n"/>
      <c r="Z148" s="186" t="n"/>
      <c r="AA148" s="191" t="n"/>
      <c r="AB148" s="201" t="n"/>
    </row>
    <row r="149" ht="15" customHeight="1" s="283">
      <c r="A149" s="193" t="n"/>
      <c r="B149" s="194" t="n"/>
      <c r="C149" s="195" t="n"/>
      <c r="D149" s="195" t="n"/>
      <c r="E149" s="195" t="n"/>
      <c r="F149" s="195" t="n"/>
      <c r="G149" s="195" t="n"/>
      <c r="H149" s="195" t="n"/>
      <c r="I149" s="195" t="n"/>
      <c r="J149" s="196" t="n"/>
      <c r="K149" s="195" t="n"/>
      <c r="L149" s="195" t="n"/>
      <c r="M149" s="195" t="n"/>
      <c r="N149" s="195" t="n"/>
      <c r="O149" s="195" t="n"/>
      <c r="P149" s="195" t="n"/>
      <c r="Q149" s="195" t="n"/>
      <c r="R149" s="195" t="n"/>
      <c r="S149" s="195" t="n"/>
      <c r="T149" s="195" t="n"/>
      <c r="U149" s="196" t="n"/>
      <c r="V149" s="196" t="n"/>
      <c r="W149" s="195" t="n"/>
      <c r="X149" s="197" t="n"/>
      <c r="Y149" s="195" t="n"/>
      <c r="Z149" s="193" t="n"/>
      <c r="AA149" s="198" t="n"/>
      <c r="AB149" s="202" t="n"/>
    </row>
    <row r="150" ht="15" customHeight="1" s="283">
      <c r="A150" s="186" t="n"/>
      <c r="B150" s="187" t="n"/>
      <c r="C150" s="188" t="n"/>
      <c r="D150" s="188" t="n"/>
      <c r="E150" s="188" t="n"/>
      <c r="F150" s="188" t="n"/>
      <c r="G150" s="188" t="n"/>
      <c r="H150" s="188" t="n"/>
      <c r="I150" s="188" t="n"/>
      <c r="J150" s="189" t="n"/>
      <c r="K150" s="188" t="n"/>
      <c r="L150" s="188" t="n"/>
      <c r="M150" s="188" t="n"/>
      <c r="N150" s="188" t="n"/>
      <c r="O150" s="188" t="n"/>
      <c r="P150" s="188" t="n"/>
      <c r="Q150" s="188" t="n"/>
      <c r="R150" s="188" t="n"/>
      <c r="S150" s="188" t="n"/>
      <c r="T150" s="188" t="n"/>
      <c r="U150" s="189" t="n"/>
      <c r="V150" s="189" t="n"/>
      <c r="W150" s="188" t="n"/>
      <c r="X150" s="190" t="n"/>
      <c r="Y150" s="188" t="n"/>
      <c r="Z150" s="186" t="n"/>
      <c r="AA150" s="191" t="n"/>
      <c r="AB150" s="201" t="n"/>
    </row>
    <row r="151" ht="15" customHeight="1" s="283">
      <c r="A151" s="193" t="n"/>
      <c r="B151" s="194" t="n"/>
      <c r="C151" s="195" t="n"/>
      <c r="D151" s="195" t="n"/>
      <c r="E151" s="195" t="n"/>
      <c r="F151" s="195" t="n"/>
      <c r="G151" s="195" t="n"/>
      <c r="H151" s="195" t="n"/>
      <c r="I151" s="195" t="n"/>
      <c r="J151" s="196" t="n"/>
      <c r="K151" s="195" t="n"/>
      <c r="L151" s="195" t="n"/>
      <c r="M151" s="195" t="n"/>
      <c r="N151" s="195" t="n"/>
      <c r="O151" s="195" t="n"/>
      <c r="P151" s="195" t="n"/>
      <c r="Q151" s="195" t="n"/>
      <c r="R151" s="195" t="n"/>
      <c r="S151" s="195" t="n"/>
      <c r="T151" s="195" t="n"/>
      <c r="U151" s="196" t="n"/>
      <c r="V151" s="196" t="n"/>
      <c r="W151" s="195" t="n"/>
      <c r="X151" s="197" t="n"/>
      <c r="Y151" s="195" t="n"/>
      <c r="Z151" s="193" t="n"/>
      <c r="AA151" s="198" t="n"/>
      <c r="AB151" s="202" t="n"/>
    </row>
    <row r="152" ht="15" customHeight="1" s="283">
      <c r="A152" s="186" t="n"/>
      <c r="B152" s="187" t="n"/>
      <c r="C152" s="188" t="n"/>
      <c r="D152" s="188" t="n"/>
      <c r="E152" s="188" t="n"/>
      <c r="F152" s="188" t="n"/>
      <c r="G152" s="188" t="n"/>
      <c r="H152" s="188" t="n"/>
      <c r="I152" s="188" t="n"/>
      <c r="J152" s="189" t="n"/>
      <c r="K152" s="188" t="n"/>
      <c r="L152" s="188" t="n"/>
      <c r="M152" s="188" t="n"/>
      <c r="N152" s="188" t="n"/>
      <c r="O152" s="188" t="n"/>
      <c r="P152" s="188" t="n"/>
      <c r="Q152" s="188" t="n"/>
      <c r="R152" s="188" t="n"/>
      <c r="S152" s="188" t="n"/>
      <c r="T152" s="188" t="n"/>
      <c r="U152" s="189" t="n"/>
      <c r="V152" s="189" t="n"/>
      <c r="W152" s="188" t="n"/>
      <c r="X152" s="190" t="n"/>
      <c r="Y152" s="188" t="n"/>
      <c r="Z152" s="186" t="n"/>
      <c r="AA152" s="191" t="n"/>
      <c r="AB152" s="203" t="n"/>
    </row>
    <row r="153" ht="15" customHeight="1" s="283">
      <c r="A153" s="193" t="n"/>
      <c r="B153" s="194" t="n"/>
      <c r="C153" s="195" t="n"/>
      <c r="D153" s="195" t="n"/>
      <c r="E153" s="195" t="n"/>
      <c r="F153" s="195" t="n"/>
      <c r="G153" s="195" t="n"/>
      <c r="H153" s="195" t="n"/>
      <c r="I153" s="195" t="n"/>
      <c r="J153" s="196" t="n"/>
      <c r="K153" s="195" t="n"/>
      <c r="L153" s="195" t="n"/>
      <c r="M153" s="195" t="n"/>
      <c r="N153" s="195" t="n"/>
      <c r="O153" s="195" t="n"/>
      <c r="P153" s="195" t="n"/>
      <c r="Q153" s="195" t="n"/>
      <c r="R153" s="195" t="n"/>
      <c r="S153" s="195" t="n"/>
      <c r="T153" s="195" t="n"/>
      <c r="U153" s="196" t="n"/>
      <c r="V153" s="196" t="n"/>
      <c r="W153" s="195" t="n"/>
      <c r="X153" s="197" t="n"/>
      <c r="Y153" s="195" t="n"/>
      <c r="Z153" s="193" t="n"/>
      <c r="AA153" s="198" t="n"/>
      <c r="AB153" s="202" t="n"/>
    </row>
    <row r="154" ht="15" customHeight="1" s="283">
      <c r="A154" s="186" t="n"/>
      <c r="B154" s="187" t="n"/>
      <c r="C154" s="188" t="n"/>
      <c r="D154" s="188" t="n"/>
      <c r="E154" s="188" t="n"/>
      <c r="F154" s="188" t="n"/>
      <c r="G154" s="188" t="n"/>
      <c r="H154" s="188" t="n"/>
      <c r="I154" s="188" t="n"/>
      <c r="J154" s="189" t="n"/>
      <c r="K154" s="188" t="n"/>
      <c r="L154" s="188" t="n"/>
      <c r="M154" s="188" t="n"/>
      <c r="N154" s="188" t="n"/>
      <c r="O154" s="188" t="n"/>
      <c r="P154" s="188" t="n"/>
      <c r="Q154" s="188" t="n"/>
      <c r="R154" s="188" t="n"/>
      <c r="S154" s="188" t="n"/>
      <c r="T154" s="188" t="n"/>
      <c r="U154" s="189" t="n"/>
      <c r="V154" s="189" t="n"/>
      <c r="W154" s="188" t="n"/>
      <c r="X154" s="190" t="n"/>
      <c r="Y154" s="188" t="n"/>
      <c r="Z154" s="186" t="n"/>
      <c r="AA154" s="191" t="n"/>
      <c r="AB154" s="201" t="n"/>
    </row>
    <row r="155" ht="15" customHeight="1" s="283">
      <c r="A155" s="193" t="n"/>
      <c r="B155" s="194" t="n"/>
      <c r="C155" s="195" t="n"/>
      <c r="D155" s="195" t="n"/>
      <c r="E155" s="195" t="n"/>
      <c r="F155" s="195" t="n"/>
      <c r="G155" s="195" t="n"/>
      <c r="H155" s="195" t="n"/>
      <c r="I155" s="195" t="n"/>
      <c r="J155" s="196" t="n"/>
      <c r="K155" s="195" t="n"/>
      <c r="L155" s="195" t="n"/>
      <c r="M155" s="195" t="n"/>
      <c r="N155" s="195" t="n"/>
      <c r="O155" s="195" t="n"/>
      <c r="P155" s="195" t="n"/>
      <c r="Q155" s="195" t="n"/>
      <c r="R155" s="195" t="n"/>
      <c r="S155" s="195" t="n"/>
      <c r="T155" s="195" t="n"/>
      <c r="U155" s="196" t="n"/>
      <c r="V155" s="196" t="n"/>
      <c r="W155" s="195" t="n"/>
      <c r="X155" s="197" t="n"/>
      <c r="Y155" s="195" t="n"/>
      <c r="Z155" s="193" t="n"/>
      <c r="AA155" s="198" t="n"/>
      <c r="AB155" s="202" t="n"/>
    </row>
    <row r="156" ht="15" customHeight="1" s="283">
      <c r="A156" s="186" t="n"/>
      <c r="B156" s="187" t="n"/>
      <c r="C156" s="188" t="n"/>
      <c r="D156" s="188" t="n"/>
      <c r="E156" s="188" t="n"/>
      <c r="F156" s="188" t="n"/>
      <c r="G156" s="188" t="n"/>
      <c r="H156" s="188" t="n"/>
      <c r="I156" s="188" t="n"/>
      <c r="J156" s="189" t="n"/>
      <c r="K156" s="188" t="n"/>
      <c r="L156" s="188" t="n"/>
      <c r="M156" s="188" t="n"/>
      <c r="N156" s="188" t="n"/>
      <c r="O156" s="188" t="n"/>
      <c r="P156" s="188" t="n"/>
      <c r="Q156" s="188" t="n"/>
      <c r="R156" s="188" t="n"/>
      <c r="S156" s="188" t="n"/>
      <c r="T156" s="188" t="n"/>
      <c r="U156" s="189" t="n"/>
      <c r="V156" s="189" t="n"/>
      <c r="W156" s="188" t="n"/>
      <c r="X156" s="190" t="n"/>
      <c r="Y156" s="188" t="n"/>
      <c r="Z156" s="186" t="n"/>
      <c r="AA156" s="191" t="n"/>
      <c r="AB156" s="201" t="n"/>
    </row>
    <row r="157" ht="15" customHeight="1" s="283">
      <c r="A157" s="193" t="n"/>
      <c r="B157" s="194" t="n"/>
      <c r="C157" s="195" t="n"/>
      <c r="D157" s="195" t="n"/>
      <c r="E157" s="195" t="n"/>
      <c r="F157" s="195" t="n"/>
      <c r="G157" s="195" t="n"/>
      <c r="H157" s="195" t="n"/>
      <c r="I157" s="195" t="n"/>
      <c r="J157" s="196" t="n"/>
      <c r="K157" s="195" t="n"/>
      <c r="L157" s="195" t="n"/>
      <c r="M157" s="195" t="n"/>
      <c r="N157" s="195" t="n"/>
      <c r="O157" s="195" t="n"/>
      <c r="P157" s="195" t="n"/>
      <c r="Q157" s="195" t="n"/>
      <c r="R157" s="195" t="n"/>
      <c r="S157" s="195" t="n"/>
      <c r="T157" s="195" t="n"/>
      <c r="U157" s="196" t="n"/>
      <c r="V157" s="196" t="n"/>
      <c r="W157" s="195" t="n"/>
      <c r="X157" s="197" t="n"/>
      <c r="Y157" s="195" t="n"/>
      <c r="Z157" s="193" t="n"/>
      <c r="AA157" s="198" t="n"/>
      <c r="AB157" s="202" t="n"/>
    </row>
    <row r="158" ht="15" customHeight="1" s="283">
      <c r="A158" s="186" t="n"/>
      <c r="B158" s="187" t="n"/>
      <c r="C158" s="188" t="n"/>
      <c r="D158" s="188" t="n"/>
      <c r="E158" s="188" t="n"/>
      <c r="F158" s="188" t="n"/>
      <c r="G158" s="188" t="n"/>
      <c r="H158" s="188" t="n"/>
      <c r="I158" s="188" t="n"/>
      <c r="J158" s="204" t="n"/>
      <c r="K158" s="188" t="n"/>
      <c r="L158" s="188" t="n"/>
      <c r="M158" s="188" t="n"/>
      <c r="N158" s="188" t="n"/>
      <c r="O158" s="188" t="n"/>
      <c r="P158" s="188" t="n"/>
      <c r="Q158" s="188" t="n"/>
      <c r="R158" s="188" t="n"/>
      <c r="S158" s="188" t="n"/>
      <c r="T158" s="188" t="n"/>
      <c r="U158" s="189" t="n"/>
      <c r="V158" s="189" t="n"/>
      <c r="W158" s="188" t="n"/>
      <c r="X158" s="190" t="n"/>
      <c r="Y158" s="188" t="n"/>
      <c r="Z158" s="186" t="n"/>
      <c r="AA158" s="191" t="n"/>
      <c r="AB158" s="201" t="n"/>
    </row>
    <row r="159" ht="15" customHeight="1" s="283">
      <c r="A159" s="193" t="n"/>
      <c r="B159" s="194" t="n"/>
      <c r="C159" s="195" t="n"/>
      <c r="D159" s="195" t="n"/>
      <c r="E159" s="195" t="n"/>
      <c r="F159" s="195" t="n"/>
      <c r="G159" s="195" t="n"/>
      <c r="H159" s="195" t="n"/>
      <c r="I159" s="195" t="n"/>
      <c r="J159" s="205" t="n"/>
      <c r="K159" s="195" t="n"/>
      <c r="L159" s="195" t="n"/>
      <c r="M159" s="195" t="n"/>
      <c r="N159" s="195" t="n"/>
      <c r="O159" s="195" t="n"/>
      <c r="P159" s="195" t="n"/>
      <c r="Q159" s="195" t="n"/>
      <c r="R159" s="195" t="n"/>
      <c r="S159" s="195" t="n"/>
      <c r="T159" s="195" t="n"/>
      <c r="U159" s="196" t="n"/>
      <c r="V159" s="196" t="n"/>
      <c r="W159" s="195" t="n"/>
      <c r="X159" s="197" t="n"/>
      <c r="Y159" s="195" t="n"/>
      <c r="Z159" s="193" t="n"/>
      <c r="AA159" s="198" t="n"/>
      <c r="AB159" s="202" t="n"/>
    </row>
    <row r="160" ht="15" customHeight="1" s="283">
      <c r="A160" s="186" t="n"/>
      <c r="B160" s="187" t="n"/>
      <c r="C160" s="188" t="n"/>
      <c r="D160" s="188" t="n"/>
      <c r="E160" s="188" t="n"/>
      <c r="F160" s="188" t="n"/>
      <c r="G160" s="188" t="n"/>
      <c r="H160" s="188" t="n"/>
      <c r="I160" s="188" t="n"/>
      <c r="J160" s="204" t="n"/>
      <c r="K160" s="188" t="n"/>
      <c r="L160" s="188" t="n"/>
      <c r="M160" s="188" t="n"/>
      <c r="N160" s="188" t="n"/>
      <c r="O160" s="188" t="n"/>
      <c r="P160" s="188" t="n"/>
      <c r="Q160" s="188" t="n"/>
      <c r="R160" s="188" t="n"/>
      <c r="S160" s="188" t="n"/>
      <c r="T160" s="188" t="n"/>
      <c r="U160" s="189" t="n"/>
      <c r="V160" s="189" t="n"/>
      <c r="W160" s="188" t="n"/>
      <c r="X160" s="190" t="n"/>
      <c r="Y160" s="188" t="n"/>
      <c r="Z160" s="188" t="n"/>
      <c r="AA160" s="191" t="n"/>
      <c r="AB160" s="201" t="n"/>
    </row>
    <row r="161" ht="15" customHeight="1" s="283">
      <c r="A161" s="193" t="n"/>
      <c r="B161" s="194" t="n"/>
      <c r="C161" s="195" t="n"/>
      <c r="D161" s="195" t="n"/>
      <c r="E161" s="195" t="n"/>
      <c r="F161" s="195" t="n"/>
      <c r="G161" s="195" t="n"/>
      <c r="H161" s="195" t="n"/>
      <c r="I161" s="195" t="n"/>
      <c r="J161" s="205" t="n"/>
      <c r="K161" s="195" t="n"/>
      <c r="L161" s="195" t="n"/>
      <c r="M161" s="195" t="n"/>
      <c r="N161" s="195" t="n"/>
      <c r="O161" s="195" t="n"/>
      <c r="P161" s="195" t="n"/>
      <c r="Q161" s="195" t="n"/>
      <c r="R161" s="195" t="n"/>
      <c r="S161" s="195" t="n"/>
      <c r="T161" s="195" t="n"/>
      <c r="U161" s="196" t="n"/>
      <c r="V161" s="196" t="n"/>
      <c r="W161" s="195" t="n"/>
      <c r="X161" s="197" t="n"/>
      <c r="Y161" s="195" t="n"/>
      <c r="Z161" s="195" t="n"/>
      <c r="AA161" s="198" t="n"/>
      <c r="AB161" s="202" t="n"/>
    </row>
    <row r="162" ht="15" customHeight="1" s="283">
      <c r="A162" s="186" t="n"/>
      <c r="B162" s="187" t="n"/>
      <c r="C162" s="188" t="n"/>
      <c r="D162" s="188" t="n"/>
      <c r="E162" s="188" t="n"/>
      <c r="F162" s="188" t="n"/>
      <c r="G162" s="188" t="n"/>
      <c r="H162" s="188" t="n"/>
      <c r="I162" s="188" t="n"/>
      <c r="J162" s="204" t="n"/>
      <c r="K162" s="188" t="n"/>
      <c r="L162" s="188" t="n"/>
      <c r="M162" s="188" t="n"/>
      <c r="N162" s="188" t="n"/>
      <c r="O162" s="188" t="n"/>
      <c r="P162" s="188" t="n"/>
      <c r="Q162" s="188" t="n"/>
      <c r="R162" s="188" t="n"/>
      <c r="S162" s="188" t="n"/>
      <c r="T162" s="188" t="n"/>
      <c r="U162" s="189" t="n"/>
      <c r="V162" s="189" t="n"/>
      <c r="W162" s="188" t="n"/>
      <c r="X162" s="190" t="n"/>
      <c r="Y162" s="188" t="n"/>
      <c r="Z162" s="188" t="n"/>
      <c r="AA162" s="191" t="n"/>
      <c r="AB162" s="201" t="n"/>
    </row>
    <row r="163" ht="15" customHeight="1" s="283">
      <c r="A163" s="193" t="n"/>
      <c r="B163" s="194" t="n"/>
      <c r="C163" s="195" t="n"/>
      <c r="D163" s="195" t="n"/>
      <c r="E163" s="195" t="n"/>
      <c r="F163" s="195" t="n"/>
      <c r="G163" s="195" t="n"/>
      <c r="H163" s="195" t="n"/>
      <c r="I163" s="195" t="n"/>
      <c r="J163" s="196" t="n"/>
      <c r="K163" s="195" t="n"/>
      <c r="L163" s="195" t="n"/>
      <c r="M163" s="195" t="n"/>
      <c r="N163" s="195" t="n"/>
      <c r="O163" s="195" t="n"/>
      <c r="P163" s="195" t="n"/>
      <c r="Q163" s="195" t="n"/>
      <c r="R163" s="195" t="n"/>
      <c r="S163" s="195" t="n"/>
      <c r="T163" s="195" t="n"/>
      <c r="U163" s="196" t="n"/>
      <c r="V163" s="196" t="n"/>
      <c r="W163" s="195" t="n"/>
      <c r="X163" s="197" t="n"/>
      <c r="Y163" s="195" t="n"/>
      <c r="Z163" s="193" t="n"/>
      <c r="AA163" s="198" t="n"/>
      <c r="AB163" s="202" t="n"/>
    </row>
    <row r="164" ht="15" customHeight="1" s="283">
      <c r="A164" s="186" t="n"/>
      <c r="B164" s="187" t="n"/>
      <c r="C164" s="188" t="n"/>
      <c r="D164" s="188" t="n"/>
      <c r="E164" s="188" t="n"/>
      <c r="F164" s="188" t="n"/>
      <c r="G164" s="188" t="n"/>
      <c r="H164" s="188" t="n"/>
      <c r="I164" s="188" t="n"/>
      <c r="J164" s="189" t="n"/>
      <c r="K164" s="188" t="n"/>
      <c r="L164" s="188" t="n"/>
      <c r="M164" s="188" t="n"/>
      <c r="N164" s="188" t="n"/>
      <c r="O164" s="188" t="n"/>
      <c r="P164" s="188" t="n"/>
      <c r="Q164" s="188" t="n"/>
      <c r="R164" s="188" t="n"/>
      <c r="S164" s="188" t="n"/>
      <c r="T164" s="188" t="n"/>
      <c r="U164" s="189" t="n"/>
      <c r="V164" s="189" t="n"/>
      <c r="W164" s="188" t="n"/>
      <c r="X164" s="190" t="n"/>
      <c r="Y164" s="188" t="n"/>
      <c r="Z164" s="186" t="n"/>
      <c r="AA164" s="191" t="n"/>
      <c r="AB164" s="201" t="n"/>
    </row>
    <row r="165">
      <c r="A165" s="18" t="n"/>
      <c r="B165" s="18" t="n"/>
      <c r="C165" s="18" t="n"/>
      <c r="D165" s="18" t="n"/>
      <c r="E165" s="18" t="n"/>
      <c r="F165" s="18" t="n"/>
      <c r="G165" s="18" t="n"/>
      <c r="H165" s="18" t="n"/>
      <c r="I165" s="18" t="n"/>
      <c r="J165" s="18" t="n"/>
      <c r="K165" s="18" t="n"/>
      <c r="L165" s="18" t="n"/>
      <c r="M165" s="18" t="n"/>
      <c r="N165" s="18" t="n"/>
      <c r="O165" s="18" t="n"/>
      <c r="P165" s="18" t="n"/>
      <c r="Q165" s="18" t="n"/>
      <c r="R165" s="18" t="n"/>
      <c r="S165" s="18" t="n"/>
      <c r="T165" s="18" t="n"/>
      <c r="U165" s="18" t="n"/>
      <c r="V165" s="18" t="n"/>
      <c r="W165" s="18" t="n"/>
      <c r="X165" s="18" t="n"/>
      <c r="Y165" s="18" t="n"/>
      <c r="Z165" s="18" t="n"/>
      <c r="AA165" s="18" t="n"/>
      <c r="AB165" s="165" t="n"/>
    </row>
    <row r="166">
      <c r="A166" s="18" t="n"/>
      <c r="B166" s="18" t="n"/>
      <c r="C166" s="18" t="n"/>
      <c r="D166" s="18" t="n"/>
      <c r="E166" s="18" t="n"/>
      <c r="F166" s="18" t="n"/>
      <c r="G166" s="18" t="n"/>
      <c r="H166" s="18" t="n"/>
      <c r="I166" s="18" t="n"/>
      <c r="J166" s="18" t="n"/>
      <c r="K166" s="18" t="n"/>
      <c r="L166" s="18" t="n"/>
      <c r="M166" s="18" t="n"/>
      <c r="N166" s="18" t="n"/>
      <c r="O166" s="18" t="n"/>
      <c r="P166" s="18" t="n"/>
      <c r="Q166" s="18" t="n"/>
      <c r="R166" s="18" t="n"/>
      <c r="S166" s="18" t="n"/>
      <c r="T166" s="18" t="n"/>
      <c r="U166" s="18" t="n"/>
      <c r="V166" s="18" t="n"/>
      <c r="W166" s="18" t="n"/>
      <c r="X166" s="18" t="n"/>
      <c r="Y166" s="18" t="n"/>
      <c r="Z166" s="18" t="n"/>
      <c r="AA166" s="206" t="n"/>
      <c r="AB166" s="207" t="n"/>
    </row>
    <row r="167">
      <c r="A167" s="18" t="n"/>
      <c r="B167" s="18" t="n"/>
      <c r="C167" s="18" t="n"/>
      <c r="D167" s="18" t="n"/>
      <c r="E167" s="18" t="n"/>
      <c r="F167" s="18" t="n"/>
      <c r="G167" s="18" t="n"/>
      <c r="H167" s="18" t="n"/>
      <c r="I167" s="18" t="n"/>
      <c r="J167" s="18" t="n"/>
      <c r="K167" s="18" t="n"/>
      <c r="L167" s="18" t="n"/>
      <c r="M167" s="18" t="n"/>
      <c r="N167" s="18" t="n"/>
      <c r="O167" s="18" t="n"/>
      <c r="P167" s="18" t="n"/>
      <c r="Q167" s="18" t="n"/>
      <c r="R167" s="18" t="n"/>
      <c r="S167" s="18" t="n"/>
      <c r="T167" s="18" t="n"/>
      <c r="U167" s="18" t="n"/>
      <c r="V167" s="18" t="n"/>
      <c r="W167" s="18" t="n"/>
      <c r="X167" s="18" t="n"/>
      <c r="Y167" s="18" t="n"/>
      <c r="Z167" s="18" t="n"/>
      <c r="AA167" s="206" t="n"/>
      <c r="AB167" s="207" t="n"/>
    </row>
    <row r="168">
      <c r="A168" s="18" t="n"/>
      <c r="B168" s="18" t="n"/>
      <c r="C168" s="18" t="n"/>
      <c r="D168" s="18" t="n"/>
      <c r="E168" s="18" t="n"/>
      <c r="F168" s="18" t="n"/>
      <c r="G168" s="18" t="n"/>
      <c r="H168" s="18" t="n"/>
      <c r="I168" s="18" t="n"/>
      <c r="J168" s="18" t="n"/>
      <c r="K168" s="18" t="n"/>
      <c r="L168" s="18" t="n"/>
      <c r="M168" s="18" t="n"/>
      <c r="N168" s="18" t="n"/>
      <c r="O168" s="18" t="n"/>
      <c r="P168" s="18" t="n"/>
      <c r="Q168" s="18" t="n"/>
      <c r="R168" s="18" t="n"/>
      <c r="S168" s="18" t="n"/>
      <c r="T168" s="18" t="n"/>
      <c r="U168" s="18" t="n"/>
      <c r="V168" s="18" t="n"/>
      <c r="W168" s="18" t="n"/>
      <c r="X168" s="18" t="n"/>
      <c r="Y168" s="18" t="n"/>
      <c r="Z168" s="18" t="n"/>
      <c r="AA168" s="206" t="n"/>
      <c r="AB168" s="208" t="n"/>
    </row>
    <row r="169">
      <c r="A169" s="18" t="n"/>
      <c r="B169" s="18" t="n"/>
      <c r="C169" s="18" t="n"/>
      <c r="D169" s="18" t="n"/>
      <c r="E169" s="18" t="n"/>
      <c r="F169" s="18" t="n"/>
      <c r="G169" s="18" t="n"/>
      <c r="H169" s="18" t="n"/>
      <c r="I169" s="18" t="n"/>
      <c r="J169" s="18" t="n"/>
      <c r="K169" s="18" t="n"/>
      <c r="L169" s="18" t="n"/>
      <c r="M169" s="18" t="n"/>
      <c r="N169" s="18" t="n"/>
      <c r="O169" s="18" t="n"/>
      <c r="P169" s="18" t="n"/>
      <c r="Q169" s="18" t="n"/>
      <c r="R169" s="18" t="n"/>
      <c r="S169" s="18" t="n"/>
      <c r="T169" s="18" t="n"/>
      <c r="U169" s="18" t="n"/>
      <c r="V169" s="18" t="n"/>
      <c r="W169" s="18" t="n"/>
      <c r="X169" s="18" t="n"/>
      <c r="Y169" s="18" t="n"/>
      <c r="Z169" s="18" t="n"/>
      <c r="AA169" s="18" t="n"/>
      <c r="AB169" s="165" t="n"/>
    </row>
    <row r="170">
      <c r="A170" s="18" t="n"/>
      <c r="B170" s="18" t="n"/>
      <c r="C170" s="18" t="n"/>
      <c r="D170" s="18" t="n"/>
      <c r="E170" s="18" t="n"/>
      <c r="F170" s="18" t="n"/>
      <c r="G170" s="18" t="n"/>
      <c r="H170" s="18" t="n"/>
      <c r="I170" s="18" t="n"/>
      <c r="J170" s="18" t="n"/>
      <c r="K170" s="18" t="n"/>
      <c r="L170" s="18" t="n"/>
      <c r="M170" s="18" t="n"/>
      <c r="N170" s="18" t="n"/>
      <c r="O170" s="18" t="n"/>
      <c r="P170" s="18" t="n"/>
      <c r="Q170" s="18" t="n"/>
      <c r="R170" s="18" t="n"/>
      <c r="S170" s="18" t="n"/>
      <c r="T170" s="18" t="n"/>
      <c r="U170" s="18" t="n"/>
      <c r="V170" s="18" t="n"/>
      <c r="W170" s="18" t="n"/>
      <c r="X170" s="18" t="n"/>
      <c r="Y170" s="18" t="n"/>
      <c r="Z170" s="18" t="n"/>
      <c r="AA170" s="18" t="n"/>
      <c r="AB170" s="165" t="n"/>
    </row>
    <row r="171">
      <c r="A171" s="18" t="n"/>
      <c r="B171" s="18" t="n"/>
      <c r="C171" s="18" t="n"/>
      <c r="D171" s="18" t="n"/>
      <c r="E171" s="18" t="n"/>
      <c r="F171" s="18" t="n"/>
      <c r="G171" s="18" t="n"/>
      <c r="H171" s="18" t="n"/>
      <c r="I171" s="18" t="n"/>
      <c r="J171" s="18" t="n"/>
      <c r="K171" s="18" t="n"/>
      <c r="L171" s="18" t="n"/>
      <c r="M171" s="18" t="n"/>
      <c r="N171" s="18" t="n"/>
      <c r="O171" s="18" t="n"/>
      <c r="P171" s="18" t="n"/>
      <c r="Q171" s="18" t="n"/>
      <c r="R171" s="18" t="n"/>
      <c r="S171" s="18" t="n"/>
      <c r="T171" s="18" t="n"/>
      <c r="U171" s="18" t="n"/>
      <c r="V171" s="18" t="n"/>
      <c r="W171" s="18" t="n"/>
      <c r="X171" s="18" t="n"/>
      <c r="Y171" s="18" t="n"/>
      <c r="Z171" s="18" t="n"/>
      <c r="AA171" s="18" t="n"/>
      <c r="AB171" s="165" t="n"/>
    </row>
    <row r="172">
      <c r="A172" s="18" t="n"/>
      <c r="B172" s="18" t="n"/>
      <c r="C172" s="18" t="n"/>
      <c r="D172" s="18" t="n"/>
      <c r="E172" s="18" t="n"/>
      <c r="F172" s="18" t="n"/>
      <c r="G172" s="18" t="n"/>
      <c r="H172" s="18" t="n"/>
      <c r="I172" s="18" t="n"/>
      <c r="J172" s="18" t="n"/>
      <c r="K172" s="18" t="n"/>
      <c r="L172" s="18" t="n"/>
      <c r="M172" s="18" t="n"/>
      <c r="N172" s="18" t="n"/>
      <c r="O172" s="18" t="n"/>
      <c r="P172" s="18" t="n"/>
      <c r="Q172" s="18" t="n"/>
      <c r="R172" s="18" t="n"/>
      <c r="S172" s="18" t="n"/>
      <c r="T172" s="18" t="n"/>
      <c r="U172" s="18" t="n"/>
      <c r="V172" s="18" t="n"/>
      <c r="W172" s="18" t="n"/>
      <c r="X172" s="18" t="n"/>
      <c r="Y172" s="18" t="n"/>
      <c r="Z172" s="18" t="n"/>
      <c r="AA172" s="18" t="n"/>
      <c r="AB172" s="165" t="n"/>
    </row>
    <row r="173">
      <c r="A173" s="18" t="n"/>
      <c r="B173" s="18" t="n"/>
      <c r="C173" s="18" t="n"/>
      <c r="D173" s="18" t="n"/>
      <c r="E173" s="18" t="n"/>
      <c r="F173" s="18" t="n"/>
      <c r="G173" s="18" t="n"/>
      <c r="H173" s="18" t="n"/>
      <c r="I173" s="18" t="n"/>
      <c r="J173" s="18" t="n"/>
      <c r="K173" s="18" t="n"/>
      <c r="L173" s="18" t="n"/>
      <c r="M173" s="18" t="n"/>
      <c r="N173" s="18" t="n"/>
      <c r="O173" s="18" t="n"/>
      <c r="P173" s="18" t="n"/>
      <c r="Q173" s="18" t="n"/>
      <c r="R173" s="18" t="n"/>
      <c r="S173" s="18" t="n"/>
      <c r="T173" s="18" t="n"/>
      <c r="U173" s="18" t="n"/>
      <c r="V173" s="18" t="n"/>
      <c r="W173" s="18" t="n"/>
      <c r="X173" s="18" t="n"/>
      <c r="Y173" s="18" t="n"/>
      <c r="Z173" s="18" t="n"/>
      <c r="AA173" s="18" t="n"/>
      <c r="AB173" s="165" t="n"/>
    </row>
    <row r="174">
      <c r="A174" s="18" t="n"/>
      <c r="B174" s="18" t="n"/>
      <c r="C174" s="18" t="n"/>
      <c r="D174" s="18" t="n"/>
      <c r="E174" s="18" t="n"/>
      <c r="F174" s="18" t="n"/>
      <c r="G174" s="18" t="n"/>
      <c r="H174" s="18" t="n"/>
      <c r="I174" s="18" t="n"/>
      <c r="J174" s="18" t="n"/>
      <c r="K174" s="18" t="n"/>
      <c r="L174" s="18" t="n"/>
      <c r="M174" s="18" t="n"/>
      <c r="N174" s="18" t="n"/>
      <c r="O174" s="18" t="n"/>
      <c r="P174" s="18" t="n"/>
      <c r="Q174" s="18" t="n"/>
      <c r="R174" s="18" t="n"/>
      <c r="S174" s="18" t="n"/>
      <c r="T174" s="18" t="n"/>
      <c r="U174" s="18" t="n"/>
      <c r="V174" s="18" t="n"/>
      <c r="W174" s="18" t="n"/>
      <c r="X174" s="18" t="n"/>
      <c r="Y174" s="18" t="n"/>
      <c r="Z174" s="18" t="n"/>
      <c r="AA174" s="18" t="n"/>
      <c r="AB174" s="165" t="n"/>
    </row>
    <row r="175">
      <c r="A175" s="18" t="n"/>
      <c r="B175" s="18" t="n"/>
      <c r="C175" s="18" t="n"/>
      <c r="D175" s="18" t="n"/>
      <c r="E175" s="18" t="n"/>
      <c r="F175" s="18" t="n"/>
      <c r="G175" s="18" t="n"/>
      <c r="H175" s="18" t="n"/>
      <c r="I175" s="18" t="n"/>
      <c r="J175" s="18" t="n"/>
      <c r="K175" s="18" t="n"/>
      <c r="L175" s="18" t="n"/>
      <c r="M175" s="18" t="n"/>
      <c r="N175" s="18" t="n"/>
      <c r="O175" s="18" t="n"/>
      <c r="P175" s="18" t="n"/>
      <c r="Q175" s="18" t="n"/>
      <c r="R175" s="18" t="n"/>
      <c r="S175" s="18" t="n"/>
      <c r="T175" s="18" t="n"/>
      <c r="U175" s="18" t="n"/>
      <c r="V175" s="18" t="n"/>
      <c r="W175" s="18" t="n"/>
      <c r="X175" s="18" t="n"/>
      <c r="Y175" s="18" t="n"/>
      <c r="Z175" s="18" t="n"/>
      <c r="AA175" s="18" t="n"/>
      <c r="AB175" s="165" t="n"/>
    </row>
  </sheetData>
  <autoFilter ref="A9:AB164"/>
  <mergeCells count="3">
    <mergeCell ref="F1:G1"/>
    <mergeCell ref="I1:J1"/>
    <mergeCell ref="C6:C7"/>
  </mergeCells>
  <conditionalFormatting sqref="J2:J5 Z10:AB164">
    <cfRule type="cellIs" priority="2" operator="greaterThan" dxfId="0">
      <formula>0</formula>
    </cfRule>
  </conditionalFormatting>
  <conditionalFormatting sqref="J2:J5">
    <cfRule type="cellIs" priority="1" operator="lessThan" dxfId="0">
      <formula>0</formula>
    </cfRule>
  </conditionalFormatting>
  <conditionalFormatting sqref="AB166:AB168">
    <cfRule type="cellIs" priority="3" operator="greaterThan" dxfId="0">
      <formula>0</formula>
    </cfRule>
  </conditionalFormatting>
  <hyperlinks>
    <hyperlink ref="C6" location="'Hasil Seleksi'!A1" display="Hasil Seleksi"/>
  </hyperlinks>
  <pageMargins left="0.7" right="0.7" top="0.75" bottom="0.75" header="0.3" footer="0.3"/>
</worksheet>
</file>

<file path=xl/worksheets/sheet5.xml><?xml version="1.0" encoding="utf-8"?>
<worksheet xmlns="http://schemas.openxmlformats.org/spreadsheetml/2006/main">
  <sheetPr>
    <tabColor rgb="FF4A86E8"/>
    <outlinePr summaryBelow="0" summaryRight="0"/>
    <pageSetUpPr/>
  </sheetPr>
  <dimension ref="A1:AC1097"/>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 t="inlineStr">
        <is>
          <t>Perusahaan</t>
        </is>
      </c>
      <c r="C1" s="209" t="inlineStr">
        <is>
          <t>PT Alumni</t>
        </is>
      </c>
      <c r="E1" s="1" t="n"/>
      <c r="F1" s="326" t="inlineStr">
        <is>
          <t>Ketersediaan Katalog</t>
        </is>
      </c>
      <c r="G1" s="318" t="n"/>
      <c r="H1" s="51" t="n"/>
      <c r="I1" s="327" t="inlineStr">
        <is>
          <t>Hasil Seleksi (Dipilih)</t>
        </is>
      </c>
      <c r="J1" s="318" t="n"/>
      <c r="K1" s="1" t="n"/>
      <c r="L1" s="1" t="n"/>
      <c r="M1" s="1" t="n"/>
      <c r="N1" s="1" t="n"/>
      <c r="O1" s="1" t="n"/>
      <c r="P1" s="164" t="n"/>
      <c r="Q1" s="164" t="n"/>
      <c r="R1" s="1" t="n"/>
      <c r="S1" s="210" t="n"/>
      <c r="T1" s="210" t="n"/>
      <c r="U1" s="164" t="n"/>
      <c r="V1" s="1" t="n"/>
      <c r="W1" s="1" t="n"/>
      <c r="X1" s="1" t="n"/>
      <c r="Y1" s="210" t="n"/>
      <c r="Z1" s="211" t="n"/>
      <c r="AA1" s="211" t="n"/>
      <c r="AB1" s="212" t="n"/>
      <c r="AC1" s="212" t="n"/>
    </row>
    <row r="2">
      <c r="A2" s="1" t="n"/>
      <c r="B2" s="1" t="inlineStr">
        <is>
          <t>Penerbit</t>
        </is>
      </c>
      <c r="C2" s="209" t="inlineStr">
        <is>
          <t>PT Alumni</t>
        </is>
      </c>
      <c r="E2" s="1" t="n"/>
      <c r="F2" s="166" t="inlineStr">
        <is>
          <t>Jumlah Judul</t>
        </is>
      </c>
      <c r="G2" s="213">
        <f>COUNTA(C10:C97)</f>
        <v/>
      </c>
      <c r="H2" s="51" t="n"/>
      <c r="I2" s="168" t="inlineStr">
        <is>
          <t>Total Judul</t>
        </is>
      </c>
      <c r="J2" s="169">
        <f>COUNTA(Z10:Z97)</f>
        <v/>
      </c>
      <c r="K2" s="1" t="n"/>
      <c r="L2" s="1" t="n"/>
      <c r="M2" s="1" t="n"/>
      <c r="N2" s="1" t="n"/>
      <c r="O2" s="1" t="n"/>
      <c r="P2" s="164" t="n"/>
      <c r="Q2" s="164" t="n"/>
      <c r="R2" s="1" t="n"/>
      <c r="S2" s="210" t="n"/>
      <c r="T2" s="210" t="n"/>
      <c r="U2" s="164" t="n"/>
      <c r="V2" s="1" t="n"/>
      <c r="W2" s="1" t="n"/>
      <c r="X2" s="1" t="n"/>
      <c r="Y2" s="210" t="n"/>
      <c r="Z2" s="211" t="n"/>
      <c r="AA2" s="211" t="n"/>
      <c r="AB2" s="212" t="n"/>
      <c r="AC2" s="212" t="n"/>
    </row>
    <row r="3">
      <c r="A3" s="1" t="n"/>
      <c r="B3" s="1" t="n"/>
      <c r="C3" s="1" t="n"/>
      <c r="D3" s="1" t="n"/>
      <c r="E3" s="1" t="n"/>
      <c r="F3" s="214" t="inlineStr">
        <is>
          <t>Total Harga</t>
        </is>
      </c>
      <c r="G3" s="170">
        <f>SUM(Y10:Y97)</f>
        <v/>
      </c>
      <c r="H3" s="51" t="n"/>
      <c r="I3" s="168" t="inlineStr">
        <is>
          <t>Total Copy</t>
        </is>
      </c>
      <c r="J3" s="169">
        <f>SUM(Z10:Z97)</f>
        <v/>
      </c>
      <c r="K3" s="1" t="n"/>
      <c r="L3" s="1" t="n"/>
      <c r="M3" s="1" t="n"/>
      <c r="N3" s="1" t="n"/>
      <c r="O3" s="1" t="n"/>
      <c r="P3" s="164" t="n"/>
      <c r="Q3" s="164" t="n"/>
      <c r="R3" s="1" t="n"/>
      <c r="S3" s="210" t="n"/>
      <c r="T3" s="210" t="n"/>
      <c r="U3" s="164" t="n"/>
      <c r="V3" s="1" t="n"/>
      <c r="W3" s="1" t="n"/>
      <c r="X3" s="1" t="n"/>
      <c r="Y3" s="210" t="n"/>
      <c r="Z3" s="211" t="n"/>
      <c r="AA3" s="211" t="n"/>
      <c r="AB3" s="212" t="n"/>
      <c r="AC3" s="212" t="n"/>
    </row>
    <row r="4">
      <c r="A4" s="1" t="n"/>
      <c r="B4" s="1" t="n"/>
      <c r="C4" s="1" t="n"/>
      <c r="D4" s="1" t="n"/>
      <c r="E4" s="1" t="n"/>
      <c r="F4" s="214" t="inlineStr">
        <is>
          <t>Rata-Rata Harga</t>
        </is>
      </c>
      <c r="G4" s="170">
        <f>AVERAGE(Y10:Y97)</f>
        <v/>
      </c>
      <c r="H4" s="51" t="n"/>
      <c r="I4" s="168" t="inlineStr">
        <is>
          <t>Jumlah Harga</t>
        </is>
      </c>
      <c r="J4" s="170">
        <f>SUM(AA10:AA97)</f>
        <v/>
      </c>
      <c r="K4" s="1" t="n"/>
      <c r="L4" s="1" t="n"/>
      <c r="M4" s="1" t="n"/>
      <c r="N4" s="1" t="n"/>
      <c r="O4" s="1" t="n"/>
      <c r="P4" s="164" t="n"/>
      <c r="Q4" s="164" t="n"/>
      <c r="R4" s="1" t="n"/>
      <c r="S4" s="210" t="n"/>
      <c r="T4" s="210" t="n"/>
      <c r="U4" s="164" t="n"/>
      <c r="V4" s="1" t="n"/>
      <c r="W4" s="1" t="n"/>
      <c r="X4" s="1" t="n"/>
      <c r="Y4" s="210" t="n"/>
      <c r="Z4" s="211" t="n"/>
      <c r="AA4" s="211" t="n"/>
      <c r="AB4" s="212" t="n"/>
      <c r="AC4" s="212" t="n"/>
    </row>
    <row r="5">
      <c r="A5" s="1" t="n"/>
      <c r="B5" s="1" t="n"/>
      <c r="C5" s="1" t="n"/>
      <c r="D5" s="1" t="n"/>
      <c r="E5" s="1" t="n"/>
      <c r="F5" s="51" t="n"/>
      <c r="G5" s="51" t="n"/>
      <c r="H5" s="51" t="n"/>
      <c r="I5" s="171" t="inlineStr">
        <is>
          <t>Rata-rata Harga</t>
        </is>
      </c>
      <c r="J5" s="172">
        <f>AVERAGEIF(Z10:Z97, "&gt;0", AA10:AA97)</f>
        <v/>
      </c>
      <c r="K5" s="1" t="n"/>
      <c r="L5" s="1" t="n"/>
      <c r="M5" s="1" t="n"/>
      <c r="N5" s="1" t="n"/>
      <c r="O5" s="1" t="n"/>
      <c r="P5" s="164" t="n"/>
      <c r="Q5" s="164" t="n"/>
      <c r="R5" s="1" t="n"/>
      <c r="S5" s="210" t="n"/>
      <c r="T5" s="210" t="n"/>
      <c r="U5" s="164" t="n"/>
      <c r="V5" s="1" t="n"/>
      <c r="W5" s="1" t="n"/>
      <c r="X5" s="1" t="n"/>
      <c r="Y5" s="210" t="n"/>
      <c r="Z5" s="211" t="n"/>
      <c r="AA5" s="211" t="n"/>
      <c r="AB5" s="212" t="n"/>
      <c r="AC5" s="212" t="n"/>
    </row>
    <row r="6">
      <c r="A6" s="1" t="n"/>
      <c r="B6" s="1" t="n"/>
      <c r="C6" s="312" t="inlineStr">
        <is>
          <t>Hasil Seleksi</t>
        </is>
      </c>
      <c r="D6" s="1" t="n"/>
      <c r="E6" s="212" t="n"/>
      <c r="F6" s="1" t="n"/>
      <c r="G6" s="1" t="n"/>
      <c r="H6" s="1" t="n"/>
      <c r="I6" s="1" t="n"/>
      <c r="J6" s="1" t="n"/>
      <c r="K6" s="1" t="n"/>
      <c r="L6" s="1" t="n"/>
      <c r="M6" s="1" t="n"/>
      <c r="N6" s="1" t="n"/>
      <c r="O6" s="1" t="n"/>
      <c r="P6" s="1" t="n"/>
      <c r="Q6" s="164" t="n"/>
      <c r="R6" s="164" t="n"/>
      <c r="S6" s="210" t="n"/>
      <c r="T6" s="210" t="n"/>
      <c r="U6" s="1" t="n"/>
      <c r="V6" s="164" t="n"/>
      <c r="W6" s="1" t="n"/>
      <c r="X6" s="1" t="n"/>
      <c r="Y6" s="210" t="n"/>
      <c r="Z6" s="164" t="n"/>
      <c r="AA6" s="215" t="n"/>
      <c r="AB6" s="212" t="n"/>
      <c r="AC6" s="212" t="n"/>
    </row>
    <row r="7">
      <c r="A7" s="1" t="n"/>
      <c r="B7" s="1" t="n"/>
      <c r="D7" s="216" t="inlineStr">
        <is>
          <t>NOTE</t>
        </is>
      </c>
      <c r="E7" s="1" t="inlineStr">
        <is>
          <t>Penerbit ini HANYA BISA diikutkan jika pengadaan dengan MITRA atau LELANG dikarenakan berkas belum lengkap</t>
        </is>
      </c>
      <c r="F7" s="1" t="n"/>
      <c r="G7" s="1" t="n"/>
      <c r="H7" s="1" t="n"/>
      <c r="I7" s="1" t="n"/>
      <c r="J7" s="1" t="n"/>
      <c r="K7" s="18" t="n"/>
      <c r="L7" s="1" t="n"/>
      <c r="M7" s="1" t="n"/>
      <c r="N7" s="1" t="n"/>
      <c r="O7" s="1" t="n"/>
      <c r="P7" s="1" t="n"/>
      <c r="Q7" s="164" t="n"/>
      <c r="R7" s="164" t="n"/>
      <c r="S7" s="210" t="n"/>
      <c r="T7" s="210" t="n"/>
      <c r="U7" s="1" t="n"/>
      <c r="V7" s="164" t="n"/>
      <c r="W7" s="1" t="n"/>
      <c r="X7" s="1" t="n"/>
      <c r="Y7" s="210" t="n"/>
      <c r="Z7" s="164" t="n"/>
      <c r="AA7" s="215" t="n"/>
      <c r="AB7" s="212" t="n"/>
      <c r="AC7" s="212" t="n"/>
    </row>
    <row r="8">
      <c r="A8" s="175" t="n"/>
      <c r="B8" s="175" t="n"/>
      <c r="C8" s="175" t="n"/>
      <c r="D8" s="175" t="n"/>
      <c r="E8" s="175" t="n"/>
      <c r="F8" s="175" t="n"/>
      <c r="G8" s="175" t="n"/>
      <c r="H8" s="175" t="n"/>
      <c r="I8" s="217" t="n"/>
      <c r="J8" s="175" t="n"/>
      <c r="K8" s="175" t="n"/>
      <c r="L8" s="175" t="n"/>
      <c r="M8" s="175" t="n"/>
      <c r="N8" s="175" t="n"/>
      <c r="O8" s="175" t="n"/>
      <c r="P8" s="175" t="n"/>
      <c r="Q8" s="177" t="n"/>
      <c r="R8" s="177" t="n"/>
      <c r="S8" s="218" t="n"/>
      <c r="T8" s="218" t="n"/>
      <c r="U8" s="175" t="n"/>
      <c r="V8" s="177" t="n"/>
      <c r="W8" s="175" t="n"/>
      <c r="X8" s="175" t="n"/>
      <c r="Y8" s="218" t="n"/>
      <c r="Z8" s="177" t="n"/>
      <c r="AA8" s="219" t="n"/>
      <c r="AB8" s="220" t="n"/>
      <c r="AC8" s="22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86" t="n"/>
      <c r="B10" s="222" t="n"/>
      <c r="C10" s="223" t="n"/>
      <c r="D10" s="223" t="n"/>
      <c r="E10" s="223" t="n"/>
      <c r="F10" s="223" t="n"/>
      <c r="G10" s="223" t="n"/>
      <c r="H10" s="223" t="n"/>
      <c r="I10" s="223" t="n"/>
      <c r="J10" s="86" t="n"/>
      <c r="K10" s="223" t="n"/>
      <c r="L10" s="223" t="n"/>
      <c r="M10" s="223" t="n"/>
      <c r="N10" s="223" t="n"/>
      <c r="O10" s="223" t="n"/>
      <c r="P10" s="224" t="n"/>
      <c r="Q10" s="224" t="n"/>
      <c r="R10" s="225" t="n"/>
      <c r="S10" s="225" t="n"/>
      <c r="T10" s="223" t="n"/>
      <c r="U10" s="86" t="n"/>
      <c r="V10" s="86" t="n"/>
      <c r="W10" s="223" t="n"/>
      <c r="X10" s="225" t="n"/>
      <c r="Y10" s="224" t="n"/>
      <c r="Z10" s="226" t="n"/>
      <c r="AA10" s="89" t="n"/>
      <c r="AB10" s="227" t="n"/>
    </row>
    <row r="11" ht="15" customHeight="1" s="283">
      <c r="A11" s="86" t="n"/>
      <c r="B11" s="222" t="n"/>
      <c r="C11" s="223" t="n"/>
      <c r="D11" s="223" t="n"/>
      <c r="E11" s="223" t="n"/>
      <c r="F11" s="223" t="n"/>
      <c r="G11" s="223" t="n"/>
      <c r="H11" s="223" t="n"/>
      <c r="I11" s="223" t="n"/>
      <c r="J11" s="86" t="n"/>
      <c r="K11" s="223" t="n"/>
      <c r="L11" s="223" t="n"/>
      <c r="M11" s="223" t="n"/>
      <c r="N11" s="223" t="n"/>
      <c r="O11" s="223" t="n"/>
      <c r="P11" s="224" t="n"/>
      <c r="Q11" s="224" t="n"/>
      <c r="R11" s="225" t="n"/>
      <c r="S11" s="225" t="n"/>
      <c r="T11" s="223" t="n"/>
      <c r="U11" s="86" t="n"/>
      <c r="V11" s="86" t="n"/>
      <c r="W11" s="223" t="n"/>
      <c r="X11" s="225" t="n"/>
      <c r="Y11" s="224" t="n"/>
      <c r="Z11" s="226" t="n"/>
      <c r="AA11" s="89" t="n"/>
      <c r="AB11" s="227" t="n"/>
    </row>
    <row r="12" ht="15" customHeight="1" s="283">
      <c r="A12" s="86" t="n"/>
      <c r="B12" s="222" t="n"/>
      <c r="C12" s="223" t="n"/>
      <c r="D12" s="223" t="n"/>
      <c r="E12" s="223" t="n"/>
      <c r="F12" s="223" t="n"/>
      <c r="G12" s="223" t="n"/>
      <c r="H12" s="223" t="n"/>
      <c r="I12" s="223" t="n"/>
      <c r="J12" s="86" t="n"/>
      <c r="K12" s="223" t="n"/>
      <c r="L12" s="223" t="n"/>
      <c r="M12" s="223" t="n"/>
      <c r="N12" s="223" t="n"/>
      <c r="O12" s="223" t="n"/>
      <c r="P12" s="224" t="n"/>
      <c r="Q12" s="224" t="n"/>
      <c r="R12" s="225" t="n"/>
      <c r="S12" s="225" t="n"/>
      <c r="T12" s="223" t="n"/>
      <c r="U12" s="86" t="n"/>
      <c r="V12" s="86" t="n"/>
      <c r="W12" s="223" t="n"/>
      <c r="X12" s="225" t="n"/>
      <c r="Y12" s="224" t="n"/>
      <c r="Z12" s="226" t="n"/>
      <c r="AA12" s="89" t="n"/>
      <c r="AB12" s="227" t="n"/>
    </row>
    <row r="13" ht="15" customHeight="1" s="283">
      <c r="A13" s="86" t="n"/>
      <c r="B13" s="222" t="n"/>
      <c r="C13" s="223" t="n"/>
      <c r="D13" s="223" t="n"/>
      <c r="E13" s="223" t="n"/>
      <c r="F13" s="223" t="n"/>
      <c r="G13" s="223" t="n"/>
      <c r="H13" s="223" t="n"/>
      <c r="I13" s="223" t="n"/>
      <c r="J13" s="86" t="n"/>
      <c r="K13" s="223" t="n"/>
      <c r="L13" s="223" t="n"/>
      <c r="M13" s="223" t="n"/>
      <c r="N13" s="223" t="n"/>
      <c r="O13" s="223" t="n"/>
      <c r="P13" s="224" t="n"/>
      <c r="Q13" s="224" t="n"/>
      <c r="R13" s="225" t="n"/>
      <c r="S13" s="225" t="n"/>
      <c r="T13" s="223" t="n"/>
      <c r="U13" s="86" t="n"/>
      <c r="V13" s="86" t="n"/>
      <c r="W13" s="223" t="n"/>
      <c r="X13" s="225" t="n"/>
      <c r="Y13" s="224" t="n"/>
      <c r="Z13" s="226" t="n"/>
      <c r="AA13" s="89" t="n"/>
      <c r="AB13" s="227" t="n"/>
    </row>
    <row r="14" ht="15" customHeight="1" s="283">
      <c r="A14" s="86" t="n"/>
      <c r="B14" s="222" t="n"/>
      <c r="C14" s="223" t="n"/>
      <c r="D14" s="223" t="n"/>
      <c r="E14" s="223" t="n"/>
      <c r="F14" s="223" t="n"/>
      <c r="G14" s="223" t="n"/>
      <c r="H14" s="223" t="n"/>
      <c r="I14" s="223" t="n"/>
      <c r="J14" s="86" t="n"/>
      <c r="K14" s="223" t="n"/>
      <c r="L14" s="223" t="n"/>
      <c r="M14" s="223" t="n"/>
      <c r="N14" s="223" t="n"/>
      <c r="O14" s="223" t="n"/>
      <c r="P14" s="224" t="n"/>
      <c r="Q14" s="224" t="n"/>
      <c r="R14" s="225" t="n"/>
      <c r="S14" s="225" t="n"/>
      <c r="T14" s="223" t="n"/>
      <c r="U14" s="86" t="n"/>
      <c r="V14" s="86" t="n"/>
      <c r="W14" s="223" t="n"/>
      <c r="X14" s="225" t="n"/>
      <c r="Y14" s="224" t="n"/>
      <c r="Z14" s="226" t="n"/>
      <c r="AA14" s="89" t="n"/>
      <c r="AB14" s="227" t="n"/>
    </row>
    <row r="15" ht="15" customHeight="1" s="283">
      <c r="A15" s="86" t="n"/>
      <c r="B15" s="222" t="n"/>
      <c r="C15" s="223" t="n"/>
      <c r="D15" s="223" t="n"/>
      <c r="E15" s="223" t="n"/>
      <c r="F15" s="223" t="n"/>
      <c r="G15" s="223" t="n"/>
      <c r="H15" s="223" t="n"/>
      <c r="I15" s="223" t="n"/>
      <c r="J15" s="86" t="n"/>
      <c r="K15" s="223" t="n"/>
      <c r="L15" s="223" t="n"/>
      <c r="M15" s="223" t="n"/>
      <c r="N15" s="223" t="n"/>
      <c r="O15" s="223" t="n"/>
      <c r="P15" s="224" t="n"/>
      <c r="Q15" s="224" t="n"/>
      <c r="R15" s="225" t="n"/>
      <c r="S15" s="225" t="n"/>
      <c r="T15" s="223" t="n"/>
      <c r="U15" s="86" t="n"/>
      <c r="V15" s="86" t="n"/>
      <c r="W15" s="223" t="n"/>
      <c r="X15" s="225" t="n"/>
      <c r="Y15" s="224" t="n"/>
      <c r="Z15" s="226" t="n"/>
      <c r="AA15" s="89" t="n"/>
      <c r="AB15" s="227" t="n"/>
    </row>
    <row r="16" ht="15" customHeight="1" s="283">
      <c r="A16" s="86" t="n"/>
      <c r="B16" s="222" t="n"/>
      <c r="C16" s="223" t="n"/>
      <c r="D16" s="223" t="n"/>
      <c r="E16" s="223" t="n"/>
      <c r="F16" s="223" t="n"/>
      <c r="G16" s="223" t="n"/>
      <c r="H16" s="223" t="n"/>
      <c r="I16" s="223" t="n"/>
      <c r="J16" s="86" t="n"/>
      <c r="K16" s="223" t="n"/>
      <c r="L16" s="223" t="n"/>
      <c r="M16" s="223" t="n"/>
      <c r="N16" s="223" t="n"/>
      <c r="O16" s="223" t="n"/>
      <c r="P16" s="224" t="n"/>
      <c r="Q16" s="224" t="n"/>
      <c r="R16" s="225" t="n"/>
      <c r="S16" s="225" t="n"/>
      <c r="T16" s="223" t="n"/>
      <c r="U16" s="86" t="n"/>
      <c r="V16" s="86" t="n"/>
      <c r="W16" s="223" t="n"/>
      <c r="X16" s="225" t="n"/>
      <c r="Y16" s="224" t="n"/>
      <c r="Z16" s="226" t="n"/>
      <c r="AA16" s="89" t="n"/>
      <c r="AB16" s="227" t="n"/>
    </row>
    <row r="17" ht="15" customHeight="1" s="283">
      <c r="A17" s="86" t="n"/>
      <c r="B17" s="222" t="n"/>
      <c r="C17" s="223" t="n"/>
      <c r="D17" s="223" t="n"/>
      <c r="E17" s="223" t="n"/>
      <c r="F17" s="223" t="n"/>
      <c r="G17" s="223" t="n"/>
      <c r="H17" s="223" t="n"/>
      <c r="I17" s="223" t="n"/>
      <c r="J17" s="86" t="n"/>
      <c r="K17" s="223" t="n"/>
      <c r="L17" s="223" t="n"/>
      <c r="M17" s="223" t="n"/>
      <c r="N17" s="223" t="n"/>
      <c r="O17" s="223" t="n"/>
      <c r="P17" s="224" t="n"/>
      <c r="Q17" s="224" t="n"/>
      <c r="R17" s="225" t="n"/>
      <c r="S17" s="225" t="n"/>
      <c r="T17" s="223" t="n"/>
      <c r="U17" s="86" t="n"/>
      <c r="V17" s="86" t="n"/>
      <c r="W17" s="223" t="n"/>
      <c r="X17" s="225" t="n"/>
      <c r="Y17" s="224" t="n"/>
      <c r="Z17" s="226" t="n"/>
      <c r="AA17" s="89" t="n"/>
      <c r="AB17" s="227" t="n"/>
    </row>
    <row r="18" ht="15" customHeight="1" s="283">
      <c r="A18" s="86" t="n"/>
      <c r="B18" s="222" t="n"/>
      <c r="C18" s="223" t="n"/>
      <c r="D18" s="223" t="n"/>
      <c r="E18" s="223" t="n"/>
      <c r="F18" s="223" t="n"/>
      <c r="G18" s="223" t="n"/>
      <c r="H18" s="223" t="n"/>
      <c r="I18" s="223" t="n"/>
      <c r="J18" s="86" t="n"/>
      <c r="K18" s="223" t="n"/>
      <c r="L18" s="223" t="n"/>
      <c r="M18" s="223" t="n"/>
      <c r="N18" s="223" t="n"/>
      <c r="O18" s="223" t="n"/>
      <c r="P18" s="224" t="n"/>
      <c r="Q18" s="224" t="n"/>
      <c r="R18" s="225" t="n"/>
      <c r="S18" s="225" t="n"/>
      <c r="T18" s="223" t="n"/>
      <c r="U18" s="86" t="n"/>
      <c r="V18" s="86" t="n"/>
      <c r="W18" s="223" t="n"/>
      <c r="X18" s="225" t="n"/>
      <c r="Y18" s="224" t="n"/>
      <c r="Z18" s="226" t="n"/>
      <c r="AA18" s="89" t="n"/>
      <c r="AB18" s="227" t="n"/>
    </row>
    <row r="19" ht="15" customHeight="1" s="283">
      <c r="A19" s="86" t="n"/>
      <c r="B19" s="222" t="n"/>
      <c r="C19" s="223" t="n"/>
      <c r="D19" s="223" t="n"/>
      <c r="E19" s="223" t="n"/>
      <c r="F19" s="223" t="n"/>
      <c r="G19" s="223" t="n"/>
      <c r="H19" s="223" t="n"/>
      <c r="I19" s="223" t="n"/>
      <c r="J19" s="86" t="n"/>
      <c r="K19" s="223" t="n"/>
      <c r="L19" s="223" t="n"/>
      <c r="M19" s="223" t="n"/>
      <c r="N19" s="223" t="n"/>
      <c r="O19" s="223" t="n"/>
      <c r="P19" s="224" t="n"/>
      <c r="Q19" s="224" t="n"/>
      <c r="R19" s="225" t="n"/>
      <c r="S19" s="225" t="n"/>
      <c r="T19" s="223" t="n"/>
      <c r="U19" s="86" t="n"/>
      <c r="V19" s="86" t="n"/>
      <c r="W19" s="223" t="n"/>
      <c r="X19" s="225" t="n"/>
      <c r="Y19" s="224" t="n"/>
      <c r="Z19" s="226" t="n"/>
      <c r="AA19" s="89" t="n"/>
      <c r="AB19" s="227" t="n"/>
    </row>
    <row r="20" ht="15" customHeight="1" s="283">
      <c r="A20" s="86" t="n"/>
      <c r="B20" s="222" t="n"/>
      <c r="C20" s="223" t="n"/>
      <c r="D20" s="223" t="n"/>
      <c r="E20" s="223" t="n"/>
      <c r="F20" s="223" t="n"/>
      <c r="G20" s="223" t="n"/>
      <c r="H20" s="223" t="n"/>
      <c r="I20" s="223" t="n"/>
      <c r="J20" s="86" t="n"/>
      <c r="K20" s="223" t="n"/>
      <c r="L20" s="223" t="n"/>
      <c r="M20" s="223" t="n"/>
      <c r="N20" s="223" t="n"/>
      <c r="O20" s="223" t="n"/>
      <c r="P20" s="224" t="n"/>
      <c r="Q20" s="224" t="n"/>
      <c r="R20" s="225" t="n"/>
      <c r="S20" s="225" t="n"/>
      <c r="T20" s="223" t="n"/>
      <c r="U20" s="86" t="n"/>
      <c r="V20" s="86" t="n"/>
      <c r="W20" s="223" t="n"/>
      <c r="X20" s="225" t="n"/>
      <c r="Y20" s="224" t="n"/>
      <c r="Z20" s="226" t="n"/>
      <c r="AA20" s="89" t="n"/>
      <c r="AB20" s="227" t="n"/>
    </row>
    <row r="21" ht="15" customHeight="1" s="283">
      <c r="A21" s="86" t="n"/>
      <c r="B21" s="222" t="n"/>
      <c r="C21" s="223" t="n"/>
      <c r="D21" s="223" t="n"/>
      <c r="E21" s="223" t="n"/>
      <c r="F21" s="223" t="n"/>
      <c r="G21" s="223" t="n"/>
      <c r="H21" s="223" t="n"/>
      <c r="I21" s="223" t="n"/>
      <c r="J21" s="86" t="n"/>
      <c r="K21" s="223" t="n"/>
      <c r="L21" s="223" t="n"/>
      <c r="M21" s="223" t="n"/>
      <c r="N21" s="223" t="n"/>
      <c r="O21" s="223" t="n"/>
      <c r="P21" s="224" t="n"/>
      <c r="Q21" s="224" t="n"/>
      <c r="R21" s="225" t="n"/>
      <c r="S21" s="225" t="n"/>
      <c r="T21" s="223" t="n"/>
      <c r="U21" s="86" t="n"/>
      <c r="V21" s="86" t="n"/>
      <c r="W21" s="223" t="n"/>
      <c r="X21" s="225" t="n"/>
      <c r="Y21" s="224" t="n"/>
      <c r="Z21" s="226" t="n"/>
      <c r="AA21" s="89" t="n"/>
      <c r="AB21" s="227" t="n"/>
    </row>
    <row r="22" ht="15" customHeight="1" s="283">
      <c r="A22" s="86" t="n"/>
      <c r="B22" s="222" t="n"/>
      <c r="C22" s="223" t="n"/>
      <c r="D22" s="223" t="n"/>
      <c r="E22" s="223" t="n"/>
      <c r="F22" s="223" t="n"/>
      <c r="G22" s="223" t="n"/>
      <c r="H22" s="223" t="n"/>
      <c r="I22" s="223" t="n"/>
      <c r="J22" s="86" t="n"/>
      <c r="K22" s="223" t="n"/>
      <c r="L22" s="223" t="n"/>
      <c r="M22" s="223" t="n"/>
      <c r="N22" s="223" t="n"/>
      <c r="O22" s="223" t="n"/>
      <c r="P22" s="224" t="n"/>
      <c r="Q22" s="224" t="n"/>
      <c r="R22" s="225" t="n"/>
      <c r="S22" s="225" t="n"/>
      <c r="T22" s="223" t="n"/>
      <c r="U22" s="86" t="n"/>
      <c r="V22" s="86" t="n"/>
      <c r="W22" s="223" t="n"/>
      <c r="X22" s="225" t="n"/>
      <c r="Y22" s="224" t="n"/>
      <c r="Z22" s="226" t="n"/>
      <c r="AA22" s="89" t="n"/>
      <c r="AB22" s="227" t="n"/>
    </row>
    <row r="23" ht="15" customHeight="1" s="283">
      <c r="A23" s="86" t="n"/>
      <c r="B23" s="222" t="n"/>
      <c r="C23" s="223" t="n"/>
      <c r="D23" s="223" t="n"/>
      <c r="E23" s="223" t="n"/>
      <c r="F23" s="223" t="n"/>
      <c r="G23" s="223" t="n"/>
      <c r="H23" s="223" t="n"/>
      <c r="I23" s="223" t="n"/>
      <c r="J23" s="86" t="n"/>
      <c r="K23" s="223" t="n"/>
      <c r="L23" s="223" t="n"/>
      <c r="M23" s="223" t="n"/>
      <c r="N23" s="223" t="n"/>
      <c r="O23" s="223" t="n"/>
      <c r="P23" s="224" t="n"/>
      <c r="Q23" s="224" t="n"/>
      <c r="R23" s="225" t="n"/>
      <c r="S23" s="225" t="n"/>
      <c r="T23" s="223" t="n"/>
      <c r="U23" s="86" t="n"/>
      <c r="V23" s="86" t="n"/>
      <c r="W23" s="223" t="n"/>
      <c r="X23" s="225" t="n"/>
      <c r="Y23" s="224" t="n"/>
      <c r="Z23" s="226" t="n"/>
      <c r="AA23" s="89" t="n"/>
      <c r="AB23" s="227" t="n"/>
    </row>
    <row r="24" ht="15" customHeight="1" s="283">
      <c r="A24" s="86" t="n"/>
      <c r="B24" s="222" t="n"/>
      <c r="C24" s="223" t="n"/>
      <c r="D24" s="223" t="n"/>
      <c r="E24" s="223" t="n"/>
      <c r="F24" s="223" t="n"/>
      <c r="G24" s="223" t="n"/>
      <c r="H24" s="223" t="n"/>
      <c r="I24" s="223" t="n"/>
      <c r="J24" s="86" t="n"/>
      <c r="K24" s="223" t="n"/>
      <c r="L24" s="223" t="n"/>
      <c r="M24" s="223" t="n"/>
      <c r="N24" s="223" t="n"/>
      <c r="O24" s="223" t="n"/>
      <c r="P24" s="224" t="n"/>
      <c r="Q24" s="224" t="n"/>
      <c r="R24" s="225" t="n"/>
      <c r="S24" s="225" t="n"/>
      <c r="T24" s="223" t="n"/>
      <c r="U24" s="86" t="n"/>
      <c r="V24" s="86" t="n"/>
      <c r="W24" s="223" t="n"/>
      <c r="X24" s="225" t="n"/>
      <c r="Y24" s="224" t="n"/>
      <c r="Z24" s="226" t="n"/>
      <c r="AA24" s="89" t="n"/>
      <c r="AB24" s="227" t="n"/>
    </row>
    <row r="25" ht="15" customHeight="1" s="283">
      <c r="A25" s="86" t="n"/>
      <c r="B25" s="222" t="n"/>
      <c r="C25" s="223" t="n"/>
      <c r="D25" s="223" t="n"/>
      <c r="E25" s="223" t="n"/>
      <c r="F25" s="223" t="n"/>
      <c r="G25" s="223" t="n"/>
      <c r="H25" s="223" t="n"/>
      <c r="I25" s="223" t="n"/>
      <c r="J25" s="86" t="n"/>
      <c r="K25" s="223" t="n"/>
      <c r="L25" s="223" t="n"/>
      <c r="M25" s="223" t="n"/>
      <c r="N25" s="223" t="n"/>
      <c r="O25" s="223" t="n"/>
      <c r="P25" s="224" t="n"/>
      <c r="Q25" s="224" t="n"/>
      <c r="R25" s="225" t="n"/>
      <c r="S25" s="225" t="n"/>
      <c r="T25" s="223" t="n"/>
      <c r="U25" s="86" t="n"/>
      <c r="V25" s="86" t="n"/>
      <c r="W25" s="223" t="n"/>
      <c r="X25" s="225" t="n"/>
      <c r="Y25" s="224" t="n"/>
      <c r="Z25" s="226" t="n"/>
      <c r="AA25" s="89" t="n"/>
      <c r="AB25" s="227" t="n"/>
    </row>
    <row r="26" ht="15" customHeight="1" s="283">
      <c r="A26" s="86" t="n"/>
      <c r="B26" s="222" t="n"/>
      <c r="C26" s="223" t="n"/>
      <c r="D26" s="223" t="n"/>
      <c r="E26" s="223" t="n"/>
      <c r="F26" s="223" t="n"/>
      <c r="G26" s="223" t="n"/>
      <c r="H26" s="223" t="n"/>
      <c r="I26" s="223" t="n"/>
      <c r="J26" s="86" t="n"/>
      <c r="K26" s="223" t="n"/>
      <c r="L26" s="223" t="n"/>
      <c r="M26" s="223" t="n"/>
      <c r="N26" s="223" t="n"/>
      <c r="O26" s="223" t="n"/>
      <c r="P26" s="224" t="n"/>
      <c r="Q26" s="224" t="n"/>
      <c r="R26" s="225" t="n"/>
      <c r="S26" s="225" t="n"/>
      <c r="T26" s="223" t="n"/>
      <c r="U26" s="86" t="n"/>
      <c r="V26" s="86" t="n"/>
      <c r="W26" s="223" t="n"/>
      <c r="X26" s="225" t="n"/>
      <c r="Y26" s="224" t="n"/>
      <c r="Z26" s="226" t="n"/>
      <c r="AA26" s="89" t="n"/>
      <c r="AB26" s="227" t="n"/>
    </row>
    <row r="27" ht="15" customHeight="1" s="283">
      <c r="A27" s="86" t="n"/>
      <c r="B27" s="222" t="n"/>
      <c r="C27" s="223" t="n"/>
      <c r="D27" s="223" t="n"/>
      <c r="E27" s="223" t="n"/>
      <c r="F27" s="223" t="n"/>
      <c r="G27" s="223" t="n"/>
      <c r="H27" s="223" t="n"/>
      <c r="I27" s="223" t="n"/>
      <c r="J27" s="86" t="n"/>
      <c r="K27" s="223" t="n"/>
      <c r="L27" s="223" t="n"/>
      <c r="M27" s="223" t="n"/>
      <c r="N27" s="223" t="n"/>
      <c r="O27" s="223" t="n"/>
      <c r="P27" s="224" t="n"/>
      <c r="Q27" s="224" t="n"/>
      <c r="R27" s="225" t="n"/>
      <c r="S27" s="225" t="n"/>
      <c r="T27" s="223" t="n"/>
      <c r="U27" s="86" t="n"/>
      <c r="V27" s="86" t="n"/>
      <c r="W27" s="223" t="n"/>
      <c r="X27" s="225" t="n"/>
      <c r="Y27" s="224" t="n"/>
      <c r="Z27" s="226" t="n"/>
      <c r="AA27" s="89" t="n"/>
      <c r="AB27" s="227" t="n"/>
    </row>
    <row r="28" ht="15" customHeight="1" s="283">
      <c r="A28" s="86" t="n"/>
      <c r="B28" s="222" t="n"/>
      <c r="C28" s="223" t="n"/>
      <c r="D28" s="223" t="n"/>
      <c r="E28" s="223" t="n"/>
      <c r="F28" s="223" t="n"/>
      <c r="G28" s="223" t="n"/>
      <c r="H28" s="223" t="n"/>
      <c r="I28" s="223" t="n"/>
      <c r="J28" s="86" t="n"/>
      <c r="K28" s="223" t="n"/>
      <c r="L28" s="223" t="n"/>
      <c r="M28" s="223" t="n"/>
      <c r="N28" s="223" t="n"/>
      <c r="O28" s="223" t="n"/>
      <c r="P28" s="224" t="n"/>
      <c r="Q28" s="224" t="n"/>
      <c r="R28" s="225" t="n"/>
      <c r="S28" s="225" t="n"/>
      <c r="T28" s="223" t="n"/>
      <c r="U28" s="86" t="n"/>
      <c r="V28" s="86" t="n"/>
      <c r="W28" s="223" t="n"/>
      <c r="X28" s="225" t="n"/>
      <c r="Y28" s="224" t="n"/>
      <c r="Z28" s="226" t="n"/>
      <c r="AA28" s="89" t="n"/>
      <c r="AB28" s="227" t="n"/>
    </row>
    <row r="29" ht="15" customHeight="1" s="283">
      <c r="A29" s="86" t="n"/>
      <c r="B29" s="222" t="n"/>
      <c r="C29" s="223" t="n"/>
      <c r="D29" s="223" t="n"/>
      <c r="E29" s="223" t="n"/>
      <c r="F29" s="223" t="n"/>
      <c r="G29" s="223" t="n"/>
      <c r="H29" s="223" t="n"/>
      <c r="I29" s="223" t="n"/>
      <c r="J29" s="86" t="n"/>
      <c r="K29" s="223" t="n"/>
      <c r="L29" s="223" t="n"/>
      <c r="M29" s="223" t="n"/>
      <c r="N29" s="223" t="n"/>
      <c r="O29" s="223" t="n"/>
      <c r="P29" s="224" t="n"/>
      <c r="Q29" s="224" t="n"/>
      <c r="R29" s="225" t="n"/>
      <c r="S29" s="225" t="n"/>
      <c r="T29" s="223" t="n"/>
      <c r="U29" s="86" t="n"/>
      <c r="V29" s="86" t="n"/>
      <c r="W29" s="223" t="n"/>
      <c r="X29" s="225" t="n"/>
      <c r="Y29" s="224" t="n"/>
      <c r="Z29" s="226" t="n"/>
      <c r="AA29" s="89" t="n"/>
      <c r="AB29" s="227" t="n"/>
    </row>
    <row r="30" ht="15" customHeight="1" s="283">
      <c r="A30" s="86" t="n"/>
      <c r="B30" s="222" t="n"/>
      <c r="C30" s="223" t="n"/>
      <c r="D30" s="223" t="n"/>
      <c r="E30" s="223" t="n"/>
      <c r="F30" s="223" t="n"/>
      <c r="G30" s="223" t="n"/>
      <c r="H30" s="223" t="n"/>
      <c r="I30" s="223" t="n"/>
      <c r="J30" s="86" t="n"/>
      <c r="K30" s="223" t="n"/>
      <c r="L30" s="223" t="n"/>
      <c r="M30" s="223" t="n"/>
      <c r="N30" s="223" t="n"/>
      <c r="O30" s="223" t="n"/>
      <c r="P30" s="224" t="n"/>
      <c r="Q30" s="224" t="n"/>
      <c r="R30" s="225" t="n"/>
      <c r="S30" s="225" t="n"/>
      <c r="T30" s="223" t="n"/>
      <c r="U30" s="86" t="n"/>
      <c r="V30" s="86" t="n"/>
      <c r="W30" s="223" t="n"/>
      <c r="X30" s="225" t="n"/>
      <c r="Y30" s="224" t="n"/>
      <c r="Z30" s="226" t="n"/>
      <c r="AA30" s="89" t="n"/>
      <c r="AB30" s="227" t="n"/>
    </row>
    <row r="31" ht="15" customHeight="1" s="283">
      <c r="A31" s="86" t="n"/>
      <c r="B31" s="222" t="n"/>
      <c r="C31" s="223" t="n"/>
      <c r="D31" s="223" t="n"/>
      <c r="E31" s="223" t="n"/>
      <c r="F31" s="223" t="n"/>
      <c r="G31" s="223" t="n"/>
      <c r="H31" s="223" t="n"/>
      <c r="I31" s="223" t="n"/>
      <c r="J31" s="86" t="n"/>
      <c r="K31" s="223" t="n"/>
      <c r="L31" s="223" t="n"/>
      <c r="M31" s="223" t="n"/>
      <c r="N31" s="223" t="n"/>
      <c r="O31" s="223" t="n"/>
      <c r="P31" s="224" t="n"/>
      <c r="Q31" s="224" t="n"/>
      <c r="R31" s="225" t="n"/>
      <c r="S31" s="225" t="n"/>
      <c r="T31" s="223" t="n"/>
      <c r="U31" s="86" t="n"/>
      <c r="V31" s="86" t="n"/>
      <c r="W31" s="223" t="n"/>
      <c r="X31" s="225" t="n"/>
      <c r="Y31" s="224" t="n"/>
      <c r="Z31" s="226" t="n"/>
      <c r="AA31" s="89" t="n"/>
      <c r="AB31" s="227" t="n"/>
    </row>
    <row r="32" ht="15" customHeight="1" s="283">
      <c r="A32" s="86" t="n"/>
      <c r="B32" s="222" t="n"/>
      <c r="C32" s="223" t="n"/>
      <c r="D32" s="223" t="n"/>
      <c r="E32" s="223" t="n"/>
      <c r="F32" s="223" t="n"/>
      <c r="G32" s="223" t="n"/>
      <c r="H32" s="223" t="n"/>
      <c r="I32" s="223" t="n"/>
      <c r="J32" s="86" t="n"/>
      <c r="K32" s="223" t="n"/>
      <c r="L32" s="223" t="n"/>
      <c r="M32" s="223" t="n"/>
      <c r="N32" s="223" t="n"/>
      <c r="O32" s="223" t="n"/>
      <c r="P32" s="224" t="n"/>
      <c r="Q32" s="224" t="n"/>
      <c r="R32" s="225" t="n"/>
      <c r="S32" s="225" t="n"/>
      <c r="T32" s="223" t="n"/>
      <c r="U32" s="86" t="n"/>
      <c r="V32" s="86" t="n"/>
      <c r="W32" s="223" t="n"/>
      <c r="X32" s="225" t="n"/>
      <c r="Y32" s="224" t="n"/>
      <c r="Z32" s="226" t="n"/>
      <c r="AA32" s="89" t="n"/>
      <c r="AB32" s="227" t="n"/>
    </row>
    <row r="33" ht="15" customHeight="1" s="283">
      <c r="A33" s="86" t="n"/>
      <c r="B33" s="222" t="n"/>
      <c r="C33" s="223" t="n"/>
      <c r="D33" s="223" t="n"/>
      <c r="E33" s="223" t="n"/>
      <c r="F33" s="223" t="n"/>
      <c r="G33" s="223" t="n"/>
      <c r="H33" s="223" t="n"/>
      <c r="I33" s="223" t="n"/>
      <c r="J33" s="86" t="n"/>
      <c r="K33" s="223" t="n"/>
      <c r="L33" s="223" t="n"/>
      <c r="M33" s="223" t="n"/>
      <c r="N33" s="223" t="n"/>
      <c r="O33" s="223" t="n"/>
      <c r="P33" s="224" t="n"/>
      <c r="Q33" s="224" t="n"/>
      <c r="R33" s="225" t="n"/>
      <c r="S33" s="225" t="n"/>
      <c r="T33" s="223" t="n"/>
      <c r="U33" s="86" t="n"/>
      <c r="V33" s="86" t="n"/>
      <c r="W33" s="223" t="n"/>
      <c r="X33" s="225" t="n"/>
      <c r="Y33" s="224" t="n"/>
      <c r="Z33" s="226" t="n"/>
      <c r="AA33" s="89" t="n"/>
      <c r="AB33" s="227" t="n"/>
    </row>
    <row r="34" ht="15" customHeight="1" s="283">
      <c r="A34" s="86" t="n"/>
      <c r="B34" s="222" t="n"/>
      <c r="C34" s="223" t="n"/>
      <c r="D34" s="223" t="n"/>
      <c r="E34" s="223" t="n"/>
      <c r="F34" s="223" t="n"/>
      <c r="G34" s="223" t="n"/>
      <c r="H34" s="223" t="n"/>
      <c r="I34" s="223" t="n"/>
      <c r="J34" s="86" t="n"/>
      <c r="K34" s="223" t="n"/>
      <c r="L34" s="223" t="n"/>
      <c r="M34" s="223" t="n"/>
      <c r="N34" s="223" t="n"/>
      <c r="O34" s="223" t="n"/>
      <c r="P34" s="224" t="n"/>
      <c r="Q34" s="224" t="n"/>
      <c r="R34" s="225" t="n"/>
      <c r="S34" s="225" t="n"/>
      <c r="T34" s="223" t="n"/>
      <c r="U34" s="86" t="n"/>
      <c r="V34" s="86" t="n"/>
      <c r="W34" s="223" t="n"/>
      <c r="X34" s="225" t="n"/>
      <c r="Y34" s="224" t="n"/>
      <c r="Z34" s="226" t="n"/>
      <c r="AA34" s="89" t="n"/>
      <c r="AB34" s="227" t="n"/>
    </row>
    <row r="35" ht="15" customHeight="1" s="283">
      <c r="A35" s="86" t="n"/>
      <c r="B35" s="222" t="n"/>
      <c r="C35" s="223" t="n"/>
      <c r="D35" s="223" t="n"/>
      <c r="E35" s="223" t="n"/>
      <c r="F35" s="223" t="n"/>
      <c r="G35" s="223" t="n"/>
      <c r="H35" s="223" t="n"/>
      <c r="I35" s="223" t="n"/>
      <c r="J35" s="86" t="n"/>
      <c r="K35" s="223" t="n"/>
      <c r="L35" s="223" t="n"/>
      <c r="M35" s="223" t="n"/>
      <c r="N35" s="223" t="n"/>
      <c r="O35" s="223" t="n"/>
      <c r="P35" s="224" t="n"/>
      <c r="Q35" s="224" t="n"/>
      <c r="R35" s="225" t="n"/>
      <c r="S35" s="225" t="n"/>
      <c r="T35" s="223" t="n"/>
      <c r="U35" s="86" t="n"/>
      <c r="V35" s="86" t="n"/>
      <c r="W35" s="223" t="n"/>
      <c r="X35" s="225" t="n"/>
      <c r="Y35" s="224" t="n"/>
      <c r="Z35" s="226" t="n"/>
      <c r="AA35" s="89" t="n"/>
      <c r="AB35" s="227" t="n"/>
    </row>
    <row r="36" ht="15" customHeight="1" s="283">
      <c r="A36" s="86" t="n"/>
      <c r="B36" s="222" t="n"/>
      <c r="C36" s="223" t="n"/>
      <c r="D36" s="223" t="n"/>
      <c r="E36" s="223" t="n"/>
      <c r="F36" s="223" t="n"/>
      <c r="G36" s="223" t="n"/>
      <c r="H36" s="223" t="n"/>
      <c r="I36" s="223" t="n"/>
      <c r="J36" s="86" t="n"/>
      <c r="K36" s="223" t="n"/>
      <c r="L36" s="223" t="n"/>
      <c r="M36" s="223" t="n"/>
      <c r="N36" s="223" t="n"/>
      <c r="O36" s="223" t="n"/>
      <c r="P36" s="224" t="n"/>
      <c r="Q36" s="224" t="n"/>
      <c r="R36" s="225" t="n"/>
      <c r="S36" s="225" t="n"/>
      <c r="T36" s="223" t="n"/>
      <c r="U36" s="86" t="n"/>
      <c r="V36" s="86" t="n"/>
      <c r="W36" s="223" t="n"/>
      <c r="X36" s="225" t="n"/>
      <c r="Y36" s="224" t="n"/>
      <c r="Z36" s="226" t="n"/>
      <c r="AA36" s="89" t="n"/>
      <c r="AB36" s="227" t="n"/>
    </row>
    <row r="37" ht="15" customHeight="1" s="283">
      <c r="A37" s="86" t="n"/>
      <c r="B37" s="222" t="n"/>
      <c r="C37" s="223" t="n"/>
      <c r="D37" s="223" t="n"/>
      <c r="E37" s="223" t="n"/>
      <c r="F37" s="223" t="n"/>
      <c r="G37" s="223" t="n"/>
      <c r="H37" s="223" t="n"/>
      <c r="I37" s="223" t="n"/>
      <c r="J37" s="86" t="n"/>
      <c r="K37" s="223" t="n"/>
      <c r="L37" s="223" t="n"/>
      <c r="M37" s="223" t="n"/>
      <c r="N37" s="223" t="n"/>
      <c r="O37" s="223" t="n"/>
      <c r="P37" s="224" t="n"/>
      <c r="Q37" s="224" t="n"/>
      <c r="R37" s="225" t="n"/>
      <c r="S37" s="225" t="n"/>
      <c r="T37" s="223" t="n"/>
      <c r="U37" s="86" t="n"/>
      <c r="V37" s="86" t="n"/>
      <c r="W37" s="223" t="n"/>
      <c r="X37" s="225" t="n"/>
      <c r="Y37" s="224" t="n"/>
      <c r="Z37" s="226" t="n"/>
      <c r="AA37" s="89" t="n"/>
      <c r="AB37" s="227" t="n"/>
    </row>
    <row r="38" ht="15" customHeight="1" s="283">
      <c r="A38" s="86" t="n"/>
      <c r="B38" s="222" t="n"/>
      <c r="C38" s="223" t="n"/>
      <c r="D38" s="223" t="n"/>
      <c r="E38" s="223" t="n"/>
      <c r="F38" s="223" t="n"/>
      <c r="G38" s="223" t="n"/>
      <c r="H38" s="223" t="n"/>
      <c r="I38" s="223" t="n"/>
      <c r="J38" s="86" t="n"/>
      <c r="K38" s="223" t="n"/>
      <c r="L38" s="223" t="n"/>
      <c r="M38" s="223" t="n"/>
      <c r="N38" s="223" t="n"/>
      <c r="O38" s="223" t="n"/>
      <c r="P38" s="224" t="n"/>
      <c r="Q38" s="224" t="n"/>
      <c r="R38" s="225" t="n"/>
      <c r="S38" s="225" t="n"/>
      <c r="T38" s="223" t="n"/>
      <c r="U38" s="86" t="n"/>
      <c r="V38" s="86" t="n"/>
      <c r="W38" s="223" t="n"/>
      <c r="X38" s="225" t="n"/>
      <c r="Y38" s="224" t="n"/>
      <c r="Z38" s="226" t="n"/>
      <c r="AA38" s="89" t="n"/>
      <c r="AB38" s="227" t="n"/>
    </row>
    <row r="39" ht="15" customHeight="1" s="283">
      <c r="A39" s="86" t="n"/>
      <c r="B39" s="222" t="n"/>
      <c r="C39" s="223" t="n"/>
      <c r="D39" s="223" t="n"/>
      <c r="E39" s="223" t="n"/>
      <c r="F39" s="223" t="n"/>
      <c r="G39" s="223" t="n"/>
      <c r="H39" s="223" t="n"/>
      <c r="I39" s="223" t="n"/>
      <c r="J39" s="86" t="n"/>
      <c r="K39" s="223" t="n"/>
      <c r="L39" s="223" t="n"/>
      <c r="M39" s="223" t="n"/>
      <c r="N39" s="223" t="n"/>
      <c r="O39" s="223" t="n"/>
      <c r="P39" s="224" t="n"/>
      <c r="Q39" s="224" t="n"/>
      <c r="R39" s="225" t="n"/>
      <c r="S39" s="225" t="n"/>
      <c r="T39" s="223" t="n"/>
      <c r="U39" s="86" t="n"/>
      <c r="V39" s="86" t="n"/>
      <c r="W39" s="223" t="n"/>
      <c r="X39" s="225" t="n"/>
      <c r="Y39" s="224" t="n"/>
      <c r="Z39" s="226" t="n"/>
      <c r="AA39" s="89" t="n"/>
      <c r="AB39" s="227" t="n"/>
    </row>
    <row r="40" ht="15" customHeight="1" s="283">
      <c r="A40" s="86" t="n"/>
      <c r="B40" s="222" t="n"/>
      <c r="C40" s="223" t="n"/>
      <c r="D40" s="223" t="n"/>
      <c r="E40" s="223" t="n"/>
      <c r="F40" s="223" t="n"/>
      <c r="G40" s="223" t="n"/>
      <c r="H40" s="223" t="n"/>
      <c r="I40" s="223" t="n"/>
      <c r="J40" s="86" t="n"/>
      <c r="K40" s="223" t="n"/>
      <c r="L40" s="223" t="n"/>
      <c r="M40" s="223" t="n"/>
      <c r="N40" s="223" t="n"/>
      <c r="O40" s="223" t="n"/>
      <c r="P40" s="224" t="n"/>
      <c r="Q40" s="224" t="n"/>
      <c r="R40" s="225" t="n"/>
      <c r="S40" s="225" t="n"/>
      <c r="T40" s="223" t="n"/>
      <c r="U40" s="86" t="n"/>
      <c r="V40" s="86" t="n"/>
      <c r="W40" s="223" t="n"/>
      <c r="X40" s="225" t="n"/>
      <c r="Y40" s="224" t="n"/>
      <c r="Z40" s="226" t="n"/>
      <c r="AA40" s="89" t="n"/>
      <c r="AB40" s="227" t="n"/>
    </row>
    <row r="41" ht="15" customHeight="1" s="283">
      <c r="A41" s="86" t="n"/>
      <c r="B41" s="222" t="n"/>
      <c r="C41" s="223" t="n"/>
      <c r="D41" s="223" t="n"/>
      <c r="E41" s="223" t="n"/>
      <c r="F41" s="223" t="n"/>
      <c r="G41" s="223" t="n"/>
      <c r="H41" s="223" t="n"/>
      <c r="I41" s="223" t="n"/>
      <c r="J41" s="86" t="n"/>
      <c r="K41" s="223" t="n"/>
      <c r="L41" s="223" t="n"/>
      <c r="M41" s="223" t="n"/>
      <c r="N41" s="223" t="n"/>
      <c r="O41" s="223" t="n"/>
      <c r="P41" s="224" t="n"/>
      <c r="Q41" s="224" t="n"/>
      <c r="R41" s="225" t="n"/>
      <c r="S41" s="225" t="n"/>
      <c r="T41" s="223" t="n"/>
      <c r="U41" s="86" t="n"/>
      <c r="V41" s="86" t="n"/>
      <c r="W41" s="223" t="n"/>
      <c r="X41" s="225" t="n"/>
      <c r="Y41" s="224" t="n"/>
      <c r="Z41" s="226" t="n"/>
      <c r="AA41" s="89" t="n"/>
      <c r="AB41" s="227" t="n"/>
    </row>
    <row r="42" ht="15" customHeight="1" s="283">
      <c r="A42" s="86" t="n"/>
      <c r="B42" s="222" t="n"/>
      <c r="C42" s="223" t="n"/>
      <c r="D42" s="223" t="n"/>
      <c r="E42" s="223" t="n"/>
      <c r="F42" s="223" t="n"/>
      <c r="G42" s="223" t="n"/>
      <c r="H42" s="223" t="n"/>
      <c r="I42" s="223" t="n"/>
      <c r="J42" s="86" t="n"/>
      <c r="K42" s="223" t="n"/>
      <c r="L42" s="223" t="n"/>
      <c r="M42" s="223" t="n"/>
      <c r="N42" s="223" t="n"/>
      <c r="O42" s="223" t="n"/>
      <c r="P42" s="224" t="n"/>
      <c r="Q42" s="224" t="n"/>
      <c r="R42" s="225" t="n"/>
      <c r="S42" s="225" t="n"/>
      <c r="T42" s="223" t="n"/>
      <c r="U42" s="86" t="n"/>
      <c r="V42" s="86" t="n"/>
      <c r="W42" s="223" t="n"/>
      <c r="X42" s="225" t="n"/>
      <c r="Y42" s="224" t="n"/>
      <c r="Z42" s="226" t="n"/>
      <c r="AA42" s="89" t="n"/>
      <c r="AB42" s="227" t="n"/>
    </row>
    <row r="43" ht="15" customHeight="1" s="283">
      <c r="A43" s="86" t="n"/>
      <c r="B43" s="222" t="n"/>
      <c r="C43" s="223" t="n"/>
      <c r="D43" s="223" t="n"/>
      <c r="E43" s="223" t="n"/>
      <c r="F43" s="223" t="n"/>
      <c r="G43" s="223" t="n"/>
      <c r="H43" s="223" t="n"/>
      <c r="I43" s="223" t="n"/>
      <c r="J43" s="86" t="n"/>
      <c r="K43" s="223" t="n"/>
      <c r="L43" s="223" t="n"/>
      <c r="M43" s="223" t="n"/>
      <c r="N43" s="223" t="n"/>
      <c r="O43" s="223" t="n"/>
      <c r="P43" s="224" t="n"/>
      <c r="Q43" s="224" t="n"/>
      <c r="R43" s="225" t="n"/>
      <c r="S43" s="225" t="n"/>
      <c r="T43" s="223" t="n"/>
      <c r="U43" s="86" t="n"/>
      <c r="V43" s="86" t="n"/>
      <c r="W43" s="223" t="n"/>
      <c r="X43" s="225" t="n"/>
      <c r="Y43" s="224" t="n"/>
      <c r="Z43" s="226" t="n"/>
      <c r="AA43" s="89" t="n"/>
      <c r="AB43" s="227" t="n"/>
    </row>
    <row r="44" ht="15" customHeight="1" s="283">
      <c r="A44" s="86" t="n"/>
      <c r="B44" s="222" t="n"/>
      <c r="C44" s="223" t="n"/>
      <c r="D44" s="223" t="n"/>
      <c r="E44" s="223" t="n"/>
      <c r="F44" s="223" t="n"/>
      <c r="G44" s="223" t="n"/>
      <c r="H44" s="223" t="n"/>
      <c r="I44" s="223" t="n"/>
      <c r="J44" s="86" t="n"/>
      <c r="K44" s="223" t="n"/>
      <c r="L44" s="223" t="n"/>
      <c r="M44" s="223" t="n"/>
      <c r="N44" s="223" t="n"/>
      <c r="O44" s="223" t="n"/>
      <c r="P44" s="224" t="n"/>
      <c r="Q44" s="224" t="n"/>
      <c r="R44" s="225" t="n"/>
      <c r="S44" s="225" t="n"/>
      <c r="T44" s="223" t="n"/>
      <c r="U44" s="86" t="n"/>
      <c r="V44" s="86" t="n"/>
      <c r="W44" s="223" t="n"/>
      <c r="X44" s="225" t="n"/>
      <c r="Y44" s="224" t="n"/>
      <c r="Z44" s="226" t="n"/>
      <c r="AA44" s="89" t="n"/>
      <c r="AB44" s="227" t="n"/>
    </row>
    <row r="45" ht="15" customHeight="1" s="283">
      <c r="A45" s="86" t="n"/>
      <c r="B45" s="222" t="n"/>
      <c r="C45" s="223" t="n"/>
      <c r="D45" s="223" t="n"/>
      <c r="E45" s="223" t="n"/>
      <c r="F45" s="223" t="n"/>
      <c r="G45" s="223" t="n"/>
      <c r="H45" s="223" t="n"/>
      <c r="I45" s="223" t="n"/>
      <c r="J45" s="86" t="n"/>
      <c r="K45" s="223" t="n"/>
      <c r="L45" s="223" t="n"/>
      <c r="M45" s="223" t="n"/>
      <c r="N45" s="223" t="n"/>
      <c r="O45" s="223" t="n"/>
      <c r="P45" s="224" t="n"/>
      <c r="Q45" s="224" t="n"/>
      <c r="R45" s="225" t="n"/>
      <c r="S45" s="225" t="n"/>
      <c r="T45" s="223" t="n"/>
      <c r="U45" s="86" t="n"/>
      <c r="V45" s="86" t="n"/>
      <c r="W45" s="223" t="n"/>
      <c r="X45" s="225" t="n"/>
      <c r="Y45" s="224" t="n"/>
      <c r="Z45" s="226" t="n"/>
      <c r="AA45" s="89" t="n"/>
      <c r="AB45" s="227" t="n"/>
    </row>
    <row r="46" ht="15" customHeight="1" s="283">
      <c r="A46" s="86" t="n"/>
      <c r="B46" s="222" t="n"/>
      <c r="C46" s="223" t="n"/>
      <c r="D46" s="223" t="n"/>
      <c r="E46" s="223" t="n"/>
      <c r="F46" s="223" t="n"/>
      <c r="G46" s="223" t="n"/>
      <c r="H46" s="223" t="n"/>
      <c r="I46" s="223" t="n"/>
      <c r="J46" s="86" t="n"/>
      <c r="K46" s="223" t="n"/>
      <c r="L46" s="223" t="n"/>
      <c r="M46" s="223" t="n"/>
      <c r="N46" s="223" t="n"/>
      <c r="O46" s="223" t="n"/>
      <c r="P46" s="224" t="n"/>
      <c r="Q46" s="224" t="n"/>
      <c r="R46" s="225" t="n"/>
      <c r="S46" s="225" t="n"/>
      <c r="T46" s="223" t="n"/>
      <c r="U46" s="86" t="n"/>
      <c r="V46" s="86" t="n"/>
      <c r="W46" s="223" t="n"/>
      <c r="X46" s="225" t="n"/>
      <c r="Y46" s="224" t="n"/>
      <c r="Z46" s="226" t="n"/>
      <c r="AA46" s="89" t="n"/>
      <c r="AB46" s="227" t="n"/>
    </row>
    <row r="47" ht="15" customHeight="1" s="283">
      <c r="A47" s="86" t="n"/>
      <c r="B47" s="222" t="n"/>
      <c r="C47" s="223" t="n"/>
      <c r="D47" s="223" t="n"/>
      <c r="E47" s="223" t="n"/>
      <c r="F47" s="223" t="n"/>
      <c r="G47" s="223" t="n"/>
      <c r="H47" s="223" t="n"/>
      <c r="I47" s="223" t="n"/>
      <c r="J47" s="86" t="n"/>
      <c r="K47" s="223" t="n"/>
      <c r="L47" s="223" t="n"/>
      <c r="M47" s="223" t="n"/>
      <c r="N47" s="223" t="n"/>
      <c r="O47" s="223" t="n"/>
      <c r="P47" s="224" t="n"/>
      <c r="Q47" s="224" t="n"/>
      <c r="R47" s="225" t="n"/>
      <c r="S47" s="225" t="n"/>
      <c r="T47" s="223" t="n"/>
      <c r="U47" s="86" t="n"/>
      <c r="V47" s="86" t="n"/>
      <c r="W47" s="223" t="n"/>
      <c r="X47" s="225" t="n"/>
      <c r="Y47" s="224" t="n"/>
      <c r="Z47" s="226" t="n"/>
      <c r="AA47" s="89" t="n"/>
      <c r="AB47" s="227" t="n"/>
    </row>
    <row r="48" ht="15" customHeight="1" s="283">
      <c r="A48" s="86" t="n"/>
      <c r="B48" s="222" t="n"/>
      <c r="C48" s="223" t="n"/>
      <c r="D48" s="223" t="n"/>
      <c r="E48" s="223" t="n"/>
      <c r="F48" s="223" t="n"/>
      <c r="G48" s="223" t="n"/>
      <c r="H48" s="223" t="n"/>
      <c r="I48" s="223" t="n"/>
      <c r="J48" s="86" t="n"/>
      <c r="K48" s="223" t="n"/>
      <c r="L48" s="223" t="n"/>
      <c r="M48" s="223" t="n"/>
      <c r="N48" s="223" t="n"/>
      <c r="O48" s="223" t="n"/>
      <c r="P48" s="224" t="n"/>
      <c r="Q48" s="224" t="n"/>
      <c r="R48" s="225" t="n"/>
      <c r="S48" s="225" t="n"/>
      <c r="T48" s="223" t="n"/>
      <c r="U48" s="86" t="n"/>
      <c r="V48" s="86" t="n"/>
      <c r="W48" s="223" t="n"/>
      <c r="X48" s="225" t="n"/>
      <c r="Y48" s="224" t="n"/>
      <c r="Z48" s="226" t="n"/>
      <c r="AA48" s="89" t="n"/>
      <c r="AB48" s="227" t="n"/>
    </row>
    <row r="49" ht="15" customHeight="1" s="283">
      <c r="A49" s="86" t="n"/>
      <c r="B49" s="222" t="n"/>
      <c r="C49" s="223" t="n"/>
      <c r="D49" s="223" t="n"/>
      <c r="E49" s="223" t="n"/>
      <c r="F49" s="223" t="n"/>
      <c r="G49" s="223" t="n"/>
      <c r="H49" s="223" t="n"/>
      <c r="I49" s="223" t="n"/>
      <c r="J49" s="86" t="n"/>
      <c r="K49" s="223" t="n"/>
      <c r="L49" s="223" t="n"/>
      <c r="M49" s="223" t="n"/>
      <c r="N49" s="223" t="n"/>
      <c r="O49" s="223" t="n"/>
      <c r="P49" s="224" t="n"/>
      <c r="Q49" s="224" t="n"/>
      <c r="R49" s="225" t="n"/>
      <c r="S49" s="225" t="n"/>
      <c r="T49" s="223" t="n"/>
      <c r="U49" s="86" t="n"/>
      <c r="V49" s="86" t="n"/>
      <c r="W49" s="223" t="n"/>
      <c r="X49" s="225" t="n"/>
      <c r="Y49" s="224" t="n"/>
      <c r="Z49" s="226" t="n"/>
      <c r="AA49" s="89" t="n"/>
      <c r="AB49" s="227" t="n"/>
    </row>
    <row r="50" ht="15" customHeight="1" s="283">
      <c r="A50" s="86" t="n"/>
      <c r="B50" s="222" t="n"/>
      <c r="C50" s="223" t="n"/>
      <c r="D50" s="223" t="n"/>
      <c r="E50" s="223" t="n"/>
      <c r="F50" s="223" t="n"/>
      <c r="G50" s="223" t="n"/>
      <c r="H50" s="223" t="n"/>
      <c r="I50" s="223" t="n"/>
      <c r="J50" s="86" t="n"/>
      <c r="K50" s="223" t="n"/>
      <c r="L50" s="223" t="n"/>
      <c r="M50" s="223" t="n"/>
      <c r="N50" s="223" t="n"/>
      <c r="O50" s="223" t="n"/>
      <c r="P50" s="224" t="n"/>
      <c r="Q50" s="224" t="n"/>
      <c r="R50" s="225" t="n"/>
      <c r="S50" s="225" t="n"/>
      <c r="T50" s="223" t="n"/>
      <c r="U50" s="86" t="n"/>
      <c r="V50" s="86" t="n"/>
      <c r="W50" s="223" t="n"/>
      <c r="X50" s="225" t="n"/>
      <c r="Y50" s="224" t="n"/>
      <c r="Z50" s="226" t="n"/>
      <c r="AA50" s="89" t="n"/>
      <c r="AB50" s="227" t="n"/>
    </row>
    <row r="51" ht="15" customHeight="1" s="283">
      <c r="A51" s="86" t="n"/>
      <c r="B51" s="222" t="n"/>
      <c r="C51" s="223" t="n"/>
      <c r="D51" s="223" t="n"/>
      <c r="E51" s="223" t="n"/>
      <c r="F51" s="223" t="n"/>
      <c r="G51" s="223" t="n"/>
      <c r="H51" s="223" t="n"/>
      <c r="I51" s="223" t="n"/>
      <c r="J51" s="86" t="n"/>
      <c r="K51" s="223" t="n"/>
      <c r="L51" s="223" t="n"/>
      <c r="M51" s="223" t="n"/>
      <c r="N51" s="223" t="n"/>
      <c r="O51" s="223" t="n"/>
      <c r="P51" s="224" t="n"/>
      <c r="Q51" s="224" t="n"/>
      <c r="R51" s="225" t="n"/>
      <c r="S51" s="225" t="n"/>
      <c r="T51" s="223" t="n"/>
      <c r="U51" s="86" t="n"/>
      <c r="V51" s="86" t="n"/>
      <c r="W51" s="223" t="n"/>
      <c r="X51" s="225" t="n"/>
      <c r="Y51" s="224" t="n"/>
      <c r="Z51" s="226" t="n"/>
      <c r="AA51" s="89" t="n"/>
      <c r="AB51" s="227" t="n"/>
    </row>
    <row r="52" ht="15" customHeight="1" s="283">
      <c r="A52" s="86" t="n"/>
      <c r="B52" s="222" t="n"/>
      <c r="C52" s="223" t="n"/>
      <c r="D52" s="223" t="n"/>
      <c r="E52" s="223" t="n"/>
      <c r="F52" s="223" t="n"/>
      <c r="G52" s="223" t="n"/>
      <c r="H52" s="223" t="n"/>
      <c r="I52" s="223" t="n"/>
      <c r="J52" s="86" t="n"/>
      <c r="K52" s="223" t="n"/>
      <c r="L52" s="223" t="n"/>
      <c r="M52" s="223" t="n"/>
      <c r="N52" s="223" t="n"/>
      <c r="O52" s="223" t="n"/>
      <c r="P52" s="224" t="n"/>
      <c r="Q52" s="224" t="n"/>
      <c r="R52" s="225" t="n"/>
      <c r="S52" s="225" t="n"/>
      <c r="T52" s="223" t="n"/>
      <c r="U52" s="86" t="n"/>
      <c r="V52" s="86" t="n"/>
      <c r="W52" s="223" t="n"/>
      <c r="X52" s="225" t="n"/>
      <c r="Y52" s="224" t="n"/>
      <c r="Z52" s="226" t="n"/>
      <c r="AA52" s="89" t="n"/>
      <c r="AB52" s="227" t="n"/>
    </row>
    <row r="53" ht="15" customHeight="1" s="283">
      <c r="A53" s="86" t="n"/>
      <c r="B53" s="222" t="n"/>
      <c r="C53" s="223" t="n"/>
      <c r="D53" s="223" t="n"/>
      <c r="E53" s="223" t="n"/>
      <c r="F53" s="223" t="n"/>
      <c r="G53" s="223" t="n"/>
      <c r="H53" s="223" t="n"/>
      <c r="I53" s="223" t="n"/>
      <c r="J53" s="86" t="n"/>
      <c r="K53" s="223" t="n"/>
      <c r="L53" s="223" t="n"/>
      <c r="M53" s="223" t="n"/>
      <c r="N53" s="223" t="n"/>
      <c r="O53" s="223" t="n"/>
      <c r="P53" s="224" t="n"/>
      <c r="Q53" s="224" t="n"/>
      <c r="R53" s="225" t="n"/>
      <c r="S53" s="225" t="n"/>
      <c r="T53" s="223" t="n"/>
      <c r="U53" s="86" t="n"/>
      <c r="V53" s="86" t="n"/>
      <c r="W53" s="223" t="n"/>
      <c r="X53" s="225" t="n"/>
      <c r="Y53" s="224" t="n"/>
      <c r="Z53" s="226" t="n"/>
      <c r="AA53" s="89" t="n"/>
      <c r="AB53" s="227" t="n"/>
    </row>
    <row r="54" ht="15" customHeight="1" s="283">
      <c r="A54" s="86" t="n"/>
      <c r="B54" s="222" t="n"/>
      <c r="C54" s="223" t="n"/>
      <c r="D54" s="223" t="n"/>
      <c r="E54" s="223" t="n"/>
      <c r="F54" s="223" t="n"/>
      <c r="G54" s="223" t="n"/>
      <c r="H54" s="223" t="n"/>
      <c r="I54" s="223" t="n"/>
      <c r="J54" s="86" t="n"/>
      <c r="K54" s="223" t="n"/>
      <c r="L54" s="223" t="n"/>
      <c r="M54" s="223" t="n"/>
      <c r="N54" s="223" t="n"/>
      <c r="O54" s="223" t="n"/>
      <c r="P54" s="224" t="n"/>
      <c r="Q54" s="224" t="n"/>
      <c r="R54" s="225" t="n"/>
      <c r="S54" s="225" t="n"/>
      <c r="T54" s="223" t="n"/>
      <c r="U54" s="86" t="n"/>
      <c r="V54" s="86" t="n"/>
      <c r="W54" s="223" t="n"/>
      <c r="X54" s="225" t="n"/>
      <c r="Y54" s="224" t="n"/>
      <c r="Z54" s="226" t="n"/>
      <c r="AA54" s="89" t="n"/>
      <c r="AB54" s="227" t="n"/>
    </row>
    <row r="55" ht="15" customHeight="1" s="283">
      <c r="A55" s="86" t="n"/>
      <c r="B55" s="222" t="n"/>
      <c r="C55" s="223" t="n"/>
      <c r="D55" s="223" t="n"/>
      <c r="E55" s="223" t="n"/>
      <c r="F55" s="223" t="n"/>
      <c r="G55" s="223" t="n"/>
      <c r="H55" s="223" t="n"/>
      <c r="I55" s="223" t="n"/>
      <c r="J55" s="86" t="n"/>
      <c r="K55" s="223" t="n"/>
      <c r="L55" s="223" t="n"/>
      <c r="M55" s="223" t="n"/>
      <c r="N55" s="223" t="n"/>
      <c r="O55" s="223" t="n"/>
      <c r="P55" s="224" t="n"/>
      <c r="Q55" s="224" t="n"/>
      <c r="R55" s="225" t="n"/>
      <c r="S55" s="225" t="n"/>
      <c r="T55" s="223" t="n"/>
      <c r="U55" s="86" t="n"/>
      <c r="V55" s="86" t="n"/>
      <c r="W55" s="223" t="n"/>
      <c r="X55" s="225" t="n"/>
      <c r="Y55" s="224" t="n"/>
      <c r="Z55" s="226" t="n"/>
      <c r="AA55" s="89" t="n"/>
      <c r="AB55" s="227" t="n"/>
    </row>
    <row r="56" ht="15" customHeight="1" s="283">
      <c r="A56" s="86" t="n"/>
      <c r="B56" s="222" t="n"/>
      <c r="C56" s="223" t="n"/>
      <c r="D56" s="223" t="n"/>
      <c r="E56" s="223" t="n"/>
      <c r="F56" s="223" t="n"/>
      <c r="G56" s="223" t="n"/>
      <c r="H56" s="223" t="n"/>
      <c r="I56" s="223" t="n"/>
      <c r="J56" s="86" t="n"/>
      <c r="K56" s="223" t="n"/>
      <c r="L56" s="223" t="n"/>
      <c r="M56" s="223" t="n"/>
      <c r="N56" s="223" t="n"/>
      <c r="O56" s="223" t="n"/>
      <c r="P56" s="224" t="n"/>
      <c r="Q56" s="224" t="n"/>
      <c r="R56" s="225" t="n"/>
      <c r="S56" s="225" t="n"/>
      <c r="T56" s="223" t="n"/>
      <c r="U56" s="86" t="n"/>
      <c r="V56" s="86" t="n"/>
      <c r="W56" s="223" t="n"/>
      <c r="X56" s="225" t="n"/>
      <c r="Y56" s="224" t="n"/>
      <c r="Z56" s="226" t="n"/>
      <c r="AA56" s="89" t="n"/>
      <c r="AB56" s="227" t="n"/>
    </row>
    <row r="57" ht="15" customHeight="1" s="283">
      <c r="A57" s="86" t="n"/>
      <c r="B57" s="222" t="n"/>
      <c r="C57" s="223" t="n"/>
      <c r="D57" s="223" t="n"/>
      <c r="E57" s="223" t="n"/>
      <c r="F57" s="223" t="n"/>
      <c r="G57" s="223" t="n"/>
      <c r="H57" s="223" t="n"/>
      <c r="I57" s="223" t="n"/>
      <c r="J57" s="86" t="n"/>
      <c r="K57" s="223" t="n"/>
      <c r="L57" s="223" t="n"/>
      <c r="M57" s="223" t="n"/>
      <c r="N57" s="223" t="n"/>
      <c r="O57" s="223" t="n"/>
      <c r="P57" s="224" t="n"/>
      <c r="Q57" s="224" t="n"/>
      <c r="R57" s="225" t="n"/>
      <c r="S57" s="225" t="n"/>
      <c r="T57" s="223" t="n"/>
      <c r="U57" s="86" t="n"/>
      <c r="V57" s="86" t="n"/>
      <c r="W57" s="223" t="n"/>
      <c r="X57" s="225" t="n"/>
      <c r="Y57" s="224" t="n"/>
      <c r="Z57" s="226" t="n"/>
      <c r="AA57" s="89" t="n"/>
      <c r="AB57" s="227" t="n"/>
    </row>
    <row r="58" ht="15" customHeight="1" s="283">
      <c r="A58" s="86" t="n"/>
      <c r="B58" s="222" t="n"/>
      <c r="C58" s="223" t="n"/>
      <c r="D58" s="223" t="n"/>
      <c r="E58" s="223" t="n"/>
      <c r="F58" s="223" t="n"/>
      <c r="G58" s="223" t="n"/>
      <c r="H58" s="223" t="n"/>
      <c r="I58" s="223" t="n"/>
      <c r="J58" s="86" t="n"/>
      <c r="K58" s="223" t="n"/>
      <c r="L58" s="223" t="n"/>
      <c r="M58" s="223" t="n"/>
      <c r="N58" s="223" t="n"/>
      <c r="O58" s="223" t="n"/>
      <c r="P58" s="224" t="n"/>
      <c r="Q58" s="224" t="n"/>
      <c r="R58" s="225" t="n"/>
      <c r="S58" s="225" t="n"/>
      <c r="T58" s="223" t="n"/>
      <c r="U58" s="86" t="n"/>
      <c r="V58" s="86" t="n"/>
      <c r="W58" s="223" t="n"/>
      <c r="X58" s="225" t="n"/>
      <c r="Y58" s="224" t="n"/>
      <c r="Z58" s="226" t="n"/>
      <c r="AA58" s="89" t="n"/>
      <c r="AB58" s="227" t="n"/>
    </row>
    <row r="59" ht="15" customHeight="1" s="283">
      <c r="A59" s="86" t="n"/>
      <c r="B59" s="222" t="n"/>
      <c r="C59" s="223" t="n"/>
      <c r="D59" s="223" t="n"/>
      <c r="E59" s="223" t="n"/>
      <c r="F59" s="223" t="n"/>
      <c r="G59" s="223" t="n"/>
      <c r="H59" s="223" t="n"/>
      <c r="I59" s="223" t="n"/>
      <c r="J59" s="86" t="n"/>
      <c r="K59" s="223" t="n"/>
      <c r="L59" s="223" t="n"/>
      <c r="M59" s="223" t="n"/>
      <c r="N59" s="223" t="n"/>
      <c r="O59" s="223" t="n"/>
      <c r="P59" s="224" t="n"/>
      <c r="Q59" s="224" t="n"/>
      <c r="R59" s="225" t="n"/>
      <c r="S59" s="225" t="n"/>
      <c r="T59" s="223" t="n"/>
      <c r="U59" s="86" t="n"/>
      <c r="V59" s="86" t="n"/>
      <c r="W59" s="223" t="n"/>
      <c r="X59" s="225" t="n"/>
      <c r="Y59" s="224" t="n"/>
      <c r="Z59" s="226" t="n"/>
      <c r="AA59" s="89" t="n"/>
      <c r="AB59" s="227" t="n"/>
    </row>
    <row r="60" ht="15" customHeight="1" s="283">
      <c r="A60" s="86" t="n"/>
      <c r="B60" s="222" t="n"/>
      <c r="C60" s="223" t="n"/>
      <c r="D60" s="223" t="n"/>
      <c r="E60" s="223" t="n"/>
      <c r="F60" s="223" t="n"/>
      <c r="G60" s="223" t="n"/>
      <c r="H60" s="223" t="n"/>
      <c r="I60" s="223" t="n"/>
      <c r="J60" s="86" t="n"/>
      <c r="K60" s="223" t="n"/>
      <c r="L60" s="223" t="n"/>
      <c r="M60" s="223" t="n"/>
      <c r="N60" s="223" t="n"/>
      <c r="O60" s="223" t="n"/>
      <c r="P60" s="224" t="n"/>
      <c r="Q60" s="224" t="n"/>
      <c r="R60" s="225" t="n"/>
      <c r="S60" s="225" t="n"/>
      <c r="T60" s="223" t="n"/>
      <c r="U60" s="86" t="n"/>
      <c r="V60" s="86" t="n"/>
      <c r="W60" s="223" t="n"/>
      <c r="X60" s="225" t="n"/>
      <c r="Y60" s="224" t="n"/>
      <c r="Z60" s="226" t="n"/>
      <c r="AA60" s="89" t="n"/>
      <c r="AB60" s="227" t="n"/>
    </row>
    <row r="61" ht="15" customHeight="1" s="283">
      <c r="A61" s="86" t="n"/>
      <c r="B61" s="222" t="n"/>
      <c r="C61" s="223" t="n"/>
      <c r="D61" s="223" t="n"/>
      <c r="E61" s="223" t="n"/>
      <c r="F61" s="223" t="n"/>
      <c r="G61" s="223" t="n"/>
      <c r="H61" s="223" t="n"/>
      <c r="I61" s="223" t="n"/>
      <c r="J61" s="86" t="n"/>
      <c r="K61" s="223" t="n"/>
      <c r="L61" s="223" t="n"/>
      <c r="M61" s="223" t="n"/>
      <c r="N61" s="223" t="n"/>
      <c r="O61" s="223" t="n"/>
      <c r="P61" s="224" t="n"/>
      <c r="Q61" s="224" t="n"/>
      <c r="R61" s="225" t="n"/>
      <c r="S61" s="225" t="n"/>
      <c r="T61" s="223" t="n"/>
      <c r="U61" s="86" t="n"/>
      <c r="V61" s="86" t="n"/>
      <c r="W61" s="223" t="n"/>
      <c r="X61" s="225" t="n"/>
      <c r="Y61" s="224" t="n"/>
      <c r="Z61" s="226" t="n"/>
      <c r="AA61" s="89" t="n"/>
      <c r="AB61" s="227" t="n"/>
    </row>
    <row r="62" ht="15" customHeight="1" s="283">
      <c r="A62" s="86" t="n"/>
      <c r="B62" s="222" t="n"/>
      <c r="C62" s="223" t="n"/>
      <c r="D62" s="223" t="n"/>
      <c r="E62" s="223" t="n"/>
      <c r="F62" s="223" t="n"/>
      <c r="G62" s="223" t="n"/>
      <c r="H62" s="223" t="n"/>
      <c r="I62" s="223" t="n"/>
      <c r="J62" s="86" t="n"/>
      <c r="K62" s="223" t="n"/>
      <c r="L62" s="223" t="n"/>
      <c r="M62" s="223" t="n"/>
      <c r="N62" s="223" t="n"/>
      <c r="O62" s="223" t="n"/>
      <c r="P62" s="224" t="n"/>
      <c r="Q62" s="224" t="n"/>
      <c r="R62" s="225" t="n"/>
      <c r="S62" s="225" t="n"/>
      <c r="T62" s="223" t="n"/>
      <c r="U62" s="86" t="n"/>
      <c r="V62" s="86" t="n"/>
      <c r="W62" s="223" t="n"/>
      <c r="X62" s="225" t="n"/>
      <c r="Y62" s="224" t="n"/>
      <c r="Z62" s="226" t="n"/>
      <c r="AA62" s="89" t="n"/>
      <c r="AB62" s="227" t="n"/>
    </row>
    <row r="63" ht="15" customHeight="1" s="283">
      <c r="A63" s="86" t="n"/>
      <c r="B63" s="222" t="n"/>
      <c r="C63" s="223" t="n"/>
      <c r="D63" s="223" t="n"/>
      <c r="E63" s="223" t="n"/>
      <c r="F63" s="223" t="n"/>
      <c r="G63" s="223" t="n"/>
      <c r="H63" s="223" t="n"/>
      <c r="I63" s="223" t="n"/>
      <c r="J63" s="86" t="n"/>
      <c r="K63" s="223" t="n"/>
      <c r="L63" s="223" t="n"/>
      <c r="M63" s="223" t="n"/>
      <c r="N63" s="223" t="n"/>
      <c r="O63" s="223" t="n"/>
      <c r="P63" s="224" t="n"/>
      <c r="Q63" s="224" t="n"/>
      <c r="R63" s="225" t="n"/>
      <c r="S63" s="225" t="n"/>
      <c r="T63" s="223" t="n"/>
      <c r="U63" s="86" t="n"/>
      <c r="V63" s="86" t="n"/>
      <c r="W63" s="223" t="n"/>
      <c r="X63" s="225" t="n"/>
      <c r="Y63" s="224" t="n"/>
      <c r="Z63" s="226" t="n"/>
      <c r="AA63" s="89" t="n"/>
      <c r="AB63" s="227" t="n"/>
    </row>
    <row r="64" ht="15" customHeight="1" s="283">
      <c r="A64" s="86" t="n"/>
      <c r="B64" s="222" t="n"/>
      <c r="C64" s="223" t="n"/>
      <c r="D64" s="223" t="n"/>
      <c r="E64" s="223" t="n"/>
      <c r="F64" s="223" t="n"/>
      <c r="G64" s="223" t="n"/>
      <c r="H64" s="223" t="n"/>
      <c r="I64" s="223" t="n"/>
      <c r="J64" s="86" t="n"/>
      <c r="K64" s="223" t="n"/>
      <c r="L64" s="223" t="n"/>
      <c r="M64" s="223" t="n"/>
      <c r="N64" s="223" t="n"/>
      <c r="O64" s="223" t="n"/>
      <c r="P64" s="224" t="n"/>
      <c r="Q64" s="224" t="n"/>
      <c r="R64" s="225" t="n"/>
      <c r="S64" s="225" t="n"/>
      <c r="T64" s="223" t="n"/>
      <c r="U64" s="86" t="n"/>
      <c r="V64" s="86" t="n"/>
      <c r="W64" s="223" t="n"/>
      <c r="X64" s="225" t="n"/>
      <c r="Y64" s="224" t="n"/>
      <c r="Z64" s="226" t="n"/>
      <c r="AA64" s="89" t="n"/>
      <c r="AB64" s="227" t="n"/>
    </row>
    <row r="65" ht="15" customHeight="1" s="283">
      <c r="A65" s="86" t="n"/>
      <c r="B65" s="222" t="n"/>
      <c r="C65" s="223" t="n"/>
      <c r="D65" s="223" t="n"/>
      <c r="E65" s="223" t="n"/>
      <c r="F65" s="223" t="n"/>
      <c r="G65" s="223" t="n"/>
      <c r="H65" s="223" t="n"/>
      <c r="I65" s="223" t="n"/>
      <c r="J65" s="86" t="n"/>
      <c r="K65" s="223" t="n"/>
      <c r="L65" s="223" t="n"/>
      <c r="M65" s="223" t="n"/>
      <c r="N65" s="223" t="n"/>
      <c r="O65" s="223" t="n"/>
      <c r="P65" s="224" t="n"/>
      <c r="Q65" s="224" t="n"/>
      <c r="R65" s="225" t="n"/>
      <c r="S65" s="225" t="n"/>
      <c r="T65" s="223" t="n"/>
      <c r="U65" s="86" t="n"/>
      <c r="V65" s="86" t="n"/>
      <c r="W65" s="223" t="n"/>
      <c r="X65" s="225" t="n"/>
      <c r="Y65" s="224" t="n"/>
      <c r="Z65" s="226" t="n"/>
      <c r="AA65" s="89" t="n"/>
      <c r="AB65" s="227" t="n"/>
    </row>
    <row r="66" ht="15" customHeight="1" s="283">
      <c r="A66" s="86" t="n"/>
      <c r="B66" s="222" t="n"/>
      <c r="C66" s="223" t="n"/>
      <c r="D66" s="223" t="n"/>
      <c r="E66" s="223" t="n"/>
      <c r="F66" s="223" t="n"/>
      <c r="G66" s="223" t="n"/>
      <c r="H66" s="223" t="n"/>
      <c r="I66" s="223" t="n"/>
      <c r="J66" s="86" t="n"/>
      <c r="K66" s="223" t="n"/>
      <c r="L66" s="223" t="n"/>
      <c r="M66" s="223" t="n"/>
      <c r="N66" s="223" t="n"/>
      <c r="O66" s="223" t="n"/>
      <c r="P66" s="224" t="n"/>
      <c r="Q66" s="224" t="n"/>
      <c r="R66" s="225" t="n"/>
      <c r="S66" s="225" t="n"/>
      <c r="T66" s="223" t="n"/>
      <c r="U66" s="86" t="n"/>
      <c r="V66" s="86" t="n"/>
      <c r="W66" s="223" t="n"/>
      <c r="X66" s="225" t="n"/>
      <c r="Y66" s="224" t="n"/>
      <c r="Z66" s="226" t="n"/>
      <c r="AA66" s="89" t="n"/>
      <c r="AB66" s="227" t="n"/>
    </row>
    <row r="67" ht="15" customHeight="1" s="283">
      <c r="A67" s="86" t="n"/>
      <c r="B67" s="222" t="n"/>
      <c r="C67" s="223" t="n"/>
      <c r="D67" s="223" t="n"/>
      <c r="E67" s="223" t="n"/>
      <c r="F67" s="223" t="n"/>
      <c r="G67" s="223" t="n"/>
      <c r="H67" s="223" t="n"/>
      <c r="I67" s="223" t="n"/>
      <c r="J67" s="86" t="n"/>
      <c r="K67" s="223" t="n"/>
      <c r="L67" s="223" t="n"/>
      <c r="M67" s="223" t="n"/>
      <c r="N67" s="223" t="n"/>
      <c r="O67" s="223" t="n"/>
      <c r="P67" s="224" t="n"/>
      <c r="Q67" s="224" t="n"/>
      <c r="R67" s="225" t="n"/>
      <c r="S67" s="225" t="n"/>
      <c r="T67" s="223" t="n"/>
      <c r="U67" s="86" t="n"/>
      <c r="V67" s="86" t="n"/>
      <c r="W67" s="223" t="n"/>
      <c r="X67" s="225" t="n"/>
      <c r="Y67" s="224" t="n"/>
      <c r="Z67" s="226" t="n"/>
      <c r="AA67" s="89" t="n"/>
      <c r="AB67" s="227" t="n"/>
    </row>
    <row r="68" ht="15" customHeight="1" s="283">
      <c r="A68" s="86" t="n"/>
      <c r="B68" s="222" t="n"/>
      <c r="C68" s="223" t="n"/>
      <c r="D68" s="223" t="n"/>
      <c r="E68" s="223" t="n"/>
      <c r="F68" s="223" t="n"/>
      <c r="G68" s="223" t="n"/>
      <c r="H68" s="223" t="n"/>
      <c r="I68" s="223" t="n"/>
      <c r="J68" s="86" t="n"/>
      <c r="K68" s="223" t="n"/>
      <c r="L68" s="223" t="n"/>
      <c r="M68" s="223" t="n"/>
      <c r="N68" s="223" t="n"/>
      <c r="O68" s="223" t="n"/>
      <c r="P68" s="224" t="n"/>
      <c r="Q68" s="224" t="n"/>
      <c r="R68" s="225" t="n"/>
      <c r="S68" s="225" t="n"/>
      <c r="T68" s="223" t="n"/>
      <c r="U68" s="86" t="n"/>
      <c r="V68" s="86" t="n"/>
      <c r="W68" s="223" t="n"/>
      <c r="X68" s="225" t="n"/>
      <c r="Y68" s="224" t="n"/>
      <c r="Z68" s="226" t="n"/>
      <c r="AA68" s="89" t="n"/>
      <c r="AB68" s="227" t="n"/>
    </row>
    <row r="69" ht="15" customHeight="1" s="283">
      <c r="A69" s="86" t="n"/>
      <c r="B69" s="222" t="n"/>
      <c r="C69" s="223" t="n"/>
      <c r="D69" s="223" t="n"/>
      <c r="E69" s="223" t="n"/>
      <c r="F69" s="223" t="n"/>
      <c r="G69" s="223" t="n"/>
      <c r="H69" s="223" t="n"/>
      <c r="I69" s="223" t="n"/>
      <c r="J69" s="86" t="n"/>
      <c r="K69" s="223" t="n"/>
      <c r="L69" s="223" t="n"/>
      <c r="M69" s="223" t="n"/>
      <c r="N69" s="223" t="n"/>
      <c r="O69" s="223" t="n"/>
      <c r="P69" s="224" t="n"/>
      <c r="Q69" s="224" t="n"/>
      <c r="R69" s="225" t="n"/>
      <c r="S69" s="225" t="n"/>
      <c r="T69" s="223" t="n"/>
      <c r="U69" s="86" t="n"/>
      <c r="V69" s="86" t="n"/>
      <c r="W69" s="223" t="n"/>
      <c r="X69" s="225" t="n"/>
      <c r="Y69" s="224" t="n"/>
      <c r="Z69" s="226" t="n"/>
      <c r="AA69" s="89" t="n"/>
      <c r="AB69" s="227" t="n"/>
    </row>
    <row r="70" ht="15" customHeight="1" s="283">
      <c r="A70" s="86" t="n"/>
      <c r="B70" s="222" t="n"/>
      <c r="C70" s="223" t="n"/>
      <c r="D70" s="223" t="n"/>
      <c r="E70" s="223" t="n"/>
      <c r="F70" s="223" t="n"/>
      <c r="G70" s="223" t="n"/>
      <c r="H70" s="223" t="n"/>
      <c r="I70" s="223" t="n"/>
      <c r="J70" s="86" t="n"/>
      <c r="K70" s="223" t="n"/>
      <c r="L70" s="223" t="n"/>
      <c r="M70" s="223" t="n"/>
      <c r="N70" s="223" t="n"/>
      <c r="O70" s="223" t="n"/>
      <c r="P70" s="224" t="n"/>
      <c r="Q70" s="224" t="n"/>
      <c r="R70" s="225" t="n"/>
      <c r="S70" s="225" t="n"/>
      <c r="T70" s="223" t="n"/>
      <c r="U70" s="86" t="n"/>
      <c r="V70" s="86" t="n"/>
      <c r="W70" s="223" t="n"/>
      <c r="X70" s="225" t="n"/>
      <c r="Y70" s="224" t="n"/>
      <c r="Z70" s="226" t="n"/>
      <c r="AA70" s="89" t="n"/>
      <c r="AB70" s="227" t="n"/>
    </row>
    <row r="71" ht="15" customHeight="1" s="283">
      <c r="A71" s="86" t="n"/>
      <c r="B71" s="222" t="n"/>
      <c r="C71" s="223" t="n"/>
      <c r="D71" s="223" t="n"/>
      <c r="E71" s="223" t="n"/>
      <c r="F71" s="223" t="n"/>
      <c r="G71" s="223" t="n"/>
      <c r="H71" s="223" t="n"/>
      <c r="I71" s="223" t="n"/>
      <c r="J71" s="86" t="n"/>
      <c r="K71" s="223" t="n"/>
      <c r="L71" s="223" t="n"/>
      <c r="M71" s="223" t="n"/>
      <c r="N71" s="223" t="n"/>
      <c r="O71" s="223" t="n"/>
      <c r="P71" s="224" t="n"/>
      <c r="Q71" s="224" t="n"/>
      <c r="R71" s="225" t="n"/>
      <c r="S71" s="225" t="n"/>
      <c r="T71" s="223" t="n"/>
      <c r="U71" s="86" t="n"/>
      <c r="V71" s="86" t="n"/>
      <c r="W71" s="223" t="n"/>
      <c r="X71" s="225" t="n"/>
      <c r="Y71" s="224" t="n"/>
      <c r="Z71" s="226" t="n"/>
      <c r="AA71" s="89" t="n"/>
      <c r="AB71" s="227" t="n"/>
    </row>
    <row r="72" ht="15" customHeight="1" s="283">
      <c r="A72" s="86" t="n"/>
      <c r="B72" s="222" t="n"/>
      <c r="C72" s="223" t="n"/>
      <c r="D72" s="223" t="n"/>
      <c r="E72" s="223" t="n"/>
      <c r="F72" s="223" t="n"/>
      <c r="G72" s="223" t="n"/>
      <c r="H72" s="223" t="n"/>
      <c r="I72" s="223" t="n"/>
      <c r="J72" s="86" t="n"/>
      <c r="K72" s="223" t="n"/>
      <c r="L72" s="223" t="n"/>
      <c r="M72" s="223" t="n"/>
      <c r="N72" s="223" t="n"/>
      <c r="O72" s="223" t="n"/>
      <c r="P72" s="224" t="n"/>
      <c r="Q72" s="224" t="n"/>
      <c r="R72" s="225" t="n"/>
      <c r="S72" s="225" t="n"/>
      <c r="T72" s="223" t="n"/>
      <c r="U72" s="86" t="n"/>
      <c r="V72" s="86" t="n"/>
      <c r="W72" s="223" t="n"/>
      <c r="X72" s="225" t="n"/>
      <c r="Y72" s="224" t="n"/>
      <c r="Z72" s="226" t="n"/>
      <c r="AA72" s="89" t="n"/>
      <c r="AB72" s="227" t="n"/>
    </row>
    <row r="73" ht="15" customHeight="1" s="283">
      <c r="A73" s="86" t="n"/>
      <c r="B73" s="222" t="n"/>
      <c r="C73" s="223" t="n"/>
      <c r="D73" s="223" t="n"/>
      <c r="E73" s="223" t="n"/>
      <c r="F73" s="223" t="n"/>
      <c r="G73" s="223" t="n"/>
      <c r="H73" s="223" t="n"/>
      <c r="I73" s="223" t="n"/>
      <c r="J73" s="86" t="n"/>
      <c r="K73" s="223" t="n"/>
      <c r="L73" s="223" t="n"/>
      <c r="M73" s="223" t="n"/>
      <c r="N73" s="223" t="n"/>
      <c r="O73" s="223" t="n"/>
      <c r="P73" s="224" t="n"/>
      <c r="Q73" s="224" t="n"/>
      <c r="R73" s="225" t="n"/>
      <c r="S73" s="225" t="n"/>
      <c r="T73" s="223" t="n"/>
      <c r="U73" s="86" t="n"/>
      <c r="V73" s="86" t="n"/>
      <c r="W73" s="223" t="n"/>
      <c r="X73" s="225" t="n"/>
      <c r="Y73" s="224" t="n"/>
      <c r="Z73" s="226" t="n"/>
      <c r="AA73" s="89" t="n"/>
      <c r="AB73" s="227" t="n"/>
    </row>
    <row r="74" ht="15" customHeight="1" s="283">
      <c r="A74" s="86" t="n"/>
      <c r="B74" s="222" t="n"/>
      <c r="C74" s="223" t="n"/>
      <c r="D74" s="223" t="n"/>
      <c r="E74" s="223" t="n"/>
      <c r="F74" s="223" t="n"/>
      <c r="G74" s="223" t="n"/>
      <c r="H74" s="223" t="n"/>
      <c r="I74" s="223" t="n"/>
      <c r="J74" s="86" t="n"/>
      <c r="K74" s="223" t="n"/>
      <c r="L74" s="223" t="n"/>
      <c r="M74" s="223" t="n"/>
      <c r="N74" s="223" t="n"/>
      <c r="O74" s="223" t="n"/>
      <c r="P74" s="224" t="n"/>
      <c r="Q74" s="224" t="n"/>
      <c r="R74" s="225" t="n"/>
      <c r="S74" s="225" t="n"/>
      <c r="T74" s="223" t="n"/>
      <c r="U74" s="86" t="n"/>
      <c r="V74" s="86" t="n"/>
      <c r="W74" s="223" t="n"/>
      <c r="X74" s="225" t="n"/>
      <c r="Y74" s="224" t="n"/>
      <c r="Z74" s="226" t="n"/>
      <c r="AA74" s="89" t="n"/>
      <c r="AB74" s="227" t="n"/>
    </row>
    <row r="75" ht="15" customHeight="1" s="283">
      <c r="A75" s="86" t="n"/>
      <c r="B75" s="222" t="n"/>
      <c r="C75" s="223" t="n"/>
      <c r="D75" s="223" t="n"/>
      <c r="E75" s="223" t="n"/>
      <c r="F75" s="223" t="n"/>
      <c r="G75" s="223" t="n"/>
      <c r="H75" s="223" t="n"/>
      <c r="I75" s="223" t="n"/>
      <c r="J75" s="86" t="n"/>
      <c r="K75" s="223" t="n"/>
      <c r="L75" s="223" t="n"/>
      <c r="M75" s="223" t="n"/>
      <c r="N75" s="223" t="n"/>
      <c r="O75" s="223" t="n"/>
      <c r="P75" s="224" t="n"/>
      <c r="Q75" s="224" t="n"/>
      <c r="R75" s="225" t="n"/>
      <c r="S75" s="225" t="n"/>
      <c r="T75" s="223" t="n"/>
      <c r="U75" s="86" t="n"/>
      <c r="V75" s="86" t="n"/>
      <c r="W75" s="223" t="n"/>
      <c r="X75" s="225" t="n"/>
      <c r="Y75" s="224" t="n"/>
      <c r="Z75" s="226" t="n"/>
      <c r="AA75" s="89" t="n"/>
      <c r="AB75" s="227" t="n"/>
    </row>
    <row r="76" ht="15" customHeight="1" s="283">
      <c r="A76" s="86" t="n"/>
      <c r="B76" s="222" t="n"/>
      <c r="C76" s="223" t="n"/>
      <c r="D76" s="223" t="n"/>
      <c r="E76" s="223" t="n"/>
      <c r="F76" s="223" t="n"/>
      <c r="G76" s="223" t="n"/>
      <c r="H76" s="223" t="n"/>
      <c r="I76" s="223" t="n"/>
      <c r="J76" s="86" t="n"/>
      <c r="K76" s="223" t="n"/>
      <c r="L76" s="223" t="n"/>
      <c r="M76" s="223" t="n"/>
      <c r="N76" s="223" t="n"/>
      <c r="O76" s="223" t="n"/>
      <c r="P76" s="224" t="n"/>
      <c r="Q76" s="224" t="n"/>
      <c r="R76" s="225" t="n"/>
      <c r="S76" s="225" t="n"/>
      <c r="T76" s="223" t="n"/>
      <c r="U76" s="86" t="n"/>
      <c r="V76" s="86" t="n"/>
      <c r="W76" s="223" t="n"/>
      <c r="X76" s="225" t="n"/>
      <c r="Y76" s="224" t="n"/>
      <c r="Z76" s="226" t="n"/>
      <c r="AA76" s="89" t="n"/>
      <c r="AB76" s="227" t="n"/>
    </row>
    <row r="77" ht="15" customHeight="1" s="283">
      <c r="A77" s="86" t="n"/>
      <c r="B77" s="222" t="n"/>
      <c r="C77" s="223" t="n"/>
      <c r="D77" s="223" t="n"/>
      <c r="E77" s="223" t="n"/>
      <c r="F77" s="223" t="n"/>
      <c r="G77" s="223" t="n"/>
      <c r="H77" s="223" t="n"/>
      <c r="I77" s="223" t="n"/>
      <c r="J77" s="86" t="n"/>
      <c r="K77" s="223" t="n"/>
      <c r="L77" s="223" t="n"/>
      <c r="M77" s="223" t="n"/>
      <c r="N77" s="223" t="n"/>
      <c r="O77" s="223" t="n"/>
      <c r="P77" s="224" t="n"/>
      <c r="Q77" s="224" t="n"/>
      <c r="R77" s="225" t="n"/>
      <c r="S77" s="225" t="n"/>
      <c r="T77" s="223" t="n"/>
      <c r="U77" s="86" t="n"/>
      <c r="V77" s="86" t="n"/>
      <c r="W77" s="223" t="n"/>
      <c r="X77" s="225" t="n"/>
      <c r="Y77" s="224" t="n"/>
      <c r="Z77" s="226" t="n"/>
      <c r="AA77" s="89" t="n"/>
      <c r="AB77" s="227" t="n"/>
    </row>
    <row r="78" ht="15" customHeight="1" s="283">
      <c r="A78" s="86" t="n"/>
      <c r="B78" s="222" t="n"/>
      <c r="C78" s="223" t="n"/>
      <c r="D78" s="223" t="n"/>
      <c r="E78" s="223" t="n"/>
      <c r="F78" s="223" t="n"/>
      <c r="G78" s="223" t="n"/>
      <c r="H78" s="223" t="n"/>
      <c r="I78" s="223" t="n"/>
      <c r="J78" s="86" t="n"/>
      <c r="K78" s="223" t="n"/>
      <c r="L78" s="223" t="n"/>
      <c r="M78" s="223" t="n"/>
      <c r="N78" s="223" t="n"/>
      <c r="O78" s="223" t="n"/>
      <c r="P78" s="224" t="n"/>
      <c r="Q78" s="224" t="n"/>
      <c r="R78" s="225" t="n"/>
      <c r="S78" s="225" t="n"/>
      <c r="T78" s="223" t="n"/>
      <c r="U78" s="86" t="n"/>
      <c r="V78" s="86" t="n"/>
      <c r="W78" s="223" t="n"/>
      <c r="X78" s="225" t="n"/>
      <c r="Y78" s="224" t="n"/>
      <c r="Z78" s="226" t="n"/>
      <c r="AA78" s="89" t="n"/>
      <c r="AB78" s="227" t="n"/>
    </row>
    <row r="79" ht="15" customHeight="1" s="283">
      <c r="A79" s="86" t="n"/>
      <c r="B79" s="222" t="n"/>
      <c r="C79" s="223" t="n"/>
      <c r="D79" s="223" t="n"/>
      <c r="E79" s="223" t="n"/>
      <c r="F79" s="223" t="n"/>
      <c r="G79" s="223" t="n"/>
      <c r="H79" s="223" t="n"/>
      <c r="I79" s="223" t="n"/>
      <c r="J79" s="86" t="n"/>
      <c r="K79" s="223" t="n"/>
      <c r="L79" s="223" t="n"/>
      <c r="M79" s="223" t="n"/>
      <c r="N79" s="223" t="n"/>
      <c r="O79" s="223" t="n"/>
      <c r="P79" s="224" t="n"/>
      <c r="Q79" s="224" t="n"/>
      <c r="R79" s="225" t="n"/>
      <c r="S79" s="225" t="n"/>
      <c r="T79" s="223" t="n"/>
      <c r="U79" s="86" t="n"/>
      <c r="V79" s="86" t="n"/>
      <c r="W79" s="223" t="n"/>
      <c r="X79" s="225" t="n"/>
      <c r="Y79" s="224" t="n"/>
      <c r="Z79" s="226" t="n"/>
      <c r="AA79" s="89" t="n"/>
      <c r="AB79" s="227" t="n"/>
    </row>
    <row r="80" ht="15" customHeight="1" s="283">
      <c r="A80" s="86" t="n"/>
      <c r="B80" s="222" t="n"/>
      <c r="C80" s="223" t="n"/>
      <c r="D80" s="223" t="n"/>
      <c r="E80" s="223" t="n"/>
      <c r="F80" s="223" t="n"/>
      <c r="G80" s="223" t="n"/>
      <c r="H80" s="223" t="n"/>
      <c r="I80" s="223" t="n"/>
      <c r="J80" s="86" t="n"/>
      <c r="K80" s="223" t="n"/>
      <c r="L80" s="223" t="n"/>
      <c r="M80" s="223" t="n"/>
      <c r="N80" s="223" t="n"/>
      <c r="O80" s="223" t="n"/>
      <c r="P80" s="224" t="n"/>
      <c r="Q80" s="224" t="n"/>
      <c r="R80" s="225" t="n"/>
      <c r="S80" s="225" t="n"/>
      <c r="T80" s="223" t="n"/>
      <c r="U80" s="86" t="n"/>
      <c r="V80" s="86" t="n"/>
      <c r="W80" s="223" t="n"/>
      <c r="X80" s="225" t="n"/>
      <c r="Y80" s="224" t="n"/>
      <c r="Z80" s="226" t="n"/>
      <c r="AA80" s="89" t="n"/>
      <c r="AB80" s="227" t="n"/>
    </row>
    <row r="81" ht="15" customHeight="1" s="283">
      <c r="A81" s="86" t="n"/>
      <c r="B81" s="222" t="n"/>
      <c r="C81" s="223" t="n"/>
      <c r="D81" s="223" t="n"/>
      <c r="E81" s="223" t="n"/>
      <c r="F81" s="223" t="n"/>
      <c r="G81" s="223" t="n"/>
      <c r="H81" s="223" t="n"/>
      <c r="I81" s="223" t="n"/>
      <c r="J81" s="86" t="n"/>
      <c r="K81" s="223" t="n"/>
      <c r="L81" s="223" t="n"/>
      <c r="M81" s="223" t="n"/>
      <c r="N81" s="223" t="n"/>
      <c r="O81" s="223" t="n"/>
      <c r="P81" s="224" t="n"/>
      <c r="Q81" s="224" t="n"/>
      <c r="R81" s="225" t="n"/>
      <c r="S81" s="225" t="n"/>
      <c r="T81" s="223" t="n"/>
      <c r="U81" s="86" t="n"/>
      <c r="V81" s="86" t="n"/>
      <c r="W81" s="223" t="n"/>
      <c r="X81" s="225" t="n"/>
      <c r="Y81" s="224" t="n"/>
      <c r="Z81" s="226" t="n"/>
      <c r="AA81" s="89" t="n"/>
      <c r="AB81" s="227" t="n"/>
    </row>
    <row r="82" ht="15" customHeight="1" s="283">
      <c r="A82" s="86" t="n"/>
      <c r="B82" s="222" t="n"/>
      <c r="C82" s="223" t="n"/>
      <c r="D82" s="223" t="n"/>
      <c r="E82" s="223" t="n"/>
      <c r="F82" s="223" t="n"/>
      <c r="G82" s="223" t="n"/>
      <c r="H82" s="223" t="n"/>
      <c r="I82" s="223" t="n"/>
      <c r="J82" s="86" t="n"/>
      <c r="K82" s="223" t="n"/>
      <c r="L82" s="223" t="n"/>
      <c r="M82" s="223" t="n"/>
      <c r="N82" s="223" t="n"/>
      <c r="O82" s="223" t="n"/>
      <c r="P82" s="224" t="n"/>
      <c r="Q82" s="224" t="n"/>
      <c r="R82" s="225" t="n"/>
      <c r="S82" s="225" t="n"/>
      <c r="T82" s="223" t="n"/>
      <c r="U82" s="86" t="n"/>
      <c r="V82" s="86" t="n"/>
      <c r="W82" s="223" t="n"/>
      <c r="X82" s="225" t="n"/>
      <c r="Y82" s="224" t="n"/>
      <c r="Z82" s="226" t="n"/>
      <c r="AA82" s="89" t="n"/>
      <c r="AB82" s="227" t="n"/>
    </row>
    <row r="83" ht="15" customHeight="1" s="283">
      <c r="A83" s="86" t="n"/>
      <c r="B83" s="222" t="n"/>
      <c r="C83" s="223" t="n"/>
      <c r="D83" s="223" t="n"/>
      <c r="E83" s="223" t="n"/>
      <c r="F83" s="223" t="n"/>
      <c r="G83" s="223" t="n"/>
      <c r="H83" s="223" t="n"/>
      <c r="I83" s="223" t="n"/>
      <c r="J83" s="86" t="n"/>
      <c r="K83" s="223" t="n"/>
      <c r="L83" s="223" t="n"/>
      <c r="M83" s="223" t="n"/>
      <c r="N83" s="223" t="n"/>
      <c r="O83" s="223" t="n"/>
      <c r="P83" s="224" t="n"/>
      <c r="Q83" s="224" t="n"/>
      <c r="R83" s="225" t="n"/>
      <c r="S83" s="225" t="n"/>
      <c r="T83" s="223" t="n"/>
      <c r="U83" s="86" t="n"/>
      <c r="V83" s="86" t="n"/>
      <c r="W83" s="223" t="n"/>
      <c r="X83" s="225" t="n"/>
      <c r="Y83" s="224" t="n"/>
      <c r="Z83" s="226" t="n"/>
      <c r="AA83" s="89" t="n"/>
      <c r="AB83" s="227" t="n"/>
    </row>
    <row r="84" ht="15" customHeight="1" s="283">
      <c r="A84" s="86" t="n"/>
      <c r="B84" s="222" t="n"/>
      <c r="C84" s="223" t="n"/>
      <c r="D84" s="223" t="n"/>
      <c r="E84" s="223" t="n"/>
      <c r="F84" s="223" t="n"/>
      <c r="G84" s="223" t="n"/>
      <c r="H84" s="223" t="n"/>
      <c r="I84" s="223" t="n"/>
      <c r="J84" s="86" t="n"/>
      <c r="K84" s="223" t="n"/>
      <c r="L84" s="223" t="n"/>
      <c r="M84" s="223" t="n"/>
      <c r="N84" s="223" t="n"/>
      <c r="O84" s="223" t="n"/>
      <c r="P84" s="224" t="n"/>
      <c r="Q84" s="224" t="n"/>
      <c r="R84" s="225" t="n"/>
      <c r="S84" s="225" t="n"/>
      <c r="T84" s="223" t="n"/>
      <c r="U84" s="86" t="n"/>
      <c r="V84" s="86" t="n"/>
      <c r="W84" s="223" t="n"/>
      <c r="X84" s="225" t="n"/>
      <c r="Y84" s="224" t="n"/>
      <c r="Z84" s="226" t="n"/>
      <c r="AA84" s="89" t="n"/>
      <c r="AB84" s="227" t="n"/>
    </row>
    <row r="85" ht="15" customHeight="1" s="283">
      <c r="A85" s="86" t="n"/>
      <c r="B85" s="222" t="n"/>
      <c r="C85" s="223" t="n"/>
      <c r="D85" s="223" t="n"/>
      <c r="E85" s="223" t="n"/>
      <c r="F85" s="223" t="n"/>
      <c r="G85" s="223" t="n"/>
      <c r="H85" s="223" t="n"/>
      <c r="I85" s="223" t="n"/>
      <c r="J85" s="86" t="n"/>
      <c r="K85" s="223" t="n"/>
      <c r="L85" s="223" t="n"/>
      <c r="M85" s="223" t="n"/>
      <c r="N85" s="223" t="n"/>
      <c r="O85" s="223" t="n"/>
      <c r="P85" s="224" t="n"/>
      <c r="Q85" s="224" t="n"/>
      <c r="R85" s="225" t="n"/>
      <c r="S85" s="225" t="n"/>
      <c r="T85" s="223" t="n"/>
      <c r="U85" s="86" t="n"/>
      <c r="V85" s="86" t="n"/>
      <c r="W85" s="223" t="n"/>
      <c r="X85" s="225" t="n"/>
      <c r="Y85" s="224" t="n"/>
      <c r="Z85" s="226" t="n"/>
      <c r="AA85" s="89" t="n"/>
      <c r="AB85" s="227" t="n"/>
    </row>
    <row r="86" ht="15" customHeight="1" s="283">
      <c r="A86" s="86" t="n"/>
      <c r="B86" s="222" t="n"/>
      <c r="C86" s="223" t="n"/>
      <c r="D86" s="223" t="n"/>
      <c r="E86" s="223" t="n"/>
      <c r="F86" s="223" t="n"/>
      <c r="G86" s="223" t="n"/>
      <c r="H86" s="223" t="n"/>
      <c r="I86" s="223" t="n"/>
      <c r="J86" s="86" t="n"/>
      <c r="K86" s="223" t="n"/>
      <c r="L86" s="223" t="n"/>
      <c r="M86" s="223" t="n"/>
      <c r="N86" s="223" t="n"/>
      <c r="O86" s="223" t="n"/>
      <c r="P86" s="224" t="n"/>
      <c r="Q86" s="224" t="n"/>
      <c r="R86" s="225" t="n"/>
      <c r="S86" s="225" t="n"/>
      <c r="T86" s="223" t="n"/>
      <c r="U86" s="86" t="n"/>
      <c r="V86" s="86" t="n"/>
      <c r="W86" s="223" t="n"/>
      <c r="X86" s="225" t="n"/>
      <c r="Y86" s="224" t="n"/>
      <c r="Z86" s="226" t="n"/>
      <c r="AA86" s="89" t="n"/>
      <c r="AB86" s="227" t="n"/>
    </row>
    <row r="87" ht="15" customHeight="1" s="283">
      <c r="A87" s="86" t="n"/>
      <c r="B87" s="222" t="n"/>
      <c r="C87" s="223" t="n"/>
      <c r="D87" s="223" t="n"/>
      <c r="E87" s="223" t="n"/>
      <c r="F87" s="223" t="n"/>
      <c r="G87" s="223" t="n"/>
      <c r="H87" s="223" t="n"/>
      <c r="I87" s="223" t="n"/>
      <c r="J87" s="86" t="n"/>
      <c r="K87" s="223" t="n"/>
      <c r="L87" s="223" t="n"/>
      <c r="M87" s="223" t="n"/>
      <c r="N87" s="223" t="n"/>
      <c r="O87" s="223" t="n"/>
      <c r="P87" s="224" t="n"/>
      <c r="Q87" s="224" t="n"/>
      <c r="R87" s="225" t="n"/>
      <c r="S87" s="225" t="n"/>
      <c r="T87" s="223" t="n"/>
      <c r="U87" s="86" t="n"/>
      <c r="V87" s="86" t="n"/>
      <c r="W87" s="223" t="n"/>
      <c r="X87" s="225" t="n"/>
      <c r="Y87" s="224" t="n"/>
      <c r="Z87" s="226" t="n"/>
      <c r="AA87" s="89" t="n"/>
      <c r="AB87" s="227" t="n"/>
    </row>
    <row r="88" ht="15" customHeight="1" s="283">
      <c r="A88" s="86" t="n"/>
      <c r="B88" s="222" t="n"/>
      <c r="C88" s="223" t="n"/>
      <c r="D88" s="223" t="n"/>
      <c r="E88" s="223" t="n"/>
      <c r="F88" s="223" t="n"/>
      <c r="G88" s="223" t="n"/>
      <c r="H88" s="223" t="n"/>
      <c r="I88" s="223" t="n"/>
      <c r="J88" s="86" t="n"/>
      <c r="K88" s="223" t="n"/>
      <c r="L88" s="223" t="n"/>
      <c r="M88" s="223" t="n"/>
      <c r="N88" s="223" t="n"/>
      <c r="O88" s="223" t="n"/>
      <c r="P88" s="224" t="n"/>
      <c r="Q88" s="224" t="n"/>
      <c r="R88" s="225" t="n"/>
      <c r="S88" s="225" t="n"/>
      <c r="T88" s="223" t="n"/>
      <c r="U88" s="86" t="n"/>
      <c r="V88" s="86" t="n"/>
      <c r="W88" s="223" t="n"/>
      <c r="X88" s="225" t="n"/>
      <c r="Y88" s="224" t="n"/>
      <c r="Z88" s="226" t="n"/>
      <c r="AA88" s="89" t="n"/>
      <c r="AB88" s="227" t="n"/>
    </row>
    <row r="89" ht="15" customHeight="1" s="283">
      <c r="A89" s="86" t="n"/>
      <c r="B89" s="222" t="n"/>
      <c r="C89" s="223" t="n"/>
      <c r="D89" s="223" t="n"/>
      <c r="E89" s="223" t="n"/>
      <c r="F89" s="223" t="n"/>
      <c r="G89" s="223" t="n"/>
      <c r="H89" s="223" t="n"/>
      <c r="I89" s="223" t="n"/>
      <c r="J89" s="86" t="n"/>
      <c r="K89" s="223" t="n"/>
      <c r="L89" s="223" t="n"/>
      <c r="M89" s="223" t="n"/>
      <c r="N89" s="223" t="n"/>
      <c r="O89" s="223" t="n"/>
      <c r="P89" s="224" t="n"/>
      <c r="Q89" s="224" t="n"/>
      <c r="R89" s="225" t="n"/>
      <c r="S89" s="225" t="n"/>
      <c r="T89" s="223" t="n"/>
      <c r="U89" s="86" t="n"/>
      <c r="V89" s="86" t="n"/>
      <c r="W89" s="223" t="n"/>
      <c r="X89" s="225" t="n"/>
      <c r="Y89" s="224" t="n"/>
      <c r="Z89" s="226" t="n"/>
      <c r="AA89" s="89" t="n"/>
      <c r="AB89" s="227" t="n"/>
    </row>
    <row r="90" ht="15" customHeight="1" s="283">
      <c r="A90" s="86" t="n"/>
      <c r="B90" s="222" t="n"/>
      <c r="C90" s="223" t="n"/>
      <c r="D90" s="223" t="n"/>
      <c r="E90" s="223" t="n"/>
      <c r="F90" s="223" t="n"/>
      <c r="G90" s="223" t="n"/>
      <c r="H90" s="223" t="n"/>
      <c r="I90" s="223" t="n"/>
      <c r="J90" s="86" t="n"/>
      <c r="K90" s="223" t="n"/>
      <c r="L90" s="223" t="n"/>
      <c r="M90" s="223" t="n"/>
      <c r="N90" s="223" t="n"/>
      <c r="O90" s="223" t="n"/>
      <c r="P90" s="224" t="n"/>
      <c r="Q90" s="224" t="n"/>
      <c r="R90" s="225" t="n"/>
      <c r="S90" s="225" t="n"/>
      <c r="T90" s="223" t="n"/>
      <c r="U90" s="86" t="n"/>
      <c r="V90" s="86" t="n"/>
      <c r="W90" s="223" t="n"/>
      <c r="X90" s="225" t="n"/>
      <c r="Y90" s="224" t="n"/>
      <c r="Z90" s="226" t="n"/>
      <c r="AA90" s="89" t="n"/>
      <c r="AB90" s="227" t="n"/>
    </row>
    <row r="91" ht="15" customHeight="1" s="283">
      <c r="A91" s="86" t="n"/>
      <c r="B91" s="222" t="n"/>
      <c r="C91" s="223" t="n"/>
      <c r="D91" s="223" t="n"/>
      <c r="E91" s="223" t="n"/>
      <c r="F91" s="223" t="n"/>
      <c r="G91" s="223" t="n"/>
      <c r="H91" s="223" t="n"/>
      <c r="I91" s="223" t="n"/>
      <c r="J91" s="86" t="n"/>
      <c r="K91" s="223" t="n"/>
      <c r="L91" s="223" t="n"/>
      <c r="M91" s="223" t="n"/>
      <c r="N91" s="223" t="n"/>
      <c r="O91" s="223" t="n"/>
      <c r="P91" s="224" t="n"/>
      <c r="Q91" s="224" t="n"/>
      <c r="R91" s="225" t="n"/>
      <c r="S91" s="225" t="n"/>
      <c r="T91" s="223" t="n"/>
      <c r="U91" s="86" t="n"/>
      <c r="V91" s="86" t="n"/>
      <c r="W91" s="223" t="n"/>
      <c r="X91" s="225" t="n"/>
      <c r="Y91" s="224" t="n"/>
      <c r="Z91" s="226" t="n"/>
      <c r="AA91" s="89" t="n"/>
      <c r="AB91" s="227" t="n"/>
    </row>
    <row r="92" ht="15" customHeight="1" s="283">
      <c r="A92" s="86" t="n"/>
      <c r="B92" s="222" t="n"/>
      <c r="C92" s="223" t="n"/>
      <c r="D92" s="223" t="n"/>
      <c r="E92" s="223" t="n"/>
      <c r="F92" s="223" t="n"/>
      <c r="G92" s="223" t="n"/>
      <c r="H92" s="223" t="n"/>
      <c r="I92" s="223" t="n"/>
      <c r="J92" s="86" t="n"/>
      <c r="K92" s="223" t="n"/>
      <c r="L92" s="223" t="n"/>
      <c r="M92" s="223" t="n"/>
      <c r="N92" s="223" t="n"/>
      <c r="O92" s="223" t="n"/>
      <c r="P92" s="224" t="n"/>
      <c r="Q92" s="224" t="n"/>
      <c r="R92" s="225" t="n"/>
      <c r="S92" s="225" t="n"/>
      <c r="T92" s="223" t="n"/>
      <c r="U92" s="86" t="n"/>
      <c r="V92" s="86" t="n"/>
      <c r="W92" s="223" t="n"/>
      <c r="X92" s="225" t="n"/>
      <c r="Y92" s="224" t="n"/>
      <c r="Z92" s="226" t="n"/>
      <c r="AA92" s="89" t="n"/>
      <c r="AB92" s="227" t="n"/>
    </row>
    <row r="93" ht="15" customHeight="1" s="283">
      <c r="A93" s="86" t="n"/>
      <c r="B93" s="222" t="n"/>
      <c r="C93" s="223" t="n"/>
      <c r="D93" s="223" t="n"/>
      <c r="E93" s="223" t="n"/>
      <c r="F93" s="223" t="n"/>
      <c r="G93" s="223" t="n"/>
      <c r="H93" s="223" t="n"/>
      <c r="I93" s="223" t="n"/>
      <c r="J93" s="86" t="n"/>
      <c r="K93" s="223" t="n"/>
      <c r="L93" s="223" t="n"/>
      <c r="M93" s="223" t="n"/>
      <c r="N93" s="223" t="n"/>
      <c r="O93" s="223" t="n"/>
      <c r="P93" s="224" t="n"/>
      <c r="Q93" s="224" t="n"/>
      <c r="R93" s="225" t="n"/>
      <c r="S93" s="225" t="n"/>
      <c r="T93" s="223" t="n"/>
      <c r="U93" s="86" t="n"/>
      <c r="V93" s="86" t="n"/>
      <c r="W93" s="223" t="n"/>
      <c r="X93" s="225" t="n"/>
      <c r="Y93" s="224" t="n"/>
      <c r="Z93" s="226" t="n"/>
      <c r="AA93" s="89" t="n"/>
      <c r="AB93" s="227" t="n"/>
    </row>
    <row r="94" ht="15" customHeight="1" s="283">
      <c r="A94" s="86" t="n"/>
      <c r="B94" s="222" t="n"/>
      <c r="C94" s="223" t="n"/>
      <c r="D94" s="223" t="n"/>
      <c r="E94" s="223" t="n"/>
      <c r="F94" s="223" t="n"/>
      <c r="G94" s="223" t="n"/>
      <c r="H94" s="223" t="n"/>
      <c r="I94" s="223" t="n"/>
      <c r="J94" s="86" t="n"/>
      <c r="K94" s="223" t="n"/>
      <c r="L94" s="223" t="n"/>
      <c r="M94" s="223" t="n"/>
      <c r="N94" s="223" t="n"/>
      <c r="O94" s="223" t="n"/>
      <c r="P94" s="224" t="n"/>
      <c r="Q94" s="224" t="n"/>
      <c r="R94" s="225" t="n"/>
      <c r="S94" s="225" t="n"/>
      <c r="T94" s="223" t="n"/>
      <c r="U94" s="86" t="n"/>
      <c r="V94" s="86" t="n"/>
      <c r="W94" s="223" t="n"/>
      <c r="X94" s="225" t="n"/>
      <c r="Y94" s="224" t="n"/>
      <c r="Z94" s="226" t="n"/>
      <c r="AA94" s="89" t="n"/>
      <c r="AB94" s="227" t="n"/>
    </row>
    <row r="95" ht="15" customHeight="1" s="283">
      <c r="A95" s="86" t="n"/>
      <c r="B95" s="222" t="n"/>
      <c r="C95" s="223" t="n"/>
      <c r="D95" s="223" t="n"/>
      <c r="E95" s="223" t="n"/>
      <c r="F95" s="223" t="n"/>
      <c r="G95" s="223" t="n"/>
      <c r="H95" s="223" t="n"/>
      <c r="I95" s="223" t="n"/>
      <c r="J95" s="86" t="n"/>
      <c r="K95" s="223" t="n"/>
      <c r="L95" s="223" t="n"/>
      <c r="M95" s="223" t="n"/>
      <c r="N95" s="223" t="n"/>
      <c r="O95" s="223" t="n"/>
      <c r="P95" s="224" t="n"/>
      <c r="Q95" s="224" t="n"/>
      <c r="R95" s="225" t="n"/>
      <c r="S95" s="225" t="n"/>
      <c r="T95" s="223" t="n"/>
      <c r="U95" s="86" t="n"/>
      <c r="V95" s="86" t="n"/>
      <c r="W95" s="223" t="n"/>
      <c r="X95" s="225" t="n"/>
      <c r="Y95" s="224" t="n"/>
      <c r="Z95" s="226" t="n"/>
      <c r="AA95" s="89" t="n"/>
      <c r="AB95" s="227" t="n"/>
    </row>
    <row r="96" ht="15" customHeight="1" s="283">
      <c r="A96" s="86" t="n"/>
      <c r="B96" s="222" t="n"/>
      <c r="C96" s="223" t="n"/>
      <c r="D96" s="223" t="n"/>
      <c r="E96" s="223" t="n"/>
      <c r="F96" s="223" t="n"/>
      <c r="G96" s="223" t="n"/>
      <c r="H96" s="223" t="n"/>
      <c r="I96" s="223" t="n"/>
      <c r="J96" s="86" t="n"/>
      <c r="K96" s="223" t="n"/>
      <c r="L96" s="223" t="n"/>
      <c r="M96" s="223" t="n"/>
      <c r="N96" s="223" t="n"/>
      <c r="O96" s="223" t="n"/>
      <c r="P96" s="224" t="n"/>
      <c r="Q96" s="224" t="n"/>
      <c r="R96" s="225" t="n"/>
      <c r="S96" s="225" t="n"/>
      <c r="T96" s="223" t="n"/>
      <c r="U96" s="86" t="n"/>
      <c r="V96" s="86" t="n"/>
      <c r="W96" s="223" t="n"/>
      <c r="X96" s="225" t="n"/>
      <c r="Y96" s="224" t="n"/>
      <c r="Z96" s="226" t="n"/>
      <c r="AA96" s="89" t="n"/>
      <c r="AB96" s="227" t="n"/>
    </row>
    <row r="97" ht="15" customHeight="1" s="283">
      <c r="A97" s="86" t="n"/>
      <c r="B97" s="222" t="n"/>
      <c r="C97" s="223" t="n"/>
      <c r="D97" s="223" t="n"/>
      <c r="E97" s="223" t="n"/>
      <c r="F97" s="223" t="n"/>
      <c r="G97" s="223" t="n"/>
      <c r="H97" s="223" t="n"/>
      <c r="I97" s="223" t="n"/>
      <c r="J97" s="86" t="n"/>
      <c r="K97" s="223" t="n"/>
      <c r="L97" s="223" t="n"/>
      <c r="M97" s="223" t="n"/>
      <c r="N97" s="223" t="n"/>
      <c r="O97" s="223" t="n"/>
      <c r="P97" s="224" t="n"/>
      <c r="Q97" s="224" t="n"/>
      <c r="R97" s="225" t="n"/>
      <c r="S97" s="225" t="n"/>
      <c r="T97" s="223" t="n"/>
      <c r="U97" s="86" t="n"/>
      <c r="V97" s="86" t="n"/>
      <c r="W97" s="223" t="n"/>
      <c r="X97" s="225" t="n"/>
      <c r="Y97" s="224" t="n"/>
      <c r="Z97" s="226" t="n"/>
      <c r="AA97" s="89" t="n"/>
      <c r="AB97" s="227" t="n"/>
    </row>
    <row r="98" ht="15" customHeight="1" s="283">
      <c r="A98" s="1" t="n"/>
      <c r="B98" s="1" t="n"/>
      <c r="C98" s="1" t="n"/>
      <c r="D98" s="1" t="n"/>
      <c r="E98" s="1" t="n"/>
      <c r="F98" s="1" t="n"/>
      <c r="G98" s="1" t="n"/>
      <c r="H98" s="1" t="n"/>
      <c r="I98" s="1" t="n"/>
      <c r="J98" s="1" t="n"/>
      <c r="K98" s="1" t="n"/>
      <c r="L98" s="1" t="n"/>
      <c r="M98" s="1" t="n"/>
      <c r="N98" s="1" t="n"/>
      <c r="O98" s="1" t="n"/>
      <c r="P98" s="1" t="n"/>
      <c r="Q98" s="1" t="n"/>
      <c r="R98" s="1" t="n"/>
      <c r="S98" s="210" t="n"/>
      <c r="T98" s="210" t="n"/>
      <c r="U98" s="1" t="n"/>
      <c r="V98" s="1" t="n"/>
      <c r="W98" s="1" t="n"/>
      <c r="X98" s="1" t="n"/>
      <c r="Y98" s="210" t="n"/>
      <c r="Z98" s="1" t="n"/>
      <c r="AA98" s="1" t="n"/>
      <c r="AB98" s="212" t="n"/>
      <c r="AC98" s="212" t="n"/>
    </row>
    <row r="99" ht="15" customHeight="1" s="283">
      <c r="A99" s="1" t="n"/>
      <c r="B99" s="1" t="n"/>
      <c r="C99" s="1" t="n"/>
      <c r="D99" s="1" t="n"/>
      <c r="E99" s="1" t="n"/>
      <c r="F99" s="1" t="n"/>
      <c r="G99" s="1" t="n"/>
      <c r="H99" s="1" t="n"/>
      <c r="I99" s="1" t="n"/>
      <c r="J99" s="1" t="n"/>
      <c r="K99" s="1" t="n"/>
      <c r="L99" s="1" t="n"/>
      <c r="M99" s="1" t="n"/>
      <c r="N99" s="1" t="n"/>
      <c r="O99" s="1" t="n"/>
      <c r="P99" s="1" t="n"/>
      <c r="Q99" s="1" t="n"/>
      <c r="R99" s="1" t="n"/>
      <c r="S99" s="210" t="n"/>
      <c r="T99" s="210" t="n"/>
      <c r="U99" s="1" t="n"/>
      <c r="V99" s="1" t="n"/>
      <c r="W99" s="1" t="n"/>
      <c r="X99" s="1" t="n"/>
      <c r="Y99" s="210" t="n"/>
      <c r="Z99" s="1" t="n"/>
      <c r="AA99" s="1" t="n"/>
      <c r="AB99" s="174" t="n"/>
      <c r="AC99" s="212" t="n"/>
    </row>
    <row r="100" ht="15" customHeight="1" s="283">
      <c r="A100" s="1" t="n"/>
      <c r="B100" s="1" t="n"/>
      <c r="C100" s="1" t="n"/>
      <c r="D100" s="1" t="n"/>
      <c r="E100" s="1" t="n"/>
      <c r="F100" s="1" t="n"/>
      <c r="G100" s="1" t="n"/>
      <c r="H100" s="1" t="n"/>
      <c r="I100" s="1" t="n"/>
      <c r="J100" s="1" t="n"/>
      <c r="K100" s="1" t="n"/>
      <c r="L100" s="1" t="n"/>
      <c r="M100" s="1" t="n"/>
      <c r="N100" s="1" t="n"/>
      <c r="O100" s="1" t="n"/>
      <c r="P100" s="1" t="n"/>
      <c r="Q100" s="1" t="n"/>
      <c r="R100" s="1" t="n"/>
      <c r="S100" s="210" t="n"/>
      <c r="T100" s="210" t="n"/>
      <c r="U100" s="1" t="n"/>
      <c r="V100" s="1" t="n"/>
      <c r="W100" s="1" t="n"/>
      <c r="X100" s="1" t="n"/>
      <c r="Y100" s="210" t="n"/>
      <c r="Z100" s="1" t="n"/>
      <c r="AA100" s="1" t="n"/>
      <c r="AB100" s="174" t="n"/>
      <c r="AC100" s="212" t="n"/>
    </row>
    <row r="101" ht="15" customHeight="1" s="283">
      <c r="A101" s="1" t="n"/>
      <c r="B101" s="1" t="n"/>
      <c r="C101" s="1" t="n"/>
      <c r="D101" s="1" t="n"/>
      <c r="E101" s="1" t="n"/>
      <c r="F101" s="1" t="n"/>
      <c r="G101" s="1" t="n"/>
      <c r="H101" s="1" t="n"/>
      <c r="I101" s="1" t="n"/>
      <c r="J101" s="1" t="n"/>
      <c r="K101" s="1" t="n"/>
      <c r="L101" s="1" t="n"/>
      <c r="M101" s="1" t="n"/>
      <c r="N101" s="1" t="n"/>
      <c r="O101" s="1" t="n"/>
      <c r="P101" s="1" t="n"/>
      <c r="Q101" s="1" t="n"/>
      <c r="R101" s="1" t="n"/>
      <c r="S101" s="210" t="n"/>
      <c r="T101" s="210" t="n"/>
      <c r="U101" s="1" t="n"/>
      <c r="V101" s="1" t="n"/>
      <c r="W101" s="1" t="n"/>
      <c r="X101" s="1" t="n"/>
      <c r="Y101" s="210" t="n"/>
      <c r="Z101" s="1" t="n"/>
      <c r="AA101" s="1" t="n"/>
      <c r="AB101" s="212" t="n"/>
      <c r="AC101" s="212" t="n"/>
    </row>
    <row r="102" ht="15" customHeight="1" s="283">
      <c r="A102" s="1" t="n"/>
      <c r="B102" s="1" t="n"/>
      <c r="C102" s="1" t="n"/>
      <c r="D102" s="1" t="n"/>
      <c r="E102" s="1" t="n"/>
      <c r="F102" s="1" t="n"/>
      <c r="G102" s="1" t="n"/>
      <c r="H102" s="1" t="n"/>
      <c r="I102" s="1" t="n"/>
      <c r="J102" s="1" t="n"/>
      <c r="K102" s="1" t="n"/>
      <c r="L102" s="1" t="n"/>
      <c r="M102" s="1" t="n"/>
      <c r="N102" s="1" t="n"/>
      <c r="O102" s="1" t="n"/>
      <c r="P102" s="1" t="n"/>
      <c r="Q102" s="1" t="n"/>
      <c r="R102" s="1" t="n"/>
      <c r="S102" s="210" t="n"/>
      <c r="T102" s="210" t="n"/>
      <c r="U102" s="1" t="n"/>
      <c r="V102" s="1" t="n"/>
      <c r="W102" s="1" t="n"/>
      <c r="X102" s="1" t="n"/>
      <c r="Y102" s="210" t="n"/>
      <c r="Z102" s="1" t="n"/>
      <c r="AA102" s="1" t="n"/>
      <c r="AB102" s="212" t="n"/>
      <c r="AC102" s="212" t="n"/>
    </row>
    <row r="103" ht="15" customHeight="1" s="283">
      <c r="A103" s="1" t="n"/>
      <c r="B103" s="1" t="n"/>
      <c r="C103" s="1" t="n"/>
      <c r="D103" s="1" t="n"/>
      <c r="E103" s="1" t="n"/>
      <c r="F103" s="1" t="n"/>
      <c r="G103" s="1" t="n"/>
      <c r="H103" s="1" t="n"/>
      <c r="I103" s="1" t="n"/>
      <c r="J103" s="1" t="n"/>
      <c r="K103" s="1" t="n"/>
      <c r="L103" s="1" t="n"/>
      <c r="M103" s="1" t="n"/>
      <c r="N103" s="1" t="n"/>
      <c r="O103" s="1" t="n"/>
      <c r="P103" s="1" t="n"/>
      <c r="Q103" s="1" t="n"/>
      <c r="R103" s="1" t="n"/>
      <c r="S103" s="210" t="n"/>
      <c r="T103" s="210" t="n"/>
      <c r="U103" s="1" t="n"/>
      <c r="V103" s="1" t="n"/>
      <c r="W103" s="1" t="n"/>
      <c r="X103" s="1" t="n"/>
      <c r="Y103" s="210" t="n"/>
      <c r="Z103" s="1" t="n"/>
      <c r="AA103" s="1" t="n"/>
      <c r="AB103" s="212" t="n"/>
      <c r="AC103" s="212" t="n"/>
    </row>
    <row r="104" ht="15" customHeight="1" s="283">
      <c r="A104" s="1" t="n"/>
      <c r="B104" s="1" t="n"/>
      <c r="C104" s="1" t="n"/>
      <c r="D104" s="1" t="n"/>
      <c r="E104" s="1" t="n"/>
      <c r="F104" s="1" t="n"/>
      <c r="G104" s="1" t="n"/>
      <c r="H104" s="1" t="n"/>
      <c r="I104" s="1" t="n"/>
      <c r="J104" s="1" t="n"/>
      <c r="K104" s="1" t="n"/>
      <c r="L104" s="1" t="n"/>
      <c r="M104" s="1" t="n"/>
      <c r="N104" s="1" t="n"/>
      <c r="O104" s="1" t="n"/>
      <c r="P104" s="1" t="n"/>
      <c r="Q104" s="1" t="n"/>
      <c r="R104" s="1" t="n"/>
      <c r="S104" s="210" t="n"/>
      <c r="T104" s="210" t="n"/>
      <c r="U104" s="1" t="n"/>
      <c r="V104" s="1" t="n"/>
      <c r="W104" s="1" t="n"/>
      <c r="X104" s="1" t="n"/>
      <c r="Y104" s="210" t="n"/>
      <c r="Z104" s="1" t="n"/>
      <c r="AA104" s="1" t="n"/>
      <c r="AB104" s="212" t="n"/>
      <c r="AC104" s="212" t="n"/>
    </row>
    <row r="105" ht="15" customHeight="1" s="283">
      <c r="A105" s="1" t="n"/>
      <c r="B105" s="1" t="n"/>
      <c r="C105" s="1" t="n"/>
      <c r="D105" s="1" t="n"/>
      <c r="E105" s="1" t="n"/>
      <c r="F105" s="1" t="n"/>
      <c r="G105" s="1" t="n"/>
      <c r="H105" s="1" t="n"/>
      <c r="I105" s="1" t="n"/>
      <c r="J105" s="1" t="n"/>
      <c r="K105" s="1" t="n"/>
      <c r="L105" s="1" t="n"/>
      <c r="M105" s="1" t="n"/>
      <c r="N105" s="1" t="n"/>
      <c r="O105" s="1" t="n"/>
      <c r="P105" s="1" t="n"/>
      <c r="Q105" s="1" t="n"/>
      <c r="R105" s="1" t="n"/>
      <c r="S105" s="210" t="n"/>
      <c r="T105" s="210" t="n"/>
      <c r="U105" s="1" t="n"/>
      <c r="V105" s="1" t="n"/>
      <c r="W105" s="1" t="n"/>
      <c r="X105" s="1" t="n"/>
      <c r="Y105" s="210" t="n"/>
      <c r="Z105" s="1" t="n"/>
      <c r="AA105" s="1" t="n"/>
      <c r="AB105" s="212" t="n"/>
      <c r="AC105" s="212" t="n"/>
    </row>
    <row r="106" ht="15" customHeight="1" s="283">
      <c r="A106" s="1" t="n"/>
      <c r="B106" s="1" t="n"/>
      <c r="C106" s="1" t="n"/>
      <c r="D106" s="1" t="n"/>
      <c r="E106" s="1" t="n"/>
      <c r="F106" s="1" t="n"/>
      <c r="G106" s="1" t="n"/>
      <c r="H106" s="1" t="n"/>
      <c r="I106" s="1" t="n"/>
      <c r="J106" s="1" t="n"/>
      <c r="K106" s="1" t="n"/>
      <c r="L106" s="1" t="n"/>
      <c r="M106" s="1" t="n"/>
      <c r="N106" s="1" t="n"/>
      <c r="O106" s="1" t="n"/>
      <c r="P106" s="1" t="n"/>
      <c r="Q106" s="1" t="n"/>
      <c r="R106" s="1" t="n"/>
      <c r="S106" s="210" t="n"/>
      <c r="T106" s="210" t="n"/>
      <c r="U106" s="1" t="n"/>
      <c r="V106" s="1" t="n"/>
      <c r="W106" s="1" t="n"/>
      <c r="X106" s="1" t="n"/>
      <c r="Y106" s="210" t="n"/>
      <c r="Z106" s="1" t="n"/>
      <c r="AA106" s="1" t="n"/>
      <c r="AB106" s="212" t="n"/>
      <c r="AC106" s="212" t="n"/>
    </row>
    <row r="107" ht="15" customHeight="1" s="283">
      <c r="A107" s="1" t="n"/>
      <c r="B107" s="1" t="n"/>
      <c r="C107" s="1" t="n"/>
      <c r="D107" s="1" t="n"/>
      <c r="E107" s="1" t="n"/>
      <c r="F107" s="1" t="n"/>
      <c r="G107" s="1" t="n"/>
      <c r="H107" s="1" t="n"/>
      <c r="I107" s="1" t="n"/>
      <c r="J107" s="1" t="n"/>
      <c r="K107" s="1" t="n"/>
      <c r="L107" s="1" t="n"/>
      <c r="M107" s="1" t="n"/>
      <c r="N107" s="1" t="n"/>
      <c r="O107" s="1" t="n"/>
      <c r="P107" s="1" t="n"/>
      <c r="Q107" s="1" t="n"/>
      <c r="R107" s="1" t="n"/>
      <c r="S107" s="210" t="n"/>
      <c r="T107" s="210" t="n"/>
      <c r="U107" s="1" t="n"/>
      <c r="V107" s="1" t="n"/>
      <c r="W107" s="1" t="n"/>
      <c r="X107" s="1" t="n"/>
      <c r="Y107" s="210" t="n"/>
      <c r="Z107" s="1" t="n"/>
      <c r="AA107" s="1" t="n"/>
      <c r="AB107" s="212" t="n"/>
      <c r="AC107" s="212" t="n"/>
    </row>
    <row r="108" ht="15" customHeight="1" s="283">
      <c r="A108" s="1" t="n"/>
      <c r="B108" s="1" t="n"/>
      <c r="C108" s="1" t="n"/>
      <c r="D108" s="1" t="n"/>
      <c r="E108" s="1" t="n"/>
      <c r="F108" s="1" t="n"/>
      <c r="G108" s="1" t="n"/>
      <c r="H108" s="1" t="n"/>
      <c r="I108" s="1" t="n"/>
      <c r="J108" s="1" t="n"/>
      <c r="K108" s="1" t="n"/>
      <c r="L108" s="1" t="n"/>
      <c r="M108" s="1" t="n"/>
      <c r="N108" s="1" t="n"/>
      <c r="O108" s="1" t="n"/>
      <c r="P108" s="1" t="n"/>
      <c r="Q108" s="1" t="n"/>
      <c r="R108" s="1" t="n"/>
      <c r="S108" s="210" t="n"/>
      <c r="T108" s="210" t="n"/>
      <c r="U108" s="1" t="n"/>
      <c r="V108" s="1" t="n"/>
      <c r="W108" s="1" t="n"/>
      <c r="X108" s="1" t="n"/>
      <c r="Y108" s="210" t="n"/>
      <c r="Z108" s="1" t="n"/>
      <c r="AA108" s="1" t="n"/>
      <c r="AB108" s="212" t="n"/>
      <c r="AC108" s="212" t="n"/>
    </row>
    <row r="109" ht="15" customHeight="1" s="283">
      <c r="A109" s="1" t="n"/>
      <c r="B109" s="1" t="n"/>
      <c r="C109" s="1" t="n"/>
      <c r="D109" s="1" t="n"/>
      <c r="E109" s="1" t="n"/>
      <c r="F109" s="1" t="n"/>
      <c r="G109" s="1" t="n"/>
      <c r="H109" s="1" t="n"/>
      <c r="I109" s="1" t="n"/>
      <c r="J109" s="1" t="n"/>
      <c r="K109" s="1" t="n"/>
      <c r="L109" s="1" t="n"/>
      <c r="M109" s="1" t="n"/>
      <c r="N109" s="1" t="n"/>
      <c r="O109" s="1" t="n"/>
      <c r="P109" s="1" t="n"/>
      <c r="Q109" s="1" t="n"/>
      <c r="R109" s="1" t="n"/>
      <c r="S109" s="210" t="n"/>
      <c r="T109" s="210" t="n"/>
      <c r="U109" s="1" t="n"/>
      <c r="V109" s="1" t="n"/>
      <c r="W109" s="1" t="n"/>
      <c r="X109" s="1" t="n"/>
      <c r="Y109" s="210" t="n"/>
      <c r="Z109" s="1" t="n"/>
      <c r="AA109" s="1" t="n"/>
      <c r="AB109" s="212" t="n"/>
      <c r="AC109" s="212" t="n"/>
    </row>
    <row r="110" ht="15" customHeight="1" s="283">
      <c r="A110" s="1" t="n"/>
      <c r="B110" s="1" t="n"/>
      <c r="C110" s="1" t="n"/>
      <c r="D110" s="1" t="n"/>
      <c r="E110" s="1" t="n"/>
      <c r="F110" s="1" t="n"/>
      <c r="G110" s="1" t="n"/>
      <c r="H110" s="1" t="n"/>
      <c r="I110" s="1" t="n"/>
      <c r="J110" s="1" t="n"/>
      <c r="K110" s="1" t="n"/>
      <c r="L110" s="1" t="n"/>
      <c r="M110" s="1" t="n"/>
      <c r="N110" s="1" t="n"/>
      <c r="O110" s="1" t="n"/>
      <c r="P110" s="1" t="n"/>
      <c r="Q110" s="1" t="n"/>
      <c r="R110" s="1" t="n"/>
      <c r="S110" s="210" t="n"/>
      <c r="T110" s="210" t="n"/>
      <c r="U110" s="1" t="n"/>
      <c r="V110" s="1" t="n"/>
      <c r="W110" s="1" t="n"/>
      <c r="X110" s="1" t="n"/>
      <c r="Y110" s="210" t="n"/>
      <c r="Z110" s="1" t="n"/>
      <c r="AA110" s="1" t="n"/>
      <c r="AB110" s="212" t="n"/>
      <c r="AC110" s="212" t="n"/>
    </row>
    <row r="111" ht="15" customHeight="1" s="283">
      <c r="A111" s="1" t="n"/>
      <c r="B111" s="1" t="n"/>
      <c r="C111" s="1" t="n"/>
      <c r="D111" s="1" t="n"/>
      <c r="E111" s="1" t="n"/>
      <c r="F111" s="1" t="n"/>
      <c r="G111" s="1" t="n"/>
      <c r="H111" s="1" t="n"/>
      <c r="I111" s="1" t="n"/>
      <c r="J111" s="1" t="n"/>
      <c r="K111" s="1" t="n"/>
      <c r="L111" s="1" t="n"/>
      <c r="M111" s="1" t="n"/>
      <c r="N111" s="1" t="n"/>
      <c r="O111" s="1" t="n"/>
      <c r="P111" s="1" t="n"/>
      <c r="Q111" s="1" t="n"/>
      <c r="R111" s="1" t="n"/>
      <c r="S111" s="210" t="n"/>
      <c r="T111" s="210" t="n"/>
      <c r="U111" s="1" t="n"/>
      <c r="V111" s="1" t="n"/>
      <c r="W111" s="1" t="n"/>
      <c r="X111" s="1" t="n"/>
      <c r="Y111" s="210" t="n"/>
      <c r="Z111" s="1" t="n"/>
      <c r="AA111" s="1" t="n"/>
      <c r="AB111" s="212" t="n"/>
      <c r="AC111" s="212" t="n"/>
    </row>
    <row r="112" ht="15" customHeight="1" s="283">
      <c r="A112" s="1" t="n"/>
      <c r="B112" s="1" t="n"/>
      <c r="C112" s="1" t="n"/>
      <c r="D112" s="1" t="n"/>
      <c r="E112" s="1" t="n"/>
      <c r="F112" s="1" t="n"/>
      <c r="G112" s="1" t="n"/>
      <c r="H112" s="1" t="n"/>
      <c r="I112" s="1" t="n"/>
      <c r="J112" s="1" t="n"/>
      <c r="K112" s="1" t="n"/>
      <c r="L112" s="1" t="n"/>
      <c r="M112" s="1" t="n"/>
      <c r="N112" s="1" t="n"/>
      <c r="O112" s="1" t="n"/>
      <c r="P112" s="1" t="n"/>
      <c r="Q112" s="1" t="n"/>
      <c r="R112" s="1" t="n"/>
      <c r="S112" s="210" t="n"/>
      <c r="T112" s="210" t="n"/>
      <c r="U112" s="1" t="n"/>
      <c r="V112" s="1" t="n"/>
      <c r="W112" s="1" t="n"/>
      <c r="X112" s="1" t="n"/>
      <c r="Y112" s="210" t="n"/>
      <c r="Z112" s="1" t="n"/>
      <c r="AA112" s="1" t="n"/>
      <c r="AB112" s="212" t="n"/>
      <c r="AC112" s="212" t="n"/>
    </row>
    <row r="113" ht="15" customHeight="1" s="283">
      <c r="A113" s="1" t="n"/>
      <c r="B113" s="1" t="n"/>
      <c r="C113" s="1" t="n"/>
      <c r="D113" s="1" t="n"/>
      <c r="E113" s="1" t="n"/>
      <c r="F113" s="1" t="n"/>
      <c r="G113" s="1" t="n"/>
      <c r="H113" s="1" t="n"/>
      <c r="I113" s="1" t="n"/>
      <c r="J113" s="1" t="n"/>
      <c r="K113" s="1" t="n"/>
      <c r="L113" s="1" t="n"/>
      <c r="M113" s="1" t="n"/>
      <c r="N113" s="1" t="n"/>
      <c r="O113" s="1" t="n"/>
      <c r="P113" s="1" t="n"/>
      <c r="Q113" s="1" t="n"/>
      <c r="R113" s="1" t="n"/>
      <c r="S113" s="210" t="n"/>
      <c r="T113" s="210" t="n"/>
      <c r="U113" s="1" t="n"/>
      <c r="V113" s="1" t="n"/>
      <c r="W113" s="1" t="n"/>
      <c r="X113" s="1" t="n"/>
      <c r="Y113" s="210" t="n"/>
      <c r="Z113" s="1" t="n"/>
      <c r="AA113" s="1" t="n"/>
      <c r="AB113" s="212" t="n"/>
      <c r="AC113" s="212" t="n"/>
    </row>
    <row r="114" ht="15" customHeight="1" s="283">
      <c r="A114" s="1" t="n"/>
      <c r="B114" s="1" t="n"/>
      <c r="C114" s="1" t="n"/>
      <c r="D114" s="1" t="n"/>
      <c r="E114" s="1" t="n"/>
      <c r="F114" s="1" t="n"/>
      <c r="G114" s="1" t="n"/>
      <c r="H114" s="1" t="n"/>
      <c r="I114" s="1" t="n"/>
      <c r="J114" s="1" t="n"/>
      <c r="K114" s="1" t="n"/>
      <c r="L114" s="1" t="n"/>
      <c r="M114" s="1" t="n"/>
      <c r="N114" s="1" t="n"/>
      <c r="O114" s="1" t="n"/>
      <c r="P114" s="1" t="n"/>
      <c r="Q114" s="1" t="n"/>
      <c r="R114" s="1" t="n"/>
      <c r="S114" s="210" t="n"/>
      <c r="T114" s="210" t="n"/>
      <c r="U114" s="1" t="n"/>
      <c r="V114" s="1" t="n"/>
      <c r="W114" s="1" t="n"/>
      <c r="X114" s="1" t="n"/>
      <c r="Y114" s="210" t="n"/>
      <c r="Z114" s="1" t="n"/>
      <c r="AA114" s="1" t="n"/>
      <c r="AB114" s="212" t="n"/>
      <c r="AC114" s="212" t="n"/>
    </row>
    <row r="115" ht="15" customHeight="1" s="283">
      <c r="A115" s="1" t="n"/>
      <c r="B115" s="1" t="n"/>
      <c r="C115" s="1" t="n"/>
      <c r="D115" s="1" t="n"/>
      <c r="E115" s="1" t="n"/>
      <c r="F115" s="1" t="n"/>
      <c r="G115" s="1" t="n"/>
      <c r="H115" s="1" t="n"/>
      <c r="I115" s="1" t="n"/>
      <c r="J115" s="1" t="n"/>
      <c r="K115" s="1" t="n"/>
      <c r="L115" s="1" t="n"/>
      <c r="M115" s="1" t="n"/>
      <c r="N115" s="1" t="n"/>
      <c r="O115" s="1" t="n"/>
      <c r="P115" s="1" t="n"/>
      <c r="Q115" s="1" t="n"/>
      <c r="R115" s="1" t="n"/>
      <c r="S115" s="210" t="n"/>
      <c r="T115" s="210" t="n"/>
      <c r="U115" s="1" t="n"/>
      <c r="V115" s="1" t="n"/>
      <c r="W115" s="1" t="n"/>
      <c r="X115" s="1" t="n"/>
      <c r="Y115" s="210" t="n"/>
      <c r="Z115" s="1" t="n"/>
      <c r="AA115" s="1" t="n"/>
      <c r="AB115" s="212" t="n"/>
      <c r="AC115" s="212" t="n"/>
    </row>
    <row r="116" ht="15" customHeight="1" s="283">
      <c r="A116" s="1" t="n"/>
      <c r="B116" s="1" t="n"/>
      <c r="C116" s="1" t="n"/>
      <c r="D116" s="1" t="n"/>
      <c r="E116" s="1" t="n"/>
      <c r="F116" s="1" t="n"/>
      <c r="G116" s="1" t="n"/>
      <c r="H116" s="1" t="n"/>
      <c r="I116" s="1" t="n"/>
      <c r="J116" s="1" t="n"/>
      <c r="K116" s="1" t="n"/>
      <c r="L116" s="1" t="n"/>
      <c r="M116" s="1" t="n"/>
      <c r="N116" s="1" t="n"/>
      <c r="O116" s="1" t="n"/>
      <c r="P116" s="1" t="n"/>
      <c r="Q116" s="1" t="n"/>
      <c r="R116" s="1" t="n"/>
      <c r="S116" s="210" t="n"/>
      <c r="T116" s="210" t="n"/>
      <c r="U116" s="1" t="n"/>
      <c r="V116" s="1" t="n"/>
      <c r="W116" s="1" t="n"/>
      <c r="X116" s="1" t="n"/>
      <c r="Y116" s="210" t="n"/>
      <c r="Z116" s="1" t="n"/>
      <c r="AA116" s="1" t="n"/>
      <c r="AB116" s="212" t="n"/>
      <c r="AC116" s="212" t="n"/>
    </row>
    <row r="117">
      <c r="A117" s="1" t="n"/>
      <c r="B117" s="1" t="n"/>
      <c r="C117" s="1" t="n"/>
      <c r="D117" s="1" t="n"/>
      <c r="E117" s="1" t="n"/>
      <c r="F117" s="1" t="n"/>
      <c r="G117" s="1" t="n"/>
      <c r="H117" s="1" t="n"/>
      <c r="I117" s="1" t="n"/>
      <c r="J117" s="1" t="n"/>
      <c r="K117" s="1" t="n"/>
      <c r="L117" s="1" t="n"/>
      <c r="M117" s="1" t="n"/>
      <c r="N117" s="1" t="n"/>
      <c r="O117" s="1" t="n"/>
      <c r="P117" s="1" t="n"/>
      <c r="Q117" s="1" t="n"/>
      <c r="R117" s="1" t="n"/>
      <c r="S117" s="210" t="n"/>
      <c r="T117" s="210" t="n"/>
      <c r="U117" s="1" t="n"/>
      <c r="V117" s="1" t="n"/>
      <c r="W117" s="1" t="n"/>
      <c r="X117" s="1" t="n"/>
      <c r="Y117" s="210" t="n"/>
      <c r="Z117" s="1" t="n"/>
      <c r="AA117" s="1" t="n"/>
      <c r="AB117" s="212" t="n"/>
      <c r="AC117" s="212" t="n"/>
    </row>
    <row r="118">
      <c r="A118" s="1" t="n"/>
      <c r="B118" s="1" t="n"/>
      <c r="C118" s="1" t="n"/>
      <c r="D118" s="1" t="n"/>
      <c r="E118" s="1" t="n"/>
      <c r="F118" s="1" t="n"/>
      <c r="G118" s="1" t="n"/>
      <c r="H118" s="1" t="n"/>
      <c r="I118" s="1" t="n"/>
      <c r="J118" s="1" t="n"/>
      <c r="K118" s="1" t="n"/>
      <c r="L118" s="1" t="n"/>
      <c r="M118" s="1" t="n"/>
      <c r="N118" s="1" t="n"/>
      <c r="O118" s="1" t="n"/>
      <c r="P118" s="1" t="n"/>
      <c r="Q118" s="1" t="n"/>
      <c r="R118" s="1" t="n"/>
      <c r="S118" s="210" t="n"/>
      <c r="T118" s="210" t="n"/>
      <c r="U118" s="1" t="n"/>
      <c r="V118" s="1" t="n"/>
      <c r="W118" s="1" t="n"/>
      <c r="X118" s="1" t="n"/>
      <c r="Y118" s="210" t="n"/>
      <c r="Z118" s="1" t="n"/>
      <c r="AA118" s="1" t="n"/>
      <c r="AB118" s="212" t="n"/>
      <c r="AC118" s="212" t="n"/>
    </row>
    <row r="119">
      <c r="A119" s="1" t="n"/>
      <c r="B119" s="1" t="n"/>
      <c r="C119" s="1" t="n"/>
      <c r="D119" s="1" t="n"/>
      <c r="E119" s="1" t="n"/>
      <c r="F119" s="1" t="n"/>
      <c r="G119" s="1" t="n"/>
      <c r="H119" s="1" t="n"/>
      <c r="I119" s="1" t="n"/>
      <c r="J119" s="1" t="n"/>
      <c r="K119" s="1" t="n"/>
      <c r="L119" s="1" t="n"/>
      <c r="M119" s="1" t="n"/>
      <c r="N119" s="1" t="n"/>
      <c r="O119" s="1" t="n"/>
      <c r="P119" s="1" t="n"/>
      <c r="Q119" s="1" t="n"/>
      <c r="R119" s="1" t="n"/>
      <c r="S119" s="210" t="n"/>
      <c r="T119" s="210" t="n"/>
      <c r="U119" s="1" t="n"/>
      <c r="V119" s="1" t="n"/>
      <c r="W119" s="1" t="n"/>
      <c r="X119" s="1" t="n"/>
      <c r="Y119" s="210" t="n"/>
      <c r="Z119" s="1" t="n"/>
      <c r="AA119" s="1" t="n"/>
      <c r="AB119" s="212" t="n"/>
      <c r="AC119" s="212" t="n"/>
    </row>
    <row r="120">
      <c r="A120" s="1" t="n"/>
      <c r="B120" s="1" t="n"/>
      <c r="C120" s="1" t="n"/>
      <c r="D120" s="1" t="n"/>
      <c r="E120" s="1" t="n"/>
      <c r="F120" s="1" t="n"/>
      <c r="G120" s="1" t="n"/>
      <c r="H120" s="1" t="n"/>
      <c r="I120" s="1" t="n"/>
      <c r="J120" s="1" t="n"/>
      <c r="K120" s="1" t="n"/>
      <c r="L120" s="1" t="n"/>
      <c r="M120" s="1" t="n"/>
      <c r="N120" s="1" t="n"/>
      <c r="O120" s="1" t="n"/>
      <c r="P120" s="1" t="n"/>
      <c r="Q120" s="1" t="n"/>
      <c r="R120" s="1" t="n"/>
      <c r="S120" s="210" t="n"/>
      <c r="T120" s="210" t="n"/>
      <c r="U120" s="1" t="n"/>
      <c r="V120" s="1" t="n"/>
      <c r="W120" s="1" t="n"/>
      <c r="X120" s="1" t="n"/>
      <c r="Y120" s="210" t="n"/>
      <c r="Z120" s="1" t="n"/>
      <c r="AA120" s="1" t="n"/>
      <c r="AB120" s="212" t="n"/>
      <c r="AC120" s="212" t="n"/>
    </row>
    <row r="121">
      <c r="A121" s="1" t="n"/>
      <c r="B121" s="1" t="n"/>
      <c r="C121" s="1" t="n"/>
      <c r="D121" s="1" t="n"/>
      <c r="E121" s="1" t="n"/>
      <c r="F121" s="1" t="n"/>
      <c r="G121" s="1" t="n"/>
      <c r="H121" s="1" t="n"/>
      <c r="I121" s="1" t="n"/>
      <c r="J121" s="1" t="n"/>
      <c r="K121" s="1" t="n"/>
      <c r="L121" s="1" t="n"/>
      <c r="M121" s="1" t="n"/>
      <c r="N121" s="1" t="n"/>
      <c r="O121" s="1" t="n"/>
      <c r="P121" s="1" t="n"/>
      <c r="Q121" s="1" t="n"/>
      <c r="R121" s="1" t="n"/>
      <c r="S121" s="210" t="n"/>
      <c r="T121" s="210" t="n"/>
      <c r="U121" s="1" t="n"/>
      <c r="V121" s="1" t="n"/>
      <c r="W121" s="1" t="n"/>
      <c r="X121" s="1" t="n"/>
      <c r="Y121" s="210" t="n"/>
      <c r="Z121" s="1" t="n"/>
      <c r="AA121" s="1" t="n"/>
      <c r="AB121" s="212" t="n"/>
      <c r="AC121" s="212" t="n"/>
    </row>
    <row r="122">
      <c r="A122" s="1" t="n"/>
      <c r="B122" s="1" t="n"/>
      <c r="C122" s="1" t="n"/>
      <c r="D122" s="1" t="n"/>
      <c r="E122" s="1" t="n"/>
      <c r="F122" s="1" t="n"/>
      <c r="G122" s="1" t="n"/>
      <c r="H122" s="1" t="n"/>
      <c r="I122" s="1" t="n"/>
      <c r="J122" s="1" t="n"/>
      <c r="K122" s="1" t="n"/>
      <c r="L122" s="1" t="n"/>
      <c r="M122" s="1" t="n"/>
      <c r="N122" s="1" t="n"/>
      <c r="O122" s="1" t="n"/>
      <c r="P122" s="1" t="n"/>
      <c r="Q122" s="1" t="n"/>
      <c r="R122" s="1" t="n"/>
      <c r="S122" s="210" t="n"/>
      <c r="T122" s="210" t="n"/>
      <c r="U122" s="1" t="n"/>
      <c r="V122" s="1" t="n"/>
      <c r="W122" s="1" t="n"/>
      <c r="X122" s="1" t="n"/>
      <c r="Y122" s="210" t="n"/>
      <c r="Z122" s="1" t="n"/>
      <c r="AA122" s="1" t="n"/>
      <c r="AB122" s="212" t="n"/>
      <c r="AC122" s="212" t="n"/>
    </row>
    <row r="123">
      <c r="A123" s="1" t="n"/>
      <c r="B123" s="1" t="n"/>
      <c r="C123" s="1" t="n"/>
      <c r="D123" s="1" t="n"/>
      <c r="E123" s="1" t="n"/>
      <c r="F123" s="1" t="n"/>
      <c r="G123" s="1" t="n"/>
      <c r="H123" s="1" t="n"/>
      <c r="I123" s="1" t="n"/>
      <c r="J123" s="1" t="n"/>
      <c r="K123" s="1" t="n"/>
      <c r="L123" s="1" t="n"/>
      <c r="M123" s="1" t="n"/>
      <c r="N123" s="1" t="n"/>
      <c r="O123" s="1" t="n"/>
      <c r="P123" s="1" t="n"/>
      <c r="Q123" s="1" t="n"/>
      <c r="R123" s="1" t="n"/>
      <c r="S123" s="210" t="n"/>
      <c r="T123" s="210" t="n"/>
      <c r="U123" s="1" t="n"/>
      <c r="V123" s="1" t="n"/>
      <c r="W123" s="1" t="n"/>
      <c r="X123" s="1" t="n"/>
      <c r="Y123" s="210" t="n"/>
      <c r="Z123" s="1" t="n"/>
      <c r="AA123" s="1" t="n"/>
      <c r="AB123" s="212" t="n"/>
      <c r="AC123" s="212" t="n"/>
    </row>
    <row r="124">
      <c r="A124" s="1" t="n"/>
      <c r="B124" s="1" t="n"/>
      <c r="C124" s="1" t="n"/>
      <c r="D124" s="1" t="n"/>
      <c r="E124" s="1" t="n"/>
      <c r="F124" s="1" t="n"/>
      <c r="G124" s="1" t="n"/>
      <c r="H124" s="1" t="n"/>
      <c r="I124" s="1" t="n"/>
      <c r="J124" s="1" t="n"/>
      <c r="K124" s="1" t="n"/>
      <c r="L124" s="1" t="n"/>
      <c r="M124" s="1" t="n"/>
      <c r="N124" s="1" t="n"/>
      <c r="O124" s="1" t="n"/>
      <c r="P124" s="1" t="n"/>
      <c r="Q124" s="1" t="n"/>
      <c r="R124" s="1" t="n"/>
      <c r="S124" s="210" t="n"/>
      <c r="T124" s="210" t="n"/>
      <c r="U124" s="1" t="n"/>
      <c r="V124" s="1" t="n"/>
      <c r="W124" s="1" t="n"/>
      <c r="X124" s="1" t="n"/>
      <c r="Y124" s="210" t="n"/>
      <c r="Z124" s="1" t="n"/>
      <c r="AA124" s="1" t="n"/>
      <c r="AB124" s="212" t="n"/>
      <c r="AC124" s="212" t="n"/>
    </row>
    <row r="125">
      <c r="A125" s="1" t="n"/>
      <c r="B125" s="1" t="n"/>
      <c r="C125" s="1" t="n"/>
      <c r="D125" s="1" t="n"/>
      <c r="E125" s="1" t="n"/>
      <c r="F125" s="1" t="n"/>
      <c r="G125" s="1" t="n"/>
      <c r="H125" s="1" t="n"/>
      <c r="I125" s="1" t="n"/>
      <c r="J125" s="1" t="n"/>
      <c r="K125" s="1" t="n"/>
      <c r="L125" s="1" t="n"/>
      <c r="M125" s="1" t="n"/>
      <c r="N125" s="1" t="n"/>
      <c r="O125" s="1" t="n"/>
      <c r="P125" s="1" t="n"/>
      <c r="Q125" s="1" t="n"/>
      <c r="R125" s="1" t="n"/>
      <c r="S125" s="210" t="n"/>
      <c r="T125" s="210" t="n"/>
      <c r="U125" s="1" t="n"/>
      <c r="V125" s="1" t="n"/>
      <c r="W125" s="1" t="n"/>
      <c r="X125" s="1" t="n"/>
      <c r="Y125" s="210" t="n"/>
      <c r="Z125" s="1" t="n"/>
      <c r="AA125" s="1" t="n"/>
      <c r="AB125" s="212" t="n"/>
      <c r="AC125" s="212" t="n"/>
    </row>
    <row r="126">
      <c r="A126" s="1" t="n"/>
      <c r="B126" s="1" t="n"/>
      <c r="C126" s="1" t="n"/>
      <c r="D126" s="1" t="n"/>
      <c r="E126" s="1" t="n"/>
      <c r="F126" s="1" t="n"/>
      <c r="G126" s="1" t="n"/>
      <c r="H126" s="1" t="n"/>
      <c r="I126" s="1" t="n"/>
      <c r="J126" s="1" t="n"/>
      <c r="K126" s="1" t="n"/>
      <c r="L126" s="1" t="n"/>
      <c r="M126" s="1" t="n"/>
      <c r="N126" s="1" t="n"/>
      <c r="O126" s="1" t="n"/>
      <c r="P126" s="1" t="n"/>
      <c r="Q126" s="1" t="n"/>
      <c r="R126" s="1" t="n"/>
      <c r="S126" s="210" t="n"/>
      <c r="T126" s="210" t="n"/>
      <c r="U126" s="1" t="n"/>
      <c r="V126" s="1" t="n"/>
      <c r="W126" s="1" t="n"/>
      <c r="X126" s="1" t="n"/>
      <c r="Y126" s="210" t="n"/>
      <c r="Z126" s="1" t="n"/>
      <c r="AA126" s="1" t="n"/>
      <c r="AB126" s="212" t="n"/>
      <c r="AC126" s="212" t="n"/>
    </row>
    <row r="127">
      <c r="A127" s="1" t="n"/>
      <c r="B127" s="1" t="n"/>
      <c r="C127" s="1" t="n"/>
      <c r="D127" s="1" t="n"/>
      <c r="E127" s="1" t="n"/>
      <c r="F127" s="1" t="n"/>
      <c r="G127" s="1" t="n"/>
      <c r="H127" s="1" t="n"/>
      <c r="I127" s="1" t="n"/>
      <c r="J127" s="1" t="n"/>
      <c r="K127" s="1" t="n"/>
      <c r="L127" s="1" t="n"/>
      <c r="M127" s="1" t="n"/>
      <c r="N127" s="1" t="n"/>
      <c r="O127" s="1" t="n"/>
      <c r="P127" s="1" t="n"/>
      <c r="Q127" s="1" t="n"/>
      <c r="R127" s="1" t="n"/>
      <c r="S127" s="210" t="n"/>
      <c r="T127" s="210" t="n"/>
      <c r="U127" s="1" t="n"/>
      <c r="V127" s="1" t="n"/>
      <c r="W127" s="1" t="n"/>
      <c r="X127" s="1" t="n"/>
      <c r="Y127" s="210" t="n"/>
      <c r="Z127" s="1" t="n"/>
      <c r="AA127" s="1" t="n"/>
      <c r="AB127" s="212" t="n"/>
      <c r="AC127" s="212" t="n"/>
    </row>
    <row r="128">
      <c r="A128" s="1" t="n"/>
      <c r="B128" s="1" t="n"/>
      <c r="C128" s="1" t="n"/>
      <c r="D128" s="1" t="n"/>
      <c r="E128" s="1" t="n"/>
      <c r="F128" s="1" t="n"/>
      <c r="G128" s="1" t="n"/>
      <c r="H128" s="1" t="n"/>
      <c r="I128" s="1" t="n"/>
      <c r="J128" s="1" t="n"/>
      <c r="K128" s="1" t="n"/>
      <c r="L128" s="1" t="n"/>
      <c r="M128" s="1" t="n"/>
      <c r="N128" s="1" t="n"/>
      <c r="O128" s="1" t="n"/>
      <c r="P128" s="1" t="n"/>
      <c r="Q128" s="1" t="n"/>
      <c r="R128" s="1" t="n"/>
      <c r="S128" s="210" t="n"/>
      <c r="T128" s="210" t="n"/>
      <c r="U128" s="1" t="n"/>
      <c r="V128" s="1" t="n"/>
      <c r="W128" s="1" t="n"/>
      <c r="X128" s="1" t="n"/>
      <c r="Y128" s="210" t="n"/>
      <c r="Z128" s="1" t="n"/>
      <c r="AA128" s="1" t="n"/>
      <c r="AB128" s="212" t="n"/>
      <c r="AC128" s="212" t="n"/>
    </row>
    <row r="129">
      <c r="A129" s="1" t="n"/>
      <c r="B129" s="1" t="n"/>
      <c r="C129" s="1" t="n"/>
      <c r="D129" s="1" t="n"/>
      <c r="E129" s="1" t="n"/>
      <c r="F129" s="1" t="n"/>
      <c r="G129" s="1" t="n"/>
      <c r="H129" s="1" t="n"/>
      <c r="I129" s="1" t="n"/>
      <c r="J129" s="1" t="n"/>
      <c r="K129" s="1" t="n"/>
      <c r="L129" s="1" t="n"/>
      <c r="M129" s="1" t="n"/>
      <c r="N129" s="1" t="n"/>
      <c r="O129" s="1" t="n"/>
      <c r="P129" s="1" t="n"/>
      <c r="Q129" s="1" t="n"/>
      <c r="R129" s="1" t="n"/>
      <c r="S129" s="210" t="n"/>
      <c r="T129" s="210" t="n"/>
      <c r="U129" s="1" t="n"/>
      <c r="V129" s="1" t="n"/>
      <c r="W129" s="1" t="n"/>
      <c r="X129" s="1" t="n"/>
      <c r="Y129" s="210" t="n"/>
      <c r="Z129" s="1" t="n"/>
      <c r="AA129" s="1" t="n"/>
      <c r="AB129" s="212" t="n"/>
      <c r="AC129" s="212" t="n"/>
    </row>
    <row r="130">
      <c r="A130" s="1" t="n"/>
      <c r="B130" s="1" t="n"/>
      <c r="C130" s="1" t="n"/>
      <c r="D130" s="1" t="n"/>
      <c r="E130" s="1" t="n"/>
      <c r="F130" s="1" t="n"/>
      <c r="G130" s="1" t="n"/>
      <c r="H130" s="1" t="n"/>
      <c r="I130" s="1" t="n"/>
      <c r="J130" s="1" t="n"/>
      <c r="K130" s="1" t="n"/>
      <c r="L130" s="1" t="n"/>
      <c r="M130" s="1" t="n"/>
      <c r="N130" s="1" t="n"/>
      <c r="O130" s="1" t="n"/>
      <c r="P130" s="1" t="n"/>
      <c r="Q130" s="1" t="n"/>
      <c r="R130" s="1" t="n"/>
      <c r="S130" s="210" t="n"/>
      <c r="T130" s="210" t="n"/>
      <c r="U130" s="1" t="n"/>
      <c r="V130" s="1" t="n"/>
      <c r="W130" s="1" t="n"/>
      <c r="X130" s="1" t="n"/>
      <c r="Y130" s="210" t="n"/>
      <c r="Z130" s="1" t="n"/>
      <c r="AA130" s="1" t="n"/>
      <c r="AB130" s="212" t="n"/>
      <c r="AC130" s="212" t="n"/>
    </row>
    <row r="131">
      <c r="A131" s="1" t="n"/>
      <c r="B131" s="1" t="n"/>
      <c r="C131" s="1" t="n"/>
      <c r="D131" s="1" t="n"/>
      <c r="E131" s="1" t="n"/>
      <c r="F131" s="1" t="n"/>
      <c r="G131" s="1" t="n"/>
      <c r="H131" s="1" t="n"/>
      <c r="I131" s="1" t="n"/>
      <c r="J131" s="1" t="n"/>
      <c r="K131" s="1" t="n"/>
      <c r="L131" s="1" t="n"/>
      <c r="M131" s="1" t="n"/>
      <c r="N131" s="1" t="n"/>
      <c r="O131" s="1" t="n"/>
      <c r="P131" s="1" t="n"/>
      <c r="Q131" s="1" t="n"/>
      <c r="R131" s="1" t="n"/>
      <c r="S131" s="210" t="n"/>
      <c r="T131" s="210" t="n"/>
      <c r="U131" s="1" t="n"/>
      <c r="V131" s="1" t="n"/>
      <c r="W131" s="1" t="n"/>
      <c r="X131" s="1" t="n"/>
      <c r="Y131" s="210" t="n"/>
      <c r="Z131" s="1" t="n"/>
      <c r="AA131" s="1" t="n"/>
      <c r="AB131" s="212" t="n"/>
      <c r="AC131" s="212" t="n"/>
    </row>
    <row r="132">
      <c r="A132" s="1" t="n"/>
      <c r="B132" s="1" t="n"/>
      <c r="C132" s="1" t="n"/>
      <c r="D132" s="1" t="n"/>
      <c r="E132" s="1" t="n"/>
      <c r="F132" s="1" t="n"/>
      <c r="G132" s="1" t="n"/>
      <c r="H132" s="1" t="n"/>
      <c r="I132" s="1" t="n"/>
      <c r="J132" s="1" t="n"/>
      <c r="K132" s="1" t="n"/>
      <c r="L132" s="1" t="n"/>
      <c r="M132" s="1" t="n"/>
      <c r="N132" s="1" t="n"/>
      <c r="O132" s="1" t="n"/>
      <c r="P132" s="1" t="n"/>
      <c r="Q132" s="1" t="n"/>
      <c r="R132" s="1" t="n"/>
      <c r="S132" s="210" t="n"/>
      <c r="T132" s="210" t="n"/>
      <c r="U132" s="1" t="n"/>
      <c r="V132" s="1" t="n"/>
      <c r="W132" s="1" t="n"/>
      <c r="X132" s="1" t="n"/>
      <c r="Y132" s="210" t="n"/>
      <c r="Z132" s="1" t="n"/>
      <c r="AA132" s="1" t="n"/>
      <c r="AB132" s="212" t="n"/>
      <c r="AC132" s="212" t="n"/>
    </row>
    <row r="133">
      <c r="A133" s="1" t="n"/>
      <c r="B133" s="1" t="n"/>
      <c r="C133" s="1" t="n"/>
      <c r="D133" s="1" t="n"/>
      <c r="E133" s="1" t="n"/>
      <c r="F133" s="1" t="n"/>
      <c r="G133" s="1" t="n"/>
      <c r="H133" s="1" t="n"/>
      <c r="I133" s="1" t="n"/>
      <c r="J133" s="1" t="n"/>
      <c r="K133" s="1" t="n"/>
      <c r="L133" s="1" t="n"/>
      <c r="M133" s="1" t="n"/>
      <c r="N133" s="1" t="n"/>
      <c r="O133" s="1" t="n"/>
      <c r="P133" s="1" t="n"/>
      <c r="Q133" s="1" t="n"/>
      <c r="R133" s="1" t="n"/>
      <c r="S133" s="210" t="n"/>
      <c r="T133" s="210" t="n"/>
      <c r="U133" s="1" t="n"/>
      <c r="V133" s="1" t="n"/>
      <c r="W133" s="1" t="n"/>
      <c r="X133" s="1" t="n"/>
      <c r="Y133" s="210" t="n"/>
      <c r="Z133" s="1" t="n"/>
      <c r="AA133" s="1" t="n"/>
      <c r="AB133" s="212" t="n"/>
      <c r="AC133" s="212" t="n"/>
    </row>
    <row r="134">
      <c r="A134" s="1" t="n"/>
      <c r="B134" s="1" t="n"/>
      <c r="C134" s="1" t="n"/>
      <c r="D134" s="1" t="n"/>
      <c r="E134" s="1" t="n"/>
      <c r="F134" s="1" t="n"/>
      <c r="G134" s="1" t="n"/>
      <c r="H134" s="1" t="n"/>
      <c r="I134" s="1" t="n"/>
      <c r="J134" s="1" t="n"/>
      <c r="K134" s="1" t="n"/>
      <c r="L134" s="1" t="n"/>
      <c r="M134" s="1" t="n"/>
      <c r="N134" s="1" t="n"/>
      <c r="O134" s="1" t="n"/>
      <c r="P134" s="1" t="n"/>
      <c r="Q134" s="1" t="n"/>
      <c r="R134" s="1" t="n"/>
      <c r="S134" s="210" t="n"/>
      <c r="T134" s="210" t="n"/>
      <c r="U134" s="1" t="n"/>
      <c r="V134" s="1" t="n"/>
      <c r="W134" s="1" t="n"/>
      <c r="X134" s="1" t="n"/>
      <c r="Y134" s="210" t="n"/>
      <c r="Z134" s="1" t="n"/>
      <c r="AA134" s="1" t="n"/>
      <c r="AB134" s="212" t="n"/>
      <c r="AC134" s="212" t="n"/>
    </row>
    <row r="135">
      <c r="A135" s="1" t="n"/>
      <c r="B135" s="1" t="n"/>
      <c r="C135" s="1" t="n"/>
      <c r="D135" s="1" t="n"/>
      <c r="E135" s="1" t="n"/>
      <c r="F135" s="1" t="n"/>
      <c r="G135" s="1" t="n"/>
      <c r="H135" s="1" t="n"/>
      <c r="I135" s="1" t="n"/>
      <c r="J135" s="1" t="n"/>
      <c r="K135" s="1" t="n"/>
      <c r="L135" s="1" t="n"/>
      <c r="M135" s="1" t="n"/>
      <c r="N135" s="1" t="n"/>
      <c r="O135" s="1" t="n"/>
      <c r="P135" s="1" t="n"/>
      <c r="Q135" s="1" t="n"/>
      <c r="R135" s="1" t="n"/>
      <c r="S135" s="210" t="n"/>
      <c r="T135" s="210" t="n"/>
      <c r="U135" s="1" t="n"/>
      <c r="V135" s="1" t="n"/>
      <c r="W135" s="1" t="n"/>
      <c r="X135" s="1" t="n"/>
      <c r="Y135" s="210" t="n"/>
      <c r="Z135" s="1" t="n"/>
      <c r="AA135" s="1" t="n"/>
      <c r="AB135" s="212" t="n"/>
      <c r="AC135" s="212" t="n"/>
    </row>
    <row r="136">
      <c r="A136" s="1" t="n"/>
      <c r="B136" s="1" t="n"/>
      <c r="C136" s="1" t="n"/>
      <c r="D136" s="1" t="n"/>
      <c r="E136" s="1" t="n"/>
      <c r="F136" s="1" t="n"/>
      <c r="G136" s="1" t="n"/>
      <c r="H136" s="1" t="n"/>
      <c r="I136" s="1" t="n"/>
      <c r="J136" s="1" t="n"/>
      <c r="K136" s="1" t="n"/>
      <c r="L136" s="1" t="n"/>
      <c r="M136" s="1" t="n"/>
      <c r="N136" s="1" t="n"/>
      <c r="O136" s="1" t="n"/>
      <c r="P136" s="1" t="n"/>
      <c r="Q136" s="1" t="n"/>
      <c r="R136" s="1" t="n"/>
      <c r="S136" s="210" t="n"/>
      <c r="T136" s="210" t="n"/>
      <c r="U136" s="1" t="n"/>
      <c r="V136" s="1" t="n"/>
      <c r="W136" s="1" t="n"/>
      <c r="X136" s="1" t="n"/>
      <c r="Y136" s="210" t="n"/>
      <c r="Z136" s="1" t="n"/>
      <c r="AA136" s="1" t="n"/>
      <c r="AB136" s="212" t="n"/>
      <c r="AC136" s="212" t="n"/>
    </row>
    <row r="137">
      <c r="A137" s="1" t="n"/>
      <c r="B137" s="1" t="n"/>
      <c r="C137" s="1" t="n"/>
      <c r="D137" s="1" t="n"/>
      <c r="E137" s="1" t="n"/>
      <c r="F137" s="1" t="n"/>
      <c r="G137" s="1" t="n"/>
      <c r="H137" s="1" t="n"/>
      <c r="I137" s="1" t="n"/>
      <c r="J137" s="1" t="n"/>
      <c r="K137" s="1" t="n"/>
      <c r="L137" s="1" t="n"/>
      <c r="M137" s="1" t="n"/>
      <c r="N137" s="1" t="n"/>
      <c r="O137" s="1" t="n"/>
      <c r="P137" s="1" t="n"/>
      <c r="Q137" s="1" t="n"/>
      <c r="R137" s="1" t="n"/>
      <c r="S137" s="210" t="n"/>
      <c r="T137" s="210" t="n"/>
      <c r="U137" s="1" t="n"/>
      <c r="V137" s="1" t="n"/>
      <c r="W137" s="1" t="n"/>
      <c r="X137" s="1" t="n"/>
      <c r="Y137" s="210" t="n"/>
      <c r="Z137" s="1" t="n"/>
      <c r="AA137" s="1" t="n"/>
      <c r="AB137" s="212" t="n"/>
      <c r="AC137" s="212" t="n"/>
    </row>
    <row r="138">
      <c r="A138" s="1" t="n"/>
      <c r="B138" s="1" t="n"/>
      <c r="C138" s="1" t="n"/>
      <c r="D138" s="1" t="n"/>
      <c r="E138" s="1" t="n"/>
      <c r="F138" s="1" t="n"/>
      <c r="G138" s="1" t="n"/>
      <c r="H138" s="1" t="n"/>
      <c r="I138" s="1" t="n"/>
      <c r="J138" s="1" t="n"/>
      <c r="K138" s="1" t="n"/>
      <c r="L138" s="1" t="n"/>
      <c r="M138" s="1" t="n"/>
      <c r="N138" s="1" t="n"/>
      <c r="O138" s="1" t="n"/>
      <c r="P138" s="1" t="n"/>
      <c r="Q138" s="1" t="n"/>
      <c r="R138" s="1" t="n"/>
      <c r="S138" s="210" t="n"/>
      <c r="T138" s="210" t="n"/>
      <c r="U138" s="1" t="n"/>
      <c r="V138" s="1" t="n"/>
      <c r="W138" s="1" t="n"/>
      <c r="X138" s="1" t="n"/>
      <c r="Y138" s="210" t="n"/>
      <c r="Z138" s="1" t="n"/>
      <c r="AA138" s="1" t="n"/>
      <c r="AB138" s="212" t="n"/>
      <c r="AC138" s="212" t="n"/>
    </row>
    <row r="139">
      <c r="A139" s="1" t="n"/>
      <c r="B139" s="1" t="n"/>
      <c r="C139" s="1" t="n"/>
      <c r="D139" s="1" t="n"/>
      <c r="E139" s="1" t="n"/>
      <c r="F139" s="1" t="n"/>
      <c r="G139" s="1" t="n"/>
      <c r="H139" s="1" t="n"/>
      <c r="I139" s="1" t="n"/>
      <c r="J139" s="1" t="n"/>
      <c r="K139" s="1" t="n"/>
      <c r="L139" s="1" t="n"/>
      <c r="M139" s="1" t="n"/>
      <c r="N139" s="1" t="n"/>
      <c r="O139" s="1" t="n"/>
      <c r="P139" s="1" t="n"/>
      <c r="Q139" s="1" t="n"/>
      <c r="R139" s="1" t="n"/>
      <c r="S139" s="210" t="n"/>
      <c r="T139" s="210" t="n"/>
      <c r="U139" s="1" t="n"/>
      <c r="V139" s="1" t="n"/>
      <c r="W139" s="1" t="n"/>
      <c r="X139" s="1" t="n"/>
      <c r="Y139" s="210" t="n"/>
      <c r="Z139" s="1" t="n"/>
      <c r="AA139" s="1" t="n"/>
      <c r="AB139" s="212" t="n"/>
      <c r="AC139" s="212" t="n"/>
    </row>
    <row r="140">
      <c r="A140" s="1" t="n"/>
      <c r="B140" s="1" t="n"/>
      <c r="C140" s="1" t="n"/>
      <c r="D140" s="1" t="n"/>
      <c r="E140" s="1" t="n"/>
      <c r="F140" s="1" t="n"/>
      <c r="G140" s="1" t="n"/>
      <c r="H140" s="1" t="n"/>
      <c r="I140" s="1" t="n"/>
      <c r="J140" s="1" t="n"/>
      <c r="K140" s="1" t="n"/>
      <c r="L140" s="1" t="n"/>
      <c r="M140" s="1" t="n"/>
      <c r="N140" s="1" t="n"/>
      <c r="O140" s="1" t="n"/>
      <c r="P140" s="1" t="n"/>
      <c r="Q140" s="1" t="n"/>
      <c r="R140" s="1" t="n"/>
      <c r="S140" s="210" t="n"/>
      <c r="T140" s="210" t="n"/>
      <c r="U140" s="1" t="n"/>
      <c r="V140" s="1" t="n"/>
      <c r="W140" s="1" t="n"/>
      <c r="X140" s="1" t="n"/>
      <c r="Y140" s="210" t="n"/>
      <c r="Z140" s="1" t="n"/>
      <c r="AA140" s="1" t="n"/>
      <c r="AB140" s="212" t="n"/>
      <c r="AC140" s="212" t="n"/>
    </row>
    <row r="141">
      <c r="A141" s="1" t="n"/>
      <c r="B141" s="1" t="n"/>
      <c r="C141" s="1" t="n"/>
      <c r="D141" s="1" t="n"/>
      <c r="E141" s="1" t="n"/>
      <c r="F141" s="1" t="n"/>
      <c r="G141" s="1" t="n"/>
      <c r="H141" s="1" t="n"/>
      <c r="I141" s="1" t="n"/>
      <c r="J141" s="1" t="n"/>
      <c r="K141" s="1" t="n"/>
      <c r="L141" s="1" t="n"/>
      <c r="M141" s="1" t="n"/>
      <c r="N141" s="1" t="n"/>
      <c r="O141" s="1" t="n"/>
      <c r="P141" s="1" t="n"/>
      <c r="Q141" s="1" t="n"/>
      <c r="R141" s="1" t="n"/>
      <c r="S141" s="210" t="n"/>
      <c r="T141" s="210" t="n"/>
      <c r="U141" s="1" t="n"/>
      <c r="V141" s="1" t="n"/>
      <c r="W141" s="1" t="n"/>
      <c r="X141" s="1" t="n"/>
      <c r="Y141" s="210" t="n"/>
      <c r="Z141" s="1" t="n"/>
      <c r="AA141" s="1" t="n"/>
      <c r="AB141" s="212" t="n"/>
      <c r="AC141" s="212" t="n"/>
    </row>
    <row r="142">
      <c r="A142" s="1" t="n"/>
      <c r="B142" s="1" t="n"/>
      <c r="C142" s="1" t="n"/>
      <c r="D142" s="1" t="n"/>
      <c r="E142" s="1" t="n"/>
      <c r="F142" s="1" t="n"/>
      <c r="G142" s="1" t="n"/>
      <c r="H142" s="1" t="n"/>
      <c r="I142" s="1" t="n"/>
      <c r="J142" s="1" t="n"/>
      <c r="K142" s="1" t="n"/>
      <c r="L142" s="1" t="n"/>
      <c r="M142" s="1" t="n"/>
      <c r="N142" s="1" t="n"/>
      <c r="O142" s="1" t="n"/>
      <c r="P142" s="1" t="n"/>
      <c r="Q142" s="1" t="n"/>
      <c r="R142" s="1" t="n"/>
      <c r="S142" s="210" t="n"/>
      <c r="T142" s="210" t="n"/>
      <c r="U142" s="1" t="n"/>
      <c r="V142" s="1" t="n"/>
      <c r="W142" s="1" t="n"/>
      <c r="X142" s="1" t="n"/>
      <c r="Y142" s="210" t="n"/>
      <c r="Z142" s="1" t="n"/>
      <c r="AA142" s="1" t="n"/>
      <c r="AB142" s="212" t="n"/>
      <c r="AC142" s="212" t="n"/>
    </row>
    <row r="143">
      <c r="A143" s="1" t="n"/>
      <c r="B143" s="1" t="n"/>
      <c r="C143" s="1" t="n"/>
      <c r="D143" s="1" t="n"/>
      <c r="E143" s="1" t="n"/>
      <c r="F143" s="1" t="n"/>
      <c r="G143" s="1" t="n"/>
      <c r="H143" s="1" t="n"/>
      <c r="I143" s="1" t="n"/>
      <c r="J143" s="1" t="n"/>
      <c r="K143" s="1" t="n"/>
      <c r="L143" s="1" t="n"/>
      <c r="M143" s="1" t="n"/>
      <c r="N143" s="1" t="n"/>
      <c r="O143" s="1" t="n"/>
      <c r="P143" s="1" t="n"/>
      <c r="Q143" s="1" t="n"/>
      <c r="R143" s="1" t="n"/>
      <c r="S143" s="210" t="n"/>
      <c r="T143" s="210" t="n"/>
      <c r="U143" s="1" t="n"/>
      <c r="V143" s="1" t="n"/>
      <c r="W143" s="1" t="n"/>
      <c r="X143" s="1" t="n"/>
      <c r="Y143" s="210" t="n"/>
      <c r="Z143" s="1" t="n"/>
      <c r="AA143" s="1" t="n"/>
      <c r="AB143" s="212" t="n"/>
      <c r="AC143" s="212" t="n"/>
    </row>
    <row r="144">
      <c r="A144" s="1" t="n"/>
      <c r="B144" s="1" t="n"/>
      <c r="C144" s="1" t="n"/>
      <c r="D144" s="1" t="n"/>
      <c r="E144" s="1" t="n"/>
      <c r="F144" s="1" t="n"/>
      <c r="G144" s="1" t="n"/>
      <c r="H144" s="1" t="n"/>
      <c r="I144" s="1" t="n"/>
      <c r="J144" s="1" t="n"/>
      <c r="K144" s="1" t="n"/>
      <c r="L144" s="1" t="n"/>
      <c r="M144" s="1" t="n"/>
      <c r="N144" s="1" t="n"/>
      <c r="O144" s="1" t="n"/>
      <c r="P144" s="1" t="n"/>
      <c r="Q144" s="1" t="n"/>
      <c r="R144" s="1" t="n"/>
      <c r="S144" s="210" t="n"/>
      <c r="T144" s="210" t="n"/>
      <c r="U144" s="1" t="n"/>
      <c r="V144" s="1" t="n"/>
      <c r="W144" s="1" t="n"/>
      <c r="X144" s="1" t="n"/>
      <c r="Y144" s="210" t="n"/>
      <c r="Z144" s="1" t="n"/>
      <c r="AA144" s="1" t="n"/>
      <c r="AB144" s="212" t="n"/>
      <c r="AC144" s="212" t="n"/>
    </row>
    <row r="145">
      <c r="A145" s="1" t="n"/>
      <c r="B145" s="1" t="n"/>
      <c r="C145" s="1" t="n"/>
      <c r="D145" s="1" t="n"/>
      <c r="E145" s="1" t="n"/>
      <c r="F145" s="1" t="n"/>
      <c r="G145" s="1" t="n"/>
      <c r="H145" s="1" t="n"/>
      <c r="I145" s="1" t="n"/>
      <c r="J145" s="1" t="n"/>
      <c r="K145" s="1" t="n"/>
      <c r="L145" s="1" t="n"/>
      <c r="M145" s="1" t="n"/>
      <c r="N145" s="1" t="n"/>
      <c r="O145" s="1" t="n"/>
      <c r="P145" s="1" t="n"/>
      <c r="Q145" s="1" t="n"/>
      <c r="R145" s="1" t="n"/>
      <c r="S145" s="210" t="n"/>
      <c r="T145" s="210" t="n"/>
      <c r="U145" s="1" t="n"/>
      <c r="V145" s="1" t="n"/>
      <c r="W145" s="1" t="n"/>
      <c r="X145" s="1" t="n"/>
      <c r="Y145" s="210" t="n"/>
      <c r="Z145" s="1" t="n"/>
      <c r="AA145" s="1" t="n"/>
      <c r="AB145" s="212" t="n"/>
      <c r="AC145" s="212" t="n"/>
    </row>
    <row r="146">
      <c r="A146" s="1" t="n"/>
      <c r="B146" s="1" t="n"/>
      <c r="C146" s="1" t="n"/>
      <c r="D146" s="1" t="n"/>
      <c r="E146" s="1" t="n"/>
      <c r="F146" s="1" t="n"/>
      <c r="G146" s="1" t="n"/>
      <c r="H146" s="1" t="n"/>
      <c r="I146" s="1" t="n"/>
      <c r="J146" s="1" t="n"/>
      <c r="K146" s="1" t="n"/>
      <c r="L146" s="1" t="n"/>
      <c r="M146" s="1" t="n"/>
      <c r="N146" s="1" t="n"/>
      <c r="O146" s="1" t="n"/>
      <c r="P146" s="1" t="n"/>
      <c r="Q146" s="1" t="n"/>
      <c r="R146" s="1" t="n"/>
      <c r="S146" s="210" t="n"/>
      <c r="T146" s="210" t="n"/>
      <c r="U146" s="1" t="n"/>
      <c r="V146" s="1" t="n"/>
      <c r="W146" s="1" t="n"/>
      <c r="X146" s="1" t="n"/>
      <c r="Y146" s="210" t="n"/>
      <c r="Z146" s="1" t="n"/>
      <c r="AA146" s="1" t="n"/>
      <c r="AB146" s="212" t="n"/>
      <c r="AC146" s="212" t="n"/>
    </row>
    <row r="147">
      <c r="A147" s="1" t="n"/>
      <c r="B147" s="1" t="n"/>
      <c r="C147" s="1" t="n"/>
      <c r="D147" s="1" t="n"/>
      <c r="E147" s="1" t="n"/>
      <c r="F147" s="1" t="n"/>
      <c r="G147" s="1" t="n"/>
      <c r="H147" s="1" t="n"/>
      <c r="I147" s="1" t="n"/>
      <c r="J147" s="1" t="n"/>
      <c r="K147" s="1" t="n"/>
      <c r="L147" s="1" t="n"/>
      <c r="M147" s="1" t="n"/>
      <c r="N147" s="1" t="n"/>
      <c r="O147" s="1" t="n"/>
      <c r="P147" s="1" t="n"/>
      <c r="Q147" s="1" t="n"/>
      <c r="R147" s="1" t="n"/>
      <c r="S147" s="210" t="n"/>
      <c r="T147" s="210" t="n"/>
      <c r="U147" s="1" t="n"/>
      <c r="V147" s="1" t="n"/>
      <c r="W147" s="1" t="n"/>
      <c r="X147" s="1" t="n"/>
      <c r="Y147" s="210" t="n"/>
      <c r="Z147" s="1" t="n"/>
      <c r="AA147" s="1" t="n"/>
      <c r="AB147" s="212" t="n"/>
      <c r="AC147" s="212" t="n"/>
    </row>
    <row r="148">
      <c r="A148" s="1" t="n"/>
      <c r="B148" s="1" t="n"/>
      <c r="C148" s="1" t="n"/>
      <c r="D148" s="1" t="n"/>
      <c r="E148" s="1" t="n"/>
      <c r="F148" s="1" t="n"/>
      <c r="G148" s="1" t="n"/>
      <c r="H148" s="1" t="n"/>
      <c r="I148" s="1" t="n"/>
      <c r="J148" s="1" t="n"/>
      <c r="K148" s="1" t="n"/>
      <c r="L148" s="1" t="n"/>
      <c r="M148" s="1" t="n"/>
      <c r="N148" s="1" t="n"/>
      <c r="O148" s="1" t="n"/>
      <c r="P148" s="1" t="n"/>
      <c r="Q148" s="1" t="n"/>
      <c r="R148" s="1" t="n"/>
      <c r="S148" s="210" t="n"/>
      <c r="T148" s="210" t="n"/>
      <c r="U148" s="1" t="n"/>
      <c r="V148" s="1" t="n"/>
      <c r="W148" s="1" t="n"/>
      <c r="X148" s="1" t="n"/>
      <c r="Y148" s="210" t="n"/>
      <c r="Z148" s="1" t="n"/>
      <c r="AA148" s="1" t="n"/>
      <c r="AB148" s="212" t="n"/>
      <c r="AC148" s="212" t="n"/>
    </row>
    <row r="149">
      <c r="A149" s="1" t="n"/>
      <c r="B149" s="1" t="n"/>
      <c r="C149" s="1" t="n"/>
      <c r="D149" s="1" t="n"/>
      <c r="E149" s="1" t="n"/>
      <c r="F149" s="1" t="n"/>
      <c r="G149" s="1" t="n"/>
      <c r="H149" s="1" t="n"/>
      <c r="I149" s="1" t="n"/>
      <c r="J149" s="1" t="n"/>
      <c r="K149" s="1" t="n"/>
      <c r="L149" s="1" t="n"/>
      <c r="M149" s="1" t="n"/>
      <c r="N149" s="1" t="n"/>
      <c r="O149" s="1" t="n"/>
      <c r="P149" s="1" t="n"/>
      <c r="Q149" s="1" t="n"/>
      <c r="R149" s="1" t="n"/>
      <c r="S149" s="210" t="n"/>
      <c r="T149" s="210" t="n"/>
      <c r="U149" s="1" t="n"/>
      <c r="V149" s="1" t="n"/>
      <c r="W149" s="1" t="n"/>
      <c r="X149" s="1" t="n"/>
      <c r="Y149" s="210" t="n"/>
      <c r="Z149" s="1" t="n"/>
      <c r="AA149" s="1" t="n"/>
      <c r="AB149" s="212" t="n"/>
      <c r="AC149" s="212" t="n"/>
    </row>
    <row r="150">
      <c r="A150" s="1" t="n"/>
      <c r="B150" s="1" t="n"/>
      <c r="C150" s="1" t="n"/>
      <c r="D150" s="1" t="n"/>
      <c r="E150" s="1" t="n"/>
      <c r="F150" s="1" t="n"/>
      <c r="G150" s="1" t="n"/>
      <c r="H150" s="1" t="n"/>
      <c r="I150" s="1" t="n"/>
      <c r="J150" s="1" t="n"/>
      <c r="K150" s="1" t="n"/>
      <c r="L150" s="1" t="n"/>
      <c r="M150" s="1" t="n"/>
      <c r="N150" s="1" t="n"/>
      <c r="O150" s="1" t="n"/>
      <c r="P150" s="1" t="n"/>
      <c r="Q150" s="1" t="n"/>
      <c r="R150" s="1" t="n"/>
      <c r="S150" s="210" t="n"/>
      <c r="T150" s="210" t="n"/>
      <c r="U150" s="1" t="n"/>
      <c r="V150" s="1" t="n"/>
      <c r="W150" s="1" t="n"/>
      <c r="X150" s="1" t="n"/>
      <c r="Y150" s="210" t="n"/>
      <c r="Z150" s="1" t="n"/>
      <c r="AA150" s="1" t="n"/>
      <c r="AB150" s="212" t="n"/>
      <c r="AC150" s="212" t="n"/>
    </row>
    <row r="151">
      <c r="A151" s="1" t="n"/>
      <c r="B151" s="1" t="n"/>
      <c r="C151" s="1" t="n"/>
      <c r="D151" s="1" t="n"/>
      <c r="E151" s="1" t="n"/>
      <c r="F151" s="1" t="n"/>
      <c r="G151" s="1" t="n"/>
      <c r="H151" s="1" t="n"/>
      <c r="I151" s="1" t="n"/>
      <c r="J151" s="1" t="n"/>
      <c r="K151" s="1" t="n"/>
      <c r="L151" s="1" t="n"/>
      <c r="M151" s="1" t="n"/>
      <c r="N151" s="1" t="n"/>
      <c r="O151" s="1" t="n"/>
      <c r="P151" s="1" t="n"/>
      <c r="Q151" s="1" t="n"/>
      <c r="R151" s="1" t="n"/>
      <c r="S151" s="210" t="n"/>
      <c r="T151" s="210" t="n"/>
      <c r="U151" s="1" t="n"/>
      <c r="V151" s="1" t="n"/>
      <c r="W151" s="1" t="n"/>
      <c r="X151" s="1" t="n"/>
      <c r="Y151" s="210" t="n"/>
      <c r="Z151" s="1" t="n"/>
      <c r="AA151" s="1" t="n"/>
      <c r="AB151" s="212" t="n"/>
      <c r="AC151" s="212" t="n"/>
    </row>
    <row r="152">
      <c r="A152" s="1" t="n"/>
      <c r="B152" s="1" t="n"/>
      <c r="C152" s="1" t="n"/>
      <c r="D152" s="1" t="n"/>
      <c r="E152" s="1" t="n"/>
      <c r="F152" s="1" t="n"/>
      <c r="G152" s="1" t="n"/>
      <c r="H152" s="1" t="n"/>
      <c r="I152" s="1" t="n"/>
      <c r="J152" s="1" t="n"/>
      <c r="K152" s="1" t="n"/>
      <c r="L152" s="1" t="n"/>
      <c r="M152" s="1" t="n"/>
      <c r="N152" s="1" t="n"/>
      <c r="O152" s="1" t="n"/>
      <c r="P152" s="1" t="n"/>
      <c r="Q152" s="1" t="n"/>
      <c r="R152" s="1" t="n"/>
      <c r="S152" s="210" t="n"/>
      <c r="T152" s="210" t="n"/>
      <c r="U152" s="1" t="n"/>
      <c r="V152" s="1" t="n"/>
      <c r="W152" s="1" t="n"/>
      <c r="X152" s="1" t="n"/>
      <c r="Y152" s="210" t="n"/>
      <c r="Z152" s="1" t="n"/>
      <c r="AA152" s="1" t="n"/>
      <c r="AB152" s="212" t="n"/>
      <c r="AC152" s="212" t="n"/>
    </row>
    <row r="153">
      <c r="A153" s="1" t="n"/>
      <c r="B153" s="1" t="n"/>
      <c r="C153" s="1" t="n"/>
      <c r="D153" s="1" t="n"/>
      <c r="E153" s="1" t="n"/>
      <c r="F153" s="1" t="n"/>
      <c r="G153" s="1" t="n"/>
      <c r="H153" s="1" t="n"/>
      <c r="I153" s="1" t="n"/>
      <c r="J153" s="1" t="n"/>
      <c r="K153" s="1" t="n"/>
      <c r="L153" s="1" t="n"/>
      <c r="M153" s="1" t="n"/>
      <c r="N153" s="1" t="n"/>
      <c r="O153" s="1" t="n"/>
      <c r="P153" s="1" t="n"/>
      <c r="Q153" s="1" t="n"/>
      <c r="R153" s="1" t="n"/>
      <c r="S153" s="210" t="n"/>
      <c r="T153" s="210" t="n"/>
      <c r="U153" s="1" t="n"/>
      <c r="V153" s="1" t="n"/>
      <c r="W153" s="1" t="n"/>
      <c r="X153" s="1" t="n"/>
      <c r="Y153" s="210" t="n"/>
      <c r="Z153" s="1" t="n"/>
      <c r="AA153" s="1" t="n"/>
      <c r="AB153" s="212" t="n"/>
      <c r="AC153" s="212" t="n"/>
    </row>
    <row r="154">
      <c r="A154" s="1" t="n"/>
      <c r="B154" s="1" t="n"/>
      <c r="C154" s="1" t="n"/>
      <c r="D154" s="1" t="n"/>
      <c r="E154" s="1" t="n"/>
      <c r="F154" s="1" t="n"/>
      <c r="G154" s="1" t="n"/>
      <c r="H154" s="1" t="n"/>
      <c r="I154" s="1" t="n"/>
      <c r="J154" s="1" t="n"/>
      <c r="K154" s="1" t="n"/>
      <c r="L154" s="1" t="n"/>
      <c r="M154" s="1" t="n"/>
      <c r="N154" s="1" t="n"/>
      <c r="O154" s="1" t="n"/>
      <c r="P154" s="1" t="n"/>
      <c r="Q154" s="1" t="n"/>
      <c r="R154" s="1" t="n"/>
      <c r="S154" s="210" t="n"/>
      <c r="T154" s="210" t="n"/>
      <c r="U154" s="1" t="n"/>
      <c r="V154" s="1" t="n"/>
      <c r="W154" s="1" t="n"/>
      <c r="X154" s="1" t="n"/>
      <c r="Y154" s="210" t="n"/>
      <c r="Z154" s="1" t="n"/>
      <c r="AA154" s="1" t="n"/>
      <c r="AB154" s="212" t="n"/>
      <c r="AC154" s="212" t="n"/>
    </row>
    <row r="155">
      <c r="A155" s="1" t="n"/>
      <c r="B155" s="1" t="n"/>
      <c r="C155" s="1" t="n"/>
      <c r="D155" s="1" t="n"/>
      <c r="E155" s="1" t="n"/>
      <c r="F155" s="1" t="n"/>
      <c r="G155" s="1" t="n"/>
      <c r="H155" s="1" t="n"/>
      <c r="I155" s="1" t="n"/>
      <c r="J155" s="1" t="n"/>
      <c r="K155" s="1" t="n"/>
      <c r="L155" s="1" t="n"/>
      <c r="M155" s="1" t="n"/>
      <c r="N155" s="1" t="n"/>
      <c r="O155" s="1" t="n"/>
      <c r="P155" s="1" t="n"/>
      <c r="Q155" s="1" t="n"/>
      <c r="R155" s="1" t="n"/>
      <c r="S155" s="210" t="n"/>
      <c r="T155" s="210" t="n"/>
      <c r="U155" s="1" t="n"/>
      <c r="V155" s="1" t="n"/>
      <c r="W155" s="1" t="n"/>
      <c r="X155" s="1" t="n"/>
      <c r="Y155" s="210" t="n"/>
      <c r="Z155" s="1" t="n"/>
      <c r="AA155" s="1" t="n"/>
      <c r="AB155" s="212" t="n"/>
      <c r="AC155" s="212" t="n"/>
    </row>
    <row r="156">
      <c r="A156" s="1" t="n"/>
      <c r="B156" s="1" t="n"/>
      <c r="C156" s="1" t="n"/>
      <c r="D156" s="1" t="n"/>
      <c r="E156" s="1" t="n"/>
      <c r="F156" s="1" t="n"/>
      <c r="G156" s="1" t="n"/>
      <c r="H156" s="1" t="n"/>
      <c r="I156" s="1" t="n"/>
      <c r="J156" s="1" t="n"/>
      <c r="K156" s="1" t="n"/>
      <c r="L156" s="1" t="n"/>
      <c r="M156" s="1" t="n"/>
      <c r="N156" s="1" t="n"/>
      <c r="O156" s="1" t="n"/>
      <c r="P156" s="1" t="n"/>
      <c r="Q156" s="1" t="n"/>
      <c r="R156" s="1" t="n"/>
      <c r="S156" s="210" t="n"/>
      <c r="T156" s="210" t="n"/>
      <c r="U156" s="1" t="n"/>
      <c r="V156" s="1" t="n"/>
      <c r="W156" s="1" t="n"/>
      <c r="X156" s="1" t="n"/>
      <c r="Y156" s="210" t="n"/>
      <c r="Z156" s="1" t="n"/>
      <c r="AA156" s="1" t="n"/>
      <c r="AB156" s="212" t="n"/>
      <c r="AC156" s="212" t="n"/>
    </row>
    <row r="157">
      <c r="A157" s="1" t="n"/>
      <c r="B157" s="1" t="n"/>
      <c r="C157" s="1" t="n"/>
      <c r="D157" s="1" t="n"/>
      <c r="E157" s="1" t="n"/>
      <c r="F157" s="1" t="n"/>
      <c r="G157" s="1" t="n"/>
      <c r="H157" s="1" t="n"/>
      <c r="I157" s="1" t="n"/>
      <c r="J157" s="1" t="n"/>
      <c r="K157" s="1" t="n"/>
      <c r="L157" s="1" t="n"/>
      <c r="M157" s="1" t="n"/>
      <c r="N157" s="1" t="n"/>
      <c r="O157" s="1" t="n"/>
      <c r="P157" s="1" t="n"/>
      <c r="Q157" s="1" t="n"/>
      <c r="R157" s="1" t="n"/>
      <c r="S157" s="210" t="n"/>
      <c r="T157" s="210" t="n"/>
      <c r="U157" s="1" t="n"/>
      <c r="V157" s="1" t="n"/>
      <c r="W157" s="1" t="n"/>
      <c r="X157" s="1" t="n"/>
      <c r="Y157" s="210" t="n"/>
      <c r="Z157" s="1" t="n"/>
      <c r="AA157" s="1" t="n"/>
      <c r="AB157" s="212" t="n"/>
      <c r="AC157" s="212" t="n"/>
    </row>
    <row r="158">
      <c r="A158" s="1" t="n"/>
      <c r="B158" s="1" t="n"/>
      <c r="C158" s="1" t="n"/>
      <c r="D158" s="1" t="n"/>
      <c r="E158" s="1" t="n"/>
      <c r="F158" s="1" t="n"/>
      <c r="G158" s="1" t="n"/>
      <c r="H158" s="1" t="n"/>
      <c r="I158" s="1" t="n"/>
      <c r="J158" s="1" t="n"/>
      <c r="K158" s="1" t="n"/>
      <c r="L158" s="1" t="n"/>
      <c r="M158" s="1" t="n"/>
      <c r="N158" s="1" t="n"/>
      <c r="O158" s="1" t="n"/>
      <c r="P158" s="1" t="n"/>
      <c r="Q158" s="1" t="n"/>
      <c r="R158" s="1" t="n"/>
      <c r="S158" s="210" t="n"/>
      <c r="T158" s="210" t="n"/>
      <c r="U158" s="1" t="n"/>
      <c r="V158" s="1" t="n"/>
      <c r="W158" s="1" t="n"/>
      <c r="X158" s="1" t="n"/>
      <c r="Y158" s="210" t="n"/>
      <c r="Z158" s="1" t="n"/>
      <c r="AA158" s="1" t="n"/>
      <c r="AB158" s="212" t="n"/>
      <c r="AC158" s="212" t="n"/>
    </row>
    <row r="159">
      <c r="A159" s="1" t="n"/>
      <c r="B159" s="1" t="n"/>
      <c r="C159" s="1" t="n"/>
      <c r="D159" s="1" t="n"/>
      <c r="E159" s="1" t="n"/>
      <c r="F159" s="1" t="n"/>
      <c r="G159" s="1" t="n"/>
      <c r="H159" s="1" t="n"/>
      <c r="I159" s="1" t="n"/>
      <c r="J159" s="1" t="n"/>
      <c r="K159" s="1" t="n"/>
      <c r="L159" s="1" t="n"/>
      <c r="M159" s="1" t="n"/>
      <c r="N159" s="1" t="n"/>
      <c r="O159" s="1" t="n"/>
      <c r="P159" s="1" t="n"/>
      <c r="Q159" s="1" t="n"/>
      <c r="R159" s="1" t="n"/>
      <c r="S159" s="210" t="n"/>
      <c r="T159" s="210" t="n"/>
      <c r="U159" s="1" t="n"/>
      <c r="V159" s="1" t="n"/>
      <c r="W159" s="1" t="n"/>
      <c r="X159" s="1" t="n"/>
      <c r="Y159" s="210" t="n"/>
      <c r="Z159" s="1" t="n"/>
      <c r="AA159" s="1" t="n"/>
      <c r="AB159" s="212" t="n"/>
      <c r="AC159" s="212" t="n"/>
    </row>
    <row r="160">
      <c r="A160" s="1" t="n"/>
      <c r="B160" s="1" t="n"/>
      <c r="C160" s="1" t="n"/>
      <c r="D160" s="1" t="n"/>
      <c r="E160" s="1" t="n"/>
      <c r="F160" s="1" t="n"/>
      <c r="G160" s="1" t="n"/>
      <c r="H160" s="1" t="n"/>
      <c r="I160" s="1" t="n"/>
      <c r="J160" s="1" t="n"/>
      <c r="K160" s="1" t="n"/>
      <c r="L160" s="1" t="n"/>
      <c r="M160" s="1" t="n"/>
      <c r="N160" s="1" t="n"/>
      <c r="O160" s="1" t="n"/>
      <c r="P160" s="1" t="n"/>
      <c r="Q160" s="1" t="n"/>
      <c r="R160" s="1" t="n"/>
      <c r="S160" s="210" t="n"/>
      <c r="T160" s="210" t="n"/>
      <c r="U160" s="1" t="n"/>
      <c r="V160" s="1" t="n"/>
      <c r="W160" s="1" t="n"/>
      <c r="X160" s="1" t="n"/>
      <c r="Y160" s="210" t="n"/>
      <c r="Z160" s="1" t="n"/>
      <c r="AA160" s="1" t="n"/>
      <c r="AB160" s="212" t="n"/>
      <c r="AC160" s="212" t="n"/>
    </row>
    <row r="161">
      <c r="A161" s="1" t="n"/>
      <c r="B161" s="1" t="n"/>
      <c r="C161" s="1" t="n"/>
      <c r="D161" s="1" t="n"/>
      <c r="E161" s="1" t="n"/>
      <c r="F161" s="1" t="n"/>
      <c r="G161" s="1" t="n"/>
      <c r="H161" s="1" t="n"/>
      <c r="I161" s="1" t="n"/>
      <c r="J161" s="1" t="n"/>
      <c r="K161" s="1" t="n"/>
      <c r="L161" s="1" t="n"/>
      <c r="M161" s="1" t="n"/>
      <c r="N161" s="1" t="n"/>
      <c r="O161" s="1" t="n"/>
      <c r="P161" s="1" t="n"/>
      <c r="Q161" s="1" t="n"/>
      <c r="R161" s="1" t="n"/>
      <c r="S161" s="210" t="n"/>
      <c r="T161" s="210" t="n"/>
      <c r="U161" s="1" t="n"/>
      <c r="V161" s="1" t="n"/>
      <c r="W161" s="1" t="n"/>
      <c r="X161" s="1" t="n"/>
      <c r="Y161" s="210" t="n"/>
      <c r="Z161" s="1" t="n"/>
      <c r="AA161" s="1" t="n"/>
      <c r="AB161" s="212" t="n"/>
      <c r="AC161" s="212" t="n"/>
    </row>
    <row r="162">
      <c r="A162" s="1" t="n"/>
      <c r="B162" s="1" t="n"/>
      <c r="C162" s="1" t="n"/>
      <c r="D162" s="1" t="n"/>
      <c r="E162" s="1" t="n"/>
      <c r="F162" s="1" t="n"/>
      <c r="G162" s="1" t="n"/>
      <c r="H162" s="1" t="n"/>
      <c r="I162" s="1" t="n"/>
      <c r="J162" s="1" t="n"/>
      <c r="K162" s="1" t="n"/>
      <c r="L162" s="1" t="n"/>
      <c r="M162" s="1" t="n"/>
      <c r="N162" s="1" t="n"/>
      <c r="O162" s="1" t="n"/>
      <c r="P162" s="1" t="n"/>
      <c r="Q162" s="1" t="n"/>
      <c r="R162" s="1" t="n"/>
      <c r="S162" s="210" t="n"/>
      <c r="T162" s="210" t="n"/>
      <c r="U162" s="1" t="n"/>
      <c r="V162" s="1" t="n"/>
      <c r="W162" s="1" t="n"/>
      <c r="X162" s="1" t="n"/>
      <c r="Y162" s="210" t="n"/>
      <c r="Z162" s="1" t="n"/>
      <c r="AA162" s="1" t="n"/>
      <c r="AB162" s="212" t="n"/>
      <c r="AC162" s="212" t="n"/>
    </row>
    <row r="163">
      <c r="A163" s="1" t="n"/>
      <c r="B163" s="1" t="n"/>
      <c r="C163" s="1" t="n"/>
      <c r="D163" s="1" t="n"/>
      <c r="E163" s="1" t="n"/>
      <c r="F163" s="1" t="n"/>
      <c r="G163" s="1" t="n"/>
      <c r="H163" s="1" t="n"/>
      <c r="I163" s="1" t="n"/>
      <c r="J163" s="1" t="n"/>
      <c r="K163" s="1" t="n"/>
      <c r="L163" s="1" t="n"/>
      <c r="M163" s="1" t="n"/>
      <c r="N163" s="1" t="n"/>
      <c r="O163" s="1" t="n"/>
      <c r="P163" s="1" t="n"/>
      <c r="Q163" s="1" t="n"/>
      <c r="R163" s="1" t="n"/>
      <c r="S163" s="210" t="n"/>
      <c r="T163" s="210" t="n"/>
      <c r="U163" s="1" t="n"/>
      <c r="V163" s="1" t="n"/>
      <c r="W163" s="1" t="n"/>
      <c r="X163" s="1" t="n"/>
      <c r="Y163" s="210" t="n"/>
      <c r="Z163" s="1" t="n"/>
      <c r="AA163" s="1" t="n"/>
      <c r="AB163" s="212" t="n"/>
      <c r="AC163" s="212" t="n"/>
    </row>
    <row r="164">
      <c r="A164" s="1" t="n"/>
      <c r="B164" s="1" t="n"/>
      <c r="C164" s="1" t="n"/>
      <c r="D164" s="1" t="n"/>
      <c r="E164" s="1" t="n"/>
      <c r="F164" s="1" t="n"/>
      <c r="G164" s="1" t="n"/>
      <c r="H164" s="1" t="n"/>
      <c r="I164" s="1" t="n"/>
      <c r="J164" s="1" t="n"/>
      <c r="K164" s="1" t="n"/>
      <c r="L164" s="1" t="n"/>
      <c r="M164" s="1" t="n"/>
      <c r="N164" s="1" t="n"/>
      <c r="O164" s="1" t="n"/>
      <c r="P164" s="1" t="n"/>
      <c r="Q164" s="1" t="n"/>
      <c r="R164" s="1" t="n"/>
      <c r="S164" s="210" t="n"/>
      <c r="T164" s="210" t="n"/>
      <c r="U164" s="1" t="n"/>
      <c r="V164" s="1" t="n"/>
      <c r="W164" s="1" t="n"/>
      <c r="X164" s="1" t="n"/>
      <c r="Y164" s="210" t="n"/>
      <c r="Z164" s="1" t="n"/>
      <c r="AA164" s="1" t="n"/>
      <c r="AB164" s="212" t="n"/>
      <c r="AC164" s="212" t="n"/>
    </row>
    <row r="165">
      <c r="A165" s="1" t="n"/>
      <c r="B165" s="1" t="n"/>
      <c r="C165" s="1" t="n"/>
      <c r="D165" s="1" t="n"/>
      <c r="E165" s="1" t="n"/>
      <c r="F165" s="1" t="n"/>
      <c r="G165" s="1" t="n"/>
      <c r="H165" s="1" t="n"/>
      <c r="I165" s="1" t="n"/>
      <c r="J165" s="1" t="n"/>
      <c r="K165" s="1" t="n"/>
      <c r="L165" s="1" t="n"/>
      <c r="M165" s="1" t="n"/>
      <c r="N165" s="1" t="n"/>
      <c r="O165" s="1" t="n"/>
      <c r="P165" s="1" t="n"/>
      <c r="Q165" s="1" t="n"/>
      <c r="R165" s="1" t="n"/>
      <c r="S165" s="210" t="n"/>
      <c r="T165" s="210" t="n"/>
      <c r="U165" s="1" t="n"/>
      <c r="V165" s="1" t="n"/>
      <c r="W165" s="1" t="n"/>
      <c r="X165" s="1" t="n"/>
      <c r="Y165" s="210" t="n"/>
      <c r="Z165" s="1" t="n"/>
      <c r="AA165" s="1" t="n"/>
      <c r="AB165" s="212" t="n"/>
      <c r="AC165" s="212" t="n"/>
    </row>
    <row r="166">
      <c r="A166" s="1" t="n"/>
      <c r="B166" s="1" t="n"/>
      <c r="C166" s="1" t="n"/>
      <c r="D166" s="1" t="n"/>
      <c r="E166" s="1" t="n"/>
      <c r="F166" s="1" t="n"/>
      <c r="G166" s="1" t="n"/>
      <c r="H166" s="1" t="n"/>
      <c r="I166" s="1" t="n"/>
      <c r="J166" s="1" t="n"/>
      <c r="K166" s="1" t="n"/>
      <c r="L166" s="1" t="n"/>
      <c r="M166" s="1" t="n"/>
      <c r="N166" s="1" t="n"/>
      <c r="O166" s="1" t="n"/>
      <c r="P166" s="1" t="n"/>
      <c r="Q166" s="1" t="n"/>
      <c r="R166" s="1" t="n"/>
      <c r="S166" s="210" t="n"/>
      <c r="T166" s="210" t="n"/>
      <c r="U166" s="1" t="n"/>
      <c r="V166" s="1" t="n"/>
      <c r="W166" s="1" t="n"/>
      <c r="X166" s="1" t="n"/>
      <c r="Y166" s="210" t="n"/>
      <c r="Z166" s="1" t="n"/>
      <c r="AA166" s="1" t="n"/>
      <c r="AB166" s="212" t="n"/>
      <c r="AC166" s="212" t="n"/>
    </row>
    <row r="167">
      <c r="A167" s="1" t="n"/>
      <c r="B167" s="1" t="n"/>
      <c r="C167" s="1" t="n"/>
      <c r="D167" s="1" t="n"/>
      <c r="E167" s="1" t="n"/>
      <c r="F167" s="1" t="n"/>
      <c r="G167" s="1" t="n"/>
      <c r="H167" s="1" t="n"/>
      <c r="I167" s="1" t="n"/>
      <c r="J167" s="1" t="n"/>
      <c r="K167" s="1" t="n"/>
      <c r="L167" s="1" t="n"/>
      <c r="M167" s="1" t="n"/>
      <c r="N167" s="1" t="n"/>
      <c r="O167" s="1" t="n"/>
      <c r="P167" s="1" t="n"/>
      <c r="Q167" s="1" t="n"/>
      <c r="R167" s="1" t="n"/>
      <c r="S167" s="210" t="n"/>
      <c r="T167" s="210" t="n"/>
      <c r="U167" s="1" t="n"/>
      <c r="V167" s="1" t="n"/>
      <c r="W167" s="1" t="n"/>
      <c r="X167" s="1" t="n"/>
      <c r="Y167" s="210" t="n"/>
      <c r="Z167" s="1" t="n"/>
      <c r="AA167" s="1" t="n"/>
      <c r="AB167" s="212" t="n"/>
      <c r="AC167" s="212" t="n"/>
    </row>
    <row r="168">
      <c r="A168" s="1" t="n"/>
      <c r="B168" s="1" t="n"/>
      <c r="C168" s="1" t="n"/>
      <c r="D168" s="1" t="n"/>
      <c r="E168" s="1" t="n"/>
      <c r="F168" s="1" t="n"/>
      <c r="G168" s="1" t="n"/>
      <c r="H168" s="1" t="n"/>
      <c r="I168" s="1" t="n"/>
      <c r="J168" s="1" t="n"/>
      <c r="K168" s="1" t="n"/>
      <c r="L168" s="1" t="n"/>
      <c r="M168" s="1" t="n"/>
      <c r="N168" s="1" t="n"/>
      <c r="O168" s="1" t="n"/>
      <c r="P168" s="1" t="n"/>
      <c r="Q168" s="1" t="n"/>
      <c r="R168" s="1" t="n"/>
      <c r="S168" s="210" t="n"/>
      <c r="T168" s="210" t="n"/>
      <c r="U168" s="1" t="n"/>
      <c r="V168" s="1" t="n"/>
      <c r="W168" s="1" t="n"/>
      <c r="X168" s="1" t="n"/>
      <c r="Y168" s="210" t="n"/>
      <c r="Z168" s="1" t="n"/>
      <c r="AA168" s="1" t="n"/>
      <c r="AB168" s="212" t="n"/>
      <c r="AC168" s="212" t="n"/>
    </row>
    <row r="169">
      <c r="A169" s="1" t="n"/>
      <c r="B169" s="1" t="n"/>
      <c r="C169" s="1" t="n"/>
      <c r="D169" s="1" t="n"/>
      <c r="E169" s="1" t="n"/>
      <c r="F169" s="1" t="n"/>
      <c r="G169" s="1" t="n"/>
      <c r="H169" s="1" t="n"/>
      <c r="I169" s="1" t="n"/>
      <c r="J169" s="1" t="n"/>
      <c r="K169" s="1" t="n"/>
      <c r="L169" s="1" t="n"/>
      <c r="M169" s="1" t="n"/>
      <c r="N169" s="1" t="n"/>
      <c r="O169" s="1" t="n"/>
      <c r="P169" s="1" t="n"/>
      <c r="Q169" s="1" t="n"/>
      <c r="R169" s="1" t="n"/>
      <c r="S169" s="210" t="n"/>
      <c r="T169" s="210" t="n"/>
      <c r="U169" s="1" t="n"/>
      <c r="V169" s="1" t="n"/>
      <c r="W169" s="1" t="n"/>
      <c r="X169" s="1" t="n"/>
      <c r="Y169" s="210" t="n"/>
      <c r="Z169" s="1" t="n"/>
      <c r="AA169" s="1" t="n"/>
      <c r="AB169" s="212" t="n"/>
      <c r="AC169" s="212" t="n"/>
    </row>
    <row r="170">
      <c r="A170" s="1" t="n"/>
      <c r="B170" s="1" t="n"/>
      <c r="C170" s="1" t="n"/>
      <c r="D170" s="1" t="n"/>
      <c r="E170" s="1" t="n"/>
      <c r="F170" s="1" t="n"/>
      <c r="G170" s="1" t="n"/>
      <c r="H170" s="1" t="n"/>
      <c r="I170" s="1" t="n"/>
      <c r="J170" s="1" t="n"/>
      <c r="K170" s="1" t="n"/>
      <c r="L170" s="1" t="n"/>
      <c r="M170" s="1" t="n"/>
      <c r="N170" s="1" t="n"/>
      <c r="O170" s="1" t="n"/>
      <c r="P170" s="1" t="n"/>
      <c r="Q170" s="1" t="n"/>
      <c r="R170" s="1" t="n"/>
      <c r="S170" s="210" t="n"/>
      <c r="T170" s="210" t="n"/>
      <c r="U170" s="1" t="n"/>
      <c r="V170" s="1" t="n"/>
      <c r="W170" s="1" t="n"/>
      <c r="X170" s="1" t="n"/>
      <c r="Y170" s="210" t="n"/>
      <c r="Z170" s="1" t="n"/>
      <c r="AA170" s="1" t="n"/>
      <c r="AB170" s="212" t="n"/>
      <c r="AC170" s="212" t="n"/>
    </row>
    <row r="171">
      <c r="A171" s="1" t="n"/>
      <c r="B171" s="1" t="n"/>
      <c r="C171" s="1" t="n"/>
      <c r="D171" s="1" t="n"/>
      <c r="E171" s="1" t="n"/>
      <c r="F171" s="1" t="n"/>
      <c r="G171" s="1" t="n"/>
      <c r="H171" s="1" t="n"/>
      <c r="I171" s="1" t="n"/>
      <c r="J171" s="1" t="n"/>
      <c r="K171" s="1" t="n"/>
      <c r="L171" s="1" t="n"/>
      <c r="M171" s="1" t="n"/>
      <c r="N171" s="1" t="n"/>
      <c r="O171" s="1" t="n"/>
      <c r="P171" s="1" t="n"/>
      <c r="Q171" s="1" t="n"/>
      <c r="R171" s="1" t="n"/>
      <c r="S171" s="210" t="n"/>
      <c r="T171" s="210" t="n"/>
      <c r="U171" s="1" t="n"/>
      <c r="V171" s="1" t="n"/>
      <c r="W171" s="1" t="n"/>
      <c r="X171" s="1" t="n"/>
      <c r="Y171" s="210" t="n"/>
      <c r="Z171" s="1" t="n"/>
      <c r="AA171" s="1" t="n"/>
      <c r="AB171" s="212" t="n"/>
      <c r="AC171" s="212" t="n"/>
    </row>
    <row r="172">
      <c r="A172" s="1" t="n"/>
      <c r="B172" s="1" t="n"/>
      <c r="C172" s="1" t="n"/>
      <c r="D172" s="1" t="n"/>
      <c r="E172" s="1" t="n"/>
      <c r="F172" s="1" t="n"/>
      <c r="G172" s="1" t="n"/>
      <c r="H172" s="1" t="n"/>
      <c r="I172" s="1" t="n"/>
      <c r="J172" s="1" t="n"/>
      <c r="K172" s="1" t="n"/>
      <c r="L172" s="1" t="n"/>
      <c r="M172" s="1" t="n"/>
      <c r="N172" s="1" t="n"/>
      <c r="O172" s="1" t="n"/>
      <c r="P172" s="1" t="n"/>
      <c r="Q172" s="1" t="n"/>
      <c r="R172" s="1" t="n"/>
      <c r="S172" s="210" t="n"/>
      <c r="T172" s="210" t="n"/>
      <c r="U172" s="1" t="n"/>
      <c r="V172" s="1" t="n"/>
      <c r="W172" s="1" t="n"/>
      <c r="X172" s="1" t="n"/>
      <c r="Y172" s="210" t="n"/>
      <c r="Z172" s="1" t="n"/>
      <c r="AA172" s="1" t="n"/>
      <c r="AB172" s="212" t="n"/>
      <c r="AC172" s="212" t="n"/>
    </row>
    <row r="173">
      <c r="A173" s="1" t="n"/>
      <c r="B173" s="1" t="n"/>
      <c r="C173" s="1" t="n"/>
      <c r="D173" s="1" t="n"/>
      <c r="E173" s="1" t="n"/>
      <c r="F173" s="1" t="n"/>
      <c r="G173" s="1" t="n"/>
      <c r="H173" s="1" t="n"/>
      <c r="I173" s="1" t="n"/>
      <c r="J173" s="1" t="n"/>
      <c r="K173" s="1" t="n"/>
      <c r="L173" s="1" t="n"/>
      <c r="M173" s="1" t="n"/>
      <c r="N173" s="1" t="n"/>
      <c r="O173" s="1" t="n"/>
      <c r="P173" s="1" t="n"/>
      <c r="Q173" s="1" t="n"/>
      <c r="R173" s="1" t="n"/>
      <c r="S173" s="210" t="n"/>
      <c r="T173" s="210" t="n"/>
      <c r="U173" s="1" t="n"/>
      <c r="V173" s="1" t="n"/>
      <c r="W173" s="1" t="n"/>
      <c r="X173" s="1" t="n"/>
      <c r="Y173" s="210" t="n"/>
      <c r="Z173" s="1" t="n"/>
      <c r="AA173" s="1" t="n"/>
      <c r="AB173" s="212" t="n"/>
      <c r="AC173" s="212" t="n"/>
    </row>
    <row r="174">
      <c r="A174" s="1" t="n"/>
      <c r="B174" s="1" t="n"/>
      <c r="C174" s="1" t="n"/>
      <c r="D174" s="1" t="n"/>
      <c r="E174" s="1" t="n"/>
      <c r="F174" s="1" t="n"/>
      <c r="G174" s="1" t="n"/>
      <c r="H174" s="1" t="n"/>
      <c r="I174" s="1" t="n"/>
      <c r="J174" s="1" t="n"/>
      <c r="K174" s="1" t="n"/>
      <c r="L174" s="1" t="n"/>
      <c r="M174" s="1" t="n"/>
      <c r="N174" s="1" t="n"/>
      <c r="O174" s="1" t="n"/>
      <c r="P174" s="1" t="n"/>
      <c r="Q174" s="1" t="n"/>
      <c r="R174" s="1" t="n"/>
      <c r="S174" s="210" t="n"/>
      <c r="T174" s="210" t="n"/>
      <c r="U174" s="1" t="n"/>
      <c r="V174" s="1" t="n"/>
      <c r="W174" s="1" t="n"/>
      <c r="X174" s="1" t="n"/>
      <c r="Y174" s="210" t="n"/>
      <c r="Z174" s="1" t="n"/>
      <c r="AA174" s="1" t="n"/>
      <c r="AB174" s="212" t="n"/>
      <c r="AC174" s="212" t="n"/>
    </row>
    <row r="175">
      <c r="A175" s="1" t="n"/>
      <c r="B175" s="1" t="n"/>
      <c r="C175" s="1" t="n"/>
      <c r="D175" s="1" t="n"/>
      <c r="E175" s="1" t="n"/>
      <c r="F175" s="1" t="n"/>
      <c r="G175" s="1" t="n"/>
      <c r="H175" s="1" t="n"/>
      <c r="I175" s="1" t="n"/>
      <c r="J175" s="1" t="n"/>
      <c r="K175" s="1" t="n"/>
      <c r="L175" s="1" t="n"/>
      <c r="M175" s="1" t="n"/>
      <c r="N175" s="1" t="n"/>
      <c r="O175" s="1" t="n"/>
      <c r="P175" s="1" t="n"/>
      <c r="Q175" s="1" t="n"/>
      <c r="R175" s="1" t="n"/>
      <c r="S175" s="210" t="n"/>
      <c r="T175" s="210" t="n"/>
      <c r="U175" s="1" t="n"/>
      <c r="V175" s="1" t="n"/>
      <c r="W175" s="1" t="n"/>
      <c r="X175" s="1" t="n"/>
      <c r="Y175" s="210" t="n"/>
      <c r="Z175" s="1" t="n"/>
      <c r="AA175" s="1" t="n"/>
      <c r="AB175" s="212" t="n"/>
      <c r="AC175" s="212" t="n"/>
    </row>
    <row r="176">
      <c r="A176" s="1" t="n"/>
      <c r="B176" s="1" t="n"/>
      <c r="C176" s="1" t="n"/>
      <c r="D176" s="1" t="n"/>
      <c r="E176" s="1" t="n"/>
      <c r="F176" s="1" t="n"/>
      <c r="G176" s="1" t="n"/>
      <c r="H176" s="1" t="n"/>
      <c r="I176" s="1" t="n"/>
      <c r="J176" s="1" t="n"/>
      <c r="K176" s="1" t="n"/>
      <c r="L176" s="1" t="n"/>
      <c r="M176" s="1" t="n"/>
      <c r="N176" s="1" t="n"/>
      <c r="O176" s="1" t="n"/>
      <c r="P176" s="1" t="n"/>
      <c r="Q176" s="1" t="n"/>
      <c r="R176" s="1" t="n"/>
      <c r="S176" s="210" t="n"/>
      <c r="T176" s="210" t="n"/>
      <c r="U176" s="1" t="n"/>
      <c r="V176" s="1" t="n"/>
      <c r="W176" s="1" t="n"/>
      <c r="X176" s="1" t="n"/>
      <c r="Y176" s="210" t="n"/>
      <c r="Z176" s="1" t="n"/>
      <c r="AA176" s="1" t="n"/>
      <c r="AB176" s="212" t="n"/>
      <c r="AC176" s="212" t="n"/>
    </row>
    <row r="177">
      <c r="A177" s="1" t="n"/>
      <c r="B177" s="1" t="n"/>
      <c r="C177" s="1" t="n"/>
      <c r="D177" s="1" t="n"/>
      <c r="E177" s="1" t="n"/>
      <c r="F177" s="1" t="n"/>
      <c r="G177" s="1" t="n"/>
      <c r="H177" s="1" t="n"/>
      <c r="I177" s="1" t="n"/>
      <c r="J177" s="1" t="n"/>
      <c r="K177" s="1" t="n"/>
      <c r="L177" s="1" t="n"/>
      <c r="M177" s="1" t="n"/>
      <c r="N177" s="1" t="n"/>
      <c r="O177" s="1" t="n"/>
      <c r="P177" s="1" t="n"/>
      <c r="Q177" s="1" t="n"/>
      <c r="R177" s="1" t="n"/>
      <c r="S177" s="210" t="n"/>
      <c r="T177" s="210" t="n"/>
      <c r="U177" s="1" t="n"/>
      <c r="V177" s="1" t="n"/>
      <c r="W177" s="1" t="n"/>
      <c r="X177" s="1" t="n"/>
      <c r="Y177" s="210" t="n"/>
      <c r="Z177" s="1" t="n"/>
      <c r="AA177" s="1" t="n"/>
      <c r="AB177" s="212" t="n"/>
      <c r="AC177" s="212" t="n"/>
    </row>
    <row r="178">
      <c r="A178" s="1" t="n"/>
      <c r="B178" s="1" t="n"/>
      <c r="C178" s="1" t="n"/>
      <c r="D178" s="1" t="n"/>
      <c r="E178" s="1" t="n"/>
      <c r="F178" s="1" t="n"/>
      <c r="G178" s="1" t="n"/>
      <c r="H178" s="1" t="n"/>
      <c r="I178" s="1" t="n"/>
      <c r="J178" s="1" t="n"/>
      <c r="K178" s="1" t="n"/>
      <c r="L178" s="1" t="n"/>
      <c r="M178" s="1" t="n"/>
      <c r="N178" s="1" t="n"/>
      <c r="O178" s="1" t="n"/>
      <c r="P178" s="1" t="n"/>
      <c r="Q178" s="1" t="n"/>
      <c r="R178" s="1" t="n"/>
      <c r="S178" s="210" t="n"/>
      <c r="T178" s="210" t="n"/>
      <c r="U178" s="1" t="n"/>
      <c r="V178" s="1" t="n"/>
      <c r="W178" s="1" t="n"/>
      <c r="X178" s="1" t="n"/>
      <c r="Y178" s="210" t="n"/>
      <c r="Z178" s="1" t="n"/>
      <c r="AA178" s="1" t="n"/>
      <c r="AB178" s="212" t="n"/>
      <c r="AC178" s="212" t="n"/>
    </row>
    <row r="179">
      <c r="A179" s="1" t="n"/>
      <c r="B179" s="1" t="n"/>
      <c r="C179" s="1" t="n"/>
      <c r="D179" s="1" t="n"/>
      <c r="E179" s="1" t="n"/>
      <c r="F179" s="1" t="n"/>
      <c r="G179" s="1" t="n"/>
      <c r="H179" s="1" t="n"/>
      <c r="I179" s="1" t="n"/>
      <c r="J179" s="1" t="n"/>
      <c r="K179" s="1" t="n"/>
      <c r="L179" s="1" t="n"/>
      <c r="M179" s="1" t="n"/>
      <c r="N179" s="1" t="n"/>
      <c r="O179" s="1" t="n"/>
      <c r="P179" s="1" t="n"/>
      <c r="Q179" s="1" t="n"/>
      <c r="R179" s="1" t="n"/>
      <c r="S179" s="210" t="n"/>
      <c r="T179" s="210" t="n"/>
      <c r="U179" s="1" t="n"/>
      <c r="V179" s="1" t="n"/>
      <c r="W179" s="1" t="n"/>
      <c r="X179" s="1" t="n"/>
      <c r="Y179" s="210" t="n"/>
      <c r="Z179" s="1" t="n"/>
      <c r="AA179" s="1" t="n"/>
      <c r="AB179" s="212" t="n"/>
      <c r="AC179" s="212" t="n"/>
    </row>
    <row r="180">
      <c r="A180" s="1" t="n"/>
      <c r="B180" s="1" t="n"/>
      <c r="C180" s="1" t="n"/>
      <c r="D180" s="1" t="n"/>
      <c r="E180" s="1" t="n"/>
      <c r="F180" s="1" t="n"/>
      <c r="G180" s="1" t="n"/>
      <c r="H180" s="1" t="n"/>
      <c r="I180" s="1" t="n"/>
      <c r="J180" s="1" t="n"/>
      <c r="K180" s="1" t="n"/>
      <c r="L180" s="1" t="n"/>
      <c r="M180" s="1" t="n"/>
      <c r="N180" s="1" t="n"/>
      <c r="O180" s="1" t="n"/>
      <c r="P180" s="1" t="n"/>
      <c r="Q180" s="1" t="n"/>
      <c r="R180" s="1" t="n"/>
      <c r="S180" s="210" t="n"/>
      <c r="T180" s="210" t="n"/>
      <c r="U180" s="1" t="n"/>
      <c r="V180" s="1" t="n"/>
      <c r="W180" s="1" t="n"/>
      <c r="X180" s="1" t="n"/>
      <c r="Y180" s="210" t="n"/>
      <c r="Z180" s="1" t="n"/>
      <c r="AA180" s="1" t="n"/>
      <c r="AB180" s="212" t="n"/>
      <c r="AC180" s="212" t="n"/>
    </row>
    <row r="181">
      <c r="A181" s="1" t="n"/>
      <c r="B181" s="1" t="n"/>
      <c r="C181" s="1" t="n"/>
      <c r="D181" s="1" t="n"/>
      <c r="E181" s="1" t="n"/>
      <c r="F181" s="1" t="n"/>
      <c r="G181" s="1" t="n"/>
      <c r="H181" s="1" t="n"/>
      <c r="I181" s="1" t="n"/>
      <c r="J181" s="1" t="n"/>
      <c r="K181" s="1" t="n"/>
      <c r="L181" s="1" t="n"/>
      <c r="M181" s="1" t="n"/>
      <c r="N181" s="1" t="n"/>
      <c r="O181" s="1" t="n"/>
      <c r="P181" s="1" t="n"/>
      <c r="Q181" s="1" t="n"/>
      <c r="R181" s="1" t="n"/>
      <c r="S181" s="210" t="n"/>
      <c r="T181" s="210" t="n"/>
      <c r="U181" s="1" t="n"/>
      <c r="V181" s="1" t="n"/>
      <c r="W181" s="1" t="n"/>
      <c r="X181" s="1" t="n"/>
      <c r="Y181" s="210" t="n"/>
      <c r="Z181" s="1" t="n"/>
      <c r="AA181" s="1" t="n"/>
      <c r="AB181" s="212" t="n"/>
      <c r="AC181" s="212" t="n"/>
    </row>
    <row r="182">
      <c r="A182" s="1" t="n"/>
      <c r="B182" s="1" t="n"/>
      <c r="C182" s="1" t="n"/>
      <c r="D182" s="1" t="n"/>
      <c r="E182" s="1" t="n"/>
      <c r="F182" s="1" t="n"/>
      <c r="G182" s="1" t="n"/>
      <c r="H182" s="1" t="n"/>
      <c r="I182" s="1" t="n"/>
      <c r="J182" s="1" t="n"/>
      <c r="K182" s="1" t="n"/>
      <c r="L182" s="1" t="n"/>
      <c r="M182" s="1" t="n"/>
      <c r="N182" s="1" t="n"/>
      <c r="O182" s="1" t="n"/>
      <c r="P182" s="1" t="n"/>
      <c r="Q182" s="1" t="n"/>
      <c r="R182" s="1" t="n"/>
      <c r="S182" s="210" t="n"/>
      <c r="T182" s="210" t="n"/>
      <c r="U182" s="1" t="n"/>
      <c r="V182" s="1" t="n"/>
      <c r="W182" s="1" t="n"/>
      <c r="X182" s="1" t="n"/>
      <c r="Y182" s="210" t="n"/>
      <c r="Z182" s="1" t="n"/>
      <c r="AA182" s="1" t="n"/>
      <c r="AB182" s="212" t="n"/>
      <c r="AC182" s="212" t="n"/>
    </row>
    <row r="183">
      <c r="A183" s="1" t="n"/>
      <c r="B183" s="1" t="n"/>
      <c r="C183" s="1" t="n"/>
      <c r="D183" s="1" t="n"/>
      <c r="E183" s="1" t="n"/>
      <c r="F183" s="1" t="n"/>
      <c r="G183" s="1" t="n"/>
      <c r="H183" s="1" t="n"/>
      <c r="I183" s="1" t="n"/>
      <c r="J183" s="1" t="n"/>
      <c r="K183" s="1" t="n"/>
      <c r="L183" s="1" t="n"/>
      <c r="M183" s="1" t="n"/>
      <c r="N183" s="1" t="n"/>
      <c r="O183" s="1" t="n"/>
      <c r="P183" s="1" t="n"/>
      <c r="Q183" s="1" t="n"/>
      <c r="R183" s="1" t="n"/>
      <c r="S183" s="210" t="n"/>
      <c r="T183" s="210" t="n"/>
      <c r="U183" s="1" t="n"/>
      <c r="V183" s="1" t="n"/>
      <c r="W183" s="1" t="n"/>
      <c r="X183" s="1" t="n"/>
      <c r="Y183" s="210" t="n"/>
      <c r="Z183" s="1" t="n"/>
      <c r="AA183" s="1" t="n"/>
      <c r="AB183" s="212" t="n"/>
      <c r="AC183" s="212" t="n"/>
    </row>
    <row r="184">
      <c r="A184" s="1" t="n"/>
      <c r="B184" s="1" t="n"/>
      <c r="C184" s="1" t="n"/>
      <c r="D184" s="1" t="n"/>
      <c r="E184" s="1" t="n"/>
      <c r="F184" s="1" t="n"/>
      <c r="G184" s="1" t="n"/>
      <c r="H184" s="1" t="n"/>
      <c r="I184" s="1" t="n"/>
      <c r="J184" s="1" t="n"/>
      <c r="K184" s="1" t="n"/>
      <c r="L184" s="1" t="n"/>
      <c r="M184" s="1" t="n"/>
      <c r="N184" s="1" t="n"/>
      <c r="O184" s="1" t="n"/>
      <c r="P184" s="1" t="n"/>
      <c r="Q184" s="1" t="n"/>
      <c r="R184" s="1" t="n"/>
      <c r="S184" s="210" t="n"/>
      <c r="T184" s="210" t="n"/>
      <c r="U184" s="1" t="n"/>
      <c r="V184" s="1" t="n"/>
      <c r="W184" s="1" t="n"/>
      <c r="X184" s="1" t="n"/>
      <c r="Y184" s="210" t="n"/>
      <c r="Z184" s="1" t="n"/>
      <c r="AA184" s="1" t="n"/>
      <c r="AB184" s="212" t="n"/>
      <c r="AC184" s="212" t="n"/>
    </row>
    <row r="185">
      <c r="A185" s="1" t="n"/>
      <c r="B185" s="1" t="n"/>
      <c r="C185" s="1" t="n"/>
      <c r="D185" s="1" t="n"/>
      <c r="E185" s="1" t="n"/>
      <c r="F185" s="1" t="n"/>
      <c r="G185" s="1" t="n"/>
      <c r="H185" s="1" t="n"/>
      <c r="I185" s="1" t="n"/>
      <c r="J185" s="1" t="n"/>
      <c r="K185" s="1" t="n"/>
      <c r="L185" s="1" t="n"/>
      <c r="M185" s="1" t="n"/>
      <c r="N185" s="1" t="n"/>
      <c r="O185" s="1" t="n"/>
      <c r="P185" s="1" t="n"/>
      <c r="Q185" s="1" t="n"/>
      <c r="R185" s="1" t="n"/>
      <c r="S185" s="210" t="n"/>
      <c r="T185" s="210" t="n"/>
      <c r="U185" s="1" t="n"/>
      <c r="V185" s="1" t="n"/>
      <c r="W185" s="1" t="n"/>
      <c r="X185" s="1" t="n"/>
      <c r="Y185" s="210" t="n"/>
      <c r="Z185" s="1" t="n"/>
      <c r="AA185" s="1" t="n"/>
      <c r="AB185" s="212" t="n"/>
      <c r="AC185" s="212" t="n"/>
    </row>
    <row r="186">
      <c r="A186" s="1" t="n"/>
      <c r="B186" s="1" t="n"/>
      <c r="C186" s="1" t="n"/>
      <c r="D186" s="1" t="n"/>
      <c r="E186" s="1" t="n"/>
      <c r="F186" s="1" t="n"/>
      <c r="G186" s="1" t="n"/>
      <c r="H186" s="1" t="n"/>
      <c r="I186" s="1" t="n"/>
      <c r="J186" s="1" t="n"/>
      <c r="K186" s="1" t="n"/>
      <c r="L186" s="1" t="n"/>
      <c r="M186" s="1" t="n"/>
      <c r="N186" s="1" t="n"/>
      <c r="O186" s="1" t="n"/>
      <c r="P186" s="1" t="n"/>
      <c r="Q186" s="1" t="n"/>
      <c r="R186" s="1" t="n"/>
      <c r="S186" s="210" t="n"/>
      <c r="T186" s="210" t="n"/>
      <c r="U186" s="1" t="n"/>
      <c r="V186" s="1" t="n"/>
      <c r="W186" s="1" t="n"/>
      <c r="X186" s="1" t="n"/>
      <c r="Y186" s="210" t="n"/>
      <c r="Z186" s="1" t="n"/>
      <c r="AA186" s="1" t="n"/>
      <c r="AB186" s="212" t="n"/>
      <c r="AC186" s="212" t="n"/>
    </row>
    <row r="187">
      <c r="A187" s="1" t="n"/>
      <c r="B187" s="1" t="n"/>
      <c r="C187" s="1" t="n"/>
      <c r="D187" s="1" t="n"/>
      <c r="E187" s="1" t="n"/>
      <c r="F187" s="1" t="n"/>
      <c r="G187" s="1" t="n"/>
      <c r="H187" s="1" t="n"/>
      <c r="I187" s="1" t="n"/>
      <c r="J187" s="1" t="n"/>
      <c r="K187" s="1" t="n"/>
      <c r="L187" s="1" t="n"/>
      <c r="M187" s="1" t="n"/>
      <c r="N187" s="1" t="n"/>
      <c r="O187" s="1" t="n"/>
      <c r="P187" s="1" t="n"/>
      <c r="Q187" s="1" t="n"/>
      <c r="R187" s="1" t="n"/>
      <c r="S187" s="210" t="n"/>
      <c r="T187" s="210" t="n"/>
      <c r="U187" s="1" t="n"/>
      <c r="V187" s="1" t="n"/>
      <c r="W187" s="1" t="n"/>
      <c r="X187" s="1" t="n"/>
      <c r="Y187" s="210" t="n"/>
      <c r="Z187" s="1" t="n"/>
      <c r="AA187" s="1" t="n"/>
      <c r="AB187" s="212" t="n"/>
      <c r="AC187" s="212" t="n"/>
    </row>
    <row r="188">
      <c r="A188" s="1" t="n"/>
      <c r="B188" s="1" t="n"/>
      <c r="C188" s="1" t="n"/>
      <c r="D188" s="1" t="n"/>
      <c r="E188" s="1" t="n"/>
      <c r="F188" s="1" t="n"/>
      <c r="G188" s="1" t="n"/>
      <c r="H188" s="1" t="n"/>
      <c r="I188" s="1" t="n"/>
      <c r="J188" s="1" t="n"/>
      <c r="K188" s="1" t="n"/>
      <c r="L188" s="1" t="n"/>
      <c r="M188" s="1" t="n"/>
      <c r="N188" s="1" t="n"/>
      <c r="O188" s="1" t="n"/>
      <c r="P188" s="1" t="n"/>
      <c r="Q188" s="1" t="n"/>
      <c r="R188" s="1" t="n"/>
      <c r="S188" s="210" t="n"/>
      <c r="T188" s="210" t="n"/>
      <c r="U188" s="1" t="n"/>
      <c r="V188" s="1" t="n"/>
      <c r="W188" s="1" t="n"/>
      <c r="X188" s="1" t="n"/>
      <c r="Y188" s="210" t="n"/>
      <c r="Z188" s="1" t="n"/>
      <c r="AA188" s="1" t="n"/>
      <c r="AB188" s="212" t="n"/>
      <c r="AC188" s="212" t="n"/>
    </row>
    <row r="189">
      <c r="A189" s="1" t="n"/>
      <c r="B189" s="1" t="n"/>
      <c r="C189" s="1" t="n"/>
      <c r="D189" s="1" t="n"/>
      <c r="E189" s="1" t="n"/>
      <c r="F189" s="1" t="n"/>
      <c r="G189" s="1" t="n"/>
      <c r="H189" s="1" t="n"/>
      <c r="I189" s="1" t="n"/>
      <c r="J189" s="1" t="n"/>
      <c r="K189" s="1" t="n"/>
      <c r="L189" s="1" t="n"/>
      <c r="M189" s="1" t="n"/>
      <c r="N189" s="1" t="n"/>
      <c r="O189" s="1" t="n"/>
      <c r="P189" s="1" t="n"/>
      <c r="Q189" s="1" t="n"/>
      <c r="R189" s="1" t="n"/>
      <c r="S189" s="210" t="n"/>
      <c r="T189" s="210" t="n"/>
      <c r="U189" s="1" t="n"/>
      <c r="V189" s="1" t="n"/>
      <c r="W189" s="1" t="n"/>
      <c r="X189" s="1" t="n"/>
      <c r="Y189" s="210" t="n"/>
      <c r="Z189" s="1" t="n"/>
      <c r="AA189" s="1" t="n"/>
      <c r="AB189" s="212" t="n"/>
      <c r="AC189" s="212" t="n"/>
    </row>
    <row r="190">
      <c r="A190" s="1" t="n"/>
      <c r="B190" s="1" t="n"/>
      <c r="C190" s="1" t="n"/>
      <c r="D190" s="1" t="n"/>
      <c r="E190" s="1" t="n"/>
      <c r="F190" s="1" t="n"/>
      <c r="G190" s="1" t="n"/>
      <c r="H190" s="1" t="n"/>
      <c r="I190" s="1" t="n"/>
      <c r="J190" s="1" t="n"/>
      <c r="K190" s="1" t="n"/>
      <c r="L190" s="1" t="n"/>
      <c r="M190" s="1" t="n"/>
      <c r="N190" s="1" t="n"/>
      <c r="O190" s="1" t="n"/>
      <c r="P190" s="1" t="n"/>
      <c r="Q190" s="1" t="n"/>
      <c r="R190" s="1" t="n"/>
      <c r="S190" s="210" t="n"/>
      <c r="T190" s="210" t="n"/>
      <c r="U190" s="1" t="n"/>
      <c r="V190" s="1" t="n"/>
      <c r="W190" s="1" t="n"/>
      <c r="X190" s="1" t="n"/>
      <c r="Y190" s="210" t="n"/>
      <c r="Z190" s="1" t="n"/>
      <c r="AA190" s="1" t="n"/>
      <c r="AB190" s="212" t="n"/>
      <c r="AC190" s="212" t="n"/>
    </row>
    <row r="191">
      <c r="A191" s="1" t="n"/>
      <c r="B191" s="1" t="n"/>
      <c r="C191" s="1" t="n"/>
      <c r="D191" s="1" t="n"/>
      <c r="E191" s="1" t="n"/>
      <c r="F191" s="1" t="n"/>
      <c r="G191" s="1" t="n"/>
      <c r="H191" s="1" t="n"/>
      <c r="I191" s="1" t="n"/>
      <c r="J191" s="1" t="n"/>
      <c r="K191" s="1" t="n"/>
      <c r="L191" s="1" t="n"/>
      <c r="M191" s="1" t="n"/>
      <c r="N191" s="1" t="n"/>
      <c r="O191" s="1" t="n"/>
      <c r="P191" s="1" t="n"/>
      <c r="Q191" s="1" t="n"/>
      <c r="R191" s="1" t="n"/>
      <c r="S191" s="210" t="n"/>
      <c r="T191" s="210" t="n"/>
      <c r="U191" s="1" t="n"/>
      <c r="V191" s="1" t="n"/>
      <c r="W191" s="1" t="n"/>
      <c r="X191" s="1" t="n"/>
      <c r="Y191" s="210" t="n"/>
      <c r="Z191" s="1" t="n"/>
      <c r="AA191" s="1" t="n"/>
      <c r="AB191" s="212" t="n"/>
      <c r="AC191" s="212" t="n"/>
    </row>
    <row r="192">
      <c r="A192" s="1" t="n"/>
      <c r="B192" s="1" t="n"/>
      <c r="C192" s="1" t="n"/>
      <c r="D192" s="1" t="n"/>
      <c r="E192" s="1" t="n"/>
      <c r="F192" s="1" t="n"/>
      <c r="G192" s="1" t="n"/>
      <c r="H192" s="1" t="n"/>
      <c r="I192" s="1" t="n"/>
      <c r="J192" s="1" t="n"/>
      <c r="K192" s="1" t="n"/>
      <c r="L192" s="1" t="n"/>
      <c r="M192" s="1" t="n"/>
      <c r="N192" s="1" t="n"/>
      <c r="O192" s="1" t="n"/>
      <c r="P192" s="1" t="n"/>
      <c r="Q192" s="1" t="n"/>
      <c r="R192" s="1" t="n"/>
      <c r="S192" s="210" t="n"/>
      <c r="T192" s="210" t="n"/>
      <c r="U192" s="1" t="n"/>
      <c r="V192" s="1" t="n"/>
      <c r="W192" s="1" t="n"/>
      <c r="X192" s="1" t="n"/>
      <c r="Y192" s="210" t="n"/>
      <c r="Z192" s="1" t="n"/>
      <c r="AA192" s="1" t="n"/>
      <c r="AB192" s="212" t="n"/>
      <c r="AC192" s="212" t="n"/>
    </row>
    <row r="193">
      <c r="A193" s="1" t="n"/>
      <c r="B193" s="1" t="n"/>
      <c r="C193" s="1" t="n"/>
      <c r="D193" s="1" t="n"/>
      <c r="E193" s="1" t="n"/>
      <c r="F193" s="1" t="n"/>
      <c r="G193" s="1" t="n"/>
      <c r="H193" s="1" t="n"/>
      <c r="I193" s="1" t="n"/>
      <c r="J193" s="1" t="n"/>
      <c r="K193" s="1" t="n"/>
      <c r="L193" s="1" t="n"/>
      <c r="M193" s="1" t="n"/>
      <c r="N193" s="1" t="n"/>
      <c r="O193" s="1" t="n"/>
      <c r="P193" s="1" t="n"/>
      <c r="Q193" s="1" t="n"/>
      <c r="R193" s="1" t="n"/>
      <c r="S193" s="210" t="n"/>
      <c r="T193" s="210" t="n"/>
      <c r="U193" s="1" t="n"/>
      <c r="V193" s="1" t="n"/>
      <c r="W193" s="1" t="n"/>
      <c r="X193" s="1" t="n"/>
      <c r="Y193" s="210" t="n"/>
      <c r="Z193" s="1" t="n"/>
      <c r="AA193" s="1" t="n"/>
      <c r="AB193" s="212" t="n"/>
      <c r="AC193" s="212" t="n"/>
    </row>
    <row r="194">
      <c r="A194" s="1" t="n"/>
      <c r="B194" s="1" t="n"/>
      <c r="C194" s="1" t="n"/>
      <c r="D194" s="1" t="n"/>
      <c r="E194" s="1" t="n"/>
      <c r="F194" s="1" t="n"/>
      <c r="G194" s="1" t="n"/>
      <c r="H194" s="1" t="n"/>
      <c r="I194" s="1" t="n"/>
      <c r="J194" s="1" t="n"/>
      <c r="K194" s="1" t="n"/>
      <c r="L194" s="1" t="n"/>
      <c r="M194" s="1" t="n"/>
      <c r="N194" s="1" t="n"/>
      <c r="O194" s="1" t="n"/>
      <c r="P194" s="1" t="n"/>
      <c r="Q194" s="1" t="n"/>
      <c r="R194" s="1" t="n"/>
      <c r="S194" s="210" t="n"/>
      <c r="T194" s="210" t="n"/>
      <c r="U194" s="1" t="n"/>
      <c r="V194" s="1" t="n"/>
      <c r="W194" s="1" t="n"/>
      <c r="X194" s="1" t="n"/>
      <c r="Y194" s="210" t="n"/>
      <c r="Z194" s="1" t="n"/>
      <c r="AA194" s="1" t="n"/>
      <c r="AB194" s="212" t="n"/>
      <c r="AC194" s="212" t="n"/>
    </row>
    <row r="195">
      <c r="A195" s="1" t="n"/>
      <c r="B195" s="1" t="n"/>
      <c r="C195" s="1" t="n"/>
      <c r="D195" s="1" t="n"/>
      <c r="E195" s="1" t="n"/>
      <c r="F195" s="1" t="n"/>
      <c r="G195" s="1" t="n"/>
      <c r="H195" s="1" t="n"/>
      <c r="I195" s="1" t="n"/>
      <c r="J195" s="1" t="n"/>
      <c r="K195" s="1" t="n"/>
      <c r="L195" s="1" t="n"/>
      <c r="M195" s="1" t="n"/>
      <c r="N195" s="1" t="n"/>
      <c r="O195" s="1" t="n"/>
      <c r="P195" s="1" t="n"/>
      <c r="Q195" s="1" t="n"/>
      <c r="R195" s="1" t="n"/>
      <c r="S195" s="210" t="n"/>
      <c r="T195" s="210" t="n"/>
      <c r="U195" s="1" t="n"/>
      <c r="V195" s="1" t="n"/>
      <c r="W195" s="1" t="n"/>
      <c r="X195" s="1" t="n"/>
      <c r="Y195" s="210" t="n"/>
      <c r="Z195" s="1" t="n"/>
      <c r="AA195" s="1" t="n"/>
      <c r="AB195" s="212" t="n"/>
      <c r="AC195" s="212" t="n"/>
    </row>
    <row r="196">
      <c r="A196" s="1" t="n"/>
      <c r="B196" s="1" t="n"/>
      <c r="C196" s="1" t="n"/>
      <c r="D196" s="1" t="n"/>
      <c r="E196" s="1" t="n"/>
      <c r="F196" s="1" t="n"/>
      <c r="G196" s="1" t="n"/>
      <c r="H196" s="1" t="n"/>
      <c r="I196" s="1" t="n"/>
      <c r="J196" s="1" t="n"/>
      <c r="K196" s="1" t="n"/>
      <c r="L196" s="1" t="n"/>
      <c r="M196" s="1" t="n"/>
      <c r="N196" s="1" t="n"/>
      <c r="O196" s="1" t="n"/>
      <c r="P196" s="1" t="n"/>
      <c r="Q196" s="1" t="n"/>
      <c r="R196" s="1" t="n"/>
      <c r="S196" s="210" t="n"/>
      <c r="T196" s="210" t="n"/>
      <c r="U196" s="1" t="n"/>
      <c r="V196" s="1" t="n"/>
      <c r="W196" s="1" t="n"/>
      <c r="X196" s="1" t="n"/>
      <c r="Y196" s="210" t="n"/>
      <c r="Z196" s="1" t="n"/>
      <c r="AA196" s="1" t="n"/>
      <c r="AB196" s="212" t="n"/>
      <c r="AC196" s="212" t="n"/>
    </row>
    <row r="197">
      <c r="A197" s="1" t="n"/>
      <c r="B197" s="1" t="n"/>
      <c r="C197" s="1" t="n"/>
      <c r="D197" s="1" t="n"/>
      <c r="E197" s="1" t="n"/>
      <c r="F197" s="1" t="n"/>
      <c r="G197" s="1" t="n"/>
      <c r="H197" s="1" t="n"/>
      <c r="I197" s="1" t="n"/>
      <c r="J197" s="1" t="n"/>
      <c r="K197" s="1" t="n"/>
      <c r="L197" s="1" t="n"/>
      <c r="M197" s="1" t="n"/>
      <c r="N197" s="1" t="n"/>
      <c r="O197" s="1" t="n"/>
      <c r="P197" s="1" t="n"/>
      <c r="Q197" s="1" t="n"/>
      <c r="R197" s="1" t="n"/>
      <c r="S197" s="210" t="n"/>
      <c r="T197" s="210" t="n"/>
      <c r="U197" s="1" t="n"/>
      <c r="V197" s="1" t="n"/>
      <c r="W197" s="1" t="n"/>
      <c r="X197" s="1" t="n"/>
      <c r="Y197" s="210" t="n"/>
      <c r="Z197" s="1" t="n"/>
      <c r="AA197" s="1" t="n"/>
      <c r="AB197" s="212" t="n"/>
      <c r="AC197" s="212" t="n"/>
    </row>
    <row r="198">
      <c r="A198" s="1" t="n"/>
      <c r="B198" s="1" t="n"/>
      <c r="C198" s="1" t="n"/>
      <c r="D198" s="1" t="n"/>
      <c r="E198" s="1" t="n"/>
      <c r="F198" s="1" t="n"/>
      <c r="G198" s="1" t="n"/>
      <c r="H198" s="1" t="n"/>
      <c r="I198" s="1" t="n"/>
      <c r="J198" s="1" t="n"/>
      <c r="K198" s="1" t="n"/>
      <c r="L198" s="1" t="n"/>
      <c r="M198" s="1" t="n"/>
      <c r="N198" s="1" t="n"/>
      <c r="O198" s="1" t="n"/>
      <c r="P198" s="1" t="n"/>
      <c r="Q198" s="1" t="n"/>
      <c r="R198" s="1" t="n"/>
      <c r="S198" s="210" t="n"/>
      <c r="T198" s="210" t="n"/>
      <c r="U198" s="1" t="n"/>
      <c r="V198" s="1" t="n"/>
      <c r="W198" s="1" t="n"/>
      <c r="X198" s="1" t="n"/>
      <c r="Y198" s="210" t="n"/>
      <c r="Z198" s="1" t="n"/>
      <c r="AA198" s="1" t="n"/>
      <c r="AB198" s="212" t="n"/>
      <c r="AC198" s="212" t="n"/>
    </row>
    <row r="199">
      <c r="A199" s="1" t="n"/>
      <c r="B199" s="1" t="n"/>
      <c r="C199" s="1" t="n"/>
      <c r="D199" s="1" t="n"/>
      <c r="E199" s="1" t="n"/>
      <c r="F199" s="1" t="n"/>
      <c r="G199" s="1" t="n"/>
      <c r="H199" s="1" t="n"/>
      <c r="I199" s="1" t="n"/>
      <c r="J199" s="1" t="n"/>
      <c r="K199" s="1" t="n"/>
      <c r="L199" s="1" t="n"/>
      <c r="M199" s="1" t="n"/>
      <c r="N199" s="1" t="n"/>
      <c r="O199" s="1" t="n"/>
      <c r="P199" s="1" t="n"/>
      <c r="Q199" s="1" t="n"/>
      <c r="R199" s="1" t="n"/>
      <c r="S199" s="210" t="n"/>
      <c r="T199" s="210" t="n"/>
      <c r="U199" s="1" t="n"/>
      <c r="V199" s="1" t="n"/>
      <c r="W199" s="1" t="n"/>
      <c r="X199" s="1" t="n"/>
      <c r="Y199" s="210" t="n"/>
      <c r="Z199" s="1" t="n"/>
      <c r="AA199" s="1" t="n"/>
      <c r="AB199" s="212" t="n"/>
      <c r="AC199" s="212" t="n"/>
    </row>
    <row r="200">
      <c r="A200" s="1" t="n"/>
      <c r="B200" s="1" t="n"/>
      <c r="C200" s="1" t="n"/>
      <c r="D200" s="1" t="n"/>
      <c r="E200" s="1" t="n"/>
      <c r="F200" s="1" t="n"/>
      <c r="G200" s="1" t="n"/>
      <c r="H200" s="1" t="n"/>
      <c r="I200" s="1" t="n"/>
      <c r="J200" s="1" t="n"/>
      <c r="K200" s="1" t="n"/>
      <c r="L200" s="1" t="n"/>
      <c r="M200" s="1" t="n"/>
      <c r="N200" s="1" t="n"/>
      <c r="O200" s="1" t="n"/>
      <c r="P200" s="1" t="n"/>
      <c r="Q200" s="1" t="n"/>
      <c r="R200" s="1" t="n"/>
      <c r="S200" s="210" t="n"/>
      <c r="T200" s="210" t="n"/>
      <c r="U200" s="1" t="n"/>
      <c r="V200" s="1" t="n"/>
      <c r="W200" s="1" t="n"/>
      <c r="X200" s="1" t="n"/>
      <c r="Y200" s="210" t="n"/>
      <c r="Z200" s="1" t="n"/>
      <c r="AA200" s="1" t="n"/>
      <c r="AB200" s="212" t="n"/>
      <c r="AC200" s="212" t="n"/>
    </row>
    <row r="201">
      <c r="A201" s="1" t="n"/>
      <c r="B201" s="1" t="n"/>
      <c r="C201" s="1" t="n"/>
      <c r="D201" s="1" t="n"/>
      <c r="E201" s="1" t="n"/>
      <c r="F201" s="1" t="n"/>
      <c r="G201" s="1" t="n"/>
      <c r="H201" s="1" t="n"/>
      <c r="I201" s="1" t="n"/>
      <c r="J201" s="1" t="n"/>
      <c r="K201" s="1" t="n"/>
      <c r="L201" s="1" t="n"/>
      <c r="M201" s="1" t="n"/>
      <c r="N201" s="1" t="n"/>
      <c r="O201" s="1" t="n"/>
      <c r="P201" s="1" t="n"/>
      <c r="Q201" s="1" t="n"/>
      <c r="R201" s="1" t="n"/>
      <c r="S201" s="210" t="n"/>
      <c r="T201" s="210" t="n"/>
      <c r="U201" s="1" t="n"/>
      <c r="V201" s="1" t="n"/>
      <c r="W201" s="1" t="n"/>
      <c r="X201" s="1" t="n"/>
      <c r="Y201" s="210" t="n"/>
      <c r="Z201" s="1" t="n"/>
      <c r="AA201" s="1" t="n"/>
      <c r="AB201" s="212" t="n"/>
      <c r="AC201" s="212" t="n"/>
    </row>
    <row r="202">
      <c r="A202" s="1" t="n"/>
      <c r="B202" s="1" t="n"/>
      <c r="C202" s="1" t="n"/>
      <c r="D202" s="1" t="n"/>
      <c r="E202" s="1" t="n"/>
      <c r="F202" s="1" t="n"/>
      <c r="G202" s="1" t="n"/>
      <c r="H202" s="1" t="n"/>
      <c r="I202" s="1" t="n"/>
      <c r="J202" s="1" t="n"/>
      <c r="K202" s="1" t="n"/>
      <c r="L202" s="1" t="n"/>
      <c r="M202" s="1" t="n"/>
      <c r="N202" s="1" t="n"/>
      <c r="O202" s="1" t="n"/>
      <c r="P202" s="1" t="n"/>
      <c r="Q202" s="1" t="n"/>
      <c r="R202" s="1" t="n"/>
      <c r="S202" s="210" t="n"/>
      <c r="T202" s="210" t="n"/>
      <c r="U202" s="1" t="n"/>
      <c r="V202" s="1" t="n"/>
      <c r="W202" s="1" t="n"/>
      <c r="X202" s="1" t="n"/>
      <c r="Y202" s="210" t="n"/>
      <c r="Z202" s="1" t="n"/>
      <c r="AA202" s="1" t="n"/>
      <c r="AB202" s="212" t="n"/>
      <c r="AC202" s="212" t="n"/>
    </row>
    <row r="203">
      <c r="A203" s="1" t="n"/>
      <c r="B203" s="1" t="n"/>
      <c r="C203" s="1" t="n"/>
      <c r="D203" s="1" t="n"/>
      <c r="E203" s="1" t="n"/>
      <c r="F203" s="1" t="n"/>
      <c r="G203" s="1" t="n"/>
      <c r="H203" s="1" t="n"/>
      <c r="I203" s="1" t="n"/>
      <c r="J203" s="1" t="n"/>
      <c r="K203" s="1" t="n"/>
      <c r="L203" s="1" t="n"/>
      <c r="M203" s="1" t="n"/>
      <c r="N203" s="1" t="n"/>
      <c r="O203" s="1" t="n"/>
      <c r="P203" s="1" t="n"/>
      <c r="Q203" s="1" t="n"/>
      <c r="R203" s="1" t="n"/>
      <c r="S203" s="210" t="n"/>
      <c r="T203" s="210" t="n"/>
      <c r="U203" s="1" t="n"/>
      <c r="V203" s="1" t="n"/>
      <c r="W203" s="1" t="n"/>
      <c r="X203" s="1" t="n"/>
      <c r="Y203" s="210" t="n"/>
      <c r="Z203" s="1" t="n"/>
      <c r="AA203" s="1" t="n"/>
      <c r="AB203" s="212" t="n"/>
      <c r="AC203" s="212" t="n"/>
    </row>
    <row r="204">
      <c r="A204" s="1" t="n"/>
      <c r="B204" s="1" t="n"/>
      <c r="C204" s="1" t="n"/>
      <c r="D204" s="1" t="n"/>
      <c r="E204" s="1" t="n"/>
      <c r="F204" s="1" t="n"/>
      <c r="G204" s="1" t="n"/>
      <c r="H204" s="1" t="n"/>
      <c r="I204" s="1" t="n"/>
      <c r="J204" s="1" t="n"/>
      <c r="K204" s="1" t="n"/>
      <c r="L204" s="1" t="n"/>
      <c r="M204" s="1" t="n"/>
      <c r="N204" s="1" t="n"/>
      <c r="O204" s="1" t="n"/>
      <c r="P204" s="1" t="n"/>
      <c r="Q204" s="1" t="n"/>
      <c r="R204" s="1" t="n"/>
      <c r="S204" s="210" t="n"/>
      <c r="T204" s="210" t="n"/>
      <c r="U204" s="1" t="n"/>
      <c r="V204" s="1" t="n"/>
      <c r="W204" s="1" t="n"/>
      <c r="X204" s="1" t="n"/>
      <c r="Y204" s="210" t="n"/>
      <c r="Z204" s="1" t="n"/>
      <c r="AA204" s="1" t="n"/>
      <c r="AB204" s="212" t="n"/>
      <c r="AC204" s="212" t="n"/>
    </row>
    <row r="205">
      <c r="A205" s="1" t="n"/>
      <c r="B205" s="1" t="n"/>
      <c r="C205" s="1" t="n"/>
      <c r="D205" s="1" t="n"/>
      <c r="E205" s="1" t="n"/>
      <c r="F205" s="1" t="n"/>
      <c r="G205" s="1" t="n"/>
      <c r="H205" s="1" t="n"/>
      <c r="I205" s="1" t="n"/>
      <c r="J205" s="1" t="n"/>
      <c r="K205" s="1" t="n"/>
      <c r="L205" s="1" t="n"/>
      <c r="M205" s="1" t="n"/>
      <c r="N205" s="1" t="n"/>
      <c r="O205" s="1" t="n"/>
      <c r="P205" s="1" t="n"/>
      <c r="Q205" s="1" t="n"/>
      <c r="R205" s="1" t="n"/>
      <c r="S205" s="210" t="n"/>
      <c r="T205" s="210" t="n"/>
      <c r="U205" s="1" t="n"/>
      <c r="V205" s="1" t="n"/>
      <c r="W205" s="1" t="n"/>
      <c r="X205" s="1" t="n"/>
      <c r="Y205" s="210" t="n"/>
      <c r="Z205" s="1" t="n"/>
      <c r="AA205" s="1" t="n"/>
      <c r="AB205" s="212" t="n"/>
      <c r="AC205" s="212" t="n"/>
    </row>
    <row r="206">
      <c r="A206" s="1" t="n"/>
      <c r="B206" s="1" t="n"/>
      <c r="C206" s="1" t="n"/>
      <c r="D206" s="1" t="n"/>
      <c r="E206" s="1" t="n"/>
      <c r="F206" s="1" t="n"/>
      <c r="G206" s="1" t="n"/>
      <c r="H206" s="1" t="n"/>
      <c r="I206" s="1" t="n"/>
      <c r="J206" s="1" t="n"/>
      <c r="K206" s="1" t="n"/>
      <c r="L206" s="1" t="n"/>
      <c r="M206" s="1" t="n"/>
      <c r="N206" s="1" t="n"/>
      <c r="O206" s="1" t="n"/>
      <c r="P206" s="1" t="n"/>
      <c r="Q206" s="1" t="n"/>
      <c r="R206" s="1" t="n"/>
      <c r="S206" s="210" t="n"/>
      <c r="T206" s="210" t="n"/>
      <c r="U206" s="1" t="n"/>
      <c r="V206" s="1" t="n"/>
      <c r="W206" s="1" t="n"/>
      <c r="X206" s="1" t="n"/>
      <c r="Y206" s="210" t="n"/>
      <c r="Z206" s="1" t="n"/>
      <c r="AA206" s="1" t="n"/>
      <c r="AB206" s="212" t="n"/>
      <c r="AC206" s="212" t="n"/>
    </row>
    <row r="207">
      <c r="A207" s="1" t="n"/>
      <c r="B207" s="1" t="n"/>
      <c r="C207" s="1" t="n"/>
      <c r="D207" s="1" t="n"/>
      <c r="E207" s="1" t="n"/>
      <c r="F207" s="1" t="n"/>
      <c r="G207" s="1" t="n"/>
      <c r="H207" s="1" t="n"/>
      <c r="I207" s="1" t="n"/>
      <c r="J207" s="1" t="n"/>
      <c r="K207" s="1" t="n"/>
      <c r="L207" s="1" t="n"/>
      <c r="M207" s="1" t="n"/>
      <c r="N207" s="1" t="n"/>
      <c r="O207" s="1" t="n"/>
      <c r="P207" s="1" t="n"/>
      <c r="Q207" s="1" t="n"/>
      <c r="R207" s="1" t="n"/>
      <c r="S207" s="210" t="n"/>
      <c r="T207" s="210" t="n"/>
      <c r="U207" s="1" t="n"/>
      <c r="V207" s="1" t="n"/>
      <c r="W207" s="1" t="n"/>
      <c r="X207" s="1" t="n"/>
      <c r="Y207" s="210" t="n"/>
      <c r="Z207" s="1" t="n"/>
      <c r="AA207" s="1" t="n"/>
      <c r="AB207" s="212" t="n"/>
      <c r="AC207" s="212" t="n"/>
    </row>
    <row r="208">
      <c r="A208" s="1" t="n"/>
      <c r="B208" s="1" t="n"/>
      <c r="C208" s="1" t="n"/>
      <c r="D208" s="1" t="n"/>
      <c r="E208" s="1" t="n"/>
      <c r="F208" s="1" t="n"/>
      <c r="G208" s="1" t="n"/>
      <c r="H208" s="1" t="n"/>
      <c r="I208" s="1" t="n"/>
      <c r="J208" s="1" t="n"/>
      <c r="K208" s="1" t="n"/>
      <c r="L208" s="1" t="n"/>
      <c r="M208" s="1" t="n"/>
      <c r="N208" s="1" t="n"/>
      <c r="O208" s="1" t="n"/>
      <c r="P208" s="1" t="n"/>
      <c r="Q208" s="1" t="n"/>
      <c r="R208" s="1" t="n"/>
      <c r="S208" s="210" t="n"/>
      <c r="T208" s="210" t="n"/>
      <c r="U208" s="1" t="n"/>
      <c r="V208" s="1" t="n"/>
      <c r="W208" s="1" t="n"/>
      <c r="X208" s="1" t="n"/>
      <c r="Y208" s="210" t="n"/>
      <c r="Z208" s="1" t="n"/>
      <c r="AA208" s="1" t="n"/>
      <c r="AB208" s="212" t="n"/>
      <c r="AC208" s="212" t="n"/>
    </row>
    <row r="209">
      <c r="A209" s="1" t="n"/>
      <c r="B209" s="1" t="n"/>
      <c r="C209" s="1" t="n"/>
      <c r="D209" s="1" t="n"/>
      <c r="E209" s="1" t="n"/>
      <c r="F209" s="1" t="n"/>
      <c r="G209" s="1" t="n"/>
      <c r="H209" s="1" t="n"/>
      <c r="I209" s="1" t="n"/>
      <c r="J209" s="1" t="n"/>
      <c r="K209" s="1" t="n"/>
      <c r="L209" s="1" t="n"/>
      <c r="M209" s="1" t="n"/>
      <c r="N209" s="1" t="n"/>
      <c r="O209" s="1" t="n"/>
      <c r="P209" s="1" t="n"/>
      <c r="Q209" s="1" t="n"/>
      <c r="R209" s="1" t="n"/>
      <c r="S209" s="210" t="n"/>
      <c r="T209" s="210" t="n"/>
      <c r="U209" s="1" t="n"/>
      <c r="V209" s="1" t="n"/>
      <c r="W209" s="1" t="n"/>
      <c r="X209" s="1" t="n"/>
      <c r="Y209" s="210" t="n"/>
      <c r="Z209" s="1" t="n"/>
      <c r="AA209" s="1" t="n"/>
      <c r="AB209" s="212" t="n"/>
      <c r="AC209" s="212" t="n"/>
    </row>
    <row r="210">
      <c r="A210" s="1" t="n"/>
      <c r="B210" s="1" t="n"/>
      <c r="C210" s="1" t="n"/>
      <c r="D210" s="1" t="n"/>
      <c r="E210" s="1" t="n"/>
      <c r="F210" s="1" t="n"/>
      <c r="G210" s="1" t="n"/>
      <c r="H210" s="1" t="n"/>
      <c r="I210" s="1" t="n"/>
      <c r="J210" s="1" t="n"/>
      <c r="K210" s="1" t="n"/>
      <c r="L210" s="1" t="n"/>
      <c r="M210" s="1" t="n"/>
      <c r="N210" s="1" t="n"/>
      <c r="O210" s="1" t="n"/>
      <c r="P210" s="1" t="n"/>
      <c r="Q210" s="1" t="n"/>
      <c r="R210" s="1" t="n"/>
      <c r="S210" s="210" t="n"/>
      <c r="T210" s="210" t="n"/>
      <c r="U210" s="1" t="n"/>
      <c r="V210" s="1" t="n"/>
      <c r="W210" s="1" t="n"/>
      <c r="X210" s="1" t="n"/>
      <c r="Y210" s="210" t="n"/>
      <c r="Z210" s="1" t="n"/>
      <c r="AA210" s="1" t="n"/>
      <c r="AB210" s="212" t="n"/>
      <c r="AC210" s="212" t="n"/>
    </row>
    <row r="211">
      <c r="A211" s="1" t="n"/>
      <c r="B211" s="1" t="n"/>
      <c r="C211" s="1" t="n"/>
      <c r="D211" s="1" t="n"/>
      <c r="E211" s="1" t="n"/>
      <c r="F211" s="1" t="n"/>
      <c r="G211" s="1" t="n"/>
      <c r="H211" s="1" t="n"/>
      <c r="I211" s="1" t="n"/>
      <c r="J211" s="1" t="n"/>
      <c r="K211" s="1" t="n"/>
      <c r="L211" s="1" t="n"/>
      <c r="M211" s="1" t="n"/>
      <c r="N211" s="1" t="n"/>
      <c r="O211" s="1" t="n"/>
      <c r="P211" s="1" t="n"/>
      <c r="Q211" s="1" t="n"/>
      <c r="R211" s="1" t="n"/>
      <c r="S211" s="210" t="n"/>
      <c r="T211" s="210" t="n"/>
      <c r="U211" s="1" t="n"/>
      <c r="V211" s="1" t="n"/>
      <c r="W211" s="1" t="n"/>
      <c r="X211" s="1" t="n"/>
      <c r="Y211" s="210" t="n"/>
      <c r="Z211" s="1" t="n"/>
      <c r="AA211" s="1" t="n"/>
      <c r="AB211" s="212" t="n"/>
      <c r="AC211" s="212" t="n"/>
    </row>
    <row r="212">
      <c r="A212" s="1" t="n"/>
      <c r="B212" s="1" t="n"/>
      <c r="C212" s="1" t="n"/>
      <c r="D212" s="1" t="n"/>
      <c r="E212" s="1" t="n"/>
      <c r="F212" s="1" t="n"/>
      <c r="G212" s="1" t="n"/>
      <c r="H212" s="1" t="n"/>
      <c r="I212" s="1" t="n"/>
      <c r="J212" s="1" t="n"/>
      <c r="K212" s="1" t="n"/>
      <c r="L212" s="1" t="n"/>
      <c r="M212" s="1" t="n"/>
      <c r="N212" s="1" t="n"/>
      <c r="O212" s="1" t="n"/>
      <c r="P212" s="1" t="n"/>
      <c r="Q212" s="1" t="n"/>
      <c r="R212" s="1" t="n"/>
      <c r="S212" s="210" t="n"/>
      <c r="T212" s="210" t="n"/>
      <c r="U212" s="1" t="n"/>
      <c r="V212" s="1" t="n"/>
      <c r="W212" s="1" t="n"/>
      <c r="X212" s="1" t="n"/>
      <c r="Y212" s="210" t="n"/>
      <c r="Z212" s="1" t="n"/>
      <c r="AA212" s="1" t="n"/>
      <c r="AB212" s="212" t="n"/>
      <c r="AC212" s="212" t="n"/>
    </row>
    <row r="213">
      <c r="A213" s="1" t="n"/>
      <c r="B213" s="1" t="n"/>
      <c r="C213" s="1" t="n"/>
      <c r="D213" s="1" t="n"/>
      <c r="E213" s="1" t="n"/>
      <c r="F213" s="1" t="n"/>
      <c r="G213" s="1" t="n"/>
      <c r="H213" s="1" t="n"/>
      <c r="I213" s="1" t="n"/>
      <c r="J213" s="1" t="n"/>
      <c r="K213" s="1" t="n"/>
      <c r="L213" s="1" t="n"/>
      <c r="M213" s="1" t="n"/>
      <c r="N213" s="1" t="n"/>
      <c r="O213" s="1" t="n"/>
      <c r="P213" s="1" t="n"/>
      <c r="Q213" s="1" t="n"/>
      <c r="R213" s="1" t="n"/>
      <c r="S213" s="210" t="n"/>
      <c r="T213" s="210" t="n"/>
      <c r="U213" s="1" t="n"/>
      <c r="V213" s="1" t="n"/>
      <c r="W213" s="1" t="n"/>
      <c r="X213" s="1" t="n"/>
      <c r="Y213" s="210" t="n"/>
      <c r="Z213" s="1" t="n"/>
      <c r="AA213" s="1" t="n"/>
      <c r="AB213" s="212" t="n"/>
      <c r="AC213" s="212" t="n"/>
    </row>
    <row r="214">
      <c r="A214" s="1" t="n"/>
      <c r="B214" s="1" t="n"/>
      <c r="C214" s="1" t="n"/>
      <c r="D214" s="1" t="n"/>
      <c r="E214" s="1" t="n"/>
      <c r="F214" s="1" t="n"/>
      <c r="G214" s="1" t="n"/>
      <c r="H214" s="1" t="n"/>
      <c r="I214" s="1" t="n"/>
      <c r="J214" s="1" t="n"/>
      <c r="K214" s="1" t="n"/>
      <c r="L214" s="1" t="n"/>
      <c r="M214" s="1" t="n"/>
      <c r="N214" s="1" t="n"/>
      <c r="O214" s="1" t="n"/>
      <c r="P214" s="1" t="n"/>
      <c r="Q214" s="1" t="n"/>
      <c r="R214" s="1" t="n"/>
      <c r="S214" s="210" t="n"/>
      <c r="T214" s="210" t="n"/>
      <c r="U214" s="1" t="n"/>
      <c r="V214" s="1" t="n"/>
      <c r="W214" s="1" t="n"/>
      <c r="X214" s="1" t="n"/>
      <c r="Y214" s="210" t="n"/>
      <c r="Z214" s="1" t="n"/>
      <c r="AA214" s="1" t="n"/>
      <c r="AB214" s="212" t="n"/>
      <c r="AC214" s="212" t="n"/>
    </row>
    <row r="215">
      <c r="A215" s="1" t="n"/>
      <c r="B215" s="1" t="n"/>
      <c r="C215" s="1" t="n"/>
      <c r="D215" s="1" t="n"/>
      <c r="E215" s="1" t="n"/>
      <c r="F215" s="1" t="n"/>
      <c r="G215" s="1" t="n"/>
      <c r="H215" s="1" t="n"/>
      <c r="I215" s="1" t="n"/>
      <c r="J215" s="1" t="n"/>
      <c r="K215" s="1" t="n"/>
      <c r="L215" s="1" t="n"/>
      <c r="M215" s="1" t="n"/>
      <c r="N215" s="1" t="n"/>
      <c r="O215" s="1" t="n"/>
      <c r="P215" s="1" t="n"/>
      <c r="Q215" s="1" t="n"/>
      <c r="R215" s="1" t="n"/>
      <c r="S215" s="210" t="n"/>
      <c r="T215" s="210" t="n"/>
      <c r="U215" s="1" t="n"/>
      <c r="V215" s="1" t="n"/>
      <c r="W215" s="1" t="n"/>
      <c r="X215" s="1" t="n"/>
      <c r="Y215" s="210" t="n"/>
      <c r="Z215" s="1" t="n"/>
      <c r="AA215" s="1" t="n"/>
      <c r="AB215" s="212" t="n"/>
      <c r="AC215" s="212" t="n"/>
    </row>
    <row r="216">
      <c r="A216" s="1" t="n"/>
      <c r="B216" s="1" t="n"/>
      <c r="C216" s="1" t="n"/>
      <c r="D216" s="1" t="n"/>
      <c r="E216" s="1" t="n"/>
      <c r="F216" s="1" t="n"/>
      <c r="G216" s="1" t="n"/>
      <c r="H216" s="1" t="n"/>
      <c r="I216" s="1" t="n"/>
      <c r="J216" s="1" t="n"/>
      <c r="K216" s="1" t="n"/>
      <c r="L216" s="1" t="n"/>
      <c r="M216" s="1" t="n"/>
      <c r="N216" s="1" t="n"/>
      <c r="O216" s="1" t="n"/>
      <c r="P216" s="1" t="n"/>
      <c r="Q216" s="1" t="n"/>
      <c r="R216" s="1" t="n"/>
      <c r="S216" s="210" t="n"/>
      <c r="T216" s="210" t="n"/>
      <c r="U216" s="1" t="n"/>
      <c r="V216" s="1" t="n"/>
      <c r="W216" s="1" t="n"/>
      <c r="X216" s="1" t="n"/>
      <c r="Y216" s="210" t="n"/>
      <c r="Z216" s="1" t="n"/>
      <c r="AA216" s="1" t="n"/>
      <c r="AB216" s="212" t="n"/>
      <c r="AC216" s="212" t="n"/>
    </row>
    <row r="217">
      <c r="A217" s="1" t="n"/>
      <c r="B217" s="1" t="n"/>
      <c r="C217" s="1" t="n"/>
      <c r="D217" s="1" t="n"/>
      <c r="E217" s="1" t="n"/>
      <c r="F217" s="1" t="n"/>
      <c r="G217" s="1" t="n"/>
      <c r="H217" s="1" t="n"/>
      <c r="I217" s="1" t="n"/>
      <c r="J217" s="1" t="n"/>
      <c r="K217" s="1" t="n"/>
      <c r="L217" s="1" t="n"/>
      <c r="M217" s="1" t="n"/>
      <c r="N217" s="1" t="n"/>
      <c r="O217" s="1" t="n"/>
      <c r="P217" s="1" t="n"/>
      <c r="Q217" s="1" t="n"/>
      <c r="R217" s="1" t="n"/>
      <c r="S217" s="210" t="n"/>
      <c r="T217" s="210" t="n"/>
      <c r="U217" s="1" t="n"/>
      <c r="V217" s="1" t="n"/>
      <c r="W217" s="1" t="n"/>
      <c r="X217" s="1" t="n"/>
      <c r="Y217" s="210" t="n"/>
      <c r="Z217" s="1" t="n"/>
      <c r="AA217" s="1" t="n"/>
      <c r="AB217" s="212" t="n"/>
      <c r="AC217" s="212" t="n"/>
    </row>
    <row r="218">
      <c r="A218" s="1" t="n"/>
      <c r="B218" s="1" t="n"/>
      <c r="C218" s="1" t="n"/>
      <c r="D218" s="1" t="n"/>
      <c r="E218" s="1" t="n"/>
      <c r="F218" s="1" t="n"/>
      <c r="G218" s="1" t="n"/>
      <c r="H218" s="1" t="n"/>
      <c r="I218" s="1" t="n"/>
      <c r="J218" s="1" t="n"/>
      <c r="K218" s="1" t="n"/>
      <c r="L218" s="1" t="n"/>
      <c r="M218" s="1" t="n"/>
      <c r="N218" s="1" t="n"/>
      <c r="O218" s="1" t="n"/>
      <c r="P218" s="1" t="n"/>
      <c r="Q218" s="1" t="n"/>
      <c r="R218" s="1" t="n"/>
      <c r="S218" s="210" t="n"/>
      <c r="T218" s="210" t="n"/>
      <c r="U218" s="1" t="n"/>
      <c r="V218" s="1" t="n"/>
      <c r="W218" s="1" t="n"/>
      <c r="X218" s="1" t="n"/>
      <c r="Y218" s="210" t="n"/>
      <c r="Z218" s="1" t="n"/>
      <c r="AA218" s="1" t="n"/>
      <c r="AB218" s="212" t="n"/>
      <c r="AC218" s="212" t="n"/>
    </row>
    <row r="219">
      <c r="A219" s="1" t="n"/>
      <c r="B219" s="1" t="n"/>
      <c r="C219" s="1" t="n"/>
      <c r="D219" s="1" t="n"/>
      <c r="E219" s="1" t="n"/>
      <c r="F219" s="1" t="n"/>
      <c r="G219" s="1" t="n"/>
      <c r="H219" s="1" t="n"/>
      <c r="I219" s="1" t="n"/>
      <c r="J219" s="1" t="n"/>
      <c r="K219" s="1" t="n"/>
      <c r="L219" s="1" t="n"/>
      <c r="M219" s="1" t="n"/>
      <c r="N219" s="1" t="n"/>
      <c r="O219" s="1" t="n"/>
      <c r="P219" s="1" t="n"/>
      <c r="Q219" s="1" t="n"/>
      <c r="R219" s="1" t="n"/>
      <c r="S219" s="210" t="n"/>
      <c r="T219" s="210" t="n"/>
      <c r="U219" s="1" t="n"/>
      <c r="V219" s="1" t="n"/>
      <c r="W219" s="1" t="n"/>
      <c r="X219" s="1" t="n"/>
      <c r="Y219" s="210" t="n"/>
      <c r="Z219" s="1" t="n"/>
      <c r="AA219" s="1" t="n"/>
      <c r="AB219" s="212" t="n"/>
      <c r="AC219" s="212" t="n"/>
    </row>
    <row r="220">
      <c r="A220" s="1" t="n"/>
      <c r="B220" s="1" t="n"/>
      <c r="C220" s="1" t="n"/>
      <c r="D220" s="1" t="n"/>
      <c r="E220" s="1" t="n"/>
      <c r="F220" s="1" t="n"/>
      <c r="G220" s="1" t="n"/>
      <c r="H220" s="1" t="n"/>
      <c r="I220" s="1" t="n"/>
      <c r="J220" s="1" t="n"/>
      <c r="K220" s="1" t="n"/>
      <c r="L220" s="1" t="n"/>
      <c r="M220" s="1" t="n"/>
      <c r="N220" s="1" t="n"/>
      <c r="O220" s="1" t="n"/>
      <c r="P220" s="1" t="n"/>
      <c r="Q220" s="1" t="n"/>
      <c r="R220" s="1" t="n"/>
      <c r="S220" s="210" t="n"/>
      <c r="T220" s="210" t="n"/>
      <c r="U220" s="1" t="n"/>
      <c r="V220" s="1" t="n"/>
      <c r="W220" s="1" t="n"/>
      <c r="X220" s="1" t="n"/>
      <c r="Y220" s="210" t="n"/>
      <c r="Z220" s="1" t="n"/>
      <c r="AA220" s="1" t="n"/>
      <c r="AB220" s="212" t="n"/>
      <c r="AC220" s="212" t="n"/>
    </row>
    <row r="221">
      <c r="A221" s="1" t="n"/>
      <c r="B221" s="1" t="n"/>
      <c r="C221" s="1" t="n"/>
      <c r="D221" s="1" t="n"/>
      <c r="E221" s="1" t="n"/>
      <c r="F221" s="1" t="n"/>
      <c r="G221" s="1" t="n"/>
      <c r="H221" s="1" t="n"/>
      <c r="I221" s="1" t="n"/>
      <c r="J221" s="1" t="n"/>
      <c r="K221" s="1" t="n"/>
      <c r="L221" s="1" t="n"/>
      <c r="M221" s="1" t="n"/>
      <c r="N221" s="1" t="n"/>
      <c r="O221" s="1" t="n"/>
      <c r="P221" s="1" t="n"/>
      <c r="Q221" s="1" t="n"/>
      <c r="R221" s="1" t="n"/>
      <c r="S221" s="210" t="n"/>
      <c r="T221" s="210" t="n"/>
      <c r="U221" s="1" t="n"/>
      <c r="V221" s="1" t="n"/>
      <c r="W221" s="1" t="n"/>
      <c r="X221" s="1" t="n"/>
      <c r="Y221" s="210" t="n"/>
      <c r="Z221" s="1" t="n"/>
      <c r="AA221" s="1" t="n"/>
      <c r="AB221" s="212" t="n"/>
      <c r="AC221" s="212" t="n"/>
    </row>
    <row r="222">
      <c r="A222" s="1" t="n"/>
      <c r="B222" s="1" t="n"/>
      <c r="C222" s="1" t="n"/>
      <c r="D222" s="1" t="n"/>
      <c r="E222" s="1" t="n"/>
      <c r="F222" s="1" t="n"/>
      <c r="G222" s="1" t="n"/>
      <c r="H222" s="1" t="n"/>
      <c r="I222" s="1" t="n"/>
      <c r="J222" s="1" t="n"/>
      <c r="K222" s="1" t="n"/>
      <c r="L222" s="1" t="n"/>
      <c r="M222" s="1" t="n"/>
      <c r="N222" s="1" t="n"/>
      <c r="O222" s="1" t="n"/>
      <c r="P222" s="1" t="n"/>
      <c r="Q222" s="1" t="n"/>
      <c r="R222" s="1" t="n"/>
      <c r="S222" s="210" t="n"/>
      <c r="T222" s="210" t="n"/>
      <c r="U222" s="1" t="n"/>
      <c r="V222" s="1" t="n"/>
      <c r="W222" s="1" t="n"/>
      <c r="X222" s="1" t="n"/>
      <c r="Y222" s="210" t="n"/>
      <c r="Z222" s="1" t="n"/>
      <c r="AA222" s="1" t="n"/>
      <c r="AB222" s="212" t="n"/>
      <c r="AC222" s="212" t="n"/>
    </row>
    <row r="223">
      <c r="A223" s="1" t="n"/>
      <c r="B223" s="1" t="n"/>
      <c r="C223" s="1" t="n"/>
      <c r="D223" s="1" t="n"/>
      <c r="E223" s="1" t="n"/>
      <c r="F223" s="1" t="n"/>
      <c r="G223" s="1" t="n"/>
      <c r="H223" s="1" t="n"/>
      <c r="I223" s="1" t="n"/>
      <c r="J223" s="1" t="n"/>
      <c r="K223" s="1" t="n"/>
      <c r="L223" s="1" t="n"/>
      <c r="M223" s="1" t="n"/>
      <c r="N223" s="1" t="n"/>
      <c r="O223" s="1" t="n"/>
      <c r="P223" s="1" t="n"/>
      <c r="Q223" s="1" t="n"/>
      <c r="R223" s="1" t="n"/>
      <c r="S223" s="210" t="n"/>
      <c r="T223" s="210" t="n"/>
      <c r="U223" s="1" t="n"/>
      <c r="V223" s="1" t="n"/>
      <c r="W223" s="1" t="n"/>
      <c r="X223" s="1" t="n"/>
      <c r="Y223" s="210" t="n"/>
      <c r="Z223" s="1" t="n"/>
      <c r="AA223" s="1" t="n"/>
      <c r="AB223" s="212" t="n"/>
      <c r="AC223" s="212" t="n"/>
    </row>
    <row r="224">
      <c r="A224" s="1" t="n"/>
      <c r="B224" s="1" t="n"/>
      <c r="C224" s="1" t="n"/>
      <c r="D224" s="1" t="n"/>
      <c r="E224" s="1" t="n"/>
      <c r="F224" s="1" t="n"/>
      <c r="G224" s="1" t="n"/>
      <c r="H224" s="1" t="n"/>
      <c r="I224" s="1" t="n"/>
      <c r="J224" s="1" t="n"/>
      <c r="K224" s="1" t="n"/>
      <c r="L224" s="1" t="n"/>
      <c r="M224" s="1" t="n"/>
      <c r="N224" s="1" t="n"/>
      <c r="O224" s="1" t="n"/>
      <c r="P224" s="1" t="n"/>
      <c r="Q224" s="1" t="n"/>
      <c r="R224" s="1" t="n"/>
      <c r="S224" s="210" t="n"/>
      <c r="T224" s="210" t="n"/>
      <c r="U224" s="1" t="n"/>
      <c r="V224" s="1" t="n"/>
      <c r="W224" s="1" t="n"/>
      <c r="X224" s="1" t="n"/>
      <c r="Y224" s="210" t="n"/>
      <c r="Z224" s="1" t="n"/>
      <c r="AA224" s="1" t="n"/>
      <c r="AB224" s="212" t="n"/>
      <c r="AC224" s="212" t="n"/>
    </row>
    <row r="225">
      <c r="A225" s="1" t="n"/>
      <c r="B225" s="1" t="n"/>
      <c r="C225" s="1" t="n"/>
      <c r="D225" s="1" t="n"/>
      <c r="E225" s="1" t="n"/>
      <c r="F225" s="1" t="n"/>
      <c r="G225" s="1" t="n"/>
      <c r="H225" s="1" t="n"/>
      <c r="I225" s="1" t="n"/>
      <c r="J225" s="1" t="n"/>
      <c r="K225" s="1" t="n"/>
      <c r="L225" s="1" t="n"/>
      <c r="M225" s="1" t="n"/>
      <c r="N225" s="1" t="n"/>
      <c r="O225" s="1" t="n"/>
      <c r="P225" s="1" t="n"/>
      <c r="Q225" s="1" t="n"/>
      <c r="R225" s="1" t="n"/>
      <c r="S225" s="210" t="n"/>
      <c r="T225" s="210" t="n"/>
      <c r="U225" s="1" t="n"/>
      <c r="V225" s="1" t="n"/>
      <c r="W225" s="1" t="n"/>
      <c r="X225" s="1" t="n"/>
      <c r="Y225" s="210" t="n"/>
      <c r="Z225" s="1" t="n"/>
      <c r="AA225" s="1" t="n"/>
      <c r="AB225" s="212" t="n"/>
      <c r="AC225" s="212" t="n"/>
    </row>
    <row r="226">
      <c r="A226" s="1" t="n"/>
      <c r="B226" s="1" t="n"/>
      <c r="C226" s="1" t="n"/>
      <c r="D226" s="1" t="n"/>
      <c r="E226" s="1" t="n"/>
      <c r="F226" s="1" t="n"/>
      <c r="G226" s="1" t="n"/>
      <c r="H226" s="1" t="n"/>
      <c r="I226" s="1" t="n"/>
      <c r="J226" s="1" t="n"/>
      <c r="K226" s="1" t="n"/>
      <c r="L226" s="1" t="n"/>
      <c r="M226" s="1" t="n"/>
      <c r="N226" s="1" t="n"/>
      <c r="O226" s="1" t="n"/>
      <c r="P226" s="1" t="n"/>
      <c r="Q226" s="1" t="n"/>
      <c r="R226" s="1" t="n"/>
      <c r="S226" s="210" t="n"/>
      <c r="T226" s="210" t="n"/>
      <c r="U226" s="1" t="n"/>
      <c r="V226" s="1" t="n"/>
      <c r="W226" s="1" t="n"/>
      <c r="X226" s="1" t="n"/>
      <c r="Y226" s="210" t="n"/>
      <c r="Z226" s="1" t="n"/>
      <c r="AA226" s="1" t="n"/>
      <c r="AB226" s="212" t="n"/>
      <c r="AC226" s="212" t="n"/>
    </row>
    <row r="227">
      <c r="A227" s="1" t="n"/>
      <c r="B227" s="1" t="n"/>
      <c r="C227" s="1" t="n"/>
      <c r="D227" s="1" t="n"/>
      <c r="E227" s="1" t="n"/>
      <c r="F227" s="1" t="n"/>
      <c r="G227" s="1" t="n"/>
      <c r="H227" s="1" t="n"/>
      <c r="I227" s="1" t="n"/>
      <c r="J227" s="1" t="n"/>
      <c r="K227" s="1" t="n"/>
      <c r="L227" s="1" t="n"/>
      <c r="M227" s="1" t="n"/>
      <c r="N227" s="1" t="n"/>
      <c r="O227" s="1" t="n"/>
      <c r="P227" s="1" t="n"/>
      <c r="Q227" s="1" t="n"/>
      <c r="R227" s="1" t="n"/>
      <c r="S227" s="210" t="n"/>
      <c r="T227" s="210" t="n"/>
      <c r="U227" s="1" t="n"/>
      <c r="V227" s="1" t="n"/>
      <c r="W227" s="1" t="n"/>
      <c r="X227" s="1" t="n"/>
      <c r="Y227" s="210" t="n"/>
      <c r="Z227" s="1" t="n"/>
      <c r="AA227" s="1" t="n"/>
      <c r="AB227" s="212" t="n"/>
      <c r="AC227" s="212" t="n"/>
    </row>
    <row r="228">
      <c r="A228" s="1" t="n"/>
      <c r="B228" s="1" t="n"/>
      <c r="C228" s="1" t="n"/>
      <c r="D228" s="1" t="n"/>
      <c r="E228" s="1" t="n"/>
      <c r="F228" s="1" t="n"/>
      <c r="G228" s="1" t="n"/>
      <c r="H228" s="1" t="n"/>
      <c r="I228" s="1" t="n"/>
      <c r="J228" s="1" t="n"/>
      <c r="K228" s="1" t="n"/>
      <c r="L228" s="1" t="n"/>
      <c r="M228" s="1" t="n"/>
      <c r="N228" s="1" t="n"/>
      <c r="O228" s="1" t="n"/>
      <c r="P228" s="1" t="n"/>
      <c r="Q228" s="1" t="n"/>
      <c r="R228" s="1" t="n"/>
      <c r="S228" s="210" t="n"/>
      <c r="T228" s="210" t="n"/>
      <c r="U228" s="1" t="n"/>
      <c r="V228" s="1" t="n"/>
      <c r="W228" s="1" t="n"/>
      <c r="X228" s="1" t="n"/>
      <c r="Y228" s="210" t="n"/>
      <c r="Z228" s="1" t="n"/>
      <c r="AA228" s="1" t="n"/>
      <c r="AB228" s="212" t="n"/>
      <c r="AC228" s="212" t="n"/>
    </row>
    <row r="229">
      <c r="A229" s="1" t="n"/>
      <c r="B229" s="1" t="n"/>
      <c r="C229" s="1" t="n"/>
      <c r="D229" s="1" t="n"/>
      <c r="E229" s="1" t="n"/>
      <c r="F229" s="1" t="n"/>
      <c r="G229" s="1" t="n"/>
      <c r="H229" s="1" t="n"/>
      <c r="I229" s="1" t="n"/>
      <c r="J229" s="1" t="n"/>
      <c r="K229" s="1" t="n"/>
      <c r="L229" s="1" t="n"/>
      <c r="M229" s="1" t="n"/>
      <c r="N229" s="1" t="n"/>
      <c r="O229" s="1" t="n"/>
      <c r="P229" s="1" t="n"/>
      <c r="Q229" s="1" t="n"/>
      <c r="R229" s="1" t="n"/>
      <c r="S229" s="210" t="n"/>
      <c r="T229" s="210" t="n"/>
      <c r="U229" s="1" t="n"/>
      <c r="V229" s="1" t="n"/>
      <c r="W229" s="1" t="n"/>
      <c r="X229" s="1" t="n"/>
      <c r="Y229" s="210" t="n"/>
      <c r="Z229" s="1" t="n"/>
      <c r="AA229" s="1" t="n"/>
      <c r="AB229" s="212" t="n"/>
      <c r="AC229" s="212" t="n"/>
    </row>
    <row r="230">
      <c r="A230" s="1" t="n"/>
      <c r="B230" s="1" t="n"/>
      <c r="C230" s="1" t="n"/>
      <c r="D230" s="1" t="n"/>
      <c r="E230" s="1" t="n"/>
      <c r="F230" s="1" t="n"/>
      <c r="G230" s="1" t="n"/>
      <c r="H230" s="1" t="n"/>
      <c r="I230" s="1" t="n"/>
      <c r="J230" s="1" t="n"/>
      <c r="K230" s="1" t="n"/>
      <c r="L230" s="1" t="n"/>
      <c r="M230" s="1" t="n"/>
      <c r="N230" s="1" t="n"/>
      <c r="O230" s="1" t="n"/>
      <c r="P230" s="1" t="n"/>
      <c r="Q230" s="1" t="n"/>
      <c r="R230" s="1" t="n"/>
      <c r="S230" s="210" t="n"/>
      <c r="T230" s="210" t="n"/>
      <c r="U230" s="1" t="n"/>
      <c r="V230" s="1" t="n"/>
      <c r="W230" s="1" t="n"/>
      <c r="X230" s="1" t="n"/>
      <c r="Y230" s="210" t="n"/>
      <c r="Z230" s="1" t="n"/>
      <c r="AA230" s="1" t="n"/>
      <c r="AB230" s="212" t="n"/>
      <c r="AC230" s="212" t="n"/>
    </row>
    <row r="231">
      <c r="A231" s="1" t="n"/>
      <c r="B231" s="1" t="n"/>
      <c r="C231" s="1" t="n"/>
      <c r="D231" s="1" t="n"/>
      <c r="E231" s="1" t="n"/>
      <c r="F231" s="1" t="n"/>
      <c r="G231" s="1" t="n"/>
      <c r="H231" s="1" t="n"/>
      <c r="I231" s="1" t="n"/>
      <c r="J231" s="1" t="n"/>
      <c r="K231" s="1" t="n"/>
      <c r="L231" s="1" t="n"/>
      <c r="M231" s="1" t="n"/>
      <c r="N231" s="1" t="n"/>
      <c r="O231" s="1" t="n"/>
      <c r="P231" s="1" t="n"/>
      <c r="Q231" s="1" t="n"/>
      <c r="R231" s="1" t="n"/>
      <c r="S231" s="210" t="n"/>
      <c r="T231" s="210" t="n"/>
      <c r="U231" s="1" t="n"/>
      <c r="V231" s="1" t="n"/>
      <c r="W231" s="1" t="n"/>
      <c r="X231" s="1" t="n"/>
      <c r="Y231" s="210" t="n"/>
      <c r="Z231" s="1" t="n"/>
      <c r="AA231" s="1" t="n"/>
      <c r="AB231" s="212" t="n"/>
      <c r="AC231" s="212" t="n"/>
    </row>
    <row r="232">
      <c r="A232" s="1" t="n"/>
      <c r="B232" s="1" t="n"/>
      <c r="C232" s="1" t="n"/>
      <c r="D232" s="1" t="n"/>
      <c r="E232" s="1" t="n"/>
      <c r="F232" s="1" t="n"/>
      <c r="G232" s="1" t="n"/>
      <c r="H232" s="1" t="n"/>
      <c r="I232" s="1" t="n"/>
      <c r="J232" s="1" t="n"/>
      <c r="K232" s="1" t="n"/>
      <c r="L232" s="1" t="n"/>
      <c r="M232" s="1" t="n"/>
      <c r="N232" s="1" t="n"/>
      <c r="O232" s="1" t="n"/>
      <c r="P232" s="1" t="n"/>
      <c r="Q232" s="1" t="n"/>
      <c r="R232" s="1" t="n"/>
      <c r="S232" s="210" t="n"/>
      <c r="T232" s="210" t="n"/>
      <c r="U232" s="1" t="n"/>
      <c r="V232" s="1" t="n"/>
      <c r="W232" s="1" t="n"/>
      <c r="X232" s="1" t="n"/>
      <c r="Y232" s="210" t="n"/>
      <c r="Z232" s="1" t="n"/>
      <c r="AA232" s="1" t="n"/>
      <c r="AB232" s="212" t="n"/>
      <c r="AC232" s="212" t="n"/>
    </row>
    <row r="233">
      <c r="A233" s="1" t="n"/>
      <c r="B233" s="1" t="n"/>
      <c r="C233" s="1" t="n"/>
      <c r="D233" s="1" t="n"/>
      <c r="E233" s="1" t="n"/>
      <c r="F233" s="1" t="n"/>
      <c r="G233" s="1" t="n"/>
      <c r="H233" s="1" t="n"/>
      <c r="I233" s="1" t="n"/>
      <c r="J233" s="1" t="n"/>
      <c r="K233" s="1" t="n"/>
      <c r="L233" s="1" t="n"/>
      <c r="M233" s="1" t="n"/>
      <c r="N233" s="1" t="n"/>
      <c r="O233" s="1" t="n"/>
      <c r="P233" s="1" t="n"/>
      <c r="Q233" s="1" t="n"/>
      <c r="R233" s="1" t="n"/>
      <c r="S233" s="210" t="n"/>
      <c r="T233" s="210" t="n"/>
      <c r="U233" s="1" t="n"/>
      <c r="V233" s="1" t="n"/>
      <c r="W233" s="1" t="n"/>
      <c r="X233" s="1" t="n"/>
      <c r="Y233" s="210" t="n"/>
      <c r="Z233" s="1" t="n"/>
      <c r="AA233" s="1" t="n"/>
      <c r="AB233" s="212" t="n"/>
      <c r="AC233" s="212" t="n"/>
    </row>
    <row r="234">
      <c r="A234" s="1" t="n"/>
      <c r="B234" s="1" t="n"/>
      <c r="C234" s="1" t="n"/>
      <c r="D234" s="1" t="n"/>
      <c r="E234" s="1" t="n"/>
      <c r="F234" s="1" t="n"/>
      <c r="G234" s="1" t="n"/>
      <c r="H234" s="1" t="n"/>
      <c r="I234" s="1" t="n"/>
      <c r="J234" s="1" t="n"/>
      <c r="K234" s="1" t="n"/>
      <c r="L234" s="1" t="n"/>
      <c r="M234" s="1" t="n"/>
      <c r="N234" s="1" t="n"/>
      <c r="O234" s="1" t="n"/>
      <c r="P234" s="1" t="n"/>
      <c r="Q234" s="1" t="n"/>
      <c r="R234" s="1" t="n"/>
      <c r="S234" s="210" t="n"/>
      <c r="T234" s="210" t="n"/>
      <c r="U234" s="1" t="n"/>
      <c r="V234" s="1" t="n"/>
      <c r="W234" s="1" t="n"/>
      <c r="X234" s="1" t="n"/>
      <c r="Y234" s="210" t="n"/>
      <c r="Z234" s="1" t="n"/>
      <c r="AA234" s="1" t="n"/>
      <c r="AB234" s="212" t="n"/>
      <c r="AC234" s="212" t="n"/>
    </row>
    <row r="235">
      <c r="A235" s="1" t="n"/>
      <c r="B235" s="1" t="n"/>
      <c r="C235" s="1" t="n"/>
      <c r="D235" s="1" t="n"/>
      <c r="E235" s="1" t="n"/>
      <c r="F235" s="1" t="n"/>
      <c r="G235" s="1" t="n"/>
      <c r="H235" s="1" t="n"/>
      <c r="I235" s="1" t="n"/>
      <c r="J235" s="1" t="n"/>
      <c r="K235" s="1" t="n"/>
      <c r="L235" s="1" t="n"/>
      <c r="M235" s="1" t="n"/>
      <c r="N235" s="1" t="n"/>
      <c r="O235" s="1" t="n"/>
      <c r="P235" s="1" t="n"/>
      <c r="Q235" s="1" t="n"/>
      <c r="R235" s="1" t="n"/>
      <c r="S235" s="210" t="n"/>
      <c r="T235" s="210" t="n"/>
      <c r="U235" s="1" t="n"/>
      <c r="V235" s="1" t="n"/>
      <c r="W235" s="1" t="n"/>
      <c r="X235" s="1" t="n"/>
      <c r="Y235" s="210" t="n"/>
      <c r="Z235" s="1" t="n"/>
      <c r="AA235" s="1" t="n"/>
      <c r="AB235" s="212" t="n"/>
      <c r="AC235" s="212" t="n"/>
    </row>
    <row r="236">
      <c r="A236" s="1" t="n"/>
      <c r="B236" s="1" t="n"/>
      <c r="C236" s="1" t="n"/>
      <c r="D236" s="1" t="n"/>
      <c r="E236" s="1" t="n"/>
      <c r="F236" s="1" t="n"/>
      <c r="G236" s="1" t="n"/>
      <c r="H236" s="1" t="n"/>
      <c r="I236" s="1" t="n"/>
      <c r="J236" s="1" t="n"/>
      <c r="K236" s="1" t="n"/>
      <c r="L236" s="1" t="n"/>
      <c r="M236" s="1" t="n"/>
      <c r="N236" s="1" t="n"/>
      <c r="O236" s="1" t="n"/>
      <c r="P236" s="1" t="n"/>
      <c r="Q236" s="1" t="n"/>
      <c r="R236" s="1" t="n"/>
      <c r="S236" s="210" t="n"/>
      <c r="T236" s="210" t="n"/>
      <c r="U236" s="1" t="n"/>
      <c r="V236" s="1" t="n"/>
      <c r="W236" s="1" t="n"/>
      <c r="X236" s="1" t="n"/>
      <c r="Y236" s="210" t="n"/>
      <c r="Z236" s="1" t="n"/>
      <c r="AA236" s="1" t="n"/>
      <c r="AB236" s="212" t="n"/>
      <c r="AC236" s="212" t="n"/>
    </row>
    <row r="237">
      <c r="A237" s="1" t="n"/>
      <c r="B237" s="1" t="n"/>
      <c r="C237" s="1" t="n"/>
      <c r="D237" s="1" t="n"/>
      <c r="E237" s="1" t="n"/>
      <c r="F237" s="1" t="n"/>
      <c r="G237" s="1" t="n"/>
      <c r="H237" s="1" t="n"/>
      <c r="I237" s="1" t="n"/>
      <c r="J237" s="1" t="n"/>
      <c r="K237" s="1" t="n"/>
      <c r="L237" s="1" t="n"/>
      <c r="M237" s="1" t="n"/>
      <c r="N237" s="1" t="n"/>
      <c r="O237" s="1" t="n"/>
      <c r="P237" s="1" t="n"/>
      <c r="Q237" s="1" t="n"/>
      <c r="R237" s="1" t="n"/>
      <c r="S237" s="210" t="n"/>
      <c r="T237" s="210" t="n"/>
      <c r="U237" s="1" t="n"/>
      <c r="V237" s="1" t="n"/>
      <c r="W237" s="1" t="n"/>
      <c r="X237" s="1" t="n"/>
      <c r="Y237" s="210" t="n"/>
      <c r="Z237" s="1" t="n"/>
      <c r="AA237" s="1" t="n"/>
      <c r="AB237" s="212" t="n"/>
      <c r="AC237" s="212" t="n"/>
    </row>
    <row r="238">
      <c r="A238" s="1" t="n"/>
      <c r="B238" s="1" t="n"/>
      <c r="C238" s="1" t="n"/>
      <c r="D238" s="1" t="n"/>
      <c r="E238" s="1" t="n"/>
      <c r="F238" s="1" t="n"/>
      <c r="G238" s="1" t="n"/>
      <c r="H238" s="1" t="n"/>
      <c r="I238" s="1" t="n"/>
      <c r="J238" s="1" t="n"/>
      <c r="K238" s="1" t="n"/>
      <c r="L238" s="1" t="n"/>
      <c r="M238" s="1" t="n"/>
      <c r="N238" s="1" t="n"/>
      <c r="O238" s="1" t="n"/>
      <c r="P238" s="1" t="n"/>
      <c r="Q238" s="1" t="n"/>
      <c r="R238" s="1" t="n"/>
      <c r="S238" s="210" t="n"/>
      <c r="T238" s="210" t="n"/>
      <c r="U238" s="1" t="n"/>
      <c r="V238" s="1" t="n"/>
      <c r="W238" s="1" t="n"/>
      <c r="X238" s="1" t="n"/>
      <c r="Y238" s="210" t="n"/>
      <c r="Z238" s="1" t="n"/>
      <c r="AA238" s="1" t="n"/>
      <c r="AB238" s="212" t="n"/>
      <c r="AC238" s="212" t="n"/>
    </row>
    <row r="239">
      <c r="A239" s="1" t="n"/>
      <c r="B239" s="1" t="n"/>
      <c r="C239" s="1" t="n"/>
      <c r="D239" s="1" t="n"/>
      <c r="E239" s="1" t="n"/>
      <c r="F239" s="1" t="n"/>
      <c r="G239" s="1" t="n"/>
      <c r="H239" s="1" t="n"/>
      <c r="I239" s="1" t="n"/>
      <c r="J239" s="1" t="n"/>
      <c r="K239" s="1" t="n"/>
      <c r="L239" s="1" t="n"/>
      <c r="M239" s="1" t="n"/>
      <c r="N239" s="1" t="n"/>
      <c r="O239" s="1" t="n"/>
      <c r="P239" s="1" t="n"/>
      <c r="Q239" s="1" t="n"/>
      <c r="R239" s="1" t="n"/>
      <c r="S239" s="210" t="n"/>
      <c r="T239" s="210" t="n"/>
      <c r="U239" s="1" t="n"/>
      <c r="V239" s="1" t="n"/>
      <c r="W239" s="1" t="n"/>
      <c r="X239" s="1" t="n"/>
      <c r="Y239" s="210" t="n"/>
      <c r="Z239" s="1" t="n"/>
      <c r="AA239" s="1" t="n"/>
      <c r="AB239" s="212" t="n"/>
      <c r="AC239" s="212" t="n"/>
    </row>
    <row r="240">
      <c r="A240" s="1" t="n"/>
      <c r="B240" s="1" t="n"/>
      <c r="C240" s="1" t="n"/>
      <c r="D240" s="1" t="n"/>
      <c r="E240" s="1" t="n"/>
      <c r="F240" s="1" t="n"/>
      <c r="G240" s="1" t="n"/>
      <c r="H240" s="1" t="n"/>
      <c r="I240" s="1" t="n"/>
      <c r="J240" s="1" t="n"/>
      <c r="K240" s="1" t="n"/>
      <c r="L240" s="1" t="n"/>
      <c r="M240" s="1" t="n"/>
      <c r="N240" s="1" t="n"/>
      <c r="O240" s="1" t="n"/>
      <c r="P240" s="1" t="n"/>
      <c r="Q240" s="1" t="n"/>
      <c r="R240" s="1" t="n"/>
      <c r="S240" s="210" t="n"/>
      <c r="T240" s="210" t="n"/>
      <c r="U240" s="1" t="n"/>
      <c r="V240" s="1" t="n"/>
      <c r="W240" s="1" t="n"/>
      <c r="X240" s="1" t="n"/>
      <c r="Y240" s="210" t="n"/>
      <c r="Z240" s="1" t="n"/>
      <c r="AA240" s="1" t="n"/>
      <c r="AB240" s="212" t="n"/>
      <c r="AC240" s="212" t="n"/>
    </row>
    <row r="241">
      <c r="A241" s="1" t="n"/>
      <c r="B241" s="1" t="n"/>
      <c r="C241" s="1" t="n"/>
      <c r="D241" s="1" t="n"/>
      <c r="E241" s="1" t="n"/>
      <c r="F241" s="1" t="n"/>
      <c r="G241" s="1" t="n"/>
      <c r="H241" s="1" t="n"/>
      <c r="I241" s="1" t="n"/>
      <c r="J241" s="1" t="n"/>
      <c r="K241" s="1" t="n"/>
      <c r="L241" s="1" t="n"/>
      <c r="M241" s="1" t="n"/>
      <c r="N241" s="1" t="n"/>
      <c r="O241" s="1" t="n"/>
      <c r="P241" s="1" t="n"/>
      <c r="Q241" s="1" t="n"/>
      <c r="R241" s="1" t="n"/>
      <c r="S241" s="210" t="n"/>
      <c r="T241" s="210" t="n"/>
      <c r="U241" s="1" t="n"/>
      <c r="V241" s="1" t="n"/>
      <c r="W241" s="1" t="n"/>
      <c r="X241" s="1" t="n"/>
      <c r="Y241" s="210" t="n"/>
      <c r="Z241" s="1" t="n"/>
      <c r="AA241" s="1" t="n"/>
      <c r="AB241" s="212" t="n"/>
      <c r="AC241" s="212" t="n"/>
    </row>
    <row r="242">
      <c r="A242" s="1" t="n"/>
      <c r="B242" s="1" t="n"/>
      <c r="C242" s="1" t="n"/>
      <c r="D242" s="1" t="n"/>
      <c r="E242" s="1" t="n"/>
      <c r="F242" s="1" t="n"/>
      <c r="G242" s="1" t="n"/>
      <c r="H242" s="1" t="n"/>
      <c r="I242" s="1" t="n"/>
      <c r="J242" s="1" t="n"/>
      <c r="K242" s="1" t="n"/>
      <c r="L242" s="1" t="n"/>
      <c r="M242" s="1" t="n"/>
      <c r="N242" s="1" t="n"/>
      <c r="O242" s="1" t="n"/>
      <c r="P242" s="1" t="n"/>
      <c r="Q242" s="1" t="n"/>
      <c r="R242" s="1" t="n"/>
      <c r="S242" s="210" t="n"/>
      <c r="T242" s="210" t="n"/>
      <c r="U242" s="1" t="n"/>
      <c r="V242" s="1" t="n"/>
      <c r="W242" s="1" t="n"/>
      <c r="X242" s="1" t="n"/>
      <c r="Y242" s="210" t="n"/>
      <c r="Z242" s="1" t="n"/>
      <c r="AA242" s="1" t="n"/>
      <c r="AB242" s="212" t="n"/>
      <c r="AC242" s="212" t="n"/>
    </row>
    <row r="243">
      <c r="A243" s="1" t="n"/>
      <c r="B243" s="1" t="n"/>
      <c r="C243" s="1" t="n"/>
      <c r="D243" s="1" t="n"/>
      <c r="E243" s="1" t="n"/>
      <c r="F243" s="1" t="n"/>
      <c r="G243" s="1" t="n"/>
      <c r="H243" s="1" t="n"/>
      <c r="I243" s="1" t="n"/>
      <c r="J243" s="1" t="n"/>
      <c r="K243" s="1" t="n"/>
      <c r="L243" s="1" t="n"/>
      <c r="M243" s="1" t="n"/>
      <c r="N243" s="1" t="n"/>
      <c r="O243" s="1" t="n"/>
      <c r="P243" s="1" t="n"/>
      <c r="Q243" s="1" t="n"/>
      <c r="R243" s="1" t="n"/>
      <c r="S243" s="210" t="n"/>
      <c r="T243" s="210" t="n"/>
      <c r="U243" s="1" t="n"/>
      <c r="V243" s="1" t="n"/>
      <c r="W243" s="1" t="n"/>
      <c r="X243" s="1" t="n"/>
      <c r="Y243" s="210" t="n"/>
      <c r="Z243" s="1" t="n"/>
      <c r="AA243" s="1" t="n"/>
      <c r="AB243" s="212" t="n"/>
      <c r="AC243" s="212" t="n"/>
    </row>
    <row r="244">
      <c r="A244" s="1" t="n"/>
      <c r="B244" s="1" t="n"/>
      <c r="C244" s="1" t="n"/>
      <c r="D244" s="1" t="n"/>
      <c r="E244" s="1" t="n"/>
      <c r="F244" s="1" t="n"/>
      <c r="G244" s="1" t="n"/>
      <c r="H244" s="1" t="n"/>
      <c r="I244" s="1" t="n"/>
      <c r="J244" s="1" t="n"/>
      <c r="K244" s="1" t="n"/>
      <c r="L244" s="1" t="n"/>
      <c r="M244" s="1" t="n"/>
      <c r="N244" s="1" t="n"/>
      <c r="O244" s="1" t="n"/>
      <c r="P244" s="1" t="n"/>
      <c r="Q244" s="1" t="n"/>
      <c r="R244" s="1" t="n"/>
      <c r="S244" s="210" t="n"/>
      <c r="T244" s="210" t="n"/>
      <c r="U244" s="1" t="n"/>
      <c r="V244" s="1" t="n"/>
      <c r="W244" s="1" t="n"/>
      <c r="X244" s="1" t="n"/>
      <c r="Y244" s="210" t="n"/>
      <c r="Z244" s="1" t="n"/>
      <c r="AA244" s="1" t="n"/>
      <c r="AB244" s="212" t="n"/>
      <c r="AC244" s="212" t="n"/>
    </row>
    <row r="245">
      <c r="A245" s="1" t="n"/>
      <c r="B245" s="1" t="n"/>
      <c r="C245" s="1" t="n"/>
      <c r="D245" s="1" t="n"/>
      <c r="E245" s="1" t="n"/>
      <c r="F245" s="1" t="n"/>
      <c r="G245" s="1" t="n"/>
      <c r="H245" s="1" t="n"/>
      <c r="I245" s="1" t="n"/>
      <c r="J245" s="1" t="n"/>
      <c r="K245" s="1" t="n"/>
      <c r="L245" s="1" t="n"/>
      <c r="M245" s="1" t="n"/>
      <c r="N245" s="1" t="n"/>
      <c r="O245" s="1" t="n"/>
      <c r="P245" s="1" t="n"/>
      <c r="Q245" s="1" t="n"/>
      <c r="R245" s="1" t="n"/>
      <c r="S245" s="210" t="n"/>
      <c r="T245" s="210" t="n"/>
      <c r="U245" s="1" t="n"/>
      <c r="V245" s="1" t="n"/>
      <c r="W245" s="1" t="n"/>
      <c r="X245" s="1" t="n"/>
      <c r="Y245" s="210" t="n"/>
      <c r="Z245" s="1" t="n"/>
      <c r="AA245" s="1" t="n"/>
      <c r="AB245" s="212" t="n"/>
      <c r="AC245" s="212" t="n"/>
    </row>
    <row r="246">
      <c r="A246" s="1" t="n"/>
      <c r="B246" s="1" t="n"/>
      <c r="C246" s="1" t="n"/>
      <c r="D246" s="1" t="n"/>
      <c r="E246" s="1" t="n"/>
      <c r="F246" s="1" t="n"/>
      <c r="G246" s="1" t="n"/>
      <c r="H246" s="1" t="n"/>
      <c r="I246" s="1" t="n"/>
      <c r="J246" s="1" t="n"/>
      <c r="K246" s="1" t="n"/>
      <c r="L246" s="1" t="n"/>
      <c r="M246" s="1" t="n"/>
      <c r="N246" s="1" t="n"/>
      <c r="O246" s="1" t="n"/>
      <c r="P246" s="1" t="n"/>
      <c r="Q246" s="1" t="n"/>
      <c r="R246" s="1" t="n"/>
      <c r="S246" s="210" t="n"/>
      <c r="T246" s="210" t="n"/>
      <c r="U246" s="1" t="n"/>
      <c r="V246" s="1" t="n"/>
      <c r="W246" s="1" t="n"/>
      <c r="X246" s="1" t="n"/>
      <c r="Y246" s="210" t="n"/>
      <c r="Z246" s="1" t="n"/>
      <c r="AA246" s="1" t="n"/>
      <c r="AB246" s="212" t="n"/>
      <c r="AC246" s="212" t="n"/>
    </row>
    <row r="247">
      <c r="A247" s="1" t="n"/>
      <c r="B247" s="1" t="n"/>
      <c r="C247" s="1" t="n"/>
      <c r="D247" s="1" t="n"/>
      <c r="E247" s="1" t="n"/>
      <c r="F247" s="1" t="n"/>
      <c r="G247" s="1" t="n"/>
      <c r="H247" s="1" t="n"/>
      <c r="I247" s="1" t="n"/>
      <c r="J247" s="1" t="n"/>
      <c r="K247" s="1" t="n"/>
      <c r="L247" s="1" t="n"/>
      <c r="M247" s="1" t="n"/>
      <c r="N247" s="1" t="n"/>
      <c r="O247" s="1" t="n"/>
      <c r="P247" s="1" t="n"/>
      <c r="Q247" s="1" t="n"/>
      <c r="R247" s="1" t="n"/>
      <c r="S247" s="210" t="n"/>
      <c r="T247" s="210" t="n"/>
      <c r="U247" s="1" t="n"/>
      <c r="V247" s="1" t="n"/>
      <c r="W247" s="1" t="n"/>
      <c r="X247" s="1" t="n"/>
      <c r="Y247" s="210" t="n"/>
      <c r="Z247" s="1" t="n"/>
      <c r="AA247" s="1" t="n"/>
      <c r="AB247" s="212" t="n"/>
      <c r="AC247" s="212" t="n"/>
    </row>
    <row r="248">
      <c r="A248" s="1" t="n"/>
      <c r="B248" s="1" t="n"/>
      <c r="C248" s="1" t="n"/>
      <c r="D248" s="1" t="n"/>
      <c r="E248" s="1" t="n"/>
      <c r="F248" s="1" t="n"/>
      <c r="G248" s="1" t="n"/>
      <c r="H248" s="1" t="n"/>
      <c r="I248" s="1" t="n"/>
      <c r="J248" s="1" t="n"/>
      <c r="K248" s="1" t="n"/>
      <c r="L248" s="1" t="n"/>
      <c r="M248" s="1" t="n"/>
      <c r="N248" s="1" t="n"/>
      <c r="O248" s="1" t="n"/>
      <c r="P248" s="1" t="n"/>
      <c r="Q248" s="1" t="n"/>
      <c r="R248" s="1" t="n"/>
      <c r="S248" s="210" t="n"/>
      <c r="T248" s="210" t="n"/>
      <c r="U248" s="1" t="n"/>
      <c r="V248" s="1" t="n"/>
      <c r="W248" s="1" t="n"/>
      <c r="X248" s="1" t="n"/>
      <c r="Y248" s="210" t="n"/>
      <c r="Z248" s="1" t="n"/>
      <c r="AA248" s="1" t="n"/>
      <c r="AB248" s="212" t="n"/>
      <c r="AC248" s="212" t="n"/>
    </row>
    <row r="249">
      <c r="A249" s="1" t="n"/>
      <c r="B249" s="1" t="n"/>
      <c r="C249" s="1" t="n"/>
      <c r="D249" s="1" t="n"/>
      <c r="E249" s="1" t="n"/>
      <c r="F249" s="1" t="n"/>
      <c r="G249" s="1" t="n"/>
      <c r="H249" s="1" t="n"/>
      <c r="I249" s="1" t="n"/>
      <c r="J249" s="1" t="n"/>
      <c r="K249" s="1" t="n"/>
      <c r="L249" s="1" t="n"/>
      <c r="M249" s="1" t="n"/>
      <c r="N249" s="1" t="n"/>
      <c r="O249" s="1" t="n"/>
      <c r="P249" s="1" t="n"/>
      <c r="Q249" s="1" t="n"/>
      <c r="R249" s="1" t="n"/>
      <c r="S249" s="210" t="n"/>
      <c r="T249" s="210" t="n"/>
      <c r="U249" s="1" t="n"/>
      <c r="V249" s="1" t="n"/>
      <c r="W249" s="1" t="n"/>
      <c r="X249" s="1" t="n"/>
      <c r="Y249" s="210" t="n"/>
      <c r="Z249" s="1" t="n"/>
      <c r="AA249" s="1" t="n"/>
      <c r="AB249" s="212" t="n"/>
      <c r="AC249" s="212" t="n"/>
    </row>
    <row r="250">
      <c r="A250" s="1" t="n"/>
      <c r="B250" s="1" t="n"/>
      <c r="C250" s="1" t="n"/>
      <c r="D250" s="1" t="n"/>
      <c r="E250" s="1" t="n"/>
      <c r="F250" s="1" t="n"/>
      <c r="G250" s="1" t="n"/>
      <c r="H250" s="1" t="n"/>
      <c r="I250" s="1" t="n"/>
      <c r="J250" s="1" t="n"/>
      <c r="K250" s="1" t="n"/>
      <c r="L250" s="1" t="n"/>
      <c r="M250" s="1" t="n"/>
      <c r="N250" s="1" t="n"/>
      <c r="O250" s="1" t="n"/>
      <c r="P250" s="1" t="n"/>
      <c r="Q250" s="1" t="n"/>
      <c r="R250" s="1" t="n"/>
      <c r="S250" s="210" t="n"/>
      <c r="T250" s="210" t="n"/>
      <c r="U250" s="1" t="n"/>
      <c r="V250" s="1" t="n"/>
      <c r="W250" s="1" t="n"/>
      <c r="X250" s="1" t="n"/>
      <c r="Y250" s="210" t="n"/>
      <c r="Z250" s="1" t="n"/>
      <c r="AA250" s="1" t="n"/>
      <c r="AB250" s="212" t="n"/>
      <c r="AC250" s="212" t="n"/>
    </row>
    <row r="251">
      <c r="A251" s="1" t="n"/>
      <c r="B251" s="1" t="n"/>
      <c r="C251" s="1" t="n"/>
      <c r="D251" s="1" t="n"/>
      <c r="E251" s="1" t="n"/>
      <c r="F251" s="1" t="n"/>
      <c r="G251" s="1" t="n"/>
      <c r="H251" s="1" t="n"/>
      <c r="I251" s="1" t="n"/>
      <c r="J251" s="1" t="n"/>
      <c r="K251" s="1" t="n"/>
      <c r="L251" s="1" t="n"/>
      <c r="M251" s="1" t="n"/>
      <c r="N251" s="1" t="n"/>
      <c r="O251" s="1" t="n"/>
      <c r="P251" s="1" t="n"/>
      <c r="Q251" s="1" t="n"/>
      <c r="R251" s="1" t="n"/>
      <c r="S251" s="210" t="n"/>
      <c r="T251" s="210" t="n"/>
      <c r="U251" s="1" t="n"/>
      <c r="V251" s="1" t="n"/>
      <c r="W251" s="1" t="n"/>
      <c r="X251" s="1" t="n"/>
      <c r="Y251" s="210" t="n"/>
      <c r="Z251" s="1" t="n"/>
      <c r="AA251" s="1" t="n"/>
      <c r="AB251" s="212" t="n"/>
      <c r="AC251" s="212" t="n"/>
    </row>
    <row r="252">
      <c r="A252" s="1" t="n"/>
      <c r="B252" s="1" t="n"/>
      <c r="C252" s="1" t="n"/>
      <c r="D252" s="1" t="n"/>
      <c r="E252" s="1" t="n"/>
      <c r="F252" s="1" t="n"/>
      <c r="G252" s="1" t="n"/>
      <c r="H252" s="1" t="n"/>
      <c r="I252" s="1" t="n"/>
      <c r="J252" s="1" t="n"/>
      <c r="K252" s="1" t="n"/>
      <c r="L252" s="1" t="n"/>
      <c r="M252" s="1" t="n"/>
      <c r="N252" s="1" t="n"/>
      <c r="O252" s="1" t="n"/>
      <c r="P252" s="1" t="n"/>
      <c r="Q252" s="1" t="n"/>
      <c r="R252" s="1" t="n"/>
      <c r="S252" s="210" t="n"/>
      <c r="T252" s="210" t="n"/>
      <c r="U252" s="1" t="n"/>
      <c r="V252" s="1" t="n"/>
      <c r="W252" s="1" t="n"/>
      <c r="X252" s="1" t="n"/>
      <c r="Y252" s="210" t="n"/>
      <c r="Z252" s="1" t="n"/>
      <c r="AA252" s="1" t="n"/>
      <c r="AB252" s="212" t="n"/>
      <c r="AC252" s="212" t="n"/>
    </row>
    <row r="253">
      <c r="A253" s="1" t="n"/>
      <c r="B253" s="1" t="n"/>
      <c r="C253" s="1" t="n"/>
      <c r="D253" s="1" t="n"/>
      <c r="E253" s="1" t="n"/>
      <c r="F253" s="1" t="n"/>
      <c r="G253" s="1" t="n"/>
      <c r="H253" s="1" t="n"/>
      <c r="I253" s="1" t="n"/>
      <c r="J253" s="1" t="n"/>
      <c r="K253" s="1" t="n"/>
      <c r="L253" s="1" t="n"/>
      <c r="M253" s="1" t="n"/>
      <c r="N253" s="1" t="n"/>
      <c r="O253" s="1" t="n"/>
      <c r="P253" s="1" t="n"/>
      <c r="Q253" s="1" t="n"/>
      <c r="R253" s="1" t="n"/>
      <c r="S253" s="210" t="n"/>
      <c r="T253" s="210" t="n"/>
      <c r="U253" s="1" t="n"/>
      <c r="V253" s="1" t="n"/>
      <c r="W253" s="1" t="n"/>
      <c r="X253" s="1" t="n"/>
      <c r="Y253" s="210" t="n"/>
      <c r="Z253" s="1" t="n"/>
      <c r="AA253" s="1" t="n"/>
      <c r="AB253" s="212" t="n"/>
      <c r="AC253" s="212" t="n"/>
    </row>
    <row r="254">
      <c r="A254" s="1" t="n"/>
      <c r="B254" s="1" t="n"/>
      <c r="C254" s="1" t="n"/>
      <c r="D254" s="1" t="n"/>
      <c r="E254" s="1" t="n"/>
      <c r="F254" s="1" t="n"/>
      <c r="G254" s="1" t="n"/>
      <c r="H254" s="1" t="n"/>
      <c r="I254" s="1" t="n"/>
      <c r="J254" s="1" t="n"/>
      <c r="K254" s="1" t="n"/>
      <c r="L254" s="1" t="n"/>
      <c r="M254" s="1" t="n"/>
      <c r="N254" s="1" t="n"/>
      <c r="O254" s="1" t="n"/>
      <c r="P254" s="1" t="n"/>
      <c r="Q254" s="1" t="n"/>
      <c r="R254" s="1" t="n"/>
      <c r="S254" s="210" t="n"/>
      <c r="T254" s="210" t="n"/>
      <c r="U254" s="1" t="n"/>
      <c r="V254" s="1" t="n"/>
      <c r="W254" s="1" t="n"/>
      <c r="X254" s="1" t="n"/>
      <c r="Y254" s="210" t="n"/>
      <c r="Z254" s="1" t="n"/>
      <c r="AA254" s="1" t="n"/>
      <c r="AB254" s="212" t="n"/>
      <c r="AC254" s="212" t="n"/>
    </row>
    <row r="255">
      <c r="A255" s="1" t="n"/>
      <c r="B255" s="1" t="n"/>
      <c r="C255" s="1" t="n"/>
      <c r="D255" s="1" t="n"/>
      <c r="E255" s="1" t="n"/>
      <c r="F255" s="1" t="n"/>
      <c r="G255" s="1" t="n"/>
      <c r="H255" s="1" t="n"/>
      <c r="I255" s="1" t="n"/>
      <c r="J255" s="1" t="n"/>
      <c r="K255" s="1" t="n"/>
      <c r="L255" s="1" t="n"/>
      <c r="M255" s="1" t="n"/>
      <c r="N255" s="1" t="n"/>
      <c r="O255" s="1" t="n"/>
      <c r="P255" s="1" t="n"/>
      <c r="Q255" s="1" t="n"/>
      <c r="R255" s="1" t="n"/>
      <c r="S255" s="210" t="n"/>
      <c r="T255" s="210" t="n"/>
      <c r="U255" s="1" t="n"/>
      <c r="V255" s="1" t="n"/>
      <c r="W255" s="1" t="n"/>
      <c r="X255" s="1" t="n"/>
      <c r="Y255" s="210" t="n"/>
      <c r="Z255" s="1" t="n"/>
      <c r="AA255" s="1" t="n"/>
      <c r="AB255" s="212" t="n"/>
      <c r="AC255" s="212" t="n"/>
    </row>
    <row r="256">
      <c r="A256" s="1" t="n"/>
      <c r="B256" s="1" t="n"/>
      <c r="C256" s="1" t="n"/>
      <c r="D256" s="1" t="n"/>
      <c r="E256" s="1" t="n"/>
      <c r="F256" s="1" t="n"/>
      <c r="G256" s="1" t="n"/>
      <c r="H256" s="1" t="n"/>
      <c r="I256" s="1" t="n"/>
      <c r="J256" s="1" t="n"/>
      <c r="K256" s="1" t="n"/>
      <c r="L256" s="1" t="n"/>
      <c r="M256" s="1" t="n"/>
      <c r="N256" s="1" t="n"/>
      <c r="O256" s="1" t="n"/>
      <c r="P256" s="1" t="n"/>
      <c r="Q256" s="1" t="n"/>
      <c r="R256" s="1" t="n"/>
      <c r="S256" s="210" t="n"/>
      <c r="T256" s="210" t="n"/>
      <c r="U256" s="1" t="n"/>
      <c r="V256" s="1" t="n"/>
      <c r="W256" s="1" t="n"/>
      <c r="X256" s="1" t="n"/>
      <c r="Y256" s="210" t="n"/>
      <c r="Z256" s="1" t="n"/>
      <c r="AA256" s="1" t="n"/>
      <c r="AB256" s="212" t="n"/>
      <c r="AC256" s="212" t="n"/>
    </row>
    <row r="257">
      <c r="A257" s="1" t="n"/>
      <c r="B257" s="1" t="n"/>
      <c r="C257" s="1" t="n"/>
      <c r="D257" s="1" t="n"/>
      <c r="E257" s="1" t="n"/>
      <c r="F257" s="1" t="n"/>
      <c r="G257" s="1" t="n"/>
      <c r="H257" s="1" t="n"/>
      <c r="I257" s="1" t="n"/>
      <c r="J257" s="1" t="n"/>
      <c r="K257" s="1" t="n"/>
      <c r="L257" s="1" t="n"/>
      <c r="M257" s="1" t="n"/>
      <c r="N257" s="1" t="n"/>
      <c r="O257" s="1" t="n"/>
      <c r="P257" s="1" t="n"/>
      <c r="Q257" s="1" t="n"/>
      <c r="R257" s="1" t="n"/>
      <c r="S257" s="210" t="n"/>
      <c r="T257" s="210" t="n"/>
      <c r="U257" s="1" t="n"/>
      <c r="V257" s="1" t="n"/>
      <c r="W257" s="1" t="n"/>
      <c r="X257" s="1" t="n"/>
      <c r="Y257" s="210" t="n"/>
      <c r="Z257" s="1" t="n"/>
      <c r="AA257" s="1" t="n"/>
      <c r="AB257" s="212" t="n"/>
      <c r="AC257" s="212" t="n"/>
    </row>
    <row r="258">
      <c r="A258" s="1" t="n"/>
      <c r="B258" s="1" t="n"/>
      <c r="C258" s="1" t="n"/>
      <c r="D258" s="1" t="n"/>
      <c r="E258" s="1" t="n"/>
      <c r="F258" s="1" t="n"/>
      <c r="G258" s="1" t="n"/>
      <c r="H258" s="1" t="n"/>
      <c r="I258" s="1" t="n"/>
      <c r="J258" s="1" t="n"/>
      <c r="K258" s="1" t="n"/>
      <c r="L258" s="1" t="n"/>
      <c r="M258" s="1" t="n"/>
      <c r="N258" s="1" t="n"/>
      <c r="O258" s="1" t="n"/>
      <c r="P258" s="1" t="n"/>
      <c r="Q258" s="1" t="n"/>
      <c r="R258" s="1" t="n"/>
      <c r="S258" s="210" t="n"/>
      <c r="T258" s="210" t="n"/>
      <c r="U258" s="1" t="n"/>
      <c r="V258" s="1" t="n"/>
      <c r="W258" s="1" t="n"/>
      <c r="X258" s="1" t="n"/>
      <c r="Y258" s="210" t="n"/>
      <c r="Z258" s="1" t="n"/>
      <c r="AA258" s="1" t="n"/>
      <c r="AB258" s="212" t="n"/>
      <c r="AC258" s="212" t="n"/>
    </row>
    <row r="259">
      <c r="A259" s="1" t="n"/>
      <c r="B259" s="1" t="n"/>
      <c r="C259" s="1" t="n"/>
      <c r="D259" s="1" t="n"/>
      <c r="E259" s="1" t="n"/>
      <c r="F259" s="1" t="n"/>
      <c r="G259" s="1" t="n"/>
      <c r="H259" s="1" t="n"/>
      <c r="I259" s="1" t="n"/>
      <c r="J259" s="1" t="n"/>
      <c r="K259" s="1" t="n"/>
      <c r="L259" s="1" t="n"/>
      <c r="M259" s="1" t="n"/>
      <c r="N259" s="1" t="n"/>
      <c r="O259" s="1" t="n"/>
      <c r="P259" s="1" t="n"/>
      <c r="Q259" s="1" t="n"/>
      <c r="R259" s="1" t="n"/>
      <c r="S259" s="210" t="n"/>
      <c r="T259" s="210" t="n"/>
      <c r="U259" s="1" t="n"/>
      <c r="V259" s="1" t="n"/>
      <c r="W259" s="1" t="n"/>
      <c r="X259" s="1" t="n"/>
      <c r="Y259" s="210" t="n"/>
      <c r="Z259" s="1" t="n"/>
      <c r="AA259" s="1" t="n"/>
      <c r="AB259" s="212" t="n"/>
      <c r="AC259" s="212" t="n"/>
    </row>
    <row r="260">
      <c r="A260" s="1" t="n"/>
      <c r="B260" s="1" t="n"/>
      <c r="C260" s="1" t="n"/>
      <c r="D260" s="1" t="n"/>
      <c r="E260" s="1" t="n"/>
      <c r="F260" s="1" t="n"/>
      <c r="G260" s="1" t="n"/>
      <c r="H260" s="1" t="n"/>
      <c r="I260" s="1" t="n"/>
      <c r="J260" s="1" t="n"/>
      <c r="K260" s="1" t="n"/>
      <c r="L260" s="1" t="n"/>
      <c r="M260" s="1" t="n"/>
      <c r="N260" s="1" t="n"/>
      <c r="O260" s="1" t="n"/>
      <c r="P260" s="1" t="n"/>
      <c r="Q260" s="1" t="n"/>
      <c r="R260" s="1" t="n"/>
      <c r="S260" s="210" t="n"/>
      <c r="T260" s="210" t="n"/>
      <c r="U260" s="1" t="n"/>
      <c r="V260" s="1" t="n"/>
      <c r="W260" s="1" t="n"/>
      <c r="X260" s="1" t="n"/>
      <c r="Y260" s="210" t="n"/>
      <c r="Z260" s="1" t="n"/>
      <c r="AA260" s="1" t="n"/>
      <c r="AB260" s="212" t="n"/>
      <c r="AC260" s="212" t="n"/>
    </row>
    <row r="261">
      <c r="A261" s="1" t="n"/>
      <c r="B261" s="1" t="n"/>
      <c r="C261" s="1" t="n"/>
      <c r="D261" s="1" t="n"/>
      <c r="E261" s="1" t="n"/>
      <c r="F261" s="1" t="n"/>
      <c r="G261" s="1" t="n"/>
      <c r="H261" s="1" t="n"/>
      <c r="I261" s="1" t="n"/>
      <c r="J261" s="1" t="n"/>
      <c r="K261" s="1" t="n"/>
      <c r="L261" s="1" t="n"/>
      <c r="M261" s="1" t="n"/>
      <c r="N261" s="1" t="n"/>
      <c r="O261" s="1" t="n"/>
      <c r="P261" s="1" t="n"/>
      <c r="Q261" s="1" t="n"/>
      <c r="R261" s="1" t="n"/>
      <c r="S261" s="210" t="n"/>
      <c r="T261" s="210" t="n"/>
      <c r="U261" s="1" t="n"/>
      <c r="V261" s="1" t="n"/>
      <c r="W261" s="1" t="n"/>
      <c r="X261" s="1" t="n"/>
      <c r="Y261" s="210" t="n"/>
      <c r="Z261" s="1" t="n"/>
      <c r="AA261" s="1" t="n"/>
      <c r="AB261" s="212" t="n"/>
      <c r="AC261" s="212" t="n"/>
    </row>
    <row r="262">
      <c r="A262" s="1" t="n"/>
      <c r="B262" s="1" t="n"/>
      <c r="C262" s="1" t="n"/>
      <c r="D262" s="1" t="n"/>
      <c r="E262" s="1" t="n"/>
      <c r="F262" s="1" t="n"/>
      <c r="G262" s="1" t="n"/>
      <c r="H262" s="1" t="n"/>
      <c r="I262" s="1" t="n"/>
      <c r="J262" s="1" t="n"/>
      <c r="K262" s="1" t="n"/>
      <c r="L262" s="1" t="n"/>
      <c r="M262" s="1" t="n"/>
      <c r="N262" s="1" t="n"/>
      <c r="O262" s="1" t="n"/>
      <c r="P262" s="1" t="n"/>
      <c r="Q262" s="1" t="n"/>
      <c r="R262" s="1" t="n"/>
      <c r="S262" s="210" t="n"/>
      <c r="T262" s="210" t="n"/>
      <c r="U262" s="1" t="n"/>
      <c r="V262" s="1" t="n"/>
      <c r="W262" s="1" t="n"/>
      <c r="X262" s="1" t="n"/>
      <c r="Y262" s="210" t="n"/>
      <c r="Z262" s="1" t="n"/>
      <c r="AA262" s="1" t="n"/>
      <c r="AB262" s="212" t="n"/>
      <c r="AC262" s="212" t="n"/>
    </row>
    <row r="263">
      <c r="A263" s="1" t="n"/>
      <c r="B263" s="1" t="n"/>
      <c r="C263" s="1" t="n"/>
      <c r="D263" s="1" t="n"/>
      <c r="E263" s="1" t="n"/>
      <c r="F263" s="1" t="n"/>
      <c r="G263" s="1" t="n"/>
      <c r="H263" s="1" t="n"/>
      <c r="I263" s="1" t="n"/>
      <c r="J263" s="1" t="n"/>
      <c r="K263" s="1" t="n"/>
      <c r="L263" s="1" t="n"/>
      <c r="M263" s="1" t="n"/>
      <c r="N263" s="1" t="n"/>
      <c r="O263" s="1" t="n"/>
      <c r="P263" s="1" t="n"/>
      <c r="Q263" s="1" t="n"/>
      <c r="R263" s="1" t="n"/>
      <c r="S263" s="210" t="n"/>
      <c r="T263" s="210" t="n"/>
      <c r="U263" s="1" t="n"/>
      <c r="V263" s="1" t="n"/>
      <c r="W263" s="1" t="n"/>
      <c r="X263" s="1" t="n"/>
      <c r="Y263" s="210" t="n"/>
      <c r="Z263" s="1" t="n"/>
      <c r="AA263" s="1" t="n"/>
      <c r="AB263" s="212" t="n"/>
      <c r="AC263" s="212" t="n"/>
    </row>
    <row r="264">
      <c r="A264" s="1" t="n"/>
      <c r="B264" s="1" t="n"/>
      <c r="C264" s="1" t="n"/>
      <c r="D264" s="1" t="n"/>
      <c r="E264" s="1" t="n"/>
      <c r="F264" s="1" t="n"/>
      <c r="G264" s="1" t="n"/>
      <c r="H264" s="1" t="n"/>
      <c r="I264" s="1" t="n"/>
      <c r="J264" s="1" t="n"/>
      <c r="K264" s="1" t="n"/>
      <c r="L264" s="1" t="n"/>
      <c r="M264" s="1" t="n"/>
      <c r="N264" s="1" t="n"/>
      <c r="O264" s="1" t="n"/>
      <c r="P264" s="1" t="n"/>
      <c r="Q264" s="1" t="n"/>
      <c r="R264" s="1" t="n"/>
      <c r="S264" s="210" t="n"/>
      <c r="T264" s="210" t="n"/>
      <c r="U264" s="1" t="n"/>
      <c r="V264" s="1" t="n"/>
      <c r="W264" s="1" t="n"/>
      <c r="X264" s="1" t="n"/>
      <c r="Y264" s="210" t="n"/>
      <c r="Z264" s="1" t="n"/>
      <c r="AA264" s="1" t="n"/>
      <c r="AB264" s="212" t="n"/>
      <c r="AC264" s="212" t="n"/>
    </row>
    <row r="265">
      <c r="A265" s="1" t="n"/>
      <c r="B265" s="1" t="n"/>
      <c r="C265" s="1" t="n"/>
      <c r="D265" s="1" t="n"/>
      <c r="E265" s="1" t="n"/>
      <c r="F265" s="1" t="n"/>
      <c r="G265" s="1" t="n"/>
      <c r="H265" s="1" t="n"/>
      <c r="I265" s="1" t="n"/>
      <c r="J265" s="1" t="n"/>
      <c r="K265" s="1" t="n"/>
      <c r="L265" s="1" t="n"/>
      <c r="M265" s="1" t="n"/>
      <c r="N265" s="1" t="n"/>
      <c r="O265" s="1" t="n"/>
      <c r="P265" s="1" t="n"/>
      <c r="Q265" s="1" t="n"/>
      <c r="R265" s="1" t="n"/>
      <c r="S265" s="210" t="n"/>
      <c r="T265" s="210" t="n"/>
      <c r="U265" s="1" t="n"/>
      <c r="V265" s="1" t="n"/>
      <c r="W265" s="1" t="n"/>
      <c r="X265" s="1" t="n"/>
      <c r="Y265" s="210" t="n"/>
      <c r="Z265" s="1" t="n"/>
      <c r="AA265" s="1" t="n"/>
      <c r="AB265" s="212" t="n"/>
      <c r="AC265" s="212" t="n"/>
    </row>
    <row r="266">
      <c r="A266" s="1" t="n"/>
      <c r="B266" s="1" t="n"/>
      <c r="C266" s="1" t="n"/>
      <c r="D266" s="1" t="n"/>
      <c r="E266" s="1" t="n"/>
      <c r="F266" s="1" t="n"/>
      <c r="G266" s="1" t="n"/>
      <c r="H266" s="1" t="n"/>
      <c r="I266" s="1" t="n"/>
      <c r="J266" s="1" t="n"/>
      <c r="K266" s="1" t="n"/>
      <c r="L266" s="1" t="n"/>
      <c r="M266" s="1" t="n"/>
      <c r="N266" s="1" t="n"/>
      <c r="O266" s="1" t="n"/>
      <c r="P266" s="1" t="n"/>
      <c r="Q266" s="1" t="n"/>
      <c r="R266" s="1" t="n"/>
      <c r="S266" s="210" t="n"/>
      <c r="T266" s="210" t="n"/>
      <c r="U266" s="1" t="n"/>
      <c r="V266" s="1" t="n"/>
      <c r="W266" s="1" t="n"/>
      <c r="X266" s="1" t="n"/>
      <c r="Y266" s="210" t="n"/>
      <c r="Z266" s="1" t="n"/>
      <c r="AA266" s="1" t="n"/>
      <c r="AB266" s="212" t="n"/>
      <c r="AC266" s="212" t="n"/>
    </row>
    <row r="267">
      <c r="A267" s="1" t="n"/>
      <c r="B267" s="1" t="n"/>
      <c r="C267" s="1" t="n"/>
      <c r="D267" s="1" t="n"/>
      <c r="E267" s="1" t="n"/>
      <c r="F267" s="1" t="n"/>
      <c r="G267" s="1" t="n"/>
      <c r="H267" s="1" t="n"/>
      <c r="I267" s="1" t="n"/>
      <c r="J267" s="1" t="n"/>
      <c r="K267" s="1" t="n"/>
      <c r="L267" s="1" t="n"/>
      <c r="M267" s="1" t="n"/>
      <c r="N267" s="1" t="n"/>
      <c r="O267" s="1" t="n"/>
      <c r="P267" s="1" t="n"/>
      <c r="Q267" s="1" t="n"/>
      <c r="R267" s="1" t="n"/>
      <c r="S267" s="210" t="n"/>
      <c r="T267" s="210" t="n"/>
      <c r="U267" s="1" t="n"/>
      <c r="V267" s="1" t="n"/>
      <c r="W267" s="1" t="n"/>
      <c r="X267" s="1" t="n"/>
      <c r="Y267" s="210" t="n"/>
      <c r="Z267" s="1" t="n"/>
      <c r="AA267" s="1" t="n"/>
      <c r="AB267" s="212" t="n"/>
      <c r="AC267" s="212" t="n"/>
    </row>
    <row r="268">
      <c r="A268" s="1" t="n"/>
      <c r="B268" s="1" t="n"/>
      <c r="C268" s="1" t="n"/>
      <c r="D268" s="1" t="n"/>
      <c r="E268" s="1" t="n"/>
      <c r="F268" s="1" t="n"/>
      <c r="G268" s="1" t="n"/>
      <c r="H268" s="1" t="n"/>
      <c r="I268" s="1" t="n"/>
      <c r="J268" s="1" t="n"/>
      <c r="K268" s="1" t="n"/>
      <c r="L268" s="1" t="n"/>
      <c r="M268" s="1" t="n"/>
      <c r="N268" s="1" t="n"/>
      <c r="O268" s="1" t="n"/>
      <c r="P268" s="1" t="n"/>
      <c r="Q268" s="1" t="n"/>
      <c r="R268" s="1" t="n"/>
      <c r="S268" s="210" t="n"/>
      <c r="T268" s="210" t="n"/>
      <c r="U268" s="1" t="n"/>
      <c r="V268" s="1" t="n"/>
      <c r="W268" s="1" t="n"/>
      <c r="X268" s="1" t="n"/>
      <c r="Y268" s="210" t="n"/>
      <c r="Z268" s="1" t="n"/>
      <c r="AA268" s="1" t="n"/>
      <c r="AB268" s="212" t="n"/>
      <c r="AC268" s="212" t="n"/>
    </row>
    <row r="269">
      <c r="A269" s="1" t="n"/>
      <c r="B269" s="1" t="n"/>
      <c r="C269" s="1" t="n"/>
      <c r="D269" s="1" t="n"/>
      <c r="E269" s="1" t="n"/>
      <c r="F269" s="1" t="n"/>
      <c r="G269" s="1" t="n"/>
      <c r="H269" s="1" t="n"/>
      <c r="I269" s="1" t="n"/>
      <c r="J269" s="1" t="n"/>
      <c r="K269" s="1" t="n"/>
      <c r="L269" s="1" t="n"/>
      <c r="M269" s="1" t="n"/>
      <c r="N269" s="1" t="n"/>
      <c r="O269" s="1" t="n"/>
      <c r="P269" s="1" t="n"/>
      <c r="Q269" s="1" t="n"/>
      <c r="R269" s="1" t="n"/>
      <c r="S269" s="210" t="n"/>
      <c r="T269" s="210" t="n"/>
      <c r="U269" s="1" t="n"/>
      <c r="V269" s="1" t="n"/>
      <c r="W269" s="1" t="n"/>
      <c r="X269" s="1" t="n"/>
      <c r="Y269" s="210" t="n"/>
      <c r="Z269" s="1" t="n"/>
      <c r="AA269" s="1" t="n"/>
      <c r="AB269" s="212" t="n"/>
      <c r="AC269" s="212" t="n"/>
    </row>
    <row r="270">
      <c r="A270" s="1" t="n"/>
      <c r="B270" s="1" t="n"/>
      <c r="C270" s="1" t="n"/>
      <c r="D270" s="1" t="n"/>
      <c r="E270" s="1" t="n"/>
      <c r="F270" s="1" t="n"/>
      <c r="G270" s="1" t="n"/>
      <c r="H270" s="1" t="n"/>
      <c r="I270" s="1" t="n"/>
      <c r="J270" s="1" t="n"/>
      <c r="K270" s="1" t="n"/>
      <c r="L270" s="1" t="n"/>
      <c r="M270" s="1" t="n"/>
      <c r="N270" s="1" t="n"/>
      <c r="O270" s="1" t="n"/>
      <c r="P270" s="1" t="n"/>
      <c r="Q270" s="1" t="n"/>
      <c r="R270" s="1" t="n"/>
      <c r="S270" s="210" t="n"/>
      <c r="T270" s="210" t="n"/>
      <c r="U270" s="1" t="n"/>
      <c r="V270" s="1" t="n"/>
      <c r="W270" s="1" t="n"/>
      <c r="X270" s="1" t="n"/>
      <c r="Y270" s="210" t="n"/>
      <c r="Z270" s="1" t="n"/>
      <c r="AA270" s="1" t="n"/>
      <c r="AB270" s="212" t="n"/>
      <c r="AC270" s="212" t="n"/>
    </row>
    <row r="271">
      <c r="A271" s="1" t="n"/>
      <c r="B271" s="1" t="n"/>
      <c r="C271" s="1" t="n"/>
      <c r="D271" s="1" t="n"/>
      <c r="E271" s="1" t="n"/>
      <c r="F271" s="1" t="n"/>
      <c r="G271" s="1" t="n"/>
      <c r="H271" s="1" t="n"/>
      <c r="I271" s="1" t="n"/>
      <c r="J271" s="1" t="n"/>
      <c r="K271" s="1" t="n"/>
      <c r="L271" s="1" t="n"/>
      <c r="M271" s="1" t="n"/>
      <c r="N271" s="1" t="n"/>
      <c r="O271" s="1" t="n"/>
      <c r="P271" s="1" t="n"/>
      <c r="Q271" s="1" t="n"/>
      <c r="R271" s="1" t="n"/>
      <c r="S271" s="210" t="n"/>
      <c r="T271" s="210" t="n"/>
      <c r="U271" s="1" t="n"/>
      <c r="V271" s="1" t="n"/>
      <c r="W271" s="1" t="n"/>
      <c r="X271" s="1" t="n"/>
      <c r="Y271" s="210" t="n"/>
      <c r="Z271" s="1" t="n"/>
      <c r="AA271" s="1" t="n"/>
      <c r="AB271" s="212" t="n"/>
      <c r="AC271" s="212" t="n"/>
    </row>
    <row r="272">
      <c r="A272" s="1" t="n"/>
      <c r="B272" s="1" t="n"/>
      <c r="C272" s="1" t="n"/>
      <c r="D272" s="1" t="n"/>
      <c r="E272" s="1" t="n"/>
      <c r="F272" s="1" t="n"/>
      <c r="G272" s="1" t="n"/>
      <c r="H272" s="1" t="n"/>
      <c r="I272" s="1" t="n"/>
      <c r="J272" s="1" t="n"/>
      <c r="K272" s="1" t="n"/>
      <c r="L272" s="1" t="n"/>
      <c r="M272" s="1" t="n"/>
      <c r="N272" s="1" t="n"/>
      <c r="O272" s="1" t="n"/>
      <c r="P272" s="1" t="n"/>
      <c r="Q272" s="1" t="n"/>
      <c r="R272" s="1" t="n"/>
      <c r="S272" s="210" t="n"/>
      <c r="T272" s="210" t="n"/>
      <c r="U272" s="1" t="n"/>
      <c r="V272" s="1" t="n"/>
      <c r="W272" s="1" t="n"/>
      <c r="X272" s="1" t="n"/>
      <c r="Y272" s="210" t="n"/>
      <c r="Z272" s="1" t="n"/>
      <c r="AA272" s="1" t="n"/>
      <c r="AB272" s="212" t="n"/>
      <c r="AC272" s="212" t="n"/>
    </row>
    <row r="273">
      <c r="A273" s="1" t="n"/>
      <c r="B273" s="1" t="n"/>
      <c r="C273" s="1" t="n"/>
      <c r="D273" s="1" t="n"/>
      <c r="E273" s="1" t="n"/>
      <c r="F273" s="1" t="n"/>
      <c r="G273" s="1" t="n"/>
      <c r="H273" s="1" t="n"/>
      <c r="I273" s="1" t="n"/>
      <c r="J273" s="1" t="n"/>
      <c r="K273" s="1" t="n"/>
      <c r="L273" s="1" t="n"/>
      <c r="M273" s="1" t="n"/>
      <c r="N273" s="1" t="n"/>
      <c r="O273" s="1" t="n"/>
      <c r="P273" s="1" t="n"/>
      <c r="Q273" s="1" t="n"/>
      <c r="R273" s="1" t="n"/>
      <c r="S273" s="210" t="n"/>
      <c r="T273" s="210" t="n"/>
      <c r="U273" s="1" t="n"/>
      <c r="V273" s="1" t="n"/>
      <c r="W273" s="1" t="n"/>
      <c r="X273" s="1" t="n"/>
      <c r="Y273" s="210" t="n"/>
      <c r="Z273" s="1" t="n"/>
      <c r="AA273" s="1" t="n"/>
      <c r="AB273" s="212" t="n"/>
      <c r="AC273" s="212" t="n"/>
    </row>
    <row r="274">
      <c r="A274" s="1" t="n"/>
      <c r="B274" s="1" t="n"/>
      <c r="C274" s="1" t="n"/>
      <c r="D274" s="1" t="n"/>
      <c r="E274" s="1" t="n"/>
      <c r="F274" s="1" t="n"/>
      <c r="G274" s="1" t="n"/>
      <c r="H274" s="1" t="n"/>
      <c r="I274" s="1" t="n"/>
      <c r="J274" s="1" t="n"/>
      <c r="K274" s="1" t="n"/>
      <c r="L274" s="1" t="n"/>
      <c r="M274" s="1" t="n"/>
      <c r="N274" s="1" t="n"/>
      <c r="O274" s="1" t="n"/>
      <c r="P274" s="1" t="n"/>
      <c r="Q274" s="1" t="n"/>
      <c r="R274" s="1" t="n"/>
      <c r="S274" s="210" t="n"/>
      <c r="T274" s="210" t="n"/>
      <c r="U274" s="1" t="n"/>
      <c r="V274" s="1" t="n"/>
      <c r="W274" s="1" t="n"/>
      <c r="X274" s="1" t="n"/>
      <c r="Y274" s="210" t="n"/>
      <c r="Z274" s="1" t="n"/>
      <c r="AA274" s="1" t="n"/>
      <c r="AB274" s="212" t="n"/>
      <c r="AC274" s="212" t="n"/>
    </row>
    <row r="275">
      <c r="A275" s="1" t="n"/>
      <c r="B275" s="1" t="n"/>
      <c r="C275" s="1" t="n"/>
      <c r="D275" s="1" t="n"/>
      <c r="E275" s="1" t="n"/>
      <c r="F275" s="1" t="n"/>
      <c r="G275" s="1" t="n"/>
      <c r="H275" s="1" t="n"/>
      <c r="I275" s="1" t="n"/>
      <c r="J275" s="1" t="n"/>
      <c r="K275" s="1" t="n"/>
      <c r="L275" s="1" t="n"/>
      <c r="M275" s="1" t="n"/>
      <c r="N275" s="1" t="n"/>
      <c r="O275" s="1" t="n"/>
      <c r="P275" s="1" t="n"/>
      <c r="Q275" s="1" t="n"/>
      <c r="R275" s="1" t="n"/>
      <c r="S275" s="210" t="n"/>
      <c r="T275" s="210" t="n"/>
      <c r="U275" s="1" t="n"/>
      <c r="V275" s="1" t="n"/>
      <c r="W275" s="1" t="n"/>
      <c r="X275" s="1" t="n"/>
      <c r="Y275" s="210" t="n"/>
      <c r="Z275" s="1" t="n"/>
      <c r="AA275" s="1" t="n"/>
      <c r="AB275" s="212" t="n"/>
      <c r="AC275" s="212" t="n"/>
    </row>
    <row r="276">
      <c r="A276" s="1" t="n"/>
      <c r="B276" s="1" t="n"/>
      <c r="C276" s="1" t="n"/>
      <c r="D276" s="1" t="n"/>
      <c r="E276" s="1" t="n"/>
      <c r="F276" s="1" t="n"/>
      <c r="G276" s="1" t="n"/>
      <c r="H276" s="1" t="n"/>
      <c r="I276" s="1" t="n"/>
      <c r="J276" s="1" t="n"/>
      <c r="K276" s="1" t="n"/>
      <c r="L276" s="1" t="n"/>
      <c r="M276" s="1" t="n"/>
      <c r="N276" s="1" t="n"/>
      <c r="O276" s="1" t="n"/>
      <c r="P276" s="1" t="n"/>
      <c r="Q276" s="1" t="n"/>
      <c r="R276" s="1" t="n"/>
      <c r="S276" s="210" t="n"/>
      <c r="T276" s="210" t="n"/>
      <c r="U276" s="1" t="n"/>
      <c r="V276" s="1" t="n"/>
      <c r="W276" s="1" t="n"/>
      <c r="X276" s="1" t="n"/>
      <c r="Y276" s="210" t="n"/>
      <c r="Z276" s="1" t="n"/>
      <c r="AA276" s="1" t="n"/>
      <c r="AB276" s="212" t="n"/>
      <c r="AC276" s="212" t="n"/>
    </row>
    <row r="277">
      <c r="A277" s="1" t="n"/>
      <c r="B277" s="1" t="n"/>
      <c r="C277" s="1" t="n"/>
      <c r="D277" s="1" t="n"/>
      <c r="E277" s="1" t="n"/>
      <c r="F277" s="1" t="n"/>
      <c r="G277" s="1" t="n"/>
      <c r="H277" s="1" t="n"/>
      <c r="I277" s="1" t="n"/>
      <c r="J277" s="1" t="n"/>
      <c r="K277" s="1" t="n"/>
      <c r="L277" s="1" t="n"/>
      <c r="M277" s="1" t="n"/>
      <c r="N277" s="1" t="n"/>
      <c r="O277" s="1" t="n"/>
      <c r="P277" s="1" t="n"/>
      <c r="Q277" s="1" t="n"/>
      <c r="R277" s="1" t="n"/>
      <c r="S277" s="210" t="n"/>
      <c r="T277" s="210" t="n"/>
      <c r="U277" s="1" t="n"/>
      <c r="V277" s="1" t="n"/>
      <c r="W277" s="1" t="n"/>
      <c r="X277" s="1" t="n"/>
      <c r="Y277" s="210" t="n"/>
      <c r="Z277" s="1" t="n"/>
      <c r="AA277" s="1" t="n"/>
      <c r="AB277" s="212" t="n"/>
      <c r="AC277" s="212" t="n"/>
    </row>
    <row r="278">
      <c r="A278" s="1" t="n"/>
      <c r="B278" s="1" t="n"/>
      <c r="C278" s="1" t="n"/>
      <c r="D278" s="1" t="n"/>
      <c r="E278" s="1" t="n"/>
      <c r="F278" s="1" t="n"/>
      <c r="G278" s="1" t="n"/>
      <c r="H278" s="1" t="n"/>
      <c r="I278" s="1" t="n"/>
      <c r="J278" s="1" t="n"/>
      <c r="K278" s="1" t="n"/>
      <c r="L278" s="1" t="n"/>
      <c r="M278" s="1" t="n"/>
      <c r="N278" s="1" t="n"/>
      <c r="O278" s="1" t="n"/>
      <c r="P278" s="1" t="n"/>
      <c r="Q278" s="1" t="n"/>
      <c r="R278" s="1" t="n"/>
      <c r="S278" s="210" t="n"/>
      <c r="T278" s="210" t="n"/>
      <c r="U278" s="1" t="n"/>
      <c r="V278" s="1" t="n"/>
      <c r="W278" s="1" t="n"/>
      <c r="X278" s="1" t="n"/>
      <c r="Y278" s="210" t="n"/>
      <c r="Z278" s="1" t="n"/>
      <c r="AA278" s="1" t="n"/>
      <c r="AB278" s="212" t="n"/>
      <c r="AC278" s="212" t="n"/>
    </row>
    <row r="279">
      <c r="A279" s="1" t="n"/>
      <c r="B279" s="1" t="n"/>
      <c r="C279" s="1" t="n"/>
      <c r="D279" s="1" t="n"/>
      <c r="E279" s="1" t="n"/>
      <c r="F279" s="1" t="n"/>
      <c r="G279" s="1" t="n"/>
      <c r="H279" s="1" t="n"/>
      <c r="I279" s="1" t="n"/>
      <c r="J279" s="1" t="n"/>
      <c r="K279" s="1" t="n"/>
      <c r="L279" s="1" t="n"/>
      <c r="M279" s="1" t="n"/>
      <c r="N279" s="1" t="n"/>
      <c r="O279" s="1" t="n"/>
      <c r="P279" s="1" t="n"/>
      <c r="Q279" s="1" t="n"/>
      <c r="R279" s="1" t="n"/>
      <c r="S279" s="210" t="n"/>
      <c r="T279" s="210" t="n"/>
      <c r="U279" s="1" t="n"/>
      <c r="V279" s="1" t="n"/>
      <c r="W279" s="1" t="n"/>
      <c r="X279" s="1" t="n"/>
      <c r="Y279" s="210" t="n"/>
      <c r="Z279" s="1" t="n"/>
      <c r="AA279" s="1" t="n"/>
      <c r="AB279" s="212" t="n"/>
      <c r="AC279" s="212" t="n"/>
    </row>
    <row r="280">
      <c r="A280" s="1" t="n"/>
      <c r="B280" s="1" t="n"/>
      <c r="C280" s="1" t="n"/>
      <c r="D280" s="1" t="n"/>
      <c r="E280" s="1" t="n"/>
      <c r="F280" s="1" t="n"/>
      <c r="G280" s="1" t="n"/>
      <c r="H280" s="1" t="n"/>
      <c r="I280" s="1" t="n"/>
      <c r="J280" s="1" t="n"/>
      <c r="K280" s="1" t="n"/>
      <c r="L280" s="1" t="n"/>
      <c r="M280" s="1" t="n"/>
      <c r="N280" s="1" t="n"/>
      <c r="O280" s="1" t="n"/>
      <c r="P280" s="1" t="n"/>
      <c r="Q280" s="1" t="n"/>
      <c r="R280" s="1" t="n"/>
      <c r="S280" s="210" t="n"/>
      <c r="T280" s="210" t="n"/>
      <c r="U280" s="1" t="n"/>
      <c r="V280" s="1" t="n"/>
      <c r="W280" s="1" t="n"/>
      <c r="X280" s="1" t="n"/>
      <c r="Y280" s="210" t="n"/>
      <c r="Z280" s="1" t="n"/>
      <c r="AA280" s="1" t="n"/>
      <c r="AB280" s="212" t="n"/>
      <c r="AC280" s="212" t="n"/>
    </row>
    <row r="281">
      <c r="A281" s="1" t="n"/>
      <c r="B281" s="1" t="n"/>
      <c r="C281" s="1" t="n"/>
      <c r="D281" s="1" t="n"/>
      <c r="E281" s="1" t="n"/>
      <c r="F281" s="1" t="n"/>
      <c r="G281" s="1" t="n"/>
      <c r="H281" s="1" t="n"/>
      <c r="I281" s="1" t="n"/>
      <c r="J281" s="1" t="n"/>
      <c r="K281" s="1" t="n"/>
      <c r="L281" s="1" t="n"/>
      <c r="M281" s="1" t="n"/>
      <c r="N281" s="1" t="n"/>
      <c r="O281" s="1" t="n"/>
      <c r="P281" s="1" t="n"/>
      <c r="Q281" s="1" t="n"/>
      <c r="R281" s="1" t="n"/>
      <c r="S281" s="210" t="n"/>
      <c r="T281" s="210" t="n"/>
      <c r="U281" s="1" t="n"/>
      <c r="V281" s="1" t="n"/>
      <c r="W281" s="1" t="n"/>
      <c r="X281" s="1" t="n"/>
      <c r="Y281" s="210" t="n"/>
      <c r="Z281" s="1" t="n"/>
      <c r="AA281" s="1" t="n"/>
      <c r="AB281" s="212" t="n"/>
      <c r="AC281" s="212" t="n"/>
    </row>
    <row r="282">
      <c r="A282" s="1" t="n"/>
      <c r="B282" s="1" t="n"/>
      <c r="C282" s="1" t="n"/>
      <c r="D282" s="1" t="n"/>
      <c r="E282" s="1" t="n"/>
      <c r="F282" s="1" t="n"/>
      <c r="G282" s="1" t="n"/>
      <c r="H282" s="1" t="n"/>
      <c r="I282" s="1" t="n"/>
      <c r="J282" s="1" t="n"/>
      <c r="K282" s="1" t="n"/>
      <c r="L282" s="1" t="n"/>
      <c r="M282" s="1" t="n"/>
      <c r="N282" s="1" t="n"/>
      <c r="O282" s="1" t="n"/>
      <c r="P282" s="1" t="n"/>
      <c r="Q282" s="1" t="n"/>
      <c r="R282" s="1" t="n"/>
      <c r="S282" s="210" t="n"/>
      <c r="T282" s="210" t="n"/>
      <c r="U282" s="1" t="n"/>
      <c r="V282" s="1" t="n"/>
      <c r="W282" s="1" t="n"/>
      <c r="X282" s="1" t="n"/>
      <c r="Y282" s="210" t="n"/>
      <c r="Z282" s="1" t="n"/>
      <c r="AA282" s="1" t="n"/>
      <c r="AB282" s="212" t="n"/>
      <c r="AC282" s="212" t="n"/>
    </row>
    <row r="283">
      <c r="A283" s="1" t="n"/>
      <c r="B283" s="1" t="n"/>
      <c r="C283" s="1" t="n"/>
      <c r="D283" s="1" t="n"/>
      <c r="E283" s="1" t="n"/>
      <c r="F283" s="1" t="n"/>
      <c r="G283" s="1" t="n"/>
      <c r="H283" s="1" t="n"/>
      <c r="I283" s="1" t="n"/>
      <c r="J283" s="1" t="n"/>
      <c r="K283" s="1" t="n"/>
      <c r="L283" s="1" t="n"/>
      <c r="M283" s="1" t="n"/>
      <c r="N283" s="1" t="n"/>
      <c r="O283" s="1" t="n"/>
      <c r="P283" s="1" t="n"/>
      <c r="Q283" s="1" t="n"/>
      <c r="R283" s="1" t="n"/>
      <c r="S283" s="210" t="n"/>
      <c r="T283" s="210" t="n"/>
      <c r="U283" s="1" t="n"/>
      <c r="V283" s="1" t="n"/>
      <c r="W283" s="1" t="n"/>
      <c r="X283" s="1" t="n"/>
      <c r="Y283" s="210" t="n"/>
      <c r="Z283" s="1" t="n"/>
      <c r="AA283" s="1" t="n"/>
      <c r="AB283" s="212" t="n"/>
      <c r="AC283" s="212" t="n"/>
    </row>
    <row r="284">
      <c r="A284" s="1" t="n"/>
      <c r="B284" s="1" t="n"/>
      <c r="C284" s="1" t="n"/>
      <c r="D284" s="1" t="n"/>
      <c r="E284" s="1" t="n"/>
      <c r="F284" s="1" t="n"/>
      <c r="G284" s="1" t="n"/>
      <c r="H284" s="1" t="n"/>
      <c r="I284" s="1" t="n"/>
      <c r="J284" s="1" t="n"/>
      <c r="K284" s="1" t="n"/>
      <c r="L284" s="1" t="n"/>
      <c r="M284" s="1" t="n"/>
      <c r="N284" s="1" t="n"/>
      <c r="O284" s="1" t="n"/>
      <c r="P284" s="1" t="n"/>
      <c r="Q284" s="1" t="n"/>
      <c r="R284" s="1" t="n"/>
      <c r="S284" s="210" t="n"/>
      <c r="T284" s="210" t="n"/>
      <c r="U284" s="1" t="n"/>
      <c r="V284" s="1" t="n"/>
      <c r="W284" s="1" t="n"/>
      <c r="X284" s="1" t="n"/>
      <c r="Y284" s="210" t="n"/>
      <c r="Z284" s="1" t="n"/>
      <c r="AA284" s="1" t="n"/>
      <c r="AB284" s="212" t="n"/>
      <c r="AC284" s="212" t="n"/>
    </row>
    <row r="285">
      <c r="A285" s="1" t="n"/>
      <c r="B285" s="1" t="n"/>
      <c r="C285" s="1" t="n"/>
      <c r="D285" s="1" t="n"/>
      <c r="E285" s="1" t="n"/>
      <c r="F285" s="1" t="n"/>
      <c r="G285" s="1" t="n"/>
      <c r="H285" s="1" t="n"/>
      <c r="I285" s="1" t="n"/>
      <c r="J285" s="1" t="n"/>
      <c r="K285" s="1" t="n"/>
      <c r="L285" s="1" t="n"/>
      <c r="M285" s="1" t="n"/>
      <c r="N285" s="1" t="n"/>
      <c r="O285" s="1" t="n"/>
      <c r="P285" s="1" t="n"/>
      <c r="Q285" s="1" t="n"/>
      <c r="R285" s="1" t="n"/>
      <c r="S285" s="210" t="n"/>
      <c r="T285" s="210" t="n"/>
      <c r="U285" s="1" t="n"/>
      <c r="V285" s="1" t="n"/>
      <c r="W285" s="1" t="n"/>
      <c r="X285" s="1" t="n"/>
      <c r="Y285" s="210" t="n"/>
      <c r="Z285" s="1" t="n"/>
      <c r="AA285" s="1" t="n"/>
      <c r="AB285" s="212" t="n"/>
      <c r="AC285" s="212" t="n"/>
    </row>
    <row r="286">
      <c r="A286" s="1" t="n"/>
      <c r="B286" s="1" t="n"/>
      <c r="C286" s="1" t="n"/>
      <c r="D286" s="1" t="n"/>
      <c r="E286" s="1" t="n"/>
      <c r="F286" s="1" t="n"/>
      <c r="G286" s="1" t="n"/>
      <c r="H286" s="1" t="n"/>
      <c r="I286" s="1" t="n"/>
      <c r="J286" s="1" t="n"/>
      <c r="K286" s="1" t="n"/>
      <c r="L286" s="1" t="n"/>
      <c r="M286" s="1" t="n"/>
      <c r="N286" s="1" t="n"/>
      <c r="O286" s="1" t="n"/>
      <c r="P286" s="1" t="n"/>
      <c r="Q286" s="1" t="n"/>
      <c r="R286" s="1" t="n"/>
      <c r="S286" s="210" t="n"/>
      <c r="T286" s="210" t="n"/>
      <c r="U286" s="1" t="n"/>
      <c r="V286" s="1" t="n"/>
      <c r="W286" s="1" t="n"/>
      <c r="X286" s="1" t="n"/>
      <c r="Y286" s="210" t="n"/>
      <c r="Z286" s="1" t="n"/>
      <c r="AA286" s="1" t="n"/>
      <c r="AB286" s="212" t="n"/>
      <c r="AC286" s="212" t="n"/>
    </row>
    <row r="287">
      <c r="A287" s="1" t="n"/>
      <c r="B287" s="1" t="n"/>
      <c r="C287" s="1" t="n"/>
      <c r="D287" s="1" t="n"/>
      <c r="E287" s="1" t="n"/>
      <c r="F287" s="1" t="n"/>
      <c r="G287" s="1" t="n"/>
      <c r="H287" s="1" t="n"/>
      <c r="I287" s="1" t="n"/>
      <c r="J287" s="1" t="n"/>
      <c r="K287" s="1" t="n"/>
      <c r="L287" s="1" t="n"/>
      <c r="M287" s="1" t="n"/>
      <c r="N287" s="1" t="n"/>
      <c r="O287" s="1" t="n"/>
      <c r="P287" s="1" t="n"/>
      <c r="Q287" s="1" t="n"/>
      <c r="R287" s="1" t="n"/>
      <c r="S287" s="210" t="n"/>
      <c r="T287" s="210" t="n"/>
      <c r="U287" s="1" t="n"/>
      <c r="V287" s="1" t="n"/>
      <c r="W287" s="1" t="n"/>
      <c r="X287" s="1" t="n"/>
      <c r="Y287" s="210" t="n"/>
      <c r="Z287" s="1" t="n"/>
      <c r="AA287" s="1" t="n"/>
      <c r="AB287" s="212" t="n"/>
      <c r="AC287" s="212" t="n"/>
    </row>
    <row r="288">
      <c r="A288" s="1" t="n"/>
      <c r="B288" s="1" t="n"/>
      <c r="C288" s="1" t="n"/>
      <c r="D288" s="1" t="n"/>
      <c r="E288" s="1" t="n"/>
      <c r="F288" s="1" t="n"/>
      <c r="G288" s="1" t="n"/>
      <c r="H288" s="1" t="n"/>
      <c r="I288" s="1" t="n"/>
      <c r="J288" s="1" t="n"/>
      <c r="K288" s="1" t="n"/>
      <c r="L288" s="1" t="n"/>
      <c r="M288" s="1" t="n"/>
      <c r="N288" s="1" t="n"/>
      <c r="O288" s="1" t="n"/>
      <c r="P288" s="1" t="n"/>
      <c r="Q288" s="1" t="n"/>
      <c r="R288" s="1" t="n"/>
      <c r="S288" s="210" t="n"/>
      <c r="T288" s="210" t="n"/>
      <c r="U288" s="1" t="n"/>
      <c r="V288" s="1" t="n"/>
      <c r="W288" s="1" t="n"/>
      <c r="X288" s="1" t="n"/>
      <c r="Y288" s="210" t="n"/>
      <c r="Z288" s="1" t="n"/>
      <c r="AA288" s="1" t="n"/>
      <c r="AB288" s="212" t="n"/>
      <c r="AC288" s="212" t="n"/>
    </row>
    <row r="289">
      <c r="A289" s="1" t="n"/>
      <c r="B289" s="1" t="n"/>
      <c r="C289" s="1" t="n"/>
      <c r="D289" s="1" t="n"/>
      <c r="E289" s="1" t="n"/>
      <c r="F289" s="1" t="n"/>
      <c r="G289" s="1" t="n"/>
      <c r="H289" s="1" t="n"/>
      <c r="I289" s="1" t="n"/>
      <c r="J289" s="1" t="n"/>
      <c r="K289" s="1" t="n"/>
      <c r="L289" s="1" t="n"/>
      <c r="M289" s="1" t="n"/>
      <c r="N289" s="1" t="n"/>
      <c r="O289" s="1" t="n"/>
      <c r="P289" s="1" t="n"/>
      <c r="Q289" s="1" t="n"/>
      <c r="R289" s="1" t="n"/>
      <c r="S289" s="210" t="n"/>
      <c r="T289" s="210" t="n"/>
      <c r="U289" s="1" t="n"/>
      <c r="V289" s="1" t="n"/>
      <c r="W289" s="1" t="n"/>
      <c r="X289" s="1" t="n"/>
      <c r="Y289" s="210" t="n"/>
      <c r="Z289" s="1" t="n"/>
      <c r="AA289" s="1" t="n"/>
      <c r="AB289" s="212" t="n"/>
      <c r="AC289" s="212" t="n"/>
    </row>
    <row r="290">
      <c r="A290" s="1" t="n"/>
      <c r="B290" s="1" t="n"/>
      <c r="C290" s="1" t="n"/>
      <c r="D290" s="1" t="n"/>
      <c r="E290" s="1" t="n"/>
      <c r="F290" s="1" t="n"/>
      <c r="G290" s="1" t="n"/>
      <c r="H290" s="1" t="n"/>
      <c r="I290" s="1" t="n"/>
      <c r="J290" s="1" t="n"/>
      <c r="K290" s="1" t="n"/>
      <c r="L290" s="1" t="n"/>
      <c r="M290" s="1" t="n"/>
      <c r="N290" s="1" t="n"/>
      <c r="O290" s="1" t="n"/>
      <c r="P290" s="1" t="n"/>
      <c r="Q290" s="1" t="n"/>
      <c r="R290" s="1" t="n"/>
      <c r="S290" s="210" t="n"/>
      <c r="T290" s="210" t="n"/>
      <c r="U290" s="1" t="n"/>
      <c r="V290" s="1" t="n"/>
      <c r="W290" s="1" t="n"/>
      <c r="X290" s="1" t="n"/>
      <c r="Y290" s="210" t="n"/>
      <c r="Z290" s="1" t="n"/>
      <c r="AA290" s="1" t="n"/>
      <c r="AB290" s="212" t="n"/>
      <c r="AC290" s="212" t="n"/>
    </row>
    <row r="291">
      <c r="A291" s="1" t="n"/>
      <c r="B291" s="1" t="n"/>
      <c r="C291" s="1" t="n"/>
      <c r="D291" s="1" t="n"/>
      <c r="E291" s="1" t="n"/>
      <c r="F291" s="1" t="n"/>
      <c r="G291" s="1" t="n"/>
      <c r="H291" s="1" t="n"/>
      <c r="I291" s="1" t="n"/>
      <c r="J291" s="1" t="n"/>
      <c r="K291" s="1" t="n"/>
      <c r="L291" s="1" t="n"/>
      <c r="M291" s="1" t="n"/>
      <c r="N291" s="1" t="n"/>
      <c r="O291" s="1" t="n"/>
      <c r="P291" s="1" t="n"/>
      <c r="Q291" s="1" t="n"/>
      <c r="R291" s="1" t="n"/>
      <c r="S291" s="210" t="n"/>
      <c r="T291" s="210" t="n"/>
      <c r="U291" s="1" t="n"/>
      <c r="V291" s="1" t="n"/>
      <c r="W291" s="1" t="n"/>
      <c r="X291" s="1" t="n"/>
      <c r="Y291" s="210" t="n"/>
      <c r="Z291" s="1" t="n"/>
      <c r="AA291" s="1" t="n"/>
      <c r="AB291" s="212" t="n"/>
      <c r="AC291" s="212" t="n"/>
    </row>
    <row r="292">
      <c r="A292" s="1" t="n"/>
      <c r="B292" s="1" t="n"/>
      <c r="C292" s="1" t="n"/>
      <c r="D292" s="1" t="n"/>
      <c r="E292" s="1" t="n"/>
      <c r="F292" s="1" t="n"/>
      <c r="G292" s="1" t="n"/>
      <c r="H292" s="1" t="n"/>
      <c r="I292" s="1" t="n"/>
      <c r="J292" s="1" t="n"/>
      <c r="K292" s="1" t="n"/>
      <c r="L292" s="1" t="n"/>
      <c r="M292" s="1" t="n"/>
      <c r="N292" s="1" t="n"/>
      <c r="O292" s="1" t="n"/>
      <c r="P292" s="1" t="n"/>
      <c r="Q292" s="1" t="n"/>
      <c r="R292" s="1" t="n"/>
      <c r="S292" s="210" t="n"/>
      <c r="T292" s="210" t="n"/>
      <c r="U292" s="1" t="n"/>
      <c r="V292" s="1" t="n"/>
      <c r="W292" s="1" t="n"/>
      <c r="X292" s="1" t="n"/>
      <c r="Y292" s="210" t="n"/>
      <c r="Z292" s="1" t="n"/>
      <c r="AA292" s="1" t="n"/>
      <c r="AB292" s="212" t="n"/>
      <c r="AC292" s="212" t="n"/>
    </row>
    <row r="293">
      <c r="A293" s="1" t="n"/>
      <c r="B293" s="1" t="n"/>
      <c r="C293" s="1" t="n"/>
      <c r="D293" s="1" t="n"/>
      <c r="E293" s="1" t="n"/>
      <c r="F293" s="1" t="n"/>
      <c r="G293" s="1" t="n"/>
      <c r="H293" s="1" t="n"/>
      <c r="I293" s="1" t="n"/>
      <c r="J293" s="1" t="n"/>
      <c r="K293" s="1" t="n"/>
      <c r="L293" s="1" t="n"/>
      <c r="M293" s="1" t="n"/>
      <c r="N293" s="1" t="n"/>
      <c r="O293" s="1" t="n"/>
      <c r="P293" s="1" t="n"/>
      <c r="Q293" s="1" t="n"/>
      <c r="R293" s="1" t="n"/>
      <c r="S293" s="210" t="n"/>
      <c r="T293" s="210" t="n"/>
      <c r="U293" s="1" t="n"/>
      <c r="V293" s="1" t="n"/>
      <c r="W293" s="1" t="n"/>
      <c r="X293" s="1" t="n"/>
      <c r="Y293" s="210" t="n"/>
      <c r="Z293" s="1" t="n"/>
      <c r="AA293" s="1" t="n"/>
      <c r="AB293" s="212" t="n"/>
      <c r="AC293" s="212" t="n"/>
    </row>
    <row r="294">
      <c r="A294" s="1" t="n"/>
      <c r="B294" s="1" t="n"/>
      <c r="C294" s="1" t="n"/>
      <c r="D294" s="1" t="n"/>
      <c r="E294" s="1" t="n"/>
      <c r="F294" s="1" t="n"/>
      <c r="G294" s="1" t="n"/>
      <c r="H294" s="1" t="n"/>
      <c r="I294" s="1" t="n"/>
      <c r="J294" s="1" t="n"/>
      <c r="K294" s="1" t="n"/>
      <c r="L294" s="1" t="n"/>
      <c r="M294" s="1" t="n"/>
      <c r="N294" s="1" t="n"/>
      <c r="O294" s="1" t="n"/>
      <c r="P294" s="1" t="n"/>
      <c r="Q294" s="1" t="n"/>
      <c r="R294" s="1" t="n"/>
      <c r="S294" s="210" t="n"/>
      <c r="T294" s="210" t="n"/>
      <c r="U294" s="1" t="n"/>
      <c r="V294" s="1" t="n"/>
      <c r="W294" s="1" t="n"/>
      <c r="X294" s="1" t="n"/>
      <c r="Y294" s="210" t="n"/>
      <c r="Z294" s="1" t="n"/>
      <c r="AA294" s="1" t="n"/>
      <c r="AB294" s="212" t="n"/>
      <c r="AC294" s="212" t="n"/>
    </row>
    <row r="295">
      <c r="A295" s="1" t="n"/>
      <c r="B295" s="1" t="n"/>
      <c r="C295" s="1" t="n"/>
      <c r="D295" s="1" t="n"/>
      <c r="E295" s="1" t="n"/>
      <c r="F295" s="1" t="n"/>
      <c r="G295" s="1" t="n"/>
      <c r="H295" s="1" t="n"/>
      <c r="I295" s="1" t="n"/>
      <c r="J295" s="1" t="n"/>
      <c r="K295" s="1" t="n"/>
      <c r="L295" s="1" t="n"/>
      <c r="M295" s="1" t="n"/>
      <c r="N295" s="1" t="n"/>
      <c r="O295" s="1" t="n"/>
      <c r="P295" s="1" t="n"/>
      <c r="Q295" s="1" t="n"/>
      <c r="R295" s="1" t="n"/>
      <c r="S295" s="210" t="n"/>
      <c r="T295" s="210" t="n"/>
      <c r="U295" s="1" t="n"/>
      <c r="V295" s="1" t="n"/>
      <c r="W295" s="1" t="n"/>
      <c r="X295" s="1" t="n"/>
      <c r="Y295" s="210" t="n"/>
      <c r="Z295" s="1" t="n"/>
      <c r="AA295" s="1" t="n"/>
      <c r="AB295" s="212" t="n"/>
      <c r="AC295" s="212" t="n"/>
    </row>
    <row r="296">
      <c r="A296" s="1" t="n"/>
      <c r="B296" s="1" t="n"/>
      <c r="C296" s="1" t="n"/>
      <c r="D296" s="1" t="n"/>
      <c r="E296" s="1" t="n"/>
      <c r="F296" s="1" t="n"/>
      <c r="G296" s="1" t="n"/>
      <c r="H296" s="1" t="n"/>
      <c r="I296" s="1" t="n"/>
      <c r="J296" s="1" t="n"/>
      <c r="K296" s="1" t="n"/>
      <c r="L296" s="1" t="n"/>
      <c r="M296" s="1" t="n"/>
      <c r="N296" s="1" t="n"/>
      <c r="O296" s="1" t="n"/>
      <c r="P296" s="1" t="n"/>
      <c r="Q296" s="1" t="n"/>
      <c r="R296" s="1" t="n"/>
      <c r="S296" s="210" t="n"/>
      <c r="T296" s="210" t="n"/>
      <c r="U296" s="1" t="n"/>
      <c r="V296" s="1" t="n"/>
      <c r="W296" s="1" t="n"/>
      <c r="X296" s="1" t="n"/>
      <c r="Y296" s="210" t="n"/>
      <c r="Z296" s="1" t="n"/>
      <c r="AA296" s="1" t="n"/>
      <c r="AB296" s="212" t="n"/>
      <c r="AC296" s="212" t="n"/>
    </row>
    <row r="297">
      <c r="A297" s="1" t="n"/>
      <c r="B297" s="1" t="n"/>
      <c r="C297" s="1" t="n"/>
      <c r="D297" s="1" t="n"/>
      <c r="E297" s="1" t="n"/>
      <c r="F297" s="1" t="n"/>
      <c r="G297" s="1" t="n"/>
      <c r="H297" s="1" t="n"/>
      <c r="I297" s="1" t="n"/>
      <c r="J297" s="1" t="n"/>
      <c r="K297" s="1" t="n"/>
      <c r="L297" s="1" t="n"/>
      <c r="M297" s="1" t="n"/>
      <c r="N297" s="1" t="n"/>
      <c r="O297" s="1" t="n"/>
      <c r="P297" s="1" t="n"/>
      <c r="Q297" s="1" t="n"/>
      <c r="R297" s="1" t="n"/>
      <c r="S297" s="210" t="n"/>
      <c r="T297" s="210" t="n"/>
      <c r="U297" s="1" t="n"/>
      <c r="V297" s="1" t="n"/>
      <c r="W297" s="1" t="n"/>
      <c r="X297" s="1" t="n"/>
      <c r="Y297" s="210" t="n"/>
      <c r="Z297" s="1" t="n"/>
      <c r="AA297" s="1" t="n"/>
      <c r="AB297" s="212" t="n"/>
      <c r="AC297" s="212" t="n"/>
    </row>
    <row r="298">
      <c r="A298" s="1" t="n"/>
      <c r="B298" s="1" t="n"/>
      <c r="C298" s="1" t="n"/>
      <c r="D298" s="1" t="n"/>
      <c r="E298" s="1" t="n"/>
      <c r="F298" s="1" t="n"/>
      <c r="G298" s="1" t="n"/>
      <c r="H298" s="1" t="n"/>
      <c r="I298" s="1" t="n"/>
      <c r="J298" s="1" t="n"/>
      <c r="K298" s="1" t="n"/>
      <c r="L298" s="1" t="n"/>
      <c r="M298" s="1" t="n"/>
      <c r="N298" s="1" t="n"/>
      <c r="O298" s="1" t="n"/>
      <c r="P298" s="1" t="n"/>
      <c r="Q298" s="1" t="n"/>
      <c r="R298" s="1" t="n"/>
      <c r="S298" s="210" t="n"/>
      <c r="T298" s="210" t="n"/>
      <c r="U298" s="1" t="n"/>
      <c r="V298" s="1" t="n"/>
      <c r="W298" s="1" t="n"/>
      <c r="X298" s="1" t="n"/>
      <c r="Y298" s="210" t="n"/>
      <c r="Z298" s="1" t="n"/>
      <c r="AA298" s="1" t="n"/>
      <c r="AB298" s="212" t="n"/>
      <c r="AC298" s="212" t="n"/>
    </row>
    <row r="299">
      <c r="A299" s="1" t="n"/>
      <c r="B299" s="1" t="n"/>
      <c r="C299" s="1" t="n"/>
      <c r="D299" s="1" t="n"/>
      <c r="E299" s="1" t="n"/>
      <c r="F299" s="1" t="n"/>
      <c r="G299" s="1" t="n"/>
      <c r="H299" s="1" t="n"/>
      <c r="I299" s="1" t="n"/>
      <c r="J299" s="1" t="n"/>
      <c r="K299" s="1" t="n"/>
      <c r="L299" s="1" t="n"/>
      <c r="M299" s="1" t="n"/>
      <c r="N299" s="1" t="n"/>
      <c r="O299" s="1" t="n"/>
      <c r="P299" s="1" t="n"/>
      <c r="Q299" s="1" t="n"/>
      <c r="R299" s="1" t="n"/>
      <c r="S299" s="210" t="n"/>
      <c r="T299" s="210" t="n"/>
      <c r="U299" s="1" t="n"/>
      <c r="V299" s="1" t="n"/>
      <c r="W299" s="1" t="n"/>
      <c r="X299" s="1" t="n"/>
      <c r="Y299" s="210" t="n"/>
      <c r="Z299" s="1" t="n"/>
      <c r="AA299" s="1" t="n"/>
      <c r="AB299" s="212" t="n"/>
      <c r="AC299" s="212" t="n"/>
    </row>
    <row r="300">
      <c r="A300" s="1" t="n"/>
      <c r="B300" s="1" t="n"/>
      <c r="C300" s="1" t="n"/>
      <c r="D300" s="1" t="n"/>
      <c r="E300" s="1" t="n"/>
      <c r="F300" s="1" t="n"/>
      <c r="G300" s="1" t="n"/>
      <c r="H300" s="1" t="n"/>
      <c r="I300" s="1" t="n"/>
      <c r="J300" s="1" t="n"/>
      <c r="K300" s="1" t="n"/>
      <c r="L300" s="1" t="n"/>
      <c r="M300" s="1" t="n"/>
      <c r="N300" s="1" t="n"/>
      <c r="O300" s="1" t="n"/>
      <c r="P300" s="1" t="n"/>
      <c r="Q300" s="1" t="n"/>
      <c r="R300" s="1" t="n"/>
      <c r="S300" s="210" t="n"/>
      <c r="T300" s="210" t="n"/>
      <c r="U300" s="1" t="n"/>
      <c r="V300" s="1" t="n"/>
      <c r="W300" s="1" t="n"/>
      <c r="X300" s="1" t="n"/>
      <c r="Y300" s="210" t="n"/>
      <c r="Z300" s="1" t="n"/>
      <c r="AA300" s="1" t="n"/>
      <c r="AB300" s="212" t="n"/>
      <c r="AC300" s="212" t="n"/>
    </row>
    <row r="301">
      <c r="A301" s="1" t="n"/>
      <c r="B301" s="1" t="n"/>
      <c r="C301" s="1" t="n"/>
      <c r="D301" s="1" t="n"/>
      <c r="E301" s="1" t="n"/>
      <c r="F301" s="1" t="n"/>
      <c r="G301" s="1" t="n"/>
      <c r="H301" s="1" t="n"/>
      <c r="I301" s="1" t="n"/>
      <c r="J301" s="1" t="n"/>
      <c r="K301" s="1" t="n"/>
      <c r="L301" s="1" t="n"/>
      <c r="M301" s="1" t="n"/>
      <c r="N301" s="1" t="n"/>
      <c r="O301" s="1" t="n"/>
      <c r="P301" s="1" t="n"/>
      <c r="Q301" s="1" t="n"/>
      <c r="R301" s="1" t="n"/>
      <c r="S301" s="210" t="n"/>
      <c r="T301" s="210" t="n"/>
      <c r="U301" s="1" t="n"/>
      <c r="V301" s="1" t="n"/>
      <c r="W301" s="1" t="n"/>
      <c r="X301" s="1" t="n"/>
      <c r="Y301" s="210" t="n"/>
      <c r="Z301" s="1" t="n"/>
      <c r="AA301" s="1" t="n"/>
      <c r="AB301" s="212" t="n"/>
      <c r="AC301" s="212" t="n"/>
    </row>
    <row r="302">
      <c r="A302" s="1" t="n"/>
      <c r="B302" s="1" t="n"/>
      <c r="C302" s="1" t="n"/>
      <c r="D302" s="1" t="n"/>
      <c r="E302" s="1" t="n"/>
      <c r="F302" s="1" t="n"/>
      <c r="G302" s="1" t="n"/>
      <c r="H302" s="1" t="n"/>
      <c r="I302" s="1" t="n"/>
      <c r="J302" s="1" t="n"/>
      <c r="K302" s="1" t="n"/>
      <c r="L302" s="1" t="n"/>
      <c r="M302" s="1" t="n"/>
      <c r="N302" s="1" t="n"/>
      <c r="O302" s="1" t="n"/>
      <c r="P302" s="1" t="n"/>
      <c r="Q302" s="1" t="n"/>
      <c r="R302" s="1" t="n"/>
      <c r="S302" s="210" t="n"/>
      <c r="T302" s="210" t="n"/>
      <c r="U302" s="1" t="n"/>
      <c r="V302" s="1" t="n"/>
      <c r="W302" s="1" t="n"/>
      <c r="X302" s="1" t="n"/>
      <c r="Y302" s="210" t="n"/>
      <c r="Z302" s="1" t="n"/>
      <c r="AA302" s="1" t="n"/>
      <c r="AB302" s="212" t="n"/>
      <c r="AC302" s="212" t="n"/>
    </row>
    <row r="303">
      <c r="A303" s="1" t="n"/>
      <c r="B303" s="1" t="n"/>
      <c r="C303" s="1" t="n"/>
      <c r="D303" s="1" t="n"/>
      <c r="E303" s="1" t="n"/>
      <c r="F303" s="1" t="n"/>
      <c r="G303" s="1" t="n"/>
      <c r="H303" s="1" t="n"/>
      <c r="I303" s="1" t="n"/>
      <c r="J303" s="1" t="n"/>
      <c r="K303" s="1" t="n"/>
      <c r="L303" s="1" t="n"/>
      <c r="M303" s="1" t="n"/>
      <c r="N303" s="1" t="n"/>
      <c r="O303" s="1" t="n"/>
      <c r="P303" s="1" t="n"/>
      <c r="Q303" s="1" t="n"/>
      <c r="R303" s="1" t="n"/>
      <c r="S303" s="210" t="n"/>
      <c r="T303" s="210" t="n"/>
      <c r="U303" s="1" t="n"/>
      <c r="V303" s="1" t="n"/>
      <c r="W303" s="1" t="n"/>
      <c r="X303" s="1" t="n"/>
      <c r="Y303" s="210" t="n"/>
      <c r="Z303" s="1" t="n"/>
      <c r="AA303" s="1" t="n"/>
      <c r="AB303" s="212" t="n"/>
      <c r="AC303" s="212" t="n"/>
    </row>
    <row r="304">
      <c r="A304" s="1" t="n"/>
      <c r="B304" s="1" t="n"/>
      <c r="C304" s="1" t="n"/>
      <c r="D304" s="1" t="n"/>
      <c r="E304" s="1" t="n"/>
      <c r="F304" s="1" t="n"/>
      <c r="G304" s="1" t="n"/>
      <c r="H304" s="1" t="n"/>
      <c r="I304" s="1" t="n"/>
      <c r="J304" s="1" t="n"/>
      <c r="K304" s="1" t="n"/>
      <c r="L304" s="1" t="n"/>
      <c r="M304" s="1" t="n"/>
      <c r="N304" s="1" t="n"/>
      <c r="O304" s="1" t="n"/>
      <c r="P304" s="1" t="n"/>
      <c r="Q304" s="1" t="n"/>
      <c r="R304" s="1" t="n"/>
      <c r="S304" s="210" t="n"/>
      <c r="T304" s="210" t="n"/>
      <c r="U304" s="1" t="n"/>
      <c r="V304" s="1" t="n"/>
      <c r="W304" s="1" t="n"/>
      <c r="X304" s="1" t="n"/>
      <c r="Y304" s="210" t="n"/>
      <c r="Z304" s="1" t="n"/>
      <c r="AA304" s="1" t="n"/>
      <c r="AB304" s="212" t="n"/>
      <c r="AC304" s="212" t="n"/>
    </row>
    <row r="305">
      <c r="A305" s="1" t="n"/>
      <c r="B305" s="1" t="n"/>
      <c r="C305" s="1" t="n"/>
      <c r="D305" s="1" t="n"/>
      <c r="E305" s="1" t="n"/>
      <c r="F305" s="1" t="n"/>
      <c r="G305" s="1" t="n"/>
      <c r="H305" s="1" t="n"/>
      <c r="I305" s="1" t="n"/>
      <c r="J305" s="1" t="n"/>
      <c r="K305" s="1" t="n"/>
      <c r="L305" s="1" t="n"/>
      <c r="M305" s="1" t="n"/>
      <c r="N305" s="1" t="n"/>
      <c r="O305" s="1" t="n"/>
      <c r="P305" s="1" t="n"/>
      <c r="Q305" s="1" t="n"/>
      <c r="R305" s="1" t="n"/>
      <c r="S305" s="210" t="n"/>
      <c r="T305" s="210" t="n"/>
      <c r="U305" s="1" t="n"/>
      <c r="V305" s="1" t="n"/>
      <c r="W305" s="1" t="n"/>
      <c r="X305" s="1" t="n"/>
      <c r="Y305" s="210" t="n"/>
      <c r="Z305" s="1" t="n"/>
      <c r="AA305" s="1" t="n"/>
      <c r="AB305" s="212" t="n"/>
      <c r="AC305" s="212" t="n"/>
    </row>
    <row r="306">
      <c r="A306" s="1" t="n"/>
      <c r="B306" s="1" t="n"/>
      <c r="C306" s="1" t="n"/>
      <c r="D306" s="1" t="n"/>
      <c r="E306" s="1" t="n"/>
      <c r="F306" s="1" t="n"/>
      <c r="G306" s="1" t="n"/>
      <c r="H306" s="1" t="n"/>
      <c r="I306" s="1" t="n"/>
      <c r="J306" s="1" t="n"/>
      <c r="K306" s="1" t="n"/>
      <c r="L306" s="1" t="n"/>
      <c r="M306" s="1" t="n"/>
      <c r="N306" s="1" t="n"/>
      <c r="O306" s="1" t="n"/>
      <c r="P306" s="1" t="n"/>
      <c r="Q306" s="1" t="n"/>
      <c r="R306" s="1" t="n"/>
      <c r="S306" s="210" t="n"/>
      <c r="T306" s="210" t="n"/>
      <c r="U306" s="1" t="n"/>
      <c r="V306" s="1" t="n"/>
      <c r="W306" s="1" t="n"/>
      <c r="X306" s="1" t="n"/>
      <c r="Y306" s="210" t="n"/>
      <c r="Z306" s="1" t="n"/>
      <c r="AA306" s="1" t="n"/>
      <c r="AB306" s="212" t="n"/>
      <c r="AC306" s="212" t="n"/>
    </row>
    <row r="307">
      <c r="A307" s="1" t="n"/>
      <c r="B307" s="1" t="n"/>
      <c r="C307" s="1" t="n"/>
      <c r="D307" s="1" t="n"/>
      <c r="E307" s="1" t="n"/>
      <c r="F307" s="1" t="n"/>
      <c r="G307" s="1" t="n"/>
      <c r="H307" s="1" t="n"/>
      <c r="I307" s="1" t="n"/>
      <c r="J307" s="1" t="n"/>
      <c r="K307" s="1" t="n"/>
      <c r="L307" s="1" t="n"/>
      <c r="M307" s="1" t="n"/>
      <c r="N307" s="1" t="n"/>
      <c r="O307" s="1" t="n"/>
      <c r="P307" s="1" t="n"/>
      <c r="Q307" s="1" t="n"/>
      <c r="R307" s="1" t="n"/>
      <c r="S307" s="210" t="n"/>
      <c r="T307" s="210" t="n"/>
      <c r="U307" s="1" t="n"/>
      <c r="V307" s="1" t="n"/>
      <c r="W307" s="1" t="n"/>
      <c r="X307" s="1" t="n"/>
      <c r="Y307" s="210" t="n"/>
      <c r="Z307" s="1" t="n"/>
      <c r="AA307" s="1" t="n"/>
      <c r="AB307" s="212" t="n"/>
      <c r="AC307" s="212" t="n"/>
    </row>
    <row r="308">
      <c r="A308" s="1" t="n"/>
      <c r="B308" s="1" t="n"/>
      <c r="C308" s="1" t="n"/>
      <c r="D308" s="1" t="n"/>
      <c r="E308" s="1" t="n"/>
      <c r="F308" s="1" t="n"/>
      <c r="G308" s="1" t="n"/>
      <c r="H308" s="1" t="n"/>
      <c r="I308" s="1" t="n"/>
      <c r="J308" s="1" t="n"/>
      <c r="K308" s="1" t="n"/>
      <c r="L308" s="1" t="n"/>
      <c r="M308" s="1" t="n"/>
      <c r="N308" s="1" t="n"/>
      <c r="O308" s="1" t="n"/>
      <c r="P308" s="1" t="n"/>
      <c r="Q308" s="1" t="n"/>
      <c r="R308" s="1" t="n"/>
      <c r="S308" s="210" t="n"/>
      <c r="T308" s="210" t="n"/>
      <c r="U308" s="1" t="n"/>
      <c r="V308" s="1" t="n"/>
      <c r="W308" s="1" t="n"/>
      <c r="X308" s="1" t="n"/>
      <c r="Y308" s="210" t="n"/>
      <c r="Z308" s="1" t="n"/>
      <c r="AA308" s="1" t="n"/>
      <c r="AB308" s="212" t="n"/>
      <c r="AC308" s="212" t="n"/>
    </row>
    <row r="309">
      <c r="A309" s="1" t="n"/>
      <c r="B309" s="1" t="n"/>
      <c r="C309" s="1" t="n"/>
      <c r="D309" s="1" t="n"/>
      <c r="E309" s="1" t="n"/>
      <c r="F309" s="1" t="n"/>
      <c r="G309" s="1" t="n"/>
      <c r="H309" s="1" t="n"/>
      <c r="I309" s="1" t="n"/>
      <c r="J309" s="1" t="n"/>
      <c r="K309" s="1" t="n"/>
      <c r="L309" s="1" t="n"/>
      <c r="M309" s="1" t="n"/>
      <c r="N309" s="1" t="n"/>
      <c r="O309" s="1" t="n"/>
      <c r="P309" s="1" t="n"/>
      <c r="Q309" s="1" t="n"/>
      <c r="R309" s="1" t="n"/>
      <c r="S309" s="210" t="n"/>
      <c r="T309" s="210" t="n"/>
      <c r="U309" s="1" t="n"/>
      <c r="V309" s="1" t="n"/>
      <c r="W309" s="1" t="n"/>
      <c r="X309" s="1" t="n"/>
      <c r="Y309" s="210" t="n"/>
      <c r="Z309" s="1" t="n"/>
      <c r="AA309" s="1" t="n"/>
      <c r="AB309" s="212" t="n"/>
      <c r="AC309" s="212" t="n"/>
    </row>
    <row r="310">
      <c r="A310" s="1" t="n"/>
      <c r="B310" s="1" t="n"/>
      <c r="C310" s="1" t="n"/>
      <c r="D310" s="1" t="n"/>
      <c r="E310" s="1" t="n"/>
      <c r="F310" s="1" t="n"/>
      <c r="G310" s="1" t="n"/>
      <c r="H310" s="1" t="n"/>
      <c r="I310" s="1" t="n"/>
      <c r="J310" s="1" t="n"/>
      <c r="K310" s="1" t="n"/>
      <c r="L310" s="1" t="n"/>
      <c r="M310" s="1" t="n"/>
      <c r="N310" s="1" t="n"/>
      <c r="O310" s="1" t="n"/>
      <c r="P310" s="1" t="n"/>
      <c r="Q310" s="1" t="n"/>
      <c r="R310" s="1" t="n"/>
      <c r="S310" s="210" t="n"/>
      <c r="T310" s="210" t="n"/>
      <c r="U310" s="1" t="n"/>
      <c r="V310" s="1" t="n"/>
      <c r="W310" s="1" t="n"/>
      <c r="X310" s="1" t="n"/>
      <c r="Y310" s="210" t="n"/>
      <c r="Z310" s="1" t="n"/>
      <c r="AA310" s="1" t="n"/>
      <c r="AB310" s="212" t="n"/>
      <c r="AC310" s="212" t="n"/>
    </row>
    <row r="311">
      <c r="A311" s="1" t="n"/>
      <c r="B311" s="1" t="n"/>
      <c r="C311" s="1" t="n"/>
      <c r="D311" s="1" t="n"/>
      <c r="E311" s="1" t="n"/>
      <c r="F311" s="1" t="n"/>
      <c r="G311" s="1" t="n"/>
      <c r="H311" s="1" t="n"/>
      <c r="I311" s="1" t="n"/>
      <c r="J311" s="1" t="n"/>
      <c r="K311" s="1" t="n"/>
      <c r="L311" s="1" t="n"/>
      <c r="M311" s="1" t="n"/>
      <c r="N311" s="1" t="n"/>
      <c r="O311" s="1" t="n"/>
      <c r="P311" s="1" t="n"/>
      <c r="Q311" s="1" t="n"/>
      <c r="R311" s="1" t="n"/>
      <c r="S311" s="210" t="n"/>
      <c r="T311" s="210" t="n"/>
      <c r="U311" s="1" t="n"/>
      <c r="V311" s="1" t="n"/>
      <c r="W311" s="1" t="n"/>
      <c r="X311" s="1" t="n"/>
      <c r="Y311" s="210" t="n"/>
      <c r="Z311" s="1" t="n"/>
      <c r="AA311" s="1" t="n"/>
      <c r="AB311" s="212" t="n"/>
      <c r="AC311" s="212" t="n"/>
    </row>
    <row r="312">
      <c r="A312" s="1" t="n"/>
      <c r="B312" s="1" t="n"/>
      <c r="C312" s="1" t="n"/>
      <c r="D312" s="1" t="n"/>
      <c r="E312" s="1" t="n"/>
      <c r="F312" s="1" t="n"/>
      <c r="G312" s="1" t="n"/>
      <c r="H312" s="1" t="n"/>
      <c r="I312" s="1" t="n"/>
      <c r="J312" s="1" t="n"/>
      <c r="K312" s="1" t="n"/>
      <c r="L312" s="1" t="n"/>
      <c r="M312" s="1" t="n"/>
      <c r="N312" s="1" t="n"/>
      <c r="O312" s="1" t="n"/>
      <c r="P312" s="1" t="n"/>
      <c r="Q312" s="1" t="n"/>
      <c r="R312" s="1" t="n"/>
      <c r="S312" s="210" t="n"/>
      <c r="T312" s="210" t="n"/>
      <c r="U312" s="1" t="n"/>
      <c r="V312" s="1" t="n"/>
      <c r="W312" s="1" t="n"/>
      <c r="X312" s="1" t="n"/>
      <c r="Y312" s="210" t="n"/>
      <c r="Z312" s="1" t="n"/>
      <c r="AA312" s="1" t="n"/>
      <c r="AB312" s="212" t="n"/>
      <c r="AC312" s="212" t="n"/>
    </row>
    <row r="313">
      <c r="A313" s="1" t="n"/>
      <c r="B313" s="1" t="n"/>
      <c r="C313" s="1" t="n"/>
      <c r="D313" s="1" t="n"/>
      <c r="E313" s="1" t="n"/>
      <c r="F313" s="1" t="n"/>
      <c r="G313" s="1" t="n"/>
      <c r="H313" s="1" t="n"/>
      <c r="I313" s="1" t="n"/>
      <c r="J313" s="1" t="n"/>
      <c r="K313" s="1" t="n"/>
      <c r="L313" s="1" t="n"/>
      <c r="M313" s="1" t="n"/>
      <c r="N313" s="1" t="n"/>
      <c r="O313" s="1" t="n"/>
      <c r="P313" s="1" t="n"/>
      <c r="Q313" s="1" t="n"/>
      <c r="R313" s="1" t="n"/>
      <c r="S313" s="210" t="n"/>
      <c r="T313" s="210" t="n"/>
      <c r="U313" s="1" t="n"/>
      <c r="V313" s="1" t="n"/>
      <c r="W313" s="1" t="n"/>
      <c r="X313" s="1" t="n"/>
      <c r="Y313" s="210" t="n"/>
      <c r="Z313" s="1" t="n"/>
      <c r="AA313" s="1" t="n"/>
      <c r="AB313" s="212" t="n"/>
      <c r="AC313" s="212" t="n"/>
    </row>
    <row r="314">
      <c r="A314" s="1" t="n"/>
      <c r="B314" s="1" t="n"/>
      <c r="C314" s="1" t="n"/>
      <c r="D314" s="1" t="n"/>
      <c r="E314" s="1" t="n"/>
      <c r="F314" s="1" t="n"/>
      <c r="G314" s="1" t="n"/>
      <c r="H314" s="1" t="n"/>
      <c r="I314" s="1" t="n"/>
      <c r="J314" s="1" t="n"/>
      <c r="K314" s="1" t="n"/>
      <c r="L314" s="1" t="n"/>
      <c r="M314" s="1" t="n"/>
      <c r="N314" s="1" t="n"/>
      <c r="O314" s="1" t="n"/>
      <c r="P314" s="1" t="n"/>
      <c r="Q314" s="1" t="n"/>
      <c r="R314" s="1" t="n"/>
      <c r="S314" s="210" t="n"/>
      <c r="T314" s="210" t="n"/>
      <c r="U314" s="1" t="n"/>
      <c r="V314" s="1" t="n"/>
      <c r="W314" s="1" t="n"/>
      <c r="X314" s="1" t="n"/>
      <c r="Y314" s="210" t="n"/>
      <c r="Z314" s="1" t="n"/>
      <c r="AA314" s="1" t="n"/>
      <c r="AB314" s="212" t="n"/>
      <c r="AC314" s="212" t="n"/>
    </row>
    <row r="315">
      <c r="A315" s="1" t="n"/>
      <c r="B315" s="1" t="n"/>
      <c r="C315" s="1" t="n"/>
      <c r="D315" s="1" t="n"/>
      <c r="E315" s="1" t="n"/>
      <c r="F315" s="1" t="n"/>
      <c r="G315" s="1" t="n"/>
      <c r="H315" s="1" t="n"/>
      <c r="I315" s="1" t="n"/>
      <c r="J315" s="1" t="n"/>
      <c r="K315" s="1" t="n"/>
      <c r="L315" s="1" t="n"/>
      <c r="M315" s="1" t="n"/>
      <c r="N315" s="1" t="n"/>
      <c r="O315" s="1" t="n"/>
      <c r="P315" s="1" t="n"/>
      <c r="Q315" s="1" t="n"/>
      <c r="R315" s="1" t="n"/>
      <c r="S315" s="210" t="n"/>
      <c r="T315" s="210" t="n"/>
      <c r="U315" s="1" t="n"/>
      <c r="V315" s="1" t="n"/>
      <c r="W315" s="1" t="n"/>
      <c r="X315" s="1" t="n"/>
      <c r="Y315" s="210" t="n"/>
      <c r="Z315" s="1" t="n"/>
      <c r="AA315" s="1" t="n"/>
      <c r="AB315" s="212" t="n"/>
      <c r="AC315" s="212" t="n"/>
    </row>
    <row r="316">
      <c r="A316" s="1" t="n"/>
      <c r="B316" s="1" t="n"/>
      <c r="C316" s="1" t="n"/>
      <c r="D316" s="1" t="n"/>
      <c r="E316" s="1" t="n"/>
      <c r="F316" s="1" t="n"/>
      <c r="G316" s="1" t="n"/>
      <c r="H316" s="1" t="n"/>
      <c r="I316" s="1" t="n"/>
      <c r="J316" s="1" t="n"/>
      <c r="K316" s="1" t="n"/>
      <c r="L316" s="1" t="n"/>
      <c r="M316" s="1" t="n"/>
      <c r="N316" s="1" t="n"/>
      <c r="O316" s="1" t="n"/>
      <c r="P316" s="1" t="n"/>
      <c r="Q316" s="1" t="n"/>
      <c r="R316" s="1" t="n"/>
      <c r="S316" s="210" t="n"/>
      <c r="T316" s="210" t="n"/>
      <c r="U316" s="1" t="n"/>
      <c r="V316" s="1" t="n"/>
      <c r="W316" s="1" t="n"/>
      <c r="X316" s="1" t="n"/>
      <c r="Y316" s="210" t="n"/>
      <c r="Z316" s="1" t="n"/>
      <c r="AA316" s="1" t="n"/>
      <c r="AB316" s="212" t="n"/>
      <c r="AC316" s="212" t="n"/>
    </row>
    <row r="317">
      <c r="A317" s="1" t="n"/>
      <c r="B317" s="1" t="n"/>
      <c r="C317" s="1" t="n"/>
      <c r="D317" s="1" t="n"/>
      <c r="E317" s="1" t="n"/>
      <c r="F317" s="1" t="n"/>
      <c r="G317" s="1" t="n"/>
      <c r="H317" s="1" t="n"/>
      <c r="I317" s="1" t="n"/>
      <c r="J317" s="1" t="n"/>
      <c r="K317" s="1" t="n"/>
      <c r="L317" s="1" t="n"/>
      <c r="M317" s="1" t="n"/>
      <c r="N317" s="1" t="n"/>
      <c r="O317" s="1" t="n"/>
      <c r="P317" s="1" t="n"/>
      <c r="Q317" s="1" t="n"/>
      <c r="R317" s="1" t="n"/>
      <c r="S317" s="210" t="n"/>
      <c r="T317" s="210" t="n"/>
      <c r="U317" s="1" t="n"/>
      <c r="V317" s="1" t="n"/>
      <c r="W317" s="1" t="n"/>
      <c r="X317" s="1" t="n"/>
      <c r="Y317" s="210" t="n"/>
      <c r="Z317" s="1" t="n"/>
      <c r="AA317" s="1" t="n"/>
      <c r="AB317" s="212" t="n"/>
      <c r="AC317" s="212" t="n"/>
    </row>
    <row r="318">
      <c r="A318" s="1" t="n"/>
      <c r="B318" s="1" t="n"/>
      <c r="C318" s="1" t="n"/>
      <c r="D318" s="1" t="n"/>
      <c r="E318" s="1" t="n"/>
      <c r="F318" s="1" t="n"/>
      <c r="G318" s="1" t="n"/>
      <c r="H318" s="1" t="n"/>
      <c r="I318" s="1" t="n"/>
      <c r="J318" s="1" t="n"/>
      <c r="K318" s="1" t="n"/>
      <c r="L318" s="1" t="n"/>
      <c r="M318" s="1" t="n"/>
      <c r="N318" s="1" t="n"/>
      <c r="O318" s="1" t="n"/>
      <c r="P318" s="1" t="n"/>
      <c r="Q318" s="1" t="n"/>
      <c r="R318" s="1" t="n"/>
      <c r="S318" s="210" t="n"/>
      <c r="T318" s="210" t="n"/>
      <c r="U318" s="1" t="n"/>
      <c r="V318" s="1" t="n"/>
      <c r="W318" s="1" t="n"/>
      <c r="X318" s="1" t="n"/>
      <c r="Y318" s="210" t="n"/>
      <c r="Z318" s="1" t="n"/>
      <c r="AA318" s="1" t="n"/>
      <c r="AB318" s="212" t="n"/>
      <c r="AC318" s="212" t="n"/>
    </row>
    <row r="319">
      <c r="A319" s="1" t="n"/>
      <c r="B319" s="1" t="n"/>
      <c r="C319" s="1" t="n"/>
      <c r="D319" s="1" t="n"/>
      <c r="E319" s="1" t="n"/>
      <c r="F319" s="1" t="n"/>
      <c r="G319" s="1" t="n"/>
      <c r="H319" s="1" t="n"/>
      <c r="I319" s="1" t="n"/>
      <c r="J319" s="1" t="n"/>
      <c r="K319" s="1" t="n"/>
      <c r="L319" s="1" t="n"/>
      <c r="M319" s="1" t="n"/>
      <c r="N319" s="1" t="n"/>
      <c r="O319" s="1" t="n"/>
      <c r="P319" s="1" t="n"/>
      <c r="Q319" s="1" t="n"/>
      <c r="R319" s="1" t="n"/>
      <c r="S319" s="210" t="n"/>
      <c r="T319" s="210" t="n"/>
      <c r="U319" s="1" t="n"/>
      <c r="V319" s="1" t="n"/>
      <c r="W319" s="1" t="n"/>
      <c r="X319" s="1" t="n"/>
      <c r="Y319" s="210" t="n"/>
      <c r="Z319" s="1" t="n"/>
      <c r="AA319" s="1" t="n"/>
      <c r="AB319" s="212" t="n"/>
      <c r="AC319" s="212" t="n"/>
    </row>
    <row r="320">
      <c r="A320" s="1" t="n"/>
      <c r="B320" s="1" t="n"/>
      <c r="C320" s="1" t="n"/>
      <c r="D320" s="1" t="n"/>
      <c r="E320" s="1" t="n"/>
      <c r="F320" s="1" t="n"/>
      <c r="G320" s="1" t="n"/>
      <c r="H320" s="1" t="n"/>
      <c r="I320" s="1" t="n"/>
      <c r="J320" s="1" t="n"/>
      <c r="K320" s="1" t="n"/>
      <c r="L320" s="1" t="n"/>
      <c r="M320" s="1" t="n"/>
      <c r="N320" s="1" t="n"/>
      <c r="O320" s="1" t="n"/>
      <c r="P320" s="1" t="n"/>
      <c r="Q320" s="1" t="n"/>
      <c r="R320" s="1" t="n"/>
      <c r="S320" s="210" t="n"/>
      <c r="T320" s="210" t="n"/>
      <c r="U320" s="1" t="n"/>
      <c r="V320" s="1" t="n"/>
      <c r="W320" s="1" t="n"/>
      <c r="X320" s="1" t="n"/>
      <c r="Y320" s="210" t="n"/>
      <c r="Z320" s="1" t="n"/>
      <c r="AA320" s="1" t="n"/>
      <c r="AB320" s="212" t="n"/>
      <c r="AC320" s="212" t="n"/>
    </row>
    <row r="321">
      <c r="A321" s="1" t="n"/>
      <c r="B321" s="1" t="n"/>
      <c r="C321" s="1" t="n"/>
      <c r="D321" s="1" t="n"/>
      <c r="E321" s="1" t="n"/>
      <c r="F321" s="1" t="n"/>
      <c r="G321" s="1" t="n"/>
      <c r="H321" s="1" t="n"/>
      <c r="I321" s="1" t="n"/>
      <c r="J321" s="1" t="n"/>
      <c r="K321" s="1" t="n"/>
      <c r="L321" s="1" t="n"/>
      <c r="M321" s="1" t="n"/>
      <c r="N321" s="1" t="n"/>
      <c r="O321" s="1" t="n"/>
      <c r="P321" s="1" t="n"/>
      <c r="Q321" s="1" t="n"/>
      <c r="R321" s="1" t="n"/>
      <c r="S321" s="210" t="n"/>
      <c r="T321" s="210" t="n"/>
      <c r="U321" s="1" t="n"/>
      <c r="V321" s="1" t="n"/>
      <c r="W321" s="1" t="n"/>
      <c r="X321" s="1" t="n"/>
      <c r="Y321" s="210" t="n"/>
      <c r="Z321" s="1" t="n"/>
      <c r="AA321" s="1" t="n"/>
      <c r="AB321" s="212" t="n"/>
      <c r="AC321" s="212" t="n"/>
    </row>
    <row r="322">
      <c r="A322" s="1" t="n"/>
      <c r="B322" s="1" t="n"/>
      <c r="C322" s="1" t="n"/>
      <c r="D322" s="1" t="n"/>
      <c r="E322" s="1" t="n"/>
      <c r="F322" s="1" t="n"/>
      <c r="G322" s="1" t="n"/>
      <c r="H322" s="1" t="n"/>
      <c r="I322" s="1" t="n"/>
      <c r="J322" s="1" t="n"/>
      <c r="K322" s="1" t="n"/>
      <c r="L322" s="1" t="n"/>
      <c r="M322" s="1" t="n"/>
      <c r="N322" s="1" t="n"/>
      <c r="O322" s="1" t="n"/>
      <c r="P322" s="1" t="n"/>
      <c r="Q322" s="1" t="n"/>
      <c r="R322" s="1" t="n"/>
      <c r="S322" s="210" t="n"/>
      <c r="T322" s="210" t="n"/>
      <c r="U322" s="1" t="n"/>
      <c r="V322" s="1" t="n"/>
      <c r="W322" s="1" t="n"/>
      <c r="X322" s="1" t="n"/>
      <c r="Y322" s="210" t="n"/>
      <c r="Z322" s="1" t="n"/>
      <c r="AA322" s="1" t="n"/>
      <c r="AB322" s="212" t="n"/>
      <c r="AC322" s="212" t="n"/>
    </row>
    <row r="323">
      <c r="A323" s="1" t="n"/>
      <c r="B323" s="1" t="n"/>
      <c r="C323" s="1" t="n"/>
      <c r="D323" s="1" t="n"/>
      <c r="E323" s="1" t="n"/>
      <c r="F323" s="1" t="n"/>
      <c r="G323" s="1" t="n"/>
      <c r="H323" s="1" t="n"/>
      <c r="I323" s="1" t="n"/>
      <c r="J323" s="1" t="n"/>
      <c r="K323" s="1" t="n"/>
      <c r="L323" s="1" t="n"/>
      <c r="M323" s="1" t="n"/>
      <c r="N323" s="1" t="n"/>
      <c r="O323" s="1" t="n"/>
      <c r="P323" s="1" t="n"/>
      <c r="Q323" s="1" t="n"/>
      <c r="R323" s="1" t="n"/>
      <c r="S323" s="210" t="n"/>
      <c r="T323" s="210" t="n"/>
      <c r="U323" s="1" t="n"/>
      <c r="V323" s="1" t="n"/>
      <c r="W323" s="1" t="n"/>
      <c r="X323" s="1" t="n"/>
      <c r="Y323" s="210" t="n"/>
      <c r="Z323" s="1" t="n"/>
      <c r="AA323" s="1" t="n"/>
      <c r="AB323" s="212" t="n"/>
      <c r="AC323" s="212" t="n"/>
    </row>
    <row r="324">
      <c r="A324" s="1" t="n"/>
      <c r="B324" s="1" t="n"/>
      <c r="C324" s="1" t="n"/>
      <c r="D324" s="1" t="n"/>
      <c r="E324" s="1" t="n"/>
      <c r="F324" s="1" t="n"/>
      <c r="G324" s="1" t="n"/>
      <c r="H324" s="1" t="n"/>
      <c r="I324" s="1" t="n"/>
      <c r="J324" s="1" t="n"/>
      <c r="K324" s="1" t="n"/>
      <c r="L324" s="1" t="n"/>
      <c r="M324" s="1" t="n"/>
      <c r="N324" s="1" t="n"/>
      <c r="O324" s="1" t="n"/>
      <c r="P324" s="1" t="n"/>
      <c r="Q324" s="1" t="n"/>
      <c r="R324" s="1" t="n"/>
      <c r="S324" s="210" t="n"/>
      <c r="T324" s="210" t="n"/>
      <c r="U324" s="1" t="n"/>
      <c r="V324" s="1" t="n"/>
      <c r="W324" s="1" t="n"/>
      <c r="X324" s="1" t="n"/>
      <c r="Y324" s="210" t="n"/>
      <c r="Z324" s="1" t="n"/>
      <c r="AA324" s="1" t="n"/>
      <c r="AB324" s="212" t="n"/>
      <c r="AC324" s="212" t="n"/>
    </row>
    <row r="325">
      <c r="A325" s="1" t="n"/>
      <c r="B325" s="1" t="n"/>
      <c r="C325" s="1" t="n"/>
      <c r="D325" s="1" t="n"/>
      <c r="E325" s="1" t="n"/>
      <c r="F325" s="1" t="n"/>
      <c r="G325" s="1" t="n"/>
      <c r="H325" s="1" t="n"/>
      <c r="I325" s="1" t="n"/>
      <c r="J325" s="1" t="n"/>
      <c r="K325" s="1" t="n"/>
      <c r="L325" s="1" t="n"/>
      <c r="M325" s="1" t="n"/>
      <c r="N325" s="1" t="n"/>
      <c r="O325" s="1" t="n"/>
      <c r="P325" s="1" t="n"/>
      <c r="Q325" s="1" t="n"/>
      <c r="R325" s="1" t="n"/>
      <c r="S325" s="210" t="n"/>
      <c r="T325" s="210" t="n"/>
      <c r="U325" s="1" t="n"/>
      <c r="V325" s="1" t="n"/>
      <c r="W325" s="1" t="n"/>
      <c r="X325" s="1" t="n"/>
      <c r="Y325" s="210" t="n"/>
      <c r="Z325" s="1" t="n"/>
      <c r="AA325" s="1" t="n"/>
      <c r="AB325" s="212" t="n"/>
      <c r="AC325" s="212" t="n"/>
    </row>
    <row r="326">
      <c r="A326" s="1" t="n"/>
      <c r="B326" s="1" t="n"/>
      <c r="C326" s="1" t="n"/>
      <c r="D326" s="1" t="n"/>
      <c r="E326" s="1" t="n"/>
      <c r="F326" s="1" t="n"/>
      <c r="G326" s="1" t="n"/>
      <c r="H326" s="1" t="n"/>
      <c r="I326" s="1" t="n"/>
      <c r="J326" s="1" t="n"/>
      <c r="K326" s="1" t="n"/>
      <c r="L326" s="1" t="n"/>
      <c r="M326" s="1" t="n"/>
      <c r="N326" s="1" t="n"/>
      <c r="O326" s="1" t="n"/>
      <c r="P326" s="1" t="n"/>
      <c r="Q326" s="1" t="n"/>
      <c r="R326" s="1" t="n"/>
      <c r="S326" s="210" t="n"/>
      <c r="T326" s="210" t="n"/>
      <c r="U326" s="1" t="n"/>
      <c r="V326" s="1" t="n"/>
      <c r="W326" s="1" t="n"/>
      <c r="X326" s="1" t="n"/>
      <c r="Y326" s="210" t="n"/>
      <c r="Z326" s="1" t="n"/>
      <c r="AA326" s="1" t="n"/>
      <c r="AB326" s="212" t="n"/>
      <c r="AC326" s="212" t="n"/>
    </row>
    <row r="327">
      <c r="A327" s="1" t="n"/>
      <c r="B327" s="1" t="n"/>
      <c r="C327" s="1" t="n"/>
      <c r="D327" s="1" t="n"/>
      <c r="E327" s="1" t="n"/>
      <c r="F327" s="1" t="n"/>
      <c r="G327" s="1" t="n"/>
      <c r="H327" s="1" t="n"/>
      <c r="I327" s="1" t="n"/>
      <c r="J327" s="1" t="n"/>
      <c r="K327" s="1" t="n"/>
      <c r="L327" s="1" t="n"/>
      <c r="M327" s="1" t="n"/>
      <c r="N327" s="1" t="n"/>
      <c r="O327" s="1" t="n"/>
      <c r="P327" s="1" t="n"/>
      <c r="Q327" s="1" t="n"/>
      <c r="R327" s="1" t="n"/>
      <c r="S327" s="210" t="n"/>
      <c r="T327" s="210" t="n"/>
      <c r="U327" s="1" t="n"/>
      <c r="V327" s="1" t="n"/>
      <c r="W327" s="1" t="n"/>
      <c r="X327" s="1" t="n"/>
      <c r="Y327" s="210" t="n"/>
      <c r="Z327" s="1" t="n"/>
      <c r="AA327" s="1" t="n"/>
      <c r="AB327" s="212" t="n"/>
      <c r="AC327" s="212" t="n"/>
    </row>
    <row r="328">
      <c r="A328" s="1" t="n"/>
      <c r="B328" s="1" t="n"/>
      <c r="C328" s="1" t="n"/>
      <c r="D328" s="1" t="n"/>
      <c r="E328" s="1" t="n"/>
      <c r="F328" s="1" t="n"/>
      <c r="G328" s="1" t="n"/>
      <c r="H328" s="1" t="n"/>
      <c r="I328" s="1" t="n"/>
      <c r="J328" s="1" t="n"/>
      <c r="K328" s="1" t="n"/>
      <c r="L328" s="1" t="n"/>
      <c r="M328" s="1" t="n"/>
      <c r="N328" s="1" t="n"/>
      <c r="O328" s="1" t="n"/>
      <c r="P328" s="1" t="n"/>
      <c r="Q328" s="1" t="n"/>
      <c r="R328" s="1" t="n"/>
      <c r="S328" s="210" t="n"/>
      <c r="T328" s="210" t="n"/>
      <c r="U328" s="1" t="n"/>
      <c r="V328" s="1" t="n"/>
      <c r="W328" s="1" t="n"/>
      <c r="X328" s="1" t="n"/>
      <c r="Y328" s="210" t="n"/>
      <c r="Z328" s="1" t="n"/>
      <c r="AA328" s="1" t="n"/>
      <c r="AB328" s="212" t="n"/>
      <c r="AC328" s="212" t="n"/>
    </row>
    <row r="329">
      <c r="A329" s="1" t="n"/>
      <c r="B329" s="1" t="n"/>
      <c r="C329" s="1" t="n"/>
      <c r="D329" s="1" t="n"/>
      <c r="E329" s="1" t="n"/>
      <c r="F329" s="1" t="n"/>
      <c r="G329" s="1" t="n"/>
      <c r="H329" s="1" t="n"/>
      <c r="I329" s="1" t="n"/>
      <c r="J329" s="1" t="n"/>
      <c r="K329" s="1" t="n"/>
      <c r="L329" s="1" t="n"/>
      <c r="M329" s="1" t="n"/>
      <c r="N329" s="1" t="n"/>
      <c r="O329" s="1" t="n"/>
      <c r="P329" s="1" t="n"/>
      <c r="Q329" s="1" t="n"/>
      <c r="R329" s="1" t="n"/>
      <c r="S329" s="210" t="n"/>
      <c r="T329" s="210" t="n"/>
      <c r="U329" s="1" t="n"/>
      <c r="V329" s="1" t="n"/>
      <c r="W329" s="1" t="n"/>
      <c r="X329" s="1" t="n"/>
      <c r="Y329" s="210" t="n"/>
      <c r="Z329" s="1" t="n"/>
      <c r="AA329" s="1" t="n"/>
      <c r="AB329" s="212" t="n"/>
      <c r="AC329" s="212" t="n"/>
    </row>
    <row r="330">
      <c r="A330" s="1" t="n"/>
      <c r="B330" s="1" t="n"/>
      <c r="C330" s="1" t="n"/>
      <c r="D330" s="1" t="n"/>
      <c r="E330" s="1" t="n"/>
      <c r="F330" s="1" t="n"/>
      <c r="G330" s="1" t="n"/>
      <c r="H330" s="1" t="n"/>
      <c r="I330" s="1" t="n"/>
      <c r="J330" s="1" t="n"/>
      <c r="K330" s="1" t="n"/>
      <c r="L330" s="1" t="n"/>
      <c r="M330" s="1" t="n"/>
      <c r="N330" s="1" t="n"/>
      <c r="O330" s="1" t="n"/>
      <c r="P330" s="1" t="n"/>
      <c r="Q330" s="1" t="n"/>
      <c r="R330" s="1" t="n"/>
      <c r="S330" s="210" t="n"/>
      <c r="T330" s="210" t="n"/>
      <c r="U330" s="1" t="n"/>
      <c r="V330" s="1" t="n"/>
      <c r="W330" s="1" t="n"/>
      <c r="X330" s="1" t="n"/>
      <c r="Y330" s="210" t="n"/>
      <c r="Z330" s="1" t="n"/>
      <c r="AA330" s="1" t="n"/>
      <c r="AB330" s="212" t="n"/>
      <c r="AC330" s="212" t="n"/>
    </row>
    <row r="331">
      <c r="A331" s="1" t="n"/>
      <c r="B331" s="1" t="n"/>
      <c r="C331" s="1" t="n"/>
      <c r="D331" s="1" t="n"/>
      <c r="E331" s="1" t="n"/>
      <c r="F331" s="1" t="n"/>
      <c r="G331" s="1" t="n"/>
      <c r="H331" s="1" t="n"/>
      <c r="I331" s="1" t="n"/>
      <c r="J331" s="1" t="n"/>
      <c r="K331" s="1" t="n"/>
      <c r="L331" s="1" t="n"/>
      <c r="M331" s="1" t="n"/>
      <c r="N331" s="1" t="n"/>
      <c r="O331" s="1" t="n"/>
      <c r="P331" s="1" t="n"/>
      <c r="Q331" s="1" t="n"/>
      <c r="R331" s="1" t="n"/>
      <c r="S331" s="210" t="n"/>
      <c r="T331" s="210" t="n"/>
      <c r="U331" s="1" t="n"/>
      <c r="V331" s="1" t="n"/>
      <c r="W331" s="1" t="n"/>
      <c r="X331" s="1" t="n"/>
      <c r="Y331" s="210" t="n"/>
      <c r="Z331" s="1" t="n"/>
      <c r="AA331" s="1" t="n"/>
      <c r="AB331" s="212" t="n"/>
      <c r="AC331" s="212" t="n"/>
    </row>
    <row r="332">
      <c r="A332" s="1" t="n"/>
      <c r="B332" s="1" t="n"/>
      <c r="C332" s="1" t="n"/>
      <c r="D332" s="1" t="n"/>
      <c r="E332" s="1" t="n"/>
      <c r="F332" s="1" t="n"/>
      <c r="G332" s="1" t="n"/>
      <c r="H332" s="1" t="n"/>
      <c r="I332" s="1" t="n"/>
      <c r="J332" s="1" t="n"/>
      <c r="K332" s="1" t="n"/>
      <c r="L332" s="1" t="n"/>
      <c r="M332" s="1" t="n"/>
      <c r="N332" s="1" t="n"/>
      <c r="O332" s="1" t="n"/>
      <c r="P332" s="1" t="n"/>
      <c r="Q332" s="1" t="n"/>
      <c r="R332" s="1" t="n"/>
      <c r="S332" s="210" t="n"/>
      <c r="T332" s="210" t="n"/>
      <c r="U332" s="1" t="n"/>
      <c r="V332" s="1" t="n"/>
      <c r="W332" s="1" t="n"/>
      <c r="X332" s="1" t="n"/>
      <c r="Y332" s="210" t="n"/>
      <c r="Z332" s="1" t="n"/>
      <c r="AA332" s="1" t="n"/>
      <c r="AB332" s="212" t="n"/>
      <c r="AC332" s="212" t="n"/>
    </row>
    <row r="333">
      <c r="A333" s="1" t="n"/>
      <c r="B333" s="1" t="n"/>
      <c r="C333" s="1" t="n"/>
      <c r="D333" s="1" t="n"/>
      <c r="E333" s="1" t="n"/>
      <c r="F333" s="1" t="n"/>
      <c r="G333" s="1" t="n"/>
      <c r="H333" s="1" t="n"/>
      <c r="I333" s="1" t="n"/>
      <c r="J333" s="1" t="n"/>
      <c r="K333" s="1" t="n"/>
      <c r="L333" s="1" t="n"/>
      <c r="M333" s="1" t="n"/>
      <c r="N333" s="1" t="n"/>
      <c r="O333" s="1" t="n"/>
      <c r="P333" s="1" t="n"/>
      <c r="Q333" s="1" t="n"/>
      <c r="R333" s="1" t="n"/>
      <c r="S333" s="210" t="n"/>
      <c r="T333" s="210" t="n"/>
      <c r="U333" s="1" t="n"/>
      <c r="V333" s="1" t="n"/>
      <c r="W333" s="1" t="n"/>
      <c r="X333" s="1" t="n"/>
      <c r="Y333" s="210" t="n"/>
      <c r="Z333" s="1" t="n"/>
      <c r="AA333" s="1" t="n"/>
      <c r="AB333" s="212" t="n"/>
      <c r="AC333" s="212" t="n"/>
    </row>
    <row r="334">
      <c r="A334" s="1" t="n"/>
      <c r="B334" s="1" t="n"/>
      <c r="C334" s="1" t="n"/>
      <c r="D334" s="1" t="n"/>
      <c r="E334" s="1" t="n"/>
      <c r="F334" s="1" t="n"/>
      <c r="G334" s="1" t="n"/>
      <c r="H334" s="1" t="n"/>
      <c r="I334" s="1" t="n"/>
      <c r="J334" s="1" t="n"/>
      <c r="K334" s="1" t="n"/>
      <c r="L334" s="1" t="n"/>
      <c r="M334" s="1" t="n"/>
      <c r="N334" s="1" t="n"/>
      <c r="O334" s="1" t="n"/>
      <c r="P334" s="1" t="n"/>
      <c r="Q334" s="1" t="n"/>
      <c r="R334" s="1" t="n"/>
      <c r="S334" s="210" t="n"/>
      <c r="T334" s="210" t="n"/>
      <c r="U334" s="1" t="n"/>
      <c r="V334" s="1" t="n"/>
      <c r="W334" s="1" t="n"/>
      <c r="X334" s="1" t="n"/>
      <c r="Y334" s="210" t="n"/>
      <c r="Z334" s="1" t="n"/>
      <c r="AA334" s="1" t="n"/>
      <c r="AB334" s="212" t="n"/>
      <c r="AC334" s="212" t="n"/>
    </row>
    <row r="335">
      <c r="A335" s="1" t="n"/>
      <c r="B335" s="1" t="n"/>
      <c r="C335" s="1" t="n"/>
      <c r="D335" s="1" t="n"/>
      <c r="E335" s="1" t="n"/>
      <c r="F335" s="1" t="n"/>
      <c r="G335" s="1" t="n"/>
      <c r="H335" s="1" t="n"/>
      <c r="I335" s="1" t="n"/>
      <c r="J335" s="1" t="n"/>
      <c r="K335" s="1" t="n"/>
      <c r="L335" s="1" t="n"/>
      <c r="M335" s="1" t="n"/>
      <c r="N335" s="1" t="n"/>
      <c r="O335" s="1" t="n"/>
      <c r="P335" s="1" t="n"/>
      <c r="Q335" s="1" t="n"/>
      <c r="R335" s="1" t="n"/>
      <c r="S335" s="210" t="n"/>
      <c r="T335" s="210" t="n"/>
      <c r="U335" s="1" t="n"/>
      <c r="V335" s="1" t="n"/>
      <c r="W335" s="1" t="n"/>
      <c r="X335" s="1" t="n"/>
      <c r="Y335" s="210" t="n"/>
      <c r="Z335" s="1" t="n"/>
      <c r="AA335" s="1" t="n"/>
      <c r="AB335" s="212" t="n"/>
      <c r="AC335" s="212" t="n"/>
    </row>
    <row r="336">
      <c r="A336" s="1" t="n"/>
      <c r="B336" s="1" t="n"/>
      <c r="C336" s="1" t="n"/>
      <c r="D336" s="1" t="n"/>
      <c r="E336" s="1" t="n"/>
      <c r="F336" s="1" t="n"/>
      <c r="G336" s="1" t="n"/>
      <c r="H336" s="1" t="n"/>
      <c r="I336" s="1" t="n"/>
      <c r="J336" s="1" t="n"/>
      <c r="K336" s="1" t="n"/>
      <c r="L336" s="1" t="n"/>
      <c r="M336" s="1" t="n"/>
      <c r="N336" s="1" t="n"/>
      <c r="O336" s="1" t="n"/>
      <c r="P336" s="1" t="n"/>
      <c r="Q336" s="1" t="n"/>
      <c r="R336" s="1" t="n"/>
      <c r="S336" s="210" t="n"/>
      <c r="T336" s="210" t="n"/>
      <c r="U336" s="1" t="n"/>
      <c r="V336" s="1" t="n"/>
      <c r="W336" s="1" t="n"/>
      <c r="X336" s="1" t="n"/>
      <c r="Y336" s="210" t="n"/>
      <c r="Z336" s="1" t="n"/>
      <c r="AA336" s="1" t="n"/>
      <c r="AB336" s="212" t="n"/>
      <c r="AC336" s="212" t="n"/>
    </row>
    <row r="337">
      <c r="A337" s="1" t="n"/>
      <c r="B337" s="1" t="n"/>
      <c r="C337" s="1" t="n"/>
      <c r="D337" s="1" t="n"/>
      <c r="E337" s="1" t="n"/>
      <c r="F337" s="1" t="n"/>
      <c r="G337" s="1" t="n"/>
      <c r="H337" s="1" t="n"/>
      <c r="I337" s="1" t="n"/>
      <c r="J337" s="1" t="n"/>
      <c r="K337" s="1" t="n"/>
      <c r="L337" s="1" t="n"/>
      <c r="M337" s="1" t="n"/>
      <c r="N337" s="1" t="n"/>
      <c r="O337" s="1" t="n"/>
      <c r="P337" s="1" t="n"/>
      <c r="Q337" s="1" t="n"/>
      <c r="R337" s="1" t="n"/>
      <c r="S337" s="210" t="n"/>
      <c r="T337" s="210" t="n"/>
      <c r="U337" s="1" t="n"/>
      <c r="V337" s="1" t="n"/>
      <c r="W337" s="1" t="n"/>
      <c r="X337" s="1" t="n"/>
      <c r="Y337" s="210" t="n"/>
      <c r="Z337" s="1" t="n"/>
      <c r="AA337" s="1" t="n"/>
      <c r="AB337" s="212" t="n"/>
      <c r="AC337" s="212" t="n"/>
    </row>
    <row r="338">
      <c r="A338" s="1" t="n"/>
      <c r="B338" s="1" t="n"/>
      <c r="C338" s="1" t="n"/>
      <c r="D338" s="1" t="n"/>
      <c r="E338" s="1" t="n"/>
      <c r="F338" s="1" t="n"/>
      <c r="G338" s="1" t="n"/>
      <c r="H338" s="1" t="n"/>
      <c r="I338" s="1" t="n"/>
      <c r="J338" s="1" t="n"/>
      <c r="K338" s="1" t="n"/>
      <c r="L338" s="1" t="n"/>
      <c r="M338" s="1" t="n"/>
      <c r="N338" s="1" t="n"/>
      <c r="O338" s="1" t="n"/>
      <c r="P338" s="1" t="n"/>
      <c r="Q338" s="1" t="n"/>
      <c r="R338" s="1" t="n"/>
      <c r="S338" s="210" t="n"/>
      <c r="T338" s="210" t="n"/>
      <c r="U338" s="1" t="n"/>
      <c r="V338" s="1" t="n"/>
      <c r="W338" s="1" t="n"/>
      <c r="X338" s="1" t="n"/>
      <c r="Y338" s="210" t="n"/>
      <c r="Z338" s="1" t="n"/>
      <c r="AA338" s="1" t="n"/>
      <c r="AB338" s="212" t="n"/>
      <c r="AC338" s="212" t="n"/>
    </row>
    <row r="339">
      <c r="A339" s="1" t="n"/>
      <c r="B339" s="1" t="n"/>
      <c r="C339" s="1" t="n"/>
      <c r="D339" s="1" t="n"/>
      <c r="E339" s="1" t="n"/>
      <c r="F339" s="1" t="n"/>
      <c r="G339" s="1" t="n"/>
      <c r="H339" s="1" t="n"/>
      <c r="I339" s="1" t="n"/>
      <c r="J339" s="1" t="n"/>
      <c r="K339" s="1" t="n"/>
      <c r="L339" s="1" t="n"/>
      <c r="M339" s="1" t="n"/>
      <c r="N339" s="1" t="n"/>
      <c r="O339" s="1" t="n"/>
      <c r="P339" s="1" t="n"/>
      <c r="Q339" s="1" t="n"/>
      <c r="R339" s="1" t="n"/>
      <c r="S339" s="210" t="n"/>
      <c r="T339" s="210" t="n"/>
      <c r="U339" s="1" t="n"/>
      <c r="V339" s="1" t="n"/>
      <c r="W339" s="1" t="n"/>
      <c r="X339" s="1" t="n"/>
      <c r="Y339" s="210" t="n"/>
      <c r="Z339" s="1" t="n"/>
      <c r="AA339" s="1" t="n"/>
      <c r="AB339" s="212" t="n"/>
      <c r="AC339" s="212" t="n"/>
    </row>
    <row r="340">
      <c r="A340" s="1" t="n"/>
      <c r="B340" s="1" t="n"/>
      <c r="C340" s="1" t="n"/>
      <c r="D340" s="1" t="n"/>
      <c r="E340" s="1" t="n"/>
      <c r="F340" s="1" t="n"/>
      <c r="G340" s="1" t="n"/>
      <c r="H340" s="1" t="n"/>
      <c r="I340" s="1" t="n"/>
      <c r="J340" s="1" t="n"/>
      <c r="K340" s="1" t="n"/>
      <c r="L340" s="1" t="n"/>
      <c r="M340" s="1" t="n"/>
      <c r="N340" s="1" t="n"/>
      <c r="O340" s="1" t="n"/>
      <c r="P340" s="1" t="n"/>
      <c r="Q340" s="1" t="n"/>
      <c r="R340" s="1" t="n"/>
      <c r="S340" s="210" t="n"/>
      <c r="T340" s="210" t="n"/>
      <c r="U340" s="1" t="n"/>
      <c r="V340" s="1" t="n"/>
      <c r="W340" s="1" t="n"/>
      <c r="X340" s="1" t="n"/>
      <c r="Y340" s="210" t="n"/>
      <c r="Z340" s="1" t="n"/>
      <c r="AA340" s="1" t="n"/>
      <c r="AB340" s="212" t="n"/>
      <c r="AC340" s="212" t="n"/>
    </row>
    <row r="341">
      <c r="A341" s="1" t="n"/>
      <c r="B341" s="1" t="n"/>
      <c r="C341" s="1" t="n"/>
      <c r="D341" s="1" t="n"/>
      <c r="E341" s="1" t="n"/>
      <c r="F341" s="1" t="n"/>
      <c r="G341" s="1" t="n"/>
      <c r="H341" s="1" t="n"/>
      <c r="I341" s="1" t="n"/>
      <c r="J341" s="1" t="n"/>
      <c r="K341" s="1" t="n"/>
      <c r="L341" s="1" t="n"/>
      <c r="M341" s="1" t="n"/>
      <c r="N341" s="1" t="n"/>
      <c r="O341" s="1" t="n"/>
      <c r="P341" s="1" t="n"/>
      <c r="Q341" s="1" t="n"/>
      <c r="R341" s="1" t="n"/>
      <c r="S341" s="210" t="n"/>
      <c r="T341" s="210" t="n"/>
      <c r="U341" s="1" t="n"/>
      <c r="V341" s="1" t="n"/>
      <c r="W341" s="1" t="n"/>
      <c r="X341" s="1" t="n"/>
      <c r="Y341" s="210" t="n"/>
      <c r="Z341" s="1" t="n"/>
      <c r="AA341" s="1" t="n"/>
      <c r="AB341" s="212" t="n"/>
      <c r="AC341" s="212" t="n"/>
    </row>
    <row r="342">
      <c r="A342" s="1" t="n"/>
      <c r="B342" s="1" t="n"/>
      <c r="C342" s="1" t="n"/>
      <c r="D342" s="1" t="n"/>
      <c r="E342" s="1" t="n"/>
      <c r="F342" s="1" t="n"/>
      <c r="G342" s="1" t="n"/>
      <c r="H342" s="1" t="n"/>
      <c r="I342" s="1" t="n"/>
      <c r="J342" s="1" t="n"/>
      <c r="K342" s="1" t="n"/>
      <c r="L342" s="1" t="n"/>
      <c r="M342" s="1" t="n"/>
      <c r="N342" s="1" t="n"/>
      <c r="O342" s="1" t="n"/>
      <c r="P342" s="1" t="n"/>
      <c r="Q342" s="1" t="n"/>
      <c r="R342" s="1" t="n"/>
      <c r="S342" s="210" t="n"/>
      <c r="T342" s="210" t="n"/>
      <c r="U342" s="1" t="n"/>
      <c r="V342" s="1" t="n"/>
      <c r="W342" s="1" t="n"/>
      <c r="X342" s="1" t="n"/>
      <c r="Y342" s="210" t="n"/>
      <c r="Z342" s="1" t="n"/>
      <c r="AA342" s="1" t="n"/>
      <c r="AB342" s="212" t="n"/>
      <c r="AC342" s="212" t="n"/>
    </row>
    <row r="343">
      <c r="A343" s="1" t="n"/>
      <c r="B343" s="1" t="n"/>
      <c r="C343" s="1" t="n"/>
      <c r="D343" s="1" t="n"/>
      <c r="E343" s="1" t="n"/>
      <c r="F343" s="1" t="n"/>
      <c r="G343" s="1" t="n"/>
      <c r="H343" s="1" t="n"/>
      <c r="I343" s="1" t="n"/>
      <c r="J343" s="1" t="n"/>
      <c r="K343" s="1" t="n"/>
      <c r="L343" s="1" t="n"/>
      <c r="M343" s="1" t="n"/>
      <c r="N343" s="1" t="n"/>
      <c r="O343" s="1" t="n"/>
      <c r="P343" s="1" t="n"/>
      <c r="Q343" s="1" t="n"/>
      <c r="R343" s="1" t="n"/>
      <c r="S343" s="210" t="n"/>
      <c r="T343" s="210" t="n"/>
      <c r="U343" s="1" t="n"/>
      <c r="V343" s="1" t="n"/>
      <c r="W343" s="1" t="n"/>
      <c r="X343" s="1" t="n"/>
      <c r="Y343" s="210" t="n"/>
      <c r="Z343" s="1" t="n"/>
      <c r="AA343" s="1" t="n"/>
      <c r="AB343" s="212" t="n"/>
      <c r="AC343" s="212" t="n"/>
    </row>
    <row r="344">
      <c r="A344" s="1" t="n"/>
      <c r="B344" s="1" t="n"/>
      <c r="C344" s="1" t="n"/>
      <c r="D344" s="1" t="n"/>
      <c r="E344" s="1" t="n"/>
      <c r="F344" s="1" t="n"/>
      <c r="G344" s="1" t="n"/>
      <c r="H344" s="1" t="n"/>
      <c r="I344" s="1" t="n"/>
      <c r="J344" s="1" t="n"/>
      <c r="K344" s="1" t="n"/>
      <c r="L344" s="1" t="n"/>
      <c r="M344" s="1" t="n"/>
      <c r="N344" s="1" t="n"/>
      <c r="O344" s="1" t="n"/>
      <c r="P344" s="1" t="n"/>
      <c r="Q344" s="1" t="n"/>
      <c r="R344" s="1" t="n"/>
      <c r="S344" s="210" t="n"/>
      <c r="T344" s="210" t="n"/>
      <c r="U344" s="1" t="n"/>
      <c r="V344" s="1" t="n"/>
      <c r="W344" s="1" t="n"/>
      <c r="X344" s="1" t="n"/>
      <c r="Y344" s="210" t="n"/>
      <c r="Z344" s="1" t="n"/>
      <c r="AA344" s="1" t="n"/>
      <c r="AB344" s="212" t="n"/>
      <c r="AC344" s="212" t="n"/>
    </row>
    <row r="345">
      <c r="A345" s="1" t="n"/>
      <c r="B345" s="1" t="n"/>
      <c r="C345" s="1" t="n"/>
      <c r="D345" s="1" t="n"/>
      <c r="E345" s="1" t="n"/>
      <c r="F345" s="1" t="n"/>
      <c r="G345" s="1" t="n"/>
      <c r="H345" s="1" t="n"/>
      <c r="I345" s="1" t="n"/>
      <c r="J345" s="1" t="n"/>
      <c r="K345" s="1" t="n"/>
      <c r="L345" s="1" t="n"/>
      <c r="M345" s="1" t="n"/>
      <c r="N345" s="1" t="n"/>
      <c r="O345" s="1" t="n"/>
      <c r="P345" s="1" t="n"/>
      <c r="Q345" s="1" t="n"/>
      <c r="R345" s="1" t="n"/>
      <c r="S345" s="210" t="n"/>
      <c r="T345" s="210" t="n"/>
      <c r="U345" s="1" t="n"/>
      <c r="V345" s="1" t="n"/>
      <c r="W345" s="1" t="n"/>
      <c r="X345" s="1" t="n"/>
      <c r="Y345" s="210" t="n"/>
      <c r="Z345" s="1" t="n"/>
      <c r="AA345" s="1" t="n"/>
      <c r="AB345" s="212" t="n"/>
      <c r="AC345" s="212" t="n"/>
    </row>
    <row r="346">
      <c r="A346" s="1" t="n"/>
      <c r="B346" s="1" t="n"/>
      <c r="C346" s="1" t="n"/>
      <c r="D346" s="1" t="n"/>
      <c r="E346" s="1" t="n"/>
      <c r="F346" s="1" t="n"/>
      <c r="G346" s="1" t="n"/>
      <c r="H346" s="1" t="n"/>
      <c r="I346" s="1" t="n"/>
      <c r="J346" s="1" t="n"/>
      <c r="K346" s="1" t="n"/>
      <c r="L346" s="1" t="n"/>
      <c r="M346" s="1" t="n"/>
      <c r="N346" s="1" t="n"/>
      <c r="O346" s="1" t="n"/>
      <c r="P346" s="1" t="n"/>
      <c r="Q346" s="1" t="n"/>
      <c r="R346" s="1" t="n"/>
      <c r="S346" s="210" t="n"/>
      <c r="T346" s="210" t="n"/>
      <c r="U346" s="1" t="n"/>
      <c r="V346" s="1" t="n"/>
      <c r="W346" s="1" t="n"/>
      <c r="X346" s="1" t="n"/>
      <c r="Y346" s="210" t="n"/>
      <c r="Z346" s="1" t="n"/>
      <c r="AA346" s="1" t="n"/>
      <c r="AB346" s="212" t="n"/>
      <c r="AC346" s="212" t="n"/>
    </row>
    <row r="347">
      <c r="A347" s="1" t="n"/>
      <c r="B347" s="1" t="n"/>
      <c r="C347" s="1" t="n"/>
      <c r="D347" s="1" t="n"/>
      <c r="E347" s="1" t="n"/>
      <c r="F347" s="1" t="n"/>
      <c r="G347" s="1" t="n"/>
      <c r="H347" s="1" t="n"/>
      <c r="I347" s="1" t="n"/>
      <c r="J347" s="1" t="n"/>
      <c r="K347" s="1" t="n"/>
      <c r="L347" s="1" t="n"/>
      <c r="M347" s="1" t="n"/>
      <c r="N347" s="1" t="n"/>
      <c r="O347" s="1" t="n"/>
      <c r="P347" s="1" t="n"/>
      <c r="Q347" s="1" t="n"/>
      <c r="R347" s="1" t="n"/>
      <c r="S347" s="210" t="n"/>
      <c r="T347" s="210" t="n"/>
      <c r="U347" s="1" t="n"/>
      <c r="V347" s="1" t="n"/>
      <c r="W347" s="1" t="n"/>
      <c r="X347" s="1" t="n"/>
      <c r="Y347" s="210" t="n"/>
      <c r="Z347" s="1" t="n"/>
      <c r="AA347" s="1" t="n"/>
      <c r="AB347" s="212" t="n"/>
      <c r="AC347" s="212" t="n"/>
    </row>
    <row r="348">
      <c r="A348" s="1" t="n"/>
      <c r="B348" s="1" t="n"/>
      <c r="C348" s="1" t="n"/>
      <c r="D348" s="1" t="n"/>
      <c r="E348" s="1" t="n"/>
      <c r="F348" s="1" t="n"/>
      <c r="G348" s="1" t="n"/>
      <c r="H348" s="1" t="n"/>
      <c r="I348" s="1" t="n"/>
      <c r="J348" s="1" t="n"/>
      <c r="K348" s="1" t="n"/>
      <c r="L348" s="1" t="n"/>
      <c r="M348" s="1" t="n"/>
      <c r="N348" s="1" t="n"/>
      <c r="O348" s="1" t="n"/>
      <c r="P348" s="1" t="n"/>
      <c r="Q348" s="1" t="n"/>
      <c r="R348" s="1" t="n"/>
      <c r="S348" s="210" t="n"/>
      <c r="T348" s="210" t="n"/>
      <c r="U348" s="1" t="n"/>
      <c r="V348" s="1" t="n"/>
      <c r="W348" s="1" t="n"/>
      <c r="X348" s="1" t="n"/>
      <c r="Y348" s="210" t="n"/>
      <c r="Z348" s="1" t="n"/>
      <c r="AA348" s="1" t="n"/>
      <c r="AB348" s="212" t="n"/>
      <c r="AC348" s="212" t="n"/>
    </row>
    <row r="349">
      <c r="A349" s="1" t="n"/>
      <c r="B349" s="1" t="n"/>
      <c r="C349" s="1" t="n"/>
      <c r="D349" s="1" t="n"/>
      <c r="E349" s="1" t="n"/>
      <c r="F349" s="1" t="n"/>
      <c r="G349" s="1" t="n"/>
      <c r="H349" s="1" t="n"/>
      <c r="I349" s="1" t="n"/>
      <c r="J349" s="1" t="n"/>
      <c r="K349" s="1" t="n"/>
      <c r="L349" s="1" t="n"/>
      <c r="M349" s="1" t="n"/>
      <c r="N349" s="1" t="n"/>
      <c r="O349" s="1" t="n"/>
      <c r="P349" s="1" t="n"/>
      <c r="Q349" s="1" t="n"/>
      <c r="R349" s="1" t="n"/>
      <c r="S349" s="210" t="n"/>
      <c r="T349" s="210" t="n"/>
      <c r="U349" s="1" t="n"/>
      <c r="V349" s="1" t="n"/>
      <c r="W349" s="1" t="n"/>
      <c r="X349" s="1" t="n"/>
      <c r="Y349" s="210" t="n"/>
      <c r="Z349" s="1" t="n"/>
      <c r="AA349" s="1" t="n"/>
      <c r="AB349" s="212" t="n"/>
      <c r="AC349" s="212" t="n"/>
    </row>
    <row r="350">
      <c r="A350" s="1" t="n"/>
      <c r="B350" s="1" t="n"/>
      <c r="C350" s="1" t="n"/>
      <c r="D350" s="1" t="n"/>
      <c r="E350" s="1" t="n"/>
      <c r="F350" s="1" t="n"/>
      <c r="G350" s="1" t="n"/>
      <c r="H350" s="1" t="n"/>
      <c r="I350" s="1" t="n"/>
      <c r="J350" s="1" t="n"/>
      <c r="K350" s="1" t="n"/>
      <c r="L350" s="1" t="n"/>
      <c r="M350" s="1" t="n"/>
      <c r="N350" s="1" t="n"/>
      <c r="O350" s="1" t="n"/>
      <c r="P350" s="1" t="n"/>
      <c r="Q350" s="1" t="n"/>
      <c r="R350" s="1" t="n"/>
      <c r="S350" s="210" t="n"/>
      <c r="T350" s="210" t="n"/>
      <c r="U350" s="1" t="n"/>
      <c r="V350" s="1" t="n"/>
      <c r="W350" s="1" t="n"/>
      <c r="X350" s="1" t="n"/>
      <c r="Y350" s="210" t="n"/>
      <c r="Z350" s="1" t="n"/>
      <c r="AA350" s="1" t="n"/>
      <c r="AB350" s="212" t="n"/>
      <c r="AC350" s="212" t="n"/>
    </row>
    <row r="351">
      <c r="A351" s="1" t="n"/>
      <c r="B351" s="1" t="n"/>
      <c r="C351" s="1" t="n"/>
      <c r="D351" s="1" t="n"/>
      <c r="E351" s="1" t="n"/>
      <c r="F351" s="1" t="n"/>
      <c r="G351" s="1" t="n"/>
      <c r="H351" s="1" t="n"/>
      <c r="I351" s="1" t="n"/>
      <c r="J351" s="1" t="n"/>
      <c r="K351" s="1" t="n"/>
      <c r="L351" s="1" t="n"/>
      <c r="M351" s="1" t="n"/>
      <c r="N351" s="1" t="n"/>
      <c r="O351" s="1" t="n"/>
      <c r="P351" s="1" t="n"/>
      <c r="Q351" s="1" t="n"/>
      <c r="R351" s="1" t="n"/>
      <c r="S351" s="210" t="n"/>
      <c r="T351" s="210" t="n"/>
      <c r="U351" s="1" t="n"/>
      <c r="V351" s="1" t="n"/>
      <c r="W351" s="1" t="n"/>
      <c r="X351" s="1" t="n"/>
      <c r="Y351" s="210" t="n"/>
      <c r="Z351" s="1" t="n"/>
      <c r="AA351" s="1" t="n"/>
      <c r="AB351" s="212" t="n"/>
      <c r="AC351" s="212" t="n"/>
    </row>
    <row r="352">
      <c r="A352" s="1" t="n"/>
      <c r="B352" s="1" t="n"/>
      <c r="C352" s="1" t="n"/>
      <c r="D352" s="1" t="n"/>
      <c r="E352" s="1" t="n"/>
      <c r="F352" s="1" t="n"/>
      <c r="G352" s="1" t="n"/>
      <c r="H352" s="1" t="n"/>
      <c r="I352" s="1" t="n"/>
      <c r="J352" s="1" t="n"/>
      <c r="K352" s="1" t="n"/>
      <c r="L352" s="1" t="n"/>
      <c r="M352" s="1" t="n"/>
      <c r="N352" s="1" t="n"/>
      <c r="O352" s="1" t="n"/>
      <c r="P352" s="1" t="n"/>
      <c r="Q352" s="1" t="n"/>
      <c r="R352" s="1" t="n"/>
      <c r="S352" s="210" t="n"/>
      <c r="T352" s="210" t="n"/>
      <c r="U352" s="1" t="n"/>
      <c r="V352" s="1" t="n"/>
      <c r="W352" s="1" t="n"/>
      <c r="X352" s="1" t="n"/>
      <c r="Y352" s="210" t="n"/>
      <c r="Z352" s="1" t="n"/>
      <c r="AA352" s="1" t="n"/>
      <c r="AB352" s="212" t="n"/>
      <c r="AC352" s="212" t="n"/>
    </row>
    <row r="353">
      <c r="A353" s="1" t="n"/>
      <c r="B353" s="1" t="n"/>
      <c r="C353" s="1" t="n"/>
      <c r="D353" s="1" t="n"/>
      <c r="E353" s="1" t="n"/>
      <c r="F353" s="1" t="n"/>
      <c r="G353" s="1" t="n"/>
      <c r="H353" s="1" t="n"/>
      <c r="I353" s="1" t="n"/>
      <c r="J353" s="1" t="n"/>
      <c r="K353" s="1" t="n"/>
      <c r="L353" s="1" t="n"/>
      <c r="M353" s="1" t="n"/>
      <c r="N353" s="1" t="n"/>
      <c r="O353" s="1" t="n"/>
      <c r="P353" s="1" t="n"/>
      <c r="Q353" s="1" t="n"/>
      <c r="R353" s="1" t="n"/>
      <c r="S353" s="210" t="n"/>
      <c r="T353" s="210" t="n"/>
      <c r="U353" s="1" t="n"/>
      <c r="V353" s="1" t="n"/>
      <c r="W353" s="1" t="n"/>
      <c r="X353" s="1" t="n"/>
      <c r="Y353" s="210" t="n"/>
      <c r="Z353" s="1" t="n"/>
      <c r="AA353" s="1" t="n"/>
      <c r="AB353" s="212" t="n"/>
      <c r="AC353" s="212" t="n"/>
    </row>
    <row r="354">
      <c r="A354" s="1" t="n"/>
      <c r="B354" s="1" t="n"/>
      <c r="C354" s="1" t="n"/>
      <c r="D354" s="1" t="n"/>
      <c r="E354" s="1" t="n"/>
      <c r="F354" s="1" t="n"/>
      <c r="G354" s="1" t="n"/>
      <c r="H354" s="1" t="n"/>
      <c r="I354" s="1" t="n"/>
      <c r="J354" s="1" t="n"/>
      <c r="K354" s="1" t="n"/>
      <c r="L354" s="1" t="n"/>
      <c r="M354" s="1" t="n"/>
      <c r="N354" s="1" t="n"/>
      <c r="O354" s="1" t="n"/>
      <c r="P354" s="1" t="n"/>
      <c r="Q354" s="1" t="n"/>
      <c r="R354" s="1" t="n"/>
      <c r="S354" s="210" t="n"/>
      <c r="T354" s="210" t="n"/>
      <c r="U354" s="1" t="n"/>
      <c r="V354" s="1" t="n"/>
      <c r="W354" s="1" t="n"/>
      <c r="X354" s="1" t="n"/>
      <c r="Y354" s="210" t="n"/>
      <c r="Z354" s="1" t="n"/>
      <c r="AA354" s="1" t="n"/>
      <c r="AB354" s="212" t="n"/>
      <c r="AC354" s="212" t="n"/>
    </row>
    <row r="355">
      <c r="A355" s="1" t="n"/>
      <c r="B355" s="1" t="n"/>
      <c r="C355" s="1" t="n"/>
      <c r="D355" s="1" t="n"/>
      <c r="E355" s="1" t="n"/>
      <c r="F355" s="1" t="n"/>
      <c r="G355" s="1" t="n"/>
      <c r="H355" s="1" t="n"/>
      <c r="I355" s="1" t="n"/>
      <c r="J355" s="1" t="n"/>
      <c r="K355" s="1" t="n"/>
      <c r="L355" s="1" t="n"/>
      <c r="M355" s="1" t="n"/>
      <c r="N355" s="1" t="n"/>
      <c r="O355" s="1" t="n"/>
      <c r="P355" s="1" t="n"/>
      <c r="Q355" s="1" t="n"/>
      <c r="R355" s="1" t="n"/>
      <c r="S355" s="210" t="n"/>
      <c r="T355" s="210" t="n"/>
      <c r="U355" s="1" t="n"/>
      <c r="V355" s="1" t="n"/>
      <c r="W355" s="1" t="n"/>
      <c r="X355" s="1" t="n"/>
      <c r="Y355" s="210" t="n"/>
      <c r="Z355" s="1" t="n"/>
      <c r="AA355" s="1" t="n"/>
      <c r="AB355" s="212" t="n"/>
      <c r="AC355" s="212" t="n"/>
    </row>
    <row r="356">
      <c r="A356" s="1" t="n"/>
      <c r="B356" s="1" t="n"/>
      <c r="C356" s="1" t="n"/>
      <c r="D356" s="1" t="n"/>
      <c r="E356" s="1" t="n"/>
      <c r="F356" s="1" t="n"/>
      <c r="G356" s="1" t="n"/>
      <c r="H356" s="1" t="n"/>
      <c r="I356" s="1" t="n"/>
      <c r="J356" s="1" t="n"/>
      <c r="K356" s="1" t="n"/>
      <c r="L356" s="1" t="n"/>
      <c r="M356" s="1" t="n"/>
      <c r="N356" s="1" t="n"/>
      <c r="O356" s="1" t="n"/>
      <c r="P356" s="1" t="n"/>
      <c r="Q356" s="1" t="n"/>
      <c r="R356" s="1" t="n"/>
      <c r="S356" s="210" t="n"/>
      <c r="T356" s="210" t="n"/>
      <c r="U356" s="1" t="n"/>
      <c r="V356" s="1" t="n"/>
      <c r="W356" s="1" t="n"/>
      <c r="X356" s="1" t="n"/>
      <c r="Y356" s="210" t="n"/>
      <c r="Z356" s="1" t="n"/>
      <c r="AA356" s="1" t="n"/>
      <c r="AB356" s="212" t="n"/>
      <c r="AC356" s="212" t="n"/>
    </row>
    <row r="357">
      <c r="A357" s="1" t="n"/>
      <c r="B357" s="1" t="n"/>
      <c r="C357" s="1" t="n"/>
      <c r="D357" s="1" t="n"/>
      <c r="E357" s="1" t="n"/>
      <c r="F357" s="1" t="n"/>
      <c r="G357" s="1" t="n"/>
      <c r="H357" s="1" t="n"/>
      <c r="I357" s="1" t="n"/>
      <c r="J357" s="1" t="n"/>
      <c r="K357" s="1" t="n"/>
      <c r="L357" s="1" t="n"/>
      <c r="M357" s="1" t="n"/>
      <c r="N357" s="1" t="n"/>
      <c r="O357" s="1" t="n"/>
      <c r="P357" s="1" t="n"/>
      <c r="Q357" s="1" t="n"/>
      <c r="R357" s="1" t="n"/>
      <c r="S357" s="210" t="n"/>
      <c r="T357" s="210" t="n"/>
      <c r="U357" s="1" t="n"/>
      <c r="V357" s="1" t="n"/>
      <c r="W357" s="1" t="n"/>
      <c r="X357" s="1" t="n"/>
      <c r="Y357" s="210" t="n"/>
      <c r="Z357" s="1" t="n"/>
      <c r="AA357" s="1" t="n"/>
      <c r="AB357" s="212" t="n"/>
      <c r="AC357" s="212" t="n"/>
    </row>
    <row r="358">
      <c r="A358" s="1" t="n"/>
      <c r="B358" s="1" t="n"/>
      <c r="C358" s="1" t="n"/>
      <c r="D358" s="1" t="n"/>
      <c r="E358" s="1" t="n"/>
      <c r="F358" s="1" t="n"/>
      <c r="G358" s="1" t="n"/>
      <c r="H358" s="1" t="n"/>
      <c r="I358" s="1" t="n"/>
      <c r="J358" s="1" t="n"/>
      <c r="K358" s="1" t="n"/>
      <c r="L358" s="1" t="n"/>
      <c r="M358" s="1" t="n"/>
      <c r="N358" s="1" t="n"/>
      <c r="O358" s="1" t="n"/>
      <c r="P358" s="1" t="n"/>
      <c r="Q358" s="1" t="n"/>
      <c r="R358" s="1" t="n"/>
      <c r="S358" s="210" t="n"/>
      <c r="T358" s="210" t="n"/>
      <c r="U358" s="1" t="n"/>
      <c r="V358" s="1" t="n"/>
      <c r="W358" s="1" t="n"/>
      <c r="X358" s="1" t="n"/>
      <c r="Y358" s="210" t="n"/>
      <c r="Z358" s="1" t="n"/>
      <c r="AA358" s="1" t="n"/>
      <c r="AB358" s="212" t="n"/>
      <c r="AC358" s="212" t="n"/>
    </row>
    <row r="359">
      <c r="A359" s="1" t="n"/>
      <c r="B359" s="1" t="n"/>
      <c r="C359" s="1" t="n"/>
      <c r="D359" s="1" t="n"/>
      <c r="E359" s="1" t="n"/>
      <c r="F359" s="1" t="n"/>
      <c r="G359" s="1" t="n"/>
      <c r="H359" s="1" t="n"/>
      <c r="I359" s="1" t="n"/>
      <c r="J359" s="1" t="n"/>
      <c r="K359" s="1" t="n"/>
      <c r="L359" s="1" t="n"/>
      <c r="M359" s="1" t="n"/>
      <c r="N359" s="1" t="n"/>
      <c r="O359" s="1" t="n"/>
      <c r="P359" s="1" t="n"/>
      <c r="Q359" s="1" t="n"/>
      <c r="R359" s="1" t="n"/>
      <c r="S359" s="210" t="n"/>
      <c r="T359" s="210" t="n"/>
      <c r="U359" s="1" t="n"/>
      <c r="V359" s="1" t="n"/>
      <c r="W359" s="1" t="n"/>
      <c r="X359" s="1" t="n"/>
      <c r="Y359" s="210" t="n"/>
      <c r="Z359" s="1" t="n"/>
      <c r="AA359" s="1" t="n"/>
      <c r="AB359" s="212" t="n"/>
      <c r="AC359" s="212" t="n"/>
    </row>
    <row r="360">
      <c r="A360" s="1" t="n"/>
      <c r="B360" s="1" t="n"/>
      <c r="C360" s="1" t="n"/>
      <c r="D360" s="1" t="n"/>
      <c r="E360" s="1" t="n"/>
      <c r="F360" s="1" t="n"/>
      <c r="G360" s="1" t="n"/>
      <c r="H360" s="1" t="n"/>
      <c r="I360" s="1" t="n"/>
      <c r="J360" s="1" t="n"/>
      <c r="K360" s="1" t="n"/>
      <c r="L360" s="1" t="n"/>
      <c r="M360" s="1" t="n"/>
      <c r="N360" s="1" t="n"/>
      <c r="O360" s="1" t="n"/>
      <c r="P360" s="1" t="n"/>
      <c r="Q360" s="1" t="n"/>
      <c r="R360" s="1" t="n"/>
      <c r="S360" s="210" t="n"/>
      <c r="T360" s="210" t="n"/>
      <c r="U360" s="1" t="n"/>
      <c r="V360" s="1" t="n"/>
      <c r="W360" s="1" t="n"/>
      <c r="X360" s="1" t="n"/>
      <c r="Y360" s="210" t="n"/>
      <c r="Z360" s="1" t="n"/>
      <c r="AA360" s="1" t="n"/>
      <c r="AB360" s="212" t="n"/>
      <c r="AC360" s="212" t="n"/>
    </row>
    <row r="361">
      <c r="A361" s="1" t="n"/>
      <c r="B361" s="1" t="n"/>
      <c r="C361" s="1" t="n"/>
      <c r="D361" s="1" t="n"/>
      <c r="E361" s="1" t="n"/>
      <c r="F361" s="1" t="n"/>
      <c r="G361" s="1" t="n"/>
      <c r="H361" s="1" t="n"/>
      <c r="I361" s="1" t="n"/>
      <c r="J361" s="1" t="n"/>
      <c r="K361" s="1" t="n"/>
      <c r="L361" s="1" t="n"/>
      <c r="M361" s="1" t="n"/>
      <c r="N361" s="1" t="n"/>
      <c r="O361" s="1" t="n"/>
      <c r="P361" s="1" t="n"/>
      <c r="Q361" s="1" t="n"/>
      <c r="R361" s="1" t="n"/>
      <c r="S361" s="210" t="n"/>
      <c r="T361" s="210" t="n"/>
      <c r="U361" s="1" t="n"/>
      <c r="V361" s="1" t="n"/>
      <c r="W361" s="1" t="n"/>
      <c r="X361" s="1" t="n"/>
      <c r="Y361" s="210" t="n"/>
      <c r="Z361" s="1" t="n"/>
      <c r="AA361" s="1" t="n"/>
      <c r="AB361" s="212" t="n"/>
      <c r="AC361" s="212" t="n"/>
    </row>
    <row r="362">
      <c r="A362" s="1" t="n"/>
      <c r="B362" s="1" t="n"/>
      <c r="C362" s="1" t="n"/>
      <c r="D362" s="1" t="n"/>
      <c r="E362" s="1" t="n"/>
      <c r="F362" s="1" t="n"/>
      <c r="G362" s="1" t="n"/>
      <c r="H362" s="1" t="n"/>
      <c r="I362" s="1" t="n"/>
      <c r="J362" s="1" t="n"/>
      <c r="K362" s="1" t="n"/>
      <c r="L362" s="1" t="n"/>
      <c r="M362" s="1" t="n"/>
      <c r="N362" s="1" t="n"/>
      <c r="O362" s="1" t="n"/>
      <c r="P362" s="1" t="n"/>
      <c r="Q362" s="1" t="n"/>
      <c r="R362" s="1" t="n"/>
      <c r="S362" s="210" t="n"/>
      <c r="T362" s="210" t="n"/>
      <c r="U362" s="1" t="n"/>
      <c r="V362" s="1" t="n"/>
      <c r="W362" s="1" t="n"/>
      <c r="X362" s="1" t="n"/>
      <c r="Y362" s="210" t="n"/>
      <c r="Z362" s="1" t="n"/>
      <c r="AA362" s="1" t="n"/>
      <c r="AB362" s="212" t="n"/>
      <c r="AC362" s="212" t="n"/>
    </row>
    <row r="363">
      <c r="A363" s="1" t="n"/>
      <c r="B363" s="1" t="n"/>
      <c r="C363" s="1" t="n"/>
      <c r="D363" s="1" t="n"/>
      <c r="E363" s="1" t="n"/>
      <c r="F363" s="1" t="n"/>
      <c r="G363" s="1" t="n"/>
      <c r="H363" s="1" t="n"/>
      <c r="I363" s="1" t="n"/>
      <c r="J363" s="1" t="n"/>
      <c r="K363" s="1" t="n"/>
      <c r="L363" s="1" t="n"/>
      <c r="M363" s="1" t="n"/>
      <c r="N363" s="1" t="n"/>
      <c r="O363" s="1" t="n"/>
      <c r="P363" s="1" t="n"/>
      <c r="Q363" s="1" t="n"/>
      <c r="R363" s="1" t="n"/>
      <c r="S363" s="210" t="n"/>
      <c r="T363" s="210" t="n"/>
      <c r="U363" s="1" t="n"/>
      <c r="V363" s="1" t="n"/>
      <c r="W363" s="1" t="n"/>
      <c r="X363" s="1" t="n"/>
      <c r="Y363" s="210" t="n"/>
      <c r="Z363" s="1" t="n"/>
      <c r="AA363" s="1" t="n"/>
      <c r="AB363" s="212" t="n"/>
      <c r="AC363" s="212" t="n"/>
    </row>
    <row r="364">
      <c r="A364" s="1" t="n"/>
      <c r="B364" s="1" t="n"/>
      <c r="C364" s="1" t="n"/>
      <c r="D364" s="1" t="n"/>
      <c r="E364" s="1" t="n"/>
      <c r="F364" s="1" t="n"/>
      <c r="G364" s="1" t="n"/>
      <c r="H364" s="1" t="n"/>
      <c r="I364" s="1" t="n"/>
      <c r="J364" s="1" t="n"/>
      <c r="K364" s="1" t="n"/>
      <c r="L364" s="1" t="n"/>
      <c r="M364" s="1" t="n"/>
      <c r="N364" s="1" t="n"/>
      <c r="O364" s="1" t="n"/>
      <c r="P364" s="1" t="n"/>
      <c r="Q364" s="1" t="n"/>
      <c r="R364" s="1" t="n"/>
      <c r="S364" s="210" t="n"/>
      <c r="T364" s="210" t="n"/>
      <c r="U364" s="1" t="n"/>
      <c r="V364" s="1" t="n"/>
      <c r="W364" s="1" t="n"/>
      <c r="X364" s="1" t="n"/>
      <c r="Y364" s="210" t="n"/>
      <c r="Z364" s="1" t="n"/>
      <c r="AA364" s="1" t="n"/>
      <c r="AB364" s="212" t="n"/>
      <c r="AC364" s="212" t="n"/>
    </row>
    <row r="365">
      <c r="A365" s="1" t="n"/>
      <c r="B365" s="1" t="n"/>
      <c r="C365" s="1" t="n"/>
      <c r="D365" s="1" t="n"/>
      <c r="E365" s="1" t="n"/>
      <c r="F365" s="1" t="n"/>
      <c r="G365" s="1" t="n"/>
      <c r="H365" s="1" t="n"/>
      <c r="I365" s="1" t="n"/>
      <c r="J365" s="1" t="n"/>
      <c r="K365" s="1" t="n"/>
      <c r="L365" s="1" t="n"/>
      <c r="M365" s="1" t="n"/>
      <c r="N365" s="1" t="n"/>
      <c r="O365" s="1" t="n"/>
      <c r="P365" s="1" t="n"/>
      <c r="Q365" s="1" t="n"/>
      <c r="R365" s="1" t="n"/>
      <c r="S365" s="210" t="n"/>
      <c r="T365" s="210" t="n"/>
      <c r="U365" s="1" t="n"/>
      <c r="V365" s="1" t="n"/>
      <c r="W365" s="1" t="n"/>
      <c r="X365" s="1" t="n"/>
      <c r="Y365" s="210" t="n"/>
      <c r="Z365" s="1" t="n"/>
      <c r="AA365" s="1" t="n"/>
      <c r="AB365" s="212" t="n"/>
      <c r="AC365" s="212" t="n"/>
    </row>
    <row r="366">
      <c r="A366" s="1" t="n"/>
      <c r="B366" s="1" t="n"/>
      <c r="C366" s="1" t="n"/>
      <c r="D366" s="1" t="n"/>
      <c r="E366" s="1" t="n"/>
      <c r="F366" s="1" t="n"/>
      <c r="G366" s="1" t="n"/>
      <c r="H366" s="1" t="n"/>
      <c r="I366" s="1" t="n"/>
      <c r="J366" s="1" t="n"/>
      <c r="K366" s="1" t="n"/>
      <c r="L366" s="1" t="n"/>
      <c r="M366" s="1" t="n"/>
      <c r="N366" s="1" t="n"/>
      <c r="O366" s="1" t="n"/>
      <c r="P366" s="1" t="n"/>
      <c r="Q366" s="1" t="n"/>
      <c r="R366" s="1" t="n"/>
      <c r="S366" s="210" t="n"/>
      <c r="T366" s="210" t="n"/>
      <c r="U366" s="1" t="n"/>
      <c r="V366" s="1" t="n"/>
      <c r="W366" s="1" t="n"/>
      <c r="X366" s="1" t="n"/>
      <c r="Y366" s="210" t="n"/>
      <c r="Z366" s="1" t="n"/>
      <c r="AA366" s="1" t="n"/>
      <c r="AB366" s="212" t="n"/>
      <c r="AC366" s="212" t="n"/>
    </row>
    <row r="367">
      <c r="A367" s="1" t="n"/>
      <c r="B367" s="1" t="n"/>
      <c r="C367" s="1" t="n"/>
      <c r="D367" s="1" t="n"/>
      <c r="E367" s="1" t="n"/>
      <c r="F367" s="1" t="n"/>
      <c r="G367" s="1" t="n"/>
      <c r="H367" s="1" t="n"/>
      <c r="I367" s="1" t="n"/>
      <c r="J367" s="1" t="n"/>
      <c r="K367" s="1" t="n"/>
      <c r="L367" s="1" t="n"/>
      <c r="M367" s="1" t="n"/>
      <c r="N367" s="1" t="n"/>
      <c r="O367" s="1" t="n"/>
      <c r="P367" s="1" t="n"/>
      <c r="Q367" s="1" t="n"/>
      <c r="R367" s="1" t="n"/>
      <c r="S367" s="210" t="n"/>
      <c r="T367" s="210" t="n"/>
      <c r="U367" s="1" t="n"/>
      <c r="V367" s="1" t="n"/>
      <c r="W367" s="1" t="n"/>
      <c r="X367" s="1" t="n"/>
      <c r="Y367" s="210" t="n"/>
      <c r="Z367" s="1" t="n"/>
      <c r="AA367" s="1" t="n"/>
      <c r="AB367" s="212" t="n"/>
      <c r="AC367" s="212" t="n"/>
    </row>
    <row r="368">
      <c r="A368" s="1" t="n"/>
      <c r="B368" s="1" t="n"/>
      <c r="C368" s="1" t="n"/>
      <c r="D368" s="1" t="n"/>
      <c r="E368" s="1" t="n"/>
      <c r="F368" s="1" t="n"/>
      <c r="G368" s="1" t="n"/>
      <c r="H368" s="1" t="n"/>
      <c r="I368" s="1" t="n"/>
      <c r="J368" s="1" t="n"/>
      <c r="K368" s="1" t="n"/>
      <c r="L368" s="1" t="n"/>
      <c r="M368" s="1" t="n"/>
      <c r="N368" s="1" t="n"/>
      <c r="O368" s="1" t="n"/>
      <c r="P368" s="1" t="n"/>
      <c r="Q368" s="1" t="n"/>
      <c r="R368" s="1" t="n"/>
      <c r="S368" s="210" t="n"/>
      <c r="T368" s="210" t="n"/>
      <c r="U368" s="1" t="n"/>
      <c r="V368" s="1" t="n"/>
      <c r="W368" s="1" t="n"/>
      <c r="X368" s="1" t="n"/>
      <c r="Y368" s="210" t="n"/>
      <c r="Z368" s="1" t="n"/>
      <c r="AA368" s="1" t="n"/>
      <c r="AB368" s="212" t="n"/>
      <c r="AC368" s="212" t="n"/>
    </row>
    <row r="369">
      <c r="A369" s="1" t="n"/>
      <c r="B369" s="1" t="n"/>
      <c r="C369" s="1" t="n"/>
      <c r="D369" s="1" t="n"/>
      <c r="E369" s="1" t="n"/>
      <c r="F369" s="1" t="n"/>
      <c r="G369" s="1" t="n"/>
      <c r="H369" s="1" t="n"/>
      <c r="I369" s="1" t="n"/>
      <c r="J369" s="1" t="n"/>
      <c r="K369" s="1" t="n"/>
      <c r="L369" s="1" t="n"/>
      <c r="M369" s="1" t="n"/>
      <c r="N369" s="1" t="n"/>
      <c r="O369" s="1" t="n"/>
      <c r="P369" s="1" t="n"/>
      <c r="Q369" s="1" t="n"/>
      <c r="R369" s="1" t="n"/>
      <c r="S369" s="210" t="n"/>
      <c r="T369" s="210" t="n"/>
      <c r="U369" s="1" t="n"/>
      <c r="V369" s="1" t="n"/>
      <c r="W369" s="1" t="n"/>
      <c r="X369" s="1" t="n"/>
      <c r="Y369" s="210" t="n"/>
      <c r="Z369" s="1" t="n"/>
      <c r="AA369" s="1" t="n"/>
      <c r="AB369" s="212" t="n"/>
      <c r="AC369" s="212" t="n"/>
    </row>
    <row r="370">
      <c r="A370" s="1" t="n"/>
      <c r="B370" s="1" t="n"/>
      <c r="C370" s="1" t="n"/>
      <c r="D370" s="1" t="n"/>
      <c r="E370" s="1" t="n"/>
      <c r="F370" s="1" t="n"/>
      <c r="G370" s="1" t="n"/>
      <c r="H370" s="1" t="n"/>
      <c r="I370" s="1" t="n"/>
      <c r="J370" s="1" t="n"/>
      <c r="K370" s="1" t="n"/>
      <c r="L370" s="1" t="n"/>
      <c r="M370" s="1" t="n"/>
      <c r="N370" s="1" t="n"/>
      <c r="O370" s="1" t="n"/>
      <c r="P370" s="1" t="n"/>
      <c r="Q370" s="1" t="n"/>
      <c r="R370" s="1" t="n"/>
      <c r="S370" s="210" t="n"/>
      <c r="T370" s="210" t="n"/>
      <c r="U370" s="1" t="n"/>
      <c r="V370" s="1" t="n"/>
      <c r="W370" s="1" t="n"/>
      <c r="X370" s="1" t="n"/>
      <c r="Y370" s="210" t="n"/>
      <c r="Z370" s="1" t="n"/>
      <c r="AA370" s="1" t="n"/>
      <c r="AB370" s="212" t="n"/>
      <c r="AC370" s="212" t="n"/>
    </row>
    <row r="371">
      <c r="A371" s="1" t="n"/>
      <c r="B371" s="1" t="n"/>
      <c r="C371" s="1" t="n"/>
      <c r="D371" s="1" t="n"/>
      <c r="E371" s="1" t="n"/>
      <c r="F371" s="1" t="n"/>
      <c r="G371" s="1" t="n"/>
      <c r="H371" s="1" t="n"/>
      <c r="I371" s="1" t="n"/>
      <c r="J371" s="1" t="n"/>
      <c r="K371" s="1" t="n"/>
      <c r="L371" s="1" t="n"/>
      <c r="M371" s="1" t="n"/>
      <c r="N371" s="1" t="n"/>
      <c r="O371" s="1" t="n"/>
      <c r="P371" s="1" t="n"/>
      <c r="Q371" s="1" t="n"/>
      <c r="R371" s="1" t="n"/>
      <c r="S371" s="210" t="n"/>
      <c r="T371" s="210" t="n"/>
      <c r="U371" s="1" t="n"/>
      <c r="V371" s="1" t="n"/>
      <c r="W371" s="1" t="n"/>
      <c r="X371" s="1" t="n"/>
      <c r="Y371" s="210" t="n"/>
      <c r="Z371" s="1" t="n"/>
      <c r="AA371" s="1" t="n"/>
      <c r="AB371" s="212" t="n"/>
      <c r="AC371" s="212" t="n"/>
    </row>
    <row r="372">
      <c r="A372" s="1" t="n"/>
      <c r="B372" s="1" t="n"/>
      <c r="C372" s="1" t="n"/>
      <c r="D372" s="1" t="n"/>
      <c r="E372" s="1" t="n"/>
      <c r="F372" s="1" t="n"/>
      <c r="G372" s="1" t="n"/>
      <c r="H372" s="1" t="n"/>
      <c r="I372" s="1" t="n"/>
      <c r="J372" s="1" t="n"/>
      <c r="K372" s="1" t="n"/>
      <c r="L372" s="1" t="n"/>
      <c r="M372" s="1" t="n"/>
      <c r="N372" s="1" t="n"/>
      <c r="O372" s="1" t="n"/>
      <c r="P372" s="1" t="n"/>
      <c r="Q372" s="1" t="n"/>
      <c r="R372" s="1" t="n"/>
      <c r="S372" s="210" t="n"/>
      <c r="T372" s="210" t="n"/>
      <c r="U372" s="1" t="n"/>
      <c r="V372" s="1" t="n"/>
      <c r="W372" s="1" t="n"/>
      <c r="X372" s="1" t="n"/>
      <c r="Y372" s="210" t="n"/>
      <c r="Z372" s="1" t="n"/>
      <c r="AA372" s="1" t="n"/>
      <c r="AB372" s="212" t="n"/>
      <c r="AC372" s="212" t="n"/>
    </row>
    <row r="373">
      <c r="A373" s="1" t="n"/>
      <c r="B373" s="1" t="n"/>
      <c r="C373" s="1" t="n"/>
      <c r="D373" s="1" t="n"/>
      <c r="E373" s="1" t="n"/>
      <c r="F373" s="1" t="n"/>
      <c r="G373" s="1" t="n"/>
      <c r="H373" s="1" t="n"/>
      <c r="I373" s="1" t="n"/>
      <c r="J373" s="1" t="n"/>
      <c r="K373" s="1" t="n"/>
      <c r="L373" s="1" t="n"/>
      <c r="M373" s="1" t="n"/>
      <c r="N373" s="1" t="n"/>
      <c r="O373" s="1" t="n"/>
      <c r="P373" s="1" t="n"/>
      <c r="Q373" s="1" t="n"/>
      <c r="R373" s="1" t="n"/>
      <c r="S373" s="210" t="n"/>
      <c r="T373" s="210" t="n"/>
      <c r="U373" s="1" t="n"/>
      <c r="V373" s="1" t="n"/>
      <c r="W373" s="1" t="n"/>
      <c r="X373" s="1" t="n"/>
      <c r="Y373" s="210" t="n"/>
      <c r="Z373" s="1" t="n"/>
      <c r="AA373" s="1" t="n"/>
      <c r="AB373" s="212" t="n"/>
      <c r="AC373" s="212" t="n"/>
    </row>
    <row r="374">
      <c r="A374" s="1" t="n"/>
      <c r="B374" s="1" t="n"/>
      <c r="C374" s="1" t="n"/>
      <c r="D374" s="1" t="n"/>
      <c r="E374" s="1" t="n"/>
      <c r="F374" s="1" t="n"/>
      <c r="G374" s="1" t="n"/>
      <c r="H374" s="1" t="n"/>
      <c r="I374" s="1" t="n"/>
      <c r="J374" s="1" t="n"/>
      <c r="K374" s="1" t="n"/>
      <c r="L374" s="1" t="n"/>
      <c r="M374" s="1" t="n"/>
      <c r="N374" s="1" t="n"/>
      <c r="O374" s="1" t="n"/>
      <c r="P374" s="1" t="n"/>
      <c r="Q374" s="1" t="n"/>
      <c r="R374" s="1" t="n"/>
      <c r="S374" s="210" t="n"/>
      <c r="T374" s="210" t="n"/>
      <c r="U374" s="1" t="n"/>
      <c r="V374" s="1" t="n"/>
      <c r="W374" s="1" t="n"/>
      <c r="X374" s="1" t="n"/>
      <c r="Y374" s="210" t="n"/>
      <c r="Z374" s="1" t="n"/>
      <c r="AA374" s="1" t="n"/>
      <c r="AB374" s="212" t="n"/>
      <c r="AC374" s="212" t="n"/>
    </row>
    <row r="375">
      <c r="A375" s="1" t="n"/>
      <c r="B375" s="1" t="n"/>
      <c r="C375" s="1" t="n"/>
      <c r="D375" s="1" t="n"/>
      <c r="E375" s="1" t="n"/>
      <c r="F375" s="1" t="n"/>
      <c r="G375" s="1" t="n"/>
      <c r="H375" s="1" t="n"/>
      <c r="I375" s="1" t="n"/>
      <c r="J375" s="1" t="n"/>
      <c r="K375" s="1" t="n"/>
      <c r="L375" s="1" t="n"/>
      <c r="M375" s="1" t="n"/>
      <c r="N375" s="1" t="n"/>
      <c r="O375" s="1" t="n"/>
      <c r="P375" s="1" t="n"/>
      <c r="Q375" s="1" t="n"/>
      <c r="R375" s="1" t="n"/>
      <c r="S375" s="210" t="n"/>
      <c r="T375" s="210" t="n"/>
      <c r="U375" s="1" t="n"/>
      <c r="V375" s="1" t="n"/>
      <c r="W375" s="1" t="n"/>
      <c r="X375" s="1" t="n"/>
      <c r="Y375" s="210" t="n"/>
      <c r="Z375" s="1" t="n"/>
      <c r="AA375" s="1" t="n"/>
      <c r="AB375" s="212" t="n"/>
      <c r="AC375" s="212" t="n"/>
    </row>
    <row r="376">
      <c r="A376" s="1" t="n"/>
      <c r="B376" s="1" t="n"/>
      <c r="C376" s="1" t="n"/>
      <c r="D376" s="1" t="n"/>
      <c r="E376" s="1" t="n"/>
      <c r="F376" s="1" t="n"/>
      <c r="G376" s="1" t="n"/>
      <c r="H376" s="1" t="n"/>
      <c r="I376" s="1" t="n"/>
      <c r="J376" s="1" t="n"/>
      <c r="K376" s="1" t="n"/>
      <c r="L376" s="1" t="n"/>
      <c r="M376" s="1" t="n"/>
      <c r="N376" s="1" t="n"/>
      <c r="O376" s="1" t="n"/>
      <c r="P376" s="1" t="n"/>
      <c r="Q376" s="1" t="n"/>
      <c r="R376" s="1" t="n"/>
      <c r="S376" s="210" t="n"/>
      <c r="T376" s="210" t="n"/>
      <c r="U376" s="1" t="n"/>
      <c r="V376" s="1" t="n"/>
      <c r="W376" s="1" t="n"/>
      <c r="X376" s="1" t="n"/>
      <c r="Y376" s="210" t="n"/>
      <c r="Z376" s="1" t="n"/>
      <c r="AA376" s="1" t="n"/>
      <c r="AB376" s="212" t="n"/>
      <c r="AC376" s="212" t="n"/>
    </row>
    <row r="377">
      <c r="A377" s="1" t="n"/>
      <c r="B377" s="1" t="n"/>
      <c r="C377" s="1" t="n"/>
      <c r="D377" s="1" t="n"/>
      <c r="E377" s="1" t="n"/>
      <c r="F377" s="1" t="n"/>
      <c r="G377" s="1" t="n"/>
      <c r="H377" s="1" t="n"/>
      <c r="I377" s="1" t="n"/>
      <c r="J377" s="1" t="n"/>
      <c r="K377" s="1" t="n"/>
      <c r="L377" s="1" t="n"/>
      <c r="M377" s="1" t="n"/>
      <c r="N377" s="1" t="n"/>
      <c r="O377" s="1" t="n"/>
      <c r="P377" s="1" t="n"/>
      <c r="Q377" s="1" t="n"/>
      <c r="R377" s="1" t="n"/>
      <c r="S377" s="210" t="n"/>
      <c r="T377" s="210" t="n"/>
      <c r="U377" s="1" t="n"/>
      <c r="V377" s="1" t="n"/>
      <c r="W377" s="1" t="n"/>
      <c r="X377" s="1" t="n"/>
      <c r="Y377" s="210" t="n"/>
      <c r="Z377" s="1" t="n"/>
      <c r="AA377" s="1" t="n"/>
      <c r="AB377" s="212" t="n"/>
      <c r="AC377" s="212" t="n"/>
    </row>
    <row r="378">
      <c r="A378" s="1" t="n"/>
      <c r="B378" s="1" t="n"/>
      <c r="C378" s="1" t="n"/>
      <c r="D378" s="1" t="n"/>
      <c r="E378" s="1" t="n"/>
      <c r="F378" s="1" t="n"/>
      <c r="G378" s="1" t="n"/>
      <c r="H378" s="1" t="n"/>
      <c r="I378" s="1" t="n"/>
      <c r="J378" s="1" t="n"/>
      <c r="K378" s="1" t="n"/>
      <c r="L378" s="1" t="n"/>
      <c r="M378" s="1" t="n"/>
      <c r="N378" s="1" t="n"/>
      <c r="O378" s="1" t="n"/>
      <c r="P378" s="1" t="n"/>
      <c r="Q378" s="1" t="n"/>
      <c r="R378" s="1" t="n"/>
      <c r="S378" s="210" t="n"/>
      <c r="T378" s="210" t="n"/>
      <c r="U378" s="1" t="n"/>
      <c r="V378" s="1" t="n"/>
      <c r="W378" s="1" t="n"/>
      <c r="X378" s="1" t="n"/>
      <c r="Y378" s="210" t="n"/>
      <c r="Z378" s="1" t="n"/>
      <c r="AA378" s="1" t="n"/>
      <c r="AB378" s="212" t="n"/>
      <c r="AC378" s="212" t="n"/>
    </row>
    <row r="379">
      <c r="A379" s="1" t="n"/>
      <c r="B379" s="1" t="n"/>
      <c r="C379" s="1" t="n"/>
      <c r="D379" s="1" t="n"/>
      <c r="E379" s="1" t="n"/>
      <c r="F379" s="1" t="n"/>
      <c r="G379" s="1" t="n"/>
      <c r="H379" s="1" t="n"/>
      <c r="I379" s="1" t="n"/>
      <c r="J379" s="1" t="n"/>
      <c r="K379" s="1" t="n"/>
      <c r="L379" s="1" t="n"/>
      <c r="M379" s="1" t="n"/>
      <c r="N379" s="1" t="n"/>
      <c r="O379" s="1" t="n"/>
      <c r="P379" s="1" t="n"/>
      <c r="Q379" s="1" t="n"/>
      <c r="R379" s="1" t="n"/>
      <c r="S379" s="210" t="n"/>
      <c r="T379" s="210" t="n"/>
      <c r="U379" s="1" t="n"/>
      <c r="V379" s="1" t="n"/>
      <c r="W379" s="1" t="n"/>
      <c r="X379" s="1" t="n"/>
      <c r="Y379" s="210" t="n"/>
      <c r="Z379" s="1" t="n"/>
      <c r="AA379" s="1" t="n"/>
      <c r="AB379" s="212" t="n"/>
      <c r="AC379" s="212" t="n"/>
    </row>
    <row r="380">
      <c r="A380" s="1" t="n"/>
      <c r="B380" s="1" t="n"/>
      <c r="C380" s="1" t="n"/>
      <c r="D380" s="1" t="n"/>
      <c r="E380" s="1" t="n"/>
      <c r="F380" s="1" t="n"/>
      <c r="G380" s="1" t="n"/>
      <c r="H380" s="1" t="n"/>
      <c r="I380" s="1" t="n"/>
      <c r="J380" s="1" t="n"/>
      <c r="K380" s="1" t="n"/>
      <c r="L380" s="1" t="n"/>
      <c r="M380" s="1" t="n"/>
      <c r="N380" s="1" t="n"/>
      <c r="O380" s="1" t="n"/>
      <c r="P380" s="1" t="n"/>
      <c r="Q380" s="1" t="n"/>
      <c r="R380" s="1" t="n"/>
      <c r="S380" s="210" t="n"/>
      <c r="T380" s="210" t="n"/>
      <c r="U380" s="1" t="n"/>
      <c r="V380" s="1" t="n"/>
      <c r="W380" s="1" t="n"/>
      <c r="X380" s="1" t="n"/>
      <c r="Y380" s="210" t="n"/>
      <c r="Z380" s="1" t="n"/>
      <c r="AA380" s="1" t="n"/>
      <c r="AB380" s="212" t="n"/>
      <c r="AC380" s="212" t="n"/>
    </row>
    <row r="381">
      <c r="A381" s="1" t="n"/>
      <c r="B381" s="1" t="n"/>
      <c r="C381" s="1" t="n"/>
      <c r="D381" s="1" t="n"/>
      <c r="E381" s="1" t="n"/>
      <c r="F381" s="1" t="n"/>
      <c r="G381" s="1" t="n"/>
      <c r="H381" s="1" t="n"/>
      <c r="I381" s="1" t="n"/>
      <c r="J381" s="1" t="n"/>
      <c r="K381" s="1" t="n"/>
      <c r="L381" s="1" t="n"/>
      <c r="M381" s="1" t="n"/>
      <c r="N381" s="1" t="n"/>
      <c r="O381" s="1" t="n"/>
      <c r="P381" s="1" t="n"/>
      <c r="Q381" s="1" t="n"/>
      <c r="R381" s="1" t="n"/>
      <c r="S381" s="210" t="n"/>
      <c r="T381" s="210" t="n"/>
      <c r="U381" s="1" t="n"/>
      <c r="V381" s="1" t="n"/>
      <c r="W381" s="1" t="n"/>
      <c r="X381" s="1" t="n"/>
      <c r="Y381" s="210" t="n"/>
      <c r="Z381" s="1" t="n"/>
      <c r="AA381" s="1" t="n"/>
      <c r="AB381" s="212" t="n"/>
      <c r="AC381" s="212" t="n"/>
    </row>
    <row r="382">
      <c r="A382" s="1" t="n"/>
      <c r="B382" s="1" t="n"/>
      <c r="C382" s="1" t="n"/>
      <c r="D382" s="1" t="n"/>
      <c r="E382" s="1" t="n"/>
      <c r="F382" s="1" t="n"/>
      <c r="G382" s="1" t="n"/>
      <c r="H382" s="1" t="n"/>
      <c r="I382" s="1" t="n"/>
      <c r="J382" s="1" t="n"/>
      <c r="K382" s="1" t="n"/>
      <c r="L382" s="1" t="n"/>
      <c r="M382" s="1" t="n"/>
      <c r="N382" s="1" t="n"/>
      <c r="O382" s="1" t="n"/>
      <c r="P382" s="1" t="n"/>
      <c r="Q382" s="1" t="n"/>
      <c r="R382" s="1" t="n"/>
      <c r="S382" s="210" t="n"/>
      <c r="T382" s="210" t="n"/>
      <c r="U382" s="1" t="n"/>
      <c r="V382" s="1" t="n"/>
      <c r="W382" s="1" t="n"/>
      <c r="X382" s="1" t="n"/>
      <c r="Y382" s="210" t="n"/>
      <c r="Z382" s="1" t="n"/>
      <c r="AA382" s="1" t="n"/>
      <c r="AB382" s="212" t="n"/>
      <c r="AC382" s="212" t="n"/>
    </row>
    <row r="383">
      <c r="A383" s="1" t="n"/>
      <c r="B383" s="1" t="n"/>
      <c r="C383" s="1" t="n"/>
      <c r="D383" s="1" t="n"/>
      <c r="E383" s="1" t="n"/>
      <c r="F383" s="1" t="n"/>
      <c r="G383" s="1" t="n"/>
      <c r="H383" s="1" t="n"/>
      <c r="I383" s="1" t="n"/>
      <c r="J383" s="1" t="n"/>
      <c r="K383" s="1" t="n"/>
      <c r="L383" s="1" t="n"/>
      <c r="M383" s="1" t="n"/>
      <c r="N383" s="1" t="n"/>
      <c r="O383" s="1" t="n"/>
      <c r="P383" s="1" t="n"/>
      <c r="Q383" s="1" t="n"/>
      <c r="R383" s="1" t="n"/>
      <c r="S383" s="210" t="n"/>
      <c r="T383" s="210" t="n"/>
      <c r="U383" s="1" t="n"/>
      <c r="V383" s="1" t="n"/>
      <c r="W383" s="1" t="n"/>
      <c r="X383" s="1" t="n"/>
      <c r="Y383" s="210" t="n"/>
      <c r="Z383" s="1" t="n"/>
      <c r="AA383" s="1" t="n"/>
      <c r="AB383" s="212" t="n"/>
      <c r="AC383" s="212" t="n"/>
    </row>
    <row r="384">
      <c r="A384" s="1" t="n"/>
      <c r="B384" s="1" t="n"/>
      <c r="C384" s="1" t="n"/>
      <c r="D384" s="1" t="n"/>
      <c r="E384" s="1" t="n"/>
      <c r="F384" s="1" t="n"/>
      <c r="G384" s="1" t="n"/>
      <c r="H384" s="1" t="n"/>
      <c r="I384" s="1" t="n"/>
      <c r="J384" s="1" t="n"/>
      <c r="K384" s="1" t="n"/>
      <c r="L384" s="1" t="n"/>
      <c r="M384" s="1" t="n"/>
      <c r="N384" s="1" t="n"/>
      <c r="O384" s="1" t="n"/>
      <c r="P384" s="1" t="n"/>
      <c r="Q384" s="1" t="n"/>
      <c r="R384" s="1" t="n"/>
      <c r="S384" s="210" t="n"/>
      <c r="T384" s="210" t="n"/>
      <c r="U384" s="1" t="n"/>
      <c r="V384" s="1" t="n"/>
      <c r="W384" s="1" t="n"/>
      <c r="X384" s="1" t="n"/>
      <c r="Y384" s="210" t="n"/>
      <c r="Z384" s="1" t="n"/>
      <c r="AA384" s="1" t="n"/>
      <c r="AB384" s="212" t="n"/>
      <c r="AC384" s="212" t="n"/>
    </row>
    <row r="385">
      <c r="A385" s="1" t="n"/>
      <c r="B385" s="1" t="n"/>
      <c r="C385" s="1" t="n"/>
      <c r="D385" s="1" t="n"/>
      <c r="E385" s="1" t="n"/>
      <c r="F385" s="1" t="n"/>
      <c r="G385" s="1" t="n"/>
      <c r="H385" s="1" t="n"/>
      <c r="I385" s="1" t="n"/>
      <c r="J385" s="1" t="n"/>
      <c r="K385" s="1" t="n"/>
      <c r="L385" s="1" t="n"/>
      <c r="M385" s="1" t="n"/>
      <c r="N385" s="1" t="n"/>
      <c r="O385" s="1" t="n"/>
      <c r="P385" s="1" t="n"/>
      <c r="Q385" s="1" t="n"/>
      <c r="R385" s="1" t="n"/>
      <c r="S385" s="210" t="n"/>
      <c r="T385" s="210" t="n"/>
      <c r="U385" s="1" t="n"/>
      <c r="V385" s="1" t="n"/>
      <c r="W385" s="1" t="n"/>
      <c r="X385" s="1" t="n"/>
      <c r="Y385" s="210" t="n"/>
      <c r="Z385" s="1" t="n"/>
      <c r="AA385" s="1" t="n"/>
      <c r="AB385" s="212" t="n"/>
      <c r="AC385" s="212" t="n"/>
    </row>
    <row r="386">
      <c r="A386" s="1" t="n"/>
      <c r="B386" s="1" t="n"/>
      <c r="C386" s="1" t="n"/>
      <c r="D386" s="1" t="n"/>
      <c r="E386" s="1" t="n"/>
      <c r="F386" s="1" t="n"/>
      <c r="G386" s="1" t="n"/>
      <c r="H386" s="1" t="n"/>
      <c r="I386" s="1" t="n"/>
      <c r="J386" s="1" t="n"/>
      <c r="K386" s="1" t="n"/>
      <c r="L386" s="1" t="n"/>
      <c r="M386" s="1" t="n"/>
      <c r="N386" s="1" t="n"/>
      <c r="O386" s="1" t="n"/>
      <c r="P386" s="1" t="n"/>
      <c r="Q386" s="1" t="n"/>
      <c r="R386" s="1" t="n"/>
      <c r="S386" s="210" t="n"/>
      <c r="T386" s="210" t="n"/>
      <c r="U386" s="1" t="n"/>
      <c r="V386" s="1" t="n"/>
      <c r="W386" s="1" t="n"/>
      <c r="X386" s="1" t="n"/>
      <c r="Y386" s="210" t="n"/>
      <c r="Z386" s="1" t="n"/>
      <c r="AA386" s="1" t="n"/>
      <c r="AB386" s="212" t="n"/>
      <c r="AC386" s="212" t="n"/>
    </row>
    <row r="387">
      <c r="A387" s="1" t="n"/>
      <c r="B387" s="1" t="n"/>
      <c r="C387" s="1" t="n"/>
      <c r="D387" s="1" t="n"/>
      <c r="E387" s="1" t="n"/>
      <c r="F387" s="1" t="n"/>
      <c r="G387" s="1" t="n"/>
      <c r="H387" s="1" t="n"/>
      <c r="I387" s="1" t="n"/>
      <c r="J387" s="1" t="n"/>
      <c r="K387" s="1" t="n"/>
      <c r="L387" s="1" t="n"/>
      <c r="M387" s="1" t="n"/>
      <c r="N387" s="1" t="n"/>
      <c r="O387" s="1" t="n"/>
      <c r="P387" s="1" t="n"/>
      <c r="Q387" s="1" t="n"/>
      <c r="R387" s="1" t="n"/>
      <c r="S387" s="210" t="n"/>
      <c r="T387" s="210" t="n"/>
      <c r="U387" s="1" t="n"/>
      <c r="V387" s="1" t="n"/>
      <c r="W387" s="1" t="n"/>
      <c r="X387" s="1" t="n"/>
      <c r="Y387" s="210" t="n"/>
      <c r="Z387" s="1" t="n"/>
      <c r="AA387" s="1" t="n"/>
      <c r="AB387" s="212" t="n"/>
      <c r="AC387" s="212" t="n"/>
    </row>
    <row r="388">
      <c r="A388" s="1" t="n"/>
      <c r="B388" s="1" t="n"/>
      <c r="C388" s="1" t="n"/>
      <c r="D388" s="1" t="n"/>
      <c r="E388" s="1" t="n"/>
      <c r="F388" s="1" t="n"/>
      <c r="G388" s="1" t="n"/>
      <c r="H388" s="1" t="n"/>
      <c r="I388" s="1" t="n"/>
      <c r="J388" s="1" t="n"/>
      <c r="K388" s="1" t="n"/>
      <c r="L388" s="1" t="n"/>
      <c r="M388" s="1" t="n"/>
      <c r="N388" s="1" t="n"/>
      <c r="O388" s="1" t="n"/>
      <c r="P388" s="1" t="n"/>
      <c r="Q388" s="1" t="n"/>
      <c r="R388" s="1" t="n"/>
      <c r="S388" s="210" t="n"/>
      <c r="T388" s="210" t="n"/>
      <c r="U388" s="1" t="n"/>
      <c r="V388" s="1" t="n"/>
      <c r="W388" s="1" t="n"/>
      <c r="X388" s="1" t="n"/>
      <c r="Y388" s="210" t="n"/>
      <c r="Z388" s="1" t="n"/>
      <c r="AA388" s="1" t="n"/>
      <c r="AB388" s="212" t="n"/>
      <c r="AC388" s="212" t="n"/>
    </row>
    <row r="389">
      <c r="A389" s="1" t="n"/>
      <c r="B389" s="1" t="n"/>
      <c r="C389" s="1" t="n"/>
      <c r="D389" s="1" t="n"/>
      <c r="E389" s="1" t="n"/>
      <c r="F389" s="1" t="n"/>
      <c r="G389" s="1" t="n"/>
      <c r="H389" s="1" t="n"/>
      <c r="I389" s="1" t="n"/>
      <c r="J389" s="1" t="n"/>
      <c r="K389" s="1" t="n"/>
      <c r="L389" s="1" t="n"/>
      <c r="M389" s="1" t="n"/>
      <c r="N389" s="1" t="n"/>
      <c r="O389" s="1" t="n"/>
      <c r="P389" s="1" t="n"/>
      <c r="Q389" s="1" t="n"/>
      <c r="R389" s="1" t="n"/>
      <c r="S389" s="210" t="n"/>
      <c r="T389" s="210" t="n"/>
      <c r="U389" s="1" t="n"/>
      <c r="V389" s="1" t="n"/>
      <c r="W389" s="1" t="n"/>
      <c r="X389" s="1" t="n"/>
      <c r="Y389" s="210" t="n"/>
      <c r="Z389" s="1" t="n"/>
      <c r="AA389" s="1" t="n"/>
      <c r="AB389" s="212" t="n"/>
      <c r="AC389" s="212" t="n"/>
    </row>
    <row r="390">
      <c r="A390" s="1" t="n"/>
      <c r="B390" s="1" t="n"/>
      <c r="C390" s="1" t="n"/>
      <c r="D390" s="1" t="n"/>
      <c r="E390" s="1" t="n"/>
      <c r="F390" s="1" t="n"/>
      <c r="G390" s="1" t="n"/>
      <c r="H390" s="1" t="n"/>
      <c r="I390" s="1" t="n"/>
      <c r="J390" s="1" t="n"/>
      <c r="K390" s="1" t="n"/>
      <c r="L390" s="1" t="n"/>
      <c r="M390" s="1" t="n"/>
      <c r="N390" s="1" t="n"/>
      <c r="O390" s="1" t="n"/>
      <c r="P390" s="1" t="n"/>
      <c r="Q390" s="1" t="n"/>
      <c r="R390" s="1" t="n"/>
      <c r="S390" s="210" t="n"/>
      <c r="T390" s="210" t="n"/>
      <c r="U390" s="1" t="n"/>
      <c r="V390" s="1" t="n"/>
      <c r="W390" s="1" t="n"/>
      <c r="X390" s="1" t="n"/>
      <c r="Y390" s="210" t="n"/>
      <c r="Z390" s="1" t="n"/>
      <c r="AA390" s="1" t="n"/>
      <c r="AB390" s="212" t="n"/>
      <c r="AC390" s="212" t="n"/>
    </row>
    <row r="391">
      <c r="A391" s="1" t="n"/>
      <c r="B391" s="1" t="n"/>
      <c r="C391" s="1" t="n"/>
      <c r="D391" s="1" t="n"/>
      <c r="E391" s="1" t="n"/>
      <c r="F391" s="1" t="n"/>
      <c r="G391" s="1" t="n"/>
      <c r="H391" s="1" t="n"/>
      <c r="I391" s="1" t="n"/>
      <c r="J391" s="1" t="n"/>
      <c r="K391" s="1" t="n"/>
      <c r="L391" s="1" t="n"/>
      <c r="M391" s="1" t="n"/>
      <c r="N391" s="1" t="n"/>
      <c r="O391" s="1" t="n"/>
      <c r="P391" s="1" t="n"/>
      <c r="Q391" s="1" t="n"/>
      <c r="R391" s="1" t="n"/>
      <c r="S391" s="210" t="n"/>
      <c r="T391" s="210" t="n"/>
      <c r="U391" s="1" t="n"/>
      <c r="V391" s="1" t="n"/>
      <c r="W391" s="1" t="n"/>
      <c r="X391" s="1" t="n"/>
      <c r="Y391" s="210" t="n"/>
      <c r="Z391" s="1" t="n"/>
      <c r="AA391" s="1" t="n"/>
      <c r="AB391" s="212" t="n"/>
      <c r="AC391" s="212" t="n"/>
    </row>
    <row r="392">
      <c r="A392" s="1" t="n"/>
      <c r="B392" s="1" t="n"/>
      <c r="C392" s="1" t="n"/>
      <c r="D392" s="1" t="n"/>
      <c r="E392" s="1" t="n"/>
      <c r="F392" s="1" t="n"/>
      <c r="G392" s="1" t="n"/>
      <c r="H392" s="1" t="n"/>
      <c r="I392" s="1" t="n"/>
      <c r="J392" s="1" t="n"/>
      <c r="K392" s="1" t="n"/>
      <c r="L392" s="1" t="n"/>
      <c r="M392" s="1" t="n"/>
      <c r="N392" s="1" t="n"/>
      <c r="O392" s="1" t="n"/>
      <c r="P392" s="1" t="n"/>
      <c r="Q392" s="1" t="n"/>
      <c r="R392" s="1" t="n"/>
      <c r="S392" s="210" t="n"/>
      <c r="T392" s="210" t="n"/>
      <c r="U392" s="1" t="n"/>
      <c r="V392" s="1" t="n"/>
      <c r="W392" s="1" t="n"/>
      <c r="X392" s="1" t="n"/>
      <c r="Y392" s="210" t="n"/>
      <c r="Z392" s="1" t="n"/>
      <c r="AA392" s="1" t="n"/>
      <c r="AB392" s="212" t="n"/>
      <c r="AC392" s="212" t="n"/>
    </row>
    <row r="393">
      <c r="A393" s="1" t="n"/>
      <c r="B393" s="1" t="n"/>
      <c r="C393" s="1" t="n"/>
      <c r="D393" s="1" t="n"/>
      <c r="E393" s="1" t="n"/>
      <c r="F393" s="1" t="n"/>
      <c r="G393" s="1" t="n"/>
      <c r="H393" s="1" t="n"/>
      <c r="I393" s="1" t="n"/>
      <c r="J393" s="1" t="n"/>
      <c r="K393" s="1" t="n"/>
      <c r="L393" s="1" t="n"/>
      <c r="M393" s="1" t="n"/>
      <c r="N393" s="1" t="n"/>
      <c r="O393" s="1" t="n"/>
      <c r="P393" s="1" t="n"/>
      <c r="Q393" s="1" t="n"/>
      <c r="R393" s="1" t="n"/>
      <c r="S393" s="210" t="n"/>
      <c r="T393" s="210" t="n"/>
      <c r="U393" s="1" t="n"/>
      <c r="V393" s="1" t="n"/>
      <c r="W393" s="1" t="n"/>
      <c r="X393" s="1" t="n"/>
      <c r="Y393" s="210" t="n"/>
      <c r="Z393" s="1" t="n"/>
      <c r="AA393" s="1" t="n"/>
      <c r="AB393" s="212" t="n"/>
      <c r="AC393" s="212" t="n"/>
    </row>
    <row r="394">
      <c r="A394" s="1" t="n"/>
      <c r="B394" s="1" t="n"/>
      <c r="C394" s="1" t="n"/>
      <c r="D394" s="1" t="n"/>
      <c r="E394" s="1" t="n"/>
      <c r="F394" s="1" t="n"/>
      <c r="G394" s="1" t="n"/>
      <c r="H394" s="1" t="n"/>
      <c r="I394" s="1" t="n"/>
      <c r="J394" s="1" t="n"/>
      <c r="K394" s="1" t="n"/>
      <c r="L394" s="1" t="n"/>
      <c r="M394" s="1" t="n"/>
      <c r="N394" s="1" t="n"/>
      <c r="O394" s="1" t="n"/>
      <c r="P394" s="1" t="n"/>
      <c r="Q394" s="1" t="n"/>
      <c r="R394" s="1" t="n"/>
      <c r="S394" s="210" t="n"/>
      <c r="T394" s="210" t="n"/>
      <c r="U394" s="1" t="n"/>
      <c r="V394" s="1" t="n"/>
      <c r="W394" s="1" t="n"/>
      <c r="X394" s="1" t="n"/>
      <c r="Y394" s="210" t="n"/>
      <c r="Z394" s="1" t="n"/>
      <c r="AA394" s="1" t="n"/>
      <c r="AB394" s="212" t="n"/>
      <c r="AC394" s="212" t="n"/>
    </row>
    <row r="395">
      <c r="A395" s="1" t="n"/>
      <c r="B395" s="1" t="n"/>
      <c r="C395" s="1" t="n"/>
      <c r="D395" s="1" t="n"/>
      <c r="E395" s="1" t="n"/>
      <c r="F395" s="1" t="n"/>
      <c r="G395" s="1" t="n"/>
      <c r="H395" s="1" t="n"/>
      <c r="I395" s="1" t="n"/>
      <c r="J395" s="1" t="n"/>
      <c r="K395" s="1" t="n"/>
      <c r="L395" s="1" t="n"/>
      <c r="M395" s="1" t="n"/>
      <c r="N395" s="1" t="n"/>
      <c r="O395" s="1" t="n"/>
      <c r="P395" s="1" t="n"/>
      <c r="Q395" s="1" t="n"/>
      <c r="R395" s="1" t="n"/>
      <c r="S395" s="210" t="n"/>
      <c r="T395" s="210" t="n"/>
      <c r="U395" s="1" t="n"/>
      <c r="V395" s="1" t="n"/>
      <c r="W395" s="1" t="n"/>
      <c r="X395" s="1" t="n"/>
      <c r="Y395" s="210" t="n"/>
      <c r="Z395" s="1" t="n"/>
      <c r="AA395" s="1" t="n"/>
      <c r="AB395" s="212" t="n"/>
      <c r="AC395" s="212" t="n"/>
    </row>
    <row r="396">
      <c r="A396" s="1" t="n"/>
      <c r="B396" s="1" t="n"/>
      <c r="C396" s="1" t="n"/>
      <c r="D396" s="1" t="n"/>
      <c r="E396" s="1" t="n"/>
      <c r="F396" s="1" t="n"/>
      <c r="G396" s="1" t="n"/>
      <c r="H396" s="1" t="n"/>
      <c r="I396" s="1" t="n"/>
      <c r="J396" s="1" t="n"/>
      <c r="K396" s="1" t="n"/>
      <c r="L396" s="1" t="n"/>
      <c r="M396" s="1" t="n"/>
      <c r="N396" s="1" t="n"/>
      <c r="O396" s="1" t="n"/>
      <c r="P396" s="1" t="n"/>
      <c r="Q396" s="1" t="n"/>
      <c r="R396" s="1" t="n"/>
      <c r="S396" s="210" t="n"/>
      <c r="T396" s="210" t="n"/>
      <c r="U396" s="1" t="n"/>
      <c r="V396" s="1" t="n"/>
      <c r="W396" s="1" t="n"/>
      <c r="X396" s="1" t="n"/>
      <c r="Y396" s="210" t="n"/>
      <c r="Z396" s="1" t="n"/>
      <c r="AA396" s="1" t="n"/>
      <c r="AB396" s="212" t="n"/>
      <c r="AC396" s="212" t="n"/>
    </row>
    <row r="397">
      <c r="A397" s="1" t="n"/>
      <c r="B397" s="1" t="n"/>
      <c r="C397" s="1" t="n"/>
      <c r="D397" s="1" t="n"/>
      <c r="E397" s="1" t="n"/>
      <c r="F397" s="1" t="n"/>
      <c r="G397" s="1" t="n"/>
      <c r="H397" s="1" t="n"/>
      <c r="I397" s="1" t="n"/>
      <c r="J397" s="1" t="n"/>
      <c r="K397" s="1" t="n"/>
      <c r="L397" s="1" t="n"/>
      <c r="M397" s="1" t="n"/>
      <c r="N397" s="1" t="n"/>
      <c r="O397" s="1" t="n"/>
      <c r="P397" s="1" t="n"/>
      <c r="Q397" s="1" t="n"/>
      <c r="R397" s="1" t="n"/>
      <c r="S397" s="210" t="n"/>
      <c r="T397" s="210" t="n"/>
      <c r="U397" s="1" t="n"/>
      <c r="V397" s="1" t="n"/>
      <c r="W397" s="1" t="n"/>
      <c r="X397" s="1" t="n"/>
      <c r="Y397" s="210" t="n"/>
      <c r="Z397" s="1" t="n"/>
      <c r="AA397" s="1" t="n"/>
      <c r="AB397" s="212" t="n"/>
      <c r="AC397" s="212" t="n"/>
    </row>
    <row r="398">
      <c r="A398" s="1" t="n"/>
      <c r="B398" s="1" t="n"/>
      <c r="C398" s="1" t="n"/>
      <c r="D398" s="1" t="n"/>
      <c r="E398" s="1" t="n"/>
      <c r="F398" s="1" t="n"/>
      <c r="G398" s="1" t="n"/>
      <c r="H398" s="1" t="n"/>
      <c r="I398" s="1" t="n"/>
      <c r="J398" s="1" t="n"/>
      <c r="K398" s="1" t="n"/>
      <c r="L398" s="1" t="n"/>
      <c r="M398" s="1" t="n"/>
      <c r="N398" s="1" t="n"/>
      <c r="O398" s="1" t="n"/>
      <c r="P398" s="1" t="n"/>
      <c r="Q398" s="1" t="n"/>
      <c r="R398" s="1" t="n"/>
      <c r="S398" s="210" t="n"/>
      <c r="T398" s="210" t="n"/>
      <c r="U398" s="1" t="n"/>
      <c r="V398" s="1" t="n"/>
      <c r="W398" s="1" t="n"/>
      <c r="X398" s="1" t="n"/>
      <c r="Y398" s="210" t="n"/>
      <c r="Z398" s="1" t="n"/>
      <c r="AA398" s="1" t="n"/>
      <c r="AB398" s="212" t="n"/>
      <c r="AC398" s="212" t="n"/>
    </row>
    <row r="399">
      <c r="A399" s="1" t="n"/>
      <c r="B399" s="1" t="n"/>
      <c r="C399" s="1" t="n"/>
      <c r="D399" s="1" t="n"/>
      <c r="E399" s="1" t="n"/>
      <c r="F399" s="1" t="n"/>
      <c r="G399" s="1" t="n"/>
      <c r="H399" s="1" t="n"/>
      <c r="I399" s="1" t="n"/>
      <c r="J399" s="1" t="n"/>
      <c r="K399" s="1" t="n"/>
      <c r="L399" s="1" t="n"/>
      <c r="M399" s="1" t="n"/>
      <c r="N399" s="1" t="n"/>
      <c r="O399" s="1" t="n"/>
      <c r="P399" s="1" t="n"/>
      <c r="Q399" s="1" t="n"/>
      <c r="R399" s="1" t="n"/>
      <c r="S399" s="210" t="n"/>
      <c r="T399" s="210" t="n"/>
      <c r="U399" s="1" t="n"/>
      <c r="V399" s="1" t="n"/>
      <c r="W399" s="1" t="n"/>
      <c r="X399" s="1" t="n"/>
      <c r="Y399" s="210" t="n"/>
      <c r="Z399" s="1" t="n"/>
      <c r="AA399" s="1" t="n"/>
      <c r="AB399" s="212" t="n"/>
      <c r="AC399" s="212" t="n"/>
    </row>
    <row r="400">
      <c r="A400" s="1" t="n"/>
      <c r="B400" s="1" t="n"/>
      <c r="C400" s="1" t="n"/>
      <c r="D400" s="1" t="n"/>
      <c r="E400" s="1" t="n"/>
      <c r="F400" s="1" t="n"/>
      <c r="G400" s="1" t="n"/>
      <c r="H400" s="1" t="n"/>
      <c r="I400" s="1" t="n"/>
      <c r="J400" s="1" t="n"/>
      <c r="K400" s="1" t="n"/>
      <c r="L400" s="1" t="n"/>
      <c r="M400" s="1" t="n"/>
      <c r="N400" s="1" t="n"/>
      <c r="O400" s="1" t="n"/>
      <c r="P400" s="1" t="n"/>
      <c r="Q400" s="1" t="n"/>
      <c r="R400" s="1" t="n"/>
      <c r="S400" s="210" t="n"/>
      <c r="T400" s="210" t="n"/>
      <c r="U400" s="1" t="n"/>
      <c r="V400" s="1" t="n"/>
      <c r="W400" s="1" t="n"/>
      <c r="X400" s="1" t="n"/>
      <c r="Y400" s="210" t="n"/>
      <c r="Z400" s="1" t="n"/>
      <c r="AA400" s="1" t="n"/>
      <c r="AB400" s="212" t="n"/>
      <c r="AC400" s="212" t="n"/>
    </row>
    <row r="401">
      <c r="A401" s="1" t="n"/>
      <c r="B401" s="1" t="n"/>
      <c r="C401" s="1" t="n"/>
      <c r="D401" s="1" t="n"/>
      <c r="E401" s="1" t="n"/>
      <c r="F401" s="1" t="n"/>
      <c r="G401" s="1" t="n"/>
      <c r="H401" s="1" t="n"/>
      <c r="I401" s="1" t="n"/>
      <c r="J401" s="1" t="n"/>
      <c r="K401" s="1" t="n"/>
      <c r="L401" s="1" t="n"/>
      <c r="M401" s="1" t="n"/>
      <c r="N401" s="1" t="n"/>
      <c r="O401" s="1" t="n"/>
      <c r="P401" s="1" t="n"/>
      <c r="Q401" s="1" t="n"/>
      <c r="R401" s="1" t="n"/>
      <c r="S401" s="210" t="n"/>
      <c r="T401" s="210" t="n"/>
      <c r="U401" s="1" t="n"/>
      <c r="V401" s="1" t="n"/>
      <c r="W401" s="1" t="n"/>
      <c r="X401" s="1" t="n"/>
      <c r="Y401" s="210" t="n"/>
      <c r="Z401" s="1" t="n"/>
      <c r="AA401" s="1" t="n"/>
      <c r="AB401" s="212" t="n"/>
      <c r="AC401" s="212" t="n"/>
    </row>
    <row r="402">
      <c r="A402" s="1" t="n"/>
      <c r="B402" s="1" t="n"/>
      <c r="C402" s="1" t="n"/>
      <c r="D402" s="1" t="n"/>
      <c r="E402" s="1" t="n"/>
      <c r="F402" s="1" t="n"/>
      <c r="G402" s="1" t="n"/>
      <c r="H402" s="1" t="n"/>
      <c r="I402" s="1" t="n"/>
      <c r="J402" s="1" t="n"/>
      <c r="K402" s="1" t="n"/>
      <c r="L402" s="1" t="n"/>
      <c r="M402" s="1" t="n"/>
      <c r="N402" s="1" t="n"/>
      <c r="O402" s="1" t="n"/>
      <c r="P402" s="1" t="n"/>
      <c r="Q402" s="1" t="n"/>
      <c r="R402" s="1" t="n"/>
      <c r="S402" s="210" t="n"/>
      <c r="T402" s="210" t="n"/>
      <c r="U402" s="1" t="n"/>
      <c r="V402" s="1" t="n"/>
      <c r="W402" s="1" t="n"/>
      <c r="X402" s="1" t="n"/>
      <c r="Y402" s="210" t="n"/>
      <c r="Z402" s="1" t="n"/>
      <c r="AA402" s="1" t="n"/>
      <c r="AB402" s="212" t="n"/>
      <c r="AC402" s="212" t="n"/>
    </row>
    <row r="403">
      <c r="A403" s="1" t="n"/>
      <c r="B403" s="1" t="n"/>
      <c r="C403" s="1" t="n"/>
      <c r="D403" s="1" t="n"/>
      <c r="E403" s="1" t="n"/>
      <c r="F403" s="1" t="n"/>
      <c r="G403" s="1" t="n"/>
      <c r="H403" s="1" t="n"/>
      <c r="I403" s="1" t="n"/>
      <c r="J403" s="1" t="n"/>
      <c r="K403" s="1" t="n"/>
      <c r="L403" s="1" t="n"/>
      <c r="M403" s="1" t="n"/>
      <c r="N403" s="1" t="n"/>
      <c r="O403" s="1" t="n"/>
      <c r="P403" s="1" t="n"/>
      <c r="Q403" s="1" t="n"/>
      <c r="R403" s="1" t="n"/>
      <c r="S403" s="210" t="n"/>
      <c r="T403" s="210" t="n"/>
      <c r="U403" s="1" t="n"/>
      <c r="V403" s="1" t="n"/>
      <c r="W403" s="1" t="n"/>
      <c r="X403" s="1" t="n"/>
      <c r="Y403" s="210" t="n"/>
      <c r="Z403" s="1" t="n"/>
      <c r="AA403" s="1" t="n"/>
      <c r="AB403" s="212" t="n"/>
      <c r="AC403" s="212" t="n"/>
    </row>
    <row r="404">
      <c r="A404" s="1" t="n"/>
      <c r="B404" s="1" t="n"/>
      <c r="C404" s="1" t="n"/>
      <c r="D404" s="1" t="n"/>
      <c r="E404" s="1" t="n"/>
      <c r="F404" s="1" t="n"/>
      <c r="G404" s="1" t="n"/>
      <c r="H404" s="1" t="n"/>
      <c r="I404" s="1" t="n"/>
      <c r="J404" s="1" t="n"/>
      <c r="K404" s="1" t="n"/>
      <c r="L404" s="1" t="n"/>
      <c r="M404" s="1" t="n"/>
      <c r="N404" s="1" t="n"/>
      <c r="O404" s="1" t="n"/>
      <c r="P404" s="1" t="n"/>
      <c r="Q404" s="1" t="n"/>
      <c r="R404" s="1" t="n"/>
      <c r="S404" s="210" t="n"/>
      <c r="T404" s="210" t="n"/>
      <c r="U404" s="1" t="n"/>
      <c r="V404" s="1" t="n"/>
      <c r="W404" s="1" t="n"/>
      <c r="X404" s="1" t="n"/>
      <c r="Y404" s="210" t="n"/>
      <c r="Z404" s="1" t="n"/>
      <c r="AA404" s="1" t="n"/>
      <c r="AB404" s="212" t="n"/>
      <c r="AC404" s="212" t="n"/>
    </row>
    <row r="405">
      <c r="A405" s="1" t="n"/>
      <c r="B405" s="1" t="n"/>
      <c r="C405" s="1" t="n"/>
      <c r="D405" s="1" t="n"/>
      <c r="E405" s="1" t="n"/>
      <c r="F405" s="1" t="n"/>
      <c r="G405" s="1" t="n"/>
      <c r="H405" s="1" t="n"/>
      <c r="I405" s="1" t="n"/>
      <c r="J405" s="1" t="n"/>
      <c r="K405" s="1" t="n"/>
      <c r="L405" s="1" t="n"/>
      <c r="M405" s="1" t="n"/>
      <c r="N405" s="1" t="n"/>
      <c r="O405" s="1" t="n"/>
      <c r="P405" s="1" t="n"/>
      <c r="Q405" s="1" t="n"/>
      <c r="R405" s="1" t="n"/>
      <c r="S405" s="210" t="n"/>
      <c r="T405" s="210" t="n"/>
      <c r="U405" s="1" t="n"/>
      <c r="V405" s="1" t="n"/>
      <c r="W405" s="1" t="n"/>
      <c r="X405" s="1" t="n"/>
      <c r="Y405" s="210" t="n"/>
      <c r="Z405" s="1" t="n"/>
      <c r="AA405" s="1" t="n"/>
      <c r="AB405" s="212" t="n"/>
      <c r="AC405" s="212" t="n"/>
    </row>
    <row r="406">
      <c r="A406" s="1" t="n"/>
      <c r="B406" s="1" t="n"/>
      <c r="C406" s="1" t="n"/>
      <c r="D406" s="1" t="n"/>
      <c r="E406" s="1" t="n"/>
      <c r="F406" s="1" t="n"/>
      <c r="G406" s="1" t="n"/>
      <c r="H406" s="1" t="n"/>
      <c r="I406" s="1" t="n"/>
      <c r="J406" s="1" t="n"/>
      <c r="K406" s="1" t="n"/>
      <c r="L406" s="1" t="n"/>
      <c r="M406" s="1" t="n"/>
      <c r="N406" s="1" t="n"/>
      <c r="O406" s="1" t="n"/>
      <c r="P406" s="1" t="n"/>
      <c r="Q406" s="1" t="n"/>
      <c r="R406" s="1" t="n"/>
      <c r="S406" s="210" t="n"/>
      <c r="T406" s="210" t="n"/>
      <c r="U406" s="1" t="n"/>
      <c r="V406" s="1" t="n"/>
      <c r="W406" s="1" t="n"/>
      <c r="X406" s="1" t="n"/>
      <c r="Y406" s="210" t="n"/>
      <c r="Z406" s="1" t="n"/>
      <c r="AA406" s="1" t="n"/>
      <c r="AB406" s="212" t="n"/>
      <c r="AC406" s="212" t="n"/>
    </row>
    <row r="407">
      <c r="A407" s="1" t="n"/>
      <c r="B407" s="1" t="n"/>
      <c r="C407" s="1" t="n"/>
      <c r="D407" s="1" t="n"/>
      <c r="E407" s="1" t="n"/>
      <c r="F407" s="1" t="n"/>
      <c r="G407" s="1" t="n"/>
      <c r="H407" s="1" t="n"/>
      <c r="I407" s="1" t="n"/>
      <c r="J407" s="1" t="n"/>
      <c r="K407" s="1" t="n"/>
      <c r="L407" s="1" t="n"/>
      <c r="M407" s="1" t="n"/>
      <c r="N407" s="1" t="n"/>
      <c r="O407" s="1" t="n"/>
      <c r="P407" s="1" t="n"/>
      <c r="Q407" s="1" t="n"/>
      <c r="R407" s="1" t="n"/>
      <c r="S407" s="210" t="n"/>
      <c r="T407" s="210" t="n"/>
      <c r="U407" s="1" t="n"/>
      <c r="V407" s="1" t="n"/>
      <c r="W407" s="1" t="n"/>
      <c r="X407" s="1" t="n"/>
      <c r="Y407" s="210" t="n"/>
      <c r="Z407" s="1" t="n"/>
      <c r="AA407" s="1" t="n"/>
      <c r="AB407" s="212" t="n"/>
      <c r="AC407" s="212" t="n"/>
    </row>
    <row r="408">
      <c r="A408" s="1" t="n"/>
      <c r="B408" s="1" t="n"/>
      <c r="C408" s="1" t="n"/>
      <c r="D408" s="1" t="n"/>
      <c r="E408" s="1" t="n"/>
      <c r="F408" s="1" t="n"/>
      <c r="G408" s="1" t="n"/>
      <c r="H408" s="1" t="n"/>
      <c r="I408" s="1" t="n"/>
      <c r="J408" s="1" t="n"/>
      <c r="K408" s="1" t="n"/>
      <c r="L408" s="1" t="n"/>
      <c r="M408" s="1" t="n"/>
      <c r="N408" s="1" t="n"/>
      <c r="O408" s="1" t="n"/>
      <c r="P408" s="1" t="n"/>
      <c r="Q408" s="1" t="n"/>
      <c r="R408" s="1" t="n"/>
      <c r="S408" s="210" t="n"/>
      <c r="T408" s="210" t="n"/>
      <c r="U408" s="1" t="n"/>
      <c r="V408" s="1" t="n"/>
      <c r="W408" s="1" t="n"/>
      <c r="X408" s="1" t="n"/>
      <c r="Y408" s="210" t="n"/>
      <c r="Z408" s="1" t="n"/>
      <c r="AA408" s="1" t="n"/>
      <c r="AB408" s="212" t="n"/>
      <c r="AC408" s="212" t="n"/>
    </row>
    <row r="409">
      <c r="A409" s="1" t="n"/>
      <c r="B409" s="1" t="n"/>
      <c r="C409" s="1" t="n"/>
      <c r="D409" s="1" t="n"/>
      <c r="E409" s="1" t="n"/>
      <c r="F409" s="1" t="n"/>
      <c r="G409" s="1" t="n"/>
      <c r="H409" s="1" t="n"/>
      <c r="I409" s="1" t="n"/>
      <c r="J409" s="1" t="n"/>
      <c r="K409" s="1" t="n"/>
      <c r="L409" s="1" t="n"/>
      <c r="M409" s="1" t="n"/>
      <c r="N409" s="1" t="n"/>
      <c r="O409" s="1" t="n"/>
      <c r="P409" s="1" t="n"/>
      <c r="Q409" s="1" t="n"/>
      <c r="R409" s="1" t="n"/>
      <c r="S409" s="210" t="n"/>
      <c r="T409" s="210" t="n"/>
      <c r="U409" s="1" t="n"/>
      <c r="V409" s="1" t="n"/>
      <c r="W409" s="1" t="n"/>
      <c r="X409" s="1" t="n"/>
      <c r="Y409" s="210" t="n"/>
      <c r="Z409" s="1" t="n"/>
      <c r="AA409" s="1" t="n"/>
      <c r="AB409" s="212" t="n"/>
      <c r="AC409" s="212" t="n"/>
    </row>
    <row r="410">
      <c r="A410" s="1" t="n"/>
      <c r="B410" s="1" t="n"/>
      <c r="C410" s="1" t="n"/>
      <c r="D410" s="1" t="n"/>
      <c r="E410" s="1" t="n"/>
      <c r="F410" s="1" t="n"/>
      <c r="G410" s="1" t="n"/>
      <c r="H410" s="1" t="n"/>
      <c r="I410" s="1" t="n"/>
      <c r="J410" s="1" t="n"/>
      <c r="K410" s="1" t="n"/>
      <c r="L410" s="1" t="n"/>
      <c r="M410" s="1" t="n"/>
      <c r="N410" s="1" t="n"/>
      <c r="O410" s="1" t="n"/>
      <c r="P410" s="1" t="n"/>
      <c r="Q410" s="1" t="n"/>
      <c r="R410" s="1" t="n"/>
      <c r="S410" s="210" t="n"/>
      <c r="T410" s="210" t="n"/>
      <c r="U410" s="1" t="n"/>
      <c r="V410" s="1" t="n"/>
      <c r="W410" s="1" t="n"/>
      <c r="X410" s="1" t="n"/>
      <c r="Y410" s="210" t="n"/>
      <c r="Z410" s="1" t="n"/>
      <c r="AA410" s="1" t="n"/>
      <c r="AB410" s="212" t="n"/>
      <c r="AC410" s="212" t="n"/>
    </row>
    <row r="411">
      <c r="A411" s="1" t="n"/>
      <c r="B411" s="1" t="n"/>
      <c r="C411" s="1" t="n"/>
      <c r="D411" s="1" t="n"/>
      <c r="E411" s="1" t="n"/>
      <c r="F411" s="1" t="n"/>
      <c r="G411" s="1" t="n"/>
      <c r="H411" s="1" t="n"/>
      <c r="I411" s="1" t="n"/>
      <c r="J411" s="1" t="n"/>
      <c r="K411" s="1" t="n"/>
      <c r="L411" s="1" t="n"/>
      <c r="M411" s="1" t="n"/>
      <c r="N411" s="1" t="n"/>
      <c r="O411" s="1" t="n"/>
      <c r="P411" s="1" t="n"/>
      <c r="Q411" s="1" t="n"/>
      <c r="R411" s="1" t="n"/>
      <c r="S411" s="210" t="n"/>
      <c r="T411" s="210" t="n"/>
      <c r="U411" s="1" t="n"/>
      <c r="V411" s="1" t="n"/>
      <c r="W411" s="1" t="n"/>
      <c r="X411" s="1" t="n"/>
      <c r="Y411" s="210" t="n"/>
      <c r="Z411" s="1" t="n"/>
      <c r="AA411" s="1" t="n"/>
      <c r="AB411" s="212" t="n"/>
      <c r="AC411" s="212" t="n"/>
    </row>
    <row r="412">
      <c r="A412" s="1" t="n"/>
      <c r="B412" s="1" t="n"/>
      <c r="C412" s="1" t="n"/>
      <c r="D412" s="1" t="n"/>
      <c r="E412" s="1" t="n"/>
      <c r="F412" s="1" t="n"/>
      <c r="G412" s="1" t="n"/>
      <c r="H412" s="1" t="n"/>
      <c r="I412" s="1" t="n"/>
      <c r="J412" s="1" t="n"/>
      <c r="K412" s="1" t="n"/>
      <c r="L412" s="1" t="n"/>
      <c r="M412" s="1" t="n"/>
      <c r="N412" s="1" t="n"/>
      <c r="O412" s="1" t="n"/>
      <c r="P412" s="1" t="n"/>
      <c r="Q412" s="1" t="n"/>
      <c r="R412" s="1" t="n"/>
      <c r="S412" s="210" t="n"/>
      <c r="T412" s="210" t="n"/>
      <c r="U412" s="1" t="n"/>
      <c r="V412" s="1" t="n"/>
      <c r="W412" s="1" t="n"/>
      <c r="X412" s="1" t="n"/>
      <c r="Y412" s="210" t="n"/>
      <c r="Z412" s="1" t="n"/>
      <c r="AA412" s="1" t="n"/>
      <c r="AB412" s="212" t="n"/>
      <c r="AC412" s="212" t="n"/>
    </row>
    <row r="413">
      <c r="A413" s="1" t="n"/>
      <c r="B413" s="1" t="n"/>
      <c r="C413" s="1" t="n"/>
      <c r="D413" s="1" t="n"/>
      <c r="E413" s="1" t="n"/>
      <c r="F413" s="1" t="n"/>
      <c r="G413" s="1" t="n"/>
      <c r="H413" s="1" t="n"/>
      <c r="I413" s="1" t="n"/>
      <c r="J413" s="1" t="n"/>
      <c r="K413" s="1" t="n"/>
      <c r="L413" s="1" t="n"/>
      <c r="M413" s="1" t="n"/>
      <c r="N413" s="1" t="n"/>
      <c r="O413" s="1" t="n"/>
      <c r="P413" s="1" t="n"/>
      <c r="Q413" s="1" t="n"/>
      <c r="R413" s="1" t="n"/>
      <c r="S413" s="210" t="n"/>
      <c r="T413" s="210" t="n"/>
      <c r="U413" s="1" t="n"/>
      <c r="V413" s="1" t="n"/>
      <c r="W413" s="1" t="n"/>
      <c r="X413" s="1" t="n"/>
      <c r="Y413" s="210" t="n"/>
      <c r="Z413" s="1" t="n"/>
      <c r="AA413" s="1" t="n"/>
      <c r="AB413" s="212" t="n"/>
      <c r="AC413" s="212" t="n"/>
    </row>
    <row r="414">
      <c r="A414" s="1" t="n"/>
      <c r="B414" s="1" t="n"/>
      <c r="C414" s="1" t="n"/>
      <c r="D414" s="1" t="n"/>
      <c r="E414" s="1" t="n"/>
      <c r="F414" s="1" t="n"/>
      <c r="G414" s="1" t="n"/>
      <c r="H414" s="1" t="n"/>
      <c r="I414" s="1" t="n"/>
      <c r="J414" s="1" t="n"/>
      <c r="K414" s="1" t="n"/>
      <c r="L414" s="1" t="n"/>
      <c r="M414" s="1" t="n"/>
      <c r="N414" s="1" t="n"/>
      <c r="O414" s="1" t="n"/>
      <c r="P414" s="1" t="n"/>
      <c r="Q414" s="1" t="n"/>
      <c r="R414" s="1" t="n"/>
      <c r="S414" s="210" t="n"/>
      <c r="T414" s="210" t="n"/>
      <c r="U414" s="1" t="n"/>
      <c r="V414" s="1" t="n"/>
      <c r="W414" s="1" t="n"/>
      <c r="X414" s="1" t="n"/>
      <c r="Y414" s="210" t="n"/>
      <c r="Z414" s="1" t="n"/>
      <c r="AA414" s="1" t="n"/>
      <c r="AB414" s="212" t="n"/>
      <c r="AC414" s="212" t="n"/>
    </row>
    <row r="415">
      <c r="A415" s="1" t="n"/>
      <c r="B415" s="1" t="n"/>
      <c r="C415" s="1" t="n"/>
      <c r="D415" s="1" t="n"/>
      <c r="E415" s="1" t="n"/>
      <c r="F415" s="1" t="n"/>
      <c r="G415" s="1" t="n"/>
      <c r="H415" s="1" t="n"/>
      <c r="I415" s="1" t="n"/>
      <c r="J415" s="1" t="n"/>
      <c r="K415" s="1" t="n"/>
      <c r="L415" s="1" t="n"/>
      <c r="M415" s="1" t="n"/>
      <c r="N415" s="1" t="n"/>
      <c r="O415" s="1" t="n"/>
      <c r="P415" s="1" t="n"/>
      <c r="Q415" s="1" t="n"/>
      <c r="R415" s="1" t="n"/>
      <c r="S415" s="210" t="n"/>
      <c r="T415" s="210" t="n"/>
      <c r="U415" s="1" t="n"/>
      <c r="V415" s="1" t="n"/>
      <c r="W415" s="1" t="n"/>
      <c r="X415" s="1" t="n"/>
      <c r="Y415" s="210" t="n"/>
      <c r="Z415" s="1" t="n"/>
      <c r="AA415" s="1" t="n"/>
      <c r="AB415" s="212" t="n"/>
      <c r="AC415" s="212" t="n"/>
    </row>
    <row r="416">
      <c r="A416" s="1" t="n"/>
      <c r="B416" s="1" t="n"/>
      <c r="C416" s="1" t="n"/>
      <c r="D416" s="1" t="n"/>
      <c r="E416" s="1" t="n"/>
      <c r="F416" s="1" t="n"/>
      <c r="G416" s="1" t="n"/>
      <c r="H416" s="1" t="n"/>
      <c r="I416" s="1" t="n"/>
      <c r="J416" s="1" t="n"/>
      <c r="K416" s="1" t="n"/>
      <c r="L416" s="1" t="n"/>
      <c r="M416" s="1" t="n"/>
      <c r="N416" s="1" t="n"/>
      <c r="O416" s="1" t="n"/>
      <c r="P416" s="1" t="n"/>
      <c r="Q416" s="1" t="n"/>
      <c r="R416" s="1" t="n"/>
      <c r="S416" s="210" t="n"/>
      <c r="T416" s="210" t="n"/>
      <c r="U416" s="1" t="n"/>
      <c r="V416" s="1" t="n"/>
      <c r="W416" s="1" t="n"/>
      <c r="X416" s="1" t="n"/>
      <c r="Y416" s="210" t="n"/>
      <c r="Z416" s="1" t="n"/>
      <c r="AA416" s="1" t="n"/>
      <c r="AB416" s="212" t="n"/>
      <c r="AC416" s="212" t="n"/>
    </row>
    <row r="417">
      <c r="A417" s="1" t="n"/>
      <c r="B417" s="1" t="n"/>
      <c r="C417" s="1" t="n"/>
      <c r="D417" s="1" t="n"/>
      <c r="E417" s="1" t="n"/>
      <c r="F417" s="1" t="n"/>
      <c r="G417" s="1" t="n"/>
      <c r="H417" s="1" t="n"/>
      <c r="I417" s="1" t="n"/>
      <c r="J417" s="1" t="n"/>
      <c r="K417" s="1" t="n"/>
      <c r="L417" s="1" t="n"/>
      <c r="M417" s="1" t="n"/>
      <c r="N417" s="1" t="n"/>
      <c r="O417" s="1" t="n"/>
      <c r="P417" s="1" t="n"/>
      <c r="Q417" s="1" t="n"/>
      <c r="R417" s="1" t="n"/>
      <c r="S417" s="210" t="n"/>
      <c r="T417" s="210" t="n"/>
      <c r="U417" s="1" t="n"/>
      <c r="V417" s="1" t="n"/>
      <c r="W417" s="1" t="n"/>
      <c r="X417" s="1" t="n"/>
      <c r="Y417" s="210" t="n"/>
      <c r="Z417" s="1" t="n"/>
      <c r="AA417" s="1" t="n"/>
      <c r="AB417" s="212" t="n"/>
      <c r="AC417" s="212" t="n"/>
    </row>
    <row r="418">
      <c r="A418" s="1" t="n"/>
      <c r="B418" s="1" t="n"/>
      <c r="C418" s="1" t="n"/>
      <c r="D418" s="1" t="n"/>
      <c r="E418" s="1" t="n"/>
      <c r="F418" s="1" t="n"/>
      <c r="G418" s="1" t="n"/>
      <c r="H418" s="1" t="n"/>
      <c r="I418" s="1" t="n"/>
      <c r="J418" s="1" t="n"/>
      <c r="K418" s="1" t="n"/>
      <c r="L418" s="1" t="n"/>
      <c r="M418" s="1" t="n"/>
      <c r="N418" s="1" t="n"/>
      <c r="O418" s="1" t="n"/>
      <c r="P418" s="1" t="n"/>
      <c r="Q418" s="1" t="n"/>
      <c r="R418" s="1" t="n"/>
      <c r="S418" s="210" t="n"/>
      <c r="T418" s="210" t="n"/>
      <c r="U418" s="1" t="n"/>
      <c r="V418" s="1" t="n"/>
      <c r="W418" s="1" t="n"/>
      <c r="X418" s="1" t="n"/>
      <c r="Y418" s="210" t="n"/>
      <c r="Z418" s="1" t="n"/>
      <c r="AA418" s="1" t="n"/>
      <c r="AB418" s="212" t="n"/>
      <c r="AC418" s="212" t="n"/>
    </row>
    <row r="419">
      <c r="A419" s="1" t="n"/>
      <c r="B419" s="1" t="n"/>
      <c r="C419" s="1" t="n"/>
      <c r="D419" s="1" t="n"/>
      <c r="E419" s="1" t="n"/>
      <c r="F419" s="1" t="n"/>
      <c r="G419" s="1" t="n"/>
      <c r="H419" s="1" t="n"/>
      <c r="I419" s="1" t="n"/>
      <c r="J419" s="1" t="n"/>
      <c r="K419" s="1" t="n"/>
      <c r="L419" s="1" t="n"/>
      <c r="M419" s="1" t="n"/>
      <c r="N419" s="1" t="n"/>
      <c r="O419" s="1" t="n"/>
      <c r="P419" s="1" t="n"/>
      <c r="Q419" s="1" t="n"/>
      <c r="R419" s="1" t="n"/>
      <c r="S419" s="210" t="n"/>
      <c r="T419" s="210" t="n"/>
      <c r="U419" s="1" t="n"/>
      <c r="V419" s="1" t="n"/>
      <c r="W419" s="1" t="n"/>
      <c r="X419" s="1" t="n"/>
      <c r="Y419" s="210" t="n"/>
      <c r="Z419" s="1" t="n"/>
      <c r="AA419" s="1" t="n"/>
      <c r="AB419" s="212" t="n"/>
      <c r="AC419" s="212" t="n"/>
    </row>
    <row r="420">
      <c r="A420" s="1" t="n"/>
      <c r="B420" s="1" t="n"/>
      <c r="C420" s="1" t="n"/>
      <c r="D420" s="1" t="n"/>
      <c r="E420" s="1" t="n"/>
      <c r="F420" s="1" t="n"/>
      <c r="G420" s="1" t="n"/>
      <c r="H420" s="1" t="n"/>
      <c r="I420" s="1" t="n"/>
      <c r="J420" s="1" t="n"/>
      <c r="K420" s="1" t="n"/>
      <c r="L420" s="1" t="n"/>
      <c r="M420" s="1" t="n"/>
      <c r="N420" s="1" t="n"/>
      <c r="O420" s="1" t="n"/>
      <c r="P420" s="1" t="n"/>
      <c r="Q420" s="1" t="n"/>
      <c r="R420" s="1" t="n"/>
      <c r="S420" s="210" t="n"/>
      <c r="T420" s="210" t="n"/>
      <c r="U420" s="1" t="n"/>
      <c r="V420" s="1" t="n"/>
      <c r="W420" s="1" t="n"/>
      <c r="X420" s="1" t="n"/>
      <c r="Y420" s="210" t="n"/>
      <c r="Z420" s="1" t="n"/>
      <c r="AA420" s="1" t="n"/>
      <c r="AB420" s="212" t="n"/>
      <c r="AC420" s="212" t="n"/>
    </row>
    <row r="421">
      <c r="A421" s="1" t="n"/>
      <c r="B421" s="1" t="n"/>
      <c r="C421" s="1" t="n"/>
      <c r="D421" s="1" t="n"/>
      <c r="E421" s="1" t="n"/>
      <c r="F421" s="1" t="n"/>
      <c r="G421" s="1" t="n"/>
      <c r="H421" s="1" t="n"/>
      <c r="I421" s="1" t="n"/>
      <c r="J421" s="1" t="n"/>
      <c r="K421" s="1" t="n"/>
      <c r="L421" s="1" t="n"/>
      <c r="M421" s="1" t="n"/>
      <c r="N421" s="1" t="n"/>
      <c r="O421" s="1" t="n"/>
      <c r="P421" s="1" t="n"/>
      <c r="Q421" s="1" t="n"/>
      <c r="R421" s="1" t="n"/>
      <c r="S421" s="210" t="n"/>
      <c r="T421" s="210" t="n"/>
      <c r="U421" s="1" t="n"/>
      <c r="V421" s="1" t="n"/>
      <c r="W421" s="1" t="n"/>
      <c r="X421" s="1" t="n"/>
      <c r="Y421" s="210" t="n"/>
      <c r="Z421" s="1" t="n"/>
      <c r="AA421" s="1" t="n"/>
      <c r="AB421" s="212" t="n"/>
      <c r="AC421" s="212" t="n"/>
    </row>
    <row r="422">
      <c r="A422" s="1" t="n"/>
      <c r="B422" s="1" t="n"/>
      <c r="C422" s="1" t="n"/>
      <c r="D422" s="1" t="n"/>
      <c r="E422" s="1" t="n"/>
      <c r="F422" s="1" t="n"/>
      <c r="G422" s="1" t="n"/>
      <c r="H422" s="1" t="n"/>
      <c r="I422" s="1" t="n"/>
      <c r="J422" s="1" t="n"/>
      <c r="K422" s="1" t="n"/>
      <c r="L422" s="1" t="n"/>
      <c r="M422" s="1" t="n"/>
      <c r="N422" s="1" t="n"/>
      <c r="O422" s="1" t="n"/>
      <c r="P422" s="1" t="n"/>
      <c r="Q422" s="1" t="n"/>
      <c r="R422" s="1" t="n"/>
      <c r="S422" s="210" t="n"/>
      <c r="T422" s="210" t="n"/>
      <c r="U422" s="1" t="n"/>
      <c r="V422" s="1" t="n"/>
      <c r="W422" s="1" t="n"/>
      <c r="X422" s="1" t="n"/>
      <c r="Y422" s="210" t="n"/>
      <c r="Z422" s="1" t="n"/>
      <c r="AA422" s="1" t="n"/>
      <c r="AB422" s="212" t="n"/>
      <c r="AC422" s="212" t="n"/>
    </row>
    <row r="423">
      <c r="A423" s="1" t="n"/>
      <c r="B423" s="1" t="n"/>
      <c r="C423" s="1" t="n"/>
      <c r="D423" s="1" t="n"/>
      <c r="E423" s="1" t="n"/>
      <c r="F423" s="1" t="n"/>
      <c r="G423" s="1" t="n"/>
      <c r="H423" s="1" t="n"/>
      <c r="I423" s="1" t="n"/>
      <c r="J423" s="1" t="n"/>
      <c r="K423" s="1" t="n"/>
      <c r="L423" s="1" t="n"/>
      <c r="M423" s="1" t="n"/>
      <c r="N423" s="1" t="n"/>
      <c r="O423" s="1" t="n"/>
      <c r="P423" s="1" t="n"/>
      <c r="Q423" s="1" t="n"/>
      <c r="R423" s="1" t="n"/>
      <c r="S423" s="210" t="n"/>
      <c r="T423" s="210" t="n"/>
      <c r="U423" s="1" t="n"/>
      <c r="V423" s="1" t="n"/>
      <c r="W423" s="1" t="n"/>
      <c r="X423" s="1" t="n"/>
      <c r="Y423" s="210" t="n"/>
      <c r="Z423" s="1" t="n"/>
      <c r="AA423" s="1" t="n"/>
      <c r="AB423" s="212" t="n"/>
      <c r="AC423" s="212" t="n"/>
    </row>
    <row r="424">
      <c r="A424" s="1" t="n"/>
      <c r="B424" s="1" t="n"/>
      <c r="C424" s="1" t="n"/>
      <c r="D424" s="1" t="n"/>
      <c r="E424" s="1" t="n"/>
      <c r="F424" s="1" t="n"/>
      <c r="G424" s="1" t="n"/>
      <c r="H424" s="1" t="n"/>
      <c r="I424" s="1" t="n"/>
      <c r="J424" s="1" t="n"/>
      <c r="K424" s="1" t="n"/>
      <c r="L424" s="1" t="n"/>
      <c r="M424" s="1" t="n"/>
      <c r="N424" s="1" t="n"/>
      <c r="O424" s="1" t="n"/>
      <c r="P424" s="1" t="n"/>
      <c r="Q424" s="1" t="n"/>
      <c r="R424" s="1" t="n"/>
      <c r="S424" s="210" t="n"/>
      <c r="T424" s="210" t="n"/>
      <c r="U424" s="1" t="n"/>
      <c r="V424" s="1" t="n"/>
      <c r="W424" s="1" t="n"/>
      <c r="X424" s="1" t="n"/>
      <c r="Y424" s="210" t="n"/>
      <c r="Z424" s="1" t="n"/>
      <c r="AA424" s="1" t="n"/>
      <c r="AB424" s="212" t="n"/>
      <c r="AC424" s="212" t="n"/>
    </row>
    <row r="425">
      <c r="A425" s="1" t="n"/>
      <c r="B425" s="1" t="n"/>
      <c r="C425" s="1" t="n"/>
      <c r="D425" s="1" t="n"/>
      <c r="E425" s="1" t="n"/>
      <c r="F425" s="1" t="n"/>
      <c r="G425" s="1" t="n"/>
      <c r="H425" s="1" t="n"/>
      <c r="I425" s="1" t="n"/>
      <c r="J425" s="1" t="n"/>
      <c r="K425" s="1" t="n"/>
      <c r="L425" s="1" t="n"/>
      <c r="M425" s="1" t="n"/>
      <c r="N425" s="1" t="n"/>
      <c r="O425" s="1" t="n"/>
      <c r="P425" s="1" t="n"/>
      <c r="Q425" s="1" t="n"/>
      <c r="R425" s="1" t="n"/>
      <c r="S425" s="210" t="n"/>
      <c r="T425" s="210" t="n"/>
      <c r="U425" s="1" t="n"/>
      <c r="V425" s="1" t="n"/>
      <c r="W425" s="1" t="n"/>
      <c r="X425" s="1" t="n"/>
      <c r="Y425" s="210" t="n"/>
      <c r="Z425" s="1" t="n"/>
      <c r="AA425" s="1" t="n"/>
      <c r="AB425" s="212" t="n"/>
      <c r="AC425" s="212" t="n"/>
    </row>
    <row r="426">
      <c r="A426" s="1" t="n"/>
      <c r="B426" s="1" t="n"/>
      <c r="C426" s="1" t="n"/>
      <c r="D426" s="1" t="n"/>
      <c r="E426" s="1" t="n"/>
      <c r="F426" s="1" t="n"/>
      <c r="G426" s="1" t="n"/>
      <c r="H426" s="1" t="n"/>
      <c r="I426" s="1" t="n"/>
      <c r="J426" s="1" t="n"/>
      <c r="K426" s="1" t="n"/>
      <c r="L426" s="1" t="n"/>
      <c r="M426" s="1" t="n"/>
      <c r="N426" s="1" t="n"/>
      <c r="O426" s="1" t="n"/>
      <c r="P426" s="1" t="n"/>
      <c r="Q426" s="1" t="n"/>
      <c r="R426" s="1" t="n"/>
      <c r="S426" s="210" t="n"/>
      <c r="T426" s="210" t="n"/>
      <c r="U426" s="1" t="n"/>
      <c r="V426" s="1" t="n"/>
      <c r="W426" s="1" t="n"/>
      <c r="X426" s="1" t="n"/>
      <c r="Y426" s="210" t="n"/>
      <c r="Z426" s="1" t="n"/>
      <c r="AA426" s="1" t="n"/>
      <c r="AB426" s="212" t="n"/>
      <c r="AC426" s="212" t="n"/>
    </row>
    <row r="427">
      <c r="A427" s="1" t="n"/>
      <c r="B427" s="1" t="n"/>
      <c r="C427" s="1" t="n"/>
      <c r="D427" s="1" t="n"/>
      <c r="E427" s="1" t="n"/>
      <c r="F427" s="1" t="n"/>
      <c r="G427" s="1" t="n"/>
      <c r="H427" s="1" t="n"/>
      <c r="I427" s="1" t="n"/>
      <c r="J427" s="1" t="n"/>
      <c r="K427" s="1" t="n"/>
      <c r="L427" s="1" t="n"/>
      <c r="M427" s="1" t="n"/>
      <c r="N427" s="1" t="n"/>
      <c r="O427" s="1" t="n"/>
      <c r="P427" s="1" t="n"/>
      <c r="Q427" s="1" t="n"/>
      <c r="R427" s="1" t="n"/>
      <c r="S427" s="210" t="n"/>
      <c r="T427" s="210" t="n"/>
      <c r="U427" s="1" t="n"/>
      <c r="V427" s="1" t="n"/>
      <c r="W427" s="1" t="n"/>
      <c r="X427" s="1" t="n"/>
      <c r="Y427" s="210" t="n"/>
      <c r="Z427" s="1" t="n"/>
      <c r="AA427" s="1" t="n"/>
      <c r="AB427" s="212" t="n"/>
      <c r="AC427" s="212" t="n"/>
    </row>
    <row r="428">
      <c r="A428" s="1" t="n"/>
      <c r="B428" s="1" t="n"/>
      <c r="C428" s="1" t="n"/>
      <c r="D428" s="1" t="n"/>
      <c r="E428" s="1" t="n"/>
      <c r="F428" s="1" t="n"/>
      <c r="G428" s="1" t="n"/>
      <c r="H428" s="1" t="n"/>
      <c r="I428" s="1" t="n"/>
      <c r="J428" s="1" t="n"/>
      <c r="K428" s="1" t="n"/>
      <c r="L428" s="1" t="n"/>
      <c r="M428" s="1" t="n"/>
      <c r="N428" s="1" t="n"/>
      <c r="O428" s="1" t="n"/>
      <c r="P428" s="1" t="n"/>
      <c r="Q428" s="1" t="n"/>
      <c r="R428" s="1" t="n"/>
      <c r="S428" s="210" t="n"/>
      <c r="T428" s="210" t="n"/>
      <c r="U428" s="1" t="n"/>
      <c r="V428" s="1" t="n"/>
      <c r="W428" s="1" t="n"/>
      <c r="X428" s="1" t="n"/>
      <c r="Y428" s="210" t="n"/>
      <c r="Z428" s="1" t="n"/>
      <c r="AA428" s="1" t="n"/>
      <c r="AB428" s="212" t="n"/>
      <c r="AC428" s="212" t="n"/>
    </row>
    <row r="429">
      <c r="A429" s="1" t="n"/>
      <c r="B429" s="1" t="n"/>
      <c r="C429" s="1" t="n"/>
      <c r="D429" s="1" t="n"/>
      <c r="E429" s="1" t="n"/>
      <c r="F429" s="1" t="n"/>
      <c r="G429" s="1" t="n"/>
      <c r="H429" s="1" t="n"/>
      <c r="I429" s="1" t="n"/>
      <c r="J429" s="1" t="n"/>
      <c r="K429" s="1" t="n"/>
      <c r="L429" s="1" t="n"/>
      <c r="M429" s="1" t="n"/>
      <c r="N429" s="1" t="n"/>
      <c r="O429" s="1" t="n"/>
      <c r="P429" s="1" t="n"/>
      <c r="Q429" s="1" t="n"/>
      <c r="R429" s="1" t="n"/>
      <c r="S429" s="210" t="n"/>
      <c r="T429" s="210" t="n"/>
      <c r="U429" s="1" t="n"/>
      <c r="V429" s="1" t="n"/>
      <c r="W429" s="1" t="n"/>
      <c r="X429" s="1" t="n"/>
      <c r="Y429" s="210" t="n"/>
      <c r="Z429" s="1" t="n"/>
      <c r="AA429" s="1" t="n"/>
      <c r="AB429" s="212" t="n"/>
      <c r="AC429" s="212" t="n"/>
    </row>
    <row r="430">
      <c r="A430" s="1" t="n"/>
      <c r="B430" s="1" t="n"/>
      <c r="C430" s="1" t="n"/>
      <c r="D430" s="1" t="n"/>
      <c r="E430" s="1" t="n"/>
      <c r="F430" s="1" t="n"/>
      <c r="G430" s="1" t="n"/>
      <c r="H430" s="1" t="n"/>
      <c r="I430" s="1" t="n"/>
      <c r="J430" s="1" t="n"/>
      <c r="K430" s="1" t="n"/>
      <c r="L430" s="1" t="n"/>
      <c r="M430" s="1" t="n"/>
      <c r="N430" s="1" t="n"/>
      <c r="O430" s="1" t="n"/>
      <c r="P430" s="1" t="n"/>
      <c r="Q430" s="1" t="n"/>
      <c r="R430" s="1" t="n"/>
      <c r="S430" s="210" t="n"/>
      <c r="T430" s="210" t="n"/>
      <c r="U430" s="1" t="n"/>
      <c r="V430" s="1" t="n"/>
      <c r="W430" s="1" t="n"/>
      <c r="X430" s="1" t="n"/>
      <c r="Y430" s="210" t="n"/>
      <c r="Z430" s="1" t="n"/>
      <c r="AA430" s="1" t="n"/>
      <c r="AB430" s="212" t="n"/>
      <c r="AC430" s="212" t="n"/>
    </row>
    <row r="431">
      <c r="A431" s="1" t="n"/>
      <c r="B431" s="1" t="n"/>
      <c r="C431" s="1" t="n"/>
      <c r="D431" s="1" t="n"/>
      <c r="E431" s="1" t="n"/>
      <c r="F431" s="1" t="n"/>
      <c r="G431" s="1" t="n"/>
      <c r="H431" s="1" t="n"/>
      <c r="I431" s="1" t="n"/>
      <c r="J431" s="1" t="n"/>
      <c r="K431" s="1" t="n"/>
      <c r="L431" s="1" t="n"/>
      <c r="M431" s="1" t="n"/>
      <c r="N431" s="1" t="n"/>
      <c r="O431" s="1" t="n"/>
      <c r="P431" s="1" t="n"/>
      <c r="Q431" s="1" t="n"/>
      <c r="R431" s="1" t="n"/>
      <c r="S431" s="210" t="n"/>
      <c r="T431" s="210" t="n"/>
      <c r="U431" s="1" t="n"/>
      <c r="V431" s="1" t="n"/>
      <c r="W431" s="1" t="n"/>
      <c r="X431" s="1" t="n"/>
      <c r="Y431" s="210" t="n"/>
      <c r="Z431" s="1" t="n"/>
      <c r="AA431" s="1" t="n"/>
      <c r="AB431" s="212" t="n"/>
      <c r="AC431" s="212" t="n"/>
    </row>
    <row r="432">
      <c r="A432" s="1" t="n"/>
      <c r="B432" s="1" t="n"/>
      <c r="C432" s="1" t="n"/>
      <c r="D432" s="1" t="n"/>
      <c r="E432" s="1" t="n"/>
      <c r="F432" s="1" t="n"/>
      <c r="G432" s="1" t="n"/>
      <c r="H432" s="1" t="n"/>
      <c r="I432" s="1" t="n"/>
      <c r="J432" s="1" t="n"/>
      <c r="K432" s="1" t="n"/>
      <c r="L432" s="1" t="n"/>
      <c r="M432" s="1" t="n"/>
      <c r="N432" s="1" t="n"/>
      <c r="O432" s="1" t="n"/>
      <c r="P432" s="1" t="n"/>
      <c r="Q432" s="1" t="n"/>
      <c r="R432" s="1" t="n"/>
      <c r="S432" s="210" t="n"/>
      <c r="T432" s="210" t="n"/>
      <c r="U432" s="1" t="n"/>
      <c r="V432" s="1" t="n"/>
      <c r="W432" s="1" t="n"/>
      <c r="X432" s="1" t="n"/>
      <c r="Y432" s="210" t="n"/>
      <c r="Z432" s="1" t="n"/>
      <c r="AA432" s="1" t="n"/>
      <c r="AB432" s="212" t="n"/>
      <c r="AC432" s="212" t="n"/>
    </row>
    <row r="433">
      <c r="A433" s="1" t="n"/>
      <c r="B433" s="1" t="n"/>
      <c r="C433" s="1" t="n"/>
      <c r="D433" s="1" t="n"/>
      <c r="E433" s="1" t="n"/>
      <c r="F433" s="1" t="n"/>
      <c r="G433" s="1" t="n"/>
      <c r="H433" s="1" t="n"/>
      <c r="I433" s="1" t="n"/>
      <c r="J433" s="1" t="n"/>
      <c r="K433" s="1" t="n"/>
      <c r="L433" s="1" t="n"/>
      <c r="M433" s="1" t="n"/>
      <c r="N433" s="1" t="n"/>
      <c r="O433" s="1" t="n"/>
      <c r="P433" s="1" t="n"/>
      <c r="Q433" s="1" t="n"/>
      <c r="R433" s="1" t="n"/>
      <c r="S433" s="210" t="n"/>
      <c r="T433" s="210" t="n"/>
      <c r="U433" s="1" t="n"/>
      <c r="V433" s="1" t="n"/>
      <c r="W433" s="1" t="n"/>
      <c r="X433" s="1" t="n"/>
      <c r="Y433" s="210" t="n"/>
      <c r="Z433" s="1" t="n"/>
      <c r="AA433" s="1" t="n"/>
      <c r="AB433" s="212" t="n"/>
      <c r="AC433" s="212" t="n"/>
    </row>
    <row r="434">
      <c r="A434" s="1" t="n"/>
      <c r="B434" s="1" t="n"/>
      <c r="C434" s="1" t="n"/>
      <c r="D434" s="1" t="n"/>
      <c r="E434" s="1" t="n"/>
      <c r="F434" s="1" t="n"/>
      <c r="G434" s="1" t="n"/>
      <c r="H434" s="1" t="n"/>
      <c r="I434" s="1" t="n"/>
      <c r="J434" s="1" t="n"/>
      <c r="K434" s="1" t="n"/>
      <c r="L434" s="1" t="n"/>
      <c r="M434" s="1" t="n"/>
      <c r="N434" s="1" t="n"/>
      <c r="O434" s="1" t="n"/>
      <c r="P434" s="1" t="n"/>
      <c r="Q434" s="1" t="n"/>
      <c r="R434" s="1" t="n"/>
      <c r="S434" s="210" t="n"/>
      <c r="T434" s="210" t="n"/>
      <c r="U434" s="1" t="n"/>
      <c r="V434" s="1" t="n"/>
      <c r="W434" s="1" t="n"/>
      <c r="X434" s="1" t="n"/>
      <c r="Y434" s="210" t="n"/>
      <c r="Z434" s="1" t="n"/>
      <c r="AA434" s="1" t="n"/>
      <c r="AB434" s="212" t="n"/>
      <c r="AC434" s="212" t="n"/>
    </row>
    <row r="435">
      <c r="A435" s="1" t="n"/>
      <c r="B435" s="1" t="n"/>
      <c r="C435" s="1" t="n"/>
      <c r="D435" s="1" t="n"/>
      <c r="E435" s="1" t="n"/>
      <c r="F435" s="1" t="n"/>
      <c r="G435" s="1" t="n"/>
      <c r="H435" s="1" t="n"/>
      <c r="I435" s="1" t="n"/>
      <c r="J435" s="1" t="n"/>
      <c r="K435" s="1" t="n"/>
      <c r="L435" s="1" t="n"/>
      <c r="M435" s="1" t="n"/>
      <c r="N435" s="1" t="n"/>
      <c r="O435" s="1" t="n"/>
      <c r="P435" s="1" t="n"/>
      <c r="Q435" s="1" t="n"/>
      <c r="R435" s="1" t="n"/>
      <c r="S435" s="210" t="n"/>
      <c r="T435" s="210" t="n"/>
      <c r="U435" s="1" t="n"/>
      <c r="V435" s="1" t="n"/>
      <c r="W435" s="1" t="n"/>
      <c r="X435" s="1" t="n"/>
      <c r="Y435" s="210" t="n"/>
      <c r="Z435" s="1" t="n"/>
      <c r="AA435" s="1" t="n"/>
      <c r="AB435" s="212" t="n"/>
      <c r="AC435" s="212" t="n"/>
    </row>
    <row r="436">
      <c r="A436" s="1" t="n"/>
      <c r="B436" s="1" t="n"/>
      <c r="C436" s="1" t="n"/>
      <c r="D436" s="1" t="n"/>
      <c r="E436" s="1" t="n"/>
      <c r="F436" s="1" t="n"/>
      <c r="G436" s="1" t="n"/>
      <c r="H436" s="1" t="n"/>
      <c r="I436" s="1" t="n"/>
      <c r="J436" s="1" t="n"/>
      <c r="K436" s="1" t="n"/>
      <c r="L436" s="1" t="n"/>
      <c r="M436" s="1" t="n"/>
      <c r="N436" s="1" t="n"/>
      <c r="O436" s="1" t="n"/>
      <c r="P436" s="1" t="n"/>
      <c r="Q436" s="1" t="n"/>
      <c r="R436" s="1" t="n"/>
      <c r="S436" s="210" t="n"/>
      <c r="T436" s="210" t="n"/>
      <c r="U436" s="1" t="n"/>
      <c r="V436" s="1" t="n"/>
      <c r="W436" s="1" t="n"/>
      <c r="X436" s="1" t="n"/>
      <c r="Y436" s="210" t="n"/>
      <c r="Z436" s="1" t="n"/>
      <c r="AA436" s="1" t="n"/>
      <c r="AB436" s="212" t="n"/>
      <c r="AC436" s="212" t="n"/>
    </row>
    <row r="437">
      <c r="A437" s="1" t="n"/>
      <c r="B437" s="1" t="n"/>
      <c r="C437" s="1" t="n"/>
      <c r="D437" s="1" t="n"/>
      <c r="E437" s="1" t="n"/>
      <c r="F437" s="1" t="n"/>
      <c r="G437" s="1" t="n"/>
      <c r="H437" s="1" t="n"/>
      <c r="I437" s="1" t="n"/>
      <c r="J437" s="1" t="n"/>
      <c r="K437" s="1" t="n"/>
      <c r="L437" s="1" t="n"/>
      <c r="M437" s="1" t="n"/>
      <c r="N437" s="1" t="n"/>
      <c r="O437" s="1" t="n"/>
      <c r="P437" s="1" t="n"/>
      <c r="Q437" s="1" t="n"/>
      <c r="R437" s="1" t="n"/>
      <c r="S437" s="210" t="n"/>
      <c r="T437" s="210" t="n"/>
      <c r="U437" s="1" t="n"/>
      <c r="V437" s="1" t="n"/>
      <c r="W437" s="1" t="n"/>
      <c r="X437" s="1" t="n"/>
      <c r="Y437" s="210" t="n"/>
      <c r="Z437" s="1" t="n"/>
      <c r="AA437" s="1" t="n"/>
      <c r="AB437" s="212" t="n"/>
      <c r="AC437" s="212" t="n"/>
    </row>
    <row r="438">
      <c r="A438" s="1" t="n"/>
      <c r="B438" s="1" t="n"/>
      <c r="C438" s="1" t="n"/>
      <c r="D438" s="1" t="n"/>
      <c r="E438" s="1" t="n"/>
      <c r="F438" s="1" t="n"/>
      <c r="G438" s="1" t="n"/>
      <c r="H438" s="1" t="n"/>
      <c r="I438" s="1" t="n"/>
      <c r="J438" s="1" t="n"/>
      <c r="K438" s="1" t="n"/>
      <c r="L438" s="1" t="n"/>
      <c r="M438" s="1" t="n"/>
      <c r="N438" s="1" t="n"/>
      <c r="O438" s="1" t="n"/>
      <c r="P438" s="1" t="n"/>
      <c r="Q438" s="1" t="n"/>
      <c r="R438" s="1" t="n"/>
      <c r="S438" s="210" t="n"/>
      <c r="T438" s="210" t="n"/>
      <c r="U438" s="1" t="n"/>
      <c r="V438" s="1" t="n"/>
      <c r="W438" s="1" t="n"/>
      <c r="X438" s="1" t="n"/>
      <c r="Y438" s="210" t="n"/>
      <c r="Z438" s="1" t="n"/>
      <c r="AA438" s="1" t="n"/>
      <c r="AB438" s="212" t="n"/>
      <c r="AC438" s="212" t="n"/>
    </row>
    <row r="439">
      <c r="A439" s="1" t="n"/>
      <c r="B439" s="1" t="n"/>
      <c r="C439" s="1" t="n"/>
      <c r="D439" s="1" t="n"/>
      <c r="E439" s="1" t="n"/>
      <c r="F439" s="1" t="n"/>
      <c r="G439" s="1" t="n"/>
      <c r="H439" s="1" t="n"/>
      <c r="I439" s="1" t="n"/>
      <c r="J439" s="1" t="n"/>
      <c r="K439" s="1" t="n"/>
      <c r="L439" s="1" t="n"/>
      <c r="M439" s="1" t="n"/>
      <c r="N439" s="1" t="n"/>
      <c r="O439" s="1" t="n"/>
      <c r="P439" s="1" t="n"/>
      <c r="Q439" s="1" t="n"/>
      <c r="R439" s="1" t="n"/>
      <c r="S439" s="210" t="n"/>
      <c r="T439" s="210" t="n"/>
      <c r="U439" s="1" t="n"/>
      <c r="V439" s="1" t="n"/>
      <c r="W439" s="1" t="n"/>
      <c r="X439" s="1" t="n"/>
      <c r="Y439" s="210" t="n"/>
      <c r="Z439" s="1" t="n"/>
      <c r="AA439" s="1" t="n"/>
      <c r="AB439" s="212" t="n"/>
      <c r="AC439" s="212" t="n"/>
    </row>
    <row r="440">
      <c r="A440" s="1" t="n"/>
      <c r="B440" s="1" t="n"/>
      <c r="C440" s="1" t="n"/>
      <c r="D440" s="1" t="n"/>
      <c r="E440" s="1" t="n"/>
      <c r="F440" s="1" t="n"/>
      <c r="G440" s="1" t="n"/>
      <c r="H440" s="1" t="n"/>
      <c r="I440" s="1" t="n"/>
      <c r="J440" s="1" t="n"/>
      <c r="K440" s="1" t="n"/>
      <c r="L440" s="1" t="n"/>
      <c r="M440" s="1" t="n"/>
      <c r="N440" s="1" t="n"/>
      <c r="O440" s="1" t="n"/>
      <c r="P440" s="1" t="n"/>
      <c r="Q440" s="1" t="n"/>
      <c r="R440" s="1" t="n"/>
      <c r="S440" s="210" t="n"/>
      <c r="T440" s="210" t="n"/>
      <c r="U440" s="1" t="n"/>
      <c r="V440" s="1" t="n"/>
      <c r="W440" s="1" t="n"/>
      <c r="X440" s="1" t="n"/>
      <c r="Y440" s="210" t="n"/>
      <c r="Z440" s="1" t="n"/>
      <c r="AA440" s="1" t="n"/>
      <c r="AB440" s="212" t="n"/>
      <c r="AC440" s="212" t="n"/>
    </row>
    <row r="441">
      <c r="A441" s="1" t="n"/>
      <c r="B441" s="1" t="n"/>
      <c r="C441" s="1" t="n"/>
      <c r="D441" s="1" t="n"/>
      <c r="E441" s="1" t="n"/>
      <c r="F441" s="1" t="n"/>
      <c r="G441" s="1" t="n"/>
      <c r="H441" s="1" t="n"/>
      <c r="I441" s="1" t="n"/>
      <c r="J441" s="1" t="n"/>
      <c r="K441" s="1" t="n"/>
      <c r="L441" s="1" t="n"/>
      <c r="M441" s="1" t="n"/>
      <c r="N441" s="1" t="n"/>
      <c r="O441" s="1" t="n"/>
      <c r="P441" s="1" t="n"/>
      <c r="Q441" s="1" t="n"/>
      <c r="R441" s="1" t="n"/>
      <c r="S441" s="210" t="n"/>
      <c r="T441" s="210" t="n"/>
      <c r="U441" s="1" t="n"/>
      <c r="V441" s="1" t="n"/>
      <c r="W441" s="1" t="n"/>
      <c r="X441" s="1" t="n"/>
      <c r="Y441" s="210" t="n"/>
      <c r="Z441" s="1" t="n"/>
      <c r="AA441" s="1" t="n"/>
      <c r="AB441" s="212" t="n"/>
      <c r="AC441" s="212" t="n"/>
    </row>
    <row r="442">
      <c r="A442" s="1" t="n"/>
      <c r="B442" s="1" t="n"/>
      <c r="C442" s="1" t="n"/>
      <c r="D442" s="1" t="n"/>
      <c r="E442" s="1" t="n"/>
      <c r="F442" s="1" t="n"/>
      <c r="G442" s="1" t="n"/>
      <c r="H442" s="1" t="n"/>
      <c r="I442" s="1" t="n"/>
      <c r="J442" s="1" t="n"/>
      <c r="K442" s="1" t="n"/>
      <c r="L442" s="1" t="n"/>
      <c r="M442" s="1" t="n"/>
      <c r="N442" s="1" t="n"/>
      <c r="O442" s="1" t="n"/>
      <c r="P442" s="1" t="n"/>
      <c r="Q442" s="1" t="n"/>
      <c r="R442" s="1" t="n"/>
      <c r="S442" s="210" t="n"/>
      <c r="T442" s="210" t="n"/>
      <c r="U442" s="1" t="n"/>
      <c r="V442" s="1" t="n"/>
      <c r="W442" s="1" t="n"/>
      <c r="X442" s="1" t="n"/>
      <c r="Y442" s="210" t="n"/>
      <c r="Z442" s="1" t="n"/>
      <c r="AA442" s="1" t="n"/>
      <c r="AB442" s="212" t="n"/>
      <c r="AC442" s="212" t="n"/>
    </row>
    <row r="443">
      <c r="A443" s="1" t="n"/>
      <c r="B443" s="1" t="n"/>
      <c r="C443" s="1" t="n"/>
      <c r="D443" s="1" t="n"/>
      <c r="E443" s="1" t="n"/>
      <c r="F443" s="1" t="n"/>
      <c r="G443" s="1" t="n"/>
      <c r="H443" s="1" t="n"/>
      <c r="I443" s="1" t="n"/>
      <c r="J443" s="1" t="n"/>
      <c r="K443" s="1" t="n"/>
      <c r="L443" s="1" t="n"/>
      <c r="M443" s="1" t="n"/>
      <c r="N443" s="1" t="n"/>
      <c r="O443" s="1" t="n"/>
      <c r="P443" s="1" t="n"/>
      <c r="Q443" s="1" t="n"/>
      <c r="R443" s="1" t="n"/>
      <c r="S443" s="210" t="n"/>
      <c r="T443" s="210" t="n"/>
      <c r="U443" s="1" t="n"/>
      <c r="V443" s="1" t="n"/>
      <c r="W443" s="1" t="n"/>
      <c r="X443" s="1" t="n"/>
      <c r="Y443" s="210" t="n"/>
      <c r="Z443" s="1" t="n"/>
      <c r="AA443" s="1" t="n"/>
      <c r="AB443" s="212" t="n"/>
      <c r="AC443" s="212" t="n"/>
    </row>
    <row r="444">
      <c r="A444" s="1" t="n"/>
      <c r="B444" s="1" t="n"/>
      <c r="C444" s="1" t="n"/>
      <c r="D444" s="1" t="n"/>
      <c r="E444" s="1" t="n"/>
      <c r="F444" s="1" t="n"/>
      <c r="G444" s="1" t="n"/>
      <c r="H444" s="1" t="n"/>
      <c r="I444" s="1" t="n"/>
      <c r="J444" s="1" t="n"/>
      <c r="K444" s="1" t="n"/>
      <c r="L444" s="1" t="n"/>
      <c r="M444" s="1" t="n"/>
      <c r="N444" s="1" t="n"/>
      <c r="O444" s="1" t="n"/>
      <c r="P444" s="1" t="n"/>
      <c r="Q444" s="1" t="n"/>
      <c r="R444" s="1" t="n"/>
      <c r="S444" s="210" t="n"/>
      <c r="T444" s="210" t="n"/>
      <c r="U444" s="1" t="n"/>
      <c r="V444" s="1" t="n"/>
      <c r="W444" s="1" t="n"/>
      <c r="X444" s="1" t="n"/>
      <c r="Y444" s="210" t="n"/>
      <c r="Z444" s="1" t="n"/>
      <c r="AA444" s="1" t="n"/>
      <c r="AB444" s="212" t="n"/>
      <c r="AC444" s="212" t="n"/>
    </row>
    <row r="445">
      <c r="A445" s="1" t="n"/>
      <c r="B445" s="1" t="n"/>
      <c r="C445" s="1" t="n"/>
      <c r="D445" s="1" t="n"/>
      <c r="E445" s="1" t="n"/>
      <c r="F445" s="1" t="n"/>
      <c r="G445" s="1" t="n"/>
      <c r="H445" s="1" t="n"/>
      <c r="I445" s="1" t="n"/>
      <c r="J445" s="1" t="n"/>
      <c r="K445" s="1" t="n"/>
      <c r="L445" s="1" t="n"/>
      <c r="M445" s="1" t="n"/>
      <c r="N445" s="1" t="n"/>
      <c r="O445" s="1" t="n"/>
      <c r="P445" s="1" t="n"/>
      <c r="Q445" s="1" t="n"/>
      <c r="R445" s="1" t="n"/>
      <c r="S445" s="210" t="n"/>
      <c r="T445" s="210" t="n"/>
      <c r="U445" s="1" t="n"/>
      <c r="V445" s="1" t="n"/>
      <c r="W445" s="1" t="n"/>
      <c r="X445" s="1" t="n"/>
      <c r="Y445" s="210" t="n"/>
      <c r="Z445" s="1" t="n"/>
      <c r="AA445" s="1" t="n"/>
      <c r="AB445" s="212" t="n"/>
      <c r="AC445" s="212" t="n"/>
    </row>
    <row r="446">
      <c r="A446" s="1" t="n"/>
      <c r="B446" s="1" t="n"/>
      <c r="C446" s="1" t="n"/>
      <c r="D446" s="1" t="n"/>
      <c r="E446" s="1" t="n"/>
      <c r="F446" s="1" t="n"/>
      <c r="G446" s="1" t="n"/>
      <c r="H446" s="1" t="n"/>
      <c r="I446" s="1" t="n"/>
      <c r="J446" s="1" t="n"/>
      <c r="K446" s="1" t="n"/>
      <c r="L446" s="1" t="n"/>
      <c r="M446" s="1" t="n"/>
      <c r="N446" s="1" t="n"/>
      <c r="O446" s="1" t="n"/>
      <c r="P446" s="1" t="n"/>
      <c r="Q446" s="1" t="n"/>
      <c r="R446" s="1" t="n"/>
      <c r="S446" s="210" t="n"/>
      <c r="T446" s="210" t="n"/>
      <c r="U446" s="1" t="n"/>
      <c r="V446" s="1" t="n"/>
      <c r="W446" s="1" t="n"/>
      <c r="X446" s="1" t="n"/>
      <c r="Y446" s="210" t="n"/>
      <c r="Z446" s="1" t="n"/>
      <c r="AA446" s="1" t="n"/>
      <c r="AB446" s="212" t="n"/>
      <c r="AC446" s="212" t="n"/>
    </row>
    <row r="447">
      <c r="A447" s="1" t="n"/>
      <c r="B447" s="1" t="n"/>
      <c r="C447" s="1" t="n"/>
      <c r="D447" s="1" t="n"/>
      <c r="E447" s="1" t="n"/>
      <c r="F447" s="1" t="n"/>
      <c r="G447" s="1" t="n"/>
      <c r="H447" s="1" t="n"/>
      <c r="I447" s="1" t="n"/>
      <c r="J447" s="1" t="n"/>
      <c r="K447" s="1" t="n"/>
      <c r="L447" s="1" t="n"/>
      <c r="M447" s="1" t="n"/>
      <c r="N447" s="1" t="n"/>
      <c r="O447" s="1" t="n"/>
      <c r="P447" s="1" t="n"/>
      <c r="Q447" s="1" t="n"/>
      <c r="R447" s="1" t="n"/>
      <c r="S447" s="210" t="n"/>
      <c r="T447" s="210" t="n"/>
      <c r="U447" s="1" t="n"/>
      <c r="V447" s="1" t="n"/>
      <c r="W447" s="1" t="n"/>
      <c r="X447" s="1" t="n"/>
      <c r="Y447" s="210" t="n"/>
      <c r="Z447" s="1" t="n"/>
      <c r="AA447" s="1" t="n"/>
      <c r="AB447" s="212" t="n"/>
      <c r="AC447" s="212" t="n"/>
    </row>
    <row r="448">
      <c r="A448" s="1" t="n"/>
      <c r="B448" s="1" t="n"/>
      <c r="C448" s="1" t="n"/>
      <c r="D448" s="1" t="n"/>
      <c r="E448" s="1" t="n"/>
      <c r="F448" s="1" t="n"/>
      <c r="G448" s="1" t="n"/>
      <c r="H448" s="1" t="n"/>
      <c r="I448" s="1" t="n"/>
      <c r="J448" s="1" t="n"/>
      <c r="K448" s="1" t="n"/>
      <c r="L448" s="1" t="n"/>
      <c r="M448" s="1" t="n"/>
      <c r="N448" s="1" t="n"/>
      <c r="O448" s="1" t="n"/>
      <c r="P448" s="1" t="n"/>
      <c r="Q448" s="1" t="n"/>
      <c r="R448" s="1" t="n"/>
      <c r="S448" s="210" t="n"/>
      <c r="T448" s="210" t="n"/>
      <c r="U448" s="1" t="n"/>
      <c r="V448" s="1" t="n"/>
      <c r="W448" s="1" t="n"/>
      <c r="X448" s="1" t="n"/>
      <c r="Y448" s="210" t="n"/>
      <c r="Z448" s="1" t="n"/>
      <c r="AA448" s="1" t="n"/>
      <c r="AB448" s="212" t="n"/>
      <c r="AC448" s="212" t="n"/>
    </row>
    <row r="449">
      <c r="A449" s="1" t="n"/>
      <c r="B449" s="1" t="n"/>
      <c r="C449" s="1" t="n"/>
      <c r="D449" s="1" t="n"/>
      <c r="E449" s="1" t="n"/>
      <c r="F449" s="1" t="n"/>
      <c r="G449" s="1" t="n"/>
      <c r="H449" s="1" t="n"/>
      <c r="I449" s="1" t="n"/>
      <c r="J449" s="1" t="n"/>
      <c r="K449" s="1" t="n"/>
      <c r="L449" s="1" t="n"/>
      <c r="M449" s="1" t="n"/>
      <c r="N449" s="1" t="n"/>
      <c r="O449" s="1" t="n"/>
      <c r="P449" s="1" t="n"/>
      <c r="Q449" s="1" t="n"/>
      <c r="R449" s="1" t="n"/>
      <c r="S449" s="210" t="n"/>
      <c r="T449" s="210" t="n"/>
      <c r="U449" s="1" t="n"/>
      <c r="V449" s="1" t="n"/>
      <c r="W449" s="1" t="n"/>
      <c r="X449" s="1" t="n"/>
      <c r="Y449" s="210" t="n"/>
      <c r="Z449" s="1" t="n"/>
      <c r="AA449" s="1" t="n"/>
      <c r="AB449" s="212" t="n"/>
      <c r="AC449" s="212" t="n"/>
    </row>
    <row r="450">
      <c r="A450" s="1" t="n"/>
      <c r="B450" s="1" t="n"/>
      <c r="C450" s="1" t="n"/>
      <c r="D450" s="1" t="n"/>
      <c r="E450" s="1" t="n"/>
      <c r="F450" s="1" t="n"/>
      <c r="G450" s="1" t="n"/>
      <c r="H450" s="1" t="n"/>
      <c r="I450" s="1" t="n"/>
      <c r="J450" s="1" t="n"/>
      <c r="K450" s="1" t="n"/>
      <c r="L450" s="1" t="n"/>
      <c r="M450" s="1" t="n"/>
      <c r="N450" s="1" t="n"/>
      <c r="O450" s="1" t="n"/>
      <c r="P450" s="1" t="n"/>
      <c r="Q450" s="1" t="n"/>
      <c r="R450" s="1" t="n"/>
      <c r="S450" s="210" t="n"/>
      <c r="T450" s="210" t="n"/>
      <c r="U450" s="1" t="n"/>
      <c r="V450" s="1" t="n"/>
      <c r="W450" s="1" t="n"/>
      <c r="X450" s="1" t="n"/>
      <c r="Y450" s="210" t="n"/>
      <c r="Z450" s="1" t="n"/>
      <c r="AA450" s="1" t="n"/>
      <c r="AB450" s="212" t="n"/>
      <c r="AC450" s="212" t="n"/>
    </row>
    <row r="451">
      <c r="A451" s="1" t="n"/>
      <c r="B451" s="1" t="n"/>
      <c r="C451" s="1" t="n"/>
      <c r="D451" s="1" t="n"/>
      <c r="E451" s="1" t="n"/>
      <c r="F451" s="1" t="n"/>
      <c r="G451" s="1" t="n"/>
      <c r="H451" s="1" t="n"/>
      <c r="I451" s="1" t="n"/>
      <c r="J451" s="1" t="n"/>
      <c r="K451" s="1" t="n"/>
      <c r="L451" s="1" t="n"/>
      <c r="M451" s="1" t="n"/>
      <c r="N451" s="1" t="n"/>
      <c r="O451" s="1" t="n"/>
      <c r="P451" s="1" t="n"/>
      <c r="Q451" s="1" t="n"/>
      <c r="R451" s="1" t="n"/>
      <c r="S451" s="210" t="n"/>
      <c r="T451" s="210" t="n"/>
      <c r="U451" s="1" t="n"/>
      <c r="V451" s="1" t="n"/>
      <c r="W451" s="1" t="n"/>
      <c r="X451" s="1" t="n"/>
      <c r="Y451" s="210" t="n"/>
      <c r="Z451" s="1" t="n"/>
      <c r="AA451" s="1" t="n"/>
      <c r="AB451" s="212" t="n"/>
      <c r="AC451" s="212" t="n"/>
    </row>
    <row r="452">
      <c r="A452" s="1" t="n"/>
      <c r="B452" s="1" t="n"/>
      <c r="C452" s="1" t="n"/>
      <c r="D452" s="1" t="n"/>
      <c r="E452" s="1" t="n"/>
      <c r="F452" s="1" t="n"/>
      <c r="G452" s="1" t="n"/>
      <c r="H452" s="1" t="n"/>
      <c r="I452" s="1" t="n"/>
      <c r="J452" s="1" t="n"/>
      <c r="K452" s="1" t="n"/>
      <c r="L452" s="1" t="n"/>
      <c r="M452" s="1" t="n"/>
      <c r="N452" s="1" t="n"/>
      <c r="O452" s="1" t="n"/>
      <c r="P452" s="1" t="n"/>
      <c r="Q452" s="1" t="n"/>
      <c r="R452" s="1" t="n"/>
      <c r="S452" s="210" t="n"/>
      <c r="T452" s="210" t="n"/>
      <c r="U452" s="1" t="n"/>
      <c r="V452" s="1" t="n"/>
      <c r="W452" s="1" t="n"/>
      <c r="X452" s="1" t="n"/>
      <c r="Y452" s="210" t="n"/>
      <c r="Z452" s="1" t="n"/>
      <c r="AA452" s="1" t="n"/>
      <c r="AB452" s="212" t="n"/>
      <c r="AC452" s="212" t="n"/>
    </row>
    <row r="453">
      <c r="A453" s="1" t="n"/>
      <c r="B453" s="1" t="n"/>
      <c r="C453" s="1" t="n"/>
      <c r="D453" s="1" t="n"/>
      <c r="E453" s="1" t="n"/>
      <c r="F453" s="1" t="n"/>
      <c r="G453" s="1" t="n"/>
      <c r="H453" s="1" t="n"/>
      <c r="I453" s="1" t="n"/>
      <c r="J453" s="1" t="n"/>
      <c r="K453" s="1" t="n"/>
      <c r="L453" s="1" t="n"/>
      <c r="M453" s="1" t="n"/>
      <c r="N453" s="1" t="n"/>
      <c r="O453" s="1" t="n"/>
      <c r="P453" s="1" t="n"/>
      <c r="Q453" s="1" t="n"/>
      <c r="R453" s="1" t="n"/>
      <c r="S453" s="210" t="n"/>
      <c r="T453" s="210" t="n"/>
      <c r="U453" s="1" t="n"/>
      <c r="V453" s="1" t="n"/>
      <c r="W453" s="1" t="n"/>
      <c r="X453" s="1" t="n"/>
      <c r="Y453" s="210" t="n"/>
      <c r="Z453" s="1" t="n"/>
      <c r="AA453" s="1" t="n"/>
      <c r="AB453" s="212" t="n"/>
      <c r="AC453" s="212" t="n"/>
    </row>
    <row r="454">
      <c r="A454" s="1" t="n"/>
      <c r="B454" s="1" t="n"/>
      <c r="C454" s="1" t="n"/>
      <c r="D454" s="1" t="n"/>
      <c r="E454" s="1" t="n"/>
      <c r="F454" s="1" t="n"/>
      <c r="G454" s="1" t="n"/>
      <c r="H454" s="1" t="n"/>
      <c r="I454" s="1" t="n"/>
      <c r="J454" s="1" t="n"/>
      <c r="K454" s="1" t="n"/>
      <c r="L454" s="1" t="n"/>
      <c r="M454" s="1" t="n"/>
      <c r="N454" s="1" t="n"/>
      <c r="O454" s="1" t="n"/>
      <c r="P454" s="1" t="n"/>
      <c r="Q454" s="1" t="n"/>
      <c r="R454" s="1" t="n"/>
      <c r="S454" s="210" t="n"/>
      <c r="T454" s="210" t="n"/>
      <c r="U454" s="1" t="n"/>
      <c r="V454" s="1" t="n"/>
      <c r="W454" s="1" t="n"/>
      <c r="X454" s="1" t="n"/>
      <c r="Y454" s="210" t="n"/>
      <c r="Z454" s="1" t="n"/>
      <c r="AA454" s="1" t="n"/>
      <c r="AB454" s="212" t="n"/>
      <c r="AC454" s="212" t="n"/>
    </row>
    <row r="455">
      <c r="A455" s="1" t="n"/>
      <c r="B455" s="1" t="n"/>
      <c r="C455" s="1" t="n"/>
      <c r="D455" s="1" t="n"/>
      <c r="E455" s="1" t="n"/>
      <c r="F455" s="1" t="n"/>
      <c r="G455" s="1" t="n"/>
      <c r="H455" s="1" t="n"/>
      <c r="I455" s="1" t="n"/>
      <c r="J455" s="1" t="n"/>
      <c r="K455" s="1" t="n"/>
      <c r="L455" s="1" t="n"/>
      <c r="M455" s="1" t="n"/>
      <c r="N455" s="1" t="n"/>
      <c r="O455" s="1" t="n"/>
      <c r="P455" s="1" t="n"/>
      <c r="Q455" s="1" t="n"/>
      <c r="R455" s="1" t="n"/>
      <c r="S455" s="210" t="n"/>
      <c r="T455" s="210" t="n"/>
      <c r="U455" s="1" t="n"/>
      <c r="V455" s="1" t="n"/>
      <c r="W455" s="1" t="n"/>
      <c r="X455" s="1" t="n"/>
      <c r="Y455" s="210" t="n"/>
      <c r="Z455" s="1" t="n"/>
      <c r="AA455" s="1" t="n"/>
      <c r="AB455" s="212" t="n"/>
      <c r="AC455" s="212" t="n"/>
    </row>
    <row r="456">
      <c r="A456" s="1" t="n"/>
      <c r="B456" s="1" t="n"/>
      <c r="C456" s="1" t="n"/>
      <c r="D456" s="1" t="n"/>
      <c r="E456" s="1" t="n"/>
      <c r="F456" s="1" t="n"/>
      <c r="G456" s="1" t="n"/>
      <c r="H456" s="1" t="n"/>
      <c r="I456" s="1" t="n"/>
      <c r="J456" s="1" t="n"/>
      <c r="K456" s="1" t="n"/>
      <c r="L456" s="1" t="n"/>
      <c r="M456" s="1" t="n"/>
      <c r="N456" s="1" t="n"/>
      <c r="O456" s="1" t="n"/>
      <c r="P456" s="1" t="n"/>
      <c r="Q456" s="1" t="n"/>
      <c r="R456" s="1" t="n"/>
      <c r="S456" s="210" t="n"/>
      <c r="T456" s="210" t="n"/>
      <c r="U456" s="1" t="n"/>
      <c r="V456" s="1" t="n"/>
      <c r="W456" s="1" t="n"/>
      <c r="X456" s="1" t="n"/>
      <c r="Y456" s="210" t="n"/>
      <c r="Z456" s="1" t="n"/>
      <c r="AA456" s="1" t="n"/>
      <c r="AB456" s="212" t="n"/>
      <c r="AC456" s="212" t="n"/>
    </row>
    <row r="457">
      <c r="A457" s="1" t="n"/>
      <c r="B457" s="1" t="n"/>
      <c r="C457" s="1" t="n"/>
      <c r="D457" s="1" t="n"/>
      <c r="E457" s="1" t="n"/>
      <c r="F457" s="1" t="n"/>
      <c r="G457" s="1" t="n"/>
      <c r="H457" s="1" t="n"/>
      <c r="I457" s="1" t="n"/>
      <c r="J457" s="1" t="n"/>
      <c r="K457" s="1" t="n"/>
      <c r="L457" s="1" t="n"/>
      <c r="M457" s="1" t="n"/>
      <c r="N457" s="1" t="n"/>
      <c r="O457" s="1" t="n"/>
      <c r="P457" s="1" t="n"/>
      <c r="Q457" s="1" t="n"/>
      <c r="R457" s="1" t="n"/>
      <c r="S457" s="210" t="n"/>
      <c r="T457" s="210" t="n"/>
      <c r="U457" s="1" t="n"/>
      <c r="V457" s="1" t="n"/>
      <c r="W457" s="1" t="n"/>
      <c r="X457" s="1" t="n"/>
      <c r="Y457" s="210" t="n"/>
      <c r="Z457" s="1" t="n"/>
      <c r="AA457" s="1" t="n"/>
      <c r="AB457" s="212" t="n"/>
      <c r="AC457" s="212" t="n"/>
    </row>
    <row r="458">
      <c r="A458" s="1" t="n"/>
      <c r="B458" s="1" t="n"/>
      <c r="C458" s="1" t="n"/>
      <c r="D458" s="1" t="n"/>
      <c r="E458" s="1" t="n"/>
      <c r="F458" s="1" t="n"/>
      <c r="G458" s="1" t="n"/>
      <c r="H458" s="1" t="n"/>
      <c r="I458" s="1" t="n"/>
      <c r="J458" s="1" t="n"/>
      <c r="K458" s="1" t="n"/>
      <c r="L458" s="1" t="n"/>
      <c r="M458" s="1" t="n"/>
      <c r="N458" s="1" t="n"/>
      <c r="O458" s="1" t="n"/>
      <c r="P458" s="1" t="n"/>
      <c r="Q458" s="1" t="n"/>
      <c r="R458" s="1" t="n"/>
      <c r="S458" s="210" t="n"/>
      <c r="T458" s="210" t="n"/>
      <c r="U458" s="1" t="n"/>
      <c r="V458" s="1" t="n"/>
      <c r="W458" s="1" t="n"/>
      <c r="X458" s="1" t="n"/>
      <c r="Y458" s="210" t="n"/>
      <c r="Z458" s="1" t="n"/>
      <c r="AA458" s="1" t="n"/>
      <c r="AB458" s="212" t="n"/>
      <c r="AC458" s="212" t="n"/>
    </row>
    <row r="459">
      <c r="A459" s="1" t="n"/>
      <c r="B459" s="1" t="n"/>
      <c r="C459" s="1" t="n"/>
      <c r="D459" s="1" t="n"/>
      <c r="E459" s="1" t="n"/>
      <c r="F459" s="1" t="n"/>
      <c r="G459" s="1" t="n"/>
      <c r="H459" s="1" t="n"/>
      <c r="I459" s="1" t="n"/>
      <c r="J459" s="1" t="n"/>
      <c r="K459" s="1" t="n"/>
      <c r="L459" s="1" t="n"/>
      <c r="M459" s="1" t="n"/>
      <c r="N459" s="1" t="n"/>
      <c r="O459" s="1" t="n"/>
      <c r="P459" s="1" t="n"/>
      <c r="Q459" s="1" t="n"/>
      <c r="R459" s="1" t="n"/>
      <c r="S459" s="210" t="n"/>
      <c r="T459" s="210" t="n"/>
      <c r="U459" s="1" t="n"/>
      <c r="V459" s="1" t="n"/>
      <c r="W459" s="1" t="n"/>
      <c r="X459" s="1" t="n"/>
      <c r="Y459" s="210" t="n"/>
      <c r="Z459" s="1" t="n"/>
      <c r="AA459" s="1" t="n"/>
      <c r="AB459" s="212" t="n"/>
      <c r="AC459" s="212" t="n"/>
    </row>
    <row r="460">
      <c r="A460" s="1" t="n"/>
      <c r="B460" s="1" t="n"/>
      <c r="C460" s="1" t="n"/>
      <c r="D460" s="1" t="n"/>
      <c r="E460" s="1" t="n"/>
      <c r="F460" s="1" t="n"/>
      <c r="G460" s="1" t="n"/>
      <c r="H460" s="1" t="n"/>
      <c r="I460" s="1" t="n"/>
      <c r="J460" s="1" t="n"/>
      <c r="K460" s="1" t="n"/>
      <c r="L460" s="1" t="n"/>
      <c r="M460" s="1" t="n"/>
      <c r="N460" s="1" t="n"/>
      <c r="O460" s="1" t="n"/>
      <c r="P460" s="1" t="n"/>
      <c r="Q460" s="1" t="n"/>
      <c r="R460" s="1" t="n"/>
      <c r="S460" s="210" t="n"/>
      <c r="T460" s="210" t="n"/>
      <c r="U460" s="1" t="n"/>
      <c r="V460" s="1" t="n"/>
      <c r="W460" s="1" t="n"/>
      <c r="X460" s="1" t="n"/>
      <c r="Y460" s="210" t="n"/>
      <c r="Z460" s="1" t="n"/>
      <c r="AA460" s="1" t="n"/>
      <c r="AB460" s="212" t="n"/>
      <c r="AC460" s="212" t="n"/>
    </row>
    <row r="461">
      <c r="A461" s="1" t="n"/>
      <c r="B461" s="1" t="n"/>
      <c r="C461" s="1" t="n"/>
      <c r="D461" s="1" t="n"/>
      <c r="E461" s="1" t="n"/>
      <c r="F461" s="1" t="n"/>
      <c r="G461" s="1" t="n"/>
      <c r="H461" s="1" t="n"/>
      <c r="I461" s="1" t="n"/>
      <c r="J461" s="1" t="n"/>
      <c r="K461" s="1" t="n"/>
      <c r="L461" s="1" t="n"/>
      <c r="M461" s="1" t="n"/>
      <c r="N461" s="1" t="n"/>
      <c r="O461" s="1" t="n"/>
      <c r="P461" s="1" t="n"/>
      <c r="Q461" s="1" t="n"/>
      <c r="R461" s="1" t="n"/>
      <c r="S461" s="210" t="n"/>
      <c r="T461" s="210" t="n"/>
      <c r="U461" s="1" t="n"/>
      <c r="V461" s="1" t="n"/>
      <c r="W461" s="1" t="n"/>
      <c r="X461" s="1" t="n"/>
      <c r="Y461" s="210" t="n"/>
      <c r="Z461" s="1" t="n"/>
      <c r="AA461" s="1" t="n"/>
      <c r="AB461" s="212" t="n"/>
      <c r="AC461" s="212" t="n"/>
    </row>
    <row r="462">
      <c r="A462" s="1" t="n"/>
      <c r="B462" s="1" t="n"/>
      <c r="C462" s="1" t="n"/>
      <c r="D462" s="1" t="n"/>
      <c r="E462" s="1" t="n"/>
      <c r="F462" s="1" t="n"/>
      <c r="G462" s="1" t="n"/>
      <c r="H462" s="1" t="n"/>
      <c r="I462" s="1" t="n"/>
      <c r="J462" s="1" t="n"/>
      <c r="K462" s="1" t="n"/>
      <c r="L462" s="1" t="n"/>
      <c r="M462" s="1" t="n"/>
      <c r="N462" s="1" t="n"/>
      <c r="O462" s="1" t="n"/>
      <c r="P462" s="1" t="n"/>
      <c r="Q462" s="1" t="n"/>
      <c r="R462" s="1" t="n"/>
      <c r="S462" s="210" t="n"/>
      <c r="T462" s="210" t="n"/>
      <c r="U462" s="1" t="n"/>
      <c r="V462" s="1" t="n"/>
      <c r="W462" s="1" t="n"/>
      <c r="X462" s="1" t="n"/>
      <c r="Y462" s="210" t="n"/>
      <c r="Z462" s="1" t="n"/>
      <c r="AA462" s="1" t="n"/>
      <c r="AB462" s="212" t="n"/>
      <c r="AC462" s="212" t="n"/>
    </row>
    <row r="463">
      <c r="A463" s="1" t="n"/>
      <c r="B463" s="1" t="n"/>
      <c r="C463" s="1" t="n"/>
      <c r="D463" s="1" t="n"/>
      <c r="E463" s="1" t="n"/>
      <c r="F463" s="1" t="n"/>
      <c r="G463" s="1" t="n"/>
      <c r="H463" s="1" t="n"/>
      <c r="I463" s="1" t="n"/>
      <c r="J463" s="1" t="n"/>
      <c r="K463" s="1" t="n"/>
      <c r="L463" s="1" t="n"/>
      <c r="M463" s="1" t="n"/>
      <c r="N463" s="1" t="n"/>
      <c r="O463" s="1" t="n"/>
      <c r="P463" s="1" t="n"/>
      <c r="Q463" s="1" t="n"/>
      <c r="R463" s="1" t="n"/>
      <c r="S463" s="210" t="n"/>
      <c r="T463" s="210" t="n"/>
      <c r="U463" s="1" t="n"/>
      <c r="V463" s="1" t="n"/>
      <c r="W463" s="1" t="n"/>
      <c r="X463" s="1" t="n"/>
      <c r="Y463" s="210" t="n"/>
      <c r="Z463" s="1" t="n"/>
      <c r="AA463" s="1" t="n"/>
      <c r="AB463" s="212" t="n"/>
      <c r="AC463" s="212" t="n"/>
    </row>
    <row r="464">
      <c r="A464" s="1" t="n"/>
      <c r="B464" s="1" t="n"/>
      <c r="C464" s="1" t="n"/>
      <c r="D464" s="1" t="n"/>
      <c r="E464" s="1" t="n"/>
      <c r="F464" s="1" t="n"/>
      <c r="G464" s="1" t="n"/>
      <c r="H464" s="1" t="n"/>
      <c r="I464" s="1" t="n"/>
      <c r="J464" s="1" t="n"/>
      <c r="K464" s="1" t="n"/>
      <c r="L464" s="1" t="n"/>
      <c r="M464" s="1" t="n"/>
      <c r="N464" s="1" t="n"/>
      <c r="O464" s="1" t="n"/>
      <c r="P464" s="1" t="n"/>
      <c r="Q464" s="1" t="n"/>
      <c r="R464" s="1" t="n"/>
      <c r="S464" s="210" t="n"/>
      <c r="T464" s="210" t="n"/>
      <c r="U464" s="1" t="n"/>
      <c r="V464" s="1" t="n"/>
      <c r="W464" s="1" t="n"/>
      <c r="X464" s="1" t="n"/>
      <c r="Y464" s="210" t="n"/>
      <c r="Z464" s="1" t="n"/>
      <c r="AA464" s="1" t="n"/>
      <c r="AB464" s="212" t="n"/>
      <c r="AC464" s="212" t="n"/>
    </row>
    <row r="465">
      <c r="A465" s="1" t="n"/>
      <c r="B465" s="1" t="n"/>
      <c r="C465" s="1" t="n"/>
      <c r="D465" s="1" t="n"/>
      <c r="E465" s="1" t="n"/>
      <c r="F465" s="1" t="n"/>
      <c r="G465" s="1" t="n"/>
      <c r="H465" s="1" t="n"/>
      <c r="I465" s="1" t="n"/>
      <c r="J465" s="1" t="n"/>
      <c r="K465" s="1" t="n"/>
      <c r="L465" s="1" t="n"/>
      <c r="M465" s="1" t="n"/>
      <c r="N465" s="1" t="n"/>
      <c r="O465" s="1" t="n"/>
      <c r="P465" s="1" t="n"/>
      <c r="Q465" s="1" t="n"/>
      <c r="R465" s="1" t="n"/>
      <c r="S465" s="210" t="n"/>
      <c r="T465" s="210" t="n"/>
      <c r="U465" s="1" t="n"/>
      <c r="V465" s="1" t="n"/>
      <c r="W465" s="1" t="n"/>
      <c r="X465" s="1" t="n"/>
      <c r="Y465" s="210" t="n"/>
      <c r="Z465" s="1" t="n"/>
      <c r="AA465" s="1" t="n"/>
      <c r="AB465" s="212" t="n"/>
      <c r="AC465" s="212" t="n"/>
    </row>
    <row r="466">
      <c r="A466" s="1" t="n"/>
      <c r="B466" s="1" t="n"/>
      <c r="C466" s="1" t="n"/>
      <c r="D466" s="1" t="n"/>
      <c r="E466" s="1" t="n"/>
      <c r="F466" s="1" t="n"/>
      <c r="G466" s="1" t="n"/>
      <c r="H466" s="1" t="n"/>
      <c r="I466" s="1" t="n"/>
      <c r="J466" s="1" t="n"/>
      <c r="K466" s="1" t="n"/>
      <c r="L466" s="1" t="n"/>
      <c r="M466" s="1" t="n"/>
      <c r="N466" s="1" t="n"/>
      <c r="O466" s="1" t="n"/>
      <c r="P466" s="1" t="n"/>
      <c r="Q466" s="1" t="n"/>
      <c r="R466" s="1" t="n"/>
      <c r="S466" s="210" t="n"/>
      <c r="T466" s="210" t="n"/>
      <c r="U466" s="1" t="n"/>
      <c r="V466" s="1" t="n"/>
      <c r="W466" s="1" t="n"/>
      <c r="X466" s="1" t="n"/>
      <c r="Y466" s="210" t="n"/>
      <c r="Z466" s="1" t="n"/>
      <c r="AA466" s="1" t="n"/>
      <c r="AB466" s="212" t="n"/>
      <c r="AC466" s="212" t="n"/>
    </row>
    <row r="467">
      <c r="A467" s="1" t="n"/>
      <c r="B467" s="1" t="n"/>
      <c r="C467" s="1" t="n"/>
      <c r="D467" s="1" t="n"/>
      <c r="E467" s="1" t="n"/>
      <c r="F467" s="1" t="n"/>
      <c r="G467" s="1" t="n"/>
      <c r="H467" s="1" t="n"/>
      <c r="I467" s="1" t="n"/>
      <c r="J467" s="1" t="n"/>
      <c r="K467" s="1" t="n"/>
      <c r="L467" s="1" t="n"/>
      <c r="M467" s="1" t="n"/>
      <c r="N467" s="1" t="n"/>
      <c r="O467" s="1" t="n"/>
      <c r="P467" s="1" t="n"/>
      <c r="Q467" s="1" t="n"/>
      <c r="R467" s="1" t="n"/>
      <c r="S467" s="210" t="n"/>
      <c r="T467" s="210" t="n"/>
      <c r="U467" s="1" t="n"/>
      <c r="V467" s="1" t="n"/>
      <c r="W467" s="1" t="n"/>
      <c r="X467" s="1" t="n"/>
      <c r="Y467" s="210" t="n"/>
      <c r="Z467" s="1" t="n"/>
      <c r="AA467" s="1" t="n"/>
      <c r="AB467" s="212" t="n"/>
      <c r="AC467" s="212" t="n"/>
    </row>
    <row r="468">
      <c r="A468" s="1" t="n"/>
      <c r="B468" s="1" t="n"/>
      <c r="C468" s="1" t="n"/>
      <c r="D468" s="1" t="n"/>
      <c r="E468" s="1" t="n"/>
      <c r="F468" s="1" t="n"/>
      <c r="G468" s="1" t="n"/>
      <c r="H468" s="1" t="n"/>
      <c r="I468" s="1" t="n"/>
      <c r="J468" s="1" t="n"/>
      <c r="K468" s="1" t="n"/>
      <c r="L468" s="1" t="n"/>
      <c r="M468" s="1" t="n"/>
      <c r="N468" s="1" t="n"/>
      <c r="O468" s="1" t="n"/>
      <c r="P468" s="1" t="n"/>
      <c r="Q468" s="1" t="n"/>
      <c r="R468" s="1" t="n"/>
      <c r="S468" s="210" t="n"/>
      <c r="T468" s="210" t="n"/>
      <c r="U468" s="1" t="n"/>
      <c r="V468" s="1" t="n"/>
      <c r="W468" s="1" t="n"/>
      <c r="X468" s="1" t="n"/>
      <c r="Y468" s="210" t="n"/>
      <c r="Z468" s="1" t="n"/>
      <c r="AA468" s="1" t="n"/>
      <c r="AB468" s="212" t="n"/>
      <c r="AC468" s="212" t="n"/>
    </row>
    <row r="469">
      <c r="A469" s="1" t="n"/>
      <c r="B469" s="1" t="n"/>
      <c r="C469" s="1" t="n"/>
      <c r="D469" s="1" t="n"/>
      <c r="E469" s="1" t="n"/>
      <c r="F469" s="1" t="n"/>
      <c r="G469" s="1" t="n"/>
      <c r="H469" s="1" t="n"/>
      <c r="I469" s="1" t="n"/>
      <c r="J469" s="1" t="n"/>
      <c r="K469" s="1" t="n"/>
      <c r="L469" s="1" t="n"/>
      <c r="M469" s="1" t="n"/>
      <c r="N469" s="1" t="n"/>
      <c r="O469" s="1" t="n"/>
      <c r="P469" s="1" t="n"/>
      <c r="Q469" s="1" t="n"/>
      <c r="R469" s="1" t="n"/>
      <c r="S469" s="210" t="n"/>
      <c r="T469" s="210" t="n"/>
      <c r="U469" s="1" t="n"/>
      <c r="V469" s="1" t="n"/>
      <c r="W469" s="1" t="n"/>
      <c r="X469" s="1" t="n"/>
      <c r="Y469" s="210" t="n"/>
      <c r="Z469" s="1" t="n"/>
      <c r="AA469" s="1" t="n"/>
      <c r="AB469" s="212" t="n"/>
      <c r="AC469" s="212" t="n"/>
    </row>
    <row r="470">
      <c r="A470" s="1" t="n"/>
      <c r="B470" s="1" t="n"/>
      <c r="C470" s="1" t="n"/>
      <c r="D470" s="1" t="n"/>
      <c r="E470" s="1" t="n"/>
      <c r="F470" s="1" t="n"/>
      <c r="G470" s="1" t="n"/>
      <c r="H470" s="1" t="n"/>
      <c r="I470" s="1" t="n"/>
      <c r="J470" s="1" t="n"/>
      <c r="K470" s="1" t="n"/>
      <c r="L470" s="1" t="n"/>
      <c r="M470" s="1" t="n"/>
      <c r="N470" s="1" t="n"/>
      <c r="O470" s="1" t="n"/>
      <c r="P470" s="1" t="n"/>
      <c r="Q470" s="1" t="n"/>
      <c r="R470" s="1" t="n"/>
      <c r="S470" s="210" t="n"/>
      <c r="T470" s="210" t="n"/>
      <c r="U470" s="1" t="n"/>
      <c r="V470" s="1" t="n"/>
      <c r="W470" s="1" t="n"/>
      <c r="X470" s="1" t="n"/>
      <c r="Y470" s="210" t="n"/>
      <c r="Z470" s="1" t="n"/>
      <c r="AA470" s="1" t="n"/>
      <c r="AB470" s="212" t="n"/>
      <c r="AC470" s="212" t="n"/>
    </row>
    <row r="471">
      <c r="A471" s="1" t="n"/>
      <c r="B471" s="1" t="n"/>
      <c r="C471" s="1" t="n"/>
      <c r="D471" s="1" t="n"/>
      <c r="E471" s="1" t="n"/>
      <c r="F471" s="1" t="n"/>
      <c r="G471" s="1" t="n"/>
      <c r="H471" s="1" t="n"/>
      <c r="I471" s="1" t="n"/>
      <c r="J471" s="1" t="n"/>
      <c r="K471" s="1" t="n"/>
      <c r="L471" s="1" t="n"/>
      <c r="M471" s="1" t="n"/>
      <c r="N471" s="1" t="n"/>
      <c r="O471" s="1" t="n"/>
      <c r="P471" s="1" t="n"/>
      <c r="Q471" s="1" t="n"/>
      <c r="R471" s="1" t="n"/>
      <c r="S471" s="210" t="n"/>
      <c r="T471" s="210" t="n"/>
      <c r="U471" s="1" t="n"/>
      <c r="V471" s="1" t="n"/>
      <c r="W471" s="1" t="n"/>
      <c r="X471" s="1" t="n"/>
      <c r="Y471" s="210" t="n"/>
      <c r="Z471" s="1" t="n"/>
      <c r="AA471" s="1" t="n"/>
      <c r="AB471" s="212" t="n"/>
      <c r="AC471" s="212" t="n"/>
    </row>
    <row r="472">
      <c r="A472" s="1" t="n"/>
      <c r="B472" s="1" t="n"/>
      <c r="C472" s="1" t="n"/>
      <c r="D472" s="1" t="n"/>
      <c r="E472" s="1" t="n"/>
      <c r="F472" s="1" t="n"/>
      <c r="G472" s="1" t="n"/>
      <c r="H472" s="1" t="n"/>
      <c r="I472" s="1" t="n"/>
      <c r="J472" s="1" t="n"/>
      <c r="K472" s="1" t="n"/>
      <c r="L472" s="1" t="n"/>
      <c r="M472" s="1" t="n"/>
      <c r="N472" s="1" t="n"/>
      <c r="O472" s="1" t="n"/>
      <c r="P472" s="1" t="n"/>
      <c r="Q472" s="1" t="n"/>
      <c r="R472" s="1" t="n"/>
      <c r="S472" s="210" t="n"/>
      <c r="T472" s="210" t="n"/>
      <c r="U472" s="1" t="n"/>
      <c r="V472" s="1" t="n"/>
      <c r="W472" s="1" t="n"/>
      <c r="X472" s="1" t="n"/>
      <c r="Y472" s="210" t="n"/>
      <c r="Z472" s="1" t="n"/>
      <c r="AA472" s="1" t="n"/>
      <c r="AB472" s="212" t="n"/>
      <c r="AC472" s="212" t="n"/>
    </row>
    <row r="473">
      <c r="A473" s="1" t="n"/>
      <c r="B473" s="1" t="n"/>
      <c r="C473" s="1" t="n"/>
      <c r="D473" s="1" t="n"/>
      <c r="E473" s="1" t="n"/>
      <c r="F473" s="1" t="n"/>
      <c r="G473" s="1" t="n"/>
      <c r="H473" s="1" t="n"/>
      <c r="I473" s="1" t="n"/>
      <c r="J473" s="1" t="n"/>
      <c r="K473" s="1" t="n"/>
      <c r="L473" s="1" t="n"/>
      <c r="M473" s="1" t="n"/>
      <c r="N473" s="1" t="n"/>
      <c r="O473" s="1" t="n"/>
      <c r="P473" s="1" t="n"/>
      <c r="Q473" s="1" t="n"/>
      <c r="R473" s="1" t="n"/>
      <c r="S473" s="210" t="n"/>
      <c r="T473" s="210" t="n"/>
      <c r="U473" s="1" t="n"/>
      <c r="V473" s="1" t="n"/>
      <c r="W473" s="1" t="n"/>
      <c r="X473" s="1" t="n"/>
      <c r="Y473" s="210" t="n"/>
      <c r="Z473" s="1" t="n"/>
      <c r="AA473" s="1" t="n"/>
      <c r="AB473" s="212" t="n"/>
      <c r="AC473" s="212" t="n"/>
    </row>
    <row r="474">
      <c r="A474" s="1" t="n"/>
      <c r="B474" s="1" t="n"/>
      <c r="C474" s="1" t="n"/>
      <c r="D474" s="1" t="n"/>
      <c r="E474" s="1" t="n"/>
      <c r="F474" s="1" t="n"/>
      <c r="G474" s="1" t="n"/>
      <c r="H474" s="1" t="n"/>
      <c r="I474" s="1" t="n"/>
      <c r="J474" s="1" t="n"/>
      <c r="K474" s="1" t="n"/>
      <c r="L474" s="1" t="n"/>
      <c r="M474" s="1" t="n"/>
      <c r="N474" s="1" t="n"/>
      <c r="O474" s="1" t="n"/>
      <c r="P474" s="1" t="n"/>
      <c r="Q474" s="1" t="n"/>
      <c r="R474" s="1" t="n"/>
      <c r="S474" s="210" t="n"/>
      <c r="T474" s="210" t="n"/>
      <c r="U474" s="1" t="n"/>
      <c r="V474" s="1" t="n"/>
      <c r="W474" s="1" t="n"/>
      <c r="X474" s="1" t="n"/>
      <c r="Y474" s="210" t="n"/>
      <c r="Z474" s="1" t="n"/>
      <c r="AA474" s="1" t="n"/>
      <c r="AB474" s="212" t="n"/>
      <c r="AC474" s="212" t="n"/>
    </row>
    <row r="475">
      <c r="A475" s="1" t="n"/>
      <c r="B475" s="1" t="n"/>
      <c r="C475" s="1" t="n"/>
      <c r="D475" s="1" t="n"/>
      <c r="E475" s="1" t="n"/>
      <c r="F475" s="1" t="n"/>
      <c r="G475" s="1" t="n"/>
      <c r="H475" s="1" t="n"/>
      <c r="I475" s="1" t="n"/>
      <c r="J475" s="1" t="n"/>
      <c r="K475" s="1" t="n"/>
      <c r="L475" s="1" t="n"/>
      <c r="M475" s="1" t="n"/>
      <c r="N475" s="1" t="n"/>
      <c r="O475" s="1" t="n"/>
      <c r="P475" s="1" t="n"/>
      <c r="Q475" s="1" t="n"/>
      <c r="R475" s="1" t="n"/>
      <c r="S475" s="210" t="n"/>
      <c r="T475" s="210" t="n"/>
      <c r="U475" s="1" t="n"/>
      <c r="V475" s="1" t="n"/>
      <c r="W475" s="1" t="n"/>
      <c r="X475" s="1" t="n"/>
      <c r="Y475" s="210" t="n"/>
      <c r="Z475" s="1" t="n"/>
      <c r="AA475" s="1" t="n"/>
      <c r="AB475" s="212" t="n"/>
      <c r="AC475" s="212" t="n"/>
    </row>
    <row r="476">
      <c r="A476" s="1" t="n"/>
      <c r="B476" s="1" t="n"/>
      <c r="C476" s="1" t="n"/>
      <c r="D476" s="1" t="n"/>
      <c r="E476" s="1" t="n"/>
      <c r="F476" s="1" t="n"/>
      <c r="G476" s="1" t="n"/>
      <c r="H476" s="1" t="n"/>
      <c r="I476" s="1" t="n"/>
      <c r="J476" s="1" t="n"/>
      <c r="K476" s="1" t="n"/>
      <c r="L476" s="1" t="n"/>
      <c r="M476" s="1" t="n"/>
      <c r="N476" s="1" t="n"/>
      <c r="O476" s="1" t="n"/>
      <c r="P476" s="1" t="n"/>
      <c r="Q476" s="1" t="n"/>
      <c r="R476" s="1" t="n"/>
      <c r="S476" s="210" t="n"/>
      <c r="T476" s="210" t="n"/>
      <c r="U476" s="1" t="n"/>
      <c r="V476" s="1" t="n"/>
      <c r="W476" s="1" t="n"/>
      <c r="X476" s="1" t="n"/>
      <c r="Y476" s="210" t="n"/>
      <c r="Z476" s="1" t="n"/>
      <c r="AA476" s="1" t="n"/>
      <c r="AB476" s="212" t="n"/>
      <c r="AC476" s="212" t="n"/>
    </row>
    <row r="477">
      <c r="A477" s="1" t="n"/>
      <c r="B477" s="1" t="n"/>
      <c r="C477" s="1" t="n"/>
      <c r="D477" s="1" t="n"/>
      <c r="E477" s="1" t="n"/>
      <c r="F477" s="1" t="n"/>
      <c r="G477" s="1" t="n"/>
      <c r="H477" s="1" t="n"/>
      <c r="I477" s="1" t="n"/>
      <c r="J477" s="1" t="n"/>
      <c r="K477" s="1" t="n"/>
      <c r="L477" s="1" t="n"/>
      <c r="M477" s="1" t="n"/>
      <c r="N477" s="1" t="n"/>
      <c r="O477" s="1" t="n"/>
      <c r="P477" s="1" t="n"/>
      <c r="Q477" s="1" t="n"/>
      <c r="R477" s="1" t="n"/>
      <c r="S477" s="210" t="n"/>
      <c r="T477" s="210" t="n"/>
      <c r="U477" s="1" t="n"/>
      <c r="V477" s="1" t="n"/>
      <c r="W477" s="1" t="n"/>
      <c r="X477" s="1" t="n"/>
      <c r="Y477" s="210" t="n"/>
      <c r="Z477" s="1" t="n"/>
      <c r="AA477" s="1" t="n"/>
      <c r="AB477" s="212" t="n"/>
      <c r="AC477" s="212" t="n"/>
    </row>
    <row r="478">
      <c r="A478" s="1" t="n"/>
      <c r="B478" s="1" t="n"/>
      <c r="C478" s="1" t="n"/>
      <c r="D478" s="1" t="n"/>
      <c r="E478" s="1" t="n"/>
      <c r="F478" s="1" t="n"/>
      <c r="G478" s="1" t="n"/>
      <c r="H478" s="1" t="n"/>
      <c r="I478" s="1" t="n"/>
      <c r="J478" s="1" t="n"/>
      <c r="K478" s="1" t="n"/>
      <c r="L478" s="1" t="n"/>
      <c r="M478" s="1" t="n"/>
      <c r="N478" s="1" t="n"/>
      <c r="O478" s="1" t="n"/>
      <c r="P478" s="1" t="n"/>
      <c r="Q478" s="1" t="n"/>
      <c r="R478" s="1" t="n"/>
      <c r="S478" s="210" t="n"/>
      <c r="T478" s="210" t="n"/>
      <c r="U478" s="1" t="n"/>
      <c r="V478" s="1" t="n"/>
      <c r="W478" s="1" t="n"/>
      <c r="X478" s="1" t="n"/>
      <c r="Y478" s="210" t="n"/>
      <c r="Z478" s="1" t="n"/>
      <c r="AA478" s="1" t="n"/>
      <c r="AB478" s="212" t="n"/>
      <c r="AC478" s="212" t="n"/>
    </row>
    <row r="479">
      <c r="A479" s="1" t="n"/>
      <c r="B479" s="1" t="n"/>
      <c r="C479" s="1" t="n"/>
      <c r="D479" s="1" t="n"/>
      <c r="E479" s="1" t="n"/>
      <c r="F479" s="1" t="n"/>
      <c r="G479" s="1" t="n"/>
      <c r="H479" s="1" t="n"/>
      <c r="I479" s="1" t="n"/>
      <c r="J479" s="1" t="n"/>
      <c r="K479" s="1" t="n"/>
      <c r="L479" s="1" t="n"/>
      <c r="M479" s="1" t="n"/>
      <c r="N479" s="1" t="n"/>
      <c r="O479" s="1" t="n"/>
      <c r="P479" s="1" t="n"/>
      <c r="Q479" s="1" t="n"/>
      <c r="R479" s="1" t="n"/>
      <c r="S479" s="210" t="n"/>
      <c r="T479" s="210" t="n"/>
      <c r="U479" s="1" t="n"/>
      <c r="V479" s="1" t="n"/>
      <c r="W479" s="1" t="n"/>
      <c r="X479" s="1" t="n"/>
      <c r="Y479" s="210" t="n"/>
      <c r="Z479" s="1" t="n"/>
      <c r="AA479" s="1" t="n"/>
      <c r="AB479" s="212" t="n"/>
      <c r="AC479" s="212" t="n"/>
    </row>
    <row r="480">
      <c r="A480" s="1" t="n"/>
      <c r="B480" s="1" t="n"/>
      <c r="C480" s="1" t="n"/>
      <c r="D480" s="1" t="n"/>
      <c r="E480" s="1" t="n"/>
      <c r="F480" s="1" t="n"/>
      <c r="G480" s="1" t="n"/>
      <c r="H480" s="1" t="n"/>
      <c r="I480" s="1" t="n"/>
      <c r="J480" s="1" t="n"/>
      <c r="K480" s="1" t="n"/>
      <c r="L480" s="1" t="n"/>
      <c r="M480" s="1" t="n"/>
      <c r="N480" s="1" t="n"/>
      <c r="O480" s="1" t="n"/>
      <c r="P480" s="1" t="n"/>
      <c r="Q480" s="1" t="n"/>
      <c r="R480" s="1" t="n"/>
      <c r="S480" s="210" t="n"/>
      <c r="T480" s="210" t="n"/>
      <c r="U480" s="1" t="n"/>
      <c r="V480" s="1" t="n"/>
      <c r="W480" s="1" t="n"/>
      <c r="X480" s="1" t="n"/>
      <c r="Y480" s="210" t="n"/>
      <c r="Z480" s="1" t="n"/>
      <c r="AA480" s="1" t="n"/>
      <c r="AB480" s="212" t="n"/>
      <c r="AC480" s="212" t="n"/>
    </row>
    <row r="481">
      <c r="A481" s="1" t="n"/>
      <c r="B481" s="1" t="n"/>
      <c r="C481" s="1" t="n"/>
      <c r="D481" s="1" t="n"/>
      <c r="E481" s="1" t="n"/>
      <c r="F481" s="1" t="n"/>
      <c r="G481" s="1" t="n"/>
      <c r="H481" s="1" t="n"/>
      <c r="I481" s="1" t="n"/>
      <c r="J481" s="1" t="n"/>
      <c r="K481" s="1" t="n"/>
      <c r="L481" s="1" t="n"/>
      <c r="M481" s="1" t="n"/>
      <c r="N481" s="1" t="n"/>
      <c r="O481" s="1" t="n"/>
      <c r="P481" s="1" t="n"/>
      <c r="Q481" s="1" t="n"/>
      <c r="R481" s="1" t="n"/>
      <c r="S481" s="210" t="n"/>
      <c r="T481" s="210" t="n"/>
      <c r="U481" s="1" t="n"/>
      <c r="V481" s="1" t="n"/>
      <c r="W481" s="1" t="n"/>
      <c r="X481" s="1" t="n"/>
      <c r="Y481" s="210" t="n"/>
      <c r="Z481" s="1" t="n"/>
      <c r="AA481" s="1" t="n"/>
      <c r="AB481" s="212" t="n"/>
      <c r="AC481" s="212" t="n"/>
    </row>
    <row r="482">
      <c r="A482" s="1" t="n"/>
      <c r="B482" s="1" t="n"/>
      <c r="C482" s="1" t="n"/>
      <c r="D482" s="1" t="n"/>
      <c r="E482" s="1" t="n"/>
      <c r="F482" s="1" t="n"/>
      <c r="G482" s="1" t="n"/>
      <c r="H482" s="1" t="n"/>
      <c r="I482" s="1" t="n"/>
      <c r="J482" s="1" t="n"/>
      <c r="K482" s="1" t="n"/>
      <c r="L482" s="1" t="n"/>
      <c r="M482" s="1" t="n"/>
      <c r="N482" s="1" t="n"/>
      <c r="O482" s="1" t="n"/>
      <c r="P482" s="1" t="n"/>
      <c r="Q482" s="1" t="n"/>
      <c r="R482" s="1" t="n"/>
      <c r="S482" s="210" t="n"/>
      <c r="T482" s="210" t="n"/>
      <c r="U482" s="1" t="n"/>
      <c r="V482" s="1" t="n"/>
      <c r="W482" s="1" t="n"/>
      <c r="X482" s="1" t="n"/>
      <c r="Y482" s="210" t="n"/>
      <c r="Z482" s="1" t="n"/>
      <c r="AA482" s="1" t="n"/>
      <c r="AB482" s="212" t="n"/>
      <c r="AC482" s="212" t="n"/>
    </row>
    <row r="483">
      <c r="A483" s="1" t="n"/>
      <c r="B483" s="1" t="n"/>
      <c r="C483" s="1" t="n"/>
      <c r="D483" s="1" t="n"/>
      <c r="E483" s="1" t="n"/>
      <c r="F483" s="1" t="n"/>
      <c r="G483" s="1" t="n"/>
      <c r="H483" s="1" t="n"/>
      <c r="I483" s="1" t="n"/>
      <c r="J483" s="1" t="n"/>
      <c r="K483" s="1" t="n"/>
      <c r="L483" s="1" t="n"/>
      <c r="M483" s="1" t="n"/>
      <c r="N483" s="1" t="n"/>
      <c r="O483" s="1" t="n"/>
      <c r="P483" s="1" t="n"/>
      <c r="Q483" s="1" t="n"/>
      <c r="R483" s="1" t="n"/>
      <c r="S483" s="210" t="n"/>
      <c r="T483" s="210" t="n"/>
      <c r="U483" s="1" t="n"/>
      <c r="V483" s="1" t="n"/>
      <c r="W483" s="1" t="n"/>
      <c r="X483" s="1" t="n"/>
      <c r="Y483" s="210" t="n"/>
      <c r="Z483" s="1" t="n"/>
      <c r="AA483" s="1" t="n"/>
      <c r="AB483" s="212" t="n"/>
      <c r="AC483" s="212" t="n"/>
    </row>
    <row r="484">
      <c r="A484" s="1" t="n"/>
      <c r="B484" s="1" t="n"/>
      <c r="C484" s="1" t="n"/>
      <c r="D484" s="1" t="n"/>
      <c r="E484" s="1" t="n"/>
      <c r="F484" s="1" t="n"/>
      <c r="G484" s="1" t="n"/>
      <c r="H484" s="1" t="n"/>
      <c r="I484" s="1" t="n"/>
      <c r="J484" s="1" t="n"/>
      <c r="K484" s="1" t="n"/>
      <c r="L484" s="1" t="n"/>
      <c r="M484" s="1" t="n"/>
      <c r="N484" s="1" t="n"/>
      <c r="O484" s="1" t="n"/>
      <c r="P484" s="1" t="n"/>
      <c r="Q484" s="1" t="n"/>
      <c r="R484" s="1" t="n"/>
      <c r="S484" s="210" t="n"/>
      <c r="T484" s="210" t="n"/>
      <c r="U484" s="1" t="n"/>
      <c r="V484" s="1" t="n"/>
      <c r="W484" s="1" t="n"/>
      <c r="X484" s="1" t="n"/>
      <c r="Y484" s="210" t="n"/>
      <c r="Z484" s="1" t="n"/>
      <c r="AA484" s="1" t="n"/>
      <c r="AB484" s="212" t="n"/>
      <c r="AC484" s="212" t="n"/>
    </row>
    <row r="485">
      <c r="A485" s="1" t="n"/>
      <c r="B485" s="1" t="n"/>
      <c r="C485" s="1" t="n"/>
      <c r="D485" s="1" t="n"/>
      <c r="E485" s="1" t="n"/>
      <c r="F485" s="1" t="n"/>
      <c r="G485" s="1" t="n"/>
      <c r="H485" s="1" t="n"/>
      <c r="I485" s="1" t="n"/>
      <c r="J485" s="1" t="n"/>
      <c r="K485" s="1" t="n"/>
      <c r="L485" s="1" t="n"/>
      <c r="M485" s="1" t="n"/>
      <c r="N485" s="1" t="n"/>
      <c r="O485" s="1" t="n"/>
      <c r="P485" s="1" t="n"/>
      <c r="Q485" s="1" t="n"/>
      <c r="R485" s="1" t="n"/>
      <c r="S485" s="210" t="n"/>
      <c r="T485" s="210" t="n"/>
      <c r="U485" s="1" t="n"/>
      <c r="V485" s="1" t="n"/>
      <c r="W485" s="1" t="n"/>
      <c r="X485" s="1" t="n"/>
      <c r="Y485" s="210" t="n"/>
      <c r="Z485" s="1" t="n"/>
      <c r="AA485" s="1" t="n"/>
      <c r="AB485" s="212" t="n"/>
      <c r="AC485" s="212" t="n"/>
    </row>
    <row r="486">
      <c r="A486" s="1" t="n"/>
      <c r="B486" s="1" t="n"/>
      <c r="C486" s="1" t="n"/>
      <c r="D486" s="1" t="n"/>
      <c r="E486" s="1" t="n"/>
      <c r="F486" s="1" t="n"/>
      <c r="G486" s="1" t="n"/>
      <c r="H486" s="1" t="n"/>
      <c r="I486" s="1" t="n"/>
      <c r="J486" s="1" t="n"/>
      <c r="K486" s="1" t="n"/>
      <c r="L486" s="1" t="n"/>
      <c r="M486" s="1" t="n"/>
      <c r="N486" s="1" t="n"/>
      <c r="O486" s="1" t="n"/>
      <c r="P486" s="1" t="n"/>
      <c r="Q486" s="1" t="n"/>
      <c r="R486" s="1" t="n"/>
      <c r="S486" s="210" t="n"/>
      <c r="T486" s="210" t="n"/>
      <c r="U486" s="1" t="n"/>
      <c r="V486" s="1" t="n"/>
      <c r="W486" s="1" t="n"/>
      <c r="X486" s="1" t="n"/>
      <c r="Y486" s="210" t="n"/>
      <c r="Z486" s="1" t="n"/>
      <c r="AA486" s="1" t="n"/>
      <c r="AB486" s="212" t="n"/>
      <c r="AC486" s="212" t="n"/>
    </row>
    <row r="487">
      <c r="A487" s="1" t="n"/>
      <c r="B487" s="1" t="n"/>
      <c r="C487" s="1" t="n"/>
      <c r="D487" s="1" t="n"/>
      <c r="E487" s="1" t="n"/>
      <c r="F487" s="1" t="n"/>
      <c r="G487" s="1" t="n"/>
      <c r="H487" s="1" t="n"/>
      <c r="I487" s="1" t="n"/>
      <c r="J487" s="1" t="n"/>
      <c r="K487" s="1" t="n"/>
      <c r="L487" s="1" t="n"/>
      <c r="M487" s="1" t="n"/>
      <c r="N487" s="1" t="n"/>
      <c r="O487" s="1" t="n"/>
      <c r="P487" s="1" t="n"/>
      <c r="Q487" s="1" t="n"/>
      <c r="R487" s="1" t="n"/>
      <c r="S487" s="210" t="n"/>
      <c r="T487" s="210" t="n"/>
      <c r="U487" s="1" t="n"/>
      <c r="V487" s="1" t="n"/>
      <c r="W487" s="1" t="n"/>
      <c r="X487" s="1" t="n"/>
      <c r="Y487" s="210" t="n"/>
      <c r="Z487" s="1" t="n"/>
      <c r="AA487" s="1" t="n"/>
      <c r="AB487" s="212" t="n"/>
      <c r="AC487" s="212" t="n"/>
    </row>
    <row r="488">
      <c r="A488" s="1" t="n"/>
      <c r="B488" s="1" t="n"/>
      <c r="C488" s="1" t="n"/>
      <c r="D488" s="1" t="n"/>
      <c r="E488" s="1" t="n"/>
      <c r="F488" s="1" t="n"/>
      <c r="G488" s="1" t="n"/>
      <c r="H488" s="1" t="n"/>
      <c r="I488" s="1" t="n"/>
      <c r="J488" s="1" t="n"/>
      <c r="K488" s="1" t="n"/>
      <c r="L488" s="1" t="n"/>
      <c r="M488" s="1" t="n"/>
      <c r="N488" s="1" t="n"/>
      <c r="O488" s="1" t="n"/>
      <c r="P488" s="1" t="n"/>
      <c r="Q488" s="1" t="n"/>
      <c r="R488" s="1" t="n"/>
      <c r="S488" s="210" t="n"/>
      <c r="T488" s="210" t="n"/>
      <c r="U488" s="1" t="n"/>
      <c r="V488" s="1" t="n"/>
      <c r="W488" s="1" t="n"/>
      <c r="X488" s="1" t="n"/>
      <c r="Y488" s="210" t="n"/>
      <c r="Z488" s="1" t="n"/>
      <c r="AA488" s="1" t="n"/>
      <c r="AB488" s="212" t="n"/>
      <c r="AC488" s="212" t="n"/>
    </row>
    <row r="489">
      <c r="A489" s="1" t="n"/>
      <c r="B489" s="1" t="n"/>
      <c r="C489" s="1" t="n"/>
      <c r="D489" s="1" t="n"/>
      <c r="E489" s="1" t="n"/>
      <c r="F489" s="1" t="n"/>
      <c r="G489" s="1" t="n"/>
      <c r="H489" s="1" t="n"/>
      <c r="I489" s="1" t="n"/>
      <c r="J489" s="1" t="n"/>
      <c r="K489" s="1" t="n"/>
      <c r="L489" s="1" t="n"/>
      <c r="M489" s="1" t="n"/>
      <c r="N489" s="1" t="n"/>
      <c r="O489" s="1" t="n"/>
      <c r="P489" s="1" t="n"/>
      <c r="Q489" s="1" t="n"/>
      <c r="R489" s="1" t="n"/>
      <c r="S489" s="210" t="n"/>
      <c r="T489" s="210" t="n"/>
      <c r="U489" s="1" t="n"/>
      <c r="V489" s="1" t="n"/>
      <c r="W489" s="1" t="n"/>
      <c r="X489" s="1" t="n"/>
      <c r="Y489" s="210" t="n"/>
      <c r="Z489" s="1" t="n"/>
      <c r="AA489" s="1" t="n"/>
      <c r="AB489" s="212" t="n"/>
      <c r="AC489" s="212" t="n"/>
    </row>
    <row r="490">
      <c r="A490" s="1" t="n"/>
      <c r="B490" s="1" t="n"/>
      <c r="C490" s="1" t="n"/>
      <c r="D490" s="1" t="n"/>
      <c r="E490" s="1" t="n"/>
      <c r="F490" s="1" t="n"/>
      <c r="G490" s="1" t="n"/>
      <c r="H490" s="1" t="n"/>
      <c r="I490" s="1" t="n"/>
      <c r="J490" s="1" t="n"/>
      <c r="K490" s="1" t="n"/>
      <c r="L490" s="1" t="n"/>
      <c r="M490" s="1" t="n"/>
      <c r="N490" s="1" t="n"/>
      <c r="O490" s="1" t="n"/>
      <c r="P490" s="1" t="n"/>
      <c r="Q490" s="1" t="n"/>
      <c r="R490" s="1" t="n"/>
      <c r="S490" s="210" t="n"/>
      <c r="T490" s="210" t="n"/>
      <c r="U490" s="1" t="n"/>
      <c r="V490" s="1" t="n"/>
      <c r="W490" s="1" t="n"/>
      <c r="X490" s="1" t="n"/>
      <c r="Y490" s="210" t="n"/>
      <c r="Z490" s="1" t="n"/>
      <c r="AA490" s="1" t="n"/>
      <c r="AB490" s="212" t="n"/>
      <c r="AC490" s="212" t="n"/>
    </row>
    <row r="491">
      <c r="A491" s="1" t="n"/>
      <c r="B491" s="1" t="n"/>
      <c r="C491" s="1" t="n"/>
      <c r="D491" s="1" t="n"/>
      <c r="E491" s="1" t="n"/>
      <c r="F491" s="1" t="n"/>
      <c r="G491" s="1" t="n"/>
      <c r="H491" s="1" t="n"/>
      <c r="I491" s="1" t="n"/>
      <c r="J491" s="1" t="n"/>
      <c r="K491" s="1" t="n"/>
      <c r="L491" s="1" t="n"/>
      <c r="M491" s="1" t="n"/>
      <c r="N491" s="1" t="n"/>
      <c r="O491" s="1" t="n"/>
      <c r="P491" s="1" t="n"/>
      <c r="Q491" s="1" t="n"/>
      <c r="R491" s="1" t="n"/>
      <c r="S491" s="210" t="n"/>
      <c r="T491" s="210" t="n"/>
      <c r="U491" s="1" t="n"/>
      <c r="V491" s="1" t="n"/>
      <c r="W491" s="1" t="n"/>
      <c r="X491" s="1" t="n"/>
      <c r="Y491" s="210" t="n"/>
      <c r="Z491" s="1" t="n"/>
      <c r="AA491" s="1" t="n"/>
      <c r="AB491" s="212" t="n"/>
      <c r="AC491" s="212" t="n"/>
    </row>
    <row r="492">
      <c r="A492" s="1" t="n"/>
      <c r="B492" s="1" t="n"/>
      <c r="C492" s="1" t="n"/>
      <c r="D492" s="1" t="n"/>
      <c r="E492" s="1" t="n"/>
      <c r="F492" s="1" t="n"/>
      <c r="G492" s="1" t="n"/>
      <c r="H492" s="1" t="n"/>
      <c r="I492" s="1" t="n"/>
      <c r="J492" s="1" t="n"/>
      <c r="K492" s="1" t="n"/>
      <c r="L492" s="1" t="n"/>
      <c r="M492" s="1" t="n"/>
      <c r="N492" s="1" t="n"/>
      <c r="O492" s="1" t="n"/>
      <c r="P492" s="1" t="n"/>
      <c r="Q492" s="1" t="n"/>
      <c r="R492" s="1" t="n"/>
      <c r="S492" s="210" t="n"/>
      <c r="T492" s="210" t="n"/>
      <c r="U492" s="1" t="n"/>
      <c r="V492" s="1" t="n"/>
      <c r="W492" s="1" t="n"/>
      <c r="X492" s="1" t="n"/>
      <c r="Y492" s="210" t="n"/>
      <c r="Z492" s="1" t="n"/>
      <c r="AA492" s="1" t="n"/>
      <c r="AB492" s="212" t="n"/>
      <c r="AC492" s="212" t="n"/>
    </row>
    <row r="493">
      <c r="A493" s="1" t="n"/>
      <c r="B493" s="1" t="n"/>
      <c r="C493" s="1" t="n"/>
      <c r="D493" s="1" t="n"/>
      <c r="E493" s="1" t="n"/>
      <c r="F493" s="1" t="n"/>
      <c r="G493" s="1" t="n"/>
      <c r="H493" s="1" t="n"/>
      <c r="I493" s="1" t="n"/>
      <c r="J493" s="1" t="n"/>
      <c r="K493" s="1" t="n"/>
      <c r="L493" s="1" t="n"/>
      <c r="M493" s="1" t="n"/>
      <c r="N493" s="1" t="n"/>
      <c r="O493" s="1" t="n"/>
      <c r="P493" s="1" t="n"/>
      <c r="Q493" s="1" t="n"/>
      <c r="R493" s="1" t="n"/>
      <c r="S493" s="210" t="n"/>
      <c r="T493" s="210" t="n"/>
      <c r="U493" s="1" t="n"/>
      <c r="V493" s="1" t="n"/>
      <c r="W493" s="1" t="n"/>
      <c r="X493" s="1" t="n"/>
      <c r="Y493" s="210" t="n"/>
      <c r="Z493" s="1" t="n"/>
      <c r="AA493" s="1" t="n"/>
      <c r="AB493" s="212" t="n"/>
      <c r="AC493" s="212" t="n"/>
    </row>
    <row r="494">
      <c r="A494" s="1" t="n"/>
      <c r="B494" s="1" t="n"/>
      <c r="C494" s="1" t="n"/>
      <c r="D494" s="1" t="n"/>
      <c r="E494" s="1" t="n"/>
      <c r="F494" s="1" t="n"/>
      <c r="G494" s="1" t="n"/>
      <c r="H494" s="1" t="n"/>
      <c r="I494" s="1" t="n"/>
      <c r="J494" s="1" t="n"/>
      <c r="K494" s="1" t="n"/>
      <c r="L494" s="1" t="n"/>
      <c r="M494" s="1" t="n"/>
      <c r="N494" s="1" t="n"/>
      <c r="O494" s="1" t="n"/>
      <c r="P494" s="1" t="n"/>
      <c r="Q494" s="1" t="n"/>
      <c r="R494" s="1" t="n"/>
      <c r="S494" s="210" t="n"/>
      <c r="T494" s="210" t="n"/>
      <c r="U494" s="1" t="n"/>
      <c r="V494" s="1" t="n"/>
      <c r="W494" s="1" t="n"/>
      <c r="X494" s="1" t="n"/>
      <c r="Y494" s="210" t="n"/>
      <c r="Z494" s="1" t="n"/>
      <c r="AA494" s="1" t="n"/>
      <c r="AB494" s="212" t="n"/>
      <c r="AC494" s="212" t="n"/>
    </row>
    <row r="495">
      <c r="A495" s="1" t="n"/>
      <c r="B495" s="1" t="n"/>
      <c r="C495" s="1" t="n"/>
      <c r="D495" s="1" t="n"/>
      <c r="E495" s="1" t="n"/>
      <c r="F495" s="1" t="n"/>
      <c r="G495" s="1" t="n"/>
      <c r="H495" s="1" t="n"/>
      <c r="I495" s="1" t="n"/>
      <c r="J495" s="1" t="n"/>
      <c r="K495" s="1" t="n"/>
      <c r="L495" s="1" t="n"/>
      <c r="M495" s="1" t="n"/>
      <c r="N495" s="1" t="n"/>
      <c r="O495" s="1" t="n"/>
      <c r="P495" s="1" t="n"/>
      <c r="Q495" s="1" t="n"/>
      <c r="R495" s="1" t="n"/>
      <c r="S495" s="210" t="n"/>
      <c r="T495" s="210" t="n"/>
      <c r="U495" s="1" t="n"/>
      <c r="V495" s="1" t="n"/>
      <c r="W495" s="1" t="n"/>
      <c r="X495" s="1" t="n"/>
      <c r="Y495" s="210" t="n"/>
      <c r="Z495" s="1" t="n"/>
      <c r="AA495" s="1" t="n"/>
      <c r="AB495" s="212" t="n"/>
      <c r="AC495" s="212" t="n"/>
    </row>
    <row r="496">
      <c r="A496" s="1" t="n"/>
      <c r="B496" s="1" t="n"/>
      <c r="C496" s="1" t="n"/>
      <c r="D496" s="1" t="n"/>
      <c r="E496" s="1" t="n"/>
      <c r="F496" s="1" t="n"/>
      <c r="G496" s="1" t="n"/>
      <c r="H496" s="1" t="n"/>
      <c r="I496" s="1" t="n"/>
      <c r="J496" s="1" t="n"/>
      <c r="K496" s="1" t="n"/>
      <c r="L496" s="1" t="n"/>
      <c r="M496" s="1" t="n"/>
      <c r="N496" s="1" t="n"/>
      <c r="O496" s="1" t="n"/>
      <c r="P496" s="1" t="n"/>
      <c r="Q496" s="1" t="n"/>
      <c r="R496" s="1" t="n"/>
      <c r="S496" s="210" t="n"/>
      <c r="T496" s="210" t="n"/>
      <c r="U496" s="1" t="n"/>
      <c r="V496" s="1" t="n"/>
      <c r="W496" s="1" t="n"/>
      <c r="X496" s="1" t="n"/>
      <c r="Y496" s="210" t="n"/>
      <c r="Z496" s="1" t="n"/>
      <c r="AA496" s="1" t="n"/>
      <c r="AB496" s="212" t="n"/>
      <c r="AC496" s="212" t="n"/>
    </row>
    <row r="497">
      <c r="A497" s="1" t="n"/>
      <c r="B497" s="1" t="n"/>
      <c r="C497" s="1" t="n"/>
      <c r="D497" s="1" t="n"/>
      <c r="E497" s="1" t="n"/>
      <c r="F497" s="1" t="n"/>
      <c r="G497" s="1" t="n"/>
      <c r="H497" s="1" t="n"/>
      <c r="I497" s="1" t="n"/>
      <c r="J497" s="1" t="n"/>
      <c r="K497" s="1" t="n"/>
      <c r="L497" s="1" t="n"/>
      <c r="M497" s="1" t="n"/>
      <c r="N497" s="1" t="n"/>
      <c r="O497" s="1" t="n"/>
      <c r="P497" s="1" t="n"/>
      <c r="Q497" s="1" t="n"/>
      <c r="R497" s="1" t="n"/>
      <c r="S497" s="210" t="n"/>
      <c r="T497" s="210" t="n"/>
      <c r="U497" s="1" t="n"/>
      <c r="V497" s="1" t="n"/>
      <c r="W497" s="1" t="n"/>
      <c r="X497" s="1" t="n"/>
      <c r="Y497" s="210" t="n"/>
      <c r="Z497" s="1" t="n"/>
      <c r="AA497" s="1" t="n"/>
      <c r="AB497" s="212" t="n"/>
      <c r="AC497" s="212" t="n"/>
    </row>
    <row r="498">
      <c r="A498" s="1" t="n"/>
      <c r="B498" s="1" t="n"/>
      <c r="C498" s="1" t="n"/>
      <c r="D498" s="1" t="n"/>
      <c r="E498" s="1" t="n"/>
      <c r="F498" s="1" t="n"/>
      <c r="G498" s="1" t="n"/>
      <c r="H498" s="1" t="n"/>
      <c r="I498" s="1" t="n"/>
      <c r="J498" s="1" t="n"/>
      <c r="K498" s="1" t="n"/>
      <c r="L498" s="1" t="n"/>
      <c r="M498" s="1" t="n"/>
      <c r="N498" s="1" t="n"/>
      <c r="O498" s="1" t="n"/>
      <c r="P498" s="1" t="n"/>
      <c r="Q498" s="1" t="n"/>
      <c r="R498" s="1" t="n"/>
      <c r="S498" s="210" t="n"/>
      <c r="T498" s="210" t="n"/>
      <c r="U498" s="1" t="n"/>
      <c r="V498" s="1" t="n"/>
      <c r="W498" s="1" t="n"/>
      <c r="X498" s="1" t="n"/>
      <c r="Y498" s="210" t="n"/>
      <c r="Z498" s="1" t="n"/>
      <c r="AA498" s="1" t="n"/>
      <c r="AB498" s="212" t="n"/>
      <c r="AC498" s="212" t="n"/>
    </row>
    <row r="499">
      <c r="A499" s="1" t="n"/>
      <c r="B499" s="1" t="n"/>
      <c r="C499" s="1" t="n"/>
      <c r="D499" s="1" t="n"/>
      <c r="E499" s="1" t="n"/>
      <c r="F499" s="1" t="n"/>
      <c r="G499" s="1" t="n"/>
      <c r="H499" s="1" t="n"/>
      <c r="I499" s="1" t="n"/>
      <c r="J499" s="1" t="n"/>
      <c r="K499" s="1" t="n"/>
      <c r="L499" s="1" t="n"/>
      <c r="M499" s="1" t="n"/>
      <c r="N499" s="1" t="n"/>
      <c r="O499" s="1" t="n"/>
      <c r="P499" s="1" t="n"/>
      <c r="Q499" s="1" t="n"/>
      <c r="R499" s="1" t="n"/>
      <c r="S499" s="210" t="n"/>
      <c r="T499" s="210" t="n"/>
      <c r="U499" s="1" t="n"/>
      <c r="V499" s="1" t="n"/>
      <c r="W499" s="1" t="n"/>
      <c r="X499" s="1" t="n"/>
      <c r="Y499" s="210" t="n"/>
      <c r="Z499" s="1" t="n"/>
      <c r="AA499" s="1" t="n"/>
      <c r="AB499" s="212" t="n"/>
      <c r="AC499" s="212" t="n"/>
    </row>
    <row r="500">
      <c r="A500" s="1" t="n"/>
      <c r="B500" s="1" t="n"/>
      <c r="C500" s="1" t="n"/>
      <c r="D500" s="1" t="n"/>
      <c r="E500" s="1" t="n"/>
      <c r="F500" s="1" t="n"/>
      <c r="G500" s="1" t="n"/>
      <c r="H500" s="1" t="n"/>
      <c r="I500" s="1" t="n"/>
      <c r="J500" s="1" t="n"/>
      <c r="K500" s="1" t="n"/>
      <c r="L500" s="1" t="n"/>
      <c r="M500" s="1" t="n"/>
      <c r="N500" s="1" t="n"/>
      <c r="O500" s="1" t="n"/>
      <c r="P500" s="1" t="n"/>
      <c r="Q500" s="1" t="n"/>
      <c r="R500" s="1" t="n"/>
      <c r="S500" s="210" t="n"/>
      <c r="T500" s="210" t="n"/>
      <c r="U500" s="1" t="n"/>
      <c r="V500" s="1" t="n"/>
      <c r="W500" s="1" t="n"/>
      <c r="X500" s="1" t="n"/>
      <c r="Y500" s="210" t="n"/>
      <c r="Z500" s="1" t="n"/>
      <c r="AA500" s="1" t="n"/>
      <c r="AB500" s="212" t="n"/>
      <c r="AC500" s="212" t="n"/>
    </row>
    <row r="501">
      <c r="A501" s="1" t="n"/>
      <c r="B501" s="1" t="n"/>
      <c r="C501" s="1" t="n"/>
      <c r="D501" s="1" t="n"/>
      <c r="E501" s="1" t="n"/>
      <c r="F501" s="1" t="n"/>
      <c r="G501" s="1" t="n"/>
      <c r="H501" s="1" t="n"/>
      <c r="I501" s="1" t="n"/>
      <c r="J501" s="1" t="n"/>
      <c r="K501" s="1" t="n"/>
      <c r="L501" s="1" t="n"/>
      <c r="M501" s="1" t="n"/>
      <c r="N501" s="1" t="n"/>
      <c r="O501" s="1" t="n"/>
      <c r="P501" s="1" t="n"/>
      <c r="Q501" s="1" t="n"/>
      <c r="R501" s="1" t="n"/>
      <c r="S501" s="210" t="n"/>
      <c r="T501" s="210" t="n"/>
      <c r="U501" s="1" t="n"/>
      <c r="V501" s="1" t="n"/>
      <c r="W501" s="1" t="n"/>
      <c r="X501" s="1" t="n"/>
      <c r="Y501" s="210" t="n"/>
      <c r="Z501" s="1" t="n"/>
      <c r="AA501" s="1" t="n"/>
      <c r="AB501" s="212" t="n"/>
      <c r="AC501" s="212" t="n"/>
    </row>
    <row r="502">
      <c r="A502" s="1" t="n"/>
      <c r="B502" s="1" t="n"/>
      <c r="C502" s="1" t="n"/>
      <c r="D502" s="1" t="n"/>
      <c r="E502" s="1" t="n"/>
      <c r="F502" s="1" t="n"/>
      <c r="G502" s="1" t="n"/>
      <c r="H502" s="1" t="n"/>
      <c r="I502" s="1" t="n"/>
      <c r="J502" s="1" t="n"/>
      <c r="K502" s="1" t="n"/>
      <c r="L502" s="1" t="n"/>
      <c r="M502" s="1" t="n"/>
      <c r="N502" s="1" t="n"/>
      <c r="O502" s="1" t="n"/>
      <c r="P502" s="1" t="n"/>
      <c r="Q502" s="1" t="n"/>
      <c r="R502" s="1" t="n"/>
      <c r="S502" s="210" t="n"/>
      <c r="T502" s="210" t="n"/>
      <c r="U502" s="1" t="n"/>
      <c r="V502" s="1" t="n"/>
      <c r="W502" s="1" t="n"/>
      <c r="X502" s="1" t="n"/>
      <c r="Y502" s="210" t="n"/>
      <c r="Z502" s="1" t="n"/>
      <c r="AA502" s="1" t="n"/>
      <c r="AB502" s="212" t="n"/>
      <c r="AC502" s="212" t="n"/>
    </row>
    <row r="503">
      <c r="A503" s="1" t="n"/>
      <c r="B503" s="1" t="n"/>
      <c r="C503" s="1" t="n"/>
      <c r="D503" s="1" t="n"/>
      <c r="E503" s="1" t="n"/>
      <c r="F503" s="1" t="n"/>
      <c r="G503" s="1" t="n"/>
      <c r="H503" s="1" t="n"/>
      <c r="I503" s="1" t="n"/>
      <c r="J503" s="1" t="n"/>
      <c r="K503" s="1" t="n"/>
      <c r="L503" s="1" t="n"/>
      <c r="M503" s="1" t="n"/>
      <c r="N503" s="1" t="n"/>
      <c r="O503" s="1" t="n"/>
      <c r="P503" s="1" t="n"/>
      <c r="Q503" s="1" t="n"/>
      <c r="R503" s="1" t="n"/>
      <c r="S503" s="210" t="n"/>
      <c r="T503" s="210" t="n"/>
      <c r="U503" s="1" t="n"/>
      <c r="V503" s="1" t="n"/>
      <c r="W503" s="1" t="n"/>
      <c r="X503" s="1" t="n"/>
      <c r="Y503" s="210" t="n"/>
      <c r="Z503" s="1" t="n"/>
      <c r="AA503" s="1" t="n"/>
      <c r="AB503" s="212" t="n"/>
      <c r="AC503" s="212" t="n"/>
    </row>
    <row r="504">
      <c r="A504" s="1" t="n"/>
      <c r="B504" s="1" t="n"/>
      <c r="C504" s="1" t="n"/>
      <c r="D504" s="1" t="n"/>
      <c r="E504" s="1" t="n"/>
      <c r="F504" s="1" t="n"/>
      <c r="G504" s="1" t="n"/>
      <c r="H504" s="1" t="n"/>
      <c r="I504" s="1" t="n"/>
      <c r="J504" s="1" t="n"/>
      <c r="K504" s="1" t="n"/>
      <c r="L504" s="1" t="n"/>
      <c r="M504" s="1" t="n"/>
      <c r="N504" s="1" t="n"/>
      <c r="O504" s="1" t="n"/>
      <c r="P504" s="1" t="n"/>
      <c r="Q504" s="1" t="n"/>
      <c r="R504" s="1" t="n"/>
      <c r="S504" s="210" t="n"/>
      <c r="T504" s="210" t="n"/>
      <c r="U504" s="1" t="n"/>
      <c r="V504" s="1" t="n"/>
      <c r="W504" s="1" t="n"/>
      <c r="X504" s="1" t="n"/>
      <c r="Y504" s="210" t="n"/>
      <c r="Z504" s="1" t="n"/>
      <c r="AA504" s="1" t="n"/>
      <c r="AB504" s="212" t="n"/>
      <c r="AC504" s="212" t="n"/>
    </row>
    <row r="505">
      <c r="A505" s="1" t="n"/>
      <c r="B505" s="1" t="n"/>
      <c r="C505" s="1" t="n"/>
      <c r="D505" s="1" t="n"/>
      <c r="E505" s="1" t="n"/>
      <c r="F505" s="1" t="n"/>
      <c r="G505" s="1" t="n"/>
      <c r="H505" s="1" t="n"/>
      <c r="I505" s="1" t="n"/>
      <c r="J505" s="1" t="n"/>
      <c r="K505" s="1" t="n"/>
      <c r="L505" s="1" t="n"/>
      <c r="M505" s="1" t="n"/>
      <c r="N505" s="1" t="n"/>
      <c r="O505" s="1" t="n"/>
      <c r="P505" s="1" t="n"/>
      <c r="Q505" s="1" t="n"/>
      <c r="R505" s="1" t="n"/>
      <c r="S505" s="210" t="n"/>
      <c r="T505" s="210" t="n"/>
      <c r="U505" s="1" t="n"/>
      <c r="V505" s="1" t="n"/>
      <c r="W505" s="1" t="n"/>
      <c r="X505" s="1" t="n"/>
      <c r="Y505" s="210" t="n"/>
      <c r="Z505" s="1" t="n"/>
      <c r="AA505" s="1" t="n"/>
      <c r="AB505" s="212" t="n"/>
      <c r="AC505" s="212" t="n"/>
    </row>
    <row r="506">
      <c r="A506" s="1" t="n"/>
      <c r="B506" s="1" t="n"/>
      <c r="C506" s="1" t="n"/>
      <c r="D506" s="1" t="n"/>
      <c r="E506" s="1" t="n"/>
      <c r="F506" s="1" t="n"/>
      <c r="G506" s="1" t="n"/>
      <c r="H506" s="1" t="n"/>
      <c r="I506" s="1" t="n"/>
      <c r="J506" s="1" t="n"/>
      <c r="K506" s="1" t="n"/>
      <c r="L506" s="1" t="n"/>
      <c r="M506" s="1" t="n"/>
      <c r="N506" s="1" t="n"/>
      <c r="O506" s="1" t="n"/>
      <c r="P506" s="1" t="n"/>
      <c r="Q506" s="1" t="n"/>
      <c r="R506" s="1" t="n"/>
      <c r="S506" s="210" t="n"/>
      <c r="T506" s="210" t="n"/>
      <c r="U506" s="1" t="n"/>
      <c r="V506" s="1" t="n"/>
      <c r="W506" s="1" t="n"/>
      <c r="X506" s="1" t="n"/>
      <c r="Y506" s="210" t="n"/>
      <c r="Z506" s="1" t="n"/>
      <c r="AA506" s="1" t="n"/>
      <c r="AB506" s="212" t="n"/>
      <c r="AC506" s="212" t="n"/>
    </row>
    <row r="507">
      <c r="A507" s="1" t="n"/>
      <c r="B507" s="1" t="n"/>
      <c r="C507" s="1" t="n"/>
      <c r="D507" s="1" t="n"/>
      <c r="E507" s="1" t="n"/>
      <c r="F507" s="1" t="n"/>
      <c r="G507" s="1" t="n"/>
      <c r="H507" s="1" t="n"/>
      <c r="I507" s="1" t="n"/>
      <c r="J507" s="1" t="n"/>
      <c r="K507" s="1" t="n"/>
      <c r="L507" s="1" t="n"/>
      <c r="M507" s="1" t="n"/>
      <c r="N507" s="1" t="n"/>
      <c r="O507" s="1" t="n"/>
      <c r="P507" s="1" t="n"/>
      <c r="Q507" s="1" t="n"/>
      <c r="R507" s="1" t="n"/>
      <c r="S507" s="210" t="n"/>
      <c r="T507" s="210" t="n"/>
      <c r="U507" s="1" t="n"/>
      <c r="V507" s="1" t="n"/>
      <c r="W507" s="1" t="n"/>
      <c r="X507" s="1" t="n"/>
      <c r="Y507" s="210" t="n"/>
      <c r="Z507" s="1" t="n"/>
      <c r="AA507" s="1" t="n"/>
      <c r="AB507" s="212" t="n"/>
      <c r="AC507" s="212" t="n"/>
    </row>
    <row r="508">
      <c r="A508" s="1" t="n"/>
      <c r="B508" s="1" t="n"/>
      <c r="C508" s="1" t="n"/>
      <c r="D508" s="1" t="n"/>
      <c r="E508" s="1" t="n"/>
      <c r="F508" s="1" t="n"/>
      <c r="G508" s="1" t="n"/>
      <c r="H508" s="1" t="n"/>
      <c r="I508" s="1" t="n"/>
      <c r="J508" s="1" t="n"/>
      <c r="K508" s="1" t="n"/>
      <c r="L508" s="1" t="n"/>
      <c r="M508" s="1" t="n"/>
      <c r="N508" s="1" t="n"/>
      <c r="O508" s="1" t="n"/>
      <c r="P508" s="1" t="n"/>
      <c r="Q508" s="1" t="n"/>
      <c r="R508" s="1" t="n"/>
      <c r="S508" s="210" t="n"/>
      <c r="T508" s="210" t="n"/>
      <c r="U508" s="1" t="n"/>
      <c r="V508" s="1" t="n"/>
      <c r="W508" s="1" t="n"/>
      <c r="X508" s="1" t="n"/>
      <c r="Y508" s="210" t="n"/>
      <c r="Z508" s="1" t="n"/>
      <c r="AA508" s="1" t="n"/>
      <c r="AB508" s="212" t="n"/>
      <c r="AC508" s="212" t="n"/>
    </row>
    <row r="509">
      <c r="A509" s="1" t="n"/>
      <c r="B509" s="1" t="n"/>
      <c r="C509" s="1" t="n"/>
      <c r="D509" s="1" t="n"/>
      <c r="E509" s="1" t="n"/>
      <c r="F509" s="1" t="n"/>
      <c r="G509" s="1" t="n"/>
      <c r="H509" s="1" t="n"/>
      <c r="I509" s="1" t="n"/>
      <c r="J509" s="1" t="n"/>
      <c r="K509" s="1" t="n"/>
      <c r="L509" s="1" t="n"/>
      <c r="M509" s="1" t="n"/>
      <c r="N509" s="1" t="n"/>
      <c r="O509" s="1" t="n"/>
      <c r="P509" s="1" t="n"/>
      <c r="Q509" s="1" t="n"/>
      <c r="R509" s="1" t="n"/>
      <c r="S509" s="210" t="n"/>
      <c r="T509" s="210" t="n"/>
      <c r="U509" s="1" t="n"/>
      <c r="V509" s="1" t="n"/>
      <c r="W509" s="1" t="n"/>
      <c r="X509" s="1" t="n"/>
      <c r="Y509" s="210" t="n"/>
      <c r="Z509" s="1" t="n"/>
      <c r="AA509" s="1" t="n"/>
      <c r="AB509" s="212" t="n"/>
      <c r="AC509" s="212" t="n"/>
    </row>
    <row r="510">
      <c r="A510" s="1" t="n"/>
      <c r="B510" s="1" t="n"/>
      <c r="C510" s="1" t="n"/>
      <c r="D510" s="1" t="n"/>
      <c r="E510" s="1" t="n"/>
      <c r="F510" s="1" t="n"/>
      <c r="G510" s="1" t="n"/>
      <c r="H510" s="1" t="n"/>
      <c r="I510" s="1" t="n"/>
      <c r="J510" s="1" t="n"/>
      <c r="K510" s="1" t="n"/>
      <c r="L510" s="1" t="n"/>
      <c r="M510" s="1" t="n"/>
      <c r="N510" s="1" t="n"/>
      <c r="O510" s="1" t="n"/>
      <c r="P510" s="1" t="n"/>
      <c r="Q510" s="1" t="n"/>
      <c r="R510" s="1" t="n"/>
      <c r="S510" s="210" t="n"/>
      <c r="T510" s="210" t="n"/>
      <c r="U510" s="1" t="n"/>
      <c r="V510" s="1" t="n"/>
      <c r="W510" s="1" t="n"/>
      <c r="X510" s="1" t="n"/>
      <c r="Y510" s="210" t="n"/>
      <c r="Z510" s="1" t="n"/>
      <c r="AA510" s="1" t="n"/>
      <c r="AB510" s="212" t="n"/>
      <c r="AC510" s="212" t="n"/>
    </row>
    <row r="511">
      <c r="A511" s="1" t="n"/>
      <c r="B511" s="1" t="n"/>
      <c r="C511" s="1" t="n"/>
      <c r="D511" s="1" t="n"/>
      <c r="E511" s="1" t="n"/>
      <c r="F511" s="1" t="n"/>
      <c r="G511" s="1" t="n"/>
      <c r="H511" s="1" t="n"/>
      <c r="I511" s="1" t="n"/>
      <c r="J511" s="1" t="n"/>
      <c r="K511" s="1" t="n"/>
      <c r="L511" s="1" t="n"/>
      <c r="M511" s="1" t="n"/>
      <c r="N511" s="1" t="n"/>
      <c r="O511" s="1" t="n"/>
      <c r="P511" s="1" t="n"/>
      <c r="Q511" s="1" t="n"/>
      <c r="R511" s="1" t="n"/>
      <c r="S511" s="210" t="n"/>
      <c r="T511" s="210" t="n"/>
      <c r="U511" s="1" t="n"/>
      <c r="V511" s="1" t="n"/>
      <c r="W511" s="1" t="n"/>
      <c r="X511" s="1" t="n"/>
      <c r="Y511" s="210" t="n"/>
      <c r="Z511" s="1" t="n"/>
      <c r="AA511" s="1" t="n"/>
      <c r="AB511" s="212" t="n"/>
      <c r="AC511" s="212" t="n"/>
    </row>
    <row r="512">
      <c r="A512" s="1" t="n"/>
      <c r="B512" s="1" t="n"/>
      <c r="C512" s="1" t="n"/>
      <c r="D512" s="1" t="n"/>
      <c r="E512" s="1" t="n"/>
      <c r="F512" s="1" t="n"/>
      <c r="G512" s="1" t="n"/>
      <c r="H512" s="1" t="n"/>
      <c r="I512" s="1" t="n"/>
      <c r="J512" s="1" t="n"/>
      <c r="K512" s="1" t="n"/>
      <c r="L512" s="1" t="n"/>
      <c r="M512" s="1" t="n"/>
      <c r="N512" s="1" t="n"/>
      <c r="O512" s="1" t="n"/>
      <c r="P512" s="1" t="n"/>
      <c r="Q512" s="1" t="n"/>
      <c r="R512" s="1" t="n"/>
      <c r="S512" s="210" t="n"/>
      <c r="T512" s="210" t="n"/>
      <c r="U512" s="1" t="n"/>
      <c r="V512" s="1" t="n"/>
      <c r="W512" s="1" t="n"/>
      <c r="X512" s="1" t="n"/>
      <c r="Y512" s="210" t="n"/>
      <c r="Z512" s="1" t="n"/>
      <c r="AA512" s="1" t="n"/>
      <c r="AB512" s="212" t="n"/>
      <c r="AC512" s="212" t="n"/>
    </row>
    <row r="513">
      <c r="A513" s="1" t="n"/>
      <c r="B513" s="1" t="n"/>
      <c r="C513" s="1" t="n"/>
      <c r="D513" s="1" t="n"/>
      <c r="E513" s="1" t="n"/>
      <c r="F513" s="1" t="n"/>
      <c r="G513" s="1" t="n"/>
      <c r="H513" s="1" t="n"/>
      <c r="I513" s="1" t="n"/>
      <c r="J513" s="1" t="n"/>
      <c r="K513" s="1" t="n"/>
      <c r="L513" s="1" t="n"/>
      <c r="M513" s="1" t="n"/>
      <c r="N513" s="1" t="n"/>
      <c r="O513" s="1" t="n"/>
      <c r="P513" s="1" t="n"/>
      <c r="Q513" s="1" t="n"/>
      <c r="R513" s="1" t="n"/>
      <c r="S513" s="210" t="n"/>
      <c r="T513" s="210" t="n"/>
      <c r="U513" s="1" t="n"/>
      <c r="V513" s="1" t="n"/>
      <c r="W513" s="1" t="n"/>
      <c r="X513" s="1" t="n"/>
      <c r="Y513" s="210" t="n"/>
      <c r="Z513" s="1" t="n"/>
      <c r="AA513" s="1" t="n"/>
      <c r="AB513" s="212" t="n"/>
      <c r="AC513" s="212" t="n"/>
    </row>
    <row r="514">
      <c r="A514" s="1" t="n"/>
      <c r="B514" s="1" t="n"/>
      <c r="C514" s="1" t="n"/>
      <c r="D514" s="1" t="n"/>
      <c r="E514" s="1" t="n"/>
      <c r="F514" s="1" t="n"/>
      <c r="G514" s="1" t="n"/>
      <c r="H514" s="1" t="n"/>
      <c r="I514" s="1" t="n"/>
      <c r="J514" s="1" t="n"/>
      <c r="K514" s="1" t="n"/>
      <c r="L514" s="1" t="n"/>
      <c r="M514" s="1" t="n"/>
      <c r="N514" s="1" t="n"/>
      <c r="O514" s="1" t="n"/>
      <c r="P514" s="1" t="n"/>
      <c r="Q514" s="1" t="n"/>
      <c r="R514" s="1" t="n"/>
      <c r="S514" s="210" t="n"/>
      <c r="T514" s="210" t="n"/>
      <c r="U514" s="1" t="n"/>
      <c r="V514" s="1" t="n"/>
      <c r="W514" s="1" t="n"/>
      <c r="X514" s="1" t="n"/>
      <c r="Y514" s="210" t="n"/>
      <c r="Z514" s="1" t="n"/>
      <c r="AA514" s="1" t="n"/>
      <c r="AB514" s="212" t="n"/>
      <c r="AC514" s="212" t="n"/>
    </row>
    <row r="515">
      <c r="A515" s="1" t="n"/>
      <c r="B515" s="1" t="n"/>
      <c r="C515" s="1" t="n"/>
      <c r="D515" s="1" t="n"/>
      <c r="E515" s="1" t="n"/>
      <c r="F515" s="1" t="n"/>
      <c r="G515" s="1" t="n"/>
      <c r="H515" s="1" t="n"/>
      <c r="I515" s="1" t="n"/>
      <c r="J515" s="1" t="n"/>
      <c r="K515" s="1" t="n"/>
      <c r="L515" s="1" t="n"/>
      <c r="M515" s="1" t="n"/>
      <c r="N515" s="1" t="n"/>
      <c r="O515" s="1" t="n"/>
      <c r="P515" s="1" t="n"/>
      <c r="Q515" s="1" t="n"/>
      <c r="R515" s="1" t="n"/>
      <c r="S515" s="210" t="n"/>
      <c r="T515" s="210" t="n"/>
      <c r="U515" s="1" t="n"/>
      <c r="V515" s="1" t="n"/>
      <c r="W515" s="1" t="n"/>
      <c r="X515" s="1" t="n"/>
      <c r="Y515" s="210" t="n"/>
      <c r="Z515" s="1" t="n"/>
      <c r="AA515" s="1" t="n"/>
      <c r="AB515" s="212" t="n"/>
      <c r="AC515" s="212" t="n"/>
    </row>
    <row r="516">
      <c r="A516" s="1" t="n"/>
      <c r="B516" s="1" t="n"/>
      <c r="C516" s="1" t="n"/>
      <c r="D516" s="1" t="n"/>
      <c r="E516" s="1" t="n"/>
      <c r="F516" s="1" t="n"/>
      <c r="G516" s="1" t="n"/>
      <c r="H516" s="1" t="n"/>
      <c r="I516" s="1" t="n"/>
      <c r="J516" s="1" t="n"/>
      <c r="K516" s="1" t="n"/>
      <c r="L516" s="1" t="n"/>
      <c r="M516" s="1" t="n"/>
      <c r="N516" s="1" t="n"/>
      <c r="O516" s="1" t="n"/>
      <c r="P516" s="1" t="n"/>
      <c r="Q516" s="1" t="n"/>
      <c r="R516" s="1" t="n"/>
      <c r="S516" s="210" t="n"/>
      <c r="T516" s="210" t="n"/>
      <c r="U516" s="1" t="n"/>
      <c r="V516" s="1" t="n"/>
      <c r="W516" s="1" t="n"/>
      <c r="X516" s="1" t="n"/>
      <c r="Y516" s="210" t="n"/>
      <c r="Z516" s="1" t="n"/>
      <c r="AA516" s="1" t="n"/>
      <c r="AB516" s="212" t="n"/>
      <c r="AC516" s="212" t="n"/>
    </row>
    <row r="517">
      <c r="A517" s="1" t="n"/>
      <c r="B517" s="1" t="n"/>
      <c r="C517" s="1" t="n"/>
      <c r="D517" s="1" t="n"/>
      <c r="E517" s="1" t="n"/>
      <c r="F517" s="1" t="n"/>
      <c r="G517" s="1" t="n"/>
      <c r="H517" s="1" t="n"/>
      <c r="I517" s="1" t="n"/>
      <c r="J517" s="1" t="n"/>
      <c r="K517" s="1" t="n"/>
      <c r="L517" s="1" t="n"/>
      <c r="M517" s="1" t="n"/>
      <c r="N517" s="1" t="n"/>
      <c r="O517" s="1" t="n"/>
      <c r="P517" s="1" t="n"/>
      <c r="Q517" s="1" t="n"/>
      <c r="R517" s="1" t="n"/>
      <c r="S517" s="210" t="n"/>
      <c r="T517" s="210" t="n"/>
      <c r="U517" s="1" t="n"/>
      <c r="V517" s="1" t="n"/>
      <c r="W517" s="1" t="n"/>
      <c r="X517" s="1" t="n"/>
      <c r="Y517" s="210" t="n"/>
      <c r="Z517" s="1" t="n"/>
      <c r="AA517" s="1" t="n"/>
      <c r="AB517" s="212" t="n"/>
      <c r="AC517" s="212" t="n"/>
    </row>
    <row r="518">
      <c r="A518" s="1" t="n"/>
      <c r="B518" s="1" t="n"/>
      <c r="C518" s="1" t="n"/>
      <c r="D518" s="1" t="n"/>
      <c r="E518" s="1" t="n"/>
      <c r="F518" s="1" t="n"/>
      <c r="G518" s="1" t="n"/>
      <c r="H518" s="1" t="n"/>
      <c r="I518" s="1" t="n"/>
      <c r="J518" s="1" t="n"/>
      <c r="K518" s="1" t="n"/>
      <c r="L518" s="1" t="n"/>
      <c r="M518" s="1" t="n"/>
      <c r="N518" s="1" t="n"/>
      <c r="O518" s="1" t="n"/>
      <c r="P518" s="1" t="n"/>
      <c r="Q518" s="1" t="n"/>
      <c r="R518" s="1" t="n"/>
      <c r="S518" s="210" t="n"/>
      <c r="T518" s="210" t="n"/>
      <c r="U518" s="1" t="n"/>
      <c r="V518" s="1" t="n"/>
      <c r="W518" s="1" t="n"/>
      <c r="X518" s="1" t="n"/>
      <c r="Y518" s="210" t="n"/>
      <c r="Z518" s="1" t="n"/>
      <c r="AA518" s="1" t="n"/>
      <c r="AB518" s="212" t="n"/>
      <c r="AC518" s="212" t="n"/>
    </row>
    <row r="519">
      <c r="A519" s="1" t="n"/>
      <c r="B519" s="1" t="n"/>
      <c r="C519" s="1" t="n"/>
      <c r="D519" s="1" t="n"/>
      <c r="E519" s="1" t="n"/>
      <c r="F519" s="1" t="n"/>
      <c r="G519" s="1" t="n"/>
      <c r="H519" s="1" t="n"/>
      <c r="I519" s="1" t="n"/>
      <c r="J519" s="1" t="n"/>
      <c r="K519" s="1" t="n"/>
      <c r="L519" s="1" t="n"/>
      <c r="M519" s="1" t="n"/>
      <c r="N519" s="1" t="n"/>
      <c r="O519" s="1" t="n"/>
      <c r="P519" s="1" t="n"/>
      <c r="Q519" s="1" t="n"/>
      <c r="R519" s="1" t="n"/>
      <c r="S519" s="210" t="n"/>
      <c r="T519" s="210" t="n"/>
      <c r="U519" s="1" t="n"/>
      <c r="V519" s="1" t="n"/>
      <c r="W519" s="1" t="n"/>
      <c r="X519" s="1" t="n"/>
      <c r="Y519" s="210" t="n"/>
      <c r="Z519" s="1" t="n"/>
      <c r="AA519" s="1" t="n"/>
      <c r="AB519" s="212" t="n"/>
      <c r="AC519" s="212" t="n"/>
    </row>
    <row r="520">
      <c r="A520" s="1" t="n"/>
      <c r="B520" s="1" t="n"/>
      <c r="C520" s="1" t="n"/>
      <c r="D520" s="1" t="n"/>
      <c r="E520" s="1" t="n"/>
      <c r="F520" s="1" t="n"/>
      <c r="G520" s="1" t="n"/>
      <c r="H520" s="1" t="n"/>
      <c r="I520" s="1" t="n"/>
      <c r="J520" s="1" t="n"/>
      <c r="K520" s="1" t="n"/>
      <c r="L520" s="1" t="n"/>
      <c r="M520" s="1" t="n"/>
      <c r="N520" s="1" t="n"/>
      <c r="O520" s="1" t="n"/>
      <c r="P520" s="1" t="n"/>
      <c r="Q520" s="1" t="n"/>
      <c r="R520" s="1" t="n"/>
      <c r="S520" s="210" t="n"/>
      <c r="T520" s="210" t="n"/>
      <c r="U520" s="1" t="n"/>
      <c r="V520" s="1" t="n"/>
      <c r="W520" s="1" t="n"/>
      <c r="X520" s="1" t="n"/>
      <c r="Y520" s="210" t="n"/>
      <c r="Z520" s="1" t="n"/>
      <c r="AA520" s="1" t="n"/>
      <c r="AB520" s="212" t="n"/>
      <c r="AC520" s="212" t="n"/>
    </row>
    <row r="521">
      <c r="A521" s="1" t="n"/>
      <c r="B521" s="1" t="n"/>
      <c r="C521" s="1" t="n"/>
      <c r="D521" s="1" t="n"/>
      <c r="E521" s="1" t="n"/>
      <c r="F521" s="1" t="n"/>
      <c r="G521" s="1" t="n"/>
      <c r="H521" s="1" t="n"/>
      <c r="I521" s="1" t="n"/>
      <c r="J521" s="1" t="n"/>
      <c r="K521" s="1" t="n"/>
      <c r="L521" s="1" t="n"/>
      <c r="M521" s="1" t="n"/>
      <c r="N521" s="1" t="n"/>
      <c r="O521" s="1" t="n"/>
      <c r="P521" s="1" t="n"/>
      <c r="Q521" s="1" t="n"/>
      <c r="R521" s="1" t="n"/>
      <c r="S521" s="210" t="n"/>
      <c r="T521" s="210" t="n"/>
      <c r="U521" s="1" t="n"/>
      <c r="V521" s="1" t="n"/>
      <c r="W521" s="1" t="n"/>
      <c r="X521" s="1" t="n"/>
      <c r="Y521" s="210" t="n"/>
      <c r="Z521" s="1" t="n"/>
      <c r="AA521" s="1" t="n"/>
      <c r="AB521" s="212" t="n"/>
      <c r="AC521" s="212" t="n"/>
    </row>
    <row r="522">
      <c r="A522" s="1" t="n"/>
      <c r="B522" s="1" t="n"/>
      <c r="C522" s="1" t="n"/>
      <c r="D522" s="1" t="n"/>
      <c r="E522" s="1" t="n"/>
      <c r="F522" s="1" t="n"/>
      <c r="G522" s="1" t="n"/>
      <c r="H522" s="1" t="n"/>
      <c r="I522" s="1" t="n"/>
      <c r="J522" s="1" t="n"/>
      <c r="K522" s="1" t="n"/>
      <c r="L522" s="1" t="n"/>
      <c r="M522" s="1" t="n"/>
      <c r="N522" s="1" t="n"/>
      <c r="O522" s="1" t="n"/>
      <c r="P522" s="1" t="n"/>
      <c r="Q522" s="1" t="n"/>
      <c r="R522" s="1" t="n"/>
      <c r="S522" s="210" t="n"/>
      <c r="T522" s="210" t="n"/>
      <c r="U522" s="1" t="n"/>
      <c r="V522" s="1" t="n"/>
      <c r="W522" s="1" t="n"/>
      <c r="X522" s="1" t="n"/>
      <c r="Y522" s="210" t="n"/>
      <c r="Z522" s="1" t="n"/>
      <c r="AA522" s="1" t="n"/>
      <c r="AB522" s="212" t="n"/>
      <c r="AC522" s="212" t="n"/>
    </row>
    <row r="523">
      <c r="A523" s="1" t="n"/>
      <c r="B523" s="1" t="n"/>
      <c r="C523" s="1" t="n"/>
      <c r="D523" s="1" t="n"/>
      <c r="E523" s="1" t="n"/>
      <c r="F523" s="1" t="n"/>
      <c r="G523" s="1" t="n"/>
      <c r="H523" s="1" t="n"/>
      <c r="I523" s="1" t="n"/>
      <c r="J523" s="1" t="n"/>
      <c r="K523" s="1" t="n"/>
      <c r="L523" s="1" t="n"/>
      <c r="M523" s="1" t="n"/>
      <c r="N523" s="1" t="n"/>
      <c r="O523" s="1" t="n"/>
      <c r="P523" s="1" t="n"/>
      <c r="Q523" s="1" t="n"/>
      <c r="R523" s="1" t="n"/>
      <c r="S523" s="210" t="n"/>
      <c r="T523" s="210" t="n"/>
      <c r="U523" s="1" t="n"/>
      <c r="V523" s="1" t="n"/>
      <c r="W523" s="1" t="n"/>
      <c r="X523" s="1" t="n"/>
      <c r="Y523" s="210" t="n"/>
      <c r="Z523" s="1" t="n"/>
      <c r="AA523" s="1" t="n"/>
      <c r="AB523" s="212" t="n"/>
      <c r="AC523" s="212" t="n"/>
    </row>
    <row r="524">
      <c r="A524" s="1" t="n"/>
      <c r="B524" s="1" t="n"/>
      <c r="C524" s="1" t="n"/>
      <c r="D524" s="1" t="n"/>
      <c r="E524" s="1" t="n"/>
      <c r="F524" s="1" t="n"/>
      <c r="G524" s="1" t="n"/>
      <c r="H524" s="1" t="n"/>
      <c r="I524" s="1" t="n"/>
      <c r="J524" s="1" t="n"/>
      <c r="K524" s="1" t="n"/>
      <c r="L524" s="1" t="n"/>
      <c r="M524" s="1" t="n"/>
      <c r="N524" s="1" t="n"/>
      <c r="O524" s="1" t="n"/>
      <c r="P524" s="1" t="n"/>
      <c r="Q524" s="1" t="n"/>
      <c r="R524" s="1" t="n"/>
      <c r="S524" s="210" t="n"/>
      <c r="T524" s="210" t="n"/>
      <c r="U524" s="1" t="n"/>
      <c r="V524" s="1" t="n"/>
      <c r="W524" s="1" t="n"/>
      <c r="X524" s="1" t="n"/>
      <c r="Y524" s="210" t="n"/>
      <c r="Z524" s="1" t="n"/>
      <c r="AA524" s="1" t="n"/>
      <c r="AB524" s="212" t="n"/>
      <c r="AC524" s="212" t="n"/>
    </row>
    <row r="525">
      <c r="A525" s="1" t="n"/>
      <c r="B525" s="1" t="n"/>
      <c r="C525" s="1" t="n"/>
      <c r="D525" s="1" t="n"/>
      <c r="E525" s="1" t="n"/>
      <c r="F525" s="1" t="n"/>
      <c r="G525" s="1" t="n"/>
      <c r="H525" s="1" t="n"/>
      <c r="I525" s="1" t="n"/>
      <c r="J525" s="1" t="n"/>
      <c r="K525" s="1" t="n"/>
      <c r="L525" s="1" t="n"/>
      <c r="M525" s="1" t="n"/>
      <c r="N525" s="1" t="n"/>
      <c r="O525" s="1" t="n"/>
      <c r="P525" s="1" t="n"/>
      <c r="Q525" s="1" t="n"/>
      <c r="R525" s="1" t="n"/>
      <c r="S525" s="210" t="n"/>
      <c r="T525" s="210" t="n"/>
      <c r="U525" s="1" t="n"/>
      <c r="V525" s="1" t="n"/>
      <c r="W525" s="1" t="n"/>
      <c r="X525" s="1" t="n"/>
      <c r="Y525" s="210" t="n"/>
      <c r="Z525" s="1" t="n"/>
      <c r="AA525" s="1" t="n"/>
      <c r="AB525" s="212" t="n"/>
      <c r="AC525" s="212" t="n"/>
    </row>
    <row r="526">
      <c r="A526" s="1" t="n"/>
      <c r="B526" s="1" t="n"/>
      <c r="C526" s="1" t="n"/>
      <c r="D526" s="1" t="n"/>
      <c r="E526" s="1" t="n"/>
      <c r="F526" s="1" t="n"/>
      <c r="G526" s="1" t="n"/>
      <c r="H526" s="1" t="n"/>
      <c r="I526" s="1" t="n"/>
      <c r="J526" s="1" t="n"/>
      <c r="K526" s="1" t="n"/>
      <c r="L526" s="1" t="n"/>
      <c r="M526" s="1" t="n"/>
      <c r="N526" s="1" t="n"/>
      <c r="O526" s="1" t="n"/>
      <c r="P526" s="1" t="n"/>
      <c r="Q526" s="1" t="n"/>
      <c r="R526" s="1" t="n"/>
      <c r="S526" s="210" t="n"/>
      <c r="T526" s="210" t="n"/>
      <c r="U526" s="1" t="n"/>
      <c r="V526" s="1" t="n"/>
      <c r="W526" s="1" t="n"/>
      <c r="X526" s="1" t="n"/>
      <c r="Y526" s="210" t="n"/>
      <c r="Z526" s="1" t="n"/>
      <c r="AA526" s="1" t="n"/>
      <c r="AB526" s="212" t="n"/>
      <c r="AC526" s="212" t="n"/>
    </row>
    <row r="527">
      <c r="A527" s="1" t="n"/>
      <c r="B527" s="1" t="n"/>
      <c r="C527" s="1" t="n"/>
      <c r="D527" s="1" t="n"/>
      <c r="E527" s="1" t="n"/>
      <c r="F527" s="1" t="n"/>
      <c r="G527" s="1" t="n"/>
      <c r="H527" s="1" t="n"/>
      <c r="I527" s="1" t="n"/>
      <c r="J527" s="1" t="n"/>
      <c r="K527" s="1" t="n"/>
      <c r="L527" s="1" t="n"/>
      <c r="M527" s="1" t="n"/>
      <c r="N527" s="1" t="n"/>
      <c r="O527" s="1" t="n"/>
      <c r="P527" s="1" t="n"/>
      <c r="Q527" s="1" t="n"/>
      <c r="R527" s="1" t="n"/>
      <c r="S527" s="210" t="n"/>
      <c r="T527" s="210" t="n"/>
      <c r="U527" s="1" t="n"/>
      <c r="V527" s="1" t="n"/>
      <c r="W527" s="1" t="n"/>
      <c r="X527" s="1" t="n"/>
      <c r="Y527" s="210" t="n"/>
      <c r="Z527" s="1" t="n"/>
      <c r="AA527" s="1" t="n"/>
      <c r="AB527" s="212" t="n"/>
      <c r="AC527" s="212" t="n"/>
    </row>
    <row r="528">
      <c r="A528" s="1" t="n"/>
      <c r="B528" s="1" t="n"/>
      <c r="C528" s="1" t="n"/>
      <c r="D528" s="1" t="n"/>
      <c r="E528" s="1" t="n"/>
      <c r="F528" s="1" t="n"/>
      <c r="G528" s="1" t="n"/>
      <c r="H528" s="1" t="n"/>
      <c r="I528" s="1" t="n"/>
      <c r="J528" s="1" t="n"/>
      <c r="K528" s="1" t="n"/>
      <c r="L528" s="1" t="n"/>
      <c r="M528" s="1" t="n"/>
      <c r="N528" s="1" t="n"/>
      <c r="O528" s="1" t="n"/>
      <c r="P528" s="1" t="n"/>
      <c r="Q528" s="1" t="n"/>
      <c r="R528" s="1" t="n"/>
      <c r="S528" s="210" t="n"/>
      <c r="T528" s="210" t="n"/>
      <c r="U528" s="1" t="n"/>
      <c r="V528" s="1" t="n"/>
      <c r="W528" s="1" t="n"/>
      <c r="X528" s="1" t="n"/>
      <c r="Y528" s="210" t="n"/>
      <c r="Z528" s="1" t="n"/>
      <c r="AA528" s="1" t="n"/>
      <c r="AB528" s="212" t="n"/>
      <c r="AC528" s="212" t="n"/>
    </row>
    <row r="529">
      <c r="A529" s="1" t="n"/>
      <c r="B529" s="1" t="n"/>
      <c r="C529" s="1" t="n"/>
      <c r="D529" s="1" t="n"/>
      <c r="E529" s="1" t="n"/>
      <c r="F529" s="1" t="n"/>
      <c r="G529" s="1" t="n"/>
      <c r="H529" s="1" t="n"/>
      <c r="I529" s="1" t="n"/>
      <c r="J529" s="1" t="n"/>
      <c r="K529" s="1" t="n"/>
      <c r="L529" s="1" t="n"/>
      <c r="M529" s="1" t="n"/>
      <c r="N529" s="1" t="n"/>
      <c r="O529" s="1" t="n"/>
      <c r="P529" s="1" t="n"/>
      <c r="Q529" s="1" t="n"/>
      <c r="R529" s="1" t="n"/>
      <c r="S529" s="210" t="n"/>
      <c r="T529" s="210" t="n"/>
      <c r="U529" s="1" t="n"/>
      <c r="V529" s="1" t="n"/>
      <c r="W529" s="1" t="n"/>
      <c r="X529" s="1" t="n"/>
      <c r="Y529" s="210" t="n"/>
      <c r="Z529" s="1" t="n"/>
      <c r="AA529" s="1" t="n"/>
      <c r="AB529" s="212" t="n"/>
      <c r="AC529" s="212" t="n"/>
    </row>
    <row r="530">
      <c r="A530" s="1" t="n"/>
      <c r="B530" s="1" t="n"/>
      <c r="C530" s="1" t="n"/>
      <c r="D530" s="1" t="n"/>
      <c r="E530" s="1" t="n"/>
      <c r="F530" s="1" t="n"/>
      <c r="G530" s="1" t="n"/>
      <c r="H530" s="1" t="n"/>
      <c r="I530" s="1" t="n"/>
      <c r="J530" s="1" t="n"/>
      <c r="K530" s="1" t="n"/>
      <c r="L530" s="1" t="n"/>
      <c r="M530" s="1" t="n"/>
      <c r="N530" s="1" t="n"/>
      <c r="O530" s="1" t="n"/>
      <c r="P530" s="1" t="n"/>
      <c r="Q530" s="1" t="n"/>
      <c r="R530" s="1" t="n"/>
      <c r="S530" s="210" t="n"/>
      <c r="T530" s="210" t="n"/>
      <c r="U530" s="1" t="n"/>
      <c r="V530" s="1" t="n"/>
      <c r="W530" s="1" t="n"/>
      <c r="X530" s="1" t="n"/>
      <c r="Y530" s="210" t="n"/>
      <c r="Z530" s="1" t="n"/>
      <c r="AA530" s="1" t="n"/>
      <c r="AB530" s="212" t="n"/>
      <c r="AC530" s="212" t="n"/>
    </row>
    <row r="531">
      <c r="A531" s="1" t="n"/>
      <c r="B531" s="1" t="n"/>
      <c r="C531" s="1" t="n"/>
      <c r="D531" s="1" t="n"/>
      <c r="E531" s="1" t="n"/>
      <c r="F531" s="1" t="n"/>
      <c r="G531" s="1" t="n"/>
      <c r="H531" s="1" t="n"/>
      <c r="I531" s="1" t="n"/>
      <c r="J531" s="1" t="n"/>
      <c r="K531" s="1" t="n"/>
      <c r="L531" s="1" t="n"/>
      <c r="M531" s="1" t="n"/>
      <c r="N531" s="1" t="n"/>
      <c r="O531" s="1" t="n"/>
      <c r="P531" s="1" t="n"/>
      <c r="Q531" s="1" t="n"/>
      <c r="R531" s="1" t="n"/>
      <c r="S531" s="210" t="n"/>
      <c r="T531" s="210" t="n"/>
      <c r="U531" s="1" t="n"/>
      <c r="V531" s="1" t="n"/>
      <c r="W531" s="1" t="n"/>
      <c r="X531" s="1" t="n"/>
      <c r="Y531" s="210" t="n"/>
      <c r="Z531" s="1" t="n"/>
      <c r="AA531" s="1" t="n"/>
      <c r="AB531" s="212" t="n"/>
      <c r="AC531" s="212" t="n"/>
    </row>
    <row r="532">
      <c r="A532" s="1" t="n"/>
      <c r="B532" s="1" t="n"/>
      <c r="C532" s="1" t="n"/>
      <c r="D532" s="1" t="n"/>
      <c r="E532" s="1" t="n"/>
      <c r="F532" s="1" t="n"/>
      <c r="G532" s="1" t="n"/>
      <c r="H532" s="1" t="n"/>
      <c r="I532" s="1" t="n"/>
      <c r="J532" s="1" t="n"/>
      <c r="K532" s="1" t="n"/>
      <c r="L532" s="1" t="n"/>
      <c r="M532" s="1" t="n"/>
      <c r="N532" s="1" t="n"/>
      <c r="O532" s="1" t="n"/>
      <c r="P532" s="1" t="n"/>
      <c r="Q532" s="1" t="n"/>
      <c r="R532" s="1" t="n"/>
      <c r="S532" s="210" t="n"/>
      <c r="T532" s="210" t="n"/>
      <c r="U532" s="1" t="n"/>
      <c r="V532" s="1" t="n"/>
      <c r="W532" s="1" t="n"/>
      <c r="X532" s="1" t="n"/>
      <c r="Y532" s="210" t="n"/>
      <c r="Z532" s="1" t="n"/>
      <c r="AA532" s="1" t="n"/>
      <c r="AB532" s="212" t="n"/>
      <c r="AC532" s="212" t="n"/>
    </row>
    <row r="533">
      <c r="A533" s="1" t="n"/>
      <c r="B533" s="1" t="n"/>
      <c r="C533" s="1" t="n"/>
      <c r="D533" s="1" t="n"/>
      <c r="E533" s="1" t="n"/>
      <c r="F533" s="1" t="n"/>
      <c r="G533" s="1" t="n"/>
      <c r="H533" s="1" t="n"/>
      <c r="I533" s="1" t="n"/>
      <c r="J533" s="1" t="n"/>
      <c r="K533" s="1" t="n"/>
      <c r="L533" s="1" t="n"/>
      <c r="M533" s="1" t="n"/>
      <c r="N533" s="1" t="n"/>
      <c r="O533" s="1" t="n"/>
      <c r="P533" s="1" t="n"/>
      <c r="Q533" s="1" t="n"/>
      <c r="R533" s="1" t="n"/>
      <c r="S533" s="210" t="n"/>
      <c r="T533" s="210" t="n"/>
      <c r="U533" s="1" t="n"/>
      <c r="V533" s="1" t="n"/>
      <c r="W533" s="1" t="n"/>
      <c r="X533" s="1" t="n"/>
      <c r="Y533" s="210" t="n"/>
      <c r="Z533" s="1" t="n"/>
      <c r="AA533" s="1" t="n"/>
      <c r="AB533" s="212" t="n"/>
      <c r="AC533" s="212" t="n"/>
    </row>
    <row r="534">
      <c r="A534" s="1" t="n"/>
      <c r="B534" s="1" t="n"/>
      <c r="C534" s="1" t="n"/>
      <c r="D534" s="1" t="n"/>
      <c r="E534" s="1" t="n"/>
      <c r="F534" s="1" t="n"/>
      <c r="G534" s="1" t="n"/>
      <c r="H534" s="1" t="n"/>
      <c r="I534" s="1" t="n"/>
      <c r="J534" s="1" t="n"/>
      <c r="K534" s="1" t="n"/>
      <c r="L534" s="1" t="n"/>
      <c r="M534" s="1" t="n"/>
      <c r="N534" s="1" t="n"/>
      <c r="O534" s="1" t="n"/>
      <c r="P534" s="1" t="n"/>
      <c r="Q534" s="1" t="n"/>
      <c r="R534" s="1" t="n"/>
      <c r="S534" s="210" t="n"/>
      <c r="T534" s="210" t="n"/>
      <c r="U534" s="1" t="n"/>
      <c r="V534" s="1" t="n"/>
      <c r="W534" s="1" t="n"/>
      <c r="X534" s="1" t="n"/>
      <c r="Y534" s="210" t="n"/>
      <c r="Z534" s="1" t="n"/>
      <c r="AA534" s="1" t="n"/>
      <c r="AB534" s="212" t="n"/>
      <c r="AC534" s="212" t="n"/>
    </row>
    <row r="535">
      <c r="A535" s="1" t="n"/>
      <c r="B535" s="1" t="n"/>
      <c r="C535" s="1" t="n"/>
      <c r="D535" s="1" t="n"/>
      <c r="E535" s="1" t="n"/>
      <c r="F535" s="1" t="n"/>
      <c r="G535" s="1" t="n"/>
      <c r="H535" s="1" t="n"/>
      <c r="I535" s="1" t="n"/>
      <c r="J535" s="1" t="n"/>
      <c r="K535" s="1" t="n"/>
      <c r="L535" s="1" t="n"/>
      <c r="M535" s="1" t="n"/>
      <c r="N535" s="1" t="n"/>
      <c r="O535" s="1" t="n"/>
      <c r="P535" s="1" t="n"/>
      <c r="Q535" s="1" t="n"/>
      <c r="R535" s="1" t="n"/>
      <c r="S535" s="210" t="n"/>
      <c r="T535" s="210" t="n"/>
      <c r="U535" s="1" t="n"/>
      <c r="V535" s="1" t="n"/>
      <c r="W535" s="1" t="n"/>
      <c r="X535" s="1" t="n"/>
      <c r="Y535" s="210" t="n"/>
      <c r="Z535" s="1" t="n"/>
      <c r="AA535" s="1" t="n"/>
      <c r="AB535" s="212" t="n"/>
      <c r="AC535" s="212" t="n"/>
    </row>
    <row r="536">
      <c r="A536" s="1" t="n"/>
      <c r="B536" s="1" t="n"/>
      <c r="C536" s="1" t="n"/>
      <c r="D536" s="1" t="n"/>
      <c r="E536" s="1" t="n"/>
      <c r="F536" s="1" t="n"/>
      <c r="G536" s="1" t="n"/>
      <c r="H536" s="1" t="n"/>
      <c r="I536" s="1" t="n"/>
      <c r="J536" s="1" t="n"/>
      <c r="K536" s="1" t="n"/>
      <c r="L536" s="1" t="n"/>
      <c r="M536" s="1" t="n"/>
      <c r="N536" s="1" t="n"/>
      <c r="O536" s="1" t="n"/>
      <c r="P536" s="1" t="n"/>
      <c r="Q536" s="1" t="n"/>
      <c r="R536" s="1" t="n"/>
      <c r="S536" s="210" t="n"/>
      <c r="T536" s="210" t="n"/>
      <c r="U536" s="1" t="n"/>
      <c r="V536" s="1" t="n"/>
      <c r="W536" s="1" t="n"/>
      <c r="X536" s="1" t="n"/>
      <c r="Y536" s="210" t="n"/>
      <c r="Z536" s="1" t="n"/>
      <c r="AA536" s="1" t="n"/>
      <c r="AB536" s="212" t="n"/>
      <c r="AC536" s="212" t="n"/>
    </row>
    <row r="537">
      <c r="A537" s="1" t="n"/>
      <c r="B537" s="1" t="n"/>
      <c r="C537" s="1" t="n"/>
      <c r="D537" s="1" t="n"/>
      <c r="E537" s="1" t="n"/>
      <c r="F537" s="1" t="n"/>
      <c r="G537" s="1" t="n"/>
      <c r="H537" s="1" t="n"/>
      <c r="I537" s="1" t="n"/>
      <c r="J537" s="1" t="n"/>
      <c r="K537" s="1" t="n"/>
      <c r="L537" s="1" t="n"/>
      <c r="M537" s="1" t="n"/>
      <c r="N537" s="1" t="n"/>
      <c r="O537" s="1" t="n"/>
      <c r="P537" s="1" t="n"/>
      <c r="Q537" s="1" t="n"/>
      <c r="R537" s="1" t="n"/>
      <c r="S537" s="210" t="n"/>
      <c r="T537" s="210" t="n"/>
      <c r="U537" s="1" t="n"/>
      <c r="V537" s="1" t="n"/>
      <c r="W537" s="1" t="n"/>
      <c r="X537" s="1" t="n"/>
      <c r="Y537" s="210" t="n"/>
      <c r="Z537" s="1" t="n"/>
      <c r="AA537" s="1" t="n"/>
      <c r="AB537" s="212" t="n"/>
      <c r="AC537" s="212" t="n"/>
    </row>
    <row r="538">
      <c r="A538" s="1" t="n"/>
      <c r="B538" s="1" t="n"/>
      <c r="C538" s="1" t="n"/>
      <c r="D538" s="1" t="n"/>
      <c r="E538" s="1" t="n"/>
      <c r="F538" s="1" t="n"/>
      <c r="G538" s="1" t="n"/>
      <c r="H538" s="1" t="n"/>
      <c r="I538" s="1" t="n"/>
      <c r="J538" s="1" t="n"/>
      <c r="K538" s="1" t="n"/>
      <c r="L538" s="1" t="n"/>
      <c r="M538" s="1" t="n"/>
      <c r="N538" s="1" t="n"/>
      <c r="O538" s="1" t="n"/>
      <c r="P538" s="1" t="n"/>
      <c r="Q538" s="1" t="n"/>
      <c r="R538" s="1" t="n"/>
      <c r="S538" s="210" t="n"/>
      <c r="T538" s="210" t="n"/>
      <c r="U538" s="1" t="n"/>
      <c r="V538" s="1" t="n"/>
      <c r="W538" s="1" t="n"/>
      <c r="X538" s="1" t="n"/>
      <c r="Y538" s="210" t="n"/>
      <c r="Z538" s="1" t="n"/>
      <c r="AA538" s="1" t="n"/>
      <c r="AB538" s="212" t="n"/>
      <c r="AC538" s="212" t="n"/>
    </row>
    <row r="539">
      <c r="A539" s="1" t="n"/>
      <c r="B539" s="1" t="n"/>
      <c r="C539" s="1" t="n"/>
      <c r="D539" s="1" t="n"/>
      <c r="E539" s="1" t="n"/>
      <c r="F539" s="1" t="n"/>
      <c r="G539" s="1" t="n"/>
      <c r="H539" s="1" t="n"/>
      <c r="I539" s="1" t="n"/>
      <c r="J539" s="1" t="n"/>
      <c r="K539" s="1" t="n"/>
      <c r="L539" s="1" t="n"/>
      <c r="M539" s="1" t="n"/>
      <c r="N539" s="1" t="n"/>
      <c r="O539" s="1" t="n"/>
      <c r="P539" s="1" t="n"/>
      <c r="Q539" s="1" t="n"/>
      <c r="R539" s="1" t="n"/>
      <c r="S539" s="210" t="n"/>
      <c r="T539" s="210" t="n"/>
      <c r="U539" s="1" t="n"/>
      <c r="V539" s="1" t="n"/>
      <c r="W539" s="1" t="n"/>
      <c r="X539" s="1" t="n"/>
      <c r="Y539" s="210" t="n"/>
      <c r="Z539" s="1" t="n"/>
      <c r="AA539" s="1" t="n"/>
      <c r="AB539" s="212" t="n"/>
      <c r="AC539" s="212" t="n"/>
    </row>
    <row r="540">
      <c r="A540" s="1" t="n"/>
      <c r="B540" s="1" t="n"/>
      <c r="C540" s="1" t="n"/>
      <c r="D540" s="1" t="n"/>
      <c r="E540" s="1" t="n"/>
      <c r="F540" s="1" t="n"/>
      <c r="G540" s="1" t="n"/>
      <c r="H540" s="1" t="n"/>
      <c r="I540" s="1" t="n"/>
      <c r="J540" s="1" t="n"/>
      <c r="K540" s="1" t="n"/>
      <c r="L540" s="1" t="n"/>
      <c r="M540" s="1" t="n"/>
      <c r="N540" s="1" t="n"/>
      <c r="O540" s="1" t="n"/>
      <c r="P540" s="1" t="n"/>
      <c r="Q540" s="1" t="n"/>
      <c r="R540" s="1" t="n"/>
      <c r="S540" s="210" t="n"/>
      <c r="T540" s="210" t="n"/>
      <c r="U540" s="1" t="n"/>
      <c r="V540" s="1" t="n"/>
      <c r="W540" s="1" t="n"/>
      <c r="X540" s="1" t="n"/>
      <c r="Y540" s="210" t="n"/>
      <c r="Z540" s="1" t="n"/>
      <c r="AA540" s="1" t="n"/>
      <c r="AB540" s="212" t="n"/>
      <c r="AC540" s="212" t="n"/>
    </row>
    <row r="541">
      <c r="A541" s="1" t="n"/>
      <c r="B541" s="1" t="n"/>
      <c r="C541" s="1" t="n"/>
      <c r="D541" s="1" t="n"/>
      <c r="E541" s="1" t="n"/>
      <c r="F541" s="1" t="n"/>
      <c r="G541" s="1" t="n"/>
      <c r="H541" s="1" t="n"/>
      <c r="I541" s="1" t="n"/>
      <c r="J541" s="1" t="n"/>
      <c r="K541" s="1" t="n"/>
      <c r="L541" s="1" t="n"/>
      <c r="M541" s="1" t="n"/>
      <c r="N541" s="1" t="n"/>
      <c r="O541" s="1" t="n"/>
      <c r="P541" s="1" t="n"/>
      <c r="Q541" s="1" t="n"/>
      <c r="R541" s="1" t="n"/>
      <c r="S541" s="210" t="n"/>
      <c r="T541" s="210" t="n"/>
      <c r="U541" s="1" t="n"/>
      <c r="V541" s="1" t="n"/>
      <c r="W541" s="1" t="n"/>
      <c r="X541" s="1" t="n"/>
      <c r="Y541" s="210" t="n"/>
      <c r="Z541" s="1" t="n"/>
      <c r="AA541" s="1" t="n"/>
      <c r="AB541" s="212" t="n"/>
      <c r="AC541" s="212" t="n"/>
    </row>
    <row r="542">
      <c r="A542" s="1" t="n"/>
      <c r="B542" s="1" t="n"/>
      <c r="C542" s="1" t="n"/>
      <c r="D542" s="1" t="n"/>
      <c r="E542" s="1" t="n"/>
      <c r="F542" s="1" t="n"/>
      <c r="G542" s="1" t="n"/>
      <c r="H542" s="1" t="n"/>
      <c r="I542" s="1" t="n"/>
      <c r="J542" s="1" t="n"/>
      <c r="K542" s="1" t="n"/>
      <c r="L542" s="1" t="n"/>
      <c r="M542" s="1" t="n"/>
      <c r="N542" s="1" t="n"/>
      <c r="O542" s="1" t="n"/>
      <c r="P542" s="1" t="n"/>
      <c r="Q542" s="1" t="n"/>
      <c r="R542" s="1" t="n"/>
      <c r="S542" s="210" t="n"/>
      <c r="T542" s="210" t="n"/>
      <c r="U542" s="1" t="n"/>
      <c r="V542" s="1" t="n"/>
      <c r="W542" s="1" t="n"/>
      <c r="X542" s="1" t="n"/>
      <c r="Y542" s="210" t="n"/>
      <c r="Z542" s="1" t="n"/>
      <c r="AA542" s="1" t="n"/>
      <c r="AB542" s="212" t="n"/>
      <c r="AC542" s="212" t="n"/>
    </row>
    <row r="543">
      <c r="A543" s="1" t="n"/>
      <c r="B543" s="1" t="n"/>
      <c r="C543" s="1" t="n"/>
      <c r="D543" s="1" t="n"/>
      <c r="E543" s="1" t="n"/>
      <c r="F543" s="1" t="n"/>
      <c r="G543" s="1" t="n"/>
      <c r="H543" s="1" t="n"/>
      <c r="I543" s="1" t="n"/>
      <c r="J543" s="1" t="n"/>
      <c r="K543" s="1" t="n"/>
      <c r="L543" s="1" t="n"/>
      <c r="M543" s="1" t="n"/>
      <c r="N543" s="1" t="n"/>
      <c r="O543" s="1" t="n"/>
      <c r="P543" s="1" t="n"/>
      <c r="Q543" s="1" t="n"/>
      <c r="R543" s="1" t="n"/>
      <c r="S543" s="210" t="n"/>
      <c r="T543" s="210" t="n"/>
      <c r="U543" s="1" t="n"/>
      <c r="V543" s="1" t="n"/>
      <c r="W543" s="1" t="n"/>
      <c r="X543" s="1" t="n"/>
      <c r="Y543" s="210" t="n"/>
      <c r="Z543" s="1" t="n"/>
      <c r="AA543" s="1" t="n"/>
      <c r="AB543" s="212" t="n"/>
      <c r="AC543" s="212" t="n"/>
    </row>
    <row r="544">
      <c r="A544" s="1" t="n"/>
      <c r="B544" s="1" t="n"/>
      <c r="C544" s="1" t="n"/>
      <c r="D544" s="1" t="n"/>
      <c r="E544" s="1" t="n"/>
      <c r="F544" s="1" t="n"/>
      <c r="G544" s="1" t="n"/>
      <c r="H544" s="1" t="n"/>
      <c r="I544" s="1" t="n"/>
      <c r="J544" s="1" t="n"/>
      <c r="K544" s="1" t="n"/>
      <c r="L544" s="1" t="n"/>
      <c r="M544" s="1" t="n"/>
      <c r="N544" s="1" t="n"/>
      <c r="O544" s="1" t="n"/>
      <c r="P544" s="1" t="n"/>
      <c r="Q544" s="1" t="n"/>
      <c r="R544" s="1" t="n"/>
      <c r="S544" s="210" t="n"/>
      <c r="T544" s="210" t="n"/>
      <c r="U544" s="1" t="n"/>
      <c r="V544" s="1" t="n"/>
      <c r="W544" s="1" t="n"/>
      <c r="X544" s="1" t="n"/>
      <c r="Y544" s="210" t="n"/>
      <c r="Z544" s="1" t="n"/>
      <c r="AA544" s="1" t="n"/>
      <c r="AB544" s="212" t="n"/>
      <c r="AC544" s="212" t="n"/>
    </row>
    <row r="545">
      <c r="A545" s="1" t="n"/>
      <c r="B545" s="1" t="n"/>
      <c r="C545" s="1" t="n"/>
      <c r="D545" s="1" t="n"/>
      <c r="E545" s="1" t="n"/>
      <c r="F545" s="1" t="n"/>
      <c r="G545" s="1" t="n"/>
      <c r="H545" s="1" t="n"/>
      <c r="I545" s="1" t="n"/>
      <c r="J545" s="1" t="n"/>
      <c r="K545" s="1" t="n"/>
      <c r="L545" s="1" t="n"/>
      <c r="M545" s="1" t="n"/>
      <c r="N545" s="1" t="n"/>
      <c r="O545" s="1" t="n"/>
      <c r="P545" s="1" t="n"/>
      <c r="Q545" s="1" t="n"/>
      <c r="R545" s="1" t="n"/>
      <c r="S545" s="210" t="n"/>
      <c r="T545" s="210" t="n"/>
      <c r="U545" s="1" t="n"/>
      <c r="V545" s="1" t="n"/>
      <c r="W545" s="1" t="n"/>
      <c r="X545" s="1" t="n"/>
      <c r="Y545" s="210" t="n"/>
      <c r="Z545" s="1" t="n"/>
      <c r="AA545" s="1" t="n"/>
      <c r="AB545" s="212" t="n"/>
      <c r="AC545" s="212" t="n"/>
    </row>
    <row r="546">
      <c r="A546" s="1" t="n"/>
      <c r="B546" s="1" t="n"/>
      <c r="C546" s="1" t="n"/>
      <c r="D546" s="1" t="n"/>
      <c r="E546" s="1" t="n"/>
      <c r="F546" s="1" t="n"/>
      <c r="G546" s="1" t="n"/>
      <c r="H546" s="1" t="n"/>
      <c r="I546" s="1" t="n"/>
      <c r="J546" s="1" t="n"/>
      <c r="K546" s="1" t="n"/>
      <c r="L546" s="1" t="n"/>
      <c r="M546" s="1" t="n"/>
      <c r="N546" s="1" t="n"/>
      <c r="O546" s="1" t="n"/>
      <c r="P546" s="1" t="n"/>
      <c r="Q546" s="1" t="n"/>
      <c r="R546" s="1" t="n"/>
      <c r="S546" s="210" t="n"/>
      <c r="T546" s="210" t="n"/>
      <c r="U546" s="1" t="n"/>
      <c r="V546" s="1" t="n"/>
      <c r="W546" s="1" t="n"/>
      <c r="X546" s="1" t="n"/>
      <c r="Y546" s="210" t="n"/>
      <c r="Z546" s="1" t="n"/>
      <c r="AA546" s="1" t="n"/>
      <c r="AB546" s="212" t="n"/>
      <c r="AC546" s="212" t="n"/>
    </row>
    <row r="547">
      <c r="A547" s="1" t="n"/>
      <c r="B547" s="1" t="n"/>
      <c r="C547" s="1" t="n"/>
      <c r="D547" s="1" t="n"/>
      <c r="E547" s="1" t="n"/>
      <c r="F547" s="1" t="n"/>
      <c r="G547" s="1" t="n"/>
      <c r="H547" s="1" t="n"/>
      <c r="I547" s="1" t="n"/>
      <c r="J547" s="1" t="n"/>
      <c r="K547" s="1" t="n"/>
      <c r="L547" s="1" t="n"/>
      <c r="M547" s="1" t="n"/>
      <c r="N547" s="1" t="n"/>
      <c r="O547" s="1" t="n"/>
      <c r="P547" s="1" t="n"/>
      <c r="Q547" s="1" t="n"/>
      <c r="R547" s="1" t="n"/>
      <c r="S547" s="210" t="n"/>
      <c r="T547" s="210" t="n"/>
      <c r="U547" s="1" t="n"/>
      <c r="V547" s="1" t="n"/>
      <c r="W547" s="1" t="n"/>
      <c r="X547" s="1" t="n"/>
      <c r="Y547" s="210" t="n"/>
      <c r="Z547" s="1" t="n"/>
      <c r="AA547" s="1" t="n"/>
      <c r="AB547" s="212" t="n"/>
      <c r="AC547" s="212" t="n"/>
    </row>
    <row r="548">
      <c r="A548" s="1" t="n"/>
      <c r="B548" s="1" t="n"/>
      <c r="C548" s="1" t="n"/>
      <c r="D548" s="1" t="n"/>
      <c r="E548" s="1" t="n"/>
      <c r="F548" s="1" t="n"/>
      <c r="G548" s="1" t="n"/>
      <c r="H548" s="1" t="n"/>
      <c r="I548" s="1" t="n"/>
      <c r="J548" s="1" t="n"/>
      <c r="K548" s="1" t="n"/>
      <c r="L548" s="1" t="n"/>
      <c r="M548" s="1" t="n"/>
      <c r="N548" s="1" t="n"/>
      <c r="O548" s="1" t="n"/>
      <c r="P548" s="1" t="n"/>
      <c r="Q548" s="1" t="n"/>
      <c r="R548" s="1" t="n"/>
      <c r="S548" s="210" t="n"/>
      <c r="T548" s="210" t="n"/>
      <c r="U548" s="1" t="n"/>
      <c r="V548" s="1" t="n"/>
      <c r="W548" s="1" t="n"/>
      <c r="X548" s="1" t="n"/>
      <c r="Y548" s="210" t="n"/>
      <c r="Z548" s="1" t="n"/>
      <c r="AA548" s="1" t="n"/>
      <c r="AB548" s="212" t="n"/>
      <c r="AC548" s="212" t="n"/>
    </row>
    <row r="549">
      <c r="A549" s="1" t="n"/>
      <c r="B549" s="1" t="n"/>
      <c r="C549" s="1" t="n"/>
      <c r="D549" s="1" t="n"/>
      <c r="E549" s="1" t="n"/>
      <c r="F549" s="1" t="n"/>
      <c r="G549" s="1" t="n"/>
      <c r="H549" s="1" t="n"/>
      <c r="I549" s="1" t="n"/>
      <c r="J549" s="1" t="n"/>
      <c r="K549" s="1" t="n"/>
      <c r="L549" s="1" t="n"/>
      <c r="M549" s="1" t="n"/>
      <c r="N549" s="1" t="n"/>
      <c r="O549" s="1" t="n"/>
      <c r="P549" s="1" t="n"/>
      <c r="Q549" s="1" t="n"/>
      <c r="R549" s="1" t="n"/>
      <c r="S549" s="210" t="n"/>
      <c r="T549" s="210" t="n"/>
      <c r="U549" s="1" t="n"/>
      <c r="V549" s="1" t="n"/>
      <c r="W549" s="1" t="n"/>
      <c r="X549" s="1" t="n"/>
      <c r="Y549" s="210" t="n"/>
      <c r="Z549" s="1" t="n"/>
      <c r="AA549" s="1" t="n"/>
      <c r="AB549" s="212" t="n"/>
      <c r="AC549" s="212" t="n"/>
    </row>
    <row r="550">
      <c r="A550" s="1" t="n"/>
      <c r="B550" s="1" t="n"/>
      <c r="C550" s="1" t="n"/>
      <c r="D550" s="1" t="n"/>
      <c r="E550" s="1" t="n"/>
      <c r="F550" s="1" t="n"/>
      <c r="G550" s="1" t="n"/>
      <c r="H550" s="1" t="n"/>
      <c r="I550" s="1" t="n"/>
      <c r="J550" s="1" t="n"/>
      <c r="K550" s="1" t="n"/>
      <c r="L550" s="1" t="n"/>
      <c r="M550" s="1" t="n"/>
      <c r="N550" s="1" t="n"/>
      <c r="O550" s="1" t="n"/>
      <c r="P550" s="1" t="n"/>
      <c r="Q550" s="1" t="n"/>
      <c r="R550" s="1" t="n"/>
      <c r="S550" s="210" t="n"/>
      <c r="T550" s="210" t="n"/>
      <c r="U550" s="1" t="n"/>
      <c r="V550" s="1" t="n"/>
      <c r="W550" s="1" t="n"/>
      <c r="X550" s="1" t="n"/>
      <c r="Y550" s="210" t="n"/>
      <c r="Z550" s="1" t="n"/>
      <c r="AA550" s="1" t="n"/>
      <c r="AB550" s="212" t="n"/>
      <c r="AC550" s="212" t="n"/>
    </row>
    <row r="551">
      <c r="A551" s="1" t="n"/>
      <c r="B551" s="1" t="n"/>
      <c r="C551" s="1" t="n"/>
      <c r="D551" s="1" t="n"/>
      <c r="E551" s="1" t="n"/>
      <c r="F551" s="1" t="n"/>
      <c r="G551" s="1" t="n"/>
      <c r="H551" s="1" t="n"/>
      <c r="I551" s="1" t="n"/>
      <c r="J551" s="1" t="n"/>
      <c r="K551" s="1" t="n"/>
      <c r="L551" s="1" t="n"/>
      <c r="M551" s="1" t="n"/>
      <c r="N551" s="1" t="n"/>
      <c r="O551" s="1" t="n"/>
      <c r="P551" s="1" t="n"/>
      <c r="Q551" s="1" t="n"/>
      <c r="R551" s="1" t="n"/>
      <c r="S551" s="210" t="n"/>
      <c r="T551" s="210" t="n"/>
      <c r="U551" s="1" t="n"/>
      <c r="V551" s="1" t="n"/>
      <c r="W551" s="1" t="n"/>
      <c r="X551" s="1" t="n"/>
      <c r="Y551" s="210" t="n"/>
      <c r="Z551" s="1" t="n"/>
      <c r="AA551" s="1" t="n"/>
      <c r="AB551" s="212" t="n"/>
      <c r="AC551" s="212" t="n"/>
    </row>
    <row r="552">
      <c r="A552" s="1" t="n"/>
      <c r="B552" s="1" t="n"/>
      <c r="C552" s="1" t="n"/>
      <c r="D552" s="1" t="n"/>
      <c r="E552" s="1" t="n"/>
      <c r="F552" s="1" t="n"/>
      <c r="G552" s="1" t="n"/>
      <c r="H552" s="1" t="n"/>
      <c r="I552" s="1" t="n"/>
      <c r="J552" s="1" t="n"/>
      <c r="K552" s="1" t="n"/>
      <c r="L552" s="1" t="n"/>
      <c r="M552" s="1" t="n"/>
      <c r="N552" s="1" t="n"/>
      <c r="O552" s="1" t="n"/>
      <c r="P552" s="1" t="n"/>
      <c r="Q552" s="1" t="n"/>
      <c r="R552" s="1" t="n"/>
      <c r="S552" s="210" t="n"/>
      <c r="T552" s="210" t="n"/>
      <c r="U552" s="1" t="n"/>
      <c r="V552" s="1" t="n"/>
      <c r="W552" s="1" t="n"/>
      <c r="X552" s="1" t="n"/>
      <c r="Y552" s="210" t="n"/>
      <c r="Z552" s="1" t="n"/>
      <c r="AA552" s="1" t="n"/>
      <c r="AB552" s="212" t="n"/>
      <c r="AC552" s="212" t="n"/>
    </row>
    <row r="553">
      <c r="A553" s="1" t="n"/>
      <c r="B553" s="1" t="n"/>
      <c r="C553" s="1" t="n"/>
      <c r="D553" s="1" t="n"/>
      <c r="E553" s="1" t="n"/>
      <c r="F553" s="1" t="n"/>
      <c r="G553" s="1" t="n"/>
      <c r="H553" s="1" t="n"/>
      <c r="I553" s="1" t="n"/>
      <c r="J553" s="1" t="n"/>
      <c r="K553" s="1" t="n"/>
      <c r="L553" s="1" t="n"/>
      <c r="M553" s="1" t="n"/>
      <c r="N553" s="1" t="n"/>
      <c r="O553" s="1" t="n"/>
      <c r="P553" s="1" t="n"/>
      <c r="Q553" s="1" t="n"/>
      <c r="R553" s="1" t="n"/>
      <c r="S553" s="210" t="n"/>
      <c r="T553" s="210" t="n"/>
      <c r="U553" s="1" t="n"/>
      <c r="V553" s="1" t="n"/>
      <c r="W553" s="1" t="n"/>
      <c r="X553" s="1" t="n"/>
      <c r="Y553" s="210" t="n"/>
      <c r="Z553" s="1" t="n"/>
      <c r="AA553" s="1" t="n"/>
      <c r="AB553" s="212" t="n"/>
      <c r="AC553" s="212" t="n"/>
    </row>
    <row r="554">
      <c r="A554" s="1" t="n"/>
      <c r="B554" s="1" t="n"/>
      <c r="C554" s="1" t="n"/>
      <c r="D554" s="1" t="n"/>
      <c r="E554" s="1" t="n"/>
      <c r="F554" s="1" t="n"/>
      <c r="G554" s="1" t="n"/>
      <c r="H554" s="1" t="n"/>
      <c r="I554" s="1" t="n"/>
      <c r="J554" s="1" t="n"/>
      <c r="K554" s="1" t="n"/>
      <c r="L554" s="1" t="n"/>
      <c r="M554" s="1" t="n"/>
      <c r="N554" s="1" t="n"/>
      <c r="O554" s="1" t="n"/>
      <c r="P554" s="1" t="n"/>
      <c r="Q554" s="1" t="n"/>
      <c r="R554" s="1" t="n"/>
      <c r="S554" s="210" t="n"/>
      <c r="T554" s="210" t="n"/>
      <c r="U554" s="1" t="n"/>
      <c r="V554" s="1" t="n"/>
      <c r="W554" s="1" t="n"/>
      <c r="X554" s="1" t="n"/>
      <c r="Y554" s="210" t="n"/>
      <c r="Z554" s="1" t="n"/>
      <c r="AA554" s="1" t="n"/>
      <c r="AB554" s="212" t="n"/>
      <c r="AC554" s="212" t="n"/>
    </row>
    <row r="555">
      <c r="A555" s="1" t="n"/>
      <c r="B555" s="1" t="n"/>
      <c r="C555" s="1" t="n"/>
      <c r="D555" s="1" t="n"/>
      <c r="E555" s="1" t="n"/>
      <c r="F555" s="1" t="n"/>
      <c r="G555" s="1" t="n"/>
      <c r="H555" s="1" t="n"/>
      <c r="I555" s="1" t="n"/>
      <c r="J555" s="1" t="n"/>
      <c r="K555" s="1" t="n"/>
      <c r="L555" s="1" t="n"/>
      <c r="M555" s="1" t="n"/>
      <c r="N555" s="1" t="n"/>
      <c r="O555" s="1" t="n"/>
      <c r="P555" s="1" t="n"/>
      <c r="Q555" s="1" t="n"/>
      <c r="R555" s="1" t="n"/>
      <c r="S555" s="210" t="n"/>
      <c r="T555" s="210" t="n"/>
      <c r="U555" s="1" t="n"/>
      <c r="V555" s="1" t="n"/>
      <c r="W555" s="1" t="n"/>
      <c r="X555" s="1" t="n"/>
      <c r="Y555" s="210" t="n"/>
      <c r="Z555" s="1" t="n"/>
      <c r="AA555" s="1" t="n"/>
      <c r="AB555" s="212" t="n"/>
      <c r="AC555" s="212" t="n"/>
    </row>
    <row r="556">
      <c r="A556" s="1" t="n"/>
      <c r="B556" s="1" t="n"/>
      <c r="C556" s="1" t="n"/>
      <c r="D556" s="1" t="n"/>
      <c r="E556" s="1" t="n"/>
      <c r="F556" s="1" t="n"/>
      <c r="G556" s="1" t="n"/>
      <c r="H556" s="1" t="n"/>
      <c r="I556" s="1" t="n"/>
      <c r="J556" s="1" t="n"/>
      <c r="K556" s="1" t="n"/>
      <c r="L556" s="1" t="n"/>
      <c r="M556" s="1" t="n"/>
      <c r="N556" s="1" t="n"/>
      <c r="O556" s="1" t="n"/>
      <c r="P556" s="1" t="n"/>
      <c r="Q556" s="1" t="n"/>
      <c r="R556" s="1" t="n"/>
      <c r="S556" s="210" t="n"/>
      <c r="T556" s="210" t="n"/>
      <c r="U556" s="1" t="n"/>
      <c r="V556" s="1" t="n"/>
      <c r="W556" s="1" t="n"/>
      <c r="X556" s="1" t="n"/>
      <c r="Y556" s="210" t="n"/>
      <c r="Z556" s="1" t="n"/>
      <c r="AA556" s="1" t="n"/>
      <c r="AB556" s="212" t="n"/>
      <c r="AC556" s="212" t="n"/>
    </row>
    <row r="557">
      <c r="A557" s="1" t="n"/>
      <c r="B557" s="1" t="n"/>
      <c r="C557" s="1" t="n"/>
      <c r="D557" s="1" t="n"/>
      <c r="E557" s="1" t="n"/>
      <c r="F557" s="1" t="n"/>
      <c r="G557" s="1" t="n"/>
      <c r="H557" s="1" t="n"/>
      <c r="I557" s="1" t="n"/>
      <c r="J557" s="1" t="n"/>
      <c r="K557" s="1" t="n"/>
      <c r="L557" s="1" t="n"/>
      <c r="M557" s="1" t="n"/>
      <c r="N557" s="1" t="n"/>
      <c r="O557" s="1" t="n"/>
      <c r="P557" s="1" t="n"/>
      <c r="Q557" s="1" t="n"/>
      <c r="R557" s="1" t="n"/>
      <c r="S557" s="210" t="n"/>
      <c r="T557" s="210" t="n"/>
      <c r="U557" s="1" t="n"/>
      <c r="V557" s="1" t="n"/>
      <c r="W557" s="1" t="n"/>
      <c r="X557" s="1" t="n"/>
      <c r="Y557" s="210" t="n"/>
      <c r="Z557" s="1" t="n"/>
      <c r="AA557" s="1" t="n"/>
      <c r="AB557" s="212" t="n"/>
      <c r="AC557" s="212" t="n"/>
    </row>
    <row r="558">
      <c r="A558" s="1" t="n"/>
      <c r="B558" s="1" t="n"/>
      <c r="C558" s="1" t="n"/>
      <c r="D558" s="1" t="n"/>
      <c r="E558" s="1" t="n"/>
      <c r="F558" s="1" t="n"/>
      <c r="G558" s="1" t="n"/>
      <c r="H558" s="1" t="n"/>
      <c r="I558" s="1" t="n"/>
      <c r="J558" s="1" t="n"/>
      <c r="K558" s="1" t="n"/>
      <c r="L558" s="1" t="n"/>
      <c r="M558" s="1" t="n"/>
      <c r="N558" s="1" t="n"/>
      <c r="O558" s="1" t="n"/>
      <c r="P558" s="1" t="n"/>
      <c r="Q558" s="1" t="n"/>
      <c r="R558" s="1" t="n"/>
      <c r="S558" s="210" t="n"/>
      <c r="T558" s="210" t="n"/>
      <c r="U558" s="1" t="n"/>
      <c r="V558" s="1" t="n"/>
      <c r="W558" s="1" t="n"/>
      <c r="X558" s="1" t="n"/>
      <c r="Y558" s="210" t="n"/>
      <c r="Z558" s="1" t="n"/>
      <c r="AA558" s="1" t="n"/>
      <c r="AB558" s="212" t="n"/>
      <c r="AC558" s="212" t="n"/>
    </row>
    <row r="559">
      <c r="A559" s="1" t="n"/>
      <c r="B559" s="1" t="n"/>
      <c r="C559" s="1" t="n"/>
      <c r="D559" s="1" t="n"/>
      <c r="E559" s="1" t="n"/>
      <c r="F559" s="1" t="n"/>
      <c r="G559" s="1" t="n"/>
      <c r="H559" s="1" t="n"/>
      <c r="I559" s="1" t="n"/>
      <c r="J559" s="1" t="n"/>
      <c r="K559" s="1" t="n"/>
      <c r="L559" s="1" t="n"/>
      <c r="M559" s="1" t="n"/>
      <c r="N559" s="1" t="n"/>
      <c r="O559" s="1" t="n"/>
      <c r="P559" s="1" t="n"/>
      <c r="Q559" s="1" t="n"/>
      <c r="R559" s="1" t="n"/>
      <c r="S559" s="210" t="n"/>
      <c r="T559" s="210" t="n"/>
      <c r="U559" s="1" t="n"/>
      <c r="V559" s="1" t="n"/>
      <c r="W559" s="1" t="n"/>
      <c r="X559" s="1" t="n"/>
      <c r="Y559" s="210" t="n"/>
      <c r="Z559" s="1" t="n"/>
      <c r="AA559" s="1" t="n"/>
      <c r="AB559" s="212" t="n"/>
      <c r="AC559" s="212" t="n"/>
    </row>
    <row r="560">
      <c r="A560" s="1" t="n"/>
      <c r="B560" s="1" t="n"/>
      <c r="C560" s="1" t="n"/>
      <c r="D560" s="1" t="n"/>
      <c r="E560" s="1" t="n"/>
      <c r="F560" s="1" t="n"/>
      <c r="G560" s="1" t="n"/>
      <c r="H560" s="1" t="n"/>
      <c r="I560" s="1" t="n"/>
      <c r="J560" s="1" t="n"/>
      <c r="K560" s="1" t="n"/>
      <c r="L560" s="1" t="n"/>
      <c r="M560" s="1" t="n"/>
      <c r="N560" s="1" t="n"/>
      <c r="O560" s="1" t="n"/>
      <c r="P560" s="1" t="n"/>
      <c r="Q560" s="1" t="n"/>
      <c r="R560" s="1" t="n"/>
      <c r="S560" s="210" t="n"/>
      <c r="T560" s="210" t="n"/>
      <c r="U560" s="1" t="n"/>
      <c r="V560" s="1" t="n"/>
      <c r="W560" s="1" t="n"/>
      <c r="X560" s="1" t="n"/>
      <c r="Y560" s="210" t="n"/>
      <c r="Z560" s="1" t="n"/>
      <c r="AA560" s="1" t="n"/>
      <c r="AB560" s="212" t="n"/>
      <c r="AC560" s="212" t="n"/>
    </row>
    <row r="561">
      <c r="A561" s="1" t="n"/>
      <c r="B561" s="1" t="n"/>
      <c r="C561" s="1" t="n"/>
      <c r="D561" s="1" t="n"/>
      <c r="E561" s="1" t="n"/>
      <c r="F561" s="1" t="n"/>
      <c r="G561" s="1" t="n"/>
      <c r="H561" s="1" t="n"/>
      <c r="I561" s="1" t="n"/>
      <c r="J561" s="1" t="n"/>
      <c r="K561" s="1" t="n"/>
      <c r="L561" s="1" t="n"/>
      <c r="M561" s="1" t="n"/>
      <c r="N561" s="1" t="n"/>
      <c r="O561" s="1" t="n"/>
      <c r="P561" s="1" t="n"/>
      <c r="Q561" s="1" t="n"/>
      <c r="R561" s="1" t="n"/>
      <c r="S561" s="210" t="n"/>
      <c r="T561" s="210" t="n"/>
      <c r="U561" s="1" t="n"/>
      <c r="V561" s="1" t="n"/>
      <c r="W561" s="1" t="n"/>
      <c r="X561" s="1" t="n"/>
      <c r="Y561" s="210" t="n"/>
      <c r="Z561" s="1" t="n"/>
      <c r="AA561" s="1" t="n"/>
      <c r="AB561" s="212" t="n"/>
      <c r="AC561" s="212" t="n"/>
    </row>
    <row r="562">
      <c r="A562" s="1" t="n"/>
      <c r="B562" s="1" t="n"/>
      <c r="C562" s="1" t="n"/>
      <c r="D562" s="1" t="n"/>
      <c r="E562" s="1" t="n"/>
      <c r="F562" s="1" t="n"/>
      <c r="G562" s="1" t="n"/>
      <c r="H562" s="1" t="n"/>
      <c r="I562" s="1" t="n"/>
      <c r="J562" s="1" t="n"/>
      <c r="K562" s="1" t="n"/>
      <c r="L562" s="1" t="n"/>
      <c r="M562" s="1" t="n"/>
      <c r="N562" s="1" t="n"/>
      <c r="O562" s="1" t="n"/>
      <c r="P562" s="1" t="n"/>
      <c r="Q562" s="1" t="n"/>
      <c r="R562" s="1" t="n"/>
      <c r="S562" s="210" t="n"/>
      <c r="T562" s="210" t="n"/>
      <c r="U562" s="1" t="n"/>
      <c r="V562" s="1" t="n"/>
      <c r="W562" s="1" t="n"/>
      <c r="X562" s="1" t="n"/>
      <c r="Y562" s="210" t="n"/>
      <c r="Z562" s="1" t="n"/>
      <c r="AA562" s="1" t="n"/>
      <c r="AB562" s="212" t="n"/>
      <c r="AC562" s="212" t="n"/>
    </row>
    <row r="563">
      <c r="A563" s="1" t="n"/>
      <c r="B563" s="1" t="n"/>
      <c r="C563" s="1" t="n"/>
      <c r="D563" s="1" t="n"/>
      <c r="E563" s="1" t="n"/>
      <c r="F563" s="1" t="n"/>
      <c r="G563" s="1" t="n"/>
      <c r="H563" s="1" t="n"/>
      <c r="I563" s="1" t="n"/>
      <c r="J563" s="1" t="n"/>
      <c r="K563" s="1" t="n"/>
      <c r="L563" s="1" t="n"/>
      <c r="M563" s="1" t="n"/>
      <c r="N563" s="1" t="n"/>
      <c r="O563" s="1" t="n"/>
      <c r="P563" s="1" t="n"/>
      <c r="Q563" s="1" t="n"/>
      <c r="R563" s="1" t="n"/>
      <c r="S563" s="210" t="n"/>
      <c r="T563" s="210" t="n"/>
      <c r="U563" s="1" t="n"/>
      <c r="V563" s="1" t="n"/>
      <c r="W563" s="1" t="n"/>
      <c r="X563" s="1" t="n"/>
      <c r="Y563" s="210" t="n"/>
      <c r="Z563" s="1" t="n"/>
      <c r="AA563" s="1" t="n"/>
      <c r="AB563" s="212" t="n"/>
      <c r="AC563" s="212" t="n"/>
    </row>
    <row r="564">
      <c r="A564" s="1" t="n"/>
      <c r="B564" s="1" t="n"/>
      <c r="C564" s="1" t="n"/>
      <c r="D564" s="1" t="n"/>
      <c r="E564" s="1" t="n"/>
      <c r="F564" s="1" t="n"/>
      <c r="G564" s="1" t="n"/>
      <c r="H564" s="1" t="n"/>
      <c r="I564" s="1" t="n"/>
      <c r="J564" s="1" t="n"/>
      <c r="K564" s="1" t="n"/>
      <c r="L564" s="1" t="n"/>
      <c r="M564" s="1" t="n"/>
      <c r="N564" s="1" t="n"/>
      <c r="O564" s="1" t="n"/>
      <c r="P564" s="1" t="n"/>
      <c r="Q564" s="1" t="n"/>
      <c r="R564" s="1" t="n"/>
      <c r="S564" s="210" t="n"/>
      <c r="T564" s="210" t="n"/>
      <c r="U564" s="1" t="n"/>
      <c r="V564" s="1" t="n"/>
      <c r="W564" s="1" t="n"/>
      <c r="X564" s="1" t="n"/>
      <c r="Y564" s="210" t="n"/>
      <c r="Z564" s="1" t="n"/>
      <c r="AA564" s="1" t="n"/>
      <c r="AB564" s="212" t="n"/>
      <c r="AC564" s="212" t="n"/>
    </row>
    <row r="565">
      <c r="A565" s="1" t="n"/>
      <c r="B565" s="1" t="n"/>
      <c r="C565" s="1" t="n"/>
      <c r="D565" s="1" t="n"/>
      <c r="E565" s="1" t="n"/>
      <c r="F565" s="1" t="n"/>
      <c r="G565" s="1" t="n"/>
      <c r="H565" s="1" t="n"/>
      <c r="I565" s="1" t="n"/>
      <c r="J565" s="1" t="n"/>
      <c r="K565" s="1" t="n"/>
      <c r="L565" s="1" t="n"/>
      <c r="M565" s="1" t="n"/>
      <c r="N565" s="1" t="n"/>
      <c r="O565" s="1" t="n"/>
      <c r="P565" s="1" t="n"/>
      <c r="Q565" s="1" t="n"/>
      <c r="R565" s="1" t="n"/>
      <c r="S565" s="210" t="n"/>
      <c r="T565" s="210" t="n"/>
      <c r="U565" s="1" t="n"/>
      <c r="V565" s="1" t="n"/>
      <c r="W565" s="1" t="n"/>
      <c r="X565" s="1" t="n"/>
      <c r="Y565" s="210" t="n"/>
      <c r="Z565" s="1" t="n"/>
      <c r="AA565" s="1" t="n"/>
      <c r="AB565" s="212" t="n"/>
      <c r="AC565" s="212" t="n"/>
    </row>
    <row r="566">
      <c r="A566" s="1" t="n"/>
      <c r="B566" s="1" t="n"/>
      <c r="C566" s="1" t="n"/>
      <c r="D566" s="1" t="n"/>
      <c r="E566" s="1" t="n"/>
      <c r="F566" s="1" t="n"/>
      <c r="G566" s="1" t="n"/>
      <c r="H566" s="1" t="n"/>
      <c r="I566" s="1" t="n"/>
      <c r="J566" s="1" t="n"/>
      <c r="K566" s="1" t="n"/>
      <c r="L566" s="1" t="n"/>
      <c r="M566" s="1" t="n"/>
      <c r="N566" s="1" t="n"/>
      <c r="O566" s="1" t="n"/>
      <c r="P566" s="1" t="n"/>
      <c r="Q566" s="1" t="n"/>
      <c r="R566" s="1" t="n"/>
      <c r="S566" s="210" t="n"/>
      <c r="T566" s="210" t="n"/>
      <c r="U566" s="1" t="n"/>
      <c r="V566" s="1" t="n"/>
      <c r="W566" s="1" t="n"/>
      <c r="X566" s="1" t="n"/>
      <c r="Y566" s="210" t="n"/>
      <c r="Z566" s="1" t="n"/>
      <c r="AA566" s="1" t="n"/>
      <c r="AB566" s="212" t="n"/>
      <c r="AC566" s="212" t="n"/>
    </row>
    <row r="567">
      <c r="A567" s="1" t="n"/>
      <c r="B567" s="1" t="n"/>
      <c r="C567" s="1" t="n"/>
      <c r="D567" s="1" t="n"/>
      <c r="E567" s="1" t="n"/>
      <c r="F567" s="1" t="n"/>
      <c r="G567" s="1" t="n"/>
      <c r="H567" s="1" t="n"/>
      <c r="I567" s="1" t="n"/>
      <c r="J567" s="1" t="n"/>
      <c r="K567" s="1" t="n"/>
      <c r="L567" s="1" t="n"/>
      <c r="M567" s="1" t="n"/>
      <c r="N567" s="1" t="n"/>
      <c r="O567" s="1" t="n"/>
      <c r="P567" s="1" t="n"/>
      <c r="Q567" s="1" t="n"/>
      <c r="R567" s="1" t="n"/>
      <c r="S567" s="210" t="n"/>
      <c r="T567" s="210" t="n"/>
      <c r="U567" s="1" t="n"/>
      <c r="V567" s="1" t="n"/>
      <c r="W567" s="1" t="n"/>
      <c r="X567" s="1" t="n"/>
      <c r="Y567" s="210" t="n"/>
      <c r="Z567" s="1" t="n"/>
      <c r="AA567" s="1" t="n"/>
      <c r="AB567" s="212" t="n"/>
      <c r="AC567" s="212" t="n"/>
    </row>
    <row r="568">
      <c r="A568" s="1" t="n"/>
      <c r="B568" s="1" t="n"/>
      <c r="C568" s="1" t="n"/>
      <c r="D568" s="1" t="n"/>
      <c r="E568" s="1" t="n"/>
      <c r="F568" s="1" t="n"/>
      <c r="G568" s="1" t="n"/>
      <c r="H568" s="1" t="n"/>
      <c r="I568" s="1" t="n"/>
      <c r="J568" s="1" t="n"/>
      <c r="K568" s="1" t="n"/>
      <c r="L568" s="1" t="n"/>
      <c r="M568" s="1" t="n"/>
      <c r="N568" s="1" t="n"/>
      <c r="O568" s="1" t="n"/>
      <c r="P568" s="1" t="n"/>
      <c r="Q568" s="1" t="n"/>
      <c r="R568" s="1" t="n"/>
      <c r="S568" s="210" t="n"/>
      <c r="T568" s="210" t="n"/>
      <c r="U568" s="1" t="n"/>
      <c r="V568" s="1" t="n"/>
      <c r="W568" s="1" t="n"/>
      <c r="X568" s="1" t="n"/>
      <c r="Y568" s="210" t="n"/>
      <c r="Z568" s="1" t="n"/>
      <c r="AA568" s="1" t="n"/>
      <c r="AB568" s="212" t="n"/>
      <c r="AC568" s="212" t="n"/>
    </row>
    <row r="569">
      <c r="A569" s="1" t="n"/>
      <c r="B569" s="1" t="n"/>
      <c r="C569" s="1" t="n"/>
      <c r="D569" s="1" t="n"/>
      <c r="E569" s="1" t="n"/>
      <c r="F569" s="1" t="n"/>
      <c r="G569" s="1" t="n"/>
      <c r="H569" s="1" t="n"/>
      <c r="I569" s="1" t="n"/>
      <c r="J569" s="1" t="n"/>
      <c r="K569" s="1" t="n"/>
      <c r="L569" s="1" t="n"/>
      <c r="M569" s="1" t="n"/>
      <c r="N569" s="1" t="n"/>
      <c r="O569" s="1" t="n"/>
      <c r="P569" s="1" t="n"/>
      <c r="Q569" s="1" t="n"/>
      <c r="R569" s="1" t="n"/>
      <c r="S569" s="210" t="n"/>
      <c r="T569" s="210" t="n"/>
      <c r="U569" s="1" t="n"/>
      <c r="V569" s="1" t="n"/>
      <c r="W569" s="1" t="n"/>
      <c r="X569" s="1" t="n"/>
      <c r="Y569" s="210" t="n"/>
      <c r="Z569" s="1" t="n"/>
      <c r="AA569" s="1" t="n"/>
      <c r="AB569" s="212" t="n"/>
      <c r="AC569" s="212" t="n"/>
    </row>
    <row r="570">
      <c r="A570" s="1" t="n"/>
      <c r="B570" s="1" t="n"/>
      <c r="C570" s="1" t="n"/>
      <c r="D570" s="1" t="n"/>
      <c r="E570" s="1" t="n"/>
      <c r="F570" s="1" t="n"/>
      <c r="G570" s="1" t="n"/>
      <c r="H570" s="1" t="n"/>
      <c r="I570" s="1" t="n"/>
      <c r="J570" s="1" t="n"/>
      <c r="K570" s="1" t="n"/>
      <c r="L570" s="1" t="n"/>
      <c r="M570" s="1" t="n"/>
      <c r="N570" s="1" t="n"/>
      <c r="O570" s="1" t="n"/>
      <c r="P570" s="1" t="n"/>
      <c r="Q570" s="1" t="n"/>
      <c r="R570" s="1" t="n"/>
      <c r="S570" s="210" t="n"/>
      <c r="T570" s="210" t="n"/>
      <c r="U570" s="1" t="n"/>
      <c r="V570" s="1" t="n"/>
      <c r="W570" s="1" t="n"/>
      <c r="X570" s="1" t="n"/>
      <c r="Y570" s="210" t="n"/>
      <c r="Z570" s="1" t="n"/>
      <c r="AA570" s="1" t="n"/>
      <c r="AB570" s="212" t="n"/>
      <c r="AC570" s="212" t="n"/>
    </row>
    <row r="571">
      <c r="A571" s="1" t="n"/>
      <c r="B571" s="1" t="n"/>
      <c r="C571" s="1" t="n"/>
      <c r="D571" s="1" t="n"/>
      <c r="E571" s="1" t="n"/>
      <c r="F571" s="1" t="n"/>
      <c r="G571" s="1" t="n"/>
      <c r="H571" s="1" t="n"/>
      <c r="I571" s="1" t="n"/>
      <c r="J571" s="1" t="n"/>
      <c r="K571" s="1" t="n"/>
      <c r="L571" s="1" t="n"/>
      <c r="M571" s="1" t="n"/>
      <c r="N571" s="1" t="n"/>
      <c r="O571" s="1" t="n"/>
      <c r="P571" s="1" t="n"/>
      <c r="Q571" s="1" t="n"/>
      <c r="R571" s="1" t="n"/>
      <c r="S571" s="210" t="n"/>
      <c r="T571" s="210" t="n"/>
      <c r="U571" s="1" t="n"/>
      <c r="V571" s="1" t="n"/>
      <c r="W571" s="1" t="n"/>
      <c r="X571" s="1" t="n"/>
      <c r="Y571" s="210" t="n"/>
      <c r="Z571" s="1" t="n"/>
      <c r="AA571" s="1" t="n"/>
      <c r="AB571" s="212" t="n"/>
      <c r="AC571" s="212" t="n"/>
    </row>
    <row r="572">
      <c r="A572" s="1" t="n"/>
      <c r="B572" s="1" t="n"/>
      <c r="C572" s="1" t="n"/>
      <c r="D572" s="1" t="n"/>
      <c r="E572" s="1" t="n"/>
      <c r="F572" s="1" t="n"/>
      <c r="G572" s="1" t="n"/>
      <c r="H572" s="1" t="n"/>
      <c r="I572" s="1" t="n"/>
      <c r="J572" s="1" t="n"/>
      <c r="K572" s="1" t="n"/>
      <c r="L572" s="1" t="n"/>
      <c r="M572" s="1" t="n"/>
      <c r="N572" s="1" t="n"/>
      <c r="O572" s="1" t="n"/>
      <c r="P572" s="1" t="n"/>
      <c r="Q572" s="1" t="n"/>
      <c r="R572" s="1" t="n"/>
      <c r="S572" s="210" t="n"/>
      <c r="T572" s="210" t="n"/>
      <c r="U572" s="1" t="n"/>
      <c r="V572" s="1" t="n"/>
      <c r="W572" s="1" t="n"/>
      <c r="X572" s="1" t="n"/>
      <c r="Y572" s="210" t="n"/>
      <c r="Z572" s="1" t="n"/>
      <c r="AA572" s="1" t="n"/>
      <c r="AB572" s="212" t="n"/>
      <c r="AC572" s="212" t="n"/>
    </row>
    <row r="573">
      <c r="A573" s="1" t="n"/>
      <c r="B573" s="1" t="n"/>
      <c r="C573" s="1" t="n"/>
      <c r="D573" s="1" t="n"/>
      <c r="E573" s="1" t="n"/>
      <c r="F573" s="1" t="n"/>
      <c r="G573" s="1" t="n"/>
      <c r="H573" s="1" t="n"/>
      <c r="I573" s="1" t="n"/>
      <c r="J573" s="1" t="n"/>
      <c r="K573" s="1" t="n"/>
      <c r="L573" s="1" t="n"/>
      <c r="M573" s="1" t="n"/>
      <c r="N573" s="1" t="n"/>
      <c r="O573" s="1" t="n"/>
      <c r="P573" s="1" t="n"/>
      <c r="Q573" s="1" t="n"/>
      <c r="R573" s="1" t="n"/>
      <c r="S573" s="210" t="n"/>
      <c r="T573" s="210" t="n"/>
      <c r="U573" s="1" t="n"/>
      <c r="V573" s="1" t="n"/>
      <c r="W573" s="1" t="n"/>
      <c r="X573" s="1" t="n"/>
      <c r="Y573" s="210" t="n"/>
      <c r="Z573" s="1" t="n"/>
      <c r="AA573" s="1" t="n"/>
      <c r="AB573" s="212" t="n"/>
      <c r="AC573" s="212" t="n"/>
    </row>
    <row r="574">
      <c r="A574" s="1" t="n"/>
      <c r="B574" s="1" t="n"/>
      <c r="C574" s="1" t="n"/>
      <c r="D574" s="1" t="n"/>
      <c r="E574" s="1" t="n"/>
      <c r="F574" s="1" t="n"/>
      <c r="G574" s="1" t="n"/>
      <c r="H574" s="1" t="n"/>
      <c r="I574" s="1" t="n"/>
      <c r="J574" s="1" t="n"/>
      <c r="K574" s="1" t="n"/>
      <c r="L574" s="1" t="n"/>
      <c r="M574" s="1" t="n"/>
      <c r="N574" s="1" t="n"/>
      <c r="O574" s="1" t="n"/>
      <c r="P574" s="1" t="n"/>
      <c r="Q574" s="1" t="n"/>
      <c r="R574" s="1" t="n"/>
      <c r="S574" s="210" t="n"/>
      <c r="T574" s="210" t="n"/>
      <c r="U574" s="1" t="n"/>
      <c r="V574" s="1" t="n"/>
      <c r="W574" s="1" t="n"/>
      <c r="X574" s="1" t="n"/>
      <c r="Y574" s="210" t="n"/>
      <c r="Z574" s="1" t="n"/>
      <c r="AA574" s="1" t="n"/>
      <c r="AB574" s="212" t="n"/>
      <c r="AC574" s="212" t="n"/>
    </row>
    <row r="575">
      <c r="A575" s="1" t="n"/>
      <c r="B575" s="1" t="n"/>
      <c r="C575" s="1" t="n"/>
      <c r="D575" s="1" t="n"/>
      <c r="E575" s="1" t="n"/>
      <c r="F575" s="1" t="n"/>
      <c r="G575" s="1" t="n"/>
      <c r="H575" s="1" t="n"/>
      <c r="I575" s="1" t="n"/>
      <c r="J575" s="1" t="n"/>
      <c r="K575" s="1" t="n"/>
      <c r="L575" s="1" t="n"/>
      <c r="M575" s="1" t="n"/>
      <c r="N575" s="1" t="n"/>
      <c r="O575" s="1" t="n"/>
      <c r="P575" s="1" t="n"/>
      <c r="Q575" s="1" t="n"/>
      <c r="R575" s="1" t="n"/>
      <c r="S575" s="210" t="n"/>
      <c r="T575" s="210" t="n"/>
      <c r="U575" s="1" t="n"/>
      <c r="V575" s="1" t="n"/>
      <c r="W575" s="1" t="n"/>
      <c r="X575" s="1" t="n"/>
      <c r="Y575" s="210" t="n"/>
      <c r="Z575" s="1" t="n"/>
      <c r="AA575" s="1" t="n"/>
      <c r="AB575" s="212" t="n"/>
      <c r="AC575" s="212" t="n"/>
    </row>
    <row r="576">
      <c r="A576" s="1" t="n"/>
      <c r="B576" s="1" t="n"/>
      <c r="C576" s="1" t="n"/>
      <c r="D576" s="1" t="n"/>
      <c r="E576" s="1" t="n"/>
      <c r="F576" s="1" t="n"/>
      <c r="G576" s="1" t="n"/>
      <c r="H576" s="1" t="n"/>
      <c r="I576" s="1" t="n"/>
      <c r="J576" s="1" t="n"/>
      <c r="K576" s="1" t="n"/>
      <c r="L576" s="1" t="n"/>
      <c r="M576" s="1" t="n"/>
      <c r="N576" s="1" t="n"/>
      <c r="O576" s="1" t="n"/>
      <c r="P576" s="1" t="n"/>
      <c r="Q576" s="1" t="n"/>
      <c r="R576" s="1" t="n"/>
      <c r="S576" s="210" t="n"/>
      <c r="T576" s="210" t="n"/>
      <c r="U576" s="1" t="n"/>
      <c r="V576" s="1" t="n"/>
      <c r="W576" s="1" t="n"/>
      <c r="X576" s="1" t="n"/>
      <c r="Y576" s="210" t="n"/>
      <c r="Z576" s="1" t="n"/>
      <c r="AA576" s="1" t="n"/>
      <c r="AB576" s="212" t="n"/>
      <c r="AC576" s="212" t="n"/>
    </row>
    <row r="577">
      <c r="A577" s="1" t="n"/>
      <c r="B577" s="1" t="n"/>
      <c r="C577" s="1" t="n"/>
      <c r="D577" s="1" t="n"/>
      <c r="E577" s="1" t="n"/>
      <c r="F577" s="1" t="n"/>
      <c r="G577" s="1" t="n"/>
      <c r="H577" s="1" t="n"/>
      <c r="I577" s="1" t="n"/>
      <c r="J577" s="1" t="n"/>
      <c r="K577" s="1" t="n"/>
      <c r="L577" s="1" t="n"/>
      <c r="M577" s="1" t="n"/>
      <c r="N577" s="1" t="n"/>
      <c r="O577" s="1" t="n"/>
      <c r="P577" s="1" t="n"/>
      <c r="Q577" s="1" t="n"/>
      <c r="R577" s="1" t="n"/>
      <c r="S577" s="210" t="n"/>
      <c r="T577" s="210" t="n"/>
      <c r="U577" s="1" t="n"/>
      <c r="V577" s="1" t="n"/>
      <c r="W577" s="1" t="n"/>
      <c r="X577" s="1" t="n"/>
      <c r="Y577" s="210" t="n"/>
      <c r="Z577" s="1" t="n"/>
      <c r="AA577" s="1" t="n"/>
      <c r="AB577" s="212" t="n"/>
      <c r="AC577" s="212" t="n"/>
    </row>
    <row r="578">
      <c r="A578" s="1" t="n"/>
      <c r="B578" s="1" t="n"/>
      <c r="C578" s="1" t="n"/>
      <c r="D578" s="1" t="n"/>
      <c r="E578" s="1" t="n"/>
      <c r="F578" s="1" t="n"/>
      <c r="G578" s="1" t="n"/>
      <c r="H578" s="1" t="n"/>
      <c r="I578" s="1" t="n"/>
      <c r="J578" s="1" t="n"/>
      <c r="K578" s="1" t="n"/>
      <c r="L578" s="1" t="n"/>
      <c r="M578" s="1" t="n"/>
      <c r="N578" s="1" t="n"/>
      <c r="O578" s="1" t="n"/>
      <c r="P578" s="1" t="n"/>
      <c r="Q578" s="1" t="n"/>
      <c r="R578" s="1" t="n"/>
      <c r="S578" s="210" t="n"/>
      <c r="T578" s="210" t="n"/>
      <c r="U578" s="1" t="n"/>
      <c r="V578" s="1" t="n"/>
      <c r="W578" s="1" t="n"/>
      <c r="X578" s="1" t="n"/>
      <c r="Y578" s="210" t="n"/>
      <c r="Z578" s="1" t="n"/>
      <c r="AA578" s="1" t="n"/>
      <c r="AB578" s="212" t="n"/>
      <c r="AC578" s="212" t="n"/>
    </row>
    <row r="579">
      <c r="A579" s="1" t="n"/>
      <c r="B579" s="1" t="n"/>
      <c r="C579" s="1" t="n"/>
      <c r="D579" s="1" t="n"/>
      <c r="E579" s="1" t="n"/>
      <c r="F579" s="1" t="n"/>
      <c r="G579" s="1" t="n"/>
      <c r="H579" s="1" t="n"/>
      <c r="I579" s="1" t="n"/>
      <c r="J579" s="1" t="n"/>
      <c r="K579" s="1" t="n"/>
      <c r="L579" s="1" t="n"/>
      <c r="M579" s="1" t="n"/>
      <c r="N579" s="1" t="n"/>
      <c r="O579" s="1" t="n"/>
      <c r="P579" s="1" t="n"/>
      <c r="Q579" s="1" t="n"/>
      <c r="R579" s="1" t="n"/>
      <c r="S579" s="210" t="n"/>
      <c r="T579" s="210" t="n"/>
      <c r="U579" s="1" t="n"/>
      <c r="V579" s="1" t="n"/>
      <c r="W579" s="1" t="n"/>
      <c r="X579" s="1" t="n"/>
      <c r="Y579" s="210" t="n"/>
      <c r="Z579" s="1" t="n"/>
      <c r="AA579" s="1" t="n"/>
      <c r="AB579" s="212" t="n"/>
      <c r="AC579" s="212" t="n"/>
    </row>
    <row r="580">
      <c r="A580" s="1" t="n"/>
      <c r="B580" s="1" t="n"/>
      <c r="C580" s="1" t="n"/>
      <c r="D580" s="1" t="n"/>
      <c r="E580" s="1" t="n"/>
      <c r="F580" s="1" t="n"/>
      <c r="G580" s="1" t="n"/>
      <c r="H580" s="1" t="n"/>
      <c r="I580" s="1" t="n"/>
      <c r="J580" s="1" t="n"/>
      <c r="K580" s="1" t="n"/>
      <c r="L580" s="1" t="n"/>
      <c r="M580" s="1" t="n"/>
      <c r="N580" s="1" t="n"/>
      <c r="O580" s="1" t="n"/>
      <c r="P580" s="1" t="n"/>
      <c r="Q580" s="1" t="n"/>
      <c r="R580" s="1" t="n"/>
      <c r="S580" s="210" t="n"/>
      <c r="T580" s="210" t="n"/>
      <c r="U580" s="1" t="n"/>
      <c r="V580" s="1" t="n"/>
      <c r="W580" s="1" t="n"/>
      <c r="X580" s="1" t="n"/>
      <c r="Y580" s="210" t="n"/>
      <c r="Z580" s="1" t="n"/>
      <c r="AA580" s="1" t="n"/>
      <c r="AB580" s="212" t="n"/>
      <c r="AC580" s="212" t="n"/>
    </row>
    <row r="581">
      <c r="A581" s="1" t="n"/>
      <c r="B581" s="1" t="n"/>
      <c r="C581" s="1" t="n"/>
      <c r="D581" s="1" t="n"/>
      <c r="E581" s="1" t="n"/>
      <c r="F581" s="1" t="n"/>
      <c r="G581" s="1" t="n"/>
      <c r="H581" s="1" t="n"/>
      <c r="I581" s="1" t="n"/>
      <c r="J581" s="1" t="n"/>
      <c r="K581" s="1" t="n"/>
      <c r="L581" s="1" t="n"/>
      <c r="M581" s="1" t="n"/>
      <c r="N581" s="1" t="n"/>
      <c r="O581" s="1" t="n"/>
      <c r="P581" s="1" t="n"/>
      <c r="Q581" s="1" t="n"/>
      <c r="R581" s="1" t="n"/>
      <c r="S581" s="210" t="n"/>
      <c r="T581" s="210" t="n"/>
      <c r="U581" s="1" t="n"/>
      <c r="V581" s="1" t="n"/>
      <c r="W581" s="1" t="n"/>
      <c r="X581" s="1" t="n"/>
      <c r="Y581" s="210" t="n"/>
      <c r="Z581" s="1" t="n"/>
      <c r="AA581" s="1" t="n"/>
      <c r="AB581" s="212" t="n"/>
      <c r="AC581" s="212" t="n"/>
    </row>
    <row r="582">
      <c r="A582" s="1" t="n"/>
      <c r="B582" s="1" t="n"/>
      <c r="C582" s="1" t="n"/>
      <c r="D582" s="1" t="n"/>
      <c r="E582" s="1" t="n"/>
      <c r="F582" s="1" t="n"/>
      <c r="G582" s="1" t="n"/>
      <c r="H582" s="1" t="n"/>
      <c r="I582" s="1" t="n"/>
      <c r="J582" s="1" t="n"/>
      <c r="K582" s="1" t="n"/>
      <c r="L582" s="1" t="n"/>
      <c r="M582" s="1" t="n"/>
      <c r="N582" s="1" t="n"/>
      <c r="O582" s="1" t="n"/>
      <c r="P582" s="1" t="n"/>
      <c r="Q582" s="1" t="n"/>
      <c r="R582" s="1" t="n"/>
      <c r="S582" s="210" t="n"/>
      <c r="T582" s="210" t="n"/>
      <c r="U582" s="1" t="n"/>
      <c r="V582" s="1" t="n"/>
      <c r="W582" s="1" t="n"/>
      <c r="X582" s="1" t="n"/>
      <c r="Y582" s="210" t="n"/>
      <c r="Z582" s="1" t="n"/>
      <c r="AA582" s="1" t="n"/>
      <c r="AB582" s="212" t="n"/>
      <c r="AC582" s="212" t="n"/>
    </row>
    <row r="583">
      <c r="A583" s="1" t="n"/>
      <c r="B583" s="1" t="n"/>
      <c r="C583" s="1" t="n"/>
      <c r="D583" s="1" t="n"/>
      <c r="E583" s="1" t="n"/>
      <c r="F583" s="1" t="n"/>
      <c r="G583" s="1" t="n"/>
      <c r="H583" s="1" t="n"/>
      <c r="I583" s="1" t="n"/>
      <c r="J583" s="1" t="n"/>
      <c r="K583" s="1" t="n"/>
      <c r="L583" s="1" t="n"/>
      <c r="M583" s="1" t="n"/>
      <c r="N583" s="1" t="n"/>
      <c r="O583" s="1" t="n"/>
      <c r="P583" s="1" t="n"/>
      <c r="Q583" s="1" t="n"/>
      <c r="R583" s="1" t="n"/>
      <c r="S583" s="210" t="n"/>
      <c r="T583" s="210" t="n"/>
      <c r="U583" s="1" t="n"/>
      <c r="V583" s="1" t="n"/>
      <c r="W583" s="1" t="n"/>
      <c r="X583" s="1" t="n"/>
      <c r="Y583" s="210" t="n"/>
      <c r="Z583" s="1" t="n"/>
      <c r="AA583" s="1" t="n"/>
      <c r="AB583" s="212" t="n"/>
      <c r="AC583" s="212" t="n"/>
    </row>
    <row r="584">
      <c r="A584" s="1" t="n"/>
      <c r="B584" s="1" t="n"/>
      <c r="C584" s="1" t="n"/>
      <c r="D584" s="1" t="n"/>
      <c r="E584" s="1" t="n"/>
      <c r="F584" s="1" t="n"/>
      <c r="G584" s="1" t="n"/>
      <c r="H584" s="1" t="n"/>
      <c r="I584" s="1" t="n"/>
      <c r="J584" s="1" t="n"/>
      <c r="K584" s="1" t="n"/>
      <c r="L584" s="1" t="n"/>
      <c r="M584" s="1" t="n"/>
      <c r="N584" s="1" t="n"/>
      <c r="O584" s="1" t="n"/>
      <c r="P584" s="1" t="n"/>
      <c r="Q584" s="1" t="n"/>
      <c r="R584" s="1" t="n"/>
      <c r="S584" s="210" t="n"/>
      <c r="T584" s="210" t="n"/>
      <c r="U584" s="1" t="n"/>
      <c r="V584" s="1" t="n"/>
      <c r="W584" s="1" t="n"/>
      <c r="X584" s="1" t="n"/>
      <c r="Y584" s="210" t="n"/>
      <c r="Z584" s="1" t="n"/>
      <c r="AA584" s="1" t="n"/>
      <c r="AB584" s="212" t="n"/>
      <c r="AC584" s="212" t="n"/>
    </row>
    <row r="585">
      <c r="A585" s="1" t="n"/>
      <c r="B585" s="1" t="n"/>
      <c r="C585" s="1" t="n"/>
      <c r="D585" s="1" t="n"/>
      <c r="E585" s="1" t="n"/>
      <c r="F585" s="1" t="n"/>
      <c r="G585" s="1" t="n"/>
      <c r="H585" s="1" t="n"/>
      <c r="I585" s="1" t="n"/>
      <c r="J585" s="1" t="n"/>
      <c r="K585" s="1" t="n"/>
      <c r="L585" s="1" t="n"/>
      <c r="M585" s="1" t="n"/>
      <c r="N585" s="1" t="n"/>
      <c r="O585" s="1" t="n"/>
      <c r="P585" s="1" t="n"/>
      <c r="Q585" s="1" t="n"/>
      <c r="R585" s="1" t="n"/>
      <c r="S585" s="210" t="n"/>
      <c r="T585" s="210" t="n"/>
      <c r="U585" s="1" t="n"/>
      <c r="V585" s="1" t="n"/>
      <c r="W585" s="1" t="n"/>
      <c r="X585" s="1" t="n"/>
      <c r="Y585" s="210" t="n"/>
      <c r="Z585" s="1" t="n"/>
      <c r="AA585" s="1" t="n"/>
      <c r="AB585" s="212" t="n"/>
      <c r="AC585" s="212" t="n"/>
    </row>
    <row r="586">
      <c r="A586" s="1" t="n"/>
      <c r="B586" s="1" t="n"/>
      <c r="C586" s="1" t="n"/>
      <c r="D586" s="1" t="n"/>
      <c r="E586" s="1" t="n"/>
      <c r="F586" s="1" t="n"/>
      <c r="G586" s="1" t="n"/>
      <c r="H586" s="1" t="n"/>
      <c r="I586" s="1" t="n"/>
      <c r="J586" s="1" t="n"/>
      <c r="K586" s="1" t="n"/>
      <c r="L586" s="1" t="n"/>
      <c r="M586" s="1" t="n"/>
      <c r="N586" s="1" t="n"/>
      <c r="O586" s="1" t="n"/>
      <c r="P586" s="1" t="n"/>
      <c r="Q586" s="1" t="n"/>
      <c r="R586" s="1" t="n"/>
      <c r="S586" s="210" t="n"/>
      <c r="T586" s="210" t="n"/>
      <c r="U586" s="1" t="n"/>
      <c r="V586" s="1" t="n"/>
      <c r="W586" s="1" t="n"/>
      <c r="X586" s="1" t="n"/>
      <c r="Y586" s="210" t="n"/>
      <c r="Z586" s="1" t="n"/>
      <c r="AA586" s="1" t="n"/>
      <c r="AB586" s="212" t="n"/>
      <c r="AC586" s="212" t="n"/>
    </row>
    <row r="587">
      <c r="A587" s="1" t="n"/>
      <c r="B587" s="1" t="n"/>
      <c r="C587" s="1" t="n"/>
      <c r="D587" s="1" t="n"/>
      <c r="E587" s="1" t="n"/>
      <c r="F587" s="1" t="n"/>
      <c r="G587" s="1" t="n"/>
      <c r="H587" s="1" t="n"/>
      <c r="I587" s="1" t="n"/>
      <c r="J587" s="1" t="n"/>
      <c r="K587" s="1" t="n"/>
      <c r="L587" s="1" t="n"/>
      <c r="M587" s="1" t="n"/>
      <c r="N587" s="1" t="n"/>
      <c r="O587" s="1" t="n"/>
      <c r="P587" s="1" t="n"/>
      <c r="Q587" s="1" t="n"/>
      <c r="R587" s="1" t="n"/>
      <c r="S587" s="210" t="n"/>
      <c r="T587" s="210" t="n"/>
      <c r="U587" s="1" t="n"/>
      <c r="V587" s="1" t="n"/>
      <c r="W587" s="1" t="n"/>
      <c r="X587" s="1" t="n"/>
      <c r="Y587" s="210" t="n"/>
      <c r="Z587" s="1" t="n"/>
      <c r="AA587" s="1" t="n"/>
      <c r="AB587" s="212" t="n"/>
      <c r="AC587" s="212" t="n"/>
    </row>
    <row r="588">
      <c r="A588" s="1" t="n"/>
      <c r="B588" s="1" t="n"/>
      <c r="C588" s="1" t="n"/>
      <c r="D588" s="1" t="n"/>
      <c r="E588" s="1" t="n"/>
      <c r="F588" s="1" t="n"/>
      <c r="G588" s="1" t="n"/>
      <c r="H588" s="1" t="n"/>
      <c r="I588" s="1" t="n"/>
      <c r="J588" s="1" t="n"/>
      <c r="K588" s="1" t="n"/>
      <c r="L588" s="1" t="n"/>
      <c r="M588" s="1" t="n"/>
      <c r="N588" s="1" t="n"/>
      <c r="O588" s="1" t="n"/>
      <c r="P588" s="1" t="n"/>
      <c r="Q588" s="1" t="n"/>
      <c r="R588" s="1" t="n"/>
      <c r="S588" s="210" t="n"/>
      <c r="T588" s="210" t="n"/>
      <c r="U588" s="1" t="n"/>
      <c r="V588" s="1" t="n"/>
      <c r="W588" s="1" t="n"/>
      <c r="X588" s="1" t="n"/>
      <c r="Y588" s="210" t="n"/>
      <c r="Z588" s="1" t="n"/>
      <c r="AA588" s="1" t="n"/>
      <c r="AB588" s="212" t="n"/>
      <c r="AC588" s="212" t="n"/>
    </row>
    <row r="589">
      <c r="A589" s="1" t="n"/>
      <c r="B589" s="1" t="n"/>
      <c r="C589" s="1" t="n"/>
      <c r="D589" s="1" t="n"/>
      <c r="E589" s="1" t="n"/>
      <c r="F589" s="1" t="n"/>
      <c r="G589" s="1" t="n"/>
      <c r="H589" s="1" t="n"/>
      <c r="I589" s="1" t="n"/>
      <c r="J589" s="1" t="n"/>
      <c r="K589" s="1" t="n"/>
      <c r="L589" s="1" t="n"/>
      <c r="M589" s="1" t="n"/>
      <c r="N589" s="1" t="n"/>
      <c r="O589" s="1" t="n"/>
      <c r="P589" s="1" t="n"/>
      <c r="Q589" s="1" t="n"/>
      <c r="R589" s="1" t="n"/>
      <c r="S589" s="210" t="n"/>
      <c r="T589" s="210" t="n"/>
      <c r="U589" s="1" t="n"/>
      <c r="V589" s="1" t="n"/>
      <c r="W589" s="1" t="n"/>
      <c r="X589" s="1" t="n"/>
      <c r="Y589" s="210" t="n"/>
      <c r="Z589" s="1" t="n"/>
      <c r="AA589" s="1" t="n"/>
      <c r="AB589" s="212" t="n"/>
      <c r="AC589" s="212" t="n"/>
    </row>
    <row r="590">
      <c r="A590" s="1" t="n"/>
      <c r="B590" s="1" t="n"/>
      <c r="C590" s="1" t="n"/>
      <c r="D590" s="1" t="n"/>
      <c r="E590" s="1" t="n"/>
      <c r="F590" s="1" t="n"/>
      <c r="G590" s="1" t="n"/>
      <c r="H590" s="1" t="n"/>
      <c r="I590" s="1" t="n"/>
      <c r="J590" s="1" t="n"/>
      <c r="K590" s="1" t="n"/>
      <c r="L590" s="1" t="n"/>
      <c r="M590" s="1" t="n"/>
      <c r="N590" s="1" t="n"/>
      <c r="O590" s="1" t="n"/>
      <c r="P590" s="1" t="n"/>
      <c r="Q590" s="1" t="n"/>
      <c r="R590" s="1" t="n"/>
      <c r="S590" s="210" t="n"/>
      <c r="T590" s="210" t="n"/>
      <c r="U590" s="1" t="n"/>
      <c r="V590" s="1" t="n"/>
      <c r="W590" s="1" t="n"/>
      <c r="X590" s="1" t="n"/>
      <c r="Y590" s="210" t="n"/>
      <c r="Z590" s="1" t="n"/>
      <c r="AA590" s="1" t="n"/>
      <c r="AB590" s="212" t="n"/>
      <c r="AC590" s="212" t="n"/>
    </row>
    <row r="591">
      <c r="A591" s="1" t="n"/>
      <c r="B591" s="1" t="n"/>
      <c r="C591" s="1" t="n"/>
      <c r="D591" s="1" t="n"/>
      <c r="E591" s="1" t="n"/>
      <c r="F591" s="1" t="n"/>
      <c r="G591" s="1" t="n"/>
      <c r="H591" s="1" t="n"/>
      <c r="I591" s="1" t="n"/>
      <c r="J591" s="1" t="n"/>
      <c r="K591" s="1" t="n"/>
      <c r="L591" s="1" t="n"/>
      <c r="M591" s="1" t="n"/>
      <c r="N591" s="1" t="n"/>
      <c r="O591" s="1" t="n"/>
      <c r="P591" s="1" t="n"/>
      <c r="Q591" s="1" t="n"/>
      <c r="R591" s="1" t="n"/>
      <c r="S591" s="210" t="n"/>
      <c r="T591" s="210" t="n"/>
      <c r="U591" s="1" t="n"/>
      <c r="V591" s="1" t="n"/>
      <c r="W591" s="1" t="n"/>
      <c r="X591" s="1" t="n"/>
      <c r="Y591" s="210" t="n"/>
      <c r="Z591" s="1" t="n"/>
      <c r="AA591" s="1" t="n"/>
      <c r="AB591" s="212" t="n"/>
      <c r="AC591" s="212" t="n"/>
    </row>
    <row r="592">
      <c r="A592" s="1" t="n"/>
      <c r="B592" s="1" t="n"/>
      <c r="C592" s="1" t="n"/>
      <c r="D592" s="1" t="n"/>
      <c r="E592" s="1" t="n"/>
      <c r="F592" s="1" t="n"/>
      <c r="G592" s="1" t="n"/>
      <c r="H592" s="1" t="n"/>
      <c r="I592" s="1" t="n"/>
      <c r="J592" s="1" t="n"/>
      <c r="K592" s="1" t="n"/>
      <c r="L592" s="1" t="n"/>
      <c r="M592" s="1" t="n"/>
      <c r="N592" s="1" t="n"/>
      <c r="O592" s="1" t="n"/>
      <c r="P592" s="1" t="n"/>
      <c r="Q592" s="1" t="n"/>
      <c r="R592" s="1" t="n"/>
      <c r="S592" s="210" t="n"/>
      <c r="T592" s="210" t="n"/>
      <c r="U592" s="1" t="n"/>
      <c r="V592" s="1" t="n"/>
      <c r="W592" s="1" t="n"/>
      <c r="X592" s="1" t="n"/>
      <c r="Y592" s="210" t="n"/>
      <c r="Z592" s="1" t="n"/>
      <c r="AA592" s="1" t="n"/>
      <c r="AB592" s="212" t="n"/>
      <c r="AC592" s="212" t="n"/>
    </row>
    <row r="593">
      <c r="A593" s="1" t="n"/>
      <c r="B593" s="1" t="n"/>
      <c r="C593" s="1" t="n"/>
      <c r="D593" s="1" t="n"/>
      <c r="E593" s="1" t="n"/>
      <c r="F593" s="1" t="n"/>
      <c r="G593" s="1" t="n"/>
      <c r="H593" s="1" t="n"/>
      <c r="I593" s="1" t="n"/>
      <c r="J593" s="1" t="n"/>
      <c r="K593" s="1" t="n"/>
      <c r="L593" s="1" t="n"/>
      <c r="M593" s="1" t="n"/>
      <c r="N593" s="1" t="n"/>
      <c r="O593" s="1" t="n"/>
      <c r="P593" s="1" t="n"/>
      <c r="Q593" s="1" t="n"/>
      <c r="R593" s="1" t="n"/>
      <c r="S593" s="210" t="n"/>
      <c r="T593" s="210" t="n"/>
      <c r="U593" s="1" t="n"/>
      <c r="V593" s="1" t="n"/>
      <c r="W593" s="1" t="n"/>
      <c r="X593" s="1" t="n"/>
      <c r="Y593" s="210" t="n"/>
      <c r="Z593" s="1" t="n"/>
      <c r="AA593" s="1" t="n"/>
      <c r="AB593" s="212" t="n"/>
      <c r="AC593" s="212" t="n"/>
    </row>
    <row r="594">
      <c r="A594" s="1" t="n"/>
      <c r="B594" s="1" t="n"/>
      <c r="C594" s="1" t="n"/>
      <c r="D594" s="1" t="n"/>
      <c r="E594" s="1" t="n"/>
      <c r="F594" s="1" t="n"/>
      <c r="G594" s="1" t="n"/>
      <c r="H594" s="1" t="n"/>
      <c r="I594" s="1" t="n"/>
      <c r="J594" s="1" t="n"/>
      <c r="K594" s="1" t="n"/>
      <c r="L594" s="1" t="n"/>
      <c r="M594" s="1" t="n"/>
      <c r="N594" s="1" t="n"/>
      <c r="O594" s="1" t="n"/>
      <c r="P594" s="1" t="n"/>
      <c r="Q594" s="1" t="n"/>
      <c r="R594" s="1" t="n"/>
      <c r="S594" s="210" t="n"/>
      <c r="T594" s="210" t="n"/>
      <c r="U594" s="1" t="n"/>
      <c r="V594" s="1" t="n"/>
      <c r="W594" s="1" t="n"/>
      <c r="X594" s="1" t="n"/>
      <c r="Y594" s="210" t="n"/>
      <c r="Z594" s="1" t="n"/>
      <c r="AA594" s="1" t="n"/>
      <c r="AB594" s="212" t="n"/>
      <c r="AC594" s="212" t="n"/>
    </row>
    <row r="595">
      <c r="A595" s="1" t="n"/>
      <c r="B595" s="1" t="n"/>
      <c r="C595" s="1" t="n"/>
      <c r="D595" s="1" t="n"/>
      <c r="E595" s="1" t="n"/>
      <c r="F595" s="1" t="n"/>
      <c r="G595" s="1" t="n"/>
      <c r="H595" s="1" t="n"/>
      <c r="I595" s="1" t="n"/>
      <c r="J595" s="1" t="n"/>
      <c r="K595" s="1" t="n"/>
      <c r="L595" s="1" t="n"/>
      <c r="M595" s="1" t="n"/>
      <c r="N595" s="1" t="n"/>
      <c r="O595" s="1" t="n"/>
      <c r="P595" s="1" t="n"/>
      <c r="Q595" s="1" t="n"/>
      <c r="R595" s="1" t="n"/>
      <c r="S595" s="210" t="n"/>
      <c r="T595" s="210" t="n"/>
      <c r="U595" s="1" t="n"/>
      <c r="V595" s="1" t="n"/>
      <c r="W595" s="1" t="n"/>
      <c r="X595" s="1" t="n"/>
      <c r="Y595" s="210" t="n"/>
      <c r="Z595" s="1" t="n"/>
      <c r="AA595" s="1" t="n"/>
      <c r="AB595" s="212" t="n"/>
      <c r="AC595" s="212" t="n"/>
    </row>
    <row r="596">
      <c r="A596" s="1" t="n"/>
      <c r="B596" s="1" t="n"/>
      <c r="C596" s="1" t="n"/>
      <c r="D596" s="1" t="n"/>
      <c r="E596" s="1" t="n"/>
      <c r="F596" s="1" t="n"/>
      <c r="G596" s="1" t="n"/>
      <c r="H596" s="1" t="n"/>
      <c r="I596" s="1" t="n"/>
      <c r="J596" s="1" t="n"/>
      <c r="K596" s="1" t="n"/>
      <c r="L596" s="1" t="n"/>
      <c r="M596" s="1" t="n"/>
      <c r="N596" s="1" t="n"/>
      <c r="O596" s="1" t="n"/>
      <c r="P596" s="1" t="n"/>
      <c r="Q596" s="1" t="n"/>
      <c r="R596" s="1" t="n"/>
      <c r="S596" s="210" t="n"/>
      <c r="T596" s="210" t="n"/>
      <c r="U596" s="1" t="n"/>
      <c r="V596" s="1" t="n"/>
      <c r="W596" s="1" t="n"/>
      <c r="X596" s="1" t="n"/>
      <c r="Y596" s="210" t="n"/>
      <c r="Z596" s="1" t="n"/>
      <c r="AA596" s="1" t="n"/>
      <c r="AB596" s="212" t="n"/>
      <c r="AC596" s="212" t="n"/>
    </row>
    <row r="597">
      <c r="A597" s="1" t="n"/>
      <c r="B597" s="1" t="n"/>
      <c r="C597" s="1" t="n"/>
      <c r="D597" s="1" t="n"/>
      <c r="E597" s="1" t="n"/>
      <c r="F597" s="1" t="n"/>
      <c r="G597" s="1" t="n"/>
      <c r="H597" s="1" t="n"/>
      <c r="I597" s="1" t="n"/>
      <c r="J597" s="1" t="n"/>
      <c r="K597" s="1" t="n"/>
      <c r="L597" s="1" t="n"/>
      <c r="M597" s="1" t="n"/>
      <c r="N597" s="1" t="n"/>
      <c r="O597" s="1" t="n"/>
      <c r="P597" s="1" t="n"/>
      <c r="Q597" s="1" t="n"/>
      <c r="R597" s="1" t="n"/>
      <c r="S597" s="210" t="n"/>
      <c r="T597" s="210" t="n"/>
      <c r="U597" s="1" t="n"/>
      <c r="V597" s="1" t="n"/>
      <c r="W597" s="1" t="n"/>
      <c r="X597" s="1" t="n"/>
      <c r="Y597" s="210" t="n"/>
      <c r="Z597" s="1" t="n"/>
      <c r="AA597" s="1" t="n"/>
      <c r="AB597" s="212" t="n"/>
      <c r="AC597" s="212" t="n"/>
    </row>
    <row r="598">
      <c r="A598" s="1" t="n"/>
      <c r="B598" s="1" t="n"/>
      <c r="C598" s="1" t="n"/>
      <c r="D598" s="1" t="n"/>
      <c r="E598" s="1" t="n"/>
      <c r="F598" s="1" t="n"/>
      <c r="G598" s="1" t="n"/>
      <c r="H598" s="1" t="n"/>
      <c r="I598" s="1" t="n"/>
      <c r="J598" s="1" t="n"/>
      <c r="K598" s="1" t="n"/>
      <c r="L598" s="1" t="n"/>
      <c r="M598" s="1" t="n"/>
      <c r="N598" s="1" t="n"/>
      <c r="O598" s="1" t="n"/>
      <c r="P598" s="1" t="n"/>
      <c r="Q598" s="1" t="n"/>
      <c r="R598" s="1" t="n"/>
      <c r="S598" s="210" t="n"/>
      <c r="T598" s="210" t="n"/>
      <c r="U598" s="1" t="n"/>
      <c r="V598" s="1" t="n"/>
      <c r="W598" s="1" t="n"/>
      <c r="X598" s="1" t="n"/>
      <c r="Y598" s="210" t="n"/>
      <c r="Z598" s="1" t="n"/>
      <c r="AA598" s="1" t="n"/>
      <c r="AB598" s="212" t="n"/>
      <c r="AC598" s="212" t="n"/>
    </row>
    <row r="599">
      <c r="A599" s="1" t="n"/>
      <c r="B599" s="1" t="n"/>
      <c r="C599" s="1" t="n"/>
      <c r="D599" s="1" t="n"/>
      <c r="E599" s="1" t="n"/>
      <c r="F599" s="1" t="n"/>
      <c r="G599" s="1" t="n"/>
      <c r="H599" s="1" t="n"/>
      <c r="I599" s="1" t="n"/>
      <c r="J599" s="1" t="n"/>
      <c r="K599" s="1" t="n"/>
      <c r="L599" s="1" t="n"/>
      <c r="M599" s="1" t="n"/>
      <c r="N599" s="1" t="n"/>
      <c r="O599" s="1" t="n"/>
      <c r="P599" s="1" t="n"/>
      <c r="Q599" s="1" t="n"/>
      <c r="R599" s="1" t="n"/>
      <c r="S599" s="210" t="n"/>
      <c r="T599" s="210" t="n"/>
      <c r="U599" s="1" t="n"/>
      <c r="V599" s="1" t="n"/>
      <c r="W599" s="1" t="n"/>
      <c r="X599" s="1" t="n"/>
      <c r="Y599" s="210" t="n"/>
      <c r="Z599" s="1" t="n"/>
      <c r="AA599" s="1" t="n"/>
      <c r="AB599" s="212" t="n"/>
      <c r="AC599" s="212" t="n"/>
    </row>
    <row r="600">
      <c r="A600" s="1" t="n"/>
      <c r="B600" s="1" t="n"/>
      <c r="C600" s="1" t="n"/>
      <c r="D600" s="1" t="n"/>
      <c r="E600" s="1" t="n"/>
      <c r="F600" s="1" t="n"/>
      <c r="G600" s="1" t="n"/>
      <c r="H600" s="1" t="n"/>
      <c r="I600" s="1" t="n"/>
      <c r="J600" s="1" t="n"/>
      <c r="K600" s="1" t="n"/>
      <c r="L600" s="1" t="n"/>
      <c r="M600" s="1" t="n"/>
      <c r="N600" s="1" t="n"/>
      <c r="O600" s="1" t="n"/>
      <c r="P600" s="1" t="n"/>
      <c r="Q600" s="1" t="n"/>
      <c r="R600" s="1" t="n"/>
      <c r="S600" s="210" t="n"/>
      <c r="T600" s="210" t="n"/>
      <c r="U600" s="1" t="n"/>
      <c r="V600" s="1" t="n"/>
      <c r="W600" s="1" t="n"/>
      <c r="X600" s="1" t="n"/>
      <c r="Y600" s="210" t="n"/>
      <c r="Z600" s="1" t="n"/>
      <c r="AA600" s="1" t="n"/>
      <c r="AB600" s="212" t="n"/>
      <c r="AC600" s="212" t="n"/>
    </row>
    <row r="601">
      <c r="A601" s="1" t="n"/>
      <c r="B601" s="1" t="n"/>
      <c r="C601" s="1" t="n"/>
      <c r="D601" s="1" t="n"/>
      <c r="E601" s="1" t="n"/>
      <c r="F601" s="1" t="n"/>
      <c r="G601" s="1" t="n"/>
      <c r="H601" s="1" t="n"/>
      <c r="I601" s="1" t="n"/>
      <c r="J601" s="1" t="n"/>
      <c r="K601" s="1" t="n"/>
      <c r="L601" s="1" t="n"/>
      <c r="M601" s="1" t="n"/>
      <c r="N601" s="1" t="n"/>
      <c r="O601" s="1" t="n"/>
      <c r="P601" s="1" t="n"/>
      <c r="Q601" s="1" t="n"/>
      <c r="R601" s="1" t="n"/>
      <c r="S601" s="210" t="n"/>
      <c r="T601" s="210" t="n"/>
      <c r="U601" s="1" t="n"/>
      <c r="V601" s="1" t="n"/>
      <c r="W601" s="1" t="n"/>
      <c r="X601" s="1" t="n"/>
      <c r="Y601" s="210" t="n"/>
      <c r="Z601" s="1" t="n"/>
      <c r="AA601" s="1" t="n"/>
      <c r="AB601" s="212" t="n"/>
      <c r="AC601" s="212" t="n"/>
    </row>
    <row r="602">
      <c r="A602" s="1" t="n"/>
      <c r="B602" s="1" t="n"/>
      <c r="C602" s="1" t="n"/>
      <c r="D602" s="1" t="n"/>
      <c r="E602" s="1" t="n"/>
      <c r="F602" s="1" t="n"/>
      <c r="G602" s="1" t="n"/>
      <c r="H602" s="1" t="n"/>
      <c r="I602" s="1" t="n"/>
      <c r="J602" s="1" t="n"/>
      <c r="K602" s="1" t="n"/>
      <c r="L602" s="1" t="n"/>
      <c r="M602" s="1" t="n"/>
      <c r="N602" s="1" t="n"/>
      <c r="O602" s="1" t="n"/>
      <c r="P602" s="1" t="n"/>
      <c r="Q602" s="1" t="n"/>
      <c r="R602" s="1" t="n"/>
      <c r="S602" s="210" t="n"/>
      <c r="T602" s="210" t="n"/>
      <c r="U602" s="1" t="n"/>
      <c r="V602" s="1" t="n"/>
      <c r="W602" s="1" t="n"/>
      <c r="X602" s="1" t="n"/>
      <c r="Y602" s="210" t="n"/>
      <c r="Z602" s="1" t="n"/>
      <c r="AA602" s="1" t="n"/>
      <c r="AB602" s="212" t="n"/>
      <c r="AC602" s="212" t="n"/>
    </row>
    <row r="603">
      <c r="A603" s="1" t="n"/>
      <c r="B603" s="1" t="n"/>
      <c r="C603" s="1" t="n"/>
      <c r="D603" s="1" t="n"/>
      <c r="E603" s="1" t="n"/>
      <c r="F603" s="1" t="n"/>
      <c r="G603" s="1" t="n"/>
      <c r="H603" s="1" t="n"/>
      <c r="I603" s="1" t="n"/>
      <c r="J603" s="1" t="n"/>
      <c r="K603" s="1" t="n"/>
      <c r="L603" s="1" t="n"/>
      <c r="M603" s="1" t="n"/>
      <c r="N603" s="1" t="n"/>
      <c r="O603" s="1" t="n"/>
      <c r="P603" s="1" t="n"/>
      <c r="Q603" s="1" t="n"/>
      <c r="R603" s="1" t="n"/>
      <c r="S603" s="210" t="n"/>
      <c r="T603" s="210" t="n"/>
      <c r="U603" s="1" t="n"/>
      <c r="V603" s="1" t="n"/>
      <c r="W603" s="1" t="n"/>
      <c r="X603" s="1" t="n"/>
      <c r="Y603" s="210" t="n"/>
      <c r="Z603" s="1" t="n"/>
      <c r="AA603" s="1" t="n"/>
      <c r="AB603" s="212" t="n"/>
      <c r="AC603" s="212" t="n"/>
    </row>
    <row r="604">
      <c r="A604" s="1" t="n"/>
      <c r="B604" s="1" t="n"/>
      <c r="C604" s="1" t="n"/>
      <c r="D604" s="1" t="n"/>
      <c r="E604" s="1" t="n"/>
      <c r="F604" s="1" t="n"/>
      <c r="G604" s="1" t="n"/>
      <c r="H604" s="1" t="n"/>
      <c r="I604" s="1" t="n"/>
      <c r="J604" s="1" t="n"/>
      <c r="K604" s="1" t="n"/>
      <c r="L604" s="1" t="n"/>
      <c r="M604" s="1" t="n"/>
      <c r="N604" s="1" t="n"/>
      <c r="O604" s="1" t="n"/>
      <c r="P604" s="1" t="n"/>
      <c r="Q604" s="1" t="n"/>
      <c r="R604" s="1" t="n"/>
      <c r="S604" s="210" t="n"/>
      <c r="T604" s="210" t="n"/>
      <c r="U604" s="1" t="n"/>
      <c r="V604" s="1" t="n"/>
      <c r="W604" s="1" t="n"/>
      <c r="X604" s="1" t="n"/>
      <c r="Y604" s="210" t="n"/>
      <c r="Z604" s="1" t="n"/>
      <c r="AA604" s="1" t="n"/>
      <c r="AB604" s="212" t="n"/>
      <c r="AC604" s="212" t="n"/>
    </row>
    <row r="605">
      <c r="A605" s="1" t="n"/>
      <c r="B605" s="1" t="n"/>
      <c r="C605" s="1" t="n"/>
      <c r="D605" s="1" t="n"/>
      <c r="E605" s="1" t="n"/>
      <c r="F605" s="1" t="n"/>
      <c r="G605" s="1" t="n"/>
      <c r="H605" s="1" t="n"/>
      <c r="I605" s="1" t="n"/>
      <c r="J605" s="1" t="n"/>
      <c r="K605" s="1" t="n"/>
      <c r="L605" s="1" t="n"/>
      <c r="M605" s="1" t="n"/>
      <c r="N605" s="1" t="n"/>
      <c r="O605" s="1" t="n"/>
      <c r="P605" s="1" t="n"/>
      <c r="Q605" s="1" t="n"/>
      <c r="R605" s="1" t="n"/>
      <c r="S605" s="210" t="n"/>
      <c r="T605" s="210" t="n"/>
      <c r="U605" s="1" t="n"/>
      <c r="V605" s="1" t="n"/>
      <c r="W605" s="1" t="n"/>
      <c r="X605" s="1" t="n"/>
      <c r="Y605" s="210" t="n"/>
      <c r="Z605" s="1" t="n"/>
      <c r="AA605" s="1" t="n"/>
      <c r="AB605" s="212" t="n"/>
      <c r="AC605" s="212" t="n"/>
    </row>
    <row r="606">
      <c r="A606" s="1" t="n"/>
      <c r="B606" s="1" t="n"/>
      <c r="C606" s="1" t="n"/>
      <c r="D606" s="1" t="n"/>
      <c r="E606" s="1" t="n"/>
      <c r="F606" s="1" t="n"/>
      <c r="G606" s="1" t="n"/>
      <c r="H606" s="1" t="n"/>
      <c r="I606" s="1" t="n"/>
      <c r="J606" s="1" t="n"/>
      <c r="K606" s="1" t="n"/>
      <c r="L606" s="1" t="n"/>
      <c r="M606" s="1" t="n"/>
      <c r="N606" s="1" t="n"/>
      <c r="O606" s="1" t="n"/>
      <c r="P606" s="1" t="n"/>
      <c r="Q606" s="1" t="n"/>
      <c r="R606" s="1" t="n"/>
      <c r="S606" s="210" t="n"/>
      <c r="T606" s="210" t="n"/>
      <c r="U606" s="1" t="n"/>
      <c r="V606" s="1" t="n"/>
      <c r="W606" s="1" t="n"/>
      <c r="X606" s="1" t="n"/>
      <c r="Y606" s="210" t="n"/>
      <c r="Z606" s="1" t="n"/>
      <c r="AA606" s="1" t="n"/>
      <c r="AB606" s="212" t="n"/>
      <c r="AC606" s="212" t="n"/>
    </row>
    <row r="607">
      <c r="A607" s="1" t="n"/>
      <c r="B607" s="1" t="n"/>
      <c r="C607" s="1" t="n"/>
      <c r="D607" s="1" t="n"/>
      <c r="E607" s="1" t="n"/>
      <c r="F607" s="1" t="n"/>
      <c r="G607" s="1" t="n"/>
      <c r="H607" s="1" t="n"/>
      <c r="I607" s="1" t="n"/>
      <c r="J607" s="1" t="n"/>
      <c r="K607" s="1" t="n"/>
      <c r="L607" s="1" t="n"/>
      <c r="M607" s="1" t="n"/>
      <c r="N607" s="1" t="n"/>
      <c r="O607" s="1" t="n"/>
      <c r="P607" s="1" t="n"/>
      <c r="Q607" s="1" t="n"/>
      <c r="R607" s="1" t="n"/>
      <c r="S607" s="210" t="n"/>
      <c r="T607" s="210" t="n"/>
      <c r="U607" s="1" t="n"/>
      <c r="V607" s="1" t="n"/>
      <c r="W607" s="1" t="n"/>
      <c r="X607" s="1" t="n"/>
      <c r="Y607" s="210" t="n"/>
      <c r="Z607" s="1" t="n"/>
      <c r="AA607" s="1" t="n"/>
      <c r="AB607" s="212" t="n"/>
      <c r="AC607" s="212" t="n"/>
    </row>
    <row r="608">
      <c r="A608" s="1" t="n"/>
      <c r="B608" s="1" t="n"/>
      <c r="C608" s="1" t="n"/>
      <c r="D608" s="1" t="n"/>
      <c r="E608" s="1" t="n"/>
      <c r="F608" s="1" t="n"/>
      <c r="G608" s="1" t="n"/>
      <c r="H608" s="1" t="n"/>
      <c r="I608" s="1" t="n"/>
      <c r="J608" s="1" t="n"/>
      <c r="K608" s="1" t="n"/>
      <c r="L608" s="1" t="n"/>
      <c r="M608" s="1" t="n"/>
      <c r="N608" s="1" t="n"/>
      <c r="O608" s="1" t="n"/>
      <c r="P608" s="1" t="n"/>
      <c r="Q608" s="1" t="n"/>
      <c r="R608" s="1" t="n"/>
      <c r="S608" s="210" t="n"/>
      <c r="T608" s="210" t="n"/>
      <c r="U608" s="1" t="n"/>
      <c r="V608" s="1" t="n"/>
      <c r="W608" s="1" t="n"/>
      <c r="X608" s="1" t="n"/>
      <c r="Y608" s="210" t="n"/>
      <c r="Z608" s="1" t="n"/>
      <c r="AA608" s="1" t="n"/>
      <c r="AB608" s="212" t="n"/>
      <c r="AC608" s="212" t="n"/>
    </row>
    <row r="609">
      <c r="A609" s="1" t="n"/>
      <c r="B609" s="1" t="n"/>
      <c r="C609" s="1" t="n"/>
      <c r="D609" s="1" t="n"/>
      <c r="E609" s="1" t="n"/>
      <c r="F609" s="1" t="n"/>
      <c r="G609" s="1" t="n"/>
      <c r="H609" s="1" t="n"/>
      <c r="I609" s="1" t="n"/>
      <c r="J609" s="1" t="n"/>
      <c r="K609" s="1" t="n"/>
      <c r="L609" s="1" t="n"/>
      <c r="M609" s="1" t="n"/>
      <c r="N609" s="1" t="n"/>
      <c r="O609" s="1" t="n"/>
      <c r="P609" s="1" t="n"/>
      <c r="Q609" s="1" t="n"/>
      <c r="R609" s="1" t="n"/>
      <c r="S609" s="210" t="n"/>
      <c r="T609" s="210" t="n"/>
      <c r="U609" s="1" t="n"/>
      <c r="V609" s="1" t="n"/>
      <c r="W609" s="1" t="n"/>
      <c r="X609" s="1" t="n"/>
      <c r="Y609" s="210" t="n"/>
      <c r="Z609" s="1" t="n"/>
      <c r="AA609" s="1" t="n"/>
      <c r="AB609" s="212" t="n"/>
      <c r="AC609" s="212" t="n"/>
    </row>
    <row r="610">
      <c r="A610" s="1" t="n"/>
      <c r="B610" s="1" t="n"/>
      <c r="C610" s="1" t="n"/>
      <c r="D610" s="1" t="n"/>
      <c r="E610" s="1" t="n"/>
      <c r="F610" s="1" t="n"/>
      <c r="G610" s="1" t="n"/>
      <c r="H610" s="1" t="n"/>
      <c r="I610" s="1" t="n"/>
      <c r="J610" s="1" t="n"/>
      <c r="K610" s="1" t="n"/>
      <c r="L610" s="1" t="n"/>
      <c r="M610" s="1" t="n"/>
      <c r="N610" s="1" t="n"/>
      <c r="O610" s="1" t="n"/>
      <c r="P610" s="1" t="n"/>
      <c r="Q610" s="1" t="n"/>
      <c r="R610" s="1" t="n"/>
      <c r="S610" s="210" t="n"/>
      <c r="T610" s="210" t="n"/>
      <c r="U610" s="1" t="n"/>
      <c r="V610" s="1" t="n"/>
      <c r="W610" s="1" t="n"/>
      <c r="X610" s="1" t="n"/>
      <c r="Y610" s="210" t="n"/>
      <c r="Z610" s="1" t="n"/>
      <c r="AA610" s="1" t="n"/>
      <c r="AB610" s="212" t="n"/>
      <c r="AC610" s="212" t="n"/>
    </row>
    <row r="611">
      <c r="A611" s="1" t="n"/>
      <c r="B611" s="1" t="n"/>
      <c r="C611" s="1" t="n"/>
      <c r="D611" s="1" t="n"/>
      <c r="E611" s="1" t="n"/>
      <c r="F611" s="1" t="n"/>
      <c r="G611" s="1" t="n"/>
      <c r="H611" s="1" t="n"/>
      <c r="I611" s="1" t="n"/>
      <c r="J611" s="1" t="n"/>
      <c r="K611" s="1" t="n"/>
      <c r="L611" s="1" t="n"/>
      <c r="M611" s="1" t="n"/>
      <c r="N611" s="1" t="n"/>
      <c r="O611" s="1" t="n"/>
      <c r="P611" s="1" t="n"/>
      <c r="Q611" s="1" t="n"/>
      <c r="R611" s="1" t="n"/>
      <c r="S611" s="210" t="n"/>
      <c r="T611" s="210" t="n"/>
      <c r="U611" s="1" t="n"/>
      <c r="V611" s="1" t="n"/>
      <c r="W611" s="1" t="n"/>
      <c r="X611" s="1" t="n"/>
      <c r="Y611" s="210" t="n"/>
      <c r="Z611" s="1" t="n"/>
      <c r="AA611" s="1" t="n"/>
      <c r="AB611" s="212" t="n"/>
      <c r="AC611" s="212" t="n"/>
    </row>
    <row r="612">
      <c r="A612" s="1" t="n"/>
      <c r="B612" s="1" t="n"/>
      <c r="C612" s="1" t="n"/>
      <c r="D612" s="1" t="n"/>
      <c r="E612" s="1" t="n"/>
      <c r="F612" s="1" t="n"/>
      <c r="G612" s="1" t="n"/>
      <c r="H612" s="1" t="n"/>
      <c r="I612" s="1" t="n"/>
      <c r="J612" s="1" t="n"/>
      <c r="K612" s="1" t="n"/>
      <c r="L612" s="1" t="n"/>
      <c r="M612" s="1" t="n"/>
      <c r="N612" s="1" t="n"/>
      <c r="O612" s="1" t="n"/>
      <c r="P612" s="1" t="n"/>
      <c r="Q612" s="1" t="n"/>
      <c r="R612" s="1" t="n"/>
      <c r="S612" s="210" t="n"/>
      <c r="T612" s="210" t="n"/>
      <c r="U612" s="1" t="n"/>
      <c r="V612" s="1" t="n"/>
      <c r="W612" s="1" t="n"/>
      <c r="X612" s="1" t="n"/>
      <c r="Y612" s="210" t="n"/>
      <c r="Z612" s="1" t="n"/>
      <c r="AA612" s="1" t="n"/>
      <c r="AB612" s="212" t="n"/>
      <c r="AC612" s="212" t="n"/>
    </row>
    <row r="613">
      <c r="A613" s="1" t="n"/>
      <c r="B613" s="1" t="n"/>
      <c r="C613" s="1" t="n"/>
      <c r="D613" s="1" t="n"/>
      <c r="E613" s="1" t="n"/>
      <c r="F613" s="1" t="n"/>
      <c r="G613" s="1" t="n"/>
      <c r="H613" s="1" t="n"/>
      <c r="I613" s="1" t="n"/>
      <c r="J613" s="1" t="n"/>
      <c r="K613" s="1" t="n"/>
      <c r="L613" s="1" t="n"/>
      <c r="M613" s="1" t="n"/>
      <c r="N613" s="1" t="n"/>
      <c r="O613" s="1" t="n"/>
      <c r="P613" s="1" t="n"/>
      <c r="Q613" s="1" t="n"/>
      <c r="R613" s="1" t="n"/>
      <c r="S613" s="210" t="n"/>
      <c r="T613" s="210" t="n"/>
      <c r="U613" s="1" t="n"/>
      <c r="V613" s="1" t="n"/>
      <c r="W613" s="1" t="n"/>
      <c r="X613" s="1" t="n"/>
      <c r="Y613" s="210" t="n"/>
      <c r="Z613" s="1" t="n"/>
      <c r="AA613" s="1" t="n"/>
      <c r="AB613" s="212" t="n"/>
      <c r="AC613" s="212" t="n"/>
    </row>
    <row r="614">
      <c r="A614" s="1" t="n"/>
      <c r="B614" s="1" t="n"/>
      <c r="C614" s="1" t="n"/>
      <c r="D614" s="1" t="n"/>
      <c r="E614" s="1" t="n"/>
      <c r="F614" s="1" t="n"/>
      <c r="G614" s="1" t="n"/>
      <c r="H614" s="1" t="n"/>
      <c r="I614" s="1" t="n"/>
      <c r="J614" s="1" t="n"/>
      <c r="K614" s="1" t="n"/>
      <c r="L614" s="1" t="n"/>
      <c r="M614" s="1" t="n"/>
      <c r="N614" s="1" t="n"/>
      <c r="O614" s="1" t="n"/>
      <c r="P614" s="1" t="n"/>
      <c r="Q614" s="1" t="n"/>
      <c r="R614" s="1" t="n"/>
      <c r="S614" s="210" t="n"/>
      <c r="T614" s="210" t="n"/>
      <c r="U614" s="1" t="n"/>
      <c r="V614" s="1" t="n"/>
      <c r="W614" s="1" t="n"/>
      <c r="X614" s="1" t="n"/>
      <c r="Y614" s="210" t="n"/>
      <c r="Z614" s="1" t="n"/>
      <c r="AA614" s="1" t="n"/>
      <c r="AB614" s="212" t="n"/>
      <c r="AC614" s="212" t="n"/>
    </row>
    <row r="615">
      <c r="A615" s="1" t="n"/>
      <c r="B615" s="1" t="n"/>
      <c r="C615" s="1" t="n"/>
      <c r="D615" s="1" t="n"/>
      <c r="E615" s="1" t="n"/>
      <c r="F615" s="1" t="n"/>
      <c r="G615" s="1" t="n"/>
      <c r="H615" s="1" t="n"/>
      <c r="I615" s="1" t="n"/>
      <c r="J615" s="1" t="n"/>
      <c r="K615" s="1" t="n"/>
      <c r="L615" s="1" t="n"/>
      <c r="M615" s="1" t="n"/>
      <c r="N615" s="1" t="n"/>
      <c r="O615" s="1" t="n"/>
      <c r="P615" s="1" t="n"/>
      <c r="Q615" s="1" t="n"/>
      <c r="R615" s="1" t="n"/>
      <c r="S615" s="210" t="n"/>
      <c r="T615" s="210" t="n"/>
      <c r="U615" s="1" t="n"/>
      <c r="V615" s="1" t="n"/>
      <c r="W615" s="1" t="n"/>
      <c r="X615" s="1" t="n"/>
      <c r="Y615" s="210" t="n"/>
      <c r="Z615" s="1" t="n"/>
      <c r="AA615" s="1" t="n"/>
      <c r="AB615" s="212" t="n"/>
      <c r="AC615" s="212" t="n"/>
    </row>
    <row r="616">
      <c r="A616" s="1" t="n"/>
      <c r="B616" s="1" t="n"/>
      <c r="C616" s="1" t="n"/>
      <c r="D616" s="1" t="n"/>
      <c r="E616" s="1" t="n"/>
      <c r="F616" s="1" t="n"/>
      <c r="G616" s="1" t="n"/>
      <c r="H616" s="1" t="n"/>
      <c r="I616" s="1" t="n"/>
      <c r="J616" s="1" t="n"/>
      <c r="K616" s="1" t="n"/>
      <c r="L616" s="1" t="n"/>
      <c r="M616" s="1" t="n"/>
      <c r="N616" s="1" t="n"/>
      <c r="O616" s="1" t="n"/>
      <c r="P616" s="1" t="n"/>
      <c r="Q616" s="1" t="n"/>
      <c r="R616" s="1" t="n"/>
      <c r="S616" s="210" t="n"/>
      <c r="T616" s="210" t="n"/>
      <c r="U616" s="1" t="n"/>
      <c r="V616" s="1" t="n"/>
      <c r="W616" s="1" t="n"/>
      <c r="X616" s="1" t="n"/>
      <c r="Y616" s="210" t="n"/>
      <c r="Z616" s="1" t="n"/>
      <c r="AA616" s="1" t="n"/>
      <c r="AB616" s="212" t="n"/>
      <c r="AC616" s="212" t="n"/>
    </row>
    <row r="617">
      <c r="A617" s="1" t="n"/>
      <c r="B617" s="1" t="n"/>
      <c r="C617" s="1" t="n"/>
      <c r="D617" s="1" t="n"/>
      <c r="E617" s="1" t="n"/>
      <c r="F617" s="1" t="n"/>
      <c r="G617" s="1" t="n"/>
      <c r="H617" s="1" t="n"/>
      <c r="I617" s="1" t="n"/>
      <c r="J617" s="1" t="n"/>
      <c r="K617" s="1" t="n"/>
      <c r="L617" s="1" t="n"/>
      <c r="M617" s="1" t="n"/>
      <c r="N617" s="1" t="n"/>
      <c r="O617" s="1" t="n"/>
      <c r="P617" s="1" t="n"/>
      <c r="Q617" s="1" t="n"/>
      <c r="R617" s="1" t="n"/>
      <c r="S617" s="210" t="n"/>
      <c r="T617" s="210" t="n"/>
      <c r="U617" s="1" t="n"/>
      <c r="V617" s="1" t="n"/>
      <c r="W617" s="1" t="n"/>
      <c r="X617" s="1" t="n"/>
      <c r="Y617" s="210" t="n"/>
      <c r="Z617" s="1" t="n"/>
      <c r="AA617" s="1" t="n"/>
      <c r="AB617" s="212" t="n"/>
      <c r="AC617" s="212" t="n"/>
    </row>
    <row r="618">
      <c r="A618" s="1" t="n"/>
      <c r="B618" s="1" t="n"/>
      <c r="C618" s="1" t="n"/>
      <c r="D618" s="1" t="n"/>
      <c r="E618" s="1" t="n"/>
      <c r="F618" s="1" t="n"/>
      <c r="G618" s="1" t="n"/>
      <c r="H618" s="1" t="n"/>
      <c r="I618" s="1" t="n"/>
      <c r="J618" s="1" t="n"/>
      <c r="K618" s="1" t="n"/>
      <c r="L618" s="1" t="n"/>
      <c r="M618" s="1" t="n"/>
      <c r="N618" s="1" t="n"/>
      <c r="O618" s="1" t="n"/>
      <c r="P618" s="1" t="n"/>
      <c r="Q618" s="1" t="n"/>
      <c r="R618" s="1" t="n"/>
      <c r="S618" s="210" t="n"/>
      <c r="T618" s="210" t="n"/>
      <c r="U618" s="1" t="n"/>
      <c r="V618" s="1" t="n"/>
      <c r="W618" s="1" t="n"/>
      <c r="X618" s="1" t="n"/>
      <c r="Y618" s="210" t="n"/>
      <c r="Z618" s="1" t="n"/>
      <c r="AA618" s="1" t="n"/>
      <c r="AB618" s="212" t="n"/>
      <c r="AC618" s="212" t="n"/>
    </row>
    <row r="619">
      <c r="A619" s="1" t="n"/>
      <c r="B619" s="1" t="n"/>
      <c r="C619" s="1" t="n"/>
      <c r="D619" s="1" t="n"/>
      <c r="E619" s="1" t="n"/>
      <c r="F619" s="1" t="n"/>
      <c r="G619" s="1" t="n"/>
      <c r="H619" s="1" t="n"/>
      <c r="I619" s="1" t="n"/>
      <c r="J619" s="1" t="n"/>
      <c r="K619" s="1" t="n"/>
      <c r="L619" s="1" t="n"/>
      <c r="M619" s="1" t="n"/>
      <c r="N619" s="1" t="n"/>
      <c r="O619" s="1" t="n"/>
      <c r="P619" s="1" t="n"/>
      <c r="Q619" s="1" t="n"/>
      <c r="R619" s="1" t="n"/>
      <c r="S619" s="210" t="n"/>
      <c r="T619" s="210" t="n"/>
      <c r="U619" s="1" t="n"/>
      <c r="V619" s="1" t="n"/>
      <c r="W619" s="1" t="n"/>
      <c r="X619" s="1" t="n"/>
      <c r="Y619" s="210" t="n"/>
      <c r="Z619" s="1" t="n"/>
      <c r="AA619" s="1" t="n"/>
      <c r="AB619" s="212" t="n"/>
      <c r="AC619" s="212" t="n"/>
    </row>
    <row r="620">
      <c r="A620" s="1" t="n"/>
      <c r="B620" s="1" t="n"/>
      <c r="C620" s="1" t="n"/>
      <c r="D620" s="1" t="n"/>
      <c r="E620" s="1" t="n"/>
      <c r="F620" s="1" t="n"/>
      <c r="G620" s="1" t="n"/>
      <c r="H620" s="1" t="n"/>
      <c r="I620" s="1" t="n"/>
      <c r="J620" s="1" t="n"/>
      <c r="K620" s="1" t="n"/>
      <c r="L620" s="1" t="n"/>
      <c r="M620" s="1" t="n"/>
      <c r="N620" s="1" t="n"/>
      <c r="O620" s="1" t="n"/>
      <c r="P620" s="1" t="n"/>
      <c r="Q620" s="1" t="n"/>
      <c r="R620" s="1" t="n"/>
      <c r="S620" s="210" t="n"/>
      <c r="T620" s="210" t="n"/>
      <c r="U620" s="1" t="n"/>
      <c r="V620" s="1" t="n"/>
      <c r="W620" s="1" t="n"/>
      <c r="X620" s="1" t="n"/>
      <c r="Y620" s="210" t="n"/>
      <c r="Z620" s="1" t="n"/>
      <c r="AA620" s="1" t="n"/>
      <c r="AB620" s="212" t="n"/>
      <c r="AC620" s="212" t="n"/>
    </row>
    <row r="621">
      <c r="A621" s="1" t="n"/>
      <c r="B621" s="1" t="n"/>
      <c r="C621" s="1" t="n"/>
      <c r="D621" s="1" t="n"/>
      <c r="E621" s="1" t="n"/>
      <c r="F621" s="1" t="n"/>
      <c r="G621" s="1" t="n"/>
      <c r="H621" s="1" t="n"/>
      <c r="I621" s="1" t="n"/>
      <c r="J621" s="1" t="n"/>
      <c r="K621" s="1" t="n"/>
      <c r="L621" s="1" t="n"/>
      <c r="M621" s="1" t="n"/>
      <c r="N621" s="1" t="n"/>
      <c r="O621" s="1" t="n"/>
      <c r="P621" s="1" t="n"/>
      <c r="Q621" s="1" t="n"/>
      <c r="R621" s="1" t="n"/>
      <c r="S621" s="210" t="n"/>
      <c r="T621" s="210" t="n"/>
      <c r="U621" s="1" t="n"/>
      <c r="V621" s="1" t="n"/>
      <c r="W621" s="1" t="n"/>
      <c r="X621" s="1" t="n"/>
      <c r="Y621" s="210" t="n"/>
      <c r="Z621" s="1" t="n"/>
      <c r="AA621" s="1" t="n"/>
      <c r="AB621" s="212" t="n"/>
      <c r="AC621" s="212" t="n"/>
    </row>
    <row r="622">
      <c r="A622" s="1" t="n"/>
      <c r="B622" s="1" t="n"/>
      <c r="C622" s="1" t="n"/>
      <c r="D622" s="1" t="n"/>
      <c r="E622" s="1" t="n"/>
      <c r="F622" s="1" t="n"/>
      <c r="G622" s="1" t="n"/>
      <c r="H622" s="1" t="n"/>
      <c r="I622" s="1" t="n"/>
      <c r="J622" s="1" t="n"/>
      <c r="K622" s="1" t="n"/>
      <c r="L622" s="1" t="n"/>
      <c r="M622" s="1" t="n"/>
      <c r="N622" s="1" t="n"/>
      <c r="O622" s="1" t="n"/>
      <c r="P622" s="1" t="n"/>
      <c r="Q622" s="1" t="n"/>
      <c r="R622" s="1" t="n"/>
      <c r="S622" s="210" t="n"/>
      <c r="T622" s="210" t="n"/>
      <c r="U622" s="1" t="n"/>
      <c r="V622" s="1" t="n"/>
      <c r="W622" s="1" t="n"/>
      <c r="X622" s="1" t="n"/>
      <c r="Y622" s="210" t="n"/>
      <c r="Z622" s="1" t="n"/>
      <c r="AA622" s="1" t="n"/>
      <c r="AB622" s="212" t="n"/>
      <c r="AC622" s="212" t="n"/>
    </row>
    <row r="623">
      <c r="A623" s="1" t="n"/>
      <c r="B623" s="1" t="n"/>
      <c r="C623" s="1" t="n"/>
      <c r="D623" s="1" t="n"/>
      <c r="E623" s="1" t="n"/>
      <c r="F623" s="1" t="n"/>
      <c r="G623" s="1" t="n"/>
      <c r="H623" s="1" t="n"/>
      <c r="I623" s="1" t="n"/>
      <c r="J623" s="1" t="n"/>
      <c r="K623" s="1" t="n"/>
      <c r="L623" s="1" t="n"/>
      <c r="M623" s="1" t="n"/>
      <c r="N623" s="1" t="n"/>
      <c r="O623" s="1" t="n"/>
      <c r="P623" s="1" t="n"/>
      <c r="Q623" s="1" t="n"/>
      <c r="R623" s="1" t="n"/>
      <c r="S623" s="210" t="n"/>
      <c r="T623" s="210" t="n"/>
      <c r="U623" s="1" t="n"/>
      <c r="V623" s="1" t="n"/>
      <c r="W623" s="1" t="n"/>
      <c r="X623" s="1" t="n"/>
      <c r="Y623" s="210" t="n"/>
      <c r="Z623" s="1" t="n"/>
      <c r="AA623" s="1" t="n"/>
      <c r="AB623" s="212" t="n"/>
      <c r="AC623" s="212" t="n"/>
    </row>
    <row r="624">
      <c r="A624" s="1" t="n"/>
      <c r="B624" s="1" t="n"/>
      <c r="C624" s="1" t="n"/>
      <c r="D624" s="1" t="n"/>
      <c r="E624" s="1" t="n"/>
      <c r="F624" s="1" t="n"/>
      <c r="G624" s="1" t="n"/>
      <c r="H624" s="1" t="n"/>
      <c r="I624" s="1" t="n"/>
      <c r="J624" s="1" t="n"/>
      <c r="K624" s="1" t="n"/>
      <c r="L624" s="1" t="n"/>
      <c r="M624" s="1" t="n"/>
      <c r="N624" s="1" t="n"/>
      <c r="O624" s="1" t="n"/>
      <c r="P624" s="1" t="n"/>
      <c r="Q624" s="1" t="n"/>
      <c r="R624" s="1" t="n"/>
      <c r="S624" s="210" t="n"/>
      <c r="T624" s="210" t="n"/>
      <c r="U624" s="1" t="n"/>
      <c r="V624" s="1" t="n"/>
      <c r="W624" s="1" t="n"/>
      <c r="X624" s="1" t="n"/>
      <c r="Y624" s="210" t="n"/>
      <c r="Z624" s="1" t="n"/>
      <c r="AA624" s="1" t="n"/>
      <c r="AB624" s="212" t="n"/>
      <c r="AC624" s="212" t="n"/>
    </row>
    <row r="625">
      <c r="A625" s="1" t="n"/>
      <c r="B625" s="1" t="n"/>
      <c r="C625" s="1" t="n"/>
      <c r="D625" s="1" t="n"/>
      <c r="E625" s="1" t="n"/>
      <c r="F625" s="1" t="n"/>
      <c r="G625" s="1" t="n"/>
      <c r="H625" s="1" t="n"/>
      <c r="I625" s="1" t="n"/>
      <c r="J625" s="1" t="n"/>
      <c r="K625" s="1" t="n"/>
      <c r="L625" s="1" t="n"/>
      <c r="M625" s="1" t="n"/>
      <c r="N625" s="1" t="n"/>
      <c r="O625" s="1" t="n"/>
      <c r="P625" s="1" t="n"/>
      <c r="Q625" s="1" t="n"/>
      <c r="R625" s="1" t="n"/>
      <c r="S625" s="210" t="n"/>
      <c r="T625" s="210" t="n"/>
      <c r="U625" s="1" t="n"/>
      <c r="V625" s="1" t="n"/>
      <c r="W625" s="1" t="n"/>
      <c r="X625" s="1" t="n"/>
      <c r="Y625" s="210" t="n"/>
      <c r="Z625" s="1" t="n"/>
      <c r="AA625" s="1" t="n"/>
      <c r="AB625" s="212" t="n"/>
      <c r="AC625" s="212" t="n"/>
    </row>
    <row r="626">
      <c r="A626" s="1" t="n"/>
      <c r="B626" s="1" t="n"/>
      <c r="C626" s="1" t="n"/>
      <c r="D626" s="1" t="n"/>
      <c r="E626" s="1" t="n"/>
      <c r="F626" s="1" t="n"/>
      <c r="G626" s="1" t="n"/>
      <c r="H626" s="1" t="n"/>
      <c r="I626" s="1" t="n"/>
      <c r="J626" s="1" t="n"/>
      <c r="K626" s="1" t="n"/>
      <c r="L626" s="1" t="n"/>
      <c r="M626" s="1" t="n"/>
      <c r="N626" s="1" t="n"/>
      <c r="O626" s="1" t="n"/>
      <c r="P626" s="1" t="n"/>
      <c r="Q626" s="1" t="n"/>
      <c r="R626" s="1" t="n"/>
      <c r="S626" s="210" t="n"/>
      <c r="T626" s="210" t="n"/>
      <c r="U626" s="1" t="n"/>
      <c r="V626" s="1" t="n"/>
      <c r="W626" s="1" t="n"/>
      <c r="X626" s="1" t="n"/>
      <c r="Y626" s="210" t="n"/>
      <c r="Z626" s="1" t="n"/>
      <c r="AA626" s="1" t="n"/>
      <c r="AB626" s="212" t="n"/>
      <c r="AC626" s="212" t="n"/>
    </row>
    <row r="627">
      <c r="A627" s="1" t="n"/>
      <c r="B627" s="1" t="n"/>
      <c r="C627" s="1" t="n"/>
      <c r="D627" s="1" t="n"/>
      <c r="E627" s="1" t="n"/>
      <c r="F627" s="1" t="n"/>
      <c r="G627" s="1" t="n"/>
      <c r="H627" s="1" t="n"/>
      <c r="I627" s="1" t="n"/>
      <c r="J627" s="1" t="n"/>
      <c r="K627" s="1" t="n"/>
      <c r="L627" s="1" t="n"/>
      <c r="M627" s="1" t="n"/>
      <c r="N627" s="1" t="n"/>
      <c r="O627" s="1" t="n"/>
      <c r="P627" s="1" t="n"/>
      <c r="Q627" s="1" t="n"/>
      <c r="R627" s="1" t="n"/>
      <c r="S627" s="210" t="n"/>
      <c r="T627" s="210" t="n"/>
      <c r="U627" s="1" t="n"/>
      <c r="V627" s="1" t="n"/>
      <c r="W627" s="1" t="n"/>
      <c r="X627" s="1" t="n"/>
      <c r="Y627" s="210" t="n"/>
      <c r="Z627" s="1" t="n"/>
      <c r="AA627" s="1" t="n"/>
      <c r="AB627" s="212" t="n"/>
      <c r="AC627" s="212" t="n"/>
    </row>
    <row r="628">
      <c r="A628" s="1" t="n"/>
      <c r="B628" s="1" t="n"/>
      <c r="C628" s="1" t="n"/>
      <c r="D628" s="1" t="n"/>
      <c r="E628" s="1" t="n"/>
      <c r="F628" s="1" t="n"/>
      <c r="G628" s="1" t="n"/>
      <c r="H628" s="1" t="n"/>
      <c r="I628" s="1" t="n"/>
      <c r="J628" s="1" t="n"/>
      <c r="K628" s="1" t="n"/>
      <c r="L628" s="1" t="n"/>
      <c r="M628" s="1" t="n"/>
      <c r="N628" s="1" t="n"/>
      <c r="O628" s="1" t="n"/>
      <c r="P628" s="1" t="n"/>
      <c r="Q628" s="1" t="n"/>
      <c r="R628" s="1" t="n"/>
      <c r="S628" s="210" t="n"/>
      <c r="T628" s="210" t="n"/>
      <c r="U628" s="1" t="n"/>
      <c r="V628" s="1" t="n"/>
      <c r="W628" s="1" t="n"/>
      <c r="X628" s="1" t="n"/>
      <c r="Y628" s="210" t="n"/>
      <c r="Z628" s="1" t="n"/>
      <c r="AA628" s="1" t="n"/>
      <c r="AB628" s="212" t="n"/>
      <c r="AC628" s="212" t="n"/>
    </row>
    <row r="629">
      <c r="A629" s="1" t="n"/>
      <c r="B629" s="1" t="n"/>
      <c r="C629" s="1" t="n"/>
      <c r="D629" s="1" t="n"/>
      <c r="E629" s="1" t="n"/>
      <c r="F629" s="1" t="n"/>
      <c r="G629" s="1" t="n"/>
      <c r="H629" s="1" t="n"/>
      <c r="I629" s="1" t="n"/>
      <c r="J629" s="1" t="n"/>
      <c r="K629" s="1" t="n"/>
      <c r="L629" s="1" t="n"/>
      <c r="M629" s="1" t="n"/>
      <c r="N629" s="1" t="n"/>
      <c r="O629" s="1" t="n"/>
      <c r="P629" s="1" t="n"/>
      <c r="Q629" s="1" t="n"/>
      <c r="R629" s="1" t="n"/>
      <c r="S629" s="210" t="n"/>
      <c r="T629" s="210" t="n"/>
      <c r="U629" s="1" t="n"/>
      <c r="V629" s="1" t="n"/>
      <c r="W629" s="1" t="n"/>
      <c r="X629" s="1" t="n"/>
      <c r="Y629" s="210" t="n"/>
      <c r="Z629" s="1" t="n"/>
      <c r="AA629" s="1" t="n"/>
      <c r="AB629" s="212" t="n"/>
      <c r="AC629" s="212" t="n"/>
    </row>
    <row r="630">
      <c r="A630" s="1" t="n"/>
      <c r="B630" s="1" t="n"/>
      <c r="C630" s="1" t="n"/>
      <c r="D630" s="1" t="n"/>
      <c r="E630" s="1" t="n"/>
      <c r="F630" s="1" t="n"/>
      <c r="G630" s="1" t="n"/>
      <c r="H630" s="1" t="n"/>
      <c r="I630" s="1" t="n"/>
      <c r="J630" s="1" t="n"/>
      <c r="K630" s="1" t="n"/>
      <c r="L630" s="1" t="n"/>
      <c r="M630" s="1" t="n"/>
      <c r="N630" s="1" t="n"/>
      <c r="O630" s="1" t="n"/>
      <c r="P630" s="1" t="n"/>
      <c r="Q630" s="1" t="n"/>
      <c r="R630" s="1" t="n"/>
      <c r="S630" s="210" t="n"/>
      <c r="T630" s="210" t="n"/>
      <c r="U630" s="1" t="n"/>
      <c r="V630" s="1" t="n"/>
      <c r="W630" s="1" t="n"/>
      <c r="X630" s="1" t="n"/>
      <c r="Y630" s="210" t="n"/>
      <c r="Z630" s="1" t="n"/>
      <c r="AA630" s="1" t="n"/>
      <c r="AB630" s="212" t="n"/>
      <c r="AC630" s="212" t="n"/>
    </row>
    <row r="631">
      <c r="A631" s="1" t="n"/>
      <c r="B631" s="1" t="n"/>
      <c r="C631" s="1" t="n"/>
      <c r="D631" s="1" t="n"/>
      <c r="E631" s="1" t="n"/>
      <c r="F631" s="1" t="n"/>
      <c r="G631" s="1" t="n"/>
      <c r="H631" s="1" t="n"/>
      <c r="I631" s="1" t="n"/>
      <c r="J631" s="1" t="n"/>
      <c r="K631" s="1" t="n"/>
      <c r="L631" s="1" t="n"/>
      <c r="M631" s="1" t="n"/>
      <c r="N631" s="1" t="n"/>
      <c r="O631" s="1" t="n"/>
      <c r="P631" s="1" t="n"/>
      <c r="Q631" s="1" t="n"/>
      <c r="R631" s="1" t="n"/>
      <c r="S631" s="210" t="n"/>
      <c r="T631" s="210" t="n"/>
      <c r="U631" s="1" t="n"/>
      <c r="V631" s="1" t="n"/>
      <c r="W631" s="1" t="n"/>
      <c r="X631" s="1" t="n"/>
      <c r="Y631" s="210" t="n"/>
      <c r="Z631" s="1" t="n"/>
      <c r="AA631" s="1" t="n"/>
      <c r="AB631" s="212" t="n"/>
      <c r="AC631" s="212" t="n"/>
    </row>
    <row r="632">
      <c r="A632" s="1" t="n"/>
      <c r="B632" s="1" t="n"/>
      <c r="C632" s="1" t="n"/>
      <c r="D632" s="1" t="n"/>
      <c r="E632" s="1" t="n"/>
      <c r="F632" s="1" t="n"/>
      <c r="G632" s="1" t="n"/>
      <c r="H632" s="1" t="n"/>
      <c r="I632" s="1" t="n"/>
      <c r="J632" s="1" t="n"/>
      <c r="K632" s="1" t="n"/>
      <c r="L632" s="1" t="n"/>
      <c r="M632" s="1" t="n"/>
      <c r="N632" s="1" t="n"/>
      <c r="O632" s="1" t="n"/>
      <c r="P632" s="1" t="n"/>
      <c r="Q632" s="1" t="n"/>
      <c r="R632" s="1" t="n"/>
      <c r="S632" s="210" t="n"/>
      <c r="T632" s="210" t="n"/>
      <c r="U632" s="1" t="n"/>
      <c r="V632" s="1" t="n"/>
      <c r="W632" s="1" t="n"/>
      <c r="X632" s="1" t="n"/>
      <c r="Y632" s="210" t="n"/>
      <c r="Z632" s="1" t="n"/>
      <c r="AA632" s="1" t="n"/>
      <c r="AB632" s="212" t="n"/>
      <c r="AC632" s="212" t="n"/>
    </row>
    <row r="633">
      <c r="A633" s="1" t="n"/>
      <c r="B633" s="1" t="n"/>
      <c r="C633" s="1" t="n"/>
      <c r="D633" s="1" t="n"/>
      <c r="E633" s="1" t="n"/>
      <c r="F633" s="1" t="n"/>
      <c r="G633" s="1" t="n"/>
      <c r="H633" s="1" t="n"/>
      <c r="I633" s="1" t="n"/>
      <c r="J633" s="1" t="n"/>
      <c r="K633" s="1" t="n"/>
      <c r="L633" s="1" t="n"/>
      <c r="M633" s="1" t="n"/>
      <c r="N633" s="1" t="n"/>
      <c r="O633" s="1" t="n"/>
      <c r="P633" s="1" t="n"/>
      <c r="Q633" s="1" t="n"/>
      <c r="R633" s="1" t="n"/>
      <c r="S633" s="210" t="n"/>
      <c r="T633" s="210" t="n"/>
      <c r="U633" s="1" t="n"/>
      <c r="V633" s="1" t="n"/>
      <c r="W633" s="1" t="n"/>
      <c r="X633" s="1" t="n"/>
      <c r="Y633" s="210" t="n"/>
      <c r="Z633" s="1" t="n"/>
      <c r="AA633" s="1" t="n"/>
      <c r="AB633" s="212" t="n"/>
      <c r="AC633" s="212" t="n"/>
    </row>
    <row r="634">
      <c r="A634" s="1" t="n"/>
      <c r="B634" s="1" t="n"/>
      <c r="C634" s="1" t="n"/>
      <c r="D634" s="1" t="n"/>
      <c r="E634" s="1" t="n"/>
      <c r="F634" s="1" t="n"/>
      <c r="G634" s="1" t="n"/>
      <c r="H634" s="1" t="n"/>
      <c r="I634" s="1" t="n"/>
      <c r="J634" s="1" t="n"/>
      <c r="K634" s="1" t="n"/>
      <c r="L634" s="1" t="n"/>
      <c r="M634" s="1" t="n"/>
      <c r="N634" s="1" t="n"/>
      <c r="O634" s="1" t="n"/>
      <c r="P634" s="1" t="n"/>
      <c r="Q634" s="1" t="n"/>
      <c r="R634" s="1" t="n"/>
      <c r="S634" s="210" t="n"/>
      <c r="T634" s="210" t="n"/>
      <c r="U634" s="1" t="n"/>
      <c r="V634" s="1" t="n"/>
      <c r="W634" s="1" t="n"/>
      <c r="X634" s="1" t="n"/>
      <c r="Y634" s="210" t="n"/>
      <c r="Z634" s="1" t="n"/>
      <c r="AA634" s="1" t="n"/>
      <c r="AB634" s="212" t="n"/>
      <c r="AC634" s="212" t="n"/>
    </row>
    <row r="635">
      <c r="A635" s="1" t="n"/>
      <c r="B635" s="1" t="n"/>
      <c r="C635" s="1" t="n"/>
      <c r="D635" s="1" t="n"/>
      <c r="E635" s="1" t="n"/>
      <c r="F635" s="1" t="n"/>
      <c r="G635" s="1" t="n"/>
      <c r="H635" s="1" t="n"/>
      <c r="I635" s="1" t="n"/>
      <c r="J635" s="1" t="n"/>
      <c r="K635" s="1" t="n"/>
      <c r="L635" s="1" t="n"/>
      <c r="M635" s="1" t="n"/>
      <c r="N635" s="1" t="n"/>
      <c r="O635" s="1" t="n"/>
      <c r="P635" s="1" t="n"/>
      <c r="Q635" s="1" t="n"/>
      <c r="R635" s="1" t="n"/>
      <c r="S635" s="210" t="n"/>
      <c r="T635" s="210" t="n"/>
      <c r="U635" s="1" t="n"/>
      <c r="V635" s="1" t="n"/>
      <c r="W635" s="1" t="n"/>
      <c r="X635" s="1" t="n"/>
      <c r="Y635" s="210" t="n"/>
      <c r="Z635" s="1" t="n"/>
      <c r="AA635" s="1" t="n"/>
      <c r="AB635" s="212" t="n"/>
      <c r="AC635" s="212" t="n"/>
    </row>
    <row r="636">
      <c r="A636" s="1" t="n"/>
      <c r="B636" s="1" t="n"/>
      <c r="C636" s="1" t="n"/>
      <c r="D636" s="1" t="n"/>
      <c r="E636" s="1" t="n"/>
      <c r="F636" s="1" t="n"/>
      <c r="G636" s="1" t="n"/>
      <c r="H636" s="1" t="n"/>
      <c r="I636" s="1" t="n"/>
      <c r="J636" s="1" t="n"/>
      <c r="K636" s="1" t="n"/>
      <c r="L636" s="1" t="n"/>
      <c r="M636" s="1" t="n"/>
      <c r="N636" s="1" t="n"/>
      <c r="O636" s="1" t="n"/>
      <c r="P636" s="1" t="n"/>
      <c r="Q636" s="1" t="n"/>
      <c r="R636" s="1" t="n"/>
      <c r="S636" s="210" t="n"/>
      <c r="T636" s="210" t="n"/>
      <c r="U636" s="1" t="n"/>
      <c r="V636" s="1" t="n"/>
      <c r="W636" s="1" t="n"/>
      <c r="X636" s="1" t="n"/>
      <c r="Y636" s="210" t="n"/>
      <c r="Z636" s="1" t="n"/>
      <c r="AA636" s="1" t="n"/>
      <c r="AB636" s="212" t="n"/>
      <c r="AC636" s="212" t="n"/>
    </row>
    <row r="637">
      <c r="A637" s="1" t="n"/>
      <c r="B637" s="1" t="n"/>
      <c r="C637" s="1" t="n"/>
      <c r="D637" s="1" t="n"/>
      <c r="E637" s="1" t="n"/>
      <c r="F637" s="1" t="n"/>
      <c r="G637" s="1" t="n"/>
      <c r="H637" s="1" t="n"/>
      <c r="I637" s="1" t="n"/>
      <c r="J637" s="1" t="n"/>
      <c r="K637" s="1" t="n"/>
      <c r="L637" s="1" t="n"/>
      <c r="M637" s="1" t="n"/>
      <c r="N637" s="1" t="n"/>
      <c r="O637" s="1" t="n"/>
      <c r="P637" s="1" t="n"/>
      <c r="Q637" s="1" t="n"/>
      <c r="R637" s="1" t="n"/>
      <c r="S637" s="210" t="n"/>
      <c r="T637" s="210" t="n"/>
      <c r="U637" s="1" t="n"/>
      <c r="V637" s="1" t="n"/>
      <c r="W637" s="1" t="n"/>
      <c r="X637" s="1" t="n"/>
      <c r="Y637" s="210" t="n"/>
      <c r="Z637" s="1" t="n"/>
      <c r="AA637" s="1" t="n"/>
      <c r="AB637" s="212" t="n"/>
      <c r="AC637" s="212" t="n"/>
    </row>
    <row r="638">
      <c r="A638" s="1" t="n"/>
      <c r="B638" s="1" t="n"/>
      <c r="C638" s="1" t="n"/>
      <c r="D638" s="1" t="n"/>
      <c r="E638" s="1" t="n"/>
      <c r="F638" s="1" t="n"/>
      <c r="G638" s="1" t="n"/>
      <c r="H638" s="1" t="n"/>
      <c r="I638" s="1" t="n"/>
      <c r="J638" s="1" t="n"/>
      <c r="K638" s="1" t="n"/>
      <c r="L638" s="1" t="n"/>
      <c r="M638" s="1" t="n"/>
      <c r="N638" s="1" t="n"/>
      <c r="O638" s="1" t="n"/>
      <c r="P638" s="1" t="n"/>
      <c r="Q638" s="1" t="n"/>
      <c r="R638" s="1" t="n"/>
      <c r="S638" s="210" t="n"/>
      <c r="T638" s="210" t="n"/>
      <c r="U638" s="1" t="n"/>
      <c r="V638" s="1" t="n"/>
      <c r="W638" s="1" t="n"/>
      <c r="X638" s="1" t="n"/>
      <c r="Y638" s="210" t="n"/>
      <c r="Z638" s="1" t="n"/>
      <c r="AA638" s="1" t="n"/>
      <c r="AB638" s="212" t="n"/>
      <c r="AC638" s="212" t="n"/>
    </row>
    <row r="639">
      <c r="A639" s="1" t="n"/>
      <c r="B639" s="1" t="n"/>
      <c r="C639" s="1" t="n"/>
      <c r="D639" s="1" t="n"/>
      <c r="E639" s="1" t="n"/>
      <c r="F639" s="1" t="n"/>
      <c r="G639" s="1" t="n"/>
      <c r="H639" s="1" t="n"/>
      <c r="I639" s="1" t="n"/>
      <c r="J639" s="1" t="n"/>
      <c r="K639" s="1" t="n"/>
      <c r="L639" s="1" t="n"/>
      <c r="M639" s="1" t="n"/>
      <c r="N639" s="1" t="n"/>
      <c r="O639" s="1" t="n"/>
      <c r="P639" s="1" t="n"/>
      <c r="Q639" s="1" t="n"/>
      <c r="R639" s="1" t="n"/>
      <c r="S639" s="210" t="n"/>
      <c r="T639" s="210" t="n"/>
      <c r="U639" s="1" t="n"/>
      <c r="V639" s="1" t="n"/>
      <c r="W639" s="1" t="n"/>
      <c r="X639" s="1" t="n"/>
      <c r="Y639" s="210" t="n"/>
      <c r="Z639" s="1" t="n"/>
      <c r="AA639" s="1" t="n"/>
      <c r="AB639" s="212" t="n"/>
      <c r="AC639" s="212" t="n"/>
    </row>
    <row r="640">
      <c r="A640" s="1" t="n"/>
      <c r="B640" s="1" t="n"/>
      <c r="C640" s="1" t="n"/>
      <c r="D640" s="1" t="n"/>
      <c r="E640" s="1" t="n"/>
      <c r="F640" s="1" t="n"/>
      <c r="G640" s="1" t="n"/>
      <c r="H640" s="1" t="n"/>
      <c r="I640" s="1" t="n"/>
      <c r="J640" s="1" t="n"/>
      <c r="K640" s="1" t="n"/>
      <c r="L640" s="1" t="n"/>
      <c r="M640" s="1" t="n"/>
      <c r="N640" s="1" t="n"/>
      <c r="O640" s="1" t="n"/>
      <c r="P640" s="1" t="n"/>
      <c r="Q640" s="1" t="n"/>
      <c r="R640" s="1" t="n"/>
      <c r="S640" s="210" t="n"/>
      <c r="T640" s="210" t="n"/>
      <c r="U640" s="1" t="n"/>
      <c r="V640" s="1" t="n"/>
      <c r="W640" s="1" t="n"/>
      <c r="X640" s="1" t="n"/>
      <c r="Y640" s="210" t="n"/>
      <c r="Z640" s="1" t="n"/>
      <c r="AA640" s="1" t="n"/>
      <c r="AB640" s="212" t="n"/>
      <c r="AC640" s="212" t="n"/>
    </row>
    <row r="641">
      <c r="A641" s="1" t="n"/>
      <c r="B641" s="1" t="n"/>
      <c r="C641" s="1" t="n"/>
      <c r="D641" s="1" t="n"/>
      <c r="E641" s="1" t="n"/>
      <c r="F641" s="1" t="n"/>
      <c r="G641" s="1" t="n"/>
      <c r="H641" s="1" t="n"/>
      <c r="I641" s="1" t="n"/>
      <c r="J641" s="1" t="n"/>
      <c r="K641" s="1" t="n"/>
      <c r="L641" s="1" t="n"/>
      <c r="M641" s="1" t="n"/>
      <c r="N641" s="1" t="n"/>
      <c r="O641" s="1" t="n"/>
      <c r="P641" s="1" t="n"/>
      <c r="Q641" s="1" t="n"/>
      <c r="R641" s="1" t="n"/>
      <c r="S641" s="210" t="n"/>
      <c r="T641" s="210" t="n"/>
      <c r="U641" s="1" t="n"/>
      <c r="V641" s="1" t="n"/>
      <c r="W641" s="1" t="n"/>
      <c r="X641" s="1" t="n"/>
      <c r="Y641" s="210" t="n"/>
      <c r="Z641" s="1" t="n"/>
      <c r="AA641" s="1" t="n"/>
      <c r="AB641" s="212" t="n"/>
      <c r="AC641" s="212" t="n"/>
    </row>
    <row r="642">
      <c r="A642" s="1" t="n"/>
      <c r="B642" s="1" t="n"/>
      <c r="C642" s="1" t="n"/>
      <c r="D642" s="1" t="n"/>
      <c r="E642" s="1" t="n"/>
      <c r="F642" s="1" t="n"/>
      <c r="G642" s="1" t="n"/>
      <c r="H642" s="1" t="n"/>
      <c r="I642" s="1" t="n"/>
      <c r="J642" s="1" t="n"/>
      <c r="K642" s="1" t="n"/>
      <c r="L642" s="1" t="n"/>
      <c r="M642" s="1" t="n"/>
      <c r="N642" s="1" t="n"/>
      <c r="O642" s="1" t="n"/>
      <c r="P642" s="1" t="n"/>
      <c r="Q642" s="1" t="n"/>
      <c r="R642" s="1" t="n"/>
      <c r="S642" s="210" t="n"/>
      <c r="T642" s="210" t="n"/>
      <c r="U642" s="1" t="n"/>
      <c r="V642" s="1" t="n"/>
      <c r="W642" s="1" t="n"/>
      <c r="X642" s="1" t="n"/>
      <c r="Y642" s="210" t="n"/>
      <c r="Z642" s="1" t="n"/>
      <c r="AA642" s="1" t="n"/>
      <c r="AB642" s="212" t="n"/>
      <c r="AC642" s="212" t="n"/>
    </row>
    <row r="643">
      <c r="A643" s="1" t="n"/>
      <c r="B643" s="1" t="n"/>
      <c r="C643" s="1" t="n"/>
      <c r="D643" s="1" t="n"/>
      <c r="E643" s="1" t="n"/>
      <c r="F643" s="1" t="n"/>
      <c r="G643" s="1" t="n"/>
      <c r="H643" s="1" t="n"/>
      <c r="I643" s="1" t="n"/>
      <c r="J643" s="1" t="n"/>
      <c r="K643" s="1" t="n"/>
      <c r="L643" s="1" t="n"/>
      <c r="M643" s="1" t="n"/>
      <c r="N643" s="1" t="n"/>
      <c r="O643" s="1" t="n"/>
      <c r="P643" s="1" t="n"/>
      <c r="Q643" s="1" t="n"/>
      <c r="R643" s="1" t="n"/>
      <c r="S643" s="210" t="n"/>
      <c r="T643" s="210" t="n"/>
      <c r="U643" s="1" t="n"/>
      <c r="V643" s="1" t="n"/>
      <c r="W643" s="1" t="n"/>
      <c r="X643" s="1" t="n"/>
      <c r="Y643" s="210" t="n"/>
      <c r="Z643" s="1" t="n"/>
      <c r="AA643" s="1" t="n"/>
      <c r="AB643" s="212" t="n"/>
      <c r="AC643" s="212" t="n"/>
    </row>
    <row r="644">
      <c r="A644" s="1" t="n"/>
      <c r="B644" s="1" t="n"/>
      <c r="C644" s="1" t="n"/>
      <c r="D644" s="1" t="n"/>
      <c r="E644" s="1" t="n"/>
      <c r="F644" s="1" t="n"/>
      <c r="G644" s="1" t="n"/>
      <c r="H644" s="1" t="n"/>
      <c r="I644" s="1" t="n"/>
      <c r="J644" s="1" t="n"/>
      <c r="K644" s="1" t="n"/>
      <c r="L644" s="1" t="n"/>
      <c r="M644" s="1" t="n"/>
      <c r="N644" s="1" t="n"/>
      <c r="O644" s="1" t="n"/>
      <c r="P644" s="1" t="n"/>
      <c r="Q644" s="1" t="n"/>
      <c r="R644" s="1" t="n"/>
      <c r="S644" s="210" t="n"/>
      <c r="T644" s="210" t="n"/>
      <c r="U644" s="1" t="n"/>
      <c r="V644" s="1" t="n"/>
      <c r="W644" s="1" t="n"/>
      <c r="X644" s="1" t="n"/>
      <c r="Y644" s="210" t="n"/>
      <c r="Z644" s="1" t="n"/>
      <c r="AA644" s="1" t="n"/>
      <c r="AB644" s="212" t="n"/>
      <c r="AC644" s="212" t="n"/>
    </row>
    <row r="645">
      <c r="A645" s="1" t="n"/>
      <c r="B645" s="1" t="n"/>
      <c r="C645" s="1" t="n"/>
      <c r="D645" s="1" t="n"/>
      <c r="E645" s="1" t="n"/>
      <c r="F645" s="1" t="n"/>
      <c r="G645" s="1" t="n"/>
      <c r="H645" s="1" t="n"/>
      <c r="I645" s="1" t="n"/>
      <c r="J645" s="1" t="n"/>
      <c r="K645" s="1" t="n"/>
      <c r="L645" s="1" t="n"/>
      <c r="M645" s="1" t="n"/>
      <c r="N645" s="1" t="n"/>
      <c r="O645" s="1" t="n"/>
      <c r="P645" s="1" t="n"/>
      <c r="Q645" s="1" t="n"/>
      <c r="R645" s="1" t="n"/>
      <c r="S645" s="210" t="n"/>
      <c r="T645" s="210" t="n"/>
      <c r="U645" s="1" t="n"/>
      <c r="V645" s="1" t="n"/>
      <c r="W645" s="1" t="n"/>
      <c r="X645" s="1" t="n"/>
      <c r="Y645" s="210" t="n"/>
      <c r="Z645" s="1" t="n"/>
      <c r="AA645" s="1" t="n"/>
      <c r="AB645" s="212" t="n"/>
      <c r="AC645" s="212" t="n"/>
    </row>
    <row r="646">
      <c r="A646" s="1" t="n"/>
      <c r="B646" s="1" t="n"/>
      <c r="C646" s="1" t="n"/>
      <c r="D646" s="1" t="n"/>
      <c r="E646" s="1" t="n"/>
      <c r="F646" s="1" t="n"/>
      <c r="G646" s="1" t="n"/>
      <c r="H646" s="1" t="n"/>
      <c r="I646" s="1" t="n"/>
      <c r="J646" s="1" t="n"/>
      <c r="K646" s="1" t="n"/>
      <c r="L646" s="1" t="n"/>
      <c r="M646" s="1" t="n"/>
      <c r="N646" s="1" t="n"/>
      <c r="O646" s="1" t="n"/>
      <c r="P646" s="1" t="n"/>
      <c r="Q646" s="1" t="n"/>
      <c r="R646" s="1" t="n"/>
      <c r="S646" s="210" t="n"/>
      <c r="T646" s="210" t="n"/>
      <c r="U646" s="1" t="n"/>
      <c r="V646" s="1" t="n"/>
      <c r="W646" s="1" t="n"/>
      <c r="X646" s="1" t="n"/>
      <c r="Y646" s="210" t="n"/>
      <c r="Z646" s="1" t="n"/>
      <c r="AA646" s="1" t="n"/>
      <c r="AB646" s="212" t="n"/>
      <c r="AC646" s="212" t="n"/>
    </row>
    <row r="647">
      <c r="A647" s="1" t="n"/>
      <c r="B647" s="1" t="n"/>
      <c r="C647" s="1" t="n"/>
      <c r="D647" s="1" t="n"/>
      <c r="E647" s="1" t="n"/>
      <c r="F647" s="1" t="n"/>
      <c r="G647" s="1" t="n"/>
      <c r="H647" s="1" t="n"/>
      <c r="I647" s="1" t="n"/>
      <c r="J647" s="1" t="n"/>
      <c r="K647" s="1" t="n"/>
      <c r="L647" s="1" t="n"/>
      <c r="M647" s="1" t="n"/>
      <c r="N647" s="1" t="n"/>
      <c r="O647" s="1" t="n"/>
      <c r="P647" s="1" t="n"/>
      <c r="Q647" s="1" t="n"/>
      <c r="R647" s="1" t="n"/>
      <c r="S647" s="210" t="n"/>
      <c r="T647" s="210" t="n"/>
      <c r="U647" s="1" t="n"/>
      <c r="V647" s="1" t="n"/>
      <c r="W647" s="1" t="n"/>
      <c r="X647" s="1" t="n"/>
      <c r="Y647" s="210" t="n"/>
      <c r="Z647" s="1" t="n"/>
      <c r="AA647" s="1" t="n"/>
      <c r="AB647" s="212" t="n"/>
      <c r="AC647" s="212" t="n"/>
    </row>
    <row r="648">
      <c r="A648" s="1" t="n"/>
      <c r="B648" s="1" t="n"/>
      <c r="C648" s="1" t="n"/>
      <c r="D648" s="1" t="n"/>
      <c r="E648" s="1" t="n"/>
      <c r="F648" s="1" t="n"/>
      <c r="G648" s="1" t="n"/>
      <c r="H648" s="1" t="n"/>
      <c r="I648" s="1" t="n"/>
      <c r="J648" s="1" t="n"/>
      <c r="K648" s="1" t="n"/>
      <c r="L648" s="1" t="n"/>
      <c r="M648" s="1" t="n"/>
      <c r="N648" s="1" t="n"/>
      <c r="O648" s="1" t="n"/>
      <c r="P648" s="1" t="n"/>
      <c r="Q648" s="1" t="n"/>
      <c r="R648" s="1" t="n"/>
      <c r="S648" s="210" t="n"/>
      <c r="T648" s="210" t="n"/>
      <c r="U648" s="1" t="n"/>
      <c r="V648" s="1" t="n"/>
      <c r="W648" s="1" t="n"/>
      <c r="X648" s="1" t="n"/>
      <c r="Y648" s="210" t="n"/>
      <c r="Z648" s="1" t="n"/>
      <c r="AA648" s="1" t="n"/>
      <c r="AB648" s="212" t="n"/>
      <c r="AC648" s="212" t="n"/>
    </row>
    <row r="649">
      <c r="A649" s="1" t="n"/>
      <c r="B649" s="1" t="n"/>
      <c r="C649" s="1" t="n"/>
      <c r="D649" s="1" t="n"/>
      <c r="E649" s="1" t="n"/>
      <c r="F649" s="1" t="n"/>
      <c r="G649" s="1" t="n"/>
      <c r="H649" s="1" t="n"/>
      <c r="I649" s="1" t="n"/>
      <c r="J649" s="1" t="n"/>
      <c r="K649" s="1" t="n"/>
      <c r="L649" s="1" t="n"/>
      <c r="M649" s="1" t="n"/>
      <c r="N649" s="1" t="n"/>
      <c r="O649" s="1" t="n"/>
      <c r="P649" s="1" t="n"/>
      <c r="Q649" s="1" t="n"/>
      <c r="R649" s="1" t="n"/>
      <c r="S649" s="210" t="n"/>
      <c r="T649" s="210" t="n"/>
      <c r="U649" s="1" t="n"/>
      <c r="V649" s="1" t="n"/>
      <c r="W649" s="1" t="n"/>
      <c r="X649" s="1" t="n"/>
      <c r="Y649" s="210" t="n"/>
      <c r="Z649" s="1" t="n"/>
      <c r="AA649" s="1" t="n"/>
      <c r="AB649" s="212" t="n"/>
      <c r="AC649" s="212" t="n"/>
    </row>
    <row r="650">
      <c r="A650" s="1" t="n"/>
      <c r="B650" s="1" t="n"/>
      <c r="C650" s="1" t="n"/>
      <c r="D650" s="1" t="n"/>
      <c r="E650" s="1" t="n"/>
      <c r="F650" s="1" t="n"/>
      <c r="G650" s="1" t="n"/>
      <c r="H650" s="1" t="n"/>
      <c r="I650" s="1" t="n"/>
      <c r="J650" s="1" t="n"/>
      <c r="K650" s="1" t="n"/>
      <c r="L650" s="1" t="n"/>
      <c r="M650" s="1" t="n"/>
      <c r="N650" s="1" t="n"/>
      <c r="O650" s="1" t="n"/>
      <c r="P650" s="1" t="n"/>
      <c r="Q650" s="1" t="n"/>
      <c r="R650" s="1" t="n"/>
      <c r="S650" s="210" t="n"/>
      <c r="T650" s="210" t="n"/>
      <c r="U650" s="1" t="n"/>
      <c r="V650" s="1" t="n"/>
      <c r="W650" s="1" t="n"/>
      <c r="X650" s="1" t="n"/>
      <c r="Y650" s="210" t="n"/>
      <c r="Z650" s="1" t="n"/>
      <c r="AA650" s="1" t="n"/>
      <c r="AB650" s="212" t="n"/>
      <c r="AC650" s="212" t="n"/>
    </row>
    <row r="651">
      <c r="A651" s="1" t="n"/>
      <c r="B651" s="1" t="n"/>
      <c r="C651" s="1" t="n"/>
      <c r="D651" s="1" t="n"/>
      <c r="E651" s="1" t="n"/>
      <c r="F651" s="1" t="n"/>
      <c r="G651" s="1" t="n"/>
      <c r="H651" s="1" t="n"/>
      <c r="I651" s="1" t="n"/>
      <c r="J651" s="1" t="n"/>
      <c r="K651" s="1" t="n"/>
      <c r="L651" s="1" t="n"/>
      <c r="M651" s="1" t="n"/>
      <c r="N651" s="1" t="n"/>
      <c r="O651" s="1" t="n"/>
      <c r="P651" s="1" t="n"/>
      <c r="Q651" s="1" t="n"/>
      <c r="R651" s="1" t="n"/>
      <c r="S651" s="210" t="n"/>
      <c r="T651" s="210" t="n"/>
      <c r="U651" s="1" t="n"/>
      <c r="V651" s="1" t="n"/>
      <c r="W651" s="1" t="n"/>
      <c r="X651" s="1" t="n"/>
      <c r="Y651" s="210" t="n"/>
      <c r="Z651" s="1" t="n"/>
      <c r="AA651" s="1" t="n"/>
      <c r="AB651" s="212" t="n"/>
      <c r="AC651" s="212" t="n"/>
    </row>
    <row r="652">
      <c r="A652" s="1" t="n"/>
      <c r="B652" s="1" t="n"/>
      <c r="C652" s="1" t="n"/>
      <c r="D652" s="1" t="n"/>
      <c r="E652" s="1" t="n"/>
      <c r="F652" s="1" t="n"/>
      <c r="G652" s="1" t="n"/>
      <c r="H652" s="1" t="n"/>
      <c r="I652" s="1" t="n"/>
      <c r="J652" s="1" t="n"/>
      <c r="K652" s="1" t="n"/>
      <c r="L652" s="1" t="n"/>
      <c r="M652" s="1" t="n"/>
      <c r="N652" s="1" t="n"/>
      <c r="O652" s="1" t="n"/>
      <c r="P652" s="1" t="n"/>
      <c r="Q652" s="1" t="n"/>
      <c r="R652" s="1" t="n"/>
      <c r="S652" s="210" t="n"/>
      <c r="T652" s="210" t="n"/>
      <c r="U652" s="1" t="n"/>
      <c r="V652" s="1" t="n"/>
      <c r="W652" s="1" t="n"/>
      <c r="X652" s="1" t="n"/>
      <c r="Y652" s="210" t="n"/>
      <c r="Z652" s="1" t="n"/>
      <c r="AA652" s="1" t="n"/>
      <c r="AB652" s="212" t="n"/>
      <c r="AC652" s="212" t="n"/>
    </row>
    <row r="653">
      <c r="A653" s="1" t="n"/>
      <c r="B653" s="1" t="n"/>
      <c r="C653" s="1" t="n"/>
      <c r="D653" s="1" t="n"/>
      <c r="E653" s="1" t="n"/>
      <c r="F653" s="1" t="n"/>
      <c r="G653" s="1" t="n"/>
      <c r="H653" s="1" t="n"/>
      <c r="I653" s="1" t="n"/>
      <c r="J653" s="1" t="n"/>
      <c r="K653" s="1" t="n"/>
      <c r="L653" s="1" t="n"/>
      <c r="M653" s="1" t="n"/>
      <c r="N653" s="1" t="n"/>
      <c r="O653" s="1" t="n"/>
      <c r="P653" s="1" t="n"/>
      <c r="Q653" s="1" t="n"/>
      <c r="R653" s="1" t="n"/>
      <c r="S653" s="210" t="n"/>
      <c r="T653" s="210" t="n"/>
      <c r="U653" s="1" t="n"/>
      <c r="V653" s="1" t="n"/>
      <c r="W653" s="1" t="n"/>
      <c r="X653" s="1" t="n"/>
      <c r="Y653" s="210" t="n"/>
      <c r="Z653" s="1" t="n"/>
      <c r="AA653" s="1" t="n"/>
      <c r="AB653" s="212" t="n"/>
      <c r="AC653" s="212" t="n"/>
    </row>
    <row r="654">
      <c r="A654" s="1" t="n"/>
      <c r="B654" s="1" t="n"/>
      <c r="C654" s="1" t="n"/>
      <c r="D654" s="1" t="n"/>
      <c r="E654" s="1" t="n"/>
      <c r="F654" s="1" t="n"/>
      <c r="G654" s="1" t="n"/>
      <c r="H654" s="1" t="n"/>
      <c r="I654" s="1" t="n"/>
      <c r="J654" s="1" t="n"/>
      <c r="K654" s="1" t="n"/>
      <c r="L654" s="1" t="n"/>
      <c r="M654" s="1" t="n"/>
      <c r="N654" s="1" t="n"/>
      <c r="O654" s="1" t="n"/>
      <c r="P654" s="1" t="n"/>
      <c r="Q654" s="1" t="n"/>
      <c r="R654" s="1" t="n"/>
      <c r="S654" s="210" t="n"/>
      <c r="T654" s="210" t="n"/>
      <c r="U654" s="1" t="n"/>
      <c r="V654" s="1" t="n"/>
      <c r="W654" s="1" t="n"/>
      <c r="X654" s="1" t="n"/>
      <c r="Y654" s="210" t="n"/>
      <c r="Z654" s="1" t="n"/>
      <c r="AA654" s="1" t="n"/>
      <c r="AB654" s="212" t="n"/>
      <c r="AC654" s="212" t="n"/>
    </row>
    <row r="655">
      <c r="A655" s="1" t="n"/>
      <c r="B655" s="1" t="n"/>
      <c r="C655" s="1" t="n"/>
      <c r="D655" s="1" t="n"/>
      <c r="E655" s="1" t="n"/>
      <c r="F655" s="1" t="n"/>
      <c r="G655" s="1" t="n"/>
      <c r="H655" s="1" t="n"/>
      <c r="I655" s="1" t="n"/>
      <c r="J655" s="1" t="n"/>
      <c r="K655" s="1" t="n"/>
      <c r="L655" s="1" t="n"/>
      <c r="M655" s="1" t="n"/>
      <c r="N655" s="1" t="n"/>
      <c r="O655" s="1" t="n"/>
      <c r="P655" s="1" t="n"/>
      <c r="Q655" s="1" t="n"/>
      <c r="R655" s="1" t="n"/>
      <c r="S655" s="210" t="n"/>
      <c r="T655" s="210" t="n"/>
      <c r="U655" s="1" t="n"/>
      <c r="V655" s="1" t="n"/>
      <c r="W655" s="1" t="n"/>
      <c r="X655" s="1" t="n"/>
      <c r="Y655" s="210" t="n"/>
      <c r="Z655" s="1" t="n"/>
      <c r="AA655" s="1" t="n"/>
      <c r="AB655" s="212" t="n"/>
      <c r="AC655" s="212" t="n"/>
    </row>
    <row r="656">
      <c r="A656" s="1" t="n"/>
      <c r="B656" s="1" t="n"/>
      <c r="C656" s="1" t="n"/>
      <c r="D656" s="1" t="n"/>
      <c r="E656" s="1" t="n"/>
      <c r="F656" s="1" t="n"/>
      <c r="G656" s="1" t="n"/>
      <c r="H656" s="1" t="n"/>
      <c r="I656" s="1" t="n"/>
      <c r="J656" s="1" t="n"/>
      <c r="K656" s="1" t="n"/>
      <c r="L656" s="1" t="n"/>
      <c r="M656" s="1" t="n"/>
      <c r="N656" s="1" t="n"/>
      <c r="O656" s="1" t="n"/>
      <c r="P656" s="1" t="n"/>
      <c r="Q656" s="1" t="n"/>
      <c r="R656" s="1" t="n"/>
      <c r="S656" s="210" t="n"/>
      <c r="T656" s="210" t="n"/>
      <c r="U656" s="1" t="n"/>
      <c r="V656" s="1" t="n"/>
      <c r="W656" s="1" t="n"/>
      <c r="X656" s="1" t="n"/>
      <c r="Y656" s="210" t="n"/>
      <c r="Z656" s="1" t="n"/>
      <c r="AA656" s="1" t="n"/>
      <c r="AB656" s="212" t="n"/>
      <c r="AC656" s="212" t="n"/>
    </row>
    <row r="657">
      <c r="A657" s="1" t="n"/>
      <c r="B657" s="1" t="n"/>
      <c r="C657" s="1" t="n"/>
      <c r="D657" s="1" t="n"/>
      <c r="E657" s="1" t="n"/>
      <c r="F657" s="1" t="n"/>
      <c r="G657" s="1" t="n"/>
      <c r="H657" s="1" t="n"/>
      <c r="I657" s="1" t="n"/>
      <c r="J657" s="1" t="n"/>
      <c r="K657" s="1" t="n"/>
      <c r="L657" s="1" t="n"/>
      <c r="M657" s="1" t="n"/>
      <c r="N657" s="1" t="n"/>
      <c r="O657" s="1" t="n"/>
      <c r="P657" s="1" t="n"/>
      <c r="Q657" s="1" t="n"/>
      <c r="R657" s="1" t="n"/>
      <c r="S657" s="210" t="n"/>
      <c r="T657" s="210" t="n"/>
      <c r="U657" s="1" t="n"/>
      <c r="V657" s="1" t="n"/>
      <c r="W657" s="1" t="n"/>
      <c r="X657" s="1" t="n"/>
      <c r="Y657" s="210" t="n"/>
      <c r="Z657" s="1" t="n"/>
      <c r="AA657" s="1" t="n"/>
      <c r="AB657" s="212" t="n"/>
      <c r="AC657" s="212" t="n"/>
    </row>
    <row r="658">
      <c r="A658" s="1" t="n"/>
      <c r="B658" s="1" t="n"/>
      <c r="C658" s="1" t="n"/>
      <c r="D658" s="1" t="n"/>
      <c r="E658" s="1" t="n"/>
      <c r="F658" s="1" t="n"/>
      <c r="G658" s="1" t="n"/>
      <c r="H658" s="1" t="n"/>
      <c r="I658" s="1" t="n"/>
      <c r="J658" s="1" t="n"/>
      <c r="K658" s="1" t="n"/>
      <c r="L658" s="1" t="n"/>
      <c r="M658" s="1" t="n"/>
      <c r="N658" s="1" t="n"/>
      <c r="O658" s="1" t="n"/>
      <c r="P658" s="1" t="n"/>
      <c r="Q658" s="1" t="n"/>
      <c r="R658" s="1" t="n"/>
      <c r="S658" s="210" t="n"/>
      <c r="T658" s="210" t="n"/>
      <c r="U658" s="1" t="n"/>
      <c r="V658" s="1" t="n"/>
      <c r="W658" s="1" t="n"/>
      <c r="X658" s="1" t="n"/>
      <c r="Y658" s="210" t="n"/>
      <c r="Z658" s="1" t="n"/>
      <c r="AA658" s="1" t="n"/>
      <c r="AB658" s="212" t="n"/>
      <c r="AC658" s="212" t="n"/>
    </row>
    <row r="659">
      <c r="A659" s="1" t="n"/>
      <c r="B659" s="1" t="n"/>
      <c r="C659" s="1" t="n"/>
      <c r="D659" s="1" t="n"/>
      <c r="E659" s="1" t="n"/>
      <c r="F659" s="1" t="n"/>
      <c r="G659" s="1" t="n"/>
      <c r="H659" s="1" t="n"/>
      <c r="I659" s="1" t="n"/>
      <c r="J659" s="1" t="n"/>
      <c r="K659" s="1" t="n"/>
      <c r="L659" s="1" t="n"/>
      <c r="M659" s="1" t="n"/>
      <c r="N659" s="1" t="n"/>
      <c r="O659" s="1" t="n"/>
      <c r="P659" s="1" t="n"/>
      <c r="Q659" s="1" t="n"/>
      <c r="R659" s="1" t="n"/>
      <c r="S659" s="210" t="n"/>
      <c r="T659" s="210" t="n"/>
      <c r="U659" s="1" t="n"/>
      <c r="V659" s="1" t="n"/>
      <c r="W659" s="1" t="n"/>
      <c r="X659" s="1" t="n"/>
      <c r="Y659" s="210" t="n"/>
      <c r="Z659" s="1" t="n"/>
      <c r="AA659" s="1" t="n"/>
      <c r="AB659" s="212" t="n"/>
      <c r="AC659" s="212" t="n"/>
    </row>
    <row r="660">
      <c r="A660" s="1" t="n"/>
      <c r="B660" s="1" t="n"/>
      <c r="C660" s="1" t="n"/>
      <c r="D660" s="1" t="n"/>
      <c r="E660" s="1" t="n"/>
      <c r="F660" s="1" t="n"/>
      <c r="G660" s="1" t="n"/>
      <c r="H660" s="1" t="n"/>
      <c r="I660" s="1" t="n"/>
      <c r="J660" s="1" t="n"/>
      <c r="K660" s="1" t="n"/>
      <c r="L660" s="1" t="n"/>
      <c r="M660" s="1" t="n"/>
      <c r="N660" s="1" t="n"/>
      <c r="O660" s="1" t="n"/>
      <c r="P660" s="1" t="n"/>
      <c r="Q660" s="1" t="n"/>
      <c r="R660" s="1" t="n"/>
      <c r="S660" s="210" t="n"/>
      <c r="T660" s="210" t="n"/>
      <c r="U660" s="1" t="n"/>
      <c r="V660" s="1" t="n"/>
      <c r="W660" s="1" t="n"/>
      <c r="X660" s="1" t="n"/>
      <c r="Y660" s="210" t="n"/>
      <c r="Z660" s="1" t="n"/>
      <c r="AA660" s="1" t="n"/>
      <c r="AB660" s="212" t="n"/>
      <c r="AC660" s="212" t="n"/>
    </row>
    <row r="661">
      <c r="A661" s="1" t="n"/>
      <c r="B661" s="1" t="n"/>
      <c r="C661" s="1" t="n"/>
      <c r="D661" s="1" t="n"/>
      <c r="E661" s="1" t="n"/>
      <c r="F661" s="1" t="n"/>
      <c r="G661" s="1" t="n"/>
      <c r="H661" s="1" t="n"/>
      <c r="I661" s="1" t="n"/>
      <c r="J661" s="1" t="n"/>
      <c r="K661" s="1" t="n"/>
      <c r="L661" s="1" t="n"/>
      <c r="M661" s="1" t="n"/>
      <c r="N661" s="1" t="n"/>
      <c r="O661" s="1" t="n"/>
      <c r="P661" s="1" t="n"/>
      <c r="Q661" s="1" t="n"/>
      <c r="R661" s="1" t="n"/>
      <c r="S661" s="210" t="n"/>
      <c r="T661" s="210" t="n"/>
      <c r="U661" s="1" t="n"/>
      <c r="V661" s="1" t="n"/>
      <c r="W661" s="1" t="n"/>
      <c r="X661" s="1" t="n"/>
      <c r="Y661" s="210" t="n"/>
      <c r="Z661" s="1" t="n"/>
      <c r="AA661" s="1" t="n"/>
      <c r="AB661" s="212" t="n"/>
      <c r="AC661" s="212" t="n"/>
    </row>
    <row r="662">
      <c r="A662" s="1" t="n"/>
      <c r="B662" s="1" t="n"/>
      <c r="C662" s="1" t="n"/>
      <c r="D662" s="1" t="n"/>
      <c r="E662" s="1" t="n"/>
      <c r="F662" s="1" t="n"/>
      <c r="G662" s="1" t="n"/>
      <c r="H662" s="1" t="n"/>
      <c r="I662" s="1" t="n"/>
      <c r="J662" s="1" t="n"/>
      <c r="K662" s="1" t="n"/>
      <c r="L662" s="1" t="n"/>
      <c r="M662" s="1" t="n"/>
      <c r="N662" s="1" t="n"/>
      <c r="O662" s="1" t="n"/>
      <c r="P662" s="1" t="n"/>
      <c r="Q662" s="1" t="n"/>
      <c r="R662" s="1" t="n"/>
      <c r="S662" s="210" t="n"/>
      <c r="T662" s="210" t="n"/>
      <c r="U662" s="1" t="n"/>
      <c r="V662" s="1" t="n"/>
      <c r="W662" s="1" t="n"/>
      <c r="X662" s="1" t="n"/>
      <c r="Y662" s="210" t="n"/>
      <c r="Z662" s="1" t="n"/>
      <c r="AA662" s="1" t="n"/>
      <c r="AB662" s="212" t="n"/>
      <c r="AC662" s="212" t="n"/>
    </row>
    <row r="663">
      <c r="A663" s="1" t="n"/>
      <c r="B663" s="1" t="n"/>
      <c r="C663" s="1" t="n"/>
      <c r="D663" s="1" t="n"/>
      <c r="E663" s="1" t="n"/>
      <c r="F663" s="1" t="n"/>
      <c r="G663" s="1" t="n"/>
      <c r="H663" s="1" t="n"/>
      <c r="I663" s="1" t="n"/>
      <c r="J663" s="1" t="n"/>
      <c r="K663" s="1" t="n"/>
      <c r="L663" s="1" t="n"/>
      <c r="M663" s="1" t="n"/>
      <c r="N663" s="1" t="n"/>
      <c r="O663" s="1" t="n"/>
      <c r="P663" s="1" t="n"/>
      <c r="Q663" s="1" t="n"/>
      <c r="R663" s="1" t="n"/>
      <c r="S663" s="210" t="n"/>
      <c r="T663" s="210" t="n"/>
      <c r="U663" s="1" t="n"/>
      <c r="V663" s="1" t="n"/>
      <c r="W663" s="1" t="n"/>
      <c r="X663" s="1" t="n"/>
      <c r="Y663" s="210" t="n"/>
      <c r="Z663" s="1" t="n"/>
      <c r="AA663" s="1" t="n"/>
      <c r="AB663" s="212" t="n"/>
      <c r="AC663" s="212" t="n"/>
    </row>
    <row r="664">
      <c r="A664" s="1" t="n"/>
      <c r="B664" s="1" t="n"/>
      <c r="C664" s="1" t="n"/>
      <c r="D664" s="1" t="n"/>
      <c r="E664" s="1" t="n"/>
      <c r="F664" s="1" t="n"/>
      <c r="G664" s="1" t="n"/>
      <c r="H664" s="1" t="n"/>
      <c r="I664" s="1" t="n"/>
      <c r="J664" s="1" t="n"/>
      <c r="K664" s="1" t="n"/>
      <c r="L664" s="1" t="n"/>
      <c r="M664" s="1" t="n"/>
      <c r="N664" s="1" t="n"/>
      <c r="O664" s="1" t="n"/>
      <c r="P664" s="1" t="n"/>
      <c r="Q664" s="1" t="n"/>
      <c r="R664" s="1" t="n"/>
      <c r="S664" s="210" t="n"/>
      <c r="T664" s="210" t="n"/>
      <c r="U664" s="1" t="n"/>
      <c r="V664" s="1" t="n"/>
      <c r="W664" s="1" t="n"/>
      <c r="X664" s="1" t="n"/>
      <c r="Y664" s="210" t="n"/>
      <c r="Z664" s="1" t="n"/>
      <c r="AA664" s="1" t="n"/>
      <c r="AB664" s="212" t="n"/>
      <c r="AC664" s="212" t="n"/>
    </row>
    <row r="665">
      <c r="A665" s="1" t="n"/>
      <c r="B665" s="1" t="n"/>
      <c r="C665" s="1" t="n"/>
      <c r="D665" s="1" t="n"/>
      <c r="E665" s="1" t="n"/>
      <c r="F665" s="1" t="n"/>
      <c r="G665" s="1" t="n"/>
      <c r="H665" s="1" t="n"/>
      <c r="I665" s="1" t="n"/>
      <c r="J665" s="1" t="n"/>
      <c r="K665" s="1" t="n"/>
      <c r="L665" s="1" t="n"/>
      <c r="M665" s="1" t="n"/>
      <c r="N665" s="1" t="n"/>
      <c r="O665" s="1" t="n"/>
      <c r="P665" s="1" t="n"/>
      <c r="Q665" s="1" t="n"/>
      <c r="R665" s="1" t="n"/>
      <c r="S665" s="210" t="n"/>
      <c r="T665" s="210" t="n"/>
      <c r="U665" s="1" t="n"/>
      <c r="V665" s="1" t="n"/>
      <c r="W665" s="1" t="n"/>
      <c r="X665" s="1" t="n"/>
      <c r="Y665" s="210" t="n"/>
      <c r="Z665" s="1" t="n"/>
      <c r="AA665" s="1" t="n"/>
      <c r="AB665" s="212" t="n"/>
      <c r="AC665" s="212" t="n"/>
    </row>
    <row r="666">
      <c r="A666" s="1" t="n"/>
      <c r="B666" s="1" t="n"/>
      <c r="C666" s="1" t="n"/>
      <c r="D666" s="1" t="n"/>
      <c r="E666" s="1" t="n"/>
      <c r="F666" s="1" t="n"/>
      <c r="G666" s="1" t="n"/>
      <c r="H666" s="1" t="n"/>
      <c r="I666" s="1" t="n"/>
      <c r="J666" s="1" t="n"/>
      <c r="K666" s="1" t="n"/>
      <c r="L666" s="1" t="n"/>
      <c r="M666" s="1" t="n"/>
      <c r="N666" s="1" t="n"/>
      <c r="O666" s="1" t="n"/>
      <c r="P666" s="1" t="n"/>
      <c r="Q666" s="1" t="n"/>
      <c r="R666" s="1" t="n"/>
      <c r="S666" s="210" t="n"/>
      <c r="T666" s="210" t="n"/>
      <c r="U666" s="1" t="n"/>
      <c r="V666" s="1" t="n"/>
      <c r="W666" s="1" t="n"/>
      <c r="X666" s="1" t="n"/>
      <c r="Y666" s="210" t="n"/>
      <c r="Z666" s="1" t="n"/>
      <c r="AA666" s="1" t="n"/>
      <c r="AB666" s="212" t="n"/>
      <c r="AC666" s="212" t="n"/>
    </row>
    <row r="667">
      <c r="A667" s="1" t="n"/>
      <c r="B667" s="1" t="n"/>
      <c r="C667" s="1" t="n"/>
      <c r="D667" s="1" t="n"/>
      <c r="E667" s="1" t="n"/>
      <c r="F667" s="1" t="n"/>
      <c r="G667" s="1" t="n"/>
      <c r="H667" s="1" t="n"/>
      <c r="I667" s="1" t="n"/>
      <c r="J667" s="1" t="n"/>
      <c r="K667" s="1" t="n"/>
      <c r="L667" s="1" t="n"/>
      <c r="M667" s="1" t="n"/>
      <c r="N667" s="1" t="n"/>
      <c r="O667" s="1" t="n"/>
      <c r="P667" s="1" t="n"/>
      <c r="Q667" s="1" t="n"/>
      <c r="R667" s="1" t="n"/>
      <c r="S667" s="210" t="n"/>
      <c r="T667" s="210" t="n"/>
      <c r="U667" s="1" t="n"/>
      <c r="V667" s="1" t="n"/>
      <c r="W667" s="1" t="n"/>
      <c r="X667" s="1" t="n"/>
      <c r="Y667" s="210" t="n"/>
      <c r="Z667" s="1" t="n"/>
      <c r="AA667" s="1" t="n"/>
      <c r="AB667" s="212" t="n"/>
      <c r="AC667" s="212" t="n"/>
    </row>
    <row r="668">
      <c r="A668" s="1" t="n"/>
      <c r="B668" s="1" t="n"/>
      <c r="C668" s="1" t="n"/>
      <c r="D668" s="1" t="n"/>
      <c r="E668" s="1" t="n"/>
      <c r="F668" s="1" t="n"/>
      <c r="G668" s="1" t="n"/>
      <c r="H668" s="1" t="n"/>
      <c r="I668" s="1" t="n"/>
      <c r="J668" s="1" t="n"/>
      <c r="K668" s="1" t="n"/>
      <c r="L668" s="1" t="n"/>
      <c r="M668" s="1" t="n"/>
      <c r="N668" s="1" t="n"/>
      <c r="O668" s="1" t="n"/>
      <c r="P668" s="1" t="n"/>
      <c r="Q668" s="1" t="n"/>
      <c r="R668" s="1" t="n"/>
      <c r="S668" s="210" t="n"/>
      <c r="T668" s="210" t="n"/>
      <c r="U668" s="1" t="n"/>
      <c r="V668" s="1" t="n"/>
      <c r="W668" s="1" t="n"/>
      <c r="X668" s="1" t="n"/>
      <c r="Y668" s="210" t="n"/>
      <c r="Z668" s="1" t="n"/>
      <c r="AA668" s="1" t="n"/>
      <c r="AB668" s="212" t="n"/>
      <c r="AC668" s="212" t="n"/>
    </row>
    <row r="669">
      <c r="A669" s="1" t="n"/>
      <c r="B669" s="1" t="n"/>
      <c r="C669" s="1" t="n"/>
      <c r="D669" s="1" t="n"/>
      <c r="E669" s="1" t="n"/>
      <c r="F669" s="1" t="n"/>
      <c r="G669" s="1" t="n"/>
      <c r="H669" s="1" t="n"/>
      <c r="I669" s="1" t="n"/>
      <c r="J669" s="1" t="n"/>
      <c r="K669" s="1" t="n"/>
      <c r="L669" s="1" t="n"/>
      <c r="M669" s="1" t="n"/>
      <c r="N669" s="1" t="n"/>
      <c r="O669" s="1" t="n"/>
      <c r="P669" s="1" t="n"/>
      <c r="Q669" s="1" t="n"/>
      <c r="R669" s="1" t="n"/>
      <c r="S669" s="210" t="n"/>
      <c r="T669" s="210" t="n"/>
      <c r="U669" s="1" t="n"/>
      <c r="V669" s="1" t="n"/>
      <c r="W669" s="1" t="n"/>
      <c r="X669" s="1" t="n"/>
      <c r="Y669" s="210" t="n"/>
      <c r="Z669" s="1" t="n"/>
      <c r="AA669" s="1" t="n"/>
      <c r="AB669" s="212" t="n"/>
      <c r="AC669" s="212" t="n"/>
    </row>
    <row r="670">
      <c r="A670" s="1" t="n"/>
      <c r="B670" s="1" t="n"/>
      <c r="C670" s="1" t="n"/>
      <c r="D670" s="1" t="n"/>
      <c r="E670" s="1" t="n"/>
      <c r="F670" s="1" t="n"/>
      <c r="G670" s="1" t="n"/>
      <c r="H670" s="1" t="n"/>
      <c r="I670" s="1" t="n"/>
      <c r="J670" s="1" t="n"/>
      <c r="K670" s="1" t="n"/>
      <c r="L670" s="1" t="n"/>
      <c r="M670" s="1" t="n"/>
      <c r="N670" s="1" t="n"/>
      <c r="O670" s="1" t="n"/>
      <c r="P670" s="1" t="n"/>
      <c r="Q670" s="1" t="n"/>
      <c r="R670" s="1" t="n"/>
      <c r="S670" s="210" t="n"/>
      <c r="T670" s="210" t="n"/>
      <c r="U670" s="1" t="n"/>
      <c r="V670" s="1" t="n"/>
      <c r="W670" s="1" t="n"/>
      <c r="X670" s="1" t="n"/>
      <c r="Y670" s="210" t="n"/>
      <c r="Z670" s="1" t="n"/>
      <c r="AA670" s="1" t="n"/>
      <c r="AB670" s="212" t="n"/>
      <c r="AC670" s="212" t="n"/>
    </row>
    <row r="671">
      <c r="A671" s="1" t="n"/>
      <c r="B671" s="1" t="n"/>
      <c r="C671" s="1" t="n"/>
      <c r="D671" s="1" t="n"/>
      <c r="E671" s="1" t="n"/>
      <c r="F671" s="1" t="n"/>
      <c r="G671" s="1" t="n"/>
      <c r="H671" s="1" t="n"/>
      <c r="I671" s="1" t="n"/>
      <c r="J671" s="1" t="n"/>
      <c r="K671" s="1" t="n"/>
      <c r="L671" s="1" t="n"/>
      <c r="M671" s="1" t="n"/>
      <c r="N671" s="1" t="n"/>
      <c r="O671" s="1" t="n"/>
      <c r="P671" s="1" t="n"/>
      <c r="Q671" s="1" t="n"/>
      <c r="R671" s="1" t="n"/>
      <c r="S671" s="210" t="n"/>
      <c r="T671" s="210" t="n"/>
      <c r="U671" s="1" t="n"/>
      <c r="V671" s="1" t="n"/>
      <c r="W671" s="1" t="n"/>
      <c r="X671" s="1" t="n"/>
      <c r="Y671" s="210" t="n"/>
      <c r="Z671" s="1" t="n"/>
      <c r="AA671" s="1" t="n"/>
      <c r="AB671" s="212" t="n"/>
      <c r="AC671" s="212" t="n"/>
    </row>
    <row r="672">
      <c r="A672" s="1" t="n"/>
      <c r="B672" s="1" t="n"/>
      <c r="C672" s="1" t="n"/>
      <c r="D672" s="1" t="n"/>
      <c r="E672" s="1" t="n"/>
      <c r="F672" s="1" t="n"/>
      <c r="G672" s="1" t="n"/>
      <c r="H672" s="1" t="n"/>
      <c r="I672" s="1" t="n"/>
      <c r="J672" s="1" t="n"/>
      <c r="K672" s="1" t="n"/>
      <c r="L672" s="1" t="n"/>
      <c r="M672" s="1" t="n"/>
      <c r="N672" s="1" t="n"/>
      <c r="O672" s="1" t="n"/>
      <c r="P672" s="1" t="n"/>
      <c r="Q672" s="1" t="n"/>
      <c r="R672" s="1" t="n"/>
      <c r="S672" s="210" t="n"/>
      <c r="T672" s="210" t="n"/>
      <c r="U672" s="1" t="n"/>
      <c r="V672" s="1" t="n"/>
      <c r="W672" s="1" t="n"/>
      <c r="X672" s="1" t="n"/>
      <c r="Y672" s="210" t="n"/>
      <c r="Z672" s="1" t="n"/>
      <c r="AA672" s="1" t="n"/>
      <c r="AB672" s="212" t="n"/>
      <c r="AC672" s="212" t="n"/>
    </row>
    <row r="673">
      <c r="A673" s="1" t="n"/>
      <c r="B673" s="1" t="n"/>
      <c r="C673" s="1" t="n"/>
      <c r="D673" s="1" t="n"/>
      <c r="E673" s="1" t="n"/>
      <c r="F673" s="1" t="n"/>
      <c r="G673" s="1" t="n"/>
      <c r="H673" s="1" t="n"/>
      <c r="I673" s="1" t="n"/>
      <c r="J673" s="1" t="n"/>
      <c r="K673" s="1" t="n"/>
      <c r="L673" s="1" t="n"/>
      <c r="M673" s="1" t="n"/>
      <c r="N673" s="1" t="n"/>
      <c r="O673" s="1" t="n"/>
      <c r="P673" s="1" t="n"/>
      <c r="Q673" s="1" t="n"/>
      <c r="R673" s="1" t="n"/>
      <c r="S673" s="210" t="n"/>
      <c r="T673" s="210" t="n"/>
      <c r="U673" s="1" t="n"/>
      <c r="V673" s="1" t="n"/>
      <c r="W673" s="1" t="n"/>
      <c r="X673" s="1" t="n"/>
      <c r="Y673" s="210" t="n"/>
      <c r="Z673" s="1" t="n"/>
      <c r="AA673" s="1" t="n"/>
      <c r="AB673" s="212" t="n"/>
      <c r="AC673" s="212" t="n"/>
    </row>
    <row r="674">
      <c r="A674" s="1" t="n"/>
      <c r="B674" s="1" t="n"/>
      <c r="C674" s="1" t="n"/>
      <c r="D674" s="1" t="n"/>
      <c r="E674" s="1" t="n"/>
      <c r="F674" s="1" t="n"/>
      <c r="G674" s="1" t="n"/>
      <c r="H674" s="1" t="n"/>
      <c r="I674" s="1" t="n"/>
      <c r="J674" s="1" t="n"/>
      <c r="K674" s="1" t="n"/>
      <c r="L674" s="1" t="n"/>
      <c r="M674" s="1" t="n"/>
      <c r="N674" s="1" t="n"/>
      <c r="O674" s="1" t="n"/>
      <c r="P674" s="1" t="n"/>
      <c r="Q674" s="1" t="n"/>
      <c r="R674" s="1" t="n"/>
      <c r="S674" s="210" t="n"/>
      <c r="T674" s="210" t="n"/>
      <c r="U674" s="1" t="n"/>
      <c r="V674" s="1" t="n"/>
      <c r="W674" s="1" t="n"/>
      <c r="X674" s="1" t="n"/>
      <c r="Y674" s="210" t="n"/>
      <c r="Z674" s="1" t="n"/>
      <c r="AA674" s="1" t="n"/>
      <c r="AB674" s="212" t="n"/>
      <c r="AC674" s="212" t="n"/>
    </row>
    <row r="675">
      <c r="A675" s="1" t="n"/>
      <c r="B675" s="1" t="n"/>
      <c r="C675" s="1" t="n"/>
      <c r="D675" s="1" t="n"/>
      <c r="E675" s="1" t="n"/>
      <c r="F675" s="1" t="n"/>
      <c r="G675" s="1" t="n"/>
      <c r="H675" s="1" t="n"/>
      <c r="I675" s="1" t="n"/>
      <c r="J675" s="1" t="n"/>
      <c r="K675" s="1" t="n"/>
      <c r="L675" s="1" t="n"/>
      <c r="M675" s="1" t="n"/>
      <c r="N675" s="1" t="n"/>
      <c r="O675" s="1" t="n"/>
      <c r="P675" s="1" t="n"/>
      <c r="Q675" s="1" t="n"/>
      <c r="R675" s="1" t="n"/>
      <c r="S675" s="210" t="n"/>
      <c r="T675" s="210" t="n"/>
      <c r="U675" s="1" t="n"/>
      <c r="V675" s="1" t="n"/>
      <c r="W675" s="1" t="n"/>
      <c r="X675" s="1" t="n"/>
      <c r="Y675" s="210" t="n"/>
      <c r="Z675" s="1" t="n"/>
      <c r="AA675" s="1" t="n"/>
      <c r="AB675" s="212" t="n"/>
      <c r="AC675" s="212" t="n"/>
    </row>
    <row r="676">
      <c r="A676" s="1" t="n"/>
      <c r="B676" s="1" t="n"/>
      <c r="C676" s="1" t="n"/>
      <c r="D676" s="1" t="n"/>
      <c r="E676" s="1" t="n"/>
      <c r="F676" s="1" t="n"/>
      <c r="G676" s="1" t="n"/>
      <c r="H676" s="1" t="n"/>
      <c r="I676" s="1" t="n"/>
      <c r="J676" s="1" t="n"/>
      <c r="K676" s="1" t="n"/>
      <c r="L676" s="1" t="n"/>
      <c r="M676" s="1" t="n"/>
      <c r="N676" s="1" t="n"/>
      <c r="O676" s="1" t="n"/>
      <c r="P676" s="1" t="n"/>
      <c r="Q676" s="1" t="n"/>
      <c r="R676" s="1" t="n"/>
      <c r="S676" s="210" t="n"/>
      <c r="T676" s="210" t="n"/>
      <c r="U676" s="1" t="n"/>
      <c r="V676" s="1" t="n"/>
      <c r="W676" s="1" t="n"/>
      <c r="X676" s="1" t="n"/>
      <c r="Y676" s="210" t="n"/>
      <c r="Z676" s="1" t="n"/>
      <c r="AA676" s="1" t="n"/>
      <c r="AB676" s="212" t="n"/>
      <c r="AC676" s="212" t="n"/>
    </row>
    <row r="677">
      <c r="A677" s="1" t="n"/>
      <c r="B677" s="1" t="n"/>
      <c r="C677" s="1" t="n"/>
      <c r="D677" s="1" t="n"/>
      <c r="E677" s="1" t="n"/>
      <c r="F677" s="1" t="n"/>
      <c r="G677" s="1" t="n"/>
      <c r="H677" s="1" t="n"/>
      <c r="I677" s="1" t="n"/>
      <c r="J677" s="1" t="n"/>
      <c r="K677" s="1" t="n"/>
      <c r="L677" s="1" t="n"/>
      <c r="M677" s="1" t="n"/>
      <c r="N677" s="1" t="n"/>
      <c r="O677" s="1" t="n"/>
      <c r="P677" s="1" t="n"/>
      <c r="Q677" s="1" t="n"/>
      <c r="R677" s="1" t="n"/>
      <c r="S677" s="210" t="n"/>
      <c r="T677" s="210" t="n"/>
      <c r="U677" s="1" t="n"/>
      <c r="V677" s="1" t="n"/>
      <c r="W677" s="1" t="n"/>
      <c r="X677" s="1" t="n"/>
      <c r="Y677" s="210" t="n"/>
      <c r="Z677" s="1" t="n"/>
      <c r="AA677" s="1" t="n"/>
      <c r="AB677" s="212" t="n"/>
      <c r="AC677" s="212" t="n"/>
    </row>
    <row r="678">
      <c r="A678" s="1" t="n"/>
      <c r="B678" s="1" t="n"/>
      <c r="C678" s="1" t="n"/>
      <c r="D678" s="1" t="n"/>
      <c r="E678" s="1" t="n"/>
      <c r="F678" s="1" t="n"/>
      <c r="G678" s="1" t="n"/>
      <c r="H678" s="1" t="n"/>
      <c r="I678" s="1" t="n"/>
      <c r="J678" s="1" t="n"/>
      <c r="K678" s="1" t="n"/>
      <c r="L678" s="1" t="n"/>
      <c r="M678" s="1" t="n"/>
      <c r="N678" s="1" t="n"/>
      <c r="O678" s="1" t="n"/>
      <c r="P678" s="1" t="n"/>
      <c r="Q678" s="1" t="n"/>
      <c r="R678" s="1" t="n"/>
      <c r="S678" s="210" t="n"/>
      <c r="T678" s="210" t="n"/>
      <c r="U678" s="1" t="n"/>
      <c r="V678" s="1" t="n"/>
      <c r="W678" s="1" t="n"/>
      <c r="X678" s="1" t="n"/>
      <c r="Y678" s="210" t="n"/>
      <c r="Z678" s="1" t="n"/>
      <c r="AA678" s="1" t="n"/>
      <c r="AB678" s="212" t="n"/>
      <c r="AC678" s="212" t="n"/>
    </row>
    <row r="679">
      <c r="A679" s="1" t="n"/>
      <c r="B679" s="1" t="n"/>
      <c r="C679" s="1" t="n"/>
      <c r="D679" s="1" t="n"/>
      <c r="E679" s="1" t="n"/>
      <c r="F679" s="1" t="n"/>
      <c r="G679" s="1" t="n"/>
      <c r="H679" s="1" t="n"/>
      <c r="I679" s="1" t="n"/>
      <c r="J679" s="1" t="n"/>
      <c r="K679" s="1" t="n"/>
      <c r="L679" s="1" t="n"/>
      <c r="M679" s="1" t="n"/>
      <c r="N679" s="1" t="n"/>
      <c r="O679" s="1" t="n"/>
      <c r="P679" s="1" t="n"/>
      <c r="Q679" s="1" t="n"/>
      <c r="R679" s="1" t="n"/>
      <c r="S679" s="210" t="n"/>
      <c r="T679" s="210" t="n"/>
      <c r="U679" s="1" t="n"/>
      <c r="V679" s="1" t="n"/>
      <c r="W679" s="1" t="n"/>
      <c r="X679" s="1" t="n"/>
      <c r="Y679" s="210" t="n"/>
      <c r="Z679" s="1" t="n"/>
      <c r="AA679" s="1" t="n"/>
      <c r="AB679" s="212" t="n"/>
      <c r="AC679" s="212" t="n"/>
    </row>
    <row r="680">
      <c r="A680" s="1" t="n"/>
      <c r="B680" s="1" t="n"/>
      <c r="C680" s="1" t="n"/>
      <c r="D680" s="1" t="n"/>
      <c r="E680" s="1" t="n"/>
      <c r="F680" s="1" t="n"/>
      <c r="G680" s="1" t="n"/>
      <c r="H680" s="1" t="n"/>
      <c r="I680" s="1" t="n"/>
      <c r="J680" s="1" t="n"/>
      <c r="K680" s="1" t="n"/>
      <c r="L680" s="1" t="n"/>
      <c r="M680" s="1" t="n"/>
      <c r="N680" s="1" t="n"/>
      <c r="O680" s="1" t="n"/>
      <c r="P680" s="1" t="n"/>
      <c r="Q680" s="1" t="n"/>
      <c r="R680" s="1" t="n"/>
      <c r="S680" s="210" t="n"/>
      <c r="T680" s="210" t="n"/>
      <c r="U680" s="1" t="n"/>
      <c r="V680" s="1" t="n"/>
      <c r="W680" s="1" t="n"/>
      <c r="X680" s="1" t="n"/>
      <c r="Y680" s="210" t="n"/>
      <c r="Z680" s="1" t="n"/>
      <c r="AA680" s="1" t="n"/>
      <c r="AB680" s="212" t="n"/>
      <c r="AC680" s="212" t="n"/>
    </row>
    <row r="681">
      <c r="A681" s="1" t="n"/>
      <c r="B681" s="1" t="n"/>
      <c r="C681" s="1" t="n"/>
      <c r="D681" s="1" t="n"/>
      <c r="E681" s="1" t="n"/>
      <c r="F681" s="1" t="n"/>
      <c r="G681" s="1" t="n"/>
      <c r="H681" s="1" t="n"/>
      <c r="I681" s="1" t="n"/>
      <c r="J681" s="1" t="n"/>
      <c r="K681" s="1" t="n"/>
      <c r="L681" s="1" t="n"/>
      <c r="M681" s="1" t="n"/>
      <c r="N681" s="1" t="n"/>
      <c r="O681" s="1" t="n"/>
      <c r="P681" s="1" t="n"/>
      <c r="Q681" s="1" t="n"/>
      <c r="R681" s="1" t="n"/>
      <c r="S681" s="210" t="n"/>
      <c r="T681" s="210" t="n"/>
      <c r="U681" s="1" t="n"/>
      <c r="V681" s="1" t="n"/>
      <c r="W681" s="1" t="n"/>
      <c r="X681" s="1" t="n"/>
      <c r="Y681" s="210" t="n"/>
      <c r="Z681" s="1" t="n"/>
      <c r="AA681" s="1" t="n"/>
      <c r="AB681" s="212" t="n"/>
      <c r="AC681" s="212" t="n"/>
    </row>
    <row r="682">
      <c r="A682" s="1" t="n"/>
      <c r="B682" s="1" t="n"/>
      <c r="C682" s="1" t="n"/>
      <c r="D682" s="1" t="n"/>
      <c r="E682" s="1" t="n"/>
      <c r="F682" s="1" t="n"/>
      <c r="G682" s="1" t="n"/>
      <c r="H682" s="1" t="n"/>
      <c r="I682" s="1" t="n"/>
      <c r="J682" s="1" t="n"/>
      <c r="K682" s="1" t="n"/>
      <c r="L682" s="1" t="n"/>
      <c r="M682" s="1" t="n"/>
      <c r="N682" s="1" t="n"/>
      <c r="O682" s="1" t="n"/>
      <c r="P682" s="1" t="n"/>
      <c r="Q682" s="1" t="n"/>
      <c r="R682" s="1" t="n"/>
      <c r="S682" s="210" t="n"/>
      <c r="T682" s="210" t="n"/>
      <c r="U682" s="1" t="n"/>
      <c r="V682" s="1" t="n"/>
      <c r="W682" s="1" t="n"/>
      <c r="X682" s="1" t="n"/>
      <c r="Y682" s="210" t="n"/>
      <c r="Z682" s="1" t="n"/>
      <c r="AA682" s="1" t="n"/>
      <c r="AB682" s="212" t="n"/>
      <c r="AC682" s="212" t="n"/>
    </row>
    <row r="683">
      <c r="A683" s="1" t="n"/>
      <c r="B683" s="1" t="n"/>
      <c r="C683" s="1" t="n"/>
      <c r="D683" s="1" t="n"/>
      <c r="E683" s="1" t="n"/>
      <c r="F683" s="1" t="n"/>
      <c r="G683" s="1" t="n"/>
      <c r="H683" s="1" t="n"/>
      <c r="I683" s="1" t="n"/>
      <c r="J683" s="1" t="n"/>
      <c r="K683" s="1" t="n"/>
      <c r="L683" s="1" t="n"/>
      <c r="M683" s="1" t="n"/>
      <c r="N683" s="1" t="n"/>
      <c r="O683" s="1" t="n"/>
      <c r="P683" s="1" t="n"/>
      <c r="Q683" s="1" t="n"/>
      <c r="R683" s="1" t="n"/>
      <c r="S683" s="210" t="n"/>
      <c r="T683" s="210" t="n"/>
      <c r="U683" s="1" t="n"/>
      <c r="V683" s="1" t="n"/>
      <c r="W683" s="1" t="n"/>
      <c r="X683" s="1" t="n"/>
      <c r="Y683" s="210" t="n"/>
      <c r="Z683" s="1" t="n"/>
      <c r="AA683" s="1" t="n"/>
      <c r="AB683" s="212" t="n"/>
      <c r="AC683" s="212" t="n"/>
    </row>
    <row r="684">
      <c r="A684" s="1" t="n"/>
      <c r="B684" s="1" t="n"/>
      <c r="C684" s="1" t="n"/>
      <c r="D684" s="1" t="n"/>
      <c r="E684" s="1" t="n"/>
      <c r="F684" s="1" t="n"/>
      <c r="G684" s="1" t="n"/>
      <c r="H684" s="1" t="n"/>
      <c r="I684" s="1" t="n"/>
      <c r="J684" s="1" t="n"/>
      <c r="K684" s="1" t="n"/>
      <c r="L684" s="1" t="n"/>
      <c r="M684" s="1" t="n"/>
      <c r="N684" s="1" t="n"/>
      <c r="O684" s="1" t="n"/>
      <c r="P684" s="1" t="n"/>
      <c r="Q684" s="1" t="n"/>
      <c r="R684" s="1" t="n"/>
      <c r="S684" s="210" t="n"/>
      <c r="T684" s="210" t="n"/>
      <c r="U684" s="1" t="n"/>
      <c r="V684" s="1" t="n"/>
      <c r="W684" s="1" t="n"/>
      <c r="X684" s="1" t="n"/>
      <c r="Y684" s="210" t="n"/>
      <c r="Z684" s="1" t="n"/>
      <c r="AA684" s="1" t="n"/>
      <c r="AB684" s="212" t="n"/>
      <c r="AC684" s="212" t="n"/>
    </row>
    <row r="685">
      <c r="A685" s="1" t="n"/>
      <c r="B685" s="1" t="n"/>
      <c r="C685" s="1" t="n"/>
      <c r="D685" s="1" t="n"/>
      <c r="E685" s="1" t="n"/>
      <c r="F685" s="1" t="n"/>
      <c r="G685" s="1" t="n"/>
      <c r="H685" s="1" t="n"/>
      <c r="I685" s="1" t="n"/>
      <c r="J685" s="1" t="n"/>
      <c r="K685" s="1" t="n"/>
      <c r="L685" s="1" t="n"/>
      <c r="M685" s="1" t="n"/>
      <c r="N685" s="1" t="n"/>
      <c r="O685" s="1" t="n"/>
      <c r="P685" s="1" t="n"/>
      <c r="Q685" s="1" t="n"/>
      <c r="R685" s="1" t="n"/>
      <c r="S685" s="210" t="n"/>
      <c r="T685" s="210" t="n"/>
      <c r="U685" s="1" t="n"/>
      <c r="V685" s="1" t="n"/>
      <c r="W685" s="1" t="n"/>
      <c r="X685" s="1" t="n"/>
      <c r="Y685" s="210" t="n"/>
      <c r="Z685" s="1" t="n"/>
      <c r="AA685" s="1" t="n"/>
      <c r="AB685" s="212" t="n"/>
      <c r="AC685" s="212" t="n"/>
    </row>
    <row r="686">
      <c r="A686" s="1" t="n"/>
      <c r="B686" s="1" t="n"/>
      <c r="C686" s="1" t="n"/>
      <c r="D686" s="1" t="n"/>
      <c r="E686" s="1" t="n"/>
      <c r="F686" s="1" t="n"/>
      <c r="G686" s="1" t="n"/>
      <c r="H686" s="1" t="n"/>
      <c r="I686" s="1" t="n"/>
      <c r="J686" s="1" t="n"/>
      <c r="K686" s="1" t="n"/>
      <c r="L686" s="1" t="n"/>
      <c r="M686" s="1" t="n"/>
      <c r="N686" s="1" t="n"/>
      <c r="O686" s="1" t="n"/>
      <c r="P686" s="1" t="n"/>
      <c r="Q686" s="1" t="n"/>
      <c r="R686" s="1" t="n"/>
      <c r="S686" s="210" t="n"/>
      <c r="T686" s="210" t="n"/>
      <c r="U686" s="1" t="n"/>
      <c r="V686" s="1" t="n"/>
      <c r="W686" s="1" t="n"/>
      <c r="X686" s="1" t="n"/>
      <c r="Y686" s="210" t="n"/>
      <c r="Z686" s="1" t="n"/>
      <c r="AA686" s="1" t="n"/>
      <c r="AB686" s="212" t="n"/>
      <c r="AC686" s="212" t="n"/>
    </row>
    <row r="687">
      <c r="A687" s="1" t="n"/>
      <c r="B687" s="1" t="n"/>
      <c r="C687" s="1" t="n"/>
      <c r="D687" s="1" t="n"/>
      <c r="E687" s="1" t="n"/>
      <c r="F687" s="1" t="n"/>
      <c r="G687" s="1" t="n"/>
      <c r="H687" s="1" t="n"/>
      <c r="I687" s="1" t="n"/>
      <c r="J687" s="1" t="n"/>
      <c r="K687" s="1" t="n"/>
      <c r="L687" s="1" t="n"/>
      <c r="M687" s="1" t="n"/>
      <c r="N687" s="1" t="n"/>
      <c r="O687" s="1" t="n"/>
      <c r="P687" s="1" t="n"/>
      <c r="Q687" s="1" t="n"/>
      <c r="R687" s="1" t="n"/>
      <c r="S687" s="210" t="n"/>
      <c r="T687" s="210" t="n"/>
      <c r="U687" s="1" t="n"/>
      <c r="V687" s="1" t="n"/>
      <c r="W687" s="1" t="n"/>
      <c r="X687" s="1" t="n"/>
      <c r="Y687" s="210" t="n"/>
      <c r="Z687" s="1" t="n"/>
      <c r="AA687" s="1" t="n"/>
      <c r="AB687" s="212" t="n"/>
      <c r="AC687" s="212" t="n"/>
    </row>
    <row r="688">
      <c r="A688" s="1" t="n"/>
      <c r="B688" s="1" t="n"/>
      <c r="C688" s="1" t="n"/>
      <c r="D688" s="1" t="n"/>
      <c r="E688" s="1" t="n"/>
      <c r="F688" s="1" t="n"/>
      <c r="G688" s="1" t="n"/>
      <c r="H688" s="1" t="n"/>
      <c r="I688" s="1" t="n"/>
      <c r="J688" s="1" t="n"/>
      <c r="K688" s="1" t="n"/>
      <c r="L688" s="1" t="n"/>
      <c r="M688" s="1" t="n"/>
      <c r="N688" s="1" t="n"/>
      <c r="O688" s="1" t="n"/>
      <c r="P688" s="1" t="n"/>
      <c r="Q688" s="1" t="n"/>
      <c r="R688" s="1" t="n"/>
      <c r="S688" s="210" t="n"/>
      <c r="T688" s="210" t="n"/>
      <c r="U688" s="1" t="n"/>
      <c r="V688" s="1" t="n"/>
      <c r="W688" s="1" t="n"/>
      <c r="X688" s="1" t="n"/>
      <c r="Y688" s="210" t="n"/>
      <c r="Z688" s="1" t="n"/>
      <c r="AA688" s="1" t="n"/>
      <c r="AB688" s="212" t="n"/>
      <c r="AC688" s="212" t="n"/>
    </row>
    <row r="689">
      <c r="A689" s="1" t="n"/>
      <c r="B689" s="1" t="n"/>
      <c r="C689" s="1" t="n"/>
      <c r="D689" s="1" t="n"/>
      <c r="E689" s="1" t="n"/>
      <c r="F689" s="1" t="n"/>
      <c r="G689" s="1" t="n"/>
      <c r="H689" s="1" t="n"/>
      <c r="I689" s="1" t="n"/>
      <c r="J689" s="1" t="n"/>
      <c r="K689" s="1" t="n"/>
      <c r="L689" s="1" t="n"/>
      <c r="M689" s="1" t="n"/>
      <c r="N689" s="1" t="n"/>
      <c r="O689" s="1" t="n"/>
      <c r="P689" s="1" t="n"/>
      <c r="Q689" s="1" t="n"/>
      <c r="R689" s="1" t="n"/>
      <c r="S689" s="210" t="n"/>
      <c r="T689" s="210" t="n"/>
      <c r="U689" s="1" t="n"/>
      <c r="V689" s="1" t="n"/>
      <c r="W689" s="1" t="n"/>
      <c r="X689" s="1" t="n"/>
      <c r="Y689" s="210" t="n"/>
      <c r="Z689" s="1" t="n"/>
      <c r="AA689" s="1" t="n"/>
      <c r="AB689" s="212" t="n"/>
      <c r="AC689" s="212" t="n"/>
    </row>
    <row r="690">
      <c r="A690" s="1" t="n"/>
      <c r="B690" s="1" t="n"/>
      <c r="C690" s="1" t="n"/>
      <c r="D690" s="1" t="n"/>
      <c r="E690" s="1" t="n"/>
      <c r="F690" s="1" t="n"/>
      <c r="G690" s="1" t="n"/>
      <c r="H690" s="1" t="n"/>
      <c r="I690" s="1" t="n"/>
      <c r="J690" s="1" t="n"/>
      <c r="K690" s="1" t="n"/>
      <c r="L690" s="1" t="n"/>
      <c r="M690" s="1" t="n"/>
      <c r="N690" s="1" t="n"/>
      <c r="O690" s="1" t="n"/>
      <c r="P690" s="1" t="n"/>
      <c r="Q690" s="1" t="n"/>
      <c r="R690" s="1" t="n"/>
      <c r="S690" s="210" t="n"/>
      <c r="T690" s="210" t="n"/>
      <c r="U690" s="1" t="n"/>
      <c r="V690" s="1" t="n"/>
      <c r="W690" s="1" t="n"/>
      <c r="X690" s="1" t="n"/>
      <c r="Y690" s="210" t="n"/>
      <c r="Z690" s="1" t="n"/>
      <c r="AA690" s="1" t="n"/>
      <c r="AB690" s="212" t="n"/>
      <c r="AC690" s="212" t="n"/>
    </row>
    <row r="691">
      <c r="A691" s="1" t="n"/>
      <c r="B691" s="1" t="n"/>
      <c r="C691" s="1" t="n"/>
      <c r="D691" s="1" t="n"/>
      <c r="E691" s="1" t="n"/>
      <c r="F691" s="1" t="n"/>
      <c r="G691" s="1" t="n"/>
      <c r="H691" s="1" t="n"/>
      <c r="I691" s="1" t="n"/>
      <c r="J691" s="1" t="n"/>
      <c r="K691" s="1" t="n"/>
      <c r="L691" s="1" t="n"/>
      <c r="M691" s="1" t="n"/>
      <c r="N691" s="1" t="n"/>
      <c r="O691" s="1" t="n"/>
      <c r="P691" s="1" t="n"/>
      <c r="Q691" s="1" t="n"/>
      <c r="R691" s="1" t="n"/>
      <c r="S691" s="210" t="n"/>
      <c r="T691" s="210" t="n"/>
      <c r="U691" s="1" t="n"/>
      <c r="V691" s="1" t="n"/>
      <c r="W691" s="1" t="n"/>
      <c r="X691" s="1" t="n"/>
      <c r="Y691" s="210" t="n"/>
      <c r="Z691" s="1" t="n"/>
      <c r="AA691" s="1" t="n"/>
      <c r="AB691" s="212" t="n"/>
      <c r="AC691" s="212" t="n"/>
    </row>
    <row r="692">
      <c r="A692" s="1" t="n"/>
      <c r="B692" s="1" t="n"/>
      <c r="C692" s="1" t="n"/>
      <c r="D692" s="1" t="n"/>
      <c r="E692" s="1" t="n"/>
      <c r="F692" s="1" t="n"/>
      <c r="G692" s="1" t="n"/>
      <c r="H692" s="1" t="n"/>
      <c r="I692" s="1" t="n"/>
      <c r="J692" s="1" t="n"/>
      <c r="K692" s="1" t="n"/>
      <c r="L692" s="1" t="n"/>
      <c r="M692" s="1" t="n"/>
      <c r="N692" s="1" t="n"/>
      <c r="O692" s="1" t="n"/>
      <c r="P692" s="1" t="n"/>
      <c r="Q692" s="1" t="n"/>
      <c r="R692" s="1" t="n"/>
      <c r="S692" s="210" t="n"/>
      <c r="T692" s="210" t="n"/>
      <c r="U692" s="1" t="n"/>
      <c r="V692" s="1" t="n"/>
      <c r="W692" s="1" t="n"/>
      <c r="X692" s="1" t="n"/>
      <c r="Y692" s="210" t="n"/>
      <c r="Z692" s="1" t="n"/>
      <c r="AA692" s="1" t="n"/>
      <c r="AB692" s="212" t="n"/>
      <c r="AC692" s="212" t="n"/>
    </row>
    <row r="693">
      <c r="A693" s="1" t="n"/>
      <c r="B693" s="1" t="n"/>
      <c r="C693" s="1" t="n"/>
      <c r="D693" s="1" t="n"/>
      <c r="E693" s="1" t="n"/>
      <c r="F693" s="1" t="n"/>
      <c r="G693" s="1" t="n"/>
      <c r="H693" s="1" t="n"/>
      <c r="I693" s="1" t="n"/>
      <c r="J693" s="1" t="n"/>
      <c r="K693" s="1" t="n"/>
      <c r="L693" s="1" t="n"/>
      <c r="M693" s="1" t="n"/>
      <c r="N693" s="1" t="n"/>
      <c r="O693" s="1" t="n"/>
      <c r="P693" s="1" t="n"/>
      <c r="Q693" s="1" t="n"/>
      <c r="R693" s="1" t="n"/>
      <c r="S693" s="210" t="n"/>
      <c r="T693" s="210" t="n"/>
      <c r="U693" s="1" t="n"/>
      <c r="V693" s="1" t="n"/>
      <c r="W693" s="1" t="n"/>
      <c r="X693" s="1" t="n"/>
      <c r="Y693" s="210" t="n"/>
      <c r="Z693" s="1" t="n"/>
      <c r="AA693" s="1" t="n"/>
      <c r="AB693" s="212" t="n"/>
      <c r="AC693" s="212" t="n"/>
    </row>
    <row r="694">
      <c r="A694" s="1" t="n"/>
      <c r="B694" s="1" t="n"/>
      <c r="C694" s="1" t="n"/>
      <c r="D694" s="1" t="n"/>
      <c r="E694" s="1" t="n"/>
      <c r="F694" s="1" t="n"/>
      <c r="G694" s="1" t="n"/>
      <c r="H694" s="1" t="n"/>
      <c r="I694" s="1" t="n"/>
      <c r="J694" s="1" t="n"/>
      <c r="K694" s="1" t="n"/>
      <c r="L694" s="1" t="n"/>
      <c r="M694" s="1" t="n"/>
      <c r="N694" s="1" t="n"/>
      <c r="O694" s="1" t="n"/>
      <c r="P694" s="1" t="n"/>
      <c r="Q694" s="1" t="n"/>
      <c r="R694" s="1" t="n"/>
      <c r="S694" s="210" t="n"/>
      <c r="T694" s="210" t="n"/>
      <c r="U694" s="1" t="n"/>
      <c r="V694" s="1" t="n"/>
      <c r="W694" s="1" t="n"/>
      <c r="X694" s="1" t="n"/>
      <c r="Y694" s="210" t="n"/>
      <c r="Z694" s="1" t="n"/>
      <c r="AA694" s="1" t="n"/>
      <c r="AB694" s="212" t="n"/>
      <c r="AC694" s="212" t="n"/>
    </row>
    <row r="695">
      <c r="A695" s="1" t="n"/>
      <c r="B695" s="1" t="n"/>
      <c r="C695" s="1" t="n"/>
      <c r="D695" s="1" t="n"/>
      <c r="E695" s="1" t="n"/>
      <c r="F695" s="1" t="n"/>
      <c r="G695" s="1" t="n"/>
      <c r="H695" s="1" t="n"/>
      <c r="I695" s="1" t="n"/>
      <c r="J695" s="1" t="n"/>
      <c r="K695" s="1" t="n"/>
      <c r="L695" s="1" t="n"/>
      <c r="M695" s="1" t="n"/>
      <c r="N695" s="1" t="n"/>
      <c r="O695" s="1" t="n"/>
      <c r="P695" s="1" t="n"/>
      <c r="Q695" s="1" t="n"/>
      <c r="R695" s="1" t="n"/>
      <c r="S695" s="210" t="n"/>
      <c r="T695" s="210" t="n"/>
      <c r="U695" s="1" t="n"/>
      <c r="V695" s="1" t="n"/>
      <c r="W695" s="1" t="n"/>
      <c r="X695" s="1" t="n"/>
      <c r="Y695" s="210" t="n"/>
      <c r="Z695" s="1" t="n"/>
      <c r="AA695" s="1" t="n"/>
      <c r="AB695" s="212" t="n"/>
      <c r="AC695" s="212" t="n"/>
    </row>
    <row r="696">
      <c r="A696" s="1" t="n"/>
      <c r="B696" s="1" t="n"/>
      <c r="C696" s="1" t="n"/>
      <c r="D696" s="1" t="n"/>
      <c r="E696" s="1" t="n"/>
      <c r="F696" s="1" t="n"/>
      <c r="G696" s="1" t="n"/>
      <c r="H696" s="1" t="n"/>
      <c r="I696" s="1" t="n"/>
      <c r="J696" s="1" t="n"/>
      <c r="K696" s="1" t="n"/>
      <c r="L696" s="1" t="n"/>
      <c r="M696" s="1" t="n"/>
      <c r="N696" s="1" t="n"/>
      <c r="O696" s="1" t="n"/>
      <c r="P696" s="1" t="n"/>
      <c r="Q696" s="1" t="n"/>
      <c r="R696" s="1" t="n"/>
      <c r="S696" s="210" t="n"/>
      <c r="T696" s="210" t="n"/>
      <c r="U696" s="1" t="n"/>
      <c r="V696" s="1" t="n"/>
      <c r="W696" s="1" t="n"/>
      <c r="X696" s="1" t="n"/>
      <c r="Y696" s="210" t="n"/>
      <c r="Z696" s="1" t="n"/>
      <c r="AA696" s="1" t="n"/>
      <c r="AB696" s="212" t="n"/>
      <c r="AC696" s="212" t="n"/>
    </row>
    <row r="697">
      <c r="A697" s="1" t="n"/>
      <c r="B697" s="1" t="n"/>
      <c r="C697" s="1" t="n"/>
      <c r="D697" s="1" t="n"/>
      <c r="E697" s="1" t="n"/>
      <c r="F697" s="1" t="n"/>
      <c r="G697" s="1" t="n"/>
      <c r="H697" s="1" t="n"/>
      <c r="I697" s="1" t="n"/>
      <c r="J697" s="1" t="n"/>
      <c r="K697" s="1" t="n"/>
      <c r="L697" s="1" t="n"/>
      <c r="M697" s="1" t="n"/>
      <c r="N697" s="1" t="n"/>
      <c r="O697" s="1" t="n"/>
      <c r="P697" s="1" t="n"/>
      <c r="Q697" s="1" t="n"/>
      <c r="R697" s="1" t="n"/>
      <c r="S697" s="210" t="n"/>
      <c r="T697" s="210" t="n"/>
      <c r="U697" s="1" t="n"/>
      <c r="V697" s="1" t="n"/>
      <c r="W697" s="1" t="n"/>
      <c r="X697" s="1" t="n"/>
      <c r="Y697" s="210" t="n"/>
      <c r="Z697" s="1" t="n"/>
      <c r="AA697" s="1" t="n"/>
      <c r="AB697" s="212" t="n"/>
      <c r="AC697" s="212" t="n"/>
    </row>
    <row r="698">
      <c r="A698" s="1" t="n"/>
      <c r="B698" s="1" t="n"/>
      <c r="C698" s="1" t="n"/>
      <c r="D698" s="1" t="n"/>
      <c r="E698" s="1" t="n"/>
      <c r="F698" s="1" t="n"/>
      <c r="G698" s="1" t="n"/>
      <c r="H698" s="1" t="n"/>
      <c r="I698" s="1" t="n"/>
      <c r="J698" s="1" t="n"/>
      <c r="K698" s="1" t="n"/>
      <c r="L698" s="1" t="n"/>
      <c r="M698" s="1" t="n"/>
      <c r="N698" s="1" t="n"/>
      <c r="O698" s="1" t="n"/>
      <c r="P698" s="1" t="n"/>
      <c r="Q698" s="1" t="n"/>
      <c r="R698" s="1" t="n"/>
      <c r="S698" s="210" t="n"/>
      <c r="T698" s="210" t="n"/>
      <c r="U698" s="1" t="n"/>
      <c r="V698" s="1" t="n"/>
      <c r="W698" s="1" t="n"/>
      <c r="X698" s="1" t="n"/>
      <c r="Y698" s="210" t="n"/>
      <c r="Z698" s="1" t="n"/>
      <c r="AA698" s="1" t="n"/>
      <c r="AB698" s="212" t="n"/>
      <c r="AC698" s="212" t="n"/>
    </row>
    <row r="699">
      <c r="A699" s="1" t="n"/>
      <c r="B699" s="1" t="n"/>
      <c r="C699" s="1" t="n"/>
      <c r="D699" s="1" t="n"/>
      <c r="E699" s="1" t="n"/>
      <c r="F699" s="1" t="n"/>
      <c r="G699" s="1" t="n"/>
      <c r="H699" s="1" t="n"/>
      <c r="I699" s="1" t="n"/>
      <c r="J699" s="1" t="n"/>
      <c r="K699" s="1" t="n"/>
      <c r="L699" s="1" t="n"/>
      <c r="M699" s="1" t="n"/>
      <c r="N699" s="1" t="n"/>
      <c r="O699" s="1" t="n"/>
      <c r="P699" s="1" t="n"/>
      <c r="Q699" s="1" t="n"/>
      <c r="R699" s="1" t="n"/>
      <c r="S699" s="210" t="n"/>
      <c r="T699" s="210" t="n"/>
      <c r="U699" s="1" t="n"/>
      <c r="V699" s="1" t="n"/>
      <c r="W699" s="1" t="n"/>
      <c r="X699" s="1" t="n"/>
      <c r="Y699" s="210" t="n"/>
      <c r="Z699" s="1" t="n"/>
      <c r="AA699" s="1" t="n"/>
      <c r="AB699" s="212" t="n"/>
      <c r="AC699" s="212" t="n"/>
    </row>
    <row r="700">
      <c r="A700" s="1" t="n"/>
      <c r="B700" s="1" t="n"/>
      <c r="C700" s="1" t="n"/>
      <c r="D700" s="1" t="n"/>
      <c r="E700" s="1" t="n"/>
      <c r="F700" s="1" t="n"/>
      <c r="G700" s="1" t="n"/>
      <c r="H700" s="1" t="n"/>
      <c r="I700" s="1" t="n"/>
      <c r="J700" s="1" t="n"/>
      <c r="K700" s="1" t="n"/>
      <c r="L700" s="1" t="n"/>
      <c r="M700" s="1" t="n"/>
      <c r="N700" s="1" t="n"/>
      <c r="O700" s="1" t="n"/>
      <c r="P700" s="1" t="n"/>
      <c r="Q700" s="1" t="n"/>
      <c r="R700" s="1" t="n"/>
      <c r="S700" s="210" t="n"/>
      <c r="T700" s="210" t="n"/>
      <c r="U700" s="1" t="n"/>
      <c r="V700" s="1" t="n"/>
      <c r="W700" s="1" t="n"/>
      <c r="X700" s="1" t="n"/>
      <c r="Y700" s="210" t="n"/>
      <c r="Z700" s="1" t="n"/>
      <c r="AA700" s="1" t="n"/>
      <c r="AB700" s="212" t="n"/>
      <c r="AC700" s="212" t="n"/>
    </row>
    <row r="701">
      <c r="A701" s="1" t="n"/>
      <c r="B701" s="1" t="n"/>
      <c r="C701" s="1" t="n"/>
      <c r="D701" s="1" t="n"/>
      <c r="E701" s="1" t="n"/>
      <c r="F701" s="1" t="n"/>
      <c r="G701" s="1" t="n"/>
      <c r="H701" s="1" t="n"/>
      <c r="I701" s="1" t="n"/>
      <c r="J701" s="1" t="n"/>
      <c r="K701" s="1" t="n"/>
      <c r="L701" s="1" t="n"/>
      <c r="M701" s="1" t="n"/>
      <c r="N701" s="1" t="n"/>
      <c r="O701" s="1" t="n"/>
      <c r="P701" s="1" t="n"/>
      <c r="Q701" s="1" t="n"/>
      <c r="R701" s="1" t="n"/>
      <c r="S701" s="210" t="n"/>
      <c r="T701" s="210" t="n"/>
      <c r="U701" s="1" t="n"/>
      <c r="V701" s="1" t="n"/>
      <c r="W701" s="1" t="n"/>
      <c r="X701" s="1" t="n"/>
      <c r="Y701" s="210" t="n"/>
      <c r="Z701" s="1" t="n"/>
      <c r="AA701" s="1" t="n"/>
      <c r="AB701" s="212" t="n"/>
      <c r="AC701" s="212" t="n"/>
    </row>
    <row r="702">
      <c r="A702" s="1" t="n"/>
      <c r="B702" s="1" t="n"/>
      <c r="C702" s="1" t="n"/>
      <c r="D702" s="1" t="n"/>
      <c r="E702" s="1" t="n"/>
      <c r="F702" s="1" t="n"/>
      <c r="G702" s="1" t="n"/>
      <c r="H702" s="1" t="n"/>
      <c r="I702" s="1" t="n"/>
      <c r="J702" s="1" t="n"/>
      <c r="K702" s="1" t="n"/>
      <c r="L702" s="1" t="n"/>
      <c r="M702" s="1" t="n"/>
      <c r="N702" s="1" t="n"/>
      <c r="O702" s="1" t="n"/>
      <c r="P702" s="1" t="n"/>
      <c r="Q702" s="1" t="n"/>
      <c r="R702" s="1" t="n"/>
      <c r="S702" s="210" t="n"/>
      <c r="T702" s="210" t="n"/>
      <c r="U702" s="1" t="n"/>
      <c r="V702" s="1" t="n"/>
      <c r="W702" s="1" t="n"/>
      <c r="X702" s="1" t="n"/>
      <c r="Y702" s="210" t="n"/>
      <c r="Z702" s="1" t="n"/>
      <c r="AA702" s="1" t="n"/>
      <c r="AB702" s="212" t="n"/>
      <c r="AC702" s="212" t="n"/>
    </row>
    <row r="703">
      <c r="A703" s="1" t="n"/>
      <c r="B703" s="1" t="n"/>
      <c r="C703" s="1" t="n"/>
      <c r="D703" s="1" t="n"/>
      <c r="E703" s="1" t="n"/>
      <c r="F703" s="1" t="n"/>
      <c r="G703" s="1" t="n"/>
      <c r="H703" s="1" t="n"/>
      <c r="I703" s="1" t="n"/>
      <c r="J703" s="1" t="n"/>
      <c r="K703" s="1" t="n"/>
      <c r="L703" s="1" t="n"/>
      <c r="M703" s="1" t="n"/>
      <c r="N703" s="1" t="n"/>
      <c r="O703" s="1" t="n"/>
      <c r="P703" s="1" t="n"/>
      <c r="Q703" s="1" t="n"/>
      <c r="R703" s="1" t="n"/>
      <c r="S703" s="210" t="n"/>
      <c r="T703" s="210" t="n"/>
      <c r="U703" s="1" t="n"/>
      <c r="V703" s="1" t="n"/>
      <c r="W703" s="1" t="n"/>
      <c r="X703" s="1" t="n"/>
      <c r="Y703" s="210" t="n"/>
      <c r="Z703" s="1" t="n"/>
      <c r="AA703" s="1" t="n"/>
      <c r="AB703" s="212" t="n"/>
      <c r="AC703" s="212" t="n"/>
    </row>
    <row r="704">
      <c r="A704" s="1" t="n"/>
      <c r="B704" s="1" t="n"/>
      <c r="C704" s="1" t="n"/>
      <c r="D704" s="1" t="n"/>
      <c r="E704" s="1" t="n"/>
      <c r="F704" s="1" t="n"/>
      <c r="G704" s="1" t="n"/>
      <c r="H704" s="1" t="n"/>
      <c r="I704" s="1" t="n"/>
      <c r="J704" s="1" t="n"/>
      <c r="K704" s="1" t="n"/>
      <c r="L704" s="1" t="n"/>
      <c r="M704" s="1" t="n"/>
      <c r="N704" s="1" t="n"/>
      <c r="O704" s="1" t="n"/>
      <c r="P704" s="1" t="n"/>
      <c r="Q704" s="1" t="n"/>
      <c r="R704" s="1" t="n"/>
      <c r="S704" s="210" t="n"/>
      <c r="T704" s="210" t="n"/>
      <c r="U704" s="1" t="n"/>
      <c r="V704" s="1" t="n"/>
      <c r="W704" s="1" t="n"/>
      <c r="X704" s="1" t="n"/>
      <c r="Y704" s="210" t="n"/>
      <c r="Z704" s="1" t="n"/>
      <c r="AA704" s="1" t="n"/>
      <c r="AB704" s="212" t="n"/>
      <c r="AC704" s="212" t="n"/>
    </row>
    <row r="705">
      <c r="A705" s="1" t="n"/>
      <c r="B705" s="1" t="n"/>
      <c r="C705" s="1" t="n"/>
      <c r="D705" s="1" t="n"/>
      <c r="E705" s="1" t="n"/>
      <c r="F705" s="1" t="n"/>
      <c r="G705" s="1" t="n"/>
      <c r="H705" s="1" t="n"/>
      <c r="I705" s="1" t="n"/>
      <c r="J705" s="1" t="n"/>
      <c r="K705" s="1" t="n"/>
      <c r="L705" s="1" t="n"/>
      <c r="M705" s="1" t="n"/>
      <c r="N705" s="1" t="n"/>
      <c r="O705" s="1" t="n"/>
      <c r="P705" s="1" t="n"/>
      <c r="Q705" s="1" t="n"/>
      <c r="R705" s="1" t="n"/>
      <c r="S705" s="210" t="n"/>
      <c r="T705" s="210" t="n"/>
      <c r="U705" s="1" t="n"/>
      <c r="V705" s="1" t="n"/>
      <c r="W705" s="1" t="n"/>
      <c r="X705" s="1" t="n"/>
      <c r="Y705" s="210" t="n"/>
      <c r="Z705" s="1" t="n"/>
      <c r="AA705" s="1" t="n"/>
      <c r="AB705" s="212" t="n"/>
      <c r="AC705" s="212" t="n"/>
    </row>
    <row r="706">
      <c r="A706" s="1" t="n"/>
      <c r="B706" s="1" t="n"/>
      <c r="C706" s="1" t="n"/>
      <c r="D706" s="1" t="n"/>
      <c r="E706" s="1" t="n"/>
      <c r="F706" s="1" t="n"/>
      <c r="G706" s="1" t="n"/>
      <c r="H706" s="1" t="n"/>
      <c r="I706" s="1" t="n"/>
      <c r="J706" s="1" t="n"/>
      <c r="K706" s="1" t="n"/>
      <c r="L706" s="1" t="n"/>
      <c r="M706" s="1" t="n"/>
      <c r="N706" s="1" t="n"/>
      <c r="O706" s="1" t="n"/>
      <c r="P706" s="1" t="n"/>
      <c r="Q706" s="1" t="n"/>
      <c r="R706" s="1" t="n"/>
      <c r="S706" s="210" t="n"/>
      <c r="T706" s="210" t="n"/>
      <c r="U706" s="1" t="n"/>
      <c r="V706" s="1" t="n"/>
      <c r="W706" s="1" t="n"/>
      <c r="X706" s="1" t="n"/>
      <c r="Y706" s="210" t="n"/>
      <c r="Z706" s="1" t="n"/>
      <c r="AA706" s="1" t="n"/>
      <c r="AB706" s="212" t="n"/>
      <c r="AC706" s="212" t="n"/>
    </row>
    <row r="707">
      <c r="A707" s="1" t="n"/>
      <c r="B707" s="1" t="n"/>
      <c r="C707" s="1" t="n"/>
      <c r="D707" s="1" t="n"/>
      <c r="E707" s="1" t="n"/>
      <c r="F707" s="1" t="n"/>
      <c r="G707" s="1" t="n"/>
      <c r="H707" s="1" t="n"/>
      <c r="I707" s="1" t="n"/>
      <c r="J707" s="1" t="n"/>
      <c r="K707" s="1" t="n"/>
      <c r="L707" s="1" t="n"/>
      <c r="M707" s="1" t="n"/>
      <c r="N707" s="1" t="n"/>
      <c r="O707" s="1" t="n"/>
      <c r="P707" s="1" t="n"/>
      <c r="Q707" s="1" t="n"/>
      <c r="R707" s="1" t="n"/>
      <c r="S707" s="210" t="n"/>
      <c r="T707" s="210" t="n"/>
      <c r="U707" s="1" t="n"/>
      <c r="V707" s="1" t="n"/>
      <c r="W707" s="1" t="n"/>
      <c r="X707" s="1" t="n"/>
      <c r="Y707" s="210" t="n"/>
      <c r="Z707" s="1" t="n"/>
      <c r="AA707" s="1" t="n"/>
      <c r="AB707" s="212" t="n"/>
      <c r="AC707" s="212" t="n"/>
    </row>
    <row r="708">
      <c r="A708" s="1" t="n"/>
      <c r="B708" s="1" t="n"/>
      <c r="C708" s="1" t="n"/>
      <c r="D708" s="1" t="n"/>
      <c r="E708" s="1" t="n"/>
      <c r="F708" s="1" t="n"/>
      <c r="G708" s="1" t="n"/>
      <c r="H708" s="1" t="n"/>
      <c r="I708" s="1" t="n"/>
      <c r="J708" s="1" t="n"/>
      <c r="K708" s="1" t="n"/>
      <c r="L708" s="1" t="n"/>
      <c r="M708" s="1" t="n"/>
      <c r="N708" s="1" t="n"/>
      <c r="O708" s="1" t="n"/>
      <c r="P708" s="1" t="n"/>
      <c r="Q708" s="1" t="n"/>
      <c r="R708" s="1" t="n"/>
      <c r="S708" s="210" t="n"/>
      <c r="T708" s="210" t="n"/>
      <c r="U708" s="1" t="n"/>
      <c r="V708" s="1" t="n"/>
      <c r="W708" s="1" t="n"/>
      <c r="X708" s="1" t="n"/>
      <c r="Y708" s="210" t="n"/>
      <c r="Z708" s="1" t="n"/>
      <c r="AA708" s="1" t="n"/>
      <c r="AB708" s="212" t="n"/>
      <c r="AC708" s="212" t="n"/>
    </row>
    <row r="709">
      <c r="A709" s="1" t="n"/>
      <c r="B709" s="1" t="n"/>
      <c r="C709" s="1" t="n"/>
      <c r="D709" s="1" t="n"/>
      <c r="E709" s="1" t="n"/>
      <c r="F709" s="1" t="n"/>
      <c r="G709" s="1" t="n"/>
      <c r="H709" s="1" t="n"/>
      <c r="I709" s="1" t="n"/>
      <c r="J709" s="1" t="n"/>
      <c r="K709" s="1" t="n"/>
      <c r="L709" s="1" t="n"/>
      <c r="M709" s="1" t="n"/>
      <c r="N709" s="1" t="n"/>
      <c r="O709" s="1" t="n"/>
      <c r="P709" s="1" t="n"/>
      <c r="Q709" s="1" t="n"/>
      <c r="R709" s="1" t="n"/>
      <c r="S709" s="210" t="n"/>
      <c r="T709" s="210" t="n"/>
      <c r="U709" s="1" t="n"/>
      <c r="V709" s="1" t="n"/>
      <c r="W709" s="1" t="n"/>
      <c r="X709" s="1" t="n"/>
      <c r="Y709" s="210" t="n"/>
      <c r="Z709" s="1" t="n"/>
      <c r="AA709" s="1" t="n"/>
      <c r="AB709" s="212" t="n"/>
      <c r="AC709" s="212" t="n"/>
    </row>
    <row r="710">
      <c r="A710" s="1" t="n"/>
      <c r="B710" s="1" t="n"/>
      <c r="C710" s="1" t="n"/>
      <c r="D710" s="1" t="n"/>
      <c r="E710" s="1" t="n"/>
      <c r="F710" s="1" t="n"/>
      <c r="G710" s="1" t="n"/>
      <c r="H710" s="1" t="n"/>
      <c r="I710" s="1" t="n"/>
      <c r="J710" s="1" t="n"/>
      <c r="K710" s="1" t="n"/>
      <c r="L710" s="1" t="n"/>
      <c r="M710" s="1" t="n"/>
      <c r="N710" s="1" t="n"/>
      <c r="O710" s="1" t="n"/>
      <c r="P710" s="1" t="n"/>
      <c r="Q710" s="1" t="n"/>
      <c r="R710" s="1" t="n"/>
      <c r="S710" s="210" t="n"/>
      <c r="T710" s="210" t="n"/>
      <c r="U710" s="1" t="n"/>
      <c r="V710" s="1" t="n"/>
      <c r="W710" s="1" t="n"/>
      <c r="X710" s="1" t="n"/>
      <c r="Y710" s="210" t="n"/>
      <c r="Z710" s="1" t="n"/>
      <c r="AA710" s="1" t="n"/>
      <c r="AB710" s="212" t="n"/>
      <c r="AC710" s="212" t="n"/>
    </row>
    <row r="711">
      <c r="A711" s="1" t="n"/>
      <c r="B711" s="1" t="n"/>
      <c r="C711" s="1" t="n"/>
      <c r="D711" s="1" t="n"/>
      <c r="E711" s="1" t="n"/>
      <c r="F711" s="1" t="n"/>
      <c r="G711" s="1" t="n"/>
      <c r="H711" s="1" t="n"/>
      <c r="I711" s="1" t="n"/>
      <c r="J711" s="1" t="n"/>
      <c r="K711" s="1" t="n"/>
      <c r="L711" s="1" t="n"/>
      <c r="M711" s="1" t="n"/>
      <c r="N711" s="1" t="n"/>
      <c r="O711" s="1" t="n"/>
      <c r="P711" s="1" t="n"/>
      <c r="Q711" s="1" t="n"/>
      <c r="R711" s="1" t="n"/>
      <c r="S711" s="210" t="n"/>
      <c r="T711" s="210" t="n"/>
      <c r="U711" s="1" t="n"/>
      <c r="V711" s="1" t="n"/>
      <c r="W711" s="1" t="n"/>
      <c r="X711" s="1" t="n"/>
      <c r="Y711" s="210" t="n"/>
      <c r="Z711" s="1" t="n"/>
      <c r="AA711" s="1" t="n"/>
      <c r="AB711" s="212" t="n"/>
      <c r="AC711" s="212" t="n"/>
    </row>
    <row r="712">
      <c r="A712" s="1" t="n"/>
      <c r="B712" s="1" t="n"/>
      <c r="C712" s="1" t="n"/>
      <c r="D712" s="1" t="n"/>
      <c r="E712" s="1" t="n"/>
      <c r="F712" s="1" t="n"/>
      <c r="G712" s="1" t="n"/>
      <c r="H712" s="1" t="n"/>
      <c r="I712" s="1" t="n"/>
      <c r="J712" s="1" t="n"/>
      <c r="K712" s="1" t="n"/>
      <c r="L712" s="1" t="n"/>
      <c r="M712" s="1" t="n"/>
      <c r="N712" s="1" t="n"/>
      <c r="O712" s="1" t="n"/>
      <c r="P712" s="1" t="n"/>
      <c r="Q712" s="1" t="n"/>
      <c r="R712" s="1" t="n"/>
      <c r="S712" s="210" t="n"/>
      <c r="T712" s="210" t="n"/>
      <c r="U712" s="1" t="n"/>
      <c r="V712" s="1" t="n"/>
      <c r="W712" s="1" t="n"/>
      <c r="X712" s="1" t="n"/>
      <c r="Y712" s="210" t="n"/>
      <c r="Z712" s="1" t="n"/>
      <c r="AA712" s="1" t="n"/>
      <c r="AB712" s="212" t="n"/>
      <c r="AC712" s="212" t="n"/>
    </row>
    <row r="713">
      <c r="A713" s="1" t="n"/>
      <c r="B713" s="1" t="n"/>
      <c r="C713" s="1" t="n"/>
      <c r="D713" s="1" t="n"/>
      <c r="E713" s="1" t="n"/>
      <c r="F713" s="1" t="n"/>
      <c r="G713" s="1" t="n"/>
      <c r="H713" s="1" t="n"/>
      <c r="I713" s="1" t="n"/>
      <c r="J713" s="1" t="n"/>
      <c r="K713" s="1" t="n"/>
      <c r="L713" s="1" t="n"/>
      <c r="M713" s="1" t="n"/>
      <c r="N713" s="1" t="n"/>
      <c r="O713" s="1" t="n"/>
      <c r="P713" s="1" t="n"/>
      <c r="Q713" s="1" t="n"/>
      <c r="R713" s="1" t="n"/>
      <c r="S713" s="210" t="n"/>
      <c r="T713" s="210" t="n"/>
      <c r="U713" s="1" t="n"/>
      <c r="V713" s="1" t="n"/>
      <c r="W713" s="1" t="n"/>
      <c r="X713" s="1" t="n"/>
      <c r="Y713" s="210" t="n"/>
      <c r="Z713" s="1" t="n"/>
      <c r="AA713" s="1" t="n"/>
      <c r="AB713" s="212" t="n"/>
      <c r="AC713" s="212" t="n"/>
    </row>
    <row r="714">
      <c r="A714" s="1" t="n"/>
      <c r="B714" s="1" t="n"/>
      <c r="C714" s="1" t="n"/>
      <c r="D714" s="1" t="n"/>
      <c r="E714" s="1" t="n"/>
      <c r="F714" s="1" t="n"/>
      <c r="G714" s="1" t="n"/>
      <c r="H714" s="1" t="n"/>
      <c r="I714" s="1" t="n"/>
      <c r="J714" s="1" t="n"/>
      <c r="K714" s="1" t="n"/>
      <c r="L714" s="1" t="n"/>
      <c r="M714" s="1" t="n"/>
      <c r="N714" s="1" t="n"/>
      <c r="O714" s="1" t="n"/>
      <c r="P714" s="1" t="n"/>
      <c r="Q714" s="1" t="n"/>
      <c r="R714" s="1" t="n"/>
      <c r="S714" s="210" t="n"/>
      <c r="T714" s="210" t="n"/>
      <c r="U714" s="1" t="n"/>
      <c r="V714" s="1" t="n"/>
      <c r="W714" s="1" t="n"/>
      <c r="X714" s="1" t="n"/>
      <c r="Y714" s="210" t="n"/>
      <c r="Z714" s="1" t="n"/>
      <c r="AA714" s="1" t="n"/>
      <c r="AB714" s="212" t="n"/>
      <c r="AC714" s="212" t="n"/>
    </row>
    <row r="715">
      <c r="A715" s="1" t="n"/>
      <c r="B715" s="1" t="n"/>
      <c r="C715" s="1" t="n"/>
      <c r="D715" s="1" t="n"/>
      <c r="E715" s="1" t="n"/>
      <c r="F715" s="1" t="n"/>
      <c r="G715" s="1" t="n"/>
      <c r="H715" s="1" t="n"/>
      <c r="I715" s="1" t="n"/>
      <c r="J715" s="1" t="n"/>
      <c r="K715" s="1" t="n"/>
      <c r="L715" s="1" t="n"/>
      <c r="M715" s="1" t="n"/>
      <c r="N715" s="1" t="n"/>
      <c r="O715" s="1" t="n"/>
      <c r="P715" s="1" t="n"/>
      <c r="Q715" s="1" t="n"/>
      <c r="R715" s="1" t="n"/>
      <c r="S715" s="210" t="n"/>
      <c r="T715" s="210" t="n"/>
      <c r="U715" s="1" t="n"/>
      <c r="V715" s="1" t="n"/>
      <c r="W715" s="1" t="n"/>
      <c r="X715" s="1" t="n"/>
      <c r="Y715" s="210" t="n"/>
      <c r="Z715" s="1" t="n"/>
      <c r="AA715" s="1" t="n"/>
      <c r="AB715" s="212" t="n"/>
      <c r="AC715" s="212" t="n"/>
    </row>
    <row r="716">
      <c r="A716" s="1" t="n"/>
      <c r="B716" s="1" t="n"/>
      <c r="C716" s="1" t="n"/>
      <c r="D716" s="1" t="n"/>
      <c r="E716" s="1" t="n"/>
      <c r="F716" s="1" t="n"/>
      <c r="G716" s="1" t="n"/>
      <c r="H716" s="1" t="n"/>
      <c r="I716" s="1" t="n"/>
      <c r="J716" s="1" t="n"/>
      <c r="K716" s="1" t="n"/>
      <c r="L716" s="1" t="n"/>
      <c r="M716" s="1" t="n"/>
      <c r="N716" s="1" t="n"/>
      <c r="O716" s="1" t="n"/>
      <c r="P716" s="1" t="n"/>
      <c r="Q716" s="1" t="n"/>
      <c r="R716" s="1" t="n"/>
      <c r="S716" s="210" t="n"/>
      <c r="T716" s="210" t="n"/>
      <c r="U716" s="1" t="n"/>
      <c r="V716" s="1" t="n"/>
      <c r="W716" s="1" t="n"/>
      <c r="X716" s="1" t="n"/>
      <c r="Y716" s="210" t="n"/>
      <c r="Z716" s="1" t="n"/>
      <c r="AA716" s="1" t="n"/>
      <c r="AB716" s="212" t="n"/>
      <c r="AC716" s="212" t="n"/>
    </row>
    <row r="717">
      <c r="A717" s="1" t="n"/>
      <c r="B717" s="1" t="n"/>
      <c r="C717" s="1" t="n"/>
      <c r="D717" s="1" t="n"/>
      <c r="E717" s="1" t="n"/>
      <c r="F717" s="1" t="n"/>
      <c r="G717" s="1" t="n"/>
      <c r="H717" s="1" t="n"/>
      <c r="I717" s="1" t="n"/>
      <c r="J717" s="1" t="n"/>
      <c r="K717" s="1" t="n"/>
      <c r="L717" s="1" t="n"/>
      <c r="M717" s="1" t="n"/>
      <c r="N717" s="1" t="n"/>
      <c r="O717" s="1" t="n"/>
      <c r="P717" s="1" t="n"/>
      <c r="Q717" s="1" t="n"/>
      <c r="R717" s="1" t="n"/>
      <c r="S717" s="210" t="n"/>
      <c r="T717" s="210" t="n"/>
      <c r="U717" s="1" t="n"/>
      <c r="V717" s="1" t="n"/>
      <c r="W717" s="1" t="n"/>
      <c r="X717" s="1" t="n"/>
      <c r="Y717" s="210" t="n"/>
      <c r="Z717" s="1" t="n"/>
      <c r="AA717" s="1" t="n"/>
      <c r="AB717" s="212" t="n"/>
      <c r="AC717" s="212" t="n"/>
    </row>
    <row r="718">
      <c r="A718" s="1" t="n"/>
      <c r="B718" s="1" t="n"/>
      <c r="C718" s="1" t="n"/>
      <c r="D718" s="1" t="n"/>
      <c r="E718" s="1" t="n"/>
      <c r="F718" s="1" t="n"/>
      <c r="G718" s="1" t="n"/>
      <c r="H718" s="1" t="n"/>
      <c r="I718" s="1" t="n"/>
      <c r="J718" s="1" t="n"/>
      <c r="K718" s="1" t="n"/>
      <c r="L718" s="1" t="n"/>
      <c r="M718" s="1" t="n"/>
      <c r="N718" s="1" t="n"/>
      <c r="O718" s="1" t="n"/>
      <c r="P718" s="1" t="n"/>
      <c r="Q718" s="1" t="n"/>
      <c r="R718" s="1" t="n"/>
      <c r="S718" s="210" t="n"/>
      <c r="T718" s="210" t="n"/>
      <c r="U718" s="1" t="n"/>
      <c r="V718" s="1" t="n"/>
      <c r="W718" s="1" t="n"/>
      <c r="X718" s="1" t="n"/>
      <c r="Y718" s="210" t="n"/>
      <c r="Z718" s="1" t="n"/>
      <c r="AA718" s="1" t="n"/>
      <c r="AB718" s="212" t="n"/>
      <c r="AC718" s="212" t="n"/>
    </row>
    <row r="719">
      <c r="A719" s="1" t="n"/>
      <c r="B719" s="1" t="n"/>
      <c r="C719" s="1" t="n"/>
      <c r="D719" s="1" t="n"/>
      <c r="E719" s="1" t="n"/>
      <c r="F719" s="1" t="n"/>
      <c r="G719" s="1" t="n"/>
      <c r="H719" s="1" t="n"/>
      <c r="I719" s="1" t="n"/>
      <c r="J719" s="1" t="n"/>
      <c r="K719" s="1" t="n"/>
      <c r="L719" s="1" t="n"/>
      <c r="M719" s="1" t="n"/>
      <c r="N719" s="1" t="n"/>
      <c r="O719" s="1" t="n"/>
      <c r="P719" s="1" t="n"/>
      <c r="Q719" s="1" t="n"/>
      <c r="R719" s="1" t="n"/>
      <c r="S719" s="210" t="n"/>
      <c r="T719" s="210" t="n"/>
      <c r="U719" s="1" t="n"/>
      <c r="V719" s="1" t="n"/>
      <c r="W719" s="1" t="n"/>
      <c r="X719" s="1" t="n"/>
      <c r="Y719" s="210" t="n"/>
      <c r="Z719" s="1" t="n"/>
      <c r="AA719" s="1" t="n"/>
      <c r="AB719" s="212" t="n"/>
      <c r="AC719" s="212" t="n"/>
    </row>
    <row r="720">
      <c r="A720" s="1" t="n"/>
      <c r="B720" s="1" t="n"/>
      <c r="C720" s="1" t="n"/>
      <c r="D720" s="1" t="n"/>
      <c r="E720" s="1" t="n"/>
      <c r="F720" s="1" t="n"/>
      <c r="G720" s="1" t="n"/>
      <c r="H720" s="1" t="n"/>
      <c r="I720" s="1" t="n"/>
      <c r="J720" s="1" t="n"/>
      <c r="K720" s="1" t="n"/>
      <c r="L720" s="1" t="n"/>
      <c r="M720" s="1" t="n"/>
      <c r="N720" s="1" t="n"/>
      <c r="O720" s="1" t="n"/>
      <c r="P720" s="1" t="n"/>
      <c r="Q720" s="1" t="n"/>
      <c r="R720" s="1" t="n"/>
      <c r="S720" s="210" t="n"/>
      <c r="T720" s="210" t="n"/>
      <c r="U720" s="1" t="n"/>
      <c r="V720" s="1" t="n"/>
      <c r="W720" s="1" t="n"/>
      <c r="X720" s="1" t="n"/>
      <c r="Y720" s="210" t="n"/>
      <c r="Z720" s="1" t="n"/>
      <c r="AA720" s="1" t="n"/>
      <c r="AB720" s="212" t="n"/>
      <c r="AC720" s="212" t="n"/>
    </row>
    <row r="721">
      <c r="A721" s="1" t="n"/>
      <c r="B721" s="1" t="n"/>
      <c r="C721" s="1" t="n"/>
      <c r="D721" s="1" t="n"/>
      <c r="E721" s="1" t="n"/>
      <c r="F721" s="1" t="n"/>
      <c r="G721" s="1" t="n"/>
      <c r="H721" s="1" t="n"/>
      <c r="I721" s="1" t="n"/>
      <c r="J721" s="1" t="n"/>
      <c r="K721" s="1" t="n"/>
      <c r="L721" s="1" t="n"/>
      <c r="M721" s="1" t="n"/>
      <c r="N721" s="1" t="n"/>
      <c r="O721" s="1" t="n"/>
      <c r="P721" s="1" t="n"/>
      <c r="Q721" s="1" t="n"/>
      <c r="R721" s="1" t="n"/>
      <c r="S721" s="210" t="n"/>
      <c r="T721" s="210" t="n"/>
      <c r="U721" s="1" t="n"/>
      <c r="V721" s="1" t="n"/>
      <c r="W721" s="1" t="n"/>
      <c r="X721" s="1" t="n"/>
      <c r="Y721" s="210" t="n"/>
      <c r="Z721" s="1" t="n"/>
      <c r="AA721" s="1" t="n"/>
      <c r="AB721" s="212" t="n"/>
      <c r="AC721" s="212" t="n"/>
    </row>
    <row r="722">
      <c r="A722" s="1" t="n"/>
      <c r="B722" s="1" t="n"/>
      <c r="C722" s="1" t="n"/>
      <c r="D722" s="1" t="n"/>
      <c r="E722" s="1" t="n"/>
      <c r="F722" s="1" t="n"/>
      <c r="G722" s="1" t="n"/>
      <c r="H722" s="1" t="n"/>
      <c r="I722" s="1" t="n"/>
      <c r="J722" s="1" t="n"/>
      <c r="K722" s="1" t="n"/>
      <c r="L722" s="1" t="n"/>
      <c r="M722" s="1" t="n"/>
      <c r="N722" s="1" t="n"/>
      <c r="O722" s="1" t="n"/>
      <c r="P722" s="1" t="n"/>
      <c r="Q722" s="1" t="n"/>
      <c r="R722" s="1" t="n"/>
      <c r="S722" s="210" t="n"/>
      <c r="T722" s="210" t="n"/>
      <c r="U722" s="1" t="n"/>
      <c r="V722" s="1" t="n"/>
      <c r="W722" s="1" t="n"/>
      <c r="X722" s="1" t="n"/>
      <c r="Y722" s="210" t="n"/>
      <c r="Z722" s="1" t="n"/>
      <c r="AA722" s="1" t="n"/>
      <c r="AB722" s="212" t="n"/>
      <c r="AC722" s="212" t="n"/>
    </row>
    <row r="723">
      <c r="A723" s="1" t="n"/>
      <c r="B723" s="1" t="n"/>
      <c r="C723" s="1" t="n"/>
      <c r="D723" s="1" t="n"/>
      <c r="E723" s="1" t="n"/>
      <c r="F723" s="1" t="n"/>
      <c r="G723" s="1" t="n"/>
      <c r="H723" s="1" t="n"/>
      <c r="I723" s="1" t="n"/>
      <c r="J723" s="1" t="n"/>
      <c r="K723" s="1" t="n"/>
      <c r="L723" s="1" t="n"/>
      <c r="M723" s="1" t="n"/>
      <c r="N723" s="1" t="n"/>
      <c r="O723" s="1" t="n"/>
      <c r="P723" s="1" t="n"/>
      <c r="Q723" s="1" t="n"/>
      <c r="R723" s="1" t="n"/>
      <c r="S723" s="210" t="n"/>
      <c r="T723" s="210" t="n"/>
      <c r="U723" s="1" t="n"/>
      <c r="V723" s="1" t="n"/>
      <c r="W723" s="1" t="n"/>
      <c r="X723" s="1" t="n"/>
      <c r="Y723" s="210" t="n"/>
      <c r="Z723" s="1" t="n"/>
      <c r="AA723" s="1" t="n"/>
      <c r="AB723" s="212" t="n"/>
      <c r="AC723" s="212" t="n"/>
    </row>
    <row r="724">
      <c r="A724" s="1" t="n"/>
      <c r="B724" s="1" t="n"/>
      <c r="C724" s="1" t="n"/>
      <c r="D724" s="1" t="n"/>
      <c r="E724" s="1" t="n"/>
      <c r="F724" s="1" t="n"/>
      <c r="G724" s="1" t="n"/>
      <c r="H724" s="1" t="n"/>
      <c r="I724" s="1" t="n"/>
      <c r="J724" s="1" t="n"/>
      <c r="K724" s="1" t="n"/>
      <c r="L724" s="1" t="n"/>
      <c r="M724" s="1" t="n"/>
      <c r="N724" s="1" t="n"/>
      <c r="O724" s="1" t="n"/>
      <c r="P724" s="1" t="n"/>
      <c r="Q724" s="1" t="n"/>
      <c r="R724" s="1" t="n"/>
      <c r="S724" s="210" t="n"/>
      <c r="T724" s="210" t="n"/>
      <c r="U724" s="1" t="n"/>
      <c r="V724" s="1" t="n"/>
      <c r="W724" s="1" t="n"/>
      <c r="X724" s="1" t="n"/>
      <c r="Y724" s="210" t="n"/>
      <c r="Z724" s="1" t="n"/>
      <c r="AA724" s="1" t="n"/>
      <c r="AB724" s="212" t="n"/>
      <c r="AC724" s="212" t="n"/>
    </row>
    <row r="725">
      <c r="A725" s="1" t="n"/>
      <c r="B725" s="1" t="n"/>
      <c r="C725" s="1" t="n"/>
      <c r="D725" s="1" t="n"/>
      <c r="E725" s="1" t="n"/>
      <c r="F725" s="1" t="n"/>
      <c r="G725" s="1" t="n"/>
      <c r="H725" s="1" t="n"/>
      <c r="I725" s="1" t="n"/>
      <c r="J725" s="1" t="n"/>
      <c r="K725" s="1" t="n"/>
      <c r="L725" s="1" t="n"/>
      <c r="M725" s="1" t="n"/>
      <c r="N725" s="1" t="n"/>
      <c r="O725" s="1" t="n"/>
      <c r="P725" s="1" t="n"/>
      <c r="Q725" s="1" t="n"/>
      <c r="R725" s="1" t="n"/>
      <c r="S725" s="210" t="n"/>
      <c r="T725" s="210" t="n"/>
      <c r="U725" s="1" t="n"/>
      <c r="V725" s="1" t="n"/>
      <c r="W725" s="1" t="n"/>
      <c r="X725" s="1" t="n"/>
      <c r="Y725" s="210" t="n"/>
      <c r="Z725" s="1" t="n"/>
      <c r="AA725" s="1" t="n"/>
      <c r="AB725" s="212" t="n"/>
      <c r="AC725" s="212" t="n"/>
    </row>
    <row r="726">
      <c r="A726" s="1" t="n"/>
      <c r="B726" s="1" t="n"/>
      <c r="C726" s="1" t="n"/>
      <c r="D726" s="1" t="n"/>
      <c r="E726" s="1" t="n"/>
      <c r="F726" s="1" t="n"/>
      <c r="G726" s="1" t="n"/>
      <c r="H726" s="1" t="n"/>
      <c r="I726" s="1" t="n"/>
      <c r="J726" s="1" t="n"/>
      <c r="K726" s="1" t="n"/>
      <c r="L726" s="1" t="n"/>
      <c r="M726" s="1" t="n"/>
      <c r="N726" s="1" t="n"/>
      <c r="O726" s="1" t="n"/>
      <c r="P726" s="1" t="n"/>
      <c r="Q726" s="1" t="n"/>
      <c r="R726" s="1" t="n"/>
      <c r="S726" s="210" t="n"/>
      <c r="T726" s="210" t="n"/>
      <c r="U726" s="1" t="n"/>
      <c r="V726" s="1" t="n"/>
      <c r="W726" s="1" t="n"/>
      <c r="X726" s="1" t="n"/>
      <c r="Y726" s="210" t="n"/>
      <c r="Z726" s="1" t="n"/>
      <c r="AA726" s="1" t="n"/>
      <c r="AB726" s="212" t="n"/>
      <c r="AC726" s="212" t="n"/>
    </row>
    <row r="727">
      <c r="A727" s="1" t="n"/>
      <c r="B727" s="1" t="n"/>
      <c r="C727" s="1" t="n"/>
      <c r="D727" s="1" t="n"/>
      <c r="E727" s="1" t="n"/>
      <c r="F727" s="1" t="n"/>
      <c r="G727" s="1" t="n"/>
      <c r="H727" s="1" t="n"/>
      <c r="I727" s="1" t="n"/>
      <c r="J727" s="1" t="n"/>
      <c r="K727" s="1" t="n"/>
      <c r="L727" s="1" t="n"/>
      <c r="M727" s="1" t="n"/>
      <c r="N727" s="1" t="n"/>
      <c r="O727" s="1" t="n"/>
      <c r="P727" s="1" t="n"/>
      <c r="Q727" s="1" t="n"/>
      <c r="R727" s="1" t="n"/>
      <c r="S727" s="210" t="n"/>
      <c r="T727" s="210" t="n"/>
      <c r="U727" s="1" t="n"/>
      <c r="V727" s="1" t="n"/>
      <c r="W727" s="1" t="n"/>
      <c r="X727" s="1" t="n"/>
      <c r="Y727" s="210" t="n"/>
      <c r="Z727" s="1" t="n"/>
      <c r="AA727" s="1" t="n"/>
      <c r="AB727" s="212" t="n"/>
      <c r="AC727" s="212" t="n"/>
    </row>
    <row r="728">
      <c r="A728" s="1" t="n"/>
      <c r="B728" s="1" t="n"/>
      <c r="C728" s="1" t="n"/>
      <c r="D728" s="1" t="n"/>
      <c r="E728" s="1" t="n"/>
      <c r="F728" s="1" t="n"/>
      <c r="G728" s="1" t="n"/>
      <c r="H728" s="1" t="n"/>
      <c r="I728" s="1" t="n"/>
      <c r="J728" s="1" t="n"/>
      <c r="K728" s="1" t="n"/>
      <c r="L728" s="1" t="n"/>
      <c r="M728" s="1" t="n"/>
      <c r="N728" s="1" t="n"/>
      <c r="O728" s="1" t="n"/>
      <c r="P728" s="1" t="n"/>
      <c r="Q728" s="1" t="n"/>
      <c r="R728" s="1" t="n"/>
      <c r="S728" s="210" t="n"/>
      <c r="T728" s="210" t="n"/>
      <c r="U728" s="1" t="n"/>
      <c r="V728" s="1" t="n"/>
      <c r="W728" s="1" t="n"/>
      <c r="X728" s="1" t="n"/>
      <c r="Y728" s="210" t="n"/>
      <c r="Z728" s="1" t="n"/>
      <c r="AA728" s="1" t="n"/>
      <c r="AB728" s="212" t="n"/>
      <c r="AC728" s="212" t="n"/>
    </row>
    <row r="729">
      <c r="A729" s="1" t="n"/>
      <c r="B729" s="1" t="n"/>
      <c r="C729" s="1" t="n"/>
      <c r="D729" s="1" t="n"/>
      <c r="E729" s="1" t="n"/>
      <c r="F729" s="1" t="n"/>
      <c r="G729" s="1" t="n"/>
      <c r="H729" s="1" t="n"/>
      <c r="I729" s="1" t="n"/>
      <c r="J729" s="1" t="n"/>
      <c r="K729" s="1" t="n"/>
      <c r="L729" s="1" t="n"/>
      <c r="M729" s="1" t="n"/>
      <c r="N729" s="1" t="n"/>
      <c r="O729" s="1" t="n"/>
      <c r="P729" s="1" t="n"/>
      <c r="Q729" s="1" t="n"/>
      <c r="R729" s="1" t="n"/>
      <c r="S729" s="210" t="n"/>
      <c r="T729" s="210" t="n"/>
      <c r="U729" s="1" t="n"/>
      <c r="V729" s="1" t="n"/>
      <c r="W729" s="1" t="n"/>
      <c r="X729" s="1" t="n"/>
      <c r="Y729" s="210" t="n"/>
      <c r="Z729" s="1" t="n"/>
      <c r="AA729" s="1" t="n"/>
      <c r="AB729" s="212" t="n"/>
      <c r="AC729" s="212" t="n"/>
    </row>
    <row r="730">
      <c r="A730" s="1" t="n"/>
      <c r="B730" s="1" t="n"/>
      <c r="C730" s="1" t="n"/>
      <c r="D730" s="1" t="n"/>
      <c r="E730" s="1" t="n"/>
      <c r="F730" s="1" t="n"/>
      <c r="G730" s="1" t="n"/>
      <c r="H730" s="1" t="n"/>
      <c r="I730" s="1" t="n"/>
      <c r="J730" s="1" t="n"/>
      <c r="K730" s="1" t="n"/>
      <c r="L730" s="1" t="n"/>
      <c r="M730" s="1" t="n"/>
      <c r="N730" s="1" t="n"/>
      <c r="O730" s="1" t="n"/>
      <c r="P730" s="1" t="n"/>
      <c r="Q730" s="1" t="n"/>
      <c r="R730" s="1" t="n"/>
      <c r="S730" s="210" t="n"/>
      <c r="T730" s="210" t="n"/>
      <c r="U730" s="1" t="n"/>
      <c r="V730" s="1" t="n"/>
      <c r="W730" s="1" t="n"/>
      <c r="X730" s="1" t="n"/>
      <c r="Y730" s="210" t="n"/>
      <c r="Z730" s="1" t="n"/>
      <c r="AA730" s="1" t="n"/>
      <c r="AB730" s="212" t="n"/>
      <c r="AC730" s="212" t="n"/>
    </row>
    <row r="731">
      <c r="A731" s="1" t="n"/>
      <c r="B731" s="1" t="n"/>
      <c r="C731" s="1" t="n"/>
      <c r="D731" s="1" t="n"/>
      <c r="E731" s="1" t="n"/>
      <c r="F731" s="1" t="n"/>
      <c r="G731" s="1" t="n"/>
      <c r="H731" s="1" t="n"/>
      <c r="I731" s="1" t="n"/>
      <c r="J731" s="1" t="n"/>
      <c r="K731" s="1" t="n"/>
      <c r="L731" s="1" t="n"/>
      <c r="M731" s="1" t="n"/>
      <c r="N731" s="1" t="n"/>
      <c r="O731" s="1" t="n"/>
      <c r="P731" s="1" t="n"/>
      <c r="Q731" s="1" t="n"/>
      <c r="R731" s="1" t="n"/>
      <c r="S731" s="210" t="n"/>
      <c r="T731" s="210" t="n"/>
      <c r="U731" s="1" t="n"/>
      <c r="V731" s="1" t="n"/>
      <c r="W731" s="1" t="n"/>
      <c r="X731" s="1" t="n"/>
      <c r="Y731" s="210" t="n"/>
      <c r="Z731" s="1" t="n"/>
      <c r="AA731" s="1" t="n"/>
      <c r="AB731" s="212" t="n"/>
      <c r="AC731" s="212" t="n"/>
    </row>
    <row r="732">
      <c r="A732" s="1" t="n"/>
      <c r="B732" s="1" t="n"/>
      <c r="C732" s="1" t="n"/>
      <c r="D732" s="1" t="n"/>
      <c r="E732" s="1" t="n"/>
      <c r="F732" s="1" t="n"/>
      <c r="G732" s="1" t="n"/>
      <c r="H732" s="1" t="n"/>
      <c r="I732" s="1" t="n"/>
      <c r="J732" s="1" t="n"/>
      <c r="K732" s="1" t="n"/>
      <c r="L732" s="1" t="n"/>
      <c r="M732" s="1" t="n"/>
      <c r="N732" s="1" t="n"/>
      <c r="O732" s="1" t="n"/>
      <c r="P732" s="1" t="n"/>
      <c r="Q732" s="1" t="n"/>
      <c r="R732" s="1" t="n"/>
      <c r="S732" s="210" t="n"/>
      <c r="T732" s="210" t="n"/>
      <c r="U732" s="1" t="n"/>
      <c r="V732" s="1" t="n"/>
      <c r="W732" s="1" t="n"/>
      <c r="X732" s="1" t="n"/>
      <c r="Y732" s="210" t="n"/>
      <c r="Z732" s="1" t="n"/>
      <c r="AA732" s="1" t="n"/>
      <c r="AB732" s="212" t="n"/>
      <c r="AC732" s="212" t="n"/>
    </row>
    <row r="733">
      <c r="A733" s="1" t="n"/>
      <c r="B733" s="1" t="n"/>
      <c r="C733" s="1" t="n"/>
      <c r="D733" s="1" t="n"/>
      <c r="E733" s="1" t="n"/>
      <c r="F733" s="1" t="n"/>
      <c r="G733" s="1" t="n"/>
      <c r="H733" s="1" t="n"/>
      <c r="I733" s="1" t="n"/>
      <c r="J733" s="1" t="n"/>
      <c r="K733" s="1" t="n"/>
      <c r="L733" s="1" t="n"/>
      <c r="M733" s="1" t="n"/>
      <c r="N733" s="1" t="n"/>
      <c r="O733" s="1" t="n"/>
      <c r="P733" s="1" t="n"/>
      <c r="Q733" s="1" t="n"/>
      <c r="R733" s="1" t="n"/>
      <c r="S733" s="210" t="n"/>
      <c r="T733" s="210" t="n"/>
      <c r="U733" s="1" t="n"/>
      <c r="V733" s="1" t="n"/>
      <c r="W733" s="1" t="n"/>
      <c r="X733" s="1" t="n"/>
      <c r="Y733" s="210" t="n"/>
      <c r="Z733" s="1" t="n"/>
      <c r="AA733" s="1" t="n"/>
      <c r="AB733" s="212" t="n"/>
      <c r="AC733" s="212" t="n"/>
    </row>
    <row r="734">
      <c r="A734" s="1" t="n"/>
      <c r="B734" s="1" t="n"/>
      <c r="C734" s="1" t="n"/>
      <c r="D734" s="1" t="n"/>
      <c r="E734" s="1" t="n"/>
      <c r="F734" s="1" t="n"/>
      <c r="G734" s="1" t="n"/>
      <c r="H734" s="1" t="n"/>
      <c r="I734" s="1" t="n"/>
      <c r="J734" s="1" t="n"/>
      <c r="K734" s="1" t="n"/>
      <c r="L734" s="1" t="n"/>
      <c r="M734" s="1" t="n"/>
      <c r="N734" s="1" t="n"/>
      <c r="O734" s="1" t="n"/>
      <c r="P734" s="1" t="n"/>
      <c r="Q734" s="1" t="n"/>
      <c r="R734" s="1" t="n"/>
      <c r="S734" s="210" t="n"/>
      <c r="T734" s="210" t="n"/>
      <c r="U734" s="1" t="n"/>
      <c r="V734" s="1" t="n"/>
      <c r="W734" s="1" t="n"/>
      <c r="X734" s="1" t="n"/>
      <c r="Y734" s="210" t="n"/>
      <c r="Z734" s="1" t="n"/>
      <c r="AA734" s="1" t="n"/>
      <c r="AB734" s="212" t="n"/>
      <c r="AC734" s="212" t="n"/>
    </row>
    <row r="735">
      <c r="A735" s="1" t="n"/>
      <c r="B735" s="1" t="n"/>
      <c r="C735" s="1" t="n"/>
      <c r="D735" s="1" t="n"/>
      <c r="E735" s="1" t="n"/>
      <c r="F735" s="1" t="n"/>
      <c r="G735" s="1" t="n"/>
      <c r="H735" s="1" t="n"/>
      <c r="I735" s="1" t="n"/>
      <c r="J735" s="1" t="n"/>
      <c r="K735" s="1" t="n"/>
      <c r="L735" s="1" t="n"/>
      <c r="M735" s="1" t="n"/>
      <c r="N735" s="1" t="n"/>
      <c r="O735" s="1" t="n"/>
      <c r="P735" s="1" t="n"/>
      <c r="Q735" s="1" t="n"/>
      <c r="R735" s="1" t="n"/>
      <c r="S735" s="210" t="n"/>
      <c r="T735" s="210" t="n"/>
      <c r="U735" s="1" t="n"/>
      <c r="V735" s="1" t="n"/>
      <c r="W735" s="1" t="n"/>
      <c r="X735" s="1" t="n"/>
      <c r="Y735" s="210" t="n"/>
      <c r="Z735" s="1" t="n"/>
      <c r="AA735" s="1" t="n"/>
      <c r="AB735" s="212" t="n"/>
      <c r="AC735" s="212" t="n"/>
    </row>
    <row r="736">
      <c r="A736" s="1" t="n"/>
      <c r="B736" s="1" t="n"/>
      <c r="C736" s="1" t="n"/>
      <c r="D736" s="1" t="n"/>
      <c r="E736" s="1" t="n"/>
      <c r="F736" s="1" t="n"/>
      <c r="G736" s="1" t="n"/>
      <c r="H736" s="1" t="n"/>
      <c r="I736" s="1" t="n"/>
      <c r="J736" s="1" t="n"/>
      <c r="K736" s="1" t="n"/>
      <c r="L736" s="1" t="n"/>
      <c r="M736" s="1" t="n"/>
      <c r="N736" s="1" t="n"/>
      <c r="O736" s="1" t="n"/>
      <c r="P736" s="1" t="n"/>
      <c r="Q736" s="1" t="n"/>
      <c r="R736" s="1" t="n"/>
      <c r="S736" s="210" t="n"/>
      <c r="T736" s="210" t="n"/>
      <c r="U736" s="1" t="n"/>
      <c r="V736" s="1" t="n"/>
      <c r="W736" s="1" t="n"/>
      <c r="X736" s="1" t="n"/>
      <c r="Y736" s="210" t="n"/>
      <c r="Z736" s="1" t="n"/>
      <c r="AA736" s="1" t="n"/>
      <c r="AB736" s="212" t="n"/>
      <c r="AC736" s="212" t="n"/>
    </row>
    <row r="737">
      <c r="A737" s="1" t="n"/>
      <c r="B737" s="1" t="n"/>
      <c r="C737" s="1" t="n"/>
      <c r="D737" s="1" t="n"/>
      <c r="E737" s="1" t="n"/>
      <c r="F737" s="1" t="n"/>
      <c r="G737" s="1" t="n"/>
      <c r="H737" s="1" t="n"/>
      <c r="I737" s="1" t="n"/>
      <c r="J737" s="1" t="n"/>
      <c r="K737" s="1" t="n"/>
      <c r="L737" s="1" t="n"/>
      <c r="M737" s="1" t="n"/>
      <c r="N737" s="1" t="n"/>
      <c r="O737" s="1" t="n"/>
      <c r="P737" s="1" t="n"/>
      <c r="Q737" s="1" t="n"/>
      <c r="R737" s="1" t="n"/>
      <c r="S737" s="210" t="n"/>
      <c r="T737" s="210" t="n"/>
      <c r="U737" s="1" t="n"/>
      <c r="V737" s="1" t="n"/>
      <c r="W737" s="1" t="n"/>
      <c r="X737" s="1" t="n"/>
      <c r="Y737" s="210" t="n"/>
      <c r="Z737" s="1" t="n"/>
      <c r="AA737" s="1" t="n"/>
      <c r="AB737" s="212" t="n"/>
      <c r="AC737" s="212" t="n"/>
    </row>
    <row r="738">
      <c r="A738" s="1" t="n"/>
      <c r="B738" s="1" t="n"/>
      <c r="C738" s="1" t="n"/>
      <c r="D738" s="1" t="n"/>
      <c r="E738" s="1" t="n"/>
      <c r="F738" s="1" t="n"/>
      <c r="G738" s="1" t="n"/>
      <c r="H738" s="1" t="n"/>
      <c r="I738" s="1" t="n"/>
      <c r="J738" s="1" t="n"/>
      <c r="K738" s="1" t="n"/>
      <c r="L738" s="1" t="n"/>
      <c r="M738" s="1" t="n"/>
      <c r="N738" s="1" t="n"/>
      <c r="O738" s="1" t="n"/>
      <c r="P738" s="1" t="n"/>
      <c r="Q738" s="1" t="n"/>
      <c r="R738" s="1" t="n"/>
      <c r="S738" s="210" t="n"/>
      <c r="T738" s="210" t="n"/>
      <c r="U738" s="1" t="n"/>
      <c r="V738" s="1" t="n"/>
      <c r="W738" s="1" t="n"/>
      <c r="X738" s="1" t="n"/>
      <c r="Y738" s="210" t="n"/>
      <c r="Z738" s="1" t="n"/>
      <c r="AA738" s="1" t="n"/>
      <c r="AB738" s="212" t="n"/>
      <c r="AC738" s="212" t="n"/>
    </row>
    <row r="739">
      <c r="A739" s="1" t="n"/>
      <c r="B739" s="1" t="n"/>
      <c r="C739" s="1" t="n"/>
      <c r="D739" s="1" t="n"/>
      <c r="E739" s="1" t="n"/>
      <c r="F739" s="1" t="n"/>
      <c r="G739" s="1" t="n"/>
      <c r="H739" s="1" t="n"/>
      <c r="I739" s="1" t="n"/>
      <c r="J739" s="1" t="n"/>
      <c r="K739" s="1" t="n"/>
      <c r="L739" s="1" t="n"/>
      <c r="M739" s="1" t="n"/>
      <c r="N739" s="1" t="n"/>
      <c r="O739" s="1" t="n"/>
      <c r="P739" s="1" t="n"/>
      <c r="Q739" s="1" t="n"/>
      <c r="R739" s="1" t="n"/>
      <c r="S739" s="210" t="n"/>
      <c r="T739" s="210" t="n"/>
      <c r="U739" s="1" t="n"/>
      <c r="V739" s="1" t="n"/>
      <c r="W739" s="1" t="n"/>
      <c r="X739" s="1" t="n"/>
      <c r="Y739" s="210" t="n"/>
      <c r="Z739" s="1" t="n"/>
      <c r="AA739" s="1" t="n"/>
      <c r="AB739" s="212" t="n"/>
      <c r="AC739" s="212" t="n"/>
    </row>
    <row r="740">
      <c r="A740" s="1" t="n"/>
      <c r="B740" s="1" t="n"/>
      <c r="C740" s="1" t="n"/>
      <c r="D740" s="1" t="n"/>
      <c r="E740" s="1" t="n"/>
      <c r="F740" s="1" t="n"/>
      <c r="G740" s="1" t="n"/>
      <c r="H740" s="1" t="n"/>
      <c r="I740" s="1" t="n"/>
      <c r="J740" s="1" t="n"/>
      <c r="K740" s="1" t="n"/>
      <c r="L740" s="1" t="n"/>
      <c r="M740" s="1" t="n"/>
      <c r="N740" s="1" t="n"/>
      <c r="O740" s="1" t="n"/>
      <c r="P740" s="1" t="n"/>
      <c r="Q740" s="1" t="n"/>
      <c r="R740" s="1" t="n"/>
      <c r="S740" s="210" t="n"/>
      <c r="T740" s="210" t="n"/>
      <c r="U740" s="1" t="n"/>
      <c r="V740" s="1" t="n"/>
      <c r="W740" s="1" t="n"/>
      <c r="X740" s="1" t="n"/>
      <c r="Y740" s="210" t="n"/>
      <c r="Z740" s="1" t="n"/>
      <c r="AA740" s="1" t="n"/>
      <c r="AB740" s="212" t="n"/>
      <c r="AC740" s="212" t="n"/>
    </row>
    <row r="741">
      <c r="A741" s="1" t="n"/>
      <c r="B741" s="1" t="n"/>
      <c r="C741" s="1" t="n"/>
      <c r="D741" s="1" t="n"/>
      <c r="E741" s="1" t="n"/>
      <c r="F741" s="1" t="n"/>
      <c r="G741" s="1" t="n"/>
      <c r="H741" s="1" t="n"/>
      <c r="I741" s="1" t="n"/>
      <c r="J741" s="1" t="n"/>
      <c r="K741" s="1" t="n"/>
      <c r="L741" s="1" t="n"/>
      <c r="M741" s="1" t="n"/>
      <c r="N741" s="1" t="n"/>
      <c r="O741" s="1" t="n"/>
      <c r="P741" s="1" t="n"/>
      <c r="Q741" s="1" t="n"/>
      <c r="R741" s="1" t="n"/>
      <c r="S741" s="210" t="n"/>
      <c r="T741" s="210" t="n"/>
      <c r="U741" s="1" t="n"/>
      <c r="V741" s="1" t="n"/>
      <c r="W741" s="1" t="n"/>
      <c r="X741" s="1" t="n"/>
      <c r="Y741" s="210" t="n"/>
      <c r="Z741" s="1" t="n"/>
      <c r="AA741" s="1" t="n"/>
      <c r="AB741" s="212" t="n"/>
      <c r="AC741" s="212" t="n"/>
    </row>
    <row r="742">
      <c r="A742" s="1" t="n"/>
      <c r="B742" s="1" t="n"/>
      <c r="C742" s="1" t="n"/>
      <c r="D742" s="1" t="n"/>
      <c r="E742" s="1" t="n"/>
      <c r="F742" s="1" t="n"/>
      <c r="G742" s="1" t="n"/>
      <c r="H742" s="1" t="n"/>
      <c r="I742" s="1" t="n"/>
      <c r="J742" s="1" t="n"/>
      <c r="K742" s="1" t="n"/>
      <c r="L742" s="1" t="n"/>
      <c r="M742" s="1" t="n"/>
      <c r="N742" s="1" t="n"/>
      <c r="O742" s="1" t="n"/>
      <c r="P742" s="1" t="n"/>
      <c r="Q742" s="1" t="n"/>
      <c r="R742" s="1" t="n"/>
      <c r="S742" s="210" t="n"/>
      <c r="T742" s="210" t="n"/>
      <c r="U742" s="1" t="n"/>
      <c r="V742" s="1" t="n"/>
      <c r="W742" s="1" t="n"/>
      <c r="X742" s="1" t="n"/>
      <c r="Y742" s="210" t="n"/>
      <c r="Z742" s="1" t="n"/>
      <c r="AA742" s="1" t="n"/>
      <c r="AB742" s="212" t="n"/>
      <c r="AC742" s="212" t="n"/>
    </row>
    <row r="743">
      <c r="A743" s="1" t="n"/>
      <c r="B743" s="1" t="n"/>
      <c r="C743" s="1" t="n"/>
      <c r="D743" s="1" t="n"/>
      <c r="E743" s="1" t="n"/>
      <c r="F743" s="1" t="n"/>
      <c r="G743" s="1" t="n"/>
      <c r="H743" s="1" t="n"/>
      <c r="I743" s="1" t="n"/>
      <c r="J743" s="1" t="n"/>
      <c r="K743" s="1" t="n"/>
      <c r="L743" s="1" t="n"/>
      <c r="M743" s="1" t="n"/>
      <c r="N743" s="1" t="n"/>
      <c r="O743" s="1" t="n"/>
      <c r="P743" s="1" t="n"/>
      <c r="Q743" s="1" t="n"/>
      <c r="R743" s="1" t="n"/>
      <c r="S743" s="210" t="n"/>
      <c r="T743" s="210" t="n"/>
      <c r="U743" s="1" t="n"/>
      <c r="V743" s="1" t="n"/>
      <c r="W743" s="1" t="n"/>
      <c r="X743" s="1" t="n"/>
      <c r="Y743" s="210" t="n"/>
      <c r="Z743" s="1" t="n"/>
      <c r="AA743" s="1" t="n"/>
      <c r="AB743" s="212" t="n"/>
      <c r="AC743" s="212" t="n"/>
    </row>
    <row r="744">
      <c r="A744" s="1" t="n"/>
      <c r="B744" s="1" t="n"/>
      <c r="C744" s="1" t="n"/>
      <c r="D744" s="1" t="n"/>
      <c r="E744" s="1" t="n"/>
      <c r="F744" s="1" t="n"/>
      <c r="G744" s="1" t="n"/>
      <c r="H744" s="1" t="n"/>
      <c r="I744" s="1" t="n"/>
      <c r="J744" s="1" t="n"/>
      <c r="K744" s="1" t="n"/>
      <c r="L744" s="1" t="n"/>
      <c r="M744" s="1" t="n"/>
      <c r="N744" s="1" t="n"/>
      <c r="O744" s="1" t="n"/>
      <c r="P744" s="1" t="n"/>
      <c r="Q744" s="1" t="n"/>
      <c r="R744" s="1" t="n"/>
      <c r="S744" s="210" t="n"/>
      <c r="T744" s="210" t="n"/>
      <c r="U744" s="1" t="n"/>
      <c r="V744" s="1" t="n"/>
      <c r="W744" s="1" t="n"/>
      <c r="X744" s="1" t="n"/>
      <c r="Y744" s="210" t="n"/>
      <c r="Z744" s="1" t="n"/>
      <c r="AA744" s="1" t="n"/>
      <c r="AB744" s="212" t="n"/>
      <c r="AC744" s="212" t="n"/>
    </row>
    <row r="745">
      <c r="A745" s="1" t="n"/>
      <c r="B745" s="1" t="n"/>
      <c r="C745" s="1" t="n"/>
      <c r="D745" s="1" t="n"/>
      <c r="E745" s="1" t="n"/>
      <c r="F745" s="1" t="n"/>
      <c r="G745" s="1" t="n"/>
      <c r="H745" s="1" t="n"/>
      <c r="I745" s="1" t="n"/>
      <c r="J745" s="1" t="n"/>
      <c r="K745" s="1" t="n"/>
      <c r="L745" s="1" t="n"/>
      <c r="M745" s="1" t="n"/>
      <c r="N745" s="1" t="n"/>
      <c r="O745" s="1" t="n"/>
      <c r="P745" s="1" t="n"/>
      <c r="Q745" s="1" t="n"/>
      <c r="R745" s="1" t="n"/>
      <c r="S745" s="210" t="n"/>
      <c r="T745" s="210" t="n"/>
      <c r="U745" s="1" t="n"/>
      <c r="V745" s="1" t="n"/>
      <c r="W745" s="1" t="n"/>
      <c r="X745" s="1" t="n"/>
      <c r="Y745" s="210" t="n"/>
      <c r="Z745" s="1" t="n"/>
      <c r="AA745" s="1" t="n"/>
      <c r="AB745" s="212" t="n"/>
      <c r="AC745" s="212" t="n"/>
    </row>
    <row r="746">
      <c r="A746" s="1" t="n"/>
      <c r="B746" s="1" t="n"/>
      <c r="C746" s="1" t="n"/>
      <c r="D746" s="1" t="n"/>
      <c r="E746" s="1" t="n"/>
      <c r="F746" s="1" t="n"/>
      <c r="G746" s="1" t="n"/>
      <c r="H746" s="1" t="n"/>
      <c r="I746" s="1" t="n"/>
      <c r="J746" s="1" t="n"/>
      <c r="K746" s="1" t="n"/>
      <c r="L746" s="1" t="n"/>
      <c r="M746" s="1" t="n"/>
      <c r="N746" s="1" t="n"/>
      <c r="O746" s="1" t="n"/>
      <c r="P746" s="1" t="n"/>
      <c r="Q746" s="1" t="n"/>
      <c r="R746" s="1" t="n"/>
      <c r="S746" s="210" t="n"/>
      <c r="T746" s="210" t="n"/>
      <c r="U746" s="1" t="n"/>
      <c r="V746" s="1" t="n"/>
      <c r="W746" s="1" t="n"/>
      <c r="X746" s="1" t="n"/>
      <c r="Y746" s="210" t="n"/>
      <c r="Z746" s="1" t="n"/>
      <c r="AA746" s="1" t="n"/>
      <c r="AB746" s="212" t="n"/>
      <c r="AC746" s="212" t="n"/>
    </row>
    <row r="747">
      <c r="A747" s="1" t="n"/>
      <c r="B747" s="1" t="n"/>
      <c r="C747" s="1" t="n"/>
      <c r="D747" s="1" t="n"/>
      <c r="E747" s="1" t="n"/>
      <c r="F747" s="1" t="n"/>
      <c r="G747" s="1" t="n"/>
      <c r="H747" s="1" t="n"/>
      <c r="I747" s="1" t="n"/>
      <c r="J747" s="1" t="n"/>
      <c r="K747" s="1" t="n"/>
      <c r="L747" s="1" t="n"/>
      <c r="M747" s="1" t="n"/>
      <c r="N747" s="1" t="n"/>
      <c r="O747" s="1" t="n"/>
      <c r="P747" s="1" t="n"/>
      <c r="Q747" s="1" t="n"/>
      <c r="R747" s="1" t="n"/>
      <c r="S747" s="210" t="n"/>
      <c r="T747" s="210" t="n"/>
      <c r="U747" s="1" t="n"/>
      <c r="V747" s="1" t="n"/>
      <c r="W747" s="1" t="n"/>
      <c r="X747" s="1" t="n"/>
      <c r="Y747" s="210" t="n"/>
      <c r="Z747" s="1" t="n"/>
      <c r="AA747" s="1" t="n"/>
      <c r="AB747" s="212" t="n"/>
      <c r="AC747" s="212" t="n"/>
    </row>
    <row r="748">
      <c r="A748" s="1" t="n"/>
      <c r="B748" s="1" t="n"/>
      <c r="C748" s="1" t="n"/>
      <c r="D748" s="1" t="n"/>
      <c r="E748" s="1" t="n"/>
      <c r="F748" s="1" t="n"/>
      <c r="G748" s="1" t="n"/>
      <c r="H748" s="1" t="n"/>
      <c r="I748" s="1" t="n"/>
      <c r="J748" s="1" t="n"/>
      <c r="K748" s="1" t="n"/>
      <c r="L748" s="1" t="n"/>
      <c r="M748" s="1" t="n"/>
      <c r="N748" s="1" t="n"/>
      <c r="O748" s="1" t="n"/>
      <c r="P748" s="1" t="n"/>
      <c r="Q748" s="1" t="n"/>
      <c r="R748" s="1" t="n"/>
      <c r="S748" s="210" t="n"/>
      <c r="T748" s="210" t="n"/>
      <c r="U748" s="1" t="n"/>
      <c r="V748" s="1" t="n"/>
      <c r="W748" s="1" t="n"/>
      <c r="X748" s="1" t="n"/>
      <c r="Y748" s="210" t="n"/>
      <c r="Z748" s="1" t="n"/>
      <c r="AA748" s="1" t="n"/>
      <c r="AB748" s="212" t="n"/>
      <c r="AC748" s="212" t="n"/>
    </row>
    <row r="749">
      <c r="A749" s="1" t="n"/>
      <c r="B749" s="1" t="n"/>
      <c r="C749" s="1" t="n"/>
      <c r="D749" s="1" t="n"/>
      <c r="E749" s="1" t="n"/>
      <c r="F749" s="1" t="n"/>
      <c r="G749" s="1" t="n"/>
      <c r="H749" s="1" t="n"/>
      <c r="I749" s="1" t="n"/>
      <c r="J749" s="1" t="n"/>
      <c r="K749" s="1" t="n"/>
      <c r="L749" s="1" t="n"/>
      <c r="M749" s="1" t="n"/>
      <c r="N749" s="1" t="n"/>
      <c r="O749" s="1" t="n"/>
      <c r="P749" s="1" t="n"/>
      <c r="Q749" s="1" t="n"/>
      <c r="R749" s="1" t="n"/>
      <c r="S749" s="210" t="n"/>
      <c r="T749" s="210" t="n"/>
      <c r="U749" s="1" t="n"/>
      <c r="V749" s="1" t="n"/>
      <c r="W749" s="1" t="n"/>
      <c r="X749" s="1" t="n"/>
      <c r="Y749" s="210" t="n"/>
      <c r="Z749" s="1" t="n"/>
      <c r="AA749" s="1" t="n"/>
      <c r="AB749" s="212" t="n"/>
      <c r="AC749" s="212" t="n"/>
    </row>
    <row r="750">
      <c r="A750" s="1" t="n"/>
      <c r="B750" s="1" t="n"/>
      <c r="C750" s="1" t="n"/>
      <c r="D750" s="1" t="n"/>
      <c r="E750" s="1" t="n"/>
      <c r="F750" s="1" t="n"/>
      <c r="G750" s="1" t="n"/>
      <c r="H750" s="1" t="n"/>
      <c r="I750" s="1" t="n"/>
      <c r="J750" s="1" t="n"/>
      <c r="K750" s="1" t="n"/>
      <c r="L750" s="1" t="n"/>
      <c r="M750" s="1" t="n"/>
      <c r="N750" s="1" t="n"/>
      <c r="O750" s="1" t="n"/>
      <c r="P750" s="1" t="n"/>
      <c r="Q750" s="1" t="n"/>
      <c r="R750" s="1" t="n"/>
      <c r="S750" s="210" t="n"/>
      <c r="T750" s="210" t="n"/>
      <c r="U750" s="1" t="n"/>
      <c r="V750" s="1" t="n"/>
      <c r="W750" s="1" t="n"/>
      <c r="X750" s="1" t="n"/>
      <c r="Y750" s="210" t="n"/>
      <c r="Z750" s="1" t="n"/>
      <c r="AA750" s="1" t="n"/>
      <c r="AB750" s="212" t="n"/>
      <c r="AC750" s="212" t="n"/>
    </row>
    <row r="751">
      <c r="A751" s="1" t="n"/>
      <c r="B751" s="1" t="n"/>
      <c r="C751" s="1" t="n"/>
      <c r="D751" s="1" t="n"/>
      <c r="E751" s="1" t="n"/>
      <c r="F751" s="1" t="n"/>
      <c r="G751" s="1" t="n"/>
      <c r="H751" s="1" t="n"/>
      <c r="I751" s="1" t="n"/>
      <c r="J751" s="1" t="n"/>
      <c r="K751" s="1" t="n"/>
      <c r="L751" s="1" t="n"/>
      <c r="M751" s="1" t="n"/>
      <c r="N751" s="1" t="n"/>
      <c r="O751" s="1" t="n"/>
      <c r="P751" s="1" t="n"/>
      <c r="Q751" s="1" t="n"/>
      <c r="R751" s="1" t="n"/>
      <c r="S751" s="210" t="n"/>
      <c r="T751" s="210" t="n"/>
      <c r="U751" s="1" t="n"/>
      <c r="V751" s="1" t="n"/>
      <c r="W751" s="1" t="n"/>
      <c r="X751" s="1" t="n"/>
      <c r="Y751" s="210" t="n"/>
      <c r="Z751" s="1" t="n"/>
      <c r="AA751" s="1" t="n"/>
      <c r="AB751" s="212" t="n"/>
      <c r="AC751" s="212" t="n"/>
    </row>
    <row r="752">
      <c r="A752" s="1" t="n"/>
      <c r="B752" s="1" t="n"/>
      <c r="C752" s="1" t="n"/>
      <c r="D752" s="1" t="n"/>
      <c r="E752" s="1" t="n"/>
      <c r="F752" s="1" t="n"/>
      <c r="G752" s="1" t="n"/>
      <c r="H752" s="1" t="n"/>
      <c r="I752" s="1" t="n"/>
      <c r="J752" s="1" t="n"/>
      <c r="K752" s="1" t="n"/>
      <c r="L752" s="1" t="n"/>
      <c r="M752" s="1" t="n"/>
      <c r="N752" s="1" t="n"/>
      <c r="O752" s="1" t="n"/>
      <c r="P752" s="1" t="n"/>
      <c r="Q752" s="1" t="n"/>
      <c r="R752" s="1" t="n"/>
      <c r="S752" s="210" t="n"/>
      <c r="T752" s="210" t="n"/>
      <c r="U752" s="1" t="n"/>
      <c r="V752" s="1" t="n"/>
      <c r="W752" s="1" t="n"/>
      <c r="X752" s="1" t="n"/>
      <c r="Y752" s="210" t="n"/>
      <c r="Z752" s="1" t="n"/>
      <c r="AA752" s="1" t="n"/>
      <c r="AB752" s="212" t="n"/>
      <c r="AC752" s="212" t="n"/>
    </row>
    <row r="753">
      <c r="A753" s="1" t="n"/>
      <c r="B753" s="1" t="n"/>
      <c r="C753" s="1" t="n"/>
      <c r="D753" s="1" t="n"/>
      <c r="E753" s="1" t="n"/>
      <c r="F753" s="1" t="n"/>
      <c r="G753" s="1" t="n"/>
      <c r="H753" s="1" t="n"/>
      <c r="I753" s="1" t="n"/>
      <c r="J753" s="1" t="n"/>
      <c r="K753" s="1" t="n"/>
      <c r="L753" s="1" t="n"/>
      <c r="M753" s="1" t="n"/>
      <c r="N753" s="1" t="n"/>
      <c r="O753" s="1" t="n"/>
      <c r="P753" s="1" t="n"/>
      <c r="Q753" s="1" t="n"/>
      <c r="R753" s="1" t="n"/>
      <c r="S753" s="210" t="n"/>
      <c r="T753" s="210" t="n"/>
      <c r="U753" s="1" t="n"/>
      <c r="V753" s="1" t="n"/>
      <c r="W753" s="1" t="n"/>
      <c r="X753" s="1" t="n"/>
      <c r="Y753" s="210" t="n"/>
      <c r="Z753" s="1" t="n"/>
      <c r="AA753" s="1" t="n"/>
      <c r="AB753" s="212" t="n"/>
      <c r="AC753" s="212" t="n"/>
    </row>
    <row r="754">
      <c r="A754" s="1" t="n"/>
      <c r="B754" s="1" t="n"/>
      <c r="C754" s="1" t="n"/>
      <c r="D754" s="1" t="n"/>
      <c r="E754" s="1" t="n"/>
      <c r="F754" s="1" t="n"/>
      <c r="G754" s="1" t="n"/>
      <c r="H754" s="1" t="n"/>
      <c r="I754" s="1" t="n"/>
      <c r="J754" s="1" t="n"/>
      <c r="K754" s="1" t="n"/>
      <c r="L754" s="1" t="n"/>
      <c r="M754" s="1" t="n"/>
      <c r="N754" s="1" t="n"/>
      <c r="O754" s="1" t="n"/>
      <c r="P754" s="1" t="n"/>
      <c r="Q754" s="1" t="n"/>
      <c r="R754" s="1" t="n"/>
      <c r="S754" s="210" t="n"/>
      <c r="T754" s="210" t="n"/>
      <c r="U754" s="1" t="n"/>
      <c r="V754" s="1" t="n"/>
      <c r="W754" s="1" t="n"/>
      <c r="X754" s="1" t="n"/>
      <c r="Y754" s="210" t="n"/>
      <c r="Z754" s="1" t="n"/>
      <c r="AA754" s="1" t="n"/>
      <c r="AB754" s="212" t="n"/>
      <c r="AC754" s="212" t="n"/>
    </row>
    <row r="755">
      <c r="A755" s="1" t="n"/>
      <c r="B755" s="1" t="n"/>
      <c r="C755" s="1" t="n"/>
      <c r="D755" s="1" t="n"/>
      <c r="E755" s="1" t="n"/>
      <c r="F755" s="1" t="n"/>
      <c r="G755" s="1" t="n"/>
      <c r="H755" s="1" t="n"/>
      <c r="I755" s="1" t="n"/>
      <c r="J755" s="1" t="n"/>
      <c r="K755" s="1" t="n"/>
      <c r="L755" s="1" t="n"/>
      <c r="M755" s="1" t="n"/>
      <c r="N755" s="1" t="n"/>
      <c r="O755" s="1" t="n"/>
      <c r="P755" s="1" t="n"/>
      <c r="Q755" s="1" t="n"/>
      <c r="R755" s="1" t="n"/>
      <c r="S755" s="210" t="n"/>
      <c r="T755" s="210" t="n"/>
      <c r="U755" s="1" t="n"/>
      <c r="V755" s="1" t="n"/>
      <c r="W755" s="1" t="n"/>
      <c r="X755" s="1" t="n"/>
      <c r="Y755" s="210" t="n"/>
      <c r="Z755" s="1" t="n"/>
      <c r="AA755" s="1" t="n"/>
      <c r="AB755" s="212" t="n"/>
      <c r="AC755" s="212" t="n"/>
    </row>
    <row r="756">
      <c r="A756" s="1" t="n"/>
      <c r="B756" s="1" t="n"/>
      <c r="C756" s="1" t="n"/>
      <c r="D756" s="1" t="n"/>
      <c r="E756" s="1" t="n"/>
      <c r="F756" s="1" t="n"/>
      <c r="G756" s="1" t="n"/>
      <c r="H756" s="1" t="n"/>
      <c r="I756" s="1" t="n"/>
      <c r="J756" s="1" t="n"/>
      <c r="K756" s="1" t="n"/>
      <c r="L756" s="1" t="n"/>
      <c r="M756" s="1" t="n"/>
      <c r="N756" s="1" t="n"/>
      <c r="O756" s="1" t="n"/>
      <c r="P756" s="1" t="n"/>
      <c r="Q756" s="1" t="n"/>
      <c r="R756" s="1" t="n"/>
      <c r="S756" s="210" t="n"/>
      <c r="T756" s="210" t="n"/>
      <c r="U756" s="1" t="n"/>
      <c r="V756" s="1" t="n"/>
      <c r="W756" s="1" t="n"/>
      <c r="X756" s="1" t="n"/>
      <c r="Y756" s="210" t="n"/>
      <c r="Z756" s="1" t="n"/>
      <c r="AA756" s="1" t="n"/>
      <c r="AB756" s="212" t="n"/>
      <c r="AC756" s="212" t="n"/>
    </row>
    <row r="757">
      <c r="A757" s="1" t="n"/>
      <c r="B757" s="1" t="n"/>
      <c r="C757" s="1" t="n"/>
      <c r="D757" s="1" t="n"/>
      <c r="E757" s="1" t="n"/>
      <c r="F757" s="1" t="n"/>
      <c r="G757" s="1" t="n"/>
      <c r="H757" s="1" t="n"/>
      <c r="I757" s="1" t="n"/>
      <c r="J757" s="1" t="n"/>
      <c r="K757" s="1" t="n"/>
      <c r="L757" s="1" t="n"/>
      <c r="M757" s="1" t="n"/>
      <c r="N757" s="1" t="n"/>
      <c r="O757" s="1" t="n"/>
      <c r="P757" s="1" t="n"/>
      <c r="Q757" s="1" t="n"/>
      <c r="R757" s="1" t="n"/>
      <c r="S757" s="210" t="n"/>
      <c r="T757" s="210" t="n"/>
      <c r="U757" s="1" t="n"/>
      <c r="V757" s="1" t="n"/>
      <c r="W757" s="1" t="n"/>
      <c r="X757" s="1" t="n"/>
      <c r="Y757" s="210" t="n"/>
      <c r="Z757" s="1" t="n"/>
      <c r="AA757" s="1" t="n"/>
      <c r="AB757" s="212" t="n"/>
      <c r="AC757" s="212" t="n"/>
    </row>
    <row r="758">
      <c r="A758" s="1" t="n"/>
      <c r="B758" s="1" t="n"/>
      <c r="C758" s="1" t="n"/>
      <c r="D758" s="1" t="n"/>
      <c r="E758" s="1" t="n"/>
      <c r="F758" s="1" t="n"/>
      <c r="G758" s="1" t="n"/>
      <c r="H758" s="1" t="n"/>
      <c r="I758" s="1" t="n"/>
      <c r="J758" s="1" t="n"/>
      <c r="K758" s="1" t="n"/>
      <c r="L758" s="1" t="n"/>
      <c r="M758" s="1" t="n"/>
      <c r="N758" s="1" t="n"/>
      <c r="O758" s="1" t="n"/>
      <c r="P758" s="1" t="n"/>
      <c r="Q758" s="1" t="n"/>
      <c r="R758" s="1" t="n"/>
      <c r="S758" s="210" t="n"/>
      <c r="T758" s="210" t="n"/>
      <c r="U758" s="1" t="n"/>
      <c r="V758" s="1" t="n"/>
      <c r="W758" s="1" t="n"/>
      <c r="X758" s="1" t="n"/>
      <c r="Y758" s="210" t="n"/>
      <c r="Z758" s="1" t="n"/>
      <c r="AA758" s="1" t="n"/>
      <c r="AB758" s="212" t="n"/>
      <c r="AC758" s="212" t="n"/>
    </row>
    <row r="759">
      <c r="A759" s="1" t="n"/>
      <c r="B759" s="1" t="n"/>
      <c r="C759" s="1" t="n"/>
      <c r="D759" s="1" t="n"/>
      <c r="E759" s="1" t="n"/>
      <c r="F759" s="1" t="n"/>
      <c r="G759" s="1" t="n"/>
      <c r="H759" s="1" t="n"/>
      <c r="I759" s="1" t="n"/>
      <c r="J759" s="1" t="n"/>
      <c r="K759" s="1" t="n"/>
      <c r="L759" s="1" t="n"/>
      <c r="M759" s="1" t="n"/>
      <c r="N759" s="1" t="n"/>
      <c r="O759" s="1" t="n"/>
      <c r="P759" s="1" t="n"/>
      <c r="Q759" s="1" t="n"/>
      <c r="R759" s="1" t="n"/>
      <c r="S759" s="210" t="n"/>
      <c r="T759" s="210" t="n"/>
      <c r="U759" s="1" t="n"/>
      <c r="V759" s="1" t="n"/>
      <c r="W759" s="1" t="n"/>
      <c r="X759" s="1" t="n"/>
      <c r="Y759" s="210" t="n"/>
      <c r="Z759" s="1" t="n"/>
      <c r="AA759" s="1" t="n"/>
      <c r="AB759" s="212" t="n"/>
      <c r="AC759" s="212" t="n"/>
    </row>
    <row r="760">
      <c r="A760" s="1" t="n"/>
      <c r="B760" s="1" t="n"/>
      <c r="C760" s="1" t="n"/>
      <c r="D760" s="1" t="n"/>
      <c r="E760" s="1" t="n"/>
      <c r="F760" s="1" t="n"/>
      <c r="G760" s="1" t="n"/>
      <c r="H760" s="1" t="n"/>
      <c r="I760" s="1" t="n"/>
      <c r="J760" s="1" t="n"/>
      <c r="K760" s="1" t="n"/>
      <c r="L760" s="1" t="n"/>
      <c r="M760" s="1" t="n"/>
      <c r="N760" s="1" t="n"/>
      <c r="O760" s="1" t="n"/>
      <c r="P760" s="1" t="n"/>
      <c r="Q760" s="1" t="n"/>
      <c r="R760" s="1" t="n"/>
      <c r="S760" s="210" t="n"/>
      <c r="T760" s="210" t="n"/>
      <c r="U760" s="1" t="n"/>
      <c r="V760" s="1" t="n"/>
      <c r="W760" s="1" t="n"/>
      <c r="X760" s="1" t="n"/>
      <c r="Y760" s="210" t="n"/>
      <c r="Z760" s="1" t="n"/>
      <c r="AA760" s="1" t="n"/>
      <c r="AB760" s="212" t="n"/>
      <c r="AC760" s="212" t="n"/>
    </row>
    <row r="761">
      <c r="A761" s="1" t="n"/>
      <c r="B761" s="1" t="n"/>
      <c r="C761" s="1" t="n"/>
      <c r="D761" s="1" t="n"/>
      <c r="E761" s="1" t="n"/>
      <c r="F761" s="1" t="n"/>
      <c r="G761" s="1" t="n"/>
      <c r="H761" s="1" t="n"/>
      <c r="I761" s="1" t="n"/>
      <c r="J761" s="1" t="n"/>
      <c r="K761" s="1" t="n"/>
      <c r="L761" s="1" t="n"/>
      <c r="M761" s="1" t="n"/>
      <c r="N761" s="1" t="n"/>
      <c r="O761" s="1" t="n"/>
      <c r="P761" s="1" t="n"/>
      <c r="Q761" s="1" t="n"/>
      <c r="R761" s="1" t="n"/>
      <c r="S761" s="210" t="n"/>
      <c r="T761" s="210" t="n"/>
      <c r="U761" s="1" t="n"/>
      <c r="V761" s="1" t="n"/>
      <c r="W761" s="1" t="n"/>
      <c r="X761" s="1" t="n"/>
      <c r="Y761" s="210" t="n"/>
      <c r="Z761" s="1" t="n"/>
      <c r="AA761" s="1" t="n"/>
      <c r="AB761" s="212" t="n"/>
      <c r="AC761" s="212" t="n"/>
    </row>
    <row r="762">
      <c r="A762" s="1" t="n"/>
      <c r="B762" s="1" t="n"/>
      <c r="C762" s="1" t="n"/>
      <c r="D762" s="1" t="n"/>
      <c r="E762" s="1" t="n"/>
      <c r="F762" s="1" t="n"/>
      <c r="G762" s="1" t="n"/>
      <c r="H762" s="1" t="n"/>
      <c r="I762" s="1" t="n"/>
      <c r="J762" s="1" t="n"/>
      <c r="K762" s="1" t="n"/>
      <c r="L762" s="1" t="n"/>
      <c r="M762" s="1" t="n"/>
      <c r="N762" s="1" t="n"/>
      <c r="O762" s="1" t="n"/>
      <c r="P762" s="1" t="n"/>
      <c r="Q762" s="1" t="n"/>
      <c r="R762" s="1" t="n"/>
      <c r="S762" s="210" t="n"/>
      <c r="T762" s="210" t="n"/>
      <c r="U762" s="1" t="n"/>
      <c r="V762" s="1" t="n"/>
      <c r="W762" s="1" t="n"/>
      <c r="X762" s="1" t="n"/>
      <c r="Y762" s="210" t="n"/>
      <c r="Z762" s="1" t="n"/>
      <c r="AA762" s="1" t="n"/>
      <c r="AB762" s="212" t="n"/>
      <c r="AC762" s="212" t="n"/>
    </row>
    <row r="763">
      <c r="A763" s="1" t="n"/>
      <c r="B763" s="1" t="n"/>
      <c r="C763" s="1" t="n"/>
      <c r="D763" s="1" t="n"/>
      <c r="E763" s="1" t="n"/>
      <c r="F763" s="1" t="n"/>
      <c r="G763" s="1" t="n"/>
      <c r="H763" s="1" t="n"/>
      <c r="I763" s="1" t="n"/>
      <c r="J763" s="1" t="n"/>
      <c r="K763" s="1" t="n"/>
      <c r="L763" s="1" t="n"/>
      <c r="M763" s="1" t="n"/>
      <c r="N763" s="1" t="n"/>
      <c r="O763" s="1" t="n"/>
      <c r="P763" s="1" t="n"/>
      <c r="Q763" s="1" t="n"/>
      <c r="R763" s="1" t="n"/>
      <c r="S763" s="210" t="n"/>
      <c r="T763" s="210" t="n"/>
      <c r="U763" s="1" t="n"/>
      <c r="V763" s="1" t="n"/>
      <c r="W763" s="1" t="n"/>
      <c r="X763" s="1" t="n"/>
      <c r="Y763" s="210" t="n"/>
      <c r="Z763" s="1" t="n"/>
      <c r="AA763" s="1" t="n"/>
      <c r="AB763" s="212" t="n"/>
      <c r="AC763" s="212" t="n"/>
    </row>
    <row r="764">
      <c r="A764" s="1" t="n"/>
      <c r="B764" s="1" t="n"/>
      <c r="C764" s="1" t="n"/>
      <c r="D764" s="1" t="n"/>
      <c r="E764" s="1" t="n"/>
      <c r="F764" s="1" t="n"/>
      <c r="G764" s="1" t="n"/>
      <c r="H764" s="1" t="n"/>
      <c r="I764" s="1" t="n"/>
      <c r="J764" s="1" t="n"/>
      <c r="K764" s="1" t="n"/>
      <c r="L764" s="1" t="n"/>
      <c r="M764" s="1" t="n"/>
      <c r="N764" s="1" t="n"/>
      <c r="O764" s="1" t="n"/>
      <c r="P764" s="1" t="n"/>
      <c r="Q764" s="1" t="n"/>
      <c r="R764" s="1" t="n"/>
      <c r="S764" s="210" t="n"/>
      <c r="T764" s="210" t="n"/>
      <c r="U764" s="1" t="n"/>
      <c r="V764" s="1" t="n"/>
      <c r="W764" s="1" t="n"/>
      <c r="X764" s="1" t="n"/>
      <c r="Y764" s="210" t="n"/>
      <c r="Z764" s="1" t="n"/>
      <c r="AA764" s="1" t="n"/>
      <c r="AB764" s="212" t="n"/>
      <c r="AC764" s="212" t="n"/>
    </row>
    <row r="765">
      <c r="A765" s="1" t="n"/>
      <c r="B765" s="1" t="n"/>
      <c r="C765" s="1" t="n"/>
      <c r="D765" s="1" t="n"/>
      <c r="E765" s="1" t="n"/>
      <c r="F765" s="1" t="n"/>
      <c r="G765" s="1" t="n"/>
      <c r="H765" s="1" t="n"/>
      <c r="I765" s="1" t="n"/>
      <c r="J765" s="1" t="n"/>
      <c r="K765" s="1" t="n"/>
      <c r="L765" s="1" t="n"/>
      <c r="M765" s="1" t="n"/>
      <c r="N765" s="1" t="n"/>
      <c r="O765" s="1" t="n"/>
      <c r="P765" s="1" t="n"/>
      <c r="Q765" s="1" t="n"/>
      <c r="R765" s="1" t="n"/>
      <c r="S765" s="210" t="n"/>
      <c r="T765" s="210" t="n"/>
      <c r="U765" s="1" t="n"/>
      <c r="V765" s="1" t="n"/>
      <c r="W765" s="1" t="n"/>
      <c r="X765" s="1" t="n"/>
      <c r="Y765" s="210" t="n"/>
      <c r="Z765" s="1" t="n"/>
      <c r="AA765" s="1" t="n"/>
      <c r="AB765" s="212" t="n"/>
      <c r="AC765" s="212" t="n"/>
    </row>
    <row r="766">
      <c r="A766" s="1" t="n"/>
      <c r="B766" s="1" t="n"/>
      <c r="C766" s="1" t="n"/>
      <c r="D766" s="1" t="n"/>
      <c r="E766" s="1" t="n"/>
      <c r="F766" s="1" t="n"/>
      <c r="G766" s="1" t="n"/>
      <c r="H766" s="1" t="n"/>
      <c r="I766" s="1" t="n"/>
      <c r="J766" s="1" t="n"/>
      <c r="K766" s="1" t="n"/>
      <c r="L766" s="1" t="n"/>
      <c r="M766" s="1" t="n"/>
      <c r="N766" s="1" t="n"/>
      <c r="O766" s="1" t="n"/>
      <c r="P766" s="1" t="n"/>
      <c r="Q766" s="1" t="n"/>
      <c r="R766" s="1" t="n"/>
      <c r="S766" s="210" t="n"/>
      <c r="T766" s="210" t="n"/>
      <c r="U766" s="1" t="n"/>
      <c r="V766" s="1" t="n"/>
      <c r="W766" s="1" t="n"/>
      <c r="X766" s="1" t="n"/>
      <c r="Y766" s="210" t="n"/>
      <c r="Z766" s="1" t="n"/>
      <c r="AA766" s="1" t="n"/>
      <c r="AB766" s="212" t="n"/>
      <c r="AC766" s="212" t="n"/>
    </row>
    <row r="767">
      <c r="A767" s="1" t="n"/>
      <c r="B767" s="1" t="n"/>
      <c r="C767" s="1" t="n"/>
      <c r="D767" s="1" t="n"/>
      <c r="E767" s="1" t="n"/>
      <c r="F767" s="1" t="n"/>
      <c r="G767" s="1" t="n"/>
      <c r="H767" s="1" t="n"/>
      <c r="I767" s="1" t="n"/>
      <c r="J767" s="1" t="n"/>
      <c r="K767" s="1" t="n"/>
      <c r="L767" s="1" t="n"/>
      <c r="M767" s="1" t="n"/>
      <c r="N767" s="1" t="n"/>
      <c r="O767" s="1" t="n"/>
      <c r="P767" s="1" t="n"/>
      <c r="Q767" s="1" t="n"/>
      <c r="R767" s="1" t="n"/>
      <c r="S767" s="210" t="n"/>
      <c r="T767" s="210" t="n"/>
      <c r="U767" s="1" t="n"/>
      <c r="V767" s="1" t="n"/>
      <c r="W767" s="1" t="n"/>
      <c r="X767" s="1" t="n"/>
      <c r="Y767" s="210" t="n"/>
      <c r="Z767" s="1" t="n"/>
      <c r="AA767" s="1" t="n"/>
      <c r="AB767" s="212" t="n"/>
      <c r="AC767" s="212" t="n"/>
    </row>
    <row r="768">
      <c r="A768" s="1" t="n"/>
      <c r="B768" s="1" t="n"/>
      <c r="C768" s="1" t="n"/>
      <c r="D768" s="1" t="n"/>
      <c r="E768" s="1" t="n"/>
      <c r="F768" s="1" t="n"/>
      <c r="G768" s="1" t="n"/>
      <c r="H768" s="1" t="n"/>
      <c r="I768" s="1" t="n"/>
      <c r="J768" s="1" t="n"/>
      <c r="K768" s="1" t="n"/>
      <c r="L768" s="1" t="n"/>
      <c r="M768" s="1" t="n"/>
      <c r="N768" s="1" t="n"/>
      <c r="O768" s="1" t="n"/>
      <c r="P768" s="1" t="n"/>
      <c r="Q768" s="1" t="n"/>
      <c r="R768" s="1" t="n"/>
      <c r="S768" s="210" t="n"/>
      <c r="T768" s="210" t="n"/>
      <c r="U768" s="1" t="n"/>
      <c r="V768" s="1" t="n"/>
      <c r="W768" s="1" t="n"/>
      <c r="X768" s="1" t="n"/>
      <c r="Y768" s="210" t="n"/>
      <c r="Z768" s="1" t="n"/>
      <c r="AA768" s="1" t="n"/>
      <c r="AB768" s="212" t="n"/>
      <c r="AC768" s="212" t="n"/>
    </row>
    <row r="769">
      <c r="A769" s="1" t="n"/>
      <c r="B769" s="1" t="n"/>
      <c r="C769" s="1" t="n"/>
      <c r="D769" s="1" t="n"/>
      <c r="E769" s="1" t="n"/>
      <c r="F769" s="1" t="n"/>
      <c r="G769" s="1" t="n"/>
      <c r="H769" s="1" t="n"/>
      <c r="I769" s="1" t="n"/>
      <c r="J769" s="1" t="n"/>
      <c r="K769" s="1" t="n"/>
      <c r="L769" s="1" t="n"/>
      <c r="M769" s="1" t="n"/>
      <c r="N769" s="1" t="n"/>
      <c r="O769" s="1" t="n"/>
      <c r="P769" s="1" t="n"/>
      <c r="Q769" s="1" t="n"/>
      <c r="R769" s="1" t="n"/>
      <c r="S769" s="210" t="n"/>
      <c r="T769" s="210" t="n"/>
      <c r="U769" s="1" t="n"/>
      <c r="V769" s="1" t="n"/>
      <c r="W769" s="1" t="n"/>
      <c r="X769" s="1" t="n"/>
      <c r="Y769" s="210" t="n"/>
      <c r="Z769" s="1" t="n"/>
      <c r="AA769" s="1" t="n"/>
      <c r="AB769" s="212" t="n"/>
      <c r="AC769" s="212" t="n"/>
    </row>
    <row r="770">
      <c r="A770" s="1" t="n"/>
      <c r="B770" s="1" t="n"/>
      <c r="C770" s="1" t="n"/>
      <c r="D770" s="1" t="n"/>
      <c r="E770" s="1" t="n"/>
      <c r="F770" s="1" t="n"/>
      <c r="G770" s="1" t="n"/>
      <c r="H770" s="1" t="n"/>
      <c r="I770" s="1" t="n"/>
      <c r="J770" s="1" t="n"/>
      <c r="K770" s="1" t="n"/>
      <c r="L770" s="1" t="n"/>
      <c r="M770" s="1" t="n"/>
      <c r="N770" s="1" t="n"/>
      <c r="O770" s="1" t="n"/>
      <c r="P770" s="1" t="n"/>
      <c r="Q770" s="1" t="n"/>
      <c r="R770" s="1" t="n"/>
      <c r="S770" s="210" t="n"/>
      <c r="T770" s="210" t="n"/>
      <c r="U770" s="1" t="n"/>
      <c r="V770" s="1" t="n"/>
      <c r="W770" s="1" t="n"/>
      <c r="X770" s="1" t="n"/>
      <c r="Y770" s="210" t="n"/>
      <c r="Z770" s="1" t="n"/>
      <c r="AA770" s="1" t="n"/>
      <c r="AB770" s="212" t="n"/>
      <c r="AC770" s="212" t="n"/>
    </row>
    <row r="771">
      <c r="A771" s="1" t="n"/>
      <c r="B771" s="1" t="n"/>
      <c r="C771" s="1" t="n"/>
      <c r="D771" s="1" t="n"/>
      <c r="E771" s="1" t="n"/>
      <c r="F771" s="1" t="n"/>
      <c r="G771" s="1" t="n"/>
      <c r="H771" s="1" t="n"/>
      <c r="I771" s="1" t="n"/>
      <c r="J771" s="1" t="n"/>
      <c r="K771" s="1" t="n"/>
      <c r="L771" s="1" t="n"/>
      <c r="M771" s="1" t="n"/>
      <c r="N771" s="1" t="n"/>
      <c r="O771" s="1" t="n"/>
      <c r="P771" s="1" t="n"/>
      <c r="Q771" s="1" t="n"/>
      <c r="R771" s="1" t="n"/>
      <c r="S771" s="210" t="n"/>
      <c r="T771" s="210" t="n"/>
      <c r="U771" s="1" t="n"/>
      <c r="V771" s="1" t="n"/>
      <c r="W771" s="1" t="n"/>
      <c r="X771" s="1" t="n"/>
      <c r="Y771" s="210" t="n"/>
      <c r="Z771" s="1" t="n"/>
      <c r="AA771" s="1" t="n"/>
      <c r="AB771" s="212" t="n"/>
      <c r="AC771" s="212" t="n"/>
    </row>
    <row r="772">
      <c r="A772" s="1" t="n"/>
      <c r="B772" s="1" t="n"/>
      <c r="C772" s="1" t="n"/>
      <c r="D772" s="1" t="n"/>
      <c r="E772" s="1" t="n"/>
      <c r="F772" s="1" t="n"/>
      <c r="G772" s="1" t="n"/>
      <c r="H772" s="1" t="n"/>
      <c r="I772" s="1" t="n"/>
      <c r="J772" s="1" t="n"/>
      <c r="K772" s="1" t="n"/>
      <c r="L772" s="1" t="n"/>
      <c r="M772" s="1" t="n"/>
      <c r="N772" s="1" t="n"/>
      <c r="O772" s="1" t="n"/>
      <c r="P772" s="1" t="n"/>
      <c r="Q772" s="1" t="n"/>
      <c r="R772" s="1" t="n"/>
      <c r="S772" s="210" t="n"/>
      <c r="T772" s="210" t="n"/>
      <c r="U772" s="1" t="n"/>
      <c r="V772" s="1" t="n"/>
      <c r="W772" s="1" t="n"/>
      <c r="X772" s="1" t="n"/>
      <c r="Y772" s="210" t="n"/>
      <c r="Z772" s="1" t="n"/>
      <c r="AA772" s="1" t="n"/>
      <c r="AB772" s="212" t="n"/>
      <c r="AC772" s="212" t="n"/>
    </row>
    <row r="773">
      <c r="A773" s="1" t="n"/>
      <c r="B773" s="1" t="n"/>
      <c r="C773" s="1" t="n"/>
      <c r="D773" s="1" t="n"/>
      <c r="E773" s="1" t="n"/>
      <c r="F773" s="1" t="n"/>
      <c r="G773" s="1" t="n"/>
      <c r="H773" s="1" t="n"/>
      <c r="I773" s="1" t="n"/>
      <c r="J773" s="1" t="n"/>
      <c r="K773" s="1" t="n"/>
      <c r="L773" s="1" t="n"/>
      <c r="M773" s="1" t="n"/>
      <c r="N773" s="1" t="n"/>
      <c r="O773" s="1" t="n"/>
      <c r="P773" s="1" t="n"/>
      <c r="Q773" s="1" t="n"/>
      <c r="R773" s="1" t="n"/>
      <c r="S773" s="210" t="n"/>
      <c r="T773" s="210" t="n"/>
      <c r="U773" s="1" t="n"/>
      <c r="V773" s="1" t="n"/>
      <c r="W773" s="1" t="n"/>
      <c r="X773" s="1" t="n"/>
      <c r="Y773" s="210" t="n"/>
      <c r="Z773" s="1" t="n"/>
      <c r="AA773" s="1" t="n"/>
      <c r="AB773" s="212" t="n"/>
      <c r="AC773" s="212" t="n"/>
    </row>
    <row r="774">
      <c r="A774" s="1" t="n"/>
      <c r="B774" s="1" t="n"/>
      <c r="C774" s="1" t="n"/>
      <c r="D774" s="1" t="n"/>
      <c r="E774" s="1" t="n"/>
      <c r="F774" s="1" t="n"/>
      <c r="G774" s="1" t="n"/>
      <c r="H774" s="1" t="n"/>
      <c r="I774" s="1" t="n"/>
      <c r="J774" s="1" t="n"/>
      <c r="K774" s="1" t="n"/>
      <c r="L774" s="1" t="n"/>
      <c r="M774" s="1" t="n"/>
      <c r="N774" s="1" t="n"/>
      <c r="O774" s="1" t="n"/>
      <c r="P774" s="1" t="n"/>
      <c r="Q774" s="1" t="n"/>
      <c r="R774" s="1" t="n"/>
      <c r="S774" s="210" t="n"/>
      <c r="T774" s="210" t="n"/>
      <c r="U774" s="1" t="n"/>
      <c r="V774" s="1" t="n"/>
      <c r="W774" s="1" t="n"/>
      <c r="X774" s="1" t="n"/>
      <c r="Y774" s="210" t="n"/>
      <c r="Z774" s="1" t="n"/>
      <c r="AA774" s="1" t="n"/>
      <c r="AB774" s="212" t="n"/>
      <c r="AC774" s="212" t="n"/>
    </row>
    <row r="775">
      <c r="A775" s="1" t="n"/>
      <c r="B775" s="1" t="n"/>
      <c r="C775" s="1" t="n"/>
      <c r="D775" s="1" t="n"/>
      <c r="E775" s="1" t="n"/>
      <c r="F775" s="1" t="n"/>
      <c r="G775" s="1" t="n"/>
      <c r="H775" s="1" t="n"/>
      <c r="I775" s="1" t="n"/>
      <c r="J775" s="1" t="n"/>
      <c r="K775" s="1" t="n"/>
      <c r="L775" s="1" t="n"/>
      <c r="M775" s="1" t="n"/>
      <c r="N775" s="1" t="n"/>
      <c r="O775" s="1" t="n"/>
      <c r="P775" s="1" t="n"/>
      <c r="Q775" s="1" t="n"/>
      <c r="R775" s="1" t="n"/>
      <c r="S775" s="210" t="n"/>
      <c r="T775" s="210" t="n"/>
      <c r="U775" s="1" t="n"/>
      <c r="V775" s="1" t="n"/>
      <c r="W775" s="1" t="n"/>
      <c r="X775" s="1" t="n"/>
      <c r="Y775" s="210" t="n"/>
      <c r="Z775" s="1" t="n"/>
      <c r="AA775" s="1" t="n"/>
      <c r="AB775" s="212" t="n"/>
      <c r="AC775" s="212" t="n"/>
    </row>
    <row r="776">
      <c r="A776" s="1" t="n"/>
      <c r="B776" s="1" t="n"/>
      <c r="C776" s="1" t="n"/>
      <c r="D776" s="1" t="n"/>
      <c r="E776" s="1" t="n"/>
      <c r="F776" s="1" t="n"/>
      <c r="G776" s="1" t="n"/>
      <c r="H776" s="1" t="n"/>
      <c r="I776" s="1" t="n"/>
      <c r="J776" s="1" t="n"/>
      <c r="K776" s="1" t="n"/>
      <c r="L776" s="1" t="n"/>
      <c r="M776" s="1" t="n"/>
      <c r="N776" s="1" t="n"/>
      <c r="O776" s="1" t="n"/>
      <c r="P776" s="1" t="n"/>
      <c r="Q776" s="1" t="n"/>
      <c r="R776" s="1" t="n"/>
      <c r="S776" s="210" t="n"/>
      <c r="T776" s="210" t="n"/>
      <c r="U776" s="1" t="n"/>
      <c r="V776" s="1" t="n"/>
      <c r="W776" s="1" t="n"/>
      <c r="X776" s="1" t="n"/>
      <c r="Y776" s="210" t="n"/>
      <c r="Z776" s="1" t="n"/>
      <c r="AA776" s="1" t="n"/>
      <c r="AB776" s="212" t="n"/>
      <c r="AC776" s="212" t="n"/>
    </row>
    <row r="777">
      <c r="A777" s="1" t="n"/>
      <c r="B777" s="1" t="n"/>
      <c r="C777" s="1" t="n"/>
      <c r="D777" s="1" t="n"/>
      <c r="E777" s="1" t="n"/>
      <c r="F777" s="1" t="n"/>
      <c r="G777" s="1" t="n"/>
      <c r="H777" s="1" t="n"/>
      <c r="I777" s="1" t="n"/>
      <c r="J777" s="1" t="n"/>
      <c r="K777" s="1" t="n"/>
      <c r="L777" s="1" t="n"/>
      <c r="M777" s="1" t="n"/>
      <c r="N777" s="1" t="n"/>
      <c r="O777" s="1" t="n"/>
      <c r="P777" s="1" t="n"/>
      <c r="Q777" s="1" t="n"/>
      <c r="R777" s="1" t="n"/>
      <c r="S777" s="210" t="n"/>
      <c r="T777" s="210" t="n"/>
      <c r="U777" s="1" t="n"/>
      <c r="V777" s="1" t="n"/>
      <c r="W777" s="1" t="n"/>
      <c r="X777" s="1" t="n"/>
      <c r="Y777" s="210" t="n"/>
      <c r="Z777" s="1" t="n"/>
      <c r="AA777" s="1" t="n"/>
      <c r="AB777" s="212" t="n"/>
      <c r="AC777" s="212" t="n"/>
    </row>
    <row r="778">
      <c r="A778" s="1" t="n"/>
      <c r="B778" s="1" t="n"/>
      <c r="C778" s="1" t="n"/>
      <c r="D778" s="1" t="n"/>
      <c r="E778" s="1" t="n"/>
      <c r="F778" s="1" t="n"/>
      <c r="G778" s="1" t="n"/>
      <c r="H778" s="1" t="n"/>
      <c r="I778" s="1" t="n"/>
      <c r="J778" s="1" t="n"/>
      <c r="K778" s="1" t="n"/>
      <c r="L778" s="1" t="n"/>
      <c r="M778" s="1" t="n"/>
      <c r="N778" s="1" t="n"/>
      <c r="O778" s="1" t="n"/>
      <c r="P778" s="1" t="n"/>
      <c r="Q778" s="1" t="n"/>
      <c r="R778" s="1" t="n"/>
      <c r="S778" s="210" t="n"/>
      <c r="T778" s="210" t="n"/>
      <c r="U778" s="1" t="n"/>
      <c r="V778" s="1" t="n"/>
      <c r="W778" s="1" t="n"/>
      <c r="X778" s="1" t="n"/>
      <c r="Y778" s="210" t="n"/>
      <c r="Z778" s="1" t="n"/>
      <c r="AA778" s="1" t="n"/>
      <c r="AB778" s="212" t="n"/>
      <c r="AC778" s="212" t="n"/>
    </row>
    <row r="779">
      <c r="A779" s="1" t="n"/>
      <c r="B779" s="1" t="n"/>
      <c r="C779" s="1" t="n"/>
      <c r="D779" s="1" t="n"/>
      <c r="E779" s="1" t="n"/>
      <c r="F779" s="1" t="n"/>
      <c r="G779" s="1" t="n"/>
      <c r="H779" s="1" t="n"/>
      <c r="I779" s="1" t="n"/>
      <c r="J779" s="1" t="n"/>
      <c r="K779" s="1" t="n"/>
      <c r="L779" s="1" t="n"/>
      <c r="M779" s="1" t="n"/>
      <c r="N779" s="1" t="n"/>
      <c r="O779" s="1" t="n"/>
      <c r="P779" s="1" t="n"/>
      <c r="Q779" s="1" t="n"/>
      <c r="R779" s="1" t="n"/>
      <c r="S779" s="210" t="n"/>
      <c r="T779" s="210" t="n"/>
      <c r="U779" s="1" t="n"/>
      <c r="V779" s="1" t="n"/>
      <c r="W779" s="1" t="n"/>
      <c r="X779" s="1" t="n"/>
      <c r="Y779" s="210" t="n"/>
      <c r="Z779" s="1" t="n"/>
      <c r="AA779" s="1" t="n"/>
      <c r="AB779" s="212" t="n"/>
      <c r="AC779" s="212" t="n"/>
    </row>
    <row r="780">
      <c r="A780" s="1" t="n"/>
      <c r="B780" s="1" t="n"/>
      <c r="C780" s="1" t="n"/>
      <c r="D780" s="1" t="n"/>
      <c r="E780" s="1" t="n"/>
      <c r="F780" s="1" t="n"/>
      <c r="G780" s="1" t="n"/>
      <c r="H780" s="1" t="n"/>
      <c r="I780" s="1" t="n"/>
      <c r="J780" s="1" t="n"/>
      <c r="K780" s="1" t="n"/>
      <c r="L780" s="1" t="n"/>
      <c r="M780" s="1" t="n"/>
      <c r="N780" s="1" t="n"/>
      <c r="O780" s="1" t="n"/>
      <c r="P780" s="1" t="n"/>
      <c r="Q780" s="1" t="n"/>
      <c r="R780" s="1" t="n"/>
      <c r="S780" s="210" t="n"/>
      <c r="T780" s="210" t="n"/>
      <c r="U780" s="1" t="n"/>
      <c r="V780" s="1" t="n"/>
      <c r="W780" s="1" t="n"/>
      <c r="X780" s="1" t="n"/>
      <c r="Y780" s="210" t="n"/>
      <c r="Z780" s="1" t="n"/>
      <c r="AA780" s="1" t="n"/>
      <c r="AB780" s="212" t="n"/>
      <c r="AC780" s="212" t="n"/>
    </row>
    <row r="781">
      <c r="A781" s="1" t="n"/>
      <c r="B781" s="1" t="n"/>
      <c r="C781" s="1" t="n"/>
      <c r="D781" s="1" t="n"/>
      <c r="E781" s="1" t="n"/>
      <c r="F781" s="1" t="n"/>
      <c r="G781" s="1" t="n"/>
      <c r="H781" s="1" t="n"/>
      <c r="I781" s="1" t="n"/>
      <c r="J781" s="1" t="n"/>
      <c r="K781" s="1" t="n"/>
      <c r="L781" s="1" t="n"/>
      <c r="M781" s="1" t="n"/>
      <c r="N781" s="1" t="n"/>
      <c r="O781" s="1" t="n"/>
      <c r="P781" s="1" t="n"/>
      <c r="Q781" s="1" t="n"/>
      <c r="R781" s="1" t="n"/>
      <c r="S781" s="210" t="n"/>
      <c r="T781" s="210" t="n"/>
      <c r="U781" s="1" t="n"/>
      <c r="V781" s="1" t="n"/>
      <c r="W781" s="1" t="n"/>
      <c r="X781" s="1" t="n"/>
      <c r="Y781" s="210" t="n"/>
      <c r="Z781" s="1" t="n"/>
      <c r="AA781" s="1" t="n"/>
      <c r="AB781" s="212" t="n"/>
      <c r="AC781" s="212" t="n"/>
    </row>
    <row r="782">
      <c r="A782" s="1" t="n"/>
      <c r="B782" s="1" t="n"/>
      <c r="C782" s="1" t="n"/>
      <c r="D782" s="1" t="n"/>
      <c r="E782" s="1" t="n"/>
      <c r="F782" s="1" t="n"/>
      <c r="G782" s="1" t="n"/>
      <c r="H782" s="1" t="n"/>
      <c r="I782" s="1" t="n"/>
      <c r="J782" s="1" t="n"/>
      <c r="K782" s="1" t="n"/>
      <c r="L782" s="1" t="n"/>
      <c r="M782" s="1" t="n"/>
      <c r="N782" s="1" t="n"/>
      <c r="O782" s="1" t="n"/>
      <c r="P782" s="1" t="n"/>
      <c r="Q782" s="1" t="n"/>
      <c r="R782" s="1" t="n"/>
      <c r="S782" s="210" t="n"/>
      <c r="T782" s="210" t="n"/>
      <c r="U782" s="1" t="n"/>
      <c r="V782" s="1" t="n"/>
      <c r="W782" s="1" t="n"/>
      <c r="X782" s="1" t="n"/>
      <c r="Y782" s="210" t="n"/>
      <c r="Z782" s="1" t="n"/>
      <c r="AA782" s="1" t="n"/>
      <c r="AB782" s="212" t="n"/>
      <c r="AC782" s="212" t="n"/>
    </row>
    <row r="783">
      <c r="A783" s="1" t="n"/>
      <c r="B783" s="1" t="n"/>
      <c r="C783" s="1" t="n"/>
      <c r="D783" s="1" t="n"/>
      <c r="E783" s="1" t="n"/>
      <c r="F783" s="1" t="n"/>
      <c r="G783" s="1" t="n"/>
      <c r="H783" s="1" t="n"/>
      <c r="I783" s="1" t="n"/>
      <c r="J783" s="1" t="n"/>
      <c r="K783" s="1" t="n"/>
      <c r="L783" s="1" t="n"/>
      <c r="M783" s="1" t="n"/>
      <c r="N783" s="1" t="n"/>
      <c r="O783" s="1" t="n"/>
      <c r="P783" s="1" t="n"/>
      <c r="Q783" s="1" t="n"/>
      <c r="R783" s="1" t="n"/>
      <c r="S783" s="210" t="n"/>
      <c r="T783" s="210" t="n"/>
      <c r="U783" s="1" t="n"/>
      <c r="V783" s="1" t="n"/>
      <c r="W783" s="1" t="n"/>
      <c r="X783" s="1" t="n"/>
      <c r="Y783" s="210" t="n"/>
      <c r="Z783" s="1" t="n"/>
      <c r="AA783" s="1" t="n"/>
      <c r="AB783" s="212" t="n"/>
      <c r="AC783" s="212" t="n"/>
    </row>
    <row r="784">
      <c r="A784" s="1" t="n"/>
      <c r="B784" s="1" t="n"/>
      <c r="C784" s="1" t="n"/>
      <c r="D784" s="1" t="n"/>
      <c r="E784" s="1" t="n"/>
      <c r="F784" s="1" t="n"/>
      <c r="G784" s="1" t="n"/>
      <c r="H784" s="1" t="n"/>
      <c r="I784" s="1" t="n"/>
      <c r="J784" s="1" t="n"/>
      <c r="K784" s="1" t="n"/>
      <c r="L784" s="1" t="n"/>
      <c r="M784" s="1" t="n"/>
      <c r="N784" s="1" t="n"/>
      <c r="O784" s="1" t="n"/>
      <c r="P784" s="1" t="n"/>
      <c r="Q784" s="1" t="n"/>
      <c r="R784" s="1" t="n"/>
      <c r="S784" s="210" t="n"/>
      <c r="T784" s="210" t="n"/>
      <c r="U784" s="1" t="n"/>
      <c r="V784" s="1" t="n"/>
      <c r="W784" s="1" t="n"/>
      <c r="X784" s="1" t="n"/>
      <c r="Y784" s="210" t="n"/>
      <c r="Z784" s="1" t="n"/>
      <c r="AA784" s="1" t="n"/>
      <c r="AB784" s="212" t="n"/>
      <c r="AC784" s="212" t="n"/>
    </row>
    <row r="785">
      <c r="A785" s="1" t="n"/>
      <c r="B785" s="1" t="n"/>
      <c r="C785" s="1" t="n"/>
      <c r="D785" s="1" t="n"/>
      <c r="E785" s="1" t="n"/>
      <c r="F785" s="1" t="n"/>
      <c r="G785" s="1" t="n"/>
      <c r="H785" s="1" t="n"/>
      <c r="I785" s="1" t="n"/>
      <c r="J785" s="1" t="n"/>
      <c r="K785" s="1" t="n"/>
      <c r="L785" s="1" t="n"/>
      <c r="M785" s="1" t="n"/>
      <c r="N785" s="1" t="n"/>
      <c r="O785" s="1" t="n"/>
      <c r="P785" s="1" t="n"/>
      <c r="Q785" s="1" t="n"/>
      <c r="R785" s="1" t="n"/>
      <c r="S785" s="210" t="n"/>
      <c r="T785" s="210" t="n"/>
      <c r="U785" s="1" t="n"/>
      <c r="V785" s="1" t="n"/>
      <c r="W785" s="1" t="n"/>
      <c r="X785" s="1" t="n"/>
      <c r="Y785" s="210" t="n"/>
      <c r="Z785" s="1" t="n"/>
      <c r="AA785" s="1" t="n"/>
      <c r="AB785" s="212" t="n"/>
      <c r="AC785" s="212" t="n"/>
    </row>
    <row r="786">
      <c r="A786" s="1" t="n"/>
      <c r="B786" s="1" t="n"/>
      <c r="C786" s="1" t="n"/>
      <c r="D786" s="1" t="n"/>
      <c r="E786" s="1" t="n"/>
      <c r="F786" s="1" t="n"/>
      <c r="G786" s="1" t="n"/>
      <c r="H786" s="1" t="n"/>
      <c r="I786" s="1" t="n"/>
      <c r="J786" s="1" t="n"/>
      <c r="K786" s="1" t="n"/>
      <c r="L786" s="1" t="n"/>
      <c r="M786" s="1" t="n"/>
      <c r="N786" s="1" t="n"/>
      <c r="O786" s="1" t="n"/>
      <c r="P786" s="1" t="n"/>
      <c r="Q786" s="1" t="n"/>
      <c r="R786" s="1" t="n"/>
      <c r="S786" s="210" t="n"/>
      <c r="T786" s="210" t="n"/>
      <c r="U786" s="1" t="n"/>
      <c r="V786" s="1" t="n"/>
      <c r="W786" s="1" t="n"/>
      <c r="X786" s="1" t="n"/>
      <c r="Y786" s="210" t="n"/>
      <c r="Z786" s="1" t="n"/>
      <c r="AA786" s="1" t="n"/>
      <c r="AB786" s="212" t="n"/>
      <c r="AC786" s="212" t="n"/>
    </row>
    <row r="787">
      <c r="A787" s="1" t="n"/>
      <c r="B787" s="1" t="n"/>
      <c r="C787" s="1" t="n"/>
      <c r="D787" s="1" t="n"/>
      <c r="E787" s="1" t="n"/>
      <c r="F787" s="1" t="n"/>
      <c r="G787" s="1" t="n"/>
      <c r="H787" s="1" t="n"/>
      <c r="I787" s="1" t="n"/>
      <c r="J787" s="1" t="n"/>
      <c r="K787" s="1" t="n"/>
      <c r="L787" s="1" t="n"/>
      <c r="M787" s="1" t="n"/>
      <c r="N787" s="1" t="n"/>
      <c r="O787" s="1" t="n"/>
      <c r="P787" s="1" t="n"/>
      <c r="Q787" s="1" t="n"/>
      <c r="R787" s="1" t="n"/>
      <c r="S787" s="210" t="n"/>
      <c r="T787" s="210" t="n"/>
      <c r="U787" s="1" t="n"/>
      <c r="V787" s="1" t="n"/>
      <c r="W787" s="1" t="n"/>
      <c r="X787" s="1" t="n"/>
      <c r="Y787" s="210" t="n"/>
      <c r="Z787" s="1" t="n"/>
      <c r="AA787" s="1" t="n"/>
      <c r="AB787" s="212" t="n"/>
      <c r="AC787" s="212" t="n"/>
    </row>
    <row r="788">
      <c r="A788" s="1" t="n"/>
      <c r="B788" s="1" t="n"/>
      <c r="C788" s="1" t="n"/>
      <c r="D788" s="1" t="n"/>
      <c r="E788" s="1" t="n"/>
      <c r="F788" s="1" t="n"/>
      <c r="G788" s="1" t="n"/>
      <c r="H788" s="1" t="n"/>
      <c r="I788" s="1" t="n"/>
      <c r="J788" s="1" t="n"/>
      <c r="K788" s="1" t="n"/>
      <c r="L788" s="1" t="n"/>
      <c r="M788" s="1" t="n"/>
      <c r="N788" s="1" t="n"/>
      <c r="O788" s="1" t="n"/>
      <c r="P788" s="1" t="n"/>
      <c r="Q788" s="1" t="n"/>
      <c r="R788" s="1" t="n"/>
      <c r="S788" s="210" t="n"/>
      <c r="T788" s="210" t="n"/>
      <c r="U788" s="1" t="n"/>
      <c r="V788" s="1" t="n"/>
      <c r="W788" s="1" t="n"/>
      <c r="X788" s="1" t="n"/>
      <c r="Y788" s="210" t="n"/>
      <c r="Z788" s="1" t="n"/>
      <c r="AA788" s="1" t="n"/>
      <c r="AB788" s="212" t="n"/>
      <c r="AC788" s="212" t="n"/>
    </row>
    <row r="789">
      <c r="A789" s="1" t="n"/>
      <c r="B789" s="1" t="n"/>
      <c r="C789" s="1" t="n"/>
      <c r="D789" s="1" t="n"/>
      <c r="E789" s="1" t="n"/>
      <c r="F789" s="1" t="n"/>
      <c r="G789" s="1" t="n"/>
      <c r="H789" s="1" t="n"/>
      <c r="I789" s="1" t="n"/>
      <c r="J789" s="1" t="n"/>
      <c r="K789" s="1" t="n"/>
      <c r="L789" s="1" t="n"/>
      <c r="M789" s="1" t="n"/>
      <c r="N789" s="1" t="n"/>
      <c r="O789" s="1" t="n"/>
      <c r="P789" s="1" t="n"/>
      <c r="Q789" s="1" t="n"/>
      <c r="R789" s="1" t="n"/>
      <c r="S789" s="210" t="n"/>
      <c r="T789" s="210" t="n"/>
      <c r="U789" s="1" t="n"/>
      <c r="V789" s="1" t="n"/>
      <c r="W789" s="1" t="n"/>
      <c r="X789" s="1" t="n"/>
      <c r="Y789" s="210" t="n"/>
      <c r="Z789" s="1" t="n"/>
      <c r="AA789" s="1" t="n"/>
      <c r="AB789" s="212" t="n"/>
      <c r="AC789" s="212" t="n"/>
    </row>
    <row r="790">
      <c r="A790" s="1" t="n"/>
      <c r="B790" s="1" t="n"/>
      <c r="C790" s="1" t="n"/>
      <c r="D790" s="1" t="n"/>
      <c r="E790" s="1" t="n"/>
      <c r="F790" s="1" t="n"/>
      <c r="G790" s="1" t="n"/>
      <c r="H790" s="1" t="n"/>
      <c r="I790" s="1" t="n"/>
      <c r="J790" s="1" t="n"/>
      <c r="K790" s="1" t="n"/>
      <c r="L790" s="1" t="n"/>
      <c r="M790" s="1" t="n"/>
      <c r="N790" s="1" t="n"/>
      <c r="O790" s="1" t="n"/>
      <c r="P790" s="1" t="n"/>
      <c r="Q790" s="1" t="n"/>
      <c r="R790" s="1" t="n"/>
      <c r="S790" s="210" t="n"/>
      <c r="T790" s="210" t="n"/>
      <c r="U790" s="1" t="n"/>
      <c r="V790" s="1" t="n"/>
      <c r="W790" s="1" t="n"/>
      <c r="X790" s="1" t="n"/>
      <c r="Y790" s="210" t="n"/>
      <c r="Z790" s="1" t="n"/>
      <c r="AA790" s="1" t="n"/>
      <c r="AB790" s="212" t="n"/>
      <c r="AC790" s="212" t="n"/>
    </row>
    <row r="791">
      <c r="A791" s="1" t="n"/>
      <c r="B791" s="1" t="n"/>
      <c r="C791" s="1" t="n"/>
      <c r="D791" s="1" t="n"/>
      <c r="E791" s="1" t="n"/>
      <c r="F791" s="1" t="n"/>
      <c r="G791" s="1" t="n"/>
      <c r="H791" s="1" t="n"/>
      <c r="I791" s="1" t="n"/>
      <c r="J791" s="1" t="n"/>
      <c r="K791" s="1" t="n"/>
      <c r="L791" s="1" t="n"/>
      <c r="M791" s="1" t="n"/>
      <c r="N791" s="1" t="n"/>
      <c r="O791" s="1" t="n"/>
      <c r="P791" s="1" t="n"/>
      <c r="Q791" s="1" t="n"/>
      <c r="R791" s="1" t="n"/>
      <c r="S791" s="210" t="n"/>
      <c r="T791" s="210" t="n"/>
      <c r="U791" s="1" t="n"/>
      <c r="V791" s="1" t="n"/>
      <c r="W791" s="1" t="n"/>
      <c r="X791" s="1" t="n"/>
      <c r="Y791" s="210" t="n"/>
      <c r="Z791" s="1" t="n"/>
      <c r="AA791" s="1" t="n"/>
      <c r="AB791" s="212" t="n"/>
      <c r="AC791" s="212" t="n"/>
    </row>
    <row r="792">
      <c r="A792" s="1" t="n"/>
      <c r="B792" s="1" t="n"/>
      <c r="C792" s="1" t="n"/>
      <c r="D792" s="1" t="n"/>
      <c r="E792" s="1" t="n"/>
      <c r="F792" s="1" t="n"/>
      <c r="G792" s="1" t="n"/>
      <c r="H792" s="1" t="n"/>
      <c r="I792" s="1" t="n"/>
      <c r="J792" s="1" t="n"/>
      <c r="K792" s="1" t="n"/>
      <c r="L792" s="1" t="n"/>
      <c r="M792" s="1" t="n"/>
      <c r="N792" s="1" t="n"/>
      <c r="O792" s="1" t="n"/>
      <c r="P792" s="1" t="n"/>
      <c r="Q792" s="1" t="n"/>
      <c r="R792" s="1" t="n"/>
      <c r="S792" s="210" t="n"/>
      <c r="T792" s="210" t="n"/>
      <c r="U792" s="1" t="n"/>
      <c r="V792" s="1" t="n"/>
      <c r="W792" s="1" t="n"/>
      <c r="X792" s="1" t="n"/>
      <c r="Y792" s="210" t="n"/>
      <c r="Z792" s="1" t="n"/>
      <c r="AA792" s="1" t="n"/>
      <c r="AB792" s="212" t="n"/>
      <c r="AC792" s="212" t="n"/>
    </row>
    <row r="793">
      <c r="A793" s="1" t="n"/>
      <c r="B793" s="1" t="n"/>
      <c r="C793" s="1" t="n"/>
      <c r="D793" s="1" t="n"/>
      <c r="E793" s="1" t="n"/>
      <c r="F793" s="1" t="n"/>
      <c r="G793" s="1" t="n"/>
      <c r="H793" s="1" t="n"/>
      <c r="I793" s="1" t="n"/>
      <c r="J793" s="1" t="n"/>
      <c r="K793" s="1" t="n"/>
      <c r="L793" s="1" t="n"/>
      <c r="M793" s="1" t="n"/>
      <c r="N793" s="1" t="n"/>
      <c r="O793" s="1" t="n"/>
      <c r="P793" s="1" t="n"/>
      <c r="Q793" s="1" t="n"/>
      <c r="R793" s="1" t="n"/>
      <c r="S793" s="210" t="n"/>
      <c r="T793" s="210" t="n"/>
      <c r="U793" s="1" t="n"/>
      <c r="V793" s="1" t="n"/>
      <c r="W793" s="1" t="n"/>
      <c r="X793" s="1" t="n"/>
      <c r="Y793" s="210" t="n"/>
      <c r="Z793" s="1" t="n"/>
      <c r="AA793" s="1" t="n"/>
      <c r="AB793" s="212" t="n"/>
      <c r="AC793" s="212" t="n"/>
    </row>
    <row r="794">
      <c r="A794" s="1" t="n"/>
      <c r="B794" s="1" t="n"/>
      <c r="C794" s="1" t="n"/>
      <c r="D794" s="1" t="n"/>
      <c r="E794" s="1" t="n"/>
      <c r="F794" s="1" t="n"/>
      <c r="G794" s="1" t="n"/>
      <c r="H794" s="1" t="n"/>
      <c r="I794" s="1" t="n"/>
      <c r="J794" s="1" t="n"/>
      <c r="K794" s="1" t="n"/>
      <c r="L794" s="1" t="n"/>
      <c r="M794" s="1" t="n"/>
      <c r="N794" s="1" t="n"/>
      <c r="O794" s="1" t="n"/>
      <c r="P794" s="1" t="n"/>
      <c r="Q794" s="1" t="n"/>
      <c r="R794" s="1" t="n"/>
      <c r="S794" s="210" t="n"/>
      <c r="T794" s="210" t="n"/>
      <c r="U794" s="1" t="n"/>
      <c r="V794" s="1" t="n"/>
      <c r="W794" s="1" t="n"/>
      <c r="X794" s="1" t="n"/>
      <c r="Y794" s="210" t="n"/>
      <c r="Z794" s="1" t="n"/>
      <c r="AA794" s="1" t="n"/>
      <c r="AB794" s="212" t="n"/>
      <c r="AC794" s="212" t="n"/>
    </row>
    <row r="795">
      <c r="A795" s="1" t="n"/>
      <c r="B795" s="1" t="n"/>
      <c r="C795" s="1" t="n"/>
      <c r="D795" s="1" t="n"/>
      <c r="E795" s="1" t="n"/>
      <c r="F795" s="1" t="n"/>
      <c r="G795" s="1" t="n"/>
      <c r="H795" s="1" t="n"/>
      <c r="I795" s="1" t="n"/>
      <c r="J795" s="1" t="n"/>
      <c r="K795" s="1" t="n"/>
      <c r="L795" s="1" t="n"/>
      <c r="M795" s="1" t="n"/>
      <c r="N795" s="1" t="n"/>
      <c r="O795" s="1" t="n"/>
      <c r="P795" s="1" t="n"/>
      <c r="Q795" s="1" t="n"/>
      <c r="R795" s="1" t="n"/>
      <c r="S795" s="210" t="n"/>
      <c r="T795" s="210" t="n"/>
      <c r="U795" s="1" t="n"/>
      <c r="V795" s="1" t="n"/>
      <c r="W795" s="1" t="n"/>
      <c r="X795" s="1" t="n"/>
      <c r="Y795" s="210" t="n"/>
      <c r="Z795" s="1" t="n"/>
      <c r="AA795" s="1" t="n"/>
      <c r="AB795" s="212" t="n"/>
      <c r="AC795" s="212" t="n"/>
    </row>
    <row r="796">
      <c r="A796" s="1" t="n"/>
      <c r="B796" s="1" t="n"/>
      <c r="C796" s="1" t="n"/>
      <c r="D796" s="1" t="n"/>
      <c r="E796" s="1" t="n"/>
      <c r="F796" s="1" t="n"/>
      <c r="G796" s="1" t="n"/>
      <c r="H796" s="1" t="n"/>
      <c r="I796" s="1" t="n"/>
      <c r="J796" s="1" t="n"/>
      <c r="K796" s="1" t="n"/>
      <c r="L796" s="1" t="n"/>
      <c r="M796" s="1" t="n"/>
      <c r="N796" s="1" t="n"/>
      <c r="O796" s="1" t="n"/>
      <c r="P796" s="1" t="n"/>
      <c r="Q796" s="1" t="n"/>
      <c r="R796" s="1" t="n"/>
      <c r="S796" s="210" t="n"/>
      <c r="T796" s="210" t="n"/>
      <c r="U796" s="1" t="n"/>
      <c r="V796" s="1" t="n"/>
      <c r="W796" s="1" t="n"/>
      <c r="X796" s="1" t="n"/>
      <c r="Y796" s="210" t="n"/>
      <c r="Z796" s="1" t="n"/>
      <c r="AA796" s="1" t="n"/>
      <c r="AB796" s="212" t="n"/>
      <c r="AC796" s="212" t="n"/>
    </row>
    <row r="797">
      <c r="A797" s="1" t="n"/>
      <c r="B797" s="1" t="n"/>
      <c r="C797" s="1" t="n"/>
      <c r="D797" s="1" t="n"/>
      <c r="E797" s="1" t="n"/>
      <c r="F797" s="1" t="n"/>
      <c r="G797" s="1" t="n"/>
      <c r="H797" s="1" t="n"/>
      <c r="I797" s="1" t="n"/>
      <c r="J797" s="1" t="n"/>
      <c r="K797" s="1" t="n"/>
      <c r="L797" s="1" t="n"/>
      <c r="M797" s="1" t="n"/>
      <c r="N797" s="1" t="n"/>
      <c r="O797" s="1" t="n"/>
      <c r="P797" s="1" t="n"/>
      <c r="Q797" s="1" t="n"/>
      <c r="R797" s="1" t="n"/>
      <c r="S797" s="210" t="n"/>
      <c r="T797" s="210" t="n"/>
      <c r="U797" s="1" t="n"/>
      <c r="V797" s="1" t="n"/>
      <c r="W797" s="1" t="n"/>
      <c r="X797" s="1" t="n"/>
      <c r="Y797" s="210" t="n"/>
      <c r="Z797" s="1" t="n"/>
      <c r="AA797" s="1" t="n"/>
      <c r="AB797" s="212" t="n"/>
      <c r="AC797" s="212" t="n"/>
    </row>
    <row r="798">
      <c r="A798" s="1" t="n"/>
      <c r="B798" s="1" t="n"/>
      <c r="C798" s="1" t="n"/>
      <c r="D798" s="1" t="n"/>
      <c r="E798" s="1" t="n"/>
      <c r="F798" s="1" t="n"/>
      <c r="G798" s="1" t="n"/>
      <c r="H798" s="1" t="n"/>
      <c r="I798" s="1" t="n"/>
      <c r="J798" s="1" t="n"/>
      <c r="K798" s="1" t="n"/>
      <c r="L798" s="1" t="n"/>
      <c r="M798" s="1" t="n"/>
      <c r="N798" s="1" t="n"/>
      <c r="O798" s="1" t="n"/>
      <c r="P798" s="1" t="n"/>
      <c r="Q798" s="1" t="n"/>
      <c r="R798" s="1" t="n"/>
      <c r="S798" s="210" t="n"/>
      <c r="T798" s="210" t="n"/>
      <c r="U798" s="1" t="n"/>
      <c r="V798" s="1" t="n"/>
      <c r="W798" s="1" t="n"/>
      <c r="X798" s="1" t="n"/>
      <c r="Y798" s="210" t="n"/>
      <c r="Z798" s="1" t="n"/>
      <c r="AA798" s="1" t="n"/>
      <c r="AB798" s="212" t="n"/>
      <c r="AC798" s="212" t="n"/>
    </row>
    <row r="799">
      <c r="A799" s="1" t="n"/>
      <c r="B799" s="1" t="n"/>
      <c r="C799" s="1" t="n"/>
      <c r="D799" s="1" t="n"/>
      <c r="E799" s="1" t="n"/>
      <c r="F799" s="1" t="n"/>
      <c r="G799" s="1" t="n"/>
      <c r="H799" s="1" t="n"/>
      <c r="I799" s="1" t="n"/>
      <c r="J799" s="1" t="n"/>
      <c r="K799" s="1" t="n"/>
      <c r="L799" s="1" t="n"/>
      <c r="M799" s="1" t="n"/>
      <c r="N799" s="1" t="n"/>
      <c r="O799" s="1" t="n"/>
      <c r="P799" s="1" t="n"/>
      <c r="Q799" s="1" t="n"/>
      <c r="R799" s="1" t="n"/>
      <c r="S799" s="210" t="n"/>
      <c r="T799" s="210" t="n"/>
      <c r="U799" s="1" t="n"/>
      <c r="V799" s="1" t="n"/>
      <c r="W799" s="1" t="n"/>
      <c r="X799" s="1" t="n"/>
      <c r="Y799" s="210" t="n"/>
      <c r="Z799" s="1" t="n"/>
      <c r="AA799" s="1" t="n"/>
      <c r="AB799" s="212" t="n"/>
      <c r="AC799" s="212" t="n"/>
    </row>
    <row r="800">
      <c r="A800" s="1" t="n"/>
      <c r="B800" s="1" t="n"/>
      <c r="C800" s="1" t="n"/>
      <c r="D800" s="1" t="n"/>
      <c r="E800" s="1" t="n"/>
      <c r="F800" s="1" t="n"/>
      <c r="G800" s="1" t="n"/>
      <c r="H800" s="1" t="n"/>
      <c r="I800" s="1" t="n"/>
      <c r="J800" s="1" t="n"/>
      <c r="K800" s="1" t="n"/>
      <c r="L800" s="1" t="n"/>
      <c r="M800" s="1" t="n"/>
      <c r="N800" s="1" t="n"/>
      <c r="O800" s="1" t="n"/>
      <c r="P800" s="1" t="n"/>
      <c r="Q800" s="1" t="n"/>
      <c r="R800" s="1" t="n"/>
      <c r="S800" s="210" t="n"/>
      <c r="T800" s="210" t="n"/>
      <c r="U800" s="1" t="n"/>
      <c r="V800" s="1" t="n"/>
      <c r="W800" s="1" t="n"/>
      <c r="X800" s="1" t="n"/>
      <c r="Y800" s="210" t="n"/>
      <c r="Z800" s="1" t="n"/>
      <c r="AA800" s="1" t="n"/>
      <c r="AB800" s="212" t="n"/>
      <c r="AC800" s="212" t="n"/>
    </row>
    <row r="801">
      <c r="A801" s="1" t="n"/>
      <c r="B801" s="1" t="n"/>
      <c r="C801" s="1" t="n"/>
      <c r="D801" s="1" t="n"/>
      <c r="E801" s="1" t="n"/>
      <c r="F801" s="1" t="n"/>
      <c r="G801" s="1" t="n"/>
      <c r="H801" s="1" t="n"/>
      <c r="I801" s="1" t="n"/>
      <c r="J801" s="1" t="n"/>
      <c r="K801" s="1" t="n"/>
      <c r="L801" s="1" t="n"/>
      <c r="M801" s="1" t="n"/>
      <c r="N801" s="1" t="n"/>
      <c r="O801" s="1" t="n"/>
      <c r="P801" s="1" t="n"/>
      <c r="Q801" s="1" t="n"/>
      <c r="R801" s="1" t="n"/>
      <c r="S801" s="210" t="n"/>
      <c r="T801" s="210" t="n"/>
      <c r="U801" s="1" t="n"/>
      <c r="V801" s="1" t="n"/>
      <c r="W801" s="1" t="n"/>
      <c r="X801" s="1" t="n"/>
      <c r="Y801" s="210" t="n"/>
      <c r="Z801" s="1" t="n"/>
      <c r="AA801" s="1" t="n"/>
      <c r="AB801" s="212" t="n"/>
      <c r="AC801" s="212" t="n"/>
    </row>
    <row r="802">
      <c r="A802" s="1" t="n"/>
      <c r="B802" s="1" t="n"/>
      <c r="C802" s="1" t="n"/>
      <c r="D802" s="1" t="n"/>
      <c r="E802" s="1" t="n"/>
      <c r="F802" s="1" t="n"/>
      <c r="G802" s="1" t="n"/>
      <c r="H802" s="1" t="n"/>
      <c r="I802" s="1" t="n"/>
      <c r="J802" s="1" t="n"/>
      <c r="K802" s="1" t="n"/>
      <c r="L802" s="1" t="n"/>
      <c r="M802" s="1" t="n"/>
      <c r="N802" s="1" t="n"/>
      <c r="O802" s="1" t="n"/>
      <c r="P802" s="1" t="n"/>
      <c r="Q802" s="1" t="n"/>
      <c r="R802" s="1" t="n"/>
      <c r="S802" s="210" t="n"/>
      <c r="T802" s="210" t="n"/>
      <c r="U802" s="1" t="n"/>
      <c r="V802" s="1" t="n"/>
      <c r="W802" s="1" t="n"/>
      <c r="X802" s="1" t="n"/>
      <c r="Y802" s="210" t="n"/>
      <c r="Z802" s="1" t="n"/>
      <c r="AA802" s="1" t="n"/>
      <c r="AB802" s="212" t="n"/>
      <c r="AC802" s="212" t="n"/>
    </row>
    <row r="803">
      <c r="A803" s="1" t="n"/>
      <c r="B803" s="1" t="n"/>
      <c r="C803" s="1" t="n"/>
      <c r="D803" s="1" t="n"/>
      <c r="E803" s="1" t="n"/>
      <c r="F803" s="1" t="n"/>
      <c r="G803" s="1" t="n"/>
      <c r="H803" s="1" t="n"/>
      <c r="I803" s="1" t="n"/>
      <c r="J803" s="1" t="n"/>
      <c r="K803" s="1" t="n"/>
      <c r="L803" s="1" t="n"/>
      <c r="M803" s="1" t="n"/>
      <c r="N803" s="1" t="n"/>
      <c r="O803" s="1" t="n"/>
      <c r="P803" s="1" t="n"/>
      <c r="Q803" s="1" t="n"/>
      <c r="R803" s="1" t="n"/>
      <c r="S803" s="210" t="n"/>
      <c r="T803" s="210" t="n"/>
      <c r="U803" s="1" t="n"/>
      <c r="V803" s="1" t="n"/>
      <c r="W803" s="1" t="n"/>
      <c r="X803" s="1" t="n"/>
      <c r="Y803" s="210" t="n"/>
      <c r="Z803" s="1" t="n"/>
      <c r="AA803" s="1" t="n"/>
      <c r="AB803" s="212" t="n"/>
      <c r="AC803" s="212" t="n"/>
    </row>
    <row r="804">
      <c r="A804" s="1" t="n"/>
      <c r="B804" s="1" t="n"/>
      <c r="C804" s="1" t="n"/>
      <c r="D804" s="1" t="n"/>
      <c r="E804" s="1" t="n"/>
      <c r="F804" s="1" t="n"/>
      <c r="G804" s="1" t="n"/>
      <c r="H804" s="1" t="n"/>
      <c r="I804" s="1" t="n"/>
      <c r="J804" s="1" t="n"/>
      <c r="K804" s="1" t="n"/>
      <c r="L804" s="1" t="n"/>
      <c r="M804" s="1" t="n"/>
      <c r="N804" s="1" t="n"/>
      <c r="O804" s="1" t="n"/>
      <c r="P804" s="1" t="n"/>
      <c r="Q804" s="1" t="n"/>
      <c r="R804" s="1" t="n"/>
      <c r="S804" s="210" t="n"/>
      <c r="T804" s="210" t="n"/>
      <c r="U804" s="1" t="n"/>
      <c r="V804" s="1" t="n"/>
      <c r="W804" s="1" t="n"/>
      <c r="X804" s="1" t="n"/>
      <c r="Y804" s="210" t="n"/>
      <c r="Z804" s="1" t="n"/>
      <c r="AA804" s="1" t="n"/>
      <c r="AB804" s="212" t="n"/>
      <c r="AC804" s="212" t="n"/>
    </row>
    <row r="805">
      <c r="A805" s="1" t="n"/>
      <c r="B805" s="1" t="n"/>
      <c r="C805" s="1" t="n"/>
      <c r="D805" s="1" t="n"/>
      <c r="E805" s="1" t="n"/>
      <c r="F805" s="1" t="n"/>
      <c r="G805" s="1" t="n"/>
      <c r="H805" s="1" t="n"/>
      <c r="I805" s="1" t="n"/>
      <c r="J805" s="1" t="n"/>
      <c r="K805" s="1" t="n"/>
      <c r="L805" s="1" t="n"/>
      <c r="M805" s="1" t="n"/>
      <c r="N805" s="1" t="n"/>
      <c r="O805" s="1" t="n"/>
      <c r="P805" s="1" t="n"/>
      <c r="Q805" s="1" t="n"/>
      <c r="R805" s="1" t="n"/>
      <c r="S805" s="210" t="n"/>
      <c r="T805" s="210" t="n"/>
      <c r="U805" s="1" t="n"/>
      <c r="V805" s="1" t="n"/>
      <c r="W805" s="1" t="n"/>
      <c r="X805" s="1" t="n"/>
      <c r="Y805" s="210" t="n"/>
      <c r="Z805" s="1" t="n"/>
      <c r="AA805" s="1" t="n"/>
      <c r="AB805" s="212" t="n"/>
      <c r="AC805" s="212" t="n"/>
    </row>
    <row r="806">
      <c r="A806" s="1" t="n"/>
      <c r="B806" s="1" t="n"/>
      <c r="C806" s="1" t="n"/>
      <c r="D806" s="1" t="n"/>
      <c r="E806" s="1" t="n"/>
      <c r="F806" s="1" t="n"/>
      <c r="G806" s="1" t="n"/>
      <c r="H806" s="1" t="n"/>
      <c r="I806" s="1" t="n"/>
      <c r="J806" s="1" t="n"/>
      <c r="K806" s="1" t="n"/>
      <c r="L806" s="1" t="n"/>
      <c r="M806" s="1" t="n"/>
      <c r="N806" s="1" t="n"/>
      <c r="O806" s="1" t="n"/>
      <c r="P806" s="1" t="n"/>
      <c r="Q806" s="1" t="n"/>
      <c r="R806" s="1" t="n"/>
      <c r="S806" s="210" t="n"/>
      <c r="T806" s="210" t="n"/>
      <c r="U806" s="1" t="n"/>
      <c r="V806" s="1" t="n"/>
      <c r="W806" s="1" t="n"/>
      <c r="X806" s="1" t="n"/>
      <c r="Y806" s="210" t="n"/>
      <c r="Z806" s="1" t="n"/>
      <c r="AA806" s="1" t="n"/>
      <c r="AB806" s="212" t="n"/>
      <c r="AC806" s="212" t="n"/>
    </row>
    <row r="807">
      <c r="A807" s="1" t="n"/>
      <c r="B807" s="1" t="n"/>
      <c r="C807" s="1" t="n"/>
      <c r="D807" s="1" t="n"/>
      <c r="E807" s="1" t="n"/>
      <c r="F807" s="1" t="n"/>
      <c r="G807" s="1" t="n"/>
      <c r="H807" s="1" t="n"/>
      <c r="I807" s="1" t="n"/>
      <c r="J807" s="1" t="n"/>
      <c r="K807" s="1" t="n"/>
      <c r="L807" s="1" t="n"/>
      <c r="M807" s="1" t="n"/>
      <c r="N807" s="1" t="n"/>
      <c r="O807" s="1" t="n"/>
      <c r="P807" s="1" t="n"/>
      <c r="Q807" s="1" t="n"/>
      <c r="R807" s="1" t="n"/>
      <c r="S807" s="210" t="n"/>
      <c r="T807" s="210" t="n"/>
      <c r="U807" s="1" t="n"/>
      <c r="V807" s="1" t="n"/>
      <c r="W807" s="1" t="n"/>
      <c r="X807" s="1" t="n"/>
      <c r="Y807" s="210" t="n"/>
      <c r="Z807" s="1" t="n"/>
      <c r="AA807" s="1" t="n"/>
      <c r="AB807" s="212" t="n"/>
      <c r="AC807" s="212" t="n"/>
    </row>
    <row r="808">
      <c r="A808" s="1" t="n"/>
      <c r="B808" s="1" t="n"/>
      <c r="C808" s="1" t="n"/>
      <c r="D808" s="1" t="n"/>
      <c r="E808" s="1" t="n"/>
      <c r="F808" s="1" t="n"/>
      <c r="G808" s="1" t="n"/>
      <c r="H808" s="1" t="n"/>
      <c r="I808" s="1" t="n"/>
      <c r="J808" s="1" t="n"/>
      <c r="K808" s="1" t="n"/>
      <c r="L808" s="1" t="n"/>
      <c r="M808" s="1" t="n"/>
      <c r="N808" s="1" t="n"/>
      <c r="O808" s="1" t="n"/>
      <c r="P808" s="1" t="n"/>
      <c r="Q808" s="1" t="n"/>
      <c r="R808" s="1" t="n"/>
      <c r="S808" s="210" t="n"/>
      <c r="T808" s="210" t="n"/>
      <c r="U808" s="1" t="n"/>
      <c r="V808" s="1" t="n"/>
      <c r="W808" s="1" t="n"/>
      <c r="X808" s="1" t="n"/>
      <c r="Y808" s="210" t="n"/>
      <c r="Z808" s="1" t="n"/>
      <c r="AA808" s="1" t="n"/>
      <c r="AB808" s="212" t="n"/>
      <c r="AC808" s="212" t="n"/>
    </row>
    <row r="809">
      <c r="A809" s="1" t="n"/>
      <c r="B809" s="1" t="n"/>
      <c r="C809" s="1" t="n"/>
      <c r="D809" s="1" t="n"/>
      <c r="E809" s="1" t="n"/>
      <c r="F809" s="1" t="n"/>
      <c r="G809" s="1" t="n"/>
      <c r="H809" s="1" t="n"/>
      <c r="I809" s="1" t="n"/>
      <c r="J809" s="1" t="n"/>
      <c r="K809" s="1" t="n"/>
      <c r="L809" s="1" t="n"/>
      <c r="M809" s="1" t="n"/>
      <c r="N809" s="1" t="n"/>
      <c r="O809" s="1" t="n"/>
      <c r="P809" s="1" t="n"/>
      <c r="Q809" s="1" t="n"/>
      <c r="R809" s="1" t="n"/>
      <c r="S809" s="210" t="n"/>
      <c r="T809" s="210" t="n"/>
      <c r="U809" s="1" t="n"/>
      <c r="V809" s="1" t="n"/>
      <c r="W809" s="1" t="n"/>
      <c r="X809" s="1" t="n"/>
      <c r="Y809" s="210" t="n"/>
      <c r="Z809" s="1" t="n"/>
      <c r="AA809" s="1" t="n"/>
      <c r="AB809" s="212" t="n"/>
      <c r="AC809" s="212" t="n"/>
    </row>
    <row r="810">
      <c r="A810" s="1" t="n"/>
      <c r="B810" s="1" t="n"/>
      <c r="C810" s="1" t="n"/>
      <c r="D810" s="1" t="n"/>
      <c r="E810" s="1" t="n"/>
      <c r="F810" s="1" t="n"/>
      <c r="G810" s="1" t="n"/>
      <c r="H810" s="1" t="n"/>
      <c r="I810" s="1" t="n"/>
      <c r="J810" s="1" t="n"/>
      <c r="K810" s="1" t="n"/>
      <c r="L810" s="1" t="n"/>
      <c r="M810" s="1" t="n"/>
      <c r="N810" s="1" t="n"/>
      <c r="O810" s="1" t="n"/>
      <c r="P810" s="1" t="n"/>
      <c r="Q810" s="1" t="n"/>
      <c r="R810" s="1" t="n"/>
      <c r="S810" s="210" t="n"/>
      <c r="T810" s="210" t="n"/>
      <c r="U810" s="1" t="n"/>
      <c r="V810" s="1" t="n"/>
      <c r="W810" s="1" t="n"/>
      <c r="X810" s="1" t="n"/>
      <c r="Y810" s="210" t="n"/>
      <c r="Z810" s="1" t="n"/>
      <c r="AA810" s="1" t="n"/>
      <c r="AB810" s="212" t="n"/>
      <c r="AC810" s="212" t="n"/>
    </row>
    <row r="811">
      <c r="A811" s="1" t="n"/>
      <c r="B811" s="1" t="n"/>
      <c r="C811" s="1" t="n"/>
      <c r="D811" s="1" t="n"/>
      <c r="E811" s="1" t="n"/>
      <c r="F811" s="1" t="n"/>
      <c r="G811" s="1" t="n"/>
      <c r="H811" s="1" t="n"/>
      <c r="I811" s="1" t="n"/>
      <c r="J811" s="1" t="n"/>
      <c r="K811" s="1" t="n"/>
      <c r="L811" s="1" t="n"/>
      <c r="M811" s="1" t="n"/>
      <c r="N811" s="1" t="n"/>
      <c r="O811" s="1" t="n"/>
      <c r="P811" s="1" t="n"/>
      <c r="Q811" s="1" t="n"/>
      <c r="R811" s="1" t="n"/>
      <c r="S811" s="210" t="n"/>
      <c r="T811" s="210" t="n"/>
      <c r="U811" s="1" t="n"/>
      <c r="V811" s="1" t="n"/>
      <c r="W811" s="1" t="n"/>
      <c r="X811" s="1" t="n"/>
      <c r="Y811" s="210" t="n"/>
      <c r="Z811" s="1" t="n"/>
      <c r="AA811" s="1" t="n"/>
      <c r="AB811" s="212" t="n"/>
      <c r="AC811" s="212" t="n"/>
    </row>
    <row r="812">
      <c r="A812" s="1" t="n"/>
      <c r="B812" s="1" t="n"/>
      <c r="C812" s="1" t="n"/>
      <c r="D812" s="1" t="n"/>
      <c r="E812" s="1" t="n"/>
      <c r="F812" s="1" t="n"/>
      <c r="G812" s="1" t="n"/>
      <c r="H812" s="1" t="n"/>
      <c r="I812" s="1" t="n"/>
      <c r="J812" s="1" t="n"/>
      <c r="K812" s="1" t="n"/>
      <c r="L812" s="1" t="n"/>
      <c r="M812" s="1" t="n"/>
      <c r="N812" s="1" t="n"/>
      <c r="O812" s="1" t="n"/>
      <c r="P812" s="1" t="n"/>
      <c r="Q812" s="1" t="n"/>
      <c r="R812" s="1" t="n"/>
      <c r="S812" s="210" t="n"/>
      <c r="T812" s="210" t="n"/>
      <c r="U812" s="1" t="n"/>
      <c r="V812" s="1" t="n"/>
      <c r="W812" s="1" t="n"/>
      <c r="X812" s="1" t="n"/>
      <c r="Y812" s="210" t="n"/>
      <c r="Z812" s="1" t="n"/>
      <c r="AA812" s="1" t="n"/>
      <c r="AB812" s="212" t="n"/>
      <c r="AC812" s="212" t="n"/>
    </row>
    <row r="813">
      <c r="A813" s="1" t="n"/>
      <c r="B813" s="1" t="n"/>
      <c r="C813" s="1" t="n"/>
      <c r="D813" s="1" t="n"/>
      <c r="E813" s="1" t="n"/>
      <c r="F813" s="1" t="n"/>
      <c r="G813" s="1" t="n"/>
      <c r="H813" s="1" t="n"/>
      <c r="I813" s="1" t="n"/>
      <c r="J813" s="1" t="n"/>
      <c r="K813" s="1" t="n"/>
      <c r="L813" s="1" t="n"/>
      <c r="M813" s="1" t="n"/>
      <c r="N813" s="1" t="n"/>
      <c r="O813" s="1" t="n"/>
      <c r="P813" s="1" t="n"/>
      <c r="Q813" s="1" t="n"/>
      <c r="R813" s="1" t="n"/>
      <c r="S813" s="210" t="n"/>
      <c r="T813" s="210" t="n"/>
      <c r="U813" s="1" t="n"/>
      <c r="V813" s="1" t="n"/>
      <c r="W813" s="1" t="n"/>
      <c r="X813" s="1" t="n"/>
      <c r="Y813" s="210" t="n"/>
      <c r="Z813" s="1" t="n"/>
      <c r="AA813" s="1" t="n"/>
      <c r="AB813" s="212" t="n"/>
      <c r="AC813" s="212" t="n"/>
    </row>
    <row r="814">
      <c r="A814" s="1" t="n"/>
      <c r="B814" s="1" t="n"/>
      <c r="C814" s="1" t="n"/>
      <c r="D814" s="1" t="n"/>
      <c r="E814" s="1" t="n"/>
      <c r="F814" s="1" t="n"/>
      <c r="G814" s="1" t="n"/>
      <c r="H814" s="1" t="n"/>
      <c r="I814" s="1" t="n"/>
      <c r="J814" s="1" t="n"/>
      <c r="K814" s="1" t="n"/>
      <c r="L814" s="1" t="n"/>
      <c r="M814" s="1" t="n"/>
      <c r="N814" s="1" t="n"/>
      <c r="O814" s="1" t="n"/>
      <c r="P814" s="1" t="n"/>
      <c r="Q814" s="1" t="n"/>
      <c r="R814" s="1" t="n"/>
      <c r="S814" s="210" t="n"/>
      <c r="T814" s="210" t="n"/>
      <c r="U814" s="1" t="n"/>
      <c r="V814" s="1" t="n"/>
      <c r="W814" s="1" t="n"/>
      <c r="X814" s="1" t="n"/>
      <c r="Y814" s="210" t="n"/>
      <c r="Z814" s="1" t="n"/>
      <c r="AA814" s="1" t="n"/>
      <c r="AB814" s="212" t="n"/>
      <c r="AC814" s="212" t="n"/>
    </row>
    <row r="815">
      <c r="A815" s="1" t="n"/>
      <c r="B815" s="1" t="n"/>
      <c r="C815" s="1" t="n"/>
      <c r="D815" s="1" t="n"/>
      <c r="E815" s="1" t="n"/>
      <c r="F815" s="1" t="n"/>
      <c r="G815" s="1" t="n"/>
      <c r="H815" s="1" t="n"/>
      <c r="I815" s="1" t="n"/>
      <c r="J815" s="1" t="n"/>
      <c r="K815" s="1" t="n"/>
      <c r="L815" s="1" t="n"/>
      <c r="M815" s="1" t="n"/>
      <c r="N815" s="1" t="n"/>
      <c r="O815" s="1" t="n"/>
      <c r="P815" s="1" t="n"/>
      <c r="Q815" s="1" t="n"/>
      <c r="R815" s="1" t="n"/>
      <c r="S815" s="210" t="n"/>
      <c r="T815" s="210" t="n"/>
      <c r="U815" s="1" t="n"/>
      <c r="V815" s="1" t="n"/>
      <c r="W815" s="1" t="n"/>
      <c r="X815" s="1" t="n"/>
      <c r="Y815" s="210" t="n"/>
      <c r="Z815" s="1" t="n"/>
      <c r="AA815" s="1" t="n"/>
      <c r="AB815" s="212" t="n"/>
      <c r="AC815" s="212" t="n"/>
    </row>
    <row r="816">
      <c r="A816" s="1" t="n"/>
      <c r="B816" s="1" t="n"/>
      <c r="C816" s="1" t="n"/>
      <c r="D816" s="1" t="n"/>
      <c r="E816" s="1" t="n"/>
      <c r="F816" s="1" t="n"/>
      <c r="G816" s="1" t="n"/>
      <c r="H816" s="1" t="n"/>
      <c r="I816" s="1" t="n"/>
      <c r="J816" s="1" t="n"/>
      <c r="K816" s="1" t="n"/>
      <c r="L816" s="1" t="n"/>
      <c r="M816" s="1" t="n"/>
      <c r="N816" s="1" t="n"/>
      <c r="O816" s="1" t="n"/>
      <c r="P816" s="1" t="n"/>
      <c r="Q816" s="1" t="n"/>
      <c r="R816" s="1" t="n"/>
      <c r="S816" s="210" t="n"/>
      <c r="T816" s="210" t="n"/>
      <c r="U816" s="1" t="n"/>
      <c r="V816" s="1" t="n"/>
      <c r="W816" s="1" t="n"/>
      <c r="X816" s="1" t="n"/>
      <c r="Y816" s="210" t="n"/>
      <c r="Z816" s="1" t="n"/>
      <c r="AA816" s="1" t="n"/>
      <c r="AB816" s="212" t="n"/>
      <c r="AC816" s="212" t="n"/>
    </row>
    <row r="817">
      <c r="A817" s="1" t="n"/>
      <c r="B817" s="1" t="n"/>
      <c r="C817" s="1" t="n"/>
      <c r="D817" s="1" t="n"/>
      <c r="E817" s="1" t="n"/>
      <c r="F817" s="1" t="n"/>
      <c r="G817" s="1" t="n"/>
      <c r="H817" s="1" t="n"/>
      <c r="I817" s="1" t="n"/>
      <c r="J817" s="1" t="n"/>
      <c r="K817" s="1" t="n"/>
      <c r="L817" s="1" t="n"/>
      <c r="M817" s="1" t="n"/>
      <c r="N817" s="1" t="n"/>
      <c r="O817" s="1" t="n"/>
      <c r="P817" s="1" t="n"/>
      <c r="Q817" s="1" t="n"/>
      <c r="R817" s="1" t="n"/>
      <c r="S817" s="210" t="n"/>
      <c r="T817" s="210" t="n"/>
      <c r="U817" s="1" t="n"/>
      <c r="V817" s="1" t="n"/>
      <c r="W817" s="1" t="n"/>
      <c r="X817" s="1" t="n"/>
      <c r="Y817" s="210" t="n"/>
      <c r="Z817" s="1" t="n"/>
      <c r="AA817" s="1" t="n"/>
      <c r="AB817" s="212" t="n"/>
      <c r="AC817" s="212" t="n"/>
    </row>
    <row r="818">
      <c r="A818" s="1" t="n"/>
      <c r="B818" s="1" t="n"/>
      <c r="C818" s="1" t="n"/>
      <c r="D818" s="1" t="n"/>
      <c r="E818" s="1" t="n"/>
      <c r="F818" s="1" t="n"/>
      <c r="G818" s="1" t="n"/>
      <c r="H818" s="1" t="n"/>
      <c r="I818" s="1" t="n"/>
      <c r="J818" s="1" t="n"/>
      <c r="K818" s="1" t="n"/>
      <c r="L818" s="1" t="n"/>
      <c r="M818" s="1" t="n"/>
      <c r="N818" s="1" t="n"/>
      <c r="O818" s="1" t="n"/>
      <c r="P818" s="1" t="n"/>
      <c r="Q818" s="1" t="n"/>
      <c r="R818" s="1" t="n"/>
      <c r="S818" s="210" t="n"/>
      <c r="T818" s="210" t="n"/>
      <c r="U818" s="1" t="n"/>
      <c r="V818" s="1" t="n"/>
      <c r="W818" s="1" t="n"/>
      <c r="X818" s="1" t="n"/>
      <c r="Y818" s="210" t="n"/>
      <c r="Z818" s="1" t="n"/>
      <c r="AA818" s="1" t="n"/>
      <c r="AB818" s="212" t="n"/>
      <c r="AC818" s="212" t="n"/>
    </row>
    <row r="819">
      <c r="A819" s="1" t="n"/>
      <c r="B819" s="1" t="n"/>
      <c r="C819" s="1" t="n"/>
      <c r="D819" s="1" t="n"/>
      <c r="E819" s="1" t="n"/>
      <c r="F819" s="1" t="n"/>
      <c r="G819" s="1" t="n"/>
      <c r="H819" s="1" t="n"/>
      <c r="I819" s="1" t="n"/>
      <c r="J819" s="1" t="n"/>
      <c r="K819" s="1" t="n"/>
      <c r="L819" s="1" t="n"/>
      <c r="M819" s="1" t="n"/>
      <c r="N819" s="1" t="n"/>
      <c r="O819" s="1" t="n"/>
      <c r="P819" s="1" t="n"/>
      <c r="Q819" s="1" t="n"/>
      <c r="R819" s="1" t="n"/>
      <c r="S819" s="210" t="n"/>
      <c r="T819" s="210" t="n"/>
      <c r="U819" s="1" t="n"/>
      <c r="V819" s="1" t="n"/>
      <c r="W819" s="1" t="n"/>
      <c r="X819" s="1" t="n"/>
      <c r="Y819" s="210" t="n"/>
      <c r="Z819" s="1" t="n"/>
      <c r="AA819" s="1" t="n"/>
      <c r="AB819" s="212" t="n"/>
      <c r="AC819" s="212" t="n"/>
    </row>
    <row r="820">
      <c r="A820" s="1" t="n"/>
      <c r="B820" s="1" t="n"/>
      <c r="C820" s="1" t="n"/>
      <c r="D820" s="1" t="n"/>
      <c r="E820" s="1" t="n"/>
      <c r="F820" s="1" t="n"/>
      <c r="G820" s="1" t="n"/>
      <c r="H820" s="1" t="n"/>
      <c r="I820" s="1" t="n"/>
      <c r="J820" s="1" t="n"/>
      <c r="K820" s="1" t="n"/>
      <c r="L820" s="1" t="n"/>
      <c r="M820" s="1" t="n"/>
      <c r="N820" s="1" t="n"/>
      <c r="O820" s="1" t="n"/>
      <c r="P820" s="1" t="n"/>
      <c r="Q820" s="1" t="n"/>
      <c r="R820" s="1" t="n"/>
      <c r="S820" s="210" t="n"/>
      <c r="T820" s="210" t="n"/>
      <c r="U820" s="1" t="n"/>
      <c r="V820" s="1" t="n"/>
      <c r="W820" s="1" t="n"/>
      <c r="X820" s="1" t="n"/>
      <c r="Y820" s="210" t="n"/>
      <c r="Z820" s="1" t="n"/>
      <c r="AA820" s="1" t="n"/>
      <c r="AB820" s="212" t="n"/>
      <c r="AC820" s="212" t="n"/>
    </row>
    <row r="821">
      <c r="A821" s="1" t="n"/>
      <c r="B821" s="1" t="n"/>
      <c r="C821" s="1" t="n"/>
      <c r="D821" s="1" t="n"/>
      <c r="E821" s="1" t="n"/>
      <c r="F821" s="1" t="n"/>
      <c r="G821" s="1" t="n"/>
      <c r="H821" s="1" t="n"/>
      <c r="I821" s="1" t="n"/>
      <c r="J821" s="1" t="n"/>
      <c r="K821" s="1" t="n"/>
      <c r="L821" s="1" t="n"/>
      <c r="M821" s="1" t="n"/>
      <c r="N821" s="1" t="n"/>
      <c r="O821" s="1" t="n"/>
      <c r="P821" s="1" t="n"/>
      <c r="Q821" s="1" t="n"/>
      <c r="R821" s="1" t="n"/>
      <c r="S821" s="210" t="n"/>
      <c r="T821" s="210" t="n"/>
      <c r="U821" s="1" t="n"/>
      <c r="V821" s="1" t="n"/>
      <c r="W821" s="1" t="n"/>
      <c r="X821" s="1" t="n"/>
      <c r="Y821" s="210" t="n"/>
      <c r="Z821" s="1" t="n"/>
      <c r="AA821" s="1" t="n"/>
      <c r="AB821" s="212" t="n"/>
      <c r="AC821" s="212" t="n"/>
    </row>
    <row r="822">
      <c r="A822" s="1" t="n"/>
      <c r="B822" s="1" t="n"/>
      <c r="C822" s="1" t="n"/>
      <c r="D822" s="1" t="n"/>
      <c r="E822" s="1" t="n"/>
      <c r="F822" s="1" t="n"/>
      <c r="G822" s="1" t="n"/>
      <c r="H822" s="1" t="n"/>
      <c r="I822" s="1" t="n"/>
      <c r="J822" s="1" t="n"/>
      <c r="K822" s="1" t="n"/>
      <c r="L822" s="1" t="n"/>
      <c r="M822" s="1" t="n"/>
      <c r="N822" s="1" t="n"/>
      <c r="O822" s="1" t="n"/>
      <c r="P822" s="1" t="n"/>
      <c r="Q822" s="1" t="n"/>
      <c r="R822" s="1" t="n"/>
      <c r="S822" s="210" t="n"/>
      <c r="T822" s="210" t="n"/>
      <c r="U822" s="1" t="n"/>
      <c r="V822" s="1" t="n"/>
      <c r="W822" s="1" t="n"/>
      <c r="X822" s="1" t="n"/>
      <c r="Y822" s="210" t="n"/>
      <c r="Z822" s="1" t="n"/>
      <c r="AA822" s="1" t="n"/>
      <c r="AB822" s="212" t="n"/>
      <c r="AC822" s="212" t="n"/>
    </row>
    <row r="823">
      <c r="A823" s="1" t="n"/>
      <c r="B823" s="1" t="n"/>
      <c r="C823" s="1" t="n"/>
      <c r="D823" s="1" t="n"/>
      <c r="E823" s="1" t="n"/>
      <c r="F823" s="1" t="n"/>
      <c r="G823" s="1" t="n"/>
      <c r="H823" s="1" t="n"/>
      <c r="I823" s="1" t="n"/>
      <c r="J823" s="1" t="n"/>
      <c r="K823" s="1" t="n"/>
      <c r="L823" s="1" t="n"/>
      <c r="M823" s="1" t="n"/>
      <c r="N823" s="1" t="n"/>
      <c r="O823" s="1" t="n"/>
      <c r="P823" s="1" t="n"/>
      <c r="Q823" s="1" t="n"/>
      <c r="R823" s="1" t="n"/>
      <c r="S823" s="210" t="n"/>
      <c r="T823" s="210" t="n"/>
      <c r="U823" s="1" t="n"/>
      <c r="V823" s="1" t="n"/>
      <c r="W823" s="1" t="n"/>
      <c r="X823" s="1" t="n"/>
      <c r="Y823" s="210" t="n"/>
      <c r="Z823" s="1" t="n"/>
      <c r="AA823" s="1" t="n"/>
      <c r="AB823" s="212" t="n"/>
      <c r="AC823" s="212" t="n"/>
    </row>
    <row r="824">
      <c r="A824" s="1" t="n"/>
      <c r="B824" s="1" t="n"/>
      <c r="C824" s="1" t="n"/>
      <c r="D824" s="1" t="n"/>
      <c r="E824" s="1" t="n"/>
      <c r="F824" s="1" t="n"/>
      <c r="G824" s="1" t="n"/>
      <c r="H824" s="1" t="n"/>
      <c r="I824" s="1" t="n"/>
      <c r="J824" s="1" t="n"/>
      <c r="K824" s="1" t="n"/>
      <c r="L824" s="1" t="n"/>
      <c r="M824" s="1" t="n"/>
      <c r="N824" s="1" t="n"/>
      <c r="O824" s="1" t="n"/>
      <c r="P824" s="1" t="n"/>
      <c r="Q824" s="1" t="n"/>
      <c r="R824" s="1" t="n"/>
      <c r="S824" s="210" t="n"/>
      <c r="T824" s="210" t="n"/>
      <c r="U824" s="1" t="n"/>
      <c r="V824" s="1" t="n"/>
      <c r="W824" s="1" t="n"/>
      <c r="X824" s="1" t="n"/>
      <c r="Y824" s="210" t="n"/>
      <c r="Z824" s="1" t="n"/>
      <c r="AA824" s="1" t="n"/>
      <c r="AB824" s="212" t="n"/>
      <c r="AC824" s="212" t="n"/>
    </row>
    <row r="825">
      <c r="A825" s="1" t="n"/>
      <c r="B825" s="1" t="n"/>
      <c r="C825" s="1" t="n"/>
      <c r="D825" s="1" t="n"/>
      <c r="E825" s="1" t="n"/>
      <c r="F825" s="1" t="n"/>
      <c r="G825" s="1" t="n"/>
      <c r="H825" s="1" t="n"/>
      <c r="I825" s="1" t="n"/>
      <c r="J825" s="1" t="n"/>
      <c r="K825" s="1" t="n"/>
      <c r="L825" s="1" t="n"/>
      <c r="M825" s="1" t="n"/>
      <c r="N825" s="1" t="n"/>
      <c r="O825" s="1" t="n"/>
      <c r="P825" s="1" t="n"/>
      <c r="Q825" s="1" t="n"/>
      <c r="R825" s="1" t="n"/>
      <c r="S825" s="210" t="n"/>
      <c r="T825" s="210" t="n"/>
      <c r="U825" s="1" t="n"/>
      <c r="V825" s="1" t="n"/>
      <c r="W825" s="1" t="n"/>
      <c r="X825" s="1" t="n"/>
      <c r="Y825" s="210" t="n"/>
      <c r="Z825" s="1" t="n"/>
      <c r="AA825" s="1" t="n"/>
      <c r="AB825" s="212" t="n"/>
      <c r="AC825" s="212" t="n"/>
    </row>
    <row r="826">
      <c r="A826" s="1" t="n"/>
      <c r="B826" s="1" t="n"/>
      <c r="C826" s="1" t="n"/>
      <c r="D826" s="1" t="n"/>
      <c r="E826" s="1" t="n"/>
      <c r="F826" s="1" t="n"/>
      <c r="G826" s="1" t="n"/>
      <c r="H826" s="1" t="n"/>
      <c r="I826" s="1" t="n"/>
      <c r="J826" s="1" t="n"/>
      <c r="K826" s="1" t="n"/>
      <c r="L826" s="1" t="n"/>
      <c r="M826" s="1" t="n"/>
      <c r="N826" s="1" t="n"/>
      <c r="O826" s="1" t="n"/>
      <c r="P826" s="1" t="n"/>
      <c r="Q826" s="1" t="n"/>
      <c r="R826" s="1" t="n"/>
      <c r="S826" s="210" t="n"/>
      <c r="T826" s="210" t="n"/>
      <c r="U826" s="1" t="n"/>
      <c r="V826" s="1" t="n"/>
      <c r="W826" s="1" t="n"/>
      <c r="X826" s="1" t="n"/>
      <c r="Y826" s="210" t="n"/>
      <c r="Z826" s="1" t="n"/>
      <c r="AA826" s="1" t="n"/>
      <c r="AB826" s="212" t="n"/>
      <c r="AC826" s="212" t="n"/>
    </row>
    <row r="827">
      <c r="A827" s="1" t="n"/>
      <c r="B827" s="1" t="n"/>
      <c r="C827" s="1" t="n"/>
      <c r="D827" s="1" t="n"/>
      <c r="E827" s="1" t="n"/>
      <c r="F827" s="1" t="n"/>
      <c r="G827" s="1" t="n"/>
      <c r="H827" s="1" t="n"/>
      <c r="I827" s="1" t="n"/>
      <c r="J827" s="1" t="n"/>
      <c r="K827" s="1" t="n"/>
      <c r="L827" s="1" t="n"/>
      <c r="M827" s="1" t="n"/>
      <c r="N827" s="1" t="n"/>
      <c r="O827" s="1" t="n"/>
      <c r="P827" s="1" t="n"/>
      <c r="Q827" s="1" t="n"/>
      <c r="R827" s="1" t="n"/>
      <c r="S827" s="210" t="n"/>
      <c r="T827" s="210" t="n"/>
      <c r="U827" s="1" t="n"/>
      <c r="V827" s="1" t="n"/>
      <c r="W827" s="1" t="n"/>
      <c r="X827" s="1" t="n"/>
      <c r="Y827" s="210" t="n"/>
      <c r="Z827" s="1" t="n"/>
      <c r="AA827" s="1" t="n"/>
      <c r="AB827" s="212" t="n"/>
      <c r="AC827" s="212" t="n"/>
    </row>
    <row r="828">
      <c r="A828" s="1" t="n"/>
      <c r="B828" s="1" t="n"/>
      <c r="C828" s="1" t="n"/>
      <c r="D828" s="1" t="n"/>
      <c r="E828" s="1" t="n"/>
      <c r="F828" s="1" t="n"/>
      <c r="G828" s="1" t="n"/>
      <c r="H828" s="1" t="n"/>
      <c r="I828" s="1" t="n"/>
      <c r="J828" s="1" t="n"/>
      <c r="K828" s="1" t="n"/>
      <c r="L828" s="1" t="n"/>
      <c r="M828" s="1" t="n"/>
      <c r="N828" s="1" t="n"/>
      <c r="O828" s="1" t="n"/>
      <c r="P828" s="1" t="n"/>
      <c r="Q828" s="1" t="n"/>
      <c r="R828" s="1" t="n"/>
      <c r="S828" s="210" t="n"/>
      <c r="T828" s="210" t="n"/>
      <c r="U828" s="1" t="n"/>
      <c r="V828" s="1" t="n"/>
      <c r="W828" s="1" t="n"/>
      <c r="X828" s="1" t="n"/>
      <c r="Y828" s="210" t="n"/>
      <c r="Z828" s="1" t="n"/>
      <c r="AA828" s="1" t="n"/>
      <c r="AB828" s="212" t="n"/>
      <c r="AC828" s="212" t="n"/>
    </row>
    <row r="829">
      <c r="A829" s="1" t="n"/>
      <c r="B829" s="1" t="n"/>
      <c r="C829" s="1" t="n"/>
      <c r="D829" s="1" t="n"/>
      <c r="E829" s="1" t="n"/>
      <c r="F829" s="1" t="n"/>
      <c r="G829" s="1" t="n"/>
      <c r="H829" s="1" t="n"/>
      <c r="I829" s="1" t="n"/>
      <c r="J829" s="1" t="n"/>
      <c r="K829" s="1" t="n"/>
      <c r="L829" s="1" t="n"/>
      <c r="M829" s="1" t="n"/>
      <c r="N829" s="1" t="n"/>
      <c r="O829" s="1" t="n"/>
      <c r="P829" s="1" t="n"/>
      <c r="Q829" s="1" t="n"/>
      <c r="R829" s="1" t="n"/>
      <c r="S829" s="210" t="n"/>
      <c r="T829" s="210" t="n"/>
      <c r="U829" s="1" t="n"/>
      <c r="V829" s="1" t="n"/>
      <c r="W829" s="1" t="n"/>
      <c r="X829" s="1" t="n"/>
      <c r="Y829" s="210" t="n"/>
      <c r="Z829" s="1" t="n"/>
      <c r="AA829" s="1" t="n"/>
      <c r="AB829" s="212" t="n"/>
      <c r="AC829" s="212" t="n"/>
    </row>
    <row r="830">
      <c r="A830" s="1" t="n"/>
      <c r="B830" s="1" t="n"/>
      <c r="C830" s="1" t="n"/>
      <c r="D830" s="1" t="n"/>
      <c r="E830" s="1" t="n"/>
      <c r="F830" s="1" t="n"/>
      <c r="G830" s="1" t="n"/>
      <c r="H830" s="1" t="n"/>
      <c r="I830" s="1" t="n"/>
      <c r="J830" s="1" t="n"/>
      <c r="K830" s="1" t="n"/>
      <c r="L830" s="1" t="n"/>
      <c r="M830" s="1" t="n"/>
      <c r="N830" s="1" t="n"/>
      <c r="O830" s="1" t="n"/>
      <c r="P830" s="1" t="n"/>
      <c r="Q830" s="1" t="n"/>
      <c r="R830" s="1" t="n"/>
      <c r="S830" s="210" t="n"/>
      <c r="T830" s="210" t="n"/>
      <c r="U830" s="1" t="n"/>
      <c r="V830" s="1" t="n"/>
      <c r="W830" s="1" t="n"/>
      <c r="X830" s="1" t="n"/>
      <c r="Y830" s="210" t="n"/>
      <c r="Z830" s="1" t="n"/>
      <c r="AA830" s="1" t="n"/>
      <c r="AB830" s="212" t="n"/>
      <c r="AC830" s="212" t="n"/>
    </row>
    <row r="831">
      <c r="A831" s="1" t="n"/>
      <c r="B831" s="1" t="n"/>
      <c r="C831" s="1" t="n"/>
      <c r="D831" s="1" t="n"/>
      <c r="E831" s="1" t="n"/>
      <c r="F831" s="1" t="n"/>
      <c r="G831" s="1" t="n"/>
      <c r="H831" s="1" t="n"/>
      <c r="I831" s="1" t="n"/>
      <c r="J831" s="1" t="n"/>
      <c r="K831" s="1" t="n"/>
      <c r="L831" s="1" t="n"/>
      <c r="M831" s="1" t="n"/>
      <c r="N831" s="1" t="n"/>
      <c r="O831" s="1" t="n"/>
      <c r="P831" s="1" t="n"/>
      <c r="Q831" s="1" t="n"/>
      <c r="R831" s="1" t="n"/>
      <c r="S831" s="210" t="n"/>
      <c r="T831" s="210" t="n"/>
      <c r="U831" s="1" t="n"/>
      <c r="V831" s="1" t="n"/>
      <c r="W831" s="1" t="n"/>
      <c r="X831" s="1" t="n"/>
      <c r="Y831" s="210" t="n"/>
      <c r="Z831" s="1" t="n"/>
      <c r="AA831" s="1" t="n"/>
      <c r="AB831" s="212" t="n"/>
      <c r="AC831" s="212" t="n"/>
    </row>
    <row r="832">
      <c r="A832" s="1" t="n"/>
      <c r="B832" s="1" t="n"/>
      <c r="C832" s="1" t="n"/>
      <c r="D832" s="1" t="n"/>
      <c r="E832" s="1" t="n"/>
      <c r="F832" s="1" t="n"/>
      <c r="G832" s="1" t="n"/>
      <c r="H832" s="1" t="n"/>
      <c r="I832" s="1" t="n"/>
      <c r="J832" s="1" t="n"/>
      <c r="K832" s="1" t="n"/>
      <c r="L832" s="1" t="n"/>
      <c r="M832" s="1" t="n"/>
      <c r="N832" s="1" t="n"/>
      <c r="O832" s="1" t="n"/>
      <c r="P832" s="1" t="n"/>
      <c r="Q832" s="1" t="n"/>
      <c r="R832" s="1" t="n"/>
      <c r="S832" s="210" t="n"/>
      <c r="T832" s="210" t="n"/>
      <c r="U832" s="1" t="n"/>
      <c r="V832" s="1" t="n"/>
      <c r="W832" s="1" t="n"/>
      <c r="X832" s="1" t="n"/>
      <c r="Y832" s="210" t="n"/>
      <c r="Z832" s="1" t="n"/>
      <c r="AA832" s="1" t="n"/>
      <c r="AB832" s="212" t="n"/>
      <c r="AC832" s="212" t="n"/>
    </row>
    <row r="833">
      <c r="A833" s="1" t="n"/>
      <c r="B833" s="1" t="n"/>
      <c r="C833" s="1" t="n"/>
      <c r="D833" s="1" t="n"/>
      <c r="E833" s="1" t="n"/>
      <c r="F833" s="1" t="n"/>
      <c r="G833" s="1" t="n"/>
      <c r="H833" s="1" t="n"/>
      <c r="I833" s="1" t="n"/>
      <c r="J833" s="1" t="n"/>
      <c r="K833" s="1" t="n"/>
      <c r="L833" s="1" t="n"/>
      <c r="M833" s="1" t="n"/>
      <c r="N833" s="1" t="n"/>
      <c r="O833" s="1" t="n"/>
      <c r="P833" s="1" t="n"/>
      <c r="Q833" s="1" t="n"/>
      <c r="R833" s="1" t="n"/>
      <c r="S833" s="210" t="n"/>
      <c r="T833" s="210" t="n"/>
      <c r="U833" s="1" t="n"/>
      <c r="V833" s="1" t="n"/>
      <c r="W833" s="1" t="n"/>
      <c r="X833" s="1" t="n"/>
      <c r="Y833" s="210" t="n"/>
      <c r="Z833" s="1" t="n"/>
      <c r="AA833" s="1" t="n"/>
      <c r="AB833" s="212" t="n"/>
      <c r="AC833" s="212" t="n"/>
    </row>
    <row r="834">
      <c r="A834" s="1" t="n"/>
      <c r="B834" s="1" t="n"/>
      <c r="C834" s="1" t="n"/>
      <c r="D834" s="1" t="n"/>
      <c r="E834" s="1" t="n"/>
      <c r="F834" s="1" t="n"/>
      <c r="G834" s="1" t="n"/>
      <c r="H834" s="1" t="n"/>
      <c r="I834" s="1" t="n"/>
      <c r="J834" s="1" t="n"/>
      <c r="K834" s="1" t="n"/>
      <c r="L834" s="1" t="n"/>
      <c r="M834" s="1" t="n"/>
      <c r="N834" s="1" t="n"/>
      <c r="O834" s="1" t="n"/>
      <c r="P834" s="1" t="n"/>
      <c r="Q834" s="1" t="n"/>
      <c r="R834" s="1" t="n"/>
      <c r="S834" s="210" t="n"/>
      <c r="T834" s="210" t="n"/>
      <c r="U834" s="1" t="n"/>
      <c r="V834" s="1" t="n"/>
      <c r="W834" s="1" t="n"/>
      <c r="X834" s="1" t="n"/>
      <c r="Y834" s="210" t="n"/>
      <c r="Z834" s="1" t="n"/>
      <c r="AA834" s="1" t="n"/>
      <c r="AB834" s="212" t="n"/>
      <c r="AC834" s="212" t="n"/>
    </row>
    <row r="835">
      <c r="A835" s="1" t="n"/>
      <c r="B835" s="1" t="n"/>
      <c r="C835" s="1" t="n"/>
      <c r="D835" s="1" t="n"/>
      <c r="E835" s="1" t="n"/>
      <c r="F835" s="1" t="n"/>
      <c r="G835" s="1" t="n"/>
      <c r="H835" s="1" t="n"/>
      <c r="I835" s="1" t="n"/>
      <c r="J835" s="1" t="n"/>
      <c r="K835" s="1" t="n"/>
      <c r="L835" s="1" t="n"/>
      <c r="M835" s="1" t="n"/>
      <c r="N835" s="1" t="n"/>
      <c r="O835" s="1" t="n"/>
      <c r="P835" s="1" t="n"/>
      <c r="Q835" s="1" t="n"/>
      <c r="R835" s="1" t="n"/>
      <c r="S835" s="210" t="n"/>
      <c r="T835" s="210" t="n"/>
      <c r="U835" s="1" t="n"/>
      <c r="V835" s="1" t="n"/>
      <c r="W835" s="1" t="n"/>
      <c r="X835" s="1" t="n"/>
      <c r="Y835" s="210" t="n"/>
      <c r="Z835" s="1" t="n"/>
      <c r="AA835" s="1" t="n"/>
      <c r="AB835" s="212" t="n"/>
      <c r="AC835" s="212" t="n"/>
    </row>
    <row r="836">
      <c r="A836" s="1" t="n"/>
      <c r="B836" s="1" t="n"/>
      <c r="C836" s="1" t="n"/>
      <c r="D836" s="1" t="n"/>
      <c r="E836" s="1" t="n"/>
      <c r="F836" s="1" t="n"/>
      <c r="G836" s="1" t="n"/>
      <c r="H836" s="1" t="n"/>
      <c r="I836" s="1" t="n"/>
      <c r="J836" s="1" t="n"/>
      <c r="K836" s="1" t="n"/>
      <c r="L836" s="1" t="n"/>
      <c r="M836" s="1" t="n"/>
      <c r="N836" s="1" t="n"/>
      <c r="O836" s="1" t="n"/>
      <c r="P836" s="1" t="n"/>
      <c r="Q836" s="1" t="n"/>
      <c r="R836" s="1" t="n"/>
      <c r="S836" s="210" t="n"/>
      <c r="T836" s="210" t="n"/>
      <c r="U836" s="1" t="n"/>
      <c r="V836" s="1" t="n"/>
      <c r="W836" s="1" t="n"/>
      <c r="X836" s="1" t="n"/>
      <c r="Y836" s="210" t="n"/>
      <c r="Z836" s="1" t="n"/>
      <c r="AA836" s="1" t="n"/>
      <c r="AB836" s="212" t="n"/>
      <c r="AC836" s="212" t="n"/>
    </row>
    <row r="837">
      <c r="A837" s="1" t="n"/>
      <c r="B837" s="1" t="n"/>
      <c r="C837" s="1" t="n"/>
      <c r="D837" s="1" t="n"/>
      <c r="E837" s="1" t="n"/>
      <c r="F837" s="1" t="n"/>
      <c r="G837" s="1" t="n"/>
      <c r="H837" s="1" t="n"/>
      <c r="I837" s="1" t="n"/>
      <c r="J837" s="1" t="n"/>
      <c r="K837" s="1" t="n"/>
      <c r="L837" s="1" t="n"/>
      <c r="M837" s="1" t="n"/>
      <c r="N837" s="1" t="n"/>
      <c r="O837" s="1" t="n"/>
      <c r="P837" s="1" t="n"/>
      <c r="Q837" s="1" t="n"/>
      <c r="R837" s="1" t="n"/>
      <c r="S837" s="210" t="n"/>
      <c r="T837" s="210" t="n"/>
      <c r="U837" s="1" t="n"/>
      <c r="V837" s="1" t="n"/>
      <c r="W837" s="1" t="n"/>
      <c r="X837" s="1" t="n"/>
      <c r="Y837" s="210" t="n"/>
      <c r="Z837" s="1" t="n"/>
      <c r="AA837" s="1" t="n"/>
      <c r="AB837" s="212" t="n"/>
      <c r="AC837" s="212" t="n"/>
    </row>
    <row r="838">
      <c r="A838" s="1" t="n"/>
      <c r="B838" s="1" t="n"/>
      <c r="C838" s="1" t="n"/>
      <c r="D838" s="1" t="n"/>
      <c r="E838" s="1" t="n"/>
      <c r="F838" s="1" t="n"/>
      <c r="G838" s="1" t="n"/>
      <c r="H838" s="1" t="n"/>
      <c r="I838" s="1" t="n"/>
      <c r="J838" s="1" t="n"/>
      <c r="K838" s="1" t="n"/>
      <c r="L838" s="1" t="n"/>
      <c r="M838" s="1" t="n"/>
      <c r="N838" s="1" t="n"/>
      <c r="O838" s="1" t="n"/>
      <c r="P838" s="1" t="n"/>
      <c r="Q838" s="1" t="n"/>
      <c r="R838" s="1" t="n"/>
      <c r="S838" s="210" t="n"/>
      <c r="T838" s="210" t="n"/>
      <c r="U838" s="1" t="n"/>
      <c r="V838" s="1" t="n"/>
      <c r="W838" s="1" t="n"/>
      <c r="X838" s="1" t="n"/>
      <c r="Y838" s="210" t="n"/>
      <c r="Z838" s="1" t="n"/>
      <c r="AA838" s="1" t="n"/>
      <c r="AB838" s="212" t="n"/>
      <c r="AC838" s="212" t="n"/>
    </row>
    <row r="839">
      <c r="A839" s="1" t="n"/>
      <c r="B839" s="1" t="n"/>
      <c r="C839" s="1" t="n"/>
      <c r="D839" s="1" t="n"/>
      <c r="E839" s="1" t="n"/>
      <c r="F839" s="1" t="n"/>
      <c r="G839" s="1" t="n"/>
      <c r="H839" s="1" t="n"/>
      <c r="I839" s="1" t="n"/>
      <c r="J839" s="1" t="n"/>
      <c r="K839" s="1" t="n"/>
      <c r="L839" s="1" t="n"/>
      <c r="M839" s="1" t="n"/>
      <c r="N839" s="1" t="n"/>
      <c r="O839" s="1" t="n"/>
      <c r="P839" s="1" t="n"/>
      <c r="Q839" s="1" t="n"/>
      <c r="R839" s="1" t="n"/>
      <c r="S839" s="210" t="n"/>
      <c r="T839" s="210" t="n"/>
      <c r="U839" s="1" t="n"/>
      <c r="V839" s="1" t="n"/>
      <c r="W839" s="1" t="n"/>
      <c r="X839" s="1" t="n"/>
      <c r="Y839" s="210" t="n"/>
      <c r="Z839" s="1" t="n"/>
      <c r="AA839" s="1" t="n"/>
      <c r="AB839" s="212" t="n"/>
      <c r="AC839" s="212" t="n"/>
    </row>
    <row r="840">
      <c r="A840" s="1" t="n"/>
      <c r="B840" s="1" t="n"/>
      <c r="C840" s="1" t="n"/>
      <c r="D840" s="1" t="n"/>
      <c r="E840" s="1" t="n"/>
      <c r="F840" s="1" t="n"/>
      <c r="G840" s="1" t="n"/>
      <c r="H840" s="1" t="n"/>
      <c r="I840" s="1" t="n"/>
      <c r="J840" s="1" t="n"/>
      <c r="K840" s="1" t="n"/>
      <c r="L840" s="1" t="n"/>
      <c r="M840" s="1" t="n"/>
      <c r="N840" s="1" t="n"/>
      <c r="O840" s="1" t="n"/>
      <c r="P840" s="1" t="n"/>
      <c r="Q840" s="1" t="n"/>
      <c r="R840" s="1" t="n"/>
      <c r="S840" s="210" t="n"/>
      <c r="T840" s="210" t="n"/>
      <c r="U840" s="1" t="n"/>
      <c r="V840" s="1" t="n"/>
      <c r="W840" s="1" t="n"/>
      <c r="X840" s="1" t="n"/>
      <c r="Y840" s="210" t="n"/>
      <c r="Z840" s="1" t="n"/>
      <c r="AA840" s="1" t="n"/>
      <c r="AB840" s="212" t="n"/>
      <c r="AC840" s="212" t="n"/>
    </row>
    <row r="841">
      <c r="A841" s="1" t="n"/>
      <c r="B841" s="1" t="n"/>
      <c r="C841" s="1" t="n"/>
      <c r="D841" s="1" t="n"/>
      <c r="E841" s="1" t="n"/>
      <c r="F841" s="1" t="n"/>
      <c r="G841" s="1" t="n"/>
      <c r="H841" s="1" t="n"/>
      <c r="I841" s="1" t="n"/>
      <c r="J841" s="1" t="n"/>
      <c r="K841" s="1" t="n"/>
      <c r="L841" s="1" t="n"/>
      <c r="M841" s="1" t="n"/>
      <c r="N841" s="1" t="n"/>
      <c r="O841" s="1" t="n"/>
      <c r="P841" s="1" t="n"/>
      <c r="Q841" s="1" t="n"/>
      <c r="R841" s="1" t="n"/>
      <c r="S841" s="210" t="n"/>
      <c r="T841" s="210" t="n"/>
      <c r="U841" s="1" t="n"/>
      <c r="V841" s="1" t="n"/>
      <c r="W841" s="1" t="n"/>
      <c r="X841" s="1" t="n"/>
      <c r="Y841" s="210" t="n"/>
      <c r="Z841" s="1" t="n"/>
      <c r="AA841" s="1" t="n"/>
      <c r="AB841" s="212" t="n"/>
      <c r="AC841" s="212" t="n"/>
    </row>
    <row r="842">
      <c r="A842" s="1" t="n"/>
      <c r="B842" s="1" t="n"/>
      <c r="C842" s="1" t="n"/>
      <c r="D842" s="1" t="n"/>
      <c r="E842" s="1" t="n"/>
      <c r="F842" s="1" t="n"/>
      <c r="G842" s="1" t="n"/>
      <c r="H842" s="1" t="n"/>
      <c r="I842" s="1" t="n"/>
      <c r="J842" s="1" t="n"/>
      <c r="K842" s="1" t="n"/>
      <c r="L842" s="1" t="n"/>
      <c r="M842" s="1" t="n"/>
      <c r="N842" s="1" t="n"/>
      <c r="O842" s="1" t="n"/>
      <c r="P842" s="1" t="n"/>
      <c r="Q842" s="1" t="n"/>
      <c r="R842" s="1" t="n"/>
      <c r="S842" s="210" t="n"/>
      <c r="T842" s="210" t="n"/>
      <c r="U842" s="1" t="n"/>
      <c r="V842" s="1" t="n"/>
      <c r="W842" s="1" t="n"/>
      <c r="X842" s="1" t="n"/>
      <c r="Y842" s="210" t="n"/>
      <c r="Z842" s="1" t="n"/>
      <c r="AA842" s="1" t="n"/>
      <c r="AB842" s="212" t="n"/>
      <c r="AC842" s="212" t="n"/>
    </row>
    <row r="843">
      <c r="A843" s="1" t="n"/>
      <c r="B843" s="1" t="n"/>
      <c r="C843" s="1" t="n"/>
      <c r="D843" s="1" t="n"/>
      <c r="E843" s="1" t="n"/>
      <c r="F843" s="1" t="n"/>
      <c r="G843" s="1" t="n"/>
      <c r="H843" s="1" t="n"/>
      <c r="I843" s="1" t="n"/>
      <c r="J843" s="1" t="n"/>
      <c r="K843" s="1" t="n"/>
      <c r="L843" s="1" t="n"/>
      <c r="M843" s="1" t="n"/>
      <c r="N843" s="1" t="n"/>
      <c r="O843" s="1" t="n"/>
      <c r="P843" s="1" t="n"/>
      <c r="Q843" s="1" t="n"/>
      <c r="R843" s="1" t="n"/>
      <c r="S843" s="210" t="n"/>
      <c r="T843" s="210" t="n"/>
      <c r="U843" s="1" t="n"/>
      <c r="V843" s="1" t="n"/>
      <c r="W843" s="1" t="n"/>
      <c r="X843" s="1" t="n"/>
      <c r="Y843" s="210" t="n"/>
      <c r="Z843" s="1" t="n"/>
      <c r="AA843" s="1" t="n"/>
      <c r="AB843" s="212" t="n"/>
      <c r="AC843" s="212" t="n"/>
    </row>
    <row r="844">
      <c r="A844" s="1" t="n"/>
      <c r="B844" s="1" t="n"/>
      <c r="C844" s="1" t="n"/>
      <c r="D844" s="1" t="n"/>
      <c r="E844" s="1" t="n"/>
      <c r="F844" s="1" t="n"/>
      <c r="G844" s="1" t="n"/>
      <c r="H844" s="1" t="n"/>
      <c r="I844" s="1" t="n"/>
      <c r="J844" s="1" t="n"/>
      <c r="K844" s="1" t="n"/>
      <c r="L844" s="1" t="n"/>
      <c r="M844" s="1" t="n"/>
      <c r="N844" s="1" t="n"/>
      <c r="O844" s="1" t="n"/>
      <c r="P844" s="1" t="n"/>
      <c r="Q844" s="1" t="n"/>
      <c r="R844" s="1" t="n"/>
      <c r="S844" s="210" t="n"/>
      <c r="T844" s="210" t="n"/>
      <c r="U844" s="1" t="n"/>
      <c r="V844" s="1" t="n"/>
      <c r="W844" s="1" t="n"/>
      <c r="X844" s="1" t="n"/>
      <c r="Y844" s="210" t="n"/>
      <c r="Z844" s="1" t="n"/>
      <c r="AA844" s="1" t="n"/>
      <c r="AB844" s="212" t="n"/>
      <c r="AC844" s="212" t="n"/>
    </row>
    <row r="845">
      <c r="A845" s="1" t="n"/>
      <c r="B845" s="1" t="n"/>
      <c r="C845" s="1" t="n"/>
      <c r="D845" s="1" t="n"/>
      <c r="E845" s="1" t="n"/>
      <c r="F845" s="1" t="n"/>
      <c r="G845" s="1" t="n"/>
      <c r="H845" s="1" t="n"/>
      <c r="I845" s="1" t="n"/>
      <c r="J845" s="1" t="n"/>
      <c r="K845" s="1" t="n"/>
      <c r="L845" s="1" t="n"/>
      <c r="M845" s="1" t="n"/>
      <c r="N845" s="1" t="n"/>
      <c r="O845" s="1" t="n"/>
      <c r="P845" s="1" t="n"/>
      <c r="Q845" s="1" t="n"/>
      <c r="R845" s="1" t="n"/>
      <c r="S845" s="210" t="n"/>
      <c r="T845" s="210" t="n"/>
      <c r="U845" s="1" t="n"/>
      <c r="V845" s="1" t="n"/>
      <c r="W845" s="1" t="n"/>
      <c r="X845" s="1" t="n"/>
      <c r="Y845" s="210" t="n"/>
      <c r="Z845" s="1" t="n"/>
      <c r="AA845" s="1" t="n"/>
      <c r="AB845" s="212" t="n"/>
      <c r="AC845" s="212" t="n"/>
    </row>
    <row r="846">
      <c r="A846" s="1" t="n"/>
      <c r="B846" s="1" t="n"/>
      <c r="C846" s="1" t="n"/>
      <c r="D846" s="1" t="n"/>
      <c r="E846" s="1" t="n"/>
      <c r="F846" s="1" t="n"/>
      <c r="G846" s="1" t="n"/>
      <c r="H846" s="1" t="n"/>
      <c r="I846" s="1" t="n"/>
      <c r="J846" s="1" t="n"/>
      <c r="K846" s="1" t="n"/>
      <c r="L846" s="1" t="n"/>
      <c r="M846" s="1" t="n"/>
      <c r="N846" s="1" t="n"/>
      <c r="O846" s="1" t="n"/>
      <c r="P846" s="1" t="n"/>
      <c r="Q846" s="1" t="n"/>
      <c r="R846" s="1" t="n"/>
      <c r="S846" s="210" t="n"/>
      <c r="T846" s="210" t="n"/>
      <c r="U846" s="1" t="n"/>
      <c r="V846" s="1" t="n"/>
      <c r="W846" s="1" t="n"/>
      <c r="X846" s="1" t="n"/>
      <c r="Y846" s="210" t="n"/>
      <c r="Z846" s="1" t="n"/>
      <c r="AA846" s="1" t="n"/>
      <c r="AB846" s="212" t="n"/>
      <c r="AC846" s="212" t="n"/>
    </row>
    <row r="847">
      <c r="A847" s="1" t="n"/>
      <c r="B847" s="1" t="n"/>
      <c r="C847" s="1" t="n"/>
      <c r="D847" s="1" t="n"/>
      <c r="E847" s="1" t="n"/>
      <c r="F847" s="1" t="n"/>
      <c r="G847" s="1" t="n"/>
      <c r="H847" s="1" t="n"/>
      <c r="I847" s="1" t="n"/>
      <c r="J847" s="1" t="n"/>
      <c r="K847" s="1" t="n"/>
      <c r="L847" s="1" t="n"/>
      <c r="M847" s="1" t="n"/>
      <c r="N847" s="1" t="n"/>
      <c r="O847" s="1" t="n"/>
      <c r="P847" s="1" t="n"/>
      <c r="Q847" s="1" t="n"/>
      <c r="R847" s="1" t="n"/>
      <c r="S847" s="210" t="n"/>
      <c r="T847" s="210" t="n"/>
      <c r="U847" s="1" t="n"/>
      <c r="V847" s="1" t="n"/>
      <c r="W847" s="1" t="n"/>
      <c r="X847" s="1" t="n"/>
      <c r="Y847" s="210" t="n"/>
      <c r="Z847" s="1" t="n"/>
      <c r="AA847" s="1" t="n"/>
      <c r="AB847" s="212" t="n"/>
      <c r="AC847" s="212" t="n"/>
    </row>
    <row r="848">
      <c r="A848" s="1" t="n"/>
      <c r="B848" s="1" t="n"/>
      <c r="C848" s="1" t="n"/>
      <c r="D848" s="1" t="n"/>
      <c r="E848" s="1" t="n"/>
      <c r="F848" s="1" t="n"/>
      <c r="G848" s="1" t="n"/>
      <c r="H848" s="1" t="n"/>
      <c r="I848" s="1" t="n"/>
      <c r="J848" s="1" t="n"/>
      <c r="K848" s="1" t="n"/>
      <c r="L848" s="1" t="n"/>
      <c r="M848" s="1" t="n"/>
      <c r="N848" s="1" t="n"/>
      <c r="O848" s="1" t="n"/>
      <c r="P848" s="1" t="n"/>
      <c r="Q848" s="1" t="n"/>
      <c r="R848" s="1" t="n"/>
      <c r="S848" s="210" t="n"/>
      <c r="T848" s="210" t="n"/>
      <c r="U848" s="1" t="n"/>
      <c r="V848" s="1" t="n"/>
      <c r="W848" s="1" t="n"/>
      <c r="X848" s="1" t="n"/>
      <c r="Y848" s="210" t="n"/>
      <c r="Z848" s="1" t="n"/>
      <c r="AA848" s="1" t="n"/>
      <c r="AB848" s="212" t="n"/>
      <c r="AC848" s="212" t="n"/>
    </row>
    <row r="849">
      <c r="A849" s="1" t="n"/>
      <c r="B849" s="1" t="n"/>
      <c r="C849" s="1" t="n"/>
      <c r="D849" s="1" t="n"/>
      <c r="E849" s="1" t="n"/>
      <c r="F849" s="1" t="n"/>
      <c r="G849" s="1" t="n"/>
      <c r="H849" s="1" t="n"/>
      <c r="I849" s="1" t="n"/>
      <c r="J849" s="1" t="n"/>
      <c r="K849" s="1" t="n"/>
      <c r="L849" s="1" t="n"/>
      <c r="M849" s="1" t="n"/>
      <c r="N849" s="1" t="n"/>
      <c r="O849" s="1" t="n"/>
      <c r="P849" s="1" t="n"/>
      <c r="Q849" s="1" t="n"/>
      <c r="R849" s="1" t="n"/>
      <c r="S849" s="210" t="n"/>
      <c r="T849" s="210" t="n"/>
      <c r="U849" s="1" t="n"/>
      <c r="V849" s="1" t="n"/>
      <c r="W849" s="1" t="n"/>
      <c r="X849" s="1" t="n"/>
      <c r="Y849" s="210" t="n"/>
      <c r="Z849" s="1" t="n"/>
      <c r="AA849" s="1" t="n"/>
      <c r="AB849" s="212" t="n"/>
      <c r="AC849" s="212" t="n"/>
    </row>
    <row r="850">
      <c r="A850" s="1" t="n"/>
      <c r="B850" s="1" t="n"/>
      <c r="C850" s="1" t="n"/>
      <c r="D850" s="1" t="n"/>
      <c r="E850" s="1" t="n"/>
      <c r="F850" s="1" t="n"/>
      <c r="G850" s="1" t="n"/>
      <c r="H850" s="1" t="n"/>
      <c r="I850" s="1" t="n"/>
      <c r="J850" s="1" t="n"/>
      <c r="K850" s="1" t="n"/>
      <c r="L850" s="1" t="n"/>
      <c r="M850" s="1" t="n"/>
      <c r="N850" s="1" t="n"/>
      <c r="O850" s="1" t="n"/>
      <c r="P850" s="1" t="n"/>
      <c r="Q850" s="1" t="n"/>
      <c r="R850" s="1" t="n"/>
      <c r="S850" s="210" t="n"/>
      <c r="T850" s="210" t="n"/>
      <c r="U850" s="1" t="n"/>
      <c r="V850" s="1" t="n"/>
      <c r="W850" s="1" t="n"/>
      <c r="X850" s="1" t="n"/>
      <c r="Y850" s="210" t="n"/>
      <c r="Z850" s="1" t="n"/>
      <c r="AA850" s="1" t="n"/>
      <c r="AB850" s="212" t="n"/>
      <c r="AC850" s="212" t="n"/>
    </row>
    <row r="851">
      <c r="A851" s="1" t="n"/>
      <c r="B851" s="1" t="n"/>
      <c r="C851" s="1" t="n"/>
      <c r="D851" s="1" t="n"/>
      <c r="E851" s="1" t="n"/>
      <c r="F851" s="1" t="n"/>
      <c r="G851" s="1" t="n"/>
      <c r="H851" s="1" t="n"/>
      <c r="I851" s="1" t="n"/>
      <c r="J851" s="1" t="n"/>
      <c r="K851" s="1" t="n"/>
      <c r="L851" s="1" t="n"/>
      <c r="M851" s="1" t="n"/>
      <c r="N851" s="1" t="n"/>
      <c r="O851" s="1" t="n"/>
      <c r="P851" s="1" t="n"/>
      <c r="Q851" s="1" t="n"/>
      <c r="R851" s="1" t="n"/>
      <c r="S851" s="210" t="n"/>
      <c r="T851" s="210" t="n"/>
      <c r="U851" s="1" t="n"/>
      <c r="V851" s="1" t="n"/>
      <c r="W851" s="1" t="n"/>
      <c r="X851" s="1" t="n"/>
      <c r="Y851" s="210" t="n"/>
      <c r="Z851" s="1" t="n"/>
      <c r="AA851" s="1" t="n"/>
      <c r="AB851" s="212" t="n"/>
      <c r="AC851" s="212" t="n"/>
    </row>
    <row r="852">
      <c r="A852" s="1" t="n"/>
      <c r="B852" s="1" t="n"/>
      <c r="C852" s="1" t="n"/>
      <c r="D852" s="1" t="n"/>
      <c r="E852" s="1" t="n"/>
      <c r="F852" s="1" t="n"/>
      <c r="G852" s="1" t="n"/>
      <c r="H852" s="1" t="n"/>
      <c r="I852" s="1" t="n"/>
      <c r="J852" s="1" t="n"/>
      <c r="K852" s="1" t="n"/>
      <c r="L852" s="1" t="n"/>
      <c r="M852" s="1" t="n"/>
      <c r="N852" s="1" t="n"/>
      <c r="O852" s="1" t="n"/>
      <c r="P852" s="1" t="n"/>
      <c r="Q852" s="1" t="n"/>
      <c r="R852" s="1" t="n"/>
      <c r="S852" s="210" t="n"/>
      <c r="T852" s="210" t="n"/>
      <c r="U852" s="1" t="n"/>
      <c r="V852" s="1" t="n"/>
      <c r="W852" s="1" t="n"/>
      <c r="X852" s="1" t="n"/>
      <c r="Y852" s="210" t="n"/>
      <c r="Z852" s="1" t="n"/>
      <c r="AA852" s="1" t="n"/>
      <c r="AB852" s="212" t="n"/>
      <c r="AC852" s="212" t="n"/>
    </row>
    <row r="853">
      <c r="A853" s="1" t="n"/>
      <c r="B853" s="1" t="n"/>
      <c r="C853" s="1" t="n"/>
      <c r="D853" s="1" t="n"/>
      <c r="E853" s="1" t="n"/>
      <c r="F853" s="1" t="n"/>
      <c r="G853" s="1" t="n"/>
      <c r="H853" s="1" t="n"/>
      <c r="I853" s="1" t="n"/>
      <c r="J853" s="1" t="n"/>
      <c r="K853" s="1" t="n"/>
      <c r="L853" s="1" t="n"/>
      <c r="M853" s="1" t="n"/>
      <c r="N853" s="1" t="n"/>
      <c r="O853" s="1" t="n"/>
      <c r="P853" s="1" t="n"/>
      <c r="Q853" s="1" t="n"/>
      <c r="R853" s="1" t="n"/>
      <c r="S853" s="210" t="n"/>
      <c r="T853" s="210" t="n"/>
      <c r="U853" s="1" t="n"/>
      <c r="V853" s="1" t="n"/>
      <c r="W853" s="1" t="n"/>
      <c r="X853" s="1" t="n"/>
      <c r="Y853" s="210" t="n"/>
      <c r="Z853" s="1" t="n"/>
      <c r="AA853" s="1" t="n"/>
      <c r="AB853" s="212" t="n"/>
      <c r="AC853" s="212" t="n"/>
    </row>
    <row r="854">
      <c r="A854" s="1" t="n"/>
      <c r="B854" s="1" t="n"/>
      <c r="C854" s="1" t="n"/>
      <c r="D854" s="1" t="n"/>
      <c r="E854" s="1" t="n"/>
      <c r="F854" s="1" t="n"/>
      <c r="G854" s="1" t="n"/>
      <c r="H854" s="1" t="n"/>
      <c r="I854" s="1" t="n"/>
      <c r="J854" s="1" t="n"/>
      <c r="K854" s="1" t="n"/>
      <c r="L854" s="1" t="n"/>
      <c r="M854" s="1" t="n"/>
      <c r="N854" s="1" t="n"/>
      <c r="O854" s="1" t="n"/>
      <c r="P854" s="1" t="n"/>
      <c r="Q854" s="1" t="n"/>
      <c r="R854" s="1" t="n"/>
      <c r="S854" s="210" t="n"/>
      <c r="T854" s="210" t="n"/>
      <c r="U854" s="1" t="n"/>
      <c r="V854" s="1" t="n"/>
      <c r="W854" s="1" t="n"/>
      <c r="X854" s="1" t="n"/>
      <c r="Y854" s="210" t="n"/>
      <c r="Z854" s="1" t="n"/>
      <c r="AA854" s="1" t="n"/>
      <c r="AB854" s="212" t="n"/>
      <c r="AC854" s="212" t="n"/>
    </row>
    <row r="855">
      <c r="A855" s="1" t="n"/>
      <c r="B855" s="1" t="n"/>
      <c r="C855" s="1" t="n"/>
      <c r="D855" s="1" t="n"/>
      <c r="E855" s="1" t="n"/>
      <c r="F855" s="1" t="n"/>
      <c r="G855" s="1" t="n"/>
      <c r="H855" s="1" t="n"/>
      <c r="I855" s="1" t="n"/>
      <c r="J855" s="1" t="n"/>
      <c r="K855" s="1" t="n"/>
      <c r="L855" s="1" t="n"/>
      <c r="M855" s="1" t="n"/>
      <c r="N855" s="1" t="n"/>
      <c r="O855" s="1" t="n"/>
      <c r="P855" s="1" t="n"/>
      <c r="Q855" s="1" t="n"/>
      <c r="R855" s="1" t="n"/>
      <c r="S855" s="210" t="n"/>
      <c r="T855" s="210" t="n"/>
      <c r="U855" s="1" t="n"/>
      <c r="V855" s="1" t="n"/>
      <c r="W855" s="1" t="n"/>
      <c r="X855" s="1" t="n"/>
      <c r="Y855" s="210" t="n"/>
      <c r="Z855" s="1" t="n"/>
      <c r="AA855" s="1" t="n"/>
      <c r="AB855" s="212" t="n"/>
      <c r="AC855" s="212" t="n"/>
    </row>
    <row r="856">
      <c r="A856" s="1" t="n"/>
      <c r="B856" s="1" t="n"/>
      <c r="C856" s="1" t="n"/>
      <c r="D856" s="1" t="n"/>
      <c r="E856" s="1" t="n"/>
      <c r="F856" s="1" t="n"/>
      <c r="G856" s="1" t="n"/>
      <c r="H856" s="1" t="n"/>
      <c r="I856" s="1" t="n"/>
      <c r="J856" s="1" t="n"/>
      <c r="K856" s="1" t="n"/>
      <c r="L856" s="1" t="n"/>
      <c r="M856" s="1" t="n"/>
      <c r="N856" s="1" t="n"/>
      <c r="O856" s="1" t="n"/>
      <c r="P856" s="1" t="n"/>
      <c r="Q856" s="1" t="n"/>
      <c r="R856" s="1" t="n"/>
      <c r="S856" s="210" t="n"/>
      <c r="T856" s="210" t="n"/>
      <c r="U856" s="1" t="n"/>
      <c r="V856" s="1" t="n"/>
      <c r="W856" s="1" t="n"/>
      <c r="X856" s="1" t="n"/>
      <c r="Y856" s="210" t="n"/>
      <c r="Z856" s="1" t="n"/>
      <c r="AA856" s="1" t="n"/>
      <c r="AB856" s="212" t="n"/>
      <c r="AC856" s="212" t="n"/>
    </row>
    <row r="857">
      <c r="A857" s="1" t="n"/>
      <c r="B857" s="1" t="n"/>
      <c r="C857" s="1" t="n"/>
      <c r="D857" s="1" t="n"/>
      <c r="E857" s="1" t="n"/>
      <c r="F857" s="1" t="n"/>
      <c r="G857" s="1" t="n"/>
      <c r="H857" s="1" t="n"/>
      <c r="I857" s="1" t="n"/>
      <c r="J857" s="1" t="n"/>
      <c r="K857" s="1" t="n"/>
      <c r="L857" s="1" t="n"/>
      <c r="M857" s="1" t="n"/>
      <c r="N857" s="1" t="n"/>
      <c r="O857" s="1" t="n"/>
      <c r="P857" s="1" t="n"/>
      <c r="Q857" s="1" t="n"/>
      <c r="R857" s="1" t="n"/>
      <c r="S857" s="210" t="n"/>
      <c r="T857" s="210" t="n"/>
      <c r="U857" s="1" t="n"/>
      <c r="V857" s="1" t="n"/>
      <c r="W857" s="1" t="n"/>
      <c r="X857" s="1" t="n"/>
      <c r="Y857" s="210" t="n"/>
      <c r="Z857" s="1" t="n"/>
      <c r="AA857" s="1" t="n"/>
      <c r="AB857" s="212" t="n"/>
      <c r="AC857" s="212" t="n"/>
    </row>
    <row r="858">
      <c r="A858" s="1" t="n"/>
      <c r="B858" s="1" t="n"/>
      <c r="C858" s="1" t="n"/>
      <c r="D858" s="1" t="n"/>
      <c r="E858" s="1" t="n"/>
      <c r="F858" s="1" t="n"/>
      <c r="G858" s="1" t="n"/>
      <c r="H858" s="1" t="n"/>
      <c r="I858" s="1" t="n"/>
      <c r="J858" s="1" t="n"/>
      <c r="K858" s="1" t="n"/>
      <c r="L858" s="1" t="n"/>
      <c r="M858" s="1" t="n"/>
      <c r="N858" s="1" t="n"/>
      <c r="O858" s="1" t="n"/>
      <c r="P858" s="1" t="n"/>
      <c r="Q858" s="1" t="n"/>
      <c r="R858" s="1" t="n"/>
      <c r="S858" s="210" t="n"/>
      <c r="T858" s="210" t="n"/>
      <c r="U858" s="1" t="n"/>
      <c r="V858" s="1" t="n"/>
      <c r="W858" s="1" t="n"/>
      <c r="X858" s="1" t="n"/>
      <c r="Y858" s="210" t="n"/>
      <c r="Z858" s="1" t="n"/>
      <c r="AA858" s="1" t="n"/>
      <c r="AB858" s="212" t="n"/>
      <c r="AC858" s="212" t="n"/>
    </row>
    <row r="859">
      <c r="A859" s="1" t="n"/>
      <c r="B859" s="1" t="n"/>
      <c r="C859" s="1" t="n"/>
      <c r="D859" s="1" t="n"/>
      <c r="E859" s="1" t="n"/>
      <c r="F859" s="1" t="n"/>
      <c r="G859" s="1" t="n"/>
      <c r="H859" s="1" t="n"/>
      <c r="I859" s="1" t="n"/>
      <c r="J859" s="1" t="n"/>
      <c r="K859" s="1" t="n"/>
      <c r="L859" s="1" t="n"/>
      <c r="M859" s="1" t="n"/>
      <c r="N859" s="1" t="n"/>
      <c r="O859" s="1" t="n"/>
      <c r="P859" s="1" t="n"/>
      <c r="Q859" s="1" t="n"/>
      <c r="R859" s="1" t="n"/>
      <c r="S859" s="210" t="n"/>
      <c r="T859" s="210" t="n"/>
      <c r="U859" s="1" t="n"/>
      <c r="V859" s="1" t="n"/>
      <c r="W859" s="1" t="n"/>
      <c r="X859" s="1" t="n"/>
      <c r="Y859" s="210" t="n"/>
      <c r="Z859" s="1" t="n"/>
      <c r="AA859" s="1" t="n"/>
      <c r="AB859" s="212" t="n"/>
      <c r="AC859" s="212" t="n"/>
    </row>
    <row r="860">
      <c r="A860" s="1" t="n"/>
      <c r="B860" s="1" t="n"/>
      <c r="C860" s="1" t="n"/>
      <c r="D860" s="1" t="n"/>
      <c r="E860" s="1" t="n"/>
      <c r="F860" s="1" t="n"/>
      <c r="G860" s="1" t="n"/>
      <c r="H860" s="1" t="n"/>
      <c r="I860" s="1" t="n"/>
      <c r="J860" s="1" t="n"/>
      <c r="K860" s="1" t="n"/>
      <c r="L860" s="1" t="n"/>
      <c r="M860" s="1" t="n"/>
      <c r="N860" s="1" t="n"/>
      <c r="O860" s="1" t="n"/>
      <c r="P860" s="1" t="n"/>
      <c r="Q860" s="1" t="n"/>
      <c r="R860" s="1" t="n"/>
      <c r="S860" s="210" t="n"/>
      <c r="T860" s="210" t="n"/>
      <c r="U860" s="1" t="n"/>
      <c r="V860" s="1" t="n"/>
      <c r="W860" s="1" t="n"/>
      <c r="X860" s="1" t="n"/>
      <c r="Y860" s="210" t="n"/>
      <c r="Z860" s="1" t="n"/>
      <c r="AA860" s="1" t="n"/>
      <c r="AB860" s="212" t="n"/>
      <c r="AC860" s="212" t="n"/>
    </row>
    <row r="861">
      <c r="A861" s="1" t="n"/>
      <c r="B861" s="1" t="n"/>
      <c r="C861" s="1" t="n"/>
      <c r="D861" s="1" t="n"/>
      <c r="E861" s="1" t="n"/>
      <c r="F861" s="1" t="n"/>
      <c r="G861" s="1" t="n"/>
      <c r="H861" s="1" t="n"/>
      <c r="I861" s="1" t="n"/>
      <c r="J861" s="1" t="n"/>
      <c r="K861" s="1" t="n"/>
      <c r="L861" s="1" t="n"/>
      <c r="M861" s="1" t="n"/>
      <c r="N861" s="1" t="n"/>
      <c r="O861" s="1" t="n"/>
      <c r="P861" s="1" t="n"/>
      <c r="Q861" s="1" t="n"/>
      <c r="R861" s="1" t="n"/>
      <c r="S861" s="210" t="n"/>
      <c r="T861" s="210" t="n"/>
      <c r="U861" s="1" t="n"/>
      <c r="V861" s="1" t="n"/>
      <c r="W861" s="1" t="n"/>
      <c r="X861" s="1" t="n"/>
      <c r="Y861" s="210" t="n"/>
      <c r="Z861" s="1" t="n"/>
      <c r="AA861" s="1" t="n"/>
      <c r="AB861" s="212" t="n"/>
      <c r="AC861" s="212" t="n"/>
    </row>
    <row r="862">
      <c r="A862" s="1" t="n"/>
      <c r="B862" s="1" t="n"/>
      <c r="C862" s="1" t="n"/>
      <c r="D862" s="1" t="n"/>
      <c r="E862" s="1" t="n"/>
      <c r="F862" s="1" t="n"/>
      <c r="G862" s="1" t="n"/>
      <c r="H862" s="1" t="n"/>
      <c r="I862" s="1" t="n"/>
      <c r="J862" s="1" t="n"/>
      <c r="K862" s="1" t="n"/>
      <c r="L862" s="1" t="n"/>
      <c r="M862" s="1" t="n"/>
      <c r="N862" s="1" t="n"/>
      <c r="O862" s="1" t="n"/>
      <c r="P862" s="1" t="n"/>
      <c r="Q862" s="1" t="n"/>
      <c r="R862" s="1" t="n"/>
      <c r="S862" s="210" t="n"/>
      <c r="T862" s="210" t="n"/>
      <c r="U862" s="1" t="n"/>
      <c r="V862" s="1" t="n"/>
      <c r="W862" s="1" t="n"/>
      <c r="X862" s="1" t="n"/>
      <c r="Y862" s="210" t="n"/>
      <c r="Z862" s="1" t="n"/>
      <c r="AA862" s="1" t="n"/>
      <c r="AB862" s="212" t="n"/>
      <c r="AC862" s="212" t="n"/>
    </row>
    <row r="863">
      <c r="A863" s="1" t="n"/>
      <c r="B863" s="1" t="n"/>
      <c r="C863" s="1" t="n"/>
      <c r="D863" s="1" t="n"/>
      <c r="E863" s="1" t="n"/>
      <c r="F863" s="1" t="n"/>
      <c r="G863" s="1" t="n"/>
      <c r="H863" s="1" t="n"/>
      <c r="I863" s="1" t="n"/>
      <c r="J863" s="1" t="n"/>
      <c r="K863" s="1" t="n"/>
      <c r="L863" s="1" t="n"/>
      <c r="M863" s="1" t="n"/>
      <c r="N863" s="1" t="n"/>
      <c r="O863" s="1" t="n"/>
      <c r="P863" s="1" t="n"/>
      <c r="Q863" s="1" t="n"/>
      <c r="R863" s="1" t="n"/>
      <c r="S863" s="210" t="n"/>
      <c r="T863" s="210" t="n"/>
      <c r="U863" s="1" t="n"/>
      <c r="V863" s="1" t="n"/>
      <c r="W863" s="1" t="n"/>
      <c r="X863" s="1" t="n"/>
      <c r="Y863" s="210" t="n"/>
      <c r="Z863" s="1" t="n"/>
      <c r="AA863" s="1" t="n"/>
      <c r="AB863" s="212" t="n"/>
      <c r="AC863" s="212" t="n"/>
    </row>
    <row r="864">
      <c r="A864" s="1" t="n"/>
      <c r="B864" s="1" t="n"/>
      <c r="C864" s="1" t="n"/>
      <c r="D864" s="1" t="n"/>
      <c r="E864" s="1" t="n"/>
      <c r="F864" s="1" t="n"/>
      <c r="G864" s="1" t="n"/>
      <c r="H864" s="1" t="n"/>
      <c r="I864" s="1" t="n"/>
      <c r="J864" s="1" t="n"/>
      <c r="K864" s="1" t="n"/>
      <c r="L864" s="1" t="n"/>
      <c r="M864" s="1" t="n"/>
      <c r="N864" s="1" t="n"/>
      <c r="O864" s="1" t="n"/>
      <c r="P864" s="1" t="n"/>
      <c r="Q864" s="1" t="n"/>
      <c r="R864" s="1" t="n"/>
      <c r="S864" s="210" t="n"/>
      <c r="T864" s="210" t="n"/>
      <c r="U864" s="1" t="n"/>
      <c r="V864" s="1" t="n"/>
      <c r="W864" s="1" t="n"/>
      <c r="X864" s="1" t="n"/>
      <c r="Y864" s="210" t="n"/>
      <c r="Z864" s="1" t="n"/>
      <c r="AA864" s="1" t="n"/>
      <c r="AB864" s="212" t="n"/>
      <c r="AC864" s="212" t="n"/>
    </row>
    <row r="865">
      <c r="A865" s="1" t="n"/>
      <c r="B865" s="1" t="n"/>
      <c r="C865" s="1" t="n"/>
      <c r="D865" s="1" t="n"/>
      <c r="E865" s="1" t="n"/>
      <c r="F865" s="1" t="n"/>
      <c r="G865" s="1" t="n"/>
      <c r="H865" s="1" t="n"/>
      <c r="I865" s="1" t="n"/>
      <c r="J865" s="1" t="n"/>
      <c r="K865" s="1" t="n"/>
      <c r="L865" s="1" t="n"/>
      <c r="M865" s="1" t="n"/>
      <c r="N865" s="1" t="n"/>
      <c r="O865" s="1" t="n"/>
      <c r="P865" s="1" t="n"/>
      <c r="Q865" s="1" t="n"/>
      <c r="R865" s="1" t="n"/>
      <c r="S865" s="210" t="n"/>
      <c r="T865" s="210" t="n"/>
      <c r="U865" s="1" t="n"/>
      <c r="V865" s="1" t="n"/>
      <c r="W865" s="1" t="n"/>
      <c r="X865" s="1" t="n"/>
      <c r="Y865" s="210" t="n"/>
      <c r="Z865" s="1" t="n"/>
      <c r="AA865" s="1" t="n"/>
      <c r="AB865" s="212" t="n"/>
      <c r="AC865" s="212" t="n"/>
    </row>
    <row r="866">
      <c r="A866" s="1" t="n"/>
      <c r="B866" s="1" t="n"/>
      <c r="C866" s="1" t="n"/>
      <c r="D866" s="1" t="n"/>
      <c r="E866" s="1" t="n"/>
      <c r="F866" s="1" t="n"/>
      <c r="G866" s="1" t="n"/>
      <c r="H866" s="1" t="n"/>
      <c r="I866" s="1" t="n"/>
      <c r="J866" s="1" t="n"/>
      <c r="K866" s="1" t="n"/>
      <c r="L866" s="1" t="n"/>
      <c r="M866" s="1" t="n"/>
      <c r="N866" s="1" t="n"/>
      <c r="O866" s="1" t="n"/>
      <c r="P866" s="1" t="n"/>
      <c r="Q866" s="1" t="n"/>
      <c r="R866" s="1" t="n"/>
      <c r="S866" s="210" t="n"/>
      <c r="T866" s="210" t="n"/>
      <c r="U866" s="1" t="n"/>
      <c r="V866" s="1" t="n"/>
      <c r="W866" s="1" t="n"/>
      <c r="X866" s="1" t="n"/>
      <c r="Y866" s="210" t="n"/>
      <c r="Z866" s="1" t="n"/>
      <c r="AA866" s="1" t="n"/>
      <c r="AB866" s="212" t="n"/>
      <c r="AC866" s="212" t="n"/>
    </row>
    <row r="867">
      <c r="A867" s="1" t="n"/>
      <c r="B867" s="1" t="n"/>
      <c r="C867" s="1" t="n"/>
      <c r="D867" s="1" t="n"/>
      <c r="E867" s="1" t="n"/>
      <c r="F867" s="1" t="n"/>
      <c r="G867" s="1" t="n"/>
      <c r="H867" s="1" t="n"/>
      <c r="I867" s="1" t="n"/>
      <c r="J867" s="1" t="n"/>
      <c r="K867" s="1" t="n"/>
      <c r="L867" s="1" t="n"/>
      <c r="M867" s="1" t="n"/>
      <c r="N867" s="1" t="n"/>
      <c r="O867" s="1" t="n"/>
      <c r="P867" s="1" t="n"/>
      <c r="Q867" s="1" t="n"/>
      <c r="R867" s="1" t="n"/>
      <c r="S867" s="210" t="n"/>
      <c r="T867" s="210" t="n"/>
      <c r="U867" s="1" t="n"/>
      <c r="V867" s="1" t="n"/>
      <c r="W867" s="1" t="n"/>
      <c r="X867" s="1" t="n"/>
      <c r="Y867" s="210" t="n"/>
      <c r="Z867" s="1" t="n"/>
      <c r="AA867" s="1" t="n"/>
      <c r="AB867" s="212" t="n"/>
      <c r="AC867" s="212" t="n"/>
    </row>
    <row r="868">
      <c r="A868" s="1" t="n"/>
      <c r="B868" s="1" t="n"/>
      <c r="C868" s="1" t="n"/>
      <c r="D868" s="1" t="n"/>
      <c r="E868" s="1" t="n"/>
      <c r="F868" s="1" t="n"/>
      <c r="G868" s="1" t="n"/>
      <c r="H868" s="1" t="n"/>
      <c r="I868" s="1" t="n"/>
      <c r="J868" s="1" t="n"/>
      <c r="K868" s="1" t="n"/>
      <c r="L868" s="1" t="n"/>
      <c r="M868" s="1" t="n"/>
      <c r="N868" s="1" t="n"/>
      <c r="O868" s="1" t="n"/>
      <c r="P868" s="1" t="n"/>
      <c r="Q868" s="1" t="n"/>
      <c r="R868" s="1" t="n"/>
      <c r="S868" s="210" t="n"/>
      <c r="T868" s="210" t="n"/>
      <c r="U868" s="1" t="n"/>
      <c r="V868" s="1" t="n"/>
      <c r="W868" s="1" t="n"/>
      <c r="X868" s="1" t="n"/>
      <c r="Y868" s="210" t="n"/>
      <c r="Z868" s="1" t="n"/>
      <c r="AA868" s="1" t="n"/>
      <c r="AB868" s="212" t="n"/>
      <c r="AC868" s="212" t="n"/>
    </row>
    <row r="869">
      <c r="A869" s="1" t="n"/>
      <c r="B869" s="1" t="n"/>
      <c r="C869" s="1" t="n"/>
      <c r="D869" s="1" t="n"/>
      <c r="E869" s="1" t="n"/>
      <c r="F869" s="1" t="n"/>
      <c r="G869" s="1" t="n"/>
      <c r="H869" s="1" t="n"/>
      <c r="I869" s="1" t="n"/>
      <c r="J869" s="1" t="n"/>
      <c r="K869" s="1" t="n"/>
      <c r="L869" s="1" t="n"/>
      <c r="M869" s="1" t="n"/>
      <c r="N869" s="1" t="n"/>
      <c r="O869" s="1" t="n"/>
      <c r="P869" s="1" t="n"/>
      <c r="Q869" s="1" t="n"/>
      <c r="R869" s="1" t="n"/>
      <c r="S869" s="210" t="n"/>
      <c r="T869" s="210" t="n"/>
      <c r="U869" s="1" t="n"/>
      <c r="V869" s="1" t="n"/>
      <c r="W869" s="1" t="n"/>
      <c r="X869" s="1" t="n"/>
      <c r="Y869" s="210" t="n"/>
      <c r="Z869" s="1" t="n"/>
      <c r="AA869" s="1" t="n"/>
      <c r="AB869" s="212" t="n"/>
      <c r="AC869" s="212" t="n"/>
    </row>
    <row r="870">
      <c r="A870" s="1" t="n"/>
      <c r="B870" s="1" t="n"/>
      <c r="C870" s="1" t="n"/>
      <c r="D870" s="1" t="n"/>
      <c r="E870" s="1" t="n"/>
      <c r="F870" s="1" t="n"/>
      <c r="G870" s="1" t="n"/>
      <c r="H870" s="1" t="n"/>
      <c r="I870" s="1" t="n"/>
      <c r="J870" s="1" t="n"/>
      <c r="K870" s="1" t="n"/>
      <c r="L870" s="1" t="n"/>
      <c r="M870" s="1" t="n"/>
      <c r="N870" s="1" t="n"/>
      <c r="O870" s="1" t="n"/>
      <c r="P870" s="1" t="n"/>
      <c r="Q870" s="1" t="n"/>
      <c r="R870" s="1" t="n"/>
      <c r="S870" s="210" t="n"/>
      <c r="T870" s="210" t="n"/>
      <c r="U870" s="1" t="n"/>
      <c r="V870" s="1" t="n"/>
      <c r="W870" s="1" t="n"/>
      <c r="X870" s="1" t="n"/>
      <c r="Y870" s="210" t="n"/>
      <c r="Z870" s="1" t="n"/>
      <c r="AA870" s="1" t="n"/>
      <c r="AB870" s="212" t="n"/>
      <c r="AC870" s="212" t="n"/>
    </row>
    <row r="871">
      <c r="A871" s="1" t="n"/>
      <c r="B871" s="1" t="n"/>
      <c r="C871" s="1" t="n"/>
      <c r="D871" s="1" t="n"/>
      <c r="E871" s="1" t="n"/>
      <c r="F871" s="1" t="n"/>
      <c r="G871" s="1" t="n"/>
      <c r="H871" s="1" t="n"/>
      <c r="I871" s="1" t="n"/>
      <c r="J871" s="1" t="n"/>
      <c r="K871" s="1" t="n"/>
      <c r="L871" s="1" t="n"/>
      <c r="M871" s="1" t="n"/>
      <c r="N871" s="1" t="n"/>
      <c r="O871" s="1" t="n"/>
      <c r="P871" s="1" t="n"/>
      <c r="Q871" s="1" t="n"/>
      <c r="R871" s="1" t="n"/>
      <c r="S871" s="210" t="n"/>
      <c r="T871" s="210" t="n"/>
      <c r="U871" s="1" t="n"/>
      <c r="V871" s="1" t="n"/>
      <c r="W871" s="1" t="n"/>
      <c r="X871" s="1" t="n"/>
      <c r="Y871" s="210" t="n"/>
      <c r="Z871" s="1" t="n"/>
      <c r="AA871" s="1" t="n"/>
      <c r="AB871" s="212" t="n"/>
      <c r="AC871" s="212" t="n"/>
    </row>
    <row r="872">
      <c r="A872" s="1" t="n"/>
      <c r="B872" s="1" t="n"/>
      <c r="C872" s="1" t="n"/>
      <c r="D872" s="1" t="n"/>
      <c r="E872" s="1" t="n"/>
      <c r="F872" s="1" t="n"/>
      <c r="G872" s="1" t="n"/>
      <c r="H872" s="1" t="n"/>
      <c r="I872" s="1" t="n"/>
      <c r="J872" s="1" t="n"/>
      <c r="K872" s="1" t="n"/>
      <c r="L872" s="1" t="n"/>
      <c r="M872" s="1" t="n"/>
      <c r="N872" s="1" t="n"/>
      <c r="O872" s="1" t="n"/>
      <c r="P872" s="1" t="n"/>
      <c r="Q872" s="1" t="n"/>
      <c r="R872" s="1" t="n"/>
      <c r="S872" s="210" t="n"/>
      <c r="T872" s="210" t="n"/>
      <c r="U872" s="1" t="n"/>
      <c r="V872" s="1" t="n"/>
      <c r="W872" s="1" t="n"/>
      <c r="X872" s="1" t="n"/>
      <c r="Y872" s="210" t="n"/>
      <c r="Z872" s="1" t="n"/>
      <c r="AA872" s="1" t="n"/>
      <c r="AB872" s="212" t="n"/>
      <c r="AC872" s="212" t="n"/>
    </row>
    <row r="873">
      <c r="A873" s="1" t="n"/>
      <c r="B873" s="1" t="n"/>
      <c r="C873" s="1" t="n"/>
      <c r="D873" s="1" t="n"/>
      <c r="E873" s="1" t="n"/>
      <c r="F873" s="1" t="n"/>
      <c r="G873" s="1" t="n"/>
      <c r="H873" s="1" t="n"/>
      <c r="I873" s="1" t="n"/>
      <c r="J873" s="1" t="n"/>
      <c r="K873" s="1" t="n"/>
      <c r="L873" s="1" t="n"/>
      <c r="M873" s="1" t="n"/>
      <c r="N873" s="1" t="n"/>
      <c r="O873" s="1" t="n"/>
      <c r="P873" s="1" t="n"/>
      <c r="Q873" s="1" t="n"/>
      <c r="R873" s="1" t="n"/>
      <c r="S873" s="210" t="n"/>
      <c r="T873" s="210" t="n"/>
      <c r="U873" s="1" t="n"/>
      <c r="V873" s="1" t="n"/>
      <c r="W873" s="1" t="n"/>
      <c r="X873" s="1" t="n"/>
      <c r="Y873" s="210" t="n"/>
      <c r="Z873" s="1" t="n"/>
      <c r="AA873" s="1" t="n"/>
      <c r="AB873" s="212" t="n"/>
      <c r="AC873" s="212" t="n"/>
    </row>
    <row r="874">
      <c r="A874" s="1" t="n"/>
      <c r="B874" s="1" t="n"/>
      <c r="C874" s="1" t="n"/>
      <c r="D874" s="1" t="n"/>
      <c r="E874" s="1" t="n"/>
      <c r="F874" s="1" t="n"/>
      <c r="G874" s="1" t="n"/>
      <c r="H874" s="1" t="n"/>
      <c r="I874" s="1" t="n"/>
      <c r="J874" s="1" t="n"/>
      <c r="K874" s="1" t="n"/>
      <c r="L874" s="1" t="n"/>
      <c r="M874" s="1" t="n"/>
      <c r="N874" s="1" t="n"/>
      <c r="O874" s="1" t="n"/>
      <c r="P874" s="1" t="n"/>
      <c r="Q874" s="1" t="n"/>
      <c r="R874" s="1" t="n"/>
      <c r="S874" s="210" t="n"/>
      <c r="T874" s="210" t="n"/>
      <c r="U874" s="1" t="n"/>
      <c r="V874" s="1" t="n"/>
      <c r="W874" s="1" t="n"/>
      <c r="X874" s="1" t="n"/>
      <c r="Y874" s="210" t="n"/>
      <c r="Z874" s="1" t="n"/>
      <c r="AA874" s="1" t="n"/>
      <c r="AB874" s="212" t="n"/>
      <c r="AC874" s="212" t="n"/>
    </row>
    <row r="875">
      <c r="A875" s="1" t="n"/>
      <c r="B875" s="1" t="n"/>
      <c r="C875" s="1" t="n"/>
      <c r="D875" s="1" t="n"/>
      <c r="E875" s="1" t="n"/>
      <c r="F875" s="1" t="n"/>
      <c r="G875" s="1" t="n"/>
      <c r="H875" s="1" t="n"/>
      <c r="I875" s="1" t="n"/>
      <c r="J875" s="1" t="n"/>
      <c r="K875" s="1" t="n"/>
      <c r="L875" s="1" t="n"/>
      <c r="M875" s="1" t="n"/>
      <c r="N875" s="1" t="n"/>
      <c r="O875" s="1" t="n"/>
      <c r="P875" s="1" t="n"/>
      <c r="Q875" s="1" t="n"/>
      <c r="R875" s="1" t="n"/>
      <c r="S875" s="210" t="n"/>
      <c r="T875" s="210" t="n"/>
      <c r="U875" s="1" t="n"/>
      <c r="V875" s="1" t="n"/>
      <c r="W875" s="1" t="n"/>
      <c r="X875" s="1" t="n"/>
      <c r="Y875" s="210" t="n"/>
      <c r="Z875" s="1" t="n"/>
      <c r="AA875" s="1" t="n"/>
      <c r="AB875" s="212" t="n"/>
      <c r="AC875" s="212" t="n"/>
    </row>
    <row r="876">
      <c r="A876" s="1" t="n"/>
      <c r="B876" s="1" t="n"/>
      <c r="C876" s="1" t="n"/>
      <c r="D876" s="1" t="n"/>
      <c r="E876" s="1" t="n"/>
      <c r="F876" s="1" t="n"/>
      <c r="G876" s="1" t="n"/>
      <c r="H876" s="1" t="n"/>
      <c r="I876" s="1" t="n"/>
      <c r="J876" s="1" t="n"/>
      <c r="K876" s="1" t="n"/>
      <c r="L876" s="1" t="n"/>
      <c r="M876" s="1" t="n"/>
      <c r="N876" s="1" t="n"/>
      <c r="O876" s="1" t="n"/>
      <c r="P876" s="1" t="n"/>
      <c r="Q876" s="1" t="n"/>
      <c r="R876" s="1" t="n"/>
      <c r="S876" s="210" t="n"/>
      <c r="T876" s="210" t="n"/>
      <c r="U876" s="1" t="n"/>
      <c r="V876" s="1" t="n"/>
      <c r="W876" s="1" t="n"/>
      <c r="X876" s="1" t="n"/>
      <c r="Y876" s="210" t="n"/>
      <c r="Z876" s="1" t="n"/>
      <c r="AA876" s="1" t="n"/>
      <c r="AB876" s="212" t="n"/>
      <c r="AC876" s="212" t="n"/>
    </row>
    <row r="877">
      <c r="A877" s="1" t="n"/>
      <c r="B877" s="1" t="n"/>
      <c r="C877" s="1" t="n"/>
      <c r="D877" s="1" t="n"/>
      <c r="E877" s="1" t="n"/>
      <c r="F877" s="1" t="n"/>
      <c r="G877" s="1" t="n"/>
      <c r="H877" s="1" t="n"/>
      <c r="I877" s="1" t="n"/>
      <c r="J877" s="1" t="n"/>
      <c r="K877" s="1" t="n"/>
      <c r="L877" s="1" t="n"/>
      <c r="M877" s="1" t="n"/>
      <c r="N877" s="1" t="n"/>
      <c r="O877" s="1" t="n"/>
      <c r="P877" s="1" t="n"/>
      <c r="Q877" s="1" t="n"/>
      <c r="R877" s="1" t="n"/>
      <c r="S877" s="210" t="n"/>
      <c r="T877" s="210" t="n"/>
      <c r="U877" s="1" t="n"/>
      <c r="V877" s="1" t="n"/>
      <c r="W877" s="1" t="n"/>
      <c r="X877" s="1" t="n"/>
      <c r="Y877" s="210" t="n"/>
      <c r="Z877" s="1" t="n"/>
      <c r="AA877" s="1" t="n"/>
      <c r="AB877" s="212" t="n"/>
      <c r="AC877" s="212" t="n"/>
    </row>
    <row r="878">
      <c r="A878" s="1" t="n"/>
      <c r="B878" s="1" t="n"/>
      <c r="C878" s="1" t="n"/>
      <c r="D878" s="1" t="n"/>
      <c r="E878" s="1" t="n"/>
      <c r="F878" s="1" t="n"/>
      <c r="G878" s="1" t="n"/>
      <c r="H878" s="1" t="n"/>
      <c r="I878" s="1" t="n"/>
      <c r="J878" s="1" t="n"/>
      <c r="K878" s="1" t="n"/>
      <c r="L878" s="1" t="n"/>
      <c r="M878" s="1" t="n"/>
      <c r="N878" s="1" t="n"/>
      <c r="O878" s="1" t="n"/>
      <c r="P878" s="1" t="n"/>
      <c r="Q878" s="1" t="n"/>
      <c r="R878" s="1" t="n"/>
      <c r="S878" s="210" t="n"/>
      <c r="T878" s="210" t="n"/>
      <c r="U878" s="1" t="n"/>
      <c r="V878" s="1" t="n"/>
      <c r="W878" s="1" t="n"/>
      <c r="X878" s="1" t="n"/>
      <c r="Y878" s="210" t="n"/>
      <c r="Z878" s="1" t="n"/>
      <c r="AA878" s="1" t="n"/>
      <c r="AB878" s="212" t="n"/>
      <c r="AC878" s="212" t="n"/>
    </row>
    <row r="879">
      <c r="A879" s="1" t="n"/>
      <c r="B879" s="1" t="n"/>
      <c r="C879" s="1" t="n"/>
      <c r="D879" s="1" t="n"/>
      <c r="E879" s="1" t="n"/>
      <c r="F879" s="1" t="n"/>
      <c r="G879" s="1" t="n"/>
      <c r="H879" s="1" t="n"/>
      <c r="I879" s="1" t="n"/>
      <c r="J879" s="1" t="n"/>
      <c r="K879" s="1" t="n"/>
      <c r="L879" s="1" t="n"/>
      <c r="M879" s="1" t="n"/>
      <c r="N879" s="1" t="n"/>
      <c r="O879" s="1" t="n"/>
      <c r="P879" s="1" t="n"/>
      <c r="Q879" s="1" t="n"/>
      <c r="R879" s="1" t="n"/>
      <c r="S879" s="210" t="n"/>
      <c r="T879" s="210" t="n"/>
      <c r="U879" s="1" t="n"/>
      <c r="V879" s="1" t="n"/>
      <c r="W879" s="1" t="n"/>
      <c r="X879" s="1" t="n"/>
      <c r="Y879" s="210" t="n"/>
      <c r="Z879" s="1" t="n"/>
      <c r="AA879" s="1" t="n"/>
      <c r="AB879" s="212" t="n"/>
      <c r="AC879" s="212" t="n"/>
    </row>
    <row r="880">
      <c r="A880" s="1" t="n"/>
      <c r="B880" s="1" t="n"/>
      <c r="C880" s="1" t="n"/>
      <c r="D880" s="1" t="n"/>
      <c r="E880" s="1" t="n"/>
      <c r="F880" s="1" t="n"/>
      <c r="G880" s="1" t="n"/>
      <c r="H880" s="1" t="n"/>
      <c r="I880" s="1" t="n"/>
      <c r="J880" s="1" t="n"/>
      <c r="K880" s="1" t="n"/>
      <c r="L880" s="1" t="n"/>
      <c r="M880" s="1" t="n"/>
      <c r="N880" s="1" t="n"/>
      <c r="O880" s="1" t="n"/>
      <c r="P880" s="1" t="n"/>
      <c r="Q880" s="1" t="n"/>
      <c r="R880" s="1" t="n"/>
      <c r="S880" s="210" t="n"/>
      <c r="T880" s="210" t="n"/>
      <c r="U880" s="1" t="n"/>
      <c r="V880" s="1" t="n"/>
      <c r="W880" s="1" t="n"/>
      <c r="X880" s="1" t="n"/>
      <c r="Y880" s="210" t="n"/>
      <c r="Z880" s="1" t="n"/>
      <c r="AA880" s="1" t="n"/>
      <c r="AB880" s="212" t="n"/>
      <c r="AC880" s="212" t="n"/>
    </row>
    <row r="881">
      <c r="A881" s="1" t="n"/>
      <c r="B881" s="1" t="n"/>
      <c r="C881" s="1" t="n"/>
      <c r="D881" s="1" t="n"/>
      <c r="E881" s="1" t="n"/>
      <c r="F881" s="1" t="n"/>
      <c r="G881" s="1" t="n"/>
      <c r="H881" s="1" t="n"/>
      <c r="I881" s="1" t="n"/>
      <c r="J881" s="1" t="n"/>
      <c r="K881" s="1" t="n"/>
      <c r="L881" s="1" t="n"/>
      <c r="M881" s="1" t="n"/>
      <c r="N881" s="1" t="n"/>
      <c r="O881" s="1" t="n"/>
      <c r="P881" s="1" t="n"/>
      <c r="Q881" s="1" t="n"/>
      <c r="R881" s="1" t="n"/>
      <c r="S881" s="210" t="n"/>
      <c r="T881" s="210" t="n"/>
      <c r="U881" s="1" t="n"/>
      <c r="V881" s="1" t="n"/>
      <c r="W881" s="1" t="n"/>
      <c r="X881" s="1" t="n"/>
      <c r="Y881" s="210" t="n"/>
      <c r="Z881" s="1" t="n"/>
      <c r="AA881" s="1" t="n"/>
      <c r="AB881" s="212" t="n"/>
      <c r="AC881" s="212" t="n"/>
    </row>
    <row r="882">
      <c r="A882" s="1" t="n"/>
      <c r="B882" s="1" t="n"/>
      <c r="C882" s="1" t="n"/>
      <c r="D882" s="1" t="n"/>
      <c r="E882" s="1" t="n"/>
      <c r="F882" s="1" t="n"/>
      <c r="G882" s="1" t="n"/>
      <c r="H882" s="1" t="n"/>
      <c r="I882" s="1" t="n"/>
      <c r="J882" s="1" t="n"/>
      <c r="K882" s="1" t="n"/>
      <c r="L882" s="1" t="n"/>
      <c r="M882" s="1" t="n"/>
      <c r="N882" s="1" t="n"/>
      <c r="O882" s="1" t="n"/>
      <c r="P882" s="1" t="n"/>
      <c r="Q882" s="1" t="n"/>
      <c r="R882" s="1" t="n"/>
      <c r="S882" s="210" t="n"/>
      <c r="T882" s="210" t="n"/>
      <c r="U882" s="1" t="n"/>
      <c r="V882" s="1" t="n"/>
      <c r="W882" s="1" t="n"/>
      <c r="X882" s="1" t="n"/>
      <c r="Y882" s="210" t="n"/>
      <c r="Z882" s="1" t="n"/>
      <c r="AA882" s="1" t="n"/>
      <c r="AB882" s="212" t="n"/>
      <c r="AC882" s="212" t="n"/>
    </row>
    <row r="883">
      <c r="A883" s="1" t="n"/>
      <c r="B883" s="1" t="n"/>
      <c r="C883" s="1" t="n"/>
      <c r="D883" s="1" t="n"/>
      <c r="E883" s="1" t="n"/>
      <c r="F883" s="1" t="n"/>
      <c r="G883" s="1" t="n"/>
      <c r="H883" s="1" t="n"/>
      <c r="I883" s="1" t="n"/>
      <c r="J883" s="1" t="n"/>
      <c r="K883" s="1" t="n"/>
      <c r="L883" s="1" t="n"/>
      <c r="M883" s="1" t="n"/>
      <c r="N883" s="1" t="n"/>
      <c r="O883" s="1" t="n"/>
      <c r="P883" s="1" t="n"/>
      <c r="Q883" s="1" t="n"/>
      <c r="R883" s="1" t="n"/>
      <c r="S883" s="210" t="n"/>
      <c r="T883" s="210" t="n"/>
      <c r="U883" s="1" t="n"/>
      <c r="V883" s="1" t="n"/>
      <c r="W883" s="1" t="n"/>
      <c r="X883" s="1" t="n"/>
      <c r="Y883" s="210" t="n"/>
      <c r="Z883" s="1" t="n"/>
      <c r="AA883" s="1" t="n"/>
      <c r="AB883" s="212" t="n"/>
      <c r="AC883" s="212" t="n"/>
    </row>
    <row r="884">
      <c r="A884" s="1" t="n"/>
      <c r="B884" s="1" t="n"/>
      <c r="C884" s="1" t="n"/>
      <c r="D884" s="1" t="n"/>
      <c r="E884" s="1" t="n"/>
      <c r="F884" s="1" t="n"/>
      <c r="G884" s="1" t="n"/>
      <c r="H884" s="1" t="n"/>
      <c r="I884" s="1" t="n"/>
      <c r="J884" s="1" t="n"/>
      <c r="K884" s="1" t="n"/>
      <c r="L884" s="1" t="n"/>
      <c r="M884" s="1" t="n"/>
      <c r="N884" s="1" t="n"/>
      <c r="O884" s="1" t="n"/>
      <c r="P884" s="1" t="n"/>
      <c r="Q884" s="1" t="n"/>
      <c r="R884" s="1" t="n"/>
      <c r="S884" s="210" t="n"/>
      <c r="T884" s="210" t="n"/>
      <c r="U884" s="1" t="n"/>
      <c r="V884" s="1" t="n"/>
      <c r="W884" s="1" t="n"/>
      <c r="X884" s="1" t="n"/>
      <c r="Y884" s="210" t="n"/>
      <c r="Z884" s="1" t="n"/>
      <c r="AA884" s="1" t="n"/>
      <c r="AB884" s="212" t="n"/>
      <c r="AC884" s="212" t="n"/>
    </row>
    <row r="885">
      <c r="A885" s="1" t="n"/>
      <c r="B885" s="1" t="n"/>
      <c r="C885" s="1" t="n"/>
      <c r="D885" s="1" t="n"/>
      <c r="E885" s="1" t="n"/>
      <c r="F885" s="1" t="n"/>
      <c r="G885" s="1" t="n"/>
      <c r="H885" s="1" t="n"/>
      <c r="I885" s="1" t="n"/>
      <c r="J885" s="1" t="n"/>
      <c r="K885" s="1" t="n"/>
      <c r="L885" s="1" t="n"/>
      <c r="M885" s="1" t="n"/>
      <c r="N885" s="1" t="n"/>
      <c r="O885" s="1" t="n"/>
      <c r="P885" s="1" t="n"/>
      <c r="Q885" s="1" t="n"/>
      <c r="R885" s="1" t="n"/>
      <c r="S885" s="210" t="n"/>
      <c r="T885" s="210" t="n"/>
      <c r="U885" s="1" t="n"/>
      <c r="V885" s="1" t="n"/>
      <c r="W885" s="1" t="n"/>
      <c r="X885" s="1" t="n"/>
      <c r="Y885" s="210" t="n"/>
      <c r="Z885" s="1" t="n"/>
      <c r="AA885" s="1" t="n"/>
      <c r="AB885" s="212" t="n"/>
      <c r="AC885" s="212" t="n"/>
    </row>
    <row r="886">
      <c r="A886" s="1" t="n"/>
      <c r="B886" s="1" t="n"/>
      <c r="C886" s="1" t="n"/>
      <c r="D886" s="1" t="n"/>
      <c r="E886" s="1" t="n"/>
      <c r="F886" s="1" t="n"/>
      <c r="G886" s="1" t="n"/>
      <c r="H886" s="1" t="n"/>
      <c r="I886" s="1" t="n"/>
      <c r="J886" s="1" t="n"/>
      <c r="K886" s="1" t="n"/>
      <c r="L886" s="1" t="n"/>
      <c r="M886" s="1" t="n"/>
      <c r="N886" s="1" t="n"/>
      <c r="O886" s="1" t="n"/>
      <c r="P886" s="1" t="n"/>
      <c r="Q886" s="1" t="n"/>
      <c r="R886" s="1" t="n"/>
      <c r="S886" s="210" t="n"/>
      <c r="T886" s="210" t="n"/>
      <c r="U886" s="1" t="n"/>
      <c r="V886" s="1" t="n"/>
      <c r="W886" s="1" t="n"/>
      <c r="X886" s="1" t="n"/>
      <c r="Y886" s="210" t="n"/>
      <c r="Z886" s="1" t="n"/>
      <c r="AA886" s="1" t="n"/>
      <c r="AB886" s="212" t="n"/>
      <c r="AC886" s="212" t="n"/>
    </row>
    <row r="887">
      <c r="A887" s="1" t="n"/>
      <c r="B887" s="1" t="n"/>
      <c r="C887" s="1" t="n"/>
      <c r="D887" s="1" t="n"/>
      <c r="E887" s="1" t="n"/>
      <c r="F887" s="1" t="n"/>
      <c r="G887" s="1" t="n"/>
      <c r="H887" s="1" t="n"/>
      <c r="I887" s="1" t="n"/>
      <c r="J887" s="1" t="n"/>
      <c r="K887" s="1" t="n"/>
      <c r="L887" s="1" t="n"/>
      <c r="M887" s="1" t="n"/>
      <c r="N887" s="1" t="n"/>
      <c r="O887" s="1" t="n"/>
      <c r="P887" s="1" t="n"/>
      <c r="Q887" s="1" t="n"/>
      <c r="R887" s="1" t="n"/>
      <c r="S887" s="210" t="n"/>
      <c r="T887" s="210" t="n"/>
      <c r="U887" s="1" t="n"/>
      <c r="V887" s="1" t="n"/>
      <c r="W887" s="1" t="n"/>
      <c r="X887" s="1" t="n"/>
      <c r="Y887" s="210" t="n"/>
      <c r="Z887" s="1" t="n"/>
      <c r="AA887" s="1" t="n"/>
      <c r="AB887" s="212" t="n"/>
      <c r="AC887" s="212" t="n"/>
    </row>
    <row r="888">
      <c r="A888" s="1" t="n"/>
      <c r="B888" s="1" t="n"/>
      <c r="C888" s="1" t="n"/>
      <c r="D888" s="1" t="n"/>
      <c r="E888" s="1" t="n"/>
      <c r="F888" s="1" t="n"/>
      <c r="G888" s="1" t="n"/>
      <c r="H888" s="1" t="n"/>
      <c r="I888" s="1" t="n"/>
      <c r="J888" s="1" t="n"/>
      <c r="K888" s="1" t="n"/>
      <c r="L888" s="1" t="n"/>
      <c r="M888" s="1" t="n"/>
      <c r="N888" s="1" t="n"/>
      <c r="O888" s="1" t="n"/>
      <c r="P888" s="1" t="n"/>
      <c r="Q888" s="1" t="n"/>
      <c r="R888" s="1" t="n"/>
      <c r="S888" s="210" t="n"/>
      <c r="T888" s="210" t="n"/>
      <c r="U888" s="1" t="n"/>
      <c r="V888" s="1" t="n"/>
      <c r="W888" s="1" t="n"/>
      <c r="X888" s="1" t="n"/>
      <c r="Y888" s="210" t="n"/>
      <c r="Z888" s="1" t="n"/>
      <c r="AA888" s="1" t="n"/>
      <c r="AB888" s="212" t="n"/>
      <c r="AC888" s="212" t="n"/>
    </row>
    <row r="889">
      <c r="A889" s="1" t="n"/>
      <c r="B889" s="1" t="n"/>
      <c r="C889" s="1" t="n"/>
      <c r="D889" s="1" t="n"/>
      <c r="E889" s="1" t="n"/>
      <c r="F889" s="1" t="n"/>
      <c r="G889" s="1" t="n"/>
      <c r="H889" s="1" t="n"/>
      <c r="I889" s="1" t="n"/>
      <c r="J889" s="1" t="n"/>
      <c r="K889" s="1" t="n"/>
      <c r="L889" s="1" t="n"/>
      <c r="M889" s="1" t="n"/>
      <c r="N889" s="1" t="n"/>
      <c r="O889" s="1" t="n"/>
      <c r="P889" s="1" t="n"/>
      <c r="Q889" s="1" t="n"/>
      <c r="R889" s="1" t="n"/>
      <c r="S889" s="210" t="n"/>
      <c r="T889" s="210" t="n"/>
      <c r="U889" s="1" t="n"/>
      <c r="V889" s="1" t="n"/>
      <c r="W889" s="1" t="n"/>
      <c r="X889" s="1" t="n"/>
      <c r="Y889" s="210" t="n"/>
      <c r="Z889" s="1" t="n"/>
      <c r="AA889" s="1" t="n"/>
      <c r="AB889" s="212" t="n"/>
      <c r="AC889" s="212" t="n"/>
    </row>
    <row r="890">
      <c r="A890" s="1" t="n"/>
      <c r="B890" s="1" t="n"/>
      <c r="C890" s="1" t="n"/>
      <c r="D890" s="1" t="n"/>
      <c r="E890" s="1" t="n"/>
      <c r="F890" s="1" t="n"/>
      <c r="G890" s="1" t="n"/>
      <c r="H890" s="1" t="n"/>
      <c r="I890" s="1" t="n"/>
      <c r="J890" s="1" t="n"/>
      <c r="K890" s="1" t="n"/>
      <c r="L890" s="1" t="n"/>
      <c r="M890" s="1" t="n"/>
      <c r="N890" s="1" t="n"/>
      <c r="O890" s="1" t="n"/>
      <c r="P890" s="1" t="n"/>
      <c r="Q890" s="1" t="n"/>
      <c r="R890" s="1" t="n"/>
      <c r="S890" s="210" t="n"/>
      <c r="T890" s="210" t="n"/>
      <c r="U890" s="1" t="n"/>
      <c r="V890" s="1" t="n"/>
      <c r="W890" s="1" t="n"/>
      <c r="X890" s="1" t="n"/>
      <c r="Y890" s="210" t="n"/>
      <c r="Z890" s="1" t="n"/>
      <c r="AA890" s="1" t="n"/>
      <c r="AB890" s="212" t="n"/>
      <c r="AC890" s="212" t="n"/>
    </row>
    <row r="891">
      <c r="A891" s="1" t="n"/>
      <c r="B891" s="1" t="n"/>
      <c r="C891" s="1" t="n"/>
      <c r="D891" s="1" t="n"/>
      <c r="E891" s="1" t="n"/>
      <c r="F891" s="1" t="n"/>
      <c r="G891" s="1" t="n"/>
      <c r="H891" s="1" t="n"/>
      <c r="I891" s="1" t="n"/>
      <c r="J891" s="1" t="n"/>
      <c r="K891" s="1" t="n"/>
      <c r="L891" s="1" t="n"/>
      <c r="M891" s="1" t="n"/>
      <c r="N891" s="1" t="n"/>
      <c r="O891" s="1" t="n"/>
      <c r="P891" s="1" t="n"/>
      <c r="Q891" s="1" t="n"/>
      <c r="R891" s="1" t="n"/>
      <c r="S891" s="210" t="n"/>
      <c r="T891" s="210" t="n"/>
      <c r="U891" s="1" t="n"/>
      <c r="V891" s="1" t="n"/>
      <c r="W891" s="1" t="n"/>
      <c r="X891" s="1" t="n"/>
      <c r="Y891" s="210" t="n"/>
      <c r="Z891" s="1" t="n"/>
      <c r="AA891" s="1" t="n"/>
      <c r="AB891" s="212" t="n"/>
      <c r="AC891" s="212" t="n"/>
    </row>
    <row r="892">
      <c r="A892" s="1" t="n"/>
      <c r="B892" s="1" t="n"/>
      <c r="C892" s="1" t="n"/>
      <c r="D892" s="1" t="n"/>
      <c r="E892" s="1" t="n"/>
      <c r="F892" s="1" t="n"/>
      <c r="G892" s="1" t="n"/>
      <c r="H892" s="1" t="n"/>
      <c r="I892" s="1" t="n"/>
      <c r="J892" s="1" t="n"/>
      <c r="K892" s="1" t="n"/>
      <c r="L892" s="1" t="n"/>
      <c r="M892" s="1" t="n"/>
      <c r="N892" s="1" t="n"/>
      <c r="O892" s="1" t="n"/>
      <c r="P892" s="1" t="n"/>
      <c r="Q892" s="1" t="n"/>
      <c r="R892" s="1" t="n"/>
      <c r="S892" s="210" t="n"/>
      <c r="T892" s="210" t="n"/>
      <c r="U892" s="1" t="n"/>
      <c r="V892" s="1" t="n"/>
      <c r="W892" s="1" t="n"/>
      <c r="X892" s="1" t="n"/>
      <c r="Y892" s="210" t="n"/>
      <c r="Z892" s="1" t="n"/>
      <c r="AA892" s="1" t="n"/>
      <c r="AB892" s="212" t="n"/>
      <c r="AC892" s="212" t="n"/>
    </row>
    <row r="893">
      <c r="A893" s="1" t="n"/>
      <c r="B893" s="1" t="n"/>
      <c r="C893" s="1" t="n"/>
      <c r="D893" s="1" t="n"/>
      <c r="E893" s="1" t="n"/>
      <c r="F893" s="1" t="n"/>
      <c r="G893" s="1" t="n"/>
      <c r="H893" s="1" t="n"/>
      <c r="I893" s="1" t="n"/>
      <c r="J893" s="1" t="n"/>
      <c r="K893" s="1" t="n"/>
      <c r="L893" s="1" t="n"/>
      <c r="M893" s="1" t="n"/>
      <c r="N893" s="1" t="n"/>
      <c r="O893" s="1" t="n"/>
      <c r="P893" s="1" t="n"/>
      <c r="Q893" s="1" t="n"/>
      <c r="R893" s="1" t="n"/>
      <c r="S893" s="210" t="n"/>
      <c r="T893" s="210" t="n"/>
      <c r="U893" s="1" t="n"/>
      <c r="V893" s="1" t="n"/>
      <c r="W893" s="1" t="n"/>
      <c r="X893" s="1" t="n"/>
      <c r="Y893" s="210" t="n"/>
      <c r="Z893" s="1" t="n"/>
      <c r="AA893" s="1" t="n"/>
      <c r="AB893" s="212" t="n"/>
      <c r="AC893" s="212" t="n"/>
    </row>
    <row r="894">
      <c r="A894" s="1" t="n"/>
      <c r="B894" s="1" t="n"/>
      <c r="C894" s="1" t="n"/>
      <c r="D894" s="1" t="n"/>
      <c r="E894" s="1" t="n"/>
      <c r="F894" s="1" t="n"/>
      <c r="G894" s="1" t="n"/>
      <c r="H894" s="1" t="n"/>
      <c r="I894" s="1" t="n"/>
      <c r="J894" s="1" t="n"/>
      <c r="K894" s="1" t="n"/>
      <c r="L894" s="1" t="n"/>
      <c r="M894" s="1" t="n"/>
      <c r="N894" s="1" t="n"/>
      <c r="O894" s="1" t="n"/>
      <c r="P894" s="1" t="n"/>
      <c r="Q894" s="1" t="n"/>
      <c r="R894" s="1" t="n"/>
      <c r="S894" s="210" t="n"/>
      <c r="T894" s="210" t="n"/>
      <c r="U894" s="1" t="n"/>
      <c r="V894" s="1" t="n"/>
      <c r="W894" s="1" t="n"/>
      <c r="X894" s="1" t="n"/>
      <c r="Y894" s="210" t="n"/>
      <c r="Z894" s="1" t="n"/>
      <c r="AA894" s="1" t="n"/>
      <c r="AB894" s="212" t="n"/>
      <c r="AC894" s="212" t="n"/>
    </row>
    <row r="895">
      <c r="A895" s="1" t="n"/>
      <c r="B895" s="1" t="n"/>
      <c r="C895" s="1" t="n"/>
      <c r="D895" s="1" t="n"/>
      <c r="E895" s="1" t="n"/>
      <c r="F895" s="1" t="n"/>
      <c r="G895" s="1" t="n"/>
      <c r="H895" s="1" t="n"/>
      <c r="I895" s="1" t="n"/>
      <c r="J895" s="1" t="n"/>
      <c r="K895" s="1" t="n"/>
      <c r="L895" s="1" t="n"/>
      <c r="M895" s="1" t="n"/>
      <c r="N895" s="1" t="n"/>
      <c r="O895" s="1" t="n"/>
      <c r="P895" s="1" t="n"/>
      <c r="Q895" s="1" t="n"/>
      <c r="R895" s="1" t="n"/>
      <c r="S895" s="210" t="n"/>
      <c r="T895" s="210" t="n"/>
      <c r="U895" s="1" t="n"/>
      <c r="V895" s="1" t="n"/>
      <c r="W895" s="1" t="n"/>
      <c r="X895" s="1" t="n"/>
      <c r="Y895" s="210" t="n"/>
      <c r="Z895" s="1" t="n"/>
      <c r="AA895" s="1" t="n"/>
      <c r="AB895" s="212" t="n"/>
      <c r="AC895" s="212" t="n"/>
    </row>
    <row r="896">
      <c r="A896" s="1" t="n"/>
      <c r="B896" s="1" t="n"/>
      <c r="C896" s="1" t="n"/>
      <c r="D896" s="1" t="n"/>
      <c r="E896" s="1" t="n"/>
      <c r="F896" s="1" t="n"/>
      <c r="G896" s="1" t="n"/>
      <c r="H896" s="1" t="n"/>
      <c r="I896" s="1" t="n"/>
      <c r="J896" s="1" t="n"/>
      <c r="K896" s="1" t="n"/>
      <c r="L896" s="1" t="n"/>
      <c r="M896" s="1" t="n"/>
      <c r="N896" s="1" t="n"/>
      <c r="O896" s="1" t="n"/>
      <c r="P896" s="1" t="n"/>
      <c r="Q896" s="1" t="n"/>
      <c r="R896" s="1" t="n"/>
      <c r="S896" s="210" t="n"/>
      <c r="T896" s="210" t="n"/>
      <c r="U896" s="1" t="n"/>
      <c r="V896" s="1" t="n"/>
      <c r="W896" s="1" t="n"/>
      <c r="X896" s="1" t="n"/>
      <c r="Y896" s="210" t="n"/>
      <c r="Z896" s="1" t="n"/>
      <c r="AA896" s="1" t="n"/>
      <c r="AB896" s="212" t="n"/>
      <c r="AC896" s="212" t="n"/>
    </row>
    <row r="897">
      <c r="A897" s="1" t="n"/>
      <c r="B897" s="1" t="n"/>
      <c r="C897" s="1" t="n"/>
      <c r="D897" s="1" t="n"/>
      <c r="E897" s="1" t="n"/>
      <c r="F897" s="1" t="n"/>
      <c r="G897" s="1" t="n"/>
      <c r="H897" s="1" t="n"/>
      <c r="I897" s="1" t="n"/>
      <c r="J897" s="1" t="n"/>
      <c r="K897" s="1" t="n"/>
      <c r="L897" s="1" t="n"/>
      <c r="M897" s="1" t="n"/>
      <c r="N897" s="1" t="n"/>
      <c r="O897" s="1" t="n"/>
      <c r="P897" s="1" t="n"/>
      <c r="Q897" s="1" t="n"/>
      <c r="R897" s="1" t="n"/>
      <c r="S897" s="210" t="n"/>
      <c r="T897" s="210" t="n"/>
      <c r="U897" s="1" t="n"/>
      <c r="V897" s="1" t="n"/>
      <c r="W897" s="1" t="n"/>
      <c r="X897" s="1" t="n"/>
      <c r="Y897" s="210" t="n"/>
      <c r="Z897" s="1" t="n"/>
      <c r="AA897" s="1" t="n"/>
      <c r="AB897" s="212" t="n"/>
      <c r="AC897" s="212" t="n"/>
    </row>
    <row r="898">
      <c r="A898" s="1" t="n"/>
      <c r="B898" s="1" t="n"/>
      <c r="C898" s="1" t="n"/>
      <c r="D898" s="1" t="n"/>
      <c r="E898" s="1" t="n"/>
      <c r="F898" s="1" t="n"/>
      <c r="G898" s="1" t="n"/>
      <c r="H898" s="1" t="n"/>
      <c r="I898" s="1" t="n"/>
      <c r="J898" s="1" t="n"/>
      <c r="K898" s="1" t="n"/>
      <c r="L898" s="1" t="n"/>
      <c r="M898" s="1" t="n"/>
      <c r="N898" s="1" t="n"/>
      <c r="O898" s="1" t="n"/>
      <c r="P898" s="1" t="n"/>
      <c r="Q898" s="1" t="n"/>
      <c r="R898" s="1" t="n"/>
      <c r="S898" s="210" t="n"/>
      <c r="T898" s="210" t="n"/>
      <c r="U898" s="1" t="n"/>
      <c r="V898" s="1" t="n"/>
      <c r="W898" s="1" t="n"/>
      <c r="X898" s="1" t="n"/>
      <c r="Y898" s="210" t="n"/>
      <c r="Z898" s="1" t="n"/>
      <c r="AA898" s="1" t="n"/>
      <c r="AB898" s="212" t="n"/>
      <c r="AC898" s="212" t="n"/>
    </row>
    <row r="899">
      <c r="A899" s="1" t="n"/>
      <c r="B899" s="1" t="n"/>
      <c r="C899" s="1" t="n"/>
      <c r="D899" s="1" t="n"/>
      <c r="E899" s="1" t="n"/>
      <c r="F899" s="1" t="n"/>
      <c r="G899" s="1" t="n"/>
      <c r="H899" s="1" t="n"/>
      <c r="I899" s="1" t="n"/>
      <c r="J899" s="1" t="n"/>
      <c r="K899" s="1" t="n"/>
      <c r="L899" s="1" t="n"/>
      <c r="M899" s="1" t="n"/>
      <c r="N899" s="1" t="n"/>
      <c r="O899" s="1" t="n"/>
      <c r="P899" s="1" t="n"/>
      <c r="Q899" s="1" t="n"/>
      <c r="R899" s="1" t="n"/>
      <c r="S899" s="210" t="n"/>
      <c r="T899" s="210" t="n"/>
      <c r="U899" s="1" t="n"/>
      <c r="V899" s="1" t="n"/>
      <c r="W899" s="1" t="n"/>
      <c r="X899" s="1" t="n"/>
      <c r="Y899" s="210" t="n"/>
      <c r="Z899" s="1" t="n"/>
      <c r="AA899" s="1" t="n"/>
      <c r="AB899" s="212" t="n"/>
      <c r="AC899" s="212" t="n"/>
    </row>
    <row r="900">
      <c r="A900" s="1" t="n"/>
      <c r="B900" s="1" t="n"/>
      <c r="C900" s="1" t="n"/>
      <c r="D900" s="1" t="n"/>
      <c r="E900" s="1" t="n"/>
      <c r="F900" s="1" t="n"/>
      <c r="G900" s="1" t="n"/>
      <c r="H900" s="1" t="n"/>
      <c r="I900" s="1" t="n"/>
      <c r="J900" s="1" t="n"/>
      <c r="K900" s="1" t="n"/>
      <c r="L900" s="1" t="n"/>
      <c r="M900" s="1" t="n"/>
      <c r="N900" s="1" t="n"/>
      <c r="O900" s="1" t="n"/>
      <c r="P900" s="1" t="n"/>
      <c r="Q900" s="1" t="n"/>
      <c r="R900" s="1" t="n"/>
      <c r="S900" s="210" t="n"/>
      <c r="T900" s="210" t="n"/>
      <c r="U900" s="1" t="n"/>
      <c r="V900" s="1" t="n"/>
      <c r="W900" s="1" t="n"/>
      <c r="X900" s="1" t="n"/>
      <c r="Y900" s="210" t="n"/>
      <c r="Z900" s="1" t="n"/>
      <c r="AA900" s="1" t="n"/>
      <c r="AB900" s="212" t="n"/>
      <c r="AC900" s="212" t="n"/>
    </row>
    <row r="901">
      <c r="A901" s="1" t="n"/>
      <c r="B901" s="1" t="n"/>
      <c r="C901" s="1" t="n"/>
      <c r="D901" s="1" t="n"/>
      <c r="E901" s="1" t="n"/>
      <c r="F901" s="1" t="n"/>
      <c r="G901" s="1" t="n"/>
      <c r="H901" s="1" t="n"/>
      <c r="I901" s="1" t="n"/>
      <c r="J901" s="1" t="n"/>
      <c r="K901" s="1" t="n"/>
      <c r="L901" s="1" t="n"/>
      <c r="M901" s="1" t="n"/>
      <c r="N901" s="1" t="n"/>
      <c r="O901" s="1" t="n"/>
      <c r="P901" s="1" t="n"/>
      <c r="Q901" s="1" t="n"/>
      <c r="R901" s="1" t="n"/>
      <c r="S901" s="210" t="n"/>
      <c r="T901" s="210" t="n"/>
      <c r="U901" s="1" t="n"/>
      <c r="V901" s="1" t="n"/>
      <c r="W901" s="1" t="n"/>
      <c r="X901" s="1" t="n"/>
      <c r="Y901" s="210" t="n"/>
      <c r="Z901" s="1" t="n"/>
      <c r="AA901" s="1" t="n"/>
      <c r="AB901" s="212" t="n"/>
      <c r="AC901" s="212" t="n"/>
    </row>
    <row r="902">
      <c r="A902" s="1" t="n"/>
      <c r="B902" s="1" t="n"/>
      <c r="C902" s="1" t="n"/>
      <c r="D902" s="1" t="n"/>
      <c r="E902" s="1" t="n"/>
      <c r="F902" s="1" t="n"/>
      <c r="G902" s="1" t="n"/>
      <c r="H902" s="1" t="n"/>
      <c r="I902" s="1" t="n"/>
      <c r="J902" s="1" t="n"/>
      <c r="K902" s="1" t="n"/>
      <c r="L902" s="1" t="n"/>
      <c r="M902" s="1" t="n"/>
      <c r="N902" s="1" t="n"/>
      <c r="O902" s="1" t="n"/>
      <c r="P902" s="1" t="n"/>
      <c r="Q902" s="1" t="n"/>
      <c r="R902" s="1" t="n"/>
      <c r="S902" s="210" t="n"/>
      <c r="T902" s="210" t="n"/>
      <c r="U902" s="1" t="n"/>
      <c r="V902" s="1" t="n"/>
      <c r="W902" s="1" t="n"/>
      <c r="X902" s="1" t="n"/>
      <c r="Y902" s="210" t="n"/>
      <c r="Z902" s="1" t="n"/>
      <c r="AA902" s="1" t="n"/>
      <c r="AB902" s="212" t="n"/>
      <c r="AC902" s="212" t="n"/>
    </row>
    <row r="903">
      <c r="A903" s="1" t="n"/>
      <c r="B903" s="1" t="n"/>
      <c r="C903" s="1" t="n"/>
      <c r="D903" s="1" t="n"/>
      <c r="E903" s="1" t="n"/>
      <c r="F903" s="1" t="n"/>
      <c r="G903" s="1" t="n"/>
      <c r="H903" s="1" t="n"/>
      <c r="I903" s="1" t="n"/>
      <c r="J903" s="1" t="n"/>
      <c r="K903" s="1" t="n"/>
      <c r="L903" s="1" t="n"/>
      <c r="M903" s="1" t="n"/>
      <c r="N903" s="1" t="n"/>
      <c r="O903" s="1" t="n"/>
      <c r="P903" s="1" t="n"/>
      <c r="Q903" s="1" t="n"/>
      <c r="R903" s="1" t="n"/>
      <c r="S903" s="210" t="n"/>
      <c r="T903" s="210" t="n"/>
      <c r="U903" s="1" t="n"/>
      <c r="V903" s="1" t="n"/>
      <c r="W903" s="1" t="n"/>
      <c r="X903" s="1" t="n"/>
      <c r="Y903" s="210" t="n"/>
      <c r="Z903" s="1" t="n"/>
      <c r="AA903" s="1" t="n"/>
      <c r="AB903" s="212" t="n"/>
      <c r="AC903" s="212" t="n"/>
    </row>
    <row r="904">
      <c r="A904" s="1" t="n"/>
      <c r="B904" s="1" t="n"/>
      <c r="C904" s="1" t="n"/>
      <c r="D904" s="1" t="n"/>
      <c r="E904" s="1" t="n"/>
      <c r="F904" s="1" t="n"/>
      <c r="G904" s="1" t="n"/>
      <c r="H904" s="1" t="n"/>
      <c r="I904" s="1" t="n"/>
      <c r="J904" s="1" t="n"/>
      <c r="K904" s="1" t="n"/>
      <c r="L904" s="1" t="n"/>
      <c r="M904" s="1" t="n"/>
      <c r="N904" s="1" t="n"/>
      <c r="O904" s="1" t="n"/>
      <c r="P904" s="1" t="n"/>
      <c r="Q904" s="1" t="n"/>
      <c r="R904" s="1" t="n"/>
      <c r="S904" s="210" t="n"/>
      <c r="T904" s="210" t="n"/>
      <c r="U904" s="1" t="n"/>
      <c r="V904" s="1" t="n"/>
      <c r="W904" s="1" t="n"/>
      <c r="X904" s="1" t="n"/>
      <c r="Y904" s="210" t="n"/>
      <c r="Z904" s="1" t="n"/>
      <c r="AA904" s="1" t="n"/>
      <c r="AB904" s="212" t="n"/>
      <c r="AC904" s="212" t="n"/>
    </row>
    <row r="905">
      <c r="A905" s="1" t="n"/>
      <c r="B905" s="1" t="n"/>
      <c r="C905" s="1" t="n"/>
      <c r="D905" s="1" t="n"/>
      <c r="E905" s="1" t="n"/>
      <c r="F905" s="1" t="n"/>
      <c r="G905" s="1" t="n"/>
      <c r="H905" s="1" t="n"/>
      <c r="I905" s="1" t="n"/>
      <c r="J905" s="1" t="n"/>
      <c r="K905" s="1" t="n"/>
      <c r="L905" s="1" t="n"/>
      <c r="M905" s="1" t="n"/>
      <c r="N905" s="1" t="n"/>
      <c r="O905" s="1" t="n"/>
      <c r="P905" s="1" t="n"/>
      <c r="Q905" s="1" t="n"/>
      <c r="R905" s="1" t="n"/>
      <c r="S905" s="210" t="n"/>
      <c r="T905" s="210" t="n"/>
      <c r="U905" s="1" t="n"/>
      <c r="V905" s="1" t="n"/>
      <c r="W905" s="1" t="n"/>
      <c r="X905" s="1" t="n"/>
      <c r="Y905" s="210" t="n"/>
      <c r="Z905" s="1" t="n"/>
      <c r="AA905" s="1" t="n"/>
      <c r="AB905" s="212" t="n"/>
      <c r="AC905" s="212" t="n"/>
    </row>
    <row r="906">
      <c r="A906" s="1" t="n"/>
      <c r="B906" s="1" t="n"/>
      <c r="C906" s="1" t="n"/>
      <c r="D906" s="1" t="n"/>
      <c r="E906" s="1" t="n"/>
      <c r="F906" s="1" t="n"/>
      <c r="G906" s="1" t="n"/>
      <c r="H906" s="1" t="n"/>
      <c r="I906" s="1" t="n"/>
      <c r="J906" s="1" t="n"/>
      <c r="K906" s="1" t="n"/>
      <c r="L906" s="1" t="n"/>
      <c r="M906" s="1" t="n"/>
      <c r="N906" s="1" t="n"/>
      <c r="O906" s="1" t="n"/>
      <c r="P906" s="1" t="n"/>
      <c r="Q906" s="1" t="n"/>
      <c r="R906" s="1" t="n"/>
      <c r="S906" s="210" t="n"/>
      <c r="T906" s="210" t="n"/>
      <c r="U906" s="1" t="n"/>
      <c r="V906" s="1" t="n"/>
      <c r="W906" s="1" t="n"/>
      <c r="X906" s="1" t="n"/>
      <c r="Y906" s="210" t="n"/>
      <c r="Z906" s="1" t="n"/>
      <c r="AA906" s="1" t="n"/>
      <c r="AB906" s="212" t="n"/>
      <c r="AC906" s="212" t="n"/>
    </row>
    <row r="907">
      <c r="A907" s="1" t="n"/>
      <c r="B907" s="1" t="n"/>
      <c r="C907" s="1" t="n"/>
      <c r="D907" s="1" t="n"/>
      <c r="E907" s="1" t="n"/>
      <c r="F907" s="1" t="n"/>
      <c r="G907" s="1" t="n"/>
      <c r="H907" s="1" t="n"/>
      <c r="I907" s="1" t="n"/>
      <c r="J907" s="1" t="n"/>
      <c r="K907" s="1" t="n"/>
      <c r="L907" s="1" t="n"/>
      <c r="M907" s="1" t="n"/>
      <c r="N907" s="1" t="n"/>
      <c r="O907" s="1" t="n"/>
      <c r="P907" s="1" t="n"/>
      <c r="Q907" s="1" t="n"/>
      <c r="R907" s="1" t="n"/>
      <c r="S907" s="210" t="n"/>
      <c r="T907" s="210" t="n"/>
      <c r="U907" s="1" t="n"/>
      <c r="V907" s="1" t="n"/>
      <c r="W907" s="1" t="n"/>
      <c r="X907" s="1" t="n"/>
      <c r="Y907" s="210" t="n"/>
      <c r="Z907" s="1" t="n"/>
      <c r="AA907" s="1" t="n"/>
      <c r="AB907" s="212" t="n"/>
      <c r="AC907" s="212" t="n"/>
    </row>
    <row r="908">
      <c r="A908" s="1" t="n"/>
      <c r="B908" s="1" t="n"/>
      <c r="C908" s="1" t="n"/>
      <c r="D908" s="1" t="n"/>
      <c r="E908" s="1" t="n"/>
      <c r="F908" s="1" t="n"/>
      <c r="G908" s="1" t="n"/>
      <c r="H908" s="1" t="n"/>
      <c r="I908" s="1" t="n"/>
      <c r="J908" s="1" t="n"/>
      <c r="K908" s="1" t="n"/>
      <c r="L908" s="1" t="n"/>
      <c r="M908" s="1" t="n"/>
      <c r="N908" s="1" t="n"/>
      <c r="O908" s="1" t="n"/>
      <c r="P908" s="1" t="n"/>
      <c r="Q908" s="1" t="n"/>
      <c r="R908" s="1" t="n"/>
      <c r="S908" s="210" t="n"/>
      <c r="T908" s="210" t="n"/>
      <c r="U908" s="1" t="n"/>
      <c r="V908" s="1" t="n"/>
      <c r="W908" s="1" t="n"/>
      <c r="X908" s="1" t="n"/>
      <c r="Y908" s="210" t="n"/>
      <c r="Z908" s="1" t="n"/>
      <c r="AA908" s="1" t="n"/>
      <c r="AB908" s="212" t="n"/>
      <c r="AC908" s="212" t="n"/>
    </row>
    <row r="909">
      <c r="A909" s="1" t="n"/>
      <c r="B909" s="1" t="n"/>
      <c r="C909" s="1" t="n"/>
      <c r="D909" s="1" t="n"/>
      <c r="E909" s="1" t="n"/>
      <c r="F909" s="1" t="n"/>
      <c r="G909" s="1" t="n"/>
      <c r="H909" s="1" t="n"/>
      <c r="I909" s="1" t="n"/>
      <c r="J909" s="1" t="n"/>
      <c r="K909" s="1" t="n"/>
      <c r="L909" s="1" t="n"/>
      <c r="M909" s="1" t="n"/>
      <c r="N909" s="1" t="n"/>
      <c r="O909" s="1" t="n"/>
      <c r="P909" s="1" t="n"/>
      <c r="Q909" s="1" t="n"/>
      <c r="R909" s="1" t="n"/>
      <c r="S909" s="210" t="n"/>
      <c r="T909" s="210" t="n"/>
      <c r="U909" s="1" t="n"/>
      <c r="V909" s="1" t="n"/>
      <c r="W909" s="1" t="n"/>
      <c r="X909" s="1" t="n"/>
      <c r="Y909" s="210" t="n"/>
      <c r="Z909" s="1" t="n"/>
      <c r="AA909" s="1" t="n"/>
      <c r="AB909" s="212" t="n"/>
      <c r="AC909" s="212" t="n"/>
    </row>
    <row r="910">
      <c r="A910" s="1" t="n"/>
      <c r="B910" s="1" t="n"/>
      <c r="C910" s="1" t="n"/>
      <c r="D910" s="1" t="n"/>
      <c r="E910" s="1" t="n"/>
      <c r="F910" s="1" t="n"/>
      <c r="G910" s="1" t="n"/>
      <c r="H910" s="1" t="n"/>
      <c r="I910" s="1" t="n"/>
      <c r="J910" s="1" t="n"/>
      <c r="K910" s="1" t="n"/>
      <c r="L910" s="1" t="n"/>
      <c r="M910" s="1" t="n"/>
      <c r="N910" s="1" t="n"/>
      <c r="O910" s="1" t="n"/>
      <c r="P910" s="1" t="n"/>
      <c r="Q910" s="1" t="n"/>
      <c r="R910" s="1" t="n"/>
      <c r="S910" s="210" t="n"/>
      <c r="T910" s="210" t="n"/>
      <c r="U910" s="1" t="n"/>
      <c r="V910" s="1" t="n"/>
      <c r="W910" s="1" t="n"/>
      <c r="X910" s="1" t="n"/>
      <c r="Y910" s="210" t="n"/>
      <c r="Z910" s="1" t="n"/>
      <c r="AA910" s="1" t="n"/>
      <c r="AB910" s="212" t="n"/>
      <c r="AC910" s="212" t="n"/>
    </row>
    <row r="911">
      <c r="A911" s="1" t="n"/>
      <c r="B911" s="1" t="n"/>
      <c r="C911" s="1" t="n"/>
      <c r="D911" s="1" t="n"/>
      <c r="E911" s="1" t="n"/>
      <c r="F911" s="1" t="n"/>
      <c r="G911" s="1" t="n"/>
      <c r="H911" s="1" t="n"/>
      <c r="I911" s="1" t="n"/>
      <c r="J911" s="1" t="n"/>
      <c r="K911" s="1" t="n"/>
      <c r="L911" s="1" t="n"/>
      <c r="M911" s="1" t="n"/>
      <c r="N911" s="1" t="n"/>
      <c r="O911" s="1" t="n"/>
      <c r="P911" s="1" t="n"/>
      <c r="Q911" s="1" t="n"/>
      <c r="R911" s="1" t="n"/>
      <c r="S911" s="210" t="n"/>
      <c r="T911" s="210" t="n"/>
      <c r="U911" s="1" t="n"/>
      <c r="V911" s="1" t="n"/>
      <c r="W911" s="1" t="n"/>
      <c r="X911" s="1" t="n"/>
      <c r="Y911" s="210" t="n"/>
      <c r="Z911" s="1" t="n"/>
      <c r="AA911" s="1" t="n"/>
      <c r="AB911" s="212" t="n"/>
      <c r="AC911" s="212" t="n"/>
    </row>
    <row r="912">
      <c r="A912" s="1" t="n"/>
      <c r="B912" s="1" t="n"/>
      <c r="C912" s="1" t="n"/>
      <c r="D912" s="1" t="n"/>
      <c r="E912" s="1" t="n"/>
      <c r="F912" s="1" t="n"/>
      <c r="G912" s="1" t="n"/>
      <c r="H912" s="1" t="n"/>
      <c r="I912" s="1" t="n"/>
      <c r="J912" s="1" t="n"/>
      <c r="K912" s="1" t="n"/>
      <c r="L912" s="1" t="n"/>
      <c r="M912" s="1" t="n"/>
      <c r="N912" s="1" t="n"/>
      <c r="O912" s="1" t="n"/>
      <c r="P912" s="1" t="n"/>
      <c r="Q912" s="1" t="n"/>
      <c r="R912" s="1" t="n"/>
      <c r="S912" s="210" t="n"/>
      <c r="T912" s="210" t="n"/>
      <c r="U912" s="1" t="n"/>
      <c r="V912" s="1" t="n"/>
      <c r="W912" s="1" t="n"/>
      <c r="X912" s="1" t="n"/>
      <c r="Y912" s="210" t="n"/>
      <c r="Z912" s="1" t="n"/>
      <c r="AA912" s="1" t="n"/>
      <c r="AB912" s="212" t="n"/>
      <c r="AC912" s="212" t="n"/>
    </row>
    <row r="913">
      <c r="A913" s="1" t="n"/>
      <c r="B913" s="1" t="n"/>
      <c r="C913" s="1" t="n"/>
      <c r="D913" s="1" t="n"/>
      <c r="E913" s="1" t="n"/>
      <c r="F913" s="1" t="n"/>
      <c r="G913" s="1" t="n"/>
      <c r="H913" s="1" t="n"/>
      <c r="I913" s="1" t="n"/>
      <c r="J913" s="1" t="n"/>
      <c r="K913" s="1" t="n"/>
      <c r="L913" s="1" t="n"/>
      <c r="M913" s="1" t="n"/>
      <c r="N913" s="1" t="n"/>
      <c r="O913" s="1" t="n"/>
      <c r="P913" s="1" t="n"/>
      <c r="Q913" s="1" t="n"/>
      <c r="R913" s="1" t="n"/>
      <c r="S913" s="210" t="n"/>
      <c r="T913" s="210" t="n"/>
      <c r="U913" s="1" t="n"/>
      <c r="V913" s="1" t="n"/>
      <c r="W913" s="1" t="n"/>
      <c r="X913" s="1" t="n"/>
      <c r="Y913" s="210" t="n"/>
      <c r="Z913" s="1" t="n"/>
      <c r="AA913" s="1" t="n"/>
      <c r="AB913" s="212" t="n"/>
      <c r="AC913" s="212" t="n"/>
    </row>
    <row r="914">
      <c r="A914" s="1" t="n"/>
      <c r="B914" s="1" t="n"/>
      <c r="C914" s="1" t="n"/>
      <c r="D914" s="1" t="n"/>
      <c r="E914" s="1" t="n"/>
      <c r="F914" s="1" t="n"/>
      <c r="G914" s="1" t="n"/>
      <c r="H914" s="1" t="n"/>
      <c r="I914" s="1" t="n"/>
      <c r="J914" s="1" t="n"/>
      <c r="K914" s="1" t="n"/>
      <c r="L914" s="1" t="n"/>
      <c r="M914" s="1" t="n"/>
      <c r="N914" s="1" t="n"/>
      <c r="O914" s="1" t="n"/>
      <c r="P914" s="1" t="n"/>
      <c r="Q914" s="1" t="n"/>
      <c r="R914" s="1" t="n"/>
      <c r="S914" s="210" t="n"/>
      <c r="T914" s="210" t="n"/>
      <c r="U914" s="1" t="n"/>
      <c r="V914" s="1" t="n"/>
      <c r="W914" s="1" t="n"/>
      <c r="X914" s="1" t="n"/>
      <c r="Y914" s="210" t="n"/>
      <c r="Z914" s="1" t="n"/>
      <c r="AA914" s="1" t="n"/>
      <c r="AB914" s="212" t="n"/>
      <c r="AC914" s="212" t="n"/>
    </row>
    <row r="915">
      <c r="A915" s="1" t="n"/>
      <c r="B915" s="1" t="n"/>
      <c r="C915" s="1" t="n"/>
      <c r="D915" s="1" t="n"/>
      <c r="E915" s="1" t="n"/>
      <c r="F915" s="1" t="n"/>
      <c r="G915" s="1" t="n"/>
      <c r="H915" s="1" t="n"/>
      <c r="I915" s="1" t="n"/>
      <c r="J915" s="1" t="n"/>
      <c r="K915" s="1" t="n"/>
      <c r="L915" s="1" t="n"/>
      <c r="M915" s="1" t="n"/>
      <c r="N915" s="1" t="n"/>
      <c r="O915" s="1" t="n"/>
      <c r="P915" s="1" t="n"/>
      <c r="Q915" s="1" t="n"/>
      <c r="R915" s="1" t="n"/>
      <c r="S915" s="210" t="n"/>
      <c r="T915" s="210" t="n"/>
      <c r="U915" s="1" t="n"/>
      <c r="V915" s="1" t="n"/>
      <c r="W915" s="1" t="n"/>
      <c r="X915" s="1" t="n"/>
      <c r="Y915" s="210" t="n"/>
      <c r="Z915" s="1" t="n"/>
      <c r="AA915" s="1" t="n"/>
      <c r="AB915" s="212" t="n"/>
      <c r="AC915" s="212" t="n"/>
    </row>
    <row r="916">
      <c r="A916" s="1" t="n"/>
      <c r="B916" s="1" t="n"/>
      <c r="C916" s="1" t="n"/>
      <c r="D916" s="1" t="n"/>
      <c r="E916" s="1" t="n"/>
      <c r="F916" s="1" t="n"/>
      <c r="G916" s="1" t="n"/>
      <c r="H916" s="1" t="n"/>
      <c r="I916" s="1" t="n"/>
      <c r="J916" s="1" t="n"/>
      <c r="K916" s="1" t="n"/>
      <c r="L916" s="1" t="n"/>
      <c r="M916" s="1" t="n"/>
      <c r="N916" s="1" t="n"/>
      <c r="O916" s="1" t="n"/>
      <c r="P916" s="1" t="n"/>
      <c r="Q916" s="1" t="n"/>
      <c r="R916" s="1" t="n"/>
      <c r="S916" s="210" t="n"/>
      <c r="T916" s="210" t="n"/>
      <c r="U916" s="1" t="n"/>
      <c r="V916" s="1" t="n"/>
      <c r="W916" s="1" t="n"/>
      <c r="X916" s="1" t="n"/>
      <c r="Y916" s="210" t="n"/>
      <c r="Z916" s="1" t="n"/>
      <c r="AA916" s="1" t="n"/>
      <c r="AB916" s="212" t="n"/>
      <c r="AC916" s="212" t="n"/>
    </row>
    <row r="917">
      <c r="A917" s="1" t="n"/>
      <c r="B917" s="1" t="n"/>
      <c r="C917" s="1" t="n"/>
      <c r="D917" s="1" t="n"/>
      <c r="E917" s="1" t="n"/>
      <c r="F917" s="1" t="n"/>
      <c r="G917" s="1" t="n"/>
      <c r="H917" s="1" t="n"/>
      <c r="I917" s="1" t="n"/>
      <c r="J917" s="1" t="n"/>
      <c r="K917" s="1" t="n"/>
      <c r="L917" s="1" t="n"/>
      <c r="M917" s="1" t="n"/>
      <c r="N917" s="1" t="n"/>
      <c r="O917" s="1" t="n"/>
      <c r="P917" s="1" t="n"/>
      <c r="Q917" s="1" t="n"/>
      <c r="R917" s="1" t="n"/>
      <c r="S917" s="210" t="n"/>
      <c r="T917" s="210" t="n"/>
      <c r="U917" s="1" t="n"/>
      <c r="V917" s="1" t="n"/>
      <c r="W917" s="1" t="n"/>
      <c r="X917" s="1" t="n"/>
      <c r="Y917" s="210" t="n"/>
      <c r="Z917" s="1" t="n"/>
      <c r="AA917" s="1" t="n"/>
      <c r="AB917" s="212" t="n"/>
      <c r="AC917" s="212" t="n"/>
    </row>
    <row r="918">
      <c r="A918" s="1" t="n"/>
      <c r="B918" s="1" t="n"/>
      <c r="C918" s="1" t="n"/>
      <c r="D918" s="1" t="n"/>
      <c r="E918" s="1" t="n"/>
      <c r="F918" s="1" t="n"/>
      <c r="G918" s="1" t="n"/>
      <c r="H918" s="1" t="n"/>
      <c r="I918" s="1" t="n"/>
      <c r="J918" s="1" t="n"/>
      <c r="K918" s="1" t="n"/>
      <c r="L918" s="1" t="n"/>
      <c r="M918" s="1" t="n"/>
      <c r="N918" s="1" t="n"/>
      <c r="O918" s="1" t="n"/>
      <c r="P918" s="1" t="n"/>
      <c r="Q918" s="1" t="n"/>
      <c r="R918" s="1" t="n"/>
      <c r="S918" s="210" t="n"/>
      <c r="T918" s="210" t="n"/>
      <c r="U918" s="1" t="n"/>
      <c r="V918" s="1" t="n"/>
      <c r="W918" s="1" t="n"/>
      <c r="X918" s="1" t="n"/>
      <c r="Y918" s="210" t="n"/>
      <c r="Z918" s="1" t="n"/>
      <c r="AA918" s="1" t="n"/>
      <c r="AB918" s="212" t="n"/>
      <c r="AC918" s="212" t="n"/>
    </row>
    <row r="919">
      <c r="A919" s="1" t="n"/>
      <c r="B919" s="1" t="n"/>
      <c r="C919" s="1" t="n"/>
      <c r="D919" s="1" t="n"/>
      <c r="E919" s="1" t="n"/>
      <c r="F919" s="1" t="n"/>
      <c r="G919" s="1" t="n"/>
      <c r="H919" s="1" t="n"/>
      <c r="I919" s="1" t="n"/>
      <c r="J919" s="1" t="n"/>
      <c r="K919" s="1" t="n"/>
      <c r="L919" s="1" t="n"/>
      <c r="M919" s="1" t="n"/>
      <c r="N919" s="1" t="n"/>
      <c r="O919" s="1" t="n"/>
      <c r="P919" s="1" t="n"/>
      <c r="Q919" s="1" t="n"/>
      <c r="R919" s="1" t="n"/>
      <c r="S919" s="210" t="n"/>
      <c r="T919" s="210" t="n"/>
      <c r="U919" s="1" t="n"/>
      <c r="V919" s="1" t="n"/>
      <c r="W919" s="1" t="n"/>
      <c r="X919" s="1" t="n"/>
      <c r="Y919" s="210" t="n"/>
      <c r="Z919" s="1" t="n"/>
      <c r="AA919" s="1" t="n"/>
      <c r="AB919" s="212" t="n"/>
      <c r="AC919" s="212" t="n"/>
    </row>
    <row r="920">
      <c r="A920" s="1" t="n"/>
      <c r="B920" s="1" t="n"/>
      <c r="C920" s="1" t="n"/>
      <c r="D920" s="1" t="n"/>
      <c r="E920" s="1" t="n"/>
      <c r="F920" s="1" t="n"/>
      <c r="G920" s="1" t="n"/>
      <c r="H920" s="1" t="n"/>
      <c r="I920" s="1" t="n"/>
      <c r="J920" s="1" t="n"/>
      <c r="K920" s="1" t="n"/>
      <c r="L920" s="1" t="n"/>
      <c r="M920" s="1" t="n"/>
      <c r="N920" s="1" t="n"/>
      <c r="O920" s="1" t="n"/>
      <c r="P920" s="1" t="n"/>
      <c r="Q920" s="1" t="n"/>
      <c r="R920" s="1" t="n"/>
      <c r="S920" s="210" t="n"/>
      <c r="T920" s="210" t="n"/>
      <c r="U920" s="1" t="n"/>
      <c r="V920" s="1" t="n"/>
      <c r="W920" s="1" t="n"/>
      <c r="X920" s="1" t="n"/>
      <c r="Y920" s="210" t="n"/>
      <c r="Z920" s="1" t="n"/>
      <c r="AA920" s="1" t="n"/>
      <c r="AB920" s="212" t="n"/>
      <c r="AC920" s="212" t="n"/>
    </row>
    <row r="921">
      <c r="A921" s="1" t="n"/>
      <c r="B921" s="1" t="n"/>
      <c r="C921" s="1" t="n"/>
      <c r="D921" s="1" t="n"/>
      <c r="E921" s="1" t="n"/>
      <c r="F921" s="1" t="n"/>
      <c r="G921" s="1" t="n"/>
      <c r="H921" s="1" t="n"/>
      <c r="I921" s="1" t="n"/>
      <c r="J921" s="1" t="n"/>
      <c r="K921" s="1" t="n"/>
      <c r="L921" s="1" t="n"/>
      <c r="M921" s="1" t="n"/>
      <c r="N921" s="1" t="n"/>
      <c r="O921" s="1" t="n"/>
      <c r="P921" s="1" t="n"/>
      <c r="Q921" s="1" t="n"/>
      <c r="R921" s="1" t="n"/>
      <c r="S921" s="210" t="n"/>
      <c r="T921" s="210" t="n"/>
      <c r="U921" s="1" t="n"/>
      <c r="V921" s="1" t="n"/>
      <c r="W921" s="1" t="n"/>
      <c r="X921" s="1" t="n"/>
      <c r="Y921" s="210" t="n"/>
      <c r="Z921" s="1" t="n"/>
      <c r="AA921" s="1" t="n"/>
      <c r="AB921" s="212" t="n"/>
      <c r="AC921" s="212" t="n"/>
    </row>
    <row r="922">
      <c r="A922" s="1" t="n"/>
      <c r="B922" s="1" t="n"/>
      <c r="C922" s="1" t="n"/>
      <c r="D922" s="1" t="n"/>
      <c r="E922" s="1" t="n"/>
      <c r="F922" s="1" t="n"/>
      <c r="G922" s="1" t="n"/>
      <c r="H922" s="1" t="n"/>
      <c r="I922" s="1" t="n"/>
      <c r="J922" s="1" t="n"/>
      <c r="K922" s="1" t="n"/>
      <c r="L922" s="1" t="n"/>
      <c r="M922" s="1" t="n"/>
      <c r="N922" s="1" t="n"/>
      <c r="O922" s="1" t="n"/>
      <c r="P922" s="1" t="n"/>
      <c r="Q922" s="1" t="n"/>
      <c r="R922" s="1" t="n"/>
      <c r="S922" s="210" t="n"/>
      <c r="T922" s="210" t="n"/>
      <c r="U922" s="1" t="n"/>
      <c r="V922" s="1" t="n"/>
      <c r="W922" s="1" t="n"/>
      <c r="X922" s="1" t="n"/>
      <c r="Y922" s="210" t="n"/>
      <c r="Z922" s="1" t="n"/>
      <c r="AA922" s="1" t="n"/>
      <c r="AB922" s="212" t="n"/>
      <c r="AC922" s="212" t="n"/>
    </row>
    <row r="923">
      <c r="A923" s="1" t="n"/>
      <c r="B923" s="1" t="n"/>
      <c r="C923" s="1" t="n"/>
      <c r="D923" s="1" t="n"/>
      <c r="E923" s="1" t="n"/>
      <c r="F923" s="1" t="n"/>
      <c r="G923" s="1" t="n"/>
      <c r="H923" s="1" t="n"/>
      <c r="I923" s="1" t="n"/>
      <c r="J923" s="1" t="n"/>
      <c r="K923" s="1" t="n"/>
      <c r="L923" s="1" t="n"/>
      <c r="M923" s="1" t="n"/>
      <c r="N923" s="1" t="n"/>
      <c r="O923" s="1" t="n"/>
      <c r="P923" s="1" t="n"/>
      <c r="Q923" s="1" t="n"/>
      <c r="R923" s="1" t="n"/>
      <c r="S923" s="210" t="n"/>
      <c r="T923" s="210" t="n"/>
      <c r="U923" s="1" t="n"/>
      <c r="V923" s="1" t="n"/>
      <c r="W923" s="1" t="n"/>
      <c r="X923" s="1" t="n"/>
      <c r="Y923" s="210" t="n"/>
      <c r="Z923" s="1" t="n"/>
      <c r="AA923" s="1" t="n"/>
      <c r="AB923" s="212" t="n"/>
      <c r="AC923" s="212" t="n"/>
    </row>
    <row r="924">
      <c r="A924" s="1" t="n"/>
      <c r="B924" s="1" t="n"/>
      <c r="C924" s="1" t="n"/>
      <c r="D924" s="1" t="n"/>
      <c r="E924" s="1" t="n"/>
      <c r="F924" s="1" t="n"/>
      <c r="G924" s="1" t="n"/>
      <c r="H924" s="1" t="n"/>
      <c r="I924" s="1" t="n"/>
      <c r="J924" s="1" t="n"/>
      <c r="K924" s="1" t="n"/>
      <c r="L924" s="1" t="n"/>
      <c r="M924" s="1" t="n"/>
      <c r="N924" s="1" t="n"/>
      <c r="O924" s="1" t="n"/>
      <c r="P924" s="1" t="n"/>
      <c r="Q924" s="1" t="n"/>
      <c r="R924" s="1" t="n"/>
      <c r="S924" s="210" t="n"/>
      <c r="T924" s="210" t="n"/>
      <c r="U924" s="1" t="n"/>
      <c r="V924" s="1" t="n"/>
      <c r="W924" s="1" t="n"/>
      <c r="X924" s="1" t="n"/>
      <c r="Y924" s="210" t="n"/>
      <c r="Z924" s="1" t="n"/>
      <c r="AA924" s="1" t="n"/>
      <c r="AB924" s="212" t="n"/>
      <c r="AC924" s="212" t="n"/>
    </row>
    <row r="925">
      <c r="A925" s="1" t="n"/>
      <c r="B925" s="1" t="n"/>
      <c r="C925" s="1" t="n"/>
      <c r="D925" s="1" t="n"/>
      <c r="E925" s="1" t="n"/>
      <c r="F925" s="1" t="n"/>
      <c r="G925" s="1" t="n"/>
      <c r="H925" s="1" t="n"/>
      <c r="I925" s="1" t="n"/>
      <c r="J925" s="1" t="n"/>
      <c r="K925" s="1" t="n"/>
      <c r="L925" s="1" t="n"/>
      <c r="M925" s="1" t="n"/>
      <c r="N925" s="1" t="n"/>
      <c r="O925" s="1" t="n"/>
      <c r="P925" s="1" t="n"/>
      <c r="Q925" s="1" t="n"/>
      <c r="R925" s="1" t="n"/>
      <c r="S925" s="210" t="n"/>
      <c r="T925" s="210" t="n"/>
      <c r="U925" s="1" t="n"/>
      <c r="V925" s="1" t="n"/>
      <c r="W925" s="1" t="n"/>
      <c r="X925" s="1" t="n"/>
      <c r="Y925" s="210" t="n"/>
      <c r="Z925" s="1" t="n"/>
      <c r="AA925" s="1" t="n"/>
      <c r="AB925" s="212" t="n"/>
      <c r="AC925" s="212" t="n"/>
    </row>
    <row r="926">
      <c r="A926" s="1" t="n"/>
      <c r="B926" s="1" t="n"/>
      <c r="C926" s="1" t="n"/>
      <c r="D926" s="1" t="n"/>
      <c r="E926" s="1" t="n"/>
      <c r="F926" s="1" t="n"/>
      <c r="G926" s="1" t="n"/>
      <c r="H926" s="1" t="n"/>
      <c r="I926" s="1" t="n"/>
      <c r="J926" s="1" t="n"/>
      <c r="K926" s="1" t="n"/>
      <c r="L926" s="1" t="n"/>
      <c r="M926" s="1" t="n"/>
      <c r="N926" s="1" t="n"/>
      <c r="O926" s="1" t="n"/>
      <c r="P926" s="1" t="n"/>
      <c r="Q926" s="1" t="n"/>
      <c r="R926" s="1" t="n"/>
      <c r="S926" s="210" t="n"/>
      <c r="T926" s="210" t="n"/>
      <c r="U926" s="1" t="n"/>
      <c r="V926" s="1" t="n"/>
      <c r="W926" s="1" t="n"/>
      <c r="X926" s="1" t="n"/>
      <c r="Y926" s="210" t="n"/>
      <c r="Z926" s="1" t="n"/>
      <c r="AA926" s="1" t="n"/>
      <c r="AB926" s="212" t="n"/>
      <c r="AC926" s="212" t="n"/>
    </row>
    <row r="927">
      <c r="A927" s="1" t="n"/>
      <c r="B927" s="1" t="n"/>
      <c r="C927" s="1" t="n"/>
      <c r="D927" s="1" t="n"/>
      <c r="E927" s="1" t="n"/>
      <c r="F927" s="1" t="n"/>
      <c r="G927" s="1" t="n"/>
      <c r="H927" s="1" t="n"/>
      <c r="I927" s="1" t="n"/>
      <c r="J927" s="1" t="n"/>
      <c r="K927" s="1" t="n"/>
      <c r="L927" s="1" t="n"/>
      <c r="M927" s="1" t="n"/>
      <c r="N927" s="1" t="n"/>
      <c r="O927" s="1" t="n"/>
      <c r="P927" s="1" t="n"/>
      <c r="Q927" s="1" t="n"/>
      <c r="R927" s="1" t="n"/>
      <c r="S927" s="210" t="n"/>
      <c r="T927" s="210" t="n"/>
      <c r="U927" s="1" t="n"/>
      <c r="V927" s="1" t="n"/>
      <c r="W927" s="1" t="n"/>
      <c r="X927" s="1" t="n"/>
      <c r="Y927" s="210" t="n"/>
      <c r="Z927" s="1" t="n"/>
      <c r="AA927" s="1" t="n"/>
      <c r="AB927" s="212" t="n"/>
      <c r="AC927" s="212" t="n"/>
    </row>
    <row r="928">
      <c r="A928" s="1" t="n"/>
      <c r="B928" s="1" t="n"/>
      <c r="C928" s="1" t="n"/>
      <c r="D928" s="1" t="n"/>
      <c r="E928" s="1" t="n"/>
      <c r="F928" s="1" t="n"/>
      <c r="G928" s="1" t="n"/>
      <c r="H928" s="1" t="n"/>
      <c r="I928" s="1" t="n"/>
      <c r="J928" s="1" t="n"/>
      <c r="K928" s="1" t="n"/>
      <c r="L928" s="1" t="n"/>
      <c r="M928" s="1" t="n"/>
      <c r="N928" s="1" t="n"/>
      <c r="O928" s="1" t="n"/>
      <c r="P928" s="1" t="n"/>
      <c r="Q928" s="1" t="n"/>
      <c r="R928" s="1" t="n"/>
      <c r="S928" s="210" t="n"/>
      <c r="T928" s="210" t="n"/>
      <c r="U928" s="1" t="n"/>
      <c r="V928" s="1" t="n"/>
      <c r="W928" s="1" t="n"/>
      <c r="X928" s="1" t="n"/>
      <c r="Y928" s="210" t="n"/>
      <c r="Z928" s="1" t="n"/>
      <c r="AA928" s="1" t="n"/>
      <c r="AB928" s="212" t="n"/>
      <c r="AC928" s="212" t="n"/>
    </row>
    <row r="929">
      <c r="A929" s="1" t="n"/>
      <c r="B929" s="1" t="n"/>
      <c r="C929" s="1" t="n"/>
      <c r="D929" s="1" t="n"/>
      <c r="E929" s="1" t="n"/>
      <c r="F929" s="1" t="n"/>
      <c r="G929" s="1" t="n"/>
      <c r="H929" s="1" t="n"/>
      <c r="I929" s="1" t="n"/>
      <c r="J929" s="1" t="n"/>
      <c r="K929" s="1" t="n"/>
      <c r="L929" s="1" t="n"/>
      <c r="M929" s="1" t="n"/>
      <c r="N929" s="1" t="n"/>
      <c r="O929" s="1" t="n"/>
      <c r="P929" s="1" t="n"/>
      <c r="Q929" s="1" t="n"/>
      <c r="R929" s="1" t="n"/>
      <c r="S929" s="210" t="n"/>
      <c r="T929" s="210" t="n"/>
      <c r="U929" s="1" t="n"/>
      <c r="V929" s="1" t="n"/>
      <c r="W929" s="1" t="n"/>
      <c r="X929" s="1" t="n"/>
      <c r="Y929" s="210" t="n"/>
      <c r="Z929" s="1" t="n"/>
      <c r="AA929" s="1" t="n"/>
      <c r="AB929" s="212" t="n"/>
      <c r="AC929" s="212" t="n"/>
    </row>
    <row r="930">
      <c r="A930" s="1" t="n"/>
      <c r="B930" s="1" t="n"/>
      <c r="C930" s="1" t="n"/>
      <c r="D930" s="1" t="n"/>
      <c r="E930" s="1" t="n"/>
      <c r="F930" s="1" t="n"/>
      <c r="G930" s="1" t="n"/>
      <c r="H930" s="1" t="n"/>
      <c r="I930" s="1" t="n"/>
      <c r="J930" s="1" t="n"/>
      <c r="K930" s="1" t="n"/>
      <c r="L930" s="1" t="n"/>
      <c r="M930" s="1" t="n"/>
      <c r="N930" s="1" t="n"/>
      <c r="O930" s="1" t="n"/>
      <c r="P930" s="1" t="n"/>
      <c r="Q930" s="1" t="n"/>
      <c r="R930" s="1" t="n"/>
      <c r="S930" s="210" t="n"/>
      <c r="T930" s="210" t="n"/>
      <c r="U930" s="1" t="n"/>
      <c r="V930" s="1" t="n"/>
      <c r="W930" s="1" t="n"/>
      <c r="X930" s="1" t="n"/>
      <c r="Y930" s="210" t="n"/>
      <c r="Z930" s="1" t="n"/>
      <c r="AA930" s="1" t="n"/>
      <c r="AB930" s="212" t="n"/>
      <c r="AC930" s="212" t="n"/>
    </row>
    <row r="931">
      <c r="A931" s="1" t="n"/>
      <c r="B931" s="1" t="n"/>
      <c r="C931" s="1" t="n"/>
      <c r="D931" s="1" t="n"/>
      <c r="E931" s="1" t="n"/>
      <c r="F931" s="1" t="n"/>
      <c r="G931" s="1" t="n"/>
      <c r="H931" s="1" t="n"/>
      <c r="I931" s="1" t="n"/>
      <c r="J931" s="1" t="n"/>
      <c r="K931" s="1" t="n"/>
      <c r="L931" s="1" t="n"/>
      <c r="M931" s="1" t="n"/>
      <c r="N931" s="1" t="n"/>
      <c r="O931" s="1" t="n"/>
      <c r="P931" s="1" t="n"/>
      <c r="Q931" s="1" t="n"/>
      <c r="R931" s="1" t="n"/>
      <c r="S931" s="210" t="n"/>
      <c r="T931" s="210" t="n"/>
      <c r="U931" s="1" t="n"/>
      <c r="V931" s="1" t="n"/>
      <c r="W931" s="1" t="n"/>
      <c r="X931" s="1" t="n"/>
      <c r="Y931" s="210" t="n"/>
      <c r="Z931" s="1" t="n"/>
      <c r="AA931" s="1" t="n"/>
      <c r="AB931" s="212" t="n"/>
      <c r="AC931" s="212" t="n"/>
    </row>
    <row r="932">
      <c r="A932" s="1" t="n"/>
      <c r="B932" s="1" t="n"/>
      <c r="C932" s="1" t="n"/>
      <c r="D932" s="1" t="n"/>
      <c r="E932" s="1" t="n"/>
      <c r="F932" s="1" t="n"/>
      <c r="G932" s="1" t="n"/>
      <c r="H932" s="1" t="n"/>
      <c r="I932" s="1" t="n"/>
      <c r="J932" s="1" t="n"/>
      <c r="K932" s="1" t="n"/>
      <c r="L932" s="1" t="n"/>
      <c r="M932" s="1" t="n"/>
      <c r="N932" s="1" t="n"/>
      <c r="O932" s="1" t="n"/>
      <c r="P932" s="1" t="n"/>
      <c r="Q932" s="1" t="n"/>
      <c r="R932" s="1" t="n"/>
      <c r="S932" s="210" t="n"/>
      <c r="T932" s="210" t="n"/>
      <c r="U932" s="1" t="n"/>
      <c r="V932" s="1" t="n"/>
      <c r="W932" s="1" t="n"/>
      <c r="X932" s="1" t="n"/>
      <c r="Y932" s="210" t="n"/>
      <c r="Z932" s="1" t="n"/>
      <c r="AA932" s="1" t="n"/>
      <c r="AB932" s="212" t="n"/>
      <c r="AC932" s="212" t="n"/>
    </row>
    <row r="933">
      <c r="A933" s="1" t="n"/>
      <c r="B933" s="1" t="n"/>
      <c r="C933" s="1" t="n"/>
      <c r="D933" s="1" t="n"/>
      <c r="E933" s="1" t="n"/>
      <c r="F933" s="1" t="n"/>
      <c r="G933" s="1" t="n"/>
      <c r="H933" s="1" t="n"/>
      <c r="I933" s="1" t="n"/>
      <c r="J933" s="1" t="n"/>
      <c r="K933" s="1" t="n"/>
      <c r="L933" s="1" t="n"/>
      <c r="M933" s="1" t="n"/>
      <c r="N933" s="1" t="n"/>
      <c r="O933" s="1" t="n"/>
      <c r="P933" s="1" t="n"/>
      <c r="Q933" s="1" t="n"/>
      <c r="R933" s="1" t="n"/>
      <c r="S933" s="210" t="n"/>
      <c r="T933" s="210" t="n"/>
      <c r="U933" s="1" t="n"/>
      <c r="V933" s="1" t="n"/>
      <c r="W933" s="1" t="n"/>
      <c r="X933" s="1" t="n"/>
      <c r="Y933" s="210" t="n"/>
      <c r="Z933" s="1" t="n"/>
      <c r="AA933" s="1" t="n"/>
      <c r="AB933" s="212" t="n"/>
      <c r="AC933" s="212" t="n"/>
    </row>
    <row r="934">
      <c r="A934" s="1" t="n"/>
      <c r="B934" s="1" t="n"/>
      <c r="C934" s="1" t="n"/>
      <c r="D934" s="1" t="n"/>
      <c r="E934" s="1" t="n"/>
      <c r="F934" s="1" t="n"/>
      <c r="G934" s="1" t="n"/>
      <c r="H934" s="1" t="n"/>
      <c r="I934" s="1" t="n"/>
      <c r="J934" s="1" t="n"/>
      <c r="K934" s="1" t="n"/>
      <c r="L934" s="1" t="n"/>
      <c r="M934" s="1" t="n"/>
      <c r="N934" s="1" t="n"/>
      <c r="O934" s="1" t="n"/>
      <c r="P934" s="1" t="n"/>
      <c r="Q934" s="1" t="n"/>
      <c r="R934" s="1" t="n"/>
      <c r="S934" s="210" t="n"/>
      <c r="T934" s="210" t="n"/>
      <c r="U934" s="1" t="n"/>
      <c r="V934" s="1" t="n"/>
      <c r="W934" s="1" t="n"/>
      <c r="X934" s="1" t="n"/>
      <c r="Y934" s="210" t="n"/>
      <c r="Z934" s="1" t="n"/>
      <c r="AA934" s="1" t="n"/>
      <c r="AB934" s="212" t="n"/>
      <c r="AC934" s="212" t="n"/>
    </row>
    <row r="935">
      <c r="A935" s="1" t="n"/>
      <c r="B935" s="1" t="n"/>
      <c r="C935" s="1" t="n"/>
      <c r="D935" s="1" t="n"/>
      <c r="E935" s="1" t="n"/>
      <c r="F935" s="1" t="n"/>
      <c r="G935" s="1" t="n"/>
      <c r="H935" s="1" t="n"/>
      <c r="I935" s="1" t="n"/>
      <c r="J935" s="1" t="n"/>
      <c r="K935" s="1" t="n"/>
      <c r="L935" s="1" t="n"/>
      <c r="M935" s="1" t="n"/>
      <c r="N935" s="1" t="n"/>
      <c r="O935" s="1" t="n"/>
      <c r="P935" s="1" t="n"/>
      <c r="Q935" s="1" t="n"/>
      <c r="R935" s="1" t="n"/>
      <c r="S935" s="210" t="n"/>
      <c r="T935" s="210" t="n"/>
      <c r="U935" s="1" t="n"/>
      <c r="V935" s="1" t="n"/>
      <c r="W935" s="1" t="n"/>
      <c r="X935" s="1" t="n"/>
      <c r="Y935" s="210" t="n"/>
      <c r="Z935" s="1" t="n"/>
      <c r="AA935" s="1" t="n"/>
      <c r="AB935" s="212" t="n"/>
      <c r="AC935" s="212" t="n"/>
    </row>
    <row r="936">
      <c r="A936" s="1" t="n"/>
      <c r="B936" s="1" t="n"/>
      <c r="C936" s="1" t="n"/>
      <c r="D936" s="1" t="n"/>
      <c r="E936" s="1" t="n"/>
      <c r="F936" s="1" t="n"/>
      <c r="G936" s="1" t="n"/>
      <c r="H936" s="1" t="n"/>
      <c r="I936" s="1" t="n"/>
      <c r="J936" s="1" t="n"/>
      <c r="K936" s="1" t="n"/>
      <c r="L936" s="1" t="n"/>
      <c r="M936" s="1" t="n"/>
      <c r="N936" s="1" t="n"/>
      <c r="O936" s="1" t="n"/>
      <c r="P936" s="1" t="n"/>
      <c r="Q936" s="1" t="n"/>
      <c r="R936" s="1" t="n"/>
      <c r="S936" s="210" t="n"/>
      <c r="T936" s="210" t="n"/>
      <c r="U936" s="1" t="n"/>
      <c r="V936" s="1" t="n"/>
      <c r="W936" s="1" t="n"/>
      <c r="X936" s="1" t="n"/>
      <c r="Y936" s="210" t="n"/>
      <c r="Z936" s="1" t="n"/>
      <c r="AA936" s="1" t="n"/>
      <c r="AB936" s="212" t="n"/>
      <c r="AC936" s="212" t="n"/>
    </row>
    <row r="937">
      <c r="A937" s="1" t="n"/>
      <c r="B937" s="1" t="n"/>
      <c r="C937" s="1" t="n"/>
      <c r="D937" s="1" t="n"/>
      <c r="E937" s="1" t="n"/>
      <c r="F937" s="1" t="n"/>
      <c r="G937" s="1" t="n"/>
      <c r="H937" s="1" t="n"/>
      <c r="I937" s="1" t="n"/>
      <c r="J937" s="1" t="n"/>
      <c r="K937" s="1" t="n"/>
      <c r="L937" s="1" t="n"/>
      <c r="M937" s="1" t="n"/>
      <c r="N937" s="1" t="n"/>
      <c r="O937" s="1" t="n"/>
      <c r="P937" s="1" t="n"/>
      <c r="Q937" s="1" t="n"/>
      <c r="R937" s="1" t="n"/>
      <c r="S937" s="210" t="n"/>
      <c r="T937" s="210" t="n"/>
      <c r="U937" s="1" t="n"/>
      <c r="V937" s="1" t="n"/>
      <c r="W937" s="1" t="n"/>
      <c r="X937" s="1" t="n"/>
      <c r="Y937" s="210" t="n"/>
      <c r="Z937" s="1" t="n"/>
      <c r="AA937" s="1" t="n"/>
      <c r="AB937" s="212" t="n"/>
      <c r="AC937" s="212" t="n"/>
    </row>
    <row r="938">
      <c r="A938" s="1" t="n"/>
      <c r="B938" s="1" t="n"/>
      <c r="C938" s="1" t="n"/>
      <c r="D938" s="1" t="n"/>
      <c r="E938" s="1" t="n"/>
      <c r="F938" s="1" t="n"/>
      <c r="G938" s="1" t="n"/>
      <c r="H938" s="1" t="n"/>
      <c r="I938" s="1" t="n"/>
      <c r="J938" s="1" t="n"/>
      <c r="K938" s="1" t="n"/>
      <c r="L938" s="1" t="n"/>
      <c r="M938" s="1" t="n"/>
      <c r="N938" s="1" t="n"/>
      <c r="O938" s="1" t="n"/>
      <c r="P938" s="1" t="n"/>
      <c r="Q938" s="1" t="n"/>
      <c r="R938" s="1" t="n"/>
      <c r="S938" s="210" t="n"/>
      <c r="T938" s="210" t="n"/>
      <c r="U938" s="1" t="n"/>
      <c r="V938" s="1" t="n"/>
      <c r="W938" s="1" t="n"/>
      <c r="X938" s="1" t="n"/>
      <c r="Y938" s="210" t="n"/>
      <c r="Z938" s="1" t="n"/>
      <c r="AA938" s="1" t="n"/>
      <c r="AB938" s="212" t="n"/>
      <c r="AC938" s="212" t="n"/>
    </row>
    <row r="939">
      <c r="A939" s="1" t="n"/>
      <c r="B939" s="1" t="n"/>
      <c r="C939" s="1" t="n"/>
      <c r="D939" s="1" t="n"/>
      <c r="E939" s="1" t="n"/>
      <c r="F939" s="1" t="n"/>
      <c r="G939" s="1" t="n"/>
      <c r="H939" s="1" t="n"/>
      <c r="I939" s="1" t="n"/>
      <c r="J939" s="1" t="n"/>
      <c r="K939" s="1" t="n"/>
      <c r="L939" s="1" t="n"/>
      <c r="M939" s="1" t="n"/>
      <c r="N939" s="1" t="n"/>
      <c r="O939" s="1" t="n"/>
      <c r="P939" s="1" t="n"/>
      <c r="Q939" s="1" t="n"/>
      <c r="R939" s="1" t="n"/>
      <c r="S939" s="210" t="n"/>
      <c r="T939" s="210" t="n"/>
      <c r="U939" s="1" t="n"/>
      <c r="V939" s="1" t="n"/>
      <c r="W939" s="1" t="n"/>
      <c r="X939" s="1" t="n"/>
      <c r="Y939" s="210" t="n"/>
      <c r="Z939" s="1" t="n"/>
      <c r="AA939" s="1" t="n"/>
      <c r="AB939" s="212" t="n"/>
      <c r="AC939" s="212" t="n"/>
    </row>
    <row r="940">
      <c r="A940" s="1" t="n"/>
      <c r="B940" s="1" t="n"/>
      <c r="C940" s="1" t="n"/>
      <c r="D940" s="1" t="n"/>
      <c r="E940" s="1" t="n"/>
      <c r="F940" s="1" t="n"/>
      <c r="G940" s="1" t="n"/>
      <c r="H940" s="1" t="n"/>
      <c r="I940" s="1" t="n"/>
      <c r="J940" s="1" t="n"/>
      <c r="K940" s="1" t="n"/>
      <c r="L940" s="1" t="n"/>
      <c r="M940" s="1" t="n"/>
      <c r="N940" s="1" t="n"/>
      <c r="O940" s="1" t="n"/>
      <c r="P940" s="1" t="n"/>
      <c r="Q940" s="1" t="n"/>
      <c r="R940" s="1" t="n"/>
      <c r="S940" s="210" t="n"/>
      <c r="T940" s="210" t="n"/>
      <c r="U940" s="1" t="n"/>
      <c r="V940" s="1" t="n"/>
      <c r="W940" s="1" t="n"/>
      <c r="X940" s="1" t="n"/>
      <c r="Y940" s="210" t="n"/>
      <c r="Z940" s="1" t="n"/>
      <c r="AA940" s="1" t="n"/>
      <c r="AB940" s="212" t="n"/>
      <c r="AC940" s="212" t="n"/>
    </row>
    <row r="941">
      <c r="A941" s="1" t="n"/>
      <c r="B941" s="1" t="n"/>
      <c r="C941" s="1" t="n"/>
      <c r="D941" s="1" t="n"/>
      <c r="E941" s="1" t="n"/>
      <c r="F941" s="1" t="n"/>
      <c r="G941" s="1" t="n"/>
      <c r="H941" s="1" t="n"/>
      <c r="I941" s="1" t="n"/>
      <c r="J941" s="1" t="n"/>
      <c r="K941" s="1" t="n"/>
      <c r="L941" s="1" t="n"/>
      <c r="M941" s="1" t="n"/>
      <c r="N941" s="1" t="n"/>
      <c r="O941" s="1" t="n"/>
      <c r="P941" s="1" t="n"/>
      <c r="Q941" s="1" t="n"/>
      <c r="R941" s="1" t="n"/>
      <c r="S941" s="210" t="n"/>
      <c r="T941" s="210" t="n"/>
      <c r="U941" s="1" t="n"/>
      <c r="V941" s="1" t="n"/>
      <c r="W941" s="1" t="n"/>
      <c r="X941" s="1" t="n"/>
      <c r="Y941" s="210" t="n"/>
      <c r="Z941" s="1" t="n"/>
      <c r="AA941" s="1" t="n"/>
      <c r="AB941" s="212" t="n"/>
      <c r="AC941" s="212" t="n"/>
    </row>
    <row r="942">
      <c r="A942" s="1" t="n"/>
      <c r="B942" s="1" t="n"/>
      <c r="C942" s="1" t="n"/>
      <c r="D942" s="1" t="n"/>
      <c r="E942" s="1" t="n"/>
      <c r="F942" s="1" t="n"/>
      <c r="G942" s="1" t="n"/>
      <c r="H942" s="1" t="n"/>
      <c r="I942" s="1" t="n"/>
      <c r="J942" s="1" t="n"/>
      <c r="K942" s="1" t="n"/>
      <c r="L942" s="1" t="n"/>
      <c r="M942" s="1" t="n"/>
      <c r="N942" s="1" t="n"/>
      <c r="O942" s="1" t="n"/>
      <c r="P942" s="1" t="n"/>
      <c r="Q942" s="1" t="n"/>
      <c r="R942" s="1" t="n"/>
      <c r="S942" s="210" t="n"/>
      <c r="T942" s="210" t="n"/>
      <c r="U942" s="1" t="n"/>
      <c r="V942" s="1" t="n"/>
      <c r="W942" s="1" t="n"/>
      <c r="X942" s="1" t="n"/>
      <c r="Y942" s="210" t="n"/>
      <c r="Z942" s="1" t="n"/>
      <c r="AA942" s="1" t="n"/>
      <c r="AB942" s="212" t="n"/>
      <c r="AC942" s="212" t="n"/>
    </row>
    <row r="943">
      <c r="A943" s="1" t="n"/>
      <c r="B943" s="1" t="n"/>
      <c r="C943" s="1" t="n"/>
      <c r="D943" s="1" t="n"/>
      <c r="E943" s="1" t="n"/>
      <c r="F943" s="1" t="n"/>
      <c r="G943" s="1" t="n"/>
      <c r="H943" s="1" t="n"/>
      <c r="I943" s="1" t="n"/>
      <c r="J943" s="1" t="n"/>
      <c r="K943" s="1" t="n"/>
      <c r="L943" s="1" t="n"/>
      <c r="M943" s="1" t="n"/>
      <c r="N943" s="1" t="n"/>
      <c r="O943" s="1" t="n"/>
      <c r="P943" s="1" t="n"/>
      <c r="Q943" s="1" t="n"/>
      <c r="R943" s="1" t="n"/>
      <c r="S943" s="210" t="n"/>
      <c r="T943" s="210" t="n"/>
      <c r="U943" s="1" t="n"/>
      <c r="V943" s="1" t="n"/>
      <c r="W943" s="1" t="n"/>
      <c r="X943" s="1" t="n"/>
      <c r="Y943" s="210" t="n"/>
      <c r="Z943" s="1" t="n"/>
      <c r="AA943" s="1" t="n"/>
      <c r="AB943" s="212" t="n"/>
      <c r="AC943" s="212" t="n"/>
    </row>
    <row r="944">
      <c r="A944" s="1" t="n"/>
      <c r="B944" s="1" t="n"/>
      <c r="C944" s="1" t="n"/>
      <c r="D944" s="1" t="n"/>
      <c r="E944" s="1" t="n"/>
      <c r="F944" s="1" t="n"/>
      <c r="G944" s="1" t="n"/>
      <c r="H944" s="1" t="n"/>
      <c r="I944" s="1" t="n"/>
      <c r="J944" s="1" t="n"/>
      <c r="K944" s="1" t="n"/>
      <c r="L944" s="1" t="n"/>
      <c r="M944" s="1" t="n"/>
      <c r="N944" s="1" t="n"/>
      <c r="O944" s="1" t="n"/>
      <c r="P944" s="1" t="n"/>
      <c r="Q944" s="1" t="n"/>
      <c r="R944" s="1" t="n"/>
      <c r="S944" s="210" t="n"/>
      <c r="T944" s="210" t="n"/>
      <c r="U944" s="1" t="n"/>
      <c r="V944" s="1" t="n"/>
      <c r="W944" s="1" t="n"/>
      <c r="X944" s="1" t="n"/>
      <c r="Y944" s="210" t="n"/>
      <c r="Z944" s="1" t="n"/>
      <c r="AA944" s="1" t="n"/>
      <c r="AB944" s="212" t="n"/>
      <c r="AC944" s="212" t="n"/>
    </row>
    <row r="945">
      <c r="A945" s="1" t="n"/>
      <c r="B945" s="1" t="n"/>
      <c r="C945" s="1" t="n"/>
      <c r="D945" s="1" t="n"/>
      <c r="E945" s="1" t="n"/>
      <c r="F945" s="1" t="n"/>
      <c r="G945" s="1" t="n"/>
      <c r="H945" s="1" t="n"/>
      <c r="I945" s="1" t="n"/>
      <c r="J945" s="1" t="n"/>
      <c r="K945" s="1" t="n"/>
      <c r="L945" s="1" t="n"/>
      <c r="M945" s="1" t="n"/>
      <c r="N945" s="1" t="n"/>
      <c r="O945" s="1" t="n"/>
      <c r="P945" s="1" t="n"/>
      <c r="Q945" s="1" t="n"/>
      <c r="R945" s="1" t="n"/>
      <c r="S945" s="210" t="n"/>
      <c r="T945" s="210" t="n"/>
      <c r="U945" s="1" t="n"/>
      <c r="V945" s="1" t="n"/>
      <c r="W945" s="1" t="n"/>
      <c r="X945" s="1" t="n"/>
      <c r="Y945" s="210" t="n"/>
      <c r="Z945" s="1" t="n"/>
      <c r="AA945" s="1" t="n"/>
      <c r="AB945" s="212" t="n"/>
      <c r="AC945" s="212" t="n"/>
    </row>
    <row r="946">
      <c r="A946" s="1" t="n"/>
      <c r="B946" s="1" t="n"/>
      <c r="C946" s="1" t="n"/>
      <c r="D946" s="1" t="n"/>
      <c r="E946" s="1" t="n"/>
      <c r="F946" s="1" t="n"/>
      <c r="G946" s="1" t="n"/>
      <c r="H946" s="1" t="n"/>
      <c r="I946" s="1" t="n"/>
      <c r="J946" s="1" t="n"/>
      <c r="K946" s="1" t="n"/>
      <c r="L946" s="1" t="n"/>
      <c r="M946" s="1" t="n"/>
      <c r="N946" s="1" t="n"/>
      <c r="O946" s="1" t="n"/>
      <c r="P946" s="1" t="n"/>
      <c r="Q946" s="1" t="n"/>
      <c r="R946" s="1" t="n"/>
      <c r="S946" s="210" t="n"/>
      <c r="T946" s="210" t="n"/>
      <c r="U946" s="1" t="n"/>
      <c r="V946" s="1" t="n"/>
      <c r="W946" s="1" t="n"/>
      <c r="X946" s="1" t="n"/>
      <c r="Y946" s="210" t="n"/>
      <c r="Z946" s="1" t="n"/>
      <c r="AA946" s="1" t="n"/>
      <c r="AB946" s="212" t="n"/>
      <c r="AC946" s="212" t="n"/>
    </row>
    <row r="947">
      <c r="A947" s="1" t="n"/>
      <c r="B947" s="1" t="n"/>
      <c r="C947" s="1" t="n"/>
      <c r="D947" s="1" t="n"/>
      <c r="E947" s="1" t="n"/>
      <c r="F947" s="1" t="n"/>
      <c r="G947" s="1" t="n"/>
      <c r="H947" s="1" t="n"/>
      <c r="I947" s="1" t="n"/>
      <c r="J947" s="1" t="n"/>
      <c r="K947" s="1" t="n"/>
      <c r="L947" s="1" t="n"/>
      <c r="M947" s="1" t="n"/>
      <c r="N947" s="1" t="n"/>
      <c r="O947" s="1" t="n"/>
      <c r="P947" s="1" t="n"/>
      <c r="Q947" s="1" t="n"/>
      <c r="R947" s="1" t="n"/>
      <c r="S947" s="210" t="n"/>
      <c r="T947" s="210" t="n"/>
      <c r="U947" s="1" t="n"/>
      <c r="V947" s="1" t="n"/>
      <c r="W947" s="1" t="n"/>
      <c r="X947" s="1" t="n"/>
      <c r="Y947" s="210" t="n"/>
      <c r="Z947" s="1" t="n"/>
      <c r="AA947" s="1" t="n"/>
      <c r="AB947" s="212" t="n"/>
      <c r="AC947" s="212" t="n"/>
    </row>
    <row r="948">
      <c r="A948" s="1" t="n"/>
      <c r="B948" s="1" t="n"/>
      <c r="C948" s="1" t="n"/>
      <c r="D948" s="1" t="n"/>
      <c r="E948" s="1" t="n"/>
      <c r="F948" s="1" t="n"/>
      <c r="G948" s="1" t="n"/>
      <c r="H948" s="1" t="n"/>
      <c r="I948" s="1" t="n"/>
      <c r="J948" s="1" t="n"/>
      <c r="K948" s="1" t="n"/>
      <c r="L948" s="1" t="n"/>
      <c r="M948" s="1" t="n"/>
      <c r="N948" s="1" t="n"/>
      <c r="O948" s="1" t="n"/>
      <c r="P948" s="1" t="n"/>
      <c r="Q948" s="1" t="n"/>
      <c r="R948" s="1" t="n"/>
      <c r="S948" s="210" t="n"/>
      <c r="T948" s="210" t="n"/>
      <c r="U948" s="1" t="n"/>
      <c r="V948" s="1" t="n"/>
      <c r="W948" s="1" t="n"/>
      <c r="X948" s="1" t="n"/>
      <c r="Y948" s="210" t="n"/>
      <c r="Z948" s="1" t="n"/>
      <c r="AA948" s="1" t="n"/>
      <c r="AB948" s="212" t="n"/>
      <c r="AC948" s="212" t="n"/>
    </row>
    <row r="949">
      <c r="A949" s="1" t="n"/>
      <c r="B949" s="1" t="n"/>
      <c r="C949" s="1" t="n"/>
      <c r="D949" s="1" t="n"/>
      <c r="E949" s="1" t="n"/>
      <c r="F949" s="1" t="n"/>
      <c r="G949" s="1" t="n"/>
      <c r="H949" s="1" t="n"/>
      <c r="I949" s="1" t="n"/>
      <c r="J949" s="1" t="n"/>
      <c r="K949" s="1" t="n"/>
      <c r="L949" s="1" t="n"/>
      <c r="M949" s="1" t="n"/>
      <c r="N949" s="1" t="n"/>
      <c r="O949" s="1" t="n"/>
      <c r="P949" s="1" t="n"/>
      <c r="Q949" s="1" t="n"/>
      <c r="R949" s="1" t="n"/>
      <c r="S949" s="210" t="n"/>
      <c r="T949" s="210" t="n"/>
      <c r="U949" s="1" t="n"/>
      <c r="V949" s="1" t="n"/>
      <c r="W949" s="1" t="n"/>
      <c r="X949" s="1" t="n"/>
      <c r="Y949" s="210" t="n"/>
      <c r="Z949" s="1" t="n"/>
      <c r="AA949" s="1" t="n"/>
      <c r="AB949" s="212" t="n"/>
      <c r="AC949" s="212" t="n"/>
    </row>
    <row r="950">
      <c r="A950" s="1" t="n"/>
      <c r="B950" s="1" t="n"/>
      <c r="C950" s="1" t="n"/>
      <c r="D950" s="1" t="n"/>
      <c r="E950" s="1" t="n"/>
      <c r="F950" s="1" t="n"/>
      <c r="G950" s="1" t="n"/>
      <c r="H950" s="1" t="n"/>
      <c r="I950" s="1" t="n"/>
      <c r="J950" s="1" t="n"/>
      <c r="K950" s="1" t="n"/>
      <c r="L950" s="1" t="n"/>
      <c r="M950" s="1" t="n"/>
      <c r="N950" s="1" t="n"/>
      <c r="O950" s="1" t="n"/>
      <c r="P950" s="1" t="n"/>
      <c r="Q950" s="1" t="n"/>
      <c r="R950" s="1" t="n"/>
      <c r="S950" s="210" t="n"/>
      <c r="T950" s="210" t="n"/>
      <c r="U950" s="1" t="n"/>
      <c r="V950" s="1" t="n"/>
      <c r="W950" s="1" t="n"/>
      <c r="X950" s="1" t="n"/>
      <c r="Y950" s="210" t="n"/>
      <c r="Z950" s="1" t="n"/>
      <c r="AA950" s="1" t="n"/>
      <c r="AB950" s="212" t="n"/>
      <c r="AC950" s="212" t="n"/>
    </row>
    <row r="951">
      <c r="A951" s="1" t="n"/>
      <c r="B951" s="1" t="n"/>
      <c r="C951" s="1" t="n"/>
      <c r="D951" s="1" t="n"/>
      <c r="E951" s="1" t="n"/>
      <c r="F951" s="1" t="n"/>
      <c r="G951" s="1" t="n"/>
      <c r="H951" s="1" t="n"/>
      <c r="I951" s="1" t="n"/>
      <c r="J951" s="1" t="n"/>
      <c r="K951" s="1" t="n"/>
      <c r="L951" s="1" t="n"/>
      <c r="M951" s="1" t="n"/>
      <c r="N951" s="1" t="n"/>
      <c r="O951" s="1" t="n"/>
      <c r="P951" s="1" t="n"/>
      <c r="Q951" s="1" t="n"/>
      <c r="R951" s="1" t="n"/>
      <c r="S951" s="210" t="n"/>
      <c r="T951" s="210" t="n"/>
      <c r="U951" s="1" t="n"/>
      <c r="V951" s="1" t="n"/>
      <c r="W951" s="1" t="n"/>
      <c r="X951" s="1" t="n"/>
      <c r="Y951" s="210" t="n"/>
      <c r="Z951" s="1" t="n"/>
      <c r="AA951" s="1" t="n"/>
      <c r="AB951" s="212" t="n"/>
      <c r="AC951" s="212" t="n"/>
    </row>
    <row r="952">
      <c r="A952" s="1" t="n"/>
      <c r="B952" s="1" t="n"/>
      <c r="C952" s="1" t="n"/>
      <c r="D952" s="1" t="n"/>
      <c r="E952" s="1" t="n"/>
      <c r="F952" s="1" t="n"/>
      <c r="G952" s="1" t="n"/>
      <c r="H952" s="1" t="n"/>
      <c r="I952" s="1" t="n"/>
      <c r="J952" s="1" t="n"/>
      <c r="K952" s="1" t="n"/>
      <c r="L952" s="1" t="n"/>
      <c r="M952" s="1" t="n"/>
      <c r="N952" s="1" t="n"/>
      <c r="O952" s="1" t="n"/>
      <c r="P952" s="1" t="n"/>
      <c r="Q952" s="1" t="n"/>
      <c r="R952" s="1" t="n"/>
      <c r="S952" s="210" t="n"/>
      <c r="T952" s="210" t="n"/>
      <c r="U952" s="1" t="n"/>
      <c r="V952" s="1" t="n"/>
      <c r="W952" s="1" t="n"/>
      <c r="X952" s="1" t="n"/>
      <c r="Y952" s="210" t="n"/>
      <c r="Z952" s="1" t="n"/>
      <c r="AA952" s="1" t="n"/>
      <c r="AB952" s="212" t="n"/>
      <c r="AC952" s="212" t="n"/>
    </row>
    <row r="953">
      <c r="A953" s="1" t="n"/>
      <c r="B953" s="1" t="n"/>
      <c r="C953" s="1" t="n"/>
      <c r="D953" s="1" t="n"/>
      <c r="E953" s="1" t="n"/>
      <c r="F953" s="1" t="n"/>
      <c r="G953" s="1" t="n"/>
      <c r="H953" s="1" t="n"/>
      <c r="I953" s="1" t="n"/>
      <c r="J953" s="1" t="n"/>
      <c r="K953" s="1" t="n"/>
      <c r="L953" s="1" t="n"/>
      <c r="M953" s="1" t="n"/>
      <c r="N953" s="1" t="n"/>
      <c r="O953" s="1" t="n"/>
      <c r="P953" s="1" t="n"/>
      <c r="Q953" s="1" t="n"/>
      <c r="R953" s="1" t="n"/>
      <c r="S953" s="210" t="n"/>
      <c r="T953" s="210" t="n"/>
      <c r="U953" s="1" t="n"/>
      <c r="V953" s="1" t="n"/>
      <c r="W953" s="1" t="n"/>
      <c r="X953" s="1" t="n"/>
      <c r="Y953" s="210" t="n"/>
      <c r="Z953" s="1" t="n"/>
      <c r="AA953" s="1" t="n"/>
      <c r="AB953" s="212" t="n"/>
      <c r="AC953" s="212" t="n"/>
    </row>
    <row r="954">
      <c r="A954" s="1" t="n"/>
      <c r="B954" s="1" t="n"/>
      <c r="C954" s="1" t="n"/>
      <c r="D954" s="1" t="n"/>
      <c r="E954" s="1" t="n"/>
      <c r="F954" s="1" t="n"/>
      <c r="G954" s="1" t="n"/>
      <c r="H954" s="1" t="n"/>
      <c r="I954" s="1" t="n"/>
      <c r="J954" s="1" t="n"/>
      <c r="K954" s="1" t="n"/>
      <c r="L954" s="1" t="n"/>
      <c r="M954" s="1" t="n"/>
      <c r="N954" s="1" t="n"/>
      <c r="O954" s="1" t="n"/>
      <c r="P954" s="1" t="n"/>
      <c r="Q954" s="1" t="n"/>
      <c r="R954" s="1" t="n"/>
      <c r="S954" s="210" t="n"/>
      <c r="T954" s="210" t="n"/>
      <c r="U954" s="1" t="n"/>
      <c r="V954" s="1" t="n"/>
      <c r="W954" s="1" t="n"/>
      <c r="X954" s="1" t="n"/>
      <c r="Y954" s="210" t="n"/>
      <c r="Z954" s="1" t="n"/>
      <c r="AA954" s="1" t="n"/>
      <c r="AB954" s="212" t="n"/>
      <c r="AC954" s="212" t="n"/>
    </row>
    <row r="955">
      <c r="A955" s="1" t="n"/>
      <c r="B955" s="1" t="n"/>
      <c r="C955" s="1" t="n"/>
      <c r="D955" s="1" t="n"/>
      <c r="E955" s="1" t="n"/>
      <c r="F955" s="1" t="n"/>
      <c r="G955" s="1" t="n"/>
      <c r="H955" s="1" t="n"/>
      <c r="I955" s="1" t="n"/>
      <c r="J955" s="1" t="n"/>
      <c r="K955" s="1" t="n"/>
      <c r="L955" s="1" t="n"/>
      <c r="M955" s="1" t="n"/>
      <c r="N955" s="1" t="n"/>
      <c r="O955" s="1" t="n"/>
      <c r="P955" s="1" t="n"/>
      <c r="Q955" s="1" t="n"/>
      <c r="R955" s="1" t="n"/>
      <c r="S955" s="210" t="n"/>
      <c r="T955" s="210" t="n"/>
      <c r="U955" s="1" t="n"/>
      <c r="V955" s="1" t="n"/>
      <c r="W955" s="1" t="n"/>
      <c r="X955" s="1" t="n"/>
      <c r="Y955" s="210" t="n"/>
      <c r="Z955" s="1" t="n"/>
      <c r="AA955" s="1" t="n"/>
      <c r="AB955" s="212" t="n"/>
      <c r="AC955" s="212" t="n"/>
    </row>
    <row r="956">
      <c r="A956" s="1" t="n"/>
      <c r="B956" s="1" t="n"/>
      <c r="C956" s="1" t="n"/>
      <c r="D956" s="1" t="n"/>
      <c r="E956" s="1" t="n"/>
      <c r="F956" s="1" t="n"/>
      <c r="G956" s="1" t="n"/>
      <c r="H956" s="1" t="n"/>
      <c r="I956" s="1" t="n"/>
      <c r="J956" s="1" t="n"/>
      <c r="K956" s="1" t="n"/>
      <c r="L956" s="1" t="n"/>
      <c r="M956" s="1" t="n"/>
      <c r="N956" s="1" t="n"/>
      <c r="O956" s="1" t="n"/>
      <c r="P956" s="1" t="n"/>
      <c r="Q956" s="1" t="n"/>
      <c r="R956" s="1" t="n"/>
      <c r="S956" s="210" t="n"/>
      <c r="T956" s="210" t="n"/>
      <c r="U956" s="1" t="n"/>
      <c r="V956" s="1" t="n"/>
      <c r="W956" s="1" t="n"/>
      <c r="X956" s="1" t="n"/>
      <c r="Y956" s="210" t="n"/>
      <c r="Z956" s="1" t="n"/>
      <c r="AA956" s="1" t="n"/>
      <c r="AB956" s="212" t="n"/>
      <c r="AC956" s="212" t="n"/>
    </row>
    <row r="957">
      <c r="A957" s="1" t="n"/>
      <c r="B957" s="1" t="n"/>
      <c r="C957" s="1" t="n"/>
      <c r="D957" s="1" t="n"/>
      <c r="E957" s="1" t="n"/>
      <c r="F957" s="1" t="n"/>
      <c r="G957" s="1" t="n"/>
      <c r="H957" s="1" t="n"/>
      <c r="I957" s="1" t="n"/>
      <c r="J957" s="1" t="n"/>
      <c r="K957" s="1" t="n"/>
      <c r="L957" s="1" t="n"/>
      <c r="M957" s="1" t="n"/>
      <c r="N957" s="1" t="n"/>
      <c r="O957" s="1" t="n"/>
      <c r="P957" s="1" t="n"/>
      <c r="Q957" s="1" t="n"/>
      <c r="R957" s="1" t="n"/>
      <c r="S957" s="210" t="n"/>
      <c r="T957" s="210" t="n"/>
      <c r="U957" s="1" t="n"/>
      <c r="V957" s="1" t="n"/>
      <c r="W957" s="1" t="n"/>
      <c r="X957" s="1" t="n"/>
      <c r="Y957" s="210" t="n"/>
      <c r="Z957" s="1" t="n"/>
      <c r="AA957" s="1" t="n"/>
      <c r="AB957" s="212" t="n"/>
      <c r="AC957" s="212" t="n"/>
    </row>
    <row r="958">
      <c r="A958" s="1" t="n"/>
      <c r="B958" s="1" t="n"/>
      <c r="C958" s="1" t="n"/>
      <c r="D958" s="1" t="n"/>
      <c r="E958" s="1" t="n"/>
      <c r="F958" s="1" t="n"/>
      <c r="G958" s="1" t="n"/>
      <c r="H958" s="1" t="n"/>
      <c r="I958" s="1" t="n"/>
      <c r="J958" s="1" t="n"/>
      <c r="K958" s="1" t="n"/>
      <c r="L958" s="1" t="n"/>
      <c r="M958" s="1" t="n"/>
      <c r="N958" s="1" t="n"/>
      <c r="O958" s="1" t="n"/>
      <c r="P958" s="1" t="n"/>
      <c r="Q958" s="1" t="n"/>
      <c r="R958" s="1" t="n"/>
      <c r="S958" s="210" t="n"/>
      <c r="T958" s="210" t="n"/>
      <c r="U958" s="1" t="n"/>
      <c r="V958" s="1" t="n"/>
      <c r="W958" s="1" t="n"/>
      <c r="X958" s="1" t="n"/>
      <c r="Y958" s="210" t="n"/>
      <c r="Z958" s="1" t="n"/>
      <c r="AA958" s="1" t="n"/>
      <c r="AB958" s="212" t="n"/>
      <c r="AC958" s="212" t="n"/>
    </row>
    <row r="959">
      <c r="A959" s="1" t="n"/>
      <c r="B959" s="1" t="n"/>
      <c r="C959" s="1" t="n"/>
      <c r="D959" s="1" t="n"/>
      <c r="E959" s="1" t="n"/>
      <c r="F959" s="1" t="n"/>
      <c r="G959" s="1" t="n"/>
      <c r="H959" s="1" t="n"/>
      <c r="I959" s="1" t="n"/>
      <c r="J959" s="1" t="n"/>
      <c r="K959" s="1" t="n"/>
      <c r="L959" s="1" t="n"/>
      <c r="M959" s="1" t="n"/>
      <c r="N959" s="1" t="n"/>
      <c r="O959" s="1" t="n"/>
      <c r="P959" s="1" t="n"/>
      <c r="Q959" s="1" t="n"/>
      <c r="R959" s="1" t="n"/>
      <c r="S959" s="210" t="n"/>
      <c r="T959" s="210" t="n"/>
      <c r="U959" s="1" t="n"/>
      <c r="V959" s="1" t="n"/>
      <c r="W959" s="1" t="n"/>
      <c r="X959" s="1" t="n"/>
      <c r="Y959" s="210" t="n"/>
      <c r="Z959" s="1" t="n"/>
      <c r="AA959" s="1" t="n"/>
      <c r="AB959" s="212" t="n"/>
      <c r="AC959" s="212" t="n"/>
    </row>
    <row r="960">
      <c r="A960" s="1" t="n"/>
      <c r="B960" s="1" t="n"/>
      <c r="C960" s="1" t="n"/>
      <c r="D960" s="1" t="n"/>
      <c r="E960" s="1" t="n"/>
      <c r="F960" s="1" t="n"/>
      <c r="G960" s="1" t="n"/>
      <c r="H960" s="1" t="n"/>
      <c r="I960" s="1" t="n"/>
      <c r="J960" s="1" t="n"/>
      <c r="K960" s="1" t="n"/>
      <c r="L960" s="1" t="n"/>
      <c r="M960" s="1" t="n"/>
      <c r="N960" s="1" t="n"/>
      <c r="O960" s="1" t="n"/>
      <c r="P960" s="1" t="n"/>
      <c r="Q960" s="1" t="n"/>
      <c r="R960" s="1" t="n"/>
      <c r="S960" s="210" t="n"/>
      <c r="T960" s="210" t="n"/>
      <c r="U960" s="1" t="n"/>
      <c r="V960" s="1" t="n"/>
      <c r="W960" s="1" t="n"/>
      <c r="X960" s="1" t="n"/>
      <c r="Y960" s="210" t="n"/>
      <c r="Z960" s="1" t="n"/>
      <c r="AA960" s="1" t="n"/>
      <c r="AB960" s="212" t="n"/>
      <c r="AC960" s="212" t="n"/>
    </row>
    <row r="961">
      <c r="A961" s="1" t="n"/>
      <c r="B961" s="1" t="n"/>
      <c r="C961" s="1" t="n"/>
      <c r="D961" s="1" t="n"/>
      <c r="E961" s="1" t="n"/>
      <c r="F961" s="1" t="n"/>
      <c r="G961" s="1" t="n"/>
      <c r="H961" s="1" t="n"/>
      <c r="I961" s="1" t="n"/>
      <c r="J961" s="1" t="n"/>
      <c r="K961" s="1" t="n"/>
      <c r="L961" s="1" t="n"/>
      <c r="M961" s="1" t="n"/>
      <c r="N961" s="1" t="n"/>
      <c r="O961" s="1" t="n"/>
      <c r="P961" s="1" t="n"/>
      <c r="Q961" s="1" t="n"/>
      <c r="R961" s="1" t="n"/>
      <c r="S961" s="210" t="n"/>
      <c r="T961" s="210" t="n"/>
      <c r="U961" s="1" t="n"/>
      <c r="V961" s="1" t="n"/>
      <c r="W961" s="1" t="n"/>
      <c r="X961" s="1" t="n"/>
      <c r="Y961" s="210" t="n"/>
      <c r="Z961" s="1" t="n"/>
      <c r="AA961" s="1" t="n"/>
      <c r="AB961" s="212" t="n"/>
      <c r="AC961" s="212" t="n"/>
    </row>
    <row r="962">
      <c r="A962" s="1" t="n"/>
      <c r="B962" s="1" t="n"/>
      <c r="C962" s="1" t="n"/>
      <c r="D962" s="1" t="n"/>
      <c r="E962" s="1" t="n"/>
      <c r="F962" s="1" t="n"/>
      <c r="G962" s="1" t="n"/>
      <c r="H962" s="1" t="n"/>
      <c r="I962" s="1" t="n"/>
      <c r="J962" s="1" t="n"/>
      <c r="K962" s="1" t="n"/>
      <c r="L962" s="1" t="n"/>
      <c r="M962" s="1" t="n"/>
      <c r="N962" s="1" t="n"/>
      <c r="O962" s="1" t="n"/>
      <c r="P962" s="1" t="n"/>
      <c r="Q962" s="1" t="n"/>
      <c r="R962" s="1" t="n"/>
      <c r="S962" s="210" t="n"/>
      <c r="T962" s="210" t="n"/>
      <c r="U962" s="1" t="n"/>
      <c r="V962" s="1" t="n"/>
      <c r="W962" s="1" t="n"/>
      <c r="X962" s="1" t="n"/>
      <c r="Y962" s="210" t="n"/>
      <c r="Z962" s="1" t="n"/>
      <c r="AA962" s="1" t="n"/>
      <c r="AB962" s="212" t="n"/>
      <c r="AC962" s="212" t="n"/>
    </row>
    <row r="963">
      <c r="A963" s="1" t="n"/>
      <c r="B963" s="1" t="n"/>
      <c r="C963" s="1" t="n"/>
      <c r="D963" s="1" t="n"/>
      <c r="E963" s="1" t="n"/>
      <c r="F963" s="1" t="n"/>
      <c r="G963" s="1" t="n"/>
      <c r="H963" s="1" t="n"/>
      <c r="I963" s="1" t="n"/>
      <c r="J963" s="1" t="n"/>
      <c r="K963" s="1" t="n"/>
      <c r="L963" s="1" t="n"/>
      <c r="M963" s="1" t="n"/>
      <c r="N963" s="1" t="n"/>
      <c r="O963" s="1" t="n"/>
      <c r="P963" s="1" t="n"/>
      <c r="Q963" s="1" t="n"/>
      <c r="R963" s="1" t="n"/>
      <c r="S963" s="210" t="n"/>
      <c r="T963" s="210" t="n"/>
      <c r="U963" s="1" t="n"/>
      <c r="V963" s="1" t="n"/>
      <c r="W963" s="1" t="n"/>
      <c r="X963" s="1" t="n"/>
      <c r="Y963" s="210" t="n"/>
      <c r="Z963" s="1" t="n"/>
      <c r="AA963" s="1" t="n"/>
      <c r="AB963" s="212" t="n"/>
      <c r="AC963" s="212" t="n"/>
    </row>
    <row r="964">
      <c r="A964" s="1" t="n"/>
      <c r="B964" s="1" t="n"/>
      <c r="C964" s="1" t="n"/>
      <c r="D964" s="1" t="n"/>
      <c r="E964" s="1" t="n"/>
      <c r="F964" s="1" t="n"/>
      <c r="G964" s="1" t="n"/>
      <c r="H964" s="1" t="n"/>
      <c r="I964" s="1" t="n"/>
      <c r="J964" s="1" t="n"/>
      <c r="K964" s="1" t="n"/>
      <c r="L964" s="1" t="n"/>
      <c r="M964" s="1" t="n"/>
      <c r="N964" s="1" t="n"/>
      <c r="O964" s="1" t="n"/>
      <c r="P964" s="1" t="n"/>
      <c r="Q964" s="1" t="n"/>
      <c r="R964" s="1" t="n"/>
      <c r="S964" s="210" t="n"/>
      <c r="T964" s="210" t="n"/>
      <c r="U964" s="1" t="n"/>
      <c r="V964" s="1" t="n"/>
      <c r="W964" s="1" t="n"/>
      <c r="X964" s="1" t="n"/>
      <c r="Y964" s="210" t="n"/>
      <c r="Z964" s="1" t="n"/>
      <c r="AA964" s="1" t="n"/>
      <c r="AB964" s="212" t="n"/>
      <c r="AC964" s="212" t="n"/>
    </row>
    <row r="965">
      <c r="A965" s="1" t="n"/>
      <c r="B965" s="1" t="n"/>
      <c r="C965" s="1" t="n"/>
      <c r="D965" s="1" t="n"/>
      <c r="E965" s="1" t="n"/>
      <c r="F965" s="1" t="n"/>
      <c r="G965" s="1" t="n"/>
      <c r="H965" s="1" t="n"/>
      <c r="I965" s="1" t="n"/>
      <c r="J965" s="1" t="n"/>
      <c r="K965" s="1" t="n"/>
      <c r="L965" s="1" t="n"/>
      <c r="M965" s="1" t="n"/>
      <c r="N965" s="1" t="n"/>
      <c r="O965" s="1" t="n"/>
      <c r="P965" s="1" t="n"/>
      <c r="Q965" s="1" t="n"/>
      <c r="R965" s="1" t="n"/>
      <c r="S965" s="210" t="n"/>
      <c r="T965" s="210" t="n"/>
      <c r="U965" s="1" t="n"/>
      <c r="V965" s="1" t="n"/>
      <c r="W965" s="1" t="n"/>
      <c r="X965" s="1" t="n"/>
      <c r="Y965" s="210" t="n"/>
      <c r="Z965" s="1" t="n"/>
      <c r="AA965" s="1" t="n"/>
      <c r="AB965" s="212" t="n"/>
      <c r="AC965" s="212" t="n"/>
    </row>
    <row r="966">
      <c r="A966" s="1" t="n"/>
      <c r="B966" s="1" t="n"/>
      <c r="C966" s="1" t="n"/>
      <c r="D966" s="1" t="n"/>
      <c r="E966" s="1" t="n"/>
      <c r="F966" s="1" t="n"/>
      <c r="G966" s="1" t="n"/>
      <c r="H966" s="1" t="n"/>
      <c r="I966" s="1" t="n"/>
      <c r="J966" s="1" t="n"/>
      <c r="K966" s="1" t="n"/>
      <c r="L966" s="1" t="n"/>
      <c r="M966" s="1" t="n"/>
      <c r="N966" s="1" t="n"/>
      <c r="O966" s="1" t="n"/>
      <c r="P966" s="1" t="n"/>
      <c r="Q966" s="1" t="n"/>
      <c r="R966" s="1" t="n"/>
      <c r="S966" s="210" t="n"/>
      <c r="T966" s="210" t="n"/>
      <c r="U966" s="1" t="n"/>
      <c r="V966" s="1" t="n"/>
      <c r="W966" s="1" t="n"/>
      <c r="X966" s="1" t="n"/>
      <c r="Y966" s="210" t="n"/>
      <c r="Z966" s="1" t="n"/>
      <c r="AA966" s="1" t="n"/>
      <c r="AB966" s="212" t="n"/>
      <c r="AC966" s="212" t="n"/>
    </row>
    <row r="967">
      <c r="A967" s="1" t="n"/>
      <c r="B967" s="1" t="n"/>
      <c r="C967" s="1" t="n"/>
      <c r="D967" s="1" t="n"/>
      <c r="E967" s="1" t="n"/>
      <c r="F967" s="1" t="n"/>
      <c r="G967" s="1" t="n"/>
      <c r="H967" s="1" t="n"/>
      <c r="I967" s="1" t="n"/>
      <c r="J967" s="1" t="n"/>
      <c r="K967" s="1" t="n"/>
      <c r="L967" s="1" t="n"/>
      <c r="M967" s="1" t="n"/>
      <c r="N967" s="1" t="n"/>
      <c r="O967" s="1" t="n"/>
      <c r="P967" s="1" t="n"/>
      <c r="Q967" s="1" t="n"/>
      <c r="R967" s="1" t="n"/>
      <c r="S967" s="210" t="n"/>
      <c r="T967" s="210" t="n"/>
      <c r="U967" s="1" t="n"/>
      <c r="V967" s="1" t="n"/>
      <c r="W967" s="1" t="n"/>
      <c r="X967" s="1" t="n"/>
      <c r="Y967" s="210" t="n"/>
      <c r="Z967" s="1" t="n"/>
      <c r="AA967" s="1" t="n"/>
      <c r="AB967" s="212" t="n"/>
      <c r="AC967" s="212" t="n"/>
    </row>
    <row r="968">
      <c r="A968" s="1" t="n"/>
      <c r="B968" s="1" t="n"/>
      <c r="C968" s="1" t="n"/>
      <c r="D968" s="1" t="n"/>
      <c r="E968" s="1" t="n"/>
      <c r="F968" s="1" t="n"/>
      <c r="G968" s="1" t="n"/>
      <c r="H968" s="1" t="n"/>
      <c r="I968" s="1" t="n"/>
      <c r="J968" s="1" t="n"/>
      <c r="K968" s="1" t="n"/>
      <c r="L968" s="1" t="n"/>
      <c r="M968" s="1" t="n"/>
      <c r="N968" s="1" t="n"/>
      <c r="O968" s="1" t="n"/>
      <c r="P968" s="1" t="n"/>
      <c r="Q968" s="1" t="n"/>
      <c r="R968" s="1" t="n"/>
      <c r="S968" s="210" t="n"/>
      <c r="T968" s="210" t="n"/>
      <c r="U968" s="1" t="n"/>
      <c r="V968" s="1" t="n"/>
      <c r="W968" s="1" t="n"/>
      <c r="X968" s="1" t="n"/>
      <c r="Y968" s="210" t="n"/>
      <c r="Z968" s="1" t="n"/>
      <c r="AA968" s="1" t="n"/>
      <c r="AB968" s="212" t="n"/>
      <c r="AC968" s="212" t="n"/>
    </row>
    <row r="969">
      <c r="A969" s="1" t="n"/>
      <c r="B969" s="1" t="n"/>
      <c r="C969" s="1" t="n"/>
      <c r="D969" s="1" t="n"/>
      <c r="E969" s="1" t="n"/>
      <c r="F969" s="1" t="n"/>
      <c r="G969" s="1" t="n"/>
      <c r="H969" s="1" t="n"/>
      <c r="I969" s="1" t="n"/>
      <c r="J969" s="1" t="n"/>
      <c r="K969" s="1" t="n"/>
      <c r="L969" s="1" t="n"/>
      <c r="M969" s="1" t="n"/>
      <c r="N969" s="1" t="n"/>
      <c r="O969" s="1" t="n"/>
      <c r="P969" s="1" t="n"/>
      <c r="Q969" s="1" t="n"/>
      <c r="R969" s="1" t="n"/>
      <c r="S969" s="210" t="n"/>
      <c r="T969" s="210" t="n"/>
      <c r="U969" s="1" t="n"/>
      <c r="V969" s="1" t="n"/>
      <c r="W969" s="1" t="n"/>
      <c r="X969" s="1" t="n"/>
      <c r="Y969" s="210" t="n"/>
      <c r="Z969" s="1" t="n"/>
      <c r="AA969" s="1" t="n"/>
      <c r="AB969" s="212" t="n"/>
      <c r="AC969" s="212" t="n"/>
    </row>
    <row r="970">
      <c r="A970" s="1" t="n"/>
      <c r="B970" s="1" t="n"/>
      <c r="C970" s="1" t="n"/>
      <c r="D970" s="1" t="n"/>
      <c r="E970" s="1" t="n"/>
      <c r="F970" s="1" t="n"/>
      <c r="G970" s="1" t="n"/>
      <c r="H970" s="1" t="n"/>
      <c r="I970" s="1" t="n"/>
      <c r="J970" s="1" t="n"/>
      <c r="K970" s="1" t="n"/>
      <c r="L970" s="1" t="n"/>
      <c r="M970" s="1" t="n"/>
      <c r="N970" s="1" t="n"/>
      <c r="O970" s="1" t="n"/>
      <c r="P970" s="1" t="n"/>
      <c r="Q970" s="1" t="n"/>
      <c r="R970" s="1" t="n"/>
      <c r="S970" s="210" t="n"/>
      <c r="T970" s="210" t="n"/>
      <c r="U970" s="1" t="n"/>
      <c r="V970" s="1" t="n"/>
      <c r="W970" s="1" t="n"/>
      <c r="X970" s="1" t="n"/>
      <c r="Y970" s="210" t="n"/>
      <c r="Z970" s="1" t="n"/>
      <c r="AA970" s="1" t="n"/>
      <c r="AB970" s="212" t="n"/>
      <c r="AC970" s="212" t="n"/>
    </row>
    <row r="971">
      <c r="A971" s="1" t="n"/>
      <c r="B971" s="1" t="n"/>
      <c r="C971" s="1" t="n"/>
      <c r="D971" s="1" t="n"/>
      <c r="E971" s="1" t="n"/>
      <c r="F971" s="1" t="n"/>
      <c r="G971" s="1" t="n"/>
      <c r="H971" s="1" t="n"/>
      <c r="I971" s="1" t="n"/>
      <c r="J971" s="1" t="n"/>
      <c r="K971" s="1" t="n"/>
      <c r="L971" s="1" t="n"/>
      <c r="M971" s="1" t="n"/>
      <c r="N971" s="1" t="n"/>
      <c r="O971" s="1" t="n"/>
      <c r="P971" s="1" t="n"/>
      <c r="Q971" s="1" t="n"/>
      <c r="R971" s="1" t="n"/>
      <c r="S971" s="210" t="n"/>
      <c r="T971" s="210" t="n"/>
      <c r="U971" s="1" t="n"/>
      <c r="V971" s="1" t="n"/>
      <c r="W971" s="1" t="n"/>
      <c r="X971" s="1" t="n"/>
      <c r="Y971" s="210" t="n"/>
      <c r="Z971" s="1" t="n"/>
      <c r="AA971" s="1" t="n"/>
      <c r="AB971" s="212" t="n"/>
      <c r="AC971" s="212" t="n"/>
    </row>
    <row r="972">
      <c r="A972" s="1" t="n"/>
      <c r="B972" s="1" t="n"/>
      <c r="C972" s="1" t="n"/>
      <c r="D972" s="1" t="n"/>
      <c r="E972" s="1" t="n"/>
      <c r="F972" s="1" t="n"/>
      <c r="G972" s="1" t="n"/>
      <c r="H972" s="1" t="n"/>
      <c r="I972" s="1" t="n"/>
      <c r="J972" s="1" t="n"/>
      <c r="K972" s="1" t="n"/>
      <c r="L972" s="1" t="n"/>
      <c r="M972" s="1" t="n"/>
      <c r="N972" s="1" t="n"/>
      <c r="O972" s="1" t="n"/>
      <c r="P972" s="1" t="n"/>
      <c r="Q972" s="1" t="n"/>
      <c r="R972" s="1" t="n"/>
      <c r="S972" s="210" t="n"/>
      <c r="T972" s="210" t="n"/>
      <c r="U972" s="1" t="n"/>
      <c r="V972" s="1" t="n"/>
      <c r="W972" s="1" t="n"/>
      <c r="X972" s="1" t="n"/>
      <c r="Y972" s="210" t="n"/>
      <c r="Z972" s="1" t="n"/>
      <c r="AA972" s="1" t="n"/>
      <c r="AB972" s="212" t="n"/>
      <c r="AC972" s="212" t="n"/>
    </row>
    <row r="973">
      <c r="A973" s="1" t="n"/>
      <c r="B973" s="1" t="n"/>
      <c r="C973" s="1" t="n"/>
      <c r="D973" s="1" t="n"/>
      <c r="E973" s="1" t="n"/>
      <c r="F973" s="1" t="n"/>
      <c r="G973" s="1" t="n"/>
      <c r="H973" s="1" t="n"/>
      <c r="I973" s="1" t="n"/>
      <c r="J973" s="1" t="n"/>
      <c r="K973" s="1" t="n"/>
      <c r="L973" s="1" t="n"/>
      <c r="M973" s="1" t="n"/>
      <c r="N973" s="1" t="n"/>
      <c r="O973" s="1" t="n"/>
      <c r="P973" s="1" t="n"/>
      <c r="Q973" s="1" t="n"/>
      <c r="R973" s="1" t="n"/>
      <c r="S973" s="210" t="n"/>
      <c r="T973" s="210" t="n"/>
      <c r="U973" s="1" t="n"/>
      <c r="V973" s="1" t="n"/>
      <c r="W973" s="1" t="n"/>
      <c r="X973" s="1" t="n"/>
      <c r="Y973" s="210" t="n"/>
      <c r="Z973" s="1" t="n"/>
      <c r="AA973" s="1" t="n"/>
      <c r="AB973" s="212" t="n"/>
      <c r="AC973" s="212" t="n"/>
    </row>
    <row r="974">
      <c r="A974" s="1" t="n"/>
      <c r="B974" s="1" t="n"/>
      <c r="C974" s="1" t="n"/>
      <c r="D974" s="1" t="n"/>
      <c r="E974" s="1" t="n"/>
      <c r="F974" s="1" t="n"/>
      <c r="G974" s="1" t="n"/>
      <c r="H974" s="1" t="n"/>
      <c r="I974" s="1" t="n"/>
      <c r="J974" s="1" t="n"/>
      <c r="K974" s="1" t="n"/>
      <c r="L974" s="1" t="n"/>
      <c r="M974" s="1" t="n"/>
      <c r="N974" s="1" t="n"/>
      <c r="O974" s="1" t="n"/>
      <c r="P974" s="1" t="n"/>
      <c r="Q974" s="1" t="n"/>
      <c r="R974" s="1" t="n"/>
      <c r="S974" s="210" t="n"/>
      <c r="T974" s="210" t="n"/>
      <c r="U974" s="1" t="n"/>
      <c r="V974" s="1" t="n"/>
      <c r="W974" s="1" t="n"/>
      <c r="X974" s="1" t="n"/>
      <c r="Y974" s="210" t="n"/>
      <c r="Z974" s="1" t="n"/>
      <c r="AA974" s="1" t="n"/>
      <c r="AB974" s="212" t="n"/>
      <c r="AC974" s="212" t="n"/>
    </row>
    <row r="975">
      <c r="A975" s="1" t="n"/>
      <c r="B975" s="1" t="n"/>
      <c r="C975" s="1" t="n"/>
      <c r="D975" s="1" t="n"/>
      <c r="E975" s="1" t="n"/>
      <c r="F975" s="1" t="n"/>
      <c r="G975" s="1" t="n"/>
      <c r="H975" s="1" t="n"/>
      <c r="I975" s="1" t="n"/>
      <c r="J975" s="1" t="n"/>
      <c r="K975" s="1" t="n"/>
      <c r="L975" s="1" t="n"/>
      <c r="M975" s="1" t="n"/>
      <c r="N975" s="1" t="n"/>
      <c r="O975" s="1" t="n"/>
      <c r="P975" s="1" t="n"/>
      <c r="Q975" s="1" t="n"/>
      <c r="R975" s="1" t="n"/>
      <c r="S975" s="210" t="n"/>
      <c r="T975" s="210" t="n"/>
      <c r="U975" s="1" t="n"/>
      <c r="V975" s="1" t="n"/>
      <c r="W975" s="1" t="n"/>
      <c r="X975" s="1" t="n"/>
      <c r="Y975" s="210" t="n"/>
      <c r="Z975" s="1" t="n"/>
      <c r="AA975" s="1" t="n"/>
      <c r="AB975" s="212" t="n"/>
      <c r="AC975" s="212" t="n"/>
    </row>
    <row r="976">
      <c r="A976" s="1" t="n"/>
      <c r="B976" s="1" t="n"/>
      <c r="C976" s="1" t="n"/>
      <c r="D976" s="1" t="n"/>
      <c r="E976" s="1" t="n"/>
      <c r="F976" s="1" t="n"/>
      <c r="G976" s="1" t="n"/>
      <c r="H976" s="1" t="n"/>
      <c r="I976" s="1" t="n"/>
      <c r="J976" s="1" t="n"/>
      <c r="K976" s="1" t="n"/>
      <c r="L976" s="1" t="n"/>
      <c r="M976" s="1" t="n"/>
      <c r="N976" s="1" t="n"/>
      <c r="O976" s="1" t="n"/>
      <c r="P976" s="1" t="n"/>
      <c r="Q976" s="1" t="n"/>
      <c r="R976" s="1" t="n"/>
      <c r="S976" s="210" t="n"/>
      <c r="T976" s="210" t="n"/>
      <c r="U976" s="1" t="n"/>
      <c r="V976" s="1" t="n"/>
      <c r="W976" s="1" t="n"/>
      <c r="X976" s="1" t="n"/>
      <c r="Y976" s="210" t="n"/>
      <c r="Z976" s="1" t="n"/>
      <c r="AA976" s="1" t="n"/>
      <c r="AB976" s="212" t="n"/>
      <c r="AC976" s="212" t="n"/>
    </row>
    <row r="977">
      <c r="A977" s="1" t="n"/>
      <c r="B977" s="1" t="n"/>
      <c r="C977" s="1" t="n"/>
      <c r="D977" s="1" t="n"/>
      <c r="E977" s="1" t="n"/>
      <c r="F977" s="1" t="n"/>
      <c r="G977" s="1" t="n"/>
      <c r="H977" s="1" t="n"/>
      <c r="I977" s="1" t="n"/>
      <c r="J977" s="1" t="n"/>
      <c r="K977" s="1" t="n"/>
      <c r="L977" s="1" t="n"/>
      <c r="M977" s="1" t="n"/>
      <c r="N977" s="1" t="n"/>
      <c r="O977" s="1" t="n"/>
      <c r="P977" s="1" t="n"/>
      <c r="Q977" s="1" t="n"/>
      <c r="R977" s="1" t="n"/>
      <c r="S977" s="210" t="n"/>
      <c r="T977" s="210" t="n"/>
      <c r="U977" s="1" t="n"/>
      <c r="V977" s="1" t="n"/>
      <c r="W977" s="1" t="n"/>
      <c r="X977" s="1" t="n"/>
      <c r="Y977" s="210" t="n"/>
      <c r="Z977" s="1" t="n"/>
      <c r="AA977" s="1" t="n"/>
      <c r="AB977" s="212" t="n"/>
      <c r="AC977" s="212" t="n"/>
    </row>
    <row r="978">
      <c r="A978" s="1" t="n"/>
      <c r="B978" s="1" t="n"/>
      <c r="C978" s="1" t="n"/>
      <c r="D978" s="1" t="n"/>
      <c r="E978" s="1" t="n"/>
      <c r="F978" s="1" t="n"/>
      <c r="G978" s="1" t="n"/>
      <c r="H978" s="1" t="n"/>
      <c r="I978" s="1" t="n"/>
      <c r="J978" s="1" t="n"/>
      <c r="K978" s="1" t="n"/>
      <c r="L978" s="1" t="n"/>
      <c r="M978" s="1" t="n"/>
      <c r="N978" s="1" t="n"/>
      <c r="O978" s="1" t="n"/>
      <c r="P978" s="1" t="n"/>
      <c r="Q978" s="1" t="n"/>
      <c r="R978" s="1" t="n"/>
      <c r="S978" s="210" t="n"/>
      <c r="T978" s="210" t="n"/>
      <c r="U978" s="1" t="n"/>
      <c r="V978" s="1" t="n"/>
      <c r="W978" s="1" t="n"/>
      <c r="X978" s="1" t="n"/>
      <c r="Y978" s="210" t="n"/>
      <c r="Z978" s="1" t="n"/>
      <c r="AA978" s="1" t="n"/>
      <c r="AB978" s="212" t="n"/>
      <c r="AC978" s="212" t="n"/>
    </row>
    <row r="979">
      <c r="A979" s="1" t="n"/>
      <c r="B979" s="1" t="n"/>
      <c r="C979" s="1" t="n"/>
      <c r="D979" s="1" t="n"/>
      <c r="E979" s="1" t="n"/>
      <c r="F979" s="1" t="n"/>
      <c r="G979" s="1" t="n"/>
      <c r="H979" s="1" t="n"/>
      <c r="I979" s="1" t="n"/>
      <c r="J979" s="1" t="n"/>
      <c r="K979" s="1" t="n"/>
      <c r="L979" s="1" t="n"/>
      <c r="M979" s="1" t="n"/>
      <c r="N979" s="1" t="n"/>
      <c r="O979" s="1" t="n"/>
      <c r="P979" s="1" t="n"/>
      <c r="Q979" s="1" t="n"/>
      <c r="R979" s="1" t="n"/>
      <c r="S979" s="210" t="n"/>
      <c r="T979" s="210" t="n"/>
      <c r="U979" s="1" t="n"/>
      <c r="V979" s="1" t="n"/>
      <c r="W979" s="1" t="n"/>
      <c r="X979" s="1" t="n"/>
      <c r="Y979" s="210" t="n"/>
      <c r="Z979" s="1" t="n"/>
      <c r="AA979" s="1" t="n"/>
      <c r="AB979" s="212" t="n"/>
      <c r="AC979" s="212" t="n"/>
    </row>
    <row r="980">
      <c r="A980" s="1" t="n"/>
      <c r="B980" s="1" t="n"/>
      <c r="C980" s="1" t="n"/>
      <c r="D980" s="1" t="n"/>
      <c r="E980" s="1" t="n"/>
      <c r="F980" s="1" t="n"/>
      <c r="G980" s="1" t="n"/>
      <c r="H980" s="1" t="n"/>
      <c r="I980" s="1" t="n"/>
      <c r="J980" s="1" t="n"/>
      <c r="K980" s="1" t="n"/>
      <c r="L980" s="1" t="n"/>
      <c r="M980" s="1" t="n"/>
      <c r="N980" s="1" t="n"/>
      <c r="O980" s="1" t="n"/>
      <c r="P980" s="1" t="n"/>
      <c r="Q980" s="1" t="n"/>
      <c r="R980" s="1" t="n"/>
      <c r="S980" s="210" t="n"/>
      <c r="T980" s="210" t="n"/>
      <c r="U980" s="1" t="n"/>
      <c r="V980" s="1" t="n"/>
      <c r="W980" s="1" t="n"/>
      <c r="X980" s="1" t="n"/>
      <c r="Y980" s="210" t="n"/>
      <c r="Z980" s="1" t="n"/>
      <c r="AA980" s="1" t="n"/>
      <c r="AB980" s="212" t="n"/>
      <c r="AC980" s="212" t="n"/>
    </row>
    <row r="981">
      <c r="A981" s="1" t="n"/>
      <c r="B981" s="1" t="n"/>
      <c r="C981" s="1" t="n"/>
      <c r="D981" s="1" t="n"/>
      <c r="E981" s="1" t="n"/>
      <c r="F981" s="1" t="n"/>
      <c r="G981" s="1" t="n"/>
      <c r="H981" s="1" t="n"/>
      <c r="I981" s="1" t="n"/>
      <c r="J981" s="1" t="n"/>
      <c r="K981" s="1" t="n"/>
      <c r="L981" s="1" t="n"/>
      <c r="M981" s="1" t="n"/>
      <c r="N981" s="1" t="n"/>
      <c r="O981" s="1" t="n"/>
      <c r="P981" s="1" t="n"/>
      <c r="Q981" s="1" t="n"/>
      <c r="R981" s="1" t="n"/>
      <c r="S981" s="210" t="n"/>
      <c r="T981" s="210" t="n"/>
      <c r="U981" s="1" t="n"/>
      <c r="V981" s="1" t="n"/>
      <c r="W981" s="1" t="n"/>
      <c r="X981" s="1" t="n"/>
      <c r="Y981" s="210" t="n"/>
      <c r="Z981" s="1" t="n"/>
      <c r="AA981" s="1" t="n"/>
      <c r="AB981" s="212" t="n"/>
      <c r="AC981" s="212" t="n"/>
    </row>
    <row r="982">
      <c r="A982" s="1" t="n"/>
      <c r="B982" s="1" t="n"/>
      <c r="C982" s="1" t="n"/>
      <c r="D982" s="1" t="n"/>
      <c r="E982" s="1" t="n"/>
      <c r="F982" s="1" t="n"/>
      <c r="G982" s="1" t="n"/>
      <c r="H982" s="1" t="n"/>
      <c r="I982" s="1" t="n"/>
      <c r="J982" s="1" t="n"/>
      <c r="K982" s="1" t="n"/>
      <c r="L982" s="1" t="n"/>
      <c r="M982" s="1" t="n"/>
      <c r="N982" s="1" t="n"/>
      <c r="O982" s="1" t="n"/>
      <c r="P982" s="1" t="n"/>
      <c r="Q982" s="1" t="n"/>
      <c r="R982" s="1" t="n"/>
      <c r="S982" s="210" t="n"/>
      <c r="T982" s="210" t="n"/>
      <c r="U982" s="1" t="n"/>
      <c r="V982" s="1" t="n"/>
      <c r="W982" s="1" t="n"/>
      <c r="X982" s="1" t="n"/>
      <c r="Y982" s="210" t="n"/>
      <c r="Z982" s="1" t="n"/>
      <c r="AA982" s="1" t="n"/>
      <c r="AB982" s="212" t="n"/>
      <c r="AC982" s="212" t="n"/>
    </row>
    <row r="983">
      <c r="A983" s="1" t="n"/>
      <c r="B983" s="1" t="n"/>
      <c r="C983" s="1" t="n"/>
      <c r="D983" s="1" t="n"/>
      <c r="E983" s="1" t="n"/>
      <c r="F983" s="1" t="n"/>
      <c r="G983" s="1" t="n"/>
      <c r="H983" s="1" t="n"/>
      <c r="I983" s="1" t="n"/>
      <c r="J983" s="1" t="n"/>
      <c r="K983" s="1" t="n"/>
      <c r="L983" s="1" t="n"/>
      <c r="M983" s="1" t="n"/>
      <c r="N983" s="1" t="n"/>
      <c r="O983" s="1" t="n"/>
      <c r="P983" s="1" t="n"/>
      <c r="Q983" s="1" t="n"/>
      <c r="R983" s="1" t="n"/>
      <c r="S983" s="210" t="n"/>
      <c r="T983" s="210" t="n"/>
      <c r="U983" s="1" t="n"/>
      <c r="V983" s="1" t="n"/>
      <c r="W983" s="1" t="n"/>
      <c r="X983" s="1" t="n"/>
      <c r="Y983" s="210" t="n"/>
      <c r="Z983" s="1" t="n"/>
      <c r="AA983" s="1" t="n"/>
      <c r="AB983" s="212" t="n"/>
      <c r="AC983" s="212" t="n"/>
    </row>
    <row r="984">
      <c r="A984" s="1" t="n"/>
      <c r="B984" s="1" t="n"/>
      <c r="C984" s="1" t="n"/>
      <c r="D984" s="1" t="n"/>
      <c r="E984" s="1" t="n"/>
      <c r="F984" s="1" t="n"/>
      <c r="G984" s="1" t="n"/>
      <c r="H984" s="1" t="n"/>
      <c r="I984" s="1" t="n"/>
      <c r="J984" s="1" t="n"/>
      <c r="K984" s="1" t="n"/>
      <c r="L984" s="1" t="n"/>
      <c r="M984" s="1" t="n"/>
      <c r="N984" s="1" t="n"/>
      <c r="O984" s="1" t="n"/>
      <c r="P984" s="1" t="n"/>
      <c r="Q984" s="1" t="n"/>
      <c r="R984" s="1" t="n"/>
      <c r="S984" s="210" t="n"/>
      <c r="T984" s="210" t="n"/>
      <c r="U984" s="1" t="n"/>
      <c r="V984" s="1" t="n"/>
      <c r="W984" s="1" t="n"/>
      <c r="X984" s="1" t="n"/>
      <c r="Y984" s="210" t="n"/>
      <c r="Z984" s="1" t="n"/>
      <c r="AA984" s="1" t="n"/>
      <c r="AB984" s="212" t="n"/>
      <c r="AC984" s="212" t="n"/>
    </row>
    <row r="985">
      <c r="A985" s="1" t="n"/>
      <c r="B985" s="1" t="n"/>
      <c r="C985" s="1" t="n"/>
      <c r="D985" s="1" t="n"/>
      <c r="E985" s="1" t="n"/>
      <c r="F985" s="1" t="n"/>
      <c r="G985" s="1" t="n"/>
      <c r="H985" s="1" t="n"/>
      <c r="I985" s="1" t="n"/>
      <c r="J985" s="1" t="n"/>
      <c r="K985" s="1" t="n"/>
      <c r="L985" s="1" t="n"/>
      <c r="M985" s="1" t="n"/>
      <c r="N985" s="1" t="n"/>
      <c r="O985" s="1" t="n"/>
      <c r="P985" s="1" t="n"/>
      <c r="Q985" s="1" t="n"/>
      <c r="R985" s="1" t="n"/>
      <c r="S985" s="210" t="n"/>
      <c r="T985" s="210" t="n"/>
      <c r="U985" s="1" t="n"/>
      <c r="V985" s="1" t="n"/>
      <c r="W985" s="1" t="n"/>
      <c r="X985" s="1" t="n"/>
      <c r="Y985" s="210" t="n"/>
      <c r="Z985" s="1" t="n"/>
      <c r="AA985" s="1" t="n"/>
      <c r="AB985" s="212" t="n"/>
      <c r="AC985" s="212" t="n"/>
    </row>
    <row r="986">
      <c r="A986" s="1" t="n"/>
      <c r="B986" s="1" t="n"/>
      <c r="C986" s="1" t="n"/>
      <c r="D986" s="1" t="n"/>
      <c r="E986" s="1" t="n"/>
      <c r="F986" s="1" t="n"/>
      <c r="G986" s="1" t="n"/>
      <c r="H986" s="1" t="n"/>
      <c r="I986" s="1" t="n"/>
      <c r="J986" s="1" t="n"/>
      <c r="K986" s="1" t="n"/>
      <c r="L986" s="1" t="n"/>
      <c r="M986" s="1" t="n"/>
      <c r="N986" s="1" t="n"/>
      <c r="O986" s="1" t="n"/>
      <c r="P986" s="1" t="n"/>
      <c r="Q986" s="1" t="n"/>
      <c r="R986" s="1" t="n"/>
      <c r="S986" s="210" t="n"/>
      <c r="T986" s="210" t="n"/>
      <c r="U986" s="1" t="n"/>
      <c r="V986" s="1" t="n"/>
      <c r="W986" s="1" t="n"/>
      <c r="X986" s="1" t="n"/>
      <c r="Y986" s="210" t="n"/>
      <c r="Z986" s="1" t="n"/>
      <c r="AA986" s="1" t="n"/>
      <c r="AB986" s="212" t="n"/>
      <c r="AC986" s="212" t="n"/>
    </row>
    <row r="987">
      <c r="A987" s="1" t="n"/>
      <c r="B987" s="1" t="n"/>
      <c r="C987" s="1" t="n"/>
      <c r="D987" s="1" t="n"/>
      <c r="E987" s="1" t="n"/>
      <c r="F987" s="1" t="n"/>
      <c r="G987" s="1" t="n"/>
      <c r="H987" s="1" t="n"/>
      <c r="I987" s="1" t="n"/>
      <c r="J987" s="1" t="n"/>
      <c r="K987" s="1" t="n"/>
      <c r="L987" s="1" t="n"/>
      <c r="M987" s="1" t="n"/>
      <c r="N987" s="1" t="n"/>
      <c r="O987" s="1" t="n"/>
      <c r="P987" s="1" t="n"/>
      <c r="Q987" s="1" t="n"/>
      <c r="R987" s="1" t="n"/>
      <c r="S987" s="210" t="n"/>
      <c r="T987" s="210" t="n"/>
      <c r="U987" s="1" t="n"/>
      <c r="V987" s="1" t="n"/>
      <c r="W987" s="1" t="n"/>
      <c r="X987" s="1" t="n"/>
      <c r="Y987" s="210" t="n"/>
      <c r="Z987" s="1" t="n"/>
      <c r="AA987" s="1" t="n"/>
      <c r="AB987" s="212" t="n"/>
      <c r="AC987" s="212" t="n"/>
    </row>
    <row r="988">
      <c r="A988" s="1" t="n"/>
      <c r="B988" s="1" t="n"/>
      <c r="C988" s="1" t="n"/>
      <c r="D988" s="1" t="n"/>
      <c r="E988" s="1" t="n"/>
      <c r="F988" s="1" t="n"/>
      <c r="G988" s="1" t="n"/>
      <c r="H988" s="1" t="n"/>
      <c r="I988" s="1" t="n"/>
      <c r="J988" s="1" t="n"/>
      <c r="K988" s="1" t="n"/>
      <c r="L988" s="1" t="n"/>
      <c r="M988" s="1" t="n"/>
      <c r="N988" s="1" t="n"/>
      <c r="O988" s="1" t="n"/>
      <c r="P988" s="1" t="n"/>
      <c r="Q988" s="1" t="n"/>
      <c r="R988" s="1" t="n"/>
      <c r="S988" s="210" t="n"/>
      <c r="T988" s="210" t="n"/>
      <c r="U988" s="1" t="n"/>
      <c r="V988" s="1" t="n"/>
      <c r="W988" s="1" t="n"/>
      <c r="X988" s="1" t="n"/>
      <c r="Y988" s="210" t="n"/>
      <c r="Z988" s="1" t="n"/>
      <c r="AA988" s="1" t="n"/>
      <c r="AB988" s="212" t="n"/>
      <c r="AC988" s="212" t="n"/>
    </row>
    <row r="989">
      <c r="A989" s="1" t="n"/>
      <c r="B989" s="1" t="n"/>
      <c r="C989" s="1" t="n"/>
      <c r="D989" s="1" t="n"/>
      <c r="E989" s="1" t="n"/>
      <c r="F989" s="1" t="n"/>
      <c r="G989" s="1" t="n"/>
      <c r="H989" s="1" t="n"/>
      <c r="I989" s="1" t="n"/>
      <c r="J989" s="1" t="n"/>
      <c r="K989" s="1" t="n"/>
      <c r="L989" s="1" t="n"/>
      <c r="M989" s="1" t="n"/>
      <c r="N989" s="1" t="n"/>
      <c r="O989" s="1" t="n"/>
      <c r="P989" s="1" t="n"/>
      <c r="Q989" s="1" t="n"/>
      <c r="R989" s="1" t="n"/>
      <c r="S989" s="210" t="n"/>
      <c r="T989" s="210" t="n"/>
      <c r="U989" s="1" t="n"/>
      <c r="V989" s="1" t="n"/>
      <c r="W989" s="1" t="n"/>
      <c r="X989" s="1" t="n"/>
      <c r="Y989" s="210" t="n"/>
      <c r="Z989" s="1" t="n"/>
      <c r="AA989" s="1" t="n"/>
      <c r="AB989" s="212" t="n"/>
      <c r="AC989" s="212" t="n"/>
    </row>
    <row r="990">
      <c r="A990" s="1" t="n"/>
      <c r="B990" s="1" t="n"/>
      <c r="C990" s="1" t="n"/>
      <c r="D990" s="1" t="n"/>
      <c r="E990" s="1" t="n"/>
      <c r="F990" s="1" t="n"/>
      <c r="G990" s="1" t="n"/>
      <c r="H990" s="1" t="n"/>
      <c r="I990" s="1" t="n"/>
      <c r="J990" s="1" t="n"/>
      <c r="K990" s="1" t="n"/>
      <c r="L990" s="1" t="n"/>
      <c r="M990" s="1" t="n"/>
      <c r="N990" s="1" t="n"/>
      <c r="O990" s="1" t="n"/>
      <c r="P990" s="1" t="n"/>
      <c r="Q990" s="1" t="n"/>
      <c r="R990" s="1" t="n"/>
      <c r="S990" s="210" t="n"/>
      <c r="T990" s="210" t="n"/>
      <c r="U990" s="1" t="n"/>
      <c r="V990" s="1" t="n"/>
      <c r="W990" s="1" t="n"/>
      <c r="X990" s="1" t="n"/>
      <c r="Y990" s="210" t="n"/>
      <c r="Z990" s="1" t="n"/>
      <c r="AA990" s="1" t="n"/>
      <c r="AB990" s="212" t="n"/>
      <c r="AC990" s="212" t="n"/>
    </row>
    <row r="991">
      <c r="A991" s="1" t="n"/>
      <c r="B991" s="1" t="n"/>
      <c r="C991" s="1" t="n"/>
      <c r="D991" s="1" t="n"/>
      <c r="E991" s="1" t="n"/>
      <c r="F991" s="1" t="n"/>
      <c r="G991" s="1" t="n"/>
      <c r="H991" s="1" t="n"/>
      <c r="I991" s="1" t="n"/>
      <c r="J991" s="1" t="n"/>
      <c r="K991" s="1" t="n"/>
      <c r="L991" s="1" t="n"/>
      <c r="M991" s="1" t="n"/>
      <c r="N991" s="1" t="n"/>
      <c r="O991" s="1" t="n"/>
      <c r="P991" s="1" t="n"/>
      <c r="Q991" s="1" t="n"/>
      <c r="R991" s="1" t="n"/>
      <c r="S991" s="210" t="n"/>
      <c r="T991" s="210" t="n"/>
      <c r="U991" s="1" t="n"/>
      <c r="V991" s="1" t="n"/>
      <c r="W991" s="1" t="n"/>
      <c r="X991" s="1" t="n"/>
      <c r="Y991" s="210" t="n"/>
      <c r="Z991" s="1" t="n"/>
      <c r="AA991" s="1" t="n"/>
      <c r="AB991" s="212" t="n"/>
      <c r="AC991" s="212" t="n"/>
    </row>
    <row r="992">
      <c r="A992" s="1" t="n"/>
      <c r="B992" s="1" t="n"/>
      <c r="C992" s="1" t="n"/>
      <c r="D992" s="1" t="n"/>
      <c r="E992" s="1" t="n"/>
      <c r="F992" s="1" t="n"/>
      <c r="G992" s="1" t="n"/>
      <c r="H992" s="1" t="n"/>
      <c r="I992" s="1" t="n"/>
      <c r="J992" s="1" t="n"/>
      <c r="K992" s="1" t="n"/>
      <c r="L992" s="1" t="n"/>
      <c r="M992" s="1" t="n"/>
      <c r="N992" s="1" t="n"/>
      <c r="O992" s="1" t="n"/>
      <c r="P992" s="1" t="n"/>
      <c r="Q992" s="1" t="n"/>
      <c r="R992" s="1" t="n"/>
      <c r="S992" s="210" t="n"/>
      <c r="T992" s="210" t="n"/>
      <c r="U992" s="1" t="n"/>
      <c r="V992" s="1" t="n"/>
      <c r="W992" s="1" t="n"/>
      <c r="X992" s="1" t="n"/>
      <c r="Y992" s="210" t="n"/>
      <c r="Z992" s="1" t="n"/>
      <c r="AA992" s="1" t="n"/>
      <c r="AB992" s="212" t="n"/>
      <c r="AC992" s="212" t="n"/>
    </row>
    <row r="993">
      <c r="A993" s="1" t="n"/>
      <c r="B993" s="1" t="n"/>
      <c r="C993" s="1" t="n"/>
      <c r="D993" s="1" t="n"/>
      <c r="E993" s="1" t="n"/>
      <c r="F993" s="1" t="n"/>
      <c r="G993" s="1" t="n"/>
      <c r="H993" s="1" t="n"/>
      <c r="I993" s="1" t="n"/>
      <c r="J993" s="1" t="n"/>
      <c r="K993" s="1" t="n"/>
      <c r="L993" s="1" t="n"/>
      <c r="M993" s="1" t="n"/>
      <c r="N993" s="1" t="n"/>
      <c r="O993" s="1" t="n"/>
      <c r="P993" s="1" t="n"/>
      <c r="Q993" s="1" t="n"/>
      <c r="R993" s="1" t="n"/>
      <c r="S993" s="210" t="n"/>
      <c r="T993" s="210" t="n"/>
      <c r="U993" s="1" t="n"/>
      <c r="V993" s="1" t="n"/>
      <c r="W993" s="1" t="n"/>
      <c r="X993" s="1" t="n"/>
      <c r="Y993" s="210" t="n"/>
      <c r="Z993" s="1" t="n"/>
      <c r="AA993" s="1" t="n"/>
      <c r="AB993" s="212" t="n"/>
      <c r="AC993" s="212" t="n"/>
    </row>
    <row r="994">
      <c r="A994" s="1" t="n"/>
      <c r="B994" s="1" t="n"/>
      <c r="C994" s="1" t="n"/>
      <c r="D994" s="1" t="n"/>
      <c r="E994" s="1" t="n"/>
      <c r="F994" s="1" t="n"/>
      <c r="G994" s="1" t="n"/>
      <c r="H994" s="1" t="n"/>
      <c r="I994" s="1" t="n"/>
      <c r="J994" s="1" t="n"/>
      <c r="K994" s="1" t="n"/>
      <c r="L994" s="1" t="n"/>
      <c r="M994" s="1" t="n"/>
      <c r="N994" s="1" t="n"/>
      <c r="O994" s="1" t="n"/>
      <c r="P994" s="1" t="n"/>
      <c r="Q994" s="1" t="n"/>
      <c r="R994" s="1" t="n"/>
      <c r="S994" s="210" t="n"/>
      <c r="T994" s="210" t="n"/>
      <c r="U994" s="1" t="n"/>
      <c r="V994" s="1" t="n"/>
      <c r="W994" s="1" t="n"/>
      <c r="X994" s="1" t="n"/>
      <c r="Y994" s="210" t="n"/>
      <c r="Z994" s="1" t="n"/>
      <c r="AA994" s="1" t="n"/>
      <c r="AB994" s="212" t="n"/>
      <c r="AC994" s="212" t="n"/>
    </row>
    <row r="995">
      <c r="A995" s="1" t="n"/>
      <c r="B995" s="1" t="n"/>
      <c r="C995" s="1" t="n"/>
      <c r="D995" s="1" t="n"/>
      <c r="E995" s="1" t="n"/>
      <c r="F995" s="1" t="n"/>
      <c r="G995" s="1" t="n"/>
      <c r="H995" s="1" t="n"/>
      <c r="I995" s="1" t="n"/>
      <c r="J995" s="1" t="n"/>
      <c r="K995" s="1" t="n"/>
      <c r="L995" s="1" t="n"/>
      <c r="M995" s="1" t="n"/>
      <c r="N995" s="1" t="n"/>
      <c r="O995" s="1" t="n"/>
      <c r="P995" s="1" t="n"/>
      <c r="Q995" s="1" t="n"/>
      <c r="R995" s="1" t="n"/>
      <c r="S995" s="210" t="n"/>
      <c r="T995" s="210" t="n"/>
      <c r="U995" s="1" t="n"/>
      <c r="V995" s="1" t="n"/>
      <c r="W995" s="1" t="n"/>
      <c r="X995" s="1" t="n"/>
      <c r="Y995" s="210" t="n"/>
      <c r="Z995" s="1" t="n"/>
      <c r="AA995" s="1" t="n"/>
      <c r="AB995" s="212" t="n"/>
      <c r="AC995" s="212" t="n"/>
    </row>
    <row r="996">
      <c r="A996" s="1" t="n"/>
      <c r="B996" s="1" t="n"/>
      <c r="C996" s="1" t="n"/>
      <c r="D996" s="1" t="n"/>
      <c r="E996" s="1" t="n"/>
      <c r="F996" s="1" t="n"/>
      <c r="G996" s="1" t="n"/>
      <c r="H996" s="1" t="n"/>
      <c r="I996" s="1" t="n"/>
      <c r="J996" s="1" t="n"/>
      <c r="K996" s="1" t="n"/>
      <c r="L996" s="1" t="n"/>
      <c r="M996" s="1" t="n"/>
      <c r="N996" s="1" t="n"/>
      <c r="O996" s="1" t="n"/>
      <c r="P996" s="1" t="n"/>
      <c r="Q996" s="1" t="n"/>
      <c r="R996" s="1" t="n"/>
      <c r="S996" s="210" t="n"/>
      <c r="T996" s="210" t="n"/>
      <c r="U996" s="1" t="n"/>
      <c r="V996" s="1" t="n"/>
      <c r="W996" s="1" t="n"/>
      <c r="X996" s="1" t="n"/>
      <c r="Y996" s="210" t="n"/>
      <c r="Z996" s="1" t="n"/>
      <c r="AA996" s="1" t="n"/>
      <c r="AB996" s="212" t="n"/>
      <c r="AC996" s="212" t="n"/>
    </row>
    <row r="997">
      <c r="A997" s="1" t="n"/>
      <c r="B997" s="1" t="n"/>
      <c r="C997" s="1" t="n"/>
      <c r="D997" s="1" t="n"/>
      <c r="E997" s="1" t="n"/>
      <c r="F997" s="1" t="n"/>
      <c r="G997" s="1" t="n"/>
      <c r="H997" s="1" t="n"/>
      <c r="I997" s="1" t="n"/>
      <c r="J997" s="1" t="n"/>
      <c r="K997" s="1" t="n"/>
      <c r="L997" s="1" t="n"/>
      <c r="M997" s="1" t="n"/>
      <c r="N997" s="1" t="n"/>
      <c r="O997" s="1" t="n"/>
      <c r="P997" s="1" t="n"/>
      <c r="Q997" s="1" t="n"/>
      <c r="R997" s="1" t="n"/>
      <c r="S997" s="210" t="n"/>
      <c r="T997" s="210" t="n"/>
      <c r="U997" s="1" t="n"/>
      <c r="V997" s="1" t="n"/>
      <c r="W997" s="1" t="n"/>
      <c r="X997" s="1" t="n"/>
      <c r="Y997" s="210" t="n"/>
      <c r="Z997" s="1" t="n"/>
      <c r="AA997" s="1" t="n"/>
      <c r="AB997" s="212" t="n"/>
      <c r="AC997" s="212" t="n"/>
    </row>
    <row r="998">
      <c r="A998" s="1" t="n"/>
      <c r="B998" s="1" t="n"/>
      <c r="C998" s="1" t="n"/>
      <c r="D998" s="1" t="n"/>
      <c r="E998" s="1" t="n"/>
      <c r="F998" s="1" t="n"/>
      <c r="G998" s="1" t="n"/>
      <c r="H998" s="1" t="n"/>
      <c r="I998" s="1" t="n"/>
      <c r="J998" s="1" t="n"/>
      <c r="K998" s="1" t="n"/>
      <c r="L998" s="1" t="n"/>
      <c r="M998" s="1" t="n"/>
      <c r="N998" s="1" t="n"/>
      <c r="O998" s="1" t="n"/>
      <c r="P998" s="1" t="n"/>
      <c r="Q998" s="1" t="n"/>
      <c r="R998" s="1" t="n"/>
      <c r="S998" s="210" t="n"/>
      <c r="T998" s="210" t="n"/>
      <c r="U998" s="1" t="n"/>
      <c r="V998" s="1" t="n"/>
      <c r="W998" s="1" t="n"/>
      <c r="X998" s="1" t="n"/>
      <c r="Y998" s="210" t="n"/>
      <c r="Z998" s="1" t="n"/>
      <c r="AA998" s="1" t="n"/>
      <c r="AB998" s="212" t="n"/>
      <c r="AC998" s="212" t="n"/>
    </row>
    <row r="999">
      <c r="A999" s="1" t="n"/>
      <c r="B999" s="1" t="n"/>
      <c r="C999" s="1" t="n"/>
      <c r="D999" s="1" t="n"/>
      <c r="E999" s="1" t="n"/>
      <c r="F999" s="1" t="n"/>
      <c r="G999" s="1" t="n"/>
      <c r="H999" s="1" t="n"/>
      <c r="I999" s="1" t="n"/>
      <c r="J999" s="1" t="n"/>
      <c r="K999" s="1" t="n"/>
      <c r="L999" s="1" t="n"/>
      <c r="M999" s="1" t="n"/>
      <c r="N999" s="1" t="n"/>
      <c r="O999" s="1" t="n"/>
      <c r="P999" s="1" t="n"/>
      <c r="Q999" s="1" t="n"/>
      <c r="R999" s="1" t="n"/>
      <c r="S999" s="210" t="n"/>
      <c r="T999" s="210" t="n"/>
      <c r="U999" s="1" t="n"/>
      <c r="V999" s="1" t="n"/>
      <c r="W999" s="1" t="n"/>
      <c r="X999" s="1" t="n"/>
      <c r="Y999" s="210" t="n"/>
      <c r="Z999" s="1" t="n"/>
      <c r="AA999" s="1" t="n"/>
      <c r="AB999" s="212" t="n"/>
      <c r="AC999" s="212"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210" t="n"/>
      <c r="T1000" s="210" t="n"/>
      <c r="U1000" s="1" t="n"/>
      <c r="V1000" s="1" t="n"/>
      <c r="W1000" s="1" t="n"/>
      <c r="X1000" s="1" t="n"/>
      <c r="Y1000" s="210" t="n"/>
      <c r="Z1000" s="1" t="n"/>
      <c r="AA1000" s="1" t="n"/>
      <c r="AB1000" s="212" t="n"/>
      <c r="AC1000" s="212"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210" t="n"/>
      <c r="T1001" s="210" t="n"/>
      <c r="U1001" s="1" t="n"/>
      <c r="V1001" s="1" t="n"/>
      <c r="W1001" s="1" t="n"/>
      <c r="X1001" s="1" t="n"/>
      <c r="Y1001" s="210" t="n"/>
      <c r="Z1001" s="1" t="n"/>
      <c r="AA1001" s="1" t="n"/>
      <c r="AB1001" s="212" t="n"/>
      <c r="AC1001" s="212"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210" t="n"/>
      <c r="T1002" s="210" t="n"/>
      <c r="U1002" s="1" t="n"/>
      <c r="V1002" s="1" t="n"/>
      <c r="W1002" s="1" t="n"/>
      <c r="X1002" s="1" t="n"/>
      <c r="Y1002" s="210" t="n"/>
      <c r="Z1002" s="1" t="n"/>
      <c r="AA1002" s="1" t="n"/>
      <c r="AB1002" s="212" t="n"/>
      <c r="AC1002" s="212"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210" t="n"/>
      <c r="T1003" s="210" t="n"/>
      <c r="U1003" s="1" t="n"/>
      <c r="V1003" s="1" t="n"/>
      <c r="W1003" s="1" t="n"/>
      <c r="X1003" s="1" t="n"/>
      <c r="Y1003" s="210" t="n"/>
      <c r="Z1003" s="1" t="n"/>
      <c r="AA1003" s="1" t="n"/>
      <c r="AB1003" s="212" t="n"/>
      <c r="AC1003" s="212"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210" t="n"/>
      <c r="T1004" s="210" t="n"/>
      <c r="U1004" s="1" t="n"/>
      <c r="V1004" s="1" t="n"/>
      <c r="W1004" s="1" t="n"/>
      <c r="X1004" s="1" t="n"/>
      <c r="Y1004" s="210" t="n"/>
      <c r="Z1004" s="1" t="n"/>
      <c r="AA1004" s="1" t="n"/>
      <c r="AB1004" s="212" t="n"/>
      <c r="AC1004" s="212"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210" t="n"/>
      <c r="T1005" s="210" t="n"/>
      <c r="U1005" s="1" t="n"/>
      <c r="V1005" s="1" t="n"/>
      <c r="W1005" s="1" t="n"/>
      <c r="X1005" s="1" t="n"/>
      <c r="Y1005" s="210" t="n"/>
      <c r="Z1005" s="1" t="n"/>
      <c r="AA1005" s="1" t="n"/>
      <c r="AB1005" s="212" t="n"/>
      <c r="AC1005" s="212"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210" t="n"/>
      <c r="T1006" s="210" t="n"/>
      <c r="U1006" s="1" t="n"/>
      <c r="V1006" s="1" t="n"/>
      <c r="W1006" s="1" t="n"/>
      <c r="X1006" s="1" t="n"/>
      <c r="Y1006" s="210" t="n"/>
      <c r="Z1006" s="1" t="n"/>
      <c r="AA1006" s="1" t="n"/>
      <c r="AB1006" s="212" t="n"/>
      <c r="AC1006" s="212" t="n"/>
    </row>
    <row r="1007">
      <c r="A1007" s="1" t="n"/>
      <c r="B1007" s="1" t="n"/>
      <c r="C1007" s="1" t="n"/>
      <c r="D1007" s="1" t="n"/>
      <c r="E1007" s="1" t="n"/>
      <c r="F1007" s="1" t="n"/>
      <c r="G1007" s="1" t="n"/>
      <c r="H1007" s="1" t="n"/>
      <c r="I1007" s="1" t="n"/>
      <c r="J1007" s="1" t="n"/>
      <c r="K1007" s="1" t="n"/>
      <c r="L1007" s="1" t="n"/>
      <c r="M1007" s="1" t="n"/>
      <c r="N1007" s="1" t="n"/>
      <c r="O1007" s="1" t="n"/>
      <c r="P1007" s="1" t="n"/>
      <c r="Q1007" s="1" t="n"/>
      <c r="R1007" s="1" t="n"/>
      <c r="S1007" s="210" t="n"/>
      <c r="T1007" s="210" t="n"/>
      <c r="U1007" s="1" t="n"/>
      <c r="V1007" s="1" t="n"/>
      <c r="W1007" s="1" t="n"/>
      <c r="X1007" s="1" t="n"/>
      <c r="Y1007" s="210" t="n"/>
      <c r="Z1007" s="1" t="n"/>
      <c r="AA1007" s="1" t="n"/>
      <c r="AB1007" s="212" t="n"/>
      <c r="AC1007" s="212" t="n"/>
    </row>
    <row r="1008">
      <c r="A1008" s="1" t="n"/>
      <c r="B1008" s="1" t="n"/>
      <c r="C1008" s="1" t="n"/>
      <c r="D1008" s="1" t="n"/>
      <c r="E1008" s="1" t="n"/>
      <c r="F1008" s="1" t="n"/>
      <c r="G1008" s="1" t="n"/>
      <c r="H1008" s="1" t="n"/>
      <c r="I1008" s="1" t="n"/>
      <c r="J1008" s="1" t="n"/>
      <c r="K1008" s="1" t="n"/>
      <c r="L1008" s="1" t="n"/>
      <c r="M1008" s="1" t="n"/>
      <c r="N1008" s="1" t="n"/>
      <c r="O1008" s="1" t="n"/>
      <c r="P1008" s="1" t="n"/>
      <c r="Q1008" s="1" t="n"/>
      <c r="R1008" s="1" t="n"/>
      <c r="S1008" s="210" t="n"/>
      <c r="T1008" s="210" t="n"/>
      <c r="U1008" s="1" t="n"/>
      <c r="V1008" s="1" t="n"/>
      <c r="W1008" s="1" t="n"/>
      <c r="X1008" s="1" t="n"/>
      <c r="Y1008" s="210" t="n"/>
      <c r="Z1008" s="1" t="n"/>
      <c r="AA1008" s="1" t="n"/>
      <c r="AB1008" s="212" t="n"/>
      <c r="AC1008" s="212" t="n"/>
    </row>
    <row r="1009">
      <c r="A1009" s="1" t="n"/>
      <c r="B1009" s="1" t="n"/>
      <c r="C1009" s="1" t="n"/>
      <c r="D1009" s="1" t="n"/>
      <c r="E1009" s="1" t="n"/>
      <c r="F1009" s="1" t="n"/>
      <c r="G1009" s="1" t="n"/>
      <c r="H1009" s="1" t="n"/>
      <c r="I1009" s="1" t="n"/>
      <c r="J1009" s="1" t="n"/>
      <c r="K1009" s="1" t="n"/>
      <c r="L1009" s="1" t="n"/>
      <c r="M1009" s="1" t="n"/>
      <c r="N1009" s="1" t="n"/>
      <c r="O1009" s="1" t="n"/>
      <c r="P1009" s="1" t="n"/>
      <c r="Q1009" s="1" t="n"/>
      <c r="R1009" s="1" t="n"/>
      <c r="S1009" s="210" t="n"/>
      <c r="T1009" s="210" t="n"/>
      <c r="U1009" s="1" t="n"/>
      <c r="V1009" s="1" t="n"/>
      <c r="W1009" s="1" t="n"/>
      <c r="X1009" s="1" t="n"/>
      <c r="Y1009" s="210" t="n"/>
      <c r="Z1009" s="1" t="n"/>
      <c r="AA1009" s="1" t="n"/>
      <c r="AB1009" s="212" t="n"/>
      <c r="AC1009" s="212" t="n"/>
    </row>
    <row r="1010">
      <c r="A1010" s="1" t="n"/>
      <c r="B1010" s="1" t="n"/>
      <c r="C1010" s="1" t="n"/>
      <c r="D1010" s="1" t="n"/>
      <c r="E1010" s="1" t="n"/>
      <c r="F1010" s="1" t="n"/>
      <c r="G1010" s="1" t="n"/>
      <c r="H1010" s="1" t="n"/>
      <c r="I1010" s="1" t="n"/>
      <c r="J1010" s="1" t="n"/>
      <c r="K1010" s="1" t="n"/>
      <c r="L1010" s="1" t="n"/>
      <c r="M1010" s="1" t="n"/>
      <c r="N1010" s="1" t="n"/>
      <c r="O1010" s="1" t="n"/>
      <c r="P1010" s="1" t="n"/>
      <c r="Q1010" s="1" t="n"/>
      <c r="R1010" s="1" t="n"/>
      <c r="S1010" s="210" t="n"/>
      <c r="T1010" s="210" t="n"/>
      <c r="U1010" s="1" t="n"/>
      <c r="V1010" s="1" t="n"/>
      <c r="W1010" s="1" t="n"/>
      <c r="X1010" s="1" t="n"/>
      <c r="Y1010" s="210" t="n"/>
      <c r="Z1010" s="1" t="n"/>
      <c r="AA1010" s="1" t="n"/>
      <c r="AB1010" s="212" t="n"/>
      <c r="AC1010" s="212" t="n"/>
    </row>
    <row r="1011">
      <c r="A1011" s="1" t="n"/>
      <c r="B1011" s="1" t="n"/>
      <c r="C1011" s="1" t="n"/>
      <c r="D1011" s="1" t="n"/>
      <c r="E1011" s="1" t="n"/>
      <c r="F1011" s="1" t="n"/>
      <c r="G1011" s="1" t="n"/>
      <c r="H1011" s="1" t="n"/>
      <c r="I1011" s="1" t="n"/>
      <c r="J1011" s="1" t="n"/>
      <c r="K1011" s="1" t="n"/>
      <c r="L1011" s="1" t="n"/>
      <c r="M1011" s="1" t="n"/>
      <c r="N1011" s="1" t="n"/>
      <c r="O1011" s="1" t="n"/>
      <c r="P1011" s="1" t="n"/>
      <c r="Q1011" s="1" t="n"/>
      <c r="R1011" s="1" t="n"/>
      <c r="S1011" s="210" t="n"/>
      <c r="T1011" s="210" t="n"/>
      <c r="U1011" s="1" t="n"/>
      <c r="V1011" s="1" t="n"/>
      <c r="W1011" s="1" t="n"/>
      <c r="X1011" s="1" t="n"/>
      <c r="Y1011" s="210" t="n"/>
      <c r="Z1011" s="1" t="n"/>
      <c r="AA1011" s="1" t="n"/>
      <c r="AB1011" s="212" t="n"/>
      <c r="AC1011" s="212" t="n"/>
    </row>
    <row r="1012">
      <c r="A1012" s="1" t="n"/>
      <c r="B1012" s="1" t="n"/>
      <c r="C1012" s="1" t="n"/>
      <c r="D1012" s="1" t="n"/>
      <c r="E1012" s="1" t="n"/>
      <c r="F1012" s="1" t="n"/>
      <c r="G1012" s="1" t="n"/>
      <c r="H1012" s="1" t="n"/>
      <c r="I1012" s="1" t="n"/>
      <c r="J1012" s="1" t="n"/>
      <c r="K1012" s="1" t="n"/>
      <c r="L1012" s="1" t="n"/>
      <c r="M1012" s="1" t="n"/>
      <c r="N1012" s="1" t="n"/>
      <c r="O1012" s="1" t="n"/>
      <c r="P1012" s="1" t="n"/>
      <c r="Q1012" s="1" t="n"/>
      <c r="R1012" s="1" t="n"/>
      <c r="S1012" s="210" t="n"/>
      <c r="T1012" s="210" t="n"/>
      <c r="U1012" s="1" t="n"/>
      <c r="V1012" s="1" t="n"/>
      <c r="W1012" s="1" t="n"/>
      <c r="X1012" s="1" t="n"/>
      <c r="Y1012" s="210" t="n"/>
      <c r="Z1012" s="1" t="n"/>
      <c r="AA1012" s="1" t="n"/>
      <c r="AB1012" s="212" t="n"/>
      <c r="AC1012" s="212" t="n"/>
    </row>
    <row r="1013">
      <c r="A1013" s="1" t="n"/>
      <c r="B1013" s="1" t="n"/>
      <c r="C1013" s="1" t="n"/>
      <c r="D1013" s="1" t="n"/>
      <c r="E1013" s="1" t="n"/>
      <c r="F1013" s="1" t="n"/>
      <c r="G1013" s="1" t="n"/>
      <c r="H1013" s="1" t="n"/>
      <c r="I1013" s="1" t="n"/>
      <c r="J1013" s="1" t="n"/>
      <c r="K1013" s="1" t="n"/>
      <c r="L1013" s="1" t="n"/>
      <c r="M1013" s="1" t="n"/>
      <c r="N1013" s="1" t="n"/>
      <c r="O1013" s="1" t="n"/>
      <c r="P1013" s="1" t="n"/>
      <c r="Q1013" s="1" t="n"/>
      <c r="R1013" s="1" t="n"/>
      <c r="S1013" s="210" t="n"/>
      <c r="T1013" s="210" t="n"/>
      <c r="U1013" s="1" t="n"/>
      <c r="V1013" s="1" t="n"/>
      <c r="W1013" s="1" t="n"/>
      <c r="X1013" s="1" t="n"/>
      <c r="Y1013" s="210" t="n"/>
      <c r="Z1013" s="1" t="n"/>
      <c r="AA1013" s="1" t="n"/>
      <c r="AB1013" s="212" t="n"/>
      <c r="AC1013" s="212" t="n"/>
    </row>
    <row r="1014">
      <c r="A1014" s="1" t="n"/>
      <c r="B1014" s="1" t="n"/>
      <c r="C1014" s="1" t="n"/>
      <c r="D1014" s="1" t="n"/>
      <c r="E1014" s="1" t="n"/>
      <c r="F1014" s="1" t="n"/>
      <c r="G1014" s="1" t="n"/>
      <c r="H1014" s="1" t="n"/>
      <c r="I1014" s="1" t="n"/>
      <c r="J1014" s="1" t="n"/>
      <c r="K1014" s="1" t="n"/>
      <c r="L1014" s="1" t="n"/>
      <c r="M1014" s="1" t="n"/>
      <c r="N1014" s="1" t="n"/>
      <c r="O1014" s="1" t="n"/>
      <c r="P1014" s="1" t="n"/>
      <c r="Q1014" s="1" t="n"/>
      <c r="R1014" s="1" t="n"/>
      <c r="S1014" s="210" t="n"/>
      <c r="T1014" s="210" t="n"/>
      <c r="U1014" s="1" t="n"/>
      <c r="V1014" s="1" t="n"/>
      <c r="W1014" s="1" t="n"/>
      <c r="X1014" s="1" t="n"/>
      <c r="Y1014" s="210" t="n"/>
      <c r="Z1014" s="1" t="n"/>
      <c r="AA1014" s="1" t="n"/>
      <c r="AB1014" s="212" t="n"/>
      <c r="AC1014" s="212" t="n"/>
    </row>
    <row r="1015">
      <c r="A1015" s="1" t="n"/>
      <c r="B1015" s="1" t="n"/>
      <c r="C1015" s="1" t="n"/>
      <c r="D1015" s="1" t="n"/>
      <c r="E1015" s="1" t="n"/>
      <c r="F1015" s="1" t="n"/>
      <c r="G1015" s="1" t="n"/>
      <c r="H1015" s="1" t="n"/>
      <c r="I1015" s="1" t="n"/>
      <c r="J1015" s="1" t="n"/>
      <c r="K1015" s="1" t="n"/>
      <c r="L1015" s="1" t="n"/>
      <c r="M1015" s="1" t="n"/>
      <c r="N1015" s="1" t="n"/>
      <c r="O1015" s="1" t="n"/>
      <c r="P1015" s="1" t="n"/>
      <c r="Q1015" s="1" t="n"/>
      <c r="R1015" s="1" t="n"/>
      <c r="S1015" s="210" t="n"/>
      <c r="T1015" s="210" t="n"/>
      <c r="U1015" s="1" t="n"/>
      <c r="V1015" s="1" t="n"/>
      <c r="W1015" s="1" t="n"/>
      <c r="X1015" s="1" t="n"/>
      <c r="Y1015" s="210" t="n"/>
      <c r="Z1015" s="1" t="n"/>
      <c r="AA1015" s="1" t="n"/>
      <c r="AB1015" s="212" t="n"/>
      <c r="AC1015" s="212" t="n"/>
    </row>
    <row r="1016">
      <c r="A1016" s="1" t="n"/>
      <c r="B1016" s="1" t="n"/>
      <c r="C1016" s="1" t="n"/>
      <c r="D1016" s="1" t="n"/>
      <c r="E1016" s="1" t="n"/>
      <c r="F1016" s="1" t="n"/>
      <c r="G1016" s="1" t="n"/>
      <c r="H1016" s="1" t="n"/>
      <c r="I1016" s="1" t="n"/>
      <c r="J1016" s="1" t="n"/>
      <c r="K1016" s="1" t="n"/>
      <c r="L1016" s="1" t="n"/>
      <c r="M1016" s="1" t="n"/>
      <c r="N1016" s="1" t="n"/>
      <c r="O1016" s="1" t="n"/>
      <c r="P1016" s="1" t="n"/>
      <c r="Q1016" s="1" t="n"/>
      <c r="R1016" s="1" t="n"/>
      <c r="S1016" s="210" t="n"/>
      <c r="T1016" s="210" t="n"/>
      <c r="U1016" s="1" t="n"/>
      <c r="V1016" s="1" t="n"/>
      <c r="W1016" s="1" t="n"/>
      <c r="X1016" s="1" t="n"/>
      <c r="Y1016" s="210" t="n"/>
      <c r="Z1016" s="1" t="n"/>
      <c r="AA1016" s="1" t="n"/>
      <c r="AB1016" s="212" t="n"/>
      <c r="AC1016" s="212" t="n"/>
    </row>
    <row r="1017">
      <c r="A1017" s="1" t="n"/>
      <c r="B1017" s="1" t="n"/>
      <c r="C1017" s="1" t="n"/>
      <c r="D1017" s="1" t="n"/>
      <c r="E1017" s="1" t="n"/>
      <c r="F1017" s="1" t="n"/>
      <c r="G1017" s="1" t="n"/>
      <c r="H1017" s="1" t="n"/>
      <c r="I1017" s="1" t="n"/>
      <c r="J1017" s="1" t="n"/>
      <c r="K1017" s="1" t="n"/>
      <c r="L1017" s="1" t="n"/>
      <c r="M1017" s="1" t="n"/>
      <c r="N1017" s="1" t="n"/>
      <c r="O1017" s="1" t="n"/>
      <c r="P1017" s="1" t="n"/>
      <c r="Q1017" s="1" t="n"/>
      <c r="R1017" s="1" t="n"/>
      <c r="S1017" s="210" t="n"/>
      <c r="T1017" s="210" t="n"/>
      <c r="U1017" s="1" t="n"/>
      <c r="V1017" s="1" t="n"/>
      <c r="W1017" s="1" t="n"/>
      <c r="X1017" s="1" t="n"/>
      <c r="Y1017" s="210" t="n"/>
      <c r="Z1017" s="1" t="n"/>
      <c r="AA1017" s="1" t="n"/>
      <c r="AB1017" s="212" t="n"/>
      <c r="AC1017" s="212" t="n"/>
    </row>
    <row r="1018">
      <c r="A1018" s="1" t="n"/>
      <c r="B1018" s="1" t="n"/>
      <c r="C1018" s="1" t="n"/>
      <c r="D1018" s="1" t="n"/>
      <c r="E1018" s="1" t="n"/>
      <c r="F1018" s="1" t="n"/>
      <c r="G1018" s="1" t="n"/>
      <c r="H1018" s="1" t="n"/>
      <c r="I1018" s="1" t="n"/>
      <c r="J1018" s="1" t="n"/>
      <c r="K1018" s="1" t="n"/>
      <c r="L1018" s="1" t="n"/>
      <c r="M1018" s="1" t="n"/>
      <c r="N1018" s="1" t="n"/>
      <c r="O1018" s="1" t="n"/>
      <c r="P1018" s="1" t="n"/>
      <c r="Q1018" s="1" t="n"/>
      <c r="R1018" s="1" t="n"/>
      <c r="S1018" s="210" t="n"/>
      <c r="T1018" s="210" t="n"/>
      <c r="U1018" s="1" t="n"/>
      <c r="V1018" s="1" t="n"/>
      <c r="W1018" s="1" t="n"/>
      <c r="X1018" s="1" t="n"/>
      <c r="Y1018" s="210" t="n"/>
      <c r="Z1018" s="1" t="n"/>
      <c r="AA1018" s="1" t="n"/>
      <c r="AB1018" s="212" t="n"/>
      <c r="AC1018" s="212" t="n"/>
    </row>
    <row r="1019">
      <c r="A1019" s="1" t="n"/>
      <c r="B1019" s="1" t="n"/>
      <c r="C1019" s="1" t="n"/>
      <c r="D1019" s="1" t="n"/>
      <c r="E1019" s="1" t="n"/>
      <c r="F1019" s="1" t="n"/>
      <c r="G1019" s="1" t="n"/>
      <c r="H1019" s="1" t="n"/>
      <c r="I1019" s="1" t="n"/>
      <c r="J1019" s="1" t="n"/>
      <c r="K1019" s="1" t="n"/>
      <c r="L1019" s="1" t="n"/>
      <c r="M1019" s="1" t="n"/>
      <c r="N1019" s="1" t="n"/>
      <c r="O1019" s="1" t="n"/>
      <c r="P1019" s="1" t="n"/>
      <c r="Q1019" s="1" t="n"/>
      <c r="R1019" s="1" t="n"/>
      <c r="S1019" s="210" t="n"/>
      <c r="T1019" s="210" t="n"/>
      <c r="U1019" s="1" t="n"/>
      <c r="V1019" s="1" t="n"/>
      <c r="W1019" s="1" t="n"/>
      <c r="X1019" s="1" t="n"/>
      <c r="Y1019" s="210" t="n"/>
      <c r="Z1019" s="1" t="n"/>
      <c r="AA1019" s="1" t="n"/>
      <c r="AB1019" s="212" t="n"/>
      <c r="AC1019" s="212" t="n"/>
    </row>
    <row r="1020">
      <c r="A1020" s="1" t="n"/>
      <c r="B1020" s="1" t="n"/>
      <c r="C1020" s="1" t="n"/>
      <c r="D1020" s="1" t="n"/>
      <c r="E1020" s="1" t="n"/>
      <c r="F1020" s="1" t="n"/>
      <c r="G1020" s="1" t="n"/>
      <c r="H1020" s="1" t="n"/>
      <c r="I1020" s="1" t="n"/>
      <c r="J1020" s="1" t="n"/>
      <c r="K1020" s="1" t="n"/>
      <c r="L1020" s="1" t="n"/>
      <c r="M1020" s="1" t="n"/>
      <c r="N1020" s="1" t="n"/>
      <c r="O1020" s="1" t="n"/>
      <c r="P1020" s="1" t="n"/>
      <c r="Q1020" s="1" t="n"/>
      <c r="R1020" s="1" t="n"/>
      <c r="S1020" s="210" t="n"/>
      <c r="T1020" s="210" t="n"/>
      <c r="U1020" s="1" t="n"/>
      <c r="V1020" s="1" t="n"/>
      <c r="W1020" s="1" t="n"/>
      <c r="X1020" s="1" t="n"/>
      <c r="Y1020" s="210" t="n"/>
      <c r="Z1020" s="1" t="n"/>
      <c r="AA1020" s="1" t="n"/>
      <c r="AB1020" s="212" t="n"/>
      <c r="AC1020" s="212" t="n"/>
    </row>
    <row r="1021">
      <c r="A1021" s="1" t="n"/>
      <c r="B1021" s="1" t="n"/>
      <c r="C1021" s="1" t="n"/>
      <c r="D1021" s="1" t="n"/>
      <c r="E1021" s="1" t="n"/>
      <c r="F1021" s="1" t="n"/>
      <c r="G1021" s="1" t="n"/>
      <c r="H1021" s="1" t="n"/>
      <c r="I1021" s="1" t="n"/>
      <c r="J1021" s="1" t="n"/>
      <c r="K1021" s="1" t="n"/>
      <c r="L1021" s="1" t="n"/>
      <c r="M1021" s="1" t="n"/>
      <c r="N1021" s="1" t="n"/>
      <c r="O1021" s="1" t="n"/>
      <c r="P1021" s="1" t="n"/>
      <c r="Q1021" s="1" t="n"/>
      <c r="R1021" s="1" t="n"/>
      <c r="S1021" s="210" t="n"/>
      <c r="T1021" s="210" t="n"/>
      <c r="U1021" s="1" t="n"/>
      <c r="V1021" s="1" t="n"/>
      <c r="W1021" s="1" t="n"/>
      <c r="X1021" s="1" t="n"/>
      <c r="Y1021" s="210" t="n"/>
      <c r="Z1021" s="1" t="n"/>
      <c r="AA1021" s="1" t="n"/>
      <c r="AB1021" s="212" t="n"/>
      <c r="AC1021" s="212" t="n"/>
    </row>
    <row r="1022">
      <c r="A1022" s="1" t="n"/>
      <c r="B1022" s="1" t="n"/>
      <c r="C1022" s="1" t="n"/>
      <c r="D1022" s="1" t="n"/>
      <c r="E1022" s="1" t="n"/>
      <c r="F1022" s="1" t="n"/>
      <c r="G1022" s="1" t="n"/>
      <c r="H1022" s="1" t="n"/>
      <c r="I1022" s="1" t="n"/>
      <c r="J1022" s="1" t="n"/>
      <c r="K1022" s="1" t="n"/>
      <c r="L1022" s="1" t="n"/>
      <c r="M1022" s="1" t="n"/>
      <c r="N1022" s="1" t="n"/>
      <c r="O1022" s="1" t="n"/>
      <c r="P1022" s="1" t="n"/>
      <c r="Q1022" s="1" t="n"/>
      <c r="R1022" s="1" t="n"/>
      <c r="S1022" s="210" t="n"/>
      <c r="T1022" s="210" t="n"/>
      <c r="U1022" s="1" t="n"/>
      <c r="V1022" s="1" t="n"/>
      <c r="W1022" s="1" t="n"/>
      <c r="X1022" s="1" t="n"/>
      <c r="Y1022" s="210" t="n"/>
      <c r="Z1022" s="1" t="n"/>
      <c r="AA1022" s="1" t="n"/>
      <c r="AB1022" s="212" t="n"/>
      <c r="AC1022" s="212" t="n"/>
    </row>
    <row r="1023">
      <c r="A1023" s="1" t="n"/>
      <c r="B1023" s="1" t="n"/>
      <c r="C1023" s="1" t="n"/>
      <c r="D1023" s="1" t="n"/>
      <c r="E1023" s="1" t="n"/>
      <c r="F1023" s="1" t="n"/>
      <c r="G1023" s="1" t="n"/>
      <c r="H1023" s="1" t="n"/>
      <c r="I1023" s="1" t="n"/>
      <c r="J1023" s="1" t="n"/>
      <c r="K1023" s="1" t="n"/>
      <c r="L1023" s="1" t="n"/>
      <c r="M1023" s="1" t="n"/>
      <c r="N1023" s="1" t="n"/>
      <c r="O1023" s="1" t="n"/>
      <c r="P1023" s="1" t="n"/>
      <c r="Q1023" s="1" t="n"/>
      <c r="R1023" s="1" t="n"/>
      <c r="S1023" s="210" t="n"/>
      <c r="T1023" s="210" t="n"/>
      <c r="U1023" s="1" t="n"/>
      <c r="V1023" s="1" t="n"/>
      <c r="W1023" s="1" t="n"/>
      <c r="X1023" s="1" t="n"/>
      <c r="Y1023" s="210" t="n"/>
      <c r="Z1023" s="1" t="n"/>
      <c r="AA1023" s="1" t="n"/>
      <c r="AB1023" s="212" t="n"/>
      <c r="AC1023" s="212" t="n"/>
    </row>
    <row r="1024">
      <c r="A1024" s="1" t="n"/>
      <c r="B1024" s="1" t="n"/>
      <c r="C1024" s="1" t="n"/>
      <c r="D1024" s="1" t="n"/>
      <c r="E1024" s="1" t="n"/>
      <c r="F1024" s="1" t="n"/>
      <c r="G1024" s="1" t="n"/>
      <c r="H1024" s="1" t="n"/>
      <c r="I1024" s="1" t="n"/>
      <c r="J1024" s="1" t="n"/>
      <c r="K1024" s="1" t="n"/>
      <c r="L1024" s="1" t="n"/>
      <c r="M1024" s="1" t="n"/>
      <c r="N1024" s="1" t="n"/>
      <c r="O1024" s="1" t="n"/>
      <c r="P1024" s="1" t="n"/>
      <c r="Q1024" s="1" t="n"/>
      <c r="R1024" s="1" t="n"/>
      <c r="S1024" s="210" t="n"/>
      <c r="T1024" s="210" t="n"/>
      <c r="U1024" s="1" t="n"/>
      <c r="V1024" s="1" t="n"/>
      <c r="W1024" s="1" t="n"/>
      <c r="X1024" s="1" t="n"/>
      <c r="Y1024" s="210" t="n"/>
      <c r="Z1024" s="1" t="n"/>
      <c r="AA1024" s="1" t="n"/>
      <c r="AB1024" s="212" t="n"/>
      <c r="AC1024" s="212" t="n"/>
    </row>
    <row r="1025">
      <c r="A1025" s="1" t="n"/>
      <c r="B1025" s="1" t="n"/>
      <c r="C1025" s="1" t="n"/>
      <c r="D1025" s="1" t="n"/>
      <c r="E1025" s="1" t="n"/>
      <c r="F1025" s="1" t="n"/>
      <c r="G1025" s="1" t="n"/>
      <c r="H1025" s="1" t="n"/>
      <c r="I1025" s="1" t="n"/>
      <c r="J1025" s="1" t="n"/>
      <c r="K1025" s="1" t="n"/>
      <c r="L1025" s="1" t="n"/>
      <c r="M1025" s="1" t="n"/>
      <c r="N1025" s="1" t="n"/>
      <c r="O1025" s="1" t="n"/>
      <c r="P1025" s="1" t="n"/>
      <c r="Q1025" s="1" t="n"/>
      <c r="R1025" s="1" t="n"/>
      <c r="S1025" s="210" t="n"/>
      <c r="T1025" s="210" t="n"/>
      <c r="U1025" s="1" t="n"/>
      <c r="V1025" s="1" t="n"/>
      <c r="W1025" s="1" t="n"/>
      <c r="X1025" s="1" t="n"/>
      <c r="Y1025" s="210" t="n"/>
      <c r="Z1025" s="1" t="n"/>
      <c r="AA1025" s="1" t="n"/>
      <c r="AB1025" s="212" t="n"/>
      <c r="AC1025" s="212" t="n"/>
    </row>
    <row r="1026">
      <c r="A1026" s="1" t="n"/>
      <c r="B1026" s="1" t="n"/>
      <c r="C1026" s="1" t="n"/>
      <c r="D1026" s="1" t="n"/>
      <c r="E1026" s="1" t="n"/>
      <c r="F1026" s="1" t="n"/>
      <c r="G1026" s="1" t="n"/>
      <c r="H1026" s="1" t="n"/>
      <c r="I1026" s="1" t="n"/>
      <c r="J1026" s="1" t="n"/>
      <c r="K1026" s="1" t="n"/>
      <c r="L1026" s="1" t="n"/>
      <c r="M1026" s="1" t="n"/>
      <c r="N1026" s="1" t="n"/>
      <c r="O1026" s="1" t="n"/>
      <c r="P1026" s="1" t="n"/>
      <c r="Q1026" s="1" t="n"/>
      <c r="R1026" s="1" t="n"/>
      <c r="S1026" s="210" t="n"/>
      <c r="T1026" s="210" t="n"/>
      <c r="U1026" s="1" t="n"/>
      <c r="V1026" s="1" t="n"/>
      <c r="W1026" s="1" t="n"/>
      <c r="X1026" s="1" t="n"/>
      <c r="Y1026" s="210" t="n"/>
      <c r="Z1026" s="1" t="n"/>
      <c r="AA1026" s="1" t="n"/>
      <c r="AB1026" s="212" t="n"/>
      <c r="AC1026" s="212" t="n"/>
    </row>
    <row r="1027">
      <c r="A1027" s="1" t="n"/>
      <c r="B1027" s="1" t="n"/>
      <c r="C1027" s="1" t="n"/>
      <c r="D1027" s="1" t="n"/>
      <c r="E1027" s="1" t="n"/>
      <c r="F1027" s="1" t="n"/>
      <c r="G1027" s="1" t="n"/>
      <c r="H1027" s="1" t="n"/>
      <c r="I1027" s="1" t="n"/>
      <c r="J1027" s="1" t="n"/>
      <c r="K1027" s="1" t="n"/>
      <c r="L1027" s="1" t="n"/>
      <c r="M1027" s="1" t="n"/>
      <c r="N1027" s="1" t="n"/>
      <c r="O1027" s="1" t="n"/>
      <c r="P1027" s="1" t="n"/>
      <c r="Q1027" s="1" t="n"/>
      <c r="R1027" s="1" t="n"/>
      <c r="S1027" s="210" t="n"/>
      <c r="T1027" s="210" t="n"/>
      <c r="U1027" s="1" t="n"/>
      <c r="V1027" s="1" t="n"/>
      <c r="W1027" s="1" t="n"/>
      <c r="X1027" s="1" t="n"/>
      <c r="Y1027" s="210" t="n"/>
      <c r="Z1027" s="1" t="n"/>
      <c r="AA1027" s="1" t="n"/>
      <c r="AB1027" s="212" t="n"/>
      <c r="AC1027" s="212" t="n"/>
    </row>
    <row r="1028">
      <c r="A1028" s="1" t="n"/>
      <c r="B1028" s="1" t="n"/>
      <c r="C1028" s="1" t="n"/>
      <c r="D1028" s="1" t="n"/>
      <c r="E1028" s="1" t="n"/>
      <c r="F1028" s="1" t="n"/>
      <c r="G1028" s="1" t="n"/>
      <c r="H1028" s="1" t="n"/>
      <c r="I1028" s="1" t="n"/>
      <c r="J1028" s="1" t="n"/>
      <c r="K1028" s="1" t="n"/>
      <c r="L1028" s="1" t="n"/>
      <c r="M1028" s="1" t="n"/>
      <c r="N1028" s="1" t="n"/>
      <c r="O1028" s="1" t="n"/>
      <c r="P1028" s="1" t="n"/>
      <c r="Q1028" s="1" t="n"/>
      <c r="R1028" s="1" t="n"/>
      <c r="S1028" s="210" t="n"/>
      <c r="T1028" s="210" t="n"/>
      <c r="U1028" s="1" t="n"/>
      <c r="V1028" s="1" t="n"/>
      <c r="W1028" s="1" t="n"/>
      <c r="X1028" s="1" t="n"/>
      <c r="Y1028" s="210" t="n"/>
      <c r="Z1028" s="1" t="n"/>
      <c r="AA1028" s="1" t="n"/>
      <c r="AB1028" s="212" t="n"/>
      <c r="AC1028" s="212" t="n"/>
    </row>
    <row r="1029">
      <c r="A1029" s="1" t="n"/>
      <c r="B1029" s="1" t="n"/>
      <c r="C1029" s="1" t="n"/>
      <c r="D1029" s="1" t="n"/>
      <c r="E1029" s="1" t="n"/>
      <c r="F1029" s="1" t="n"/>
      <c r="G1029" s="1" t="n"/>
      <c r="H1029" s="1" t="n"/>
      <c r="I1029" s="1" t="n"/>
      <c r="J1029" s="1" t="n"/>
      <c r="K1029" s="1" t="n"/>
      <c r="L1029" s="1" t="n"/>
      <c r="M1029" s="1" t="n"/>
      <c r="N1029" s="1" t="n"/>
      <c r="O1029" s="1" t="n"/>
      <c r="P1029" s="1" t="n"/>
      <c r="Q1029" s="1" t="n"/>
      <c r="R1029" s="1" t="n"/>
      <c r="S1029" s="210" t="n"/>
      <c r="T1029" s="210" t="n"/>
      <c r="U1029" s="1" t="n"/>
      <c r="V1029" s="1" t="n"/>
      <c r="W1029" s="1" t="n"/>
      <c r="X1029" s="1" t="n"/>
      <c r="Y1029" s="210" t="n"/>
      <c r="Z1029" s="1" t="n"/>
      <c r="AA1029" s="1" t="n"/>
      <c r="AB1029" s="212" t="n"/>
      <c r="AC1029" s="212" t="n"/>
    </row>
    <row r="1030">
      <c r="A1030" s="1" t="n"/>
      <c r="B1030" s="1" t="n"/>
      <c r="C1030" s="1" t="n"/>
      <c r="D1030" s="1" t="n"/>
      <c r="E1030" s="1" t="n"/>
      <c r="F1030" s="1" t="n"/>
      <c r="G1030" s="1" t="n"/>
      <c r="H1030" s="1" t="n"/>
      <c r="I1030" s="1" t="n"/>
      <c r="J1030" s="1" t="n"/>
      <c r="K1030" s="1" t="n"/>
      <c r="L1030" s="1" t="n"/>
      <c r="M1030" s="1" t="n"/>
      <c r="N1030" s="1" t="n"/>
      <c r="O1030" s="1" t="n"/>
      <c r="P1030" s="1" t="n"/>
      <c r="Q1030" s="1" t="n"/>
      <c r="R1030" s="1" t="n"/>
      <c r="S1030" s="210" t="n"/>
      <c r="T1030" s="210" t="n"/>
      <c r="U1030" s="1" t="n"/>
      <c r="V1030" s="1" t="n"/>
      <c r="W1030" s="1" t="n"/>
      <c r="X1030" s="1" t="n"/>
      <c r="Y1030" s="210" t="n"/>
      <c r="Z1030" s="1" t="n"/>
      <c r="AA1030" s="1" t="n"/>
      <c r="AB1030" s="212" t="n"/>
      <c r="AC1030" s="212" t="n"/>
    </row>
    <row r="1031">
      <c r="A1031" s="1" t="n"/>
      <c r="B1031" s="1" t="n"/>
      <c r="C1031" s="1" t="n"/>
      <c r="D1031" s="1" t="n"/>
      <c r="E1031" s="1" t="n"/>
      <c r="F1031" s="1" t="n"/>
      <c r="G1031" s="1" t="n"/>
      <c r="H1031" s="1" t="n"/>
      <c r="I1031" s="1" t="n"/>
      <c r="J1031" s="1" t="n"/>
      <c r="K1031" s="1" t="n"/>
      <c r="L1031" s="1" t="n"/>
      <c r="M1031" s="1" t="n"/>
      <c r="N1031" s="1" t="n"/>
      <c r="O1031" s="1" t="n"/>
      <c r="P1031" s="1" t="n"/>
      <c r="Q1031" s="1" t="n"/>
      <c r="R1031" s="1" t="n"/>
      <c r="S1031" s="210" t="n"/>
      <c r="T1031" s="210" t="n"/>
      <c r="U1031" s="1" t="n"/>
      <c r="V1031" s="1" t="n"/>
      <c r="W1031" s="1" t="n"/>
      <c r="X1031" s="1" t="n"/>
      <c r="Y1031" s="210" t="n"/>
      <c r="Z1031" s="1" t="n"/>
      <c r="AA1031" s="1" t="n"/>
      <c r="AB1031" s="212" t="n"/>
      <c r="AC1031" s="212" t="n"/>
    </row>
    <row r="1032">
      <c r="A1032" s="1" t="n"/>
      <c r="B1032" s="1" t="n"/>
      <c r="C1032" s="1" t="n"/>
      <c r="D1032" s="1" t="n"/>
      <c r="E1032" s="1" t="n"/>
      <c r="F1032" s="1" t="n"/>
      <c r="G1032" s="1" t="n"/>
      <c r="H1032" s="1" t="n"/>
      <c r="I1032" s="1" t="n"/>
      <c r="J1032" s="1" t="n"/>
      <c r="K1032" s="1" t="n"/>
      <c r="L1032" s="1" t="n"/>
      <c r="M1032" s="1" t="n"/>
      <c r="N1032" s="1" t="n"/>
      <c r="O1032" s="1" t="n"/>
      <c r="P1032" s="1" t="n"/>
      <c r="Q1032" s="1" t="n"/>
      <c r="R1032" s="1" t="n"/>
      <c r="S1032" s="210" t="n"/>
      <c r="T1032" s="210" t="n"/>
      <c r="U1032" s="1" t="n"/>
      <c r="V1032" s="1" t="n"/>
      <c r="W1032" s="1" t="n"/>
      <c r="X1032" s="1" t="n"/>
      <c r="Y1032" s="210" t="n"/>
      <c r="Z1032" s="1" t="n"/>
      <c r="AA1032" s="1" t="n"/>
      <c r="AB1032" s="212" t="n"/>
      <c r="AC1032" s="212" t="n"/>
    </row>
    <row r="1033">
      <c r="A1033" s="1" t="n"/>
      <c r="B1033" s="1" t="n"/>
      <c r="C1033" s="1" t="n"/>
      <c r="D1033" s="1" t="n"/>
      <c r="E1033" s="1" t="n"/>
      <c r="F1033" s="1" t="n"/>
      <c r="G1033" s="1" t="n"/>
      <c r="H1033" s="1" t="n"/>
      <c r="I1033" s="1" t="n"/>
      <c r="J1033" s="1" t="n"/>
      <c r="K1033" s="1" t="n"/>
      <c r="L1033" s="1" t="n"/>
      <c r="M1033" s="1" t="n"/>
      <c r="N1033" s="1" t="n"/>
      <c r="O1033" s="1" t="n"/>
      <c r="P1033" s="1" t="n"/>
      <c r="Q1033" s="1" t="n"/>
      <c r="R1033" s="1" t="n"/>
      <c r="S1033" s="210" t="n"/>
      <c r="T1033" s="210" t="n"/>
      <c r="U1033" s="1" t="n"/>
      <c r="V1033" s="1" t="n"/>
      <c r="W1033" s="1" t="n"/>
      <c r="X1033" s="1" t="n"/>
      <c r="Y1033" s="210" t="n"/>
      <c r="Z1033" s="1" t="n"/>
      <c r="AA1033" s="1" t="n"/>
      <c r="AB1033" s="212" t="n"/>
      <c r="AC1033" s="212" t="n"/>
    </row>
    <row r="1034">
      <c r="A1034" s="1" t="n"/>
      <c r="B1034" s="1" t="n"/>
      <c r="C1034" s="1" t="n"/>
      <c r="D1034" s="1" t="n"/>
      <c r="E1034" s="1" t="n"/>
      <c r="F1034" s="1" t="n"/>
      <c r="G1034" s="1" t="n"/>
      <c r="H1034" s="1" t="n"/>
      <c r="I1034" s="1" t="n"/>
      <c r="J1034" s="1" t="n"/>
      <c r="K1034" s="1" t="n"/>
      <c r="L1034" s="1" t="n"/>
      <c r="M1034" s="1" t="n"/>
      <c r="N1034" s="1" t="n"/>
      <c r="O1034" s="1" t="n"/>
      <c r="P1034" s="1" t="n"/>
      <c r="Q1034" s="1" t="n"/>
      <c r="R1034" s="1" t="n"/>
      <c r="S1034" s="210" t="n"/>
      <c r="T1034" s="210" t="n"/>
      <c r="U1034" s="1" t="n"/>
      <c r="V1034" s="1" t="n"/>
      <c r="W1034" s="1" t="n"/>
      <c r="X1034" s="1" t="n"/>
      <c r="Y1034" s="210" t="n"/>
      <c r="Z1034" s="1" t="n"/>
      <c r="AA1034" s="1" t="n"/>
      <c r="AB1034" s="212" t="n"/>
      <c r="AC1034" s="212" t="n"/>
    </row>
    <row r="1035">
      <c r="A1035" s="1" t="n"/>
      <c r="B1035" s="1" t="n"/>
      <c r="C1035" s="1" t="n"/>
      <c r="D1035" s="1" t="n"/>
      <c r="E1035" s="1" t="n"/>
      <c r="F1035" s="1" t="n"/>
      <c r="G1035" s="1" t="n"/>
      <c r="H1035" s="1" t="n"/>
      <c r="I1035" s="1" t="n"/>
      <c r="J1035" s="1" t="n"/>
      <c r="K1035" s="1" t="n"/>
      <c r="L1035" s="1" t="n"/>
      <c r="M1035" s="1" t="n"/>
      <c r="N1035" s="1" t="n"/>
      <c r="O1035" s="1" t="n"/>
      <c r="P1035" s="1" t="n"/>
      <c r="Q1035" s="1" t="n"/>
      <c r="R1035" s="1" t="n"/>
      <c r="S1035" s="210" t="n"/>
      <c r="T1035" s="210" t="n"/>
      <c r="U1035" s="1" t="n"/>
      <c r="V1035" s="1" t="n"/>
      <c r="W1035" s="1" t="n"/>
      <c r="X1035" s="1" t="n"/>
      <c r="Y1035" s="210" t="n"/>
      <c r="Z1035" s="1" t="n"/>
      <c r="AA1035" s="1" t="n"/>
      <c r="AB1035" s="212" t="n"/>
      <c r="AC1035" s="212" t="n"/>
    </row>
    <row r="1036">
      <c r="A1036" s="1" t="n"/>
      <c r="B1036" s="1" t="n"/>
      <c r="C1036" s="1" t="n"/>
      <c r="D1036" s="1" t="n"/>
      <c r="E1036" s="1" t="n"/>
      <c r="F1036" s="1" t="n"/>
      <c r="G1036" s="1" t="n"/>
      <c r="H1036" s="1" t="n"/>
      <c r="I1036" s="1" t="n"/>
      <c r="J1036" s="1" t="n"/>
      <c r="K1036" s="1" t="n"/>
      <c r="L1036" s="1" t="n"/>
      <c r="M1036" s="1" t="n"/>
      <c r="N1036" s="1" t="n"/>
      <c r="O1036" s="1" t="n"/>
      <c r="P1036" s="1" t="n"/>
      <c r="Q1036" s="1" t="n"/>
      <c r="R1036" s="1" t="n"/>
      <c r="S1036" s="210" t="n"/>
      <c r="T1036" s="210" t="n"/>
      <c r="U1036" s="1" t="n"/>
      <c r="V1036" s="1" t="n"/>
      <c r="W1036" s="1" t="n"/>
      <c r="X1036" s="1" t="n"/>
      <c r="Y1036" s="210" t="n"/>
      <c r="Z1036" s="1" t="n"/>
      <c r="AA1036" s="1" t="n"/>
      <c r="AB1036" s="212" t="n"/>
      <c r="AC1036" s="212" t="n"/>
    </row>
    <row r="1037">
      <c r="A1037" s="1" t="n"/>
      <c r="B1037" s="1" t="n"/>
      <c r="C1037" s="1" t="n"/>
      <c r="D1037" s="1" t="n"/>
      <c r="E1037" s="1" t="n"/>
      <c r="F1037" s="1" t="n"/>
      <c r="G1037" s="1" t="n"/>
      <c r="H1037" s="1" t="n"/>
      <c r="I1037" s="1" t="n"/>
      <c r="J1037" s="1" t="n"/>
      <c r="K1037" s="1" t="n"/>
      <c r="L1037" s="1" t="n"/>
      <c r="M1037" s="1" t="n"/>
      <c r="N1037" s="1" t="n"/>
      <c r="O1037" s="1" t="n"/>
      <c r="P1037" s="1" t="n"/>
      <c r="Q1037" s="1" t="n"/>
      <c r="R1037" s="1" t="n"/>
      <c r="S1037" s="210" t="n"/>
      <c r="T1037" s="210" t="n"/>
      <c r="U1037" s="1" t="n"/>
      <c r="V1037" s="1" t="n"/>
      <c r="W1037" s="1" t="n"/>
      <c r="X1037" s="1" t="n"/>
      <c r="Y1037" s="210" t="n"/>
      <c r="Z1037" s="1" t="n"/>
      <c r="AA1037" s="1" t="n"/>
      <c r="AB1037" s="212" t="n"/>
      <c r="AC1037" s="212" t="n"/>
    </row>
    <row r="1038">
      <c r="A1038" s="1" t="n"/>
      <c r="B1038" s="1" t="n"/>
      <c r="C1038" s="1" t="n"/>
      <c r="D1038" s="1" t="n"/>
      <c r="E1038" s="1" t="n"/>
      <c r="F1038" s="1" t="n"/>
      <c r="G1038" s="1" t="n"/>
      <c r="H1038" s="1" t="n"/>
      <c r="I1038" s="1" t="n"/>
      <c r="J1038" s="1" t="n"/>
      <c r="K1038" s="1" t="n"/>
      <c r="L1038" s="1" t="n"/>
      <c r="M1038" s="1" t="n"/>
      <c r="N1038" s="1" t="n"/>
      <c r="O1038" s="1" t="n"/>
      <c r="P1038" s="1" t="n"/>
      <c r="Q1038" s="1" t="n"/>
      <c r="R1038" s="1" t="n"/>
      <c r="S1038" s="210" t="n"/>
      <c r="T1038" s="210" t="n"/>
      <c r="U1038" s="1" t="n"/>
      <c r="V1038" s="1" t="n"/>
      <c r="W1038" s="1" t="n"/>
      <c r="X1038" s="1" t="n"/>
      <c r="Y1038" s="210" t="n"/>
      <c r="Z1038" s="1" t="n"/>
      <c r="AA1038" s="1" t="n"/>
      <c r="AB1038" s="212" t="n"/>
      <c r="AC1038" s="212" t="n"/>
    </row>
    <row r="1039">
      <c r="A1039" s="1" t="n"/>
      <c r="B1039" s="1" t="n"/>
      <c r="C1039" s="1" t="n"/>
      <c r="D1039" s="1" t="n"/>
      <c r="E1039" s="1" t="n"/>
      <c r="F1039" s="1" t="n"/>
      <c r="G1039" s="1" t="n"/>
      <c r="H1039" s="1" t="n"/>
      <c r="I1039" s="1" t="n"/>
      <c r="J1039" s="1" t="n"/>
      <c r="K1039" s="1" t="n"/>
      <c r="L1039" s="1" t="n"/>
      <c r="M1039" s="1" t="n"/>
      <c r="N1039" s="1" t="n"/>
      <c r="O1039" s="1" t="n"/>
      <c r="P1039" s="1" t="n"/>
      <c r="Q1039" s="1" t="n"/>
      <c r="R1039" s="1" t="n"/>
      <c r="S1039" s="210" t="n"/>
      <c r="T1039" s="210" t="n"/>
      <c r="U1039" s="1" t="n"/>
      <c r="V1039" s="1" t="n"/>
      <c r="W1039" s="1" t="n"/>
      <c r="X1039" s="1" t="n"/>
      <c r="Y1039" s="210" t="n"/>
      <c r="Z1039" s="1" t="n"/>
      <c r="AA1039" s="1" t="n"/>
      <c r="AB1039" s="212" t="n"/>
      <c r="AC1039" s="212" t="n"/>
    </row>
    <row r="1040">
      <c r="A1040" s="1" t="n"/>
      <c r="B1040" s="1" t="n"/>
      <c r="C1040" s="1" t="n"/>
      <c r="D1040" s="1" t="n"/>
      <c r="E1040" s="1" t="n"/>
      <c r="F1040" s="1" t="n"/>
      <c r="G1040" s="1" t="n"/>
      <c r="H1040" s="1" t="n"/>
      <c r="I1040" s="1" t="n"/>
      <c r="J1040" s="1" t="n"/>
      <c r="K1040" s="1" t="n"/>
      <c r="L1040" s="1" t="n"/>
      <c r="M1040" s="1" t="n"/>
      <c r="N1040" s="1" t="n"/>
      <c r="O1040" s="1" t="n"/>
      <c r="P1040" s="1" t="n"/>
      <c r="Q1040" s="1" t="n"/>
      <c r="R1040" s="1" t="n"/>
      <c r="S1040" s="210" t="n"/>
      <c r="T1040" s="210" t="n"/>
      <c r="U1040" s="1" t="n"/>
      <c r="V1040" s="1" t="n"/>
      <c r="W1040" s="1" t="n"/>
      <c r="X1040" s="1" t="n"/>
      <c r="Y1040" s="210" t="n"/>
      <c r="Z1040" s="1" t="n"/>
      <c r="AA1040" s="1" t="n"/>
      <c r="AB1040" s="212" t="n"/>
      <c r="AC1040" s="212" t="n"/>
    </row>
    <row r="1041">
      <c r="A1041" s="1" t="n"/>
      <c r="B1041" s="1" t="n"/>
      <c r="C1041" s="1" t="n"/>
      <c r="D1041" s="1" t="n"/>
      <c r="E1041" s="1" t="n"/>
      <c r="F1041" s="1" t="n"/>
      <c r="G1041" s="1" t="n"/>
      <c r="H1041" s="1" t="n"/>
      <c r="I1041" s="1" t="n"/>
      <c r="J1041" s="1" t="n"/>
      <c r="K1041" s="1" t="n"/>
      <c r="L1041" s="1" t="n"/>
      <c r="M1041" s="1" t="n"/>
      <c r="N1041" s="1" t="n"/>
      <c r="O1041" s="1" t="n"/>
      <c r="P1041" s="1" t="n"/>
      <c r="Q1041" s="1" t="n"/>
      <c r="R1041" s="1" t="n"/>
      <c r="S1041" s="210" t="n"/>
      <c r="T1041" s="210" t="n"/>
      <c r="U1041" s="1" t="n"/>
      <c r="V1041" s="1" t="n"/>
      <c r="W1041" s="1" t="n"/>
      <c r="X1041" s="1" t="n"/>
      <c r="Y1041" s="210" t="n"/>
      <c r="Z1041" s="1" t="n"/>
      <c r="AA1041" s="1" t="n"/>
      <c r="AB1041" s="212" t="n"/>
      <c r="AC1041" s="212" t="n"/>
    </row>
    <row r="1042">
      <c r="A1042" s="1" t="n"/>
      <c r="B1042" s="1" t="n"/>
      <c r="C1042" s="1" t="n"/>
      <c r="D1042" s="1" t="n"/>
      <c r="E1042" s="1" t="n"/>
      <c r="F1042" s="1" t="n"/>
      <c r="G1042" s="1" t="n"/>
      <c r="H1042" s="1" t="n"/>
      <c r="I1042" s="1" t="n"/>
      <c r="J1042" s="1" t="n"/>
      <c r="K1042" s="1" t="n"/>
      <c r="L1042" s="1" t="n"/>
      <c r="M1042" s="1" t="n"/>
      <c r="N1042" s="1" t="n"/>
      <c r="O1042" s="1" t="n"/>
      <c r="P1042" s="1" t="n"/>
      <c r="Q1042" s="1" t="n"/>
      <c r="R1042" s="1" t="n"/>
      <c r="S1042" s="210" t="n"/>
      <c r="T1042" s="210" t="n"/>
      <c r="U1042" s="1" t="n"/>
      <c r="V1042" s="1" t="n"/>
      <c r="W1042" s="1" t="n"/>
      <c r="X1042" s="1" t="n"/>
      <c r="Y1042" s="210" t="n"/>
      <c r="Z1042" s="1" t="n"/>
      <c r="AA1042" s="1" t="n"/>
      <c r="AB1042" s="212" t="n"/>
      <c r="AC1042" s="212" t="n"/>
    </row>
    <row r="1043">
      <c r="A1043" s="1" t="n"/>
      <c r="B1043" s="1" t="n"/>
      <c r="C1043" s="1" t="n"/>
      <c r="D1043" s="1" t="n"/>
      <c r="E1043" s="1" t="n"/>
      <c r="F1043" s="1" t="n"/>
      <c r="G1043" s="1" t="n"/>
      <c r="H1043" s="1" t="n"/>
      <c r="I1043" s="1" t="n"/>
      <c r="J1043" s="1" t="n"/>
      <c r="K1043" s="1" t="n"/>
      <c r="L1043" s="1" t="n"/>
      <c r="M1043" s="1" t="n"/>
      <c r="N1043" s="1" t="n"/>
      <c r="O1043" s="1" t="n"/>
      <c r="P1043" s="1" t="n"/>
      <c r="Q1043" s="1" t="n"/>
      <c r="R1043" s="1" t="n"/>
      <c r="S1043" s="210" t="n"/>
      <c r="T1043" s="210" t="n"/>
      <c r="U1043" s="1" t="n"/>
      <c r="V1043" s="1" t="n"/>
      <c r="W1043" s="1" t="n"/>
      <c r="X1043" s="1" t="n"/>
      <c r="Y1043" s="210" t="n"/>
      <c r="Z1043" s="1" t="n"/>
      <c r="AA1043" s="1" t="n"/>
      <c r="AB1043" s="212" t="n"/>
      <c r="AC1043" s="212" t="n"/>
    </row>
    <row r="1044">
      <c r="A1044" s="1" t="n"/>
      <c r="B1044" s="1" t="n"/>
      <c r="C1044" s="1" t="n"/>
      <c r="D1044" s="1" t="n"/>
      <c r="E1044" s="1" t="n"/>
      <c r="F1044" s="1" t="n"/>
      <c r="G1044" s="1" t="n"/>
      <c r="H1044" s="1" t="n"/>
      <c r="I1044" s="1" t="n"/>
      <c r="J1044" s="1" t="n"/>
      <c r="K1044" s="1" t="n"/>
      <c r="L1044" s="1" t="n"/>
      <c r="M1044" s="1" t="n"/>
      <c r="N1044" s="1" t="n"/>
      <c r="O1044" s="1" t="n"/>
      <c r="P1044" s="1" t="n"/>
      <c r="Q1044" s="1" t="n"/>
      <c r="R1044" s="1" t="n"/>
      <c r="S1044" s="210" t="n"/>
      <c r="T1044" s="210" t="n"/>
      <c r="U1044" s="1" t="n"/>
      <c r="V1044" s="1" t="n"/>
      <c r="W1044" s="1" t="n"/>
      <c r="X1044" s="1" t="n"/>
      <c r="Y1044" s="210" t="n"/>
      <c r="Z1044" s="1" t="n"/>
      <c r="AA1044" s="1" t="n"/>
      <c r="AB1044" s="212" t="n"/>
      <c r="AC1044" s="212" t="n"/>
    </row>
    <row r="1045">
      <c r="A1045" s="1" t="n"/>
      <c r="B1045" s="1" t="n"/>
      <c r="C1045" s="1" t="n"/>
      <c r="D1045" s="1" t="n"/>
      <c r="E1045" s="1" t="n"/>
      <c r="F1045" s="1" t="n"/>
      <c r="G1045" s="1" t="n"/>
      <c r="H1045" s="1" t="n"/>
      <c r="I1045" s="1" t="n"/>
      <c r="J1045" s="1" t="n"/>
      <c r="K1045" s="1" t="n"/>
      <c r="L1045" s="1" t="n"/>
      <c r="M1045" s="1" t="n"/>
      <c r="N1045" s="1" t="n"/>
      <c r="O1045" s="1" t="n"/>
      <c r="P1045" s="1" t="n"/>
      <c r="Q1045" s="1" t="n"/>
      <c r="R1045" s="1" t="n"/>
      <c r="S1045" s="210" t="n"/>
      <c r="T1045" s="210" t="n"/>
      <c r="U1045" s="1" t="n"/>
      <c r="V1045" s="1" t="n"/>
      <c r="W1045" s="1" t="n"/>
      <c r="X1045" s="1" t="n"/>
      <c r="Y1045" s="210" t="n"/>
      <c r="Z1045" s="1" t="n"/>
      <c r="AA1045" s="1" t="n"/>
      <c r="AB1045" s="212" t="n"/>
      <c r="AC1045" s="212" t="n"/>
    </row>
    <row r="1046">
      <c r="A1046" s="1" t="n"/>
      <c r="B1046" s="1" t="n"/>
      <c r="C1046" s="1" t="n"/>
      <c r="D1046" s="1" t="n"/>
      <c r="E1046" s="1" t="n"/>
      <c r="F1046" s="1" t="n"/>
      <c r="G1046" s="1" t="n"/>
      <c r="H1046" s="1" t="n"/>
      <c r="I1046" s="1" t="n"/>
      <c r="J1046" s="1" t="n"/>
      <c r="K1046" s="1" t="n"/>
      <c r="L1046" s="1" t="n"/>
      <c r="M1046" s="1" t="n"/>
      <c r="N1046" s="1" t="n"/>
      <c r="O1046" s="1" t="n"/>
      <c r="P1046" s="1" t="n"/>
      <c r="Q1046" s="1" t="n"/>
      <c r="R1046" s="1" t="n"/>
      <c r="S1046" s="210" t="n"/>
      <c r="T1046" s="210" t="n"/>
      <c r="U1046" s="1" t="n"/>
      <c r="V1046" s="1" t="n"/>
      <c r="W1046" s="1" t="n"/>
      <c r="X1046" s="1" t="n"/>
      <c r="Y1046" s="210" t="n"/>
      <c r="Z1046" s="1" t="n"/>
      <c r="AA1046" s="1" t="n"/>
      <c r="AB1046" s="212" t="n"/>
      <c r="AC1046" s="212" t="n"/>
    </row>
    <row r="1047">
      <c r="A1047" s="1" t="n"/>
      <c r="B1047" s="1" t="n"/>
      <c r="C1047" s="1" t="n"/>
      <c r="D1047" s="1" t="n"/>
      <c r="E1047" s="1" t="n"/>
      <c r="F1047" s="1" t="n"/>
      <c r="G1047" s="1" t="n"/>
      <c r="H1047" s="1" t="n"/>
      <c r="I1047" s="1" t="n"/>
      <c r="J1047" s="1" t="n"/>
      <c r="K1047" s="1" t="n"/>
      <c r="L1047" s="1" t="n"/>
      <c r="M1047" s="1" t="n"/>
      <c r="N1047" s="1" t="n"/>
      <c r="O1047" s="1" t="n"/>
      <c r="P1047" s="1" t="n"/>
      <c r="Q1047" s="1" t="n"/>
      <c r="R1047" s="1" t="n"/>
      <c r="S1047" s="210" t="n"/>
      <c r="T1047" s="210" t="n"/>
      <c r="U1047" s="1" t="n"/>
      <c r="V1047" s="1" t="n"/>
      <c r="W1047" s="1" t="n"/>
      <c r="X1047" s="1" t="n"/>
      <c r="Y1047" s="210" t="n"/>
      <c r="Z1047" s="1" t="n"/>
      <c r="AA1047" s="1" t="n"/>
      <c r="AB1047" s="212" t="n"/>
      <c r="AC1047" s="212" t="n"/>
    </row>
    <row r="1048">
      <c r="A1048" s="1" t="n"/>
      <c r="B1048" s="1" t="n"/>
      <c r="C1048" s="1" t="n"/>
      <c r="D1048" s="1" t="n"/>
      <c r="E1048" s="1" t="n"/>
      <c r="F1048" s="1" t="n"/>
      <c r="G1048" s="1" t="n"/>
      <c r="H1048" s="1" t="n"/>
      <c r="I1048" s="1" t="n"/>
      <c r="J1048" s="1" t="n"/>
      <c r="K1048" s="1" t="n"/>
      <c r="L1048" s="1" t="n"/>
      <c r="M1048" s="1" t="n"/>
      <c r="N1048" s="1" t="n"/>
      <c r="O1048" s="1" t="n"/>
      <c r="P1048" s="1" t="n"/>
      <c r="Q1048" s="1" t="n"/>
      <c r="R1048" s="1" t="n"/>
      <c r="S1048" s="210" t="n"/>
      <c r="T1048" s="210" t="n"/>
      <c r="U1048" s="1" t="n"/>
      <c r="V1048" s="1" t="n"/>
      <c r="W1048" s="1" t="n"/>
      <c r="X1048" s="1" t="n"/>
      <c r="Y1048" s="210" t="n"/>
      <c r="Z1048" s="1" t="n"/>
      <c r="AA1048" s="1" t="n"/>
      <c r="AB1048" s="212" t="n"/>
      <c r="AC1048" s="212" t="n"/>
    </row>
    <row r="1049">
      <c r="A1049" s="1" t="n"/>
      <c r="B1049" s="1" t="n"/>
      <c r="C1049" s="1" t="n"/>
      <c r="D1049" s="1" t="n"/>
      <c r="E1049" s="1" t="n"/>
      <c r="F1049" s="1" t="n"/>
      <c r="G1049" s="1" t="n"/>
      <c r="H1049" s="1" t="n"/>
      <c r="I1049" s="1" t="n"/>
      <c r="J1049" s="1" t="n"/>
      <c r="K1049" s="1" t="n"/>
      <c r="L1049" s="1" t="n"/>
      <c r="M1049" s="1" t="n"/>
      <c r="N1049" s="1" t="n"/>
      <c r="O1049" s="1" t="n"/>
      <c r="P1049" s="1" t="n"/>
      <c r="Q1049" s="1" t="n"/>
      <c r="R1049" s="1" t="n"/>
      <c r="S1049" s="210" t="n"/>
      <c r="T1049" s="210" t="n"/>
      <c r="U1049" s="1" t="n"/>
      <c r="V1049" s="1" t="n"/>
      <c r="W1049" s="1" t="n"/>
      <c r="X1049" s="1" t="n"/>
      <c r="Y1049" s="210" t="n"/>
      <c r="Z1049" s="1" t="n"/>
      <c r="AA1049" s="1" t="n"/>
      <c r="AB1049" s="212" t="n"/>
      <c r="AC1049" s="212" t="n"/>
    </row>
    <row r="1050">
      <c r="A1050" s="1" t="n"/>
      <c r="B1050" s="1" t="n"/>
      <c r="C1050" s="1" t="n"/>
      <c r="D1050" s="1" t="n"/>
      <c r="E1050" s="1" t="n"/>
      <c r="F1050" s="1" t="n"/>
      <c r="G1050" s="1" t="n"/>
      <c r="H1050" s="1" t="n"/>
      <c r="I1050" s="1" t="n"/>
      <c r="J1050" s="1" t="n"/>
      <c r="K1050" s="1" t="n"/>
      <c r="L1050" s="1" t="n"/>
      <c r="M1050" s="1" t="n"/>
      <c r="N1050" s="1" t="n"/>
      <c r="O1050" s="1" t="n"/>
      <c r="P1050" s="1" t="n"/>
      <c r="Q1050" s="1" t="n"/>
      <c r="R1050" s="1" t="n"/>
      <c r="S1050" s="210" t="n"/>
      <c r="T1050" s="210" t="n"/>
      <c r="U1050" s="1" t="n"/>
      <c r="V1050" s="1" t="n"/>
      <c r="W1050" s="1" t="n"/>
      <c r="X1050" s="1" t="n"/>
      <c r="Y1050" s="210" t="n"/>
      <c r="Z1050" s="1" t="n"/>
      <c r="AA1050" s="1" t="n"/>
      <c r="AB1050" s="212" t="n"/>
      <c r="AC1050" s="212" t="n"/>
    </row>
    <row r="1051">
      <c r="A1051" s="1" t="n"/>
      <c r="B1051" s="1" t="n"/>
      <c r="C1051" s="1" t="n"/>
      <c r="D1051" s="1" t="n"/>
      <c r="E1051" s="1" t="n"/>
      <c r="F1051" s="1" t="n"/>
      <c r="G1051" s="1" t="n"/>
      <c r="H1051" s="1" t="n"/>
      <c r="I1051" s="1" t="n"/>
      <c r="J1051" s="1" t="n"/>
      <c r="K1051" s="1" t="n"/>
      <c r="L1051" s="1" t="n"/>
      <c r="M1051" s="1" t="n"/>
      <c r="N1051" s="1" t="n"/>
      <c r="O1051" s="1" t="n"/>
      <c r="P1051" s="1" t="n"/>
      <c r="Q1051" s="1" t="n"/>
      <c r="R1051" s="1" t="n"/>
      <c r="S1051" s="210" t="n"/>
      <c r="T1051" s="210" t="n"/>
      <c r="U1051" s="1" t="n"/>
      <c r="V1051" s="1" t="n"/>
      <c r="W1051" s="1" t="n"/>
      <c r="X1051" s="1" t="n"/>
      <c r="Y1051" s="210" t="n"/>
      <c r="Z1051" s="1" t="n"/>
      <c r="AA1051" s="1" t="n"/>
      <c r="AB1051" s="212" t="n"/>
      <c r="AC1051" s="212" t="n"/>
    </row>
    <row r="1052">
      <c r="A1052" s="1" t="n"/>
      <c r="B1052" s="1" t="n"/>
      <c r="C1052" s="1" t="n"/>
      <c r="D1052" s="1" t="n"/>
      <c r="E1052" s="1" t="n"/>
      <c r="F1052" s="1" t="n"/>
      <c r="G1052" s="1" t="n"/>
      <c r="H1052" s="1" t="n"/>
      <c r="I1052" s="1" t="n"/>
      <c r="J1052" s="1" t="n"/>
      <c r="K1052" s="1" t="n"/>
      <c r="L1052" s="1" t="n"/>
      <c r="M1052" s="1" t="n"/>
      <c r="N1052" s="1" t="n"/>
      <c r="O1052" s="1" t="n"/>
      <c r="P1052" s="1" t="n"/>
      <c r="Q1052" s="1" t="n"/>
      <c r="R1052" s="1" t="n"/>
      <c r="S1052" s="210" t="n"/>
      <c r="T1052" s="210" t="n"/>
      <c r="U1052" s="1" t="n"/>
      <c r="V1052" s="1" t="n"/>
      <c r="W1052" s="1" t="n"/>
      <c r="X1052" s="1" t="n"/>
      <c r="Y1052" s="210" t="n"/>
      <c r="Z1052" s="1" t="n"/>
      <c r="AA1052" s="1" t="n"/>
      <c r="AB1052" s="212" t="n"/>
      <c r="AC1052" s="212" t="n"/>
    </row>
    <row r="1053">
      <c r="A1053" s="1" t="n"/>
      <c r="B1053" s="1" t="n"/>
      <c r="C1053" s="1" t="n"/>
      <c r="D1053" s="1" t="n"/>
      <c r="E1053" s="1" t="n"/>
      <c r="F1053" s="1" t="n"/>
      <c r="G1053" s="1" t="n"/>
      <c r="H1053" s="1" t="n"/>
      <c r="I1053" s="1" t="n"/>
      <c r="J1053" s="1" t="n"/>
      <c r="K1053" s="1" t="n"/>
      <c r="L1053" s="1" t="n"/>
      <c r="M1053" s="1" t="n"/>
      <c r="N1053" s="1" t="n"/>
      <c r="O1053" s="1" t="n"/>
      <c r="P1053" s="1" t="n"/>
      <c r="Q1053" s="1" t="n"/>
      <c r="R1053" s="1" t="n"/>
      <c r="S1053" s="210" t="n"/>
      <c r="T1053" s="210" t="n"/>
      <c r="U1053" s="1" t="n"/>
      <c r="V1053" s="1" t="n"/>
      <c r="W1053" s="1" t="n"/>
      <c r="X1053" s="1" t="n"/>
      <c r="Y1053" s="210" t="n"/>
      <c r="Z1053" s="1" t="n"/>
      <c r="AA1053" s="1" t="n"/>
      <c r="AB1053" s="212" t="n"/>
      <c r="AC1053" s="212" t="n"/>
    </row>
    <row r="1054">
      <c r="A1054" s="1" t="n"/>
      <c r="B1054" s="1" t="n"/>
      <c r="C1054" s="1" t="n"/>
      <c r="D1054" s="1" t="n"/>
      <c r="E1054" s="1" t="n"/>
      <c r="F1054" s="1" t="n"/>
      <c r="G1054" s="1" t="n"/>
      <c r="H1054" s="1" t="n"/>
      <c r="I1054" s="1" t="n"/>
      <c r="J1054" s="1" t="n"/>
      <c r="K1054" s="1" t="n"/>
      <c r="L1054" s="1" t="n"/>
      <c r="M1054" s="1" t="n"/>
      <c r="N1054" s="1" t="n"/>
      <c r="O1054" s="1" t="n"/>
      <c r="P1054" s="1" t="n"/>
      <c r="Q1054" s="1" t="n"/>
      <c r="R1054" s="1" t="n"/>
      <c r="S1054" s="210" t="n"/>
      <c r="T1054" s="210" t="n"/>
      <c r="U1054" s="1" t="n"/>
      <c r="V1054" s="1" t="n"/>
      <c r="W1054" s="1" t="n"/>
      <c r="X1054" s="1" t="n"/>
      <c r="Y1054" s="210" t="n"/>
      <c r="Z1054" s="1" t="n"/>
      <c r="AA1054" s="1" t="n"/>
      <c r="AB1054" s="212" t="n"/>
      <c r="AC1054" s="212" t="n"/>
    </row>
    <row r="1055">
      <c r="A1055" s="1" t="n"/>
      <c r="B1055" s="1" t="n"/>
      <c r="C1055" s="1" t="n"/>
      <c r="D1055" s="1" t="n"/>
      <c r="E1055" s="1" t="n"/>
      <c r="F1055" s="1" t="n"/>
      <c r="G1055" s="1" t="n"/>
      <c r="H1055" s="1" t="n"/>
      <c r="I1055" s="1" t="n"/>
      <c r="J1055" s="1" t="n"/>
      <c r="K1055" s="1" t="n"/>
      <c r="L1055" s="1" t="n"/>
      <c r="M1055" s="1" t="n"/>
      <c r="N1055" s="1" t="n"/>
      <c r="O1055" s="1" t="n"/>
      <c r="P1055" s="1" t="n"/>
      <c r="Q1055" s="1" t="n"/>
      <c r="R1055" s="1" t="n"/>
      <c r="S1055" s="210" t="n"/>
      <c r="T1055" s="210" t="n"/>
      <c r="U1055" s="1" t="n"/>
      <c r="V1055" s="1" t="n"/>
      <c r="W1055" s="1" t="n"/>
      <c r="X1055" s="1" t="n"/>
      <c r="Y1055" s="210" t="n"/>
      <c r="Z1055" s="1" t="n"/>
      <c r="AA1055" s="1" t="n"/>
      <c r="AB1055" s="212" t="n"/>
      <c r="AC1055" s="212" t="n"/>
    </row>
    <row r="1056">
      <c r="A1056" s="1" t="n"/>
      <c r="B1056" s="1" t="n"/>
      <c r="C1056" s="1" t="n"/>
      <c r="D1056" s="1" t="n"/>
      <c r="E1056" s="1" t="n"/>
      <c r="F1056" s="1" t="n"/>
      <c r="G1056" s="1" t="n"/>
      <c r="H1056" s="1" t="n"/>
      <c r="I1056" s="1" t="n"/>
      <c r="J1056" s="1" t="n"/>
      <c r="K1056" s="1" t="n"/>
      <c r="L1056" s="1" t="n"/>
      <c r="M1056" s="1" t="n"/>
      <c r="N1056" s="1" t="n"/>
      <c r="O1056" s="1" t="n"/>
      <c r="P1056" s="1" t="n"/>
      <c r="Q1056" s="1" t="n"/>
      <c r="R1056" s="1" t="n"/>
      <c r="S1056" s="210" t="n"/>
      <c r="T1056" s="210" t="n"/>
      <c r="U1056" s="1" t="n"/>
      <c r="V1056" s="1" t="n"/>
      <c r="W1056" s="1" t="n"/>
      <c r="X1056" s="1" t="n"/>
      <c r="Y1056" s="210" t="n"/>
      <c r="Z1056" s="1" t="n"/>
      <c r="AA1056" s="1" t="n"/>
      <c r="AB1056" s="212" t="n"/>
      <c r="AC1056" s="212" t="n"/>
    </row>
    <row r="1057">
      <c r="A1057" s="1" t="n"/>
      <c r="B1057" s="1" t="n"/>
      <c r="C1057" s="1" t="n"/>
      <c r="D1057" s="1" t="n"/>
      <c r="E1057" s="1" t="n"/>
      <c r="F1057" s="1" t="n"/>
      <c r="G1057" s="1" t="n"/>
      <c r="H1057" s="1" t="n"/>
      <c r="I1057" s="1" t="n"/>
      <c r="J1057" s="1" t="n"/>
      <c r="K1057" s="1" t="n"/>
      <c r="L1057" s="1" t="n"/>
      <c r="M1057" s="1" t="n"/>
      <c r="N1057" s="1" t="n"/>
      <c r="O1057" s="1" t="n"/>
      <c r="P1057" s="1" t="n"/>
      <c r="Q1057" s="1" t="n"/>
      <c r="R1057" s="1" t="n"/>
      <c r="S1057" s="210" t="n"/>
      <c r="T1057" s="210" t="n"/>
      <c r="U1057" s="1" t="n"/>
      <c r="V1057" s="1" t="n"/>
      <c r="W1057" s="1" t="n"/>
      <c r="X1057" s="1" t="n"/>
      <c r="Y1057" s="210" t="n"/>
      <c r="Z1057" s="1" t="n"/>
      <c r="AA1057" s="1" t="n"/>
      <c r="AB1057" s="212" t="n"/>
      <c r="AC1057" s="212" t="n"/>
    </row>
    <row r="1058">
      <c r="A1058" s="1" t="n"/>
      <c r="B1058" s="1" t="n"/>
      <c r="C1058" s="1" t="n"/>
      <c r="D1058" s="1" t="n"/>
      <c r="E1058" s="1" t="n"/>
      <c r="F1058" s="1" t="n"/>
      <c r="G1058" s="1" t="n"/>
      <c r="H1058" s="1" t="n"/>
      <c r="I1058" s="1" t="n"/>
      <c r="J1058" s="1" t="n"/>
      <c r="K1058" s="1" t="n"/>
      <c r="L1058" s="1" t="n"/>
      <c r="M1058" s="1" t="n"/>
      <c r="N1058" s="1" t="n"/>
      <c r="O1058" s="1" t="n"/>
      <c r="P1058" s="1" t="n"/>
      <c r="Q1058" s="1" t="n"/>
      <c r="R1058" s="1" t="n"/>
      <c r="S1058" s="210" t="n"/>
      <c r="T1058" s="210" t="n"/>
      <c r="U1058" s="1" t="n"/>
      <c r="V1058" s="1" t="n"/>
      <c r="W1058" s="1" t="n"/>
      <c r="X1058" s="1" t="n"/>
      <c r="Y1058" s="210" t="n"/>
      <c r="Z1058" s="1" t="n"/>
      <c r="AA1058" s="1" t="n"/>
      <c r="AB1058" s="212" t="n"/>
      <c r="AC1058" s="212" t="n"/>
    </row>
    <row r="1059">
      <c r="A1059" s="1" t="n"/>
      <c r="B1059" s="1" t="n"/>
      <c r="C1059" s="1" t="n"/>
      <c r="D1059" s="1" t="n"/>
      <c r="E1059" s="1" t="n"/>
      <c r="F1059" s="1" t="n"/>
      <c r="G1059" s="1" t="n"/>
      <c r="H1059" s="1" t="n"/>
      <c r="I1059" s="1" t="n"/>
      <c r="J1059" s="1" t="n"/>
      <c r="K1059" s="1" t="n"/>
      <c r="L1059" s="1" t="n"/>
      <c r="M1059" s="1" t="n"/>
      <c r="N1059" s="1" t="n"/>
      <c r="O1059" s="1" t="n"/>
      <c r="P1059" s="1" t="n"/>
      <c r="Q1059" s="1" t="n"/>
      <c r="R1059" s="1" t="n"/>
      <c r="S1059" s="210" t="n"/>
      <c r="T1059" s="210" t="n"/>
      <c r="U1059" s="1" t="n"/>
      <c r="V1059" s="1" t="n"/>
      <c r="W1059" s="1" t="n"/>
      <c r="X1059" s="1" t="n"/>
      <c r="Y1059" s="210" t="n"/>
      <c r="Z1059" s="1" t="n"/>
      <c r="AA1059" s="1" t="n"/>
      <c r="AB1059" s="212" t="n"/>
      <c r="AC1059" s="212" t="n"/>
    </row>
    <row r="1060">
      <c r="A1060" s="1" t="n"/>
      <c r="B1060" s="1" t="n"/>
      <c r="C1060" s="1" t="n"/>
      <c r="D1060" s="1" t="n"/>
      <c r="E1060" s="1" t="n"/>
      <c r="F1060" s="1" t="n"/>
      <c r="G1060" s="1" t="n"/>
      <c r="H1060" s="1" t="n"/>
      <c r="I1060" s="1" t="n"/>
      <c r="J1060" s="1" t="n"/>
      <c r="K1060" s="1" t="n"/>
      <c r="L1060" s="1" t="n"/>
      <c r="M1060" s="1" t="n"/>
      <c r="N1060" s="1" t="n"/>
      <c r="O1060" s="1" t="n"/>
      <c r="P1060" s="1" t="n"/>
      <c r="Q1060" s="1" t="n"/>
      <c r="R1060" s="1" t="n"/>
      <c r="S1060" s="210" t="n"/>
      <c r="T1060" s="210" t="n"/>
      <c r="U1060" s="1" t="n"/>
      <c r="V1060" s="1" t="n"/>
      <c r="W1060" s="1" t="n"/>
      <c r="X1060" s="1" t="n"/>
      <c r="Y1060" s="210" t="n"/>
      <c r="Z1060" s="1" t="n"/>
      <c r="AA1060" s="1" t="n"/>
      <c r="AB1060" s="212" t="n"/>
      <c r="AC1060" s="212" t="n"/>
    </row>
    <row r="1061">
      <c r="A1061" s="1" t="n"/>
      <c r="B1061" s="1" t="n"/>
      <c r="C1061" s="1" t="n"/>
      <c r="D1061" s="1" t="n"/>
      <c r="E1061" s="1" t="n"/>
      <c r="F1061" s="1" t="n"/>
      <c r="G1061" s="1" t="n"/>
      <c r="H1061" s="1" t="n"/>
      <c r="I1061" s="1" t="n"/>
      <c r="J1061" s="1" t="n"/>
      <c r="K1061" s="1" t="n"/>
      <c r="L1061" s="1" t="n"/>
      <c r="M1061" s="1" t="n"/>
      <c r="N1061" s="1" t="n"/>
      <c r="O1061" s="1" t="n"/>
      <c r="P1061" s="1" t="n"/>
      <c r="Q1061" s="1" t="n"/>
      <c r="R1061" s="1" t="n"/>
      <c r="S1061" s="210" t="n"/>
      <c r="T1061" s="210" t="n"/>
      <c r="U1061" s="1" t="n"/>
      <c r="V1061" s="1" t="n"/>
      <c r="W1061" s="1" t="n"/>
      <c r="X1061" s="1" t="n"/>
      <c r="Y1061" s="210" t="n"/>
      <c r="Z1061" s="1" t="n"/>
      <c r="AA1061" s="1" t="n"/>
      <c r="AB1061" s="212" t="n"/>
      <c r="AC1061" s="212" t="n"/>
    </row>
    <row r="1062">
      <c r="A1062" s="1" t="n"/>
      <c r="B1062" s="1" t="n"/>
      <c r="C1062" s="1" t="n"/>
      <c r="D1062" s="1" t="n"/>
      <c r="E1062" s="1" t="n"/>
      <c r="F1062" s="1" t="n"/>
      <c r="G1062" s="1" t="n"/>
      <c r="H1062" s="1" t="n"/>
      <c r="I1062" s="1" t="n"/>
      <c r="J1062" s="1" t="n"/>
      <c r="K1062" s="1" t="n"/>
      <c r="L1062" s="1" t="n"/>
      <c r="M1062" s="1" t="n"/>
      <c r="N1062" s="1" t="n"/>
      <c r="O1062" s="1" t="n"/>
      <c r="P1062" s="1" t="n"/>
      <c r="Q1062" s="1" t="n"/>
      <c r="R1062" s="1" t="n"/>
      <c r="S1062" s="210" t="n"/>
      <c r="T1062" s="210" t="n"/>
      <c r="U1062" s="1" t="n"/>
      <c r="V1062" s="1" t="n"/>
      <c r="W1062" s="1" t="n"/>
      <c r="X1062" s="1" t="n"/>
      <c r="Y1062" s="210" t="n"/>
      <c r="Z1062" s="1" t="n"/>
      <c r="AA1062" s="1" t="n"/>
      <c r="AB1062" s="212" t="n"/>
      <c r="AC1062" s="212" t="n"/>
    </row>
    <row r="1063">
      <c r="A1063" s="1" t="n"/>
      <c r="B1063" s="1" t="n"/>
      <c r="C1063" s="1" t="n"/>
      <c r="D1063" s="1" t="n"/>
      <c r="E1063" s="1" t="n"/>
      <c r="F1063" s="1" t="n"/>
      <c r="G1063" s="1" t="n"/>
      <c r="H1063" s="1" t="n"/>
      <c r="I1063" s="1" t="n"/>
      <c r="J1063" s="1" t="n"/>
      <c r="K1063" s="1" t="n"/>
      <c r="L1063" s="1" t="n"/>
      <c r="M1063" s="1" t="n"/>
      <c r="N1063" s="1" t="n"/>
      <c r="O1063" s="1" t="n"/>
      <c r="P1063" s="1" t="n"/>
      <c r="Q1063" s="1" t="n"/>
      <c r="R1063" s="1" t="n"/>
      <c r="S1063" s="210" t="n"/>
      <c r="T1063" s="210" t="n"/>
      <c r="U1063" s="1" t="n"/>
      <c r="V1063" s="1" t="n"/>
      <c r="W1063" s="1" t="n"/>
      <c r="X1063" s="1" t="n"/>
      <c r="Y1063" s="210" t="n"/>
      <c r="Z1063" s="1" t="n"/>
      <c r="AA1063" s="1" t="n"/>
      <c r="AB1063" s="212" t="n"/>
      <c r="AC1063" s="212" t="n"/>
    </row>
    <row r="1064">
      <c r="A1064" s="1" t="n"/>
      <c r="B1064" s="1" t="n"/>
      <c r="C1064" s="1" t="n"/>
      <c r="D1064" s="1" t="n"/>
      <c r="E1064" s="1" t="n"/>
      <c r="F1064" s="1" t="n"/>
      <c r="G1064" s="1" t="n"/>
      <c r="H1064" s="1" t="n"/>
      <c r="I1064" s="1" t="n"/>
      <c r="J1064" s="1" t="n"/>
      <c r="K1064" s="1" t="n"/>
      <c r="L1064" s="1" t="n"/>
      <c r="M1064" s="1" t="n"/>
      <c r="N1064" s="1" t="n"/>
      <c r="O1064" s="1" t="n"/>
      <c r="P1064" s="1" t="n"/>
      <c r="Q1064" s="1" t="n"/>
      <c r="R1064" s="1" t="n"/>
      <c r="S1064" s="210" t="n"/>
      <c r="T1064" s="210" t="n"/>
      <c r="U1064" s="1" t="n"/>
      <c r="V1064" s="1" t="n"/>
      <c r="W1064" s="1" t="n"/>
      <c r="X1064" s="1" t="n"/>
      <c r="Y1064" s="210" t="n"/>
      <c r="Z1064" s="1" t="n"/>
      <c r="AA1064" s="1" t="n"/>
      <c r="AB1064" s="212" t="n"/>
      <c r="AC1064" s="212" t="n"/>
    </row>
    <row r="1065">
      <c r="A1065" s="1" t="n"/>
      <c r="B1065" s="1" t="n"/>
      <c r="C1065" s="1" t="n"/>
      <c r="D1065" s="1" t="n"/>
      <c r="E1065" s="1" t="n"/>
      <c r="F1065" s="1" t="n"/>
      <c r="G1065" s="1" t="n"/>
      <c r="H1065" s="1" t="n"/>
      <c r="I1065" s="1" t="n"/>
      <c r="J1065" s="1" t="n"/>
      <c r="K1065" s="1" t="n"/>
      <c r="L1065" s="1" t="n"/>
      <c r="M1065" s="1" t="n"/>
      <c r="N1065" s="1" t="n"/>
      <c r="O1065" s="1" t="n"/>
      <c r="P1065" s="1" t="n"/>
      <c r="Q1065" s="1" t="n"/>
      <c r="R1065" s="1" t="n"/>
      <c r="S1065" s="210" t="n"/>
      <c r="T1065" s="210" t="n"/>
      <c r="U1065" s="1" t="n"/>
      <c r="V1065" s="1" t="n"/>
      <c r="W1065" s="1" t="n"/>
      <c r="X1065" s="1" t="n"/>
      <c r="Y1065" s="210" t="n"/>
      <c r="Z1065" s="1" t="n"/>
      <c r="AA1065" s="1" t="n"/>
      <c r="AB1065" s="212" t="n"/>
      <c r="AC1065" s="212" t="n"/>
    </row>
    <row r="1066">
      <c r="A1066" s="1" t="n"/>
      <c r="B1066" s="1" t="n"/>
      <c r="C1066" s="1" t="n"/>
      <c r="D1066" s="1" t="n"/>
      <c r="E1066" s="1" t="n"/>
      <c r="F1066" s="1" t="n"/>
      <c r="G1066" s="1" t="n"/>
      <c r="H1066" s="1" t="n"/>
      <c r="I1066" s="1" t="n"/>
      <c r="J1066" s="1" t="n"/>
      <c r="K1066" s="1" t="n"/>
      <c r="L1066" s="1" t="n"/>
      <c r="M1066" s="1" t="n"/>
      <c r="N1066" s="1" t="n"/>
      <c r="O1066" s="1" t="n"/>
      <c r="P1066" s="1" t="n"/>
      <c r="Q1066" s="1" t="n"/>
      <c r="R1066" s="1" t="n"/>
      <c r="S1066" s="210" t="n"/>
      <c r="T1066" s="210" t="n"/>
      <c r="U1066" s="1" t="n"/>
      <c r="V1066" s="1" t="n"/>
      <c r="W1066" s="1" t="n"/>
      <c r="X1066" s="1" t="n"/>
      <c r="Y1066" s="210" t="n"/>
      <c r="Z1066" s="1" t="n"/>
      <c r="AA1066" s="1" t="n"/>
      <c r="AB1066" s="212" t="n"/>
      <c r="AC1066" s="212" t="n"/>
    </row>
    <row r="1067">
      <c r="A1067" s="1" t="n"/>
      <c r="B1067" s="1" t="n"/>
      <c r="C1067" s="1" t="n"/>
      <c r="D1067" s="1" t="n"/>
      <c r="E1067" s="1" t="n"/>
      <c r="F1067" s="1" t="n"/>
      <c r="G1067" s="1" t="n"/>
      <c r="H1067" s="1" t="n"/>
      <c r="I1067" s="1" t="n"/>
      <c r="J1067" s="1" t="n"/>
      <c r="K1067" s="1" t="n"/>
      <c r="L1067" s="1" t="n"/>
      <c r="M1067" s="1" t="n"/>
      <c r="N1067" s="1" t="n"/>
      <c r="O1067" s="1" t="n"/>
      <c r="P1067" s="1" t="n"/>
      <c r="Q1067" s="1" t="n"/>
      <c r="R1067" s="1" t="n"/>
      <c r="S1067" s="210" t="n"/>
      <c r="T1067" s="210" t="n"/>
      <c r="U1067" s="1" t="n"/>
      <c r="V1067" s="1" t="n"/>
      <c r="W1067" s="1" t="n"/>
      <c r="X1067" s="1" t="n"/>
      <c r="Y1067" s="210" t="n"/>
      <c r="Z1067" s="1" t="n"/>
      <c r="AA1067" s="1" t="n"/>
      <c r="AB1067" s="212" t="n"/>
      <c r="AC1067" s="212" t="n"/>
    </row>
    <row r="1068">
      <c r="A1068" s="1" t="n"/>
      <c r="B1068" s="1" t="n"/>
      <c r="C1068" s="1" t="n"/>
      <c r="D1068" s="1" t="n"/>
      <c r="E1068" s="1" t="n"/>
      <c r="F1068" s="1" t="n"/>
      <c r="G1068" s="1" t="n"/>
      <c r="H1068" s="1" t="n"/>
      <c r="I1068" s="1" t="n"/>
      <c r="J1068" s="1" t="n"/>
      <c r="K1068" s="1" t="n"/>
      <c r="L1068" s="1" t="n"/>
      <c r="M1068" s="1" t="n"/>
      <c r="N1068" s="1" t="n"/>
      <c r="O1068" s="1" t="n"/>
      <c r="P1068" s="1" t="n"/>
      <c r="Q1068" s="1" t="n"/>
      <c r="R1068" s="1" t="n"/>
      <c r="S1068" s="210" t="n"/>
      <c r="T1068" s="210" t="n"/>
      <c r="U1068" s="1" t="n"/>
      <c r="V1068" s="1" t="n"/>
      <c r="W1068" s="1" t="n"/>
      <c r="X1068" s="1" t="n"/>
      <c r="Y1068" s="210" t="n"/>
      <c r="Z1068" s="1" t="n"/>
      <c r="AA1068" s="1" t="n"/>
      <c r="AB1068" s="212" t="n"/>
      <c r="AC1068" s="212" t="n"/>
    </row>
    <row r="1069">
      <c r="A1069" s="1" t="n"/>
      <c r="B1069" s="1" t="n"/>
      <c r="C1069" s="1" t="n"/>
      <c r="D1069" s="1" t="n"/>
      <c r="E1069" s="1" t="n"/>
      <c r="F1069" s="1" t="n"/>
      <c r="G1069" s="1" t="n"/>
      <c r="H1069" s="1" t="n"/>
      <c r="I1069" s="1" t="n"/>
      <c r="J1069" s="1" t="n"/>
      <c r="K1069" s="1" t="n"/>
      <c r="L1069" s="1" t="n"/>
      <c r="M1069" s="1" t="n"/>
      <c r="N1069" s="1" t="n"/>
      <c r="O1069" s="1" t="n"/>
      <c r="P1069" s="1" t="n"/>
      <c r="Q1069" s="1" t="n"/>
      <c r="R1069" s="1" t="n"/>
      <c r="S1069" s="210" t="n"/>
      <c r="T1069" s="210" t="n"/>
      <c r="U1069" s="1" t="n"/>
      <c r="V1069" s="1" t="n"/>
      <c r="W1069" s="1" t="n"/>
      <c r="X1069" s="1" t="n"/>
      <c r="Y1069" s="210" t="n"/>
      <c r="Z1069" s="1" t="n"/>
      <c r="AA1069" s="1" t="n"/>
      <c r="AB1069" s="212" t="n"/>
      <c r="AC1069" s="212" t="n"/>
    </row>
    <row r="1070">
      <c r="A1070" s="1" t="n"/>
      <c r="B1070" s="1" t="n"/>
      <c r="C1070" s="1" t="n"/>
      <c r="D1070" s="1" t="n"/>
      <c r="E1070" s="1" t="n"/>
      <c r="F1070" s="1" t="n"/>
      <c r="G1070" s="1" t="n"/>
      <c r="H1070" s="1" t="n"/>
      <c r="I1070" s="1" t="n"/>
      <c r="J1070" s="1" t="n"/>
      <c r="K1070" s="1" t="n"/>
      <c r="L1070" s="1" t="n"/>
      <c r="M1070" s="1" t="n"/>
      <c r="N1070" s="1" t="n"/>
      <c r="O1070" s="1" t="n"/>
      <c r="P1070" s="1" t="n"/>
      <c r="Q1070" s="1" t="n"/>
      <c r="R1070" s="1" t="n"/>
      <c r="S1070" s="210" t="n"/>
      <c r="T1070" s="210" t="n"/>
      <c r="U1070" s="1" t="n"/>
      <c r="V1070" s="1" t="n"/>
      <c r="W1070" s="1" t="n"/>
      <c r="X1070" s="1" t="n"/>
      <c r="Y1070" s="210" t="n"/>
      <c r="Z1070" s="1" t="n"/>
      <c r="AA1070" s="1" t="n"/>
      <c r="AB1070" s="212" t="n"/>
      <c r="AC1070" s="212" t="n"/>
    </row>
    <row r="1071">
      <c r="A1071" s="1" t="n"/>
      <c r="B1071" s="1" t="n"/>
      <c r="C1071" s="1" t="n"/>
      <c r="D1071" s="1" t="n"/>
      <c r="E1071" s="1" t="n"/>
      <c r="F1071" s="1" t="n"/>
      <c r="G1071" s="1" t="n"/>
      <c r="H1071" s="1" t="n"/>
      <c r="I1071" s="1" t="n"/>
      <c r="J1071" s="1" t="n"/>
      <c r="K1071" s="1" t="n"/>
      <c r="L1071" s="1" t="n"/>
      <c r="M1071" s="1" t="n"/>
      <c r="N1071" s="1" t="n"/>
      <c r="O1071" s="1" t="n"/>
      <c r="P1071" s="1" t="n"/>
      <c r="Q1071" s="1" t="n"/>
      <c r="R1071" s="1" t="n"/>
      <c r="S1071" s="210" t="n"/>
      <c r="T1071" s="210" t="n"/>
      <c r="U1071" s="1" t="n"/>
      <c r="V1071" s="1" t="n"/>
      <c r="W1071" s="1" t="n"/>
      <c r="X1071" s="1" t="n"/>
      <c r="Y1071" s="210" t="n"/>
      <c r="Z1071" s="1" t="n"/>
      <c r="AA1071" s="1" t="n"/>
      <c r="AB1071" s="212" t="n"/>
      <c r="AC1071" s="212" t="n"/>
    </row>
    <row r="1072">
      <c r="A1072" s="1" t="n"/>
      <c r="B1072" s="1" t="n"/>
      <c r="C1072" s="1" t="n"/>
      <c r="D1072" s="1" t="n"/>
      <c r="E1072" s="1" t="n"/>
      <c r="F1072" s="1" t="n"/>
      <c r="G1072" s="1" t="n"/>
      <c r="H1072" s="1" t="n"/>
      <c r="I1072" s="1" t="n"/>
      <c r="J1072" s="1" t="n"/>
      <c r="K1072" s="1" t="n"/>
      <c r="L1072" s="1" t="n"/>
      <c r="M1072" s="1" t="n"/>
      <c r="N1072" s="1" t="n"/>
      <c r="O1072" s="1" t="n"/>
      <c r="P1072" s="1" t="n"/>
      <c r="Q1072" s="1" t="n"/>
      <c r="R1072" s="1" t="n"/>
      <c r="S1072" s="210" t="n"/>
      <c r="T1072" s="210" t="n"/>
      <c r="U1072" s="1" t="n"/>
      <c r="V1072" s="1" t="n"/>
      <c r="W1072" s="1" t="n"/>
      <c r="X1072" s="1" t="n"/>
      <c r="Y1072" s="210" t="n"/>
      <c r="Z1072" s="1" t="n"/>
      <c r="AA1072" s="1" t="n"/>
      <c r="AB1072" s="212" t="n"/>
      <c r="AC1072" s="212" t="n"/>
    </row>
    <row r="1073">
      <c r="A1073" s="1" t="n"/>
      <c r="B1073" s="1" t="n"/>
      <c r="C1073" s="1" t="n"/>
      <c r="D1073" s="1" t="n"/>
      <c r="E1073" s="1" t="n"/>
      <c r="F1073" s="1" t="n"/>
      <c r="G1073" s="1" t="n"/>
      <c r="H1073" s="1" t="n"/>
      <c r="I1073" s="1" t="n"/>
      <c r="J1073" s="1" t="n"/>
      <c r="K1073" s="1" t="n"/>
      <c r="L1073" s="1" t="n"/>
      <c r="M1073" s="1" t="n"/>
      <c r="N1073" s="1" t="n"/>
      <c r="O1073" s="1" t="n"/>
      <c r="P1073" s="1" t="n"/>
      <c r="Q1073" s="1" t="n"/>
      <c r="R1073" s="1" t="n"/>
      <c r="S1073" s="210" t="n"/>
      <c r="T1073" s="210" t="n"/>
      <c r="U1073" s="1" t="n"/>
      <c r="V1073" s="1" t="n"/>
      <c r="W1073" s="1" t="n"/>
      <c r="X1073" s="1" t="n"/>
      <c r="Y1073" s="210" t="n"/>
      <c r="Z1073" s="1" t="n"/>
      <c r="AA1073" s="1" t="n"/>
      <c r="AB1073" s="212" t="n"/>
      <c r="AC1073" s="212" t="n"/>
    </row>
    <row r="1074">
      <c r="A1074" s="1" t="n"/>
      <c r="B1074" s="1" t="n"/>
      <c r="C1074" s="1" t="n"/>
      <c r="D1074" s="1" t="n"/>
      <c r="E1074" s="1" t="n"/>
      <c r="F1074" s="1" t="n"/>
      <c r="G1074" s="1" t="n"/>
      <c r="H1074" s="1" t="n"/>
      <c r="I1074" s="1" t="n"/>
      <c r="J1074" s="1" t="n"/>
      <c r="K1074" s="1" t="n"/>
      <c r="L1074" s="1" t="n"/>
      <c r="M1074" s="1" t="n"/>
      <c r="N1074" s="1" t="n"/>
      <c r="O1074" s="1" t="n"/>
      <c r="P1074" s="1" t="n"/>
      <c r="Q1074" s="1" t="n"/>
      <c r="R1074" s="1" t="n"/>
      <c r="S1074" s="210" t="n"/>
      <c r="T1074" s="210" t="n"/>
      <c r="U1074" s="1" t="n"/>
      <c r="V1074" s="1" t="n"/>
      <c r="W1074" s="1" t="n"/>
      <c r="X1074" s="1" t="n"/>
      <c r="Y1074" s="210" t="n"/>
      <c r="Z1074" s="1" t="n"/>
      <c r="AA1074" s="1" t="n"/>
      <c r="AB1074" s="212" t="n"/>
      <c r="AC1074" s="212" t="n"/>
    </row>
    <row r="1075">
      <c r="A1075" s="1" t="n"/>
      <c r="B1075" s="1" t="n"/>
      <c r="C1075" s="1" t="n"/>
      <c r="D1075" s="1" t="n"/>
      <c r="E1075" s="1" t="n"/>
      <c r="F1075" s="1" t="n"/>
      <c r="G1075" s="1" t="n"/>
      <c r="H1075" s="1" t="n"/>
      <c r="I1075" s="1" t="n"/>
      <c r="J1075" s="1" t="n"/>
      <c r="K1075" s="1" t="n"/>
      <c r="L1075" s="1" t="n"/>
      <c r="M1075" s="1" t="n"/>
      <c r="N1075" s="1" t="n"/>
      <c r="O1075" s="1" t="n"/>
      <c r="P1075" s="1" t="n"/>
      <c r="Q1075" s="1" t="n"/>
      <c r="R1075" s="1" t="n"/>
      <c r="S1075" s="210" t="n"/>
      <c r="T1075" s="210" t="n"/>
      <c r="U1075" s="1" t="n"/>
      <c r="V1075" s="1" t="n"/>
      <c r="W1075" s="1" t="n"/>
      <c r="X1075" s="1" t="n"/>
      <c r="Y1075" s="210" t="n"/>
      <c r="Z1075" s="1" t="n"/>
      <c r="AA1075" s="1" t="n"/>
      <c r="AB1075" s="212" t="n"/>
      <c r="AC1075" s="212" t="n"/>
    </row>
    <row r="1076">
      <c r="A1076" s="1" t="n"/>
      <c r="B1076" s="1" t="n"/>
      <c r="C1076" s="1" t="n"/>
      <c r="D1076" s="1" t="n"/>
      <c r="E1076" s="1" t="n"/>
      <c r="F1076" s="1" t="n"/>
      <c r="G1076" s="1" t="n"/>
      <c r="H1076" s="1" t="n"/>
      <c r="I1076" s="1" t="n"/>
      <c r="J1076" s="1" t="n"/>
      <c r="K1076" s="1" t="n"/>
      <c r="L1076" s="1" t="n"/>
      <c r="M1076" s="1" t="n"/>
      <c r="N1076" s="1" t="n"/>
      <c r="O1076" s="1" t="n"/>
      <c r="P1076" s="1" t="n"/>
      <c r="Q1076" s="1" t="n"/>
      <c r="R1076" s="1" t="n"/>
      <c r="S1076" s="210" t="n"/>
      <c r="T1076" s="210" t="n"/>
      <c r="U1076" s="1" t="n"/>
      <c r="V1076" s="1" t="n"/>
      <c r="W1076" s="1" t="n"/>
      <c r="X1076" s="1" t="n"/>
      <c r="Y1076" s="210" t="n"/>
      <c r="Z1076" s="1" t="n"/>
      <c r="AA1076" s="1" t="n"/>
      <c r="AB1076" s="212" t="n"/>
      <c r="AC1076" s="212" t="n"/>
    </row>
    <row r="1077">
      <c r="A1077" s="1" t="n"/>
      <c r="B1077" s="1" t="n"/>
      <c r="C1077" s="1" t="n"/>
      <c r="D1077" s="1" t="n"/>
      <c r="E1077" s="1" t="n"/>
      <c r="F1077" s="1" t="n"/>
      <c r="G1077" s="1" t="n"/>
      <c r="H1077" s="1" t="n"/>
      <c r="I1077" s="1" t="n"/>
      <c r="J1077" s="1" t="n"/>
      <c r="K1077" s="1" t="n"/>
      <c r="L1077" s="1" t="n"/>
      <c r="M1077" s="1" t="n"/>
      <c r="N1077" s="1" t="n"/>
      <c r="O1077" s="1" t="n"/>
      <c r="P1077" s="1" t="n"/>
      <c r="Q1077" s="1" t="n"/>
      <c r="R1077" s="1" t="n"/>
      <c r="S1077" s="210" t="n"/>
      <c r="T1077" s="210" t="n"/>
      <c r="U1077" s="1" t="n"/>
      <c r="V1077" s="1" t="n"/>
      <c r="W1077" s="1" t="n"/>
      <c r="X1077" s="1" t="n"/>
      <c r="Y1077" s="210" t="n"/>
      <c r="Z1077" s="1" t="n"/>
      <c r="AA1077" s="1" t="n"/>
      <c r="AB1077" s="212" t="n"/>
      <c r="AC1077" s="212" t="n"/>
    </row>
    <row r="1078">
      <c r="A1078" s="1" t="n"/>
      <c r="B1078" s="1" t="n"/>
      <c r="C1078" s="1" t="n"/>
      <c r="D1078" s="1" t="n"/>
      <c r="E1078" s="1" t="n"/>
      <c r="F1078" s="1" t="n"/>
      <c r="G1078" s="1" t="n"/>
      <c r="H1078" s="1" t="n"/>
      <c r="I1078" s="1" t="n"/>
      <c r="J1078" s="1" t="n"/>
      <c r="K1078" s="1" t="n"/>
      <c r="L1078" s="1" t="n"/>
      <c r="M1078" s="1" t="n"/>
      <c r="N1078" s="1" t="n"/>
      <c r="O1078" s="1" t="n"/>
      <c r="P1078" s="1" t="n"/>
      <c r="Q1078" s="1" t="n"/>
      <c r="R1078" s="1" t="n"/>
      <c r="S1078" s="210" t="n"/>
      <c r="T1078" s="210" t="n"/>
      <c r="U1078" s="1" t="n"/>
      <c r="V1078" s="1" t="n"/>
      <c r="W1078" s="1" t="n"/>
      <c r="X1078" s="1" t="n"/>
      <c r="Y1078" s="210" t="n"/>
      <c r="Z1078" s="1" t="n"/>
      <c r="AA1078" s="1" t="n"/>
      <c r="AB1078" s="212" t="n"/>
      <c r="AC1078" s="212" t="n"/>
    </row>
    <row r="1079">
      <c r="A1079" s="1" t="n"/>
      <c r="B1079" s="1" t="n"/>
      <c r="C1079" s="1" t="n"/>
      <c r="D1079" s="1" t="n"/>
      <c r="E1079" s="1" t="n"/>
      <c r="F1079" s="1" t="n"/>
      <c r="G1079" s="1" t="n"/>
      <c r="H1079" s="1" t="n"/>
      <c r="I1079" s="1" t="n"/>
      <c r="J1079" s="1" t="n"/>
      <c r="K1079" s="1" t="n"/>
      <c r="L1079" s="1" t="n"/>
      <c r="M1079" s="1" t="n"/>
      <c r="N1079" s="1" t="n"/>
      <c r="O1079" s="1" t="n"/>
      <c r="P1079" s="1" t="n"/>
      <c r="Q1079" s="1" t="n"/>
      <c r="R1079" s="1" t="n"/>
      <c r="S1079" s="210" t="n"/>
      <c r="T1079" s="210" t="n"/>
      <c r="U1079" s="1" t="n"/>
      <c r="V1079" s="1" t="n"/>
      <c r="W1079" s="1" t="n"/>
      <c r="X1079" s="1" t="n"/>
      <c r="Y1079" s="210" t="n"/>
      <c r="Z1079" s="1" t="n"/>
      <c r="AA1079" s="1" t="n"/>
      <c r="AB1079" s="212" t="n"/>
      <c r="AC1079" s="212" t="n"/>
    </row>
    <row r="1080">
      <c r="A1080" s="1" t="n"/>
      <c r="B1080" s="1" t="n"/>
      <c r="C1080" s="1" t="n"/>
      <c r="D1080" s="1" t="n"/>
      <c r="E1080" s="1" t="n"/>
      <c r="F1080" s="1" t="n"/>
      <c r="G1080" s="1" t="n"/>
      <c r="H1080" s="1" t="n"/>
      <c r="I1080" s="1" t="n"/>
      <c r="J1080" s="1" t="n"/>
      <c r="K1080" s="1" t="n"/>
      <c r="L1080" s="1" t="n"/>
      <c r="M1080" s="1" t="n"/>
      <c r="N1080" s="1" t="n"/>
      <c r="O1080" s="1" t="n"/>
      <c r="P1080" s="1" t="n"/>
      <c r="Q1080" s="1" t="n"/>
      <c r="R1080" s="1" t="n"/>
      <c r="S1080" s="210" t="n"/>
      <c r="T1080" s="210" t="n"/>
      <c r="U1080" s="1" t="n"/>
      <c r="V1080" s="1" t="n"/>
      <c r="W1080" s="1" t="n"/>
      <c r="X1080" s="1" t="n"/>
      <c r="Y1080" s="210" t="n"/>
      <c r="Z1080" s="1" t="n"/>
      <c r="AA1080" s="1" t="n"/>
      <c r="AB1080" s="212" t="n"/>
      <c r="AC1080" s="212" t="n"/>
    </row>
    <row r="1081">
      <c r="A1081" s="1" t="n"/>
      <c r="B1081" s="1" t="n"/>
      <c r="C1081" s="1" t="n"/>
      <c r="D1081" s="1" t="n"/>
      <c r="E1081" s="1" t="n"/>
      <c r="F1081" s="1" t="n"/>
      <c r="G1081" s="1" t="n"/>
      <c r="H1081" s="1" t="n"/>
      <c r="I1081" s="1" t="n"/>
      <c r="J1081" s="1" t="n"/>
      <c r="K1081" s="1" t="n"/>
      <c r="L1081" s="1" t="n"/>
      <c r="M1081" s="1" t="n"/>
      <c r="N1081" s="1" t="n"/>
      <c r="O1081" s="1" t="n"/>
      <c r="P1081" s="1" t="n"/>
      <c r="Q1081" s="1" t="n"/>
      <c r="R1081" s="1" t="n"/>
      <c r="S1081" s="210" t="n"/>
      <c r="T1081" s="210" t="n"/>
      <c r="U1081" s="1" t="n"/>
      <c r="V1081" s="1" t="n"/>
      <c r="W1081" s="1" t="n"/>
      <c r="X1081" s="1" t="n"/>
      <c r="Y1081" s="210" t="n"/>
      <c r="Z1081" s="1" t="n"/>
      <c r="AA1081" s="1" t="n"/>
      <c r="AB1081" s="212" t="n"/>
      <c r="AC1081" s="212" t="n"/>
    </row>
    <row r="1082">
      <c r="A1082" s="1" t="n"/>
      <c r="B1082" s="1" t="n"/>
      <c r="C1082" s="1" t="n"/>
      <c r="D1082" s="1" t="n"/>
      <c r="E1082" s="1" t="n"/>
      <c r="F1082" s="1" t="n"/>
      <c r="G1082" s="1" t="n"/>
      <c r="H1082" s="1" t="n"/>
      <c r="I1082" s="1" t="n"/>
      <c r="J1082" s="1" t="n"/>
      <c r="K1082" s="1" t="n"/>
      <c r="L1082" s="1" t="n"/>
      <c r="M1082" s="1" t="n"/>
      <c r="N1082" s="1" t="n"/>
      <c r="O1082" s="1" t="n"/>
      <c r="P1082" s="1" t="n"/>
      <c r="Q1082" s="1" t="n"/>
      <c r="R1082" s="1" t="n"/>
      <c r="S1082" s="210" t="n"/>
      <c r="T1082" s="210" t="n"/>
      <c r="U1082" s="1" t="n"/>
      <c r="V1082" s="1" t="n"/>
      <c r="W1082" s="1" t="n"/>
      <c r="X1082" s="1" t="n"/>
      <c r="Y1082" s="210" t="n"/>
      <c r="Z1082" s="1" t="n"/>
      <c r="AA1082" s="1" t="n"/>
      <c r="AB1082" s="212" t="n"/>
      <c r="AC1082" s="212" t="n"/>
    </row>
    <row r="1083">
      <c r="A1083" s="1" t="n"/>
      <c r="B1083" s="1" t="n"/>
      <c r="C1083" s="1" t="n"/>
      <c r="D1083" s="1" t="n"/>
      <c r="E1083" s="1" t="n"/>
      <c r="F1083" s="1" t="n"/>
      <c r="G1083" s="1" t="n"/>
      <c r="H1083" s="1" t="n"/>
      <c r="I1083" s="1" t="n"/>
      <c r="J1083" s="1" t="n"/>
      <c r="K1083" s="1" t="n"/>
      <c r="L1083" s="1" t="n"/>
      <c r="M1083" s="1" t="n"/>
      <c r="N1083" s="1" t="n"/>
      <c r="O1083" s="1" t="n"/>
      <c r="P1083" s="1" t="n"/>
      <c r="Q1083" s="1" t="n"/>
      <c r="R1083" s="1" t="n"/>
      <c r="S1083" s="210" t="n"/>
      <c r="T1083" s="210" t="n"/>
      <c r="U1083" s="1" t="n"/>
      <c r="V1083" s="1" t="n"/>
      <c r="W1083" s="1" t="n"/>
      <c r="X1083" s="1" t="n"/>
      <c r="Y1083" s="210" t="n"/>
      <c r="Z1083" s="1" t="n"/>
      <c r="AA1083" s="1" t="n"/>
      <c r="AB1083" s="212" t="n"/>
      <c r="AC1083" s="212" t="n"/>
    </row>
    <row r="1084">
      <c r="A1084" s="1" t="n"/>
      <c r="B1084" s="1" t="n"/>
      <c r="C1084" s="1" t="n"/>
      <c r="D1084" s="1" t="n"/>
      <c r="E1084" s="1" t="n"/>
      <c r="F1084" s="1" t="n"/>
      <c r="G1084" s="1" t="n"/>
      <c r="H1084" s="1" t="n"/>
      <c r="I1084" s="1" t="n"/>
      <c r="J1084" s="1" t="n"/>
      <c r="K1084" s="1" t="n"/>
      <c r="L1084" s="1" t="n"/>
      <c r="M1084" s="1" t="n"/>
      <c r="N1084" s="1" t="n"/>
      <c r="O1084" s="1" t="n"/>
      <c r="P1084" s="1" t="n"/>
      <c r="Q1084" s="1" t="n"/>
      <c r="R1084" s="1" t="n"/>
      <c r="S1084" s="210" t="n"/>
      <c r="T1084" s="210" t="n"/>
      <c r="U1084" s="1" t="n"/>
      <c r="V1084" s="1" t="n"/>
      <c r="W1084" s="1" t="n"/>
      <c r="X1084" s="1" t="n"/>
      <c r="Y1084" s="210" t="n"/>
      <c r="Z1084" s="1" t="n"/>
      <c r="AA1084" s="1" t="n"/>
      <c r="AB1084" s="212" t="n"/>
      <c r="AC1084" s="212" t="n"/>
    </row>
    <row r="1085">
      <c r="A1085" s="1" t="n"/>
      <c r="B1085" s="1" t="n"/>
      <c r="C1085" s="1" t="n"/>
      <c r="D1085" s="1" t="n"/>
      <c r="E1085" s="1" t="n"/>
      <c r="F1085" s="1" t="n"/>
      <c r="G1085" s="1" t="n"/>
      <c r="H1085" s="1" t="n"/>
      <c r="I1085" s="1" t="n"/>
      <c r="J1085" s="1" t="n"/>
      <c r="K1085" s="1" t="n"/>
      <c r="L1085" s="1" t="n"/>
      <c r="M1085" s="1" t="n"/>
      <c r="N1085" s="1" t="n"/>
      <c r="O1085" s="1" t="n"/>
      <c r="P1085" s="1" t="n"/>
      <c r="Q1085" s="1" t="n"/>
      <c r="R1085" s="1" t="n"/>
      <c r="S1085" s="210" t="n"/>
      <c r="T1085" s="210" t="n"/>
      <c r="U1085" s="1" t="n"/>
      <c r="V1085" s="1" t="n"/>
      <c r="W1085" s="1" t="n"/>
      <c r="X1085" s="1" t="n"/>
      <c r="Y1085" s="210" t="n"/>
      <c r="Z1085" s="1" t="n"/>
      <c r="AA1085" s="1" t="n"/>
      <c r="AB1085" s="212" t="n"/>
      <c r="AC1085" s="212" t="n"/>
    </row>
    <row r="1086">
      <c r="A1086" s="1" t="n"/>
      <c r="B1086" s="1" t="n"/>
      <c r="C1086" s="1" t="n"/>
      <c r="D1086" s="1" t="n"/>
      <c r="E1086" s="1" t="n"/>
      <c r="F1086" s="1" t="n"/>
      <c r="G1086" s="1" t="n"/>
      <c r="H1086" s="1" t="n"/>
      <c r="I1086" s="1" t="n"/>
      <c r="J1086" s="1" t="n"/>
      <c r="K1086" s="1" t="n"/>
      <c r="L1086" s="1" t="n"/>
      <c r="M1086" s="1" t="n"/>
      <c r="N1086" s="1" t="n"/>
      <c r="O1086" s="1" t="n"/>
      <c r="P1086" s="1" t="n"/>
      <c r="Q1086" s="1" t="n"/>
      <c r="R1086" s="1" t="n"/>
      <c r="S1086" s="210" t="n"/>
      <c r="T1086" s="210" t="n"/>
      <c r="U1086" s="1" t="n"/>
      <c r="V1086" s="1" t="n"/>
      <c r="W1086" s="1" t="n"/>
      <c r="X1086" s="1" t="n"/>
      <c r="Y1086" s="210" t="n"/>
      <c r="Z1086" s="1" t="n"/>
      <c r="AA1086" s="1" t="n"/>
      <c r="AB1086" s="212" t="n"/>
      <c r="AC1086" s="212" t="n"/>
    </row>
    <row r="1087">
      <c r="A1087" s="1" t="n"/>
      <c r="B1087" s="1" t="n"/>
      <c r="C1087" s="1" t="n"/>
      <c r="D1087" s="1" t="n"/>
      <c r="E1087" s="1" t="n"/>
      <c r="F1087" s="1" t="n"/>
      <c r="G1087" s="1" t="n"/>
      <c r="H1087" s="1" t="n"/>
      <c r="I1087" s="1" t="n"/>
      <c r="J1087" s="1" t="n"/>
      <c r="K1087" s="1" t="n"/>
      <c r="L1087" s="1" t="n"/>
      <c r="M1087" s="1" t="n"/>
      <c r="N1087" s="1" t="n"/>
      <c r="O1087" s="1" t="n"/>
      <c r="P1087" s="1" t="n"/>
      <c r="Q1087" s="1" t="n"/>
      <c r="R1087" s="1" t="n"/>
      <c r="S1087" s="210" t="n"/>
      <c r="T1087" s="210" t="n"/>
      <c r="U1087" s="1" t="n"/>
      <c r="V1087" s="1" t="n"/>
      <c r="W1087" s="1" t="n"/>
      <c r="X1087" s="1" t="n"/>
      <c r="Y1087" s="210" t="n"/>
      <c r="Z1087" s="1" t="n"/>
      <c r="AA1087" s="1" t="n"/>
      <c r="AB1087" s="212" t="n"/>
      <c r="AC1087" s="212" t="n"/>
    </row>
    <row r="1088">
      <c r="A1088" s="1" t="n"/>
      <c r="B1088" s="1" t="n"/>
      <c r="C1088" s="1" t="n"/>
      <c r="D1088" s="1" t="n"/>
      <c r="E1088" s="1" t="n"/>
      <c r="F1088" s="1" t="n"/>
      <c r="G1088" s="1" t="n"/>
      <c r="H1088" s="1" t="n"/>
      <c r="I1088" s="1" t="n"/>
      <c r="J1088" s="1" t="n"/>
      <c r="K1088" s="1" t="n"/>
      <c r="L1088" s="1" t="n"/>
      <c r="M1088" s="1" t="n"/>
      <c r="N1088" s="1" t="n"/>
      <c r="O1088" s="1" t="n"/>
      <c r="P1088" s="1" t="n"/>
      <c r="Q1088" s="1" t="n"/>
      <c r="R1088" s="1" t="n"/>
      <c r="S1088" s="210" t="n"/>
      <c r="T1088" s="210" t="n"/>
      <c r="U1088" s="1" t="n"/>
      <c r="V1088" s="1" t="n"/>
      <c r="W1088" s="1" t="n"/>
      <c r="X1088" s="1" t="n"/>
      <c r="Y1088" s="210" t="n"/>
      <c r="Z1088" s="1" t="n"/>
      <c r="AA1088" s="1" t="n"/>
      <c r="AB1088" s="212" t="n"/>
      <c r="AC1088" s="212" t="n"/>
    </row>
    <row r="1089">
      <c r="A1089" s="1" t="n"/>
      <c r="B1089" s="1" t="n"/>
      <c r="C1089" s="1" t="n"/>
      <c r="D1089" s="1" t="n"/>
      <c r="E1089" s="1" t="n"/>
      <c r="F1089" s="1" t="n"/>
      <c r="G1089" s="1" t="n"/>
      <c r="H1089" s="1" t="n"/>
      <c r="I1089" s="1" t="n"/>
      <c r="J1089" s="1" t="n"/>
      <c r="K1089" s="1" t="n"/>
      <c r="L1089" s="1" t="n"/>
      <c r="M1089" s="1" t="n"/>
      <c r="N1089" s="1" t="n"/>
      <c r="O1089" s="1" t="n"/>
      <c r="P1089" s="1" t="n"/>
      <c r="Q1089" s="1" t="n"/>
      <c r="R1089" s="1" t="n"/>
      <c r="S1089" s="210" t="n"/>
      <c r="T1089" s="210" t="n"/>
      <c r="U1089" s="1" t="n"/>
      <c r="V1089" s="1" t="n"/>
      <c r="W1089" s="1" t="n"/>
      <c r="X1089" s="1" t="n"/>
      <c r="Y1089" s="210" t="n"/>
      <c r="Z1089" s="1" t="n"/>
      <c r="AA1089" s="1" t="n"/>
      <c r="AB1089" s="212" t="n"/>
      <c r="AC1089" s="212" t="n"/>
    </row>
    <row r="1090">
      <c r="A1090" s="1" t="n"/>
      <c r="B1090" s="1" t="n"/>
      <c r="C1090" s="1" t="n"/>
      <c r="D1090" s="1" t="n"/>
      <c r="E1090" s="1" t="n"/>
      <c r="F1090" s="1" t="n"/>
      <c r="G1090" s="1" t="n"/>
      <c r="H1090" s="1" t="n"/>
      <c r="I1090" s="1" t="n"/>
      <c r="J1090" s="1" t="n"/>
      <c r="K1090" s="1" t="n"/>
      <c r="L1090" s="1" t="n"/>
      <c r="M1090" s="1" t="n"/>
      <c r="N1090" s="1" t="n"/>
      <c r="O1090" s="1" t="n"/>
      <c r="P1090" s="1" t="n"/>
      <c r="Q1090" s="1" t="n"/>
      <c r="R1090" s="1" t="n"/>
      <c r="S1090" s="210" t="n"/>
      <c r="T1090" s="210" t="n"/>
      <c r="U1090" s="1" t="n"/>
      <c r="V1090" s="1" t="n"/>
      <c r="W1090" s="1" t="n"/>
      <c r="X1090" s="1" t="n"/>
      <c r="Y1090" s="210" t="n"/>
      <c r="Z1090" s="1" t="n"/>
      <c r="AA1090" s="1" t="n"/>
      <c r="AB1090" s="212" t="n"/>
      <c r="AC1090" s="212" t="n"/>
    </row>
    <row r="1091">
      <c r="A1091" s="1" t="n"/>
      <c r="B1091" s="1" t="n"/>
      <c r="C1091" s="1" t="n"/>
      <c r="D1091" s="1" t="n"/>
      <c r="E1091" s="1" t="n"/>
      <c r="F1091" s="1" t="n"/>
      <c r="G1091" s="1" t="n"/>
      <c r="H1091" s="1" t="n"/>
      <c r="I1091" s="1" t="n"/>
      <c r="J1091" s="1" t="n"/>
      <c r="K1091" s="1" t="n"/>
      <c r="L1091" s="1" t="n"/>
      <c r="M1091" s="1" t="n"/>
      <c r="N1091" s="1" t="n"/>
      <c r="O1091" s="1" t="n"/>
      <c r="P1091" s="1" t="n"/>
      <c r="Q1091" s="1" t="n"/>
      <c r="R1091" s="1" t="n"/>
      <c r="S1091" s="210" t="n"/>
      <c r="T1091" s="210" t="n"/>
      <c r="U1091" s="1" t="n"/>
      <c r="V1091" s="1" t="n"/>
      <c r="W1091" s="1" t="n"/>
      <c r="X1091" s="1" t="n"/>
      <c r="Y1091" s="210" t="n"/>
      <c r="Z1091" s="1" t="n"/>
      <c r="AA1091" s="1" t="n"/>
      <c r="AB1091" s="212" t="n"/>
      <c r="AC1091" s="212" t="n"/>
    </row>
    <row r="1092">
      <c r="A1092" s="1" t="n"/>
      <c r="B1092" s="1" t="n"/>
      <c r="C1092" s="1" t="n"/>
      <c r="D1092" s="1" t="n"/>
      <c r="E1092" s="1" t="n"/>
      <c r="F1092" s="1" t="n"/>
      <c r="G1092" s="1" t="n"/>
      <c r="H1092" s="1" t="n"/>
      <c r="I1092" s="1" t="n"/>
      <c r="J1092" s="1" t="n"/>
      <c r="K1092" s="1" t="n"/>
      <c r="L1092" s="1" t="n"/>
      <c r="M1092" s="1" t="n"/>
      <c r="N1092" s="1" t="n"/>
      <c r="O1092" s="1" t="n"/>
      <c r="P1092" s="1" t="n"/>
      <c r="Q1092" s="1" t="n"/>
      <c r="R1092" s="1" t="n"/>
      <c r="S1092" s="210" t="n"/>
      <c r="T1092" s="210" t="n"/>
      <c r="U1092" s="1" t="n"/>
      <c r="V1092" s="1" t="n"/>
      <c r="W1092" s="1" t="n"/>
      <c r="X1092" s="1" t="n"/>
      <c r="Y1092" s="210" t="n"/>
      <c r="Z1092" s="1" t="n"/>
      <c r="AA1092" s="1" t="n"/>
      <c r="AB1092" s="212" t="n"/>
      <c r="AC1092" s="212" t="n"/>
    </row>
    <row r="1093">
      <c r="A1093" s="1" t="n"/>
      <c r="B1093" s="1" t="n"/>
      <c r="C1093" s="1" t="n"/>
      <c r="D1093" s="1" t="n"/>
      <c r="E1093" s="1" t="n"/>
      <c r="F1093" s="1" t="n"/>
      <c r="G1093" s="1" t="n"/>
      <c r="H1093" s="1" t="n"/>
      <c r="I1093" s="1" t="n"/>
      <c r="J1093" s="1" t="n"/>
      <c r="K1093" s="1" t="n"/>
      <c r="L1093" s="1" t="n"/>
      <c r="M1093" s="1" t="n"/>
      <c r="N1093" s="1" t="n"/>
      <c r="O1093" s="1" t="n"/>
      <c r="P1093" s="1" t="n"/>
      <c r="Q1093" s="1" t="n"/>
      <c r="R1093" s="1" t="n"/>
      <c r="S1093" s="210" t="n"/>
      <c r="T1093" s="210" t="n"/>
      <c r="U1093" s="1" t="n"/>
      <c r="V1093" s="1" t="n"/>
      <c r="W1093" s="1" t="n"/>
      <c r="X1093" s="1" t="n"/>
      <c r="Y1093" s="210" t="n"/>
      <c r="Z1093" s="1" t="n"/>
      <c r="AA1093" s="1" t="n"/>
      <c r="AB1093" s="212" t="n"/>
      <c r="AC1093" s="212" t="n"/>
    </row>
    <row r="1094">
      <c r="A1094" s="1" t="n"/>
      <c r="B1094" s="1" t="n"/>
      <c r="C1094" s="1" t="n"/>
      <c r="D1094" s="1" t="n"/>
      <c r="E1094" s="1" t="n"/>
      <c r="F1094" s="1" t="n"/>
      <c r="G1094" s="1" t="n"/>
      <c r="H1094" s="1" t="n"/>
      <c r="I1094" s="1" t="n"/>
      <c r="J1094" s="1" t="n"/>
      <c r="K1094" s="1" t="n"/>
      <c r="L1094" s="1" t="n"/>
      <c r="M1094" s="1" t="n"/>
      <c r="N1094" s="1" t="n"/>
      <c r="O1094" s="1" t="n"/>
      <c r="P1094" s="1" t="n"/>
      <c r="Q1094" s="1" t="n"/>
      <c r="R1094" s="1" t="n"/>
      <c r="S1094" s="210" t="n"/>
      <c r="T1094" s="210" t="n"/>
      <c r="U1094" s="1" t="n"/>
      <c r="V1094" s="1" t="n"/>
      <c r="W1094" s="1" t="n"/>
      <c r="X1094" s="1" t="n"/>
      <c r="Y1094" s="210" t="n"/>
      <c r="Z1094" s="1" t="n"/>
      <c r="AA1094" s="1" t="n"/>
      <c r="AB1094" s="212" t="n"/>
      <c r="AC1094" s="212" t="n"/>
    </row>
    <row r="1095">
      <c r="A1095" s="1" t="n"/>
      <c r="B1095" s="1" t="n"/>
      <c r="C1095" s="1" t="n"/>
      <c r="D1095" s="1" t="n"/>
      <c r="E1095" s="1" t="n"/>
      <c r="F1095" s="1" t="n"/>
      <c r="G1095" s="1" t="n"/>
      <c r="H1095" s="1" t="n"/>
      <c r="I1095" s="1" t="n"/>
      <c r="J1095" s="1" t="n"/>
      <c r="K1095" s="1" t="n"/>
      <c r="L1095" s="1" t="n"/>
      <c r="M1095" s="1" t="n"/>
      <c r="N1095" s="1" t="n"/>
      <c r="O1095" s="1" t="n"/>
      <c r="P1095" s="1" t="n"/>
      <c r="Q1095" s="1" t="n"/>
      <c r="R1095" s="1" t="n"/>
      <c r="S1095" s="210" t="n"/>
      <c r="T1095" s="210" t="n"/>
      <c r="U1095" s="1" t="n"/>
      <c r="V1095" s="1" t="n"/>
      <c r="W1095" s="1" t="n"/>
      <c r="X1095" s="1" t="n"/>
      <c r="Y1095" s="210" t="n"/>
      <c r="Z1095" s="1" t="n"/>
      <c r="AA1095" s="1" t="n"/>
      <c r="AB1095" s="212" t="n"/>
      <c r="AC1095" s="212" t="n"/>
    </row>
    <row r="1096">
      <c r="A1096" s="1" t="n"/>
      <c r="B1096" s="1" t="n"/>
      <c r="C1096" s="1" t="n"/>
      <c r="D1096" s="1" t="n"/>
      <c r="E1096" s="1" t="n"/>
      <c r="F1096" s="1" t="n"/>
      <c r="G1096" s="1" t="n"/>
      <c r="H1096" s="1" t="n"/>
      <c r="I1096" s="1" t="n"/>
      <c r="J1096" s="1" t="n"/>
      <c r="K1096" s="1" t="n"/>
      <c r="L1096" s="1" t="n"/>
      <c r="M1096" s="1" t="n"/>
      <c r="N1096" s="1" t="n"/>
      <c r="O1096" s="1" t="n"/>
      <c r="P1096" s="1" t="n"/>
      <c r="Q1096" s="1" t="n"/>
      <c r="R1096" s="1" t="n"/>
      <c r="S1096" s="210" t="n"/>
      <c r="T1096" s="210" t="n"/>
      <c r="U1096" s="1" t="n"/>
      <c r="V1096" s="1" t="n"/>
      <c r="W1096" s="1" t="n"/>
      <c r="X1096" s="1" t="n"/>
      <c r="Y1096" s="210" t="n"/>
      <c r="Z1096" s="1" t="n"/>
      <c r="AA1096" s="1" t="n"/>
      <c r="AB1096" s="212" t="n"/>
      <c r="AC1096" s="212" t="n"/>
    </row>
    <row r="1097">
      <c r="A1097" s="1" t="n"/>
      <c r="B1097" s="1" t="n"/>
      <c r="C1097" s="1" t="n"/>
      <c r="D1097" s="1" t="n"/>
      <c r="E1097" s="1" t="n"/>
      <c r="F1097" s="1" t="n"/>
      <c r="G1097" s="1" t="n"/>
      <c r="H1097" s="1" t="n"/>
      <c r="I1097" s="1" t="n"/>
      <c r="J1097" s="1" t="n"/>
      <c r="K1097" s="1" t="n"/>
      <c r="L1097" s="1" t="n"/>
      <c r="M1097" s="1" t="n"/>
      <c r="N1097" s="1" t="n"/>
      <c r="O1097" s="1" t="n"/>
      <c r="P1097" s="1" t="n"/>
      <c r="Q1097" s="1" t="n"/>
      <c r="R1097" s="1" t="n"/>
      <c r="S1097" s="210" t="n"/>
      <c r="T1097" s="210" t="n"/>
      <c r="U1097" s="1" t="n"/>
      <c r="V1097" s="1" t="n"/>
      <c r="W1097" s="1" t="n"/>
      <c r="X1097" s="1" t="n"/>
      <c r="Y1097" s="210" t="n"/>
      <c r="Z1097" s="1" t="n"/>
      <c r="AA1097" s="1" t="n"/>
      <c r="AB1097" s="212" t="n"/>
      <c r="AC1097" s="212" t="n"/>
    </row>
  </sheetData>
  <autoFilter ref="A9:AB97"/>
  <mergeCells count="3">
    <mergeCell ref="F1:G1"/>
    <mergeCell ref="I1:J1"/>
    <mergeCell ref="C6:C7"/>
  </mergeCells>
  <conditionalFormatting sqref="J2:J5 Z10:AA97 AB10:AB116">
    <cfRule type="cellIs" priority="2" operator="greaterThan" dxfId="0">
      <formula>0</formula>
    </cfRule>
  </conditionalFormatting>
  <conditionalFormatting sqref="J2:J5">
    <cfRule type="cellIs" priority="1" operator="lessThan" dxfId="0">
      <formula>0</formula>
    </cfRule>
  </conditionalFormatting>
  <conditionalFormatting sqref="AA4">
    <cfRule type="notContainsBlanks" priority="3" dxfId="6">
      <formula>LEN(TRIM(AA4))&gt;0</formula>
    </cfRule>
  </conditionalFormatting>
  <hyperlinks>
    <hyperlink ref="C6" location="'Hasil Seleksi'!A1" display="Hasil Seleksi"/>
  </hyperlinks>
  <pageMargins left="0.7" right="0.7" top="0.75" bottom="0.75" header="0.3" footer="0.3"/>
</worksheet>
</file>

<file path=xl/worksheets/sheet6.xml><?xml version="1.0" encoding="utf-8"?>
<worksheet xmlns="http://schemas.openxmlformats.org/spreadsheetml/2006/main">
  <sheetPr>
    <tabColor rgb="FF00FF00"/>
    <outlinePr summaryBelow="0" summaryRight="0"/>
    <pageSetUpPr/>
  </sheetPr>
  <dimension ref="A1:AC1030"/>
  <sheetViews>
    <sheetView tabSelected="1" workbookViewId="0">
      <pane xSplit="10" ySplit="9" topLeftCell="K10" activePane="bottomRight" state="frozen"/>
      <selection pane="topRight" activeCell="K1" sqref="K1"/>
      <selection pane="bottomLeft" activeCell="A10" sqref="A10"/>
      <selection pane="bottomRight" activeCell="C14" sqref="C14"/>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209" t="inlineStr">
        <is>
          <t>Perusahaan</t>
        </is>
      </c>
      <c r="C1" s="228" t="inlineStr">
        <is>
          <t>CV Ananta Vidya</t>
        </is>
      </c>
      <c r="E1" s="163" t="n"/>
      <c r="F1" s="324" t="inlineStr">
        <is>
          <t>Ketersediaan Katalog</t>
        </is>
      </c>
      <c r="G1" s="318" t="n"/>
      <c r="H1" s="229" t="n"/>
      <c r="I1" s="325" t="inlineStr">
        <is>
          <t>Hasil Seleksi (Dipilih)</t>
        </is>
      </c>
      <c r="J1" s="318" t="n"/>
      <c r="K1" s="18" t="n"/>
      <c r="L1" s="1" t="n"/>
      <c r="M1" s="1" t="n"/>
      <c r="N1" s="1" t="n"/>
      <c r="O1" s="1" t="n"/>
      <c r="P1" s="164" t="n"/>
      <c r="Q1" s="164" t="n"/>
      <c r="R1" s="1" t="n"/>
      <c r="S1" s="210" t="n"/>
      <c r="T1" s="210" t="n"/>
      <c r="U1" s="164" t="n"/>
      <c r="V1" s="18" t="n"/>
      <c r="W1" s="18" t="n"/>
      <c r="X1" s="1" t="n"/>
      <c r="Y1" s="210" t="n"/>
      <c r="Z1" s="211" t="n"/>
      <c r="AA1" s="230" t="n"/>
      <c r="AB1" s="212" t="n"/>
      <c r="AC1" s="215" t="n"/>
    </row>
    <row r="2">
      <c r="A2" s="1" t="n"/>
      <c r="B2" s="209" t="inlineStr">
        <is>
          <t>Penerbit</t>
        </is>
      </c>
      <c r="C2" s="228" t="inlineStr">
        <is>
          <t>CV Ananta Vidya</t>
        </is>
      </c>
      <c r="E2" s="163" t="n"/>
      <c r="F2" s="168" t="inlineStr">
        <is>
          <t>Jumlah Judul</t>
        </is>
      </c>
      <c r="G2" s="213">
        <f>COUNTA(C10:C236)</f>
        <v/>
      </c>
      <c r="H2" s="229" t="n"/>
      <c r="I2" s="168" t="inlineStr">
        <is>
          <t>Total Judul</t>
        </is>
      </c>
      <c r="J2" s="169">
        <f>COUNTA(Z10:Z236)</f>
        <v/>
      </c>
      <c r="K2" s="18" t="n"/>
      <c r="L2" s="1" t="n"/>
      <c r="M2" s="1" t="n"/>
      <c r="N2" s="1" t="n"/>
      <c r="O2" s="1" t="n"/>
      <c r="P2" s="164" t="n"/>
      <c r="Q2" s="164" t="n"/>
      <c r="R2" s="1" t="n"/>
      <c r="S2" s="210" t="n"/>
      <c r="T2" s="210" t="n"/>
      <c r="U2" s="164" t="n"/>
      <c r="V2" s="18" t="n"/>
      <c r="W2" s="18" t="n"/>
      <c r="X2" s="1" t="n"/>
      <c r="Y2" s="210" t="n"/>
      <c r="Z2" s="211" t="n"/>
      <c r="AA2" s="230" t="n"/>
      <c r="AB2" s="212" t="n"/>
      <c r="AC2" s="215" t="n"/>
    </row>
    <row r="3">
      <c r="A3" s="1" t="n"/>
      <c r="B3" s="1" t="n"/>
      <c r="C3" s="1" t="n"/>
      <c r="D3" s="209" t="n"/>
      <c r="E3" s="163" t="n"/>
      <c r="F3" s="231" t="inlineStr">
        <is>
          <t>Total Harga</t>
        </is>
      </c>
      <c r="G3" s="170">
        <f>SUM(Y10:Y236)</f>
        <v/>
      </c>
      <c r="H3" s="229" t="n"/>
      <c r="I3" s="168" t="inlineStr">
        <is>
          <t>Total Copy</t>
        </is>
      </c>
      <c r="J3" s="169">
        <f>SUM(Z10:Z236)</f>
        <v/>
      </c>
      <c r="K3" s="18" t="n"/>
      <c r="L3" s="1" t="n"/>
      <c r="M3" s="1" t="n"/>
      <c r="N3" s="1" t="n"/>
      <c r="O3" s="1" t="n"/>
      <c r="P3" s="164" t="n"/>
      <c r="Q3" s="164" t="n"/>
      <c r="R3" s="1" t="n"/>
      <c r="S3" s="210" t="n"/>
      <c r="T3" s="210" t="n"/>
      <c r="U3" s="164" t="n"/>
      <c r="V3" s="18" t="n"/>
      <c r="W3" s="18" t="n"/>
      <c r="X3" s="1" t="n"/>
      <c r="Y3" s="210" t="n"/>
      <c r="Z3" s="211" t="n"/>
      <c r="AA3" s="230" t="n"/>
      <c r="AB3" s="212" t="n"/>
      <c r="AC3" s="215" t="n"/>
    </row>
    <row r="4">
      <c r="A4" s="1" t="n"/>
      <c r="B4" s="1" t="n"/>
      <c r="C4" s="1" t="n"/>
      <c r="D4" s="1" t="n"/>
      <c r="E4" s="1" t="n"/>
      <c r="F4" s="231" t="inlineStr">
        <is>
          <t>Rata-Rata Harga</t>
        </is>
      </c>
      <c r="G4" s="170">
        <f>AVERAGE(Y10:Y236)</f>
        <v/>
      </c>
      <c r="H4" s="51" t="n"/>
      <c r="I4" s="168" t="inlineStr">
        <is>
          <t>Jumlah Harga</t>
        </is>
      </c>
      <c r="J4" s="170">
        <f>SUM(AA10:AA236)</f>
        <v/>
      </c>
      <c r="K4" s="18" t="n"/>
      <c r="L4" s="1" t="n"/>
      <c r="M4" s="1" t="n"/>
      <c r="N4" s="1" t="n"/>
      <c r="O4" s="1" t="n"/>
      <c r="P4" s="164" t="n"/>
      <c r="Q4" s="164" t="n"/>
      <c r="R4" s="1" t="n"/>
      <c r="S4" s="210" t="n"/>
      <c r="T4" s="210" t="n"/>
      <c r="U4" s="164" t="n"/>
      <c r="V4" s="18" t="n"/>
      <c r="W4" s="18" t="n"/>
      <c r="X4" s="1" t="n"/>
      <c r="Y4" s="210" t="n"/>
      <c r="Z4" s="211" t="n"/>
      <c r="AA4" s="230" t="n"/>
      <c r="AB4" s="212" t="n"/>
      <c r="AC4" s="215" t="n"/>
    </row>
    <row r="5">
      <c r="A5" s="1" t="n"/>
      <c r="B5" s="1" t="n"/>
      <c r="C5" s="163" t="n"/>
      <c r="D5" s="163" t="n"/>
      <c r="E5" s="232" t="n"/>
      <c r="F5" s="51" t="n"/>
      <c r="G5" s="51" t="n"/>
      <c r="H5" s="51" t="n"/>
      <c r="I5" s="171" t="inlineStr">
        <is>
          <t>Rata-rata Harga</t>
        </is>
      </c>
      <c r="J5" s="172">
        <f>AVERAGEIF(Z10:Z236, "&gt;0", AA10:AA236)</f>
        <v/>
      </c>
      <c r="K5" s="18" t="n"/>
      <c r="L5" s="1" t="n"/>
      <c r="M5" s="1" t="n"/>
      <c r="N5" s="1" t="n"/>
      <c r="O5" s="1" t="n"/>
      <c r="P5" s="164" t="n"/>
      <c r="Q5" s="164" t="n"/>
      <c r="R5" s="1" t="n"/>
      <c r="S5" s="210" t="n"/>
      <c r="T5" s="210" t="n"/>
      <c r="U5" s="164" t="n"/>
      <c r="V5" s="18" t="n"/>
      <c r="W5" s="18" t="n"/>
      <c r="X5" s="1" t="n"/>
      <c r="Y5" s="210" t="n"/>
      <c r="Z5" s="211" t="n"/>
      <c r="AA5" s="230" t="n"/>
      <c r="AB5" s="212" t="n"/>
      <c r="AC5" s="215" t="n"/>
    </row>
    <row r="6">
      <c r="A6" s="1" t="n"/>
      <c r="B6" s="1" t="n"/>
      <c r="C6" s="309" t="inlineStr">
        <is>
          <t>Hasil Seleksi</t>
        </is>
      </c>
      <c r="D6" s="163" t="n"/>
      <c r="E6" s="208" t="n"/>
      <c r="F6" s="1" t="n"/>
      <c r="G6" s="1" t="n"/>
      <c r="H6" s="1" t="n"/>
      <c r="I6" s="1" t="n"/>
      <c r="J6" s="1" t="n"/>
      <c r="K6" s="18" t="n"/>
      <c r="L6" s="1" t="n"/>
      <c r="M6" s="1" t="n"/>
      <c r="N6" s="1" t="n"/>
      <c r="O6" s="1" t="n"/>
      <c r="P6" s="1" t="n"/>
      <c r="Q6" s="164" t="n"/>
      <c r="R6" s="164" t="n"/>
      <c r="S6" s="210" t="n"/>
      <c r="T6" s="210" t="n"/>
      <c r="U6" s="1" t="n"/>
      <c r="V6" s="173" t="n"/>
      <c r="W6" s="18" t="n"/>
      <c r="X6" s="1" t="n"/>
      <c r="Y6" s="210" t="n"/>
      <c r="Z6" s="164" t="n"/>
      <c r="AA6" s="230" t="n"/>
      <c r="AB6" s="212" t="n"/>
      <c r="AC6" s="215" t="n"/>
    </row>
    <row r="7">
      <c r="A7" s="1" t="n"/>
      <c r="B7" s="1" t="n"/>
      <c r="D7" s="1" t="n"/>
      <c r="E7" s="208" t="n"/>
      <c r="F7" s="1" t="n"/>
      <c r="G7" s="1" t="n"/>
      <c r="H7" s="1" t="n"/>
      <c r="I7" s="233" t="n"/>
      <c r="J7" s="1" t="n"/>
      <c r="K7" s="18" t="n"/>
      <c r="L7" s="1" t="n"/>
      <c r="M7" s="1" t="n"/>
      <c r="N7" s="1" t="n"/>
      <c r="O7" s="1" t="n"/>
      <c r="P7" s="1" t="n"/>
      <c r="Q7" s="164" t="n"/>
      <c r="R7" s="164" t="n"/>
      <c r="S7" s="210" t="n"/>
      <c r="T7" s="210" t="n"/>
      <c r="U7" s="1" t="n"/>
      <c r="V7" s="173" t="n"/>
      <c r="W7" s="18" t="n"/>
      <c r="X7" s="1" t="n"/>
      <c r="Y7" s="210" t="n"/>
      <c r="Z7" s="164" t="n"/>
      <c r="AA7" s="230" t="n"/>
      <c r="AB7" s="212" t="n"/>
      <c r="AC7" s="215" t="n"/>
    </row>
    <row r="8">
      <c r="A8" s="175" t="n"/>
      <c r="B8" s="175" t="n"/>
      <c r="C8" s="175" t="n"/>
      <c r="D8" s="175" t="n"/>
      <c r="E8" s="175" t="n"/>
      <c r="F8" s="175" t="n"/>
      <c r="G8" s="175" t="n"/>
      <c r="H8" s="175" t="n"/>
      <c r="I8" s="217" t="n"/>
      <c r="J8" s="175" t="n"/>
      <c r="K8" s="176" t="n"/>
      <c r="L8" s="175" t="n"/>
      <c r="M8" s="175" t="n"/>
      <c r="N8" s="175" t="n"/>
      <c r="O8" s="175" t="n"/>
      <c r="P8" s="175" t="n"/>
      <c r="Q8" s="177" t="n"/>
      <c r="R8" s="177" t="n"/>
      <c r="S8" s="218" t="n"/>
      <c r="T8" s="218" t="n"/>
      <c r="U8" s="175" t="n"/>
      <c r="V8" s="178" t="n"/>
      <c r="W8" s="176" t="n"/>
      <c r="X8" s="175" t="n"/>
      <c r="Y8" s="218" t="n"/>
      <c r="Z8" s="177" t="n"/>
      <c r="AA8" s="234" t="n"/>
      <c r="AB8" s="220" t="n"/>
      <c r="AC8" s="219"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35" t="n">
        <v>2</v>
      </c>
      <c r="B10" s="222">
        <f>HYPERLINK("https://mocostore.moco.co.id/catalog/"&amp;AB11,"Klik Disini")</f>
        <v/>
      </c>
      <c r="C10" s="236" t="inlineStr">
        <is>
          <t>Pelangi Senja Hari</t>
        </is>
      </c>
      <c r="D10" s="236" t="n"/>
      <c r="E10" s="236" t="inlineStr">
        <is>
          <t>Endang Wijayanti</t>
        </is>
      </c>
      <c r="F10" s="237" t="n"/>
      <c r="G10" s="236" t="inlineStr">
        <is>
          <t>978-623-8024-70-4</t>
        </is>
      </c>
      <c r="H10" s="236" t="inlineStr">
        <is>
          <t>Novel</t>
        </is>
      </c>
      <c r="I10" s="238" t="inlineStr">
        <is>
          <t>Fiksi</t>
        </is>
      </c>
      <c r="J10" s="239" t="inlineStr">
        <is>
          <t>001.02</t>
        </is>
      </c>
      <c r="K10" s="236" t="inlineStr">
        <is>
          <t>Edisi Ke-1</t>
        </is>
      </c>
      <c r="L10" s="236" t="n"/>
      <c r="M10" s="236" t="inlineStr">
        <is>
          <t>Tidak Tersedia</t>
        </is>
      </c>
      <c r="N10" s="236" t="inlineStr">
        <is>
          <t>Indonesia</t>
        </is>
      </c>
      <c r="O10" s="236" t="inlineStr">
        <is>
          <t>Novel</t>
        </is>
      </c>
      <c r="P10" s="236" t="n">
        <v>2022</v>
      </c>
      <c r="Q10" s="236" t="n">
        <v>2023</v>
      </c>
      <c r="R10" s="240" t="inlineStr">
        <is>
          <t>CV Ananta Vidya</t>
        </is>
      </c>
      <c r="S10" s="240" t="inlineStr">
        <is>
          <t>Ananta Vidya CV</t>
        </is>
      </c>
      <c r="T10" s="236" t="inlineStr">
        <is>
          <t>Lokal</t>
        </is>
      </c>
      <c r="U10" s="239" t="n">
        <v>250</v>
      </c>
      <c r="V10" s="239" t="inlineStr">
        <is>
          <t>pdf</t>
        </is>
      </c>
      <c r="W10" s="236" t="inlineStr">
        <is>
          <t>2.1 MB</t>
        </is>
      </c>
      <c r="X10" s="240" t="inlineStr">
        <is>
          <t>&lt;p&gt;Kehilangan suami secara mendadak membuat Titi syok, ditambah dengan sakitnya putri semata wayangnya, menyebabkan Titi mengalami depresi dan dirawat di RSJ. Pengalaman di RSJ yang membuat Titi menjadi pribadi yang kuat, namun hinaan harus ia terima saat ia mencari pekerjaan. Kisah cintanya setelah menjadi janda justru sangat pelik. Dicintai dan dilamar pengusaha yang sudah menduda, justru membuat Titi celaka dan koma. Hambatan pun bertubi.&lt;/p&gt;
 &lt;p&gt;&amp;ldquo;Sayang, kau&amp;nbsp;&lt;em&gt;rollercoaster&lt;/em&gt;-ku yang membawaku bercengkrama di atas pelangi senja hari, aku hanya merasakan indah dan bahagia&amp;hellip; Setiap aliran darah adalah keindahan, setiap hembusan nafas adalah kebahagiaan.&amp;rdquo;&lt;/p&gt;
 &lt;p&gt;~ Titi Wulandari ~&lt;/p&gt;
 &lt;p&gt;Apakah cinta Titi akan terhenti atau Sang Maha Cinta akan memberikan jodoh terbaik? Ikuti kisah selengkapnya, yang dikemas apik dalam alur kisah kasih kehidupan yang sangat logis.&lt;/p&gt;</t>
        </is>
      </c>
      <c r="Y10" s="235" t="n">
        <v>100208</v>
      </c>
      <c r="Z10" s="90" t="n"/>
      <c r="AA10" s="241">
        <f>Y11*Z11</f>
        <v/>
      </c>
      <c r="AB10" s="242" t="inlineStr">
        <is>
          <t>a2cb124c-5cb1-4add-ace2-a1cb70b79dd7</t>
        </is>
      </c>
    </row>
    <row r="11" ht="15" customHeight="1" s="283">
      <c r="A11" s="235" t="n">
        <v>3</v>
      </c>
      <c r="B11" s="222">
        <f>HYPERLINK("https://mocostore.moco.co.id/catalog/"&amp;AB12,"Klik Disini")</f>
        <v/>
      </c>
      <c r="C11" s="236" t="inlineStr">
        <is>
          <t>Semut dan Bangkai Belalang</t>
        </is>
      </c>
      <c r="D11" s="236" t="n"/>
      <c r="E11" s="236" t="inlineStr">
        <is>
          <t>Sri Rahayu, S.Pd.</t>
        </is>
      </c>
      <c r="F11" s="237" t="inlineStr">
        <is>
          <t>978-623-5634-50-0</t>
        </is>
      </c>
      <c r="G11" s="236" t="inlineStr">
        <is>
          <t>978-623-5634-49-4</t>
        </is>
      </c>
      <c r="H11" s="236" t="inlineStr">
        <is>
          <t>Anak</t>
        </is>
      </c>
      <c r="I11" s="238" t="inlineStr">
        <is>
          <t>Fiksi</t>
        </is>
      </c>
      <c r="J11" s="239" t="inlineStr">
        <is>
          <t>001.01</t>
        </is>
      </c>
      <c r="K11" s="236" t="inlineStr">
        <is>
          <t>Edisi Ke-1</t>
        </is>
      </c>
      <c r="L11" s="236" t="n"/>
      <c r="M11" s="236" t="inlineStr">
        <is>
          <t>Tidak Tersedia</t>
        </is>
      </c>
      <c r="N11" s="236" t="inlineStr">
        <is>
          <t>Indonesia</t>
        </is>
      </c>
      <c r="O11" s="236" t="inlineStr">
        <is>
          <t>Fiksi</t>
        </is>
      </c>
      <c r="P11" s="236" t="n">
        <v>2022</v>
      </c>
      <c r="Q11" s="236" t="n">
        <v>2022</v>
      </c>
      <c r="R11" s="240" t="inlineStr">
        <is>
          <t>CV Ananta Vidya</t>
        </is>
      </c>
      <c r="S11" s="240" t="inlineStr">
        <is>
          <t>Ananta Vidya CV</t>
        </is>
      </c>
      <c r="T11" s="236" t="inlineStr">
        <is>
          <t>Lokal</t>
        </is>
      </c>
      <c r="U11" s="239" t="n">
        <v>21</v>
      </c>
      <c r="V11" s="239" t="inlineStr">
        <is>
          <t>pdf</t>
        </is>
      </c>
      <c r="W11" s="236" t="inlineStr">
        <is>
          <t>7.3 MB</t>
        </is>
      </c>
      <c r="X11" s="240" t="inlineStr">
        <is>
          <t>&lt;p&gt;Saat itu murid-murid TK Harapan Bangsa, tengah melakukan kegiatan kerja bakti. Tiba-tiba Ira berteriak, &amp;quot;Ada semut.&amp;quot;&amp;nbsp;&lt;/p&gt;
 &lt;p&gt;Wah, ada apa ini sampai Ira berteriak keras sekali? Ada apakah dengan semut itu?&lt;/p&gt;</t>
        </is>
      </c>
      <c r="Y11" s="235" t="n">
        <v>52108</v>
      </c>
      <c r="Z11" s="88" t="n"/>
      <c r="AA11" s="241">
        <f>Y12*Z12</f>
        <v/>
      </c>
      <c r="AB11" s="242" t="inlineStr">
        <is>
          <t>1637eec9-f462-4e5f-9fce-ddd5a74c31ea</t>
        </is>
      </c>
    </row>
    <row r="12" ht="15" customHeight="1" s="283">
      <c r="A12" s="235" t="n">
        <v>4</v>
      </c>
      <c r="B12" s="222">
        <f>HYPERLINK("https://mocostore.moco.co.id/catalog/"&amp;AB13,"Klik Disini")</f>
        <v/>
      </c>
      <c r="C12" s="236" t="inlineStr">
        <is>
          <t>Senja Jingga di Sungai Mahakam</t>
        </is>
      </c>
      <c r="D12" s="236" t="n"/>
      <c r="E12" s="236" t="inlineStr">
        <is>
          <t>Mardiyem, S.Pd.</t>
        </is>
      </c>
      <c r="F12" s="237" t="inlineStr">
        <is>
          <t>978-623-5634-53-1</t>
        </is>
      </c>
      <c r="G12" s="236" t="inlineStr">
        <is>
          <t>978-623-5634-54-8</t>
        </is>
      </c>
      <c r="H12" s="236" t="inlineStr">
        <is>
          <t>Cerpen</t>
        </is>
      </c>
      <c r="I12" s="238" t="inlineStr">
        <is>
          <t>Fiksi</t>
        </is>
      </c>
      <c r="J12" s="239" t="inlineStr">
        <is>
          <t>001.01</t>
        </is>
      </c>
      <c r="K12" s="236" t="inlineStr">
        <is>
          <t>Edisi Ke-1</t>
        </is>
      </c>
      <c r="L12" s="236" t="n"/>
      <c r="M12" s="236" t="inlineStr">
        <is>
          <t>Tidak Tersedia</t>
        </is>
      </c>
      <c r="N12" s="236" t="inlineStr">
        <is>
          <t>Indonesia</t>
        </is>
      </c>
      <c r="O12" s="236" t="inlineStr">
        <is>
          <t>Cerita pendek</t>
        </is>
      </c>
      <c r="P12" s="236" t="n">
        <v>2022</v>
      </c>
      <c r="Q12" s="236" t="n">
        <v>2022</v>
      </c>
      <c r="R12" s="240" t="inlineStr">
        <is>
          <t>CV Ananta Vidya</t>
        </is>
      </c>
      <c r="S12" s="240" t="inlineStr">
        <is>
          <t>Ananta Vidya CV</t>
        </is>
      </c>
      <c r="T12" s="236" t="inlineStr">
        <is>
          <t>Lokal</t>
        </is>
      </c>
      <c r="U12" s="239" t="n">
        <v>94</v>
      </c>
      <c r="V12" s="239" t="inlineStr">
        <is>
          <t>pdf</t>
        </is>
      </c>
      <c r="W12" s="236" t="inlineStr">
        <is>
          <t>1.7 MB</t>
        </is>
      </c>
      <c r="X12" s="240" t="inlineStr">
        <is>
          <t>&lt;p&gt;Buku ini merupakah sebuah kumpulan cerita tentang kasih dan kerinduan. Anda mungkin akan menemukan bahwa Anda tidak sendirian dalam menanggung beban rindu akan kehadiran pasangan Anda. Buku ini adalah teman terbaik bagi Anda untuk menikmati sebuah kesetiaan.&lt;/p&gt;</t>
        </is>
      </c>
      <c r="Y12" s="235" t="n">
        <v>67024</v>
      </c>
      <c r="Z12" s="88" t="n"/>
      <c r="AA12" s="241">
        <f>Y13*Z13</f>
        <v/>
      </c>
      <c r="AB12" s="242" t="inlineStr">
        <is>
          <t>6f0222b6-2896-4ad0-b4b6-05473646c76f</t>
        </is>
      </c>
    </row>
    <row r="13" ht="15" customHeight="1" s="283">
      <c r="A13" s="235" t="n">
        <v>5</v>
      </c>
      <c r="B13" s="222">
        <f>HYPERLINK("https://mocostore.moco.co.id/catalog/"&amp;AB14,"Klik Disini")</f>
        <v/>
      </c>
      <c r="C13" s="236" t="inlineStr">
        <is>
          <t>Spasi Senja di Tepian Kota</t>
        </is>
      </c>
      <c r="D13" s="236" t="n"/>
      <c r="E13" s="236" t="inlineStr">
        <is>
          <t>Marjiyanti Djoyo Utomo</t>
        </is>
      </c>
      <c r="F13" s="237" t="inlineStr">
        <is>
          <t>978-623-5634-51-7</t>
        </is>
      </c>
      <c r="G13" s="236" t="inlineStr">
        <is>
          <t>978-623-5634-52-4</t>
        </is>
      </c>
      <c r="H13" s="236" t="inlineStr">
        <is>
          <t>Novel</t>
        </is>
      </c>
      <c r="I13" s="238" t="inlineStr">
        <is>
          <t>Fiksi</t>
        </is>
      </c>
      <c r="J13" s="239" t="inlineStr">
        <is>
          <t>001.02</t>
        </is>
      </c>
      <c r="K13" s="236" t="inlineStr">
        <is>
          <t>Edisi Ke-1</t>
        </is>
      </c>
      <c r="L13" s="236" t="n"/>
      <c r="M13" s="236" t="inlineStr">
        <is>
          <t>Tidak Tersedia</t>
        </is>
      </c>
      <c r="N13" s="236" t="inlineStr">
        <is>
          <t>Indonesia</t>
        </is>
      </c>
      <c r="O13" s="236" t="inlineStr">
        <is>
          <t>Novel</t>
        </is>
      </c>
      <c r="P13" s="236" t="n">
        <v>2023</v>
      </c>
      <c r="Q13" s="236" t="n">
        <v>2023</v>
      </c>
      <c r="R13" s="240" t="inlineStr">
        <is>
          <t>CV Ananta Vidya</t>
        </is>
      </c>
      <c r="S13" s="240" t="inlineStr">
        <is>
          <t>Ananta Vidya CV</t>
        </is>
      </c>
      <c r="T13" s="236" t="inlineStr">
        <is>
          <t>Lokal</t>
        </is>
      </c>
      <c r="U13" s="239" t="n">
        <v>95</v>
      </c>
      <c r="V13" s="239" t="inlineStr">
        <is>
          <t>pdf</t>
        </is>
      </c>
      <c r="W13" s="236" t="inlineStr">
        <is>
          <t>1.7 MB</t>
        </is>
      </c>
      <c r="X13" s="240" t="inlineStr">
        <is>
          <t>&lt;p&gt;Bahuku tercipta memang hanya untuk kaujadikan tempat bersandar, di kala datang resah, tatkala risau menghampiri dan kauingin melumuri diriku dengan kisah-kisah pilu.&lt;/p&gt;
 &lt;p&gt;Aku selalu saja merajut harap, kenyamanan bisa merasuk dalam, menyempurnakan letih yang makin menjauh hingga kesedihan itu pergi tanpa meninggalkan jejak.&lt;/p&gt;
 &lt;p&gt;Senja pada beribu musim di&amp;nbsp;kota&amp;nbsp;tepian serta&amp;nbsp;purnamanya&amp;nbsp;adalah bagian yang mendewasakan, memberikan beragam warna dan menjadi sebuah lukisan terindah pada buku gambar yang pernah kita miliki. Akan tiba waktunya setiap hal yang kita genggam akan terlepaskan, yang abadi hanyalah rasa, ketika mati kubawa serta.&lt;/p&gt;
 &lt;p&gt;&lt;em&gt;Salam dalam kasih&lt;/em&gt;&lt;em&gt;:&lt;/em&gt;&lt;em&gt;&amp;nbsp;Marjiyanti Djoyo&lt;/em&gt;&lt;em&gt;&amp;nbsp;U&lt;/em&gt;&lt;em&gt;tomo&lt;/em&gt;&lt;/p&gt;</t>
        </is>
      </c>
      <c r="Y13" s="235" t="n">
        <v>66480</v>
      </c>
      <c r="Z13" s="88" t="n"/>
      <c r="AA13" s="241">
        <f>Y14*Z14</f>
        <v/>
      </c>
      <c r="AB13" s="242" t="inlineStr">
        <is>
          <t>73c6d2af-8bc9-4e70-94f0-08fd7b917338</t>
        </is>
      </c>
    </row>
    <row r="14" ht="15" customHeight="1" s="283">
      <c r="A14" s="235" t="n">
        <v>7</v>
      </c>
      <c r="B14" s="222">
        <f>HYPERLINK("https://mocostore.moco.co.id/catalog/"&amp;AB16,"Klik Disini")</f>
        <v/>
      </c>
      <c r="C14" s="236" t="inlineStr">
        <is>
          <t>Pada Batas Langit</t>
        </is>
      </c>
      <c r="D14" s="236" t="n"/>
      <c r="E14" s="236" t="inlineStr">
        <is>
          <t>Marjiyanti Djoyo Utomo</t>
        </is>
      </c>
      <c r="F14" s="237" t="inlineStr">
        <is>
          <t>978-623-5634-60-9</t>
        </is>
      </c>
      <c r="G14" s="236" t="inlineStr">
        <is>
          <t>978-623-5634-59-3</t>
        </is>
      </c>
      <c r="H14" s="236" t="inlineStr">
        <is>
          <t>Novel</t>
        </is>
      </c>
      <c r="I14" s="238" t="inlineStr">
        <is>
          <t>Fiksi</t>
        </is>
      </c>
      <c r="J14" s="239" t="inlineStr">
        <is>
          <t>001.02</t>
        </is>
      </c>
      <c r="K14" s="236" t="inlineStr">
        <is>
          <t>Edisi Ke-1</t>
        </is>
      </c>
      <c r="L14" s="236" t="n"/>
      <c r="M14" s="236" t="inlineStr">
        <is>
          <t>Tidak Tersedia</t>
        </is>
      </c>
      <c r="N14" s="236" t="inlineStr">
        <is>
          <t>Indonesia</t>
        </is>
      </c>
      <c r="O14" s="236" t="inlineStr">
        <is>
          <t>Novel</t>
        </is>
      </c>
      <c r="P14" s="236" t="n">
        <v>2022</v>
      </c>
      <c r="Q14" s="236" t="n">
        <v>2022</v>
      </c>
      <c r="R14" s="240" t="inlineStr">
        <is>
          <t>CV Ananta Vidya</t>
        </is>
      </c>
      <c r="S14" s="240" t="inlineStr">
        <is>
          <t>Ananta Vidya CV</t>
        </is>
      </c>
      <c r="T14" s="236" t="inlineStr">
        <is>
          <t>Lokal</t>
        </is>
      </c>
      <c r="U14" s="239" t="n">
        <v>337</v>
      </c>
      <c r="V14" s="239" t="inlineStr">
        <is>
          <t>pdf</t>
        </is>
      </c>
      <c r="W14" s="236" t="inlineStr">
        <is>
          <t>1.9 MB</t>
        </is>
      </c>
      <c r="X14" s="240" t="inlineStr">
        <is>
          <t>&lt;p&gt;Kinara Larasati dilahirkan kembar,&amp;nbsp;sebagai anak orang jawa yang masih mempercayai hal-hal yang bersifat turun temurun,&amp;nbsp;maka salah satu anak harus dipisah dari orang tuanya.&lt;/p&gt;
 &lt;p&gt;Bukan hanya karena terlahir kembar,&amp;nbsp;namun karena ibu kandungnya menganggap hari dan tanggal lahir anak mereka akan membawa petaka bagi keluarga maka,&amp;nbsp;Kinara Larasatilah yang harus dikorbankan,&amp;nbsp;di jauhkan dari ibu kandung yang tidak menghendaki dirinya.&lt;/p&gt;
 &lt;p&gt;Bagaimana kisah Kinara Larasati,&amp;nbsp;yang biasa di panggil dengan &amp;ldquo;Nara&amp;rdquo; menjalani kehidupannya?&amp;nbsp;Apa yang di alaminya?&lt;/p&gt;
 &lt;p&gt;Selamat membaca,&amp;nbsp;semoga menjadikan kita orang tua yang bijaksana,&amp;nbsp;anak yang berbakti dan ummat yang ikhlas menerima takdir Illahi.&lt;/p&gt;</t>
        </is>
      </c>
      <c r="Y14" s="235" t="n">
        <v>131488</v>
      </c>
      <c r="Z14" s="88" t="n"/>
      <c r="AA14" s="241">
        <f>Y16*Z16</f>
        <v/>
      </c>
      <c r="AB14" s="242" t="inlineStr">
        <is>
          <t>f042d070-63d7-4d60-8a45-cba6c9dc2d6d</t>
        </is>
      </c>
    </row>
    <row r="15" ht="15" customHeight="1" s="283">
      <c r="A15" s="235" t="n">
        <v>9</v>
      </c>
      <c r="B15" s="222">
        <f>HYPERLINK("https://mocostore.moco.co.id/catalog/"&amp;AB18,"Klik Disini")</f>
        <v/>
      </c>
      <c r="C15" s="236" t="inlineStr">
        <is>
          <t>Misteri Posko 10</t>
        </is>
      </c>
      <c r="D15" s="236" t="n"/>
      <c r="E15" s="236" t="inlineStr">
        <is>
          <t>Erwin Widiasworo</t>
        </is>
      </c>
      <c r="F15" s="237" t="inlineStr">
        <is>
          <t>978-623-5634-66-1</t>
        </is>
      </c>
      <c r="G15" s="236" t="inlineStr">
        <is>
          <t>978-623-5634-69-2</t>
        </is>
      </c>
      <c r="H15" s="236" t="inlineStr">
        <is>
          <t>Novel</t>
        </is>
      </c>
      <c r="I15" s="238" t="inlineStr">
        <is>
          <t>Fiksi</t>
        </is>
      </c>
      <c r="J15" s="239" t="inlineStr">
        <is>
          <t>001.02</t>
        </is>
      </c>
      <c r="K15" s="236" t="inlineStr">
        <is>
          <t>Edisi Ke-1</t>
        </is>
      </c>
      <c r="L15" s="236" t="n"/>
      <c r="M15" s="236" t="inlineStr">
        <is>
          <t>Tidak Tersedia</t>
        </is>
      </c>
      <c r="N15" s="236" t="inlineStr">
        <is>
          <t>Indonesia</t>
        </is>
      </c>
      <c r="O15" s="236" t="inlineStr">
        <is>
          <t>Novel</t>
        </is>
      </c>
      <c r="P15" s="236" t="n">
        <v>2022</v>
      </c>
      <c r="Q15" s="236" t="n">
        <v>2022</v>
      </c>
      <c r="R15" s="240" t="inlineStr">
        <is>
          <t>CV Ananta Vidya</t>
        </is>
      </c>
      <c r="S15" s="240" t="inlineStr">
        <is>
          <t>Ananta Vidya CV</t>
        </is>
      </c>
      <c r="T15" s="236" t="inlineStr">
        <is>
          <t>Lokal</t>
        </is>
      </c>
      <c r="U15" s="239" t="n">
        <v>180</v>
      </c>
      <c r="V15" s="239" t="inlineStr">
        <is>
          <t>pdf</t>
        </is>
      </c>
      <c r="W15" s="236" t="inlineStr">
        <is>
          <t>2.1 MB</t>
        </is>
      </c>
      <c r="X15" s="240" t="inlineStr">
        <is>
          <t>&lt;p&gt;Rahasia tujuh belas tahun yang lalu akhirnya terbongkar. Bahkan saat dilakukan wawancara dengan mereka terkait keanehan posko itu masih saja berefek negatif. Widya saat menceritakan pertemuannya dengan sosok kuntilanak, langsung mual dan muntah hingga harus diruqyah oleh suaminya. Unik yang juga ikut dalam sesi wawancara itu pun merasakan keanehan, anaknya yang masih balita tiba-tiba terkena &amp;lsquo;sawan&amp;rsquo; selama seminggu hingga harus dibawa ke orang pintar untuk disembuhkan. Belum lagi Xexa, setelah menceritakan pengalamannya diganggu beberapa mahluk penunggu di sana, langsung dibayangi sosok perempuan yang konon selalu mengikutinya ketika meninggalkan posko itu.&lt;/p&gt;</t>
        </is>
      </c>
      <c r="Y15" s="235" t="n">
        <v>90144</v>
      </c>
      <c r="Z15" s="88" t="n"/>
      <c r="AA15" s="241">
        <f>Y18*Z18</f>
        <v/>
      </c>
      <c r="AB15" s="242" t="inlineStr">
        <is>
          <t>666fc4ee-9e26-4264-a5e9-b1405ba8c983</t>
        </is>
      </c>
    </row>
    <row r="16" ht="15" customHeight="1" s="283">
      <c r="A16" s="235" t="n">
        <v>20</v>
      </c>
      <c r="B16" s="222">
        <f>HYPERLINK("https://mocostore.moco.co.id/catalog/"&amp;AB29,"Klik Disini")</f>
        <v/>
      </c>
      <c r="C16" s="236" t="inlineStr">
        <is>
          <t>Tabungan Kebaikan</t>
        </is>
      </c>
      <c r="D16" s="236" t="n"/>
      <c r="E16" s="236" t="inlineStr">
        <is>
          <t>Nurjati Wening Prisati, S.Pd, M.Pd, M.Pdi</t>
        </is>
      </c>
      <c r="F16" s="237" t="inlineStr">
        <is>
          <t>978-623-8024-06-3</t>
        </is>
      </c>
      <c r="G16" s="236" t="inlineStr">
        <is>
          <t>978-623-8024-05-6</t>
        </is>
      </c>
      <c r="H16" s="236" t="inlineStr">
        <is>
          <t>Anak</t>
        </is>
      </c>
      <c r="I16" s="238" t="inlineStr">
        <is>
          <t>Fiksi</t>
        </is>
      </c>
      <c r="J16" s="239" t="inlineStr">
        <is>
          <t>001.01</t>
        </is>
      </c>
      <c r="K16" s="236" t="inlineStr">
        <is>
          <t>Edisi Ke-1</t>
        </is>
      </c>
      <c r="L16" s="236" t="n"/>
      <c r="M16" s="236" t="inlineStr">
        <is>
          <t>Tidak Tersedia</t>
        </is>
      </c>
      <c r="N16" s="236" t="inlineStr">
        <is>
          <t>Indonesia</t>
        </is>
      </c>
      <c r="O16" s="236" t="inlineStr">
        <is>
          <t>Fiksi</t>
        </is>
      </c>
      <c r="P16" s="236" t="n">
        <v>2022</v>
      </c>
      <c r="Q16" s="236" t="n">
        <v>2022</v>
      </c>
      <c r="R16" s="240" t="inlineStr">
        <is>
          <t>CV Ananta Vidya</t>
        </is>
      </c>
      <c r="S16" s="240" t="inlineStr">
        <is>
          <t>Ananta Vidya CV</t>
        </is>
      </c>
      <c r="T16" s="236" t="inlineStr">
        <is>
          <t>Lokal</t>
        </is>
      </c>
      <c r="U16" s="239" t="n">
        <v>75</v>
      </c>
      <c r="V16" s="239" t="inlineStr">
        <is>
          <t>pdf</t>
        </is>
      </c>
      <c r="W16" s="236" t="inlineStr">
        <is>
          <t>1.6 MB</t>
        </is>
      </c>
      <c r="X16" s="240" t="inlineStr">
        <is>
          <t>&lt;p&gt;Pagi ini, ibu guru Reri memiliki kegiatan seru untuk dipraktikan bersama anak-anak kelas 1 sekolah dasar. Anak-anak diminta untuk menyiapkan toples bekas dan kertas hias. Sehari sebelumnya, Erlin, salah seorang murid ibu guru Reri, merajuk pada mamanya supaya dibelikan toples baru yang masih ada makanannya. Mama tentu saja tidak setuju sebab di rumah terdapat banyak toples bekas yang masih bersih. &amp;nbsp;Dikarenakan Erlin sangat manja dan pemarah, alhasil pagi harinya, ia membawa toples penuh sosis. Ibu guru pun menjelaskan jika toples itu akan dipakai untuk membuat tabungan kebaikan. Bagaimanakah cara membuat tabungan kebaikan? Untuk apa tabungan kebaikan itu? Lalu bagaimana dengan sosis yang Erlina bawa ke sekolah?&lt;/p&gt;
 &lt;p&gt;Yuk kita simak kelanjutan ceritanya yang lebih seru. Eits, masih ada sembilan cerita pendek pembangun karakter baik lainnya yang siap kamu baca. Mau tahu cerita lainnya? Yuk ikuti lembaran kisah seru di halaman buku ini.&lt;/p&gt;</t>
        </is>
      </c>
      <c r="Y16" s="235" t="n">
        <v>61856</v>
      </c>
      <c r="Z16" s="88" t="n"/>
      <c r="AA16" s="241">
        <f>Y29*Z29</f>
        <v/>
      </c>
      <c r="AB16" s="242" t="inlineStr">
        <is>
          <t>b4bfe83b-636d-45d7-b305-1acd393a01f1</t>
        </is>
      </c>
    </row>
    <row r="17" ht="15" customHeight="1" s="283">
      <c r="A17" s="235" t="n">
        <v>24</v>
      </c>
      <c r="B17" s="222">
        <f>HYPERLINK("https://mocostore.moco.co.id/catalog/"&amp;AB33,"Klik Disini")</f>
        <v/>
      </c>
      <c r="C17" s="236" t="inlineStr">
        <is>
          <t>Kembanging Pranawa</t>
        </is>
      </c>
      <c r="D17" s="236" t="n"/>
      <c r="E17" s="236" t="inlineStr">
        <is>
          <t>Dwi Ernawati</t>
        </is>
      </c>
      <c r="F17" s="237" t="inlineStr">
        <is>
          <t>978-623-8024-15-5</t>
        </is>
      </c>
      <c r="G17" s="236" t="inlineStr">
        <is>
          <t>978-623-8024-16-2</t>
        </is>
      </c>
      <c r="H17" s="236" t="inlineStr">
        <is>
          <t>Cerpen</t>
        </is>
      </c>
      <c r="I17" s="238" t="inlineStr">
        <is>
          <t>Fiksi</t>
        </is>
      </c>
      <c r="J17" s="239" t="inlineStr">
        <is>
          <t>001.01</t>
        </is>
      </c>
      <c r="K17" s="236" t="inlineStr">
        <is>
          <t>Edisi Ke-1</t>
        </is>
      </c>
      <c r="L17" s="236" t="n"/>
      <c r="M17" s="236" t="inlineStr">
        <is>
          <t>Tidak Tersedia</t>
        </is>
      </c>
      <c r="N17" s="236" t="inlineStr">
        <is>
          <t>Lainnya</t>
        </is>
      </c>
      <c r="O17" s="236" t="inlineStr">
        <is>
          <t>Cerita pendek</t>
        </is>
      </c>
      <c r="P17" s="236" t="n">
        <v>2022</v>
      </c>
      <c r="Q17" s="236" t="n">
        <v>2022</v>
      </c>
      <c r="R17" s="240" t="inlineStr">
        <is>
          <t>CV Ananta Vidya</t>
        </is>
      </c>
      <c r="S17" s="240" t="inlineStr">
        <is>
          <t>Ananta Vidya CV</t>
        </is>
      </c>
      <c r="T17" s="236" t="inlineStr">
        <is>
          <t>Lokal</t>
        </is>
      </c>
      <c r="U17" s="239" t="n">
        <v>83</v>
      </c>
      <c r="V17" s="239" t="inlineStr">
        <is>
          <t>pdf</t>
        </is>
      </c>
      <c r="W17" s="236" t="inlineStr">
        <is>
          <t>1.6 MB</t>
        </is>
      </c>
      <c r="X17" s="240" t="inlineStr">
        <is>
          <t>&lt;p&gt;&amp;ldquo;Cerkak Kembanging Pranawa&amp;rdquo; kanthi maos cerkak menika saestu saged narik kawigaten ingkang badhe maos, nyariosakaken maneka warna prastawa utawi kedadosan ingkang asring dipunprangguli kawontenan saben dintenipun wonten ing pagesangan. Cerkak menika sanes cerkak ingkang cariyosipun fiktif nanging menika cariyos kasunyatan ingkang asring dipunprangguli ing pagesangan. Manungsa menika sadrema nglampahi gesang ing donya, awit saking owah gingsiring jaman menika kathah sanget prastawa-prastawa ingkang njalari kedadosan. Cariyos cerkak menika dipunkantheni pacelathon utawi antawacana kang boten runtut kathah pedotan satemah menika saged narik kawigatosan ingkang maos. Cariyos cerkak menika saged damel muwun, kaget, tintrim, bungah, sisah saha damel greget. Menika cariyos cerkak ingkang limrah dipunprangguli ing jaman menika, kados dene Parmin kang manggihi kacilakan amargi anggenipun tumindak boten dipunpenggalih rumiyin lan grusa-grusu mila dhawah amargi nabrak bis ingkang nyalip ing ngajengipun. Pungkasaning cariyos menika ngandharaken bilih manungsa menika tansah manengku puja mring Gusti kedah mawas dhiri wonteninpun prastawa-prastawa kang kang kebak godha rencana amargi owah gingsiring jaman. Awit nalika tumindak menika boten dipunpenggalih rumiyin menika ndadosaken sedaya menika damel cilaka, kuciwa, muwun, mangkel lan sapanunggalanipun.&lt;/p&gt;</t>
        </is>
      </c>
      <c r="Y17" s="235" t="n">
        <v>64032</v>
      </c>
      <c r="Z17" s="88" t="n"/>
      <c r="AA17" s="241">
        <f>Y33*Z33</f>
        <v/>
      </c>
      <c r="AB17" s="242" t="inlineStr">
        <is>
          <t>1ae05876-6da0-4ea3-b5d0-d7a217b4487e</t>
        </is>
      </c>
    </row>
    <row r="18" ht="15" customHeight="1" s="283">
      <c r="A18" s="235" t="n">
        <v>35</v>
      </c>
      <c r="B18" s="222">
        <f>HYPERLINK("https://mocostore.moco.co.id/catalog/"&amp;AB44,"Klik Disini")</f>
        <v/>
      </c>
      <c r="C18" s="236" t="inlineStr">
        <is>
          <t>Si Pelompat, Bubu</t>
        </is>
      </c>
      <c r="D18" s="236" t="n"/>
      <c r="E18" s="236" t="inlineStr">
        <is>
          <t>Nurjati Wening Prisati, S.Pd, M.Pd, M.Pdi</t>
        </is>
      </c>
      <c r="F18" s="237" t="inlineStr">
        <is>
          <t>978-623-8024-58-2</t>
        </is>
      </c>
      <c r="G18" s="236" t="inlineStr">
        <is>
          <t>978-623-8024-57-5</t>
        </is>
      </c>
      <c r="H18" s="236" t="inlineStr">
        <is>
          <t>Anak</t>
        </is>
      </c>
      <c r="I18" s="238" t="inlineStr">
        <is>
          <t>Fiksi</t>
        </is>
      </c>
      <c r="J18" s="239" t="inlineStr">
        <is>
          <t>001.01</t>
        </is>
      </c>
      <c r="K18" s="236" t="inlineStr">
        <is>
          <t>Edisi Ke-1</t>
        </is>
      </c>
      <c r="L18" s="236" t="n"/>
      <c r="M18" s="236" t="inlineStr">
        <is>
          <t>Tidak Tersedia</t>
        </is>
      </c>
      <c r="N18" s="236" t="inlineStr">
        <is>
          <t>Indonesia</t>
        </is>
      </c>
      <c r="O18" s="236" t="inlineStr">
        <is>
          <t>Fiksi</t>
        </is>
      </c>
      <c r="P18" s="236" t="n">
        <v>2023</v>
      </c>
      <c r="Q18" s="236" t="n">
        <v>2023</v>
      </c>
      <c r="R18" s="240" t="inlineStr">
        <is>
          <t>CV Ananta Vidya</t>
        </is>
      </c>
      <c r="S18" s="240" t="inlineStr">
        <is>
          <t>Ananta Vidya CV</t>
        </is>
      </c>
      <c r="T18" s="236" t="inlineStr">
        <is>
          <t>Lokal</t>
        </is>
      </c>
      <c r="U18" s="239" t="n">
        <v>62</v>
      </c>
      <c r="V18" s="239" t="inlineStr">
        <is>
          <t>pdf</t>
        </is>
      </c>
      <c r="W18" s="236" t="inlineStr">
        <is>
          <t>1.7 MB</t>
        </is>
      </c>
      <c r="X18" s="240" t="inlineStr">
        <is>
          <t>&lt;p&gt;Ada banyak cara dalam mengedukasi anak di usia dini. Salah satunya dengan membacakan buku cerita.&lt;br /&gt;
 Cerita fabel merupakan cerita dengan tokoh hewan yang memiliki perilaku dan masalah kehidupan layaknya manusia. Cerita fabel umumnya memiliki pesan nasihat secara eksplisit atau implisit.&lt;br /&gt;
 Melalui cerita fabel, baik orang tua maupun pengajar, dapat mengedukasi si kecil dengan pengalaman seru dan imajinasi yang beragam.&lt;/p&gt;</t>
        </is>
      </c>
      <c r="Y18" s="235" t="n">
        <v>60768</v>
      </c>
      <c r="Z18" s="88" t="n"/>
      <c r="AA18" s="241">
        <f>Y44*Z44</f>
        <v/>
      </c>
      <c r="AB18" s="242" t="inlineStr">
        <is>
          <t>fed88886-6934-4fe3-b53a-a986c32ab000</t>
        </is>
      </c>
    </row>
    <row r="19" ht="15" customHeight="1" s="283">
      <c r="A19" s="235" t="n">
        <v>39</v>
      </c>
      <c r="B19" s="222">
        <f>HYPERLINK("https://mocostore.moco.co.id/catalog/"&amp;AB48,"Klik Disini")</f>
        <v/>
      </c>
      <c r="C19" s="236" t="inlineStr">
        <is>
          <t>Tukang Parkir Negeri Konoha</t>
        </is>
      </c>
      <c r="D19" s="236" t="n"/>
      <c r="E19" s="236" t="inlineStr">
        <is>
          <t>Jasmiko</t>
        </is>
      </c>
      <c r="F19" s="237" t="n"/>
      <c r="G19" s="236" t="inlineStr">
        <is>
          <t>978-623-8024-65-0</t>
        </is>
      </c>
      <c r="H19" s="236" t="inlineStr">
        <is>
          <t>Cerpen</t>
        </is>
      </c>
      <c r="I19" s="238" t="inlineStr">
        <is>
          <t>Fiksi</t>
        </is>
      </c>
      <c r="J19" s="239" t="inlineStr">
        <is>
          <t>001.01</t>
        </is>
      </c>
      <c r="K19" s="236" t="inlineStr">
        <is>
          <t>Edisi Ke-1</t>
        </is>
      </c>
      <c r="L19" s="236" t="n"/>
      <c r="M19" s="236" t="inlineStr">
        <is>
          <t>Tidak Tersedia</t>
        </is>
      </c>
      <c r="N19" s="236" t="inlineStr">
        <is>
          <t>Indonesia</t>
        </is>
      </c>
      <c r="O19" s="236" t="inlineStr">
        <is>
          <t>Cerita pendek</t>
        </is>
      </c>
      <c r="P19" s="236" t="inlineStr">
        <is>
          <t>Tidak Tersedia</t>
        </is>
      </c>
      <c r="Q19" s="236" t="n">
        <v>2023</v>
      </c>
      <c r="R19" s="240" t="inlineStr">
        <is>
          <t>CV Ananta Vidya</t>
        </is>
      </c>
      <c r="S19" s="240" t="inlineStr">
        <is>
          <t>Ananta Vidya CV</t>
        </is>
      </c>
      <c r="T19" s="236" t="inlineStr">
        <is>
          <t>Lokal</t>
        </is>
      </c>
      <c r="U19" s="239" t="n">
        <v>201</v>
      </c>
      <c r="V19" s="239" t="inlineStr">
        <is>
          <t>pdf</t>
        </is>
      </c>
      <c r="W19" s="236" t="inlineStr">
        <is>
          <t>2.1 MB</t>
        </is>
      </c>
      <c r="X19" s="240" t="inlineStr">
        <is>
          <t>&lt;p&gt;Hidup di bangsa sendiri, tapi merasa seperti hidup di negeri seberang. Itulah kebanyakan kita, hidup di sebuah bangsa yang tidak benar-benar merdeka dalam mental.&lt;/p&gt;
 &lt;p&gt;Memang merdeka tahun 1945, tapi hanya sebuah simbolis. Nyatanya, sekarang kita hidup di bawah intimidasi peraturan, tidak terkecuali seorang tukang parkir.&lt;/p&gt;
 &lt;p&gt;Bagaimana kehidupan mereka? Apakah baik-baik saja? Kita merasa kesal setiap kali harus bayar parkir ketika berbelanja di sebuah minimarket, padahal tidak lama, pun ada tulisan gratis parkir.&lt;/p&gt;</t>
        </is>
      </c>
      <c r="Y19" s="235" t="n">
        <v>95584</v>
      </c>
      <c r="Z19" s="88" t="n"/>
      <c r="AA19" s="241">
        <f>Y48*Z48</f>
        <v/>
      </c>
      <c r="AB19" s="242" t="inlineStr">
        <is>
          <t>8aadf938-d444-44a7-af32-7de404887ab1</t>
        </is>
      </c>
    </row>
    <row r="20" ht="15" customHeight="1" s="283">
      <c r="A20" s="235" t="n">
        <v>42</v>
      </c>
      <c r="B20" s="222">
        <f>HYPERLINK("https://mocostore.moco.co.id/catalog/"&amp;AB51,"Klik Disini")</f>
        <v/>
      </c>
      <c r="C20" s="236" t="inlineStr">
        <is>
          <t>Rindu yang Tak Sempurna</t>
        </is>
      </c>
      <c r="D20" s="236" t="n"/>
      <c r="E20" s="236" t="inlineStr">
        <is>
          <t>Marjiyanti Djoyo Utomo</t>
        </is>
      </c>
      <c r="F20" s="237" t="inlineStr">
        <is>
          <t>978-623-8024-74-2</t>
        </is>
      </c>
      <c r="G20" s="236" t="inlineStr">
        <is>
          <t>978-623-8024-73-5</t>
        </is>
      </c>
      <c r="H20" s="236" t="inlineStr">
        <is>
          <t>Cerpen</t>
        </is>
      </c>
      <c r="I20" s="238" t="inlineStr">
        <is>
          <t>Fiksi</t>
        </is>
      </c>
      <c r="J20" s="239" t="inlineStr">
        <is>
          <t>001.01</t>
        </is>
      </c>
      <c r="K20" s="236" t="inlineStr">
        <is>
          <t>Edisi Ke-1</t>
        </is>
      </c>
      <c r="L20" s="236" t="n"/>
      <c r="M20" s="236" t="inlineStr">
        <is>
          <t>Tidak Tersedia</t>
        </is>
      </c>
      <c r="N20" s="236" t="inlineStr">
        <is>
          <t>Indonesia</t>
        </is>
      </c>
      <c r="O20" s="236" t="inlineStr">
        <is>
          <t>Cerita pendek</t>
        </is>
      </c>
      <c r="P20" s="236" t="n">
        <v>2023</v>
      </c>
      <c r="Q20" s="236" t="n">
        <v>2023</v>
      </c>
      <c r="R20" s="240" t="inlineStr">
        <is>
          <t>CV Ananta Vidya</t>
        </is>
      </c>
      <c r="S20" s="240" t="inlineStr">
        <is>
          <t>Ananta Vidya CV</t>
        </is>
      </c>
      <c r="T20" s="236" t="inlineStr">
        <is>
          <t>Lokal</t>
        </is>
      </c>
      <c r="U20" s="239" t="n">
        <v>155</v>
      </c>
      <c r="V20" s="239" t="inlineStr">
        <is>
          <t>pdf</t>
        </is>
      </c>
      <c r="W20" s="236" t="inlineStr">
        <is>
          <t>1.9 MB</t>
        </is>
      </c>
      <c r="X20" s="240" t="inlineStr">
        <is>
          <t>&lt;p&gt;&lt;em&gt;Rindu yang Tak Sempurna&lt;/em&gt;&amp;nbsp;adalah suara hati.&amp;nbsp;Hati yang terluka dan dihina karena cinta.&amp;nbsp;Hati yang nelangsa sebab asa yang tertunda.&amp;nbsp;Sedang rindu menumbuh terselubung oleh perbedaan karsa.&amp;nbsp;Hati yang menggores bak pena melukis di atas kanvas,&amp;nbsp;kanvas kehidupan.&lt;/p&gt;
 &lt;p&gt;Sebagai perempuan yang hidup&amp;nbsp; berjalan di&amp;nbsp;antara perbedaan-perbedaan&amp;nbsp; sulit disatukan,&amp;nbsp;keperkasaan adalah sebuah pembuktian.&amp;nbsp;Bukan tanpa alasan, namun justru karena sebuah alasan itulah maka kita tumbuh semakin angkuh atas kemampuan.&lt;/p&gt;
 &lt;p&gt;Angkuh&amp;nbsp;atas kemampuan,&amp;nbsp;kemandirian,&amp;nbsp;kekokohan bukan untuk menyalahi takdir,&amp;nbsp;tetapi bahwa Dia telah menyediakan takdir terbaik bagi setiap hamba-Nya yang ikhlas.&lt;/p&gt;
 &lt;p&gt;Berjuanglah wahai perempuan,&amp;nbsp;besarkan hati,&amp;nbsp;ubahlah rindu yang tak sempurna menjadi sebuah keindahan.&amp;nbsp;Tunjukan pada dunia bahwa kamu adalah yang sempurna hatinya.&lt;/p&gt;
 &lt;p&gt;&lt;em&gt;Rindu yang&amp;nbsp;&lt;/em&gt;&lt;em&gt;T&lt;/em&gt;&lt;em&gt;ak Sempurna untuk kalian.&lt;/em&gt;&lt;/p&gt;</t>
        </is>
      </c>
      <c r="Y20" s="235" t="n">
        <v>89755</v>
      </c>
      <c r="Z20" s="88" t="n"/>
      <c r="AA20" s="241">
        <f>Y51*Z51</f>
        <v/>
      </c>
      <c r="AB20" s="242" t="inlineStr">
        <is>
          <t>03eb4862-95b8-4b80-8eac-ec97687724af</t>
        </is>
      </c>
    </row>
    <row r="21" ht="15" customHeight="1" s="283">
      <c r="A21" s="235" t="n">
        <v>43</v>
      </c>
      <c r="B21" s="222">
        <f>HYPERLINK("https://mocostore.moco.co.id/catalog/"&amp;AB52,"Klik Disini")</f>
        <v/>
      </c>
      <c r="C21" s="236" t="inlineStr">
        <is>
          <t>Mahaseri BADW. Biografi Wayang Jawa</t>
        </is>
      </c>
      <c r="D21" s="236" t="n"/>
      <c r="E21" s="236" t="inlineStr">
        <is>
          <t>St. Wid</t>
        </is>
      </c>
      <c r="F21" s="237" t="inlineStr">
        <is>
          <t>978-623-8024-78-0</t>
        </is>
      </c>
      <c r="G21" s="236" t="inlineStr">
        <is>
          <t>978-623-8024-75-9</t>
        </is>
      </c>
      <c r="H21" s="236" t="inlineStr">
        <is>
          <t>Drama</t>
        </is>
      </c>
      <c r="I21" s="238" t="inlineStr">
        <is>
          <t>Fiksi</t>
        </is>
      </c>
      <c r="J21" s="239" t="inlineStr">
        <is>
          <t>001.02</t>
        </is>
      </c>
      <c r="K21" s="236" t="inlineStr">
        <is>
          <t>Edisi Ke-1</t>
        </is>
      </c>
      <c r="L21" s="236" t="n"/>
      <c r="M21" s="236" t="inlineStr">
        <is>
          <t>Tidak Tersedia</t>
        </is>
      </c>
      <c r="N21" s="236" t="inlineStr">
        <is>
          <t>Indonesia</t>
        </is>
      </c>
      <c r="O21" s="236" t="inlineStr">
        <is>
          <t>Drama</t>
        </is>
      </c>
      <c r="P21" s="236" t="n">
        <v>2023</v>
      </c>
      <c r="Q21" s="236" t="n">
        <v>2023</v>
      </c>
      <c r="R21" s="240" t="inlineStr">
        <is>
          <t>CV Ananta Vidya</t>
        </is>
      </c>
      <c r="S21" s="240" t="inlineStr">
        <is>
          <t>Ananta Vidya CV</t>
        </is>
      </c>
      <c r="T21" s="236" t="inlineStr">
        <is>
          <t>Lokal</t>
        </is>
      </c>
      <c r="U21" s="239" t="n">
        <v>149</v>
      </c>
      <c r="V21" s="239" t="inlineStr">
        <is>
          <t>pdf</t>
        </is>
      </c>
      <c r="W21" s="236" t="inlineStr">
        <is>
          <t>2.1 MB</t>
        </is>
      </c>
      <c r="X21" s="240" t="inlineStr">
        <is>
          <t>&lt;p&gt;Sekuel 0 MARCAPADA adalah lanjutan Biografi Wayang Jawa.&lt;/p&gt;
 &lt;p&gt;Marcapada memaparkan kisah awal mula terjadinya titah di alam semesta. Walau pada awal hanya merupakan cerita abstrak tak bisa digambarkan namun berkembang hingga menjadi aneka titah yang bisa digambarkan.&lt;/p&gt;
 &lt;p&gt;Secara tidak langsung penggemar wayang seperti dibolehkan mengintip suwarga walau mungkin berbeda dengan surga yang kita yakini. Percaya yang mana, dipersilakan. BADW hanya cerita fantasi tutur tinutur yang ditulis ulang.&lt;/p&gt;</t>
        </is>
      </c>
      <c r="Y21" s="235" t="n">
        <v>88290</v>
      </c>
      <c r="Z21" s="88" t="n"/>
      <c r="AA21" s="241">
        <f>Y52*Z52</f>
        <v/>
      </c>
      <c r="AB21" s="242" t="inlineStr">
        <is>
          <t>cf64355c-9498-4a0c-addc-140c03228c68</t>
        </is>
      </c>
    </row>
    <row r="22" ht="15" customHeight="1" s="283">
      <c r="A22" s="235" t="n">
        <v>45</v>
      </c>
      <c r="B22" s="222">
        <f>HYPERLINK("https://mocostore.moco.co.id/catalog/"&amp;AB54,"Klik Disini")</f>
        <v/>
      </c>
      <c r="C22" s="236" t="inlineStr">
        <is>
          <t>Sa'adah Bunga Mawar Tak Berduri</t>
        </is>
      </c>
      <c r="D22" s="236" t="n"/>
      <c r="E22" s="236" t="inlineStr">
        <is>
          <t>Mujiyana</t>
        </is>
      </c>
      <c r="F22" s="237" t="inlineStr">
        <is>
          <t>978-623-8024-79-7</t>
        </is>
      </c>
      <c r="G22" s="236" t="inlineStr">
        <is>
          <t>978-623-8024-80-3</t>
        </is>
      </c>
      <c r="H22" s="236" t="inlineStr">
        <is>
          <t>Novel</t>
        </is>
      </c>
      <c r="I22" s="238" t="inlineStr">
        <is>
          <t>Fiksi</t>
        </is>
      </c>
      <c r="J22" s="239" t="inlineStr">
        <is>
          <t>001.02</t>
        </is>
      </c>
      <c r="K22" s="236" t="inlineStr">
        <is>
          <t>Edisi Ke-1</t>
        </is>
      </c>
      <c r="L22" s="236" t="n"/>
      <c r="M22" s="236" t="inlineStr">
        <is>
          <t>Tidak Tersedia</t>
        </is>
      </c>
      <c r="N22" s="236" t="inlineStr">
        <is>
          <t>Indonesia</t>
        </is>
      </c>
      <c r="O22" s="236" t="inlineStr">
        <is>
          <t>Novel</t>
        </is>
      </c>
      <c r="P22" s="236" t="n">
        <v>2023</v>
      </c>
      <c r="Q22" s="236" t="n">
        <v>2023</v>
      </c>
      <c r="R22" s="240" t="inlineStr">
        <is>
          <t>CV Ananta Vidya</t>
        </is>
      </c>
      <c r="S22" s="240" t="inlineStr">
        <is>
          <t>Ananta Vidya CV</t>
        </is>
      </c>
      <c r="T22" s="236" t="inlineStr">
        <is>
          <t>Lokal</t>
        </is>
      </c>
      <c r="U22" s="239" t="n">
        <v>84</v>
      </c>
      <c r="V22" s="239" t="inlineStr">
        <is>
          <t>pdf</t>
        </is>
      </c>
      <c r="W22" s="236" t="inlineStr">
        <is>
          <t>1.6 MB</t>
        </is>
      </c>
      <c r="X22" s="240" t="inlineStr">
        <is>
          <t>&lt;p&gt;&lt;em&gt;Sa&amp;rsquo;adah Bunga Mawar Tak Berduri&lt;/em&gt;&lt;em&gt;.&amp;nbsp;&lt;/em&gt;Sebuah kisah perkara perempuan juga isi hatinya. Ditinggalkan dan meninggalkan.&lt;/p&gt;
 &lt;p&gt;Sa&amp;rsquo;adah. Wanita&amp;nbsp;yang selalu dihadapkan pilihan namun&amp;nbsp;seakan&amp;nbsp;dia tak berdaya menolak kenyataan hidup. Bagai bunga mawar tak berduri yang seolah tak punya senjata untuk membela diri.&lt;/p&gt;
 &lt;p&gt;Tabir menyingkap keteguhan hatinya, membawa beban bapak yang telah tiada, menanggung hidup keluarga dan menjadi tulang punggung adik-adiknya.&lt;/p&gt;
 &lt;p&gt;Diorama rumah tangga, memenuhi pikir. Cinta dari sebuah perjodohan. Akankah berakhir manis?&lt;/p&gt;</t>
        </is>
      </c>
      <c r="Y22" s="235" t="n">
        <v>64304</v>
      </c>
      <c r="Z22" s="88" t="n"/>
      <c r="AA22" s="241">
        <f>Y54*Z54</f>
        <v/>
      </c>
      <c r="AB22" s="242" t="inlineStr">
        <is>
          <t>7cf9dde0-8a37-4699-b3b7-92b13b2d5b7a</t>
        </is>
      </c>
    </row>
    <row r="23" ht="15" customHeight="1" s="283">
      <c r="A23" s="235" t="n">
        <v>57</v>
      </c>
      <c r="B23" s="222">
        <f>HYPERLINK("https://mocostore.moco.co.id/catalog/"&amp;AB66,"Klik Disini")</f>
        <v/>
      </c>
      <c r="C23" s="236" t="inlineStr">
        <is>
          <t>Warisan - Dadakan</t>
        </is>
      </c>
      <c r="D23" s="236" t="n"/>
      <c r="E23" s="236" t="inlineStr">
        <is>
          <t>Ngatinah</t>
        </is>
      </c>
      <c r="F23" s="237" t="inlineStr">
        <is>
          <t>978-623-8297-16-0</t>
        </is>
      </c>
      <c r="G23" s="236" t="inlineStr">
        <is>
          <t>978-623-8297-15-3</t>
        </is>
      </c>
      <c r="H23" s="236" t="inlineStr">
        <is>
          <t>Drama</t>
        </is>
      </c>
      <c r="I23" s="238" t="inlineStr">
        <is>
          <t>Fiksi</t>
        </is>
      </c>
      <c r="J23" s="239" t="inlineStr">
        <is>
          <t>001.02</t>
        </is>
      </c>
      <c r="K23" s="236" t="inlineStr">
        <is>
          <t>Edisi Ke-1</t>
        </is>
      </c>
      <c r="L23" s="236" t="n"/>
      <c r="M23" s="236" t="inlineStr">
        <is>
          <t>Tidak Tersedia</t>
        </is>
      </c>
      <c r="N23" s="236" t="inlineStr">
        <is>
          <t>Lainnya</t>
        </is>
      </c>
      <c r="O23" s="236" t="inlineStr">
        <is>
          <t>Drama</t>
        </is>
      </c>
      <c r="P23" s="236" t="n">
        <v>2023</v>
      </c>
      <c r="Q23" s="236" t="n">
        <v>2023</v>
      </c>
      <c r="R23" s="240" t="inlineStr">
        <is>
          <t>CV Ananta Vidya</t>
        </is>
      </c>
      <c r="S23" s="240" t="inlineStr">
        <is>
          <t>Ananta Vidya CV</t>
        </is>
      </c>
      <c r="T23" s="236" t="inlineStr">
        <is>
          <t>Lokal</t>
        </is>
      </c>
      <c r="U23" s="239" t="n">
        <v>86</v>
      </c>
      <c r="V23" s="239" t="inlineStr">
        <is>
          <t>pdf</t>
        </is>
      </c>
      <c r="W23" s="236" t="inlineStr">
        <is>
          <t>2.1 MB</t>
        </is>
      </c>
      <c r="X23" s="240" t="inlineStr">
        <is>
          <t>&lt;p&gt;Sandiwara utawa drama radio iki nggambarake urip lelakon sabendina ing sakiwa tengene awake dhewe.&lt;br /&gt;
 &lt;br /&gt;
 Pengen ngerti? Yuk diwaca sesarengan.&lt;/p&gt;</t>
        </is>
      </c>
      <c r="Y23" s="235" t="n">
        <v>68100</v>
      </c>
      <c r="Z23" s="88" t="n"/>
      <c r="AA23" s="241">
        <f>Y66*Z66</f>
        <v/>
      </c>
      <c r="AB23" s="242" t="inlineStr">
        <is>
          <t>4479e354-e60a-4c40-956c-03327c91df23</t>
        </is>
      </c>
    </row>
    <row r="24" ht="15" customHeight="1" s="283">
      <c r="A24" s="235" t="n">
        <v>60</v>
      </c>
      <c r="B24" s="222">
        <f>HYPERLINK("https://mocostore.moco.co.id/catalog/"&amp;AB69,"Klik Disini")</f>
        <v/>
      </c>
      <c r="C24" s="236" t="inlineStr">
        <is>
          <t>Moon Child</t>
        </is>
      </c>
      <c r="D24" s="236" t="n"/>
      <c r="E24" s="236" t="inlineStr">
        <is>
          <t>Ninda Moon</t>
        </is>
      </c>
      <c r="F24" s="237" t="inlineStr">
        <is>
          <t>978-623-8297-22-1</t>
        </is>
      </c>
      <c r="G24" s="236" t="inlineStr">
        <is>
          <t>978-623-8297-21-4</t>
        </is>
      </c>
      <c r="H24" s="236" t="inlineStr">
        <is>
          <t>Novel</t>
        </is>
      </c>
      <c r="I24" s="238" t="inlineStr">
        <is>
          <t>Fiksi</t>
        </is>
      </c>
      <c r="J24" s="239" t="inlineStr">
        <is>
          <t>001.02</t>
        </is>
      </c>
      <c r="K24" s="236" t="inlineStr">
        <is>
          <t>Edisi Ke-1</t>
        </is>
      </c>
      <c r="L24" s="236" t="n"/>
      <c r="M24" s="236" t="inlineStr">
        <is>
          <t>Tidak Tersedia</t>
        </is>
      </c>
      <c r="N24" s="236" t="inlineStr">
        <is>
          <t>Indonesia</t>
        </is>
      </c>
      <c r="O24" s="236" t="inlineStr">
        <is>
          <t>Novel</t>
        </is>
      </c>
      <c r="P24" s="236" t="n">
        <v>2023</v>
      </c>
      <c r="Q24" s="236" t="n">
        <v>2023</v>
      </c>
      <c r="R24" s="240" t="inlineStr">
        <is>
          <t>CV Ananta Vidya</t>
        </is>
      </c>
      <c r="S24" s="240" t="inlineStr">
        <is>
          <t>Ananta Vidya CV</t>
        </is>
      </c>
      <c r="T24" s="236" t="inlineStr">
        <is>
          <t>Lokal</t>
        </is>
      </c>
      <c r="U24" s="239" t="n">
        <v>363</v>
      </c>
      <c r="V24" s="239" t="inlineStr">
        <is>
          <t>pdf</t>
        </is>
      </c>
      <c r="W24" s="236" t="inlineStr">
        <is>
          <t>2.2 MB</t>
        </is>
      </c>
      <c r="X24" s="240" t="inlineStr">
        <is>
          <t>&lt;p&gt;Sahabat, cinta dan takdir.&lt;br /&gt;
 &lt;br /&gt;
 Tiga hal penting yang berhasil membuat kehidupan Jung Yerin seperti setetes air di tengah lautan.&lt;br /&gt;
 &lt;br /&gt;
 Yerin dihadapkan oleh ketiganya, memaksanya untuk segera memilih. Antara sahabat, cinta atau takdir yang sedang mencoba bermain dengannya.&lt;br /&gt;
 &lt;br /&gt;
 Genggaman tangan yang dia kira akan membuatnya tetap berdiri dan tidak jatuh. Ternyata hanya sebuah kamuflase cantik namun berduri. Di saat dirinya berusaha mengurai satu demi satu benang kusut yang tercipta. Dirinya tidak pernah tahu jika akan terselip jarum kecil dan berhasil menyayat jemarinya.&lt;br /&gt;
 &lt;br /&gt;
 Terluka lalu pergi dengan sendirinya, ketika hati serta kenyamanan mutlak menjadi miliknya, sang masa lalu mendekat meminta untuk kembali disematkan.&lt;br /&gt;
 &lt;br /&gt;
 Manakah yang harus Yerin pilih?&lt;br /&gt;
 &lt;br /&gt;
 Meminang atau membuang?&lt;/p&gt;</t>
        </is>
      </c>
      <c r="Y24" s="235" t="n">
        <v>147300</v>
      </c>
      <c r="Z24" s="88" t="n"/>
      <c r="AA24" s="241">
        <f>Y69*Z69</f>
        <v/>
      </c>
      <c r="AB24" s="242" t="inlineStr">
        <is>
          <t>0902d67a-d8f5-4ea5-a440-534a698595b3</t>
        </is>
      </c>
    </row>
    <row r="25" ht="15" customHeight="1" s="283">
      <c r="A25" s="235" t="n">
        <v>62</v>
      </c>
      <c r="B25" s="222">
        <f>HYPERLINK("https://mocostore.moco.co.id/catalog/"&amp;AB71,"Klik Disini")</f>
        <v/>
      </c>
      <c r="C25" s="236" t="inlineStr">
        <is>
          <t>Satu Pondok Dua Cinta</t>
        </is>
      </c>
      <c r="D25" s="236" t="n"/>
      <c r="E25" s="236" t="inlineStr">
        <is>
          <t>Nikkanaria</t>
        </is>
      </c>
      <c r="F25" s="237" t="inlineStr">
        <is>
          <t>978-623-8297-27-6</t>
        </is>
      </c>
      <c r="G25" s="236" t="inlineStr">
        <is>
          <t>978-623-8297-26-9</t>
        </is>
      </c>
      <c r="H25" s="236" t="inlineStr">
        <is>
          <t>Novel</t>
        </is>
      </c>
      <c r="I25" s="238" t="inlineStr">
        <is>
          <t>Fiksi</t>
        </is>
      </c>
      <c r="J25" s="239" t="inlineStr">
        <is>
          <t>001.02</t>
        </is>
      </c>
      <c r="K25" s="236" t="inlineStr">
        <is>
          <t>Edisi Ke-1</t>
        </is>
      </c>
      <c r="L25" s="236" t="n"/>
      <c r="M25" s="236" t="inlineStr">
        <is>
          <t>Tidak Tersedia</t>
        </is>
      </c>
      <c r="N25" s="236" t="inlineStr">
        <is>
          <t>Indonesia</t>
        </is>
      </c>
      <c r="O25" s="236" t="inlineStr">
        <is>
          <t>Novel</t>
        </is>
      </c>
      <c r="P25" s="236" t="n">
        <v>2023</v>
      </c>
      <c r="Q25" s="236" t="n">
        <v>2023</v>
      </c>
      <c r="R25" s="240" t="inlineStr">
        <is>
          <t>CV Ananta Vidya</t>
        </is>
      </c>
      <c r="S25" s="240" t="inlineStr">
        <is>
          <t>Ananta Vidya CV</t>
        </is>
      </c>
      <c r="T25" s="236" t="inlineStr">
        <is>
          <t>Lokal</t>
        </is>
      </c>
      <c r="U25" s="239" t="n">
        <v>128</v>
      </c>
      <c r="V25" s="239" t="inlineStr">
        <is>
          <t>pdf</t>
        </is>
      </c>
      <c r="W25" s="236" t="inlineStr">
        <is>
          <t>1.6 MB</t>
        </is>
      </c>
      <c r="X25" s="240" t="inlineStr">
        <is>
          <t>&lt;p&gt;AWALNYA rumah tangga Atun dan Karmin berjalan harmonis. Namun situasi itu mulai berubah dan kerap mengalami masalah&lt;br /&gt;
 Karmin yang semula sangat romantik, perlahan mulai berubah. Karmin sering terlambat pulang kerja dan jarang memberi kabar kepada Atun. Hal itu membuat Atun mulai curiga terhadap perilaku suaminya.&lt;br /&gt;
 Suatu hari, Karmin pulang ke rumah, dalam keadaan mabuk, dibopong seorang perempuan. Dan perempuan itu memberitahukan bahwa dia istri sahnya.&amp;nbsp;&lt;/p&gt;</t>
        </is>
      </c>
      <c r="Y25" s="235" t="n">
        <v>80100</v>
      </c>
      <c r="Z25" s="88" t="n"/>
      <c r="AA25" s="241">
        <f>Y71*Z71</f>
        <v/>
      </c>
      <c r="AB25" s="242" t="inlineStr">
        <is>
          <t>97b71beb-853c-464f-9f54-64d748fe04b2</t>
        </is>
      </c>
    </row>
    <row r="26" ht="15" customHeight="1" s="283">
      <c r="A26" s="235" t="n">
        <v>63</v>
      </c>
      <c r="B26" s="222">
        <f>HYPERLINK("https://mocostore.moco.co.id/catalog/"&amp;AB72,"Klik Disini")</f>
        <v/>
      </c>
      <c r="C26" s="236" t="inlineStr">
        <is>
          <t>Pelajaran Terbaik Belajar dari Pengalaman</t>
        </is>
      </c>
      <c r="D26" s="236" t="n"/>
      <c r="E26" s="236" t="inlineStr">
        <is>
          <t>Nikkanaria</t>
        </is>
      </c>
      <c r="F26" s="237" t="inlineStr">
        <is>
          <t>978-623-8297-28-3</t>
        </is>
      </c>
      <c r="G26" s="236" t="inlineStr">
        <is>
          <t>978-623-8297-29-0</t>
        </is>
      </c>
      <c r="H26" s="236" t="inlineStr">
        <is>
          <t>Cerpen</t>
        </is>
      </c>
      <c r="I26" s="238" t="inlineStr">
        <is>
          <t>Fiksi</t>
        </is>
      </c>
      <c r="J26" s="239" t="inlineStr">
        <is>
          <t>001.01</t>
        </is>
      </c>
      <c r="K26" s="236" t="inlineStr">
        <is>
          <t>Edisi Ke-1</t>
        </is>
      </c>
      <c r="L26" s="236" t="n"/>
      <c r="M26" s="236" t="inlineStr">
        <is>
          <t>Tidak Tersedia</t>
        </is>
      </c>
      <c r="N26" s="236" t="inlineStr">
        <is>
          <t>Indonesia</t>
        </is>
      </c>
      <c r="O26" s="236" t="inlineStr">
        <is>
          <t>Cerita pendek</t>
        </is>
      </c>
      <c r="P26" s="236" t="n">
        <v>2023</v>
      </c>
      <c r="Q26" s="236" t="n">
        <v>2023</v>
      </c>
      <c r="R26" s="240" t="inlineStr">
        <is>
          <t>CV Ananta Vidya</t>
        </is>
      </c>
      <c r="S26" s="240" t="inlineStr">
        <is>
          <t>Ananta Vidya CV</t>
        </is>
      </c>
      <c r="T26" s="236" t="inlineStr">
        <is>
          <t>Lokal</t>
        </is>
      </c>
      <c r="U26" s="239" t="n">
        <v>73</v>
      </c>
      <c r="V26" s="239" t="inlineStr">
        <is>
          <t>pdf</t>
        </is>
      </c>
      <c r="W26" s="236" t="inlineStr">
        <is>
          <t>1.6 MB</t>
        </is>
      </c>
      <c r="X26" s="240" t="inlineStr">
        <is>
          <t>&lt;p&gt;Sering kita temui sebuah kejadian di sekitar kita, sengaja maupun tidak disengaja. Kejadian-kejadian itu menjadikan pembelajaran untuk perbandingan. Bagaimana sikap kita ketika menemui yang tidak nyaman? Atau mengalami hal yang sama? Temukan jawabannya di sini.&lt;/p&gt;</t>
        </is>
      </c>
      <c r="Y26" s="235" t="n">
        <v>64400</v>
      </c>
      <c r="Z26" s="88" t="n"/>
      <c r="AA26" s="241">
        <f>Y72*Z72</f>
        <v/>
      </c>
      <c r="AB26" s="242" t="inlineStr">
        <is>
          <t>e316304c-7c3b-4e35-872e-e0d758bf8531</t>
        </is>
      </c>
    </row>
    <row r="27" ht="15" customHeight="1" s="283">
      <c r="A27" s="235" t="n">
        <v>64</v>
      </c>
      <c r="B27" s="222">
        <f>HYPERLINK("https://mocostore.moco.co.id/catalog/"&amp;AB73,"Klik Disini")</f>
        <v/>
      </c>
      <c r="C27" s="236" t="inlineStr">
        <is>
          <t>Bunga Melati yang Sombong</t>
        </is>
      </c>
      <c r="D27" s="236" t="n"/>
      <c r="E27" s="236" t="inlineStr">
        <is>
          <t>Djulas Setiawati</t>
        </is>
      </c>
      <c r="F27" s="237" t="inlineStr">
        <is>
          <t>978-623-8297-31-3</t>
        </is>
      </c>
      <c r="G27" s="236" t="inlineStr">
        <is>
          <t>978-623-8297-30-6</t>
        </is>
      </c>
      <c r="H27" s="236" t="inlineStr">
        <is>
          <t>Anak</t>
        </is>
      </c>
      <c r="I27" s="238" t="inlineStr">
        <is>
          <t>Fiksi</t>
        </is>
      </c>
      <c r="J27" s="239" t="inlineStr">
        <is>
          <t>001.01</t>
        </is>
      </c>
      <c r="K27" s="236" t="inlineStr">
        <is>
          <t>Edisi Ke-1</t>
        </is>
      </c>
      <c r="L27" s="236" t="n"/>
      <c r="M27" s="236" t="inlineStr">
        <is>
          <t>Tidak Tersedia</t>
        </is>
      </c>
      <c r="N27" s="236" t="inlineStr">
        <is>
          <t>Indonesia</t>
        </is>
      </c>
      <c r="O27" s="236" t="inlineStr">
        <is>
          <t>Fiksi</t>
        </is>
      </c>
      <c r="P27" s="236" t="n">
        <v>2023</v>
      </c>
      <c r="Q27" s="236" t="n">
        <v>2023</v>
      </c>
      <c r="R27" s="240" t="inlineStr">
        <is>
          <t>CV Ananta Vidya</t>
        </is>
      </c>
      <c r="S27" s="240" t="inlineStr">
        <is>
          <t>Ananta Vidya CV</t>
        </is>
      </c>
      <c r="T27" s="236" t="inlineStr">
        <is>
          <t>Lokal</t>
        </is>
      </c>
      <c r="U27" s="239" t="n">
        <v>19</v>
      </c>
      <c r="V27" s="239" t="inlineStr">
        <is>
          <t>pdf</t>
        </is>
      </c>
      <c r="W27" s="236" t="inlineStr">
        <is>
          <t>2.1 MB</t>
        </is>
      </c>
      <c r="X27" s="240" t="inlineStr">
        <is>
          <t>&lt;p&gt;Di kebun Saida, terdapat bunga melati dan bunga mawar. Saida sangat suka bunga melati dibandingkan bunga mawar. Oleh sebab itu, bunga melati menjadi sombong. Lalu, bagaimanakah nasib bunga mawar?&lt;/p&gt;</t>
        </is>
      </c>
      <c r="Y27" s="235" t="n">
        <v>49000</v>
      </c>
      <c r="Z27" s="88" t="n"/>
      <c r="AA27" s="241">
        <f>Y73*Z73</f>
        <v/>
      </c>
      <c r="AB27" s="242" t="inlineStr">
        <is>
          <t>b727ee1c-39c2-4891-873d-5e24c25d2c52</t>
        </is>
      </c>
    </row>
    <row r="28" ht="15" customHeight="1" s="283">
      <c r="A28" s="235" t="n">
        <v>68</v>
      </c>
      <c r="B28" s="222">
        <f>HYPERLINK("https://mocostore.moco.co.id/catalog/"&amp;AB77,"Klik Disini")</f>
        <v/>
      </c>
      <c r="C28" s="236" t="inlineStr">
        <is>
          <t>Alam Astral</t>
        </is>
      </c>
      <c r="D28" s="236" t="n"/>
      <c r="E28" s="236" t="inlineStr">
        <is>
          <t>Angga B. Nugraha</t>
        </is>
      </c>
      <c r="F28" s="237" t="inlineStr">
        <is>
          <t>978-623-8297-44-3</t>
        </is>
      </c>
      <c r="G28" s="236" t="inlineStr">
        <is>
          <t>978-623-8297-43-6</t>
        </is>
      </c>
      <c r="H28" s="236" t="inlineStr">
        <is>
          <t>Cerpen</t>
        </is>
      </c>
      <c r="I28" s="238" t="inlineStr">
        <is>
          <t>Fiksi</t>
        </is>
      </c>
      <c r="J28" s="239" t="inlineStr">
        <is>
          <t>001.01</t>
        </is>
      </c>
      <c r="K28" s="236" t="inlineStr">
        <is>
          <t>Edisi Ke-1</t>
        </is>
      </c>
      <c r="L28" s="236" t="n"/>
      <c r="M28" s="236" t="inlineStr">
        <is>
          <t>Tidak Tersedia</t>
        </is>
      </c>
      <c r="N28" s="236" t="inlineStr">
        <is>
          <t>Indonesia</t>
        </is>
      </c>
      <c r="O28" s="236" t="inlineStr">
        <is>
          <t>Cerita pendek</t>
        </is>
      </c>
      <c r="P28" s="236" t="n">
        <v>2023</v>
      </c>
      <c r="Q28" s="236" t="n">
        <v>2023</v>
      </c>
      <c r="R28" s="240" t="inlineStr">
        <is>
          <t>CV Ananta Vidya</t>
        </is>
      </c>
      <c r="S28" s="240" t="inlineStr">
        <is>
          <t>Ananta Vidya CV</t>
        </is>
      </c>
      <c r="T28" s="236" t="inlineStr">
        <is>
          <t>Lokal</t>
        </is>
      </c>
      <c r="U28" s="239" t="n">
        <v>89</v>
      </c>
      <c r="V28" s="239" t="inlineStr">
        <is>
          <t>pdf</t>
        </is>
      </c>
      <c r="W28" s="236" t="inlineStr">
        <is>
          <t>1.9 MB</t>
        </is>
      </c>
      <c r="X28" s="240" t="inlineStr">
        <is>
          <t>&lt;p&gt;&amp;ldquo;Gimana itu ceritanya Dan? Bisa sampai kena tulah seperti itu,&amp;rdquo; tanyaku dengan rasa penasaran yang terus bertambah.&amp;nbsp;&lt;br /&gt;
 &amp;nbsp; &amp;ldquo;Jadi begini ceritanya Lam &amp;hellip;,&amp;rdquo; kata Wardani sembari menarik napas dalam-dalam.&lt;br /&gt;
 123456&lt;br /&gt;
 Belik Ringin atau mata air ringin ini terletak di sebelah selatan desa Waluhi. Dinamakan Belik Ringin karena belik ini berada tepat di bawah sebuah pohon beringin besar yang katanya, usianya sudah ratusan tahun.&amp;nbsp;&lt;br /&gt;
 &amp;nbsp;&amp;nbsp;&amp;nbsp; &amp;hellip;.&lt;br /&gt;
 &lt;br /&gt;
 ALAM ASTRAL adalah karya pertama dari antologi cerpen Angga B. Nugraha. Antologi cerpen ini diambil dari dinamika kehidupan sehari-hari. Percintaan, kehidupan sosial, Humor adalah tema yang cukup abstrak terdapat di dalam buku ini.&amp;nbsp;&lt;br /&gt;
 Melalui cerita yang terkandung, pembaca diajak untuk ikut merasakan emosional para tokoh di dalamnya. Banyak pesan-pesan moral yang dibalut kalimat langsung yang mudah dipahami.&lt;/p&gt;</t>
        </is>
      </c>
      <c r="Y28" s="235" t="n">
        <v>69000</v>
      </c>
      <c r="Z28" s="88" t="n"/>
      <c r="AA28" s="241">
        <f>Y77*Z77</f>
        <v/>
      </c>
      <c r="AB28" s="242" t="inlineStr">
        <is>
          <t>72f03224-486b-41c1-b038-56967273a0ce</t>
        </is>
      </c>
    </row>
    <row r="29" ht="15" customHeight="1" s="283">
      <c r="A29" s="235" t="n">
        <v>70</v>
      </c>
      <c r="B29" s="222">
        <f>HYPERLINK("https://mocostore.moco.co.id/catalog/"&amp;AB79,"Klik Disini")</f>
        <v/>
      </c>
      <c r="C29" s="236" t="inlineStr">
        <is>
          <t>Gerimis Tengah Malam</t>
        </is>
      </c>
      <c r="D29" s="236" t="n"/>
      <c r="E29" s="236" t="inlineStr">
        <is>
          <t>Titin Zubaidatik</t>
        </is>
      </c>
      <c r="F29" s="237" t="inlineStr">
        <is>
          <t>978-623-8297-48-1</t>
        </is>
      </c>
      <c r="G29" s="236" t="inlineStr">
        <is>
          <t>978-623-8297-47-4</t>
        </is>
      </c>
      <c r="H29" s="236" t="inlineStr">
        <is>
          <t>Cerpen</t>
        </is>
      </c>
      <c r="I29" s="238" t="inlineStr">
        <is>
          <t>Fiksi</t>
        </is>
      </c>
      <c r="J29" s="239" t="inlineStr">
        <is>
          <t>001.01</t>
        </is>
      </c>
      <c r="K29" s="236" t="inlineStr">
        <is>
          <t>Edisi Ke-1</t>
        </is>
      </c>
      <c r="L29" s="236" t="n"/>
      <c r="M29" s="236" t="inlineStr">
        <is>
          <t>Tidak Tersedia</t>
        </is>
      </c>
      <c r="N29" s="236" t="inlineStr">
        <is>
          <t>Indonesia</t>
        </is>
      </c>
      <c r="O29" s="236" t="inlineStr">
        <is>
          <t>Cerita pendek</t>
        </is>
      </c>
      <c r="P29" s="236" t="n">
        <v>2023</v>
      </c>
      <c r="Q29" s="236" t="n">
        <v>2023</v>
      </c>
      <c r="R29" s="240" t="inlineStr">
        <is>
          <t>CV Ananta Vidya</t>
        </is>
      </c>
      <c r="S29" s="240" t="inlineStr">
        <is>
          <t>Ananta Vidya CV</t>
        </is>
      </c>
      <c r="T29" s="236" t="inlineStr">
        <is>
          <t>Lokal</t>
        </is>
      </c>
      <c r="U29" s="239" t="n">
        <v>160</v>
      </c>
      <c r="V29" s="239" t="inlineStr">
        <is>
          <t>pdf</t>
        </is>
      </c>
      <c r="W29" s="236" t="inlineStr">
        <is>
          <t>2.0 MB</t>
        </is>
      </c>
      <c r="X29" s="240" t="inlineStr">
        <is>
          <t>&lt;p&gt;Seperti Serayu, kisahku juga tenggelam dalam kenangan. Hanyut bersama debur ombak dan gelombang pasang. Rinduku, bukan hanya pada Serayu. Tapi juga pada sesosok pemuda dari tanah Sumatera, yang membawa ratusan kisah dan cerita.&amp;nbsp; - &amp;ldquo;Rindu Serayu&amp;rdquo; -&lt;br /&gt;
 &lt;br /&gt;
 Tatapanku beralih mengitari bangunan sekolah dari kayu, yang mempertemukanku dengan anak laki-laki dari ujung desa ini. Semoga tak ada lagi lebam di tubuhnya, tak ada memar di wajahnya. Doaku mengiringi perjalanan menuju kendaraan, yang akan membawaku kembali ke kota.&lt;br /&gt;
 &lt;br /&gt;
 - &amp;ldquo;Cahaya dari Ujung Desa&amp;rdquo; -&lt;br /&gt;
 &lt;br /&gt;
 Bayangan ibu yang tak bisa menemui anaknya, juga gadis kecil yang harus terpisah dari ayahnya, serta seorang wanita dengan mata sembabnya, terus menari di pelupuk mata.&amp;nbsp; Suara-suara mereka seperti nyanyian yang tak berhenti mengiang. Suara kaleng yang menggelinding, terputar di telinga tanpa ada yang memutarnya. Gadis kecil berkepang dua dengan lesung pipitnya, terpajang di mata seolah menunjukkan betapa nistanya diri ini.&amp;nbsp; - &amp;ldquo;Kereta dari Jakarta&amp;rdquo; -&lt;br /&gt;
 &lt;br /&gt;
 Buku ini membawa kisah-kisah penuh makna dalam kehidupan, yang terkadang berjalan tidak sesuai harapan.&amp;nbsp; Perjuangan dalam menghadapi konflik dan menjalani kehidupan dengan tegar, adalah kunci dari cerita yang disuguhkan dengan drama segar yang mengharukan.&lt;/p&gt;</t>
        </is>
      </c>
      <c r="Y29" s="235" t="n">
        <v>89300</v>
      </c>
      <c r="Z29" s="88" t="n"/>
      <c r="AA29" s="241">
        <f>Y79*Z79</f>
        <v/>
      </c>
      <c r="AB29" s="242" t="inlineStr">
        <is>
          <t>54c0cd3f-bf5f-4baf-b6da-df08df567776</t>
        </is>
      </c>
    </row>
    <row r="30" ht="15" customHeight="1" s="283">
      <c r="A30" s="235" t="n">
        <v>74</v>
      </c>
      <c r="B30" s="222">
        <f>HYPERLINK("https://mocostore.moco.co.id/catalog/"&amp;AB83,"Klik Disini")</f>
        <v/>
      </c>
      <c r="C30" s="236" t="inlineStr">
        <is>
          <t>Gara-gara Permen Karet</t>
        </is>
      </c>
      <c r="D30" s="236" t="n"/>
      <c r="E30" s="236" t="inlineStr">
        <is>
          <t>Eny Supriningsih, S.Pd. AUD.</t>
        </is>
      </c>
      <c r="F30" s="237" t="inlineStr">
        <is>
          <t>978-623-5634-67-8</t>
        </is>
      </c>
      <c r="G30" s="236" t="inlineStr">
        <is>
          <t>978-623-5634-68-5</t>
        </is>
      </c>
      <c r="H30" s="236" t="inlineStr">
        <is>
          <t>Anak</t>
        </is>
      </c>
      <c r="I30" s="238" t="inlineStr">
        <is>
          <t>Fiksi</t>
        </is>
      </c>
      <c r="J30" s="239" t="inlineStr">
        <is>
          <t>001.01</t>
        </is>
      </c>
      <c r="K30" s="236" t="inlineStr">
        <is>
          <t>Edisi Ke-1</t>
        </is>
      </c>
      <c r="L30" s="236" t="n"/>
      <c r="M30" s="236" t="inlineStr">
        <is>
          <t>Tidak Tersedia</t>
        </is>
      </c>
      <c r="N30" s="236" t="inlineStr">
        <is>
          <t>Indonesia</t>
        </is>
      </c>
      <c r="O30" s="236" t="inlineStr">
        <is>
          <t>Fiksi</t>
        </is>
      </c>
      <c r="P30" s="236" t="n">
        <v>2022</v>
      </c>
      <c r="Q30" s="236" t="n">
        <v>2022</v>
      </c>
      <c r="R30" s="240" t="inlineStr">
        <is>
          <t>CV Ananta Vidya</t>
        </is>
      </c>
      <c r="S30" s="240" t="inlineStr">
        <is>
          <t>Ananta Vidya CV</t>
        </is>
      </c>
      <c r="T30" s="236" t="inlineStr">
        <is>
          <t>Lokal</t>
        </is>
      </c>
      <c r="U30" s="239" t="n">
        <v>17</v>
      </c>
      <c r="V30" s="239" t="inlineStr">
        <is>
          <t>pdf</t>
        </is>
      </c>
      <c r="W30" s="236" t="inlineStr">
        <is>
          <t>5.4 MB</t>
        </is>
      </c>
      <c r="X30" s="240" t="inlineStr">
        <is>
          <t>&lt;p&gt;Deo adalah anak yang gemar bermain sambil mengunyah permen karet.&lt;br /&gt;
 Suatu ketika, ia iseng menempelkan permen karetnya di salah satu mainan.&lt;br /&gt;
 Apakah yang terjadi kemudian?&lt;/p&gt;</t>
        </is>
      </c>
      <c r="Y30" s="235" t="n">
        <v>44100</v>
      </c>
      <c r="Z30" s="88" t="n"/>
      <c r="AA30" s="241">
        <f>Y83*Z83</f>
        <v/>
      </c>
      <c r="AB30" s="242" t="inlineStr">
        <is>
          <t>fdbee9c4-0d72-472c-990e-240ed9e0cebd</t>
        </is>
      </c>
    </row>
    <row r="31" ht="15" customHeight="1" s="283">
      <c r="A31" s="235" t="n">
        <v>75</v>
      </c>
      <c r="B31" s="222">
        <f>HYPERLINK("https://mocostore.moco.co.id/catalog/"&amp;AB84,"Klik Disini")</f>
        <v/>
      </c>
      <c r="C31" s="236" t="inlineStr">
        <is>
          <t>Momi si Burung</t>
        </is>
      </c>
      <c r="D31" s="236" t="n"/>
      <c r="E31" s="236" t="inlineStr">
        <is>
          <t>Suratini, S.Pd.AUD</t>
        </is>
      </c>
      <c r="F31" s="237" t="inlineStr">
        <is>
          <t>978-623-5634-82-1</t>
        </is>
      </c>
      <c r="G31" s="236" t="inlineStr">
        <is>
          <t>978-623-5634-81-4</t>
        </is>
      </c>
      <c r="H31" s="236" t="inlineStr">
        <is>
          <t>Anak</t>
        </is>
      </c>
      <c r="I31" s="238" t="inlineStr">
        <is>
          <t>Fiksi</t>
        </is>
      </c>
      <c r="J31" s="239" t="inlineStr">
        <is>
          <t>001.01</t>
        </is>
      </c>
      <c r="K31" s="236" t="inlineStr">
        <is>
          <t>Edisi Ke-1</t>
        </is>
      </c>
      <c r="L31" s="236" t="n"/>
      <c r="M31" s="236" t="inlineStr">
        <is>
          <t>Tidak Tersedia</t>
        </is>
      </c>
      <c r="N31" s="236" t="inlineStr">
        <is>
          <t>Indonesia</t>
        </is>
      </c>
      <c r="O31" s="236" t="inlineStr">
        <is>
          <t>Fiksi</t>
        </is>
      </c>
      <c r="P31" s="236" t="n">
        <v>2022</v>
      </c>
      <c r="Q31" s="236" t="n">
        <v>2022</v>
      </c>
      <c r="R31" s="240" t="inlineStr">
        <is>
          <t>CV Ananta Vidya</t>
        </is>
      </c>
      <c r="S31" s="240" t="inlineStr">
        <is>
          <t>Ananta Vidya CV</t>
        </is>
      </c>
      <c r="T31" s="236" t="inlineStr">
        <is>
          <t>Lokal</t>
        </is>
      </c>
      <c r="U31" s="239" t="n">
        <v>17</v>
      </c>
      <c r="V31" s="239" t="inlineStr">
        <is>
          <t>pdf</t>
        </is>
      </c>
      <c r="W31" s="236" t="inlineStr">
        <is>
          <t>5.9 MB</t>
        </is>
      </c>
      <c r="X31" s="240" t="inlineStr">
        <is>
          <t>&lt;p&gt;Momi adalah seekor burung kecil yang sombong. Ia merasa paling cantik dan paling hebat di antara hewan lainnya. Suatu ketika, ia ditinggal pergi oleh ibunya. Saat itu, ia sedang bermain bersama kupu-kupa. Tanpa ia sadari, ada dua orang pemburu yang mengincarnya. Oh, tidak!&lt;br /&gt;
 &lt;br /&gt;
 Apa yang harus dilakukan?&lt;/p&gt;</t>
        </is>
      </c>
      <c r="Y31" s="235" t="n">
        <v>52500</v>
      </c>
      <c r="Z31" s="88" t="n"/>
      <c r="AA31" s="241">
        <f>Y84*Z84</f>
        <v/>
      </c>
      <c r="AB31" s="242" t="inlineStr">
        <is>
          <t>0753b588-51ff-4f2a-acaa-74738bd9fcee</t>
        </is>
      </c>
    </row>
    <row r="32" ht="15" customHeight="1" s="283">
      <c r="A32" s="235" t="n">
        <v>76</v>
      </c>
      <c r="B32" s="222">
        <f>HYPERLINK("https://mocostore.moco.co.id/catalog/"&amp;AB85,"Klik Disini")</f>
        <v/>
      </c>
      <c r="C32" s="236" t="inlineStr">
        <is>
          <t>Nasihat Ibu Zaki</t>
        </is>
      </c>
      <c r="D32" s="236" t="n"/>
      <c r="E32" s="236" t="inlineStr">
        <is>
          <t>Eny Supriningsih, S.Pd. AUD.</t>
        </is>
      </c>
      <c r="F32" s="237" t="inlineStr">
        <is>
          <t>978-623-5634-64-7</t>
        </is>
      </c>
      <c r="G32" s="236" t="inlineStr">
        <is>
          <t>978-623-5634-65-4</t>
        </is>
      </c>
      <c r="H32" s="236" t="inlineStr">
        <is>
          <t>Anak</t>
        </is>
      </c>
      <c r="I32" s="238" t="inlineStr">
        <is>
          <t>Fiksi</t>
        </is>
      </c>
      <c r="J32" s="239" t="inlineStr">
        <is>
          <t>001.01</t>
        </is>
      </c>
      <c r="K32" s="236" t="inlineStr">
        <is>
          <t>Edisi Ke-1</t>
        </is>
      </c>
      <c r="L32" s="236" t="n"/>
      <c r="M32" s="236" t="inlineStr">
        <is>
          <t>Tidak Tersedia</t>
        </is>
      </c>
      <c r="N32" s="236" t="inlineStr">
        <is>
          <t>Indonesia</t>
        </is>
      </c>
      <c r="O32" s="236" t="inlineStr">
        <is>
          <t>Fiksi</t>
        </is>
      </c>
      <c r="P32" s="236" t="n">
        <v>2022</v>
      </c>
      <c r="Q32" s="236" t="n">
        <v>2022</v>
      </c>
      <c r="R32" s="240" t="inlineStr">
        <is>
          <t>CV Ananta Vidya</t>
        </is>
      </c>
      <c r="S32" s="240" t="inlineStr">
        <is>
          <t>Ananta Vidya CV</t>
        </is>
      </c>
      <c r="T32" s="236" t="inlineStr">
        <is>
          <t>Lokal</t>
        </is>
      </c>
      <c r="U32" s="239" t="n">
        <v>15</v>
      </c>
      <c r="V32" s="239" t="inlineStr">
        <is>
          <t>pdf</t>
        </is>
      </c>
      <c r="W32" s="236" t="inlineStr">
        <is>
          <t>11.3 MB</t>
        </is>
      </c>
      <c r="X32" s="240" t="inlineStr">
        <is>
          <t>&lt;p&gt;Zaki adalah ikan kecil yang senang menjelajah. Suatu ketika, Zaki ingin bermain di dekat karang. Ibunya tentu tidak mengizinkan. Ia khawatir Zaki akan terluka. Namun, Zaki tetap pergi bermain.&lt;br /&gt;
 &lt;br /&gt;
 Ah, sial! Zaki tersangkut karang.&lt;br /&gt;
 Siapakah yang akan menolongnya?&lt;/p&gt;</t>
        </is>
      </c>
      <c r="Y32" s="235" t="n">
        <v>44100</v>
      </c>
      <c r="Z32" s="88" t="n"/>
      <c r="AA32" s="241">
        <f>Y85*Z85</f>
        <v/>
      </c>
      <c r="AB32" s="242" t="inlineStr">
        <is>
          <t>aeffe14d-4b58-4176-9d56-9d1f9db60eb9</t>
        </is>
      </c>
    </row>
    <row r="33" ht="15" customHeight="1" s="283">
      <c r="A33" s="235" t="n">
        <v>77</v>
      </c>
      <c r="B33" s="222">
        <f>HYPERLINK("https://mocostore.moco.co.id/catalog/"&amp;AB86,"Klik Disini")</f>
        <v/>
      </c>
      <c r="C33" s="236" t="inlineStr">
        <is>
          <t>Semut dan Lebah</t>
        </is>
      </c>
      <c r="D33" s="236" t="n"/>
      <c r="E33" s="236" t="inlineStr">
        <is>
          <t>Eka Indra Yulian Basuki</t>
        </is>
      </c>
      <c r="F33" s="237" t="inlineStr">
        <is>
          <t>978-623-5634-39-5</t>
        </is>
      </c>
      <c r="G33" s="236" t="inlineStr">
        <is>
          <t>978-623-5634-74-6</t>
        </is>
      </c>
      <c r="H33" s="236" t="inlineStr">
        <is>
          <t>Anak</t>
        </is>
      </c>
      <c r="I33" s="238" t="inlineStr">
        <is>
          <t>Fiksi</t>
        </is>
      </c>
      <c r="J33" s="239" t="inlineStr">
        <is>
          <t>001.01</t>
        </is>
      </c>
      <c r="K33" s="236" t="inlineStr">
        <is>
          <t>Edisi Ke-1</t>
        </is>
      </c>
      <c r="L33" s="236" t="n"/>
      <c r="M33" s="236" t="inlineStr">
        <is>
          <t>Tidak Tersedia</t>
        </is>
      </c>
      <c r="N33" s="236" t="inlineStr">
        <is>
          <t>Indonesia</t>
        </is>
      </c>
      <c r="O33" s="236" t="inlineStr">
        <is>
          <t>Fiksi</t>
        </is>
      </c>
      <c r="P33" s="236" t="n">
        <v>2022</v>
      </c>
      <c r="Q33" s="236" t="n">
        <v>2022</v>
      </c>
      <c r="R33" s="240" t="inlineStr">
        <is>
          <t>CV Ananta Vidya</t>
        </is>
      </c>
      <c r="S33" s="240" t="inlineStr">
        <is>
          <t>Ananta Vidya CV</t>
        </is>
      </c>
      <c r="T33" s="236" t="inlineStr">
        <is>
          <t>Lokal</t>
        </is>
      </c>
      <c r="U33" s="239" t="n">
        <v>18</v>
      </c>
      <c r="V33" s="239" t="inlineStr">
        <is>
          <t>pdf</t>
        </is>
      </c>
      <c r="W33" s="236" t="inlineStr">
        <is>
          <t>7.7 MB</t>
        </is>
      </c>
      <c r="X33" s="240" t="inlineStr">
        <is>
          <t>&lt;p&gt;Jauh di dalam hutan, ada dua binatang yang bersahabat baik, yaitu semut dan lebah.&lt;br /&gt;
 &lt;br /&gt;
 Suatu hari, hujan lebat mengguyur hutan. Apakah yang terjadi di sana?&lt;br /&gt;
 &lt;br /&gt;
 Bagaimana keadaan semut dan lebah?&lt;/p&gt;</t>
        </is>
      </c>
      <c r="Y33" s="235" t="n">
        <v>44100</v>
      </c>
      <c r="Z33" s="88" t="n"/>
      <c r="AA33" s="241">
        <f>Y86*Z86</f>
        <v/>
      </c>
      <c r="AB33" s="242" t="inlineStr">
        <is>
          <t>07257d6b-58df-42c3-929b-cd9f348bc101</t>
        </is>
      </c>
    </row>
    <row r="34" ht="15" customHeight="1" s="283">
      <c r="A34" s="235" t="n">
        <v>82</v>
      </c>
      <c r="B34" s="222">
        <f>HYPERLINK("https://mocostore.moco.co.id/catalog/"&amp;AB91,"Klik Disini")</f>
        <v/>
      </c>
      <c r="C34" s="236" t="inlineStr">
        <is>
          <t>Menolong Tanpa Membedakan Agama</t>
        </is>
      </c>
      <c r="D34" s="236" t="n"/>
      <c r="E34" s="236" t="inlineStr">
        <is>
          <t>Ngatinah</t>
        </is>
      </c>
      <c r="F34" s="237" t="inlineStr">
        <is>
          <t>978-623-8024-66-7</t>
        </is>
      </c>
      <c r="G34" s="236" t="inlineStr">
        <is>
          <t>978-623-8024-67-4</t>
        </is>
      </c>
      <c r="H34" s="236" t="inlineStr">
        <is>
          <t>Anak</t>
        </is>
      </c>
      <c r="I34" s="238" t="inlineStr">
        <is>
          <t>Fiksi</t>
        </is>
      </c>
      <c r="J34" s="239" t="inlineStr">
        <is>
          <t>001.01</t>
        </is>
      </c>
      <c r="K34" s="236" t="inlineStr">
        <is>
          <t>Edisi Ke-1</t>
        </is>
      </c>
      <c r="L34" s="236" t="n"/>
      <c r="M34" s="236" t="inlineStr">
        <is>
          <t>Tidak Tersedia</t>
        </is>
      </c>
      <c r="N34" s="236" t="inlineStr">
        <is>
          <t>Indonesia</t>
        </is>
      </c>
      <c r="O34" s="236" t="inlineStr">
        <is>
          <t>Fiksi</t>
        </is>
      </c>
      <c r="P34" s="236" t="n">
        <v>2023</v>
      </c>
      <c r="Q34" s="236" t="n">
        <v>2023</v>
      </c>
      <c r="R34" s="240" t="inlineStr">
        <is>
          <t>CV Ananta Vidya</t>
        </is>
      </c>
      <c r="S34" s="240" t="inlineStr">
        <is>
          <t>Ananta Vidya CV</t>
        </is>
      </c>
      <c r="T34" s="236" t="inlineStr">
        <is>
          <t>Lokal</t>
        </is>
      </c>
      <c r="U34" s="239" t="n">
        <v>23</v>
      </c>
      <c r="V34" s="239" t="inlineStr">
        <is>
          <t>pdf</t>
        </is>
      </c>
      <c r="W34" s="236" t="inlineStr">
        <is>
          <t>6.2 MB</t>
        </is>
      </c>
      <c r="X34" s="240" t="inlineStr">
        <is>
          <t>&lt;p&gt;Vino sudah lama tidak bersepeda. Vino bersepeda mencari teman untuk bermain. Vino mendapati Dani sudah ada di luar rumah. lalu mereka sepakat untuk bermain main bola bersama. Mereka mengajak Made untuk bermain bola. Ternyata Vino dan Dani menjumpai Made yang sedang menangis. Ia bermain petasan di belakang rumah. Sampai kaki-tangan ada yang terluka. Apa yang dilakukan teman-teman Made?&lt;br /&gt;
 &lt;br /&gt;
 Yuk simak kelanjutan ceritanya di buku ini.&lt;br /&gt;
 &lt;br /&gt;
 Buku cerita bergambar yang berjudul &amp;ldquo;Menolong Tanpa Membedakan Agama&amp;rdquo; merupakan pendidikan karakter yang perlu kita ditanamkan.&lt;/p&gt;</t>
        </is>
      </c>
      <c r="Y34" s="235" t="n">
        <v>50400</v>
      </c>
      <c r="Z34" s="88" t="n"/>
      <c r="AA34" s="241">
        <f>Y91*Z91</f>
        <v/>
      </c>
      <c r="AB34" s="242" t="inlineStr">
        <is>
          <t>5e75e779-4165-48ca-a69d-ae88ccee7caf</t>
        </is>
      </c>
    </row>
    <row r="35" ht="15" customHeight="1" s="283">
      <c r="A35" s="235" t="n">
        <v>88</v>
      </c>
      <c r="B35" s="222">
        <f>HYPERLINK("https://mocostore.moco.co.id/catalog/"&amp;AB97,"Klik Disini")</f>
        <v/>
      </c>
      <c r="C35" s="236" t="inlineStr">
        <is>
          <t>Cerita Di Ujung Kertas</t>
        </is>
      </c>
      <c r="D35" s="236" t="n"/>
      <c r="E35" s="236" t="inlineStr">
        <is>
          <t>Elvi Dewita</t>
        </is>
      </c>
      <c r="F35" s="237" t="inlineStr">
        <is>
          <t>978-623-8297-52-8</t>
        </is>
      </c>
      <c r="G35" s="236" t="inlineStr">
        <is>
          <t>978-623-8297-51-1</t>
        </is>
      </c>
      <c r="H35" s="236" t="inlineStr">
        <is>
          <t>Cerpen</t>
        </is>
      </c>
      <c r="I35" s="238" t="inlineStr">
        <is>
          <t>Fiksi</t>
        </is>
      </c>
      <c r="J35" s="239" t="inlineStr">
        <is>
          <t>001.01</t>
        </is>
      </c>
      <c r="K35" s="236" t="inlineStr">
        <is>
          <t>Edisi Ke-1</t>
        </is>
      </c>
      <c r="L35" s="236" t="n"/>
      <c r="M35" s="236" t="inlineStr">
        <is>
          <t>Tidak Tersedia</t>
        </is>
      </c>
      <c r="N35" s="236" t="inlineStr">
        <is>
          <t>Indonesia</t>
        </is>
      </c>
      <c r="O35" s="236" t="inlineStr">
        <is>
          <t>Cerita pendek</t>
        </is>
      </c>
      <c r="P35" s="236" t="n">
        <v>2023</v>
      </c>
      <c r="Q35" s="236" t="n">
        <v>2023</v>
      </c>
      <c r="R35" s="240" t="inlineStr">
        <is>
          <t>CV Ananta Vidya</t>
        </is>
      </c>
      <c r="S35" s="240" t="inlineStr">
        <is>
          <t>Ananta Vidya CV</t>
        </is>
      </c>
      <c r="T35" s="236" t="inlineStr">
        <is>
          <t>Lokal</t>
        </is>
      </c>
      <c r="U35" s="239" t="n">
        <v>169</v>
      </c>
      <c r="V35" s="239" t="inlineStr">
        <is>
          <t>pdf</t>
        </is>
      </c>
      <c r="W35" s="236" t="inlineStr">
        <is>
          <t>1.9 MB</t>
        </is>
      </c>
      <c r="X35" s="240" t="inlineStr">
        <is>
          <t>&lt;p&gt;Dalam setiap cerpen, penulis mengajak Anda menyusuri dunia-dunia kecil. Karakter-karakter yang kuat dan alur cerita yang memukau akan membuat Anda terhanyut dalam setiap lembaran.&lt;/p&gt;
 &lt;p&gt;Pengalaman-pengalaman unik, emosi yang mendalam, dan sudut pandang yang beragam, semuanya dijalin dalam &amp;quot;Cerita di Ujung Kertas&amp;quot;. Cerpen-cerpen ini membuka jendela kepada perjalanan ke dalam diri manusia dan hubungannya dengan dunia sekitarnya.&lt;/p&gt;
 &lt;p&gt;Dalam buku ini, Anda akan menjumpai cerita-cerita tentang cinta dan kehilangan, pertualangan yang mendebarkan, dan momen-momen yang merenungkan.&lt;/p&gt;
 &lt;p&gt;Hak cipta dilindungi Undang-Undang. Dilarang memperbanyak maupun mengedarkan buku dalam bentuk dan dengan cara apapun tanpa ijin tertulis dari penerbit maupun penulis.&lt;/p&gt;</t>
        </is>
      </c>
      <c r="Y35" s="235" t="n">
        <v>91800</v>
      </c>
      <c r="Z35" s="88" t="n"/>
      <c r="AA35" s="241">
        <f>Y97*Z97</f>
        <v/>
      </c>
      <c r="AB35" s="242" t="inlineStr">
        <is>
          <t>9c9afe01-881b-4470-8698-4929df8c37dd</t>
        </is>
      </c>
    </row>
    <row r="36" ht="15" customHeight="1" s="283">
      <c r="A36" s="235" t="n">
        <v>93</v>
      </c>
      <c r="B36" s="222">
        <f>HYPERLINK("https://mocostore.moco.co.id/catalog/"&amp;AB102,"Klik Disini")</f>
        <v/>
      </c>
      <c r="C36" s="236" t="inlineStr">
        <is>
          <t>Hanya Rindu</t>
        </is>
      </c>
      <c r="D36" s="236" t="n"/>
      <c r="E36" s="236" t="inlineStr">
        <is>
          <t>Ratih</t>
        </is>
      </c>
      <c r="F36" s="237" t="inlineStr">
        <is>
          <t>978-623-8297-64-1</t>
        </is>
      </c>
      <c r="G36" s="236" t="inlineStr">
        <is>
          <t>978-623-8297-63-4</t>
        </is>
      </c>
      <c r="H36" s="236" t="inlineStr">
        <is>
          <t>Cerpen</t>
        </is>
      </c>
      <c r="I36" s="238" t="inlineStr">
        <is>
          <t>Fiksi</t>
        </is>
      </c>
      <c r="J36" s="239" t="inlineStr">
        <is>
          <t>001.01</t>
        </is>
      </c>
      <c r="K36" s="236" t="inlineStr">
        <is>
          <t>Edisi Ke-1</t>
        </is>
      </c>
      <c r="L36" s="236" t="n"/>
      <c r="M36" s="236" t="inlineStr">
        <is>
          <t>Tidak Tersedia</t>
        </is>
      </c>
      <c r="N36" s="236" t="inlineStr">
        <is>
          <t>Indonesia</t>
        </is>
      </c>
      <c r="O36" s="236" t="inlineStr">
        <is>
          <t>Cerita pendek</t>
        </is>
      </c>
      <c r="P36" s="236" t="n">
        <v>2023</v>
      </c>
      <c r="Q36" s="236" t="n">
        <v>2023</v>
      </c>
      <c r="R36" s="240" t="inlineStr">
        <is>
          <t>CV Ananta Vidya</t>
        </is>
      </c>
      <c r="S36" s="240" t="inlineStr">
        <is>
          <t>Ananta Vidya CV</t>
        </is>
      </c>
      <c r="T36" s="236" t="inlineStr">
        <is>
          <t>Lokal</t>
        </is>
      </c>
      <c r="U36" s="239" t="n">
        <v>163</v>
      </c>
      <c r="V36" s="239" t="inlineStr">
        <is>
          <t>pdf</t>
        </is>
      </c>
      <c r="W36" s="236" t="inlineStr">
        <is>
          <t>2.6 MB</t>
        </is>
      </c>
      <c r="X36" s="240" t="inlineStr">
        <is>
          <t>&lt;p&gt;Dari sudut mata Aina bisa melihat, sesekali Naya mengelapkan tisu ke ujung matanya. &amp;nbsp;Naya yang sedang membayangkan kondisi ayah yang sangat dicintainya. Konon katanya ayah adalah cinta pertama anak gadisnya.&lt;/p&gt;
 &lt;p&gt;Aina yang duduk persis di sampingnya, &amp;nbsp;bisa merasakan betapa terluka hati Naya kalau tahu ia sudah mengabaikan orang yang sangat disayanginya.&lt;/p&gt;
 &lt;p&gt;- &amp;ldquo; Aku Pasti Kembali &amp;ldquo; &amp;ndash;&lt;/p&gt;
 &lt;p&gt;&amp;nbsp;&lt;/p&gt;
 &lt;p&gt;Tiga bidang tanah ini menjadi penanda agar tiga anaknya tetap berada dekat dekat dengan Utami, tapi nyatanya tidak demikian. Bahkan sekedar rindu pun tak bisa didapat.&lt;/p&gt;
 &lt;p&gt;- &amp;ldquo; Hanya Rindu &amp;rdquo; -&lt;/p&gt;</t>
        </is>
      </c>
      <c r="Y36" s="235" t="n">
        <v>90100</v>
      </c>
      <c r="Z36" s="88" t="n"/>
      <c r="AA36" s="241">
        <f>Y102*Z102</f>
        <v/>
      </c>
      <c r="AB36" s="242" t="inlineStr">
        <is>
          <t>657acd8f-e04c-4954-a3db-577f147dda49</t>
        </is>
      </c>
    </row>
    <row r="37" ht="15" customHeight="1" s="283">
      <c r="A37" s="235" t="n">
        <v>94</v>
      </c>
      <c r="B37" s="222">
        <f>HYPERLINK("https://mocostore.moco.co.id/catalog/"&amp;AB103,"Klik Disini")</f>
        <v/>
      </c>
      <c r="C37" s="236" t="inlineStr">
        <is>
          <t>Menghalalkanmu</t>
        </is>
      </c>
      <c r="D37" s="236" t="n"/>
      <c r="E37" s="236" t="inlineStr">
        <is>
          <t>Siti Muyasaroh</t>
        </is>
      </c>
      <c r="F37" s="237" t="inlineStr">
        <is>
          <t>978-623-8297-65-8</t>
        </is>
      </c>
      <c r="G37" s="236" t="inlineStr">
        <is>
          <t>978-623-8297-66-5</t>
        </is>
      </c>
      <c r="H37" s="236" t="inlineStr">
        <is>
          <t>Novel</t>
        </is>
      </c>
      <c r="I37" s="238" t="inlineStr">
        <is>
          <t>Fiksi</t>
        </is>
      </c>
      <c r="J37" s="239" t="inlineStr">
        <is>
          <t>001.02</t>
        </is>
      </c>
      <c r="K37" s="236" t="inlineStr">
        <is>
          <t>Edisi Ke-1</t>
        </is>
      </c>
      <c r="L37" s="236" t="n"/>
      <c r="M37" s="236" t="inlineStr">
        <is>
          <t>Tidak Tersedia</t>
        </is>
      </c>
      <c r="N37" s="236" t="inlineStr">
        <is>
          <t>Indonesia</t>
        </is>
      </c>
      <c r="O37" s="236" t="inlineStr">
        <is>
          <t>Novel</t>
        </is>
      </c>
      <c r="P37" s="236" t="n">
        <v>2023</v>
      </c>
      <c r="Q37" s="236" t="n">
        <v>2023</v>
      </c>
      <c r="R37" s="240" t="inlineStr">
        <is>
          <t>CV Ananta Vidya</t>
        </is>
      </c>
      <c r="S37" s="240" t="inlineStr">
        <is>
          <t>Ananta Vidya CV</t>
        </is>
      </c>
      <c r="T37" s="236" t="inlineStr">
        <is>
          <t>Lokal</t>
        </is>
      </c>
      <c r="U37" s="239" t="n">
        <v>133</v>
      </c>
      <c r="V37" s="239" t="inlineStr">
        <is>
          <t>pdf</t>
        </is>
      </c>
      <c r="W37" s="236" t="inlineStr">
        <is>
          <t>1.6 MB</t>
        </is>
      </c>
      <c r="X37" s="240" t="inlineStr">
        <is>
          <t>&lt;p&gt;Deburan ombak Pantai Marina nyaring terdengar seiring redupnya sinar matahari sore. Pemandangan pohon mangrove terjajar rapi di depan mata, memberikan kenyamanan saat netra memandang. Srek &amp;hellip; srekk &amp;hellip;, suara daunnya yang menghijau bersamaan seakan dikomando.&lt;/p&gt;
 &lt;p&gt;&amp;nbsp;&lt;/p&gt;
 &lt;p&gt;&amp;nbsp;&amp;ldquo;Ah &amp;hellip; segarnya!&amp;ldquo; ucap Yasa seraya membentangkan tangan, menghirup udara sore itu dalam-dalam. Menghirup dan membuangnya perlahan berkali-kali. Matanya terpejam. Cukup lama ia melakukannya di atas batu besar yang mereka pijak.&lt;/p&gt;
 &lt;p&gt;&amp;nbsp;&lt;/p&gt;
 &lt;p&gt;Hadi tersenyum di samping Yasa, matanya terlihat &amp;nbsp;menyipit saat tersenyum, &amp;nbsp;menyaksikan istri mungilnya &amp;nbsp;menikmati indahnya Pantai Marina.&lt;/p&gt;
 &lt;p&gt;&amp;nbsp;&lt;/p&gt;
 &lt;p&gt;Harga kebersamaan yang ia dapatkan ditebus dengan perjuangan yang luar biasa. Penuh liku-liku dan air mata.&lt;/p&gt;</t>
        </is>
      </c>
      <c r="Y37" s="235" t="n">
        <v>81600</v>
      </c>
      <c r="Z37" s="88" t="n"/>
      <c r="AA37" s="241">
        <f>Y103*Z103</f>
        <v/>
      </c>
      <c r="AB37" s="242" t="inlineStr">
        <is>
          <t>f75a728a-c046-4e47-b1d3-d4c8d0cfd581</t>
        </is>
      </c>
    </row>
    <row r="38" ht="15" customHeight="1" s="283">
      <c r="A38" s="235" t="n">
        <v>99</v>
      </c>
      <c r="B38" s="222">
        <f>HYPERLINK("https://mocostore.moco.co.id/catalog/"&amp;AB108,"Klik Disini")</f>
        <v/>
      </c>
      <c r="C38" s="236" t="inlineStr">
        <is>
          <t>Taaruf Online Seorang Aruna</t>
        </is>
      </c>
      <c r="D38" s="236" t="n"/>
      <c r="E38" s="236" t="inlineStr">
        <is>
          <t>Sartika Jumilah</t>
        </is>
      </c>
      <c r="F38" s="237" t="inlineStr">
        <is>
          <t>978-623-8297-69-6</t>
        </is>
      </c>
      <c r="G38" s="236" t="inlineStr">
        <is>
          <t>978-623-8297-68-9</t>
        </is>
      </c>
      <c r="H38" s="236" t="inlineStr">
        <is>
          <t>Novel</t>
        </is>
      </c>
      <c r="I38" s="238" t="inlineStr">
        <is>
          <t>Fiksi</t>
        </is>
      </c>
      <c r="J38" s="239" t="inlineStr">
        <is>
          <t>001.02</t>
        </is>
      </c>
      <c r="K38" s="236" t="inlineStr">
        <is>
          <t>Edisi Ke-1</t>
        </is>
      </c>
      <c r="L38" s="236" t="n"/>
      <c r="M38" s="236" t="inlineStr">
        <is>
          <t>Tidak Tersedia</t>
        </is>
      </c>
      <c r="N38" s="236" t="inlineStr">
        <is>
          <t>Indonesia</t>
        </is>
      </c>
      <c r="O38" s="236" t="inlineStr">
        <is>
          <t>Novel</t>
        </is>
      </c>
      <c r="P38" s="236" t="n">
        <v>2023</v>
      </c>
      <c r="Q38" s="236" t="n">
        <v>2023</v>
      </c>
      <c r="R38" s="240" t="inlineStr">
        <is>
          <t>CV Ananta Vidya</t>
        </is>
      </c>
      <c r="S38" s="240" t="inlineStr">
        <is>
          <t>Ananta Vidya CV</t>
        </is>
      </c>
      <c r="T38" s="236" t="inlineStr">
        <is>
          <t>Lokal</t>
        </is>
      </c>
      <c r="U38" s="239" t="n">
        <v>308</v>
      </c>
      <c r="V38" s="239" t="inlineStr">
        <is>
          <t>pdf</t>
        </is>
      </c>
      <c r="W38" s="236" t="inlineStr">
        <is>
          <t>3.1 MB</t>
        </is>
      </c>
      <c r="X38" s="240" t="inlineStr">
        <is>
          <t>&lt;p&gt;Aruna adalah seorang gadis dewasa yang sudah ingin menikah. Karena sudah berkali-kali gagal berpacaran dia ingin menjalani taaruf seperti yang sudah berhasil dilakukan temannya. Namun jalan taaruf-nya berbeda, Aruna mengikuti sebuah aplikasi yang sedang populer yaitu taaruf online. Melalui aplikasi tersebut Aruna akhirnya berhasil menemukan pasangan taaruf yang sesuai dengan kriterianya. Tetapi mereka menjalani hubungan jarak jauh, karena posisi mereka berbeda kota. Dan, satu kekurangan laki-laki itu adalah sering mengajak Aruna video call di malam hari. Bahkan semakin lama laki-laki itu semakin berani meminta Aruna membuka jilbabnya saat VC dan melakukan hal-hal yang tidak pantas saat mereka terhubung lewat video call. Aruna semakin terjebak karena tanpa dia sadari dia semakin mencintai laki-laki itu. Sampai suatu hari rahasia besar laki-laki itu terbongkar. Apakah Aruna mampu lepas dari jebakan laki-laki tersebut, dan bagaimana dengan nasib pernikahan laki-laki tersebut? Bagaimana dengan akhir pencarian cinta seorang Aruna?&lt;/p&gt;</t>
        </is>
      </c>
      <c r="Y38" s="235" t="n">
        <v>131300</v>
      </c>
      <c r="Z38" s="88" t="n"/>
      <c r="AA38" s="241">
        <f>Y108*Z108</f>
        <v/>
      </c>
      <c r="AB38" s="242" t="inlineStr">
        <is>
          <t>b37c1614-e099-461f-9191-4cab7e4dec84</t>
        </is>
      </c>
    </row>
    <row r="39" ht="15" customHeight="1" s="283">
      <c r="A39" s="235" t="n">
        <v>100</v>
      </c>
      <c r="B39" s="222">
        <f>HYPERLINK("https://mocostore.moco.co.id/catalog/"&amp;AB109,"Klik Disini")</f>
        <v/>
      </c>
      <c r="C39" s="236" t="inlineStr">
        <is>
          <t>Smartkids Science Story</t>
        </is>
      </c>
      <c r="D39" s="236" t="inlineStr">
        <is>
          <t>Keajaiban Kehidupan Sehari-Hari 1</t>
        </is>
      </c>
      <c r="E39" s="236" t="inlineStr">
        <is>
          <t>Bilif Abduh</t>
        </is>
      </c>
      <c r="F39" s="237" t="inlineStr">
        <is>
          <t>978-623-8024-95-7</t>
        </is>
      </c>
      <c r="G39" s="236" t="inlineStr">
        <is>
          <t>978-623-8024-92-6</t>
        </is>
      </c>
      <c r="H39" s="236" t="inlineStr">
        <is>
          <t>Anak</t>
        </is>
      </c>
      <c r="I39" s="238" t="inlineStr">
        <is>
          <t>Fiksi</t>
        </is>
      </c>
      <c r="J39" s="239" t="inlineStr">
        <is>
          <t>001.01</t>
        </is>
      </c>
      <c r="K39" s="236" t="inlineStr">
        <is>
          <t>Edisi Ke-1</t>
        </is>
      </c>
      <c r="L39" s="236" t="n"/>
      <c r="M39" s="236" t="inlineStr">
        <is>
          <t>Jilid 1</t>
        </is>
      </c>
      <c r="N39" s="236" t="inlineStr">
        <is>
          <t>Indonesia</t>
        </is>
      </c>
      <c r="O39" s="236" t="inlineStr">
        <is>
          <t>Fiksi</t>
        </is>
      </c>
      <c r="P39" s="236" t="n">
        <v>2023</v>
      </c>
      <c r="Q39" s="236" t="n">
        <v>2023</v>
      </c>
      <c r="R39" s="240" t="inlineStr">
        <is>
          <t>CV Ananta Vidya</t>
        </is>
      </c>
      <c r="S39" s="240" t="inlineStr">
        <is>
          <t>Ananta Vidya CV</t>
        </is>
      </c>
      <c r="T39" s="236" t="inlineStr">
        <is>
          <t>Lokal</t>
        </is>
      </c>
      <c r="U39" s="239" t="n">
        <v>101</v>
      </c>
      <c r="V39" s="239" t="inlineStr">
        <is>
          <t>pdf</t>
        </is>
      </c>
      <c r="W39" s="236" t="inlineStr">
        <is>
          <t>4.1 MB</t>
        </is>
      </c>
      <c r="X39" s="240" t="inlineStr">
        <is>
          <t>&lt;p&gt;Kalian pasti tahu cabai, bukan? Ya, tentu saja cabai itu pedas. Tetapi apakah kalian tahu bagaimana cara mengukur tingkat kepedasan sebuah cabai? Dan apa satuan untuk menyatakan tingkat kepedasan sebuah cabai? Atau, apakah kalian tahu mengapa langit berwarna biru? &amp;ndash; Jangan khawatir, jawabannya ada di sini. Ya, di buku ini.&lt;/p&gt;</t>
        </is>
      </c>
      <c r="Y39" s="235" t="n">
        <v>69200</v>
      </c>
      <c r="Z39" s="88" t="n"/>
      <c r="AA39" s="241">
        <f>Y109*Z109</f>
        <v/>
      </c>
      <c r="AB39" s="242" t="inlineStr">
        <is>
          <t>6ecca4f8-5c5a-49af-a873-e7247f6a7f65</t>
        </is>
      </c>
    </row>
    <row r="40" ht="15" customHeight="1" s="283">
      <c r="A40" s="235" t="n">
        <v>101</v>
      </c>
      <c r="B40" s="222">
        <f>HYPERLINK("https://mocostore.moco.co.id/catalog/"&amp;AB110,"Klik Disini")</f>
        <v/>
      </c>
      <c r="C40" s="236" t="inlineStr">
        <is>
          <t>Smartkids Science Story</t>
        </is>
      </c>
      <c r="D40" s="236" t="inlineStr">
        <is>
          <t>Keajaiban Kehidupan Sehari-Hari 2</t>
        </is>
      </c>
      <c r="E40" s="236" t="inlineStr">
        <is>
          <t>Bilif Abduh</t>
        </is>
      </c>
      <c r="F40" s="237" t="inlineStr">
        <is>
          <t>978-623-8024-96-4</t>
        </is>
      </c>
      <c r="G40" s="236" t="inlineStr">
        <is>
          <t>978-623-8024-93-3</t>
        </is>
      </c>
      <c r="H40" s="236" t="inlineStr">
        <is>
          <t>Anak</t>
        </is>
      </c>
      <c r="I40" s="238" t="inlineStr">
        <is>
          <t>Fiksi</t>
        </is>
      </c>
      <c r="J40" s="239" t="inlineStr">
        <is>
          <t>001.01</t>
        </is>
      </c>
      <c r="K40" s="236" t="inlineStr">
        <is>
          <t>Edisi Ke-1</t>
        </is>
      </c>
      <c r="L40" s="236" t="n"/>
      <c r="M40" s="236" t="inlineStr">
        <is>
          <t>Jilid 2</t>
        </is>
      </c>
      <c r="N40" s="236" t="inlineStr">
        <is>
          <t>Indonesia</t>
        </is>
      </c>
      <c r="O40" s="236" t="inlineStr">
        <is>
          <t>Fiksi</t>
        </is>
      </c>
      <c r="P40" s="236" t="n">
        <v>2023</v>
      </c>
      <c r="Q40" s="236" t="n">
        <v>2023</v>
      </c>
      <c r="R40" s="240" t="inlineStr">
        <is>
          <t>CV Ananta Vidya</t>
        </is>
      </c>
      <c r="S40" s="240" t="inlineStr">
        <is>
          <t>Ananta Vidya CV</t>
        </is>
      </c>
      <c r="T40" s="236" t="inlineStr">
        <is>
          <t>Lokal</t>
        </is>
      </c>
      <c r="U40" s="239" t="n">
        <v>113</v>
      </c>
      <c r="V40" s="239" t="inlineStr">
        <is>
          <t>pdf</t>
        </is>
      </c>
      <c r="W40" s="236" t="inlineStr">
        <is>
          <t>4.4 MB</t>
        </is>
      </c>
      <c r="X40" s="240" t="inlineStr">
        <is>
          <t>&lt;p&gt;Kalian pasti tahu pohon kaktus, bukan? Pohon kaktus sering ditemukan di toko bunga. Beberapa pohon dijual dalam ukuran kecil yang menggemaskan. Namun, tahukah kamu mengapa pohon kaktus tidak berdaun? Atau, mengapa bunglon bisa berubah warna?&lt;/p&gt;
 &lt;p&gt;Jangan khawatir, jawabannya ada di sini. Ya, di buku ini.&lt;/p&gt;</t>
        </is>
      </c>
      <c r="Y40" s="235" t="n">
        <v>72192</v>
      </c>
      <c r="Z40" s="88" t="n"/>
      <c r="AA40" s="241">
        <f>Y110*Z110</f>
        <v/>
      </c>
      <c r="AB40" s="242" t="inlineStr">
        <is>
          <t>93d84a4b-23fb-4604-a55d-f42a759610c3</t>
        </is>
      </c>
    </row>
    <row r="41" ht="15" customHeight="1" s="283">
      <c r="A41" s="235" t="n">
        <v>115</v>
      </c>
      <c r="B41" s="222">
        <f>HYPERLINK("https://mocostore.moco.co.id/catalog/"&amp;AB124,"Klik Disini")</f>
        <v/>
      </c>
      <c r="C41" s="236" t="inlineStr">
        <is>
          <t>Burung-Burung Mencari Raja</t>
        </is>
      </c>
      <c r="D41" s="236" t="n"/>
      <c r="E41" s="236" t="inlineStr">
        <is>
          <t>Nurjati Wening Prisati</t>
        </is>
      </c>
      <c r="F41" s="237" t="inlineStr">
        <is>
          <t>978-623-8024-56-8</t>
        </is>
      </c>
      <c r="G41" s="236" t="inlineStr">
        <is>
          <t>978-623-8024-55-1</t>
        </is>
      </c>
      <c r="H41" s="236" t="inlineStr">
        <is>
          <t>Cerpen</t>
        </is>
      </c>
      <c r="I41" s="238" t="inlineStr">
        <is>
          <t>Fiksi</t>
        </is>
      </c>
      <c r="J41" s="239" t="inlineStr">
        <is>
          <t>001.01</t>
        </is>
      </c>
      <c r="K41" s="236" t="inlineStr">
        <is>
          <t>Edisi Ke-1</t>
        </is>
      </c>
      <c r="L41" s="236" t="n"/>
      <c r="M41" s="236" t="inlineStr">
        <is>
          <t>Tidak Tersedia</t>
        </is>
      </c>
      <c r="N41" s="236" t="inlineStr">
        <is>
          <t>Indonesia</t>
        </is>
      </c>
      <c r="O41" s="236" t="inlineStr">
        <is>
          <t>Cerita pendek</t>
        </is>
      </c>
      <c r="P41" s="236" t="n">
        <v>2023</v>
      </c>
      <c r="Q41" s="236" t="n">
        <v>2023</v>
      </c>
      <c r="R41" s="240" t="inlineStr">
        <is>
          <t>CV Ananta Vidya</t>
        </is>
      </c>
      <c r="S41" s="240" t="inlineStr">
        <is>
          <t>Ananta Vidya CV</t>
        </is>
      </c>
      <c r="T41" s="236" t="inlineStr">
        <is>
          <t>Lokal</t>
        </is>
      </c>
      <c r="U41" s="239" t="n">
        <v>57</v>
      </c>
      <c r="V41" s="239" t="inlineStr">
        <is>
          <t>pdf</t>
        </is>
      </c>
      <c r="W41" s="236" t="inlineStr">
        <is>
          <t>4.1 MB</t>
        </is>
      </c>
      <c r="X41" s="240" t="inlineStr">
        <is>
          <t>&lt;p&gt;Cerita rakyat merpakan kisah yang mengalami perjalanan panjang dari mulut ke mulut sejak zaman dahulu kala. Dalam antologi ini, kita dapat merasakan kekayaan dan keberagaman budaya serta kearifan lokal yang tersimpan dalam setiap cerita rakyat.&lt;/p&gt;
 &lt;p&gt;Kami berharap, antologi cerita rakyat ini dapat memberikan inspirasi dan pemahaman yang lebih dalam tentang kekayaan dan keanekaragaman budaya Indonesia.&lt;/p&gt;</t>
        </is>
      </c>
      <c r="Y41" s="235" t="n">
        <v>56688</v>
      </c>
      <c r="Z41" s="88" t="n"/>
      <c r="AA41" s="241">
        <f>Y124*Z124</f>
        <v/>
      </c>
      <c r="AB41" s="242" t="inlineStr">
        <is>
          <t>4a7928c7-18d5-407c-81d2-a927ba882398</t>
        </is>
      </c>
    </row>
    <row r="42" ht="15" customHeight="1" s="283">
      <c r="A42" s="235" t="n">
        <v>118</v>
      </c>
      <c r="B42" s="222">
        <f>HYPERLINK("https://mocostore.moco.co.id/catalog/"&amp;AB127,"Klik Disini")</f>
        <v/>
      </c>
      <c r="C42" s="236" t="inlineStr">
        <is>
          <t>Setelah Terbit Fajar</t>
        </is>
      </c>
      <c r="D42" s="236" t="inlineStr">
        <is>
          <t>:</t>
        </is>
      </c>
      <c r="E42" s="236" t="inlineStr">
        <is>
          <t>Desi Fatmala</t>
        </is>
      </c>
      <c r="F42" s="237" t="inlineStr">
        <is>
          <t>978-623-8453-36-8</t>
        </is>
      </c>
      <c r="G42" s="236" t="inlineStr">
        <is>
          <t>978-623-8453-35-1</t>
        </is>
      </c>
      <c r="H42" s="236" t="inlineStr">
        <is>
          <t>Novel</t>
        </is>
      </c>
      <c r="I42" s="238" t="inlineStr">
        <is>
          <t>Fiksi</t>
        </is>
      </c>
      <c r="J42" s="239" t="inlineStr">
        <is>
          <t>001.02</t>
        </is>
      </c>
      <c r="K42" s="236" t="inlineStr">
        <is>
          <t>Edisi Ke-1</t>
        </is>
      </c>
      <c r="L42" s="236" t="n"/>
      <c r="M42" s="236" t="inlineStr">
        <is>
          <t>Tidak Tersedia</t>
        </is>
      </c>
      <c r="N42" s="236" t="inlineStr">
        <is>
          <t>Indonesia</t>
        </is>
      </c>
      <c r="O42" s="236" t="inlineStr">
        <is>
          <t>Novel</t>
        </is>
      </c>
      <c r="P42" s="236" t="n">
        <v>2023</v>
      </c>
      <c r="Q42" s="236" t="n">
        <v>2023</v>
      </c>
      <c r="R42" s="240" t="inlineStr">
        <is>
          <t>CV Ananta Vidya</t>
        </is>
      </c>
      <c r="S42" s="240" t="inlineStr">
        <is>
          <t>Ananta Vidya CV</t>
        </is>
      </c>
      <c r="T42" s="236" t="inlineStr">
        <is>
          <t>Lokal</t>
        </is>
      </c>
      <c r="U42" s="239" t="n">
        <v>182</v>
      </c>
      <c r="V42" s="239" t="inlineStr">
        <is>
          <t>pdf</t>
        </is>
      </c>
      <c r="W42" s="236" t="inlineStr">
        <is>
          <t>2.0 MB</t>
        </is>
      </c>
      <c r="X42" s="240" t="inlineStr">
        <is>
          <t>Aiza, gadis desa yang belum genap 17 tahun itu bekerja membantu perekonomian keluarga dan bertekad pergi ke ibu kota untuk mengubah nasib.
 Rantai kemiskinan ingin ia putus. Ada nasib orang tua dan adik kesayangan yang tengah ia perjuangkan.
 Namun, dalam rentetan perjuangan itu. Ayahnya dipanggil Tuhan. Cinta pertamanya terenggut saat ia butuh dekapan dan dukungan. Ibunya yang seorang buruh lepas, tak memungkinkan jadi sandaraan. Adik kecilnya masih butuh pendidikan dan kehidupan lebih baik.
 Mampukah Aiza bertahan dan terus berjuang menyelamatkan masa depan keluarganya?</t>
        </is>
      </c>
      <c r="Y42" s="235" t="n">
        <v>95600</v>
      </c>
      <c r="Z42" s="88" t="n"/>
      <c r="AA42" s="241">
        <f>Y127*Z127</f>
        <v/>
      </c>
      <c r="AB42" s="242" t="inlineStr">
        <is>
          <t>b899de9e-a972-472c-92d9-093624bb5d75</t>
        </is>
      </c>
    </row>
    <row r="43" ht="15" customHeight="1" s="283">
      <c r="A43" s="235" t="n">
        <v>120</v>
      </c>
      <c r="B43" s="222">
        <f>HYPERLINK("https://mocostore.moco.co.id/catalog/"&amp;AB129,"Klik Disini")</f>
        <v/>
      </c>
      <c r="C43" s="236" t="inlineStr">
        <is>
          <t>Rindu Nona</t>
        </is>
      </c>
      <c r="D43" s="236" t="inlineStr">
        <is>
          <t>:</t>
        </is>
      </c>
      <c r="E43" s="236" t="inlineStr">
        <is>
          <t>Tresia Eka Wahyuni</t>
        </is>
      </c>
      <c r="F43" s="237" t="inlineStr">
        <is>
          <t>978-623-8453-32-0</t>
        </is>
      </c>
      <c r="G43" s="236" t="inlineStr">
        <is>
          <t>978-623-8453-31-3</t>
        </is>
      </c>
      <c r="H43" s="236" t="inlineStr">
        <is>
          <t>Novel</t>
        </is>
      </c>
      <c r="I43" s="238" t="inlineStr">
        <is>
          <t>Fiksi</t>
        </is>
      </c>
      <c r="J43" s="239" t="inlineStr">
        <is>
          <t>001.02</t>
        </is>
      </c>
      <c r="K43" s="236" t="inlineStr">
        <is>
          <t>Edisi Ke-1</t>
        </is>
      </c>
      <c r="L43" s="236" t="n"/>
      <c r="M43" s="236" t="inlineStr">
        <is>
          <t>Tidak Tersedia</t>
        </is>
      </c>
      <c r="N43" s="236" t="inlineStr">
        <is>
          <t>Indonesia</t>
        </is>
      </c>
      <c r="O43" s="236" t="inlineStr">
        <is>
          <t>Novel</t>
        </is>
      </c>
      <c r="P43" s="236" t="n">
        <v>2023</v>
      </c>
      <c r="Q43" s="236" t="n">
        <v>2023</v>
      </c>
      <c r="R43" s="240" t="inlineStr">
        <is>
          <t>CV Ananta Vidya</t>
        </is>
      </c>
      <c r="S43" s="240" t="inlineStr">
        <is>
          <t>Ananta Vidya CV</t>
        </is>
      </c>
      <c r="T43" s="236" t="inlineStr">
        <is>
          <t>Lokal</t>
        </is>
      </c>
      <c r="U43" s="239" t="n">
        <v>204</v>
      </c>
      <c r="V43" s="239" t="inlineStr">
        <is>
          <t>pdf</t>
        </is>
      </c>
      <c r="W43" s="236" t="inlineStr">
        <is>
          <t>2.3 MB</t>
        </is>
      </c>
      <c r="X43" s="240" t="inlineStr">
        <is>
          <t>Menjadi ibu adalah kebahagiaan yang selalu diidamkan oleh banyak wanita. Rara, seorang ibu, dengan penuh semangat merawat dan membahagiakan putrinya yang bermata sipit. Meskipun ia menghadapi ujian berat. Lelaki yang dipilih mengkhianatinya, namun dia tetap berusaha membahagiakan keluarganya. Konflik semakin rumit. Dendam panjang ibu mertua yang merasa tersakiti sebab anak lelakinya berpindah keyakinan, berujung pada kasus penculikan cucu sendiri. Masih adakah pilihan bahagia dalam hidup Rara?</t>
        </is>
      </c>
      <c r="Y43" s="235" t="n">
        <v>101800</v>
      </c>
      <c r="Z43" s="88" t="n"/>
      <c r="AA43" s="241">
        <f>Y129*Z129</f>
        <v/>
      </c>
      <c r="AB43" s="242" t="inlineStr">
        <is>
          <t>d4692b47-d43a-4124-98d0-67f89c2d510e</t>
        </is>
      </c>
    </row>
    <row r="44" ht="15" customHeight="1" s="283">
      <c r="A44" s="235" t="n">
        <v>130</v>
      </c>
      <c r="B44" s="222">
        <f>HYPERLINK("https://mocostore.moco.co.id/catalog/"&amp;AB139,"Klik Disini")</f>
        <v/>
      </c>
      <c r="C44" s="236" t="inlineStr">
        <is>
          <t>My Parent's Secret</t>
        </is>
      </c>
      <c r="D44" s="236" t="inlineStr">
        <is>
          <t>:</t>
        </is>
      </c>
      <c r="E44" s="236" t="inlineStr">
        <is>
          <t>Hariati Lajae</t>
        </is>
      </c>
      <c r="F44" s="237" t="inlineStr">
        <is>
          <t>978-623-8453-16-0</t>
        </is>
      </c>
      <c r="G44" s="236" t="inlineStr">
        <is>
          <t>978-623-8453-15-3</t>
        </is>
      </c>
      <c r="H44" s="236" t="inlineStr">
        <is>
          <t>Novel Dewasa</t>
        </is>
      </c>
      <c r="I44" s="238" t="inlineStr">
        <is>
          <t>Fiksi</t>
        </is>
      </c>
      <c r="J44" s="239" t="inlineStr">
        <is>
          <t>001.02</t>
        </is>
      </c>
      <c r="K44" s="236" t="inlineStr">
        <is>
          <t>Edisi Ke-1</t>
        </is>
      </c>
      <c r="L44" s="236" t="n"/>
      <c r="M44" s="236" t="inlineStr">
        <is>
          <t>Tidak Tersedia</t>
        </is>
      </c>
      <c r="N44" s="236" t="inlineStr">
        <is>
          <t>Indonesia</t>
        </is>
      </c>
      <c r="O44" s="236" t="inlineStr">
        <is>
          <t>Novel</t>
        </is>
      </c>
      <c r="P44" s="236" t="n">
        <v>2023</v>
      </c>
      <c r="Q44" s="236" t="n">
        <v>2023</v>
      </c>
      <c r="R44" s="240" t="inlineStr">
        <is>
          <t>CV Ananta Vidya</t>
        </is>
      </c>
      <c r="S44" s="240" t="inlineStr">
        <is>
          <t>Ananta Vidya CV</t>
        </is>
      </c>
      <c r="T44" s="236" t="inlineStr">
        <is>
          <t>Lokal</t>
        </is>
      </c>
      <c r="U44" s="239" t="n">
        <v>162</v>
      </c>
      <c r="V44" s="239" t="inlineStr">
        <is>
          <t>pdf</t>
        </is>
      </c>
      <c r="W44" s="236" t="inlineStr">
        <is>
          <t>2.8 MB</t>
        </is>
      </c>
      <c r="X44" s="240" t="inlineStr">
        <is>
          <t>Novia mengayunkan kepalanya ke kiri dan ke kanan. Cukup sudah. Saat ini, dia ingin menghabiskan waktu bersama Nugroho sebelum memutuskan untuk menjauh. Meski sulit, keputusan itu harus diambil sekarang. Novia merasa beban yang ia pikul begitu berat, namun ia tak ingin berbagi beban itu dengan siapapun, termasuk ayah-ibunya, Nugroho, atau sahabat-sahabatnya. Kecewa harus ia tanggung sendiri. Keputusannya sudah bulat, tanpa berkonsultasi dengan siapa pun. Tidak ada yang bisa mengubahnya.
 Masih teringat jelas kata-kata yang baru saja Novia baca.
 Masih demikian besarkah kemarahan dan kekecewaanmu kepada kedua orang tuamu? Masih tidak adakah kata maaf untuk kami berdua yang telah membuatmu kecewa? Maafkan kami berdua ya, Nak. Maafkan kebodohan kami di masa lalu. Tapi saat itu kami berdua masih sangat muda. Tidak bisa berpikir jernih atas keputusan yang kami ambil. Kami tidak memikirkan akibat dari perbuatan kami berdua.</t>
        </is>
      </c>
      <c r="Y44" s="235" t="n">
        <v>89800</v>
      </c>
      <c r="Z44" s="88" t="n"/>
      <c r="AA44" s="241">
        <f>Y139*Z139</f>
        <v/>
      </c>
      <c r="AB44" s="242" t="inlineStr">
        <is>
          <t>1fc5a50e-23fc-4030-bf62-3dc736374803</t>
        </is>
      </c>
    </row>
    <row r="45" ht="15" customHeight="1" s="283">
      <c r="A45" s="235" t="n">
        <v>134</v>
      </c>
      <c r="B45" s="222">
        <f>HYPERLINK("https://mocostore.moco.co.id/catalog/"&amp;AB143,"Klik Disini")</f>
        <v/>
      </c>
      <c r="C45" s="236" t="inlineStr">
        <is>
          <t>Harga Sebuah Keikhlasan</t>
        </is>
      </c>
      <c r="D45" s="236" t="inlineStr">
        <is>
          <t>:</t>
        </is>
      </c>
      <c r="E45" s="236" t="inlineStr">
        <is>
          <t>Ida Purwanti</t>
        </is>
      </c>
      <c r="F45" s="237" t="inlineStr">
        <is>
          <t>978-623-8453-09-2</t>
        </is>
      </c>
      <c r="G45" s="236" t="inlineStr">
        <is>
          <t>978-623-8453-08-5</t>
        </is>
      </c>
      <c r="H45" s="236" t="inlineStr">
        <is>
          <t>Cerpen</t>
        </is>
      </c>
      <c r="I45" s="238" t="inlineStr">
        <is>
          <t>Fiksi</t>
        </is>
      </c>
      <c r="J45" s="239" t="inlineStr">
        <is>
          <t>001.01</t>
        </is>
      </c>
      <c r="K45" s="236" t="inlineStr">
        <is>
          <t>Edisi Ke-1</t>
        </is>
      </c>
      <c r="L45" s="236" t="n"/>
      <c r="M45" s="236" t="inlineStr">
        <is>
          <t>Tidak Tersedia</t>
        </is>
      </c>
      <c r="N45" s="236" t="inlineStr">
        <is>
          <t>Indonesia</t>
        </is>
      </c>
      <c r="O45" s="236" t="inlineStr">
        <is>
          <t>Cerita pendek</t>
        </is>
      </c>
      <c r="P45" s="236" t="n">
        <v>2023</v>
      </c>
      <c r="Q45" s="236" t="n">
        <v>2023</v>
      </c>
      <c r="R45" s="240" t="inlineStr">
        <is>
          <t>CV Ananta Vidya</t>
        </is>
      </c>
      <c r="S45" s="240" t="inlineStr">
        <is>
          <t>Ananta Vidya CV</t>
        </is>
      </c>
      <c r="T45" s="236" t="inlineStr">
        <is>
          <t>Lokal</t>
        </is>
      </c>
      <c r="U45" s="239" t="n">
        <v>209</v>
      </c>
      <c r="V45" s="239" t="inlineStr">
        <is>
          <t>pdf</t>
        </is>
      </c>
      <c r="W45" s="236" t="inlineStr">
        <is>
          <t>2.7 MB</t>
        </is>
      </c>
      <c r="X45" s="240" t="inlineStr">
        <is>
          <t>&amp;ldquo;Kita dikaruniai anak ini bukan untuk memiliki seutuhnya. Allah hanya titipkan untuk menjaga dan mendidik mereka. Kita tak pantas menuntut apa-apa dari mereka, sebab hadirnya mereka adalah amanah untuk kita. Tempat yang lapang untuk kita beribadah.&amp;rdquo;
 Aku hanya diizinkan untuk terus belajar. Belajar menerima. Belajar mengatasi duka. Belajar meredam suka supaya tak berlebihan. Sebab Allah bisa mencabutnya kapan saja, pun Allah bisa mengembalikannya kapan saja. Aku hanya tak akan berhenti berdoa.</t>
        </is>
      </c>
      <c r="Y45" s="235" t="n">
        <v>103300</v>
      </c>
      <c r="Z45" s="88" t="n"/>
      <c r="AA45" s="241">
        <f>Y143*Z143</f>
        <v/>
      </c>
      <c r="AB45" s="242" t="inlineStr">
        <is>
          <t>01b36f1f-5030-4cf3-a796-b8d463ef070d</t>
        </is>
      </c>
    </row>
    <row r="46" ht="15" customHeight="1" s="283">
      <c r="A46" s="235" t="n">
        <v>135</v>
      </c>
      <c r="B46" s="222">
        <f>HYPERLINK("https://mocostore.moco.co.id/catalog/"&amp;AB144,"Klik Disini")</f>
        <v/>
      </c>
      <c r="C46" s="236" t="inlineStr">
        <is>
          <t>Keabadian Cinta</t>
        </is>
      </c>
      <c r="D46" s="236" t="inlineStr">
        <is>
          <t>:</t>
        </is>
      </c>
      <c r="E46" s="236" t="inlineStr">
        <is>
          <t>Siti Aminah, S.Pd</t>
        </is>
      </c>
      <c r="F46" s="237" t="inlineStr">
        <is>
          <t>978-623-8453-04-7</t>
        </is>
      </c>
      <c r="G46" s="236" t="inlineStr">
        <is>
          <t>978-623-8453-03-0</t>
        </is>
      </c>
      <c r="H46" s="236" t="inlineStr">
        <is>
          <t>Novel Dewasa</t>
        </is>
      </c>
      <c r="I46" s="238" t="inlineStr">
        <is>
          <t>Fiksi</t>
        </is>
      </c>
      <c r="J46" s="239" t="inlineStr">
        <is>
          <t>001.02</t>
        </is>
      </c>
      <c r="K46" s="236" t="inlineStr">
        <is>
          <t>Edisi Ke-1</t>
        </is>
      </c>
      <c r="L46" s="236" t="n"/>
      <c r="M46" s="236" t="inlineStr">
        <is>
          <t>Tidak Tersedia</t>
        </is>
      </c>
      <c r="N46" s="236" t="inlineStr">
        <is>
          <t>Indonesia</t>
        </is>
      </c>
      <c r="O46" s="236" t="inlineStr">
        <is>
          <t>Novel</t>
        </is>
      </c>
      <c r="P46" s="236" t="n">
        <v>2023</v>
      </c>
      <c r="Q46" s="236" t="n">
        <v>2023</v>
      </c>
      <c r="R46" s="240" t="inlineStr">
        <is>
          <t>CV Ananta Vidya</t>
        </is>
      </c>
      <c r="S46" s="240" t="inlineStr">
        <is>
          <t>Ananta Vidya CV</t>
        </is>
      </c>
      <c r="T46" s="236" t="inlineStr">
        <is>
          <t>Lokal</t>
        </is>
      </c>
      <c r="U46" s="239" t="n">
        <v>206</v>
      </c>
      <c r="V46" s="239" t="inlineStr">
        <is>
          <t>pdf</t>
        </is>
      </c>
      <c r="W46" s="236" t="inlineStr">
        <is>
          <t>2.2 MB</t>
        </is>
      </c>
      <c r="X46" s="240" t="inlineStr">
        <is>
          <t>Bob, seorang pemuda bermata biru yang begitu mencintai seorang gadis bernama Dinda. Sayang cinta yang diperuntukan untuk Dinda tidak sempat diutarakan kala ia harus melanjutkan studi ke luar negeri.
 Bob merelakan masa remajanya demi mengejar cita-cita menjadi pengusaha sukses, tanpa mengganti satu nama pun untuk diselibkan di sudut hatinya. Kesibukan mengelola perusahaan diharapkan dapat menghapus kenangan akan hadirnya Dinda, menjadikan Bob&amp;nbsp; pengusaha muda yang sukses.
 Hingga suatu hari, dia harus pulang ke Indonesia karena Nyonya Salahudin&amp;nbsp; ̶&amp;nbsp; ibunya&amp;nbsp; ̶&amp;nbsp; mendadak sakit. Tanah air memaksanya mengingat semua kenangan tentang Dinda.
 Akankah keputusan Bob pulang ke Indonesia menjadi pintu jodohnya?</t>
        </is>
      </c>
      <c r="Y46" s="235" t="n">
        <v>102400</v>
      </c>
      <c r="Z46" s="88" t="n"/>
      <c r="AA46" s="241">
        <f>Y144*Z144</f>
        <v/>
      </c>
      <c r="AB46" s="242" t="inlineStr">
        <is>
          <t>1a8a138d-5e4d-4674-bfda-b2182f9e5d9b</t>
        </is>
      </c>
    </row>
    <row r="47" ht="15" customHeight="1" s="283">
      <c r="A47" s="235" t="n">
        <v>140</v>
      </c>
      <c r="B47" s="222">
        <f>HYPERLINK("https://mocostore.moco.co.id/catalog/"&amp;AB149,"Klik Disini")</f>
        <v/>
      </c>
      <c r="C47" s="236" t="inlineStr">
        <is>
          <t>Mencari Restu Cinta</t>
        </is>
      </c>
      <c r="D47" s="236" t="inlineStr">
        <is>
          <t>:</t>
        </is>
      </c>
      <c r="E47" s="236" t="inlineStr">
        <is>
          <t>Mujiyana, S.Pd.</t>
        </is>
      </c>
      <c r="F47" s="237" t="inlineStr">
        <is>
          <t>978-623-8297-95-5</t>
        </is>
      </c>
      <c r="G47" s="236" t="inlineStr">
        <is>
          <t>978-623-8297-96-2</t>
        </is>
      </c>
      <c r="H47" s="236" t="inlineStr">
        <is>
          <t>Novel</t>
        </is>
      </c>
      <c r="I47" s="238" t="inlineStr">
        <is>
          <t>Fiksi</t>
        </is>
      </c>
      <c r="J47" s="239" t="inlineStr">
        <is>
          <t>001.02</t>
        </is>
      </c>
      <c r="K47" s="236" t="inlineStr">
        <is>
          <t>Edisi Ke-1</t>
        </is>
      </c>
      <c r="L47" s="236" t="n"/>
      <c r="M47" s="236" t="inlineStr">
        <is>
          <t>Tidak Tersedia</t>
        </is>
      </c>
      <c r="N47" s="236" t="inlineStr">
        <is>
          <t>Indonesia</t>
        </is>
      </c>
      <c r="O47" s="236" t="inlineStr">
        <is>
          <t>Novel</t>
        </is>
      </c>
      <c r="P47" s="236" t="n">
        <v>2023</v>
      </c>
      <c r="Q47" s="236" t="n">
        <v>2023</v>
      </c>
      <c r="R47" s="240" t="inlineStr">
        <is>
          <t>CV Ananta Vidya</t>
        </is>
      </c>
      <c r="S47" s="240" t="inlineStr">
        <is>
          <t>Ananta Vidya CV</t>
        </is>
      </c>
      <c r="T47" s="236" t="inlineStr">
        <is>
          <t>Lokal</t>
        </is>
      </c>
      <c r="U47" s="239" t="n">
        <v>132</v>
      </c>
      <c r="V47" s="239" t="inlineStr">
        <is>
          <t>pdf</t>
        </is>
      </c>
      <c r="W47" s="236" t="inlineStr">
        <is>
          <t>2.5 MB</t>
        </is>
      </c>
      <c r="X47" s="240" t="inlineStr">
        <is>
          <t>Nadia menjalin cinta dengan seorang pria yang sederhana bernama Rahman. Namun sangat disayangkan hubungan itu tak direstui orang tua Nadia, karena perbedaan status sosial. Pada awalnya Nadia dan Rahman berpikir hal itu wajar karena usia mereka yang masih muda.
 Sampai pada satu ketika, Rahman memberanikan diri bertandang ke rumah Nadia, dan mengungkapkan segala rasa cinta serta keseriusannya pada ayah Nadia. Namun bukan doa dan restu yang dia terima, tapi ayah Nadia malah menolaknya dengan segala ucapan&amp;nbsp; yang menusuk perasaan, bahkan melarang pertemuan Nadia dan Rahman.
 Merasa sakit hati Rahman memutuskan pergi meninggalkan kampung halaman. Ia merantau. Dia mencoba mencari jalan agar ayah Nadia mau menerimanya.
 Bagaimana perjalanan cinta Rahman dan Nadia untuk mencari restu cintanya?</t>
        </is>
      </c>
      <c r="Y47" s="235" t="n">
        <v>81300</v>
      </c>
      <c r="Z47" s="88" t="n"/>
      <c r="AA47" s="241">
        <f>Y149*Z149</f>
        <v/>
      </c>
      <c r="AB47" s="242" t="inlineStr">
        <is>
          <t>72d31bb2-1c41-47f0-887b-b209f9bc1e7f</t>
        </is>
      </c>
    </row>
    <row r="48" ht="15" customHeight="1" s="283">
      <c r="A48" s="235" t="n">
        <v>145</v>
      </c>
      <c r="B48" s="222">
        <f>HYPERLINK("https://mocostore.moco.co.id/catalog/"&amp;AB154,"Klik Disini")</f>
        <v/>
      </c>
      <c r="C48" s="236" t="inlineStr">
        <is>
          <t>Pelita Malam di Atas Cakrawala</t>
        </is>
      </c>
      <c r="D48" s="236" t="inlineStr">
        <is>
          <t>:</t>
        </is>
      </c>
      <c r="E48" s="236" t="inlineStr">
        <is>
          <t>Mardiyem</t>
        </is>
      </c>
      <c r="F48" s="237" t="inlineStr">
        <is>
          <t>978-623-8297-85-6</t>
        </is>
      </c>
      <c r="G48" s="236" t="inlineStr">
        <is>
          <t>978-623-8297-84-9</t>
        </is>
      </c>
      <c r="H48" s="236" t="inlineStr">
        <is>
          <t>Cerpen</t>
        </is>
      </c>
      <c r="I48" s="238" t="inlineStr">
        <is>
          <t>Fiksi</t>
        </is>
      </c>
      <c r="J48" s="239" t="inlineStr">
        <is>
          <t>001.01</t>
        </is>
      </c>
      <c r="K48" s="236" t="inlineStr">
        <is>
          <t>Edisi Ke-1</t>
        </is>
      </c>
      <c r="L48" s="236" t="n"/>
      <c r="M48" s="236" t="inlineStr">
        <is>
          <t>Tidak Tersedia</t>
        </is>
      </c>
      <c r="N48" s="236" t="inlineStr">
        <is>
          <t>Indonesia</t>
        </is>
      </c>
      <c r="O48" s="236" t="inlineStr">
        <is>
          <t>Cerita pendek</t>
        </is>
      </c>
      <c r="P48" s="236" t="n">
        <v>2023</v>
      </c>
      <c r="Q48" s="236" t="n">
        <v>2023</v>
      </c>
      <c r="R48" s="240" t="inlineStr">
        <is>
          <t>CV Ananta Vidya</t>
        </is>
      </c>
      <c r="S48" s="240" t="inlineStr">
        <is>
          <t>Ananta Vidya CV</t>
        </is>
      </c>
      <c r="T48" s="236" t="inlineStr">
        <is>
          <t>Lokal</t>
        </is>
      </c>
      <c r="U48" s="239" t="n">
        <v>113</v>
      </c>
      <c r="V48" s="239" t="inlineStr">
        <is>
          <t>pdf</t>
        </is>
      </c>
      <c r="W48" s="236" t="inlineStr">
        <is>
          <t>1.3 MB</t>
        </is>
      </c>
      <c r="X48" s="240" t="inlineStr">
        <is>
          <t>Namun ujian itu tidak pernah melebihi batas kemampuan manusia dan kita harus percaya bahwa Tuhan akan senantiasa mendampingi dalam setiap langkah kita. Tuhan akan memberikan pelita di depan kita untuk menerangi jalan yang akan kita tempuh agar kita tidak tersesat. Sama seperti bulan purnama di atas sana, seperti pelita malam di atas cakrawala yang akan selalu menerangi malam agar tidak gelap gulita walaupun banyak awan namun akan tetap terus bersinar dengan senyumnya. Karena awan bukan penghalang namun sebagai penyempurna keindahan.
 Seperti dalam kehidupan, masalah bukan suatu akhir dari kehidupan, namun sebagai pelengkap agar hidup tidak monoton. Menjadikan hidup penuh warna yang akan menambah keindahan dalam hidup.&amp;nbsp;</t>
        </is>
      </c>
      <c r="Y48" s="235" t="n">
        <v>75900</v>
      </c>
      <c r="Z48" s="88" t="n"/>
      <c r="AA48" s="241">
        <f>Y154*Z154</f>
        <v/>
      </c>
      <c r="AB48" s="242" t="inlineStr">
        <is>
          <t>b09b038f-edeb-4a39-9119-a91a2e03ac28</t>
        </is>
      </c>
    </row>
    <row r="49" ht="15" customHeight="1" s="283">
      <c r="A49" s="235" t="n">
        <v>149</v>
      </c>
      <c r="B49" s="222">
        <f>HYPERLINK("https://mocostore.moco.co.id/catalog/"&amp;AB158,"Klik Disini")</f>
        <v/>
      </c>
      <c r="C49" s="236" t="inlineStr">
        <is>
          <t>Pelangi di Bumi Seberang</t>
        </is>
      </c>
      <c r="D49" s="236" t="inlineStr">
        <is>
          <t>:</t>
        </is>
      </c>
      <c r="E49" s="236" t="inlineStr">
        <is>
          <t>Dewi Rubianti</t>
        </is>
      </c>
      <c r="F49" s="237" t="inlineStr">
        <is>
          <t>978-623-8297-78-8</t>
        </is>
      </c>
      <c r="G49" s="236" t="inlineStr">
        <is>
          <t>978-623-8297-79-5</t>
        </is>
      </c>
      <c r="H49" s="236" t="inlineStr">
        <is>
          <t>Novel</t>
        </is>
      </c>
      <c r="I49" s="238" t="inlineStr">
        <is>
          <t>Fiksi</t>
        </is>
      </c>
      <c r="J49" s="239" t="inlineStr">
        <is>
          <t>001.02</t>
        </is>
      </c>
      <c r="K49" s="236" t="inlineStr">
        <is>
          <t>Edisi Ke-1</t>
        </is>
      </c>
      <c r="L49" s="236" t="n"/>
      <c r="M49" s="236" t="inlineStr">
        <is>
          <t>Tidak Tersedia</t>
        </is>
      </c>
      <c r="N49" s="236" t="inlineStr">
        <is>
          <t>Indonesia</t>
        </is>
      </c>
      <c r="O49" s="236" t="inlineStr">
        <is>
          <t>Novel</t>
        </is>
      </c>
      <c r="P49" s="236" t="n">
        <v>2023</v>
      </c>
      <c r="Q49" s="236" t="n">
        <v>2023</v>
      </c>
      <c r="R49" s="240" t="inlineStr">
        <is>
          <t>CV Ananta Vidya</t>
        </is>
      </c>
      <c r="S49" s="240" t="inlineStr">
        <is>
          <t>Ananta Vidya CV</t>
        </is>
      </c>
      <c r="T49" s="236" t="inlineStr">
        <is>
          <t>Lokal</t>
        </is>
      </c>
      <c r="U49" s="239" t="n">
        <v>211</v>
      </c>
      <c r="V49" s="239" t="inlineStr">
        <is>
          <t>pdf</t>
        </is>
      </c>
      <c r="W49" s="236" t="inlineStr">
        <is>
          <t>1.7 MB</t>
        </is>
      </c>
      <c r="X49" s="240" t="inlineStr">
        <is>
          <t>Cerita yang dituangkan dalam tulisan ini adalah kejadian nyata dari sebuah keluarga dengan tiga orang anak. Kehidupan mereka sederhana, dengan segala kekurangan dan cobaan hidup.
 &amp;nbsp;&amp;nbsp;&amp;nbsp;&amp;nbsp;&amp;nbsp;&amp;nbsp;&amp;nbsp;&amp;nbsp;&amp;nbsp; Adalah Anggi, satu-satunya anak laki-laki dalam keluarga tersebut. Seorang bocah yang masih mengenyam bangku SD. Namun ia kehilangan sosok seorang ayah &amp;hellip;. Berhasilkah ia tumbuh sebagai pria tangguh?</t>
        </is>
      </c>
      <c r="Y49" s="235" t="n">
        <v>103800</v>
      </c>
      <c r="Z49" s="88" t="n"/>
      <c r="AA49" s="241">
        <f>Y158*Z158</f>
        <v/>
      </c>
      <c r="AB49" s="242" t="inlineStr">
        <is>
          <t>4c495429-a5fd-434f-b06f-7545779b9fe4</t>
        </is>
      </c>
    </row>
    <row r="50" ht="15" customHeight="1" s="283">
      <c r="A50" s="235" t="n">
        <v>150</v>
      </c>
      <c r="B50" s="222">
        <f>HYPERLINK("https://mocostore.moco.co.id/catalog/"&amp;AB159,"Klik Disini")</f>
        <v/>
      </c>
      <c r="C50" s="236" t="inlineStr">
        <is>
          <t>Yati si Pemurah Hati dan Cerita Anak Lainnya</t>
        </is>
      </c>
      <c r="D50" s="236" t="inlineStr">
        <is>
          <t>:</t>
        </is>
      </c>
      <c r="E50" s="236" t="inlineStr">
        <is>
          <t>Muji Rahayu</t>
        </is>
      </c>
      <c r="F50" s="237" t="inlineStr">
        <is>
          <t>978-623-8297-76-4</t>
        </is>
      </c>
      <c r="G50" s="236" t="inlineStr">
        <is>
          <t>978-623-8297-77-1</t>
        </is>
      </c>
      <c r="H50" s="236" t="inlineStr">
        <is>
          <t>Anak</t>
        </is>
      </c>
      <c r="I50" s="238" t="inlineStr">
        <is>
          <t>Fiksi</t>
        </is>
      </c>
      <c r="J50" s="239" t="inlineStr">
        <is>
          <t>001.01</t>
        </is>
      </c>
      <c r="K50" s="236" t="inlineStr">
        <is>
          <t>Edisi Ke-1</t>
        </is>
      </c>
      <c r="L50" s="236" t="n"/>
      <c r="M50" s="236" t="inlineStr">
        <is>
          <t>Tidak Tersedia</t>
        </is>
      </c>
      <c r="N50" s="236" t="inlineStr">
        <is>
          <t>Indonesia</t>
        </is>
      </c>
      <c r="O50" s="236" t="inlineStr">
        <is>
          <t>Fiksi</t>
        </is>
      </c>
      <c r="P50" s="236" t="n">
        <v>2023</v>
      </c>
      <c r="Q50" s="236" t="n">
        <v>2023</v>
      </c>
      <c r="R50" s="240" t="inlineStr">
        <is>
          <t>CV Ananta Vidya</t>
        </is>
      </c>
      <c r="S50" s="240" t="inlineStr">
        <is>
          <t>Ananta Vidya CV</t>
        </is>
      </c>
      <c r="T50" s="236" t="inlineStr">
        <is>
          <t>Lokal</t>
        </is>
      </c>
      <c r="U50" s="239" t="n">
        <v>27</v>
      </c>
      <c r="V50" s="239" t="inlineStr">
        <is>
          <t>pdf</t>
        </is>
      </c>
      <c r="W50" s="236" t="inlineStr">
        <is>
          <t>15.1 MB</t>
        </is>
      </c>
      <c r="X50" s="240" t="inlineStr">
        <is>
          <t>Yati si Pemurah Hati Koko dan Uli sepakat mau menolong Kiki, Tapi Yati cemberut, tanda tidak mau ikut menolong Kiki. &amp;ldquo;Yati sudahlah. Kamu jangan dendam sama Kiki. Sifat pendendam itu tidak baik,&amp;rdquo; nasihat Koko. Mulailah mereka menolong Kiki. Kiki disuruh pegang ranting kayunya kuat-kuat. Pada hitungan ketiga, kayu itu akan ditarik bersama-sama. Di dalam buku ini masih ada empat cerita seru lainnya. Yuk kita baca!</t>
        </is>
      </c>
      <c r="Y50" s="235" t="n">
        <v>59200</v>
      </c>
      <c r="Z50" s="88" t="n"/>
      <c r="AA50" s="241">
        <f>Y159*Z159</f>
        <v/>
      </c>
      <c r="AB50" s="242" t="inlineStr">
        <is>
          <t>3a78acf4-5a2b-4821-a795-64ef791158bb</t>
        </is>
      </c>
    </row>
    <row r="51" ht="15" customHeight="1" s="283">
      <c r="A51" s="235" t="n">
        <v>155</v>
      </c>
      <c r="B51" s="222">
        <f>HYPERLINK("https://mocostore.moco.co.id/catalog/"&amp;AB164,"Klik Disini")</f>
        <v/>
      </c>
      <c r="C51" s="236" t="inlineStr">
        <is>
          <t>Indonesia dalam Puisi</t>
        </is>
      </c>
      <c r="D51" s="236" t="inlineStr">
        <is>
          <t>:</t>
        </is>
      </c>
      <c r="E51" s="236" t="inlineStr">
        <is>
          <t>Syamsul Lumula</t>
        </is>
      </c>
      <c r="F51" s="237" t="inlineStr">
        <is>
          <t>978-623-8657-08-7</t>
        </is>
      </c>
      <c r="G51" s="236" t="inlineStr">
        <is>
          <t>978-623-8657-07-0</t>
        </is>
      </c>
      <c r="H51" s="236" t="inlineStr">
        <is>
          <t>Puisi</t>
        </is>
      </c>
      <c r="I51" s="238" t="inlineStr">
        <is>
          <t>Fiksi</t>
        </is>
      </c>
      <c r="J51" s="239" t="inlineStr">
        <is>
          <t>001.02</t>
        </is>
      </c>
      <c r="K51" s="236" t="inlineStr">
        <is>
          <t>Tidak Tersedia</t>
        </is>
      </c>
      <c r="L51" s="236" t="n"/>
      <c r="M51" s="236" t="inlineStr">
        <is>
          <t>Tidak Tersedia</t>
        </is>
      </c>
      <c r="N51" s="236" t="inlineStr">
        <is>
          <t>Indonesia</t>
        </is>
      </c>
      <c r="O51" s="236" t="inlineStr">
        <is>
          <t>Puisi</t>
        </is>
      </c>
      <c r="P51" s="236" t="n">
        <v>2024</v>
      </c>
      <c r="Q51" s="236" t="n">
        <v>2024</v>
      </c>
      <c r="R51" s="240" t="inlineStr">
        <is>
          <t>CV Ananta Vidya</t>
        </is>
      </c>
      <c r="S51" s="240" t="inlineStr">
        <is>
          <t>Ananta Vidya CV</t>
        </is>
      </c>
      <c r="T51" s="236" t="inlineStr">
        <is>
          <t>Lokal</t>
        </is>
      </c>
      <c r="U51" s="239" t="n">
        <v>63</v>
      </c>
      <c r="V51" s="239" t="inlineStr">
        <is>
          <t>pdf</t>
        </is>
      </c>
      <c r="W51" s="236" t="inlineStr">
        <is>
          <t>820.4 kB</t>
        </is>
      </c>
      <c r="X51" s="240" t="inlineStr">
        <is>
          <t>Buku kumpulan puisi Indonesia dalam Puisi merupakan buku antologi yang ditulis berdasarkan kejadian yang ada serta pengalaman yang pernah dilalui penulis. Tujuan utama dari puisi-puisi ini tak lain sebagai bentuk kritik, ungkapan rasa dan kecintaan pada sesama yang kemudian diabadikan lewat jejeran aksara.
 Meski memiliki ciri khas dan tema yang beragam tentunya isi dari puisi dalam buku ini mengandung hikmah dan pesan yang bisa dipetik. Melalui buku ini, penulis mencoba mengajak para pembaca untuk menyelami apa yang pernah terjadi serta pengalaman yang telah dilaluinya.
 Puisi-puisi yang terangkum dalam buku ini mungkin tak seindah siul batu karang, tapi percayalah ia menulisi segenap risau paling purna. Akhir kata, selamat meresapi setiap bait yang ada.</t>
        </is>
      </c>
      <c r="Y51" s="235" t="n">
        <v>61300</v>
      </c>
      <c r="Z51" s="88" t="n"/>
      <c r="AA51" s="241">
        <f>Y164*Z164</f>
        <v/>
      </c>
      <c r="AB51" s="242" t="inlineStr">
        <is>
          <t>94eb85c4-22b9-4c41-bcd2-8eccb5fea9fa</t>
        </is>
      </c>
    </row>
    <row r="52" ht="15" customHeight="1" s="283">
      <c r="A52" s="235" t="n">
        <v>158</v>
      </c>
      <c r="B52" s="222">
        <f>HYPERLINK("https://mocostore.moco.co.id/catalog/"&amp;AB167,"Klik Disini")</f>
        <v/>
      </c>
      <c r="C52" s="236" t="inlineStr">
        <is>
          <t>Nalika Surya Wes Gumlewang</t>
        </is>
      </c>
      <c r="D52" s="236" t="inlineStr">
        <is>
          <t>:</t>
        </is>
      </c>
      <c r="E52" s="236" t="inlineStr">
        <is>
          <t>Nini Klenyem</t>
        </is>
      </c>
      <c r="F52" s="237" t="inlineStr">
        <is>
          <t>978-623-8453-95-5</t>
        </is>
      </c>
      <c r="G52" s="236" t="inlineStr">
        <is>
          <t>978-623-8453-94-8</t>
        </is>
      </c>
      <c r="H52" s="236" t="inlineStr">
        <is>
          <t>Cerpen</t>
        </is>
      </c>
      <c r="I52" s="238" t="inlineStr">
        <is>
          <t>Fiksi</t>
        </is>
      </c>
      <c r="J52" s="239" t="inlineStr">
        <is>
          <t>001.02</t>
        </is>
      </c>
      <c r="K52" s="236" t="inlineStr">
        <is>
          <t>Edisi Ke-1</t>
        </is>
      </c>
      <c r="L52" s="236" t="n"/>
      <c r="M52" s="236" t="inlineStr">
        <is>
          <t>Tidak Tersedia</t>
        </is>
      </c>
      <c r="N52" s="236" t="inlineStr">
        <is>
          <t>Indonesia</t>
        </is>
      </c>
      <c r="O52" s="236" t="inlineStr">
        <is>
          <t>Cerita pendek</t>
        </is>
      </c>
      <c r="P52" s="236" t="n">
        <v>2024</v>
      </c>
      <c r="Q52" s="236" t="n">
        <v>2024</v>
      </c>
      <c r="R52" s="240" t="inlineStr">
        <is>
          <t>CV Ananta Vidya</t>
        </is>
      </c>
      <c r="S52" s="240" t="inlineStr">
        <is>
          <t>Ananta Vidya CV</t>
        </is>
      </c>
      <c r="T52" s="236" t="inlineStr">
        <is>
          <t>Lokal</t>
        </is>
      </c>
      <c r="U52" s="239" t="n">
        <v>92</v>
      </c>
      <c r="V52" s="239" t="inlineStr">
        <is>
          <t>pdf</t>
        </is>
      </c>
      <c r="W52" s="236" t="inlineStr">
        <is>
          <t>1.7 MB</t>
        </is>
      </c>
      <c r="X52" s="240" t="inlineStr">
        <is>
          <t>Cerita cerkak karacik ing buku iki, minangka kumpulan cerkak karya Nini Klenyem. Karya sastra iki mujutake cerita fiksi. Cerita kahanan utawa lelakon wong urip ing sak kiwo tengen masyarakat. Katata kanthi edi peni dadiya wujud wacan sapa wae sing seneng maca. Naskah sing kapacak wus nate terbit ing media. Nini Klenyem ing yuswa sepuh isih produktif lan aktif tulis babagan sastra Jawa.
 Ing buku iki ana 9 cerita cekak kang nengsemake. Penasaran isi cerita buku iki? Yuk disimak lan diwaca.&amp;nbsp;</t>
        </is>
      </c>
      <c r="Y52" s="235" t="n">
        <v>70400</v>
      </c>
      <c r="Z52" s="88" t="n"/>
      <c r="AA52" s="241">
        <f>Y167*Z167</f>
        <v/>
      </c>
      <c r="AB52" s="242" t="inlineStr">
        <is>
          <t>e81c5d87-1cca-49c8-b6e3-4f5512caaf39</t>
        </is>
      </c>
    </row>
    <row r="53" ht="15" customHeight="1" s="283">
      <c r="A53" s="235" t="n">
        <v>160</v>
      </c>
      <c r="B53" s="222">
        <f>HYPERLINK("https://mocostore.moco.co.id/catalog/"&amp;AB169,"Klik Disini")</f>
        <v/>
      </c>
      <c r="C53" s="236" t="inlineStr">
        <is>
          <t>Saat Melihat Kakak Bermain</t>
        </is>
      </c>
      <c r="D53" s="236" t="inlineStr">
        <is>
          <t>:</t>
        </is>
      </c>
      <c r="E53" s="236" t="inlineStr">
        <is>
          <t>Ngatinah</t>
        </is>
      </c>
      <c r="F53" s="237" t="inlineStr">
        <is>
          <t>978-623-8453-90-0</t>
        </is>
      </c>
      <c r="G53" s="236" t="inlineStr">
        <is>
          <t>978-623-8453-91-7</t>
        </is>
      </c>
      <c r="H53" s="236" t="inlineStr">
        <is>
          <t>Cerpen</t>
        </is>
      </c>
      <c r="I53" s="238" t="inlineStr">
        <is>
          <t>Fiksi</t>
        </is>
      </c>
      <c r="J53" s="239" t="inlineStr">
        <is>
          <t>001.02</t>
        </is>
      </c>
      <c r="K53" s="236" t="inlineStr">
        <is>
          <t>Edisi Ke-1</t>
        </is>
      </c>
      <c r="L53" s="236" t="n"/>
      <c r="M53" s="236" t="inlineStr">
        <is>
          <t>Tidak Tersedia</t>
        </is>
      </c>
      <c r="N53" s="236" t="inlineStr">
        <is>
          <t>Indonesia</t>
        </is>
      </c>
      <c r="O53" s="236" t="inlineStr">
        <is>
          <t>Cerita pendek</t>
        </is>
      </c>
      <c r="P53" s="236" t="n">
        <v>2024</v>
      </c>
      <c r="Q53" s="236" t="n">
        <v>2024</v>
      </c>
      <c r="R53" s="240" t="inlineStr">
        <is>
          <t>CV Ananta Vidya</t>
        </is>
      </c>
      <c r="S53" s="240" t="inlineStr">
        <is>
          <t>Ananta Vidya CV</t>
        </is>
      </c>
      <c r="T53" s="236" t="inlineStr">
        <is>
          <t>Lokal</t>
        </is>
      </c>
      <c r="U53" s="239" t="n">
        <v>72</v>
      </c>
      <c r="V53" s="239" t="inlineStr">
        <is>
          <t>pdf</t>
        </is>
      </c>
      <c r="W53" s="236" t="inlineStr">
        <is>
          <t>1.5 MB</t>
        </is>
      </c>
      <c r="X53" s="240" t="inlineStr">
        <is>
          <t>10 kumpulan cerita ini menghadirkan petualangan-petualangan yang dialami anak-anak sehari-hari, sejalan dengan tahapan perkembangan mereka.
 Bermain adalah bagian tak terpisahkan dari masa kecil. Buku Saat Melihat Kakak Bermain, berisi kumpulan cerita anak sederhana. Cerita ini menggambarkan pengalaman yang dikenal oleh banyak anak seusia mereka. Cerita ini akan membawamu dalam petualangan yang mengasyikkan.</t>
        </is>
      </c>
      <c r="Y53" s="235" t="n">
        <v>64100</v>
      </c>
      <c r="Z53" s="88" t="n"/>
      <c r="AA53" s="241">
        <f>Y169*Z169</f>
        <v/>
      </c>
      <c r="AB53" s="242" t="inlineStr">
        <is>
          <t>584ae22d-c0be-4ba1-8188-f3226c8de737</t>
        </is>
      </c>
    </row>
    <row r="54" ht="15" customHeight="1" s="283">
      <c r="A54" s="235" t="n">
        <v>161</v>
      </c>
      <c r="B54" s="222">
        <f>HYPERLINK("https://mocostore.moco.co.id/catalog/"&amp;AB170,"Klik Disini")</f>
        <v/>
      </c>
      <c r="C54" s="236" t="inlineStr">
        <is>
          <t>Perempuan Penunggu Senja</t>
        </is>
      </c>
      <c r="D54" s="236" t="inlineStr">
        <is>
          <t>:</t>
        </is>
      </c>
      <c r="E54" s="236" t="inlineStr">
        <is>
          <t>Marjiyanti Djoyo Utomo</t>
        </is>
      </c>
      <c r="F54" s="237" t="inlineStr">
        <is>
          <t>978-623-8453-89-4</t>
        </is>
      </c>
      <c r="G54" s="236" t="inlineStr">
        <is>
          <t>978-623-8453-88-7</t>
        </is>
      </c>
      <c r="H54" s="236" t="inlineStr">
        <is>
          <t>Novel</t>
        </is>
      </c>
      <c r="I54" s="238" t="inlineStr">
        <is>
          <t>Fiksi</t>
        </is>
      </c>
      <c r="J54" s="239" t="inlineStr">
        <is>
          <t>001.02</t>
        </is>
      </c>
      <c r="K54" s="236" t="inlineStr">
        <is>
          <t>Edisi Ke-1</t>
        </is>
      </c>
      <c r="L54" s="236" t="n"/>
      <c r="M54" s="236" t="inlineStr">
        <is>
          <t>Tidak Tersedia</t>
        </is>
      </c>
      <c r="N54" s="236" t="inlineStr">
        <is>
          <t>Indonesia</t>
        </is>
      </c>
      <c r="O54" s="236" t="inlineStr">
        <is>
          <t>Novel</t>
        </is>
      </c>
      <c r="P54" s="236" t="n">
        <v>2024</v>
      </c>
      <c r="Q54" s="236" t="n">
        <v>2024</v>
      </c>
      <c r="R54" s="240" t="inlineStr">
        <is>
          <t>CV Ananta Vidya</t>
        </is>
      </c>
      <c r="S54" s="240" t="inlineStr">
        <is>
          <t>Ananta Vidya CV</t>
        </is>
      </c>
      <c r="T54" s="236" t="inlineStr">
        <is>
          <t>Lokal</t>
        </is>
      </c>
      <c r="U54" s="239" t="n">
        <v>156</v>
      </c>
      <c r="V54" s="239" t="inlineStr">
        <is>
          <t>pdf</t>
        </is>
      </c>
      <c r="W54" s="236" t="inlineStr">
        <is>
          <t>1.7 MB</t>
        </is>
      </c>
      <c r="X54" s="240" t="inlineStr">
        <is>
          <t>Perempuan Penunggu Senja, jangan biarkan air mata menjadi akhir dari ikhtiarmu. Bertahanlah, karena hidup bukan untuk ditangisi.
 Apa pun bentuk cinta yang kamu punya, mungkin seluas samudera, namun malam tak mampu menjumpai hilal tertelan kelam. Nyanyian gerimis senja yang kamu dengar merasa iba. Suatu saat akan kamu dengar alunan kidung syahdu tumpah di antara bahagia tanpa suara.
 Perempuan Penunggu Senja, katakan pada-Nya bahwa dia tak berhak atas segala bahagia yang kamu damba. Di akhir jalan, maafkanlah setiap orang yang mengempaskanmu. Cobalah menyusun rela dan &amp;nbsp;menuai keikhlasan.
 Saat hati tanpa tulisan sebuah nama, senja akan menemanimu menjemput malam. Kemudian bersama ayunan langkah menemui pagi bergelimang asa dan harapan. Pada-Nya, kalimat terakhir akan kamu persembahkan, syukur dan senyuman.</t>
        </is>
      </c>
      <c r="Y54" s="235" t="n">
        <v>90900</v>
      </c>
      <c r="Z54" s="88" t="n"/>
      <c r="AA54" s="241">
        <f>Y170*Z170</f>
        <v/>
      </c>
      <c r="AB54" s="242" t="inlineStr">
        <is>
          <t>a9498b6f-504b-4bec-b512-ee0525b519b0</t>
        </is>
      </c>
    </row>
    <row r="55" ht="15" customHeight="1" s="283">
      <c r="A55" s="235" t="n">
        <v>162</v>
      </c>
      <c r="B55" s="222">
        <f>HYPERLINK("https://mocostore.moco.co.id/catalog/"&amp;AB171,"Klik Disini")</f>
        <v/>
      </c>
      <c r="C55" s="236" t="inlineStr">
        <is>
          <t>Bias Pelangi</t>
        </is>
      </c>
      <c r="D55" s="236" t="inlineStr">
        <is>
          <t>:</t>
        </is>
      </c>
      <c r="E55" s="236" t="inlineStr">
        <is>
          <t>Budiyanah</t>
        </is>
      </c>
      <c r="F55" s="237" t="inlineStr">
        <is>
          <t>978-623-8453-87-0</t>
        </is>
      </c>
      <c r="G55" s="236" t="inlineStr">
        <is>
          <t>978-623-8453-86-3</t>
        </is>
      </c>
      <c r="H55" s="236" t="inlineStr">
        <is>
          <t>Puisi</t>
        </is>
      </c>
      <c r="I55" s="238" t="inlineStr">
        <is>
          <t>Fiksi</t>
        </is>
      </c>
      <c r="J55" s="239" t="inlineStr">
        <is>
          <t>001.02</t>
        </is>
      </c>
      <c r="K55" s="236" t="inlineStr">
        <is>
          <t>Edisi Ke-1</t>
        </is>
      </c>
      <c r="L55" s="236" t="n"/>
      <c r="M55" s="236" t="inlineStr">
        <is>
          <t>Tidak Tersedia</t>
        </is>
      </c>
      <c r="N55" s="236" t="inlineStr">
        <is>
          <t>Indonesia</t>
        </is>
      </c>
      <c r="O55" s="236" t="inlineStr">
        <is>
          <t>Puisi</t>
        </is>
      </c>
      <c r="P55" s="236" t="n">
        <v>2024</v>
      </c>
      <c r="Q55" s="236" t="n">
        <v>2024</v>
      </c>
      <c r="R55" s="240" t="inlineStr">
        <is>
          <t>CV Ananta Vidya</t>
        </is>
      </c>
      <c r="S55" s="240" t="inlineStr">
        <is>
          <t>Ananta Vidya CV</t>
        </is>
      </c>
      <c r="T55" s="236" t="inlineStr">
        <is>
          <t>Lokal</t>
        </is>
      </c>
      <c r="U55" s="239" t="n">
        <v>146</v>
      </c>
      <c r="V55" s="239" t="inlineStr">
        <is>
          <t>pdf</t>
        </is>
      </c>
      <c r="W55" s="236" t="inlineStr">
        <is>
          <t>1.8 MB</t>
        </is>
      </c>
      <c r="X55" s="240" t="inlineStr">
        <is>
          <t>Dalam lipatan halaman &amp;quot;Bias Pelangi,&amp;quot; setiap kata menari mengikuti irama romansa hati, menggali cerita tentang cinta serta kerinduan yang abadi. Cinta, suara lembut dari lubuk hati, berbisik tanpa henti, sementara kerinduan merupakan bunga yang mekar dari taman cinta tersebut, menyuburkan harmoni kasih dalam lipatan kehidupan.
 Penulis berharap, &amp;quot;Bias Pelangi&amp;quot; akan menjadi sajian bacaan yang ringan, namun mampu menyulut motivasi untuk mempererat jalinan kasih dengan mereka yang berada di sekeliling kita.
 Setiap jiwa pasti pernah merasakan getir dan manisnya cinta dan kerinduan, sebagaimana yang telah dirasakan oleh penulis. Melalui buku ini, pembaca akan menemukan resonansi, merasakan denting kesamaan emosi yang mungkin selama ini dicari.
 Bagi Anda yang pernah terjalin dalam kisah serupa, buku ini menjanjikan sebuah perjalanan yang tidak hanya menarik tapi juga penuh penantian. Segeralah menjelajahi dan memiliki &amp;quot;Bias Pelangi,&amp;quot; sebuah antologi puisi yang mungkin akan menjadi teman sejati dalam merajut kembali cerita cinta dan kerinduan Anda.</t>
        </is>
      </c>
      <c r="Y55" s="235" t="n">
        <v>87400</v>
      </c>
      <c r="Z55" s="88" t="n"/>
      <c r="AA55" s="241">
        <f>Y171*Z171</f>
        <v/>
      </c>
      <c r="AB55" s="243" t="inlineStr">
        <is>
          <t>a1c3052f-4347-431c-b70e-67ef2d6de44f</t>
        </is>
      </c>
    </row>
    <row r="56" ht="15" customHeight="1" s="283">
      <c r="A56" s="235" t="n">
        <v>163</v>
      </c>
      <c r="B56" s="222">
        <f>HYPERLINK("https://mocostore.moco.co.id/catalog/"&amp;AB172,"Klik Disini")</f>
        <v/>
      </c>
      <c r="C56" s="236" t="inlineStr">
        <is>
          <t>Endahe Kembang Manise Madu</t>
        </is>
      </c>
      <c r="D56" s="236" t="inlineStr">
        <is>
          <t>:</t>
        </is>
      </c>
      <c r="E56" s="236" t="inlineStr">
        <is>
          <t>Mujiyana</t>
        </is>
      </c>
      <c r="F56" s="237" t="inlineStr">
        <is>
          <t>978-623-8453-85-6</t>
        </is>
      </c>
      <c r="G56" s="236" t="inlineStr">
        <is>
          <t>978-623-8453-84-9</t>
        </is>
      </c>
      <c r="H56" s="236" t="inlineStr">
        <is>
          <t>Cerpen</t>
        </is>
      </c>
      <c r="I56" s="238" t="inlineStr">
        <is>
          <t>Fiksi</t>
        </is>
      </c>
      <c r="J56" s="239" t="inlineStr">
        <is>
          <t>001.02</t>
        </is>
      </c>
      <c r="K56" s="236" t="inlineStr">
        <is>
          <t>Edisi Ke-1</t>
        </is>
      </c>
      <c r="L56" s="236" t="n"/>
      <c r="M56" s="236" t="inlineStr">
        <is>
          <t>Tidak Tersedia</t>
        </is>
      </c>
      <c r="N56" s="236" t="inlineStr">
        <is>
          <t>Indonesia</t>
        </is>
      </c>
      <c r="O56" s="236" t="inlineStr">
        <is>
          <t>Cerita pendek</t>
        </is>
      </c>
      <c r="P56" s="236" t="n">
        <v>2024</v>
      </c>
      <c r="Q56" s="236" t="n">
        <v>2024</v>
      </c>
      <c r="R56" s="240" t="inlineStr">
        <is>
          <t>CV Ananta Vidya</t>
        </is>
      </c>
      <c r="S56" s="240" t="inlineStr">
        <is>
          <t>Ananta Vidya CV</t>
        </is>
      </c>
      <c r="T56" s="236" t="inlineStr">
        <is>
          <t>Lokal</t>
        </is>
      </c>
      <c r="U56" s="239" t="n">
        <v>131</v>
      </c>
      <c r="V56" s="239" t="inlineStr">
        <is>
          <t>pdf</t>
        </is>
      </c>
      <c r="W56" s="236" t="inlineStr">
        <is>
          <t>1.7 MB</t>
        </is>
      </c>
      <c r="X56" s="240" t="inlineStr">
        <is>
          <t>Sawijining karya sastra ing basa Jawa yaiku cerkak utawa cerita cekak. Cerkak yaiku cerita fiksi kang penulisane meh padha karo cerpen, duwe unsur intrinsik (tema, latar, tokoh, penokohan, gaya bahasa, alur, sudut pandang, amanat) penting ing isi ceritane
 Ing buku cerkak kanti irah-irahan Endahe Kembang Manise Madu iki kabeh cerita utawa kisah ditulis kanthi permati babagan asmara utawa sambung tresnane para mudha.
 Saben judul critane menarik ana rasa tresa, seneng, sedih uga konflik-konflik keluarga. Ing buku cerkak iki, akeh aweh gambaran gambaran romansa lan pengalaman uga pesan kang mendidik,
 Penting buku iki kanggo wacan para kawula mudha, uga pantes kanggo wacan kabeh pasangan keluarga sebab kisah kisah kang ditulis babagan kisah kehidupan.</t>
        </is>
      </c>
      <c r="Y56" s="235" t="n">
        <v>82700</v>
      </c>
      <c r="Z56" s="88" t="n"/>
      <c r="AA56" s="241">
        <f>Y172*Z172</f>
        <v/>
      </c>
      <c r="AB56" s="243" t="inlineStr">
        <is>
          <t>d5c53da9-182e-4da0-88c6-4c5bb8ba6742</t>
        </is>
      </c>
    </row>
    <row r="57" ht="15" customHeight="1" s="283">
      <c r="A57" s="235" t="n">
        <v>165</v>
      </c>
      <c r="B57" s="222">
        <f>HYPERLINK("https://mocostore.moco.co.id/catalog/"&amp;AB174,"Klik Disini")</f>
        <v/>
      </c>
      <c r="C57" s="236" t="inlineStr">
        <is>
          <t>Sape Gagasan Nanjan</t>
        </is>
      </c>
      <c r="D57" s="236" t="inlineStr">
        <is>
          <t>:</t>
        </is>
      </c>
      <c r="E57" s="236" t="inlineStr">
        <is>
          <t>Widiya Wahyuni</t>
        </is>
      </c>
      <c r="F57" s="237" t="inlineStr">
        <is>
          <t>978-623-8453-82-5</t>
        </is>
      </c>
      <c r="G57" s="236" t="inlineStr">
        <is>
          <t>978-623-8453-83-2</t>
        </is>
      </c>
      <c r="H57" s="236" t="inlineStr">
        <is>
          <t>Fiksi</t>
        </is>
      </c>
      <c r="I57" s="238" t="inlineStr">
        <is>
          <t>Fiksi</t>
        </is>
      </c>
      <c r="J57" s="239" t="inlineStr">
        <is>
          <t>001.02</t>
        </is>
      </c>
      <c r="K57" s="236" t="inlineStr">
        <is>
          <t>Edisi Ke-1</t>
        </is>
      </c>
      <c r="L57" s="236" t="n"/>
      <c r="M57" s="236" t="inlineStr">
        <is>
          <t>Tidak Tersedia</t>
        </is>
      </c>
      <c r="N57" s="236" t="inlineStr">
        <is>
          <t>Indonesia</t>
        </is>
      </c>
      <c r="O57" s="236" t="inlineStr">
        <is>
          <t>Fiksi</t>
        </is>
      </c>
      <c r="P57" s="236" t="n">
        <v>2024</v>
      </c>
      <c r="Q57" s="236" t="n">
        <v>2024</v>
      </c>
      <c r="R57" s="240" t="inlineStr">
        <is>
          <t>CV Ananta Vidya</t>
        </is>
      </c>
      <c r="S57" s="240" t="inlineStr">
        <is>
          <t>Ananta Vidya CV</t>
        </is>
      </c>
      <c r="T57" s="236" t="inlineStr">
        <is>
          <t>Lokal</t>
        </is>
      </c>
      <c r="U57" s="239" t="n">
        <v>24</v>
      </c>
      <c r="V57" s="239" t="inlineStr">
        <is>
          <t>pdf</t>
        </is>
      </c>
      <c r="W57" s="236" t="inlineStr">
        <is>
          <t>2.5 MB</t>
        </is>
      </c>
      <c r="X57" s="240" t="inlineStr">
        <is>
          <t>Nanjan, seorang anak laki-laki berusia 12 tahun, terlahir di tengah keluarga Dayak yang kental dengan tradisi. Sejak kecil, Nanjan sudah menunjukkan ketertarikan pada alat musik tradisional Dayak, khususnya sape. Namun sang ayah tak pernah setuju jika Nanjan ingin menjadi pemain sape. Ia ingin anak lelakinya menjadi pemain drum.
 Suatu hari Nanjan ingin mengutarakan keinginannya bahwa ia ingin menjadi pemain sape kepada ayahnya. Apa yang terjadi berikutnya? Mampukah Nanjan meyakinkan sang ayah?
 Buku ini disajikan dalam bahasa Banjar Samarinda, semoga bisa menginspirasi kita semua.</t>
        </is>
      </c>
      <c r="Y57" s="235" t="n">
        <v>49000</v>
      </c>
      <c r="Z57" s="88" t="n"/>
      <c r="AA57" s="241">
        <f>Y174*Z174</f>
        <v/>
      </c>
      <c r="AB57" s="227" t="inlineStr">
        <is>
          <t>c073b67d-df40-4248-ae27-cdf13b162c86</t>
        </is>
      </c>
    </row>
    <row r="58" ht="15" customHeight="1" s="283">
      <c r="A58" s="235" t="n">
        <v>168</v>
      </c>
      <c r="B58" s="222">
        <f>HYPERLINK("https://mocostore.moco.co.id/catalog/"&amp;AB177,"Klik Disini")</f>
        <v/>
      </c>
      <c r="C58" s="236" t="inlineStr">
        <is>
          <t>Dialog</t>
        </is>
      </c>
      <c r="D58" s="236" t="inlineStr">
        <is>
          <t>:</t>
        </is>
      </c>
      <c r="E58" s="236" t="inlineStr">
        <is>
          <t>Ilman Sakti Nasution dan Bea Hana Siswati</t>
        </is>
      </c>
      <c r="F58" s="237" t="inlineStr">
        <is>
          <t>978-623-8453-74-0</t>
        </is>
      </c>
      <c r="G58" s="236" t="inlineStr">
        <is>
          <t>978-623-8453-75-7</t>
        </is>
      </c>
      <c r="H58" s="236" t="inlineStr">
        <is>
          <t>Puisi</t>
        </is>
      </c>
      <c r="I58" s="238" t="inlineStr">
        <is>
          <t>Fiksi</t>
        </is>
      </c>
      <c r="J58" s="239" t="inlineStr">
        <is>
          <t>001.02</t>
        </is>
      </c>
      <c r="K58" s="236" t="inlineStr">
        <is>
          <t>Edisi Ke-1</t>
        </is>
      </c>
      <c r="L58" s="236" t="n"/>
      <c r="M58" s="236" t="inlineStr">
        <is>
          <t>Tidak Tersedia</t>
        </is>
      </c>
      <c r="N58" s="236" t="inlineStr">
        <is>
          <t>Indonesia</t>
        </is>
      </c>
      <c r="O58" s="236" t="inlineStr">
        <is>
          <t>Puisi</t>
        </is>
      </c>
      <c r="P58" s="236" t="n">
        <v>2024</v>
      </c>
      <c r="Q58" s="236" t="n">
        <v>2024</v>
      </c>
      <c r="R58" s="240" t="inlineStr">
        <is>
          <t>CV Ananta Vidya</t>
        </is>
      </c>
      <c r="S58" s="240" t="inlineStr">
        <is>
          <t>Ananta Vidya CV</t>
        </is>
      </c>
      <c r="T58" s="236" t="inlineStr">
        <is>
          <t>Lokal</t>
        </is>
      </c>
      <c r="U58" s="239" t="n">
        <v>104</v>
      </c>
      <c r="V58" s="239" t="inlineStr">
        <is>
          <t>pdf</t>
        </is>
      </c>
      <c r="W58" s="236" t="inlineStr">
        <is>
          <t>4.1 MB</t>
        </is>
      </c>
      <c r="X58" s="240" t="inlineStr">
        <is>
          <t>Tenggelamlah dalam keindahan Dialog, sebuah buku kumpulan puisi dalam bentuk percakapan dan sajak yang dikemas ringan dalam sebuah percakapan indah. Setiap halaman mengundang Anda ke dalam dunia yang terbentuk dari dialog antara hati dan pikiran, menciptakan perbincangan yang mengalir dengan harmoni dan rasa. Puisi-puisi yang terpilih dengan cermat membangun jembatan antara keheningan dan kata-kata yang bersuara, menawarkan pengalaman baca yang menggetarkan dan memikat. Dialog bukan hanya tentang kata-kata, melainkan tentang memahami diri sendiri melalui cerita-cerita yang tulus dan perbincangan indah yang mengalir di antara baris-baris puisi yang memikat.</t>
        </is>
      </c>
      <c r="Y58" s="235" t="n">
        <v>92700</v>
      </c>
      <c r="Z58" s="88" t="n"/>
      <c r="AA58" s="241">
        <f>Y177*Z177</f>
        <v/>
      </c>
      <c r="AB58" s="242" t="inlineStr">
        <is>
          <t>459e7653-7f65-4dac-b6ff-dc7920d1fd28</t>
        </is>
      </c>
    </row>
    <row r="59" ht="15" customHeight="1" s="283">
      <c r="A59" s="235" t="n">
        <v>170</v>
      </c>
      <c r="B59" s="222">
        <f>HYPERLINK("https://mocostore.moco.co.id/catalog/"&amp;AB179,"Klik Disini")</f>
        <v/>
      </c>
      <c r="C59" s="236" t="inlineStr">
        <is>
          <t>Menyesal</t>
        </is>
      </c>
      <c r="D59" s="236" t="inlineStr">
        <is>
          <t>:</t>
        </is>
      </c>
      <c r="E59" s="236" t="inlineStr">
        <is>
          <t>Clarabella Aiko Vivian Tan, dkk</t>
        </is>
      </c>
      <c r="F59" s="237" t="inlineStr">
        <is>
          <t>978-623-8453-73-3</t>
        </is>
      </c>
      <c r="G59" s="236" t="inlineStr">
        <is>
          <t>978-623-8453-72-6</t>
        </is>
      </c>
      <c r="H59" s="236" t="inlineStr">
        <is>
          <t>Anak</t>
        </is>
      </c>
      <c r="I59" s="238" t="inlineStr">
        <is>
          <t>Fiksi</t>
        </is>
      </c>
      <c r="J59" s="239" t="inlineStr">
        <is>
          <t>001.01</t>
        </is>
      </c>
      <c r="K59" s="236" t="inlineStr">
        <is>
          <t>Edisi Ke-1</t>
        </is>
      </c>
      <c r="L59" s="236" t="n"/>
      <c r="M59" s="236" t="inlineStr">
        <is>
          <t>Tidak Tersedia</t>
        </is>
      </c>
      <c r="N59" s="236" t="inlineStr">
        <is>
          <t>Indonesia</t>
        </is>
      </c>
      <c r="O59" s="236" t="inlineStr">
        <is>
          <t>Fiksi</t>
        </is>
      </c>
      <c r="P59" s="236" t="n">
        <v>2024</v>
      </c>
      <c r="Q59" s="236" t="n">
        <v>2024</v>
      </c>
      <c r="R59" s="240" t="inlineStr">
        <is>
          <t>CV Ananta Vidya</t>
        </is>
      </c>
      <c r="S59" s="240" t="inlineStr">
        <is>
          <t>Ananta Vidya CV</t>
        </is>
      </c>
      <c r="T59" s="236" t="inlineStr">
        <is>
          <t>Lokal</t>
        </is>
      </c>
      <c r="U59" s="239" t="n">
        <v>26</v>
      </c>
      <c r="V59" s="239" t="inlineStr">
        <is>
          <t>pdf</t>
        </is>
      </c>
      <c r="W59" s="236" t="inlineStr">
        <is>
          <t>2.7 MB</t>
        </is>
      </c>
      <c r="X59" s="240" t="inlineStr">
        <is>
          <t>Barney dan Emily adalah sepasang sahabat, namun mereka memiliki karakter yang berbeda. Emily kurang bertanggung jawab, tidak perhatian dan kurang serius pada saat belajar di kelas, sedangkan Barney rajin, serius dan bertanggung jawab.
 Suatu hari, pada saat Ibu Fely sedang menerangkan pelajaran, Emily tidak memperhatikannya padahal yang dijelaskan Ibu Fely adalah materi untuk ulangan. Akibat ketidakpeduliannya itu, ia tidak dapat mengerjakan soal ulangan.
 Apakah Barney akan membantu Emily?
 -------
 Karakter yang dikembangkan: Bertanggung jawab, menghargai, jujur dan suka menolong.</t>
        </is>
      </c>
      <c r="Y59" s="235" t="n">
        <v>86000</v>
      </c>
      <c r="Z59" s="88" t="n"/>
      <c r="AA59" s="241">
        <f>Y179*Z179</f>
        <v/>
      </c>
      <c r="AB59" s="242" t="inlineStr">
        <is>
          <t>b3c8b89a-62ad-4723-844b-b79e2a4ed8aa</t>
        </is>
      </c>
    </row>
    <row r="60" ht="15" customHeight="1" s="283">
      <c r="A60" s="235" t="n">
        <v>171</v>
      </c>
      <c r="B60" s="222">
        <f>HYPERLINK("https://mocostore.moco.co.id/catalog/"&amp;AB180,"Klik Disini")</f>
        <v/>
      </c>
      <c r="C60" s="236" t="inlineStr">
        <is>
          <t>Mahaseri BADW</t>
        </is>
      </c>
      <c r="D60" s="236" t="inlineStr">
        <is>
          <t>: Sekuel 0 Wayang MARCAPADA</t>
        </is>
      </c>
      <c r="E60" s="236" t="inlineStr">
        <is>
          <t>St Wid</t>
        </is>
      </c>
      <c r="F60" s="237" t="inlineStr">
        <is>
          <t>978-623-8453-69-6</t>
        </is>
      </c>
      <c r="G60" s="236" t="inlineStr">
        <is>
          <t>978-623-8453-68-9</t>
        </is>
      </c>
      <c r="H60" s="236" t="inlineStr">
        <is>
          <t>Budaya</t>
        </is>
      </c>
      <c r="I60" s="238" t="inlineStr">
        <is>
          <t>Fiksi</t>
        </is>
      </c>
      <c r="J60" s="239" t="inlineStr">
        <is>
          <t>001.02</t>
        </is>
      </c>
      <c r="K60" s="236" t="inlineStr">
        <is>
          <t>Edisi Ke-2</t>
        </is>
      </c>
      <c r="L60" s="236" t="n"/>
      <c r="M60" s="236" t="inlineStr">
        <is>
          <t>Tidak Tersedia</t>
        </is>
      </c>
      <c r="N60" s="236" t="inlineStr">
        <is>
          <t>Indonesia</t>
        </is>
      </c>
      <c r="O60" s="236" t="inlineStr">
        <is>
          <t>Drama</t>
        </is>
      </c>
      <c r="P60" s="236" t="n">
        <v>2024</v>
      </c>
      <c r="Q60" s="236" t="n">
        <v>2024</v>
      </c>
      <c r="R60" s="240" t="inlineStr">
        <is>
          <t>CV Ananta Vidya</t>
        </is>
      </c>
      <c r="S60" s="240" t="inlineStr">
        <is>
          <t>Ananta Vidya CV</t>
        </is>
      </c>
      <c r="T60" s="236" t="inlineStr">
        <is>
          <t>Lokal</t>
        </is>
      </c>
      <c r="U60" s="239" t="n">
        <v>117</v>
      </c>
      <c r="V60" s="239" t="inlineStr">
        <is>
          <t>pdf</t>
        </is>
      </c>
      <c r="W60" s="236" t="inlineStr">
        <is>
          <t>1.7 MB</t>
        </is>
      </c>
      <c r="X60" s="240" t="inlineStr">
        <is>
          <t>Sekuel 0 MARCAPADA memaparkan kisah awal mula terjadinya titah di alam semesta. Walau pada awalnya hanya berupa cerita abstrak karena tak bisa digambarkan, namun berkembang hingga menjadi aneka titah yang bisa digambarkan.
 Secara tidak langsung penggemar wayang seperti dibolehkan mengintip suwarga, walau mungkin berbeda dengan sorga &amp;nbsp;yang kita yakini. Percaya yang mana? Dipersilakan, BADW hanya cerita fantasi (khayalan) tutur-tinutur yang ditulis ulang.</t>
        </is>
      </c>
      <c r="Y60" s="235" t="n">
        <v>97800</v>
      </c>
      <c r="Z60" s="88" t="n"/>
      <c r="AA60" s="241">
        <f>Y180*Z180</f>
        <v/>
      </c>
      <c r="AB60" s="242" t="inlineStr">
        <is>
          <t>8970c1ad-1801-43f2-814a-3175a03d41c5</t>
        </is>
      </c>
    </row>
    <row r="61" ht="15" customHeight="1" s="283">
      <c r="A61" s="235" t="n">
        <v>172</v>
      </c>
      <c r="B61" s="222">
        <f>HYPERLINK("https://mocostore.moco.co.id/catalog/"&amp;AB181,"Klik Disini")</f>
        <v/>
      </c>
      <c r="C61" s="236" t="inlineStr">
        <is>
          <t>Cerita Kehidupan</t>
        </is>
      </c>
      <c r="D61" s="236" t="inlineStr">
        <is>
          <t>:</t>
        </is>
      </c>
      <c r="E61" s="236" t="inlineStr">
        <is>
          <t>Kumyani, S.Pd.</t>
        </is>
      </c>
      <c r="F61" s="237" t="inlineStr">
        <is>
          <t>978-623-8453-66-5</t>
        </is>
      </c>
      <c r="G61" s="236" t="inlineStr">
        <is>
          <t>978-623-8453-67-2</t>
        </is>
      </c>
      <c r="H61" s="236" t="inlineStr">
        <is>
          <t>Puisi</t>
        </is>
      </c>
      <c r="I61" s="238" t="inlineStr">
        <is>
          <t>Fiksi</t>
        </is>
      </c>
      <c r="J61" s="239" t="inlineStr">
        <is>
          <t>001.02</t>
        </is>
      </c>
      <c r="K61" s="236" t="inlineStr">
        <is>
          <t>Tidak Tersedia</t>
        </is>
      </c>
      <c r="L61" s="236" t="n"/>
      <c r="M61" s="236" t="inlineStr">
        <is>
          <t>Tidak Tersedia</t>
        </is>
      </c>
      <c r="N61" s="236" t="inlineStr">
        <is>
          <t>Indonesia</t>
        </is>
      </c>
      <c r="O61" s="236" t="inlineStr">
        <is>
          <t>Puisi</t>
        </is>
      </c>
      <c r="P61" s="236" t="n">
        <v>2024</v>
      </c>
      <c r="Q61" s="236" t="n">
        <v>2024</v>
      </c>
      <c r="R61" s="240" t="inlineStr">
        <is>
          <t>CV Ananta Vidya</t>
        </is>
      </c>
      <c r="S61" s="240" t="inlineStr">
        <is>
          <t>Ananta Vidya CV</t>
        </is>
      </c>
      <c r="T61" s="236" t="inlineStr">
        <is>
          <t>Lokal</t>
        </is>
      </c>
      <c r="U61" s="239" t="n">
        <v>61</v>
      </c>
      <c r="V61" s="239" t="inlineStr">
        <is>
          <t>pdf</t>
        </is>
      </c>
      <c r="W61" s="236" t="inlineStr">
        <is>
          <t>1.5 MB</t>
        </is>
      </c>
      <c r="X61" s="240" t="inlineStr">
        <is>
          <t>Sebagian besar karya puisi ini menceritakan tentang cerita kehidupan yang ada. &amp;nbsp;Ada kalanya kita merasakan senang, bahagia, dengan apa yang kita miliki. Sebaliknya kadang kita juga merasakan susah dan merana yang berkepanjangan dengan apa yang tidak kita capai.
 Dari cerita tersebut, bisa kita jadikan pelajaran bahwa apa pun yang kita hadapi dan terima harus dijalani dengan ikhlas dan senang hati. Karena senang susah, sedih dan bahagia merupakan cerita kehidupan di dunia.</t>
        </is>
      </c>
      <c r="Y61" s="235" t="n">
        <v>75800</v>
      </c>
      <c r="Z61" s="88" t="n"/>
      <c r="AA61" s="241">
        <f>Y181*Z181</f>
        <v/>
      </c>
      <c r="AB61" s="237" t="inlineStr">
        <is>
          <t>0642dcc5-890f-4dd9-867b-26cfbfbb5fce</t>
        </is>
      </c>
    </row>
    <row r="62" ht="15" customHeight="1" s="283">
      <c r="A62" s="235" t="n">
        <v>173</v>
      </c>
      <c r="B62" s="222">
        <f>HYPERLINK("https://mocostore.moco.co.id/catalog/"&amp;AB182,"Klik Disini")</f>
        <v/>
      </c>
      <c r="C62" s="236" t="inlineStr">
        <is>
          <t>Semangatku</t>
        </is>
      </c>
      <c r="D62" s="236" t="inlineStr">
        <is>
          <t>:</t>
        </is>
      </c>
      <c r="E62" s="236" t="inlineStr">
        <is>
          <t>Isminarti Subowo, S.Pd.Kor.</t>
        </is>
      </c>
      <c r="F62" s="237" t="inlineStr">
        <is>
          <t>978-623-8453-65-8</t>
        </is>
      </c>
      <c r="G62" s="236" t="inlineStr">
        <is>
          <t>978-623-8453-64-1</t>
        </is>
      </c>
      <c r="H62" s="236" t="inlineStr">
        <is>
          <t>Puisi</t>
        </is>
      </c>
      <c r="I62" s="238" t="inlineStr">
        <is>
          <t>Fiksi</t>
        </is>
      </c>
      <c r="J62" s="239" t="inlineStr">
        <is>
          <t>001.02</t>
        </is>
      </c>
      <c r="K62" s="236" t="inlineStr">
        <is>
          <t>Edisi Ke-1</t>
        </is>
      </c>
      <c r="L62" s="236" t="n"/>
      <c r="M62" s="236" t="inlineStr">
        <is>
          <t>Tidak Tersedia</t>
        </is>
      </c>
      <c r="N62" s="236" t="inlineStr">
        <is>
          <t>Indonesia</t>
        </is>
      </c>
      <c r="O62" s="236" t="inlineStr">
        <is>
          <t>Puisi</t>
        </is>
      </c>
      <c r="P62" s="236" t="n">
        <v>2024</v>
      </c>
      <c r="Q62" s="236" t="n">
        <v>2024</v>
      </c>
      <c r="R62" s="240" t="inlineStr">
        <is>
          <t>CV Ananta Vidya</t>
        </is>
      </c>
      <c r="S62" s="240" t="inlineStr">
        <is>
          <t>Ananta Vidya CV</t>
        </is>
      </c>
      <c r="T62" s="236" t="inlineStr">
        <is>
          <t>Lokal</t>
        </is>
      </c>
      <c r="U62" s="239" t="n">
        <v>67</v>
      </c>
      <c r="V62" s="239" t="inlineStr">
        <is>
          <t>pdf</t>
        </is>
      </c>
      <c r="W62" s="236" t="inlineStr">
        <is>
          <t>1.3 MB</t>
        </is>
      </c>
      <c r="X62" s="240" t="inlineStr">
        <is>
          <t>Setiap kehidupan seseorang memiliki cerita unik sendiri-sendiri. Terkadang cerita itu melahirkan hal yang lucu, sedih, semangat, dan menyentuh hati. Membuat seseorang yang menjalani kehidupannya harus menikmati dan berpikir. Memecahkan solusi dari tiap ujiannya.
 Kemerdekaan Indonesia didapatkan dengan penuh perjuangan dan semangat juang yang tinggi dari para pejuang terdahulu. Berbagai kumpulan puisi &amp;nbsp;tentang semangatku ini semoga menginspirasi dan memberi energi yang besar bagi para pembaca serta menambah semangat berjuang dalam menjalani hidup.
 Berjuang untuk apa? Berjuang demi nusa dan bangsa. Berjuang demi meraih cita-cita. Puisi-puisi tentang semangatku ini semoga dapat menginspirasi, menyegarkan jiwa, dan membantu menambah semangat untuk berjuang dalam menghadapi segala rintangan kehidupan.
 &amp;nbsp;
 Tanpa keberanian
 Tidak ada kemenangan
 Tanpa perjuangan
 Tidak akan tercapai semua harapan
 Satu kata &amp;ldquo;Semangat&amp;rdquo;
 Jalani setiap kehidupan</t>
        </is>
      </c>
      <c r="Y62" s="235" t="n">
        <v>78100</v>
      </c>
      <c r="Z62" s="88" t="n"/>
      <c r="AA62" s="241">
        <f>Y182*Z182</f>
        <v/>
      </c>
      <c r="AB62" s="237" t="inlineStr">
        <is>
          <t>ac7d9bcb-f544-43a2-bed6-9e117f8bc524</t>
        </is>
      </c>
    </row>
    <row r="63" ht="15" customHeight="1" s="283">
      <c r="A63" s="235" t="n">
        <v>174</v>
      </c>
      <c r="B63" s="222">
        <f>HYPERLINK("https://mocostore.moco.co.id/catalog/"&amp;AB183,"Klik Disini")</f>
        <v/>
      </c>
      <c r="C63" s="236" t="inlineStr">
        <is>
          <t>Keindahan Alam</t>
        </is>
      </c>
      <c r="D63" s="236" t="inlineStr">
        <is>
          <t>:</t>
        </is>
      </c>
      <c r="E63" s="236" t="inlineStr">
        <is>
          <t>Sabari, S.Pd.</t>
        </is>
      </c>
      <c r="F63" s="237" t="inlineStr">
        <is>
          <t>978-623-8453-63-4</t>
        </is>
      </c>
      <c r="G63" s="236" t="inlineStr">
        <is>
          <t>978-623-8453-62-7</t>
        </is>
      </c>
      <c r="H63" s="236" t="inlineStr">
        <is>
          <t>Puisi</t>
        </is>
      </c>
      <c r="I63" s="238" t="inlineStr">
        <is>
          <t>Fiksi</t>
        </is>
      </c>
      <c r="J63" s="239" t="inlineStr">
        <is>
          <t>001.02</t>
        </is>
      </c>
      <c r="K63" s="236" t="inlineStr">
        <is>
          <t>Edisi Ke-1</t>
        </is>
      </c>
      <c r="L63" s="236" t="n"/>
      <c r="M63" s="236" t="inlineStr">
        <is>
          <t>Tidak Tersedia</t>
        </is>
      </c>
      <c r="N63" s="236" t="inlineStr">
        <is>
          <t>Indonesia</t>
        </is>
      </c>
      <c r="O63" s="236" t="inlineStr">
        <is>
          <t>Puisi</t>
        </is>
      </c>
      <c r="P63" s="236" t="n">
        <v>2024</v>
      </c>
      <c r="Q63" s="236" t="n">
        <v>2024</v>
      </c>
      <c r="R63" s="240" t="inlineStr">
        <is>
          <t>CV Ananta Vidya</t>
        </is>
      </c>
      <c r="S63" s="240" t="inlineStr">
        <is>
          <t>Ananta Vidya CV</t>
        </is>
      </c>
      <c r="T63" s="236" t="inlineStr">
        <is>
          <t>Lokal</t>
        </is>
      </c>
      <c r="U63" s="239" t="n">
        <v>60</v>
      </c>
      <c r="V63" s="239" t="inlineStr">
        <is>
          <t>pdf</t>
        </is>
      </c>
      <c r="W63" s="236" t="inlineStr">
        <is>
          <t>1.2 MB</t>
        </is>
      </c>
      <c r="X63" s="240" t="inlineStr">
        <is>
          <t>Sebagian kumpulan puisi ini menggambarkan betapa indah dan asri alam Indonesia yang kita miliki. Dari daratan dan lautan yang ada. Kita wajib mensyukuri nikmat yang telah Allah berikan. Kita tidak boleh menggunakan apa yang ada di alam dengan semena-mena.
 Kita wajib melestarikan dan menjaga agar alam ini tetap indah dan asri. Menjaga kelestarian alam menjadi tanggung jawab kita hingga akhir hayat. Oleh karena itu, marilah kita memanfaatkan seluruh ciptaan-Nya dengan sebaik-baiknya.</t>
        </is>
      </c>
      <c r="Y63" s="235" t="n">
        <v>75400</v>
      </c>
      <c r="Z63" s="88" t="n"/>
      <c r="AA63" s="241">
        <f>Y183*Z183</f>
        <v/>
      </c>
      <c r="AB63" s="237" t="inlineStr">
        <is>
          <t>65329910-0ebc-4c5d-96b6-9315d626cf6d</t>
        </is>
      </c>
    </row>
    <row r="64" ht="15" customHeight="1" s="283">
      <c r="A64" s="235" t="n">
        <v>175</v>
      </c>
      <c r="B64" s="222">
        <f>HYPERLINK("https://mocostore.moco.co.id/catalog/"&amp;AB184,"Klik Disini")</f>
        <v/>
      </c>
      <c r="C64" s="236" t="inlineStr">
        <is>
          <t>Antologi 212 Pantun</t>
        </is>
      </c>
      <c r="D64" s="236" t="inlineStr">
        <is>
          <t>:</t>
        </is>
      </c>
      <c r="E64" s="236" t="inlineStr">
        <is>
          <t>Lina A., dkk</t>
        </is>
      </c>
      <c r="F64" s="237" t="inlineStr">
        <is>
          <t>978-623-8453-61-0</t>
        </is>
      </c>
      <c r="G64" s="236" t="inlineStr">
        <is>
          <t>978-623-8453-60-3</t>
        </is>
      </c>
      <c r="H64" s="236" t="inlineStr">
        <is>
          <t>Puisi</t>
        </is>
      </c>
      <c r="I64" s="238" t="inlineStr">
        <is>
          <t>Fiksi</t>
        </is>
      </c>
      <c r="J64" s="239" t="inlineStr">
        <is>
          <t>001.02</t>
        </is>
      </c>
      <c r="K64" s="236" t="inlineStr">
        <is>
          <t>Edisi Ke-1</t>
        </is>
      </c>
      <c r="L64" s="236" t="n"/>
      <c r="M64" s="236" t="inlineStr">
        <is>
          <t>Tidak Tersedia</t>
        </is>
      </c>
      <c r="N64" s="236" t="inlineStr">
        <is>
          <t>Indonesia</t>
        </is>
      </c>
      <c r="O64" s="236" t="inlineStr">
        <is>
          <t>Puisi</t>
        </is>
      </c>
      <c r="P64" s="236" t="n">
        <v>2024</v>
      </c>
      <c r="Q64" s="236" t="n">
        <v>2024</v>
      </c>
      <c r="R64" s="240" t="inlineStr">
        <is>
          <t>CV Ananta Vidya</t>
        </is>
      </c>
      <c r="S64" s="240" t="inlineStr">
        <is>
          <t>Ananta Vidya CV</t>
        </is>
      </c>
      <c r="T64" s="236" t="inlineStr">
        <is>
          <t>Lokal</t>
        </is>
      </c>
      <c r="U64" s="239" t="n">
        <v>121</v>
      </c>
      <c r="V64" s="239" t="inlineStr">
        <is>
          <t>pdf</t>
        </is>
      </c>
      <c r="W64" s="236" t="inlineStr">
        <is>
          <t>1.5 MB</t>
        </is>
      </c>
      <c r="X64" s="240" t="inlineStr">
        <is>
          <t>Pantun saat ini kembali familier di telinga kita. Apakah pantun itu? Bagaimana kalau kita mengenal lebih dalam lagi tentang pantun?
 Pantun merupakan salah satu bentuk karya sastra yang terikat dengan aturan serta mengandung ide yang kritis dan kreatif, sarat dengan kandungan makna dan merupakan rangkaian kata yang indah juga salah satu karya klasik yang sudah ada di Nusantara.
 Mulanya pantun adalah sastra lisan, dahulu masyarakat terbiasa berbalas pantun. Mereka mengucapkan langsung secara lisan tanpa pikir panjang. Namun seiring waktu berjalan, sekarang dijumpai juga pantun yang tertulis, menggunakan bahasa sebagai media untuk mengungkapkan makna yang ingin disampaikan. Dalam pantun digunakan kata kiasan untuk menyampaikan sesuatu. Pantun juga memiliki berbagai jenis berdasarkan isi dan tujuan pembuatan pantun tersebut. Contohnya seperti pantun nasihat, pantun jenaka, pantun agama, pantun teka-teki, dan lainnya.</t>
        </is>
      </c>
      <c r="Y64" s="235" t="n">
        <v>99400</v>
      </c>
      <c r="Z64" s="88" t="n"/>
      <c r="AA64" s="241">
        <f>Y184*Z184</f>
        <v/>
      </c>
      <c r="AB64" s="237" t="inlineStr">
        <is>
          <t>8944be7e-c104-412a-8c42-ce81a5686fad</t>
        </is>
      </c>
    </row>
    <row r="65" ht="15" customHeight="1" s="283">
      <c r="A65" s="235" t="n">
        <v>176</v>
      </c>
      <c r="B65" s="222">
        <f>HYPERLINK("https://mocostore.moco.co.id/catalog/"&amp;AB185,"Klik Disini")</f>
        <v/>
      </c>
      <c r="C65" s="236" t="inlineStr">
        <is>
          <t>Mengejar Asa</t>
        </is>
      </c>
      <c r="D65" s="236" t="inlineStr">
        <is>
          <t>:</t>
        </is>
      </c>
      <c r="E65" s="236" t="inlineStr">
        <is>
          <t>Yoyok Ardianto</t>
        </is>
      </c>
      <c r="F65" s="237" t="inlineStr">
        <is>
          <t>978-623-8453-58-0</t>
        </is>
      </c>
      <c r="G65" s="236" t="inlineStr">
        <is>
          <t>978-623-8453-59-7</t>
        </is>
      </c>
      <c r="H65" s="236" t="inlineStr">
        <is>
          <t>Novel</t>
        </is>
      </c>
      <c r="I65" s="238" t="inlineStr">
        <is>
          <t>Fiksi</t>
        </is>
      </c>
      <c r="J65" s="239" t="inlineStr">
        <is>
          <t>001.02</t>
        </is>
      </c>
      <c r="K65" s="236" t="inlineStr">
        <is>
          <t>Edisi Ke-1</t>
        </is>
      </c>
      <c r="L65" s="236" t="n"/>
      <c r="M65" s="236" t="inlineStr">
        <is>
          <t>Tidak Tersedia</t>
        </is>
      </c>
      <c r="N65" s="236" t="inlineStr">
        <is>
          <t>Indonesia</t>
        </is>
      </c>
      <c r="O65" s="236" t="inlineStr">
        <is>
          <t>Novel</t>
        </is>
      </c>
      <c r="P65" s="236" t="n">
        <v>2024</v>
      </c>
      <c r="Q65" s="236" t="n">
        <v>2024</v>
      </c>
      <c r="R65" s="240" t="inlineStr">
        <is>
          <t>CV Ananta Vidya</t>
        </is>
      </c>
      <c r="S65" s="240" t="inlineStr">
        <is>
          <t>Ananta Vidya CV</t>
        </is>
      </c>
      <c r="T65" s="236" t="inlineStr">
        <is>
          <t>Lokal</t>
        </is>
      </c>
      <c r="U65" s="239" t="n">
        <v>160</v>
      </c>
      <c r="V65" s="239" t="inlineStr">
        <is>
          <t>pdf</t>
        </is>
      </c>
      <c r="W65" s="236" t="inlineStr">
        <is>
          <t>1.4 MB</t>
        </is>
      </c>
      <c r="X65" s="240" t="inlineStr">
        <is>
          <t>Kegalauan dan harapan bercampur menjadi satu bagi kebanyakan anak remaja yang baru lulus dari bangku sekolah menengah atas. Namun dengan tekad dan semangat untuk meraih cita-cita, kehidupan baru yang menuntut kemandirian akan dilalui walau penuh tantangan. Bertemu dengan suasana dan lingkungan yang baru serta jauh dari orang tua harus dihadapi dengan bijaksana.
 Melalui buku ini kita akan memahami bahwa kesuksesan itu bisa diraih, dengan bekerja keras. Dukungan sahabat dan teman merupakan modal dalam meraih cita-cita. Mereka seperti keluarga kita, saat sedih mereka yang menghibur, jika ada masalah mereka akan membantu memberikan solusi. Dengan adanya mereka di sekeliling kita rasanya hati akan selalu tenteram dan damai.
 Jika Anda adalah pribadi yang progresif, maka jangan lewatkan buku ini. Menjadi orang yang sukses? Believe me.</t>
        </is>
      </c>
      <c r="Y65" s="235" t="n">
        <v>114800</v>
      </c>
      <c r="Z65" s="88" t="n"/>
      <c r="AA65" s="241">
        <f>Y185*Z185</f>
        <v/>
      </c>
      <c r="AB65" s="237" t="inlineStr">
        <is>
          <t>bb931409-38d8-4d94-b365-cebb97fca5ce</t>
        </is>
      </c>
    </row>
    <row r="66" ht="15" customHeight="1" s="283">
      <c r="A66" s="235" t="n">
        <v>177</v>
      </c>
      <c r="B66" s="222">
        <f>HYPERLINK("https://mocostore.moco.co.id/catalog/"&amp;AB186,"Klik Disini")</f>
        <v/>
      </c>
      <c r="C66" s="236" t="inlineStr">
        <is>
          <t>Jiwa Berkarya</t>
        </is>
      </c>
      <c r="D66" s="236" t="inlineStr">
        <is>
          <t>:</t>
        </is>
      </c>
      <c r="E66" s="236" t="inlineStr">
        <is>
          <t>Nurma Suryabrata</t>
        </is>
      </c>
      <c r="F66" s="237" t="inlineStr">
        <is>
          <t>978-623-8453-57-3</t>
        </is>
      </c>
      <c r="G66" s="236" t="inlineStr">
        <is>
          <t>978-623-8453-56-6</t>
        </is>
      </c>
      <c r="H66" s="236" t="inlineStr">
        <is>
          <t>Puisi</t>
        </is>
      </c>
      <c r="I66" s="238" t="inlineStr">
        <is>
          <t>Fiksi</t>
        </is>
      </c>
      <c r="J66" s="239" t="inlineStr">
        <is>
          <t>001.02</t>
        </is>
      </c>
      <c r="K66" s="236" t="inlineStr">
        <is>
          <t>Edisi Ke-1</t>
        </is>
      </c>
      <c r="L66" s="236" t="n"/>
      <c r="M66" s="236" t="inlineStr">
        <is>
          <t>Tidak Tersedia</t>
        </is>
      </c>
      <c r="N66" s="236" t="inlineStr">
        <is>
          <t>Indonesia</t>
        </is>
      </c>
      <c r="O66" s="236" t="inlineStr">
        <is>
          <t>Puisi</t>
        </is>
      </c>
      <c r="P66" s="236" t="n">
        <v>2024</v>
      </c>
      <c r="Q66" s="236" t="n">
        <v>2024</v>
      </c>
      <c r="R66" s="240" t="inlineStr">
        <is>
          <t>CV Ananta Vidya</t>
        </is>
      </c>
      <c r="S66" s="240" t="inlineStr">
        <is>
          <t>Ananta Vidya CV</t>
        </is>
      </c>
      <c r="T66" s="236" t="inlineStr">
        <is>
          <t>Lokal</t>
        </is>
      </c>
      <c r="U66" s="239" t="n">
        <v>62</v>
      </c>
      <c r="V66" s="239" t="inlineStr">
        <is>
          <t>pdf</t>
        </is>
      </c>
      <c r="W66" s="236" t="inlineStr">
        <is>
          <t>2.2 MB</t>
        </is>
      </c>
      <c r="X66" s="240" t="inlineStr">
        <is>
          <t>Dalam buku ini, tergambar luapan emosi layaknya sungai yang mengalir dari jiwa. Setiap rona rasa menyatu dalam aliran kata-kata. Hendaklah emosi membara melebur dalam cahaya kata-kata, tidak menjadi korban arus deras, melainkan tercipta sebagai karya. Setiap halaman menampilkan potongan jiwa yang terurai rapi, mengajakmu menjelajahi liku-liku kehidupan. Jadilah seperti sungai yang mengalir bebas, membiarkan setiap tetes emosi menjadi bagian perjalanan yang tak terlupakan dalam ungkapan puitis dan tulus.</t>
        </is>
      </c>
      <c r="Y66" s="235" t="n">
        <v>76200</v>
      </c>
      <c r="Z66" s="88" t="n"/>
      <c r="AA66" s="241">
        <f>Y186*Z186</f>
        <v/>
      </c>
      <c r="AB66" s="237" t="inlineStr">
        <is>
          <t>87a5b299-59a0-4f0f-a9e9-b95fba5ea0ac</t>
        </is>
      </c>
    </row>
    <row r="67" ht="15" customHeight="1" s="283">
      <c r="A67" s="235" t="n">
        <v>179</v>
      </c>
      <c r="B67" s="222">
        <f>HYPERLINK("https://mocostore.moco.co.id/catalog/"&amp;AB188,"Klik Disini")</f>
        <v/>
      </c>
      <c r="C67" s="236" t="inlineStr">
        <is>
          <t>Kisah Duniaku</t>
        </is>
      </c>
      <c r="D67" s="236" t="inlineStr">
        <is>
          <t>:</t>
        </is>
      </c>
      <c r="E67" s="236" t="inlineStr">
        <is>
          <t>Nani Istini</t>
        </is>
      </c>
      <c r="F67" s="237" t="inlineStr">
        <is>
          <t>978-623-8453-52-8</t>
        </is>
      </c>
      <c r="G67" s="236" t="inlineStr">
        <is>
          <t>978-623-8453-53-5</t>
        </is>
      </c>
      <c r="H67" s="236" t="inlineStr">
        <is>
          <t>Puisi</t>
        </is>
      </c>
      <c r="I67" s="238" t="inlineStr">
        <is>
          <t>Fiksi</t>
        </is>
      </c>
      <c r="J67" s="239" t="inlineStr">
        <is>
          <t>001.02</t>
        </is>
      </c>
      <c r="K67" s="236" t="inlineStr">
        <is>
          <t>Edisi Ke-1</t>
        </is>
      </c>
      <c r="L67" s="236" t="n"/>
      <c r="M67" s="236" t="inlineStr">
        <is>
          <t>Tidak Tersedia</t>
        </is>
      </c>
      <c r="N67" s="236" t="inlineStr">
        <is>
          <t>Indonesia</t>
        </is>
      </c>
      <c r="O67" s="236" t="inlineStr">
        <is>
          <t>Puisi</t>
        </is>
      </c>
      <c r="P67" s="236" t="n">
        <v>2024</v>
      </c>
      <c r="Q67" s="236" t="n">
        <v>2024</v>
      </c>
      <c r="R67" s="240" t="inlineStr">
        <is>
          <t>CV Ananta Vidya</t>
        </is>
      </c>
      <c r="S67" s="240" t="inlineStr">
        <is>
          <t>Ananta Vidya CV</t>
        </is>
      </c>
      <c r="T67" s="236" t="inlineStr">
        <is>
          <t>Lokal</t>
        </is>
      </c>
      <c r="U67" s="239" t="n">
        <v>67</v>
      </c>
      <c r="V67" s="239" t="inlineStr">
        <is>
          <t>pdf</t>
        </is>
      </c>
      <c r="W67" s="236" t="inlineStr">
        <is>
          <t>2.0 MB</t>
        </is>
      </c>
      <c r="X67" s="240" t="inlineStr">
        <is>
          <t>Kisah panjang
 Untuk warna-warni kehidupan
 Banyak cerita di setiap sisinya
 Bercengkerama dengan canda dan tawa
 Bersedih dengan luka
 ***
 Setiap orang pasti memiliki kisah hidup masing-masing. Kisah hidup bahagia, sedih, lucu &amp;nbsp;dan unik dapat dituangkan menjadi puisi yang indah nan bermakna.
 Buku ini lahir dari peristiwa yang dialami sendiri oleh penulis maupun peristiwa yang terjadi di lingkungan sekitarnya.
 Pembaca dapat menikmati kata-kata yang terangkai indah dalam setiap judul puisi. Puisi ini adalah puisi sederhana yang dapat memberikan inspirasi dan motivasi hidup.</t>
        </is>
      </c>
      <c r="Y67" s="235" t="n">
        <v>78100</v>
      </c>
      <c r="Z67" s="88" t="n"/>
      <c r="AA67" s="241">
        <f>Y188*Z188</f>
        <v/>
      </c>
      <c r="AB67" s="237" t="inlineStr">
        <is>
          <t>03d5a380-7919-4db5-b48d-71921e863097</t>
        </is>
      </c>
    </row>
    <row r="68" ht="15" customHeight="1" s="283">
      <c r="A68" s="235" t="n">
        <v>181</v>
      </c>
      <c r="B68" s="222">
        <f>HYPERLINK("https://mocostore.moco.co.id/catalog/"&amp;AB190,"Klik Disini")</f>
        <v/>
      </c>
      <c r="C68" s="236" t="inlineStr">
        <is>
          <t>Aksara Nyata untuk Cinta yang Maya</t>
        </is>
      </c>
      <c r="D68" s="236" t="inlineStr">
        <is>
          <t>:</t>
        </is>
      </c>
      <c r="E68" s="236" t="inlineStr">
        <is>
          <t>Bea Hana Siswati</t>
        </is>
      </c>
      <c r="F68" s="237" t="inlineStr">
        <is>
          <t>978-623-8453-49-8</t>
        </is>
      </c>
      <c r="G68" s="236" t="inlineStr">
        <is>
          <t>978-623-8453-48-1</t>
        </is>
      </c>
      <c r="H68" s="236" t="inlineStr">
        <is>
          <t>Puisi</t>
        </is>
      </c>
      <c r="I68" s="238" t="inlineStr">
        <is>
          <t>Fiksi</t>
        </is>
      </c>
      <c r="J68" s="239" t="inlineStr">
        <is>
          <t>001.02</t>
        </is>
      </c>
      <c r="K68" s="236" t="inlineStr">
        <is>
          <t>Edisi Ke-1</t>
        </is>
      </c>
      <c r="L68" s="236" t="n"/>
      <c r="M68" s="236" t="inlineStr">
        <is>
          <t>Tidak Tersedia</t>
        </is>
      </c>
      <c r="N68" s="236" t="inlineStr">
        <is>
          <t>Indonesia</t>
        </is>
      </c>
      <c r="O68" s="236" t="inlineStr">
        <is>
          <t>Puisi</t>
        </is>
      </c>
      <c r="P68" s="236" t="n">
        <v>2024</v>
      </c>
      <c r="Q68" s="236" t="n">
        <v>2024</v>
      </c>
      <c r="R68" s="240" t="inlineStr">
        <is>
          <t>CV Ananta Vidya</t>
        </is>
      </c>
      <c r="S68" s="240" t="inlineStr">
        <is>
          <t>Ananta Vidya CV</t>
        </is>
      </c>
      <c r="T68" s="236" t="inlineStr">
        <is>
          <t>Lokal</t>
        </is>
      </c>
      <c r="U68" s="239" t="n">
        <v>100</v>
      </c>
      <c r="V68" s="239" t="inlineStr">
        <is>
          <t>pdf</t>
        </is>
      </c>
      <c r="W68" s="236" t="inlineStr">
        <is>
          <t>2.0 MB</t>
        </is>
      </c>
      <c r="X68" s="240" t="inlineStr">
        <is>
          <t>Aku pernah mencintainya dengan hebat
 Dengan rasa cinta yang melekat kuat
 Hingga perlakuannya membuat hariku penat
 Dan kini aku pun memilih untuk melepas yang begitu erat
 Meski begitu, jika pun kau tanya perihal hatiku
 Aku tetap mencintainya, meski tanpa kata
 Aku tetap merindukannya, meski tanpa suara
 Aku tetap menyayanginya, meski tanpa sapa
 Aku selalu berharap dia selalu baik-baik saja, meski itu hanya berwujud sebagai untaian doa</t>
        </is>
      </c>
      <c r="Y68" s="235" t="n">
        <v>90700</v>
      </c>
      <c r="Z68" s="88" t="n"/>
      <c r="AA68" s="241">
        <f>Y190*Z190</f>
        <v/>
      </c>
      <c r="AB68" s="237" t="inlineStr">
        <is>
          <t>456f71ff-49af-48f5-a898-5442303bd4a2</t>
        </is>
      </c>
    </row>
    <row r="69" ht="15" customHeight="1" s="283">
      <c r="A69" s="235" t="n">
        <v>183</v>
      </c>
      <c r="B69" s="222">
        <f>HYPERLINK("https://mocostore.moco.co.id/catalog/"&amp;AB192,"Klik Disini")</f>
        <v/>
      </c>
      <c r="C69" s="236" t="inlineStr">
        <is>
          <t>Ternyata Itu Kamu</t>
        </is>
      </c>
      <c r="D69" s="236" t="inlineStr">
        <is>
          <t>:</t>
        </is>
      </c>
      <c r="E69" s="236" t="inlineStr">
        <is>
          <t>Linda Imelda Sihotang, S.Pd.</t>
        </is>
      </c>
      <c r="F69" s="237" t="inlineStr">
        <is>
          <t>978-623-8453-45-0</t>
        </is>
      </c>
      <c r="G69" s="236" t="inlineStr">
        <is>
          <t>978-623-8453-44-3</t>
        </is>
      </c>
      <c r="H69" s="236" t="inlineStr">
        <is>
          <t>Novel</t>
        </is>
      </c>
      <c r="I69" s="238" t="inlineStr">
        <is>
          <t>Fiksi</t>
        </is>
      </c>
      <c r="J69" s="239" t="inlineStr">
        <is>
          <t>001.02</t>
        </is>
      </c>
      <c r="K69" s="236" t="inlineStr">
        <is>
          <t>Edisi Ke-1</t>
        </is>
      </c>
      <c r="L69" s="236" t="n"/>
      <c r="M69" s="236" t="inlineStr">
        <is>
          <t>Tidak Tersedia</t>
        </is>
      </c>
      <c r="N69" s="236" t="inlineStr">
        <is>
          <t>Indonesia</t>
        </is>
      </c>
      <c r="O69" s="236" t="inlineStr">
        <is>
          <t>Novel</t>
        </is>
      </c>
      <c r="P69" s="236" t="n">
        <v>2024</v>
      </c>
      <c r="Q69" s="236" t="n">
        <v>2024</v>
      </c>
      <c r="R69" s="240" t="inlineStr">
        <is>
          <t>CV Ananta Vidya</t>
        </is>
      </c>
      <c r="S69" s="240" t="inlineStr">
        <is>
          <t>Ananta Vidya CV</t>
        </is>
      </c>
      <c r="T69" s="236" t="inlineStr">
        <is>
          <t>Lokal</t>
        </is>
      </c>
      <c r="U69" s="239" t="n">
        <v>149</v>
      </c>
      <c r="V69" s="239" t="inlineStr">
        <is>
          <t>pdf</t>
        </is>
      </c>
      <c r="W69" s="236" t="inlineStr">
        <is>
          <t>2.6 MB</t>
        </is>
      </c>
      <c r="X69" s="240" t="inlineStr">
        <is>
          <t>Dipaksa oleh keadaan adalah kata yang tepat dan memuakkan bagi Sere. Seandainya kita bisa memilih dengan apa dan bagaimana kita terlahir, mungkin akan berbeda ceritanya, pikirnya sepersekian detik yang lalu sebelum ia melihat Riyu, putranya dan menghapus seluruh andai-andainya. Sere tersenyum dan menggendongnya. &amp;ldquo;Riyu, seandainya aku dapat memilih dengan apa dan bagaimana aku terlahir, sepertinya aku akan tetap memilih ayah dan ibuku, dan bertemu denganmu sama seperti saat ini, tiada yang diubah,&amp;rdquo; ujar Sere. Bisikan itu dijawab melalui tatapan bingung Riyu.
 Kalau kamu berharap ini bercerita tentang indahnya dunia memperlakukan Sere, bisa jadi kamu tidak akan puas. Tapi kalau kamu ingin membaca bagaimana lucunya candaan dunia ini, coba baca dan temukan kepuasan tersendiri.</t>
        </is>
      </c>
      <c r="Y69" s="235" t="n">
        <v>110400</v>
      </c>
      <c r="Z69" s="88" t="n"/>
      <c r="AA69" s="241">
        <f>Y192*Z192</f>
        <v/>
      </c>
      <c r="AB69" s="237" t="inlineStr">
        <is>
          <t>932cc87f-282d-451c-ae0d-82f97283393c</t>
        </is>
      </c>
    </row>
    <row r="70" ht="15" customHeight="1" s="283">
      <c r="A70" s="235" t="n">
        <v>184</v>
      </c>
      <c r="B70" s="222">
        <f>HYPERLINK("https://mocostore.moco.co.id/catalog/"&amp;AB193,"Klik Disini")</f>
        <v/>
      </c>
      <c r="C70" s="236" t="inlineStr">
        <is>
          <t>Berkebun Bersama Ale</t>
        </is>
      </c>
      <c r="D70" s="236" t="inlineStr">
        <is>
          <t>:</t>
        </is>
      </c>
      <c r="E70" s="236" t="inlineStr">
        <is>
          <t>Cici Amalia Rahma</t>
        </is>
      </c>
      <c r="F70" s="237" t="n"/>
      <c r="G70" s="236" t="inlineStr">
        <is>
          <t>978-623-8453-43-6</t>
        </is>
      </c>
      <c r="H70" s="236" t="inlineStr">
        <is>
          <t>Anak</t>
        </is>
      </c>
      <c r="I70" s="238" t="inlineStr">
        <is>
          <t>Fiksi</t>
        </is>
      </c>
      <c r="J70" s="239" t="inlineStr">
        <is>
          <t>001.01</t>
        </is>
      </c>
      <c r="K70" s="236" t="inlineStr">
        <is>
          <t>Edisi Ke-1</t>
        </is>
      </c>
      <c r="L70" s="236" t="n"/>
      <c r="M70" s="236" t="inlineStr">
        <is>
          <t>Tidak Tersedia</t>
        </is>
      </c>
      <c r="N70" s="236" t="inlineStr">
        <is>
          <t>Indonesia</t>
        </is>
      </c>
      <c r="O70" s="236" t="inlineStr">
        <is>
          <t>Fiksi</t>
        </is>
      </c>
      <c r="P70" s="236" t="n">
        <v>2024</v>
      </c>
      <c r="Q70" s="236" t="n">
        <v>2024</v>
      </c>
      <c r="R70" s="240" t="inlineStr">
        <is>
          <t>CV Ananta Vidya</t>
        </is>
      </c>
      <c r="S70" s="240" t="inlineStr">
        <is>
          <t>Ananta Vidya CV</t>
        </is>
      </c>
      <c r="T70" s="236" t="inlineStr">
        <is>
          <t>Lokal</t>
        </is>
      </c>
      <c r="U70" s="239" t="n">
        <v>20</v>
      </c>
      <c r="V70" s="239" t="inlineStr">
        <is>
          <t>pdf</t>
        </is>
      </c>
      <c r="W70" s="236" t="inlineStr">
        <is>
          <t>2.8 MB</t>
        </is>
      </c>
      <c r="X70" s="240" t="inlineStr">
        <is>
          <t>Pada hari Minggu, Ale berkebun bersama orang tuanya. Mereka menanam banyak macam sayur-sayuran. Nah tahukah kamu sayuran apa saja yang Ale tanam dan manfaatnya?&amp;nbsp;
 Yuk, baca petualangan berkebun bersama Ale!</t>
        </is>
      </c>
      <c r="Y70" s="235" t="n">
        <v>52000</v>
      </c>
      <c r="Z70" s="88" t="n"/>
      <c r="AA70" s="241">
        <f>Y193*Z193</f>
        <v/>
      </c>
      <c r="AB70" s="237" t="inlineStr">
        <is>
          <t>ed1256f5-b2fb-45ce-b42b-4453227b4942</t>
        </is>
      </c>
    </row>
    <row r="71" ht="15" customHeight="1" s="283">
      <c r="A71" s="235" t="n">
        <v>185</v>
      </c>
      <c r="B71" s="222">
        <f>HYPERLINK("https://mocostore.moco.co.id/catalog/"&amp;AB194,"Klik Disini")</f>
        <v/>
      </c>
      <c r="C71" s="236" t="inlineStr">
        <is>
          <t>Jodoh yang Dirindukan</t>
        </is>
      </c>
      <c r="D71" s="236" t="inlineStr">
        <is>
          <t>:</t>
        </is>
      </c>
      <c r="E71" s="236" t="inlineStr">
        <is>
          <t>Yenni Rahman</t>
        </is>
      </c>
      <c r="F71" s="237" t="inlineStr">
        <is>
          <t>978-623-8453-41-2</t>
        </is>
      </c>
      <c r="G71" s="236" t="inlineStr">
        <is>
          <t>978-623-8453-42-9</t>
        </is>
      </c>
      <c r="H71" s="236" t="inlineStr">
        <is>
          <t>Novel</t>
        </is>
      </c>
      <c r="I71" s="238" t="inlineStr">
        <is>
          <t>Fiksi</t>
        </is>
      </c>
      <c r="J71" s="239" t="inlineStr">
        <is>
          <t>001.02</t>
        </is>
      </c>
      <c r="K71" s="236" t="inlineStr">
        <is>
          <t>Edisi Ke-1</t>
        </is>
      </c>
      <c r="L71" s="236" t="n"/>
      <c r="M71" s="236" t="inlineStr">
        <is>
          <t>Tidak Tersedia</t>
        </is>
      </c>
      <c r="N71" s="236" t="inlineStr">
        <is>
          <t>Indonesia</t>
        </is>
      </c>
      <c r="O71" s="236" t="inlineStr">
        <is>
          <t>Novel</t>
        </is>
      </c>
      <c r="P71" s="236" t="n">
        <v>2024</v>
      </c>
      <c r="Q71" s="236" t="n">
        <v>2024</v>
      </c>
      <c r="R71" s="240" t="inlineStr">
        <is>
          <t>CV Ananta Vidya</t>
        </is>
      </c>
      <c r="S71" s="240" t="inlineStr">
        <is>
          <t>Ananta Vidya CV</t>
        </is>
      </c>
      <c r="T71" s="236" t="inlineStr">
        <is>
          <t>Lokal</t>
        </is>
      </c>
      <c r="U71" s="239" t="n">
        <v>174</v>
      </c>
      <c r="V71" s="239" t="inlineStr">
        <is>
          <t>pdf</t>
        </is>
      </c>
      <c r="W71" s="236" t="inlineStr">
        <is>
          <t>2.5 MB</t>
        </is>
      </c>
      <c r="X71" s="240" t="inlineStr">
        <is>
          <t>Raka Adithama adalah lelaki pertama yang membuatku jatuh cinta pada pandangan pertama. Aku yakin Raka adalah jodoh terbaik yang diberikan untukku. Raka memiliki perasaan yang sama denganku. Cinta kami terus tumbuh sampai akhirnya ia menghilang tanpa kabar.
 Pertemuan tidak sengaja dengan lelaki tengil berhasil mengetuk pintu hati yang sudah lama terkunci. Mencoba menerima kehadirannya agar hidupku kembali berwarna. Menjalani hubungan bersama Azizan tidak mudah, banyak hinaan dan ancaman dari keluarganya. Kebohongan Azizan mulai terkuak, ternyata selama ini aku salah menilainya.
 Aku berusaha bangkit dari keterpurukan. Setelah banyak kejadian suka duka menimpa, akhirnya pelangi itu tiba. Tuhan mempertemukanku dengan Raka. Kami berjuang bersama untuk mencapai impian yang bahagia.</t>
        </is>
      </c>
      <c r="Y71" s="235" t="n">
        <v>120300</v>
      </c>
      <c r="Z71" s="88" t="n"/>
      <c r="AA71" s="241">
        <f>Y194*Z194</f>
        <v/>
      </c>
      <c r="AB71" s="237" t="inlineStr">
        <is>
          <t>eb3df056-9212-467b-9b7c-f9e9e11a6fbf</t>
        </is>
      </c>
    </row>
    <row r="72" ht="15" customHeight="1" s="283">
      <c r="A72" s="235" t="n">
        <v>186</v>
      </c>
      <c r="B72" s="222">
        <f>HYPERLINK("https://mocostore.moco.co.id/catalog/"&amp;AB195,"Klik Disini")</f>
        <v/>
      </c>
      <c r="C72" s="236" t="inlineStr">
        <is>
          <t>Ceria Bersama di Taman Kanak-Kanak</t>
        </is>
      </c>
      <c r="D72" s="236" t="inlineStr">
        <is>
          <t>:</t>
        </is>
      </c>
      <c r="E72" s="236" t="inlineStr">
        <is>
          <t>Muji Rahayu, S.Pd.AUD</t>
        </is>
      </c>
      <c r="F72" s="237" t="inlineStr">
        <is>
          <t>978-623-8453-39-9</t>
        </is>
      </c>
      <c r="G72" s="236" t="inlineStr">
        <is>
          <t>978-623-8453-40-5</t>
        </is>
      </c>
      <c r="H72" s="236" t="inlineStr">
        <is>
          <t>Puisi</t>
        </is>
      </c>
      <c r="I72" s="238" t="inlineStr">
        <is>
          <t>Fiksi</t>
        </is>
      </c>
      <c r="J72" s="239" t="inlineStr">
        <is>
          <t>001.02</t>
        </is>
      </c>
      <c r="K72" s="236" t="inlineStr">
        <is>
          <t>Edisi Ke-1</t>
        </is>
      </c>
      <c r="L72" s="236" t="n"/>
      <c r="M72" s="236" t="inlineStr">
        <is>
          <t>Tidak Tersedia</t>
        </is>
      </c>
      <c r="N72" s="236" t="inlineStr">
        <is>
          <t>Indonesia</t>
        </is>
      </c>
      <c r="O72" s="236" t="inlineStr">
        <is>
          <t>Puisi</t>
        </is>
      </c>
      <c r="P72" s="236" t="n">
        <v>2024</v>
      </c>
      <c r="Q72" s="236" t="n">
        <v>2024</v>
      </c>
      <c r="R72" s="240" t="inlineStr">
        <is>
          <t>CV Ananta Vidya</t>
        </is>
      </c>
      <c r="S72" s="240" t="inlineStr">
        <is>
          <t>Ananta Vidya CV</t>
        </is>
      </c>
      <c r="T72" s="236" t="inlineStr">
        <is>
          <t>Lokal</t>
        </is>
      </c>
      <c r="U72" s="239" t="n">
        <v>74</v>
      </c>
      <c r="V72" s="239" t="inlineStr">
        <is>
          <t>pdf</t>
        </is>
      </c>
      <c r="W72" s="236" t="inlineStr">
        <is>
          <t>2.4 MB</t>
        </is>
      </c>
      <c r="X72" s="240" t="inlineStr">
        <is>
          <t>Dengan kata-kata yang sederhana namun bermakna, buku ini cocok untuk menjadi teman bermain dan belajar bagi anak-anak di taman kanak-kanak.
 &amp;quot;Ceria Bersama di Taman Kanak-Kanak&amp;quot; adalah buku yang memperkaya khazanah bahasa dan sastra anak-anak PAUD, mengajak mereka mengeksplorasi dunia kata-kata dengan riang gembira.</t>
        </is>
      </c>
      <c r="Y72" s="235" t="n">
        <v>80900</v>
      </c>
      <c r="Z72" s="88" t="n"/>
      <c r="AA72" s="241">
        <f>Y195*Z195</f>
        <v/>
      </c>
      <c r="AB72" s="237" t="inlineStr">
        <is>
          <t>199bb0eb-95ba-4dfe-9ad4-9a04e1608437</t>
        </is>
      </c>
    </row>
    <row r="73" ht="15" customHeight="1" s="283">
      <c r="A73" s="235" t="n">
        <v>196</v>
      </c>
      <c r="B73" s="222">
        <f>HYPERLINK("https://mocostore.moco.co.id/catalog/"&amp;AB205,"Klik Disini")</f>
        <v/>
      </c>
      <c r="C73" s="236" t="inlineStr">
        <is>
          <t>Desaku</t>
        </is>
      </c>
      <c r="D73" s="236" t="inlineStr">
        <is>
          <t>:</t>
        </is>
      </c>
      <c r="E73" s="236" t="inlineStr">
        <is>
          <t>Ngatinah</t>
        </is>
      </c>
      <c r="F73" s="237" t="inlineStr">
        <is>
          <t>978-623-8657-83-4</t>
        </is>
      </c>
      <c r="G73" s="236" t="inlineStr">
        <is>
          <t>978-623-8657-82-7</t>
        </is>
      </c>
      <c r="H73" s="236" t="inlineStr">
        <is>
          <t>Anak</t>
        </is>
      </c>
      <c r="I73" s="238" t="inlineStr">
        <is>
          <t>Fiksi</t>
        </is>
      </c>
      <c r="J73" s="239" t="inlineStr">
        <is>
          <t>001.01</t>
        </is>
      </c>
      <c r="K73" s="236" t="inlineStr">
        <is>
          <t>Edisi Ke-1</t>
        </is>
      </c>
      <c r="L73" s="236" t="n"/>
      <c r="M73" s="236" t="inlineStr">
        <is>
          <t>Tidak Tersedia</t>
        </is>
      </c>
      <c r="N73" s="236" t="inlineStr">
        <is>
          <t>Indonesia</t>
        </is>
      </c>
      <c r="O73" s="236" t="inlineStr">
        <is>
          <t>Cerita pendek</t>
        </is>
      </c>
      <c r="P73" s="236" t="n">
        <v>2024</v>
      </c>
      <c r="Q73" s="236" t="inlineStr">
        <is>
          <t>2024</t>
        </is>
      </c>
      <c r="R73" s="240" t="inlineStr">
        <is>
          <t>CV Ananta Vidya</t>
        </is>
      </c>
      <c r="S73" s="240" t="inlineStr">
        <is>
          <t>Ananta Vidya CV</t>
        </is>
      </c>
      <c r="T73" s="236" t="inlineStr">
        <is>
          <t>Lokal</t>
        </is>
      </c>
      <c r="U73" s="239" t="n">
        <v>34</v>
      </c>
      <c r="V73" s="239" t="inlineStr">
        <is>
          <t>pdf</t>
        </is>
      </c>
      <c r="W73" s="236" t="inlineStr">
        <is>
          <t>8.6 MB</t>
        </is>
      </c>
      <c r="X73" s="240" t="inlineStr">
        <is>
          <t>Desa Babada yang sejuk dan asri. Halaman rumah Dani sangat luas. Dani punya banyak teman di desanya. Mereka bermain sambil belajar di sawah dan alam terbuka. Yang mendidik berbagai hal. Sehingga paman ingin berlibur di desa. Mengenalkan Didin, anaknya, kehidupan di desa sana. Baginya, di desa seperti liburan sesungguhnya. Apa yang ditemui di desa Babada? Yuk ikuti cerita di buku ini!</t>
        </is>
      </c>
      <c r="Y73" s="235" t="n">
        <v>83300</v>
      </c>
      <c r="Z73" s="88" t="n"/>
      <c r="AA73" s="241">
        <f>Y205*Z205</f>
        <v/>
      </c>
      <c r="AB73" s="237" t="inlineStr">
        <is>
          <t>3ed499e8-ca4c-474d-8a9e-a10341db43a9</t>
        </is>
      </c>
    </row>
    <row r="74" ht="15" customHeight="1" s="283">
      <c r="A74" s="235" t="n">
        <v>197</v>
      </c>
      <c r="B74" s="222">
        <f>HYPERLINK("https://mocostore.moco.co.id/catalog/"&amp;AB206,"Klik Disini")</f>
        <v/>
      </c>
      <c r="C74" s="236" t="inlineStr">
        <is>
          <t>Too Late to Say Sorry (Sangat Terlambat Minta Maaf)</t>
        </is>
      </c>
      <c r="D74" s="236" t="inlineStr">
        <is>
          <t>:</t>
        </is>
      </c>
      <c r="E74" s="236" t="inlineStr">
        <is>
          <t>Yohanes Mei Setiyanta</t>
        </is>
      </c>
      <c r="F74" s="237" t="inlineStr">
        <is>
          <t>978-623-8657-80-3</t>
        </is>
      </c>
      <c r="G74" s="236" t="inlineStr">
        <is>
          <t>978-623-8657-81-0</t>
        </is>
      </c>
      <c r="H74" s="236" t="inlineStr">
        <is>
          <t>Anak</t>
        </is>
      </c>
      <c r="I74" s="238" t="inlineStr">
        <is>
          <t>Fiksi</t>
        </is>
      </c>
      <c r="J74" s="239" t="inlineStr">
        <is>
          <t>001.01</t>
        </is>
      </c>
      <c r="K74" s="236" t="inlineStr">
        <is>
          <t>Edisi Ke-1</t>
        </is>
      </c>
      <c r="L74" s="236" t="n"/>
      <c r="M74" s="236" t="inlineStr">
        <is>
          <t>Tidak Tersedia</t>
        </is>
      </c>
      <c r="N74" s="236" t="inlineStr">
        <is>
          <t>Inggris</t>
        </is>
      </c>
      <c r="O74" s="236" t="inlineStr">
        <is>
          <t>Fiksi</t>
        </is>
      </c>
      <c r="P74" s="236" t="n">
        <v>2024</v>
      </c>
      <c r="Q74" s="236" t="inlineStr">
        <is>
          <t>2024</t>
        </is>
      </c>
      <c r="R74" s="240" t="inlineStr">
        <is>
          <t>CV Ananta Vidya</t>
        </is>
      </c>
      <c r="S74" s="240" t="inlineStr">
        <is>
          <t>Ananta Vidya CV</t>
        </is>
      </c>
      <c r="T74" s="236" t="inlineStr">
        <is>
          <t>Lokal</t>
        </is>
      </c>
      <c r="U74" s="239" t="n">
        <v>29</v>
      </c>
      <c r="V74" s="239" t="inlineStr">
        <is>
          <t>pdf</t>
        </is>
      </c>
      <c r="W74" s="236" t="inlineStr">
        <is>
          <t>2.3 MB</t>
        </is>
      </c>
      <c r="X74" s="240" t="inlineStr">
        <is>
          <t>The Parrots will hold a party because their eggs have hatched. All the birds were invited included Mr Crow. He wanted to have a new look since he got bored with his appearance. He wanted to make his furs beautiful. He, therefore, did many ways to make himself interesting. Was he successful to do it? What ways Mr Crow did in order to have a new look? What was his feeling, then?
 Burung Beo akan mengadakan pesta karena telur-telurnya telah menetas. Semua burung diundang termasuk Pak Gagak. Ia ingin berpenampilan baru karena bosan dengan penampilannya. Ia ingin membuat bulunya indah. Oleh karena itu, ia melakukan banyak cara untuk membuat dirinya menarik. Apakah ia berhasil melakukannya? Apa saja cara yang dilakukan Pak Gagak agar mempunyai penampilan baru? Bagaimanakah perasaannya, kemudian?</t>
        </is>
      </c>
      <c r="Y74" s="235" t="n">
        <v>74200</v>
      </c>
      <c r="Z74" s="88" t="n"/>
      <c r="AA74" s="241">
        <f>Y206*Z206</f>
        <v/>
      </c>
      <c r="AB74" s="237" t="inlineStr">
        <is>
          <t>c7a709a2-f74c-4105-ad77-8204f6b91f64</t>
        </is>
      </c>
    </row>
    <row r="75" ht="15" customHeight="1" s="283">
      <c r="A75" s="235" t="n">
        <v>198</v>
      </c>
      <c r="B75" s="222">
        <f>HYPERLINK("https://mocostore.moco.co.id/catalog/"&amp;AB207,"Klik Disini")</f>
        <v/>
      </c>
      <c r="C75" s="236" t="inlineStr">
        <is>
          <t>No Cheating, Please … (Jangan Menipu)</t>
        </is>
      </c>
      <c r="D75" s="236" t="inlineStr">
        <is>
          <t>:</t>
        </is>
      </c>
      <c r="E75" s="236" t="inlineStr">
        <is>
          <t>Yohanes Mei Setiyanta</t>
        </is>
      </c>
      <c r="F75" s="237" t="inlineStr">
        <is>
          <t>978-623-8657-78-0</t>
        </is>
      </c>
      <c r="G75" s="236" t="inlineStr">
        <is>
          <t>978-623-8657-79-7</t>
        </is>
      </c>
      <c r="H75" s="236" t="inlineStr">
        <is>
          <t>Anak</t>
        </is>
      </c>
      <c r="I75" s="238" t="inlineStr">
        <is>
          <t>Fiksi</t>
        </is>
      </c>
      <c r="J75" s="239" t="inlineStr">
        <is>
          <t>001.01</t>
        </is>
      </c>
      <c r="K75" s="236" t="inlineStr">
        <is>
          <t>Edisi Ke-1</t>
        </is>
      </c>
      <c r="L75" s="236" t="n"/>
      <c r="M75" s="236" t="inlineStr">
        <is>
          <t>Tidak Tersedia</t>
        </is>
      </c>
      <c r="N75" s="236" t="inlineStr">
        <is>
          <t>Inggris</t>
        </is>
      </c>
      <c r="O75" s="236" t="inlineStr">
        <is>
          <t>Fiksi</t>
        </is>
      </c>
      <c r="P75" s="236" t="n">
        <v>2024</v>
      </c>
      <c r="Q75" s="236" t="inlineStr">
        <is>
          <t>2024</t>
        </is>
      </c>
      <c r="R75" s="240" t="inlineStr">
        <is>
          <t>CV Ananta Vidya</t>
        </is>
      </c>
      <c r="S75" s="240" t="inlineStr">
        <is>
          <t>Ananta Vidya CV</t>
        </is>
      </c>
      <c r="T75" s="236" t="inlineStr">
        <is>
          <t>Lokal</t>
        </is>
      </c>
      <c r="U75" s="239" t="n">
        <v>29</v>
      </c>
      <c r="V75" s="239" t="inlineStr">
        <is>
          <t>pdf</t>
        </is>
      </c>
      <c r="W75" s="236" t="inlineStr">
        <is>
          <t>1.9 MB</t>
        </is>
      </c>
      <c r="X75" s="240" t="inlineStr">
        <is>
          <t>Cheating can lead to the end of a friendship. These bad traits occur and are experienced by the Dog and the Cat. Initially they were two good friends. Their friendship broke down because one of them cheated. Who is deceiving whom? What event causes the Dog and the Cat&amp;#39;s relationship to be broken?
 Menipu dapat menyebabkan berakhirnya persahabatan. Sifat buruk tersebut terjadi dan dialami oleh Anjing dan Kucing. Semula mereka adalah dua sahabat yang baik. Persahabatan mereka retak karena salah satu dari mereka menipu. Siapakah yang menipu siapa? Akibat dari peristiwa apa yang menjadikan hubungan Anjing dan Kucing memburuk?</t>
        </is>
      </c>
      <c r="Y75" s="235" t="n">
        <v>74200</v>
      </c>
      <c r="Z75" s="88" t="n"/>
      <c r="AA75" s="241">
        <f>Y207*Z207</f>
        <v/>
      </c>
      <c r="AB75" s="237" t="inlineStr">
        <is>
          <t>684fa122-edf9-4448-958f-2ac0e93e8e85</t>
        </is>
      </c>
    </row>
    <row r="76" ht="15" customHeight="1" s="283">
      <c r="A76" s="235" t="n">
        <v>199</v>
      </c>
      <c r="B76" s="222">
        <f>HYPERLINK("https://mocostore.moco.co.id/catalog/"&amp;AB208,"Klik Disini")</f>
        <v/>
      </c>
      <c r="C76" s="236" t="inlineStr">
        <is>
          <t>Close Friends (Sahabat-Sahabat Karib)</t>
        </is>
      </c>
      <c r="D76" s="236" t="inlineStr">
        <is>
          <t>:</t>
        </is>
      </c>
      <c r="E76" s="236" t="inlineStr">
        <is>
          <t>Yohanes Mei Setiyanta</t>
        </is>
      </c>
      <c r="F76" s="237" t="inlineStr">
        <is>
          <t>978-623-8657-76-6</t>
        </is>
      </c>
      <c r="G76" s="236" t="inlineStr">
        <is>
          <t>978-623-8657-77-3</t>
        </is>
      </c>
      <c r="H76" s="236" t="inlineStr">
        <is>
          <t>Anak</t>
        </is>
      </c>
      <c r="I76" s="238" t="inlineStr">
        <is>
          <t>Fiksi</t>
        </is>
      </c>
      <c r="J76" s="239" t="inlineStr">
        <is>
          <t>001.01</t>
        </is>
      </c>
      <c r="K76" s="236" t="inlineStr">
        <is>
          <t>Edisi Ke-1</t>
        </is>
      </c>
      <c r="L76" s="236" t="n"/>
      <c r="M76" s="236" t="inlineStr">
        <is>
          <t>Tidak Tersedia</t>
        </is>
      </c>
      <c r="N76" s="236" t="inlineStr">
        <is>
          <t>Inggris</t>
        </is>
      </c>
      <c r="O76" s="236" t="inlineStr">
        <is>
          <t>Fiksi</t>
        </is>
      </c>
      <c r="P76" s="236" t="n">
        <v>2024</v>
      </c>
      <c r="Q76" s="236" t="inlineStr">
        <is>
          <t>2024</t>
        </is>
      </c>
      <c r="R76" s="240" t="inlineStr">
        <is>
          <t>CV Ananta Vidya</t>
        </is>
      </c>
      <c r="S76" s="240" t="inlineStr">
        <is>
          <t>Ananta Vidya CV</t>
        </is>
      </c>
      <c r="T76" s="236" t="inlineStr">
        <is>
          <t>Lokal</t>
        </is>
      </c>
      <c r="U76" s="239" t="n">
        <v>29</v>
      </c>
      <c r="V76" s="239" t="inlineStr">
        <is>
          <t>pdf</t>
        </is>
      </c>
      <c r="W76" s="236" t="inlineStr">
        <is>
          <t>2.0 MB</t>
        </is>
      </c>
      <c r="X76" s="240" t="inlineStr">
        <is>
          <t>The best friends in this story are the Pigeon, Turtledove and Chameleon. There is a reason for their closeness. The story begins when the Pigeon loses one of its eggs. Chameleon, his friend, accuses Crow of taking the egg. He finds Crow&amp;rsquo;s feathers in the Dove&amp;#39;s nest. Is it true that the Crow took the Pigeon&amp;#39;s egg? What actually happens to the egg?
 Yang bersahabat karib di dalam cerita ini ialah Merpati, Perkutut dan Bunglon. Keakraban mereka ada sebabnya. Cerita dimulai ketika Merpati kehilangan salah satu telurnya. Bunglon, sahabatnya, menuduh Gagak yang mengambil telur tersebut. Ia menemukan bulu-bulu Gagak di sarang burung Merpati. Benarkah Gagak yang mengambil telur milik burung Merpati? Apa yang nyatanya terjadi dengan telur tersebut?</t>
        </is>
      </c>
      <c r="Y76" s="235" t="n">
        <v>74200</v>
      </c>
      <c r="Z76" s="88" t="n"/>
      <c r="AA76" s="241">
        <f>Y208*Z208</f>
        <v/>
      </c>
      <c r="AB76" s="237" t="inlineStr">
        <is>
          <t>bf175463-d504-4b60-bb1a-1b3ca4a4ad79</t>
        </is>
      </c>
    </row>
    <row r="77" ht="15" customHeight="1" s="283">
      <c r="A77" s="235" t="n">
        <v>200</v>
      </c>
      <c r="B77" s="222">
        <f>HYPERLINK("https://mocostore.moco.co.id/catalog/"&amp;AB209,"Klik Disini")</f>
        <v/>
      </c>
      <c r="C77" s="236" t="inlineStr">
        <is>
          <t>A Nightmare (Mimpi Buruk)</t>
        </is>
      </c>
      <c r="D77" s="236" t="inlineStr">
        <is>
          <t>:</t>
        </is>
      </c>
      <c r="E77" s="236" t="inlineStr">
        <is>
          <t>Yohanes Mei Setiyanta</t>
        </is>
      </c>
      <c r="F77" s="237" t="inlineStr">
        <is>
          <t>978-623-8657-63-6</t>
        </is>
      </c>
      <c r="G77" s="236" t="inlineStr">
        <is>
          <t>978-623-8657-64-3</t>
        </is>
      </c>
      <c r="H77" s="236" t="inlineStr">
        <is>
          <t>Anak</t>
        </is>
      </c>
      <c r="I77" s="238" t="inlineStr">
        <is>
          <t>Fiksi</t>
        </is>
      </c>
      <c r="J77" s="239" t="inlineStr">
        <is>
          <t>001.01</t>
        </is>
      </c>
      <c r="K77" s="236" t="inlineStr">
        <is>
          <t>Edisi Ke-1</t>
        </is>
      </c>
      <c r="L77" s="236" t="n"/>
      <c r="M77" s="236" t="inlineStr">
        <is>
          <t>Tidak Tersedia</t>
        </is>
      </c>
      <c r="N77" s="236" t="inlineStr">
        <is>
          <t>Inggris</t>
        </is>
      </c>
      <c r="O77" s="236" t="inlineStr">
        <is>
          <t>Fiksi</t>
        </is>
      </c>
      <c r="P77" s="236" t="n">
        <v>2024</v>
      </c>
      <c r="Q77" s="236" t="inlineStr">
        <is>
          <t>2024</t>
        </is>
      </c>
      <c r="R77" s="240" t="inlineStr">
        <is>
          <t>CV Ananta Vidya</t>
        </is>
      </c>
      <c r="S77" s="240" t="inlineStr">
        <is>
          <t>Ananta Vidya CV</t>
        </is>
      </c>
      <c r="T77" s="236" t="inlineStr">
        <is>
          <t>Lokal</t>
        </is>
      </c>
      <c r="U77" s="239" t="n">
        <v>29</v>
      </c>
      <c r="V77" s="239" t="inlineStr">
        <is>
          <t>pdf</t>
        </is>
      </c>
      <c r="W77" s="236" t="inlineStr">
        <is>
          <t>2.0 MB</t>
        </is>
      </c>
      <c r="X77" s="240" t="inlineStr">
        <is>
          <t>Kikky is a naughty Koala who tends not to obey his parent&amp;rsquo;s advice. One day, he was loss in the jungle. Because of tiresome, he felt asleep in the jungle. He meets some animals that one of them is the Lynx. The Lynx is a scaring animal. In his dream, Kikky was chased by the Lynx. What does the Lynx look like? What do Kikky&amp;rsquo;s parents do when he comes home?
 Kikky adalah seekor Koala nakal yang cenderung tidak menuruti nasehat orang tuanya. Suatu hari, dia tersesat di hutan. Karena kelelahan, ia pun tertidur di hutan. Ia bertemu dengan beberapa hewan yang salah satunya adalah Lynx. Lynx adalah hewan yang menakutkan. Dalam mimpinya, Kikky dikejar-kejar oleh Lynx. Seperti apa bentuk Lynx itu? Apa yang dilakukan orang tua Kikky saat dia pulang?</t>
        </is>
      </c>
      <c r="Y77" s="235" t="n">
        <v>74200</v>
      </c>
      <c r="Z77" s="88" t="n"/>
      <c r="AA77" s="241">
        <f>Y209*Z209</f>
        <v/>
      </c>
      <c r="AB77" s="237" t="inlineStr">
        <is>
          <t>4aab08f3-1444-41fd-a03a-59d2605164bb</t>
        </is>
      </c>
    </row>
    <row r="78" ht="15" customHeight="1" s="283">
      <c r="A78" s="235" t="n">
        <v>201</v>
      </c>
      <c r="B78" s="222">
        <f>HYPERLINK("https://mocostore.moco.co.id/catalog/"&amp;AB210,"Klik Disini")</f>
        <v/>
      </c>
      <c r="C78" s="236" t="inlineStr">
        <is>
          <t>The Story of The Jungle King (Kisah sang Raja Hutan)</t>
        </is>
      </c>
      <c r="D78" s="236" t="inlineStr">
        <is>
          <t>:</t>
        </is>
      </c>
      <c r="E78" s="236" t="inlineStr">
        <is>
          <t>Yohanes Mei Setiyanta</t>
        </is>
      </c>
      <c r="F78" s="237" t="inlineStr">
        <is>
          <t>978-623-8657-61-2</t>
        </is>
      </c>
      <c r="G78" s="236" t="inlineStr">
        <is>
          <t>978-623-8657-62-9</t>
        </is>
      </c>
      <c r="H78" s="236" t="inlineStr">
        <is>
          <t>Anak</t>
        </is>
      </c>
      <c r="I78" s="238" t="inlineStr">
        <is>
          <t>Fiksi</t>
        </is>
      </c>
      <c r="J78" s="239" t="inlineStr">
        <is>
          <t>001.01</t>
        </is>
      </c>
      <c r="K78" s="236" t="inlineStr">
        <is>
          <t>Edisi Ke-1</t>
        </is>
      </c>
      <c r="L78" s="236" t="n"/>
      <c r="M78" s="236" t="inlineStr">
        <is>
          <t>Tidak Tersedia</t>
        </is>
      </c>
      <c r="N78" s="236" t="inlineStr">
        <is>
          <t>Inggris</t>
        </is>
      </c>
      <c r="O78" s="236" t="inlineStr">
        <is>
          <t>Fiksi</t>
        </is>
      </c>
      <c r="P78" s="236" t="n">
        <v>2024</v>
      </c>
      <c r="Q78" s="236" t="inlineStr">
        <is>
          <t>2024</t>
        </is>
      </c>
      <c r="R78" s="240" t="inlineStr">
        <is>
          <t>CV Ananta Vidya</t>
        </is>
      </c>
      <c r="S78" s="240" t="inlineStr">
        <is>
          <t>Ananta Vidya CV</t>
        </is>
      </c>
      <c r="T78" s="236" t="inlineStr">
        <is>
          <t>Lokal</t>
        </is>
      </c>
      <c r="U78" s="239" t="n">
        <v>29</v>
      </c>
      <c r="V78" s="239" t="inlineStr">
        <is>
          <t>pdf</t>
        </is>
      </c>
      <c r="W78" s="236" t="inlineStr">
        <is>
          <t>2.2 MB</t>
        </is>
      </c>
      <c r="X78" s="240" t="inlineStr">
        <is>
          <t>Once upon a time, the Lion was a King respected by all the forest inhabitants. His attitude is friendly and polite to the animals he meets. His daily food is vegetables and fruit. A drastic change occurred in him when he started eating the meat of animals in the forest. He was hated and even becomes the enemy of his own people. Who was the whisperer who made the Lion eat meat? Why should lions eat meat?
 Dahulu kala, Singa adalah raja yang disegani oleh semua penduduk hutan. Sikapnya ramah dan sopan kepada hewan yang ditemuinya. Makanan sehari-harinya ialah sayur-sayuran dan buah-buahan. Perubahan drastis terjadi pada dirinya ketika ia mulai makan daging hewan-hewan di dalam hutan. Ia dibenci dan bahkan menjadi musuh bagi rakyatnya sendiri. Siapakah pembisik yang menjadikan Singa makan daging? Mengapa Singa harus makan daging?</t>
        </is>
      </c>
      <c r="Y78" s="235" t="n">
        <v>74200</v>
      </c>
      <c r="Z78" s="88" t="n"/>
      <c r="AA78" s="241">
        <f>Y210*Z210</f>
        <v/>
      </c>
      <c r="AB78" s="237" t="inlineStr">
        <is>
          <t>3397d3c8-4d2a-4a79-a133-a6265564a995</t>
        </is>
      </c>
    </row>
    <row r="79" ht="15" customHeight="1" s="283">
      <c r="A79" s="235" t="n">
        <v>202</v>
      </c>
      <c r="B79" s="222">
        <f>HYPERLINK("https://mocostore.moco.co.id/catalog/"&amp;AB211,"Klik Disini")</f>
        <v/>
      </c>
      <c r="C79" s="236" t="inlineStr">
        <is>
          <t>The Helpful Lizard (Kadal yang Senang Menolong)</t>
        </is>
      </c>
      <c r="D79" s="236" t="inlineStr">
        <is>
          <t>:</t>
        </is>
      </c>
      <c r="E79" s="236" t="inlineStr">
        <is>
          <t>Yohanes Mei Setiyanta</t>
        </is>
      </c>
      <c r="F79" s="237" t="inlineStr">
        <is>
          <t>978-623-8657-57-5</t>
        </is>
      </c>
      <c r="G79" s="236" t="inlineStr">
        <is>
          <t>978-623-8657-58-2</t>
        </is>
      </c>
      <c r="H79" s="236" t="inlineStr">
        <is>
          <t>Anak</t>
        </is>
      </c>
      <c r="I79" s="238" t="inlineStr">
        <is>
          <t>Fiksi</t>
        </is>
      </c>
      <c r="J79" s="239" t="inlineStr">
        <is>
          <t>001.01</t>
        </is>
      </c>
      <c r="K79" s="236" t="inlineStr">
        <is>
          <t>Edisi Ke-1</t>
        </is>
      </c>
      <c r="L79" s="236" t="n"/>
      <c r="M79" s="236" t="inlineStr">
        <is>
          <t>Tidak Tersedia</t>
        </is>
      </c>
      <c r="N79" s="236" t="inlineStr">
        <is>
          <t>Inggris</t>
        </is>
      </c>
      <c r="O79" s="236" t="inlineStr">
        <is>
          <t>Fiksi</t>
        </is>
      </c>
      <c r="P79" s="236" t="n">
        <v>2024</v>
      </c>
      <c r="Q79" s="236" t="inlineStr">
        <is>
          <t>2024</t>
        </is>
      </c>
      <c r="R79" s="240" t="inlineStr">
        <is>
          <t>CV Ananta Vidya</t>
        </is>
      </c>
      <c r="S79" s="240" t="inlineStr">
        <is>
          <t>Ananta Vidya CV</t>
        </is>
      </c>
      <c r="T79" s="236" t="inlineStr">
        <is>
          <t>Lokal</t>
        </is>
      </c>
      <c r="U79" s="239" t="n">
        <v>29</v>
      </c>
      <c r="V79" s="239" t="inlineStr">
        <is>
          <t>pdf</t>
        </is>
      </c>
      <c r="W79" s="236" t="inlineStr">
        <is>
          <t>2.1 MB</t>
        </is>
      </c>
      <c r="X79" s="240" t="inlineStr">
        <is>
          <t>Some animals in the forest feel afraid and were curious because they heard crying sounds near where they lived. They then looked for the origin of the sound. What a surprise they were because it turned out that the cry came from a small creature. Why is the little creature crying? Who is that little creature? What can the animals do to help him?
 Beberapa hewan di hutan merasa takut dan penasaran karena mendengar suara tangis di sekitar tempat tinggal mereka. Mereka kemudian mencari asal suara tersebut. Alangkah terkejutnya mereka karena ternyata tangisan tersebut berasal dari seekor makhluk kecil. Mengapa makhluk kecil tersebut menangis? Siapakah makhluk kecil itu? Apa yang dapat dilakukan hewan-hewan tersebut untuk menolongnya?</t>
        </is>
      </c>
      <c r="Y79" s="235" t="n">
        <v>74200</v>
      </c>
      <c r="Z79" s="88" t="n"/>
      <c r="AA79" s="241">
        <f>Y211*Z211</f>
        <v/>
      </c>
      <c r="AB79" s="237" t="inlineStr">
        <is>
          <t>0f636e09-a37f-4d87-a14e-c960e3739f4c</t>
        </is>
      </c>
    </row>
    <row r="80" ht="15" customHeight="1" s="283">
      <c r="A80" s="235" t="n">
        <v>203</v>
      </c>
      <c r="B80" s="222">
        <f>HYPERLINK("https://mocostore.moco.co.id/catalog/"&amp;AB212,"Klik Disini")</f>
        <v/>
      </c>
      <c r="C80" s="236" t="inlineStr">
        <is>
          <t>The Lucky Goat (Kambing yang Beruntung)</t>
        </is>
      </c>
      <c r="D80" s="236" t="inlineStr">
        <is>
          <t>:</t>
        </is>
      </c>
      <c r="E80" s="236" t="inlineStr">
        <is>
          <t>Yohanes Mei Setiyanta</t>
        </is>
      </c>
      <c r="F80" s="237" t="inlineStr">
        <is>
          <t>978-623-8657-56-8</t>
        </is>
      </c>
      <c r="G80" s="236" t="inlineStr">
        <is>
          <t>978-623-8657-55-1</t>
        </is>
      </c>
      <c r="H80" s="236" t="inlineStr">
        <is>
          <t>Anak</t>
        </is>
      </c>
      <c r="I80" s="238" t="inlineStr">
        <is>
          <t>Fiksi</t>
        </is>
      </c>
      <c r="J80" s="239" t="inlineStr">
        <is>
          <t>001.01</t>
        </is>
      </c>
      <c r="K80" s="236" t="inlineStr">
        <is>
          <t>Edisi Ke-1</t>
        </is>
      </c>
      <c r="L80" s="236" t="n"/>
      <c r="M80" s="236" t="inlineStr">
        <is>
          <t>Tidak Tersedia</t>
        </is>
      </c>
      <c r="N80" s="236" t="inlineStr">
        <is>
          <t>Inggris</t>
        </is>
      </c>
      <c r="O80" s="236" t="inlineStr">
        <is>
          <t>Fiksi</t>
        </is>
      </c>
      <c r="P80" s="236" t="n">
        <v>2024</v>
      </c>
      <c r="Q80" s="236" t="inlineStr">
        <is>
          <t>2024</t>
        </is>
      </c>
      <c r="R80" s="240" t="inlineStr">
        <is>
          <t>CV Ananta Vidya</t>
        </is>
      </c>
      <c r="S80" s="240" t="inlineStr">
        <is>
          <t>Ananta Vidya CV</t>
        </is>
      </c>
      <c r="T80" s="236" t="inlineStr">
        <is>
          <t>Lokal</t>
        </is>
      </c>
      <c r="U80" s="239" t="n">
        <v>29</v>
      </c>
      <c r="V80" s="239" t="inlineStr">
        <is>
          <t>pdf</t>
        </is>
      </c>
      <c r="W80" s="236" t="inlineStr">
        <is>
          <t>2.1 MB</t>
        </is>
      </c>
      <c r="X80" s="240" t="inlineStr">
        <is>
          <t>Do you know the story of why the Tiger has stripes on his/ her body? Long time ago, animals in the forest took turns being food for the Tiger. It makes the animals feel restless. They believe that one day their descendants will extinct. However, there was a situation that saved their lives. What situation was that?
 Tahukah Anda cerita mengapa Harimau memiliki garis-garis di tubuhnya? Pada jaman dahulu, hewan-hewan di hutan secara bergiliran menjadi makanan Harimau. Hal ini membuat para hewan merasa gelisah. Mereka yakin kalau suatu saat keturunan mereka akan lenyap. Namun, ada suatu peristiwa yang menyelamatkan hidup mereka. Peristiwa apakah itu?</t>
        </is>
      </c>
      <c r="Y80" s="235" t="n">
        <v>74200</v>
      </c>
      <c r="Z80" s="88" t="n"/>
      <c r="AA80" s="241">
        <f>Y212*Z212</f>
        <v/>
      </c>
      <c r="AB80" s="237" t="inlineStr">
        <is>
          <t>02da43f9-0dff-4557-a44c-efdeaefc1202</t>
        </is>
      </c>
    </row>
    <row r="81" ht="15" customHeight="1" s="283">
      <c r="A81" s="235" t="n">
        <v>204</v>
      </c>
      <c r="B81" s="222">
        <f>HYPERLINK("https://mocostore.moco.co.id/catalog/"&amp;AB213,"Klik Disini")</f>
        <v/>
      </c>
      <c r="C81" s="236" t="inlineStr">
        <is>
          <t>I’m So Sorry … (Aku Sungguh Minta Maaf)</t>
        </is>
      </c>
      <c r="D81" s="236" t="inlineStr">
        <is>
          <t>:</t>
        </is>
      </c>
      <c r="E81" s="236" t="inlineStr">
        <is>
          <t>Yohanes Mei Setiyanta</t>
        </is>
      </c>
      <c r="F81" s="237" t="inlineStr">
        <is>
          <t>978-623-8657-59-9</t>
        </is>
      </c>
      <c r="G81" s="236" t="inlineStr">
        <is>
          <t>978-623-8657-60-5</t>
        </is>
      </c>
      <c r="H81" s="236" t="inlineStr">
        <is>
          <t>Anak</t>
        </is>
      </c>
      <c r="I81" s="238" t="inlineStr">
        <is>
          <t>Fiksi</t>
        </is>
      </c>
      <c r="J81" s="239" t="inlineStr">
        <is>
          <t>001.01</t>
        </is>
      </c>
      <c r="K81" s="236" t="inlineStr">
        <is>
          <t>Edisi Ke-1</t>
        </is>
      </c>
      <c r="L81" s="236" t="n"/>
      <c r="M81" s="236" t="inlineStr">
        <is>
          <t>Tidak Tersedia</t>
        </is>
      </c>
      <c r="N81" s="236" t="inlineStr">
        <is>
          <t>Inggris</t>
        </is>
      </c>
      <c r="O81" s="236" t="inlineStr">
        <is>
          <t>Fiksi</t>
        </is>
      </c>
      <c r="P81" s="236" t="n">
        <v>2024</v>
      </c>
      <c r="Q81" s="236" t="inlineStr">
        <is>
          <t>2024</t>
        </is>
      </c>
      <c r="R81" s="240" t="inlineStr">
        <is>
          <t>CV Ananta Vidya</t>
        </is>
      </c>
      <c r="S81" s="240" t="inlineStr">
        <is>
          <t>Ananta Vidya CV</t>
        </is>
      </c>
      <c r="T81" s="236" t="inlineStr">
        <is>
          <t>Lokal</t>
        </is>
      </c>
      <c r="U81" s="239" t="n">
        <v>29</v>
      </c>
      <c r="V81" s="239" t="inlineStr">
        <is>
          <t>pdf</t>
        </is>
      </c>
      <c r="W81" s="236" t="inlineStr">
        <is>
          <t>1.9 MB</t>
        </is>
      </c>
      <c r="X81" s="240" t="inlineStr">
        <is>
          <t>The Kanggoroos and the Deer families live in a barren land for a long time. They can&amp;rsquo;t share the grass to eat because it lacks of water. The Kanggoroos decide to leave the land and promise to come back and live on it again some day. Unfortunately, many animals come and occupy the land. What is the reason nmany animals do so? What happens to the Kangoroos? What will the Deer family do?
 Keluarga Kanguru dan Rusa sudah lama tinggal di tanah tandus. Mereka tidak bisa berbagi rumput untuk dimakan karena rumput tersebut kekurangan air. Kanguru memutuskan untuk meninggalkan tanah itu dan berjanji untuk kembali dan tinggal di sana lagi suatu hari nanti. Sayangnya, banyak hewan yang datang dan menempati lahan tersebut. Apa alasan banyak hewan melakukan hal tersebut? Apa yang terjadi pada&amp;nbsp; keluarga Kanguru? Apa yang akan dilakukan keluarga Rusa?</t>
        </is>
      </c>
      <c r="Y81" s="235" t="n">
        <v>74200</v>
      </c>
      <c r="Z81" s="88" t="n"/>
      <c r="AA81" s="241">
        <f>Y213*Z213</f>
        <v/>
      </c>
      <c r="AB81" s="237" t="inlineStr">
        <is>
          <t>3189df74-c594-467d-9062-9d9232ffc848</t>
        </is>
      </c>
    </row>
    <row r="82" ht="15" customHeight="1" s="283">
      <c r="A82" s="235" t="n">
        <v>205</v>
      </c>
      <c r="B82" s="222">
        <f>HYPERLINK("https://mocostore.moco.co.id/catalog/"&amp;AB214,"Klik Disini")</f>
        <v/>
      </c>
      <c r="C82" s="236" t="inlineStr">
        <is>
          <t>God is Great (Tuhan Itu Hebat)</t>
        </is>
      </c>
      <c r="D82" s="236" t="inlineStr">
        <is>
          <t>:</t>
        </is>
      </c>
      <c r="E82" s="236" t="inlineStr">
        <is>
          <t>Yohanes Mei Setiyanta</t>
        </is>
      </c>
      <c r="F82" s="237" t="inlineStr">
        <is>
          <t>978-623-8657-52-0</t>
        </is>
      </c>
      <c r="G82" s="236" t="inlineStr">
        <is>
          <t>978-623-8657-51-3</t>
        </is>
      </c>
      <c r="H82" s="236" t="inlineStr">
        <is>
          <t>Anak</t>
        </is>
      </c>
      <c r="I82" s="238" t="inlineStr">
        <is>
          <t>Fiksi</t>
        </is>
      </c>
      <c r="J82" s="239" t="inlineStr">
        <is>
          <t>001.01</t>
        </is>
      </c>
      <c r="K82" s="236" t="inlineStr">
        <is>
          <t>Edisi Ke-1</t>
        </is>
      </c>
      <c r="L82" s="236" t="n"/>
      <c r="M82" s="236" t="inlineStr">
        <is>
          <t>Tidak Tersedia</t>
        </is>
      </c>
      <c r="N82" s="236" t="inlineStr">
        <is>
          <t>Inggris</t>
        </is>
      </c>
      <c r="O82" s="236" t="inlineStr">
        <is>
          <t>Fiksi</t>
        </is>
      </c>
      <c r="P82" s="236" t="n">
        <v>2024</v>
      </c>
      <c r="Q82" s="236" t="inlineStr">
        <is>
          <t>2024</t>
        </is>
      </c>
      <c r="R82" s="240" t="inlineStr">
        <is>
          <t>CV Ananta Vidya</t>
        </is>
      </c>
      <c r="S82" s="240" t="inlineStr">
        <is>
          <t>Ananta Vidya CV</t>
        </is>
      </c>
      <c r="T82" s="236" t="inlineStr">
        <is>
          <t>Lokal</t>
        </is>
      </c>
      <c r="U82" s="239" t="n">
        <v>29</v>
      </c>
      <c r="V82" s="239" t="inlineStr">
        <is>
          <t>pdf</t>
        </is>
      </c>
      <c r="W82" s="236" t="inlineStr">
        <is>
          <t>1.9 MB</t>
        </is>
      </c>
      <c r="X82" s="240" t="inlineStr">
        <is>
          <t>There are animals in the forest that feel they are superior to other animals. Their arrogance led to endless arguments and debats. For example, Mr Spider feels the smartest in the jungle. Of course, the other animals couldn&amp;#39;t accept his statement. Even, one by one claims that he or she is the greatest and the smartest! So, can their quarrel be resolved? Who is the greatest? What is the reason?
 Ada hewan di hutan yang merasa dirinya paling hebat dibandingkan hewan-hewan lainnya. Kesombongannya menyebabkan pertengkaran dan perdebatan tiada henti. Misalnya, Pak Laba-laba merasa paling pintar di hutan. Tentu saja hewan-hewan lainnya tidak bisa menerima pernyataannya. Bahkan satu per satu dari mereka justru mengklaim bahwa dirinyalah yang paling hebat dan paling cerdas! Lalu, dapatkah pertengkaran mereka terselesaikan? Siapakah yang paling hebat? Apa alasannya?</t>
        </is>
      </c>
      <c r="Y82" s="235" t="n">
        <v>74200</v>
      </c>
      <c r="Z82" s="88" t="n"/>
      <c r="AA82" s="241">
        <f>Y214*Z214</f>
        <v/>
      </c>
      <c r="AB82" s="237" t="inlineStr">
        <is>
          <t>cfa36d93-6b38-4763-88b3-fce4e0fd772f</t>
        </is>
      </c>
    </row>
    <row r="83" ht="15" customHeight="1" s="283">
      <c r="A83" s="235" t="n">
        <v>206</v>
      </c>
      <c r="B83" s="222">
        <f>HYPERLINK("https://mocostore.moco.co.id/catalog/"&amp;AB215,"Klik Disini")</f>
        <v/>
      </c>
      <c r="C83" s="236" t="inlineStr">
        <is>
          <t>Meaningless Songs (Nyanyian-Nyanyian Tak Bermakna)</t>
        </is>
      </c>
      <c r="D83" s="236" t="inlineStr">
        <is>
          <t>:</t>
        </is>
      </c>
      <c r="E83" s="236" t="inlineStr">
        <is>
          <t>Yohanes Mei Setiyanta</t>
        </is>
      </c>
      <c r="F83" s="237" t="inlineStr">
        <is>
          <t>978-623-8657-54-4</t>
        </is>
      </c>
      <c r="G83" s="236" t="inlineStr">
        <is>
          <t>978-623-8657-53-7</t>
        </is>
      </c>
      <c r="H83" s="236" t="inlineStr">
        <is>
          <t>Anak</t>
        </is>
      </c>
      <c r="I83" s="238" t="inlineStr">
        <is>
          <t>Fiksi</t>
        </is>
      </c>
      <c r="J83" s="239" t="inlineStr">
        <is>
          <t>001.01</t>
        </is>
      </c>
      <c r="K83" s="236" t="inlineStr">
        <is>
          <t>Edisi Ke-1</t>
        </is>
      </c>
      <c r="L83" s="236" t="n"/>
      <c r="M83" s="236" t="inlineStr">
        <is>
          <t>Tidak Tersedia</t>
        </is>
      </c>
      <c r="N83" s="236" t="inlineStr">
        <is>
          <t>Inggris</t>
        </is>
      </c>
      <c r="O83" s="236" t="inlineStr">
        <is>
          <t>Fiksi</t>
        </is>
      </c>
      <c r="P83" s="236" t="n">
        <v>2024</v>
      </c>
      <c r="Q83" s="236" t="inlineStr">
        <is>
          <t>2024</t>
        </is>
      </c>
      <c r="R83" s="240" t="inlineStr">
        <is>
          <t>CV Ananta Vidya</t>
        </is>
      </c>
      <c r="S83" s="240" t="inlineStr">
        <is>
          <t>Ananta Vidya CV</t>
        </is>
      </c>
      <c r="T83" s="236" t="inlineStr">
        <is>
          <t>Impor</t>
        </is>
      </c>
      <c r="U83" s="239" t="n">
        <v>30</v>
      </c>
      <c r="V83" s="239" t="inlineStr">
        <is>
          <t>pdf</t>
        </is>
      </c>
      <c r="W83" s="236" t="inlineStr">
        <is>
          <t>1.9 MB</t>
        </is>
      </c>
      <c r="X83" s="240" t="inlineStr">
        <is>
          <t>Stork becomes a disturber to the lives of the lake inhabitants. Animals that feel threatened are Fish, Frogs and Crabs. They are the Stork&amp;#39;s favorite food. On an unlucky day, the Crow was finally defeated by one of these animals. He died in a tragic way. What animal and how does the animal that kills the Stork?
 Burung Bangau menjadi pengganggu hidup para penghuni danau. Binatang yang merasa terancam hidupnya adalah Ikan, Katak dan Kepiting. Mereka menjadi makanan favorit Burung Bangau. Pada hari yang kurang menguntungkan, burung Bangau berhasil dikalahkan oleh salah satu binatang tersebut. Ia mati dengan cara yang tragis. Siapakah binatang tersebut dan bagaimanakah ia membunuh Burung Bangau?</t>
        </is>
      </c>
      <c r="Y83" s="235" t="n">
        <v>76100</v>
      </c>
      <c r="Z83" s="88" t="n"/>
      <c r="AA83" s="241">
        <f>Y215*Z215</f>
        <v/>
      </c>
      <c r="AB83" s="237" t="inlineStr">
        <is>
          <t>dce30d66-38e9-4850-bdc6-ebc678269853</t>
        </is>
      </c>
    </row>
    <row r="84" ht="15" customHeight="1" s="283">
      <c r="A84" s="235" t="n">
        <v>207</v>
      </c>
      <c r="B84" s="222">
        <f>HYPERLINK("https://mocostore.moco.co.id/catalog/"&amp;AB216,"Klik Disini")</f>
        <v/>
      </c>
      <c r="C84" s="236" t="inlineStr">
        <is>
          <t>The Protective Dragon (Naga Pelinfung)</t>
        </is>
      </c>
      <c r="D84" s="236" t="inlineStr">
        <is>
          <t>:</t>
        </is>
      </c>
      <c r="E84" s="236" t="inlineStr">
        <is>
          <t>Yohanes Mei Setiyanta</t>
        </is>
      </c>
      <c r="F84" s="237" t="inlineStr">
        <is>
          <t>978-623-8657-50-6</t>
        </is>
      </c>
      <c r="G84" s="236" t="inlineStr">
        <is>
          <t>978-623-8657-49-0</t>
        </is>
      </c>
      <c r="H84" s="236" t="inlineStr">
        <is>
          <t>Anak</t>
        </is>
      </c>
      <c r="I84" s="238" t="inlineStr">
        <is>
          <t>Fiksi</t>
        </is>
      </c>
      <c r="J84" s="239" t="inlineStr">
        <is>
          <t>001.01</t>
        </is>
      </c>
      <c r="K84" s="236" t="inlineStr">
        <is>
          <t>Edisi Ke-1</t>
        </is>
      </c>
      <c r="L84" s="236" t="n"/>
      <c r="M84" s="236" t="inlineStr">
        <is>
          <t>Tidak Tersedia</t>
        </is>
      </c>
      <c r="N84" s="236" t="inlineStr">
        <is>
          <t>Inggris</t>
        </is>
      </c>
      <c r="O84" s="236" t="inlineStr">
        <is>
          <t>Fiksi</t>
        </is>
      </c>
      <c r="P84" s="236" t="n">
        <v>2024</v>
      </c>
      <c r="Q84" s="236" t="inlineStr">
        <is>
          <t>2024</t>
        </is>
      </c>
      <c r="R84" s="240" t="inlineStr">
        <is>
          <t>CV Ananta Vidya</t>
        </is>
      </c>
      <c r="S84" s="240" t="inlineStr">
        <is>
          <t>Ananta Vidya CV</t>
        </is>
      </c>
      <c r="T84" s="236" t="inlineStr">
        <is>
          <t>Lokal</t>
        </is>
      </c>
      <c r="U84" s="239" t="n">
        <v>30</v>
      </c>
      <c r="V84" s="239" t="inlineStr">
        <is>
          <t>pdf</t>
        </is>
      </c>
      <c r="W84" s="236" t="inlineStr">
        <is>
          <t>2.4 MB</t>
        </is>
      </c>
      <c r="X84" s="240" t="inlineStr">
        <is>
          <t>There is a quarrel between Ducks and Buffaloes. Formerly, they mocked each other that ended up involving all two-legged and four-legged animals. This quarrel caused Black Monkey being confused about which side he would be. Will he side with the four-legged animals? Why are ducks and buffalo so hostile that they fight so badly?
 Ada perseteruan panas antara Itik dan Kerbau. Awalnya, mereka saling ejek yang ujungnya melibatkan semua binatang berkaki dua dan berkaki empat. Perseteruan tersebut berimbas pada kebimbangan Monyet Hitam tentang kepada siapa ia akan berpihak. Akankah ia berpihak pada binatang-binatang berkaki empat? Mengapa pula Itik dan Kerbau bermusuhan sampai berseteru hebat?</t>
        </is>
      </c>
      <c r="Y84" s="235" t="n">
        <v>76100</v>
      </c>
      <c r="Z84" s="88" t="n"/>
      <c r="AA84" s="241">
        <f>Y216*Z216</f>
        <v/>
      </c>
      <c r="AB84" s="237" t="inlineStr">
        <is>
          <t>b4349b0d-88fb-4c15-9bea-ae2aeb0fe350</t>
        </is>
      </c>
    </row>
    <row r="85" ht="15" customHeight="1" s="283">
      <c r="A85" s="235" t="n">
        <v>208</v>
      </c>
      <c r="B85" s="222">
        <f>HYPERLINK("https://mocostore.moco.co.id/catalog/"&amp;AB217,"Klik Disini")</f>
        <v/>
      </c>
      <c r="C85" s="236" t="inlineStr">
        <is>
          <t>The Generous Birds (Burung-burung yang Murah Hati)</t>
        </is>
      </c>
      <c r="D85" s="236" t="inlineStr">
        <is>
          <t>:</t>
        </is>
      </c>
      <c r="E85" s="236" t="inlineStr">
        <is>
          <t>Yohanes Mei Setiyanta</t>
        </is>
      </c>
      <c r="F85" s="237" t="inlineStr">
        <is>
          <t>978-623-8657-48-3</t>
        </is>
      </c>
      <c r="G85" s="236" t="inlineStr">
        <is>
          <t>978-623-8657-47-6</t>
        </is>
      </c>
      <c r="H85" s="236" t="inlineStr">
        <is>
          <t>Anak</t>
        </is>
      </c>
      <c r="I85" s="238" t="inlineStr">
        <is>
          <t>Fiksi</t>
        </is>
      </c>
      <c r="J85" s="239" t="inlineStr">
        <is>
          <t>001.01</t>
        </is>
      </c>
      <c r="K85" s="236" t="inlineStr">
        <is>
          <t>Edisi Ke-1</t>
        </is>
      </c>
      <c r="L85" s="236" t="n"/>
      <c r="M85" s="236" t="inlineStr">
        <is>
          <t>Tidak Tersedia</t>
        </is>
      </c>
      <c r="N85" s="236" t="inlineStr">
        <is>
          <t>Inggris</t>
        </is>
      </c>
      <c r="O85" s="236" t="inlineStr">
        <is>
          <t>Fiksi</t>
        </is>
      </c>
      <c r="P85" s="236" t="n">
        <v>2024</v>
      </c>
      <c r="Q85" s="236" t="inlineStr">
        <is>
          <t>2024</t>
        </is>
      </c>
      <c r="R85" s="240" t="inlineStr">
        <is>
          <t>CV Ananta Vidya</t>
        </is>
      </c>
      <c r="S85" s="240" t="inlineStr">
        <is>
          <t>Ananta Vidya CV</t>
        </is>
      </c>
      <c r="T85" s="236" t="inlineStr">
        <is>
          <t>Lokal</t>
        </is>
      </c>
      <c r="U85" s="239" t="n">
        <v>30</v>
      </c>
      <c r="V85" s="239" t="inlineStr">
        <is>
          <t>pdf</t>
        </is>
      </c>
      <c r="W85" s="236" t="inlineStr">
        <is>
          <t>3.0 MB</t>
        </is>
      </c>
      <c r="X85" s="240" t="inlineStr">
        <is>
          <t>There are at least two types of animals that like fruit, namely monkeys and birds. One of the bad traits of monkeys is that they want to control all kinds of fruit in the forest. They don&amp;#39;t want to share the fruit with the birds. In what way do the monkeys control the fruit in the forest so that the birds starve? Who opposes the bad behavior of the monkeys? What did the birds do who were disappointed because of the monkeys&amp;#39; bad behavior?
 Minimal ada dua jenis binatang yang menyukai buah-buahan, yaitu monyet-monyet dan burung-burung. Salah satu sifat buruk para monyet ialah ingin menguasai segala macam buah-buahan di hutan. Mereka tidak mau berbagi buah-buahan dengan burung-burung. Dengan cara bagaimanakah para monyet menguasai buah-buahan yang ada di hutan sehingga burung-burung kelaparan? Siapakah yang menentang kelakuan jahat para monyet? Apa yang dilakukan burung-burung yang kecewa karena sifat buruk para monyet tersebut?</t>
        </is>
      </c>
      <c r="Y85" s="235" t="n">
        <v>76100</v>
      </c>
      <c r="Z85" s="88" t="n"/>
      <c r="AA85" s="241">
        <f>Y217*Z217</f>
        <v/>
      </c>
      <c r="AB85" s="237" t="inlineStr">
        <is>
          <t>f9c7bbe0-387a-4901-81fc-9c43fceb72e0</t>
        </is>
      </c>
    </row>
    <row r="86" ht="15" customHeight="1" s="283">
      <c r="A86" s="235" t="n">
        <v>209</v>
      </c>
      <c r="B86" s="222">
        <f>HYPERLINK("https://mocostore.moco.co.id/catalog/"&amp;AB218,"Klik Disini")</f>
        <v/>
      </c>
      <c r="C86" s="236" t="inlineStr">
        <is>
          <t>The Strong Leader (Pemimpin yang Kuat)</t>
        </is>
      </c>
      <c r="D86" s="236" t="inlineStr">
        <is>
          <t>:</t>
        </is>
      </c>
      <c r="E86" s="236" t="inlineStr">
        <is>
          <t>Yohanes Mei Setiyanta</t>
        </is>
      </c>
      <c r="F86" s="237" t="inlineStr">
        <is>
          <t>978-623-8657-45-2</t>
        </is>
      </c>
      <c r="G86" s="236" t="inlineStr">
        <is>
          <t>978-623-8657-46-9</t>
        </is>
      </c>
      <c r="H86" s="236" t="inlineStr">
        <is>
          <t>Anak</t>
        </is>
      </c>
      <c r="I86" s="238" t="inlineStr">
        <is>
          <t>Fiksi</t>
        </is>
      </c>
      <c r="J86" s="239" t="inlineStr">
        <is>
          <t>001.01</t>
        </is>
      </c>
      <c r="K86" s="236" t="inlineStr">
        <is>
          <t>Edisi Ke-1</t>
        </is>
      </c>
      <c r="L86" s="236" t="n"/>
      <c r="M86" s="236" t="inlineStr">
        <is>
          <t>Tidak Tersedia</t>
        </is>
      </c>
      <c r="N86" s="236" t="inlineStr">
        <is>
          <t>Inggris</t>
        </is>
      </c>
      <c r="O86" s="236" t="inlineStr">
        <is>
          <t>Fiksi</t>
        </is>
      </c>
      <c r="P86" s="236" t="n">
        <v>2024</v>
      </c>
      <c r="Q86" s="236" t="inlineStr">
        <is>
          <t>2024</t>
        </is>
      </c>
      <c r="R86" s="240" t="inlineStr">
        <is>
          <t>CV Ananta Vidya</t>
        </is>
      </c>
      <c r="S86" s="240" t="inlineStr">
        <is>
          <t>Ananta Vidya CV</t>
        </is>
      </c>
      <c r="T86" s="236" t="inlineStr">
        <is>
          <t>Lokal</t>
        </is>
      </c>
      <c r="U86" s="239" t="n">
        <v>29</v>
      </c>
      <c r="V86" s="239" t="inlineStr">
        <is>
          <t>pdf</t>
        </is>
      </c>
      <c r="W86" s="236" t="inlineStr">
        <is>
          <t>2.5 MB</t>
        </is>
      </c>
      <c r="X86" s="240" t="inlineStr">
        <is>
          <t>One of the requirements to be a leader in the forest is strong and wise. The leader must be strong in order to protect the animals or all the inhabitants. There are several animals that have these characteristics, including: Dragons, Lions, Elephants, Sharks and Eagles. To elect a truly strong and wise leader, the residents held general elections. Who was finally chosen and why was he made leader?
 Salah satu syarat menjadi pemimpin di hutan ialah kuat dan bijaksana. Ia harus kuat agar dapat melindungi para binatang atau semua penduduk. ada beberapa binatang yang memiliki ciri-ciri tersebut, antara lain: Naga, Singa, Gajah, Ikan Hiu dan burung Elang. Untuk memilih pemimpin yang benar-benar kuat dan bijaksana, para penduduk mengadakan pemilihan umum. Siapakah akhirnya yang terpilih dan mengapa ia dijadikan pemimpin?</t>
        </is>
      </c>
      <c r="Y86" s="235" t="n">
        <v>74200</v>
      </c>
      <c r="Z86" s="88" t="n"/>
      <c r="AA86" s="241">
        <f>Y218*Z218</f>
        <v/>
      </c>
      <c r="AB86" s="237" t="inlineStr">
        <is>
          <t>a02acfd7-55a6-4e00-88a6-57624c7d39f1</t>
        </is>
      </c>
    </row>
    <row r="87" ht="15" customHeight="1" s="283">
      <c r="A87" s="235" t="n">
        <v>210</v>
      </c>
      <c r="B87" s="222">
        <f>HYPERLINK("https://mocostore.moco.co.id/catalog/"&amp;AB219,"Klik Disini")</f>
        <v/>
      </c>
      <c r="C87" s="236" t="inlineStr">
        <is>
          <t>A Ladder to Heaven (Tangga Menuju Surga)</t>
        </is>
      </c>
      <c r="D87" s="236" t="inlineStr">
        <is>
          <t>:</t>
        </is>
      </c>
      <c r="E87" s="236" t="inlineStr">
        <is>
          <t>Yohanes Mei Setiyanta</t>
        </is>
      </c>
      <c r="F87" s="237" t="inlineStr">
        <is>
          <t>978-623-8657-43-8</t>
        </is>
      </c>
      <c r="G87" s="236" t="inlineStr">
        <is>
          <t>978-623-8657-44-5</t>
        </is>
      </c>
      <c r="H87" s="236" t="inlineStr">
        <is>
          <t>Anak</t>
        </is>
      </c>
      <c r="I87" s="238" t="inlineStr">
        <is>
          <t>Fiksi</t>
        </is>
      </c>
      <c r="J87" s="239" t="inlineStr">
        <is>
          <t>001.01</t>
        </is>
      </c>
      <c r="K87" s="236" t="inlineStr">
        <is>
          <t>Edisi Ke-1</t>
        </is>
      </c>
      <c r="L87" s="236" t="n"/>
      <c r="M87" s="236" t="inlineStr">
        <is>
          <t>Tidak Tersedia</t>
        </is>
      </c>
      <c r="N87" s="236" t="inlineStr">
        <is>
          <t>Inggris</t>
        </is>
      </c>
      <c r="O87" s="236" t="inlineStr">
        <is>
          <t>Fiksi</t>
        </is>
      </c>
      <c r="P87" s="236" t="n">
        <v>2024</v>
      </c>
      <c r="Q87" s="236" t="inlineStr">
        <is>
          <t>2024</t>
        </is>
      </c>
      <c r="R87" s="240" t="inlineStr">
        <is>
          <t>CV Ananta Vidya</t>
        </is>
      </c>
      <c r="S87" s="240" t="inlineStr">
        <is>
          <t>Ananta Vidya CV</t>
        </is>
      </c>
      <c r="T87" s="236" t="inlineStr">
        <is>
          <t>Lokal</t>
        </is>
      </c>
      <c r="U87" s="239" t="n">
        <v>29</v>
      </c>
      <c r="V87" s="239" t="inlineStr">
        <is>
          <t>pdf</t>
        </is>
      </c>
      <c r="W87" s="236" t="inlineStr">
        <is>
          <t>2.3 MB</t>
        </is>
      </c>
      <c r="X87" s="240" t="inlineStr">
        <is>
          <t>Of all the river inhabitants, the most feared is Mr. Catfish. He will attack any aquatic animal that dares to disturb him. For example, he will be very angry if his favorite food, namely cockroaches and worms, is eaten by fish or other aquatic animals. One day he experienced a disturbance caused by one of the water animals who was cunning, greedy, selfish and wanted to live alone in the river. What disturbance befell Mr Catfish? What aquatic animal that does harm to him?
 Dari semua penghuni sungai yang paling ditakuti ialah Pak Lele. Ia akan menyerang binatang air apa pun yang berani mengusiknya. Misalnya, ia akan sangat marah apabila makanan kesukaannya, yaitu Kecoa dan Cacing, dimakan oleh ikan atau binatang air lainnya. Pada suatu saat ia tertimpa musibah yang diakibatkan oleh salah satu binatang air yang memiliki sifat licik, tamak, egois dan ingin hidup di sungai itu sendirian saja. Musibah apakah yang menimpa Pak Lele? Binatang air apakah yang berani mencelakainya?</t>
        </is>
      </c>
      <c r="Y87" s="235" t="n">
        <v>74200</v>
      </c>
      <c r="Z87" s="88" t="n"/>
      <c r="AA87" s="241">
        <f>Y219*Z219</f>
        <v/>
      </c>
      <c r="AB87" s="237" t="inlineStr">
        <is>
          <t>2c2b058a-18ba-4ef1-a96f-98ec935131fb</t>
        </is>
      </c>
    </row>
    <row r="88" ht="15" customHeight="1" s="283">
      <c r="A88" s="235" t="n">
        <v>211</v>
      </c>
      <c r="B88" s="222">
        <f>HYPERLINK("https://mocostore.moco.co.id/catalog/"&amp;AB220,"Klik Disini")</f>
        <v/>
      </c>
      <c r="C88" s="236" t="inlineStr">
        <is>
          <t>The Kind-Hearted Bats (Kelelawar yang Baik Hati)</t>
        </is>
      </c>
      <c r="D88" s="236" t="inlineStr">
        <is>
          <t>:</t>
        </is>
      </c>
      <c r="E88" s="236" t="inlineStr">
        <is>
          <t>Yohanes Mei Setiyanta</t>
        </is>
      </c>
      <c r="F88" s="237" t="inlineStr">
        <is>
          <t>978-623-8657-42-1</t>
        </is>
      </c>
      <c r="G88" s="236" t="inlineStr">
        <is>
          <t>978-623-8657-41-4</t>
        </is>
      </c>
      <c r="H88" s="236" t="inlineStr">
        <is>
          <t>Anak</t>
        </is>
      </c>
      <c r="I88" s="238" t="inlineStr">
        <is>
          <t>Fiksi</t>
        </is>
      </c>
      <c r="J88" s="239" t="inlineStr">
        <is>
          <t>001.01</t>
        </is>
      </c>
      <c r="K88" s="236" t="inlineStr">
        <is>
          <t>Edisi Ke-1</t>
        </is>
      </c>
      <c r="L88" s="236" t="n"/>
      <c r="M88" s="236" t="inlineStr">
        <is>
          <t>Tidak Tersedia</t>
        </is>
      </c>
      <c r="N88" s="236" t="inlineStr">
        <is>
          <t>Inggris</t>
        </is>
      </c>
      <c r="O88" s="236" t="inlineStr">
        <is>
          <t>Fiksi</t>
        </is>
      </c>
      <c r="P88" s="236" t="n">
        <v>2024</v>
      </c>
      <c r="Q88" s="236" t="inlineStr">
        <is>
          <t>2024</t>
        </is>
      </c>
      <c r="R88" s="240" t="inlineStr">
        <is>
          <t>CV Ananta Vidya</t>
        </is>
      </c>
      <c r="S88" s="240" t="inlineStr">
        <is>
          <t>Ananta Vidya CV</t>
        </is>
      </c>
      <c r="T88" s="236" t="inlineStr">
        <is>
          <t>Lokal</t>
        </is>
      </c>
      <c r="U88" s="239" t="n">
        <v>29</v>
      </c>
      <c r="V88" s="239" t="inlineStr">
        <is>
          <t>pdf</t>
        </is>
      </c>
      <c r="W88" s="236" t="inlineStr">
        <is>
          <t>2.5 MB</t>
        </is>
      </c>
      <c r="X88" s="240" t="inlineStr">
        <is>
          <t>There is a forest inhabited by various animals. The name of the forest is Kalinga. All animals live calmly, peacefully and help each other. However, they have a very scary enemy. He destroys anything as he wants. who is the enemy and how do the Kalinga forest dwellers solve this problem?
 Ada sebuah hutan yang dihuni oleh bermacam-macam binatang. Nama hutan tersebut Kalinga. Semua binatang hidup tenang, damai dan saling menolong satu sama yang lain. Namun demikian, mereka mempunyai musuh yang sangat menakutkan. Ia merusak apapun sesuka hatinya. Siapakah musuh tersebut dan bagaimanakah penghuni hutan Kalinga memecahkan permasalahan tersebut?</t>
        </is>
      </c>
      <c r="Y88" s="235" t="n">
        <v>74200</v>
      </c>
      <c r="Z88" s="88" t="n"/>
      <c r="AA88" s="241">
        <f>Y220*Z220</f>
        <v/>
      </c>
      <c r="AB88" s="237" t="inlineStr">
        <is>
          <t>aaeecf97-839d-4420-acd4-dcac0cb6ab39</t>
        </is>
      </c>
    </row>
    <row r="89" ht="15" customHeight="1" s="283">
      <c r="A89" s="235" t="n">
        <v>212</v>
      </c>
      <c r="B89" s="222">
        <f>HYPERLINK("https://mocostore.moco.co.id/catalog/"&amp;AB221,"Klik Disini")</f>
        <v/>
      </c>
      <c r="C89" s="236" t="inlineStr">
        <is>
          <t>Kabut Sutra dalam Bingkai Asmara</t>
        </is>
      </c>
      <c r="D89" s="236" t="inlineStr">
        <is>
          <t>:</t>
        </is>
      </c>
      <c r="E89" s="236" t="inlineStr">
        <is>
          <t>Mujiyana</t>
        </is>
      </c>
      <c r="F89" s="237" t="inlineStr">
        <is>
          <t>978-623-8657-40-7</t>
        </is>
      </c>
      <c r="G89" s="236" t="inlineStr">
        <is>
          <t>978-623-8657-39-1</t>
        </is>
      </c>
      <c r="H89" s="236" t="inlineStr">
        <is>
          <t>Cerpen</t>
        </is>
      </c>
      <c r="I89" s="238" t="inlineStr">
        <is>
          <t>Fiksi</t>
        </is>
      </c>
      <c r="J89" s="239" t="inlineStr">
        <is>
          <t>001.02</t>
        </is>
      </c>
      <c r="K89" s="236" t="inlineStr">
        <is>
          <t>Edisi Ke-1</t>
        </is>
      </c>
      <c r="L89" s="236" t="n"/>
      <c r="M89" s="236" t="inlineStr">
        <is>
          <t>Tidak Tersedia</t>
        </is>
      </c>
      <c r="N89" s="236" t="inlineStr">
        <is>
          <t>Indonesia</t>
        </is>
      </c>
      <c r="O89" s="236" t="inlineStr">
        <is>
          <t>Cerita pendek</t>
        </is>
      </c>
      <c r="P89" s="236" t="n">
        <v>2024</v>
      </c>
      <c r="Q89" s="236" t="inlineStr">
        <is>
          <t>2024</t>
        </is>
      </c>
      <c r="R89" s="240" t="inlineStr">
        <is>
          <t>CV Ananta Vidya</t>
        </is>
      </c>
      <c r="S89" s="240" t="inlineStr">
        <is>
          <t>Ananta Vidya CV</t>
        </is>
      </c>
      <c r="T89" s="236" t="inlineStr">
        <is>
          <t>Lokal</t>
        </is>
      </c>
      <c r="U89" s="239" t="n">
        <v>122</v>
      </c>
      <c r="V89" s="239" t="inlineStr">
        <is>
          <t>pdf</t>
        </is>
      </c>
      <c r="W89" s="236" t="inlineStr">
        <is>
          <t>1.8 MB</t>
        </is>
      </c>
      <c r="X89" s="240" t="inlineStr">
        <is>
          <t>Perjuangan dalam menggapai cinta memerlukan proses, tembang cinta kata-kata indah dan kerinduan hati menjadi kekuatan untuk meraihnya. Dalam hubungan percintaan, sering kali ada momen-momen yang mana perjuangan menjadi bagian tak terpisahkan. Nah, untuk mengenang proses itu, &amp;nbsp;melalui gambaran kisah perjuangan cinta &amp;nbsp;yang bisa membangkitkan kenangan dan pesan romantis yang menyentuh hati semua akan kita temui di buku ini. Dalam buku kumpulan cerpen Kabut Sutra dalam Bingkai Asmara kami sajikan kisah-kisah indah tentang proses menggapai impian cinta Terkadang ada rasa jenuh, kekecewaan, atau bahkan kesulitan untuk memahami satu sama lain. Namun, tak ada perjuangan yang tidak berbuah manis. Dengan melewati berbagai rintangan dan pahit manisnya kehidupan, kita bisa tumbuhkan bersama dan mencapai kematangan emosional yang lebih baik dan semua itu terwakili di buku kumpulan cerpenKabut Sutra dalam Bingkai Asmara. Dalam buku kumpulan cerpen Kabut Sutra Dalam Bingkai Asmara ini di setiap judul &amp;nbsp;memberikan gambaran cara yang indah untuk mengekspresikan rasa cinta dan rasa kasih sayang. Kepada para pecinta cerpen harus memiliki buku ini dan membacanya pasti akan menemukan kesegaran kembali kisah-kisah yang pernah dilalui, dan itu artinya pemberbarui cinta kita.</t>
        </is>
      </c>
      <c r="Y89" s="235" t="n">
        <v>79800</v>
      </c>
      <c r="Z89" s="88" t="n"/>
      <c r="AA89" s="241">
        <f>Y221*Z221</f>
        <v/>
      </c>
      <c r="AB89" s="237" t="inlineStr">
        <is>
          <t>43c078cc-fdab-4ed1-92cd-b92f723ad564</t>
        </is>
      </c>
    </row>
    <row r="90" ht="15" customHeight="1" s="283">
      <c r="A90" s="235" t="n">
        <v>213</v>
      </c>
      <c r="B90" s="222">
        <f>HYPERLINK("https://mocostore.moco.co.id/catalog/"&amp;AB222,"Klik Disini")</f>
        <v/>
      </c>
      <c r="C90" s="236" t="inlineStr">
        <is>
          <t>Cerita Zumi dan Si Gewol</t>
        </is>
      </c>
      <c r="D90" s="236" t="inlineStr">
        <is>
          <t>:</t>
        </is>
      </c>
      <c r="E90" s="236" t="inlineStr">
        <is>
          <t>Djulas Setiawati</t>
        </is>
      </c>
      <c r="F90" s="237" t="inlineStr">
        <is>
          <t>978-623-8657-35-3</t>
        </is>
      </c>
      <c r="G90" s="236" t="inlineStr">
        <is>
          <t>978-623-8657-36-0</t>
        </is>
      </c>
      <c r="H90" s="236" t="inlineStr">
        <is>
          <t>Fiksi</t>
        </is>
      </c>
      <c r="I90" s="238" t="inlineStr">
        <is>
          <t>Fiksi</t>
        </is>
      </c>
      <c r="J90" s="239" t="inlineStr">
        <is>
          <t>001.02</t>
        </is>
      </c>
      <c r="K90" s="236" t="inlineStr">
        <is>
          <t>Edisi Ke-1</t>
        </is>
      </c>
      <c r="L90" s="236" t="n"/>
      <c r="M90" s="236" t="inlineStr">
        <is>
          <t>Tidak Tersedia</t>
        </is>
      </c>
      <c r="N90" s="236" t="inlineStr">
        <is>
          <t>Indonesia</t>
        </is>
      </c>
      <c r="O90" s="236" t="inlineStr">
        <is>
          <t>Fiksi</t>
        </is>
      </c>
      <c r="P90" s="236" t="n">
        <v>2024</v>
      </c>
      <c r="Q90" s="236" t="inlineStr">
        <is>
          <t>2024</t>
        </is>
      </c>
      <c r="R90" s="240" t="inlineStr">
        <is>
          <t>CV Ananta Vidya</t>
        </is>
      </c>
      <c r="S90" s="240" t="inlineStr">
        <is>
          <t>Ananta Vidya CV</t>
        </is>
      </c>
      <c r="T90" s="236" t="inlineStr">
        <is>
          <t>Lokal</t>
        </is>
      </c>
      <c r="U90" s="239" t="n">
        <v>25</v>
      </c>
      <c r="V90" s="239" t="inlineStr">
        <is>
          <t>pdf</t>
        </is>
      </c>
      <c r="W90" s="236" t="inlineStr">
        <is>
          <t>4.3 MB</t>
        </is>
      </c>
      <c r="X90" s="240" t="inlineStr">
        <is>
          <t>Zumi, gadis kecil yang ingin tahu bagaimana telur bisa menjadi anak ayam. Zumi lalu mengamati ayam betinanya, namanya si Gewol, yang sudah bertelur sampai akhirnya telur-telur itu menetas. Nah ... teman-teman tahu telur ayam bisa menjadi anak ayam, &amp;#39;kan? Bagaimana proses sebenarnya ya? Yuk teman-teman, kita baca isi buku ini. Ada ilmu yang bermanfaat lho.</t>
        </is>
      </c>
      <c r="Y90" s="235" t="n">
        <v>53800</v>
      </c>
      <c r="Z90" s="88" t="n"/>
      <c r="AA90" s="241">
        <f>Y222*Z222</f>
        <v/>
      </c>
      <c r="AB90" s="237" t="inlineStr">
        <is>
          <t>7dce1b27-868d-4d3d-b449-f2ded2366d21</t>
        </is>
      </c>
    </row>
    <row r="91" ht="15" customHeight="1" s="283">
      <c r="A91" s="235" t="n">
        <v>215</v>
      </c>
      <c r="B91" s="222">
        <f>HYPERLINK("https://mocostore.moco.co.id/catalog/"&amp;AB224,"Klik Disini")</f>
        <v/>
      </c>
      <c r="C91" s="236" t="inlineStr">
        <is>
          <t>Aku bisa seperti mereka</t>
        </is>
      </c>
      <c r="D91" s="236" t="inlineStr">
        <is>
          <t>:</t>
        </is>
      </c>
      <c r="E91" s="236" t="inlineStr">
        <is>
          <t>Rina, S.Pd., Murjainah, M.Pd.</t>
        </is>
      </c>
      <c r="F91" s="237" t="inlineStr">
        <is>
          <t>978-623-8657-31-5</t>
        </is>
      </c>
      <c r="G91" s="236" t="inlineStr">
        <is>
          <t>978-623-8657-32-2</t>
        </is>
      </c>
      <c r="H91" s="236" t="inlineStr">
        <is>
          <t>Fiksi</t>
        </is>
      </c>
      <c r="I91" s="238" t="inlineStr">
        <is>
          <t>Fiksi</t>
        </is>
      </c>
      <c r="J91" s="239" t="inlineStr">
        <is>
          <t>001.02</t>
        </is>
      </c>
      <c r="K91" s="236" t="inlineStr">
        <is>
          <t>Edisi Ke-1</t>
        </is>
      </c>
      <c r="L91" s="236" t="n"/>
      <c r="M91" s="236" t="inlineStr">
        <is>
          <t>Tidak Tersedia</t>
        </is>
      </c>
      <c r="N91" s="236" t="inlineStr">
        <is>
          <t>Indonesia</t>
        </is>
      </c>
      <c r="O91" s="236" t="inlineStr">
        <is>
          <t>Fiksi</t>
        </is>
      </c>
      <c r="P91" s="236" t="n">
        <v>2024</v>
      </c>
      <c r="Q91" s="236" t="inlineStr">
        <is>
          <t>2024</t>
        </is>
      </c>
      <c r="R91" s="240" t="inlineStr">
        <is>
          <t>CV Ananta Vidya</t>
        </is>
      </c>
      <c r="S91" s="240" t="inlineStr">
        <is>
          <t>Ananta Vidya CV</t>
        </is>
      </c>
      <c r="T91" s="236" t="inlineStr">
        <is>
          <t>Lokal</t>
        </is>
      </c>
      <c r="U91" s="239" t="n">
        <v>24</v>
      </c>
      <c r="V91" s="239" t="inlineStr">
        <is>
          <t>pdf</t>
        </is>
      </c>
      <c r="W91" s="236" t="inlineStr">
        <is>
          <t>15.7 MB</t>
        </is>
      </c>
      <c r="X91" s="240" t="inlineStr">
        <is>
          <t>Mengejek teman adalah salah satu contoh dari tindakan bullying yaitu, bullying verbal. Artinya kata-kata yang dilontarkan merupakan kata-kata yang menyakiti, maupun merendahkan orang lain. Mengejek orang lain merupakan perbuatan yang tidak baik, bahkan bisa mengakibatkan pertengkaran. Dalam buku ini, kamu akan bertemu dengan seorang anak laki-laki bernama Dito, yang mendapatkan bullying verbal dari teman-temannya, karena belum lancar membaca. Dengan kesungguhannya, Dito dapat membuktikan kepada teman-temannya bahwa dia bisa lebih dari yang teman-temannya pikirkan.
 Mau tahu bagaimana cerita perjuangan Dito?
 Baca buku ini, yuk!</t>
        </is>
      </c>
      <c r="Y91" s="235" t="n">
        <v>76000</v>
      </c>
      <c r="Z91" s="88" t="n"/>
      <c r="AA91" s="241">
        <f>Y224*Z224</f>
        <v/>
      </c>
      <c r="AB91" s="237" t="inlineStr">
        <is>
          <t>3d76aed0-7246-4925-8412-fbdbbfd48efd</t>
        </is>
      </c>
    </row>
    <row r="92" ht="15" customHeight="1" s="283">
      <c r="A92" s="235" t="n">
        <v>217</v>
      </c>
      <c r="B92" s="222">
        <f>HYPERLINK("https://mocostore.moco.co.id/catalog/"&amp;AB226,"Klik Disini")</f>
        <v/>
      </c>
      <c r="C92" s="236" t="inlineStr">
        <is>
          <t>Gadis di Kelab Malam Itu</t>
        </is>
      </c>
      <c r="D92" s="236" t="inlineStr">
        <is>
          <t>:</t>
        </is>
      </c>
      <c r="E92" s="236" t="inlineStr">
        <is>
          <t>Shintya Noer</t>
        </is>
      </c>
      <c r="F92" s="237" t="inlineStr">
        <is>
          <t>978-623-8657-28-5</t>
        </is>
      </c>
      <c r="G92" s="236" t="inlineStr">
        <is>
          <t>978-623-8657-27-8</t>
        </is>
      </c>
      <c r="H92" s="236" t="inlineStr">
        <is>
          <t>Novel</t>
        </is>
      </c>
      <c r="I92" s="238" t="inlineStr">
        <is>
          <t>Fiksi</t>
        </is>
      </c>
      <c r="J92" s="239" t="inlineStr">
        <is>
          <t>001.02</t>
        </is>
      </c>
      <c r="K92" s="236" t="inlineStr">
        <is>
          <t>Edisi Ke-1</t>
        </is>
      </c>
      <c r="L92" s="236" t="n"/>
      <c r="M92" s="236" t="inlineStr">
        <is>
          <t>Tidak Tersedia</t>
        </is>
      </c>
      <c r="N92" s="236" t="inlineStr">
        <is>
          <t>Indonesia</t>
        </is>
      </c>
      <c r="O92" s="236" t="inlineStr">
        <is>
          <t>Novel</t>
        </is>
      </c>
      <c r="P92" s="236" t="n">
        <v>2024</v>
      </c>
      <c r="Q92" s="236" t="inlineStr">
        <is>
          <t>2024</t>
        </is>
      </c>
      <c r="R92" s="240" t="inlineStr">
        <is>
          <t>CV Ananta Vidya</t>
        </is>
      </c>
      <c r="S92" s="240" t="inlineStr">
        <is>
          <t>Ananta Vidya CV</t>
        </is>
      </c>
      <c r="T92" s="236" t="inlineStr">
        <is>
          <t>Lokal</t>
        </is>
      </c>
      <c r="U92" s="239" t="n">
        <v>203</v>
      </c>
      <c r="V92" s="239" t="inlineStr">
        <is>
          <t>pdf</t>
        </is>
      </c>
      <c r="W92" s="236" t="inlineStr">
        <is>
          <t>2.4 MB</t>
        </is>
      </c>
      <c r="X92" s="240" t="inlineStr">
        <is>
          <t>Gadis itu bernama Anastasya. Aku melihat sendiri bagaimana tubuhnya yang lemah dicecar dengan hantaman tamparan pada sebuah ruangan khusus wanita malam di sebuah kelab besar di pusat Ibu Kota.
 Saat aku bertanya, ia akan tertunduk, kadang pula tersenyum manis layaknya gadis remaja lain.
 Aku mungkin sudah gila dengan memberikan seluruh tabunganku hanya untuk menebus seorang gadis yang baru saja aku kenal.
 Nahas, beberapa pembunuhan terjadi. Terakhir aku menyadari semua luka Anastasya, juga orang-orang yang aku sayangi, justru berawal dariku.
 Namaku, Alvin Yanwar.</t>
        </is>
      </c>
      <c r="Y92" s="235" t="n">
        <v>105400</v>
      </c>
      <c r="Z92" s="88" t="n"/>
      <c r="AA92" s="241">
        <f>Y226*Z226</f>
        <v/>
      </c>
      <c r="AB92" s="237" t="inlineStr">
        <is>
          <t>685b67b6-3a84-4bee-976f-6dd2bc151f4a</t>
        </is>
      </c>
    </row>
    <row r="93" ht="15" customHeight="1" s="283">
      <c r="A93" s="235" t="n">
        <v>219</v>
      </c>
      <c r="B93" s="222">
        <f>HYPERLINK("https://mocostore.moco.co.id/catalog/"&amp;AB228,"Klik Disini")</f>
        <v/>
      </c>
      <c r="C93" s="236" t="inlineStr">
        <is>
          <t>Persahabatan Semut dan Belalang</t>
        </is>
      </c>
      <c r="D93" s="236" t="inlineStr">
        <is>
          <t>:</t>
        </is>
      </c>
      <c r="E93" s="236" t="inlineStr">
        <is>
          <t>Nurjati Wening Prisati</t>
        </is>
      </c>
      <c r="F93" s="237" t="inlineStr">
        <is>
          <t>978-623-8657-26-1</t>
        </is>
      </c>
      <c r="G93" s="236" t="inlineStr">
        <is>
          <t>978-623-8657-25-4</t>
        </is>
      </c>
      <c r="H93" s="236" t="inlineStr">
        <is>
          <t>Cerpen</t>
        </is>
      </c>
      <c r="I93" s="238" t="inlineStr">
        <is>
          <t>Fiksi</t>
        </is>
      </c>
      <c r="J93" s="239" t="inlineStr">
        <is>
          <t>001.02</t>
        </is>
      </c>
      <c r="K93" s="236" t="inlineStr">
        <is>
          <t>Edisi Ke-1</t>
        </is>
      </c>
      <c r="L93" s="236" t="n"/>
      <c r="M93" s="236" t="inlineStr">
        <is>
          <t>Tidak Tersedia</t>
        </is>
      </c>
      <c r="N93" s="236" t="inlineStr">
        <is>
          <t>Indonesia</t>
        </is>
      </c>
      <c r="O93" s="236" t="inlineStr">
        <is>
          <t>Fiksi</t>
        </is>
      </c>
      <c r="P93" s="236" t="n">
        <v>2024</v>
      </c>
      <c r="Q93" s="236" t="inlineStr">
        <is>
          <t>2024</t>
        </is>
      </c>
      <c r="R93" s="240" t="inlineStr">
        <is>
          <t>CV Ananta Vidya</t>
        </is>
      </c>
      <c r="S93" s="240" t="inlineStr">
        <is>
          <t>Ananta Vidya CV</t>
        </is>
      </c>
      <c r="T93" s="236" t="inlineStr">
        <is>
          <t>Lokal</t>
        </is>
      </c>
      <c r="U93" s="239" t="n">
        <v>60</v>
      </c>
      <c r="V93" s="239" t="inlineStr">
        <is>
          <t>pdf</t>
        </is>
      </c>
      <c r="W93" s="236" t="inlineStr">
        <is>
          <t>1.6 MB</t>
        </is>
      </c>
      <c r="X93" s="240" t="inlineStr">
        <is>
          <t>Di sebuah kebun belakang rumah yang penuh dengan bunga-bunga indah, pepohonan rindang, dan rerumputan hijau, hiduplah berbagai macam serangga yang saling berbagi tempat tinggal. Di antara mereka, terdapat dua sahabat yang sangat akrab: semut kecil bernama Sari dan belalang besar bernama Beni.
 Suatu hari, saat Sari sedang bekerja keras membawa remah roti yang besar, ia melihat Beni beristirahat di atas daun. &amp;quot;Beni, maukah kamu membantuku hari ini?&amp;quot; tanya Sari. &amp;quot;Ada banyak makanan yang harus dikumpulkan dan aku butuh bantuanmu.&amp;quot;
 Apakah Beni akan membantu Sari?
 Dalam buku ini terdapat beberapa cerita fabel yang menarik dan mengandung pesan moral. Yuk baca kisah &amp;ldquo;Persahabatan Semut dan Belalang di Kebun Belakang Rumah&amp;rdquo; lebih lanjut dan kisah lainnya yang pasti sayang untuk dilewatkan.</t>
        </is>
      </c>
      <c r="Y93" s="235" t="n">
        <v>60300</v>
      </c>
      <c r="Z93" s="88" t="n"/>
      <c r="AA93" s="241">
        <f>Y228*Z228</f>
        <v/>
      </c>
      <c r="AB93" s="237" t="inlineStr">
        <is>
          <t>05a11ed1-5be9-4c85-8703-7a9003aeca09</t>
        </is>
      </c>
    </row>
    <row r="94" ht="15" customHeight="1" s="283">
      <c r="A94" s="235" t="n">
        <v>224</v>
      </c>
      <c r="B94" s="222">
        <f>HYPERLINK("https://mocostore.moco.co.id/catalog/"&amp;AB233,"Klik Disini")</f>
        <v/>
      </c>
      <c r="C94" s="236" t="inlineStr">
        <is>
          <t>Tanpa Gravitasi</t>
        </is>
      </c>
      <c r="D94" s="236" t="inlineStr">
        <is>
          <t>:</t>
        </is>
      </c>
      <c r="E94" s="236" t="inlineStr">
        <is>
          <t>Okti Setiyani</t>
        </is>
      </c>
      <c r="F94" s="237" t="inlineStr">
        <is>
          <t>978-623-8657-13-1</t>
        </is>
      </c>
      <c r="G94" s="236" t="inlineStr">
        <is>
          <t>978-623-8657-14-8</t>
        </is>
      </c>
      <c r="H94" s="236" t="inlineStr">
        <is>
          <t>Novel</t>
        </is>
      </c>
      <c r="I94" s="238" t="inlineStr">
        <is>
          <t>Fiksi</t>
        </is>
      </c>
      <c r="J94" s="239" t="inlineStr">
        <is>
          <t>001.02</t>
        </is>
      </c>
      <c r="K94" s="236" t="inlineStr">
        <is>
          <t>Edisi Ke-1</t>
        </is>
      </c>
      <c r="L94" s="236" t="n"/>
      <c r="M94" s="236" t="inlineStr">
        <is>
          <t>Tidak Tersedia</t>
        </is>
      </c>
      <c r="N94" s="236" t="inlineStr">
        <is>
          <t>Indonesia</t>
        </is>
      </c>
      <c r="O94" s="236" t="inlineStr">
        <is>
          <t>Novel</t>
        </is>
      </c>
      <c r="P94" s="236" t="n">
        <v>2024</v>
      </c>
      <c r="Q94" s="236" t="inlineStr">
        <is>
          <t>2024</t>
        </is>
      </c>
      <c r="R94" s="240" t="inlineStr">
        <is>
          <t>CV Ananta Vidya</t>
        </is>
      </c>
      <c r="S94" s="240" t="inlineStr">
        <is>
          <t>Ananta Vidya CV</t>
        </is>
      </c>
      <c r="T94" s="236" t="inlineStr">
        <is>
          <t>Lokal</t>
        </is>
      </c>
      <c r="U94" s="239" t="n">
        <v>168</v>
      </c>
      <c r="V94" s="239" t="inlineStr">
        <is>
          <t>pdf</t>
        </is>
      </c>
      <c r="W94" s="236" t="inlineStr">
        <is>
          <t>3.0 MB</t>
        </is>
      </c>
      <c r="X94" s="240" t="inlineStr">
        <is>
          <t>Bagaimana jika genre hidupmu bertentangan dengan cita-citamu?
 Kamu akan memilih pasrah atau berjuang untuknya?
 Putri Shima Ar-Rasyid, seorang manusia biasa yang memutuskan untuk hidup dengan dua identitas demi menjalani takdir dan mimpinya yang tidak sejalan.
 ***
 &amp;ldquo;Tuhan memberimu satu wajah, dan kamu membuat sendiri wajah-wajah lainnya.&amp;rdquo; &amp;mdash; William Shakespeare</t>
        </is>
      </c>
      <c r="Y94" s="235" t="n">
        <v>94300</v>
      </c>
      <c r="Z94" s="88" t="n"/>
      <c r="AA94" s="241">
        <f>Y233*Z233</f>
        <v/>
      </c>
      <c r="AB94" s="237" t="inlineStr">
        <is>
          <t>7e050338-5c0b-4c49-8789-7ff33b617529</t>
        </is>
      </c>
    </row>
    <row r="95" ht="15" customHeight="1" s="283">
      <c r="A95" s="235" t="n"/>
      <c r="B95" s="222" t="n"/>
      <c r="C95" s="236" t="n"/>
      <c r="D95" s="236" t="n"/>
      <c r="E95" s="236" t="n"/>
      <c r="F95" s="237" t="n"/>
      <c r="G95" s="236" t="n"/>
      <c r="H95" s="236" t="n"/>
      <c r="I95" s="238" t="n"/>
      <c r="J95" s="239" t="n"/>
      <c r="K95" s="236" t="n"/>
      <c r="L95" s="236" t="n"/>
      <c r="M95" s="236" t="n"/>
      <c r="N95" s="236" t="n"/>
      <c r="O95" s="236" t="n"/>
      <c r="P95" s="236" t="n"/>
      <c r="Q95" s="236" t="n"/>
      <c r="R95" s="240" t="n"/>
      <c r="S95" s="240" t="n"/>
      <c r="T95" s="236" t="n"/>
      <c r="U95" s="239" t="n"/>
      <c r="V95" s="239" t="n"/>
      <c r="W95" s="236" t="n"/>
      <c r="X95" s="240" t="n"/>
      <c r="Y95" s="235" t="n"/>
      <c r="Z95" s="88" t="n"/>
      <c r="AA95" s="241" t="n"/>
      <c r="AB95" s="237" t="n"/>
    </row>
    <row r="96" ht="15" customHeight="1" s="283">
      <c r="A96" s="235" t="n"/>
      <c r="B96" s="222" t="n"/>
      <c r="C96" s="236" t="n"/>
      <c r="D96" s="236" t="n"/>
      <c r="E96" s="236" t="n"/>
      <c r="F96" s="237" t="n"/>
      <c r="G96" s="236" t="n"/>
      <c r="H96" s="236" t="n"/>
      <c r="I96" s="238" t="n"/>
      <c r="J96" s="239" t="n"/>
      <c r="K96" s="236" t="n"/>
      <c r="L96" s="236" t="n"/>
      <c r="M96" s="236" t="n"/>
      <c r="N96" s="236" t="n"/>
      <c r="O96" s="236" t="n"/>
      <c r="P96" s="236" t="n"/>
      <c r="Q96" s="236" t="n"/>
      <c r="R96" s="240" t="n"/>
      <c r="S96" s="240" t="n"/>
      <c r="T96" s="236" t="n"/>
      <c r="U96" s="239" t="n"/>
      <c r="V96" s="239" t="n"/>
      <c r="W96" s="236" t="n"/>
      <c r="X96" s="240" t="n"/>
      <c r="Y96" s="235" t="n"/>
      <c r="Z96" s="88" t="n"/>
      <c r="AA96" s="241" t="n"/>
      <c r="AB96" s="237" t="n"/>
    </row>
    <row r="97" ht="15" customHeight="1" s="283">
      <c r="A97" s="235" t="n"/>
      <c r="B97" s="222" t="n"/>
      <c r="C97" s="236" t="n"/>
      <c r="D97" s="236" t="n"/>
      <c r="E97" s="236" t="n"/>
      <c r="F97" s="237" t="n"/>
      <c r="G97" s="236" t="n"/>
      <c r="H97" s="236" t="n"/>
      <c r="I97" s="238" t="n"/>
      <c r="J97" s="239" t="n"/>
      <c r="K97" s="236" t="n"/>
      <c r="L97" s="236" t="n"/>
      <c r="M97" s="236" t="n"/>
      <c r="N97" s="236" t="n"/>
      <c r="O97" s="236" t="n"/>
      <c r="P97" s="236" t="n"/>
      <c r="Q97" s="236" t="n"/>
      <c r="R97" s="240" t="n"/>
      <c r="S97" s="240" t="n"/>
      <c r="T97" s="236" t="n"/>
      <c r="U97" s="239" t="n"/>
      <c r="V97" s="239" t="n"/>
      <c r="W97" s="236" t="n"/>
      <c r="X97" s="240" t="n"/>
      <c r="Y97" s="235" t="n"/>
      <c r="Z97" s="88" t="n"/>
      <c r="AA97" s="241" t="n"/>
      <c r="AB97" s="237" t="n"/>
    </row>
    <row r="98" ht="15" customHeight="1" s="283">
      <c r="A98" s="235" t="n"/>
      <c r="B98" s="222" t="n"/>
      <c r="C98" s="236" t="n"/>
      <c r="D98" s="236" t="n"/>
      <c r="E98" s="236" t="n"/>
      <c r="F98" s="237" t="n"/>
      <c r="G98" s="236" t="n"/>
      <c r="H98" s="236" t="n"/>
      <c r="I98" s="238" t="n"/>
      <c r="J98" s="239" t="n"/>
      <c r="K98" s="236" t="n"/>
      <c r="L98" s="236" t="n"/>
      <c r="M98" s="236" t="n"/>
      <c r="N98" s="236" t="n"/>
      <c r="O98" s="236" t="n"/>
      <c r="P98" s="236" t="n"/>
      <c r="Q98" s="236" t="n"/>
      <c r="R98" s="240" t="n"/>
      <c r="S98" s="240" t="n"/>
      <c r="T98" s="236" t="n"/>
      <c r="U98" s="239" t="n"/>
      <c r="V98" s="239" t="n"/>
      <c r="W98" s="236" t="n"/>
      <c r="X98" s="240" t="n"/>
      <c r="Y98" s="235" t="n"/>
      <c r="Z98" s="88" t="n"/>
      <c r="AA98" s="241" t="n"/>
      <c r="AB98" s="237" t="n"/>
    </row>
    <row r="99" ht="15" customHeight="1" s="283">
      <c r="A99" s="235" t="n"/>
      <c r="B99" s="222" t="n"/>
      <c r="C99" s="236" t="n"/>
      <c r="D99" s="236" t="n"/>
      <c r="E99" s="236" t="n"/>
      <c r="F99" s="237" t="n"/>
      <c r="G99" s="236" t="n"/>
      <c r="H99" s="236" t="n"/>
      <c r="I99" s="238" t="n"/>
      <c r="J99" s="239" t="n"/>
      <c r="K99" s="236" t="n"/>
      <c r="L99" s="236" t="n"/>
      <c r="M99" s="236" t="n"/>
      <c r="N99" s="236" t="n"/>
      <c r="O99" s="236" t="n"/>
      <c r="P99" s="236" t="n"/>
      <c r="Q99" s="236" t="n"/>
      <c r="R99" s="240" t="n"/>
      <c r="S99" s="240" t="n"/>
      <c r="T99" s="236" t="n"/>
      <c r="U99" s="239" t="n"/>
      <c r="V99" s="239" t="n"/>
      <c r="W99" s="236" t="n"/>
      <c r="X99" s="240" t="n"/>
      <c r="Y99" s="235" t="n"/>
      <c r="Z99" s="88" t="n"/>
      <c r="AA99" s="241" t="n"/>
      <c r="AB99" s="237" t="n"/>
    </row>
    <row r="100" ht="15" customHeight="1" s="283">
      <c r="A100" s="235" t="n"/>
      <c r="B100" s="222" t="n"/>
      <c r="C100" s="236" t="n"/>
      <c r="D100" s="236" t="n"/>
      <c r="E100" s="236" t="n"/>
      <c r="F100" s="237" t="n"/>
      <c r="G100" s="236" t="n"/>
      <c r="H100" s="236" t="n"/>
      <c r="I100" s="238" t="n"/>
      <c r="J100" s="239" t="n"/>
      <c r="K100" s="236" t="n"/>
      <c r="L100" s="236" t="n"/>
      <c r="M100" s="236" t="n"/>
      <c r="N100" s="236" t="n"/>
      <c r="O100" s="236" t="n"/>
      <c r="P100" s="236" t="n"/>
      <c r="Q100" s="236" t="n"/>
      <c r="R100" s="240" t="n"/>
      <c r="S100" s="240" t="n"/>
      <c r="T100" s="236" t="n"/>
      <c r="U100" s="239" t="n"/>
      <c r="V100" s="239" t="n"/>
      <c r="W100" s="236" t="n"/>
      <c r="X100" s="240" t="n"/>
      <c r="Y100" s="235" t="n"/>
      <c r="Z100" s="88" t="n"/>
      <c r="AA100" s="241" t="n"/>
      <c r="AB100" s="237" t="n"/>
    </row>
    <row r="101" ht="15" customHeight="1" s="283">
      <c r="A101" s="235" t="n"/>
      <c r="B101" s="222" t="n"/>
      <c r="C101" s="236" t="n"/>
      <c r="D101" s="236" t="n"/>
      <c r="E101" s="236" t="n"/>
      <c r="F101" s="237" t="n"/>
      <c r="G101" s="236" t="n"/>
      <c r="H101" s="236" t="n"/>
      <c r="I101" s="238" t="n"/>
      <c r="J101" s="239" t="n"/>
      <c r="K101" s="236" t="n"/>
      <c r="L101" s="236" t="n"/>
      <c r="M101" s="236" t="n"/>
      <c r="N101" s="236" t="n"/>
      <c r="O101" s="236" t="n"/>
      <c r="P101" s="236" t="n"/>
      <c r="Q101" s="236" t="n"/>
      <c r="R101" s="240" t="n"/>
      <c r="S101" s="240" t="n"/>
      <c r="T101" s="236" t="n"/>
      <c r="U101" s="239" t="n"/>
      <c r="V101" s="239" t="n"/>
      <c r="W101" s="236" t="n"/>
      <c r="X101" s="240" t="n"/>
      <c r="Y101" s="235" t="n"/>
      <c r="Z101" s="88" t="n"/>
      <c r="AA101" s="241" t="n"/>
      <c r="AB101" s="237" t="n"/>
    </row>
    <row r="102" ht="15" customHeight="1" s="283">
      <c r="A102" s="235" t="n"/>
      <c r="B102" s="222" t="n"/>
      <c r="C102" s="236" t="n"/>
      <c r="D102" s="236" t="n"/>
      <c r="E102" s="236" t="n"/>
      <c r="F102" s="237" t="n"/>
      <c r="G102" s="236" t="n"/>
      <c r="H102" s="236" t="n"/>
      <c r="I102" s="238" t="n"/>
      <c r="J102" s="239" t="n"/>
      <c r="K102" s="236" t="n"/>
      <c r="L102" s="236" t="n"/>
      <c r="M102" s="236" t="n"/>
      <c r="N102" s="236" t="n"/>
      <c r="O102" s="236" t="n"/>
      <c r="P102" s="236" t="n"/>
      <c r="Q102" s="236" t="n"/>
      <c r="R102" s="240" t="n"/>
      <c r="S102" s="240" t="n"/>
      <c r="T102" s="236" t="n"/>
      <c r="U102" s="239" t="n"/>
      <c r="V102" s="239" t="n"/>
      <c r="W102" s="236" t="n"/>
      <c r="X102" s="240" t="n"/>
      <c r="Y102" s="235" t="n"/>
      <c r="Z102" s="88" t="n"/>
      <c r="AA102" s="241" t="n"/>
      <c r="AB102" s="237" t="n"/>
    </row>
    <row r="103" ht="15" customHeight="1" s="283">
      <c r="A103" s="235" t="n"/>
      <c r="B103" s="222" t="n"/>
      <c r="C103" s="236" t="n"/>
      <c r="D103" s="236" t="n"/>
      <c r="E103" s="236" t="n"/>
      <c r="F103" s="237" t="n"/>
      <c r="G103" s="236" t="n"/>
      <c r="H103" s="236" t="n"/>
      <c r="I103" s="238" t="n"/>
      <c r="J103" s="239" t="n"/>
      <c r="K103" s="236" t="n"/>
      <c r="L103" s="236" t="n"/>
      <c r="M103" s="236" t="n"/>
      <c r="N103" s="236" t="n"/>
      <c r="O103" s="236" t="n"/>
      <c r="P103" s="236" t="n"/>
      <c r="Q103" s="236" t="n"/>
      <c r="R103" s="240" t="n"/>
      <c r="S103" s="240" t="n"/>
      <c r="T103" s="236" t="n"/>
      <c r="U103" s="239" t="n"/>
      <c r="V103" s="239" t="n"/>
      <c r="W103" s="236" t="n"/>
      <c r="X103" s="240" t="n"/>
      <c r="Y103" s="235" t="n"/>
      <c r="Z103" s="88" t="n"/>
      <c r="AA103" s="241" t="n"/>
      <c r="AB103" s="237" t="n"/>
    </row>
    <row r="104" ht="15" customHeight="1" s="283">
      <c r="A104" s="235" t="n"/>
      <c r="B104" s="222" t="n"/>
      <c r="C104" s="236" t="n"/>
      <c r="D104" s="236" t="n"/>
      <c r="E104" s="236" t="n"/>
      <c r="F104" s="237" t="n"/>
      <c r="G104" s="236" t="n"/>
      <c r="H104" s="236" t="n"/>
      <c r="I104" s="238" t="n"/>
      <c r="J104" s="239" t="n"/>
      <c r="K104" s="236" t="n"/>
      <c r="L104" s="236" t="n"/>
      <c r="M104" s="236" t="n"/>
      <c r="N104" s="236" t="n"/>
      <c r="O104" s="236" t="n"/>
      <c r="P104" s="236" t="n"/>
      <c r="Q104" s="236" t="n"/>
      <c r="R104" s="240" t="n"/>
      <c r="S104" s="240" t="n"/>
      <c r="T104" s="236" t="n"/>
      <c r="U104" s="239" t="n"/>
      <c r="V104" s="239" t="n"/>
      <c r="W104" s="236" t="n"/>
      <c r="X104" s="240" t="n"/>
      <c r="Y104" s="235" t="n"/>
      <c r="Z104" s="88" t="n"/>
      <c r="AA104" s="241" t="n"/>
      <c r="AB104" s="237" t="n"/>
    </row>
    <row r="105" ht="15" customHeight="1" s="283">
      <c r="A105" s="235" t="n"/>
      <c r="B105" s="222" t="n"/>
      <c r="C105" s="236" t="n"/>
      <c r="D105" s="236" t="n"/>
      <c r="E105" s="236" t="n"/>
      <c r="F105" s="237" t="n"/>
      <c r="G105" s="236" t="n"/>
      <c r="H105" s="236" t="n"/>
      <c r="I105" s="238" t="n"/>
      <c r="J105" s="239" t="n"/>
      <c r="K105" s="236" t="n"/>
      <c r="L105" s="236" t="n"/>
      <c r="M105" s="236" t="n"/>
      <c r="N105" s="236" t="n"/>
      <c r="O105" s="236" t="n"/>
      <c r="P105" s="236" t="n"/>
      <c r="Q105" s="236" t="n"/>
      <c r="R105" s="240" t="n"/>
      <c r="S105" s="240" t="n"/>
      <c r="T105" s="236" t="n"/>
      <c r="U105" s="239" t="n"/>
      <c r="V105" s="239" t="n"/>
      <c r="W105" s="236" t="n"/>
      <c r="X105" s="240" t="n"/>
      <c r="Y105" s="235" t="n"/>
      <c r="Z105" s="88" t="n"/>
      <c r="AA105" s="241" t="n"/>
      <c r="AB105" s="237" t="n"/>
    </row>
    <row r="106" ht="15" customHeight="1" s="283">
      <c r="A106" s="235" t="n"/>
      <c r="B106" s="222" t="n"/>
      <c r="C106" s="236" t="n"/>
      <c r="D106" s="236" t="n"/>
      <c r="E106" s="236" t="n"/>
      <c r="F106" s="237" t="n"/>
      <c r="G106" s="236" t="n"/>
      <c r="H106" s="236" t="n"/>
      <c r="I106" s="238" t="n"/>
      <c r="J106" s="239" t="n"/>
      <c r="K106" s="236" t="n"/>
      <c r="L106" s="236" t="n"/>
      <c r="M106" s="236" t="n"/>
      <c r="N106" s="236" t="n"/>
      <c r="O106" s="236" t="n"/>
      <c r="P106" s="236" t="n"/>
      <c r="Q106" s="236" t="n"/>
      <c r="R106" s="240" t="n"/>
      <c r="S106" s="240" t="n"/>
      <c r="T106" s="236" t="n"/>
      <c r="U106" s="239" t="n"/>
      <c r="V106" s="239" t="n"/>
      <c r="W106" s="236" t="n"/>
      <c r="X106" s="240" t="n"/>
      <c r="Y106" s="235" t="n"/>
      <c r="Z106" s="88" t="n"/>
      <c r="AA106" s="241" t="n"/>
      <c r="AB106" s="237" t="n"/>
    </row>
    <row r="107" ht="15" customHeight="1" s="283">
      <c r="A107" s="235" t="n"/>
      <c r="B107" s="222" t="n"/>
      <c r="C107" s="236" t="n"/>
      <c r="D107" s="236" t="n"/>
      <c r="E107" s="236" t="n"/>
      <c r="F107" s="237" t="n"/>
      <c r="G107" s="236" t="n"/>
      <c r="H107" s="236" t="n"/>
      <c r="I107" s="238" t="n"/>
      <c r="J107" s="239" t="n"/>
      <c r="K107" s="236" t="n"/>
      <c r="L107" s="236" t="n"/>
      <c r="M107" s="236" t="n"/>
      <c r="N107" s="236" t="n"/>
      <c r="O107" s="236" t="n"/>
      <c r="P107" s="236" t="n"/>
      <c r="Q107" s="236" t="n"/>
      <c r="R107" s="240" t="n"/>
      <c r="S107" s="240" t="n"/>
      <c r="T107" s="236" t="n"/>
      <c r="U107" s="239" t="n"/>
      <c r="V107" s="239" t="n"/>
      <c r="W107" s="236" t="n"/>
      <c r="X107" s="240" t="n"/>
      <c r="Y107" s="235" t="n"/>
      <c r="Z107" s="88" t="n"/>
      <c r="AA107" s="241" t="n"/>
      <c r="AB107" s="237" t="n"/>
    </row>
    <row r="108" ht="15" customHeight="1" s="283">
      <c r="A108" s="235" t="n"/>
      <c r="B108" s="222" t="n"/>
      <c r="C108" s="236" t="n"/>
      <c r="D108" s="236" t="n"/>
      <c r="E108" s="236" t="n"/>
      <c r="F108" s="237" t="n"/>
      <c r="G108" s="236" t="n"/>
      <c r="H108" s="236" t="n"/>
      <c r="I108" s="238" t="n"/>
      <c r="J108" s="239" t="n"/>
      <c r="K108" s="236" t="n"/>
      <c r="L108" s="236" t="n"/>
      <c r="M108" s="236" t="n"/>
      <c r="N108" s="236" t="n"/>
      <c r="O108" s="236" t="n"/>
      <c r="P108" s="236" t="n"/>
      <c r="Q108" s="236" t="n"/>
      <c r="R108" s="240" t="n"/>
      <c r="S108" s="240" t="n"/>
      <c r="T108" s="236" t="n"/>
      <c r="U108" s="239" t="n"/>
      <c r="V108" s="239" t="n"/>
      <c r="W108" s="236" t="n"/>
      <c r="X108" s="240" t="n"/>
      <c r="Y108" s="235" t="n"/>
      <c r="Z108" s="88" t="n"/>
      <c r="AA108" s="241" t="n"/>
      <c r="AB108" s="237" t="n"/>
    </row>
    <row r="109" ht="15" customHeight="1" s="283">
      <c r="A109" s="235" t="n"/>
      <c r="B109" s="222" t="n"/>
      <c r="C109" s="236" t="n"/>
      <c r="D109" s="236" t="n"/>
      <c r="E109" s="236" t="n"/>
      <c r="F109" s="237" t="n"/>
      <c r="G109" s="236" t="n"/>
      <c r="H109" s="236" t="n"/>
      <c r="I109" s="238" t="n"/>
      <c r="J109" s="239" t="n"/>
      <c r="K109" s="236" t="n"/>
      <c r="L109" s="236" t="n"/>
      <c r="M109" s="236" t="n"/>
      <c r="N109" s="236" t="n"/>
      <c r="O109" s="236" t="n"/>
      <c r="P109" s="236" t="n"/>
      <c r="Q109" s="236" t="n"/>
      <c r="R109" s="240" t="n"/>
      <c r="S109" s="240" t="n"/>
      <c r="T109" s="236" t="n"/>
      <c r="U109" s="239" t="n"/>
      <c r="V109" s="239" t="n"/>
      <c r="W109" s="236" t="n"/>
      <c r="X109" s="240" t="n"/>
      <c r="Y109" s="235" t="n"/>
      <c r="Z109" s="88" t="n"/>
      <c r="AA109" s="241" t="n"/>
      <c r="AB109" s="237" t="n"/>
    </row>
    <row r="110" ht="15" customHeight="1" s="283">
      <c r="A110" s="235" t="n"/>
      <c r="B110" s="222" t="n"/>
      <c r="C110" s="236" t="n"/>
      <c r="D110" s="236" t="n"/>
      <c r="E110" s="236" t="n"/>
      <c r="F110" s="237" t="n"/>
      <c r="G110" s="236" t="n"/>
      <c r="H110" s="236" t="n"/>
      <c r="I110" s="238" t="n"/>
      <c r="J110" s="239" t="n"/>
      <c r="K110" s="236" t="n"/>
      <c r="L110" s="236" t="n"/>
      <c r="M110" s="236" t="n"/>
      <c r="N110" s="236" t="n"/>
      <c r="O110" s="236" t="n"/>
      <c r="P110" s="236" t="n"/>
      <c r="Q110" s="236" t="n"/>
      <c r="R110" s="240" t="n"/>
      <c r="S110" s="240" t="n"/>
      <c r="T110" s="236" t="n"/>
      <c r="U110" s="239" t="n"/>
      <c r="V110" s="239" t="n"/>
      <c r="W110" s="236" t="n"/>
      <c r="X110" s="240" t="n"/>
      <c r="Y110" s="235" t="n"/>
      <c r="Z110" s="88" t="n"/>
      <c r="AA110" s="241" t="n"/>
      <c r="AB110" s="237" t="n"/>
    </row>
    <row r="111" ht="15" customHeight="1" s="283">
      <c r="A111" s="235" t="n"/>
      <c r="B111" s="222" t="n"/>
      <c r="C111" s="236" t="n"/>
      <c r="D111" s="236" t="n"/>
      <c r="E111" s="236" t="n"/>
      <c r="F111" s="237" t="n"/>
      <c r="G111" s="236" t="n"/>
      <c r="H111" s="236" t="n"/>
      <c r="I111" s="238" t="n"/>
      <c r="J111" s="239" t="n"/>
      <c r="K111" s="236" t="n"/>
      <c r="L111" s="236" t="n"/>
      <c r="M111" s="236" t="n"/>
      <c r="N111" s="236" t="n"/>
      <c r="O111" s="236" t="n"/>
      <c r="P111" s="236" t="n"/>
      <c r="Q111" s="236" t="n"/>
      <c r="R111" s="240" t="n"/>
      <c r="S111" s="240" t="n"/>
      <c r="T111" s="236" t="n"/>
      <c r="U111" s="239" t="n"/>
      <c r="V111" s="239" t="n"/>
      <c r="W111" s="236" t="n"/>
      <c r="X111" s="240" t="n"/>
      <c r="Y111" s="235" t="n"/>
      <c r="Z111" s="88" t="n"/>
      <c r="AA111" s="241" t="n"/>
      <c r="AB111" s="237" t="n"/>
    </row>
    <row r="112" ht="15" customHeight="1" s="283">
      <c r="A112" s="235" t="n"/>
      <c r="B112" s="222" t="n"/>
      <c r="C112" s="236" t="n"/>
      <c r="D112" s="236" t="n"/>
      <c r="E112" s="236" t="n"/>
      <c r="F112" s="237" t="n"/>
      <c r="G112" s="236" t="n"/>
      <c r="H112" s="236" t="n"/>
      <c r="I112" s="238" t="n"/>
      <c r="J112" s="239" t="n"/>
      <c r="K112" s="236" t="n"/>
      <c r="L112" s="236" t="n"/>
      <c r="M112" s="236" t="n"/>
      <c r="N112" s="236" t="n"/>
      <c r="O112" s="236" t="n"/>
      <c r="P112" s="236" t="n"/>
      <c r="Q112" s="236" t="n"/>
      <c r="R112" s="240" t="n"/>
      <c r="S112" s="240" t="n"/>
      <c r="T112" s="236" t="n"/>
      <c r="U112" s="239" t="n"/>
      <c r="V112" s="239" t="n"/>
      <c r="W112" s="236" t="n"/>
      <c r="X112" s="240" t="n"/>
      <c r="Y112" s="235" t="n"/>
      <c r="Z112" s="88" t="n"/>
      <c r="AA112" s="241" t="n"/>
      <c r="AB112" s="237" t="n"/>
    </row>
    <row r="113" ht="15" customHeight="1" s="283">
      <c r="A113" s="235" t="n"/>
      <c r="B113" s="222" t="n"/>
      <c r="C113" s="236" t="n"/>
      <c r="D113" s="236" t="n"/>
      <c r="E113" s="236" t="n"/>
      <c r="F113" s="237" t="n"/>
      <c r="G113" s="236" t="n"/>
      <c r="H113" s="236" t="n"/>
      <c r="I113" s="238" t="n"/>
      <c r="J113" s="239" t="n"/>
      <c r="K113" s="236" t="n"/>
      <c r="L113" s="236" t="n"/>
      <c r="M113" s="236" t="n"/>
      <c r="N113" s="236" t="n"/>
      <c r="O113" s="236" t="n"/>
      <c r="P113" s="236" t="n"/>
      <c r="Q113" s="236" t="n"/>
      <c r="R113" s="240" t="n"/>
      <c r="S113" s="240" t="n"/>
      <c r="T113" s="236" t="n"/>
      <c r="U113" s="239" t="n"/>
      <c r="V113" s="239" t="n"/>
      <c r="W113" s="236" t="n"/>
      <c r="X113" s="240" t="n"/>
      <c r="Y113" s="235" t="n"/>
      <c r="Z113" s="88" t="n"/>
      <c r="AA113" s="241" t="n"/>
      <c r="AB113" s="237" t="n"/>
    </row>
    <row r="114" ht="15" customHeight="1" s="283">
      <c r="A114" s="235" t="n"/>
      <c r="B114" s="222" t="n"/>
      <c r="C114" s="236" t="n"/>
      <c r="D114" s="236" t="n"/>
      <c r="E114" s="236" t="n"/>
      <c r="F114" s="237" t="n"/>
      <c r="G114" s="236" t="n"/>
      <c r="H114" s="236" t="n"/>
      <c r="I114" s="238" t="n"/>
      <c r="J114" s="239" t="n"/>
      <c r="K114" s="236" t="n"/>
      <c r="L114" s="236" t="n"/>
      <c r="M114" s="236" t="n"/>
      <c r="N114" s="236" t="n"/>
      <c r="O114" s="236" t="n"/>
      <c r="P114" s="236" t="n"/>
      <c r="Q114" s="236" t="n"/>
      <c r="R114" s="240" t="n"/>
      <c r="S114" s="240" t="n"/>
      <c r="T114" s="236" t="n"/>
      <c r="U114" s="239" t="n"/>
      <c r="V114" s="239" t="n"/>
      <c r="W114" s="236" t="n"/>
      <c r="X114" s="240" t="n"/>
      <c r="Y114" s="235" t="n"/>
      <c r="Z114" s="88" t="n"/>
      <c r="AA114" s="241" t="n"/>
      <c r="AB114" s="237" t="n"/>
    </row>
    <row r="115" ht="15" customHeight="1" s="283">
      <c r="A115" s="235" t="n"/>
      <c r="B115" s="222" t="n"/>
      <c r="C115" s="236" t="n"/>
      <c r="D115" s="236" t="n"/>
      <c r="E115" s="236" t="n"/>
      <c r="F115" s="237" t="n"/>
      <c r="G115" s="236" t="n"/>
      <c r="H115" s="236" t="n"/>
      <c r="I115" s="238" t="n"/>
      <c r="J115" s="239" t="n"/>
      <c r="K115" s="236" t="n"/>
      <c r="L115" s="236" t="n"/>
      <c r="M115" s="236" t="n"/>
      <c r="N115" s="236" t="n"/>
      <c r="O115" s="236" t="n"/>
      <c r="P115" s="236" t="n"/>
      <c r="Q115" s="236" t="n"/>
      <c r="R115" s="240" t="n"/>
      <c r="S115" s="240" t="n"/>
      <c r="T115" s="236" t="n"/>
      <c r="U115" s="239" t="n"/>
      <c r="V115" s="239" t="n"/>
      <c r="W115" s="236" t="n"/>
      <c r="X115" s="240" t="n"/>
      <c r="Y115" s="235" t="n"/>
      <c r="Z115" s="88" t="n"/>
      <c r="AA115" s="241" t="n"/>
      <c r="AB115" s="237" t="n"/>
    </row>
    <row r="116" ht="15" customHeight="1" s="283">
      <c r="A116" s="235" t="n"/>
      <c r="B116" s="222" t="n"/>
      <c r="C116" s="236" t="n"/>
      <c r="D116" s="236" t="n"/>
      <c r="E116" s="236" t="n"/>
      <c r="F116" s="237" t="n"/>
      <c r="G116" s="236" t="n"/>
      <c r="H116" s="236" t="n"/>
      <c r="I116" s="238" t="n"/>
      <c r="J116" s="239" t="n"/>
      <c r="K116" s="236" t="n"/>
      <c r="L116" s="236" t="n"/>
      <c r="M116" s="236" t="n"/>
      <c r="N116" s="236" t="n"/>
      <c r="O116" s="236" t="n"/>
      <c r="P116" s="236" t="n"/>
      <c r="Q116" s="236" t="n"/>
      <c r="R116" s="240" t="n"/>
      <c r="S116" s="240" t="n"/>
      <c r="T116" s="236" t="n"/>
      <c r="U116" s="239" t="n"/>
      <c r="V116" s="239" t="n"/>
      <c r="W116" s="236" t="n"/>
      <c r="X116" s="240" t="n"/>
      <c r="Y116" s="235" t="n"/>
      <c r="Z116" s="88" t="n"/>
      <c r="AA116" s="241" t="n"/>
      <c r="AB116" s="237" t="n"/>
    </row>
    <row r="117" ht="15" customHeight="1" s="283">
      <c r="A117" s="235" t="n"/>
      <c r="B117" s="222" t="n"/>
      <c r="C117" s="236" t="n"/>
      <c r="D117" s="236" t="n"/>
      <c r="E117" s="236" t="n"/>
      <c r="F117" s="237" t="n"/>
      <c r="G117" s="236" t="n"/>
      <c r="H117" s="236" t="n"/>
      <c r="I117" s="238" t="n"/>
      <c r="J117" s="239" t="n"/>
      <c r="K117" s="236" t="n"/>
      <c r="L117" s="236" t="n"/>
      <c r="M117" s="236" t="n"/>
      <c r="N117" s="236" t="n"/>
      <c r="O117" s="236" t="n"/>
      <c r="P117" s="236" t="n"/>
      <c r="Q117" s="236" t="n"/>
      <c r="R117" s="240" t="n"/>
      <c r="S117" s="240" t="n"/>
      <c r="T117" s="236" t="n"/>
      <c r="U117" s="239" t="n"/>
      <c r="V117" s="239" t="n"/>
      <c r="W117" s="236" t="n"/>
      <c r="X117" s="240" t="n"/>
      <c r="Y117" s="235" t="n"/>
      <c r="Z117" s="88" t="n"/>
      <c r="AA117" s="241" t="n"/>
      <c r="AB117" s="237" t="n"/>
    </row>
    <row r="118" ht="15" customHeight="1" s="283">
      <c r="A118" s="235" t="n"/>
      <c r="B118" s="222" t="n"/>
      <c r="C118" s="236" t="n"/>
      <c r="D118" s="236" t="n"/>
      <c r="E118" s="236" t="n"/>
      <c r="F118" s="237" t="n"/>
      <c r="G118" s="236" t="n"/>
      <c r="H118" s="236" t="n"/>
      <c r="I118" s="238" t="n"/>
      <c r="J118" s="239" t="n"/>
      <c r="K118" s="236" t="n"/>
      <c r="L118" s="236" t="n"/>
      <c r="M118" s="236" t="n"/>
      <c r="N118" s="236" t="n"/>
      <c r="O118" s="236" t="n"/>
      <c r="P118" s="236" t="n"/>
      <c r="Q118" s="236" t="n"/>
      <c r="R118" s="240" t="n"/>
      <c r="S118" s="240" t="n"/>
      <c r="T118" s="236" t="n"/>
      <c r="U118" s="239" t="n"/>
      <c r="V118" s="239" t="n"/>
      <c r="W118" s="236" t="n"/>
      <c r="X118" s="240" t="n"/>
      <c r="Y118" s="235" t="n"/>
      <c r="Z118" s="88" t="n"/>
      <c r="AA118" s="241" t="n"/>
      <c r="AB118" s="237" t="n"/>
    </row>
    <row r="119" ht="15" customHeight="1" s="283">
      <c r="A119" s="235" t="n"/>
      <c r="B119" s="222" t="n"/>
      <c r="C119" s="236" t="n"/>
      <c r="D119" s="236" t="n"/>
      <c r="E119" s="236" t="n"/>
      <c r="F119" s="237" t="n"/>
      <c r="G119" s="236" t="n"/>
      <c r="H119" s="236" t="n"/>
      <c r="I119" s="238" t="n"/>
      <c r="J119" s="239" t="n"/>
      <c r="K119" s="236" t="n"/>
      <c r="L119" s="236" t="n"/>
      <c r="M119" s="236" t="n"/>
      <c r="N119" s="236" t="n"/>
      <c r="O119" s="236" t="n"/>
      <c r="P119" s="236" t="n"/>
      <c r="Q119" s="236" t="n"/>
      <c r="R119" s="240" t="n"/>
      <c r="S119" s="240" t="n"/>
      <c r="T119" s="236" t="n"/>
      <c r="U119" s="239" t="n"/>
      <c r="V119" s="239" t="n"/>
      <c r="W119" s="236" t="n"/>
      <c r="X119" s="240" t="n"/>
      <c r="Y119" s="235" t="n"/>
      <c r="Z119" s="88" t="n"/>
      <c r="AA119" s="241" t="n"/>
      <c r="AB119" s="237" t="n"/>
    </row>
    <row r="120" ht="15" customHeight="1" s="283">
      <c r="A120" s="235" t="n"/>
      <c r="B120" s="222" t="n"/>
      <c r="C120" s="236" t="n"/>
      <c r="D120" s="236" t="n"/>
      <c r="E120" s="236" t="n"/>
      <c r="F120" s="237" t="n"/>
      <c r="G120" s="236" t="n"/>
      <c r="H120" s="236" t="n"/>
      <c r="I120" s="238" t="n"/>
      <c r="J120" s="239" t="n"/>
      <c r="K120" s="236" t="n"/>
      <c r="L120" s="236" t="n"/>
      <c r="M120" s="236" t="n"/>
      <c r="N120" s="236" t="n"/>
      <c r="O120" s="236" t="n"/>
      <c r="P120" s="236" t="n"/>
      <c r="Q120" s="236" t="n"/>
      <c r="R120" s="240" t="n"/>
      <c r="S120" s="240" t="n"/>
      <c r="T120" s="236" t="n"/>
      <c r="U120" s="239" t="n"/>
      <c r="V120" s="239" t="n"/>
      <c r="W120" s="236" t="n"/>
      <c r="X120" s="240" t="n"/>
      <c r="Y120" s="235" t="n"/>
      <c r="Z120" s="88" t="n"/>
      <c r="AA120" s="241" t="n"/>
      <c r="AB120" s="237" t="n"/>
    </row>
    <row r="121" ht="15" customHeight="1" s="283">
      <c r="A121" s="235" t="n"/>
      <c r="B121" s="222" t="n"/>
      <c r="C121" s="236" t="n"/>
      <c r="D121" s="236" t="n"/>
      <c r="E121" s="236" t="n"/>
      <c r="F121" s="237" t="n"/>
      <c r="G121" s="236" t="n"/>
      <c r="H121" s="236" t="n"/>
      <c r="I121" s="238" t="n"/>
      <c r="J121" s="239" t="n"/>
      <c r="K121" s="236" t="n"/>
      <c r="L121" s="236" t="n"/>
      <c r="M121" s="236" t="n"/>
      <c r="N121" s="236" t="n"/>
      <c r="O121" s="236" t="n"/>
      <c r="P121" s="236" t="n"/>
      <c r="Q121" s="236" t="n"/>
      <c r="R121" s="240" t="n"/>
      <c r="S121" s="240" t="n"/>
      <c r="T121" s="236" t="n"/>
      <c r="U121" s="239" t="n"/>
      <c r="V121" s="239" t="n"/>
      <c r="W121" s="236" t="n"/>
      <c r="X121" s="240" t="n"/>
      <c r="Y121" s="235" t="n"/>
      <c r="Z121" s="88" t="n"/>
      <c r="AA121" s="241" t="n"/>
      <c r="AB121" s="237" t="n"/>
    </row>
    <row r="122" ht="15" customHeight="1" s="283">
      <c r="A122" s="235" t="n"/>
      <c r="B122" s="222" t="n"/>
      <c r="C122" s="236" t="n"/>
      <c r="D122" s="236" t="n"/>
      <c r="E122" s="236" t="n"/>
      <c r="F122" s="237" t="n"/>
      <c r="G122" s="236" t="n"/>
      <c r="H122" s="236" t="n"/>
      <c r="I122" s="238" t="n"/>
      <c r="J122" s="239" t="n"/>
      <c r="K122" s="236" t="n"/>
      <c r="L122" s="236" t="n"/>
      <c r="M122" s="236" t="n"/>
      <c r="N122" s="236" t="n"/>
      <c r="O122" s="236" t="n"/>
      <c r="P122" s="236" t="n"/>
      <c r="Q122" s="236" t="n"/>
      <c r="R122" s="240" t="n"/>
      <c r="S122" s="240" t="n"/>
      <c r="T122" s="236" t="n"/>
      <c r="U122" s="239" t="n"/>
      <c r="V122" s="239" t="n"/>
      <c r="W122" s="236" t="n"/>
      <c r="X122" s="240" t="n"/>
      <c r="Y122" s="235" t="n"/>
      <c r="Z122" s="88" t="n"/>
      <c r="AA122" s="241" t="n"/>
      <c r="AB122" s="237" t="n"/>
    </row>
    <row r="123" ht="15" customHeight="1" s="283">
      <c r="A123" s="235" t="n"/>
      <c r="B123" s="222" t="n"/>
      <c r="C123" s="236" t="n"/>
      <c r="D123" s="236" t="n"/>
      <c r="E123" s="236" t="n"/>
      <c r="F123" s="237" t="n"/>
      <c r="G123" s="236" t="n"/>
      <c r="H123" s="236" t="n"/>
      <c r="I123" s="238" t="n"/>
      <c r="J123" s="239" t="n"/>
      <c r="K123" s="236" t="n"/>
      <c r="L123" s="236" t="n"/>
      <c r="M123" s="236" t="n"/>
      <c r="N123" s="236" t="n"/>
      <c r="O123" s="236" t="n"/>
      <c r="P123" s="236" t="n"/>
      <c r="Q123" s="236" t="n"/>
      <c r="R123" s="240" t="n"/>
      <c r="S123" s="240" t="n"/>
      <c r="T123" s="236" t="n"/>
      <c r="U123" s="239" t="n"/>
      <c r="V123" s="239" t="n"/>
      <c r="W123" s="236" t="n"/>
      <c r="X123" s="240" t="n"/>
      <c r="Y123" s="235" t="n"/>
      <c r="Z123" s="88" t="n"/>
      <c r="AA123" s="241" t="n"/>
      <c r="AB123" s="237" t="n"/>
    </row>
    <row r="124" ht="15" customHeight="1" s="283">
      <c r="A124" s="235" t="n"/>
      <c r="B124" s="222" t="n"/>
      <c r="C124" s="236" t="n"/>
      <c r="D124" s="236" t="n"/>
      <c r="E124" s="236" t="n"/>
      <c r="F124" s="237" t="n"/>
      <c r="G124" s="236" t="n"/>
      <c r="H124" s="236" t="n"/>
      <c r="I124" s="238" t="n"/>
      <c r="J124" s="239" t="n"/>
      <c r="K124" s="236" t="n"/>
      <c r="L124" s="236" t="n"/>
      <c r="M124" s="236" t="n"/>
      <c r="N124" s="236" t="n"/>
      <c r="O124" s="236" t="n"/>
      <c r="P124" s="236" t="n"/>
      <c r="Q124" s="236" t="n"/>
      <c r="R124" s="240" t="n"/>
      <c r="S124" s="240" t="n"/>
      <c r="T124" s="236" t="n"/>
      <c r="U124" s="239" t="n"/>
      <c r="V124" s="239" t="n"/>
      <c r="W124" s="236" t="n"/>
      <c r="X124" s="240" t="n"/>
      <c r="Y124" s="235" t="n"/>
      <c r="Z124" s="88" t="n"/>
      <c r="AA124" s="241" t="n"/>
      <c r="AB124" s="237" t="n"/>
    </row>
    <row r="125" ht="15" customHeight="1" s="283">
      <c r="A125" s="235" t="n"/>
      <c r="B125" s="222" t="n"/>
      <c r="C125" s="236" t="n"/>
      <c r="D125" s="236" t="n"/>
      <c r="E125" s="236" t="n"/>
      <c r="F125" s="237" t="n"/>
      <c r="G125" s="236" t="n"/>
      <c r="H125" s="236" t="n"/>
      <c r="I125" s="238" t="n"/>
      <c r="J125" s="239" t="n"/>
      <c r="K125" s="236" t="n"/>
      <c r="L125" s="236" t="n"/>
      <c r="M125" s="236" t="n"/>
      <c r="N125" s="236" t="n"/>
      <c r="O125" s="236" t="n"/>
      <c r="P125" s="236" t="n"/>
      <c r="Q125" s="236" t="n"/>
      <c r="R125" s="240" t="n"/>
      <c r="S125" s="240" t="n"/>
      <c r="T125" s="236" t="n"/>
      <c r="U125" s="239" t="n"/>
      <c r="V125" s="239" t="n"/>
      <c r="W125" s="236" t="n"/>
      <c r="X125" s="240" t="n"/>
      <c r="Y125" s="235" t="n"/>
      <c r="Z125" s="88" t="n"/>
      <c r="AA125" s="241" t="n"/>
      <c r="AB125" s="237" t="n"/>
    </row>
    <row r="126" ht="15" customHeight="1" s="283">
      <c r="A126" s="235" t="n"/>
      <c r="B126" s="222" t="n"/>
      <c r="C126" s="236" t="n"/>
      <c r="D126" s="236" t="n"/>
      <c r="E126" s="236" t="n"/>
      <c r="F126" s="237" t="n"/>
      <c r="G126" s="236" t="n"/>
      <c r="H126" s="236" t="n"/>
      <c r="I126" s="238" t="n"/>
      <c r="J126" s="239" t="n"/>
      <c r="K126" s="236" t="n"/>
      <c r="L126" s="236" t="n"/>
      <c r="M126" s="236" t="n"/>
      <c r="N126" s="236" t="n"/>
      <c r="O126" s="236" t="n"/>
      <c r="P126" s="236" t="n"/>
      <c r="Q126" s="236" t="n"/>
      <c r="R126" s="240" t="n"/>
      <c r="S126" s="240" t="n"/>
      <c r="T126" s="236" t="n"/>
      <c r="U126" s="239" t="n"/>
      <c r="V126" s="239" t="n"/>
      <c r="W126" s="236" t="n"/>
      <c r="X126" s="240" t="n"/>
      <c r="Y126" s="235" t="n"/>
      <c r="Z126" s="88" t="n"/>
      <c r="AA126" s="241" t="n"/>
      <c r="AB126" s="237" t="n"/>
    </row>
    <row r="127" ht="15" customHeight="1" s="283">
      <c r="A127" s="235" t="n"/>
      <c r="B127" s="222" t="n"/>
      <c r="C127" s="236" t="n"/>
      <c r="D127" s="236" t="n"/>
      <c r="E127" s="236" t="n"/>
      <c r="F127" s="236" t="n"/>
      <c r="G127" s="236" t="n"/>
      <c r="H127" s="236" t="n"/>
      <c r="I127" s="238" t="n"/>
      <c r="J127" s="239" t="n"/>
      <c r="K127" s="236" t="n"/>
      <c r="L127" s="236" t="n"/>
      <c r="M127" s="236" t="n"/>
      <c r="N127" s="236" t="n"/>
      <c r="O127" s="236" t="n"/>
      <c r="P127" s="236" t="n"/>
      <c r="Q127" s="236" t="n"/>
      <c r="R127" s="240" t="n"/>
      <c r="S127" s="240" t="n"/>
      <c r="T127" s="236" t="n"/>
      <c r="U127" s="239" t="n"/>
      <c r="V127" s="239" t="n"/>
      <c r="W127" s="236" t="n"/>
      <c r="X127" s="240" t="n"/>
      <c r="Y127" s="236" t="n"/>
      <c r="Z127" s="236" t="n"/>
      <c r="AA127" s="241" t="n"/>
      <c r="AB127" s="236" t="n"/>
    </row>
    <row r="128" ht="15" customHeight="1" s="283">
      <c r="A128" s="235" t="n"/>
      <c r="B128" s="222" t="n"/>
      <c r="C128" s="236" t="n"/>
      <c r="D128" s="236" t="n"/>
      <c r="E128" s="236" t="n"/>
      <c r="F128" s="236" t="n"/>
      <c r="G128" s="236" t="n"/>
      <c r="H128" s="236" t="n"/>
      <c r="I128" s="238" t="n"/>
      <c r="J128" s="239" t="n"/>
      <c r="K128" s="236" t="n"/>
      <c r="L128" s="236" t="n"/>
      <c r="M128" s="236" t="n"/>
      <c r="N128" s="236" t="n"/>
      <c r="O128" s="236" t="n"/>
      <c r="P128" s="236" t="n"/>
      <c r="Q128" s="236" t="n"/>
      <c r="R128" s="240" t="n"/>
      <c r="S128" s="240" t="n"/>
      <c r="T128" s="236" t="n"/>
      <c r="U128" s="239" t="n"/>
      <c r="V128" s="239" t="n"/>
      <c r="W128" s="236" t="n"/>
      <c r="X128" s="240" t="n"/>
      <c r="Y128" s="236" t="n"/>
      <c r="Z128" s="236" t="n"/>
      <c r="AA128" s="241" t="n"/>
      <c r="AB128" s="236" t="n"/>
    </row>
    <row r="129" ht="15" customHeight="1" s="283">
      <c r="A129" s="235" t="n"/>
      <c r="B129" s="222" t="n"/>
      <c r="C129" s="236" t="n"/>
      <c r="D129" s="236" t="n"/>
      <c r="E129" s="236" t="n"/>
      <c r="F129" s="236" t="n"/>
      <c r="G129" s="236" t="n"/>
      <c r="H129" s="236" t="n"/>
      <c r="I129" s="238" t="n"/>
      <c r="J129" s="239" t="n"/>
      <c r="K129" s="236" t="n"/>
      <c r="L129" s="236" t="n"/>
      <c r="M129" s="236" t="n"/>
      <c r="N129" s="236" t="n"/>
      <c r="O129" s="236" t="n"/>
      <c r="P129" s="236" t="n"/>
      <c r="Q129" s="236" t="n"/>
      <c r="R129" s="240" t="n"/>
      <c r="S129" s="240" t="n"/>
      <c r="T129" s="236" t="n"/>
      <c r="U129" s="239" t="n"/>
      <c r="V129" s="239" t="n"/>
      <c r="W129" s="236" t="n"/>
      <c r="X129" s="240" t="n"/>
      <c r="Y129" s="236" t="n"/>
      <c r="Z129" s="236" t="n"/>
      <c r="AA129" s="241" t="n"/>
      <c r="AB129" s="236" t="n"/>
    </row>
    <row r="130" ht="15" customHeight="1" s="283">
      <c r="A130" s="235" t="n"/>
      <c r="B130" s="222" t="n"/>
      <c r="C130" s="236" t="n"/>
      <c r="D130" s="236" t="n"/>
      <c r="E130" s="236" t="n"/>
      <c r="F130" s="236" t="n"/>
      <c r="G130" s="236" t="n"/>
      <c r="H130" s="236" t="n"/>
      <c r="I130" s="238" t="n"/>
      <c r="J130" s="239" t="n"/>
      <c r="K130" s="236" t="n"/>
      <c r="L130" s="236" t="n"/>
      <c r="M130" s="236" t="n"/>
      <c r="N130" s="236" t="n"/>
      <c r="O130" s="236" t="n"/>
      <c r="P130" s="236" t="n"/>
      <c r="Q130" s="236" t="n"/>
      <c r="R130" s="240" t="n"/>
      <c r="S130" s="240" t="n"/>
      <c r="T130" s="236" t="n"/>
      <c r="U130" s="239" t="n"/>
      <c r="V130" s="239" t="n"/>
      <c r="W130" s="236" t="n"/>
      <c r="X130" s="240" t="n"/>
      <c r="Y130" s="236" t="n"/>
      <c r="Z130" s="236" t="n"/>
      <c r="AA130" s="241" t="n"/>
      <c r="AB130" s="236" t="n"/>
    </row>
    <row r="131" ht="15" customHeight="1" s="283">
      <c r="A131" s="235" t="n"/>
      <c r="B131" s="222" t="n"/>
      <c r="C131" s="236" t="n"/>
      <c r="D131" s="236" t="n"/>
      <c r="E131" s="236" t="n"/>
      <c r="F131" s="236" t="n"/>
      <c r="G131" s="236" t="n"/>
      <c r="H131" s="236" t="n"/>
      <c r="I131" s="238" t="n"/>
      <c r="J131" s="239" t="n"/>
      <c r="K131" s="236" t="n"/>
      <c r="L131" s="236" t="n"/>
      <c r="M131" s="236" t="n"/>
      <c r="N131" s="236" t="n"/>
      <c r="O131" s="236" t="n"/>
      <c r="P131" s="236" t="n"/>
      <c r="Q131" s="236" t="n"/>
      <c r="R131" s="240" t="n"/>
      <c r="S131" s="240" t="n"/>
      <c r="T131" s="236" t="n"/>
      <c r="U131" s="239" t="n"/>
      <c r="V131" s="239" t="n"/>
      <c r="W131" s="236" t="n"/>
      <c r="X131" s="240" t="n"/>
      <c r="Y131" s="236" t="n"/>
      <c r="Z131" s="236" t="n"/>
      <c r="AA131" s="241" t="n"/>
      <c r="AB131" s="236" t="n"/>
    </row>
    <row r="132" ht="15" customHeight="1" s="283">
      <c r="A132" s="235" t="n"/>
      <c r="B132" s="222" t="n"/>
      <c r="C132" s="236" t="n"/>
      <c r="D132" s="236" t="n"/>
      <c r="E132" s="236" t="n"/>
      <c r="F132" s="236" t="n"/>
      <c r="G132" s="236" t="n"/>
      <c r="H132" s="236" t="n"/>
      <c r="I132" s="238" t="n"/>
      <c r="J132" s="239" t="n"/>
      <c r="K132" s="236" t="n"/>
      <c r="L132" s="236" t="n"/>
      <c r="M132" s="236" t="n"/>
      <c r="N132" s="236" t="n"/>
      <c r="O132" s="236" t="n"/>
      <c r="P132" s="236" t="n"/>
      <c r="Q132" s="236" t="n"/>
      <c r="R132" s="240" t="n"/>
      <c r="S132" s="240" t="n"/>
      <c r="T132" s="236" t="n"/>
      <c r="U132" s="239" t="n"/>
      <c r="V132" s="239" t="n"/>
      <c r="W132" s="236" t="n"/>
      <c r="X132" s="240" t="n"/>
      <c r="Y132" s="236" t="n"/>
      <c r="Z132" s="236" t="n"/>
      <c r="AA132" s="241" t="n"/>
      <c r="AB132" s="236" t="n"/>
    </row>
    <row r="133" ht="15" customHeight="1" s="283">
      <c r="A133" s="235" t="n"/>
      <c r="B133" s="222" t="n"/>
      <c r="C133" s="236" t="n"/>
      <c r="D133" s="236" t="n"/>
      <c r="E133" s="236" t="n"/>
      <c r="F133" s="236" t="n"/>
      <c r="G133" s="236" t="n"/>
      <c r="H133" s="236" t="n"/>
      <c r="I133" s="238" t="n"/>
      <c r="J133" s="239" t="n"/>
      <c r="K133" s="236" t="n"/>
      <c r="L133" s="236" t="n"/>
      <c r="M133" s="236" t="n"/>
      <c r="N133" s="236" t="n"/>
      <c r="O133" s="236" t="n"/>
      <c r="P133" s="236" t="n"/>
      <c r="Q133" s="236" t="n"/>
      <c r="R133" s="240" t="n"/>
      <c r="S133" s="240" t="n"/>
      <c r="T133" s="236" t="n"/>
      <c r="U133" s="239" t="n"/>
      <c r="V133" s="239" t="n"/>
      <c r="W133" s="236" t="n"/>
      <c r="X133" s="240" t="n"/>
      <c r="Y133" s="236" t="n"/>
      <c r="Z133" s="236" t="n"/>
      <c r="AA133" s="241" t="n"/>
      <c r="AB133" s="236" t="n"/>
    </row>
    <row r="134" ht="15" customHeight="1" s="283">
      <c r="A134" s="235" t="n"/>
      <c r="B134" s="222" t="n"/>
      <c r="C134" s="236" t="n"/>
      <c r="D134" s="236" t="n"/>
      <c r="E134" s="236" t="n"/>
      <c r="F134" s="236" t="n"/>
      <c r="G134" s="236" t="n"/>
      <c r="H134" s="236" t="n"/>
      <c r="I134" s="238" t="n"/>
      <c r="J134" s="239" t="n"/>
      <c r="K134" s="236" t="n"/>
      <c r="L134" s="236" t="n"/>
      <c r="M134" s="236" t="n"/>
      <c r="N134" s="236" t="n"/>
      <c r="O134" s="236" t="n"/>
      <c r="P134" s="236" t="n"/>
      <c r="Q134" s="236" t="n"/>
      <c r="R134" s="240" t="n"/>
      <c r="S134" s="240" t="n"/>
      <c r="T134" s="236" t="n"/>
      <c r="U134" s="239" t="n"/>
      <c r="V134" s="239" t="n"/>
      <c r="W134" s="236" t="n"/>
      <c r="X134" s="240" t="n"/>
      <c r="Y134" s="236" t="n"/>
      <c r="Z134" s="236" t="n"/>
      <c r="AA134" s="241" t="n"/>
      <c r="AB134" s="236" t="n"/>
    </row>
    <row r="135" ht="15" customHeight="1" s="283">
      <c r="A135" s="235" t="n"/>
      <c r="B135" s="222" t="n"/>
      <c r="C135" s="236" t="n"/>
      <c r="D135" s="236" t="n"/>
      <c r="E135" s="236" t="n"/>
      <c r="F135" s="236" t="n"/>
      <c r="G135" s="236" t="n"/>
      <c r="H135" s="236" t="n"/>
      <c r="I135" s="238" t="n"/>
      <c r="J135" s="239" t="n"/>
      <c r="K135" s="236" t="n"/>
      <c r="L135" s="236" t="n"/>
      <c r="M135" s="236" t="n"/>
      <c r="N135" s="236" t="n"/>
      <c r="O135" s="236" t="n"/>
      <c r="P135" s="236" t="n"/>
      <c r="Q135" s="236" t="n"/>
      <c r="R135" s="240" t="n"/>
      <c r="S135" s="240" t="n"/>
      <c r="T135" s="236" t="n"/>
      <c r="U135" s="239" t="n"/>
      <c r="V135" s="239" t="n"/>
      <c r="W135" s="236" t="n"/>
      <c r="X135" s="240" t="n"/>
      <c r="Y135" s="236" t="n"/>
      <c r="Z135" s="236" t="n"/>
      <c r="AA135" s="241" t="n"/>
      <c r="AB135" s="236" t="n"/>
    </row>
    <row r="136" ht="15" customHeight="1" s="283">
      <c r="A136" s="235" t="n"/>
      <c r="B136" s="222" t="n"/>
      <c r="C136" s="236" t="n"/>
      <c r="D136" s="236" t="n"/>
      <c r="E136" s="236" t="n"/>
      <c r="F136" s="236" t="n"/>
      <c r="G136" s="236" t="n"/>
      <c r="H136" s="236" t="n"/>
      <c r="I136" s="238" t="n"/>
      <c r="J136" s="239" t="n"/>
      <c r="K136" s="236" t="n"/>
      <c r="L136" s="236" t="n"/>
      <c r="M136" s="236" t="n"/>
      <c r="N136" s="236" t="n"/>
      <c r="O136" s="236" t="n"/>
      <c r="P136" s="236" t="n"/>
      <c r="Q136" s="236" t="n"/>
      <c r="R136" s="240" t="n"/>
      <c r="S136" s="240" t="n"/>
      <c r="T136" s="236" t="n"/>
      <c r="U136" s="239" t="n"/>
      <c r="V136" s="239" t="n"/>
      <c r="W136" s="236" t="n"/>
      <c r="X136" s="240" t="n"/>
      <c r="Y136" s="236" t="n"/>
      <c r="Z136" s="236" t="n"/>
      <c r="AA136" s="241" t="n"/>
      <c r="AB136" s="236" t="n"/>
    </row>
    <row r="137" ht="15" customHeight="1" s="283">
      <c r="A137" s="235" t="n"/>
      <c r="B137" s="222" t="n"/>
      <c r="C137" s="236" t="n"/>
      <c r="D137" s="236" t="n"/>
      <c r="E137" s="236" t="n"/>
      <c r="F137" s="236" t="n"/>
      <c r="G137" s="236" t="n"/>
      <c r="H137" s="236" t="n"/>
      <c r="I137" s="238" t="n"/>
      <c r="J137" s="239" t="n"/>
      <c r="K137" s="236" t="n"/>
      <c r="L137" s="236" t="n"/>
      <c r="M137" s="236" t="n"/>
      <c r="N137" s="236" t="n"/>
      <c r="O137" s="236" t="n"/>
      <c r="P137" s="236" t="n"/>
      <c r="Q137" s="236" t="n"/>
      <c r="R137" s="240" t="n"/>
      <c r="S137" s="240" t="n"/>
      <c r="T137" s="236" t="n"/>
      <c r="U137" s="239" t="n"/>
      <c r="V137" s="239" t="n"/>
      <c r="W137" s="236" t="n"/>
      <c r="X137" s="240" t="n"/>
      <c r="Y137" s="236" t="n"/>
      <c r="Z137" s="236" t="n"/>
      <c r="AA137" s="241" t="n"/>
      <c r="AB137" s="236" t="n"/>
    </row>
    <row r="138" ht="15" customHeight="1" s="283">
      <c r="A138" s="235" t="n"/>
      <c r="B138" s="222" t="n"/>
      <c r="C138" s="236" t="n"/>
      <c r="D138" s="236" t="n"/>
      <c r="E138" s="236" t="n"/>
      <c r="F138" s="236" t="n"/>
      <c r="G138" s="236" t="n"/>
      <c r="H138" s="236" t="n"/>
      <c r="I138" s="238" t="n"/>
      <c r="J138" s="239" t="n"/>
      <c r="K138" s="236" t="n"/>
      <c r="L138" s="236" t="n"/>
      <c r="M138" s="236" t="n"/>
      <c r="N138" s="236" t="n"/>
      <c r="O138" s="236" t="n"/>
      <c r="P138" s="236" t="n"/>
      <c r="Q138" s="236" t="n"/>
      <c r="R138" s="240" t="n"/>
      <c r="S138" s="240" t="n"/>
      <c r="T138" s="236" t="n"/>
      <c r="U138" s="239" t="n"/>
      <c r="V138" s="239" t="n"/>
      <c r="W138" s="236" t="n"/>
      <c r="X138" s="240" t="n"/>
      <c r="Y138" s="236" t="n"/>
      <c r="Z138" s="236" t="n"/>
      <c r="AA138" s="241" t="n"/>
      <c r="AB138" s="236" t="n"/>
    </row>
    <row r="139" ht="15" customHeight="1" s="283">
      <c r="A139" s="235" t="n"/>
      <c r="B139" s="222" t="n"/>
      <c r="C139" s="236" t="n"/>
      <c r="D139" s="236" t="n"/>
      <c r="E139" s="236" t="n"/>
      <c r="F139" s="236" t="n"/>
      <c r="G139" s="236" t="n"/>
      <c r="H139" s="236" t="n"/>
      <c r="I139" s="238" t="n"/>
      <c r="J139" s="239" t="n"/>
      <c r="K139" s="236" t="n"/>
      <c r="L139" s="236" t="n"/>
      <c r="M139" s="236" t="n"/>
      <c r="N139" s="236" t="n"/>
      <c r="O139" s="236" t="n"/>
      <c r="P139" s="236" t="n"/>
      <c r="Q139" s="236" t="n"/>
      <c r="R139" s="240" t="n"/>
      <c r="S139" s="240" t="n"/>
      <c r="T139" s="236" t="n"/>
      <c r="U139" s="239" t="n"/>
      <c r="V139" s="239" t="n"/>
      <c r="W139" s="236" t="n"/>
      <c r="X139" s="240" t="n"/>
      <c r="Y139" s="236" t="n"/>
      <c r="Z139" s="236" t="n"/>
      <c r="AA139" s="241" t="n"/>
      <c r="AB139" s="236" t="n"/>
    </row>
    <row r="140" ht="15" customHeight="1" s="283">
      <c r="A140" s="235" t="n"/>
      <c r="B140" s="222" t="n"/>
      <c r="C140" s="236" t="n"/>
      <c r="D140" s="236" t="n"/>
      <c r="E140" s="236" t="n"/>
      <c r="F140" s="236" t="n"/>
      <c r="G140" s="236" t="n"/>
      <c r="H140" s="236" t="n"/>
      <c r="I140" s="238" t="n"/>
      <c r="J140" s="239" t="n"/>
      <c r="K140" s="236" t="n"/>
      <c r="L140" s="236" t="n"/>
      <c r="M140" s="236" t="n"/>
      <c r="N140" s="236" t="n"/>
      <c r="O140" s="236" t="n"/>
      <c r="P140" s="236" t="n"/>
      <c r="Q140" s="236" t="n"/>
      <c r="R140" s="240" t="n"/>
      <c r="S140" s="240" t="n"/>
      <c r="T140" s="236" t="n"/>
      <c r="U140" s="239" t="n"/>
      <c r="V140" s="239" t="n"/>
      <c r="W140" s="236" t="n"/>
      <c r="X140" s="240" t="n"/>
      <c r="Y140" s="236" t="n"/>
      <c r="Z140" s="236" t="n"/>
      <c r="AA140" s="241" t="n"/>
      <c r="AB140" s="236" t="n"/>
    </row>
    <row r="141" ht="15" customHeight="1" s="283">
      <c r="A141" s="235" t="n"/>
      <c r="B141" s="222" t="n"/>
      <c r="C141" s="236" t="n"/>
      <c r="D141" s="236" t="n"/>
      <c r="E141" s="236" t="n"/>
      <c r="F141" s="236" t="n"/>
      <c r="G141" s="236" t="n"/>
      <c r="H141" s="236" t="n"/>
      <c r="I141" s="238" t="n"/>
      <c r="J141" s="239" t="n"/>
      <c r="K141" s="236" t="n"/>
      <c r="L141" s="236" t="n"/>
      <c r="M141" s="236" t="n"/>
      <c r="N141" s="236" t="n"/>
      <c r="O141" s="236" t="n"/>
      <c r="P141" s="236" t="n"/>
      <c r="Q141" s="236" t="n"/>
      <c r="R141" s="240" t="n"/>
      <c r="S141" s="240" t="n"/>
      <c r="T141" s="236" t="n"/>
      <c r="U141" s="239" t="n"/>
      <c r="V141" s="239" t="n"/>
      <c r="W141" s="236" t="n"/>
      <c r="X141" s="240" t="n"/>
      <c r="Y141" s="236" t="n"/>
      <c r="Z141" s="236" t="n"/>
      <c r="AA141" s="241" t="n"/>
      <c r="AB141" s="236" t="n"/>
    </row>
    <row r="142" ht="15" customHeight="1" s="283">
      <c r="A142" s="235" t="n"/>
      <c r="B142" s="222" t="n"/>
      <c r="C142" s="236" t="n"/>
      <c r="D142" s="236" t="n"/>
      <c r="E142" s="236" t="n"/>
      <c r="F142" s="236" t="n"/>
      <c r="G142" s="236" t="n"/>
      <c r="H142" s="236" t="n"/>
      <c r="I142" s="238" t="n"/>
      <c r="J142" s="239" t="n"/>
      <c r="K142" s="236" t="n"/>
      <c r="L142" s="236" t="n"/>
      <c r="M142" s="236" t="n"/>
      <c r="N142" s="236" t="n"/>
      <c r="O142" s="236" t="n"/>
      <c r="P142" s="236" t="n"/>
      <c r="Q142" s="236" t="n"/>
      <c r="R142" s="240" t="n"/>
      <c r="S142" s="240" t="n"/>
      <c r="T142" s="236" t="n"/>
      <c r="U142" s="239" t="n"/>
      <c r="V142" s="239" t="n"/>
      <c r="W142" s="236" t="n"/>
      <c r="X142" s="240" t="n"/>
      <c r="Y142" s="236" t="n"/>
      <c r="Z142" s="236" t="n"/>
      <c r="AA142" s="241" t="n"/>
      <c r="AB142" s="236" t="n"/>
    </row>
    <row r="143" ht="15" customHeight="1" s="283">
      <c r="A143" s="235" t="n"/>
      <c r="B143" s="222" t="n"/>
      <c r="C143" s="236" t="n"/>
      <c r="D143" s="236" t="n"/>
      <c r="E143" s="236" t="n"/>
      <c r="F143" s="236" t="n"/>
      <c r="G143" s="236" t="n"/>
      <c r="H143" s="236" t="n"/>
      <c r="I143" s="238" t="n"/>
      <c r="J143" s="239" t="n"/>
      <c r="K143" s="236" t="n"/>
      <c r="L143" s="236" t="n"/>
      <c r="M143" s="236" t="n"/>
      <c r="N143" s="236" t="n"/>
      <c r="O143" s="236" t="n"/>
      <c r="P143" s="236" t="n"/>
      <c r="Q143" s="236" t="n"/>
      <c r="R143" s="240" t="n"/>
      <c r="S143" s="240" t="n"/>
      <c r="T143" s="236" t="n"/>
      <c r="U143" s="239" t="n"/>
      <c r="V143" s="239" t="n"/>
      <c r="W143" s="236" t="n"/>
      <c r="X143" s="240" t="n"/>
      <c r="Y143" s="236" t="n"/>
      <c r="Z143" s="236" t="n"/>
      <c r="AA143" s="241" t="n"/>
      <c r="AB143" s="236" t="n"/>
    </row>
    <row r="144" ht="15" customHeight="1" s="283">
      <c r="A144" s="235" t="n"/>
      <c r="B144" s="222" t="n"/>
      <c r="C144" s="236" t="n"/>
      <c r="D144" s="236" t="n"/>
      <c r="E144" s="236" t="n"/>
      <c r="F144" s="236" t="n"/>
      <c r="G144" s="236" t="n"/>
      <c r="H144" s="236" t="n"/>
      <c r="I144" s="238" t="n"/>
      <c r="J144" s="239" t="n"/>
      <c r="K144" s="236" t="n"/>
      <c r="L144" s="236" t="n"/>
      <c r="M144" s="236" t="n"/>
      <c r="N144" s="236" t="n"/>
      <c r="O144" s="236" t="n"/>
      <c r="P144" s="236" t="n"/>
      <c r="Q144" s="236" t="n"/>
      <c r="R144" s="240" t="n"/>
      <c r="S144" s="240" t="n"/>
      <c r="T144" s="236" t="n"/>
      <c r="U144" s="239" t="n"/>
      <c r="V144" s="239" t="n"/>
      <c r="W144" s="236" t="n"/>
      <c r="X144" s="240" t="n"/>
      <c r="Y144" s="236" t="n"/>
      <c r="Z144" s="236" t="n"/>
      <c r="AA144" s="241" t="n"/>
      <c r="AB144" s="236" t="n"/>
    </row>
    <row r="145" ht="15" customHeight="1" s="283">
      <c r="A145" s="235" t="n"/>
      <c r="B145" s="222" t="n"/>
      <c r="C145" s="236" t="n"/>
      <c r="D145" s="236" t="n"/>
      <c r="E145" s="236" t="n"/>
      <c r="F145" s="236" t="n"/>
      <c r="G145" s="236" t="n"/>
      <c r="H145" s="236" t="n"/>
      <c r="I145" s="238" t="n"/>
      <c r="J145" s="239" t="n"/>
      <c r="K145" s="236" t="n"/>
      <c r="L145" s="236" t="n"/>
      <c r="M145" s="236" t="n"/>
      <c r="N145" s="236" t="n"/>
      <c r="O145" s="236" t="n"/>
      <c r="P145" s="236" t="n"/>
      <c r="Q145" s="236" t="n"/>
      <c r="R145" s="240" t="n"/>
      <c r="S145" s="240" t="n"/>
      <c r="T145" s="236" t="n"/>
      <c r="U145" s="239" t="n"/>
      <c r="V145" s="239" t="n"/>
      <c r="W145" s="236" t="n"/>
      <c r="X145" s="240" t="n"/>
      <c r="Y145" s="236" t="n"/>
      <c r="Z145" s="236" t="n"/>
      <c r="AA145" s="241" t="n"/>
      <c r="AB145" s="236" t="n"/>
    </row>
    <row r="146" ht="15" customHeight="1" s="283">
      <c r="A146" s="235" t="n"/>
      <c r="B146" s="222" t="n"/>
      <c r="C146" s="236" t="n"/>
      <c r="D146" s="236" t="n"/>
      <c r="E146" s="236" t="n"/>
      <c r="F146" s="236" t="n"/>
      <c r="G146" s="236" t="n"/>
      <c r="H146" s="236" t="n"/>
      <c r="I146" s="238" t="n"/>
      <c r="J146" s="239" t="n"/>
      <c r="K146" s="236" t="n"/>
      <c r="L146" s="236" t="n"/>
      <c r="M146" s="236" t="n"/>
      <c r="N146" s="236" t="n"/>
      <c r="O146" s="236" t="n"/>
      <c r="P146" s="236" t="n"/>
      <c r="Q146" s="236" t="n"/>
      <c r="R146" s="240" t="n"/>
      <c r="S146" s="240" t="n"/>
      <c r="T146" s="236" t="n"/>
      <c r="U146" s="239" t="n"/>
      <c r="V146" s="239" t="n"/>
      <c r="W146" s="236" t="n"/>
      <c r="X146" s="240" t="n"/>
      <c r="Y146" s="236" t="n"/>
      <c r="Z146" s="236" t="n"/>
      <c r="AA146" s="241" t="n"/>
      <c r="AB146" s="236" t="n"/>
    </row>
    <row r="147" ht="15" customHeight="1" s="283">
      <c r="A147" s="235" t="n"/>
      <c r="B147" s="222" t="n"/>
      <c r="C147" s="236" t="n"/>
      <c r="D147" s="236" t="n"/>
      <c r="E147" s="236" t="n"/>
      <c r="F147" s="236" t="n"/>
      <c r="G147" s="236" t="n"/>
      <c r="H147" s="236" t="n"/>
      <c r="I147" s="238" t="n"/>
      <c r="J147" s="239" t="n"/>
      <c r="K147" s="236" t="n"/>
      <c r="L147" s="236" t="n"/>
      <c r="M147" s="236" t="n"/>
      <c r="N147" s="236" t="n"/>
      <c r="O147" s="236" t="n"/>
      <c r="P147" s="236" t="n"/>
      <c r="Q147" s="236" t="n"/>
      <c r="R147" s="240" t="n"/>
      <c r="S147" s="240" t="n"/>
      <c r="T147" s="236" t="n"/>
      <c r="U147" s="239" t="n"/>
      <c r="V147" s="239" t="n"/>
      <c r="W147" s="236" t="n"/>
      <c r="X147" s="240" t="n"/>
      <c r="Y147" s="236" t="n"/>
      <c r="Z147" s="236" t="n"/>
      <c r="AA147" s="241" t="n"/>
      <c r="AB147" s="236" t="n"/>
    </row>
    <row r="148" ht="15" customHeight="1" s="283">
      <c r="A148" s="235" t="n"/>
      <c r="B148" s="222" t="n"/>
      <c r="C148" s="236" t="n"/>
      <c r="D148" s="236" t="n"/>
      <c r="E148" s="236" t="n"/>
      <c r="F148" s="236" t="n"/>
      <c r="G148" s="236" t="n"/>
      <c r="H148" s="236" t="n"/>
      <c r="I148" s="238" t="n"/>
      <c r="J148" s="239" t="n"/>
      <c r="K148" s="236" t="n"/>
      <c r="L148" s="236" t="n"/>
      <c r="M148" s="236" t="n"/>
      <c r="N148" s="236" t="n"/>
      <c r="O148" s="236" t="n"/>
      <c r="P148" s="236" t="n"/>
      <c r="Q148" s="236" t="n"/>
      <c r="R148" s="240" t="n"/>
      <c r="S148" s="240" t="n"/>
      <c r="T148" s="236" t="n"/>
      <c r="U148" s="239" t="n"/>
      <c r="V148" s="239" t="n"/>
      <c r="W148" s="236" t="n"/>
      <c r="X148" s="240" t="n"/>
      <c r="Y148" s="236" t="n"/>
      <c r="Z148" s="236" t="n"/>
      <c r="AA148" s="241" t="n"/>
      <c r="AB148" s="236" t="n"/>
    </row>
    <row r="149" ht="15" customHeight="1" s="283">
      <c r="A149" s="235" t="n"/>
      <c r="B149" s="222" t="n"/>
      <c r="C149" s="236" t="n"/>
      <c r="D149" s="236" t="n"/>
      <c r="E149" s="236" t="n"/>
      <c r="F149" s="236" t="n"/>
      <c r="G149" s="236" t="n"/>
      <c r="H149" s="236" t="n"/>
      <c r="I149" s="238" t="n"/>
      <c r="J149" s="239" t="n"/>
      <c r="K149" s="236" t="n"/>
      <c r="L149" s="236" t="n"/>
      <c r="M149" s="236" t="n"/>
      <c r="N149" s="236" t="n"/>
      <c r="O149" s="236" t="n"/>
      <c r="P149" s="236" t="n"/>
      <c r="Q149" s="236" t="n"/>
      <c r="R149" s="240" t="n"/>
      <c r="S149" s="240" t="n"/>
      <c r="T149" s="236" t="n"/>
      <c r="U149" s="239" t="n"/>
      <c r="V149" s="239" t="n"/>
      <c r="W149" s="236" t="n"/>
      <c r="X149" s="240" t="n"/>
      <c r="Y149" s="236" t="n"/>
      <c r="Z149" s="236" t="n"/>
      <c r="AA149" s="241" t="n"/>
      <c r="AB149" s="236" t="n"/>
    </row>
    <row r="150" ht="15" customHeight="1" s="283">
      <c r="A150" s="235" t="n"/>
      <c r="B150" s="222" t="n"/>
      <c r="C150" s="236" t="n"/>
      <c r="D150" s="236" t="n"/>
      <c r="E150" s="236" t="n"/>
      <c r="F150" s="236" t="n"/>
      <c r="G150" s="236" t="n"/>
      <c r="H150" s="236" t="n"/>
      <c r="I150" s="238" t="n"/>
      <c r="J150" s="239" t="n"/>
      <c r="K150" s="236" t="n"/>
      <c r="L150" s="236" t="n"/>
      <c r="M150" s="236" t="n"/>
      <c r="N150" s="236" t="n"/>
      <c r="O150" s="236" t="n"/>
      <c r="P150" s="236" t="n"/>
      <c r="Q150" s="236" t="n"/>
      <c r="R150" s="240" t="n"/>
      <c r="S150" s="240" t="n"/>
      <c r="T150" s="236" t="n"/>
      <c r="U150" s="239" t="n"/>
      <c r="V150" s="239" t="n"/>
      <c r="W150" s="236" t="n"/>
      <c r="X150" s="240" t="n"/>
      <c r="Y150" s="236" t="n"/>
      <c r="Z150" s="236" t="n"/>
      <c r="AA150" s="241" t="n"/>
      <c r="AB150" s="236" t="n"/>
    </row>
    <row r="151" ht="15" customHeight="1" s="283">
      <c r="A151" s="235" t="n"/>
      <c r="B151" s="222" t="n"/>
      <c r="C151" s="236" t="n"/>
      <c r="D151" s="236" t="n"/>
      <c r="E151" s="236" t="n"/>
      <c r="F151" s="236" t="n"/>
      <c r="G151" s="236" t="n"/>
      <c r="H151" s="236" t="n"/>
      <c r="I151" s="238" t="n"/>
      <c r="J151" s="239" t="n"/>
      <c r="K151" s="236" t="n"/>
      <c r="L151" s="236" t="n"/>
      <c r="M151" s="236" t="n"/>
      <c r="N151" s="236" t="n"/>
      <c r="O151" s="236" t="n"/>
      <c r="P151" s="236" t="n"/>
      <c r="Q151" s="236" t="n"/>
      <c r="R151" s="240" t="n"/>
      <c r="S151" s="240" t="n"/>
      <c r="T151" s="236" t="n"/>
      <c r="U151" s="239" t="n"/>
      <c r="V151" s="239" t="n"/>
      <c r="W151" s="236" t="n"/>
      <c r="X151" s="240" t="n"/>
      <c r="Y151" s="236" t="n"/>
      <c r="Z151" s="236" t="n"/>
      <c r="AA151" s="241" t="n"/>
      <c r="AB151" s="236" t="n"/>
    </row>
    <row r="152" ht="15" customHeight="1" s="283">
      <c r="A152" s="235" t="n"/>
      <c r="B152" s="222" t="n"/>
      <c r="C152" s="236" t="n"/>
      <c r="D152" s="236" t="n"/>
      <c r="E152" s="236" t="n"/>
      <c r="F152" s="236" t="n"/>
      <c r="G152" s="236" t="n"/>
      <c r="H152" s="236" t="n"/>
      <c r="I152" s="238" t="n"/>
      <c r="J152" s="239" t="n"/>
      <c r="K152" s="236" t="n"/>
      <c r="L152" s="236" t="n"/>
      <c r="M152" s="236" t="n"/>
      <c r="N152" s="236" t="n"/>
      <c r="O152" s="236" t="n"/>
      <c r="P152" s="236" t="n"/>
      <c r="Q152" s="236" t="n"/>
      <c r="R152" s="240" t="n"/>
      <c r="S152" s="240" t="n"/>
      <c r="T152" s="236" t="n"/>
      <c r="U152" s="239" t="n"/>
      <c r="V152" s="239" t="n"/>
      <c r="W152" s="236" t="n"/>
      <c r="X152" s="240" t="n"/>
      <c r="Y152" s="236" t="n"/>
      <c r="Z152" s="236" t="n"/>
      <c r="AA152" s="241" t="n"/>
      <c r="AB152" s="236" t="n"/>
    </row>
    <row r="153" ht="15" customHeight="1" s="283">
      <c r="A153" s="235" t="n"/>
      <c r="B153" s="222" t="n"/>
      <c r="C153" s="236" t="n"/>
      <c r="D153" s="236" t="n"/>
      <c r="E153" s="236" t="n"/>
      <c r="F153" s="236" t="n"/>
      <c r="G153" s="236" t="n"/>
      <c r="H153" s="236" t="n"/>
      <c r="I153" s="238" t="n"/>
      <c r="J153" s="239" t="n"/>
      <c r="K153" s="236" t="n"/>
      <c r="L153" s="236" t="n"/>
      <c r="M153" s="236" t="n"/>
      <c r="N153" s="236" t="n"/>
      <c r="O153" s="236" t="n"/>
      <c r="P153" s="236" t="n"/>
      <c r="Q153" s="236" t="n"/>
      <c r="R153" s="240" t="n"/>
      <c r="S153" s="240" t="n"/>
      <c r="T153" s="236" t="n"/>
      <c r="U153" s="239" t="n"/>
      <c r="V153" s="239" t="n"/>
      <c r="W153" s="236" t="n"/>
      <c r="X153" s="240" t="n"/>
      <c r="Y153" s="236" t="n"/>
      <c r="Z153" s="236" t="n"/>
      <c r="AA153" s="241" t="n"/>
      <c r="AB153" s="236" t="n"/>
    </row>
    <row r="154" ht="15" customHeight="1" s="283">
      <c r="A154" s="235" t="n"/>
      <c r="B154" s="222" t="n"/>
      <c r="C154" s="236" t="n"/>
      <c r="D154" s="236" t="n"/>
      <c r="E154" s="236" t="n"/>
      <c r="F154" s="236" t="n"/>
      <c r="G154" s="236" t="n"/>
      <c r="H154" s="236" t="n"/>
      <c r="I154" s="238" t="n"/>
      <c r="J154" s="239" t="n"/>
      <c r="K154" s="236" t="n"/>
      <c r="L154" s="236" t="n"/>
      <c r="M154" s="236" t="n"/>
      <c r="N154" s="236" t="n"/>
      <c r="O154" s="236" t="n"/>
      <c r="P154" s="236" t="n"/>
      <c r="Q154" s="236" t="n"/>
      <c r="R154" s="240" t="n"/>
      <c r="S154" s="240" t="n"/>
      <c r="T154" s="236" t="n"/>
      <c r="U154" s="239" t="n"/>
      <c r="V154" s="239" t="n"/>
      <c r="W154" s="236" t="n"/>
      <c r="X154" s="240" t="n"/>
      <c r="Y154" s="236" t="n"/>
      <c r="Z154" s="236" t="n"/>
      <c r="AA154" s="241" t="n"/>
      <c r="AB154" s="236" t="n"/>
    </row>
    <row r="155" ht="15" customHeight="1" s="283">
      <c r="A155" s="235" t="n"/>
      <c r="B155" s="222" t="n"/>
      <c r="C155" s="236" t="n"/>
      <c r="D155" s="236" t="n"/>
      <c r="E155" s="236" t="n"/>
      <c r="F155" s="236" t="n"/>
      <c r="G155" s="236" t="n"/>
      <c r="H155" s="236" t="n"/>
      <c r="I155" s="238" t="n"/>
      <c r="J155" s="239" t="n"/>
      <c r="K155" s="236" t="n"/>
      <c r="L155" s="236" t="n"/>
      <c r="M155" s="236" t="n"/>
      <c r="N155" s="236" t="n"/>
      <c r="O155" s="236" t="n"/>
      <c r="P155" s="236" t="n"/>
      <c r="Q155" s="236" t="n"/>
      <c r="R155" s="240" t="n"/>
      <c r="S155" s="240" t="n"/>
      <c r="T155" s="236" t="n"/>
      <c r="U155" s="239" t="n"/>
      <c r="V155" s="239" t="n"/>
      <c r="W155" s="236" t="n"/>
      <c r="X155" s="240" t="n"/>
      <c r="Y155" s="236" t="n"/>
      <c r="Z155" s="236" t="n"/>
      <c r="AA155" s="241" t="n"/>
      <c r="AB155" s="236" t="n"/>
    </row>
    <row r="156" ht="15" customHeight="1" s="283">
      <c r="A156" s="235" t="n"/>
      <c r="B156" s="222" t="n"/>
      <c r="C156" s="236" t="n"/>
      <c r="D156" s="236" t="n"/>
      <c r="E156" s="236" t="n"/>
      <c r="F156" s="236" t="n"/>
      <c r="G156" s="236" t="n"/>
      <c r="H156" s="236" t="n"/>
      <c r="I156" s="238" t="n"/>
      <c r="J156" s="239" t="n"/>
      <c r="K156" s="236" t="n"/>
      <c r="L156" s="236" t="n"/>
      <c r="M156" s="236" t="n"/>
      <c r="N156" s="236" t="n"/>
      <c r="O156" s="236" t="n"/>
      <c r="P156" s="236" t="n"/>
      <c r="Q156" s="236" t="n"/>
      <c r="R156" s="240" t="n"/>
      <c r="S156" s="240" t="n"/>
      <c r="T156" s="236" t="n"/>
      <c r="U156" s="239" t="n"/>
      <c r="V156" s="239" t="n"/>
      <c r="W156" s="236" t="n"/>
      <c r="X156" s="240" t="n"/>
      <c r="Y156" s="236" t="n"/>
      <c r="Z156" s="236" t="n"/>
      <c r="AA156" s="241" t="n"/>
      <c r="AB156" s="236" t="n"/>
    </row>
    <row r="157" ht="15" customHeight="1" s="283">
      <c r="A157" s="235" t="n"/>
      <c r="B157" s="222" t="n"/>
      <c r="C157" s="236" t="n"/>
      <c r="D157" s="236" t="n"/>
      <c r="E157" s="236" t="n"/>
      <c r="F157" s="236" t="n"/>
      <c r="G157" s="236" t="n"/>
      <c r="H157" s="236" t="n"/>
      <c r="I157" s="238" t="n"/>
      <c r="J157" s="239" t="n"/>
      <c r="K157" s="236" t="n"/>
      <c r="L157" s="236" t="n"/>
      <c r="M157" s="236" t="n"/>
      <c r="N157" s="236" t="n"/>
      <c r="O157" s="236" t="n"/>
      <c r="P157" s="236" t="n"/>
      <c r="Q157" s="236" t="n"/>
      <c r="R157" s="240" t="n"/>
      <c r="S157" s="240" t="n"/>
      <c r="T157" s="236" t="n"/>
      <c r="U157" s="239" t="n"/>
      <c r="V157" s="239" t="n"/>
      <c r="W157" s="236" t="n"/>
      <c r="X157" s="240" t="n"/>
      <c r="Y157" s="236" t="n"/>
      <c r="Z157" s="236" t="n"/>
      <c r="AA157" s="241" t="n"/>
      <c r="AB157" s="236" t="n"/>
    </row>
    <row r="158" ht="15" customHeight="1" s="283">
      <c r="A158" s="235" t="n"/>
      <c r="B158" s="222" t="n"/>
      <c r="C158" s="236" t="n"/>
      <c r="D158" s="236" t="n"/>
      <c r="E158" s="236" t="n"/>
      <c r="F158" s="236" t="n"/>
      <c r="G158" s="236" t="n"/>
      <c r="H158" s="236" t="n"/>
      <c r="I158" s="238" t="n"/>
      <c r="J158" s="239" t="n"/>
      <c r="K158" s="236" t="n"/>
      <c r="L158" s="236" t="n"/>
      <c r="M158" s="236" t="n"/>
      <c r="N158" s="236" t="n"/>
      <c r="O158" s="236" t="n"/>
      <c r="P158" s="236" t="n"/>
      <c r="Q158" s="236" t="n"/>
      <c r="R158" s="240" t="n"/>
      <c r="S158" s="240" t="n"/>
      <c r="T158" s="236" t="n"/>
      <c r="U158" s="239" t="n"/>
      <c r="V158" s="239" t="n"/>
      <c r="W158" s="236" t="n"/>
      <c r="X158" s="240" t="n"/>
      <c r="Y158" s="236" t="n"/>
      <c r="Z158" s="236" t="n"/>
      <c r="AA158" s="241" t="n"/>
      <c r="AB158" s="236" t="n"/>
    </row>
    <row r="159" ht="15" customHeight="1" s="283">
      <c r="A159" s="235" t="n"/>
      <c r="B159" s="222" t="n"/>
      <c r="C159" s="236" t="n"/>
      <c r="D159" s="236" t="n"/>
      <c r="E159" s="236" t="n"/>
      <c r="F159" s="236" t="n"/>
      <c r="G159" s="236" t="n"/>
      <c r="H159" s="236" t="n"/>
      <c r="I159" s="238" t="n"/>
      <c r="J159" s="239" t="n"/>
      <c r="K159" s="236" t="n"/>
      <c r="L159" s="236" t="n"/>
      <c r="M159" s="236" t="n"/>
      <c r="N159" s="236" t="n"/>
      <c r="O159" s="236" t="n"/>
      <c r="P159" s="236" t="n"/>
      <c r="Q159" s="236" t="n"/>
      <c r="R159" s="240" t="n"/>
      <c r="S159" s="240" t="n"/>
      <c r="T159" s="236" t="n"/>
      <c r="U159" s="239" t="n"/>
      <c r="V159" s="239" t="n"/>
      <c r="W159" s="236" t="n"/>
      <c r="X159" s="240" t="n"/>
      <c r="Y159" s="236" t="n"/>
      <c r="Z159" s="236" t="n"/>
      <c r="AA159" s="241" t="n"/>
      <c r="AB159" s="236" t="n"/>
    </row>
    <row r="160" ht="15" customHeight="1" s="283">
      <c r="A160" s="235" t="n"/>
      <c r="B160" s="222" t="n"/>
      <c r="C160" s="244" t="n"/>
      <c r="D160" s="244" t="n"/>
      <c r="E160" s="244" t="n"/>
      <c r="F160" s="244" t="n"/>
      <c r="G160" s="244" t="n"/>
      <c r="H160" s="244" t="n"/>
      <c r="I160" s="223" t="n"/>
      <c r="J160" s="86" t="n"/>
      <c r="K160" s="244" t="n"/>
      <c r="L160" s="244" t="n"/>
      <c r="M160" s="244" t="n"/>
      <c r="N160" s="244" t="n"/>
      <c r="O160" s="244" t="n"/>
      <c r="P160" s="244" t="n"/>
      <c r="Q160" s="244" t="n"/>
      <c r="R160" s="245" t="n"/>
      <c r="S160" s="240" t="n"/>
      <c r="T160" s="244" t="n"/>
      <c r="U160" s="246" t="n"/>
      <c r="V160" s="244" t="n"/>
      <c r="W160" s="244" t="n"/>
      <c r="X160" s="245" t="n"/>
      <c r="Y160" s="246" t="n"/>
      <c r="Z160" s="86" t="n"/>
      <c r="AA160" s="241" t="n"/>
      <c r="AB160" s="244" t="n"/>
    </row>
    <row r="161" ht="15" customHeight="1" s="283">
      <c r="A161" s="235" t="n"/>
      <c r="B161" s="222" t="n"/>
      <c r="C161" s="244" t="n"/>
      <c r="D161" s="244" t="n"/>
      <c r="E161" s="244" t="n"/>
      <c r="F161" s="244" t="n"/>
      <c r="G161" s="244" t="n"/>
      <c r="H161" s="244" t="n"/>
      <c r="I161" s="223" t="n"/>
      <c r="J161" s="86" t="n"/>
      <c r="K161" s="244" t="n"/>
      <c r="L161" s="244" t="n"/>
      <c r="M161" s="244" t="n"/>
      <c r="N161" s="244" t="n"/>
      <c r="O161" s="244" t="n"/>
      <c r="P161" s="244" t="n"/>
      <c r="Q161" s="244" t="n"/>
      <c r="R161" s="245" t="n"/>
      <c r="S161" s="240" t="n"/>
      <c r="T161" s="244" t="n"/>
      <c r="U161" s="246" t="n"/>
      <c r="V161" s="244" t="n"/>
      <c r="W161" s="244" t="n"/>
      <c r="X161" s="245" t="n"/>
      <c r="Y161" s="246" t="n"/>
      <c r="Z161" s="86" t="n"/>
      <c r="AA161" s="241" t="n"/>
      <c r="AB161" s="244" t="n"/>
    </row>
    <row r="162" ht="15" customHeight="1" s="283">
      <c r="A162" s="235" t="n"/>
      <c r="B162" s="222" t="n"/>
      <c r="C162" s="244" t="n"/>
      <c r="D162" s="244" t="n"/>
      <c r="E162" s="244" t="n"/>
      <c r="F162" s="244" t="n"/>
      <c r="G162" s="244" t="n"/>
      <c r="H162" s="244" t="n"/>
      <c r="I162" s="223" t="n"/>
      <c r="J162" s="86" t="n"/>
      <c r="K162" s="244" t="n"/>
      <c r="L162" s="244" t="n"/>
      <c r="M162" s="244" t="n"/>
      <c r="N162" s="244" t="n"/>
      <c r="O162" s="244" t="n"/>
      <c r="P162" s="244" t="n"/>
      <c r="Q162" s="244" t="n"/>
      <c r="R162" s="245" t="n"/>
      <c r="S162" s="240" t="n"/>
      <c r="T162" s="244" t="n"/>
      <c r="U162" s="246" t="n"/>
      <c r="V162" s="244" t="n"/>
      <c r="W162" s="244" t="n"/>
      <c r="X162" s="245" t="n"/>
      <c r="Y162" s="246" t="n"/>
      <c r="Z162" s="86" t="n"/>
      <c r="AA162" s="241" t="n"/>
      <c r="AB162" s="244" t="n"/>
    </row>
    <row r="163" ht="15" customHeight="1" s="283">
      <c r="A163" s="235" t="n"/>
      <c r="B163" s="222" t="n"/>
      <c r="C163" s="244" t="n"/>
      <c r="D163" s="244" t="n"/>
      <c r="E163" s="244" t="n"/>
      <c r="F163" s="244" t="n"/>
      <c r="G163" s="244" t="n"/>
      <c r="H163" s="244" t="n"/>
      <c r="I163" s="223" t="n"/>
      <c r="J163" s="86" t="n"/>
      <c r="K163" s="244" t="n"/>
      <c r="L163" s="244" t="n"/>
      <c r="M163" s="244" t="n"/>
      <c r="N163" s="244" t="n"/>
      <c r="O163" s="244" t="n"/>
      <c r="P163" s="244" t="n"/>
      <c r="Q163" s="244" t="n"/>
      <c r="R163" s="245" t="n"/>
      <c r="S163" s="240" t="n"/>
      <c r="T163" s="244" t="n"/>
      <c r="U163" s="246" t="n"/>
      <c r="V163" s="244" t="n"/>
      <c r="W163" s="244" t="n"/>
      <c r="X163" s="245" t="n"/>
      <c r="Y163" s="246" t="n"/>
      <c r="Z163" s="86" t="n"/>
      <c r="AA163" s="241" t="n"/>
      <c r="AB163" s="244" t="n"/>
    </row>
    <row r="164" ht="15" customHeight="1" s="283">
      <c r="A164" s="235" t="n"/>
      <c r="B164" s="222" t="n"/>
      <c r="C164" s="244" t="n"/>
      <c r="D164" s="244" t="n"/>
      <c r="E164" s="244" t="n"/>
      <c r="F164" s="244" t="n"/>
      <c r="G164" s="244" t="n"/>
      <c r="H164" s="244" t="n"/>
      <c r="I164" s="223" t="n"/>
      <c r="J164" s="86" t="n"/>
      <c r="K164" s="244" t="n"/>
      <c r="L164" s="244" t="n"/>
      <c r="M164" s="244" t="n"/>
      <c r="N164" s="244" t="n"/>
      <c r="O164" s="244" t="n"/>
      <c r="P164" s="244" t="n"/>
      <c r="Q164" s="244" t="n"/>
      <c r="R164" s="245" t="n"/>
      <c r="S164" s="240" t="n"/>
      <c r="T164" s="244" t="n"/>
      <c r="U164" s="246" t="n"/>
      <c r="V164" s="244" t="n"/>
      <c r="W164" s="244" t="n"/>
      <c r="X164" s="245" t="n"/>
      <c r="Y164" s="246" t="n"/>
      <c r="Z164" s="86" t="n"/>
      <c r="AA164" s="241" t="n"/>
      <c r="AB164" s="244" t="n"/>
    </row>
    <row r="165" ht="15" customHeight="1" s="283">
      <c r="A165" s="235" t="n"/>
      <c r="B165" s="222" t="n"/>
      <c r="C165" s="244" t="n"/>
      <c r="D165" s="244" t="n"/>
      <c r="E165" s="244" t="n"/>
      <c r="F165" s="244" t="n"/>
      <c r="G165" s="244" t="n"/>
      <c r="H165" s="244" t="n"/>
      <c r="I165" s="223" t="n"/>
      <c r="J165" s="86" t="n"/>
      <c r="K165" s="244" t="n"/>
      <c r="L165" s="244" t="n"/>
      <c r="M165" s="244" t="n"/>
      <c r="N165" s="244" t="n"/>
      <c r="O165" s="244" t="n"/>
      <c r="P165" s="244" t="n"/>
      <c r="Q165" s="244" t="n"/>
      <c r="R165" s="245" t="n"/>
      <c r="S165" s="240" t="n"/>
      <c r="T165" s="244" t="n"/>
      <c r="U165" s="246" t="n"/>
      <c r="V165" s="244" t="n"/>
      <c r="W165" s="244" t="n"/>
      <c r="X165" s="245" t="n"/>
      <c r="Y165" s="246" t="n"/>
      <c r="Z165" s="86" t="n"/>
      <c r="AA165" s="241" t="n"/>
      <c r="AB165" s="244" t="n"/>
    </row>
    <row r="166" ht="15" customHeight="1" s="283">
      <c r="A166" s="235" t="n"/>
      <c r="B166" s="222" t="n"/>
      <c r="C166" s="244" t="n"/>
      <c r="D166" s="244" t="n"/>
      <c r="E166" s="244" t="n"/>
      <c r="F166" s="244" t="n"/>
      <c r="G166" s="244" t="n"/>
      <c r="H166" s="244" t="n"/>
      <c r="I166" s="223" t="n"/>
      <c r="J166" s="86" t="n"/>
      <c r="K166" s="244" t="n"/>
      <c r="L166" s="244" t="n"/>
      <c r="M166" s="244" t="n"/>
      <c r="N166" s="244" t="n"/>
      <c r="O166" s="244" t="n"/>
      <c r="P166" s="244" t="n"/>
      <c r="Q166" s="244" t="n"/>
      <c r="R166" s="245" t="n"/>
      <c r="S166" s="240" t="n"/>
      <c r="T166" s="244" t="n"/>
      <c r="U166" s="246" t="n"/>
      <c r="V166" s="244" t="n"/>
      <c r="W166" s="244" t="n"/>
      <c r="X166" s="245" t="n"/>
      <c r="Y166" s="246" t="n"/>
      <c r="Z166" s="86" t="n"/>
      <c r="AA166" s="241" t="n"/>
      <c r="AB166" s="244" t="n"/>
    </row>
    <row r="167" ht="15" customHeight="1" s="283">
      <c r="A167" s="235" t="n"/>
      <c r="B167" s="222" t="n"/>
      <c r="C167" s="244" t="n"/>
      <c r="D167" s="244" t="n"/>
      <c r="E167" s="244" t="n"/>
      <c r="F167" s="244" t="n"/>
      <c r="G167" s="244" t="n"/>
      <c r="H167" s="244" t="n"/>
      <c r="I167" s="223" t="n"/>
      <c r="J167" s="86" t="n"/>
      <c r="K167" s="244" t="n"/>
      <c r="L167" s="244" t="n"/>
      <c r="M167" s="244" t="n"/>
      <c r="N167" s="244" t="n"/>
      <c r="O167" s="244" t="n"/>
      <c r="P167" s="244" t="n"/>
      <c r="Q167" s="244" t="n"/>
      <c r="R167" s="245" t="n"/>
      <c r="S167" s="240" t="n"/>
      <c r="T167" s="244" t="n"/>
      <c r="U167" s="246" t="n"/>
      <c r="V167" s="244" t="n"/>
      <c r="W167" s="244" t="n"/>
      <c r="X167" s="245" t="n"/>
      <c r="Y167" s="246" t="n"/>
      <c r="Z167" s="86" t="n"/>
      <c r="AA167" s="241" t="n"/>
      <c r="AB167" s="244" t="n"/>
    </row>
    <row r="168" ht="15" customHeight="1" s="283">
      <c r="A168" s="235" t="n"/>
      <c r="B168" s="222" t="n"/>
      <c r="C168" s="244" t="n"/>
      <c r="D168" s="244" t="n"/>
      <c r="E168" s="244" t="n"/>
      <c r="F168" s="244" t="n"/>
      <c r="G168" s="244" t="n"/>
      <c r="H168" s="244" t="n"/>
      <c r="I168" s="223" t="n"/>
      <c r="J168" s="86" t="n"/>
      <c r="K168" s="244" t="n"/>
      <c r="L168" s="244" t="n"/>
      <c r="M168" s="244" t="n"/>
      <c r="N168" s="244" t="n"/>
      <c r="O168" s="244" t="n"/>
      <c r="P168" s="244" t="n"/>
      <c r="Q168" s="244" t="n"/>
      <c r="R168" s="245" t="n"/>
      <c r="S168" s="240" t="n"/>
      <c r="T168" s="244" t="n"/>
      <c r="U168" s="246" t="n"/>
      <c r="V168" s="244" t="n"/>
      <c r="W168" s="244" t="n"/>
      <c r="X168" s="245" t="n"/>
      <c r="Y168" s="246" t="n"/>
      <c r="Z168" s="86" t="n"/>
      <c r="AA168" s="241" t="n"/>
      <c r="AB168" s="244" t="n"/>
    </row>
    <row r="169" ht="15" customHeight="1" s="283">
      <c r="A169" s="235" t="n"/>
      <c r="B169" s="222" t="n"/>
      <c r="C169" s="244" t="n"/>
      <c r="D169" s="244" t="n"/>
      <c r="E169" s="244" t="n"/>
      <c r="F169" s="244" t="n"/>
      <c r="G169" s="244" t="n"/>
      <c r="H169" s="244" t="n"/>
      <c r="I169" s="223" t="n"/>
      <c r="J169" s="86" t="n"/>
      <c r="K169" s="244" t="n"/>
      <c r="L169" s="244" t="n"/>
      <c r="M169" s="244" t="n"/>
      <c r="N169" s="244" t="n"/>
      <c r="O169" s="244" t="n"/>
      <c r="P169" s="244" t="n"/>
      <c r="Q169" s="244" t="n"/>
      <c r="R169" s="245" t="n"/>
      <c r="S169" s="240" t="n"/>
      <c r="T169" s="244" t="n"/>
      <c r="U169" s="246" t="n"/>
      <c r="V169" s="244" t="n"/>
      <c r="W169" s="244" t="n"/>
      <c r="X169" s="245" t="n"/>
      <c r="Y169" s="246" t="n"/>
      <c r="Z169" s="86" t="n"/>
      <c r="AA169" s="241" t="n"/>
      <c r="AB169" s="244" t="n"/>
    </row>
    <row r="170" ht="15" customHeight="1" s="283">
      <c r="A170" s="235" t="n"/>
      <c r="B170" s="222" t="n"/>
      <c r="C170" s="244" t="n"/>
      <c r="D170" s="244" t="n"/>
      <c r="E170" s="244" t="n"/>
      <c r="F170" s="244" t="n"/>
      <c r="G170" s="244" t="n"/>
      <c r="H170" s="244" t="n"/>
      <c r="I170" s="223" t="n"/>
      <c r="J170" s="86" t="n"/>
      <c r="K170" s="244" t="n"/>
      <c r="L170" s="244" t="n"/>
      <c r="M170" s="244" t="n"/>
      <c r="N170" s="244" t="n"/>
      <c r="O170" s="244" t="n"/>
      <c r="P170" s="244" t="n"/>
      <c r="Q170" s="244" t="n"/>
      <c r="R170" s="245" t="n"/>
      <c r="S170" s="240" t="n"/>
      <c r="T170" s="244" t="n"/>
      <c r="U170" s="246" t="n"/>
      <c r="V170" s="244" t="n"/>
      <c r="W170" s="244" t="n"/>
      <c r="X170" s="245" t="n"/>
      <c r="Y170" s="246" t="n"/>
      <c r="Z170" s="86" t="n"/>
      <c r="AA170" s="241" t="n"/>
      <c r="AB170" s="244" t="n"/>
    </row>
    <row r="171" ht="15" customHeight="1" s="283">
      <c r="A171" s="235" t="n"/>
      <c r="B171" s="222" t="n"/>
      <c r="C171" s="244" t="n"/>
      <c r="D171" s="244" t="n"/>
      <c r="E171" s="244" t="n"/>
      <c r="F171" s="244" t="n"/>
      <c r="G171" s="244" t="n"/>
      <c r="H171" s="244" t="n"/>
      <c r="I171" s="223" t="n"/>
      <c r="J171" s="86" t="n"/>
      <c r="K171" s="244" t="n"/>
      <c r="L171" s="244" t="n"/>
      <c r="M171" s="244" t="n"/>
      <c r="N171" s="244" t="n"/>
      <c r="O171" s="244" t="n"/>
      <c r="P171" s="244" t="n"/>
      <c r="Q171" s="244" t="n"/>
      <c r="R171" s="245" t="n"/>
      <c r="S171" s="240" t="n"/>
      <c r="T171" s="244" t="n"/>
      <c r="U171" s="246" t="n"/>
      <c r="V171" s="244" t="n"/>
      <c r="W171" s="244" t="n"/>
      <c r="X171" s="245" t="n"/>
      <c r="Y171" s="246" t="n"/>
      <c r="Z171" s="86" t="n"/>
      <c r="AA171" s="241" t="n"/>
      <c r="AB171" s="244" t="n"/>
    </row>
    <row r="172" ht="15" customHeight="1" s="283">
      <c r="A172" s="235" t="n"/>
      <c r="B172" s="222" t="n"/>
      <c r="C172" s="244" t="n"/>
      <c r="D172" s="244" t="n"/>
      <c r="E172" s="244" t="n"/>
      <c r="F172" s="244" t="n"/>
      <c r="G172" s="244" t="n"/>
      <c r="H172" s="244" t="n"/>
      <c r="I172" s="223" t="n"/>
      <c r="J172" s="86" t="n"/>
      <c r="K172" s="244" t="n"/>
      <c r="L172" s="244" t="n"/>
      <c r="M172" s="244" t="n"/>
      <c r="N172" s="244" t="n"/>
      <c r="O172" s="244" t="n"/>
      <c r="P172" s="244" t="n"/>
      <c r="Q172" s="244" t="n"/>
      <c r="R172" s="245" t="n"/>
      <c r="S172" s="240" t="n"/>
      <c r="T172" s="244" t="n"/>
      <c r="U172" s="246" t="n"/>
      <c r="V172" s="244" t="n"/>
      <c r="W172" s="244" t="n"/>
      <c r="X172" s="245" t="n"/>
      <c r="Y172" s="246" t="n"/>
      <c r="Z172" s="86" t="n"/>
      <c r="AA172" s="241" t="n"/>
      <c r="AB172" s="244" t="n"/>
    </row>
    <row r="173" ht="15" customHeight="1" s="283">
      <c r="A173" s="235" t="n"/>
      <c r="B173" s="222" t="n"/>
      <c r="C173" s="244" t="n"/>
      <c r="D173" s="244" t="n"/>
      <c r="E173" s="244" t="n"/>
      <c r="F173" s="244" t="n"/>
      <c r="G173" s="244" t="n"/>
      <c r="H173" s="244" t="n"/>
      <c r="I173" s="223" t="n"/>
      <c r="J173" s="86" t="n"/>
      <c r="K173" s="244" t="n"/>
      <c r="L173" s="244" t="n"/>
      <c r="M173" s="244" t="n"/>
      <c r="N173" s="244" t="n"/>
      <c r="O173" s="244" t="n"/>
      <c r="P173" s="244" t="n"/>
      <c r="Q173" s="244" t="n"/>
      <c r="R173" s="245" t="n"/>
      <c r="S173" s="240" t="n"/>
      <c r="T173" s="244" t="n"/>
      <c r="U173" s="246" t="n"/>
      <c r="V173" s="244" t="n"/>
      <c r="W173" s="244" t="n"/>
      <c r="X173" s="245" t="n"/>
      <c r="Y173" s="246" t="n"/>
      <c r="Z173" s="86" t="n"/>
      <c r="AA173" s="241" t="n"/>
      <c r="AB173" s="244" t="n"/>
    </row>
    <row r="174" ht="15" customHeight="1" s="283">
      <c r="A174" s="235" t="n"/>
      <c r="B174" s="222" t="n"/>
      <c r="C174" s="244" t="n"/>
      <c r="D174" s="244" t="n"/>
      <c r="E174" s="244" t="n"/>
      <c r="F174" s="244" t="n"/>
      <c r="G174" s="244" t="n"/>
      <c r="H174" s="244" t="n"/>
      <c r="I174" s="223" t="n"/>
      <c r="J174" s="86" t="n"/>
      <c r="K174" s="244" t="n"/>
      <c r="L174" s="244" t="n"/>
      <c r="M174" s="244" t="n"/>
      <c r="N174" s="244" t="n"/>
      <c r="O174" s="244" t="n"/>
      <c r="P174" s="244" t="n"/>
      <c r="Q174" s="244" t="n"/>
      <c r="R174" s="245" t="n"/>
      <c r="S174" s="240" t="n"/>
      <c r="T174" s="244" t="n"/>
      <c r="U174" s="246" t="n"/>
      <c r="V174" s="244" t="n"/>
      <c r="W174" s="244" t="n"/>
      <c r="X174" s="245" t="n"/>
      <c r="Y174" s="246" t="n"/>
      <c r="Z174" s="86" t="n"/>
      <c r="AA174" s="241" t="n"/>
      <c r="AB174" s="244" t="n"/>
    </row>
    <row r="175" ht="15" customHeight="1" s="283">
      <c r="A175" s="235" t="n"/>
      <c r="B175" s="222" t="n"/>
      <c r="C175" s="244" t="n"/>
      <c r="D175" s="244" t="n"/>
      <c r="E175" s="244" t="n"/>
      <c r="F175" s="244" t="n"/>
      <c r="G175" s="244" t="n"/>
      <c r="H175" s="244" t="n"/>
      <c r="I175" s="223" t="n"/>
      <c r="J175" s="86" t="n"/>
      <c r="K175" s="244" t="n"/>
      <c r="L175" s="244" t="n"/>
      <c r="M175" s="244" t="n"/>
      <c r="N175" s="244" t="n"/>
      <c r="O175" s="244" t="n"/>
      <c r="P175" s="244" t="n"/>
      <c r="Q175" s="244" t="n"/>
      <c r="R175" s="245" t="n"/>
      <c r="S175" s="240" t="n"/>
      <c r="T175" s="244" t="n"/>
      <c r="U175" s="246" t="n"/>
      <c r="V175" s="244" t="n"/>
      <c r="W175" s="244" t="n"/>
      <c r="X175" s="245" t="n"/>
      <c r="Y175" s="246" t="n"/>
      <c r="Z175" s="86" t="n"/>
      <c r="AA175" s="241" t="n"/>
      <c r="AB175" s="244" t="n"/>
    </row>
    <row r="176" ht="15" customHeight="1" s="283">
      <c r="A176" s="235" t="n"/>
      <c r="B176" s="222" t="n"/>
      <c r="C176" s="244" t="n"/>
      <c r="D176" s="244" t="n"/>
      <c r="E176" s="244" t="n"/>
      <c r="F176" s="244" t="n"/>
      <c r="G176" s="244" t="n"/>
      <c r="H176" s="244" t="n"/>
      <c r="I176" s="223" t="n"/>
      <c r="J176" s="86" t="n"/>
      <c r="K176" s="244" t="n"/>
      <c r="L176" s="244" t="n"/>
      <c r="M176" s="244" t="n"/>
      <c r="N176" s="244" t="n"/>
      <c r="O176" s="244" t="n"/>
      <c r="P176" s="244" t="n"/>
      <c r="Q176" s="244" t="n"/>
      <c r="R176" s="245" t="n"/>
      <c r="S176" s="240" t="n"/>
      <c r="T176" s="244" t="n"/>
      <c r="U176" s="246" t="n"/>
      <c r="V176" s="244" t="n"/>
      <c r="W176" s="244" t="n"/>
      <c r="X176" s="245" t="n"/>
      <c r="Y176" s="246" t="n"/>
      <c r="Z176" s="86" t="n"/>
      <c r="AA176" s="241" t="n"/>
      <c r="AB176" s="244" t="n"/>
    </row>
    <row r="177" ht="15" customHeight="1" s="283">
      <c r="A177" s="235" t="n"/>
      <c r="B177" s="222" t="n"/>
      <c r="C177" s="244" t="n"/>
      <c r="D177" s="244" t="n"/>
      <c r="E177" s="244" t="n"/>
      <c r="F177" s="244" t="n"/>
      <c r="G177" s="244" t="n"/>
      <c r="H177" s="244" t="n"/>
      <c r="I177" s="223" t="n"/>
      <c r="J177" s="86" t="n"/>
      <c r="K177" s="244" t="n"/>
      <c r="L177" s="244" t="n"/>
      <c r="M177" s="244" t="n"/>
      <c r="N177" s="244" t="n"/>
      <c r="O177" s="244" t="n"/>
      <c r="P177" s="244" t="n"/>
      <c r="Q177" s="244" t="n"/>
      <c r="R177" s="245" t="n"/>
      <c r="S177" s="240" t="n"/>
      <c r="T177" s="244" t="n"/>
      <c r="U177" s="246" t="n"/>
      <c r="V177" s="244" t="n"/>
      <c r="W177" s="244" t="n"/>
      <c r="X177" s="245" t="n"/>
      <c r="Y177" s="246" t="n"/>
      <c r="Z177" s="86" t="n"/>
      <c r="AA177" s="241" t="n"/>
      <c r="AB177" s="244" t="n"/>
    </row>
    <row r="178" ht="15" customHeight="1" s="283">
      <c r="A178" s="235" t="n"/>
      <c r="B178" s="222" t="n"/>
      <c r="C178" s="244" t="n"/>
      <c r="D178" s="244" t="n"/>
      <c r="E178" s="244" t="n"/>
      <c r="F178" s="244" t="n"/>
      <c r="G178" s="244" t="n"/>
      <c r="H178" s="244" t="n"/>
      <c r="I178" s="223" t="n"/>
      <c r="J178" s="86" t="n"/>
      <c r="K178" s="244" t="n"/>
      <c r="L178" s="244" t="n"/>
      <c r="M178" s="244" t="n"/>
      <c r="N178" s="244" t="n"/>
      <c r="O178" s="244" t="n"/>
      <c r="P178" s="244" t="n"/>
      <c r="Q178" s="244" t="n"/>
      <c r="R178" s="245" t="n"/>
      <c r="S178" s="240" t="n"/>
      <c r="T178" s="244" t="n"/>
      <c r="U178" s="246" t="n"/>
      <c r="V178" s="244" t="n"/>
      <c r="W178" s="244" t="n"/>
      <c r="X178" s="245" t="n"/>
      <c r="Y178" s="246" t="n"/>
      <c r="Z178" s="86" t="n"/>
      <c r="AA178" s="241" t="n"/>
      <c r="AB178" s="244" t="n"/>
    </row>
    <row r="179" ht="15" customHeight="1" s="283">
      <c r="A179" s="235" t="n"/>
      <c r="B179" s="222" t="n"/>
      <c r="C179" s="244" t="n"/>
      <c r="D179" s="244" t="n"/>
      <c r="E179" s="244" t="n"/>
      <c r="F179" s="244" t="n"/>
      <c r="G179" s="244" t="n"/>
      <c r="H179" s="244" t="n"/>
      <c r="I179" s="223" t="n"/>
      <c r="J179" s="86" t="n"/>
      <c r="K179" s="244" t="n"/>
      <c r="L179" s="244" t="n"/>
      <c r="M179" s="244" t="n"/>
      <c r="N179" s="244" t="n"/>
      <c r="O179" s="244" t="n"/>
      <c r="P179" s="244" t="n"/>
      <c r="Q179" s="244" t="n"/>
      <c r="R179" s="245" t="n"/>
      <c r="S179" s="240" t="n"/>
      <c r="T179" s="244" t="n"/>
      <c r="U179" s="246" t="n"/>
      <c r="V179" s="244" t="n"/>
      <c r="W179" s="244" t="n"/>
      <c r="X179" s="245" t="n"/>
      <c r="Y179" s="246" t="n"/>
      <c r="Z179" s="86" t="n"/>
      <c r="AA179" s="241" t="n"/>
      <c r="AB179" s="244" t="n"/>
    </row>
    <row r="180" ht="15" customHeight="1" s="283">
      <c r="A180" s="235" t="n"/>
      <c r="B180" s="222" t="n"/>
      <c r="C180" s="244" t="n"/>
      <c r="D180" s="244" t="n"/>
      <c r="E180" s="244" t="n"/>
      <c r="F180" s="244" t="n"/>
      <c r="G180" s="244" t="n"/>
      <c r="H180" s="244" t="n"/>
      <c r="I180" s="223" t="n"/>
      <c r="J180" s="86" t="n"/>
      <c r="K180" s="244" t="n"/>
      <c r="L180" s="244" t="n"/>
      <c r="M180" s="244" t="n"/>
      <c r="N180" s="244" t="n"/>
      <c r="O180" s="244" t="n"/>
      <c r="P180" s="244" t="n"/>
      <c r="Q180" s="244" t="n"/>
      <c r="R180" s="245" t="n"/>
      <c r="S180" s="240" t="n"/>
      <c r="T180" s="244" t="n"/>
      <c r="U180" s="246" t="n"/>
      <c r="V180" s="244" t="n"/>
      <c r="W180" s="244" t="n"/>
      <c r="X180" s="245" t="n"/>
      <c r="Y180" s="246" t="n"/>
      <c r="Z180" s="86" t="n"/>
      <c r="AA180" s="241" t="n"/>
      <c r="AB180" s="244" t="n"/>
    </row>
    <row r="181" ht="15" customHeight="1" s="283">
      <c r="A181" s="235" t="n"/>
      <c r="B181" s="222" t="n"/>
      <c r="C181" s="244" t="n"/>
      <c r="D181" s="244" t="n"/>
      <c r="E181" s="244" t="n"/>
      <c r="F181" s="244" t="n"/>
      <c r="G181" s="244" t="n"/>
      <c r="H181" s="244" t="n"/>
      <c r="I181" s="223" t="n"/>
      <c r="J181" s="86" t="n"/>
      <c r="K181" s="244" t="n"/>
      <c r="L181" s="244" t="n"/>
      <c r="M181" s="244" t="n"/>
      <c r="N181" s="244" t="n"/>
      <c r="O181" s="244" t="n"/>
      <c r="P181" s="244" t="n"/>
      <c r="Q181" s="244" t="n"/>
      <c r="R181" s="245" t="n"/>
      <c r="S181" s="240" t="n"/>
      <c r="T181" s="244" t="n"/>
      <c r="U181" s="246" t="n"/>
      <c r="V181" s="244" t="n"/>
      <c r="W181" s="244" t="n"/>
      <c r="X181" s="245" t="n"/>
      <c r="Y181" s="246" t="n"/>
      <c r="Z181" s="86" t="n"/>
      <c r="AA181" s="241" t="n"/>
      <c r="AB181" s="244" t="n"/>
    </row>
    <row r="182" ht="15" customHeight="1" s="283">
      <c r="A182" s="235" t="n"/>
      <c r="B182" s="222" t="n"/>
      <c r="C182" s="244" t="n"/>
      <c r="D182" s="244" t="n"/>
      <c r="E182" s="244" t="n"/>
      <c r="F182" s="244" t="n"/>
      <c r="G182" s="244" t="n"/>
      <c r="H182" s="244" t="n"/>
      <c r="I182" s="223" t="n"/>
      <c r="J182" s="86" t="n"/>
      <c r="K182" s="244" t="n"/>
      <c r="L182" s="244" t="n"/>
      <c r="M182" s="244" t="n"/>
      <c r="N182" s="244" t="n"/>
      <c r="O182" s="244" t="n"/>
      <c r="P182" s="244" t="n"/>
      <c r="Q182" s="244" t="n"/>
      <c r="R182" s="245" t="n"/>
      <c r="S182" s="240" t="n"/>
      <c r="T182" s="244" t="n"/>
      <c r="U182" s="246" t="n"/>
      <c r="V182" s="244" t="n"/>
      <c r="W182" s="244" t="n"/>
      <c r="X182" s="245" t="n"/>
      <c r="Y182" s="246" t="n"/>
      <c r="Z182" s="86" t="n"/>
      <c r="AA182" s="241" t="n"/>
      <c r="AB182" s="244" t="n"/>
    </row>
    <row r="183" ht="15" customHeight="1" s="283">
      <c r="A183" s="235" t="n"/>
      <c r="B183" s="222" t="n"/>
      <c r="C183" s="244" t="n"/>
      <c r="D183" s="244" t="n"/>
      <c r="E183" s="244" t="n"/>
      <c r="F183" s="244" t="n"/>
      <c r="G183" s="244" t="n"/>
      <c r="H183" s="244" t="n"/>
      <c r="I183" s="223" t="n"/>
      <c r="J183" s="86" t="n"/>
      <c r="K183" s="244" t="n"/>
      <c r="L183" s="244" t="n"/>
      <c r="M183" s="244" t="n"/>
      <c r="N183" s="244" t="n"/>
      <c r="O183" s="244" t="n"/>
      <c r="P183" s="244" t="n"/>
      <c r="Q183" s="244" t="n"/>
      <c r="R183" s="245" t="n"/>
      <c r="S183" s="240" t="n"/>
      <c r="T183" s="244" t="n"/>
      <c r="U183" s="246" t="n"/>
      <c r="V183" s="244" t="n"/>
      <c r="W183" s="244" t="n"/>
      <c r="X183" s="245" t="n"/>
      <c r="Y183" s="246" t="n"/>
      <c r="Z183" s="86" t="n"/>
      <c r="AA183" s="241" t="n"/>
      <c r="AB183" s="244" t="n"/>
    </row>
    <row r="184" ht="15" customHeight="1" s="283">
      <c r="A184" s="235" t="n"/>
      <c r="B184" s="222" t="n"/>
      <c r="C184" s="244" t="n"/>
      <c r="D184" s="244" t="n"/>
      <c r="E184" s="244" t="n"/>
      <c r="F184" s="244" t="n"/>
      <c r="G184" s="244" t="n"/>
      <c r="H184" s="244" t="n"/>
      <c r="I184" s="223" t="n"/>
      <c r="J184" s="86" t="n"/>
      <c r="K184" s="244" t="n"/>
      <c r="L184" s="244" t="n"/>
      <c r="M184" s="244" t="n"/>
      <c r="N184" s="244" t="n"/>
      <c r="O184" s="244" t="n"/>
      <c r="P184" s="244" t="n"/>
      <c r="Q184" s="244" t="n"/>
      <c r="R184" s="245" t="n"/>
      <c r="S184" s="240" t="n"/>
      <c r="T184" s="244" t="n"/>
      <c r="U184" s="246" t="n"/>
      <c r="V184" s="244" t="n"/>
      <c r="W184" s="244" t="n"/>
      <c r="X184" s="245" t="n"/>
      <c r="Y184" s="246" t="n"/>
      <c r="Z184" s="86" t="n"/>
      <c r="AA184" s="241" t="n"/>
      <c r="AB184" s="244" t="n"/>
    </row>
    <row r="185" ht="15" customHeight="1" s="283">
      <c r="A185" s="235" t="n"/>
      <c r="B185" s="222" t="n"/>
      <c r="C185" s="244" t="n"/>
      <c r="D185" s="244" t="n"/>
      <c r="E185" s="244" t="n"/>
      <c r="F185" s="244" t="n"/>
      <c r="G185" s="244" t="n"/>
      <c r="H185" s="244" t="n"/>
      <c r="I185" s="223" t="n"/>
      <c r="J185" s="86" t="n"/>
      <c r="K185" s="244" t="n"/>
      <c r="L185" s="244" t="n"/>
      <c r="M185" s="244" t="n"/>
      <c r="N185" s="244" t="n"/>
      <c r="O185" s="244" t="n"/>
      <c r="P185" s="244" t="n"/>
      <c r="Q185" s="244" t="n"/>
      <c r="R185" s="245" t="n"/>
      <c r="S185" s="240" t="n"/>
      <c r="T185" s="244" t="n"/>
      <c r="U185" s="246" t="n"/>
      <c r="V185" s="244" t="n"/>
      <c r="W185" s="244" t="n"/>
      <c r="X185" s="245" t="n"/>
      <c r="Y185" s="246" t="n"/>
      <c r="Z185" s="86" t="n"/>
      <c r="AA185" s="241" t="n"/>
      <c r="AB185" s="244" t="n"/>
    </row>
    <row r="186" ht="15" customHeight="1" s="283">
      <c r="A186" s="235" t="n"/>
      <c r="B186" s="222" t="n"/>
      <c r="C186" s="244" t="n"/>
      <c r="D186" s="244" t="n"/>
      <c r="E186" s="244" t="n"/>
      <c r="F186" s="244" t="n"/>
      <c r="G186" s="244" t="n"/>
      <c r="H186" s="244" t="n"/>
      <c r="I186" s="223" t="n"/>
      <c r="J186" s="86" t="n"/>
      <c r="K186" s="244" t="n"/>
      <c r="L186" s="244" t="n"/>
      <c r="M186" s="244" t="n"/>
      <c r="N186" s="244" t="n"/>
      <c r="O186" s="244" t="n"/>
      <c r="P186" s="244" t="n"/>
      <c r="Q186" s="244" t="n"/>
      <c r="R186" s="245" t="n"/>
      <c r="S186" s="240" t="n"/>
      <c r="T186" s="244" t="n"/>
      <c r="U186" s="246" t="n"/>
      <c r="V186" s="244" t="n"/>
      <c r="W186" s="244" t="n"/>
      <c r="X186" s="245" t="n"/>
      <c r="Y186" s="246" t="n"/>
      <c r="Z186" s="86" t="n"/>
      <c r="AA186" s="241" t="n"/>
      <c r="AB186" s="244" t="n"/>
    </row>
    <row r="187" ht="15" customHeight="1" s="283">
      <c r="A187" s="235" t="n"/>
      <c r="B187" s="222" t="n"/>
      <c r="C187" s="244" t="n"/>
      <c r="D187" s="244" t="n"/>
      <c r="E187" s="244" t="n"/>
      <c r="F187" s="244" t="n"/>
      <c r="G187" s="244" t="n"/>
      <c r="H187" s="244" t="n"/>
      <c r="I187" s="223" t="n"/>
      <c r="J187" s="86" t="n"/>
      <c r="K187" s="244" t="n"/>
      <c r="L187" s="244" t="n"/>
      <c r="M187" s="244" t="n"/>
      <c r="N187" s="244" t="n"/>
      <c r="O187" s="244" t="n"/>
      <c r="P187" s="244" t="n"/>
      <c r="Q187" s="244" t="n"/>
      <c r="R187" s="245" t="n"/>
      <c r="S187" s="240" t="n"/>
      <c r="T187" s="244" t="n"/>
      <c r="U187" s="246" t="n"/>
      <c r="V187" s="244" t="n"/>
      <c r="W187" s="244" t="n"/>
      <c r="X187" s="245" t="n"/>
      <c r="Y187" s="246" t="n"/>
      <c r="Z187" s="86" t="n"/>
      <c r="AA187" s="241" t="n"/>
      <c r="AB187" s="244" t="n"/>
    </row>
    <row r="188" ht="15" customHeight="1" s="283">
      <c r="A188" s="235" t="n"/>
      <c r="B188" s="222" t="n"/>
      <c r="C188" s="244" t="n"/>
      <c r="D188" s="244" t="n"/>
      <c r="E188" s="244" t="n"/>
      <c r="F188" s="244" t="n"/>
      <c r="G188" s="244" t="n"/>
      <c r="H188" s="244" t="n"/>
      <c r="I188" s="223" t="n"/>
      <c r="J188" s="86" t="n"/>
      <c r="K188" s="244" t="n"/>
      <c r="L188" s="244" t="n"/>
      <c r="M188" s="244" t="n"/>
      <c r="N188" s="244" t="n"/>
      <c r="O188" s="244" t="n"/>
      <c r="P188" s="244" t="n"/>
      <c r="Q188" s="244" t="n"/>
      <c r="R188" s="245" t="n"/>
      <c r="S188" s="240" t="n"/>
      <c r="T188" s="244" t="n"/>
      <c r="U188" s="246" t="n"/>
      <c r="V188" s="244" t="n"/>
      <c r="W188" s="244" t="n"/>
      <c r="X188" s="245" t="n"/>
      <c r="Y188" s="246" t="n"/>
      <c r="Z188" s="86" t="n"/>
      <c r="AA188" s="241" t="n"/>
      <c r="AB188" s="244" t="n"/>
    </row>
    <row r="189" ht="15" customHeight="1" s="283">
      <c r="A189" s="235" t="n"/>
      <c r="B189" s="222" t="n"/>
      <c r="C189" s="244" t="n"/>
      <c r="D189" s="244" t="n"/>
      <c r="E189" s="244" t="n"/>
      <c r="F189" s="244" t="n"/>
      <c r="G189" s="244" t="n"/>
      <c r="H189" s="244" t="n"/>
      <c r="I189" s="223" t="n"/>
      <c r="J189" s="86" t="n"/>
      <c r="K189" s="244" t="n"/>
      <c r="L189" s="244" t="n"/>
      <c r="M189" s="244" t="n"/>
      <c r="N189" s="244" t="n"/>
      <c r="O189" s="244" t="n"/>
      <c r="P189" s="244" t="n"/>
      <c r="Q189" s="244" t="n"/>
      <c r="R189" s="245" t="n"/>
      <c r="S189" s="240" t="n"/>
      <c r="T189" s="244" t="n"/>
      <c r="U189" s="246" t="n"/>
      <c r="V189" s="244" t="n"/>
      <c r="W189" s="244" t="n"/>
      <c r="X189" s="245" t="n"/>
      <c r="Y189" s="246" t="n"/>
      <c r="Z189" s="86" t="n"/>
      <c r="AA189" s="241" t="n"/>
      <c r="AB189" s="244" t="n"/>
    </row>
    <row r="190" ht="15" customHeight="1" s="283">
      <c r="A190" s="235" t="n"/>
      <c r="B190" s="222" t="n"/>
      <c r="C190" s="244" t="n"/>
      <c r="D190" s="244" t="n"/>
      <c r="E190" s="244" t="n"/>
      <c r="F190" s="244" t="n"/>
      <c r="G190" s="244" t="n"/>
      <c r="H190" s="244" t="n"/>
      <c r="I190" s="223" t="n"/>
      <c r="J190" s="86" t="n"/>
      <c r="K190" s="244" t="n"/>
      <c r="L190" s="244" t="n"/>
      <c r="M190" s="244" t="n"/>
      <c r="N190" s="244" t="n"/>
      <c r="O190" s="244" t="n"/>
      <c r="P190" s="244" t="n"/>
      <c r="Q190" s="244" t="n"/>
      <c r="R190" s="245" t="n"/>
      <c r="S190" s="240" t="n"/>
      <c r="T190" s="244" t="n"/>
      <c r="U190" s="246" t="n"/>
      <c r="V190" s="244" t="n"/>
      <c r="W190" s="244" t="n"/>
      <c r="X190" s="245" t="n"/>
      <c r="Y190" s="246" t="n"/>
      <c r="Z190" s="86" t="n"/>
      <c r="AA190" s="241" t="n"/>
      <c r="AB190" s="244" t="n"/>
    </row>
    <row r="191" ht="15" customHeight="1" s="283">
      <c r="A191" s="235" t="n"/>
      <c r="B191" s="222" t="n"/>
      <c r="C191" s="244" t="n"/>
      <c r="D191" s="244" t="n"/>
      <c r="E191" s="244" t="n"/>
      <c r="F191" s="244" t="n"/>
      <c r="G191" s="244" t="n"/>
      <c r="H191" s="244" t="n"/>
      <c r="I191" s="223" t="n"/>
      <c r="J191" s="86" t="n"/>
      <c r="K191" s="244" t="n"/>
      <c r="L191" s="244" t="n"/>
      <c r="M191" s="244" t="n"/>
      <c r="N191" s="244" t="n"/>
      <c r="O191" s="244" t="n"/>
      <c r="P191" s="244" t="n"/>
      <c r="Q191" s="244" t="n"/>
      <c r="R191" s="245" t="n"/>
      <c r="S191" s="240" t="n"/>
      <c r="T191" s="244" t="n"/>
      <c r="U191" s="246" t="n"/>
      <c r="V191" s="244" t="n"/>
      <c r="W191" s="244" t="n"/>
      <c r="X191" s="245" t="n"/>
      <c r="Y191" s="246" t="n"/>
      <c r="Z191" s="86" t="n"/>
      <c r="AA191" s="241" t="n"/>
      <c r="AB191" s="244" t="n"/>
    </row>
    <row r="192" ht="15" customHeight="1" s="283">
      <c r="A192" s="235" t="n"/>
      <c r="B192" s="222" t="n"/>
      <c r="C192" s="244" t="n"/>
      <c r="D192" s="244" t="n"/>
      <c r="E192" s="244" t="n"/>
      <c r="F192" s="244" t="n"/>
      <c r="G192" s="244" t="n"/>
      <c r="H192" s="244" t="n"/>
      <c r="I192" s="223" t="n"/>
      <c r="J192" s="86" t="n"/>
      <c r="K192" s="244" t="n"/>
      <c r="L192" s="244" t="n"/>
      <c r="M192" s="244" t="n"/>
      <c r="N192" s="244" t="n"/>
      <c r="O192" s="244" t="n"/>
      <c r="P192" s="244" t="n"/>
      <c r="Q192" s="244" t="n"/>
      <c r="R192" s="245" t="n"/>
      <c r="S192" s="240" t="n"/>
      <c r="T192" s="244" t="n"/>
      <c r="U192" s="246" t="n"/>
      <c r="V192" s="244" t="n"/>
      <c r="W192" s="244" t="n"/>
      <c r="X192" s="245" t="n"/>
      <c r="Y192" s="246" t="n"/>
      <c r="Z192" s="86" t="n"/>
      <c r="AA192" s="241" t="n"/>
      <c r="AB192" s="244" t="n"/>
    </row>
    <row r="193" ht="15" customHeight="1" s="283">
      <c r="A193" s="235" t="n"/>
      <c r="B193" s="222" t="n"/>
      <c r="C193" s="244" t="n"/>
      <c r="D193" s="244" t="n"/>
      <c r="E193" s="244" t="n"/>
      <c r="F193" s="244" t="n"/>
      <c r="G193" s="244" t="n"/>
      <c r="H193" s="244" t="n"/>
      <c r="I193" s="223" t="n"/>
      <c r="J193" s="86" t="n"/>
      <c r="K193" s="244" t="n"/>
      <c r="L193" s="244" t="n"/>
      <c r="M193" s="244" t="n"/>
      <c r="N193" s="244" t="n"/>
      <c r="O193" s="244" t="n"/>
      <c r="P193" s="244" t="n"/>
      <c r="Q193" s="244" t="n"/>
      <c r="R193" s="245" t="n"/>
      <c r="S193" s="240" t="n"/>
      <c r="T193" s="244" t="n"/>
      <c r="U193" s="246" t="n"/>
      <c r="V193" s="244" t="n"/>
      <c r="W193" s="244" t="n"/>
      <c r="X193" s="245" t="n"/>
      <c r="Y193" s="246" t="n"/>
      <c r="Z193" s="86" t="n"/>
      <c r="AA193" s="241" t="n"/>
      <c r="AB193" s="244" t="n"/>
    </row>
    <row r="194" ht="15" customHeight="1" s="283">
      <c r="A194" s="235" t="n"/>
      <c r="B194" s="222" t="n"/>
      <c r="C194" s="244" t="n"/>
      <c r="D194" s="244" t="n"/>
      <c r="E194" s="244" t="n"/>
      <c r="F194" s="244" t="n"/>
      <c r="G194" s="244" t="n"/>
      <c r="H194" s="244" t="n"/>
      <c r="I194" s="223" t="n"/>
      <c r="J194" s="86" t="n"/>
      <c r="K194" s="244" t="n"/>
      <c r="L194" s="244" t="n"/>
      <c r="M194" s="244" t="n"/>
      <c r="N194" s="244" t="n"/>
      <c r="O194" s="244" t="n"/>
      <c r="P194" s="244" t="n"/>
      <c r="Q194" s="244" t="n"/>
      <c r="R194" s="245" t="n"/>
      <c r="S194" s="240" t="n"/>
      <c r="T194" s="244" t="n"/>
      <c r="U194" s="246" t="n"/>
      <c r="V194" s="244" t="n"/>
      <c r="W194" s="244" t="n"/>
      <c r="X194" s="245" t="n"/>
      <c r="Y194" s="246" t="n"/>
      <c r="Z194" s="86" t="n"/>
      <c r="AA194" s="241" t="n"/>
      <c r="AB194" s="244" t="n"/>
    </row>
    <row r="195" ht="15" customHeight="1" s="283">
      <c r="A195" s="235" t="n"/>
      <c r="B195" s="222" t="n"/>
      <c r="C195" s="244" t="n"/>
      <c r="D195" s="244" t="n"/>
      <c r="E195" s="244" t="n"/>
      <c r="F195" s="244" t="n"/>
      <c r="G195" s="244" t="n"/>
      <c r="H195" s="244" t="n"/>
      <c r="I195" s="223" t="n"/>
      <c r="J195" s="86" t="n"/>
      <c r="K195" s="244" t="n"/>
      <c r="L195" s="244" t="n"/>
      <c r="M195" s="244" t="n"/>
      <c r="N195" s="244" t="n"/>
      <c r="O195" s="244" t="n"/>
      <c r="P195" s="244" t="n"/>
      <c r="Q195" s="244" t="n"/>
      <c r="R195" s="245" t="n"/>
      <c r="S195" s="240" t="n"/>
      <c r="T195" s="244" t="n"/>
      <c r="U195" s="246" t="n"/>
      <c r="V195" s="244" t="n"/>
      <c r="W195" s="244" t="n"/>
      <c r="X195" s="245" t="n"/>
      <c r="Y195" s="246" t="n"/>
      <c r="Z195" s="86" t="n"/>
      <c r="AA195" s="241" t="n"/>
      <c r="AB195" s="244" t="n"/>
    </row>
    <row r="196" ht="15" customHeight="1" s="283">
      <c r="A196" s="235" t="n"/>
      <c r="B196" s="222" t="n"/>
      <c r="C196" s="244" t="n"/>
      <c r="D196" s="244" t="n"/>
      <c r="E196" s="244" t="n"/>
      <c r="F196" s="244" t="n"/>
      <c r="G196" s="244" t="n"/>
      <c r="H196" s="244" t="n"/>
      <c r="I196" s="223" t="n"/>
      <c r="J196" s="86" t="n"/>
      <c r="K196" s="244" t="n"/>
      <c r="L196" s="244" t="n"/>
      <c r="M196" s="244" t="n"/>
      <c r="N196" s="244" t="n"/>
      <c r="O196" s="244" t="n"/>
      <c r="P196" s="244" t="n"/>
      <c r="Q196" s="244" t="n"/>
      <c r="R196" s="245" t="n"/>
      <c r="S196" s="240" t="n"/>
      <c r="T196" s="244" t="n"/>
      <c r="U196" s="246" t="n"/>
      <c r="V196" s="244" t="n"/>
      <c r="W196" s="244" t="n"/>
      <c r="X196" s="245" t="n"/>
      <c r="Y196" s="246" t="n"/>
      <c r="Z196" s="86" t="n"/>
      <c r="AA196" s="241" t="n"/>
      <c r="AB196" s="244" t="n"/>
    </row>
    <row r="197" ht="15" customHeight="1" s="283">
      <c r="A197" s="235" t="n"/>
      <c r="B197" s="222" t="n"/>
      <c r="C197" s="244" t="n"/>
      <c r="D197" s="244" t="n"/>
      <c r="E197" s="244" t="n"/>
      <c r="F197" s="244" t="n"/>
      <c r="G197" s="244" t="n"/>
      <c r="H197" s="244" t="n"/>
      <c r="I197" s="223" t="n"/>
      <c r="J197" s="86" t="n"/>
      <c r="K197" s="244" t="n"/>
      <c r="L197" s="244" t="n"/>
      <c r="M197" s="244" t="n"/>
      <c r="N197" s="244" t="n"/>
      <c r="O197" s="244" t="n"/>
      <c r="P197" s="244" t="n"/>
      <c r="Q197" s="245" t="n"/>
      <c r="R197" s="245" t="n"/>
      <c r="S197" s="240" t="n"/>
      <c r="T197" s="244" t="n"/>
      <c r="U197" s="246" t="n"/>
      <c r="V197" s="244" t="n"/>
      <c r="W197" s="245" t="n"/>
      <c r="X197" s="244" t="n"/>
      <c r="Y197" s="246" t="n"/>
      <c r="Z197" s="247" t="n"/>
      <c r="AA197" s="241" t="n"/>
      <c r="AB197" s="244" t="n"/>
    </row>
    <row r="198" ht="15" customHeight="1" s="283">
      <c r="A198" s="235" t="n"/>
      <c r="B198" s="222" t="n"/>
      <c r="C198" s="244" t="n"/>
      <c r="D198" s="244" t="n"/>
      <c r="E198" s="244" t="n"/>
      <c r="F198" s="244" t="n"/>
      <c r="G198" s="244" t="n"/>
      <c r="H198" s="244" t="n"/>
      <c r="I198" s="223" t="n"/>
      <c r="J198" s="86" t="n"/>
      <c r="K198" s="244" t="n"/>
      <c r="L198" s="244" t="n"/>
      <c r="M198" s="244" t="n"/>
      <c r="N198" s="244" t="n"/>
      <c r="O198" s="244" t="n"/>
      <c r="P198" s="244" t="n"/>
      <c r="Q198" s="245" t="n"/>
      <c r="R198" s="245" t="n"/>
      <c r="S198" s="240" t="n"/>
      <c r="T198" s="244" t="n"/>
      <c r="U198" s="246" t="n"/>
      <c r="V198" s="244" t="n"/>
      <c r="W198" s="245" t="n"/>
      <c r="X198" s="244" t="n"/>
      <c r="Y198" s="246" t="n"/>
      <c r="Z198" s="247" t="n"/>
      <c r="AA198" s="241" t="n"/>
      <c r="AB198" s="244" t="n"/>
    </row>
    <row r="199" ht="15" customHeight="1" s="283">
      <c r="A199" s="235" t="n"/>
      <c r="B199" s="222" t="n"/>
      <c r="C199" s="244" t="n"/>
      <c r="D199" s="244" t="n"/>
      <c r="E199" s="244" t="n"/>
      <c r="F199" s="244" t="n"/>
      <c r="G199" s="244" t="n"/>
      <c r="H199" s="244" t="n"/>
      <c r="I199" s="223" t="n"/>
      <c r="J199" s="86" t="n"/>
      <c r="K199" s="244" t="n"/>
      <c r="L199" s="244" t="n"/>
      <c r="M199" s="244" t="n"/>
      <c r="N199" s="244" t="n"/>
      <c r="O199" s="244" t="n"/>
      <c r="P199" s="244" t="n"/>
      <c r="Q199" s="245" t="n"/>
      <c r="R199" s="245" t="n"/>
      <c r="S199" s="240" t="n"/>
      <c r="T199" s="244" t="n"/>
      <c r="U199" s="246" t="n"/>
      <c r="V199" s="244" t="n"/>
      <c r="W199" s="245" t="n"/>
      <c r="X199" s="244" t="n"/>
      <c r="Y199" s="246" t="n"/>
      <c r="Z199" s="247" t="n"/>
      <c r="AA199" s="241" t="n"/>
      <c r="AB199" s="244" t="n"/>
    </row>
    <row r="200" ht="15" customHeight="1" s="283">
      <c r="A200" s="235" t="n"/>
      <c r="B200" s="222" t="n"/>
      <c r="C200" s="244" t="n"/>
      <c r="D200" s="244" t="n"/>
      <c r="E200" s="244" t="n"/>
      <c r="F200" s="244" t="n"/>
      <c r="G200" s="244" t="n"/>
      <c r="H200" s="244" t="n"/>
      <c r="I200" s="223" t="n"/>
      <c r="J200" s="86" t="n"/>
      <c r="K200" s="244" t="n"/>
      <c r="L200" s="244" t="n"/>
      <c r="M200" s="244" t="n"/>
      <c r="N200" s="244" t="n"/>
      <c r="O200" s="244" t="n"/>
      <c r="P200" s="244" t="n"/>
      <c r="Q200" s="245" t="n"/>
      <c r="R200" s="245" t="n"/>
      <c r="S200" s="240" t="n"/>
      <c r="T200" s="244" t="n"/>
      <c r="U200" s="246" t="n"/>
      <c r="V200" s="244" t="n"/>
      <c r="W200" s="245" t="n"/>
      <c r="X200" s="244" t="n"/>
      <c r="Y200" s="246" t="n"/>
      <c r="Z200" s="247" t="n"/>
      <c r="AA200" s="241" t="n"/>
      <c r="AB200" s="244" t="n"/>
    </row>
    <row r="201" ht="15" customHeight="1" s="283">
      <c r="A201" s="235" t="n"/>
      <c r="B201" s="222" t="n"/>
      <c r="C201" s="244" t="n"/>
      <c r="D201" s="244" t="n"/>
      <c r="E201" s="244" t="n"/>
      <c r="F201" s="244" t="n"/>
      <c r="G201" s="244" t="n"/>
      <c r="H201" s="244" t="n"/>
      <c r="I201" s="223" t="n"/>
      <c r="J201" s="86" t="n"/>
      <c r="K201" s="244" t="n"/>
      <c r="L201" s="244" t="n"/>
      <c r="M201" s="244" t="n"/>
      <c r="N201" s="244" t="n"/>
      <c r="O201" s="244" t="n"/>
      <c r="P201" s="244" t="n"/>
      <c r="Q201" s="245" t="n"/>
      <c r="R201" s="245" t="n"/>
      <c r="S201" s="240" t="n"/>
      <c r="T201" s="244" t="n"/>
      <c r="U201" s="246" t="n"/>
      <c r="V201" s="244" t="n"/>
      <c r="W201" s="245" t="n"/>
      <c r="X201" s="244" t="n"/>
      <c r="Y201" s="246" t="n"/>
      <c r="Z201" s="247" t="n"/>
      <c r="AA201" s="241" t="n"/>
      <c r="AB201" s="244" t="n"/>
    </row>
    <row r="202" ht="15" customHeight="1" s="283">
      <c r="A202" s="235" t="n"/>
      <c r="B202" s="222" t="n"/>
      <c r="C202" s="244" t="n"/>
      <c r="D202" s="244" t="n"/>
      <c r="E202" s="244" t="n"/>
      <c r="F202" s="244" t="n"/>
      <c r="G202" s="244" t="n"/>
      <c r="H202" s="244" t="n"/>
      <c r="I202" s="223" t="n"/>
      <c r="J202" s="86" t="n"/>
      <c r="K202" s="244" t="n"/>
      <c r="L202" s="244" t="n"/>
      <c r="M202" s="244" t="n"/>
      <c r="N202" s="244" t="n"/>
      <c r="O202" s="244" t="n"/>
      <c r="P202" s="244" t="n"/>
      <c r="Q202" s="245" t="n"/>
      <c r="R202" s="245" t="n"/>
      <c r="S202" s="240" t="n"/>
      <c r="T202" s="244" t="n"/>
      <c r="U202" s="246" t="n"/>
      <c r="V202" s="244" t="n"/>
      <c r="W202" s="245" t="n"/>
      <c r="X202" s="244" t="n"/>
      <c r="Y202" s="246" t="n"/>
      <c r="Z202" s="247" t="n"/>
      <c r="AA202" s="241" t="n"/>
      <c r="AB202" s="244" t="n"/>
    </row>
    <row r="203" ht="15" customHeight="1" s="283">
      <c r="A203" s="235" t="n"/>
      <c r="B203" s="222" t="n"/>
      <c r="C203" s="244" t="n"/>
      <c r="D203" s="244" t="n"/>
      <c r="E203" s="244" t="n"/>
      <c r="F203" s="244" t="n"/>
      <c r="G203" s="244" t="n"/>
      <c r="H203" s="244" t="n"/>
      <c r="I203" s="223" t="n"/>
      <c r="J203" s="86" t="n"/>
      <c r="K203" s="244" t="n"/>
      <c r="L203" s="244" t="n"/>
      <c r="M203" s="244" t="n"/>
      <c r="N203" s="244" t="n"/>
      <c r="O203" s="244" t="n"/>
      <c r="P203" s="244" t="n"/>
      <c r="Q203" s="245" t="n"/>
      <c r="R203" s="245" t="n"/>
      <c r="S203" s="240" t="n"/>
      <c r="T203" s="244" t="n"/>
      <c r="U203" s="246" t="n"/>
      <c r="V203" s="244" t="n"/>
      <c r="W203" s="245" t="n"/>
      <c r="X203" s="244" t="n"/>
      <c r="Y203" s="246" t="n"/>
      <c r="Z203" s="247" t="n"/>
      <c r="AA203" s="241" t="n"/>
      <c r="AB203" s="244" t="n"/>
    </row>
    <row r="204" ht="15" customHeight="1" s="283">
      <c r="A204" s="235" t="n"/>
      <c r="B204" s="222" t="n"/>
      <c r="C204" s="244" t="n"/>
      <c r="D204" s="244" t="n"/>
      <c r="E204" s="244" t="n"/>
      <c r="F204" s="244" t="n"/>
      <c r="G204" s="244" t="n"/>
      <c r="H204" s="244" t="n"/>
      <c r="I204" s="223" t="n"/>
      <c r="J204" s="86" t="n"/>
      <c r="K204" s="244" t="n"/>
      <c r="L204" s="244" t="n"/>
      <c r="M204" s="244" t="n"/>
      <c r="N204" s="244" t="n"/>
      <c r="O204" s="244" t="n"/>
      <c r="P204" s="244" t="n"/>
      <c r="Q204" s="245" t="n"/>
      <c r="R204" s="245" t="n"/>
      <c r="S204" s="240" t="n"/>
      <c r="T204" s="244" t="n"/>
      <c r="U204" s="246" t="n"/>
      <c r="V204" s="244" t="n"/>
      <c r="W204" s="245" t="n"/>
      <c r="X204" s="244" t="n"/>
      <c r="Y204" s="246" t="n"/>
      <c r="Z204" s="247" t="n"/>
      <c r="AA204" s="241" t="n"/>
      <c r="AB204" s="244" t="n"/>
    </row>
    <row r="205" ht="15" customHeight="1" s="283">
      <c r="A205" s="235" t="n"/>
      <c r="B205" s="222" t="n"/>
      <c r="C205" s="244" t="n"/>
      <c r="D205" s="244" t="n"/>
      <c r="E205" s="244" t="n"/>
      <c r="F205" s="244" t="n"/>
      <c r="G205" s="244" t="n"/>
      <c r="H205" s="244" t="n"/>
      <c r="I205" s="223" t="n"/>
      <c r="J205" s="86" t="n"/>
      <c r="K205" s="244" t="n"/>
      <c r="L205" s="244" t="n"/>
      <c r="M205" s="244" t="n"/>
      <c r="N205" s="244" t="n"/>
      <c r="O205" s="244" t="n"/>
      <c r="P205" s="244" t="n"/>
      <c r="Q205" s="245" t="n"/>
      <c r="R205" s="245" t="n"/>
      <c r="S205" s="240" t="n"/>
      <c r="T205" s="244" t="n"/>
      <c r="U205" s="246" t="n"/>
      <c r="V205" s="244" t="n"/>
      <c r="W205" s="245" t="n"/>
      <c r="X205" s="244" t="n"/>
      <c r="Y205" s="246" t="n"/>
      <c r="Z205" s="247" t="n"/>
      <c r="AA205" s="241" t="n"/>
      <c r="AB205" s="244" t="n"/>
    </row>
    <row r="206" ht="15" customHeight="1" s="283">
      <c r="A206" s="235" t="n"/>
      <c r="B206" s="222" t="n"/>
      <c r="C206" s="244" t="n"/>
      <c r="D206" s="244" t="n"/>
      <c r="E206" s="244" t="n"/>
      <c r="F206" s="244" t="n"/>
      <c r="G206" s="244" t="n"/>
      <c r="H206" s="244" t="n"/>
      <c r="I206" s="223" t="n"/>
      <c r="J206" s="86" t="n"/>
      <c r="K206" s="244" t="n"/>
      <c r="L206" s="244" t="n"/>
      <c r="M206" s="244" t="n"/>
      <c r="N206" s="244" t="n"/>
      <c r="O206" s="244" t="n"/>
      <c r="P206" s="244" t="n"/>
      <c r="Q206" s="245" t="n"/>
      <c r="R206" s="245" t="n"/>
      <c r="S206" s="240" t="n"/>
      <c r="T206" s="244" t="n"/>
      <c r="U206" s="246" t="n"/>
      <c r="V206" s="244" t="n"/>
      <c r="W206" s="245" t="n"/>
      <c r="X206" s="244" t="n"/>
      <c r="Y206" s="246" t="n"/>
      <c r="Z206" s="247" t="n"/>
      <c r="AA206" s="241" t="n"/>
      <c r="AB206" s="244" t="n"/>
    </row>
    <row r="207" ht="15" customHeight="1" s="283">
      <c r="A207" s="235" t="n"/>
      <c r="B207" s="222" t="n"/>
      <c r="C207" s="244" t="n"/>
      <c r="D207" s="244" t="n"/>
      <c r="E207" s="244" t="n"/>
      <c r="F207" s="244" t="n"/>
      <c r="G207" s="244" t="n"/>
      <c r="H207" s="244" t="n"/>
      <c r="I207" s="223" t="n"/>
      <c r="J207" s="86" t="n"/>
      <c r="K207" s="244" t="n"/>
      <c r="L207" s="244" t="n"/>
      <c r="M207" s="244" t="n"/>
      <c r="N207" s="244" t="n"/>
      <c r="O207" s="244" t="n"/>
      <c r="P207" s="244" t="n"/>
      <c r="Q207" s="245" t="n"/>
      <c r="R207" s="245" t="n"/>
      <c r="S207" s="240" t="n"/>
      <c r="T207" s="244" t="n"/>
      <c r="U207" s="246" t="n"/>
      <c r="V207" s="244" t="n"/>
      <c r="W207" s="245" t="n"/>
      <c r="X207" s="244" t="n"/>
      <c r="Y207" s="246" t="n"/>
      <c r="Z207" s="247" t="n"/>
      <c r="AA207" s="241" t="n"/>
      <c r="AB207" s="244" t="n"/>
    </row>
    <row r="208" ht="15" customHeight="1" s="283">
      <c r="A208" s="235" t="n"/>
      <c r="B208" s="222" t="n"/>
      <c r="C208" s="244" t="n"/>
      <c r="D208" s="244" t="n"/>
      <c r="E208" s="244" t="n"/>
      <c r="F208" s="244" t="n"/>
      <c r="G208" s="244" t="n"/>
      <c r="H208" s="244" t="n"/>
      <c r="I208" s="223" t="n"/>
      <c r="J208" s="86" t="n"/>
      <c r="K208" s="244" t="n"/>
      <c r="L208" s="244" t="n"/>
      <c r="M208" s="244" t="n"/>
      <c r="N208" s="244" t="n"/>
      <c r="O208" s="244" t="n"/>
      <c r="P208" s="244" t="n"/>
      <c r="Q208" s="245" t="n"/>
      <c r="R208" s="245" t="n"/>
      <c r="S208" s="240" t="n"/>
      <c r="T208" s="244" t="n"/>
      <c r="U208" s="246" t="n"/>
      <c r="V208" s="244" t="n"/>
      <c r="W208" s="245" t="n"/>
      <c r="X208" s="244" t="n"/>
      <c r="Y208" s="246" t="n"/>
      <c r="Z208" s="247" t="n"/>
      <c r="AA208" s="241" t="n"/>
      <c r="AB208" s="244" t="n"/>
    </row>
    <row r="209" ht="15" customHeight="1" s="283">
      <c r="A209" s="235" t="n"/>
      <c r="B209" s="222" t="n"/>
      <c r="C209" s="244" t="n"/>
      <c r="D209" s="244" t="n"/>
      <c r="E209" s="244" t="n"/>
      <c r="F209" s="244" t="n"/>
      <c r="G209" s="244" t="n"/>
      <c r="H209" s="244" t="n"/>
      <c r="I209" s="223" t="n"/>
      <c r="J209" s="86" t="n"/>
      <c r="K209" s="244" t="n"/>
      <c r="L209" s="244" t="n"/>
      <c r="M209" s="244" t="n"/>
      <c r="N209" s="244" t="n"/>
      <c r="O209" s="244" t="n"/>
      <c r="P209" s="244" t="n"/>
      <c r="Q209" s="245" t="n"/>
      <c r="R209" s="245" t="n"/>
      <c r="S209" s="240" t="n"/>
      <c r="T209" s="244" t="n"/>
      <c r="U209" s="246" t="n"/>
      <c r="V209" s="244" t="n"/>
      <c r="W209" s="245" t="n"/>
      <c r="X209" s="244" t="n"/>
      <c r="Y209" s="246" t="n"/>
      <c r="Z209" s="247" t="n"/>
      <c r="AA209" s="241" t="n"/>
      <c r="AB209" s="244" t="n"/>
    </row>
    <row r="210" ht="15" customHeight="1" s="283">
      <c r="A210" s="235" t="n"/>
      <c r="B210" s="222" t="n"/>
      <c r="C210" s="244" t="n"/>
      <c r="D210" s="244" t="n"/>
      <c r="E210" s="244" t="n"/>
      <c r="F210" s="244" t="n"/>
      <c r="G210" s="244" t="n"/>
      <c r="H210" s="244" t="n"/>
      <c r="I210" s="223" t="n"/>
      <c r="J210" s="86" t="n"/>
      <c r="K210" s="244" t="n"/>
      <c r="L210" s="244" t="n"/>
      <c r="M210" s="244" t="n"/>
      <c r="N210" s="244" t="n"/>
      <c r="O210" s="244" t="n"/>
      <c r="P210" s="244" t="n"/>
      <c r="Q210" s="245" t="n"/>
      <c r="R210" s="245" t="n"/>
      <c r="S210" s="240" t="n"/>
      <c r="T210" s="244" t="n"/>
      <c r="U210" s="246" t="n"/>
      <c r="V210" s="244" t="n"/>
      <c r="W210" s="245" t="n"/>
      <c r="X210" s="244" t="n"/>
      <c r="Y210" s="246" t="n"/>
      <c r="Z210" s="247" t="n"/>
      <c r="AA210" s="241" t="n"/>
      <c r="AB210" s="244" t="n"/>
    </row>
    <row r="211" ht="15" customHeight="1" s="283">
      <c r="A211" s="235" t="n"/>
      <c r="B211" s="222" t="n"/>
      <c r="C211" s="244" t="n"/>
      <c r="D211" s="244" t="n"/>
      <c r="E211" s="244" t="n"/>
      <c r="F211" s="244" t="n"/>
      <c r="G211" s="244" t="n"/>
      <c r="H211" s="244" t="n"/>
      <c r="I211" s="223" t="n"/>
      <c r="J211" s="86" t="n"/>
      <c r="K211" s="244" t="n"/>
      <c r="L211" s="244" t="n"/>
      <c r="M211" s="244" t="n"/>
      <c r="N211" s="244" t="n"/>
      <c r="O211" s="244" t="n"/>
      <c r="P211" s="244" t="n"/>
      <c r="Q211" s="245" t="n"/>
      <c r="R211" s="245" t="n"/>
      <c r="S211" s="240" t="n"/>
      <c r="T211" s="244" t="n"/>
      <c r="U211" s="246" t="n"/>
      <c r="V211" s="244" t="n"/>
      <c r="W211" s="245" t="n"/>
      <c r="X211" s="244" t="n"/>
      <c r="Y211" s="246" t="n"/>
      <c r="Z211" s="247" t="n"/>
      <c r="AA211" s="241" t="n"/>
      <c r="AB211" s="244" t="n"/>
    </row>
    <row r="212" ht="15" customHeight="1" s="283">
      <c r="A212" s="235" t="n"/>
      <c r="B212" s="222" t="n"/>
      <c r="C212" s="244" t="n"/>
      <c r="D212" s="244" t="n"/>
      <c r="E212" s="244" t="n"/>
      <c r="F212" s="244" t="n"/>
      <c r="G212" s="244" t="n"/>
      <c r="H212" s="244" t="n"/>
      <c r="I212" s="223" t="n"/>
      <c r="J212" s="86" t="n"/>
      <c r="K212" s="244" t="n"/>
      <c r="L212" s="244" t="n"/>
      <c r="M212" s="244" t="n"/>
      <c r="N212" s="244" t="n"/>
      <c r="O212" s="244" t="n"/>
      <c r="P212" s="244" t="n"/>
      <c r="Q212" s="245" t="n"/>
      <c r="R212" s="245" t="n"/>
      <c r="S212" s="240" t="n"/>
      <c r="T212" s="244" t="n"/>
      <c r="U212" s="246" t="n"/>
      <c r="V212" s="244" t="n"/>
      <c r="W212" s="245" t="n"/>
      <c r="X212" s="244" t="n"/>
      <c r="Y212" s="246" t="n"/>
      <c r="Z212" s="247" t="n"/>
      <c r="AA212" s="241" t="n"/>
      <c r="AB212" s="244" t="n"/>
    </row>
    <row r="213" ht="15" customHeight="1" s="283">
      <c r="A213" s="235" t="n"/>
      <c r="B213" s="222" t="n"/>
      <c r="C213" s="244" t="n"/>
      <c r="D213" s="244" t="n"/>
      <c r="E213" s="244" t="n"/>
      <c r="F213" s="244" t="n"/>
      <c r="G213" s="244" t="n"/>
      <c r="H213" s="244" t="n"/>
      <c r="I213" s="223" t="n"/>
      <c r="J213" s="86" t="n"/>
      <c r="K213" s="244" t="n"/>
      <c r="L213" s="244" t="n"/>
      <c r="M213" s="244" t="n"/>
      <c r="N213" s="244" t="n"/>
      <c r="O213" s="244" t="n"/>
      <c r="P213" s="244" t="n"/>
      <c r="Q213" s="245" t="n"/>
      <c r="R213" s="245" t="n"/>
      <c r="S213" s="240" t="n"/>
      <c r="T213" s="244" t="n"/>
      <c r="U213" s="246" t="n"/>
      <c r="V213" s="244" t="n"/>
      <c r="W213" s="245" t="n"/>
      <c r="X213" s="244" t="n"/>
      <c r="Y213" s="246" t="n"/>
      <c r="Z213" s="247" t="n"/>
      <c r="AA213" s="241" t="n"/>
      <c r="AB213" s="244" t="n"/>
    </row>
    <row r="214" ht="15" customHeight="1" s="283">
      <c r="A214" s="235" t="n"/>
      <c r="B214" s="222" t="n"/>
      <c r="C214" s="244" t="n"/>
      <c r="D214" s="244" t="n"/>
      <c r="E214" s="244" t="n"/>
      <c r="F214" s="244" t="n"/>
      <c r="G214" s="244" t="n"/>
      <c r="H214" s="244" t="n"/>
      <c r="I214" s="223" t="n"/>
      <c r="J214" s="86" t="n"/>
      <c r="K214" s="244" t="n"/>
      <c r="L214" s="244" t="n"/>
      <c r="M214" s="244" t="n"/>
      <c r="N214" s="244" t="n"/>
      <c r="O214" s="244" t="n"/>
      <c r="P214" s="244" t="n"/>
      <c r="Q214" s="245" t="n"/>
      <c r="R214" s="245" t="n"/>
      <c r="S214" s="240" t="n"/>
      <c r="T214" s="244" t="n"/>
      <c r="U214" s="246" t="n"/>
      <c r="V214" s="244" t="n"/>
      <c r="W214" s="245" t="n"/>
      <c r="X214" s="244" t="n"/>
      <c r="Y214" s="246" t="n"/>
      <c r="Z214" s="247" t="n"/>
      <c r="AA214" s="241" t="n"/>
      <c r="AB214" s="244" t="n"/>
    </row>
    <row r="215" ht="15" customHeight="1" s="283">
      <c r="A215" s="235" t="n"/>
      <c r="B215" s="222" t="n"/>
      <c r="C215" s="244" t="n"/>
      <c r="D215" s="244" t="n"/>
      <c r="E215" s="244" t="n"/>
      <c r="F215" s="244" t="n"/>
      <c r="G215" s="244" t="n"/>
      <c r="H215" s="244" t="n"/>
      <c r="I215" s="223" t="n"/>
      <c r="J215" s="86" t="n"/>
      <c r="K215" s="244" t="n"/>
      <c r="L215" s="244" t="n"/>
      <c r="M215" s="244" t="n"/>
      <c r="N215" s="244" t="n"/>
      <c r="O215" s="244" t="n"/>
      <c r="P215" s="244" t="n"/>
      <c r="Q215" s="245" t="n"/>
      <c r="R215" s="245" t="n"/>
      <c r="S215" s="240" t="n"/>
      <c r="T215" s="244" t="n"/>
      <c r="U215" s="246" t="n"/>
      <c r="V215" s="244" t="n"/>
      <c r="W215" s="245" t="n"/>
      <c r="X215" s="244" t="n"/>
      <c r="Y215" s="246" t="n"/>
      <c r="Z215" s="247" t="n"/>
      <c r="AA215" s="241" t="n"/>
      <c r="AB215" s="244" t="n"/>
    </row>
    <row r="216" ht="15" customHeight="1" s="283">
      <c r="A216" s="235" t="n"/>
      <c r="B216" s="222" t="n"/>
      <c r="C216" s="244" t="n"/>
      <c r="D216" s="244" t="n"/>
      <c r="E216" s="244" t="n"/>
      <c r="F216" s="244" t="n"/>
      <c r="G216" s="244" t="n"/>
      <c r="H216" s="244" t="n"/>
      <c r="I216" s="223" t="n"/>
      <c r="J216" s="86" t="n"/>
      <c r="K216" s="244" t="n"/>
      <c r="L216" s="244" t="n"/>
      <c r="M216" s="244" t="n"/>
      <c r="N216" s="244" t="n"/>
      <c r="O216" s="244" t="n"/>
      <c r="P216" s="244" t="n"/>
      <c r="Q216" s="245" t="n"/>
      <c r="R216" s="245" t="n"/>
      <c r="S216" s="240" t="n"/>
      <c r="T216" s="244" t="n"/>
      <c r="U216" s="246" t="n"/>
      <c r="V216" s="244" t="n"/>
      <c r="W216" s="245" t="n"/>
      <c r="X216" s="244" t="n"/>
      <c r="Y216" s="246" t="n"/>
      <c r="Z216" s="247" t="n"/>
      <c r="AA216" s="241" t="n"/>
      <c r="AB216" s="244" t="n"/>
    </row>
    <row r="217" ht="15" customHeight="1" s="283">
      <c r="A217" s="235" t="n"/>
      <c r="B217" s="222" t="n"/>
      <c r="C217" s="244" t="n"/>
      <c r="D217" s="244" t="n"/>
      <c r="E217" s="244" t="n"/>
      <c r="F217" s="244" t="n"/>
      <c r="G217" s="244" t="n"/>
      <c r="H217" s="244" t="n"/>
      <c r="I217" s="223" t="n"/>
      <c r="J217" s="86" t="n"/>
      <c r="K217" s="244" t="n"/>
      <c r="L217" s="244" t="n"/>
      <c r="M217" s="244" t="n"/>
      <c r="N217" s="244" t="n"/>
      <c r="O217" s="244" t="n"/>
      <c r="P217" s="244" t="n"/>
      <c r="Q217" s="245" t="n"/>
      <c r="R217" s="245" t="n"/>
      <c r="S217" s="240" t="n"/>
      <c r="T217" s="244" t="n"/>
      <c r="U217" s="246" t="n"/>
      <c r="V217" s="244" t="n"/>
      <c r="W217" s="245" t="n"/>
      <c r="X217" s="244" t="n"/>
      <c r="Y217" s="246" t="n"/>
      <c r="Z217" s="247" t="n"/>
      <c r="AA217" s="241" t="n"/>
      <c r="AB217" s="244" t="n"/>
    </row>
    <row r="218" ht="15" customHeight="1" s="283">
      <c r="A218" s="235" t="n"/>
      <c r="B218" s="222" t="n"/>
      <c r="C218" s="244" t="n"/>
      <c r="D218" s="244" t="n"/>
      <c r="E218" s="244" t="n"/>
      <c r="F218" s="244" t="n"/>
      <c r="G218" s="244" t="n"/>
      <c r="H218" s="244" t="n"/>
      <c r="I218" s="223" t="n"/>
      <c r="J218" s="86" t="n"/>
      <c r="K218" s="244" t="n"/>
      <c r="L218" s="244" t="n"/>
      <c r="M218" s="244" t="n"/>
      <c r="N218" s="244" t="n"/>
      <c r="O218" s="244" t="n"/>
      <c r="P218" s="244" t="n"/>
      <c r="Q218" s="245" t="n"/>
      <c r="R218" s="245" t="n"/>
      <c r="S218" s="240" t="n"/>
      <c r="T218" s="244" t="n"/>
      <c r="U218" s="246" t="n"/>
      <c r="V218" s="244" t="n"/>
      <c r="W218" s="245" t="n"/>
      <c r="X218" s="244" t="n"/>
      <c r="Y218" s="246" t="n"/>
      <c r="Z218" s="247" t="n"/>
      <c r="AA218" s="241" t="n"/>
      <c r="AB218" s="244" t="n"/>
    </row>
    <row r="219" ht="15" customHeight="1" s="283">
      <c r="A219" s="235" t="n"/>
      <c r="B219" s="222" t="n"/>
      <c r="C219" s="244" t="n"/>
      <c r="D219" s="244" t="n"/>
      <c r="E219" s="244" t="n"/>
      <c r="F219" s="244" t="n"/>
      <c r="G219" s="244" t="n"/>
      <c r="H219" s="244" t="n"/>
      <c r="I219" s="223" t="n"/>
      <c r="J219" s="86" t="n"/>
      <c r="K219" s="244" t="n"/>
      <c r="L219" s="244" t="n"/>
      <c r="M219" s="244" t="n"/>
      <c r="N219" s="244" t="n"/>
      <c r="O219" s="244" t="n"/>
      <c r="P219" s="244" t="n"/>
      <c r="Q219" s="245" t="n"/>
      <c r="R219" s="245" t="n"/>
      <c r="S219" s="240" t="n"/>
      <c r="T219" s="244" t="n"/>
      <c r="U219" s="246" t="n"/>
      <c r="V219" s="244" t="n"/>
      <c r="W219" s="245" t="n"/>
      <c r="X219" s="244" t="n"/>
      <c r="Y219" s="246" t="n"/>
      <c r="Z219" s="247" t="n"/>
      <c r="AA219" s="241" t="n"/>
      <c r="AB219" s="244" t="n"/>
    </row>
    <row r="220" ht="15" customHeight="1" s="283">
      <c r="A220" s="235" t="n"/>
      <c r="B220" s="222" t="n"/>
      <c r="C220" s="244" t="n"/>
      <c r="D220" s="244" t="n"/>
      <c r="E220" s="244" t="n"/>
      <c r="F220" s="244" t="n"/>
      <c r="G220" s="244" t="n"/>
      <c r="H220" s="244" t="n"/>
      <c r="I220" s="223" t="n"/>
      <c r="J220" s="86" t="n"/>
      <c r="K220" s="244" t="n"/>
      <c r="L220" s="244" t="n"/>
      <c r="M220" s="244" t="n"/>
      <c r="N220" s="244" t="n"/>
      <c r="O220" s="244" t="n"/>
      <c r="P220" s="244" t="n"/>
      <c r="Q220" s="245" t="n"/>
      <c r="R220" s="245" t="n"/>
      <c r="S220" s="240" t="n"/>
      <c r="T220" s="244" t="n"/>
      <c r="U220" s="246" t="n"/>
      <c r="V220" s="244" t="n"/>
      <c r="W220" s="245" t="n"/>
      <c r="X220" s="244" t="n"/>
      <c r="Y220" s="246" t="n"/>
      <c r="Z220" s="247" t="n"/>
      <c r="AA220" s="241" t="n"/>
      <c r="AB220" s="244" t="n"/>
    </row>
    <row r="221" ht="15" customHeight="1" s="283">
      <c r="A221" s="235" t="n"/>
      <c r="B221" s="222" t="n"/>
      <c r="C221" s="244" t="n"/>
      <c r="D221" s="244" t="n"/>
      <c r="E221" s="244" t="n"/>
      <c r="F221" s="244" t="n"/>
      <c r="G221" s="244" t="n"/>
      <c r="H221" s="244" t="n"/>
      <c r="I221" s="223" t="n"/>
      <c r="J221" s="86" t="n"/>
      <c r="K221" s="244" t="n"/>
      <c r="L221" s="244" t="n"/>
      <c r="M221" s="244" t="n"/>
      <c r="N221" s="244" t="n"/>
      <c r="O221" s="244" t="n"/>
      <c r="P221" s="244" t="n"/>
      <c r="Q221" s="245" t="n"/>
      <c r="R221" s="245" t="n"/>
      <c r="S221" s="240" t="n"/>
      <c r="T221" s="244" t="n"/>
      <c r="U221" s="246" t="n"/>
      <c r="V221" s="244" t="n"/>
      <c r="W221" s="245" t="n"/>
      <c r="X221" s="244" t="n"/>
      <c r="Y221" s="246" t="n"/>
      <c r="Z221" s="247" t="n"/>
      <c r="AA221" s="241" t="n"/>
      <c r="AB221" s="244" t="n"/>
    </row>
    <row r="222" ht="15" customHeight="1" s="283">
      <c r="A222" s="235" t="n"/>
      <c r="B222" s="222" t="n"/>
      <c r="C222" s="244" t="n"/>
      <c r="D222" s="244" t="n"/>
      <c r="E222" s="244" t="n"/>
      <c r="F222" s="244" t="n"/>
      <c r="G222" s="244" t="n"/>
      <c r="H222" s="244" t="n"/>
      <c r="I222" s="223" t="n"/>
      <c r="J222" s="86" t="n"/>
      <c r="K222" s="244" t="n"/>
      <c r="L222" s="244" t="n"/>
      <c r="M222" s="244" t="n"/>
      <c r="N222" s="244" t="n"/>
      <c r="O222" s="244" t="n"/>
      <c r="P222" s="244" t="n"/>
      <c r="Q222" s="245" t="n"/>
      <c r="R222" s="245" t="n"/>
      <c r="S222" s="240" t="n"/>
      <c r="T222" s="244" t="n"/>
      <c r="U222" s="246" t="n"/>
      <c r="V222" s="244" t="n"/>
      <c r="W222" s="245" t="n"/>
      <c r="X222" s="244" t="n"/>
      <c r="Y222" s="246" t="n"/>
      <c r="Z222" s="247" t="n"/>
      <c r="AA222" s="241" t="n"/>
      <c r="AB222" s="244" t="n"/>
    </row>
    <row r="223" ht="15" customHeight="1" s="283">
      <c r="A223" s="235" t="n"/>
      <c r="B223" s="222" t="n"/>
      <c r="C223" s="244" t="n"/>
      <c r="D223" s="244" t="n"/>
      <c r="E223" s="244" t="n"/>
      <c r="F223" s="244" t="n"/>
      <c r="G223" s="244" t="n"/>
      <c r="H223" s="244" t="n"/>
      <c r="I223" s="223" t="n"/>
      <c r="J223" s="86" t="n"/>
      <c r="K223" s="244" t="n"/>
      <c r="L223" s="244" t="n"/>
      <c r="M223" s="244" t="n"/>
      <c r="N223" s="244" t="n"/>
      <c r="O223" s="244" t="n"/>
      <c r="P223" s="244" t="n"/>
      <c r="Q223" s="245" t="n"/>
      <c r="R223" s="245" t="n"/>
      <c r="S223" s="240" t="n"/>
      <c r="T223" s="244" t="n"/>
      <c r="U223" s="246" t="n"/>
      <c r="V223" s="244" t="n"/>
      <c r="W223" s="245" t="n"/>
      <c r="X223" s="244" t="n"/>
      <c r="Y223" s="246" t="n"/>
      <c r="Z223" s="247" t="n"/>
      <c r="AA223" s="241" t="n"/>
      <c r="AB223" s="244" t="n"/>
    </row>
    <row r="224" ht="15" customHeight="1" s="283">
      <c r="A224" s="235" t="n"/>
      <c r="B224" s="222" t="n"/>
      <c r="C224" s="244" t="n"/>
      <c r="D224" s="244" t="n"/>
      <c r="E224" s="244" t="n"/>
      <c r="F224" s="244" t="n"/>
      <c r="G224" s="244" t="n"/>
      <c r="H224" s="244" t="n"/>
      <c r="I224" s="223" t="n"/>
      <c r="J224" s="86" t="n"/>
      <c r="K224" s="244" t="n"/>
      <c r="L224" s="244" t="n"/>
      <c r="M224" s="244" t="n"/>
      <c r="N224" s="244" t="n"/>
      <c r="O224" s="244" t="n"/>
      <c r="P224" s="244" t="n"/>
      <c r="Q224" s="245" t="n"/>
      <c r="R224" s="245" t="n"/>
      <c r="S224" s="240" t="n"/>
      <c r="T224" s="244" t="n"/>
      <c r="U224" s="246" t="n"/>
      <c r="V224" s="244" t="n"/>
      <c r="W224" s="245" t="n"/>
      <c r="X224" s="244" t="n"/>
      <c r="Y224" s="246" t="n"/>
      <c r="Z224" s="247" t="n"/>
      <c r="AA224" s="241" t="n"/>
      <c r="AB224" s="244" t="n"/>
    </row>
    <row r="225" ht="15" customHeight="1" s="283">
      <c r="A225" s="235" t="n"/>
      <c r="B225" s="222" t="n"/>
      <c r="C225" s="244" t="n"/>
      <c r="D225" s="244" t="n"/>
      <c r="E225" s="244" t="n"/>
      <c r="F225" s="244" t="n"/>
      <c r="G225" s="244" t="n"/>
      <c r="H225" s="244" t="n"/>
      <c r="I225" s="223" t="n"/>
      <c r="J225" s="86" t="n"/>
      <c r="K225" s="244" t="n"/>
      <c r="L225" s="244" t="n"/>
      <c r="M225" s="244" t="n"/>
      <c r="N225" s="244" t="n"/>
      <c r="O225" s="244" t="n"/>
      <c r="P225" s="244" t="n"/>
      <c r="Q225" s="245" t="n"/>
      <c r="R225" s="245" t="n"/>
      <c r="S225" s="240" t="n"/>
      <c r="T225" s="244" t="n"/>
      <c r="U225" s="246" t="n"/>
      <c r="V225" s="244" t="n"/>
      <c r="W225" s="245" t="n"/>
      <c r="X225" s="244" t="n"/>
      <c r="Y225" s="246" t="n"/>
      <c r="Z225" s="247" t="n"/>
      <c r="AA225" s="241" t="n"/>
      <c r="AB225" s="244" t="n"/>
    </row>
    <row r="226" ht="15" customHeight="1" s="283">
      <c r="A226" s="235" t="n"/>
      <c r="B226" s="222" t="n"/>
      <c r="C226" s="244" t="n"/>
      <c r="D226" s="244" t="n"/>
      <c r="E226" s="244" t="n"/>
      <c r="F226" s="244" t="n"/>
      <c r="G226" s="244" t="n"/>
      <c r="H226" s="244" t="n"/>
      <c r="I226" s="223" t="n"/>
      <c r="J226" s="86" t="n"/>
      <c r="K226" s="244" t="n"/>
      <c r="L226" s="244" t="n"/>
      <c r="M226" s="244" t="n"/>
      <c r="N226" s="244" t="n"/>
      <c r="O226" s="244" t="n"/>
      <c r="P226" s="244" t="n"/>
      <c r="Q226" s="245" t="n"/>
      <c r="R226" s="245" t="n"/>
      <c r="S226" s="240" t="n"/>
      <c r="T226" s="244" t="n"/>
      <c r="U226" s="246" t="n"/>
      <c r="V226" s="244" t="n"/>
      <c r="W226" s="245" t="n"/>
      <c r="X226" s="244" t="n"/>
      <c r="Y226" s="246" t="n"/>
      <c r="Z226" s="247" t="n"/>
      <c r="AA226" s="241" t="n"/>
      <c r="AB226" s="244" t="n"/>
    </row>
    <row r="227" ht="15" customHeight="1" s="283">
      <c r="A227" s="235" t="n"/>
      <c r="B227" s="222" t="n"/>
      <c r="C227" s="244" t="n"/>
      <c r="D227" s="244" t="n"/>
      <c r="E227" s="244" t="n"/>
      <c r="F227" s="244" t="n"/>
      <c r="G227" s="244" t="n"/>
      <c r="H227" s="244" t="n"/>
      <c r="I227" s="223" t="n"/>
      <c r="J227" s="86" t="n"/>
      <c r="K227" s="244" t="n"/>
      <c r="L227" s="244" t="n"/>
      <c r="M227" s="244" t="n"/>
      <c r="N227" s="244" t="n"/>
      <c r="O227" s="244" t="n"/>
      <c r="P227" s="244" t="n"/>
      <c r="Q227" s="245" t="n"/>
      <c r="R227" s="245" t="n"/>
      <c r="S227" s="240" t="n"/>
      <c r="T227" s="244" t="n"/>
      <c r="U227" s="246" t="n"/>
      <c r="V227" s="244" t="n"/>
      <c r="W227" s="245" t="n"/>
      <c r="X227" s="244" t="n"/>
      <c r="Y227" s="246" t="n"/>
      <c r="Z227" s="247" t="n"/>
      <c r="AA227" s="241" t="n"/>
      <c r="AB227" s="244" t="n"/>
    </row>
    <row r="228" ht="15" customHeight="1" s="283">
      <c r="A228" s="235" t="n"/>
      <c r="B228" s="222" t="n"/>
      <c r="C228" s="244" t="n"/>
      <c r="D228" s="244" t="n"/>
      <c r="E228" s="244" t="n"/>
      <c r="F228" s="244" t="n"/>
      <c r="G228" s="244" t="n"/>
      <c r="H228" s="244" t="n"/>
      <c r="I228" s="223" t="n"/>
      <c r="J228" s="86" t="n"/>
      <c r="K228" s="244" t="n"/>
      <c r="L228" s="244" t="n"/>
      <c r="M228" s="244" t="n"/>
      <c r="N228" s="244" t="n"/>
      <c r="O228" s="244" t="n"/>
      <c r="P228" s="244" t="n"/>
      <c r="Q228" s="245" t="n"/>
      <c r="R228" s="245" t="n"/>
      <c r="S228" s="240" t="n"/>
      <c r="T228" s="244" t="n"/>
      <c r="U228" s="246" t="n"/>
      <c r="V228" s="244" t="n"/>
      <c r="W228" s="245" t="n"/>
      <c r="X228" s="244" t="n"/>
      <c r="Y228" s="246" t="n"/>
      <c r="Z228" s="247" t="n"/>
      <c r="AA228" s="241" t="n"/>
      <c r="AB228" s="244" t="n"/>
    </row>
    <row r="229" ht="15" customHeight="1" s="283">
      <c r="A229" s="235" t="n"/>
      <c r="B229" s="222" t="n"/>
      <c r="C229" s="244" t="n"/>
      <c r="D229" s="244" t="n"/>
      <c r="E229" s="244" t="n"/>
      <c r="F229" s="244" t="n"/>
      <c r="G229" s="244" t="n"/>
      <c r="H229" s="244" t="n"/>
      <c r="I229" s="223" t="n"/>
      <c r="J229" s="86" t="n"/>
      <c r="K229" s="244" t="n"/>
      <c r="L229" s="244" t="n"/>
      <c r="M229" s="244" t="n"/>
      <c r="N229" s="244" t="n"/>
      <c r="O229" s="244" t="n"/>
      <c r="P229" s="244" t="n"/>
      <c r="Q229" s="245" t="n"/>
      <c r="R229" s="245" t="n"/>
      <c r="S229" s="240" t="n"/>
      <c r="T229" s="244" t="n"/>
      <c r="U229" s="246" t="n"/>
      <c r="V229" s="244" t="n"/>
      <c r="W229" s="245" t="n"/>
      <c r="X229" s="244" t="n"/>
      <c r="Y229" s="246" t="n"/>
      <c r="Z229" s="247" t="n"/>
      <c r="AA229" s="241" t="n"/>
      <c r="AB229" s="244" t="n"/>
    </row>
    <row r="230" ht="15" customHeight="1" s="283">
      <c r="A230" s="235" t="n"/>
      <c r="B230" s="222" t="n"/>
      <c r="C230" s="244" t="n"/>
      <c r="D230" s="244" t="n"/>
      <c r="E230" s="244" t="n"/>
      <c r="F230" s="244" t="n"/>
      <c r="G230" s="244" t="n"/>
      <c r="H230" s="244" t="n"/>
      <c r="I230" s="223" t="n"/>
      <c r="J230" s="86" t="n"/>
      <c r="K230" s="244" t="n"/>
      <c r="L230" s="244" t="n"/>
      <c r="M230" s="244" t="n"/>
      <c r="N230" s="244" t="n"/>
      <c r="O230" s="244" t="n"/>
      <c r="P230" s="244" t="n"/>
      <c r="Q230" s="245" t="n"/>
      <c r="R230" s="245" t="n"/>
      <c r="S230" s="240" t="n"/>
      <c r="T230" s="244" t="n"/>
      <c r="U230" s="246" t="n"/>
      <c r="V230" s="244" t="n"/>
      <c r="W230" s="245" t="n"/>
      <c r="X230" s="244" t="n"/>
      <c r="Y230" s="246" t="n"/>
      <c r="Z230" s="247" t="n"/>
      <c r="AA230" s="241" t="n"/>
      <c r="AB230" s="244" t="n"/>
    </row>
    <row r="231" ht="15" customHeight="1" s="283">
      <c r="A231" s="235" t="n"/>
      <c r="B231" s="222" t="n"/>
      <c r="C231" s="244" t="n"/>
      <c r="D231" s="244" t="n"/>
      <c r="E231" s="244" t="n"/>
      <c r="F231" s="244" t="n"/>
      <c r="G231" s="244" t="n"/>
      <c r="H231" s="244" t="n"/>
      <c r="I231" s="223" t="n"/>
      <c r="J231" s="86" t="n"/>
      <c r="K231" s="244" t="n"/>
      <c r="L231" s="244" t="n"/>
      <c r="M231" s="244" t="n"/>
      <c r="N231" s="244" t="n"/>
      <c r="O231" s="244" t="n"/>
      <c r="P231" s="244" t="n"/>
      <c r="Q231" s="245" t="n"/>
      <c r="R231" s="245" t="n"/>
      <c r="S231" s="240" t="n"/>
      <c r="T231" s="244" t="n"/>
      <c r="U231" s="246" t="n"/>
      <c r="V231" s="244" t="n"/>
      <c r="W231" s="245" t="n"/>
      <c r="X231" s="244" t="n"/>
      <c r="Y231" s="246" t="n"/>
      <c r="Z231" s="247" t="n"/>
      <c r="AA231" s="241" t="n"/>
      <c r="AB231" s="244" t="n"/>
    </row>
    <row r="232" ht="15" customHeight="1" s="283">
      <c r="A232" s="235" t="n"/>
      <c r="B232" s="222" t="n"/>
      <c r="C232" s="244" t="n"/>
      <c r="D232" s="244" t="n"/>
      <c r="E232" s="244" t="n"/>
      <c r="F232" s="244" t="n"/>
      <c r="G232" s="244" t="n"/>
      <c r="H232" s="244" t="n"/>
      <c r="I232" s="223" t="n"/>
      <c r="J232" s="86" t="n"/>
      <c r="K232" s="244" t="n"/>
      <c r="L232" s="244" t="n"/>
      <c r="M232" s="244" t="n"/>
      <c r="N232" s="244" t="n"/>
      <c r="O232" s="244" t="n"/>
      <c r="P232" s="244" t="n"/>
      <c r="Q232" s="245" t="n"/>
      <c r="R232" s="245" t="n"/>
      <c r="S232" s="240" t="n"/>
      <c r="T232" s="244" t="n"/>
      <c r="U232" s="246" t="n"/>
      <c r="V232" s="244" t="n"/>
      <c r="W232" s="245" t="n"/>
      <c r="X232" s="244" t="n"/>
      <c r="Y232" s="246" t="n"/>
      <c r="Z232" s="247" t="n"/>
      <c r="AA232" s="241" t="n"/>
      <c r="AB232" s="244" t="n"/>
    </row>
    <row r="233" ht="15" customHeight="1" s="283">
      <c r="A233" s="235" t="n"/>
      <c r="B233" s="222" t="n"/>
      <c r="C233" s="244" t="n"/>
      <c r="D233" s="244" t="n"/>
      <c r="E233" s="244" t="n"/>
      <c r="F233" s="244" t="n"/>
      <c r="G233" s="244" t="n"/>
      <c r="H233" s="244" t="n"/>
      <c r="I233" s="223" t="n"/>
      <c r="J233" s="86" t="n"/>
      <c r="K233" s="244" t="n"/>
      <c r="L233" s="244" t="n"/>
      <c r="M233" s="244" t="n"/>
      <c r="N233" s="244" t="n"/>
      <c r="O233" s="244" t="n"/>
      <c r="P233" s="244" t="n"/>
      <c r="Q233" s="245" t="n"/>
      <c r="R233" s="245" t="n"/>
      <c r="S233" s="240" t="n"/>
      <c r="T233" s="244" t="n"/>
      <c r="U233" s="246" t="n"/>
      <c r="V233" s="244" t="n"/>
      <c r="W233" s="245" t="n"/>
      <c r="X233" s="244" t="n"/>
      <c r="Y233" s="246" t="n"/>
      <c r="Z233" s="247" t="n"/>
      <c r="AA233" s="241" t="n"/>
      <c r="AB233" s="244" t="n"/>
    </row>
    <row r="234" ht="15" customHeight="1" s="283">
      <c r="A234" s="235" t="n"/>
      <c r="B234" s="222" t="n"/>
      <c r="C234" s="244" t="n"/>
      <c r="D234" s="244" t="n"/>
      <c r="E234" s="244" t="n"/>
      <c r="F234" s="244" t="n"/>
      <c r="G234" s="244" t="n"/>
      <c r="H234" s="244" t="n"/>
      <c r="I234" s="223" t="n"/>
      <c r="J234" s="86" t="n"/>
      <c r="K234" s="244" t="n"/>
      <c r="L234" s="244" t="n"/>
      <c r="M234" s="244" t="n"/>
      <c r="N234" s="244" t="n"/>
      <c r="O234" s="244" t="n"/>
      <c r="P234" s="244" t="n"/>
      <c r="Q234" s="245" t="n"/>
      <c r="R234" s="245" t="n"/>
      <c r="S234" s="240" t="n"/>
      <c r="T234" s="244" t="n"/>
      <c r="U234" s="246" t="n"/>
      <c r="V234" s="244" t="n"/>
      <c r="W234" s="245" t="n"/>
      <c r="X234" s="244" t="n"/>
      <c r="Y234" s="246" t="n"/>
      <c r="Z234" s="247" t="n"/>
      <c r="AA234" s="241" t="n"/>
      <c r="AB234" s="244" t="n"/>
    </row>
    <row r="235" ht="15" customHeight="1" s="283">
      <c r="A235" s="235" t="n"/>
      <c r="B235" s="222" t="n"/>
      <c r="C235" s="244" t="n"/>
      <c r="D235" s="244" t="n"/>
      <c r="E235" s="244" t="n"/>
      <c r="F235" s="244" t="n"/>
      <c r="G235" s="244" t="n"/>
      <c r="H235" s="244" t="n"/>
      <c r="I235" s="223" t="n"/>
      <c r="J235" s="86" t="n"/>
      <c r="K235" s="244" t="n"/>
      <c r="L235" s="244" t="n"/>
      <c r="M235" s="244" t="n"/>
      <c r="N235" s="244" t="n"/>
      <c r="O235" s="244" t="n"/>
      <c r="P235" s="244" t="n"/>
      <c r="Q235" s="245" t="n"/>
      <c r="R235" s="245" t="n"/>
      <c r="S235" s="240" t="n"/>
      <c r="T235" s="244" t="n"/>
      <c r="U235" s="246" t="n"/>
      <c r="V235" s="244" t="n"/>
      <c r="W235" s="245" t="n"/>
      <c r="X235" s="244" t="n"/>
      <c r="Y235" s="246" t="n"/>
      <c r="Z235" s="247" t="n"/>
      <c r="AA235" s="241" t="n"/>
      <c r="AB235" s="244" t="n"/>
    </row>
    <row r="236" ht="15" customHeight="1" s="283">
      <c r="A236" s="235" t="n"/>
      <c r="B236" s="222" t="n"/>
      <c r="C236" s="244" t="n"/>
      <c r="D236" s="244" t="n"/>
      <c r="E236" s="244" t="n"/>
      <c r="F236" s="244" t="n"/>
      <c r="G236" s="244" t="n"/>
      <c r="H236" s="244" t="n"/>
      <c r="I236" s="223" t="n"/>
      <c r="J236" s="86" t="n"/>
      <c r="K236" s="244" t="n"/>
      <c r="L236" s="244" t="n"/>
      <c r="M236" s="244" t="n"/>
      <c r="N236" s="244" t="n"/>
      <c r="O236" s="244" t="n"/>
      <c r="P236" s="244" t="n"/>
      <c r="Q236" s="245" t="n"/>
      <c r="R236" s="245" t="n"/>
      <c r="S236" s="240" t="n"/>
      <c r="T236" s="244" t="n"/>
      <c r="U236" s="246" t="n"/>
      <c r="V236" s="244" t="n"/>
      <c r="W236" s="245" t="n"/>
      <c r="X236" s="244" t="n"/>
      <c r="Y236" s="246" t="n"/>
      <c r="Z236" s="247" t="n"/>
      <c r="AA236" s="241" t="n"/>
      <c r="AB236" s="244" t="n"/>
    </row>
    <row r="237">
      <c r="A237" s="1" t="n"/>
      <c r="B237" s="1" t="n"/>
      <c r="C237" s="1" t="n"/>
      <c r="D237" s="1" t="n"/>
      <c r="E237" s="1" t="n"/>
      <c r="F237" s="1" t="n"/>
      <c r="G237" s="1" t="n"/>
      <c r="H237" s="1" t="n"/>
      <c r="I237" s="1" t="n"/>
      <c r="J237" s="1" t="n"/>
      <c r="K237" s="18" t="n"/>
      <c r="L237" s="1" t="n"/>
      <c r="M237" s="1" t="n"/>
      <c r="N237" s="1" t="n"/>
      <c r="O237" s="1" t="n"/>
      <c r="P237" s="1" t="n"/>
      <c r="Q237" s="1" t="n"/>
      <c r="R237" s="1" t="n"/>
      <c r="S237" s="210" t="n"/>
      <c r="T237" s="210" t="n"/>
      <c r="U237" s="1" t="n"/>
      <c r="V237" s="18" t="n"/>
      <c r="W237" s="18" t="n"/>
      <c r="X237" s="1" t="n"/>
      <c r="Y237" s="210" t="n"/>
      <c r="Z237" s="1" t="n"/>
      <c r="AA237" s="18" t="n"/>
      <c r="AB237" s="212" t="n"/>
      <c r="AC237" s="1" t="n"/>
    </row>
    <row r="238">
      <c r="A238" s="1" t="n"/>
      <c r="B238" s="1" t="n"/>
      <c r="C238" s="1" t="n"/>
      <c r="D238" s="1" t="n"/>
      <c r="E238" s="1" t="n"/>
      <c r="F238" s="1" t="n"/>
      <c r="G238" s="1" t="n"/>
      <c r="H238" s="1" t="n"/>
      <c r="I238" s="1" t="n"/>
      <c r="J238" s="1" t="n"/>
      <c r="K238" s="18" t="n"/>
      <c r="L238" s="1" t="n"/>
      <c r="M238" s="1" t="n"/>
      <c r="N238" s="1" t="n"/>
      <c r="O238" s="1" t="n"/>
      <c r="P238" s="1" t="n"/>
      <c r="Q238" s="1" t="n"/>
      <c r="R238" s="1" t="n"/>
      <c r="S238" s="210" t="n"/>
      <c r="T238" s="210" t="n"/>
      <c r="U238" s="1" t="n"/>
      <c r="V238" s="18" t="n"/>
      <c r="W238" s="18" t="n"/>
      <c r="X238" s="1" t="n"/>
      <c r="Y238" s="210" t="n"/>
      <c r="Z238" s="1" t="n"/>
      <c r="AA238" s="18" t="n"/>
      <c r="AB238" s="212" t="n"/>
      <c r="AC238" s="1" t="n"/>
    </row>
    <row r="239">
      <c r="A239" s="1" t="n"/>
      <c r="B239" s="1" t="n"/>
      <c r="C239" s="1" t="n"/>
      <c r="D239" s="1" t="n"/>
      <c r="E239" s="1" t="n"/>
      <c r="F239" s="1" t="n"/>
      <c r="G239" s="1" t="n"/>
      <c r="H239" s="1" t="n"/>
      <c r="I239" s="1" t="n"/>
      <c r="J239" s="1" t="n"/>
      <c r="K239" s="18" t="n"/>
      <c r="L239" s="1" t="n"/>
      <c r="M239" s="1" t="n"/>
      <c r="N239" s="1" t="n"/>
      <c r="O239" s="1" t="n"/>
      <c r="P239" s="1" t="n"/>
      <c r="Q239" s="1" t="n"/>
      <c r="R239" s="1" t="n"/>
      <c r="S239" s="210" t="n"/>
      <c r="T239" s="210" t="n"/>
      <c r="U239" s="1" t="n"/>
      <c r="V239" s="18" t="n"/>
      <c r="W239" s="18" t="n"/>
      <c r="X239" s="1" t="n"/>
      <c r="Y239" s="210" t="n"/>
      <c r="Z239" s="1" t="n"/>
      <c r="AA239" s="18" t="n"/>
      <c r="AB239" s="212" t="n"/>
      <c r="AC239" s="1" t="n"/>
    </row>
    <row r="240">
      <c r="A240" s="1" t="n"/>
      <c r="B240" s="1" t="n"/>
      <c r="C240" s="1" t="n"/>
      <c r="D240" s="1" t="n"/>
      <c r="E240" s="1" t="n"/>
      <c r="F240" s="1" t="n"/>
      <c r="G240" s="1" t="n"/>
      <c r="H240" s="1" t="n"/>
      <c r="I240" s="1" t="n"/>
      <c r="J240" s="1" t="n"/>
      <c r="K240" s="18" t="n"/>
      <c r="L240" s="1" t="n"/>
      <c r="M240" s="1" t="n"/>
      <c r="N240" s="1" t="n"/>
      <c r="O240" s="1" t="n"/>
      <c r="P240" s="1" t="n"/>
      <c r="Q240" s="1" t="n"/>
      <c r="R240" s="1" t="n"/>
      <c r="S240" s="210" t="n"/>
      <c r="T240" s="210" t="n"/>
      <c r="U240" s="1" t="n"/>
      <c r="V240" s="18" t="n"/>
      <c r="W240" s="18" t="n"/>
      <c r="X240" s="1" t="n"/>
      <c r="Y240" s="210" t="n"/>
      <c r="Z240" s="1" t="n"/>
      <c r="AA240" s="18" t="n"/>
      <c r="AB240" s="212" t="n"/>
      <c r="AC240" s="1" t="n"/>
    </row>
    <row r="241">
      <c r="A241" s="1" t="n"/>
      <c r="B241" s="1" t="n"/>
      <c r="C241" s="1" t="n"/>
      <c r="D241" s="1" t="n"/>
      <c r="E241" s="1" t="n"/>
      <c r="F241" s="1" t="n"/>
      <c r="G241" s="1" t="n"/>
      <c r="H241" s="1" t="n"/>
      <c r="I241" s="1" t="n"/>
      <c r="J241" s="1" t="n"/>
      <c r="K241" s="18" t="n"/>
      <c r="L241" s="1" t="n"/>
      <c r="M241" s="1" t="n"/>
      <c r="N241" s="1" t="n"/>
      <c r="O241" s="1" t="n"/>
      <c r="P241" s="1" t="n"/>
      <c r="Q241" s="1" t="n"/>
      <c r="R241" s="1" t="n"/>
      <c r="S241" s="210" t="n"/>
      <c r="T241" s="210" t="n"/>
      <c r="U241" s="1" t="n"/>
      <c r="V241" s="18" t="n"/>
      <c r="W241" s="18" t="n"/>
      <c r="X241" s="1" t="n"/>
      <c r="Y241" s="210" t="n"/>
      <c r="Z241" s="1" t="n"/>
      <c r="AA241" s="18" t="n"/>
      <c r="AB241" s="212" t="n"/>
      <c r="AC241" s="1" t="n"/>
    </row>
    <row r="242">
      <c r="A242" s="1" t="n"/>
      <c r="B242" s="1" t="n"/>
      <c r="C242" s="1" t="n"/>
      <c r="D242" s="1" t="n"/>
      <c r="E242" s="1" t="n"/>
      <c r="F242" s="1" t="n"/>
      <c r="G242" s="1" t="n"/>
      <c r="H242" s="1" t="n"/>
      <c r="I242" s="1" t="n"/>
      <c r="J242" s="1" t="n"/>
      <c r="K242" s="18" t="n"/>
      <c r="L242" s="1" t="n"/>
      <c r="M242" s="1" t="n"/>
      <c r="N242" s="1" t="n"/>
      <c r="O242" s="1" t="n"/>
      <c r="P242" s="1" t="n"/>
      <c r="Q242" s="1" t="n"/>
      <c r="R242" s="1" t="n"/>
      <c r="S242" s="210" t="n"/>
      <c r="T242" s="210" t="n"/>
      <c r="U242" s="1" t="n"/>
      <c r="V242" s="18" t="n"/>
      <c r="W242" s="18" t="n"/>
      <c r="X242" s="1" t="n"/>
      <c r="Y242" s="210" t="n"/>
      <c r="Z242" s="1" t="n"/>
      <c r="AA242" s="18" t="n"/>
      <c r="AB242" s="212" t="n"/>
      <c r="AC242" s="1" t="n"/>
    </row>
    <row r="243">
      <c r="A243" s="1" t="n"/>
      <c r="B243" s="1" t="n"/>
      <c r="C243" s="1" t="n"/>
      <c r="D243" s="1" t="n"/>
      <c r="E243" s="1" t="n"/>
      <c r="F243" s="1" t="n"/>
      <c r="G243" s="1" t="n"/>
      <c r="H243" s="1" t="n"/>
      <c r="I243" s="1" t="n"/>
      <c r="J243" s="1" t="n"/>
      <c r="K243" s="18" t="n"/>
      <c r="L243" s="1" t="n"/>
      <c r="M243" s="1" t="n"/>
      <c r="N243" s="1" t="n"/>
      <c r="O243" s="1" t="n"/>
      <c r="P243" s="1" t="n"/>
      <c r="Q243" s="1" t="n"/>
      <c r="R243" s="1" t="n"/>
      <c r="S243" s="210" t="n"/>
      <c r="T243" s="210" t="n"/>
      <c r="U243" s="1" t="n"/>
      <c r="V243" s="18" t="n"/>
      <c r="W243" s="18" t="n"/>
      <c r="X243" s="1" t="n"/>
      <c r="Y243" s="210" t="n"/>
      <c r="Z243" s="1" t="n"/>
      <c r="AA243" s="18" t="n"/>
      <c r="AB243" s="212" t="n"/>
      <c r="AC243" s="1" t="n"/>
    </row>
    <row r="244">
      <c r="A244" s="1" t="n"/>
      <c r="B244" s="1" t="n"/>
      <c r="C244" s="1" t="n"/>
      <c r="D244" s="1" t="n"/>
      <c r="E244" s="1" t="n"/>
      <c r="F244" s="1" t="n"/>
      <c r="G244" s="1" t="n"/>
      <c r="H244" s="1" t="n"/>
      <c r="I244" s="1" t="n"/>
      <c r="J244" s="1" t="n"/>
      <c r="K244" s="18" t="n"/>
      <c r="L244" s="1" t="n"/>
      <c r="M244" s="1" t="n"/>
      <c r="N244" s="1" t="n"/>
      <c r="O244" s="1" t="n"/>
      <c r="P244" s="1" t="n"/>
      <c r="Q244" s="1" t="n"/>
      <c r="R244" s="1" t="n"/>
      <c r="S244" s="210" t="n"/>
      <c r="T244" s="210" t="n"/>
      <c r="U244" s="1" t="n"/>
      <c r="V244" s="18" t="n"/>
      <c r="W244" s="18" t="n"/>
      <c r="X244" s="1" t="n"/>
      <c r="Y244" s="210" t="n"/>
      <c r="Z244" s="1" t="n"/>
      <c r="AA244" s="18" t="n"/>
      <c r="AB244" s="212" t="n"/>
      <c r="AC244" s="1" t="n"/>
    </row>
    <row r="245">
      <c r="A245" s="1" t="n"/>
      <c r="B245" s="1" t="n"/>
      <c r="C245" s="1" t="n"/>
      <c r="D245" s="1" t="n"/>
      <c r="E245" s="1" t="n"/>
      <c r="F245" s="1" t="n"/>
      <c r="G245" s="1" t="n"/>
      <c r="H245" s="1" t="n"/>
      <c r="I245" s="1" t="n"/>
      <c r="J245" s="1" t="n"/>
      <c r="K245" s="18" t="n"/>
      <c r="L245" s="1" t="n"/>
      <c r="M245" s="1" t="n"/>
      <c r="N245" s="1" t="n"/>
      <c r="O245" s="1" t="n"/>
      <c r="P245" s="1" t="n"/>
      <c r="Q245" s="1" t="n"/>
      <c r="R245" s="1" t="n"/>
      <c r="S245" s="210" t="n"/>
      <c r="T245" s="210" t="n"/>
      <c r="U245" s="1" t="n"/>
      <c r="V245" s="18" t="n"/>
      <c r="W245" s="18" t="n"/>
      <c r="X245" s="1" t="n"/>
      <c r="Y245" s="210" t="n"/>
      <c r="Z245" s="1" t="n"/>
      <c r="AA245" s="18" t="n"/>
      <c r="AB245" s="212" t="n"/>
      <c r="AC245" s="1" t="n"/>
    </row>
    <row r="246">
      <c r="A246" s="1" t="n"/>
      <c r="B246" s="1" t="n"/>
      <c r="C246" s="1" t="n"/>
      <c r="D246" s="1" t="n"/>
      <c r="E246" s="1" t="n"/>
      <c r="F246" s="1" t="n"/>
      <c r="G246" s="1" t="n"/>
      <c r="H246" s="1" t="n"/>
      <c r="I246" s="1" t="n"/>
      <c r="J246" s="1" t="n"/>
      <c r="K246" s="18" t="n"/>
      <c r="L246" s="1" t="n"/>
      <c r="M246" s="1" t="n"/>
      <c r="N246" s="1" t="n"/>
      <c r="O246" s="1" t="n"/>
      <c r="P246" s="1" t="n"/>
      <c r="Q246" s="1" t="n"/>
      <c r="R246" s="1" t="n"/>
      <c r="S246" s="210" t="n"/>
      <c r="T246" s="210" t="n"/>
      <c r="U246" s="1" t="n"/>
      <c r="V246" s="18" t="n"/>
      <c r="W246" s="18" t="n"/>
      <c r="X246" s="1" t="n"/>
      <c r="Y246" s="210" t="n"/>
      <c r="Z246" s="1" t="n"/>
      <c r="AA246" s="18" t="n"/>
      <c r="AB246" s="212" t="n"/>
      <c r="AC246" s="1" t="n"/>
    </row>
    <row r="247">
      <c r="A247" s="1" t="n"/>
      <c r="B247" s="1" t="n"/>
      <c r="C247" s="1" t="n"/>
      <c r="D247" s="1" t="n"/>
      <c r="E247" s="1" t="n"/>
      <c r="F247" s="1" t="n"/>
      <c r="G247" s="1" t="n"/>
      <c r="H247" s="1" t="n"/>
      <c r="I247" s="1" t="n"/>
      <c r="J247" s="1" t="n"/>
      <c r="K247" s="18" t="n"/>
      <c r="L247" s="1" t="n"/>
      <c r="M247" s="1" t="n"/>
      <c r="N247" s="1" t="n"/>
      <c r="O247" s="1" t="n"/>
      <c r="P247" s="1" t="n"/>
      <c r="Q247" s="1" t="n"/>
      <c r="R247" s="1" t="n"/>
      <c r="S247" s="210" t="n"/>
      <c r="T247" s="210" t="n"/>
      <c r="U247" s="1" t="n"/>
      <c r="V247" s="18" t="n"/>
      <c r="W247" s="18" t="n"/>
      <c r="X247" s="1" t="n"/>
      <c r="Y247" s="210" t="n"/>
      <c r="Z247" s="1" t="n"/>
      <c r="AA247" s="18" t="n"/>
      <c r="AB247" s="212" t="n"/>
      <c r="AC247" s="1" t="n"/>
    </row>
    <row r="248">
      <c r="A248" s="1" t="n"/>
      <c r="B248" s="1" t="n"/>
      <c r="C248" s="1" t="n"/>
      <c r="D248" s="1" t="n"/>
      <c r="E248" s="1" t="n"/>
      <c r="F248" s="1" t="n"/>
      <c r="G248" s="1" t="n"/>
      <c r="H248" s="1" t="n"/>
      <c r="I248" s="1" t="n"/>
      <c r="J248" s="1" t="n"/>
      <c r="K248" s="18" t="n"/>
      <c r="L248" s="1" t="n"/>
      <c r="M248" s="1" t="n"/>
      <c r="N248" s="1" t="n"/>
      <c r="O248" s="1" t="n"/>
      <c r="P248" s="1" t="n"/>
      <c r="Q248" s="1" t="n"/>
      <c r="R248" s="1" t="n"/>
      <c r="S248" s="210" t="n"/>
      <c r="T248" s="210" t="n"/>
      <c r="U248" s="1" t="n"/>
      <c r="V248" s="18" t="n"/>
      <c r="W248" s="18" t="n"/>
      <c r="X248" s="1" t="n"/>
      <c r="Y248" s="210" t="n"/>
      <c r="Z248" s="1" t="n"/>
      <c r="AA248" s="18" t="n"/>
      <c r="AB248" s="212" t="n"/>
      <c r="AC248" s="1" t="n"/>
    </row>
    <row r="249">
      <c r="A249" s="1" t="n"/>
      <c r="B249" s="1" t="n"/>
      <c r="C249" s="1" t="n"/>
      <c r="D249" s="1" t="n"/>
      <c r="E249" s="1" t="n"/>
      <c r="F249" s="1" t="n"/>
      <c r="G249" s="1" t="n"/>
      <c r="H249" s="1" t="n"/>
      <c r="I249" s="1" t="n"/>
      <c r="J249" s="1" t="n"/>
      <c r="K249" s="18" t="n"/>
      <c r="L249" s="1" t="n"/>
      <c r="M249" s="1" t="n"/>
      <c r="N249" s="1" t="n"/>
      <c r="O249" s="1" t="n"/>
      <c r="P249" s="1" t="n"/>
      <c r="Q249" s="1" t="n"/>
      <c r="R249" s="1" t="n"/>
      <c r="S249" s="210" t="n"/>
      <c r="T249" s="210" t="n"/>
      <c r="U249" s="1" t="n"/>
      <c r="V249" s="18" t="n"/>
      <c r="W249" s="18" t="n"/>
      <c r="X249" s="1" t="n"/>
      <c r="Y249" s="210" t="n"/>
      <c r="Z249" s="1" t="n"/>
      <c r="AA249" s="18" t="n"/>
      <c r="AB249" s="212" t="n"/>
      <c r="AC249" s="1" t="n"/>
    </row>
    <row r="250">
      <c r="A250" s="1" t="n"/>
      <c r="B250" s="1" t="n"/>
      <c r="C250" s="1" t="n"/>
      <c r="D250" s="1" t="n"/>
      <c r="E250" s="1" t="n"/>
      <c r="F250" s="1" t="n"/>
      <c r="G250" s="1" t="n"/>
      <c r="H250" s="1" t="n"/>
      <c r="I250" s="1" t="n"/>
      <c r="J250" s="1" t="n"/>
      <c r="K250" s="18" t="n"/>
      <c r="L250" s="1" t="n"/>
      <c r="M250" s="1" t="n"/>
      <c r="N250" s="1" t="n"/>
      <c r="O250" s="1" t="n"/>
      <c r="P250" s="1" t="n"/>
      <c r="Q250" s="1" t="n"/>
      <c r="R250" s="1" t="n"/>
      <c r="S250" s="210" t="n"/>
      <c r="T250" s="210" t="n"/>
      <c r="U250" s="1" t="n"/>
      <c r="V250" s="18" t="n"/>
      <c r="W250" s="18" t="n"/>
      <c r="X250" s="1" t="n"/>
      <c r="Y250" s="210" t="n"/>
      <c r="Z250" s="1" t="n"/>
      <c r="AA250" s="18" t="n"/>
      <c r="AB250" s="212" t="n"/>
      <c r="AC250" s="1" t="n"/>
    </row>
    <row r="251">
      <c r="A251" s="1" t="n"/>
      <c r="B251" s="1" t="n"/>
      <c r="C251" s="1" t="n"/>
      <c r="D251" s="1" t="n"/>
      <c r="E251" s="1" t="n"/>
      <c r="F251" s="1" t="n"/>
      <c r="G251" s="1" t="n"/>
      <c r="H251" s="1" t="n"/>
      <c r="I251" s="1" t="n"/>
      <c r="J251" s="1" t="n"/>
      <c r="K251" s="18" t="n"/>
      <c r="L251" s="1" t="n"/>
      <c r="M251" s="1" t="n"/>
      <c r="N251" s="1" t="n"/>
      <c r="O251" s="1" t="n"/>
      <c r="P251" s="1" t="n"/>
      <c r="Q251" s="1" t="n"/>
      <c r="R251" s="1" t="n"/>
      <c r="S251" s="210" t="n"/>
      <c r="T251" s="210" t="n"/>
      <c r="U251" s="1" t="n"/>
      <c r="V251" s="18" t="n"/>
      <c r="W251" s="18" t="n"/>
      <c r="X251" s="1" t="n"/>
      <c r="Y251" s="210" t="n"/>
      <c r="Z251" s="1" t="n"/>
      <c r="AA251" s="18" t="n"/>
      <c r="AB251" s="212" t="n"/>
      <c r="AC251" s="1" t="n"/>
    </row>
    <row r="252">
      <c r="A252" s="1" t="n"/>
      <c r="B252" s="1" t="n"/>
      <c r="C252" s="1" t="n"/>
      <c r="D252" s="1" t="n"/>
      <c r="E252" s="1" t="n"/>
      <c r="F252" s="1" t="n"/>
      <c r="G252" s="1" t="n"/>
      <c r="H252" s="1" t="n"/>
      <c r="I252" s="1" t="n"/>
      <c r="J252" s="1" t="n"/>
      <c r="K252" s="18" t="n"/>
      <c r="L252" s="1" t="n"/>
      <c r="M252" s="1" t="n"/>
      <c r="N252" s="1" t="n"/>
      <c r="O252" s="1" t="n"/>
      <c r="P252" s="1" t="n"/>
      <c r="Q252" s="1" t="n"/>
      <c r="R252" s="1" t="n"/>
      <c r="S252" s="210" t="n"/>
      <c r="T252" s="210" t="n"/>
      <c r="U252" s="1" t="n"/>
      <c r="V252" s="18" t="n"/>
      <c r="W252" s="18" t="n"/>
      <c r="X252" s="1" t="n"/>
      <c r="Y252" s="210" t="n"/>
      <c r="Z252" s="1" t="n"/>
      <c r="AA252" s="18" t="n"/>
      <c r="AB252" s="212" t="n"/>
      <c r="AC252" s="1" t="n"/>
    </row>
    <row r="253">
      <c r="A253" s="1" t="n"/>
      <c r="B253" s="1" t="n"/>
      <c r="C253" s="1" t="n"/>
      <c r="D253" s="1" t="n"/>
      <c r="E253" s="1" t="n"/>
      <c r="F253" s="1" t="n"/>
      <c r="G253" s="1" t="n"/>
      <c r="H253" s="1" t="n"/>
      <c r="I253" s="1" t="n"/>
      <c r="J253" s="1" t="n"/>
      <c r="K253" s="18" t="n"/>
      <c r="L253" s="1" t="n"/>
      <c r="M253" s="1" t="n"/>
      <c r="N253" s="1" t="n"/>
      <c r="O253" s="1" t="n"/>
      <c r="P253" s="1" t="n"/>
      <c r="Q253" s="1" t="n"/>
      <c r="R253" s="1" t="n"/>
      <c r="S253" s="210" t="n"/>
      <c r="T253" s="210" t="n"/>
      <c r="U253" s="1" t="n"/>
      <c r="V253" s="18" t="n"/>
      <c r="W253" s="18" t="n"/>
      <c r="X253" s="1" t="n"/>
      <c r="Y253" s="210" t="n"/>
      <c r="Z253" s="1" t="n"/>
      <c r="AA253" s="18" t="n"/>
      <c r="AB253" s="212" t="n"/>
      <c r="AC253" s="1" t="n"/>
    </row>
    <row r="254">
      <c r="A254" s="1" t="n"/>
      <c r="B254" s="1" t="n"/>
      <c r="C254" s="1" t="n"/>
      <c r="D254" s="1" t="n"/>
      <c r="E254" s="1" t="n"/>
      <c r="F254" s="1" t="n"/>
      <c r="G254" s="1" t="n"/>
      <c r="H254" s="1" t="n"/>
      <c r="I254" s="1" t="n"/>
      <c r="J254" s="1" t="n"/>
      <c r="K254" s="18" t="n"/>
      <c r="L254" s="1" t="n"/>
      <c r="M254" s="1" t="n"/>
      <c r="N254" s="1" t="n"/>
      <c r="O254" s="1" t="n"/>
      <c r="P254" s="1" t="n"/>
      <c r="Q254" s="1" t="n"/>
      <c r="R254" s="1" t="n"/>
      <c r="S254" s="210" t="n"/>
      <c r="T254" s="210" t="n"/>
      <c r="U254" s="1" t="n"/>
      <c r="V254" s="18" t="n"/>
      <c r="W254" s="18" t="n"/>
      <c r="X254" s="1" t="n"/>
      <c r="Y254" s="210" t="n"/>
      <c r="Z254" s="1" t="n"/>
      <c r="AA254" s="18" t="n"/>
      <c r="AB254" s="212" t="n"/>
      <c r="AC254" s="1" t="n"/>
    </row>
    <row r="255">
      <c r="A255" s="1" t="n"/>
      <c r="B255" s="1" t="n"/>
      <c r="C255" s="1" t="n"/>
      <c r="D255" s="1" t="n"/>
      <c r="E255" s="1" t="n"/>
      <c r="F255" s="1" t="n"/>
      <c r="G255" s="1" t="n"/>
      <c r="H255" s="1" t="n"/>
      <c r="I255" s="1" t="n"/>
      <c r="J255" s="1" t="n"/>
      <c r="K255" s="18" t="n"/>
      <c r="L255" s="1" t="n"/>
      <c r="M255" s="1" t="n"/>
      <c r="N255" s="1" t="n"/>
      <c r="O255" s="1" t="n"/>
      <c r="P255" s="1" t="n"/>
      <c r="Q255" s="1" t="n"/>
      <c r="R255" s="1" t="n"/>
      <c r="S255" s="210" t="n"/>
      <c r="T255" s="210" t="n"/>
      <c r="U255" s="1" t="n"/>
      <c r="V255" s="18" t="n"/>
      <c r="W255" s="18" t="n"/>
      <c r="X255" s="1" t="n"/>
      <c r="Y255" s="210" t="n"/>
      <c r="Z255" s="1" t="n"/>
      <c r="AA255" s="18" t="n"/>
      <c r="AB255" s="212" t="n"/>
      <c r="AC255" s="1" t="n"/>
    </row>
    <row r="256">
      <c r="A256" s="1" t="n"/>
      <c r="B256" s="1" t="n"/>
      <c r="C256" s="1" t="n"/>
      <c r="D256" s="1" t="n"/>
      <c r="E256" s="1" t="n"/>
      <c r="F256" s="1" t="n"/>
      <c r="G256" s="1" t="n"/>
      <c r="H256" s="1" t="n"/>
      <c r="I256" s="1" t="n"/>
      <c r="J256" s="1" t="n"/>
      <c r="K256" s="18" t="n"/>
      <c r="L256" s="1" t="n"/>
      <c r="M256" s="1" t="n"/>
      <c r="N256" s="1" t="n"/>
      <c r="O256" s="1" t="n"/>
      <c r="P256" s="1" t="n"/>
      <c r="Q256" s="1" t="n"/>
      <c r="R256" s="1" t="n"/>
      <c r="S256" s="210" t="n"/>
      <c r="T256" s="210" t="n"/>
      <c r="U256" s="1" t="n"/>
      <c r="V256" s="18" t="n"/>
      <c r="W256" s="18" t="n"/>
      <c r="X256" s="1" t="n"/>
      <c r="Y256" s="210" t="n"/>
      <c r="Z256" s="1" t="n"/>
      <c r="AA256" s="18" t="n"/>
      <c r="AB256" s="212" t="n"/>
      <c r="AC256" s="1" t="n"/>
    </row>
    <row r="257">
      <c r="A257" s="1" t="n"/>
      <c r="B257" s="1" t="n"/>
      <c r="C257" s="1" t="n"/>
      <c r="D257" s="1" t="n"/>
      <c r="E257" s="1" t="n"/>
      <c r="F257" s="1" t="n"/>
      <c r="G257" s="1" t="n"/>
      <c r="H257" s="1" t="n"/>
      <c r="I257" s="1" t="n"/>
      <c r="J257" s="1" t="n"/>
      <c r="K257" s="18" t="n"/>
      <c r="L257" s="1" t="n"/>
      <c r="M257" s="1" t="n"/>
      <c r="N257" s="1" t="n"/>
      <c r="O257" s="1" t="n"/>
      <c r="P257" s="1" t="n"/>
      <c r="Q257" s="1" t="n"/>
      <c r="R257" s="1" t="n"/>
      <c r="S257" s="210" t="n"/>
      <c r="T257" s="210" t="n"/>
      <c r="U257" s="1" t="n"/>
      <c r="V257" s="18" t="n"/>
      <c r="W257" s="18" t="n"/>
      <c r="X257" s="1" t="n"/>
      <c r="Y257" s="210" t="n"/>
      <c r="Z257" s="1" t="n"/>
      <c r="AA257" s="18" t="n"/>
      <c r="AB257" s="212" t="n"/>
      <c r="AC257" s="1" t="n"/>
    </row>
    <row r="258">
      <c r="A258" s="1" t="n"/>
      <c r="B258" s="1" t="n"/>
      <c r="C258" s="1" t="n"/>
      <c r="D258" s="1" t="n"/>
      <c r="E258" s="1" t="n"/>
      <c r="F258" s="1" t="n"/>
      <c r="G258" s="1" t="n"/>
      <c r="H258" s="1" t="n"/>
      <c r="I258" s="1" t="n"/>
      <c r="J258" s="1" t="n"/>
      <c r="K258" s="18" t="n"/>
      <c r="L258" s="1" t="n"/>
      <c r="M258" s="1" t="n"/>
      <c r="N258" s="1" t="n"/>
      <c r="O258" s="1" t="n"/>
      <c r="P258" s="1" t="n"/>
      <c r="Q258" s="1" t="n"/>
      <c r="R258" s="1" t="n"/>
      <c r="S258" s="210" t="n"/>
      <c r="T258" s="210" t="n"/>
      <c r="U258" s="1" t="n"/>
      <c r="V258" s="18" t="n"/>
      <c r="W258" s="18" t="n"/>
      <c r="X258" s="1" t="n"/>
      <c r="Y258" s="210" t="n"/>
      <c r="Z258" s="1" t="n"/>
      <c r="AA258" s="18" t="n"/>
      <c r="AB258" s="212" t="n"/>
      <c r="AC258" s="1" t="n"/>
    </row>
    <row r="259">
      <c r="A259" s="1" t="n"/>
      <c r="B259" s="1" t="n"/>
      <c r="C259" s="1" t="n"/>
      <c r="D259" s="1" t="n"/>
      <c r="E259" s="1" t="n"/>
      <c r="F259" s="1" t="n"/>
      <c r="G259" s="1" t="n"/>
      <c r="H259" s="1" t="n"/>
      <c r="I259" s="1" t="n"/>
      <c r="J259" s="1" t="n"/>
      <c r="K259" s="18" t="n"/>
      <c r="L259" s="1" t="n"/>
      <c r="M259" s="1" t="n"/>
      <c r="N259" s="1" t="n"/>
      <c r="O259" s="1" t="n"/>
      <c r="P259" s="1" t="n"/>
      <c r="Q259" s="1" t="n"/>
      <c r="R259" s="1" t="n"/>
      <c r="S259" s="210" t="n"/>
      <c r="T259" s="210" t="n"/>
      <c r="U259" s="1" t="n"/>
      <c r="V259" s="18" t="n"/>
      <c r="W259" s="18" t="n"/>
      <c r="X259" s="1" t="n"/>
      <c r="Y259" s="210" t="n"/>
      <c r="Z259" s="1" t="n"/>
      <c r="AA259" s="18" t="n"/>
      <c r="AB259" s="212" t="n"/>
      <c r="AC259" s="1" t="n"/>
    </row>
    <row r="260">
      <c r="A260" s="1" t="n"/>
      <c r="B260" s="1" t="n"/>
      <c r="C260" s="1" t="n"/>
      <c r="D260" s="1" t="n"/>
      <c r="E260" s="1" t="n"/>
      <c r="F260" s="1" t="n"/>
      <c r="G260" s="1" t="n"/>
      <c r="H260" s="1" t="n"/>
      <c r="I260" s="1" t="n"/>
      <c r="J260" s="1" t="n"/>
      <c r="K260" s="18" t="n"/>
      <c r="L260" s="1" t="n"/>
      <c r="M260" s="1" t="n"/>
      <c r="N260" s="1" t="n"/>
      <c r="O260" s="1" t="n"/>
      <c r="P260" s="1" t="n"/>
      <c r="Q260" s="1" t="n"/>
      <c r="R260" s="1" t="n"/>
      <c r="S260" s="210" t="n"/>
      <c r="T260" s="210" t="n"/>
      <c r="U260" s="1" t="n"/>
      <c r="V260" s="18" t="n"/>
      <c r="W260" s="18" t="n"/>
      <c r="X260" s="1" t="n"/>
      <c r="Y260" s="210" t="n"/>
      <c r="Z260" s="1" t="n"/>
      <c r="AA260" s="18" t="n"/>
      <c r="AB260" s="212" t="n"/>
      <c r="AC260" s="1" t="n"/>
    </row>
    <row r="261">
      <c r="A261" s="1" t="n"/>
      <c r="B261" s="1" t="n"/>
      <c r="C261" s="1" t="n"/>
      <c r="D261" s="1" t="n"/>
      <c r="E261" s="1" t="n"/>
      <c r="F261" s="1" t="n"/>
      <c r="G261" s="1" t="n"/>
      <c r="H261" s="1" t="n"/>
      <c r="I261" s="1" t="n"/>
      <c r="J261" s="1" t="n"/>
      <c r="K261" s="18" t="n"/>
      <c r="L261" s="1" t="n"/>
      <c r="M261" s="1" t="n"/>
      <c r="N261" s="1" t="n"/>
      <c r="O261" s="1" t="n"/>
      <c r="P261" s="1" t="n"/>
      <c r="Q261" s="1" t="n"/>
      <c r="R261" s="1" t="n"/>
      <c r="S261" s="210" t="n"/>
      <c r="T261" s="210" t="n"/>
      <c r="U261" s="1" t="n"/>
      <c r="V261" s="18" t="n"/>
      <c r="W261" s="18" t="n"/>
      <c r="X261" s="1" t="n"/>
      <c r="Y261" s="210" t="n"/>
      <c r="Z261" s="1" t="n"/>
      <c r="AA261" s="18" t="n"/>
      <c r="AB261" s="212" t="n"/>
      <c r="AC261" s="1" t="n"/>
    </row>
    <row r="262">
      <c r="A262" s="1" t="n"/>
      <c r="B262" s="1" t="n"/>
      <c r="C262" s="1" t="n"/>
      <c r="D262" s="1" t="n"/>
      <c r="E262" s="1" t="n"/>
      <c r="F262" s="1" t="n"/>
      <c r="G262" s="1" t="n"/>
      <c r="H262" s="1" t="n"/>
      <c r="I262" s="1" t="n"/>
      <c r="J262" s="1" t="n"/>
      <c r="K262" s="18" t="n"/>
      <c r="L262" s="1" t="n"/>
      <c r="M262" s="1" t="n"/>
      <c r="N262" s="1" t="n"/>
      <c r="O262" s="1" t="n"/>
      <c r="P262" s="1" t="n"/>
      <c r="Q262" s="1" t="n"/>
      <c r="R262" s="1" t="n"/>
      <c r="S262" s="210" t="n"/>
      <c r="T262" s="210" t="n"/>
      <c r="U262" s="1" t="n"/>
      <c r="V262" s="18" t="n"/>
      <c r="W262" s="18" t="n"/>
      <c r="X262" s="1" t="n"/>
      <c r="Y262" s="210" t="n"/>
      <c r="Z262" s="1" t="n"/>
      <c r="AA262" s="18" t="n"/>
      <c r="AB262" s="212" t="n"/>
      <c r="AC262" s="1" t="n"/>
    </row>
    <row r="263">
      <c r="A263" s="1" t="n"/>
      <c r="B263" s="1" t="n"/>
      <c r="C263" s="1" t="n"/>
      <c r="D263" s="1" t="n"/>
      <c r="E263" s="1" t="n"/>
      <c r="F263" s="1" t="n"/>
      <c r="G263" s="1" t="n"/>
      <c r="H263" s="1" t="n"/>
      <c r="I263" s="1" t="n"/>
      <c r="J263" s="1" t="n"/>
      <c r="K263" s="18" t="n"/>
      <c r="L263" s="1" t="n"/>
      <c r="M263" s="1" t="n"/>
      <c r="N263" s="1" t="n"/>
      <c r="O263" s="1" t="n"/>
      <c r="P263" s="1" t="n"/>
      <c r="Q263" s="1" t="n"/>
      <c r="R263" s="1" t="n"/>
      <c r="S263" s="210" t="n"/>
      <c r="T263" s="210" t="n"/>
      <c r="U263" s="1" t="n"/>
      <c r="V263" s="18" t="n"/>
      <c r="W263" s="18" t="n"/>
      <c r="X263" s="1" t="n"/>
      <c r="Y263" s="210" t="n"/>
      <c r="Z263" s="1" t="n"/>
      <c r="AA263" s="18" t="n"/>
      <c r="AB263" s="212" t="n"/>
      <c r="AC263" s="1" t="n"/>
    </row>
    <row r="264">
      <c r="A264" s="1" t="n"/>
      <c r="B264" s="1" t="n"/>
      <c r="C264" s="1" t="n"/>
      <c r="D264" s="1" t="n"/>
      <c r="E264" s="1" t="n"/>
      <c r="F264" s="1" t="n"/>
      <c r="G264" s="1" t="n"/>
      <c r="H264" s="1" t="n"/>
      <c r="I264" s="1" t="n"/>
      <c r="J264" s="1" t="n"/>
      <c r="K264" s="18" t="n"/>
      <c r="L264" s="1" t="n"/>
      <c r="M264" s="1" t="n"/>
      <c r="N264" s="1" t="n"/>
      <c r="O264" s="1" t="n"/>
      <c r="P264" s="1" t="n"/>
      <c r="Q264" s="1" t="n"/>
      <c r="R264" s="1" t="n"/>
      <c r="S264" s="210" t="n"/>
      <c r="T264" s="210" t="n"/>
      <c r="U264" s="1" t="n"/>
      <c r="V264" s="18" t="n"/>
      <c r="W264" s="18" t="n"/>
      <c r="X264" s="1" t="n"/>
      <c r="Y264" s="210" t="n"/>
      <c r="Z264" s="1" t="n"/>
      <c r="AA264" s="18" t="n"/>
      <c r="AB264" s="212" t="n"/>
      <c r="AC264" s="1" t="n"/>
    </row>
    <row r="265">
      <c r="A265" s="1" t="n"/>
      <c r="B265" s="1" t="n"/>
      <c r="C265" s="1" t="n"/>
      <c r="D265" s="1" t="n"/>
      <c r="E265" s="1" t="n"/>
      <c r="F265" s="1" t="n"/>
      <c r="G265" s="1" t="n"/>
      <c r="H265" s="1" t="n"/>
      <c r="I265" s="1" t="n"/>
      <c r="J265" s="1" t="n"/>
      <c r="K265" s="18" t="n"/>
      <c r="L265" s="1" t="n"/>
      <c r="M265" s="1" t="n"/>
      <c r="N265" s="1" t="n"/>
      <c r="O265" s="1" t="n"/>
      <c r="P265" s="1" t="n"/>
      <c r="Q265" s="1" t="n"/>
      <c r="R265" s="1" t="n"/>
      <c r="S265" s="210" t="n"/>
      <c r="T265" s="210" t="n"/>
      <c r="U265" s="1" t="n"/>
      <c r="V265" s="18" t="n"/>
      <c r="W265" s="18" t="n"/>
      <c r="X265" s="1" t="n"/>
      <c r="Y265" s="210" t="n"/>
      <c r="Z265" s="1" t="n"/>
      <c r="AA265" s="18" t="n"/>
      <c r="AB265" s="212" t="n"/>
      <c r="AC265" s="1" t="n"/>
    </row>
    <row r="266">
      <c r="A266" s="1" t="n"/>
      <c r="B266" s="1" t="n"/>
      <c r="C266" s="1" t="n"/>
      <c r="D266" s="1" t="n"/>
      <c r="E266" s="1" t="n"/>
      <c r="F266" s="1" t="n"/>
      <c r="G266" s="1" t="n"/>
      <c r="H266" s="1" t="n"/>
      <c r="I266" s="1" t="n"/>
      <c r="J266" s="1" t="n"/>
      <c r="K266" s="18" t="n"/>
      <c r="L266" s="1" t="n"/>
      <c r="M266" s="1" t="n"/>
      <c r="N266" s="1" t="n"/>
      <c r="O266" s="1" t="n"/>
      <c r="P266" s="1" t="n"/>
      <c r="Q266" s="1" t="n"/>
      <c r="R266" s="1" t="n"/>
      <c r="S266" s="210" t="n"/>
      <c r="T266" s="210" t="n"/>
      <c r="U266" s="1" t="n"/>
      <c r="V266" s="18" t="n"/>
      <c r="W266" s="18" t="n"/>
      <c r="X266" s="1" t="n"/>
      <c r="Y266" s="210" t="n"/>
      <c r="Z266" s="1" t="n"/>
      <c r="AA266" s="18" t="n"/>
      <c r="AB266" s="212" t="n"/>
      <c r="AC266" s="1" t="n"/>
    </row>
    <row r="267">
      <c r="A267" s="1" t="n"/>
      <c r="B267" s="1" t="n"/>
      <c r="C267" s="1" t="n"/>
      <c r="D267" s="1" t="n"/>
      <c r="E267" s="1" t="n"/>
      <c r="F267" s="1" t="n"/>
      <c r="G267" s="1" t="n"/>
      <c r="H267" s="1" t="n"/>
      <c r="I267" s="1" t="n"/>
      <c r="J267" s="1" t="n"/>
      <c r="K267" s="18" t="n"/>
      <c r="L267" s="1" t="n"/>
      <c r="M267" s="1" t="n"/>
      <c r="N267" s="1" t="n"/>
      <c r="O267" s="1" t="n"/>
      <c r="P267" s="1" t="n"/>
      <c r="Q267" s="1" t="n"/>
      <c r="R267" s="1" t="n"/>
      <c r="S267" s="210" t="n"/>
      <c r="T267" s="210" t="n"/>
      <c r="U267" s="1" t="n"/>
      <c r="V267" s="18" t="n"/>
      <c r="W267" s="18" t="n"/>
      <c r="X267" s="1" t="n"/>
      <c r="Y267" s="210" t="n"/>
      <c r="Z267" s="1" t="n"/>
      <c r="AA267" s="18" t="n"/>
      <c r="AB267" s="212" t="n"/>
      <c r="AC267" s="1" t="n"/>
    </row>
    <row r="268">
      <c r="A268" s="1" t="n"/>
      <c r="B268" s="1" t="n"/>
      <c r="C268" s="1" t="n"/>
      <c r="D268" s="1" t="n"/>
      <c r="E268" s="1" t="n"/>
      <c r="F268" s="1" t="n"/>
      <c r="G268" s="1" t="n"/>
      <c r="H268" s="1" t="n"/>
      <c r="I268" s="1" t="n"/>
      <c r="J268" s="1" t="n"/>
      <c r="K268" s="18" t="n"/>
      <c r="L268" s="1" t="n"/>
      <c r="M268" s="1" t="n"/>
      <c r="N268" s="1" t="n"/>
      <c r="O268" s="1" t="n"/>
      <c r="P268" s="1" t="n"/>
      <c r="Q268" s="1" t="n"/>
      <c r="R268" s="1" t="n"/>
      <c r="S268" s="210" t="n"/>
      <c r="T268" s="210" t="n"/>
      <c r="U268" s="1" t="n"/>
      <c r="V268" s="18" t="n"/>
      <c r="W268" s="18" t="n"/>
      <c r="X268" s="1" t="n"/>
      <c r="Y268" s="210" t="n"/>
      <c r="Z268" s="1" t="n"/>
      <c r="AA268" s="18" t="n"/>
      <c r="AB268" s="212" t="n"/>
      <c r="AC268" s="1" t="n"/>
    </row>
    <row r="269">
      <c r="A269" s="1" t="n"/>
      <c r="B269" s="1" t="n"/>
      <c r="C269" s="1" t="n"/>
      <c r="D269" s="1" t="n"/>
      <c r="E269" s="1" t="n"/>
      <c r="F269" s="1" t="n"/>
      <c r="G269" s="1" t="n"/>
      <c r="H269" s="1" t="n"/>
      <c r="I269" s="1" t="n"/>
      <c r="J269" s="1" t="n"/>
      <c r="K269" s="18" t="n"/>
      <c r="L269" s="1" t="n"/>
      <c r="M269" s="1" t="n"/>
      <c r="N269" s="1" t="n"/>
      <c r="O269" s="1" t="n"/>
      <c r="P269" s="1" t="n"/>
      <c r="Q269" s="1" t="n"/>
      <c r="R269" s="1" t="n"/>
      <c r="S269" s="210" t="n"/>
      <c r="T269" s="210" t="n"/>
      <c r="U269" s="1" t="n"/>
      <c r="V269" s="18" t="n"/>
      <c r="W269" s="18" t="n"/>
      <c r="X269" s="1" t="n"/>
      <c r="Y269" s="210" t="n"/>
      <c r="Z269" s="1" t="n"/>
      <c r="AA269" s="18" t="n"/>
      <c r="AB269" s="212" t="n"/>
      <c r="AC269" s="1" t="n"/>
    </row>
    <row r="270">
      <c r="A270" s="1" t="n"/>
      <c r="B270" s="1" t="n"/>
      <c r="C270" s="1" t="n"/>
      <c r="D270" s="1" t="n"/>
      <c r="E270" s="1" t="n"/>
      <c r="F270" s="1" t="n"/>
      <c r="G270" s="1" t="n"/>
      <c r="H270" s="1" t="n"/>
      <c r="I270" s="1" t="n"/>
      <c r="J270" s="1" t="n"/>
      <c r="K270" s="18" t="n"/>
      <c r="L270" s="1" t="n"/>
      <c r="M270" s="1" t="n"/>
      <c r="N270" s="1" t="n"/>
      <c r="O270" s="1" t="n"/>
      <c r="P270" s="1" t="n"/>
      <c r="Q270" s="1" t="n"/>
      <c r="R270" s="1" t="n"/>
      <c r="S270" s="210" t="n"/>
      <c r="T270" s="210" t="n"/>
      <c r="U270" s="1" t="n"/>
      <c r="V270" s="18" t="n"/>
      <c r="W270" s="18" t="n"/>
      <c r="X270" s="1" t="n"/>
      <c r="Y270" s="210" t="n"/>
      <c r="Z270" s="1" t="n"/>
      <c r="AA270" s="18" t="n"/>
      <c r="AB270" s="212" t="n"/>
      <c r="AC270" s="1" t="n"/>
    </row>
    <row r="271">
      <c r="A271" s="1" t="n"/>
      <c r="B271" s="1" t="n"/>
      <c r="C271" s="1" t="n"/>
      <c r="D271" s="1" t="n"/>
      <c r="E271" s="1" t="n"/>
      <c r="F271" s="1" t="n"/>
      <c r="G271" s="1" t="n"/>
      <c r="H271" s="1" t="n"/>
      <c r="I271" s="1" t="n"/>
      <c r="J271" s="1" t="n"/>
      <c r="K271" s="18" t="n"/>
      <c r="L271" s="1" t="n"/>
      <c r="M271" s="1" t="n"/>
      <c r="N271" s="1" t="n"/>
      <c r="O271" s="1" t="n"/>
      <c r="P271" s="1" t="n"/>
      <c r="Q271" s="1" t="n"/>
      <c r="R271" s="1" t="n"/>
      <c r="S271" s="210" t="n"/>
      <c r="T271" s="210" t="n"/>
      <c r="U271" s="1" t="n"/>
      <c r="V271" s="18" t="n"/>
      <c r="W271" s="18" t="n"/>
      <c r="X271" s="1" t="n"/>
      <c r="Y271" s="210" t="n"/>
      <c r="Z271" s="1" t="n"/>
      <c r="AA271" s="18" t="n"/>
      <c r="AB271" s="212" t="n"/>
      <c r="AC271" s="1" t="n"/>
    </row>
    <row r="272">
      <c r="A272" s="1" t="n"/>
      <c r="B272" s="1" t="n"/>
      <c r="C272" s="1" t="n"/>
      <c r="D272" s="1" t="n"/>
      <c r="E272" s="1" t="n"/>
      <c r="F272" s="1" t="n"/>
      <c r="G272" s="1" t="n"/>
      <c r="H272" s="1" t="n"/>
      <c r="I272" s="1" t="n"/>
      <c r="J272" s="1" t="n"/>
      <c r="K272" s="18" t="n"/>
      <c r="L272" s="1" t="n"/>
      <c r="M272" s="1" t="n"/>
      <c r="N272" s="1" t="n"/>
      <c r="O272" s="1" t="n"/>
      <c r="P272" s="1" t="n"/>
      <c r="Q272" s="1" t="n"/>
      <c r="R272" s="1" t="n"/>
      <c r="S272" s="210" t="n"/>
      <c r="T272" s="210" t="n"/>
      <c r="U272" s="1" t="n"/>
      <c r="V272" s="18" t="n"/>
      <c r="W272" s="18" t="n"/>
      <c r="X272" s="1" t="n"/>
      <c r="Y272" s="210" t="n"/>
      <c r="Z272" s="1" t="n"/>
      <c r="AA272" s="18" t="n"/>
      <c r="AB272" s="212" t="n"/>
      <c r="AC272" s="1" t="n"/>
    </row>
    <row r="273">
      <c r="A273" s="1" t="n"/>
      <c r="B273" s="1" t="n"/>
      <c r="C273" s="1" t="n"/>
      <c r="D273" s="1" t="n"/>
      <c r="E273" s="1" t="n"/>
      <c r="F273" s="1" t="n"/>
      <c r="G273" s="1" t="n"/>
      <c r="H273" s="1" t="n"/>
      <c r="I273" s="1" t="n"/>
      <c r="J273" s="1" t="n"/>
      <c r="K273" s="18" t="n"/>
      <c r="L273" s="1" t="n"/>
      <c r="M273" s="1" t="n"/>
      <c r="N273" s="1" t="n"/>
      <c r="O273" s="1" t="n"/>
      <c r="P273" s="1" t="n"/>
      <c r="Q273" s="1" t="n"/>
      <c r="R273" s="1" t="n"/>
      <c r="S273" s="210" t="n"/>
      <c r="T273" s="210" t="n"/>
      <c r="U273" s="1" t="n"/>
      <c r="V273" s="18" t="n"/>
      <c r="W273" s="18" t="n"/>
      <c r="X273" s="1" t="n"/>
      <c r="Y273" s="210" t="n"/>
      <c r="Z273" s="1" t="n"/>
      <c r="AA273" s="18" t="n"/>
      <c r="AB273" s="212" t="n"/>
      <c r="AC273" s="1" t="n"/>
    </row>
    <row r="274">
      <c r="A274" s="1" t="n"/>
      <c r="B274" s="1" t="n"/>
      <c r="C274" s="1" t="n"/>
      <c r="D274" s="1" t="n"/>
      <c r="E274" s="1" t="n"/>
      <c r="F274" s="1" t="n"/>
      <c r="G274" s="1" t="n"/>
      <c r="H274" s="1" t="n"/>
      <c r="I274" s="1" t="n"/>
      <c r="J274" s="1" t="n"/>
      <c r="K274" s="18" t="n"/>
      <c r="L274" s="1" t="n"/>
      <c r="M274" s="1" t="n"/>
      <c r="N274" s="1" t="n"/>
      <c r="O274" s="1" t="n"/>
      <c r="P274" s="1" t="n"/>
      <c r="Q274" s="1" t="n"/>
      <c r="R274" s="1" t="n"/>
      <c r="S274" s="210" t="n"/>
      <c r="T274" s="210" t="n"/>
      <c r="U274" s="1" t="n"/>
      <c r="V274" s="18" t="n"/>
      <c r="W274" s="18" t="n"/>
      <c r="X274" s="1" t="n"/>
      <c r="Y274" s="210" t="n"/>
      <c r="Z274" s="1" t="n"/>
      <c r="AA274" s="18" t="n"/>
      <c r="AB274" s="212" t="n"/>
      <c r="AC274" s="1" t="n"/>
    </row>
    <row r="275">
      <c r="A275" s="1" t="n"/>
      <c r="B275" s="1" t="n"/>
      <c r="C275" s="1" t="n"/>
      <c r="D275" s="1" t="n"/>
      <c r="E275" s="1" t="n"/>
      <c r="F275" s="1" t="n"/>
      <c r="G275" s="1" t="n"/>
      <c r="H275" s="1" t="n"/>
      <c r="I275" s="1" t="n"/>
      <c r="J275" s="1" t="n"/>
      <c r="K275" s="18" t="n"/>
      <c r="L275" s="1" t="n"/>
      <c r="M275" s="1" t="n"/>
      <c r="N275" s="1" t="n"/>
      <c r="O275" s="1" t="n"/>
      <c r="P275" s="1" t="n"/>
      <c r="Q275" s="1" t="n"/>
      <c r="R275" s="1" t="n"/>
      <c r="S275" s="210" t="n"/>
      <c r="T275" s="210" t="n"/>
      <c r="U275" s="1" t="n"/>
      <c r="V275" s="18" t="n"/>
      <c r="W275" s="18" t="n"/>
      <c r="X275" s="1" t="n"/>
      <c r="Y275" s="210" t="n"/>
      <c r="Z275" s="1" t="n"/>
      <c r="AA275" s="18" t="n"/>
      <c r="AB275" s="212" t="n"/>
      <c r="AC275" s="1" t="n"/>
    </row>
    <row r="276">
      <c r="A276" s="1" t="n"/>
      <c r="B276" s="1" t="n"/>
      <c r="C276" s="1" t="n"/>
      <c r="D276" s="1" t="n"/>
      <c r="E276" s="1" t="n"/>
      <c r="F276" s="1" t="n"/>
      <c r="G276" s="1" t="n"/>
      <c r="H276" s="1" t="n"/>
      <c r="I276" s="1" t="n"/>
      <c r="J276" s="1" t="n"/>
      <c r="K276" s="18" t="n"/>
      <c r="L276" s="1" t="n"/>
      <c r="M276" s="1" t="n"/>
      <c r="N276" s="1" t="n"/>
      <c r="O276" s="1" t="n"/>
      <c r="P276" s="1" t="n"/>
      <c r="Q276" s="1" t="n"/>
      <c r="R276" s="1" t="n"/>
      <c r="S276" s="210" t="n"/>
      <c r="T276" s="210" t="n"/>
      <c r="U276" s="1" t="n"/>
      <c r="V276" s="18" t="n"/>
      <c r="W276" s="18" t="n"/>
      <c r="X276" s="1" t="n"/>
      <c r="Y276" s="210" t="n"/>
      <c r="Z276" s="1" t="n"/>
      <c r="AA276" s="18" t="n"/>
      <c r="AB276" s="212" t="n"/>
      <c r="AC276" s="1" t="n"/>
    </row>
    <row r="277">
      <c r="A277" s="1" t="n"/>
      <c r="B277" s="1" t="n"/>
      <c r="C277" s="1" t="n"/>
      <c r="D277" s="1" t="n"/>
      <c r="E277" s="1" t="n"/>
      <c r="F277" s="1" t="n"/>
      <c r="G277" s="1" t="n"/>
      <c r="H277" s="1" t="n"/>
      <c r="I277" s="1" t="n"/>
      <c r="J277" s="1" t="n"/>
      <c r="K277" s="18" t="n"/>
      <c r="L277" s="1" t="n"/>
      <c r="M277" s="1" t="n"/>
      <c r="N277" s="1" t="n"/>
      <c r="O277" s="1" t="n"/>
      <c r="P277" s="1" t="n"/>
      <c r="Q277" s="1" t="n"/>
      <c r="R277" s="1" t="n"/>
      <c r="S277" s="210" t="n"/>
      <c r="T277" s="210" t="n"/>
      <c r="U277" s="1" t="n"/>
      <c r="V277" s="18" t="n"/>
      <c r="W277" s="18" t="n"/>
      <c r="X277" s="1" t="n"/>
      <c r="Y277" s="210" t="n"/>
      <c r="Z277" s="1" t="n"/>
      <c r="AA277" s="18" t="n"/>
      <c r="AB277" s="212" t="n"/>
      <c r="AC277" s="1" t="n"/>
    </row>
    <row r="278">
      <c r="A278" s="1" t="n"/>
      <c r="B278" s="1" t="n"/>
      <c r="C278" s="1" t="n"/>
      <c r="D278" s="1" t="n"/>
      <c r="E278" s="1" t="n"/>
      <c r="F278" s="1" t="n"/>
      <c r="G278" s="1" t="n"/>
      <c r="H278" s="1" t="n"/>
      <c r="I278" s="1" t="n"/>
      <c r="J278" s="1" t="n"/>
      <c r="K278" s="18" t="n"/>
      <c r="L278" s="1" t="n"/>
      <c r="M278" s="1" t="n"/>
      <c r="N278" s="1" t="n"/>
      <c r="O278" s="1" t="n"/>
      <c r="P278" s="1" t="n"/>
      <c r="Q278" s="1" t="n"/>
      <c r="R278" s="1" t="n"/>
      <c r="S278" s="210" t="n"/>
      <c r="T278" s="210" t="n"/>
      <c r="U278" s="1" t="n"/>
      <c r="V278" s="18" t="n"/>
      <c r="W278" s="18" t="n"/>
      <c r="X278" s="1" t="n"/>
      <c r="Y278" s="210" t="n"/>
      <c r="Z278" s="1" t="n"/>
      <c r="AA278" s="18" t="n"/>
      <c r="AB278" s="212" t="n"/>
      <c r="AC278" s="1" t="n"/>
    </row>
    <row r="279">
      <c r="A279" s="1" t="n"/>
      <c r="B279" s="1" t="n"/>
      <c r="C279" s="1" t="n"/>
      <c r="D279" s="1" t="n"/>
      <c r="E279" s="1" t="n"/>
      <c r="F279" s="1" t="n"/>
      <c r="G279" s="1" t="n"/>
      <c r="H279" s="1" t="n"/>
      <c r="I279" s="1" t="n"/>
      <c r="J279" s="1" t="n"/>
      <c r="K279" s="18" t="n"/>
      <c r="L279" s="1" t="n"/>
      <c r="M279" s="1" t="n"/>
      <c r="N279" s="1" t="n"/>
      <c r="O279" s="1" t="n"/>
      <c r="P279" s="1" t="n"/>
      <c r="Q279" s="1" t="n"/>
      <c r="R279" s="1" t="n"/>
      <c r="S279" s="210" t="n"/>
      <c r="T279" s="210" t="n"/>
      <c r="U279" s="1" t="n"/>
      <c r="V279" s="18" t="n"/>
      <c r="W279" s="18" t="n"/>
      <c r="X279" s="1" t="n"/>
      <c r="Y279" s="210" t="n"/>
      <c r="Z279" s="1" t="n"/>
      <c r="AA279" s="18" t="n"/>
      <c r="AB279" s="212" t="n"/>
      <c r="AC279" s="1" t="n"/>
    </row>
    <row r="280">
      <c r="A280" s="1" t="n"/>
      <c r="B280" s="1" t="n"/>
      <c r="C280" s="1" t="n"/>
      <c r="D280" s="1" t="n"/>
      <c r="E280" s="1" t="n"/>
      <c r="F280" s="1" t="n"/>
      <c r="G280" s="1" t="n"/>
      <c r="H280" s="1" t="n"/>
      <c r="I280" s="1" t="n"/>
      <c r="J280" s="1" t="n"/>
      <c r="K280" s="18" t="n"/>
      <c r="L280" s="1" t="n"/>
      <c r="M280" s="1" t="n"/>
      <c r="N280" s="1" t="n"/>
      <c r="O280" s="1" t="n"/>
      <c r="P280" s="1" t="n"/>
      <c r="Q280" s="1" t="n"/>
      <c r="R280" s="1" t="n"/>
      <c r="S280" s="210" t="n"/>
      <c r="T280" s="210" t="n"/>
      <c r="U280" s="1" t="n"/>
      <c r="V280" s="18" t="n"/>
      <c r="W280" s="18" t="n"/>
      <c r="X280" s="1" t="n"/>
      <c r="Y280" s="210" t="n"/>
      <c r="Z280" s="1" t="n"/>
      <c r="AA280" s="18" t="n"/>
      <c r="AB280" s="212" t="n"/>
      <c r="AC280" s="1" t="n"/>
    </row>
    <row r="281">
      <c r="A281" s="1" t="n"/>
      <c r="B281" s="1" t="n"/>
      <c r="C281" s="1" t="n"/>
      <c r="D281" s="1" t="n"/>
      <c r="E281" s="1" t="n"/>
      <c r="F281" s="1" t="n"/>
      <c r="G281" s="1" t="n"/>
      <c r="H281" s="1" t="n"/>
      <c r="I281" s="1" t="n"/>
      <c r="J281" s="1" t="n"/>
      <c r="K281" s="18" t="n"/>
      <c r="L281" s="1" t="n"/>
      <c r="M281" s="1" t="n"/>
      <c r="N281" s="1" t="n"/>
      <c r="O281" s="1" t="n"/>
      <c r="P281" s="1" t="n"/>
      <c r="Q281" s="1" t="n"/>
      <c r="R281" s="1" t="n"/>
      <c r="S281" s="210" t="n"/>
      <c r="T281" s="210" t="n"/>
      <c r="U281" s="1" t="n"/>
      <c r="V281" s="18" t="n"/>
      <c r="W281" s="18" t="n"/>
      <c r="X281" s="1" t="n"/>
      <c r="Y281" s="210" t="n"/>
      <c r="Z281" s="1" t="n"/>
      <c r="AA281" s="18" t="n"/>
      <c r="AB281" s="212" t="n"/>
      <c r="AC281" s="1" t="n"/>
    </row>
    <row r="282">
      <c r="A282" s="1" t="n"/>
      <c r="B282" s="1" t="n"/>
      <c r="C282" s="1" t="n"/>
      <c r="D282" s="1" t="n"/>
      <c r="E282" s="1" t="n"/>
      <c r="F282" s="1" t="n"/>
      <c r="G282" s="1" t="n"/>
      <c r="H282" s="1" t="n"/>
      <c r="I282" s="1" t="n"/>
      <c r="J282" s="1" t="n"/>
      <c r="K282" s="18" t="n"/>
      <c r="L282" s="1" t="n"/>
      <c r="M282" s="1" t="n"/>
      <c r="N282" s="1" t="n"/>
      <c r="O282" s="1" t="n"/>
      <c r="P282" s="1" t="n"/>
      <c r="Q282" s="1" t="n"/>
      <c r="R282" s="1" t="n"/>
      <c r="S282" s="210" t="n"/>
      <c r="T282" s="210" t="n"/>
      <c r="U282" s="1" t="n"/>
      <c r="V282" s="18" t="n"/>
      <c r="W282" s="18" t="n"/>
      <c r="X282" s="1" t="n"/>
      <c r="Y282" s="210" t="n"/>
      <c r="Z282" s="1" t="n"/>
      <c r="AA282" s="18" t="n"/>
      <c r="AB282" s="212" t="n"/>
      <c r="AC282" s="1" t="n"/>
    </row>
    <row r="283">
      <c r="A283" s="1" t="n"/>
      <c r="B283" s="1" t="n"/>
      <c r="C283" s="1" t="n"/>
      <c r="D283" s="1" t="n"/>
      <c r="E283" s="1" t="n"/>
      <c r="F283" s="1" t="n"/>
      <c r="G283" s="1" t="n"/>
      <c r="H283" s="1" t="n"/>
      <c r="I283" s="1" t="n"/>
      <c r="J283" s="1" t="n"/>
      <c r="K283" s="18" t="n"/>
      <c r="L283" s="1" t="n"/>
      <c r="M283" s="1" t="n"/>
      <c r="N283" s="1" t="n"/>
      <c r="O283" s="1" t="n"/>
      <c r="P283" s="1" t="n"/>
      <c r="Q283" s="1" t="n"/>
      <c r="R283" s="1" t="n"/>
      <c r="S283" s="210" t="n"/>
      <c r="T283" s="210" t="n"/>
      <c r="U283" s="1" t="n"/>
      <c r="V283" s="18" t="n"/>
      <c r="W283" s="18" t="n"/>
      <c r="X283" s="1" t="n"/>
      <c r="Y283" s="210" t="n"/>
      <c r="Z283" s="1" t="n"/>
      <c r="AA283" s="18" t="n"/>
      <c r="AB283" s="212" t="n"/>
      <c r="AC283" s="1" t="n"/>
    </row>
    <row r="284">
      <c r="A284" s="1" t="n"/>
      <c r="B284" s="1" t="n"/>
      <c r="C284" s="1" t="n"/>
      <c r="D284" s="1" t="n"/>
      <c r="E284" s="1" t="n"/>
      <c r="F284" s="1" t="n"/>
      <c r="G284" s="1" t="n"/>
      <c r="H284" s="1" t="n"/>
      <c r="I284" s="1" t="n"/>
      <c r="J284" s="1" t="n"/>
      <c r="K284" s="18" t="n"/>
      <c r="L284" s="1" t="n"/>
      <c r="M284" s="1" t="n"/>
      <c r="N284" s="1" t="n"/>
      <c r="O284" s="1" t="n"/>
      <c r="P284" s="1" t="n"/>
      <c r="Q284" s="1" t="n"/>
      <c r="R284" s="1" t="n"/>
      <c r="S284" s="210" t="n"/>
      <c r="T284" s="210" t="n"/>
      <c r="U284" s="1" t="n"/>
      <c r="V284" s="18" t="n"/>
      <c r="W284" s="18" t="n"/>
      <c r="X284" s="1" t="n"/>
      <c r="Y284" s="210" t="n"/>
      <c r="Z284" s="1" t="n"/>
      <c r="AA284" s="18" t="n"/>
      <c r="AB284" s="212" t="n"/>
      <c r="AC284" s="1" t="n"/>
    </row>
    <row r="285">
      <c r="A285" s="1" t="n"/>
      <c r="B285" s="1" t="n"/>
      <c r="C285" s="1" t="n"/>
      <c r="D285" s="1" t="n"/>
      <c r="E285" s="1" t="n"/>
      <c r="F285" s="1" t="n"/>
      <c r="G285" s="1" t="n"/>
      <c r="H285" s="1" t="n"/>
      <c r="I285" s="1" t="n"/>
      <c r="J285" s="1" t="n"/>
      <c r="K285" s="18" t="n"/>
      <c r="L285" s="1" t="n"/>
      <c r="M285" s="1" t="n"/>
      <c r="N285" s="1" t="n"/>
      <c r="O285" s="1" t="n"/>
      <c r="P285" s="1" t="n"/>
      <c r="Q285" s="1" t="n"/>
      <c r="R285" s="1" t="n"/>
      <c r="S285" s="210" t="n"/>
      <c r="T285" s="210" t="n"/>
      <c r="U285" s="1" t="n"/>
      <c r="V285" s="18" t="n"/>
      <c r="W285" s="18" t="n"/>
      <c r="X285" s="1" t="n"/>
      <c r="Y285" s="210" t="n"/>
      <c r="Z285" s="1" t="n"/>
      <c r="AA285" s="18" t="n"/>
      <c r="AB285" s="212" t="n"/>
      <c r="AC285" s="1" t="n"/>
    </row>
    <row r="286">
      <c r="A286" s="1" t="n"/>
      <c r="B286" s="1" t="n"/>
      <c r="C286" s="1" t="n"/>
      <c r="D286" s="1" t="n"/>
      <c r="E286" s="1" t="n"/>
      <c r="F286" s="1" t="n"/>
      <c r="G286" s="1" t="n"/>
      <c r="H286" s="1" t="n"/>
      <c r="I286" s="1" t="n"/>
      <c r="J286" s="1" t="n"/>
      <c r="K286" s="18" t="n"/>
      <c r="L286" s="1" t="n"/>
      <c r="M286" s="1" t="n"/>
      <c r="N286" s="1" t="n"/>
      <c r="O286" s="1" t="n"/>
      <c r="P286" s="1" t="n"/>
      <c r="Q286" s="1" t="n"/>
      <c r="R286" s="1" t="n"/>
      <c r="S286" s="210" t="n"/>
      <c r="T286" s="210" t="n"/>
      <c r="U286" s="1" t="n"/>
      <c r="V286" s="18" t="n"/>
      <c r="W286" s="18" t="n"/>
      <c r="X286" s="1" t="n"/>
      <c r="Y286" s="210" t="n"/>
      <c r="Z286" s="1" t="n"/>
      <c r="AA286" s="18" t="n"/>
      <c r="AB286" s="212" t="n"/>
      <c r="AC286" s="1" t="n"/>
    </row>
    <row r="287">
      <c r="A287" s="1" t="n"/>
      <c r="B287" s="1" t="n"/>
      <c r="C287" s="1" t="n"/>
      <c r="D287" s="1" t="n"/>
      <c r="E287" s="1" t="n"/>
      <c r="F287" s="1" t="n"/>
      <c r="G287" s="1" t="n"/>
      <c r="H287" s="1" t="n"/>
      <c r="I287" s="1" t="n"/>
      <c r="J287" s="1" t="n"/>
      <c r="K287" s="18" t="n"/>
      <c r="L287" s="1" t="n"/>
      <c r="M287" s="1" t="n"/>
      <c r="N287" s="1" t="n"/>
      <c r="O287" s="1" t="n"/>
      <c r="P287" s="1" t="n"/>
      <c r="Q287" s="1" t="n"/>
      <c r="R287" s="1" t="n"/>
      <c r="S287" s="210" t="n"/>
      <c r="T287" s="210" t="n"/>
      <c r="U287" s="1" t="n"/>
      <c r="V287" s="18" t="n"/>
      <c r="W287" s="18" t="n"/>
      <c r="X287" s="1" t="n"/>
      <c r="Y287" s="210" t="n"/>
      <c r="Z287" s="1" t="n"/>
      <c r="AA287" s="18" t="n"/>
      <c r="AB287" s="212" t="n"/>
      <c r="AC287" s="1" t="n"/>
    </row>
    <row r="288">
      <c r="A288" s="1" t="n"/>
      <c r="B288" s="1" t="n"/>
      <c r="C288" s="1" t="n"/>
      <c r="D288" s="1" t="n"/>
      <c r="E288" s="1" t="n"/>
      <c r="F288" s="1" t="n"/>
      <c r="G288" s="1" t="n"/>
      <c r="H288" s="1" t="n"/>
      <c r="I288" s="1" t="n"/>
      <c r="J288" s="1" t="n"/>
      <c r="K288" s="18" t="n"/>
      <c r="L288" s="1" t="n"/>
      <c r="M288" s="1" t="n"/>
      <c r="N288" s="1" t="n"/>
      <c r="O288" s="1" t="n"/>
      <c r="P288" s="1" t="n"/>
      <c r="Q288" s="1" t="n"/>
      <c r="R288" s="1" t="n"/>
      <c r="S288" s="210" t="n"/>
      <c r="T288" s="210" t="n"/>
      <c r="U288" s="1" t="n"/>
      <c r="V288" s="18" t="n"/>
      <c r="W288" s="18" t="n"/>
      <c r="X288" s="1" t="n"/>
      <c r="Y288" s="210" t="n"/>
      <c r="Z288" s="1" t="n"/>
      <c r="AA288" s="18" t="n"/>
      <c r="AB288" s="212" t="n"/>
      <c r="AC288" s="1" t="n"/>
    </row>
    <row r="289">
      <c r="A289" s="1" t="n"/>
      <c r="B289" s="1" t="n"/>
      <c r="C289" s="1" t="n"/>
      <c r="D289" s="1" t="n"/>
      <c r="E289" s="1" t="n"/>
      <c r="F289" s="1" t="n"/>
      <c r="G289" s="1" t="n"/>
      <c r="H289" s="1" t="n"/>
      <c r="I289" s="1" t="n"/>
      <c r="J289" s="1" t="n"/>
      <c r="K289" s="18" t="n"/>
      <c r="L289" s="1" t="n"/>
      <c r="M289" s="1" t="n"/>
      <c r="N289" s="1" t="n"/>
      <c r="O289" s="1" t="n"/>
      <c r="P289" s="1" t="n"/>
      <c r="Q289" s="1" t="n"/>
      <c r="R289" s="1" t="n"/>
      <c r="S289" s="210" t="n"/>
      <c r="T289" s="210" t="n"/>
      <c r="U289" s="1" t="n"/>
      <c r="V289" s="18" t="n"/>
      <c r="W289" s="18" t="n"/>
      <c r="X289" s="1" t="n"/>
      <c r="Y289" s="210" t="n"/>
      <c r="Z289" s="1" t="n"/>
      <c r="AA289" s="18" t="n"/>
      <c r="AB289" s="212" t="n"/>
      <c r="AC289" s="1" t="n"/>
    </row>
    <row r="290">
      <c r="A290" s="1" t="n"/>
      <c r="B290" s="1" t="n"/>
      <c r="C290" s="1" t="n"/>
      <c r="D290" s="1" t="n"/>
      <c r="E290" s="1" t="n"/>
      <c r="F290" s="1" t="n"/>
      <c r="G290" s="1" t="n"/>
      <c r="H290" s="1" t="n"/>
      <c r="I290" s="1" t="n"/>
      <c r="J290" s="1" t="n"/>
      <c r="K290" s="18" t="n"/>
      <c r="L290" s="1" t="n"/>
      <c r="M290" s="1" t="n"/>
      <c r="N290" s="1" t="n"/>
      <c r="O290" s="1" t="n"/>
      <c r="P290" s="1" t="n"/>
      <c r="Q290" s="1" t="n"/>
      <c r="R290" s="1" t="n"/>
      <c r="S290" s="210" t="n"/>
      <c r="T290" s="210" t="n"/>
      <c r="U290" s="1" t="n"/>
      <c r="V290" s="18" t="n"/>
      <c r="W290" s="18" t="n"/>
      <c r="X290" s="1" t="n"/>
      <c r="Y290" s="210" t="n"/>
      <c r="Z290" s="1" t="n"/>
      <c r="AA290" s="18" t="n"/>
      <c r="AB290" s="212" t="n"/>
      <c r="AC290" s="1" t="n"/>
    </row>
    <row r="291">
      <c r="A291" s="1" t="n"/>
      <c r="B291" s="1" t="n"/>
      <c r="C291" s="1" t="n"/>
      <c r="D291" s="1" t="n"/>
      <c r="E291" s="1" t="n"/>
      <c r="F291" s="1" t="n"/>
      <c r="G291" s="1" t="n"/>
      <c r="H291" s="1" t="n"/>
      <c r="I291" s="1" t="n"/>
      <c r="J291" s="1" t="n"/>
      <c r="K291" s="18" t="n"/>
      <c r="L291" s="1" t="n"/>
      <c r="M291" s="1" t="n"/>
      <c r="N291" s="1" t="n"/>
      <c r="O291" s="1" t="n"/>
      <c r="P291" s="1" t="n"/>
      <c r="Q291" s="1" t="n"/>
      <c r="R291" s="1" t="n"/>
      <c r="S291" s="210" t="n"/>
      <c r="T291" s="210" t="n"/>
      <c r="U291" s="1" t="n"/>
      <c r="V291" s="18" t="n"/>
      <c r="W291" s="18" t="n"/>
      <c r="X291" s="1" t="n"/>
      <c r="Y291" s="210" t="n"/>
      <c r="Z291" s="1" t="n"/>
      <c r="AA291" s="18" t="n"/>
      <c r="AB291" s="212" t="n"/>
      <c r="AC291" s="1" t="n"/>
    </row>
    <row r="292">
      <c r="A292" s="1" t="n"/>
      <c r="B292" s="1" t="n"/>
      <c r="C292" s="1" t="n"/>
      <c r="D292" s="1" t="n"/>
      <c r="E292" s="1" t="n"/>
      <c r="F292" s="1" t="n"/>
      <c r="G292" s="1" t="n"/>
      <c r="H292" s="1" t="n"/>
      <c r="I292" s="1" t="n"/>
      <c r="J292" s="1" t="n"/>
      <c r="K292" s="18" t="n"/>
      <c r="L292" s="1" t="n"/>
      <c r="M292" s="1" t="n"/>
      <c r="N292" s="1" t="n"/>
      <c r="O292" s="1" t="n"/>
      <c r="P292" s="1" t="n"/>
      <c r="Q292" s="1" t="n"/>
      <c r="R292" s="1" t="n"/>
      <c r="S292" s="210" t="n"/>
      <c r="T292" s="210" t="n"/>
      <c r="U292" s="1" t="n"/>
      <c r="V292" s="18" t="n"/>
      <c r="W292" s="18" t="n"/>
      <c r="X292" s="1" t="n"/>
      <c r="Y292" s="210" t="n"/>
      <c r="Z292" s="1" t="n"/>
      <c r="AA292" s="18" t="n"/>
      <c r="AB292" s="212" t="n"/>
      <c r="AC292" s="1" t="n"/>
    </row>
    <row r="293">
      <c r="A293" s="1" t="n"/>
      <c r="B293" s="1" t="n"/>
      <c r="C293" s="1" t="n"/>
      <c r="D293" s="1" t="n"/>
      <c r="E293" s="1" t="n"/>
      <c r="F293" s="1" t="n"/>
      <c r="G293" s="1" t="n"/>
      <c r="H293" s="1" t="n"/>
      <c r="I293" s="1" t="n"/>
      <c r="J293" s="1" t="n"/>
      <c r="K293" s="18" t="n"/>
      <c r="L293" s="1" t="n"/>
      <c r="M293" s="1" t="n"/>
      <c r="N293" s="1" t="n"/>
      <c r="O293" s="1" t="n"/>
      <c r="P293" s="1" t="n"/>
      <c r="Q293" s="1" t="n"/>
      <c r="R293" s="1" t="n"/>
      <c r="S293" s="210" t="n"/>
      <c r="T293" s="210" t="n"/>
      <c r="U293" s="1" t="n"/>
      <c r="V293" s="18" t="n"/>
      <c r="W293" s="18" t="n"/>
      <c r="X293" s="1" t="n"/>
      <c r="Y293" s="210" t="n"/>
      <c r="Z293" s="1" t="n"/>
      <c r="AA293" s="18" t="n"/>
      <c r="AB293" s="212" t="n"/>
      <c r="AC293" s="1" t="n"/>
    </row>
    <row r="294">
      <c r="A294" s="1" t="n"/>
      <c r="B294" s="1" t="n"/>
      <c r="C294" s="1" t="n"/>
      <c r="D294" s="1" t="n"/>
      <c r="E294" s="1" t="n"/>
      <c r="F294" s="1" t="n"/>
      <c r="G294" s="1" t="n"/>
      <c r="H294" s="1" t="n"/>
      <c r="I294" s="1" t="n"/>
      <c r="J294" s="1" t="n"/>
      <c r="K294" s="18" t="n"/>
      <c r="L294" s="1" t="n"/>
      <c r="M294" s="1" t="n"/>
      <c r="N294" s="1" t="n"/>
      <c r="O294" s="1" t="n"/>
      <c r="P294" s="1" t="n"/>
      <c r="Q294" s="1" t="n"/>
      <c r="R294" s="1" t="n"/>
      <c r="S294" s="210" t="n"/>
      <c r="T294" s="210" t="n"/>
      <c r="U294" s="1" t="n"/>
      <c r="V294" s="18" t="n"/>
      <c r="W294" s="18" t="n"/>
      <c r="X294" s="1" t="n"/>
      <c r="Y294" s="210" t="n"/>
      <c r="Z294" s="1" t="n"/>
      <c r="AA294" s="18" t="n"/>
      <c r="AB294" s="212" t="n"/>
      <c r="AC294" s="1" t="n"/>
    </row>
    <row r="295">
      <c r="A295" s="1" t="n"/>
      <c r="B295" s="1" t="n"/>
      <c r="C295" s="1" t="n"/>
      <c r="D295" s="1" t="n"/>
      <c r="E295" s="1" t="n"/>
      <c r="F295" s="1" t="n"/>
      <c r="G295" s="1" t="n"/>
      <c r="H295" s="1" t="n"/>
      <c r="I295" s="1" t="n"/>
      <c r="J295" s="1" t="n"/>
      <c r="K295" s="18" t="n"/>
      <c r="L295" s="1" t="n"/>
      <c r="M295" s="1" t="n"/>
      <c r="N295" s="1" t="n"/>
      <c r="O295" s="1" t="n"/>
      <c r="P295" s="1" t="n"/>
      <c r="Q295" s="1" t="n"/>
      <c r="R295" s="1" t="n"/>
      <c r="S295" s="210" t="n"/>
      <c r="T295" s="210" t="n"/>
      <c r="U295" s="1" t="n"/>
      <c r="V295" s="18" t="n"/>
      <c r="W295" s="18" t="n"/>
      <c r="X295" s="1" t="n"/>
      <c r="Y295" s="210" t="n"/>
      <c r="Z295" s="1" t="n"/>
      <c r="AA295" s="18" t="n"/>
      <c r="AB295" s="212" t="n"/>
      <c r="AC295" s="1" t="n"/>
    </row>
    <row r="296">
      <c r="A296" s="1" t="n"/>
      <c r="B296" s="1" t="n"/>
      <c r="C296" s="1" t="n"/>
      <c r="D296" s="1" t="n"/>
      <c r="E296" s="1" t="n"/>
      <c r="F296" s="1" t="n"/>
      <c r="G296" s="1" t="n"/>
      <c r="H296" s="1" t="n"/>
      <c r="I296" s="1" t="n"/>
      <c r="J296" s="1" t="n"/>
      <c r="K296" s="18" t="n"/>
      <c r="L296" s="1" t="n"/>
      <c r="M296" s="1" t="n"/>
      <c r="N296" s="1" t="n"/>
      <c r="O296" s="1" t="n"/>
      <c r="P296" s="1" t="n"/>
      <c r="Q296" s="1" t="n"/>
      <c r="R296" s="1" t="n"/>
      <c r="S296" s="210" t="n"/>
      <c r="T296" s="210" t="n"/>
      <c r="U296" s="1" t="n"/>
      <c r="V296" s="18" t="n"/>
      <c r="W296" s="18" t="n"/>
      <c r="X296" s="1" t="n"/>
      <c r="Y296" s="210" t="n"/>
      <c r="Z296" s="1" t="n"/>
      <c r="AA296" s="18" t="n"/>
      <c r="AB296" s="212" t="n"/>
      <c r="AC296" s="1" t="n"/>
    </row>
    <row r="297">
      <c r="A297" s="1" t="n"/>
      <c r="B297" s="1" t="n"/>
      <c r="C297" s="1" t="n"/>
      <c r="D297" s="1" t="n"/>
      <c r="E297" s="1" t="n"/>
      <c r="F297" s="1" t="n"/>
      <c r="G297" s="1" t="n"/>
      <c r="H297" s="1" t="n"/>
      <c r="I297" s="1" t="n"/>
      <c r="J297" s="1" t="n"/>
      <c r="K297" s="18" t="n"/>
      <c r="L297" s="1" t="n"/>
      <c r="M297" s="1" t="n"/>
      <c r="N297" s="1" t="n"/>
      <c r="O297" s="1" t="n"/>
      <c r="P297" s="1" t="n"/>
      <c r="Q297" s="1" t="n"/>
      <c r="R297" s="1" t="n"/>
      <c r="S297" s="210" t="n"/>
      <c r="T297" s="210" t="n"/>
      <c r="U297" s="1" t="n"/>
      <c r="V297" s="18" t="n"/>
      <c r="W297" s="18" t="n"/>
      <c r="X297" s="1" t="n"/>
      <c r="Y297" s="210" t="n"/>
      <c r="Z297" s="1" t="n"/>
      <c r="AA297" s="18" t="n"/>
      <c r="AB297" s="212" t="n"/>
      <c r="AC297" s="1" t="n"/>
    </row>
    <row r="298">
      <c r="A298" s="1" t="n"/>
      <c r="B298" s="1" t="n"/>
      <c r="C298" s="1" t="n"/>
      <c r="D298" s="1" t="n"/>
      <c r="E298" s="1" t="n"/>
      <c r="F298" s="1" t="n"/>
      <c r="G298" s="1" t="n"/>
      <c r="H298" s="1" t="n"/>
      <c r="I298" s="1" t="n"/>
      <c r="J298" s="1" t="n"/>
      <c r="K298" s="18" t="n"/>
      <c r="L298" s="1" t="n"/>
      <c r="M298" s="1" t="n"/>
      <c r="N298" s="1" t="n"/>
      <c r="O298" s="1" t="n"/>
      <c r="P298" s="1" t="n"/>
      <c r="Q298" s="1" t="n"/>
      <c r="R298" s="1" t="n"/>
      <c r="S298" s="210" t="n"/>
      <c r="T298" s="210" t="n"/>
      <c r="U298" s="1" t="n"/>
      <c r="V298" s="18" t="n"/>
      <c r="W298" s="18" t="n"/>
      <c r="X298" s="1" t="n"/>
      <c r="Y298" s="210" t="n"/>
      <c r="Z298" s="1" t="n"/>
      <c r="AA298" s="18" t="n"/>
      <c r="AB298" s="212" t="n"/>
      <c r="AC298" s="1" t="n"/>
    </row>
    <row r="299">
      <c r="A299" s="1" t="n"/>
      <c r="B299" s="1" t="n"/>
      <c r="C299" s="1" t="n"/>
      <c r="D299" s="1" t="n"/>
      <c r="E299" s="1" t="n"/>
      <c r="F299" s="1" t="n"/>
      <c r="G299" s="1" t="n"/>
      <c r="H299" s="1" t="n"/>
      <c r="I299" s="1" t="n"/>
      <c r="J299" s="1" t="n"/>
      <c r="K299" s="18" t="n"/>
      <c r="L299" s="1" t="n"/>
      <c r="M299" s="1" t="n"/>
      <c r="N299" s="1" t="n"/>
      <c r="O299" s="1" t="n"/>
      <c r="P299" s="1" t="n"/>
      <c r="Q299" s="1" t="n"/>
      <c r="R299" s="1" t="n"/>
      <c r="S299" s="210" t="n"/>
      <c r="T299" s="210" t="n"/>
      <c r="U299" s="1" t="n"/>
      <c r="V299" s="18" t="n"/>
      <c r="W299" s="18" t="n"/>
      <c r="X299" s="1" t="n"/>
      <c r="Y299" s="210" t="n"/>
      <c r="Z299" s="1" t="n"/>
      <c r="AA299" s="18" t="n"/>
      <c r="AB299" s="212" t="n"/>
      <c r="AC299" s="1" t="n"/>
    </row>
    <row r="300">
      <c r="A300" s="1" t="n"/>
      <c r="B300" s="1" t="n"/>
      <c r="C300" s="1" t="n"/>
      <c r="D300" s="1" t="n"/>
      <c r="E300" s="1" t="n"/>
      <c r="F300" s="1" t="n"/>
      <c r="G300" s="1" t="n"/>
      <c r="H300" s="1" t="n"/>
      <c r="I300" s="1" t="n"/>
      <c r="J300" s="1" t="n"/>
      <c r="K300" s="18" t="n"/>
      <c r="L300" s="1" t="n"/>
      <c r="M300" s="1" t="n"/>
      <c r="N300" s="1" t="n"/>
      <c r="O300" s="1" t="n"/>
      <c r="P300" s="1" t="n"/>
      <c r="Q300" s="1" t="n"/>
      <c r="R300" s="1" t="n"/>
      <c r="S300" s="210" t="n"/>
      <c r="T300" s="210" t="n"/>
      <c r="U300" s="1" t="n"/>
      <c r="V300" s="18" t="n"/>
      <c r="W300" s="18" t="n"/>
      <c r="X300" s="1" t="n"/>
      <c r="Y300" s="210" t="n"/>
      <c r="Z300" s="1" t="n"/>
      <c r="AA300" s="18" t="n"/>
      <c r="AB300" s="212" t="n"/>
      <c r="AC300" s="1" t="n"/>
    </row>
    <row r="301">
      <c r="A301" s="1" t="n"/>
      <c r="B301" s="1" t="n"/>
      <c r="C301" s="1" t="n"/>
      <c r="D301" s="1" t="n"/>
      <c r="E301" s="1" t="n"/>
      <c r="F301" s="1" t="n"/>
      <c r="G301" s="1" t="n"/>
      <c r="H301" s="1" t="n"/>
      <c r="I301" s="1" t="n"/>
      <c r="J301" s="1" t="n"/>
      <c r="K301" s="18" t="n"/>
      <c r="L301" s="1" t="n"/>
      <c r="M301" s="1" t="n"/>
      <c r="N301" s="1" t="n"/>
      <c r="O301" s="1" t="n"/>
      <c r="P301" s="1" t="n"/>
      <c r="Q301" s="1" t="n"/>
      <c r="R301" s="1" t="n"/>
      <c r="S301" s="210" t="n"/>
      <c r="T301" s="210" t="n"/>
      <c r="U301" s="1" t="n"/>
      <c r="V301" s="18" t="n"/>
      <c r="W301" s="18" t="n"/>
      <c r="X301" s="1" t="n"/>
      <c r="Y301" s="210" t="n"/>
      <c r="Z301" s="1" t="n"/>
      <c r="AA301" s="18" t="n"/>
      <c r="AB301" s="212" t="n"/>
      <c r="AC301" s="1" t="n"/>
    </row>
    <row r="302">
      <c r="A302" s="1" t="n"/>
      <c r="B302" s="1" t="n"/>
      <c r="C302" s="1" t="n"/>
      <c r="D302" s="1" t="n"/>
      <c r="E302" s="1" t="n"/>
      <c r="F302" s="1" t="n"/>
      <c r="G302" s="1" t="n"/>
      <c r="H302" s="1" t="n"/>
      <c r="I302" s="1" t="n"/>
      <c r="J302" s="1" t="n"/>
      <c r="K302" s="18" t="n"/>
      <c r="L302" s="1" t="n"/>
      <c r="M302" s="1" t="n"/>
      <c r="N302" s="1" t="n"/>
      <c r="O302" s="1" t="n"/>
      <c r="P302" s="1" t="n"/>
      <c r="Q302" s="1" t="n"/>
      <c r="R302" s="1" t="n"/>
      <c r="S302" s="210" t="n"/>
      <c r="T302" s="210" t="n"/>
      <c r="U302" s="1" t="n"/>
      <c r="V302" s="18" t="n"/>
      <c r="W302" s="18" t="n"/>
      <c r="X302" s="1" t="n"/>
      <c r="Y302" s="210" t="n"/>
      <c r="Z302" s="1" t="n"/>
      <c r="AA302" s="18" t="n"/>
      <c r="AB302" s="212" t="n"/>
      <c r="AC302" s="1" t="n"/>
    </row>
    <row r="303">
      <c r="A303" s="1" t="n"/>
      <c r="B303" s="1" t="n"/>
      <c r="C303" s="1" t="n"/>
      <c r="D303" s="1" t="n"/>
      <c r="E303" s="1" t="n"/>
      <c r="F303" s="1" t="n"/>
      <c r="G303" s="1" t="n"/>
      <c r="H303" s="1" t="n"/>
      <c r="I303" s="1" t="n"/>
      <c r="J303" s="1" t="n"/>
      <c r="K303" s="18" t="n"/>
      <c r="L303" s="1" t="n"/>
      <c r="M303" s="1" t="n"/>
      <c r="N303" s="1" t="n"/>
      <c r="O303" s="1" t="n"/>
      <c r="P303" s="1" t="n"/>
      <c r="Q303" s="1" t="n"/>
      <c r="R303" s="1" t="n"/>
      <c r="S303" s="210" t="n"/>
      <c r="T303" s="210" t="n"/>
      <c r="U303" s="1" t="n"/>
      <c r="V303" s="18" t="n"/>
      <c r="W303" s="18" t="n"/>
      <c r="X303" s="1" t="n"/>
      <c r="Y303" s="210" t="n"/>
      <c r="Z303" s="1" t="n"/>
      <c r="AA303" s="18" t="n"/>
      <c r="AB303" s="212" t="n"/>
      <c r="AC303" s="1" t="n"/>
    </row>
    <row r="304">
      <c r="A304" s="1" t="n"/>
      <c r="B304" s="1" t="n"/>
      <c r="C304" s="1" t="n"/>
      <c r="D304" s="1" t="n"/>
      <c r="E304" s="1" t="n"/>
      <c r="F304" s="1" t="n"/>
      <c r="G304" s="1" t="n"/>
      <c r="H304" s="1" t="n"/>
      <c r="I304" s="1" t="n"/>
      <c r="J304" s="1" t="n"/>
      <c r="K304" s="18" t="n"/>
      <c r="L304" s="1" t="n"/>
      <c r="M304" s="1" t="n"/>
      <c r="N304" s="1" t="n"/>
      <c r="O304" s="1" t="n"/>
      <c r="P304" s="1" t="n"/>
      <c r="Q304" s="1" t="n"/>
      <c r="R304" s="1" t="n"/>
      <c r="S304" s="210" t="n"/>
      <c r="T304" s="210" t="n"/>
      <c r="U304" s="1" t="n"/>
      <c r="V304" s="18" t="n"/>
      <c r="W304" s="18" t="n"/>
      <c r="X304" s="1" t="n"/>
      <c r="Y304" s="210" t="n"/>
      <c r="Z304" s="1" t="n"/>
      <c r="AA304" s="18" t="n"/>
      <c r="AB304" s="212" t="n"/>
      <c r="AC304" s="1" t="n"/>
    </row>
    <row r="305">
      <c r="A305" s="1" t="n"/>
      <c r="B305" s="1" t="n"/>
      <c r="C305" s="1" t="n"/>
      <c r="D305" s="1" t="n"/>
      <c r="E305" s="1" t="n"/>
      <c r="F305" s="1" t="n"/>
      <c r="G305" s="1" t="n"/>
      <c r="H305" s="1" t="n"/>
      <c r="I305" s="1" t="n"/>
      <c r="J305" s="1" t="n"/>
      <c r="K305" s="18" t="n"/>
      <c r="L305" s="1" t="n"/>
      <c r="M305" s="1" t="n"/>
      <c r="N305" s="1" t="n"/>
      <c r="O305" s="1" t="n"/>
      <c r="P305" s="1" t="n"/>
      <c r="Q305" s="1" t="n"/>
      <c r="R305" s="1" t="n"/>
      <c r="S305" s="210" t="n"/>
      <c r="T305" s="210" t="n"/>
      <c r="U305" s="1" t="n"/>
      <c r="V305" s="18" t="n"/>
      <c r="W305" s="18" t="n"/>
      <c r="X305" s="1" t="n"/>
      <c r="Y305" s="210" t="n"/>
      <c r="Z305" s="1" t="n"/>
      <c r="AA305" s="18" t="n"/>
      <c r="AB305" s="212" t="n"/>
      <c r="AC305" s="1" t="n"/>
    </row>
    <row r="306">
      <c r="A306" s="1" t="n"/>
      <c r="B306" s="1" t="n"/>
      <c r="C306" s="1" t="n"/>
      <c r="D306" s="1" t="n"/>
      <c r="E306" s="1" t="n"/>
      <c r="F306" s="1" t="n"/>
      <c r="G306" s="1" t="n"/>
      <c r="H306" s="1" t="n"/>
      <c r="I306" s="1" t="n"/>
      <c r="J306" s="1" t="n"/>
      <c r="K306" s="18" t="n"/>
      <c r="L306" s="1" t="n"/>
      <c r="M306" s="1" t="n"/>
      <c r="N306" s="1" t="n"/>
      <c r="O306" s="1" t="n"/>
      <c r="P306" s="1" t="n"/>
      <c r="Q306" s="1" t="n"/>
      <c r="R306" s="1" t="n"/>
      <c r="S306" s="210" t="n"/>
      <c r="T306" s="210" t="n"/>
      <c r="U306" s="1" t="n"/>
      <c r="V306" s="18" t="n"/>
      <c r="W306" s="18" t="n"/>
      <c r="X306" s="1" t="n"/>
      <c r="Y306" s="210" t="n"/>
      <c r="Z306" s="1" t="n"/>
      <c r="AA306" s="18" t="n"/>
      <c r="AB306" s="212" t="n"/>
      <c r="AC306" s="1" t="n"/>
    </row>
    <row r="307">
      <c r="A307" s="1" t="n"/>
      <c r="B307" s="1" t="n"/>
      <c r="C307" s="1" t="n"/>
      <c r="D307" s="1" t="n"/>
      <c r="E307" s="1" t="n"/>
      <c r="F307" s="1" t="n"/>
      <c r="G307" s="1" t="n"/>
      <c r="H307" s="1" t="n"/>
      <c r="I307" s="1" t="n"/>
      <c r="J307" s="1" t="n"/>
      <c r="K307" s="18" t="n"/>
      <c r="L307" s="1" t="n"/>
      <c r="M307" s="1" t="n"/>
      <c r="N307" s="1" t="n"/>
      <c r="O307" s="1" t="n"/>
      <c r="P307" s="1" t="n"/>
      <c r="Q307" s="1" t="n"/>
      <c r="R307" s="1" t="n"/>
      <c r="S307" s="210" t="n"/>
      <c r="T307" s="210" t="n"/>
      <c r="U307" s="1" t="n"/>
      <c r="V307" s="18" t="n"/>
      <c r="W307" s="18" t="n"/>
      <c r="X307" s="1" t="n"/>
      <c r="Y307" s="210" t="n"/>
      <c r="Z307" s="1" t="n"/>
      <c r="AA307" s="18" t="n"/>
      <c r="AB307" s="212" t="n"/>
      <c r="AC307" s="1" t="n"/>
    </row>
    <row r="308">
      <c r="A308" s="1" t="n"/>
      <c r="B308" s="1" t="n"/>
      <c r="C308" s="1" t="n"/>
      <c r="D308" s="1" t="n"/>
      <c r="E308" s="1" t="n"/>
      <c r="F308" s="1" t="n"/>
      <c r="G308" s="1" t="n"/>
      <c r="H308" s="1" t="n"/>
      <c r="I308" s="1" t="n"/>
      <c r="J308" s="1" t="n"/>
      <c r="K308" s="18" t="n"/>
      <c r="L308" s="1" t="n"/>
      <c r="M308" s="1" t="n"/>
      <c r="N308" s="1" t="n"/>
      <c r="O308" s="1" t="n"/>
      <c r="P308" s="1" t="n"/>
      <c r="Q308" s="1" t="n"/>
      <c r="R308" s="1" t="n"/>
      <c r="S308" s="210" t="n"/>
      <c r="T308" s="210" t="n"/>
      <c r="U308" s="1" t="n"/>
      <c r="V308" s="18" t="n"/>
      <c r="W308" s="18" t="n"/>
      <c r="X308" s="1" t="n"/>
      <c r="Y308" s="210" t="n"/>
      <c r="Z308" s="1" t="n"/>
      <c r="AA308" s="18" t="n"/>
      <c r="AB308" s="212" t="n"/>
      <c r="AC308" s="1" t="n"/>
    </row>
    <row r="309">
      <c r="A309" s="1" t="n"/>
      <c r="B309" s="1" t="n"/>
      <c r="C309" s="1" t="n"/>
      <c r="D309" s="1" t="n"/>
      <c r="E309" s="1" t="n"/>
      <c r="F309" s="1" t="n"/>
      <c r="G309" s="1" t="n"/>
      <c r="H309" s="1" t="n"/>
      <c r="I309" s="1" t="n"/>
      <c r="J309" s="1" t="n"/>
      <c r="K309" s="18" t="n"/>
      <c r="L309" s="1" t="n"/>
      <c r="M309" s="1" t="n"/>
      <c r="N309" s="1" t="n"/>
      <c r="O309" s="1" t="n"/>
      <c r="P309" s="1" t="n"/>
      <c r="Q309" s="1" t="n"/>
      <c r="R309" s="1" t="n"/>
      <c r="S309" s="210" t="n"/>
      <c r="T309" s="210" t="n"/>
      <c r="U309" s="1" t="n"/>
      <c r="V309" s="18" t="n"/>
      <c r="W309" s="18" t="n"/>
      <c r="X309" s="1" t="n"/>
      <c r="Y309" s="210" t="n"/>
      <c r="Z309" s="1" t="n"/>
      <c r="AA309" s="18" t="n"/>
      <c r="AB309" s="212" t="n"/>
      <c r="AC309" s="1" t="n"/>
    </row>
    <row r="310">
      <c r="A310" s="1" t="n"/>
      <c r="B310" s="1" t="n"/>
      <c r="C310" s="1" t="n"/>
      <c r="D310" s="1" t="n"/>
      <c r="E310" s="1" t="n"/>
      <c r="F310" s="1" t="n"/>
      <c r="G310" s="1" t="n"/>
      <c r="H310" s="1" t="n"/>
      <c r="I310" s="1" t="n"/>
      <c r="J310" s="1" t="n"/>
      <c r="K310" s="18" t="n"/>
      <c r="L310" s="1" t="n"/>
      <c r="M310" s="1" t="n"/>
      <c r="N310" s="1" t="n"/>
      <c r="O310" s="1" t="n"/>
      <c r="P310" s="1" t="n"/>
      <c r="Q310" s="1" t="n"/>
      <c r="R310" s="1" t="n"/>
      <c r="S310" s="210" t="n"/>
      <c r="T310" s="210" t="n"/>
      <c r="U310" s="1" t="n"/>
      <c r="V310" s="18" t="n"/>
      <c r="W310" s="18" t="n"/>
      <c r="X310" s="1" t="n"/>
      <c r="Y310" s="210" t="n"/>
      <c r="Z310" s="1" t="n"/>
      <c r="AA310" s="18" t="n"/>
      <c r="AB310" s="212" t="n"/>
      <c r="AC310" s="1" t="n"/>
    </row>
    <row r="311">
      <c r="A311" s="1" t="n"/>
      <c r="B311" s="1" t="n"/>
      <c r="C311" s="1" t="n"/>
      <c r="D311" s="1" t="n"/>
      <c r="E311" s="1" t="n"/>
      <c r="F311" s="1" t="n"/>
      <c r="G311" s="1" t="n"/>
      <c r="H311" s="1" t="n"/>
      <c r="I311" s="1" t="n"/>
      <c r="J311" s="1" t="n"/>
      <c r="K311" s="18" t="n"/>
      <c r="L311" s="1" t="n"/>
      <c r="M311" s="1" t="n"/>
      <c r="N311" s="1" t="n"/>
      <c r="O311" s="1" t="n"/>
      <c r="P311" s="1" t="n"/>
      <c r="Q311" s="1" t="n"/>
      <c r="R311" s="1" t="n"/>
      <c r="S311" s="210" t="n"/>
      <c r="T311" s="210" t="n"/>
      <c r="U311" s="1" t="n"/>
      <c r="V311" s="18" t="n"/>
      <c r="W311" s="18" t="n"/>
      <c r="X311" s="1" t="n"/>
      <c r="Y311" s="210" t="n"/>
      <c r="Z311" s="1" t="n"/>
      <c r="AA311" s="18" t="n"/>
      <c r="AB311" s="212" t="n"/>
      <c r="AC311" s="1" t="n"/>
    </row>
    <row r="312">
      <c r="A312" s="1" t="n"/>
      <c r="B312" s="1" t="n"/>
      <c r="C312" s="1" t="n"/>
      <c r="D312" s="1" t="n"/>
      <c r="E312" s="1" t="n"/>
      <c r="F312" s="1" t="n"/>
      <c r="G312" s="1" t="n"/>
      <c r="H312" s="1" t="n"/>
      <c r="I312" s="1" t="n"/>
      <c r="J312" s="1" t="n"/>
      <c r="K312" s="18" t="n"/>
      <c r="L312" s="1" t="n"/>
      <c r="M312" s="1" t="n"/>
      <c r="N312" s="1" t="n"/>
      <c r="O312" s="1" t="n"/>
      <c r="P312" s="1" t="n"/>
      <c r="Q312" s="1" t="n"/>
      <c r="R312" s="1" t="n"/>
      <c r="S312" s="210" t="n"/>
      <c r="T312" s="210" t="n"/>
      <c r="U312" s="1" t="n"/>
      <c r="V312" s="18" t="n"/>
      <c r="W312" s="18" t="n"/>
      <c r="X312" s="1" t="n"/>
      <c r="Y312" s="210" t="n"/>
      <c r="Z312" s="1" t="n"/>
      <c r="AA312" s="18" t="n"/>
      <c r="AB312" s="212" t="n"/>
      <c r="AC312" s="1" t="n"/>
    </row>
    <row r="313">
      <c r="A313" s="1" t="n"/>
      <c r="B313" s="1" t="n"/>
      <c r="C313" s="1" t="n"/>
      <c r="D313" s="1" t="n"/>
      <c r="E313" s="1" t="n"/>
      <c r="F313" s="1" t="n"/>
      <c r="G313" s="1" t="n"/>
      <c r="H313" s="1" t="n"/>
      <c r="I313" s="1" t="n"/>
      <c r="J313" s="1" t="n"/>
      <c r="K313" s="18" t="n"/>
      <c r="L313" s="1" t="n"/>
      <c r="M313" s="1" t="n"/>
      <c r="N313" s="1" t="n"/>
      <c r="O313" s="1" t="n"/>
      <c r="P313" s="1" t="n"/>
      <c r="Q313" s="1" t="n"/>
      <c r="R313" s="1" t="n"/>
      <c r="S313" s="210" t="n"/>
      <c r="T313" s="210" t="n"/>
      <c r="U313" s="1" t="n"/>
      <c r="V313" s="18" t="n"/>
      <c r="W313" s="18" t="n"/>
      <c r="X313" s="1" t="n"/>
      <c r="Y313" s="210" t="n"/>
      <c r="Z313" s="1" t="n"/>
      <c r="AA313" s="18" t="n"/>
      <c r="AB313" s="212" t="n"/>
      <c r="AC313" s="1" t="n"/>
    </row>
    <row r="314">
      <c r="A314" s="1" t="n"/>
      <c r="B314" s="1" t="n"/>
      <c r="C314" s="1" t="n"/>
      <c r="D314" s="1" t="n"/>
      <c r="E314" s="1" t="n"/>
      <c r="F314" s="1" t="n"/>
      <c r="G314" s="1" t="n"/>
      <c r="H314" s="1" t="n"/>
      <c r="I314" s="1" t="n"/>
      <c r="J314" s="1" t="n"/>
      <c r="K314" s="18" t="n"/>
      <c r="L314" s="1" t="n"/>
      <c r="M314" s="1" t="n"/>
      <c r="N314" s="1" t="n"/>
      <c r="O314" s="1" t="n"/>
      <c r="P314" s="1" t="n"/>
      <c r="Q314" s="1" t="n"/>
      <c r="R314" s="1" t="n"/>
      <c r="S314" s="210" t="n"/>
      <c r="T314" s="210" t="n"/>
      <c r="U314" s="1" t="n"/>
      <c r="V314" s="18" t="n"/>
      <c r="W314" s="18" t="n"/>
      <c r="X314" s="1" t="n"/>
      <c r="Y314" s="210" t="n"/>
      <c r="Z314" s="1" t="n"/>
      <c r="AA314" s="18" t="n"/>
      <c r="AB314" s="212" t="n"/>
      <c r="AC314" s="1" t="n"/>
    </row>
    <row r="315">
      <c r="A315" s="1" t="n"/>
      <c r="B315" s="1" t="n"/>
      <c r="C315" s="1" t="n"/>
      <c r="D315" s="1" t="n"/>
      <c r="E315" s="1" t="n"/>
      <c r="F315" s="1" t="n"/>
      <c r="G315" s="1" t="n"/>
      <c r="H315" s="1" t="n"/>
      <c r="I315" s="1" t="n"/>
      <c r="J315" s="1" t="n"/>
      <c r="K315" s="18" t="n"/>
      <c r="L315" s="1" t="n"/>
      <c r="M315" s="1" t="n"/>
      <c r="N315" s="1" t="n"/>
      <c r="O315" s="1" t="n"/>
      <c r="P315" s="1" t="n"/>
      <c r="Q315" s="1" t="n"/>
      <c r="R315" s="1" t="n"/>
      <c r="S315" s="210" t="n"/>
      <c r="T315" s="210" t="n"/>
      <c r="U315" s="1" t="n"/>
      <c r="V315" s="18" t="n"/>
      <c r="W315" s="18" t="n"/>
      <c r="X315" s="1" t="n"/>
      <c r="Y315" s="210" t="n"/>
      <c r="Z315" s="1" t="n"/>
      <c r="AA315" s="18" t="n"/>
      <c r="AB315" s="212" t="n"/>
      <c r="AC315" s="1" t="n"/>
    </row>
    <row r="316">
      <c r="A316" s="1" t="n"/>
      <c r="B316" s="1" t="n"/>
      <c r="C316" s="1" t="n"/>
      <c r="D316" s="1" t="n"/>
      <c r="E316" s="1" t="n"/>
      <c r="F316" s="1" t="n"/>
      <c r="G316" s="1" t="n"/>
      <c r="H316" s="1" t="n"/>
      <c r="I316" s="1" t="n"/>
      <c r="J316" s="1" t="n"/>
      <c r="K316" s="18" t="n"/>
      <c r="L316" s="1" t="n"/>
      <c r="M316" s="1" t="n"/>
      <c r="N316" s="1" t="n"/>
      <c r="O316" s="1" t="n"/>
      <c r="P316" s="1" t="n"/>
      <c r="Q316" s="1" t="n"/>
      <c r="R316" s="1" t="n"/>
      <c r="S316" s="210" t="n"/>
      <c r="T316" s="210" t="n"/>
      <c r="U316" s="1" t="n"/>
      <c r="V316" s="18" t="n"/>
      <c r="W316" s="18" t="n"/>
      <c r="X316" s="1" t="n"/>
      <c r="Y316" s="210" t="n"/>
      <c r="Z316" s="1" t="n"/>
      <c r="AA316" s="18" t="n"/>
      <c r="AB316" s="212" t="n"/>
      <c r="AC316" s="1" t="n"/>
    </row>
    <row r="317">
      <c r="A317" s="1" t="n"/>
      <c r="B317" s="1" t="n"/>
      <c r="C317" s="1" t="n"/>
      <c r="D317" s="1" t="n"/>
      <c r="E317" s="1" t="n"/>
      <c r="F317" s="1" t="n"/>
      <c r="G317" s="1" t="n"/>
      <c r="H317" s="1" t="n"/>
      <c r="I317" s="1" t="n"/>
      <c r="J317" s="1" t="n"/>
      <c r="K317" s="18" t="n"/>
      <c r="L317" s="1" t="n"/>
      <c r="M317" s="1" t="n"/>
      <c r="N317" s="1" t="n"/>
      <c r="O317" s="1" t="n"/>
      <c r="P317" s="1" t="n"/>
      <c r="Q317" s="1" t="n"/>
      <c r="R317" s="1" t="n"/>
      <c r="S317" s="210" t="n"/>
      <c r="T317" s="210" t="n"/>
      <c r="U317" s="1" t="n"/>
      <c r="V317" s="18" t="n"/>
      <c r="W317" s="18" t="n"/>
      <c r="X317" s="1" t="n"/>
      <c r="Y317" s="210" t="n"/>
      <c r="Z317" s="1" t="n"/>
      <c r="AA317" s="18" t="n"/>
      <c r="AB317" s="212" t="n"/>
      <c r="AC317" s="1" t="n"/>
    </row>
    <row r="318">
      <c r="A318" s="1" t="n"/>
      <c r="B318" s="1" t="n"/>
      <c r="C318" s="1" t="n"/>
      <c r="D318" s="1" t="n"/>
      <c r="E318" s="1" t="n"/>
      <c r="F318" s="1" t="n"/>
      <c r="G318" s="1" t="n"/>
      <c r="H318" s="1" t="n"/>
      <c r="I318" s="1" t="n"/>
      <c r="J318" s="1" t="n"/>
      <c r="K318" s="18" t="n"/>
      <c r="L318" s="1" t="n"/>
      <c r="M318" s="1" t="n"/>
      <c r="N318" s="1" t="n"/>
      <c r="O318" s="1" t="n"/>
      <c r="P318" s="1" t="n"/>
      <c r="Q318" s="1" t="n"/>
      <c r="R318" s="1" t="n"/>
      <c r="S318" s="210" t="n"/>
      <c r="T318" s="210" t="n"/>
      <c r="U318" s="1" t="n"/>
      <c r="V318" s="18" t="n"/>
      <c r="W318" s="18" t="n"/>
      <c r="X318" s="1" t="n"/>
      <c r="Y318" s="210" t="n"/>
      <c r="Z318" s="1" t="n"/>
      <c r="AA318" s="18" t="n"/>
      <c r="AB318" s="212" t="n"/>
      <c r="AC318" s="1" t="n"/>
    </row>
    <row r="319">
      <c r="A319" s="1" t="n"/>
      <c r="B319" s="1" t="n"/>
      <c r="C319" s="1" t="n"/>
      <c r="D319" s="1" t="n"/>
      <c r="E319" s="1" t="n"/>
      <c r="F319" s="1" t="n"/>
      <c r="G319" s="1" t="n"/>
      <c r="H319" s="1" t="n"/>
      <c r="I319" s="1" t="n"/>
      <c r="J319" s="1" t="n"/>
      <c r="K319" s="18" t="n"/>
      <c r="L319" s="1" t="n"/>
      <c r="M319" s="1" t="n"/>
      <c r="N319" s="1" t="n"/>
      <c r="O319" s="1" t="n"/>
      <c r="P319" s="1" t="n"/>
      <c r="Q319" s="1" t="n"/>
      <c r="R319" s="1" t="n"/>
      <c r="S319" s="210" t="n"/>
      <c r="T319" s="210" t="n"/>
      <c r="U319" s="1" t="n"/>
      <c r="V319" s="18" t="n"/>
      <c r="W319" s="18" t="n"/>
      <c r="X319" s="1" t="n"/>
      <c r="Y319" s="210" t="n"/>
      <c r="Z319" s="1" t="n"/>
      <c r="AA319" s="18" t="n"/>
      <c r="AB319" s="212" t="n"/>
      <c r="AC319" s="1" t="n"/>
    </row>
    <row r="320">
      <c r="A320" s="1" t="n"/>
      <c r="B320" s="1" t="n"/>
      <c r="C320" s="1" t="n"/>
      <c r="D320" s="1" t="n"/>
      <c r="E320" s="1" t="n"/>
      <c r="F320" s="1" t="n"/>
      <c r="G320" s="1" t="n"/>
      <c r="H320" s="1" t="n"/>
      <c r="I320" s="1" t="n"/>
      <c r="J320" s="1" t="n"/>
      <c r="K320" s="18" t="n"/>
      <c r="L320" s="1" t="n"/>
      <c r="M320" s="1" t="n"/>
      <c r="N320" s="1" t="n"/>
      <c r="O320" s="1" t="n"/>
      <c r="P320" s="1" t="n"/>
      <c r="Q320" s="1" t="n"/>
      <c r="R320" s="1" t="n"/>
      <c r="S320" s="210" t="n"/>
      <c r="T320" s="210" t="n"/>
      <c r="U320" s="1" t="n"/>
      <c r="V320" s="18" t="n"/>
      <c r="W320" s="18" t="n"/>
      <c r="X320" s="1" t="n"/>
      <c r="Y320" s="210" t="n"/>
      <c r="Z320" s="1" t="n"/>
      <c r="AA320" s="18" t="n"/>
      <c r="AB320" s="212" t="n"/>
      <c r="AC320" s="1" t="n"/>
    </row>
    <row r="321">
      <c r="A321" s="1" t="n"/>
      <c r="B321" s="1" t="n"/>
      <c r="C321" s="1" t="n"/>
      <c r="D321" s="1" t="n"/>
      <c r="E321" s="1" t="n"/>
      <c r="F321" s="1" t="n"/>
      <c r="G321" s="1" t="n"/>
      <c r="H321" s="1" t="n"/>
      <c r="I321" s="1" t="n"/>
      <c r="J321" s="1" t="n"/>
      <c r="K321" s="18" t="n"/>
      <c r="L321" s="1" t="n"/>
      <c r="M321" s="1" t="n"/>
      <c r="N321" s="1" t="n"/>
      <c r="O321" s="1" t="n"/>
      <c r="P321" s="1" t="n"/>
      <c r="Q321" s="1" t="n"/>
      <c r="R321" s="1" t="n"/>
      <c r="S321" s="210" t="n"/>
      <c r="T321" s="210" t="n"/>
      <c r="U321" s="1" t="n"/>
      <c r="V321" s="18" t="n"/>
      <c r="W321" s="18" t="n"/>
      <c r="X321" s="1" t="n"/>
      <c r="Y321" s="210" t="n"/>
      <c r="Z321" s="1" t="n"/>
      <c r="AA321" s="18" t="n"/>
      <c r="AB321" s="212" t="n"/>
      <c r="AC321" s="1" t="n"/>
    </row>
    <row r="322">
      <c r="A322" s="1" t="n"/>
      <c r="B322" s="1" t="n"/>
      <c r="C322" s="1" t="n"/>
      <c r="D322" s="1" t="n"/>
      <c r="E322" s="1" t="n"/>
      <c r="F322" s="1" t="n"/>
      <c r="G322" s="1" t="n"/>
      <c r="H322" s="1" t="n"/>
      <c r="I322" s="1" t="n"/>
      <c r="J322" s="1" t="n"/>
      <c r="K322" s="18" t="n"/>
      <c r="L322" s="1" t="n"/>
      <c r="M322" s="1" t="n"/>
      <c r="N322" s="1" t="n"/>
      <c r="O322" s="1" t="n"/>
      <c r="P322" s="1" t="n"/>
      <c r="Q322" s="1" t="n"/>
      <c r="R322" s="1" t="n"/>
      <c r="S322" s="210" t="n"/>
      <c r="T322" s="210" t="n"/>
      <c r="U322" s="1" t="n"/>
      <c r="V322" s="18" t="n"/>
      <c r="W322" s="18" t="n"/>
      <c r="X322" s="1" t="n"/>
      <c r="Y322" s="210" t="n"/>
      <c r="Z322" s="1" t="n"/>
      <c r="AA322" s="18" t="n"/>
      <c r="AB322" s="212" t="n"/>
      <c r="AC322" s="1" t="n"/>
    </row>
    <row r="323">
      <c r="A323" s="1" t="n"/>
      <c r="B323" s="1" t="n"/>
      <c r="C323" s="1" t="n"/>
      <c r="D323" s="1" t="n"/>
      <c r="E323" s="1" t="n"/>
      <c r="F323" s="1" t="n"/>
      <c r="G323" s="1" t="n"/>
      <c r="H323" s="1" t="n"/>
      <c r="I323" s="1" t="n"/>
      <c r="J323" s="1" t="n"/>
      <c r="K323" s="18" t="n"/>
      <c r="L323" s="1" t="n"/>
      <c r="M323" s="1" t="n"/>
      <c r="N323" s="1" t="n"/>
      <c r="O323" s="1" t="n"/>
      <c r="P323" s="1" t="n"/>
      <c r="Q323" s="1" t="n"/>
      <c r="R323" s="1" t="n"/>
      <c r="S323" s="210" t="n"/>
      <c r="T323" s="210" t="n"/>
      <c r="U323" s="1" t="n"/>
      <c r="V323" s="18" t="n"/>
      <c r="W323" s="18" t="n"/>
      <c r="X323" s="1" t="n"/>
      <c r="Y323" s="210" t="n"/>
      <c r="Z323" s="1" t="n"/>
      <c r="AA323" s="18" t="n"/>
      <c r="AB323" s="212" t="n"/>
      <c r="AC323" s="1" t="n"/>
    </row>
    <row r="324">
      <c r="A324" s="1" t="n"/>
      <c r="B324" s="1" t="n"/>
      <c r="C324" s="1" t="n"/>
      <c r="D324" s="1" t="n"/>
      <c r="E324" s="1" t="n"/>
      <c r="F324" s="1" t="n"/>
      <c r="G324" s="1" t="n"/>
      <c r="H324" s="1" t="n"/>
      <c r="I324" s="1" t="n"/>
      <c r="J324" s="1" t="n"/>
      <c r="K324" s="18" t="n"/>
      <c r="L324" s="1" t="n"/>
      <c r="M324" s="1" t="n"/>
      <c r="N324" s="1" t="n"/>
      <c r="O324" s="1" t="n"/>
      <c r="P324" s="1" t="n"/>
      <c r="Q324" s="1" t="n"/>
      <c r="R324" s="1" t="n"/>
      <c r="S324" s="210" t="n"/>
      <c r="T324" s="210" t="n"/>
      <c r="U324" s="1" t="n"/>
      <c r="V324" s="18" t="n"/>
      <c r="W324" s="18" t="n"/>
      <c r="X324" s="1" t="n"/>
      <c r="Y324" s="210" t="n"/>
      <c r="Z324" s="1" t="n"/>
      <c r="AA324" s="18" t="n"/>
      <c r="AB324" s="212" t="n"/>
      <c r="AC324" s="1" t="n"/>
    </row>
    <row r="325">
      <c r="A325" s="1" t="n"/>
      <c r="B325" s="1" t="n"/>
      <c r="C325" s="1" t="n"/>
      <c r="D325" s="1" t="n"/>
      <c r="E325" s="1" t="n"/>
      <c r="F325" s="1" t="n"/>
      <c r="G325" s="1" t="n"/>
      <c r="H325" s="1" t="n"/>
      <c r="I325" s="1" t="n"/>
      <c r="J325" s="1" t="n"/>
      <c r="K325" s="18" t="n"/>
      <c r="L325" s="1" t="n"/>
      <c r="M325" s="1" t="n"/>
      <c r="N325" s="1" t="n"/>
      <c r="O325" s="1" t="n"/>
      <c r="P325" s="1" t="n"/>
      <c r="Q325" s="1" t="n"/>
      <c r="R325" s="1" t="n"/>
      <c r="S325" s="210" t="n"/>
      <c r="T325" s="210" t="n"/>
      <c r="U325" s="1" t="n"/>
      <c r="V325" s="18" t="n"/>
      <c r="W325" s="18" t="n"/>
      <c r="X325" s="1" t="n"/>
      <c r="Y325" s="210" t="n"/>
      <c r="Z325" s="1" t="n"/>
      <c r="AA325" s="18" t="n"/>
      <c r="AB325" s="212" t="n"/>
      <c r="AC325" s="1" t="n"/>
    </row>
    <row r="326">
      <c r="A326" s="1" t="n"/>
      <c r="B326" s="1" t="n"/>
      <c r="C326" s="1" t="n"/>
      <c r="D326" s="1" t="n"/>
      <c r="E326" s="1" t="n"/>
      <c r="F326" s="1" t="n"/>
      <c r="G326" s="1" t="n"/>
      <c r="H326" s="1" t="n"/>
      <c r="I326" s="1" t="n"/>
      <c r="J326" s="1" t="n"/>
      <c r="K326" s="18" t="n"/>
      <c r="L326" s="1" t="n"/>
      <c r="M326" s="1" t="n"/>
      <c r="N326" s="1" t="n"/>
      <c r="O326" s="1" t="n"/>
      <c r="P326" s="1" t="n"/>
      <c r="Q326" s="1" t="n"/>
      <c r="R326" s="1" t="n"/>
      <c r="S326" s="210" t="n"/>
      <c r="T326" s="210" t="n"/>
      <c r="U326" s="1" t="n"/>
      <c r="V326" s="18" t="n"/>
      <c r="W326" s="18" t="n"/>
      <c r="X326" s="1" t="n"/>
      <c r="Y326" s="210" t="n"/>
      <c r="Z326" s="1" t="n"/>
      <c r="AA326" s="18" t="n"/>
      <c r="AB326" s="212" t="n"/>
      <c r="AC326" s="1" t="n"/>
    </row>
    <row r="327">
      <c r="A327" s="1" t="n"/>
      <c r="B327" s="1" t="n"/>
      <c r="C327" s="1" t="n"/>
      <c r="D327" s="1" t="n"/>
      <c r="E327" s="1" t="n"/>
      <c r="F327" s="1" t="n"/>
      <c r="G327" s="1" t="n"/>
      <c r="H327" s="1" t="n"/>
      <c r="I327" s="1" t="n"/>
      <c r="J327" s="1" t="n"/>
      <c r="K327" s="18" t="n"/>
      <c r="L327" s="1" t="n"/>
      <c r="M327" s="1" t="n"/>
      <c r="N327" s="1" t="n"/>
      <c r="O327" s="1" t="n"/>
      <c r="P327" s="1" t="n"/>
      <c r="Q327" s="1" t="n"/>
      <c r="R327" s="1" t="n"/>
      <c r="S327" s="210" t="n"/>
      <c r="T327" s="210" t="n"/>
      <c r="U327" s="1" t="n"/>
      <c r="V327" s="18" t="n"/>
      <c r="W327" s="18" t="n"/>
      <c r="X327" s="1" t="n"/>
      <c r="Y327" s="210" t="n"/>
      <c r="Z327" s="1" t="n"/>
      <c r="AA327" s="18" t="n"/>
      <c r="AB327" s="212" t="n"/>
      <c r="AC327" s="1" t="n"/>
    </row>
    <row r="328">
      <c r="A328" s="1" t="n"/>
      <c r="B328" s="1" t="n"/>
      <c r="C328" s="1" t="n"/>
      <c r="D328" s="1" t="n"/>
      <c r="E328" s="1" t="n"/>
      <c r="F328" s="1" t="n"/>
      <c r="G328" s="1" t="n"/>
      <c r="H328" s="1" t="n"/>
      <c r="I328" s="1" t="n"/>
      <c r="J328" s="1" t="n"/>
      <c r="K328" s="18" t="n"/>
      <c r="L328" s="1" t="n"/>
      <c r="M328" s="1" t="n"/>
      <c r="N328" s="1" t="n"/>
      <c r="O328" s="1" t="n"/>
      <c r="P328" s="1" t="n"/>
      <c r="Q328" s="1" t="n"/>
      <c r="R328" s="1" t="n"/>
      <c r="S328" s="210" t="n"/>
      <c r="T328" s="210" t="n"/>
      <c r="U328" s="1" t="n"/>
      <c r="V328" s="18" t="n"/>
      <c r="W328" s="18" t="n"/>
      <c r="X328" s="1" t="n"/>
      <c r="Y328" s="210" t="n"/>
      <c r="Z328" s="1" t="n"/>
      <c r="AA328" s="18" t="n"/>
      <c r="AB328" s="212" t="n"/>
      <c r="AC328" s="1" t="n"/>
    </row>
    <row r="329">
      <c r="A329" s="1" t="n"/>
      <c r="B329" s="1" t="n"/>
      <c r="C329" s="1" t="n"/>
      <c r="D329" s="1" t="n"/>
      <c r="E329" s="1" t="n"/>
      <c r="F329" s="1" t="n"/>
      <c r="G329" s="1" t="n"/>
      <c r="H329" s="1" t="n"/>
      <c r="I329" s="1" t="n"/>
      <c r="J329" s="1" t="n"/>
      <c r="K329" s="18" t="n"/>
      <c r="L329" s="1" t="n"/>
      <c r="M329" s="1" t="n"/>
      <c r="N329" s="1" t="n"/>
      <c r="O329" s="1" t="n"/>
      <c r="P329" s="1" t="n"/>
      <c r="Q329" s="1" t="n"/>
      <c r="R329" s="1" t="n"/>
      <c r="S329" s="210" t="n"/>
      <c r="T329" s="210" t="n"/>
      <c r="U329" s="1" t="n"/>
      <c r="V329" s="18" t="n"/>
      <c r="W329" s="18" t="n"/>
      <c r="X329" s="1" t="n"/>
      <c r="Y329" s="210" t="n"/>
      <c r="Z329" s="1" t="n"/>
      <c r="AA329" s="18" t="n"/>
      <c r="AB329" s="212" t="n"/>
      <c r="AC329" s="1" t="n"/>
    </row>
    <row r="330">
      <c r="A330" s="1" t="n"/>
      <c r="B330" s="1" t="n"/>
      <c r="C330" s="1" t="n"/>
      <c r="D330" s="1" t="n"/>
      <c r="E330" s="1" t="n"/>
      <c r="F330" s="1" t="n"/>
      <c r="G330" s="1" t="n"/>
      <c r="H330" s="1" t="n"/>
      <c r="I330" s="1" t="n"/>
      <c r="J330" s="1" t="n"/>
      <c r="K330" s="18" t="n"/>
      <c r="L330" s="1" t="n"/>
      <c r="M330" s="1" t="n"/>
      <c r="N330" s="1" t="n"/>
      <c r="O330" s="1" t="n"/>
      <c r="P330" s="1" t="n"/>
      <c r="Q330" s="1" t="n"/>
      <c r="R330" s="1" t="n"/>
      <c r="S330" s="210" t="n"/>
      <c r="T330" s="210" t="n"/>
      <c r="U330" s="1" t="n"/>
      <c r="V330" s="18" t="n"/>
      <c r="W330" s="18" t="n"/>
      <c r="X330" s="1" t="n"/>
      <c r="Y330" s="210" t="n"/>
      <c r="Z330" s="1" t="n"/>
      <c r="AA330" s="18" t="n"/>
      <c r="AB330" s="212" t="n"/>
      <c r="AC330" s="1" t="n"/>
    </row>
    <row r="331">
      <c r="A331" s="1" t="n"/>
      <c r="B331" s="1" t="n"/>
      <c r="C331" s="1" t="n"/>
      <c r="D331" s="1" t="n"/>
      <c r="E331" s="1" t="n"/>
      <c r="F331" s="1" t="n"/>
      <c r="G331" s="1" t="n"/>
      <c r="H331" s="1" t="n"/>
      <c r="I331" s="1" t="n"/>
      <c r="J331" s="1" t="n"/>
      <c r="K331" s="18" t="n"/>
      <c r="L331" s="1" t="n"/>
      <c r="M331" s="1" t="n"/>
      <c r="N331" s="1" t="n"/>
      <c r="O331" s="1" t="n"/>
      <c r="P331" s="1" t="n"/>
      <c r="Q331" s="1" t="n"/>
      <c r="R331" s="1" t="n"/>
      <c r="S331" s="210" t="n"/>
      <c r="T331" s="210" t="n"/>
      <c r="U331" s="1" t="n"/>
      <c r="V331" s="18" t="n"/>
      <c r="W331" s="18" t="n"/>
      <c r="X331" s="1" t="n"/>
      <c r="Y331" s="210" t="n"/>
      <c r="Z331" s="1" t="n"/>
      <c r="AA331" s="18" t="n"/>
      <c r="AB331" s="212" t="n"/>
      <c r="AC331" s="1" t="n"/>
    </row>
    <row r="332">
      <c r="A332" s="1" t="n"/>
      <c r="B332" s="1" t="n"/>
      <c r="C332" s="1" t="n"/>
      <c r="D332" s="1" t="n"/>
      <c r="E332" s="1" t="n"/>
      <c r="F332" s="1" t="n"/>
      <c r="G332" s="1" t="n"/>
      <c r="H332" s="1" t="n"/>
      <c r="I332" s="1" t="n"/>
      <c r="J332" s="1" t="n"/>
      <c r="K332" s="18" t="n"/>
      <c r="L332" s="1" t="n"/>
      <c r="M332" s="1" t="n"/>
      <c r="N332" s="1" t="n"/>
      <c r="O332" s="1" t="n"/>
      <c r="P332" s="1" t="n"/>
      <c r="Q332" s="1" t="n"/>
      <c r="R332" s="1" t="n"/>
      <c r="S332" s="210" t="n"/>
      <c r="T332" s="210" t="n"/>
      <c r="U332" s="1" t="n"/>
      <c r="V332" s="18" t="n"/>
      <c r="W332" s="18" t="n"/>
      <c r="X332" s="1" t="n"/>
      <c r="Y332" s="210" t="n"/>
      <c r="Z332" s="1" t="n"/>
      <c r="AA332" s="18" t="n"/>
      <c r="AB332" s="212" t="n"/>
      <c r="AC332" s="1" t="n"/>
    </row>
    <row r="333">
      <c r="A333" s="1" t="n"/>
      <c r="B333" s="1" t="n"/>
      <c r="C333" s="1" t="n"/>
      <c r="D333" s="1" t="n"/>
      <c r="E333" s="1" t="n"/>
      <c r="F333" s="1" t="n"/>
      <c r="G333" s="1" t="n"/>
      <c r="H333" s="1" t="n"/>
      <c r="I333" s="1" t="n"/>
      <c r="J333" s="1" t="n"/>
      <c r="K333" s="18" t="n"/>
      <c r="L333" s="1" t="n"/>
      <c r="M333" s="1" t="n"/>
      <c r="N333" s="1" t="n"/>
      <c r="O333" s="1" t="n"/>
      <c r="P333" s="1" t="n"/>
      <c r="Q333" s="1" t="n"/>
      <c r="R333" s="1" t="n"/>
      <c r="S333" s="210" t="n"/>
      <c r="T333" s="210" t="n"/>
      <c r="U333" s="1" t="n"/>
      <c r="V333" s="18" t="n"/>
      <c r="W333" s="18" t="n"/>
      <c r="X333" s="1" t="n"/>
      <c r="Y333" s="210" t="n"/>
      <c r="Z333" s="1" t="n"/>
      <c r="AA333" s="18" t="n"/>
      <c r="AB333" s="212" t="n"/>
      <c r="AC333" s="1" t="n"/>
    </row>
    <row r="334">
      <c r="A334" s="1" t="n"/>
      <c r="B334" s="1" t="n"/>
      <c r="C334" s="1" t="n"/>
      <c r="D334" s="1" t="n"/>
      <c r="E334" s="1" t="n"/>
      <c r="F334" s="1" t="n"/>
      <c r="G334" s="1" t="n"/>
      <c r="H334" s="1" t="n"/>
      <c r="I334" s="1" t="n"/>
      <c r="J334" s="1" t="n"/>
      <c r="K334" s="18" t="n"/>
      <c r="L334" s="1" t="n"/>
      <c r="M334" s="1" t="n"/>
      <c r="N334" s="1" t="n"/>
      <c r="O334" s="1" t="n"/>
      <c r="P334" s="1" t="n"/>
      <c r="Q334" s="1" t="n"/>
      <c r="R334" s="1" t="n"/>
      <c r="S334" s="210" t="n"/>
      <c r="T334" s="210" t="n"/>
      <c r="U334" s="1" t="n"/>
      <c r="V334" s="18" t="n"/>
      <c r="W334" s="18" t="n"/>
      <c r="X334" s="1" t="n"/>
      <c r="Y334" s="210" t="n"/>
      <c r="Z334" s="1" t="n"/>
      <c r="AA334" s="18" t="n"/>
      <c r="AB334" s="212" t="n"/>
      <c r="AC334" s="1" t="n"/>
    </row>
    <row r="335">
      <c r="A335" s="1" t="n"/>
      <c r="B335" s="1" t="n"/>
      <c r="C335" s="1" t="n"/>
      <c r="D335" s="1" t="n"/>
      <c r="E335" s="1" t="n"/>
      <c r="F335" s="1" t="n"/>
      <c r="G335" s="1" t="n"/>
      <c r="H335" s="1" t="n"/>
      <c r="I335" s="1" t="n"/>
      <c r="J335" s="1" t="n"/>
      <c r="K335" s="18" t="n"/>
      <c r="L335" s="1" t="n"/>
      <c r="M335" s="1" t="n"/>
      <c r="N335" s="1" t="n"/>
      <c r="O335" s="1" t="n"/>
      <c r="P335" s="1" t="n"/>
      <c r="Q335" s="1" t="n"/>
      <c r="R335" s="1" t="n"/>
      <c r="S335" s="210" t="n"/>
      <c r="T335" s="210" t="n"/>
      <c r="U335" s="1" t="n"/>
      <c r="V335" s="18" t="n"/>
      <c r="W335" s="18" t="n"/>
      <c r="X335" s="1" t="n"/>
      <c r="Y335" s="210" t="n"/>
      <c r="Z335" s="1" t="n"/>
      <c r="AA335" s="18" t="n"/>
      <c r="AB335" s="212" t="n"/>
      <c r="AC335" s="1" t="n"/>
    </row>
    <row r="336">
      <c r="A336" s="1" t="n"/>
      <c r="B336" s="1" t="n"/>
      <c r="C336" s="1" t="n"/>
      <c r="D336" s="1" t="n"/>
      <c r="E336" s="1" t="n"/>
      <c r="F336" s="1" t="n"/>
      <c r="G336" s="1" t="n"/>
      <c r="H336" s="1" t="n"/>
      <c r="I336" s="1" t="n"/>
      <c r="J336" s="1" t="n"/>
      <c r="K336" s="18" t="n"/>
      <c r="L336" s="1" t="n"/>
      <c r="M336" s="1" t="n"/>
      <c r="N336" s="1" t="n"/>
      <c r="O336" s="1" t="n"/>
      <c r="P336" s="1" t="n"/>
      <c r="Q336" s="1" t="n"/>
      <c r="R336" s="1" t="n"/>
      <c r="S336" s="210" t="n"/>
      <c r="T336" s="210" t="n"/>
      <c r="U336" s="1" t="n"/>
      <c r="V336" s="18" t="n"/>
      <c r="W336" s="18" t="n"/>
      <c r="X336" s="1" t="n"/>
      <c r="Y336" s="210" t="n"/>
      <c r="Z336" s="1" t="n"/>
      <c r="AA336" s="18" t="n"/>
      <c r="AB336" s="212" t="n"/>
      <c r="AC336" s="1" t="n"/>
    </row>
    <row r="337">
      <c r="A337" s="1" t="n"/>
      <c r="B337" s="1" t="n"/>
      <c r="C337" s="1" t="n"/>
      <c r="D337" s="1" t="n"/>
      <c r="E337" s="1" t="n"/>
      <c r="F337" s="1" t="n"/>
      <c r="G337" s="1" t="n"/>
      <c r="H337" s="1" t="n"/>
      <c r="I337" s="1" t="n"/>
      <c r="J337" s="1" t="n"/>
      <c r="K337" s="18" t="n"/>
      <c r="L337" s="1" t="n"/>
      <c r="M337" s="1" t="n"/>
      <c r="N337" s="1" t="n"/>
      <c r="O337" s="1" t="n"/>
      <c r="P337" s="1" t="n"/>
      <c r="Q337" s="1" t="n"/>
      <c r="R337" s="1" t="n"/>
      <c r="S337" s="210" t="n"/>
      <c r="T337" s="210" t="n"/>
      <c r="U337" s="1" t="n"/>
      <c r="V337" s="18" t="n"/>
      <c r="W337" s="18" t="n"/>
      <c r="X337" s="1" t="n"/>
      <c r="Y337" s="210" t="n"/>
      <c r="Z337" s="1" t="n"/>
      <c r="AA337" s="18" t="n"/>
      <c r="AB337" s="212" t="n"/>
      <c r="AC337" s="1" t="n"/>
    </row>
    <row r="338">
      <c r="A338" s="1" t="n"/>
      <c r="B338" s="1" t="n"/>
      <c r="C338" s="1" t="n"/>
      <c r="D338" s="1" t="n"/>
      <c r="E338" s="1" t="n"/>
      <c r="F338" s="1" t="n"/>
      <c r="G338" s="1" t="n"/>
      <c r="H338" s="1" t="n"/>
      <c r="I338" s="1" t="n"/>
      <c r="J338" s="1" t="n"/>
      <c r="K338" s="18" t="n"/>
      <c r="L338" s="1" t="n"/>
      <c r="M338" s="1" t="n"/>
      <c r="N338" s="1" t="n"/>
      <c r="O338" s="1" t="n"/>
      <c r="P338" s="1" t="n"/>
      <c r="Q338" s="1" t="n"/>
      <c r="R338" s="1" t="n"/>
      <c r="S338" s="210" t="n"/>
      <c r="T338" s="210" t="n"/>
      <c r="U338" s="1" t="n"/>
      <c r="V338" s="18" t="n"/>
      <c r="W338" s="18" t="n"/>
      <c r="X338" s="1" t="n"/>
      <c r="Y338" s="210" t="n"/>
      <c r="Z338" s="1" t="n"/>
      <c r="AA338" s="18" t="n"/>
      <c r="AB338" s="212" t="n"/>
      <c r="AC338" s="1" t="n"/>
    </row>
    <row r="339">
      <c r="A339" s="1" t="n"/>
      <c r="B339" s="1" t="n"/>
      <c r="C339" s="1" t="n"/>
      <c r="D339" s="1" t="n"/>
      <c r="E339" s="1" t="n"/>
      <c r="F339" s="1" t="n"/>
      <c r="G339" s="1" t="n"/>
      <c r="H339" s="1" t="n"/>
      <c r="I339" s="1" t="n"/>
      <c r="J339" s="1" t="n"/>
      <c r="K339" s="18" t="n"/>
      <c r="L339" s="1" t="n"/>
      <c r="M339" s="1" t="n"/>
      <c r="N339" s="1" t="n"/>
      <c r="O339" s="1" t="n"/>
      <c r="P339" s="1" t="n"/>
      <c r="Q339" s="1" t="n"/>
      <c r="R339" s="1" t="n"/>
      <c r="S339" s="210" t="n"/>
      <c r="T339" s="210" t="n"/>
      <c r="U339" s="1" t="n"/>
      <c r="V339" s="18" t="n"/>
      <c r="W339" s="18" t="n"/>
      <c r="X339" s="1" t="n"/>
      <c r="Y339" s="210" t="n"/>
      <c r="Z339" s="1" t="n"/>
      <c r="AA339" s="18" t="n"/>
      <c r="AB339" s="212" t="n"/>
      <c r="AC339" s="1" t="n"/>
    </row>
    <row r="340">
      <c r="A340" s="1" t="n"/>
      <c r="B340" s="1" t="n"/>
      <c r="C340" s="1" t="n"/>
      <c r="D340" s="1" t="n"/>
      <c r="E340" s="1" t="n"/>
      <c r="F340" s="1" t="n"/>
      <c r="G340" s="1" t="n"/>
      <c r="H340" s="1" t="n"/>
      <c r="I340" s="1" t="n"/>
      <c r="J340" s="1" t="n"/>
      <c r="K340" s="18" t="n"/>
      <c r="L340" s="1" t="n"/>
      <c r="M340" s="1" t="n"/>
      <c r="N340" s="1" t="n"/>
      <c r="O340" s="1" t="n"/>
      <c r="P340" s="1" t="n"/>
      <c r="Q340" s="1" t="n"/>
      <c r="R340" s="1" t="n"/>
      <c r="S340" s="210" t="n"/>
      <c r="T340" s="210" t="n"/>
      <c r="U340" s="1" t="n"/>
      <c r="V340" s="18" t="n"/>
      <c r="W340" s="18" t="n"/>
      <c r="X340" s="1" t="n"/>
      <c r="Y340" s="210" t="n"/>
      <c r="Z340" s="1" t="n"/>
      <c r="AA340" s="18" t="n"/>
      <c r="AB340" s="212" t="n"/>
      <c r="AC340" s="1" t="n"/>
    </row>
    <row r="341">
      <c r="A341" s="1" t="n"/>
      <c r="B341" s="1" t="n"/>
      <c r="C341" s="1" t="n"/>
      <c r="D341" s="1" t="n"/>
      <c r="E341" s="1" t="n"/>
      <c r="F341" s="1" t="n"/>
      <c r="G341" s="1" t="n"/>
      <c r="H341" s="1" t="n"/>
      <c r="I341" s="1" t="n"/>
      <c r="J341" s="1" t="n"/>
      <c r="K341" s="18" t="n"/>
      <c r="L341" s="1" t="n"/>
      <c r="M341" s="1" t="n"/>
      <c r="N341" s="1" t="n"/>
      <c r="O341" s="1" t="n"/>
      <c r="P341" s="1" t="n"/>
      <c r="Q341" s="1" t="n"/>
      <c r="R341" s="1" t="n"/>
      <c r="S341" s="210" t="n"/>
      <c r="T341" s="210" t="n"/>
      <c r="U341" s="1" t="n"/>
      <c r="V341" s="18" t="n"/>
      <c r="W341" s="18" t="n"/>
      <c r="X341" s="1" t="n"/>
      <c r="Y341" s="210" t="n"/>
      <c r="Z341" s="1" t="n"/>
      <c r="AA341" s="18" t="n"/>
      <c r="AB341" s="212" t="n"/>
      <c r="AC341" s="1" t="n"/>
    </row>
    <row r="342">
      <c r="A342" s="1" t="n"/>
      <c r="B342" s="1" t="n"/>
      <c r="C342" s="1" t="n"/>
      <c r="D342" s="1" t="n"/>
      <c r="E342" s="1" t="n"/>
      <c r="F342" s="1" t="n"/>
      <c r="G342" s="1" t="n"/>
      <c r="H342" s="1" t="n"/>
      <c r="I342" s="1" t="n"/>
      <c r="J342" s="1" t="n"/>
      <c r="K342" s="18" t="n"/>
      <c r="L342" s="1" t="n"/>
      <c r="M342" s="1" t="n"/>
      <c r="N342" s="1" t="n"/>
      <c r="O342" s="1" t="n"/>
      <c r="P342" s="1" t="n"/>
      <c r="Q342" s="1" t="n"/>
      <c r="R342" s="1" t="n"/>
      <c r="S342" s="210" t="n"/>
      <c r="T342" s="210" t="n"/>
      <c r="U342" s="1" t="n"/>
      <c r="V342" s="18" t="n"/>
      <c r="W342" s="18" t="n"/>
      <c r="X342" s="1" t="n"/>
      <c r="Y342" s="210" t="n"/>
      <c r="Z342" s="1" t="n"/>
      <c r="AA342" s="18" t="n"/>
      <c r="AB342" s="212" t="n"/>
      <c r="AC342" s="1" t="n"/>
    </row>
    <row r="343">
      <c r="A343" s="1" t="n"/>
      <c r="B343" s="1" t="n"/>
      <c r="C343" s="1" t="n"/>
      <c r="D343" s="1" t="n"/>
      <c r="E343" s="1" t="n"/>
      <c r="F343" s="1" t="n"/>
      <c r="G343" s="1" t="n"/>
      <c r="H343" s="1" t="n"/>
      <c r="I343" s="1" t="n"/>
      <c r="J343" s="1" t="n"/>
      <c r="K343" s="18" t="n"/>
      <c r="L343" s="1" t="n"/>
      <c r="M343" s="1" t="n"/>
      <c r="N343" s="1" t="n"/>
      <c r="O343" s="1" t="n"/>
      <c r="P343" s="1" t="n"/>
      <c r="Q343" s="1" t="n"/>
      <c r="R343" s="1" t="n"/>
      <c r="S343" s="210" t="n"/>
      <c r="T343" s="210" t="n"/>
      <c r="U343" s="1" t="n"/>
      <c r="V343" s="18" t="n"/>
      <c r="W343" s="18" t="n"/>
      <c r="X343" s="1" t="n"/>
      <c r="Y343" s="210" t="n"/>
      <c r="Z343" s="1" t="n"/>
      <c r="AA343" s="18" t="n"/>
      <c r="AB343" s="212" t="n"/>
      <c r="AC343" s="1" t="n"/>
    </row>
    <row r="344">
      <c r="A344" s="1" t="n"/>
      <c r="B344" s="1" t="n"/>
      <c r="C344" s="1" t="n"/>
      <c r="D344" s="1" t="n"/>
      <c r="E344" s="1" t="n"/>
      <c r="F344" s="1" t="n"/>
      <c r="G344" s="1" t="n"/>
      <c r="H344" s="1" t="n"/>
      <c r="I344" s="1" t="n"/>
      <c r="J344" s="1" t="n"/>
      <c r="K344" s="18" t="n"/>
      <c r="L344" s="1" t="n"/>
      <c r="M344" s="1" t="n"/>
      <c r="N344" s="1" t="n"/>
      <c r="O344" s="1" t="n"/>
      <c r="P344" s="1" t="n"/>
      <c r="Q344" s="1" t="n"/>
      <c r="R344" s="1" t="n"/>
      <c r="S344" s="210" t="n"/>
      <c r="T344" s="210" t="n"/>
      <c r="U344" s="1" t="n"/>
      <c r="V344" s="18" t="n"/>
      <c r="W344" s="18" t="n"/>
      <c r="X344" s="1" t="n"/>
      <c r="Y344" s="210" t="n"/>
      <c r="Z344" s="1" t="n"/>
      <c r="AA344" s="18" t="n"/>
      <c r="AB344" s="212" t="n"/>
      <c r="AC344" s="1" t="n"/>
    </row>
    <row r="345">
      <c r="A345" s="1" t="n"/>
      <c r="B345" s="1" t="n"/>
      <c r="C345" s="1" t="n"/>
      <c r="D345" s="1" t="n"/>
      <c r="E345" s="1" t="n"/>
      <c r="F345" s="1" t="n"/>
      <c r="G345" s="1" t="n"/>
      <c r="H345" s="1" t="n"/>
      <c r="I345" s="1" t="n"/>
      <c r="J345" s="1" t="n"/>
      <c r="K345" s="18" t="n"/>
      <c r="L345" s="1" t="n"/>
      <c r="M345" s="1" t="n"/>
      <c r="N345" s="1" t="n"/>
      <c r="O345" s="1" t="n"/>
      <c r="P345" s="1" t="n"/>
      <c r="Q345" s="1" t="n"/>
      <c r="R345" s="1" t="n"/>
      <c r="S345" s="210" t="n"/>
      <c r="T345" s="210" t="n"/>
      <c r="U345" s="1" t="n"/>
      <c r="V345" s="18" t="n"/>
      <c r="W345" s="18" t="n"/>
      <c r="X345" s="1" t="n"/>
      <c r="Y345" s="210" t="n"/>
      <c r="Z345" s="1" t="n"/>
      <c r="AA345" s="18" t="n"/>
      <c r="AB345" s="212" t="n"/>
      <c r="AC345" s="1" t="n"/>
    </row>
    <row r="346">
      <c r="A346" s="1" t="n"/>
      <c r="B346" s="1" t="n"/>
      <c r="C346" s="1" t="n"/>
      <c r="D346" s="1" t="n"/>
      <c r="E346" s="1" t="n"/>
      <c r="F346" s="1" t="n"/>
      <c r="G346" s="1" t="n"/>
      <c r="H346" s="1" t="n"/>
      <c r="I346" s="1" t="n"/>
      <c r="J346" s="1" t="n"/>
      <c r="K346" s="18" t="n"/>
      <c r="L346" s="1" t="n"/>
      <c r="M346" s="1" t="n"/>
      <c r="N346" s="1" t="n"/>
      <c r="O346" s="1" t="n"/>
      <c r="P346" s="1" t="n"/>
      <c r="Q346" s="1" t="n"/>
      <c r="R346" s="1" t="n"/>
      <c r="S346" s="210" t="n"/>
      <c r="T346" s="210" t="n"/>
      <c r="U346" s="1" t="n"/>
      <c r="V346" s="18" t="n"/>
      <c r="W346" s="18" t="n"/>
      <c r="X346" s="1" t="n"/>
      <c r="Y346" s="210" t="n"/>
      <c r="Z346" s="1" t="n"/>
      <c r="AA346" s="18" t="n"/>
      <c r="AB346" s="212" t="n"/>
      <c r="AC346" s="1" t="n"/>
    </row>
    <row r="347">
      <c r="A347" s="1" t="n"/>
      <c r="B347" s="1" t="n"/>
      <c r="C347" s="1" t="n"/>
      <c r="D347" s="1" t="n"/>
      <c r="E347" s="1" t="n"/>
      <c r="F347" s="1" t="n"/>
      <c r="G347" s="1" t="n"/>
      <c r="H347" s="1" t="n"/>
      <c r="I347" s="1" t="n"/>
      <c r="J347" s="1" t="n"/>
      <c r="K347" s="18" t="n"/>
      <c r="L347" s="1" t="n"/>
      <c r="M347" s="1" t="n"/>
      <c r="N347" s="1" t="n"/>
      <c r="O347" s="1" t="n"/>
      <c r="P347" s="1" t="n"/>
      <c r="Q347" s="1" t="n"/>
      <c r="R347" s="1" t="n"/>
      <c r="S347" s="210" t="n"/>
      <c r="T347" s="210" t="n"/>
      <c r="U347" s="1" t="n"/>
      <c r="V347" s="18" t="n"/>
      <c r="W347" s="18" t="n"/>
      <c r="X347" s="1" t="n"/>
      <c r="Y347" s="210" t="n"/>
      <c r="Z347" s="1" t="n"/>
      <c r="AA347" s="18" t="n"/>
      <c r="AB347" s="212" t="n"/>
      <c r="AC347" s="1" t="n"/>
    </row>
    <row r="348">
      <c r="A348" s="1" t="n"/>
      <c r="B348" s="1" t="n"/>
      <c r="C348" s="1" t="n"/>
      <c r="D348" s="1" t="n"/>
      <c r="E348" s="1" t="n"/>
      <c r="F348" s="1" t="n"/>
      <c r="G348" s="1" t="n"/>
      <c r="H348" s="1" t="n"/>
      <c r="I348" s="1" t="n"/>
      <c r="J348" s="1" t="n"/>
      <c r="K348" s="18" t="n"/>
      <c r="L348" s="1" t="n"/>
      <c r="M348" s="1" t="n"/>
      <c r="N348" s="1" t="n"/>
      <c r="O348" s="1" t="n"/>
      <c r="P348" s="1" t="n"/>
      <c r="Q348" s="1" t="n"/>
      <c r="R348" s="1" t="n"/>
      <c r="S348" s="210" t="n"/>
      <c r="T348" s="210" t="n"/>
      <c r="U348" s="1" t="n"/>
      <c r="V348" s="18" t="n"/>
      <c r="W348" s="18" t="n"/>
      <c r="X348" s="1" t="n"/>
      <c r="Y348" s="210" t="n"/>
      <c r="Z348" s="1" t="n"/>
      <c r="AA348" s="18" t="n"/>
      <c r="AB348" s="212" t="n"/>
      <c r="AC348" s="1" t="n"/>
    </row>
    <row r="349">
      <c r="A349" s="1" t="n"/>
      <c r="B349" s="1" t="n"/>
      <c r="C349" s="1" t="n"/>
      <c r="D349" s="1" t="n"/>
      <c r="E349" s="1" t="n"/>
      <c r="F349" s="1" t="n"/>
      <c r="G349" s="1" t="n"/>
      <c r="H349" s="1" t="n"/>
      <c r="I349" s="1" t="n"/>
      <c r="J349" s="1" t="n"/>
      <c r="K349" s="18" t="n"/>
      <c r="L349" s="1" t="n"/>
      <c r="M349" s="1" t="n"/>
      <c r="N349" s="1" t="n"/>
      <c r="O349" s="1" t="n"/>
      <c r="P349" s="1" t="n"/>
      <c r="Q349" s="1" t="n"/>
      <c r="R349" s="1" t="n"/>
      <c r="S349" s="210" t="n"/>
      <c r="T349" s="210" t="n"/>
      <c r="U349" s="1" t="n"/>
      <c r="V349" s="18" t="n"/>
      <c r="W349" s="18" t="n"/>
      <c r="X349" s="1" t="n"/>
      <c r="Y349" s="210" t="n"/>
      <c r="Z349" s="1" t="n"/>
      <c r="AA349" s="18" t="n"/>
      <c r="AB349" s="212" t="n"/>
      <c r="AC349" s="1" t="n"/>
    </row>
    <row r="350">
      <c r="A350" s="1" t="n"/>
      <c r="B350" s="1" t="n"/>
      <c r="C350" s="1" t="n"/>
      <c r="D350" s="1" t="n"/>
      <c r="E350" s="1" t="n"/>
      <c r="F350" s="1" t="n"/>
      <c r="G350" s="1" t="n"/>
      <c r="H350" s="1" t="n"/>
      <c r="I350" s="1" t="n"/>
      <c r="J350" s="1" t="n"/>
      <c r="K350" s="18" t="n"/>
      <c r="L350" s="1" t="n"/>
      <c r="M350" s="1" t="n"/>
      <c r="N350" s="1" t="n"/>
      <c r="O350" s="1" t="n"/>
      <c r="P350" s="1" t="n"/>
      <c r="Q350" s="1" t="n"/>
      <c r="R350" s="1" t="n"/>
      <c r="S350" s="210" t="n"/>
      <c r="T350" s="210" t="n"/>
      <c r="U350" s="1" t="n"/>
      <c r="V350" s="18" t="n"/>
      <c r="W350" s="18" t="n"/>
      <c r="X350" s="1" t="n"/>
      <c r="Y350" s="210" t="n"/>
      <c r="Z350" s="1" t="n"/>
      <c r="AA350" s="18" t="n"/>
      <c r="AB350" s="212" t="n"/>
      <c r="AC350" s="1" t="n"/>
    </row>
    <row r="351">
      <c r="A351" s="1" t="n"/>
      <c r="B351" s="1" t="n"/>
      <c r="C351" s="1" t="n"/>
      <c r="D351" s="1" t="n"/>
      <c r="E351" s="1" t="n"/>
      <c r="F351" s="1" t="n"/>
      <c r="G351" s="1" t="n"/>
      <c r="H351" s="1" t="n"/>
      <c r="I351" s="1" t="n"/>
      <c r="J351" s="1" t="n"/>
      <c r="K351" s="18" t="n"/>
      <c r="L351" s="1" t="n"/>
      <c r="M351" s="1" t="n"/>
      <c r="N351" s="1" t="n"/>
      <c r="O351" s="1" t="n"/>
      <c r="P351" s="1" t="n"/>
      <c r="Q351" s="1" t="n"/>
      <c r="R351" s="1" t="n"/>
      <c r="S351" s="210" t="n"/>
      <c r="T351" s="210" t="n"/>
      <c r="U351" s="1" t="n"/>
      <c r="V351" s="18" t="n"/>
      <c r="W351" s="18" t="n"/>
      <c r="X351" s="1" t="n"/>
      <c r="Y351" s="210" t="n"/>
      <c r="Z351" s="1" t="n"/>
      <c r="AA351" s="18" t="n"/>
      <c r="AB351" s="212" t="n"/>
      <c r="AC351" s="1" t="n"/>
    </row>
    <row r="352">
      <c r="A352" s="1" t="n"/>
      <c r="B352" s="1" t="n"/>
      <c r="C352" s="1" t="n"/>
      <c r="D352" s="1" t="n"/>
      <c r="E352" s="1" t="n"/>
      <c r="F352" s="1" t="n"/>
      <c r="G352" s="1" t="n"/>
      <c r="H352" s="1" t="n"/>
      <c r="I352" s="1" t="n"/>
      <c r="J352" s="1" t="n"/>
      <c r="K352" s="18" t="n"/>
      <c r="L352" s="1" t="n"/>
      <c r="M352" s="1" t="n"/>
      <c r="N352" s="1" t="n"/>
      <c r="O352" s="1" t="n"/>
      <c r="P352" s="1" t="n"/>
      <c r="Q352" s="1" t="n"/>
      <c r="R352" s="1" t="n"/>
      <c r="S352" s="210" t="n"/>
      <c r="T352" s="210" t="n"/>
      <c r="U352" s="1" t="n"/>
      <c r="V352" s="18" t="n"/>
      <c r="W352" s="18" t="n"/>
      <c r="X352" s="1" t="n"/>
      <c r="Y352" s="210" t="n"/>
      <c r="Z352" s="1" t="n"/>
      <c r="AA352" s="18" t="n"/>
      <c r="AB352" s="212" t="n"/>
      <c r="AC352" s="1" t="n"/>
    </row>
    <row r="353">
      <c r="A353" s="1" t="n"/>
      <c r="B353" s="1" t="n"/>
      <c r="C353" s="1" t="n"/>
      <c r="D353" s="1" t="n"/>
      <c r="E353" s="1" t="n"/>
      <c r="F353" s="1" t="n"/>
      <c r="G353" s="1" t="n"/>
      <c r="H353" s="1" t="n"/>
      <c r="I353" s="1" t="n"/>
      <c r="J353" s="1" t="n"/>
      <c r="K353" s="18" t="n"/>
      <c r="L353" s="1" t="n"/>
      <c r="M353" s="1" t="n"/>
      <c r="N353" s="1" t="n"/>
      <c r="O353" s="1" t="n"/>
      <c r="P353" s="1" t="n"/>
      <c r="Q353" s="1" t="n"/>
      <c r="R353" s="1" t="n"/>
      <c r="S353" s="210" t="n"/>
      <c r="T353" s="210" t="n"/>
      <c r="U353" s="1" t="n"/>
      <c r="V353" s="18" t="n"/>
      <c r="W353" s="18" t="n"/>
      <c r="X353" s="1" t="n"/>
      <c r="Y353" s="210" t="n"/>
      <c r="Z353" s="1" t="n"/>
      <c r="AA353" s="18" t="n"/>
      <c r="AB353" s="212" t="n"/>
      <c r="AC353" s="1" t="n"/>
    </row>
    <row r="354">
      <c r="A354" s="1" t="n"/>
      <c r="B354" s="1" t="n"/>
      <c r="C354" s="1" t="n"/>
      <c r="D354" s="1" t="n"/>
      <c r="E354" s="1" t="n"/>
      <c r="F354" s="1" t="n"/>
      <c r="G354" s="1" t="n"/>
      <c r="H354" s="1" t="n"/>
      <c r="I354" s="1" t="n"/>
      <c r="J354" s="1" t="n"/>
      <c r="K354" s="18" t="n"/>
      <c r="L354" s="1" t="n"/>
      <c r="M354" s="1" t="n"/>
      <c r="N354" s="1" t="n"/>
      <c r="O354" s="1" t="n"/>
      <c r="P354" s="1" t="n"/>
      <c r="Q354" s="1" t="n"/>
      <c r="R354" s="1" t="n"/>
      <c r="S354" s="210" t="n"/>
      <c r="T354" s="210" t="n"/>
      <c r="U354" s="1" t="n"/>
      <c r="V354" s="18" t="n"/>
      <c r="W354" s="18" t="n"/>
      <c r="X354" s="1" t="n"/>
      <c r="Y354" s="210" t="n"/>
      <c r="Z354" s="1" t="n"/>
      <c r="AA354" s="18" t="n"/>
      <c r="AB354" s="212" t="n"/>
      <c r="AC354" s="1" t="n"/>
    </row>
    <row r="355">
      <c r="A355" s="1" t="n"/>
      <c r="B355" s="1" t="n"/>
      <c r="C355" s="1" t="n"/>
      <c r="D355" s="1" t="n"/>
      <c r="E355" s="1" t="n"/>
      <c r="F355" s="1" t="n"/>
      <c r="G355" s="1" t="n"/>
      <c r="H355" s="1" t="n"/>
      <c r="I355" s="1" t="n"/>
      <c r="J355" s="1" t="n"/>
      <c r="K355" s="18" t="n"/>
      <c r="L355" s="1" t="n"/>
      <c r="M355" s="1" t="n"/>
      <c r="N355" s="1" t="n"/>
      <c r="O355" s="1" t="n"/>
      <c r="P355" s="1" t="n"/>
      <c r="Q355" s="1" t="n"/>
      <c r="R355" s="1" t="n"/>
      <c r="S355" s="210" t="n"/>
      <c r="T355" s="210" t="n"/>
      <c r="U355" s="1" t="n"/>
      <c r="V355" s="18" t="n"/>
      <c r="W355" s="18" t="n"/>
      <c r="X355" s="1" t="n"/>
      <c r="Y355" s="210" t="n"/>
      <c r="Z355" s="1" t="n"/>
      <c r="AA355" s="18" t="n"/>
      <c r="AB355" s="212" t="n"/>
      <c r="AC355" s="1" t="n"/>
    </row>
    <row r="356">
      <c r="A356" s="1" t="n"/>
      <c r="B356" s="1" t="n"/>
      <c r="C356" s="1" t="n"/>
      <c r="D356" s="1" t="n"/>
      <c r="E356" s="1" t="n"/>
      <c r="F356" s="1" t="n"/>
      <c r="G356" s="1" t="n"/>
      <c r="H356" s="1" t="n"/>
      <c r="I356" s="1" t="n"/>
      <c r="J356" s="1" t="n"/>
      <c r="K356" s="18" t="n"/>
      <c r="L356" s="1" t="n"/>
      <c r="M356" s="1" t="n"/>
      <c r="N356" s="1" t="n"/>
      <c r="O356" s="1" t="n"/>
      <c r="P356" s="1" t="n"/>
      <c r="Q356" s="1" t="n"/>
      <c r="R356" s="1" t="n"/>
      <c r="S356" s="210" t="n"/>
      <c r="T356" s="210" t="n"/>
      <c r="U356" s="1" t="n"/>
      <c r="V356" s="18" t="n"/>
      <c r="W356" s="18" t="n"/>
      <c r="X356" s="1" t="n"/>
      <c r="Y356" s="210" t="n"/>
      <c r="Z356" s="1" t="n"/>
      <c r="AA356" s="18" t="n"/>
      <c r="AB356" s="212" t="n"/>
      <c r="AC356" s="1" t="n"/>
    </row>
    <row r="357">
      <c r="A357" s="1" t="n"/>
      <c r="B357" s="1" t="n"/>
      <c r="C357" s="1" t="n"/>
      <c r="D357" s="1" t="n"/>
      <c r="E357" s="1" t="n"/>
      <c r="F357" s="1" t="n"/>
      <c r="G357" s="1" t="n"/>
      <c r="H357" s="1" t="n"/>
      <c r="I357" s="1" t="n"/>
      <c r="J357" s="1" t="n"/>
      <c r="K357" s="18" t="n"/>
      <c r="L357" s="1" t="n"/>
      <c r="M357" s="1" t="n"/>
      <c r="N357" s="1" t="n"/>
      <c r="O357" s="1" t="n"/>
      <c r="P357" s="1" t="n"/>
      <c r="Q357" s="1" t="n"/>
      <c r="R357" s="1" t="n"/>
      <c r="S357" s="210" t="n"/>
      <c r="T357" s="210" t="n"/>
      <c r="U357" s="1" t="n"/>
      <c r="V357" s="18" t="n"/>
      <c r="W357" s="18" t="n"/>
      <c r="X357" s="1" t="n"/>
      <c r="Y357" s="210" t="n"/>
      <c r="Z357" s="1" t="n"/>
      <c r="AA357" s="18" t="n"/>
      <c r="AB357" s="212" t="n"/>
      <c r="AC357" s="1" t="n"/>
    </row>
    <row r="358">
      <c r="A358" s="1" t="n"/>
      <c r="B358" s="1" t="n"/>
      <c r="C358" s="1" t="n"/>
      <c r="D358" s="1" t="n"/>
      <c r="E358" s="1" t="n"/>
      <c r="F358" s="1" t="n"/>
      <c r="G358" s="1" t="n"/>
      <c r="H358" s="1" t="n"/>
      <c r="I358" s="1" t="n"/>
      <c r="J358" s="1" t="n"/>
      <c r="K358" s="18" t="n"/>
      <c r="L358" s="1" t="n"/>
      <c r="M358" s="1" t="n"/>
      <c r="N358" s="1" t="n"/>
      <c r="O358" s="1" t="n"/>
      <c r="P358" s="1" t="n"/>
      <c r="Q358" s="1" t="n"/>
      <c r="R358" s="1" t="n"/>
      <c r="S358" s="210" t="n"/>
      <c r="T358" s="210" t="n"/>
      <c r="U358" s="1" t="n"/>
      <c r="V358" s="18" t="n"/>
      <c r="W358" s="18" t="n"/>
      <c r="X358" s="1" t="n"/>
      <c r="Y358" s="210" t="n"/>
      <c r="Z358" s="1" t="n"/>
      <c r="AA358" s="18" t="n"/>
      <c r="AB358" s="212" t="n"/>
      <c r="AC358" s="1" t="n"/>
    </row>
    <row r="359">
      <c r="A359" s="1" t="n"/>
      <c r="B359" s="1" t="n"/>
      <c r="C359" s="1" t="n"/>
      <c r="D359" s="1" t="n"/>
      <c r="E359" s="1" t="n"/>
      <c r="F359" s="1" t="n"/>
      <c r="G359" s="1" t="n"/>
      <c r="H359" s="1" t="n"/>
      <c r="I359" s="1" t="n"/>
      <c r="J359" s="1" t="n"/>
      <c r="K359" s="18" t="n"/>
      <c r="L359" s="1" t="n"/>
      <c r="M359" s="1" t="n"/>
      <c r="N359" s="1" t="n"/>
      <c r="O359" s="1" t="n"/>
      <c r="P359" s="1" t="n"/>
      <c r="Q359" s="1" t="n"/>
      <c r="R359" s="1" t="n"/>
      <c r="S359" s="210" t="n"/>
      <c r="T359" s="210" t="n"/>
      <c r="U359" s="1" t="n"/>
      <c r="V359" s="18" t="n"/>
      <c r="W359" s="18" t="n"/>
      <c r="X359" s="1" t="n"/>
      <c r="Y359" s="210" t="n"/>
      <c r="Z359" s="1" t="n"/>
      <c r="AA359" s="18" t="n"/>
      <c r="AB359" s="212" t="n"/>
      <c r="AC359" s="1" t="n"/>
    </row>
    <row r="360">
      <c r="A360" s="1" t="n"/>
      <c r="B360" s="1" t="n"/>
      <c r="C360" s="1" t="n"/>
      <c r="D360" s="1" t="n"/>
      <c r="E360" s="1" t="n"/>
      <c r="F360" s="1" t="n"/>
      <c r="G360" s="1" t="n"/>
      <c r="H360" s="1" t="n"/>
      <c r="I360" s="1" t="n"/>
      <c r="J360" s="1" t="n"/>
      <c r="K360" s="18" t="n"/>
      <c r="L360" s="1" t="n"/>
      <c r="M360" s="1" t="n"/>
      <c r="N360" s="1" t="n"/>
      <c r="O360" s="1" t="n"/>
      <c r="P360" s="1" t="n"/>
      <c r="Q360" s="1" t="n"/>
      <c r="R360" s="1" t="n"/>
      <c r="S360" s="210" t="n"/>
      <c r="T360" s="210" t="n"/>
      <c r="U360" s="1" t="n"/>
      <c r="V360" s="18" t="n"/>
      <c r="W360" s="18" t="n"/>
      <c r="X360" s="1" t="n"/>
      <c r="Y360" s="210" t="n"/>
      <c r="Z360" s="1" t="n"/>
      <c r="AA360" s="18" t="n"/>
      <c r="AB360" s="212" t="n"/>
      <c r="AC360" s="1" t="n"/>
    </row>
    <row r="361">
      <c r="A361" s="1" t="n"/>
      <c r="B361" s="1" t="n"/>
      <c r="C361" s="1" t="n"/>
      <c r="D361" s="1" t="n"/>
      <c r="E361" s="1" t="n"/>
      <c r="F361" s="1" t="n"/>
      <c r="G361" s="1" t="n"/>
      <c r="H361" s="1" t="n"/>
      <c r="I361" s="1" t="n"/>
      <c r="J361" s="1" t="n"/>
      <c r="K361" s="18" t="n"/>
      <c r="L361" s="1" t="n"/>
      <c r="M361" s="1" t="n"/>
      <c r="N361" s="1" t="n"/>
      <c r="O361" s="1" t="n"/>
      <c r="P361" s="1" t="n"/>
      <c r="Q361" s="1" t="n"/>
      <c r="R361" s="1" t="n"/>
      <c r="S361" s="210" t="n"/>
      <c r="T361" s="210" t="n"/>
      <c r="U361" s="1" t="n"/>
      <c r="V361" s="18" t="n"/>
      <c r="W361" s="18" t="n"/>
      <c r="X361" s="1" t="n"/>
      <c r="Y361" s="210" t="n"/>
      <c r="Z361" s="1" t="n"/>
      <c r="AA361" s="18" t="n"/>
      <c r="AB361" s="212" t="n"/>
      <c r="AC361" s="1" t="n"/>
    </row>
    <row r="362">
      <c r="A362" s="1" t="n"/>
      <c r="B362" s="1" t="n"/>
      <c r="C362" s="1" t="n"/>
      <c r="D362" s="1" t="n"/>
      <c r="E362" s="1" t="n"/>
      <c r="F362" s="1" t="n"/>
      <c r="G362" s="1" t="n"/>
      <c r="H362" s="1" t="n"/>
      <c r="I362" s="1" t="n"/>
      <c r="J362" s="1" t="n"/>
      <c r="K362" s="18" t="n"/>
      <c r="L362" s="1" t="n"/>
      <c r="M362" s="1" t="n"/>
      <c r="N362" s="1" t="n"/>
      <c r="O362" s="1" t="n"/>
      <c r="P362" s="1" t="n"/>
      <c r="Q362" s="1" t="n"/>
      <c r="R362" s="1" t="n"/>
      <c r="S362" s="210" t="n"/>
      <c r="T362" s="210" t="n"/>
      <c r="U362" s="1" t="n"/>
      <c r="V362" s="18" t="n"/>
      <c r="W362" s="18" t="n"/>
      <c r="X362" s="1" t="n"/>
      <c r="Y362" s="210" t="n"/>
      <c r="Z362" s="1" t="n"/>
      <c r="AA362" s="18" t="n"/>
      <c r="AB362" s="212" t="n"/>
      <c r="AC362" s="1" t="n"/>
    </row>
    <row r="363">
      <c r="A363" s="1" t="n"/>
      <c r="B363" s="1" t="n"/>
      <c r="C363" s="1" t="n"/>
      <c r="D363" s="1" t="n"/>
      <c r="E363" s="1" t="n"/>
      <c r="F363" s="1" t="n"/>
      <c r="G363" s="1" t="n"/>
      <c r="H363" s="1" t="n"/>
      <c r="I363" s="1" t="n"/>
      <c r="J363" s="1" t="n"/>
      <c r="K363" s="18" t="n"/>
      <c r="L363" s="1" t="n"/>
      <c r="M363" s="1" t="n"/>
      <c r="N363" s="1" t="n"/>
      <c r="O363" s="1" t="n"/>
      <c r="P363" s="1" t="n"/>
      <c r="Q363" s="1" t="n"/>
      <c r="R363" s="1" t="n"/>
      <c r="S363" s="210" t="n"/>
      <c r="T363" s="210" t="n"/>
      <c r="U363" s="1" t="n"/>
      <c r="V363" s="18" t="n"/>
      <c r="W363" s="18" t="n"/>
      <c r="X363" s="1" t="n"/>
      <c r="Y363" s="210" t="n"/>
      <c r="Z363" s="1" t="n"/>
      <c r="AA363" s="18" t="n"/>
      <c r="AB363" s="212" t="n"/>
      <c r="AC363" s="1" t="n"/>
    </row>
    <row r="364">
      <c r="A364" s="1" t="n"/>
      <c r="B364" s="1" t="n"/>
      <c r="C364" s="1" t="n"/>
      <c r="D364" s="1" t="n"/>
      <c r="E364" s="1" t="n"/>
      <c r="F364" s="1" t="n"/>
      <c r="G364" s="1" t="n"/>
      <c r="H364" s="1" t="n"/>
      <c r="I364" s="1" t="n"/>
      <c r="J364" s="1" t="n"/>
      <c r="K364" s="18" t="n"/>
      <c r="L364" s="1" t="n"/>
      <c r="M364" s="1" t="n"/>
      <c r="N364" s="1" t="n"/>
      <c r="O364" s="1" t="n"/>
      <c r="P364" s="1" t="n"/>
      <c r="Q364" s="1" t="n"/>
      <c r="R364" s="1" t="n"/>
      <c r="S364" s="210" t="n"/>
      <c r="T364" s="210" t="n"/>
      <c r="U364" s="1" t="n"/>
      <c r="V364" s="18" t="n"/>
      <c r="W364" s="18" t="n"/>
      <c r="X364" s="1" t="n"/>
      <c r="Y364" s="210" t="n"/>
      <c r="Z364" s="1" t="n"/>
      <c r="AA364" s="18" t="n"/>
      <c r="AB364" s="212" t="n"/>
      <c r="AC364" s="1" t="n"/>
    </row>
    <row r="365">
      <c r="A365" s="1" t="n"/>
      <c r="B365" s="1" t="n"/>
      <c r="C365" s="1" t="n"/>
      <c r="D365" s="1" t="n"/>
      <c r="E365" s="1" t="n"/>
      <c r="F365" s="1" t="n"/>
      <c r="G365" s="1" t="n"/>
      <c r="H365" s="1" t="n"/>
      <c r="I365" s="1" t="n"/>
      <c r="J365" s="1" t="n"/>
      <c r="K365" s="18" t="n"/>
      <c r="L365" s="1" t="n"/>
      <c r="M365" s="1" t="n"/>
      <c r="N365" s="1" t="n"/>
      <c r="O365" s="1" t="n"/>
      <c r="P365" s="1" t="n"/>
      <c r="Q365" s="1" t="n"/>
      <c r="R365" s="1" t="n"/>
      <c r="S365" s="210" t="n"/>
      <c r="T365" s="210" t="n"/>
      <c r="U365" s="1" t="n"/>
      <c r="V365" s="18" t="n"/>
      <c r="W365" s="18" t="n"/>
      <c r="X365" s="1" t="n"/>
      <c r="Y365" s="210" t="n"/>
      <c r="Z365" s="1" t="n"/>
      <c r="AA365" s="18" t="n"/>
      <c r="AB365" s="212" t="n"/>
      <c r="AC365" s="1" t="n"/>
    </row>
    <row r="366">
      <c r="A366" s="1" t="n"/>
      <c r="B366" s="1" t="n"/>
      <c r="C366" s="1" t="n"/>
      <c r="D366" s="1" t="n"/>
      <c r="E366" s="1" t="n"/>
      <c r="F366" s="1" t="n"/>
      <c r="G366" s="1" t="n"/>
      <c r="H366" s="1" t="n"/>
      <c r="I366" s="1" t="n"/>
      <c r="J366" s="1" t="n"/>
      <c r="K366" s="18" t="n"/>
      <c r="L366" s="1" t="n"/>
      <c r="M366" s="1" t="n"/>
      <c r="N366" s="1" t="n"/>
      <c r="O366" s="1" t="n"/>
      <c r="P366" s="1" t="n"/>
      <c r="Q366" s="1" t="n"/>
      <c r="R366" s="1" t="n"/>
      <c r="S366" s="210" t="n"/>
      <c r="T366" s="210" t="n"/>
      <c r="U366" s="1" t="n"/>
      <c r="V366" s="18" t="n"/>
      <c r="W366" s="18" t="n"/>
      <c r="X366" s="1" t="n"/>
      <c r="Y366" s="210" t="n"/>
      <c r="Z366" s="1" t="n"/>
      <c r="AA366" s="18" t="n"/>
      <c r="AB366" s="212" t="n"/>
      <c r="AC366" s="1" t="n"/>
    </row>
    <row r="367">
      <c r="A367" s="1" t="n"/>
      <c r="B367" s="1" t="n"/>
      <c r="C367" s="1" t="n"/>
      <c r="D367" s="1" t="n"/>
      <c r="E367" s="1" t="n"/>
      <c r="F367" s="1" t="n"/>
      <c r="G367" s="1" t="n"/>
      <c r="H367" s="1" t="n"/>
      <c r="I367" s="1" t="n"/>
      <c r="J367" s="1" t="n"/>
      <c r="K367" s="18" t="n"/>
      <c r="L367" s="1" t="n"/>
      <c r="M367" s="1" t="n"/>
      <c r="N367" s="1" t="n"/>
      <c r="O367" s="1" t="n"/>
      <c r="P367" s="1" t="n"/>
      <c r="Q367" s="1" t="n"/>
      <c r="R367" s="1" t="n"/>
      <c r="S367" s="210" t="n"/>
      <c r="T367" s="210" t="n"/>
      <c r="U367" s="1" t="n"/>
      <c r="V367" s="18" t="n"/>
      <c r="W367" s="18" t="n"/>
      <c r="X367" s="1" t="n"/>
      <c r="Y367" s="210" t="n"/>
      <c r="Z367" s="1" t="n"/>
      <c r="AA367" s="18" t="n"/>
      <c r="AB367" s="212" t="n"/>
      <c r="AC367" s="1" t="n"/>
    </row>
    <row r="368">
      <c r="A368" s="1" t="n"/>
      <c r="B368" s="1" t="n"/>
      <c r="C368" s="1" t="n"/>
      <c r="D368" s="1" t="n"/>
      <c r="E368" s="1" t="n"/>
      <c r="F368" s="1" t="n"/>
      <c r="G368" s="1" t="n"/>
      <c r="H368" s="1" t="n"/>
      <c r="I368" s="1" t="n"/>
      <c r="J368" s="1" t="n"/>
      <c r="K368" s="18" t="n"/>
      <c r="L368" s="1" t="n"/>
      <c r="M368" s="1" t="n"/>
      <c r="N368" s="1" t="n"/>
      <c r="O368" s="1" t="n"/>
      <c r="P368" s="1" t="n"/>
      <c r="Q368" s="1" t="n"/>
      <c r="R368" s="1" t="n"/>
      <c r="S368" s="210" t="n"/>
      <c r="T368" s="210" t="n"/>
      <c r="U368" s="1" t="n"/>
      <c r="V368" s="18" t="n"/>
      <c r="W368" s="18" t="n"/>
      <c r="X368" s="1" t="n"/>
      <c r="Y368" s="210" t="n"/>
      <c r="Z368" s="1" t="n"/>
      <c r="AA368" s="18" t="n"/>
      <c r="AB368" s="212" t="n"/>
      <c r="AC368" s="1" t="n"/>
    </row>
    <row r="369">
      <c r="A369" s="1" t="n"/>
      <c r="B369" s="1" t="n"/>
      <c r="C369" s="1" t="n"/>
      <c r="D369" s="1" t="n"/>
      <c r="E369" s="1" t="n"/>
      <c r="F369" s="1" t="n"/>
      <c r="G369" s="1" t="n"/>
      <c r="H369" s="1" t="n"/>
      <c r="I369" s="1" t="n"/>
      <c r="J369" s="1" t="n"/>
      <c r="K369" s="18" t="n"/>
      <c r="L369" s="1" t="n"/>
      <c r="M369" s="1" t="n"/>
      <c r="N369" s="1" t="n"/>
      <c r="O369" s="1" t="n"/>
      <c r="P369" s="1" t="n"/>
      <c r="Q369" s="1" t="n"/>
      <c r="R369" s="1" t="n"/>
      <c r="S369" s="210" t="n"/>
      <c r="T369" s="210" t="n"/>
      <c r="U369" s="1" t="n"/>
      <c r="V369" s="18" t="n"/>
      <c r="W369" s="18" t="n"/>
      <c r="X369" s="1" t="n"/>
      <c r="Y369" s="210" t="n"/>
      <c r="Z369" s="1" t="n"/>
      <c r="AA369" s="18" t="n"/>
      <c r="AB369" s="212" t="n"/>
      <c r="AC369" s="1" t="n"/>
    </row>
    <row r="370">
      <c r="A370" s="1" t="n"/>
      <c r="B370" s="1" t="n"/>
      <c r="C370" s="1" t="n"/>
      <c r="D370" s="1" t="n"/>
      <c r="E370" s="1" t="n"/>
      <c r="F370" s="1" t="n"/>
      <c r="G370" s="1" t="n"/>
      <c r="H370" s="1" t="n"/>
      <c r="I370" s="1" t="n"/>
      <c r="J370" s="1" t="n"/>
      <c r="K370" s="18" t="n"/>
      <c r="L370" s="1" t="n"/>
      <c r="M370" s="1" t="n"/>
      <c r="N370" s="1" t="n"/>
      <c r="O370" s="1" t="n"/>
      <c r="P370" s="1" t="n"/>
      <c r="Q370" s="1" t="n"/>
      <c r="R370" s="1" t="n"/>
      <c r="S370" s="210" t="n"/>
      <c r="T370" s="210" t="n"/>
      <c r="U370" s="1" t="n"/>
      <c r="V370" s="18" t="n"/>
      <c r="W370" s="18" t="n"/>
      <c r="X370" s="1" t="n"/>
      <c r="Y370" s="210" t="n"/>
      <c r="Z370" s="1" t="n"/>
      <c r="AA370" s="18" t="n"/>
      <c r="AB370" s="212" t="n"/>
      <c r="AC370" s="1" t="n"/>
    </row>
    <row r="371">
      <c r="A371" s="1" t="n"/>
      <c r="B371" s="1" t="n"/>
      <c r="C371" s="1" t="n"/>
      <c r="D371" s="1" t="n"/>
      <c r="E371" s="1" t="n"/>
      <c r="F371" s="1" t="n"/>
      <c r="G371" s="1" t="n"/>
      <c r="H371" s="1" t="n"/>
      <c r="I371" s="1" t="n"/>
      <c r="J371" s="1" t="n"/>
      <c r="K371" s="18" t="n"/>
      <c r="L371" s="1" t="n"/>
      <c r="M371" s="1" t="n"/>
      <c r="N371" s="1" t="n"/>
      <c r="O371" s="1" t="n"/>
      <c r="P371" s="1" t="n"/>
      <c r="Q371" s="1" t="n"/>
      <c r="R371" s="1" t="n"/>
      <c r="S371" s="210" t="n"/>
      <c r="T371" s="210" t="n"/>
      <c r="U371" s="1" t="n"/>
      <c r="V371" s="18" t="n"/>
      <c r="W371" s="18" t="n"/>
      <c r="X371" s="1" t="n"/>
      <c r="Y371" s="210" t="n"/>
      <c r="Z371" s="1" t="n"/>
      <c r="AA371" s="18" t="n"/>
      <c r="AB371" s="212" t="n"/>
      <c r="AC371" s="1" t="n"/>
    </row>
    <row r="372">
      <c r="A372" s="1" t="n"/>
      <c r="B372" s="1" t="n"/>
      <c r="C372" s="1" t="n"/>
      <c r="D372" s="1" t="n"/>
      <c r="E372" s="1" t="n"/>
      <c r="F372" s="1" t="n"/>
      <c r="G372" s="1" t="n"/>
      <c r="H372" s="1" t="n"/>
      <c r="I372" s="1" t="n"/>
      <c r="J372" s="1" t="n"/>
      <c r="K372" s="18" t="n"/>
      <c r="L372" s="1" t="n"/>
      <c r="M372" s="1" t="n"/>
      <c r="N372" s="1" t="n"/>
      <c r="O372" s="1" t="n"/>
      <c r="P372" s="1" t="n"/>
      <c r="Q372" s="1" t="n"/>
      <c r="R372" s="1" t="n"/>
      <c r="S372" s="210" t="n"/>
      <c r="T372" s="210" t="n"/>
      <c r="U372" s="1" t="n"/>
      <c r="V372" s="18" t="n"/>
      <c r="W372" s="18" t="n"/>
      <c r="X372" s="1" t="n"/>
      <c r="Y372" s="210" t="n"/>
      <c r="Z372" s="1" t="n"/>
      <c r="AA372" s="18" t="n"/>
      <c r="AB372" s="212" t="n"/>
      <c r="AC372" s="1" t="n"/>
    </row>
    <row r="373">
      <c r="A373" s="1" t="n"/>
      <c r="B373" s="1" t="n"/>
      <c r="C373" s="1" t="n"/>
      <c r="D373" s="1" t="n"/>
      <c r="E373" s="1" t="n"/>
      <c r="F373" s="1" t="n"/>
      <c r="G373" s="1" t="n"/>
      <c r="H373" s="1" t="n"/>
      <c r="I373" s="1" t="n"/>
      <c r="J373" s="1" t="n"/>
      <c r="K373" s="18" t="n"/>
      <c r="L373" s="1" t="n"/>
      <c r="M373" s="1" t="n"/>
      <c r="N373" s="1" t="n"/>
      <c r="O373" s="1" t="n"/>
      <c r="P373" s="1" t="n"/>
      <c r="Q373" s="1" t="n"/>
      <c r="R373" s="1" t="n"/>
      <c r="S373" s="210" t="n"/>
      <c r="T373" s="210" t="n"/>
      <c r="U373" s="1" t="n"/>
      <c r="V373" s="18" t="n"/>
      <c r="W373" s="18" t="n"/>
      <c r="X373" s="1" t="n"/>
      <c r="Y373" s="210" t="n"/>
      <c r="Z373" s="1" t="n"/>
      <c r="AA373" s="18" t="n"/>
      <c r="AB373" s="212" t="n"/>
      <c r="AC373" s="1" t="n"/>
    </row>
    <row r="374">
      <c r="A374" s="1" t="n"/>
      <c r="B374" s="1" t="n"/>
      <c r="C374" s="1" t="n"/>
      <c r="D374" s="1" t="n"/>
      <c r="E374" s="1" t="n"/>
      <c r="F374" s="1" t="n"/>
      <c r="G374" s="1" t="n"/>
      <c r="H374" s="1" t="n"/>
      <c r="I374" s="1" t="n"/>
      <c r="J374" s="1" t="n"/>
      <c r="K374" s="18" t="n"/>
      <c r="L374" s="1" t="n"/>
      <c r="M374" s="1" t="n"/>
      <c r="N374" s="1" t="n"/>
      <c r="O374" s="1" t="n"/>
      <c r="P374" s="1" t="n"/>
      <c r="Q374" s="1" t="n"/>
      <c r="R374" s="1" t="n"/>
      <c r="S374" s="210" t="n"/>
      <c r="T374" s="210" t="n"/>
      <c r="U374" s="1" t="n"/>
      <c r="V374" s="18" t="n"/>
      <c r="W374" s="18" t="n"/>
      <c r="X374" s="1" t="n"/>
      <c r="Y374" s="210" t="n"/>
      <c r="Z374" s="1" t="n"/>
      <c r="AA374" s="18" t="n"/>
      <c r="AB374" s="212" t="n"/>
      <c r="AC374" s="1" t="n"/>
    </row>
    <row r="375">
      <c r="A375" s="1" t="n"/>
      <c r="B375" s="1" t="n"/>
      <c r="C375" s="1" t="n"/>
      <c r="D375" s="1" t="n"/>
      <c r="E375" s="1" t="n"/>
      <c r="F375" s="1" t="n"/>
      <c r="G375" s="1" t="n"/>
      <c r="H375" s="1" t="n"/>
      <c r="I375" s="1" t="n"/>
      <c r="J375" s="1" t="n"/>
      <c r="K375" s="18" t="n"/>
      <c r="L375" s="1" t="n"/>
      <c r="M375" s="1" t="n"/>
      <c r="N375" s="1" t="n"/>
      <c r="O375" s="1" t="n"/>
      <c r="P375" s="1" t="n"/>
      <c r="Q375" s="1" t="n"/>
      <c r="R375" s="1" t="n"/>
      <c r="S375" s="210" t="n"/>
      <c r="T375" s="210" t="n"/>
      <c r="U375" s="1" t="n"/>
      <c r="V375" s="18" t="n"/>
      <c r="W375" s="18" t="n"/>
      <c r="X375" s="1" t="n"/>
      <c r="Y375" s="210" t="n"/>
      <c r="Z375" s="1" t="n"/>
      <c r="AA375" s="18" t="n"/>
      <c r="AB375" s="212" t="n"/>
      <c r="AC375" s="1" t="n"/>
    </row>
    <row r="376">
      <c r="A376" s="1" t="n"/>
      <c r="B376" s="1" t="n"/>
      <c r="C376" s="1" t="n"/>
      <c r="D376" s="1" t="n"/>
      <c r="E376" s="1" t="n"/>
      <c r="F376" s="1" t="n"/>
      <c r="G376" s="1" t="n"/>
      <c r="H376" s="1" t="n"/>
      <c r="I376" s="1" t="n"/>
      <c r="J376" s="1" t="n"/>
      <c r="K376" s="18" t="n"/>
      <c r="L376" s="1" t="n"/>
      <c r="M376" s="1" t="n"/>
      <c r="N376" s="1" t="n"/>
      <c r="O376" s="1" t="n"/>
      <c r="P376" s="1" t="n"/>
      <c r="Q376" s="1" t="n"/>
      <c r="R376" s="1" t="n"/>
      <c r="S376" s="210" t="n"/>
      <c r="T376" s="210" t="n"/>
      <c r="U376" s="1" t="n"/>
      <c r="V376" s="18" t="n"/>
      <c r="W376" s="18" t="n"/>
      <c r="X376" s="1" t="n"/>
      <c r="Y376" s="210" t="n"/>
      <c r="Z376" s="1" t="n"/>
      <c r="AA376" s="18" t="n"/>
      <c r="AB376" s="212" t="n"/>
      <c r="AC376" s="1" t="n"/>
    </row>
    <row r="377">
      <c r="A377" s="1" t="n"/>
      <c r="B377" s="1" t="n"/>
      <c r="C377" s="1" t="n"/>
      <c r="D377" s="1" t="n"/>
      <c r="E377" s="1" t="n"/>
      <c r="F377" s="1" t="n"/>
      <c r="G377" s="1" t="n"/>
      <c r="H377" s="1" t="n"/>
      <c r="I377" s="1" t="n"/>
      <c r="J377" s="1" t="n"/>
      <c r="K377" s="18" t="n"/>
      <c r="L377" s="1" t="n"/>
      <c r="M377" s="1" t="n"/>
      <c r="N377" s="1" t="n"/>
      <c r="O377" s="1" t="n"/>
      <c r="P377" s="1" t="n"/>
      <c r="Q377" s="1" t="n"/>
      <c r="R377" s="1" t="n"/>
      <c r="S377" s="210" t="n"/>
      <c r="T377" s="210" t="n"/>
      <c r="U377" s="1" t="n"/>
      <c r="V377" s="18" t="n"/>
      <c r="W377" s="18" t="n"/>
      <c r="X377" s="1" t="n"/>
      <c r="Y377" s="210" t="n"/>
      <c r="Z377" s="1" t="n"/>
      <c r="AA377" s="18" t="n"/>
      <c r="AB377" s="212" t="n"/>
      <c r="AC377" s="1" t="n"/>
    </row>
    <row r="378">
      <c r="A378" s="1" t="n"/>
      <c r="B378" s="1" t="n"/>
      <c r="C378" s="1" t="n"/>
      <c r="D378" s="1" t="n"/>
      <c r="E378" s="1" t="n"/>
      <c r="F378" s="1" t="n"/>
      <c r="G378" s="1" t="n"/>
      <c r="H378" s="1" t="n"/>
      <c r="I378" s="1" t="n"/>
      <c r="J378" s="1" t="n"/>
      <c r="K378" s="18" t="n"/>
      <c r="L378" s="1" t="n"/>
      <c r="M378" s="1" t="n"/>
      <c r="N378" s="1" t="n"/>
      <c r="O378" s="1" t="n"/>
      <c r="P378" s="1" t="n"/>
      <c r="Q378" s="1" t="n"/>
      <c r="R378" s="1" t="n"/>
      <c r="S378" s="210" t="n"/>
      <c r="T378" s="210" t="n"/>
      <c r="U378" s="1" t="n"/>
      <c r="V378" s="18" t="n"/>
      <c r="W378" s="18" t="n"/>
      <c r="X378" s="1" t="n"/>
      <c r="Y378" s="210" t="n"/>
      <c r="Z378" s="1" t="n"/>
      <c r="AA378" s="18" t="n"/>
      <c r="AB378" s="212" t="n"/>
      <c r="AC378" s="1" t="n"/>
    </row>
    <row r="379">
      <c r="A379" s="1" t="n"/>
      <c r="B379" s="1" t="n"/>
      <c r="C379" s="1" t="n"/>
      <c r="D379" s="1" t="n"/>
      <c r="E379" s="1" t="n"/>
      <c r="F379" s="1" t="n"/>
      <c r="G379" s="1" t="n"/>
      <c r="H379" s="1" t="n"/>
      <c r="I379" s="1" t="n"/>
      <c r="J379" s="1" t="n"/>
      <c r="K379" s="18" t="n"/>
      <c r="L379" s="1" t="n"/>
      <c r="M379" s="1" t="n"/>
      <c r="N379" s="1" t="n"/>
      <c r="O379" s="1" t="n"/>
      <c r="P379" s="1" t="n"/>
      <c r="Q379" s="1" t="n"/>
      <c r="R379" s="1" t="n"/>
      <c r="S379" s="210" t="n"/>
      <c r="T379" s="210" t="n"/>
      <c r="U379" s="1" t="n"/>
      <c r="V379" s="18" t="n"/>
      <c r="W379" s="18" t="n"/>
      <c r="X379" s="1" t="n"/>
      <c r="Y379" s="210" t="n"/>
      <c r="Z379" s="1" t="n"/>
      <c r="AA379" s="18" t="n"/>
      <c r="AB379" s="212" t="n"/>
      <c r="AC379" s="1" t="n"/>
    </row>
    <row r="380">
      <c r="A380" s="1" t="n"/>
      <c r="B380" s="1" t="n"/>
      <c r="C380" s="1" t="n"/>
      <c r="D380" s="1" t="n"/>
      <c r="E380" s="1" t="n"/>
      <c r="F380" s="1" t="n"/>
      <c r="G380" s="1" t="n"/>
      <c r="H380" s="1" t="n"/>
      <c r="I380" s="1" t="n"/>
      <c r="J380" s="1" t="n"/>
      <c r="K380" s="18" t="n"/>
      <c r="L380" s="1" t="n"/>
      <c r="M380" s="1" t="n"/>
      <c r="N380" s="1" t="n"/>
      <c r="O380" s="1" t="n"/>
      <c r="P380" s="1" t="n"/>
      <c r="Q380" s="1" t="n"/>
      <c r="R380" s="1" t="n"/>
      <c r="S380" s="210" t="n"/>
      <c r="T380" s="210" t="n"/>
      <c r="U380" s="1" t="n"/>
      <c r="V380" s="18" t="n"/>
      <c r="W380" s="18" t="n"/>
      <c r="X380" s="1" t="n"/>
      <c r="Y380" s="210" t="n"/>
      <c r="Z380" s="1" t="n"/>
      <c r="AA380" s="18" t="n"/>
      <c r="AB380" s="212" t="n"/>
      <c r="AC380" s="1" t="n"/>
    </row>
    <row r="381">
      <c r="A381" s="1" t="n"/>
      <c r="B381" s="1" t="n"/>
      <c r="C381" s="1" t="n"/>
      <c r="D381" s="1" t="n"/>
      <c r="E381" s="1" t="n"/>
      <c r="F381" s="1" t="n"/>
      <c r="G381" s="1" t="n"/>
      <c r="H381" s="1" t="n"/>
      <c r="I381" s="1" t="n"/>
      <c r="J381" s="1" t="n"/>
      <c r="K381" s="18" t="n"/>
      <c r="L381" s="1" t="n"/>
      <c r="M381" s="1" t="n"/>
      <c r="N381" s="1" t="n"/>
      <c r="O381" s="1" t="n"/>
      <c r="P381" s="1" t="n"/>
      <c r="Q381" s="1" t="n"/>
      <c r="R381" s="1" t="n"/>
      <c r="S381" s="210" t="n"/>
      <c r="T381" s="210" t="n"/>
      <c r="U381" s="1" t="n"/>
      <c r="V381" s="18" t="n"/>
      <c r="W381" s="18" t="n"/>
      <c r="X381" s="1" t="n"/>
      <c r="Y381" s="210" t="n"/>
      <c r="Z381" s="1" t="n"/>
      <c r="AA381" s="18" t="n"/>
      <c r="AB381" s="212" t="n"/>
      <c r="AC381" s="1" t="n"/>
    </row>
    <row r="382">
      <c r="A382" s="1" t="n"/>
      <c r="B382" s="1" t="n"/>
      <c r="C382" s="1" t="n"/>
      <c r="D382" s="1" t="n"/>
      <c r="E382" s="1" t="n"/>
      <c r="F382" s="1" t="n"/>
      <c r="G382" s="1" t="n"/>
      <c r="H382" s="1" t="n"/>
      <c r="I382" s="1" t="n"/>
      <c r="J382" s="1" t="n"/>
      <c r="K382" s="18" t="n"/>
      <c r="L382" s="1" t="n"/>
      <c r="M382" s="1" t="n"/>
      <c r="N382" s="1" t="n"/>
      <c r="O382" s="1" t="n"/>
      <c r="P382" s="1" t="n"/>
      <c r="Q382" s="1" t="n"/>
      <c r="R382" s="1" t="n"/>
      <c r="S382" s="210" t="n"/>
      <c r="T382" s="210" t="n"/>
      <c r="U382" s="1" t="n"/>
      <c r="V382" s="18" t="n"/>
      <c r="W382" s="18" t="n"/>
      <c r="X382" s="1" t="n"/>
      <c r="Y382" s="210" t="n"/>
      <c r="Z382" s="1" t="n"/>
      <c r="AA382" s="18" t="n"/>
      <c r="AB382" s="212" t="n"/>
      <c r="AC382" s="1" t="n"/>
    </row>
    <row r="383">
      <c r="A383" s="1" t="n"/>
      <c r="B383" s="1" t="n"/>
      <c r="C383" s="1" t="n"/>
      <c r="D383" s="1" t="n"/>
      <c r="E383" s="1" t="n"/>
      <c r="F383" s="1" t="n"/>
      <c r="G383" s="1" t="n"/>
      <c r="H383" s="1" t="n"/>
      <c r="I383" s="1" t="n"/>
      <c r="J383" s="1" t="n"/>
      <c r="K383" s="18" t="n"/>
      <c r="L383" s="1" t="n"/>
      <c r="M383" s="1" t="n"/>
      <c r="N383" s="1" t="n"/>
      <c r="O383" s="1" t="n"/>
      <c r="P383" s="1" t="n"/>
      <c r="Q383" s="1" t="n"/>
      <c r="R383" s="1" t="n"/>
      <c r="S383" s="210" t="n"/>
      <c r="T383" s="210" t="n"/>
      <c r="U383" s="1" t="n"/>
      <c r="V383" s="18" t="n"/>
      <c r="W383" s="18" t="n"/>
      <c r="X383" s="1" t="n"/>
      <c r="Y383" s="210" t="n"/>
      <c r="Z383" s="1" t="n"/>
      <c r="AA383" s="18" t="n"/>
      <c r="AB383" s="212" t="n"/>
      <c r="AC383" s="1" t="n"/>
    </row>
    <row r="384">
      <c r="A384" s="1" t="n"/>
      <c r="B384" s="1" t="n"/>
      <c r="C384" s="1" t="n"/>
      <c r="D384" s="1" t="n"/>
      <c r="E384" s="1" t="n"/>
      <c r="F384" s="1" t="n"/>
      <c r="G384" s="1" t="n"/>
      <c r="H384" s="1" t="n"/>
      <c r="I384" s="1" t="n"/>
      <c r="J384" s="1" t="n"/>
      <c r="K384" s="18" t="n"/>
      <c r="L384" s="1" t="n"/>
      <c r="M384" s="1" t="n"/>
      <c r="N384" s="1" t="n"/>
      <c r="O384" s="1" t="n"/>
      <c r="P384" s="1" t="n"/>
      <c r="Q384" s="1" t="n"/>
      <c r="R384" s="1" t="n"/>
      <c r="S384" s="210" t="n"/>
      <c r="T384" s="210" t="n"/>
      <c r="U384" s="1" t="n"/>
      <c r="V384" s="18" t="n"/>
      <c r="W384" s="18" t="n"/>
      <c r="X384" s="1" t="n"/>
      <c r="Y384" s="210" t="n"/>
      <c r="Z384" s="1" t="n"/>
      <c r="AA384" s="18" t="n"/>
      <c r="AB384" s="212" t="n"/>
      <c r="AC384" s="1" t="n"/>
    </row>
    <row r="385">
      <c r="A385" s="1" t="n"/>
      <c r="B385" s="1" t="n"/>
      <c r="C385" s="1" t="n"/>
      <c r="D385" s="1" t="n"/>
      <c r="E385" s="1" t="n"/>
      <c r="F385" s="1" t="n"/>
      <c r="G385" s="1" t="n"/>
      <c r="H385" s="1" t="n"/>
      <c r="I385" s="1" t="n"/>
      <c r="J385" s="1" t="n"/>
      <c r="K385" s="18" t="n"/>
      <c r="L385" s="1" t="n"/>
      <c r="M385" s="1" t="n"/>
      <c r="N385" s="1" t="n"/>
      <c r="O385" s="1" t="n"/>
      <c r="P385" s="1" t="n"/>
      <c r="Q385" s="1" t="n"/>
      <c r="R385" s="1" t="n"/>
      <c r="S385" s="210" t="n"/>
      <c r="T385" s="210" t="n"/>
      <c r="U385" s="1" t="n"/>
      <c r="V385" s="18" t="n"/>
      <c r="W385" s="18" t="n"/>
      <c r="X385" s="1" t="n"/>
      <c r="Y385" s="210" t="n"/>
      <c r="Z385" s="1" t="n"/>
      <c r="AA385" s="18" t="n"/>
      <c r="AB385" s="212" t="n"/>
      <c r="AC385" s="1" t="n"/>
    </row>
    <row r="386">
      <c r="A386" s="1" t="n"/>
      <c r="B386" s="1" t="n"/>
      <c r="C386" s="1" t="n"/>
      <c r="D386" s="1" t="n"/>
      <c r="E386" s="1" t="n"/>
      <c r="F386" s="1" t="n"/>
      <c r="G386" s="1" t="n"/>
      <c r="H386" s="1" t="n"/>
      <c r="I386" s="1" t="n"/>
      <c r="J386" s="1" t="n"/>
      <c r="K386" s="18" t="n"/>
      <c r="L386" s="1" t="n"/>
      <c r="M386" s="1" t="n"/>
      <c r="N386" s="1" t="n"/>
      <c r="O386" s="1" t="n"/>
      <c r="P386" s="1" t="n"/>
      <c r="Q386" s="1" t="n"/>
      <c r="R386" s="1" t="n"/>
      <c r="S386" s="210" t="n"/>
      <c r="T386" s="210" t="n"/>
      <c r="U386" s="1" t="n"/>
      <c r="V386" s="18" t="n"/>
      <c r="W386" s="18" t="n"/>
      <c r="X386" s="1" t="n"/>
      <c r="Y386" s="210" t="n"/>
      <c r="Z386" s="1" t="n"/>
      <c r="AA386" s="18" t="n"/>
      <c r="AB386" s="212" t="n"/>
      <c r="AC386" s="1" t="n"/>
    </row>
    <row r="387">
      <c r="A387" s="1" t="n"/>
      <c r="B387" s="1" t="n"/>
      <c r="C387" s="1" t="n"/>
      <c r="D387" s="1" t="n"/>
      <c r="E387" s="1" t="n"/>
      <c r="F387" s="1" t="n"/>
      <c r="G387" s="1" t="n"/>
      <c r="H387" s="1" t="n"/>
      <c r="I387" s="1" t="n"/>
      <c r="J387" s="1" t="n"/>
      <c r="K387" s="18" t="n"/>
      <c r="L387" s="1" t="n"/>
      <c r="M387" s="1" t="n"/>
      <c r="N387" s="1" t="n"/>
      <c r="O387" s="1" t="n"/>
      <c r="P387" s="1" t="n"/>
      <c r="Q387" s="1" t="n"/>
      <c r="R387" s="1" t="n"/>
      <c r="S387" s="210" t="n"/>
      <c r="T387" s="210" t="n"/>
      <c r="U387" s="1" t="n"/>
      <c r="V387" s="18" t="n"/>
      <c r="W387" s="18" t="n"/>
      <c r="X387" s="1" t="n"/>
      <c r="Y387" s="210" t="n"/>
      <c r="Z387" s="1" t="n"/>
      <c r="AA387" s="18" t="n"/>
      <c r="AB387" s="212" t="n"/>
      <c r="AC387" s="1" t="n"/>
    </row>
    <row r="388">
      <c r="A388" s="1" t="n"/>
      <c r="B388" s="1" t="n"/>
      <c r="C388" s="1" t="n"/>
      <c r="D388" s="1" t="n"/>
      <c r="E388" s="1" t="n"/>
      <c r="F388" s="1" t="n"/>
      <c r="G388" s="1" t="n"/>
      <c r="H388" s="1" t="n"/>
      <c r="I388" s="1" t="n"/>
      <c r="J388" s="1" t="n"/>
      <c r="K388" s="18" t="n"/>
      <c r="L388" s="1" t="n"/>
      <c r="M388" s="1" t="n"/>
      <c r="N388" s="1" t="n"/>
      <c r="O388" s="1" t="n"/>
      <c r="P388" s="1" t="n"/>
      <c r="Q388" s="1" t="n"/>
      <c r="R388" s="1" t="n"/>
      <c r="S388" s="210" t="n"/>
      <c r="T388" s="210" t="n"/>
      <c r="U388" s="1" t="n"/>
      <c r="V388" s="18" t="n"/>
      <c r="W388" s="18" t="n"/>
      <c r="X388" s="1" t="n"/>
      <c r="Y388" s="210" t="n"/>
      <c r="Z388" s="1" t="n"/>
      <c r="AA388" s="18" t="n"/>
      <c r="AB388" s="212" t="n"/>
      <c r="AC388" s="1" t="n"/>
    </row>
    <row r="389">
      <c r="A389" s="1" t="n"/>
      <c r="B389" s="1" t="n"/>
      <c r="C389" s="1" t="n"/>
      <c r="D389" s="1" t="n"/>
      <c r="E389" s="1" t="n"/>
      <c r="F389" s="1" t="n"/>
      <c r="G389" s="1" t="n"/>
      <c r="H389" s="1" t="n"/>
      <c r="I389" s="1" t="n"/>
      <c r="J389" s="1" t="n"/>
      <c r="K389" s="18" t="n"/>
      <c r="L389" s="1" t="n"/>
      <c r="M389" s="1" t="n"/>
      <c r="N389" s="1" t="n"/>
      <c r="O389" s="1" t="n"/>
      <c r="P389" s="1" t="n"/>
      <c r="Q389" s="1" t="n"/>
      <c r="R389" s="1" t="n"/>
      <c r="S389" s="210" t="n"/>
      <c r="T389" s="210" t="n"/>
      <c r="U389" s="1" t="n"/>
      <c r="V389" s="18" t="n"/>
      <c r="W389" s="18" t="n"/>
      <c r="X389" s="1" t="n"/>
      <c r="Y389" s="210" t="n"/>
      <c r="Z389" s="1" t="n"/>
      <c r="AA389" s="18" t="n"/>
      <c r="AB389" s="212" t="n"/>
      <c r="AC389" s="1" t="n"/>
    </row>
    <row r="390">
      <c r="A390" s="1" t="n"/>
      <c r="B390" s="1" t="n"/>
      <c r="C390" s="1" t="n"/>
      <c r="D390" s="1" t="n"/>
      <c r="E390" s="1" t="n"/>
      <c r="F390" s="1" t="n"/>
      <c r="G390" s="1" t="n"/>
      <c r="H390" s="1" t="n"/>
      <c r="I390" s="1" t="n"/>
      <c r="J390" s="1" t="n"/>
      <c r="K390" s="18" t="n"/>
      <c r="L390" s="1" t="n"/>
      <c r="M390" s="1" t="n"/>
      <c r="N390" s="1" t="n"/>
      <c r="O390" s="1" t="n"/>
      <c r="P390" s="1" t="n"/>
      <c r="Q390" s="1" t="n"/>
      <c r="R390" s="1" t="n"/>
      <c r="S390" s="210" t="n"/>
      <c r="T390" s="210" t="n"/>
      <c r="U390" s="1" t="n"/>
      <c r="V390" s="18" t="n"/>
      <c r="W390" s="18" t="n"/>
      <c r="X390" s="1" t="n"/>
      <c r="Y390" s="210" t="n"/>
      <c r="Z390" s="1" t="n"/>
      <c r="AA390" s="18" t="n"/>
      <c r="AB390" s="212" t="n"/>
      <c r="AC390" s="1" t="n"/>
    </row>
    <row r="391">
      <c r="A391" s="1" t="n"/>
      <c r="B391" s="1" t="n"/>
      <c r="C391" s="1" t="n"/>
      <c r="D391" s="1" t="n"/>
      <c r="E391" s="1" t="n"/>
      <c r="F391" s="1" t="n"/>
      <c r="G391" s="1" t="n"/>
      <c r="H391" s="1" t="n"/>
      <c r="I391" s="1" t="n"/>
      <c r="J391" s="1" t="n"/>
      <c r="K391" s="18" t="n"/>
      <c r="L391" s="1" t="n"/>
      <c r="M391" s="1" t="n"/>
      <c r="N391" s="1" t="n"/>
      <c r="O391" s="1" t="n"/>
      <c r="P391" s="1" t="n"/>
      <c r="Q391" s="1" t="n"/>
      <c r="R391" s="1" t="n"/>
      <c r="S391" s="210" t="n"/>
      <c r="T391" s="210" t="n"/>
      <c r="U391" s="1" t="n"/>
      <c r="V391" s="18" t="n"/>
      <c r="W391" s="18" t="n"/>
      <c r="X391" s="1" t="n"/>
      <c r="Y391" s="210" t="n"/>
      <c r="Z391" s="1" t="n"/>
      <c r="AA391" s="18" t="n"/>
      <c r="AB391" s="212" t="n"/>
      <c r="AC391" s="1" t="n"/>
    </row>
    <row r="392">
      <c r="A392" s="1" t="n"/>
      <c r="B392" s="1" t="n"/>
      <c r="C392" s="1" t="n"/>
      <c r="D392" s="1" t="n"/>
      <c r="E392" s="1" t="n"/>
      <c r="F392" s="1" t="n"/>
      <c r="G392" s="1" t="n"/>
      <c r="H392" s="1" t="n"/>
      <c r="I392" s="1" t="n"/>
      <c r="J392" s="1" t="n"/>
      <c r="K392" s="18" t="n"/>
      <c r="L392" s="1" t="n"/>
      <c r="M392" s="1" t="n"/>
      <c r="N392" s="1" t="n"/>
      <c r="O392" s="1" t="n"/>
      <c r="P392" s="1" t="n"/>
      <c r="Q392" s="1" t="n"/>
      <c r="R392" s="1" t="n"/>
      <c r="S392" s="210" t="n"/>
      <c r="T392" s="210" t="n"/>
      <c r="U392" s="1" t="n"/>
      <c r="V392" s="18" t="n"/>
      <c r="W392" s="18" t="n"/>
      <c r="X392" s="1" t="n"/>
      <c r="Y392" s="210" t="n"/>
      <c r="Z392" s="1" t="n"/>
      <c r="AA392" s="18" t="n"/>
      <c r="AB392" s="212" t="n"/>
      <c r="AC392" s="1" t="n"/>
    </row>
    <row r="393">
      <c r="A393" s="1" t="n"/>
      <c r="B393" s="1" t="n"/>
      <c r="C393" s="1" t="n"/>
      <c r="D393" s="1" t="n"/>
      <c r="E393" s="1" t="n"/>
      <c r="F393" s="1" t="n"/>
      <c r="G393" s="1" t="n"/>
      <c r="H393" s="1" t="n"/>
      <c r="I393" s="1" t="n"/>
      <c r="J393" s="1" t="n"/>
      <c r="K393" s="18" t="n"/>
      <c r="L393" s="1" t="n"/>
      <c r="M393" s="1" t="n"/>
      <c r="N393" s="1" t="n"/>
      <c r="O393" s="1" t="n"/>
      <c r="P393" s="1" t="n"/>
      <c r="Q393" s="1" t="n"/>
      <c r="R393" s="1" t="n"/>
      <c r="S393" s="210" t="n"/>
      <c r="T393" s="210" t="n"/>
      <c r="U393" s="1" t="n"/>
      <c r="V393" s="18" t="n"/>
      <c r="W393" s="18" t="n"/>
      <c r="X393" s="1" t="n"/>
      <c r="Y393" s="210" t="n"/>
      <c r="Z393" s="1" t="n"/>
      <c r="AA393" s="18" t="n"/>
      <c r="AB393" s="212" t="n"/>
      <c r="AC393" s="1" t="n"/>
    </row>
    <row r="394">
      <c r="A394" s="1" t="n"/>
      <c r="B394" s="1" t="n"/>
      <c r="C394" s="1" t="n"/>
      <c r="D394" s="1" t="n"/>
      <c r="E394" s="1" t="n"/>
      <c r="F394" s="1" t="n"/>
      <c r="G394" s="1" t="n"/>
      <c r="H394" s="1" t="n"/>
      <c r="I394" s="1" t="n"/>
      <c r="J394" s="1" t="n"/>
      <c r="K394" s="18" t="n"/>
      <c r="L394" s="1" t="n"/>
      <c r="M394" s="1" t="n"/>
      <c r="N394" s="1" t="n"/>
      <c r="O394" s="1" t="n"/>
      <c r="P394" s="1" t="n"/>
      <c r="Q394" s="1" t="n"/>
      <c r="R394" s="1" t="n"/>
      <c r="S394" s="210" t="n"/>
      <c r="T394" s="210" t="n"/>
      <c r="U394" s="1" t="n"/>
      <c r="V394" s="18" t="n"/>
      <c r="W394" s="18" t="n"/>
      <c r="X394" s="1" t="n"/>
      <c r="Y394" s="210" t="n"/>
      <c r="Z394" s="1" t="n"/>
      <c r="AA394" s="18" t="n"/>
      <c r="AB394" s="212" t="n"/>
      <c r="AC394" s="1" t="n"/>
    </row>
    <row r="395">
      <c r="A395" s="1" t="n"/>
      <c r="B395" s="1" t="n"/>
      <c r="C395" s="1" t="n"/>
      <c r="D395" s="1" t="n"/>
      <c r="E395" s="1" t="n"/>
      <c r="F395" s="1" t="n"/>
      <c r="G395" s="1" t="n"/>
      <c r="H395" s="1" t="n"/>
      <c r="I395" s="1" t="n"/>
      <c r="J395" s="1" t="n"/>
      <c r="K395" s="18" t="n"/>
      <c r="L395" s="1" t="n"/>
      <c r="M395" s="1" t="n"/>
      <c r="N395" s="1" t="n"/>
      <c r="O395" s="1" t="n"/>
      <c r="P395" s="1" t="n"/>
      <c r="Q395" s="1" t="n"/>
      <c r="R395" s="1" t="n"/>
      <c r="S395" s="210" t="n"/>
      <c r="T395" s="210" t="n"/>
      <c r="U395" s="1" t="n"/>
      <c r="V395" s="18" t="n"/>
      <c r="W395" s="18" t="n"/>
      <c r="X395" s="1" t="n"/>
      <c r="Y395" s="210" t="n"/>
      <c r="Z395" s="1" t="n"/>
      <c r="AA395" s="18" t="n"/>
      <c r="AB395" s="212" t="n"/>
      <c r="AC395" s="1" t="n"/>
    </row>
    <row r="396">
      <c r="A396" s="1" t="n"/>
      <c r="B396" s="1" t="n"/>
      <c r="C396" s="1" t="n"/>
      <c r="D396" s="1" t="n"/>
      <c r="E396" s="1" t="n"/>
      <c r="F396" s="1" t="n"/>
      <c r="G396" s="1" t="n"/>
      <c r="H396" s="1" t="n"/>
      <c r="I396" s="1" t="n"/>
      <c r="J396" s="1" t="n"/>
      <c r="K396" s="18" t="n"/>
      <c r="L396" s="1" t="n"/>
      <c r="M396" s="1" t="n"/>
      <c r="N396" s="1" t="n"/>
      <c r="O396" s="1" t="n"/>
      <c r="P396" s="1" t="n"/>
      <c r="Q396" s="1" t="n"/>
      <c r="R396" s="1" t="n"/>
      <c r="S396" s="210" t="n"/>
      <c r="T396" s="210" t="n"/>
      <c r="U396" s="1" t="n"/>
      <c r="V396" s="18" t="n"/>
      <c r="W396" s="18" t="n"/>
      <c r="X396" s="1" t="n"/>
      <c r="Y396" s="210" t="n"/>
      <c r="Z396" s="1" t="n"/>
      <c r="AA396" s="18" t="n"/>
      <c r="AB396" s="212" t="n"/>
      <c r="AC396" s="1" t="n"/>
    </row>
    <row r="397">
      <c r="A397" s="1" t="n"/>
      <c r="B397" s="1" t="n"/>
      <c r="C397" s="1" t="n"/>
      <c r="D397" s="1" t="n"/>
      <c r="E397" s="1" t="n"/>
      <c r="F397" s="1" t="n"/>
      <c r="G397" s="1" t="n"/>
      <c r="H397" s="1" t="n"/>
      <c r="I397" s="1" t="n"/>
      <c r="J397" s="1" t="n"/>
      <c r="K397" s="18" t="n"/>
      <c r="L397" s="1" t="n"/>
      <c r="M397" s="1" t="n"/>
      <c r="N397" s="1" t="n"/>
      <c r="O397" s="1" t="n"/>
      <c r="P397" s="1" t="n"/>
      <c r="Q397" s="1" t="n"/>
      <c r="R397" s="1" t="n"/>
      <c r="S397" s="210" t="n"/>
      <c r="T397" s="210" t="n"/>
      <c r="U397" s="1" t="n"/>
      <c r="V397" s="18" t="n"/>
      <c r="W397" s="18" t="n"/>
      <c r="X397" s="1" t="n"/>
      <c r="Y397" s="210" t="n"/>
      <c r="Z397" s="1" t="n"/>
      <c r="AA397" s="18" t="n"/>
      <c r="AB397" s="212" t="n"/>
      <c r="AC397" s="1" t="n"/>
    </row>
    <row r="398">
      <c r="A398" s="1" t="n"/>
      <c r="B398" s="1" t="n"/>
      <c r="C398" s="1" t="n"/>
      <c r="D398" s="1" t="n"/>
      <c r="E398" s="1" t="n"/>
      <c r="F398" s="1" t="n"/>
      <c r="G398" s="1" t="n"/>
      <c r="H398" s="1" t="n"/>
      <c r="I398" s="1" t="n"/>
      <c r="J398" s="1" t="n"/>
      <c r="K398" s="18" t="n"/>
      <c r="L398" s="1" t="n"/>
      <c r="M398" s="1" t="n"/>
      <c r="N398" s="1" t="n"/>
      <c r="O398" s="1" t="n"/>
      <c r="P398" s="1" t="n"/>
      <c r="Q398" s="1" t="n"/>
      <c r="R398" s="1" t="n"/>
      <c r="S398" s="210" t="n"/>
      <c r="T398" s="210" t="n"/>
      <c r="U398" s="1" t="n"/>
      <c r="V398" s="18" t="n"/>
      <c r="W398" s="18" t="n"/>
      <c r="X398" s="1" t="n"/>
      <c r="Y398" s="210" t="n"/>
      <c r="Z398" s="1" t="n"/>
      <c r="AA398" s="18" t="n"/>
      <c r="AB398" s="212" t="n"/>
      <c r="AC398" s="1" t="n"/>
    </row>
    <row r="399">
      <c r="A399" s="1" t="n"/>
      <c r="B399" s="1" t="n"/>
      <c r="C399" s="1" t="n"/>
      <c r="D399" s="1" t="n"/>
      <c r="E399" s="1" t="n"/>
      <c r="F399" s="1" t="n"/>
      <c r="G399" s="1" t="n"/>
      <c r="H399" s="1" t="n"/>
      <c r="I399" s="1" t="n"/>
      <c r="J399" s="1" t="n"/>
      <c r="K399" s="18" t="n"/>
      <c r="L399" s="1" t="n"/>
      <c r="M399" s="1" t="n"/>
      <c r="N399" s="1" t="n"/>
      <c r="O399" s="1" t="n"/>
      <c r="P399" s="1" t="n"/>
      <c r="Q399" s="1" t="n"/>
      <c r="R399" s="1" t="n"/>
      <c r="S399" s="210" t="n"/>
      <c r="T399" s="210" t="n"/>
      <c r="U399" s="1" t="n"/>
      <c r="V399" s="18" t="n"/>
      <c r="W399" s="18" t="n"/>
      <c r="X399" s="1" t="n"/>
      <c r="Y399" s="210" t="n"/>
      <c r="Z399" s="1" t="n"/>
      <c r="AA399" s="18" t="n"/>
      <c r="AB399" s="212" t="n"/>
      <c r="AC399" s="1" t="n"/>
    </row>
    <row r="400">
      <c r="A400" s="1" t="n"/>
      <c r="B400" s="1" t="n"/>
      <c r="C400" s="1" t="n"/>
      <c r="D400" s="1" t="n"/>
      <c r="E400" s="1" t="n"/>
      <c r="F400" s="1" t="n"/>
      <c r="G400" s="1" t="n"/>
      <c r="H400" s="1" t="n"/>
      <c r="I400" s="1" t="n"/>
      <c r="J400" s="1" t="n"/>
      <c r="K400" s="18" t="n"/>
      <c r="L400" s="1" t="n"/>
      <c r="M400" s="1" t="n"/>
      <c r="N400" s="1" t="n"/>
      <c r="O400" s="1" t="n"/>
      <c r="P400" s="1" t="n"/>
      <c r="Q400" s="1" t="n"/>
      <c r="R400" s="1" t="n"/>
      <c r="S400" s="210" t="n"/>
      <c r="T400" s="210" t="n"/>
      <c r="U400" s="1" t="n"/>
      <c r="V400" s="18" t="n"/>
      <c r="W400" s="18" t="n"/>
      <c r="X400" s="1" t="n"/>
      <c r="Y400" s="210" t="n"/>
      <c r="Z400" s="1" t="n"/>
      <c r="AA400" s="18" t="n"/>
      <c r="AB400" s="212" t="n"/>
      <c r="AC400" s="1" t="n"/>
    </row>
    <row r="401">
      <c r="A401" s="1" t="n"/>
      <c r="B401" s="1" t="n"/>
      <c r="C401" s="1" t="n"/>
      <c r="D401" s="1" t="n"/>
      <c r="E401" s="1" t="n"/>
      <c r="F401" s="1" t="n"/>
      <c r="G401" s="1" t="n"/>
      <c r="H401" s="1" t="n"/>
      <c r="I401" s="1" t="n"/>
      <c r="J401" s="1" t="n"/>
      <c r="K401" s="18" t="n"/>
      <c r="L401" s="1" t="n"/>
      <c r="M401" s="1" t="n"/>
      <c r="N401" s="1" t="n"/>
      <c r="O401" s="1" t="n"/>
      <c r="P401" s="1" t="n"/>
      <c r="Q401" s="1" t="n"/>
      <c r="R401" s="1" t="n"/>
      <c r="S401" s="210" t="n"/>
      <c r="T401" s="210" t="n"/>
      <c r="U401" s="1" t="n"/>
      <c r="V401" s="18" t="n"/>
      <c r="W401" s="18" t="n"/>
      <c r="X401" s="1" t="n"/>
      <c r="Y401" s="210" t="n"/>
      <c r="Z401" s="1" t="n"/>
      <c r="AA401" s="18" t="n"/>
      <c r="AB401" s="212" t="n"/>
      <c r="AC401" s="1" t="n"/>
    </row>
    <row r="402">
      <c r="A402" s="1" t="n"/>
      <c r="B402" s="1" t="n"/>
      <c r="C402" s="1" t="n"/>
      <c r="D402" s="1" t="n"/>
      <c r="E402" s="1" t="n"/>
      <c r="F402" s="1" t="n"/>
      <c r="G402" s="1" t="n"/>
      <c r="H402" s="1" t="n"/>
      <c r="I402" s="1" t="n"/>
      <c r="J402" s="1" t="n"/>
      <c r="K402" s="18" t="n"/>
      <c r="L402" s="1" t="n"/>
      <c r="M402" s="1" t="n"/>
      <c r="N402" s="1" t="n"/>
      <c r="O402" s="1" t="n"/>
      <c r="P402" s="1" t="n"/>
      <c r="Q402" s="1" t="n"/>
      <c r="R402" s="1" t="n"/>
      <c r="S402" s="210" t="n"/>
      <c r="T402" s="210" t="n"/>
      <c r="U402" s="1" t="n"/>
      <c r="V402" s="18" t="n"/>
      <c r="W402" s="18" t="n"/>
      <c r="X402" s="1" t="n"/>
      <c r="Y402" s="210" t="n"/>
      <c r="Z402" s="1" t="n"/>
      <c r="AA402" s="18" t="n"/>
      <c r="AB402" s="212" t="n"/>
      <c r="AC402" s="1" t="n"/>
    </row>
    <row r="403">
      <c r="A403" s="1" t="n"/>
      <c r="B403" s="1" t="n"/>
      <c r="C403" s="1" t="n"/>
      <c r="D403" s="1" t="n"/>
      <c r="E403" s="1" t="n"/>
      <c r="F403" s="1" t="n"/>
      <c r="G403" s="1" t="n"/>
      <c r="H403" s="1" t="n"/>
      <c r="I403" s="1" t="n"/>
      <c r="J403" s="1" t="n"/>
      <c r="K403" s="18" t="n"/>
      <c r="L403" s="1" t="n"/>
      <c r="M403" s="1" t="n"/>
      <c r="N403" s="1" t="n"/>
      <c r="O403" s="1" t="n"/>
      <c r="P403" s="1" t="n"/>
      <c r="Q403" s="1" t="n"/>
      <c r="R403" s="1" t="n"/>
      <c r="S403" s="210" t="n"/>
      <c r="T403" s="210" t="n"/>
      <c r="U403" s="1" t="n"/>
      <c r="V403" s="18" t="n"/>
      <c r="W403" s="18" t="n"/>
      <c r="X403" s="1" t="n"/>
      <c r="Y403" s="210" t="n"/>
      <c r="Z403" s="1" t="n"/>
      <c r="AA403" s="18" t="n"/>
      <c r="AB403" s="212" t="n"/>
      <c r="AC403" s="1" t="n"/>
    </row>
    <row r="404">
      <c r="A404" s="1" t="n"/>
      <c r="B404" s="1" t="n"/>
      <c r="C404" s="1" t="n"/>
      <c r="D404" s="1" t="n"/>
      <c r="E404" s="1" t="n"/>
      <c r="F404" s="1" t="n"/>
      <c r="G404" s="1" t="n"/>
      <c r="H404" s="1" t="n"/>
      <c r="I404" s="1" t="n"/>
      <c r="J404" s="1" t="n"/>
      <c r="K404" s="18" t="n"/>
      <c r="L404" s="1" t="n"/>
      <c r="M404" s="1" t="n"/>
      <c r="N404" s="1" t="n"/>
      <c r="O404" s="1" t="n"/>
      <c r="P404" s="1" t="n"/>
      <c r="Q404" s="1" t="n"/>
      <c r="R404" s="1" t="n"/>
      <c r="S404" s="210" t="n"/>
      <c r="T404" s="210" t="n"/>
      <c r="U404" s="1" t="n"/>
      <c r="V404" s="18" t="n"/>
      <c r="W404" s="18" t="n"/>
      <c r="X404" s="1" t="n"/>
      <c r="Y404" s="210" t="n"/>
      <c r="Z404" s="1" t="n"/>
      <c r="AA404" s="18" t="n"/>
      <c r="AB404" s="212" t="n"/>
      <c r="AC404" s="1" t="n"/>
    </row>
    <row r="405">
      <c r="A405" s="1" t="n"/>
      <c r="B405" s="1" t="n"/>
      <c r="C405" s="1" t="n"/>
      <c r="D405" s="1" t="n"/>
      <c r="E405" s="1" t="n"/>
      <c r="F405" s="1" t="n"/>
      <c r="G405" s="1" t="n"/>
      <c r="H405" s="1" t="n"/>
      <c r="I405" s="1" t="n"/>
      <c r="J405" s="1" t="n"/>
      <c r="K405" s="18" t="n"/>
      <c r="L405" s="1" t="n"/>
      <c r="M405" s="1" t="n"/>
      <c r="N405" s="1" t="n"/>
      <c r="O405" s="1" t="n"/>
      <c r="P405" s="1" t="n"/>
      <c r="Q405" s="1" t="n"/>
      <c r="R405" s="1" t="n"/>
      <c r="S405" s="210" t="n"/>
      <c r="T405" s="210" t="n"/>
      <c r="U405" s="1" t="n"/>
      <c r="V405" s="18" t="n"/>
      <c r="W405" s="18" t="n"/>
      <c r="X405" s="1" t="n"/>
      <c r="Y405" s="210" t="n"/>
      <c r="Z405" s="1" t="n"/>
      <c r="AA405" s="18" t="n"/>
      <c r="AB405" s="212" t="n"/>
      <c r="AC405" s="1" t="n"/>
    </row>
    <row r="406">
      <c r="A406" s="1" t="n"/>
      <c r="B406" s="1" t="n"/>
      <c r="C406" s="1" t="n"/>
      <c r="D406" s="1" t="n"/>
      <c r="E406" s="1" t="n"/>
      <c r="F406" s="1" t="n"/>
      <c r="G406" s="1" t="n"/>
      <c r="H406" s="1" t="n"/>
      <c r="I406" s="1" t="n"/>
      <c r="J406" s="1" t="n"/>
      <c r="K406" s="18" t="n"/>
      <c r="L406" s="1" t="n"/>
      <c r="M406" s="1" t="n"/>
      <c r="N406" s="1" t="n"/>
      <c r="O406" s="1" t="n"/>
      <c r="P406" s="1" t="n"/>
      <c r="Q406" s="1" t="n"/>
      <c r="R406" s="1" t="n"/>
      <c r="S406" s="210" t="n"/>
      <c r="T406" s="210" t="n"/>
      <c r="U406" s="1" t="n"/>
      <c r="V406" s="18" t="n"/>
      <c r="W406" s="18" t="n"/>
      <c r="X406" s="1" t="n"/>
      <c r="Y406" s="210" t="n"/>
      <c r="Z406" s="1" t="n"/>
      <c r="AA406" s="18" t="n"/>
      <c r="AB406" s="212" t="n"/>
      <c r="AC406" s="1" t="n"/>
    </row>
    <row r="407">
      <c r="A407" s="1" t="n"/>
      <c r="B407" s="1" t="n"/>
      <c r="C407" s="1" t="n"/>
      <c r="D407" s="1" t="n"/>
      <c r="E407" s="1" t="n"/>
      <c r="F407" s="1" t="n"/>
      <c r="G407" s="1" t="n"/>
      <c r="H407" s="1" t="n"/>
      <c r="I407" s="1" t="n"/>
      <c r="J407" s="1" t="n"/>
      <c r="K407" s="18" t="n"/>
      <c r="L407" s="1" t="n"/>
      <c r="M407" s="1" t="n"/>
      <c r="N407" s="1" t="n"/>
      <c r="O407" s="1" t="n"/>
      <c r="P407" s="1" t="n"/>
      <c r="Q407" s="1" t="n"/>
      <c r="R407" s="1" t="n"/>
      <c r="S407" s="210" t="n"/>
      <c r="T407" s="210" t="n"/>
      <c r="U407" s="1" t="n"/>
      <c r="V407" s="18" t="n"/>
      <c r="W407" s="18" t="n"/>
      <c r="X407" s="1" t="n"/>
      <c r="Y407" s="210" t="n"/>
      <c r="Z407" s="1" t="n"/>
      <c r="AA407" s="18" t="n"/>
      <c r="AB407" s="212" t="n"/>
      <c r="AC407" s="1" t="n"/>
    </row>
    <row r="408">
      <c r="A408" s="1" t="n"/>
      <c r="B408" s="1" t="n"/>
      <c r="C408" s="1" t="n"/>
      <c r="D408" s="1" t="n"/>
      <c r="E408" s="1" t="n"/>
      <c r="F408" s="1" t="n"/>
      <c r="G408" s="1" t="n"/>
      <c r="H408" s="1" t="n"/>
      <c r="I408" s="1" t="n"/>
      <c r="J408" s="1" t="n"/>
      <c r="K408" s="18" t="n"/>
      <c r="L408" s="1" t="n"/>
      <c r="M408" s="1" t="n"/>
      <c r="N408" s="1" t="n"/>
      <c r="O408" s="1" t="n"/>
      <c r="P408" s="1" t="n"/>
      <c r="Q408" s="1" t="n"/>
      <c r="R408" s="1" t="n"/>
      <c r="S408" s="210" t="n"/>
      <c r="T408" s="210" t="n"/>
      <c r="U408" s="1" t="n"/>
      <c r="V408" s="18" t="n"/>
      <c r="W408" s="18" t="n"/>
      <c r="X408" s="1" t="n"/>
      <c r="Y408" s="210" t="n"/>
      <c r="Z408" s="1" t="n"/>
      <c r="AA408" s="18" t="n"/>
      <c r="AB408" s="212" t="n"/>
      <c r="AC408" s="1" t="n"/>
    </row>
    <row r="409">
      <c r="A409" s="1" t="n"/>
      <c r="B409" s="1" t="n"/>
      <c r="C409" s="1" t="n"/>
      <c r="D409" s="1" t="n"/>
      <c r="E409" s="1" t="n"/>
      <c r="F409" s="1" t="n"/>
      <c r="G409" s="1" t="n"/>
      <c r="H409" s="1" t="n"/>
      <c r="I409" s="1" t="n"/>
      <c r="J409" s="1" t="n"/>
      <c r="K409" s="18" t="n"/>
      <c r="L409" s="1" t="n"/>
      <c r="M409" s="1" t="n"/>
      <c r="N409" s="1" t="n"/>
      <c r="O409" s="1" t="n"/>
      <c r="P409" s="1" t="n"/>
      <c r="Q409" s="1" t="n"/>
      <c r="R409" s="1" t="n"/>
      <c r="S409" s="210" t="n"/>
      <c r="T409" s="210" t="n"/>
      <c r="U409" s="1" t="n"/>
      <c r="V409" s="18" t="n"/>
      <c r="W409" s="18" t="n"/>
      <c r="X409" s="1" t="n"/>
      <c r="Y409" s="210" t="n"/>
      <c r="Z409" s="1" t="n"/>
      <c r="AA409" s="18" t="n"/>
      <c r="AB409" s="212" t="n"/>
      <c r="AC409" s="1" t="n"/>
    </row>
    <row r="410">
      <c r="A410" s="1" t="n"/>
      <c r="B410" s="1" t="n"/>
      <c r="C410" s="1" t="n"/>
      <c r="D410" s="1" t="n"/>
      <c r="E410" s="1" t="n"/>
      <c r="F410" s="1" t="n"/>
      <c r="G410" s="1" t="n"/>
      <c r="H410" s="1" t="n"/>
      <c r="I410" s="1" t="n"/>
      <c r="J410" s="1" t="n"/>
      <c r="K410" s="18" t="n"/>
      <c r="L410" s="1" t="n"/>
      <c r="M410" s="1" t="n"/>
      <c r="N410" s="1" t="n"/>
      <c r="O410" s="1" t="n"/>
      <c r="P410" s="1" t="n"/>
      <c r="Q410" s="1" t="n"/>
      <c r="R410" s="1" t="n"/>
      <c r="S410" s="210" t="n"/>
      <c r="T410" s="210" t="n"/>
      <c r="U410" s="1" t="n"/>
      <c r="V410" s="18" t="n"/>
      <c r="W410" s="18" t="n"/>
      <c r="X410" s="1" t="n"/>
      <c r="Y410" s="210" t="n"/>
      <c r="Z410" s="1" t="n"/>
      <c r="AA410" s="18" t="n"/>
      <c r="AB410" s="212" t="n"/>
      <c r="AC410" s="1" t="n"/>
    </row>
    <row r="411">
      <c r="A411" s="1" t="n"/>
      <c r="B411" s="1" t="n"/>
      <c r="C411" s="1" t="n"/>
      <c r="D411" s="1" t="n"/>
      <c r="E411" s="1" t="n"/>
      <c r="F411" s="1" t="n"/>
      <c r="G411" s="1" t="n"/>
      <c r="H411" s="1" t="n"/>
      <c r="I411" s="1" t="n"/>
      <c r="J411" s="1" t="n"/>
      <c r="K411" s="18" t="n"/>
      <c r="L411" s="1" t="n"/>
      <c r="M411" s="1" t="n"/>
      <c r="N411" s="1" t="n"/>
      <c r="O411" s="1" t="n"/>
      <c r="P411" s="1" t="n"/>
      <c r="Q411" s="1" t="n"/>
      <c r="R411" s="1" t="n"/>
      <c r="S411" s="210" t="n"/>
      <c r="T411" s="210" t="n"/>
      <c r="U411" s="1" t="n"/>
      <c r="V411" s="18" t="n"/>
      <c r="W411" s="18" t="n"/>
      <c r="X411" s="1" t="n"/>
      <c r="Y411" s="210" t="n"/>
      <c r="Z411" s="1" t="n"/>
      <c r="AA411" s="18" t="n"/>
      <c r="AB411" s="212" t="n"/>
      <c r="AC411" s="1" t="n"/>
    </row>
    <row r="412">
      <c r="A412" s="1" t="n"/>
      <c r="B412" s="1" t="n"/>
      <c r="C412" s="1" t="n"/>
      <c r="D412" s="1" t="n"/>
      <c r="E412" s="1" t="n"/>
      <c r="F412" s="1" t="n"/>
      <c r="G412" s="1" t="n"/>
      <c r="H412" s="1" t="n"/>
      <c r="I412" s="1" t="n"/>
      <c r="J412" s="1" t="n"/>
      <c r="K412" s="18" t="n"/>
      <c r="L412" s="1" t="n"/>
      <c r="M412" s="1" t="n"/>
      <c r="N412" s="1" t="n"/>
      <c r="O412" s="1" t="n"/>
      <c r="P412" s="1" t="n"/>
      <c r="Q412" s="1" t="n"/>
      <c r="R412" s="1" t="n"/>
      <c r="S412" s="210" t="n"/>
      <c r="T412" s="210" t="n"/>
      <c r="U412" s="1" t="n"/>
      <c r="V412" s="18" t="n"/>
      <c r="W412" s="18" t="n"/>
      <c r="X412" s="1" t="n"/>
      <c r="Y412" s="210" t="n"/>
      <c r="Z412" s="1" t="n"/>
      <c r="AA412" s="18" t="n"/>
      <c r="AB412" s="212" t="n"/>
      <c r="AC412" s="1" t="n"/>
    </row>
    <row r="413">
      <c r="A413" s="1" t="n"/>
      <c r="B413" s="1" t="n"/>
      <c r="C413" s="1" t="n"/>
      <c r="D413" s="1" t="n"/>
      <c r="E413" s="1" t="n"/>
      <c r="F413" s="1" t="n"/>
      <c r="G413" s="1" t="n"/>
      <c r="H413" s="1" t="n"/>
      <c r="I413" s="1" t="n"/>
      <c r="J413" s="1" t="n"/>
      <c r="K413" s="18" t="n"/>
      <c r="L413" s="1" t="n"/>
      <c r="M413" s="1" t="n"/>
      <c r="N413" s="1" t="n"/>
      <c r="O413" s="1" t="n"/>
      <c r="P413" s="1" t="n"/>
      <c r="Q413" s="1" t="n"/>
      <c r="R413" s="1" t="n"/>
      <c r="S413" s="210" t="n"/>
      <c r="T413" s="210" t="n"/>
      <c r="U413" s="1" t="n"/>
      <c r="V413" s="18" t="n"/>
      <c r="W413" s="18" t="n"/>
      <c r="X413" s="1" t="n"/>
      <c r="Y413" s="210" t="n"/>
      <c r="Z413" s="1" t="n"/>
      <c r="AA413" s="18" t="n"/>
      <c r="AB413" s="212" t="n"/>
      <c r="AC413" s="1" t="n"/>
    </row>
    <row r="414">
      <c r="A414" s="1" t="n"/>
      <c r="B414" s="1" t="n"/>
      <c r="C414" s="1" t="n"/>
      <c r="D414" s="1" t="n"/>
      <c r="E414" s="1" t="n"/>
      <c r="F414" s="1" t="n"/>
      <c r="G414" s="1" t="n"/>
      <c r="H414" s="1" t="n"/>
      <c r="I414" s="1" t="n"/>
      <c r="J414" s="1" t="n"/>
      <c r="K414" s="18" t="n"/>
      <c r="L414" s="1" t="n"/>
      <c r="M414" s="1" t="n"/>
      <c r="N414" s="1" t="n"/>
      <c r="O414" s="1" t="n"/>
      <c r="P414" s="1" t="n"/>
      <c r="Q414" s="1" t="n"/>
      <c r="R414" s="1" t="n"/>
      <c r="S414" s="210" t="n"/>
      <c r="T414" s="210" t="n"/>
      <c r="U414" s="1" t="n"/>
      <c r="V414" s="18" t="n"/>
      <c r="W414" s="18" t="n"/>
      <c r="X414" s="1" t="n"/>
      <c r="Y414" s="210" t="n"/>
      <c r="Z414" s="1" t="n"/>
      <c r="AA414" s="18" t="n"/>
      <c r="AB414" s="212" t="n"/>
      <c r="AC414" s="1" t="n"/>
    </row>
    <row r="415">
      <c r="A415" s="1" t="n"/>
      <c r="B415" s="1" t="n"/>
      <c r="C415" s="1" t="n"/>
      <c r="D415" s="1" t="n"/>
      <c r="E415" s="1" t="n"/>
      <c r="F415" s="1" t="n"/>
      <c r="G415" s="1" t="n"/>
      <c r="H415" s="1" t="n"/>
      <c r="I415" s="1" t="n"/>
      <c r="J415" s="1" t="n"/>
      <c r="K415" s="18" t="n"/>
      <c r="L415" s="1" t="n"/>
      <c r="M415" s="1" t="n"/>
      <c r="N415" s="1" t="n"/>
      <c r="O415" s="1" t="n"/>
      <c r="P415" s="1" t="n"/>
      <c r="Q415" s="1" t="n"/>
      <c r="R415" s="1" t="n"/>
      <c r="S415" s="210" t="n"/>
      <c r="T415" s="210" t="n"/>
      <c r="U415" s="1" t="n"/>
      <c r="V415" s="18" t="n"/>
      <c r="W415" s="18" t="n"/>
      <c r="X415" s="1" t="n"/>
      <c r="Y415" s="210" t="n"/>
      <c r="Z415" s="1" t="n"/>
      <c r="AA415" s="18" t="n"/>
      <c r="AB415" s="212" t="n"/>
      <c r="AC415" s="1" t="n"/>
    </row>
    <row r="416">
      <c r="A416" s="1" t="n"/>
      <c r="B416" s="1" t="n"/>
      <c r="C416" s="1" t="n"/>
      <c r="D416" s="1" t="n"/>
      <c r="E416" s="1" t="n"/>
      <c r="F416" s="1" t="n"/>
      <c r="G416" s="1" t="n"/>
      <c r="H416" s="1" t="n"/>
      <c r="I416" s="1" t="n"/>
      <c r="J416" s="1" t="n"/>
      <c r="K416" s="18" t="n"/>
      <c r="L416" s="1" t="n"/>
      <c r="M416" s="1" t="n"/>
      <c r="N416" s="1" t="n"/>
      <c r="O416" s="1" t="n"/>
      <c r="P416" s="1" t="n"/>
      <c r="Q416" s="1" t="n"/>
      <c r="R416" s="1" t="n"/>
      <c r="S416" s="210" t="n"/>
      <c r="T416" s="210" t="n"/>
      <c r="U416" s="1" t="n"/>
      <c r="V416" s="18" t="n"/>
      <c r="W416" s="18" t="n"/>
      <c r="X416" s="1" t="n"/>
      <c r="Y416" s="210" t="n"/>
      <c r="Z416" s="1" t="n"/>
      <c r="AA416" s="18" t="n"/>
      <c r="AB416" s="212" t="n"/>
      <c r="AC416" s="1" t="n"/>
    </row>
    <row r="417">
      <c r="A417" s="1" t="n"/>
      <c r="B417" s="1" t="n"/>
      <c r="C417" s="1" t="n"/>
      <c r="D417" s="1" t="n"/>
      <c r="E417" s="1" t="n"/>
      <c r="F417" s="1" t="n"/>
      <c r="G417" s="1" t="n"/>
      <c r="H417" s="1" t="n"/>
      <c r="I417" s="1" t="n"/>
      <c r="J417" s="1" t="n"/>
      <c r="K417" s="18" t="n"/>
      <c r="L417" s="1" t="n"/>
      <c r="M417" s="1" t="n"/>
      <c r="N417" s="1" t="n"/>
      <c r="O417" s="1" t="n"/>
      <c r="P417" s="1" t="n"/>
      <c r="Q417" s="1" t="n"/>
      <c r="R417" s="1" t="n"/>
      <c r="S417" s="210" t="n"/>
      <c r="T417" s="210" t="n"/>
      <c r="U417" s="1" t="n"/>
      <c r="V417" s="18" t="n"/>
      <c r="W417" s="18" t="n"/>
      <c r="X417" s="1" t="n"/>
      <c r="Y417" s="210" t="n"/>
      <c r="Z417" s="1" t="n"/>
      <c r="AA417" s="18" t="n"/>
      <c r="AB417" s="212" t="n"/>
      <c r="AC417" s="1" t="n"/>
    </row>
    <row r="418">
      <c r="A418" s="1" t="n"/>
      <c r="B418" s="1" t="n"/>
      <c r="C418" s="1" t="n"/>
      <c r="D418" s="1" t="n"/>
      <c r="E418" s="1" t="n"/>
      <c r="F418" s="1" t="n"/>
      <c r="G418" s="1" t="n"/>
      <c r="H418" s="1" t="n"/>
      <c r="I418" s="1" t="n"/>
      <c r="J418" s="1" t="n"/>
      <c r="K418" s="18" t="n"/>
      <c r="L418" s="1" t="n"/>
      <c r="M418" s="1" t="n"/>
      <c r="N418" s="1" t="n"/>
      <c r="O418" s="1" t="n"/>
      <c r="P418" s="1" t="n"/>
      <c r="Q418" s="1" t="n"/>
      <c r="R418" s="1" t="n"/>
      <c r="S418" s="210" t="n"/>
      <c r="T418" s="210" t="n"/>
      <c r="U418" s="1" t="n"/>
      <c r="V418" s="18" t="n"/>
      <c r="W418" s="18" t="n"/>
      <c r="X418" s="1" t="n"/>
      <c r="Y418" s="210" t="n"/>
      <c r="Z418" s="1" t="n"/>
      <c r="AA418" s="18" t="n"/>
      <c r="AB418" s="212" t="n"/>
      <c r="AC418" s="1" t="n"/>
    </row>
    <row r="419">
      <c r="A419" s="1" t="n"/>
      <c r="B419" s="1" t="n"/>
      <c r="C419" s="1" t="n"/>
      <c r="D419" s="1" t="n"/>
      <c r="E419" s="1" t="n"/>
      <c r="F419" s="1" t="n"/>
      <c r="G419" s="1" t="n"/>
      <c r="H419" s="1" t="n"/>
      <c r="I419" s="1" t="n"/>
      <c r="J419" s="1" t="n"/>
      <c r="K419" s="18" t="n"/>
      <c r="L419" s="1" t="n"/>
      <c r="M419" s="1" t="n"/>
      <c r="N419" s="1" t="n"/>
      <c r="O419" s="1" t="n"/>
      <c r="P419" s="1" t="n"/>
      <c r="Q419" s="1" t="n"/>
      <c r="R419" s="1" t="n"/>
      <c r="S419" s="210" t="n"/>
      <c r="T419" s="210" t="n"/>
      <c r="U419" s="1" t="n"/>
      <c r="V419" s="18" t="n"/>
      <c r="W419" s="18" t="n"/>
      <c r="X419" s="1" t="n"/>
      <c r="Y419" s="210" t="n"/>
      <c r="Z419" s="1" t="n"/>
      <c r="AA419" s="18" t="n"/>
      <c r="AB419" s="212" t="n"/>
      <c r="AC419" s="1" t="n"/>
    </row>
    <row r="420">
      <c r="A420" s="1" t="n"/>
      <c r="B420" s="1" t="n"/>
      <c r="C420" s="1" t="n"/>
      <c r="D420" s="1" t="n"/>
      <c r="E420" s="1" t="n"/>
      <c r="F420" s="1" t="n"/>
      <c r="G420" s="1" t="n"/>
      <c r="H420" s="1" t="n"/>
      <c r="I420" s="1" t="n"/>
      <c r="J420" s="1" t="n"/>
      <c r="K420" s="18" t="n"/>
      <c r="L420" s="1" t="n"/>
      <c r="M420" s="1" t="n"/>
      <c r="N420" s="1" t="n"/>
      <c r="O420" s="1" t="n"/>
      <c r="P420" s="1" t="n"/>
      <c r="Q420" s="1" t="n"/>
      <c r="R420" s="1" t="n"/>
      <c r="S420" s="210" t="n"/>
      <c r="T420" s="210" t="n"/>
      <c r="U420" s="1" t="n"/>
      <c r="V420" s="18" t="n"/>
      <c r="W420" s="18" t="n"/>
      <c r="X420" s="1" t="n"/>
      <c r="Y420" s="210" t="n"/>
      <c r="Z420" s="1" t="n"/>
      <c r="AA420" s="18" t="n"/>
      <c r="AB420" s="212" t="n"/>
      <c r="AC420" s="1" t="n"/>
    </row>
    <row r="421">
      <c r="A421" s="1" t="n"/>
      <c r="B421" s="1" t="n"/>
      <c r="C421" s="1" t="n"/>
      <c r="D421" s="1" t="n"/>
      <c r="E421" s="1" t="n"/>
      <c r="F421" s="1" t="n"/>
      <c r="G421" s="1" t="n"/>
      <c r="H421" s="1" t="n"/>
      <c r="I421" s="1" t="n"/>
      <c r="J421" s="1" t="n"/>
      <c r="K421" s="18" t="n"/>
      <c r="L421" s="1" t="n"/>
      <c r="M421" s="1" t="n"/>
      <c r="N421" s="1" t="n"/>
      <c r="O421" s="1" t="n"/>
      <c r="P421" s="1" t="n"/>
      <c r="Q421" s="1" t="n"/>
      <c r="R421" s="1" t="n"/>
      <c r="S421" s="210" t="n"/>
      <c r="T421" s="210" t="n"/>
      <c r="U421" s="1" t="n"/>
      <c r="V421" s="18" t="n"/>
      <c r="W421" s="18" t="n"/>
      <c r="X421" s="1" t="n"/>
      <c r="Y421" s="210" t="n"/>
      <c r="Z421" s="1" t="n"/>
      <c r="AA421" s="18" t="n"/>
      <c r="AB421" s="212" t="n"/>
      <c r="AC421" s="1" t="n"/>
    </row>
    <row r="422">
      <c r="A422" s="1" t="n"/>
      <c r="B422" s="1" t="n"/>
      <c r="C422" s="1" t="n"/>
      <c r="D422" s="1" t="n"/>
      <c r="E422" s="1" t="n"/>
      <c r="F422" s="1" t="n"/>
      <c r="G422" s="1" t="n"/>
      <c r="H422" s="1" t="n"/>
      <c r="I422" s="1" t="n"/>
      <c r="J422" s="1" t="n"/>
      <c r="K422" s="18" t="n"/>
      <c r="L422" s="1" t="n"/>
      <c r="M422" s="1" t="n"/>
      <c r="N422" s="1" t="n"/>
      <c r="O422" s="1" t="n"/>
      <c r="P422" s="1" t="n"/>
      <c r="Q422" s="1" t="n"/>
      <c r="R422" s="1" t="n"/>
      <c r="S422" s="210" t="n"/>
      <c r="T422" s="210" t="n"/>
      <c r="U422" s="1" t="n"/>
      <c r="V422" s="18" t="n"/>
      <c r="W422" s="18" t="n"/>
      <c r="X422" s="1" t="n"/>
      <c r="Y422" s="210" t="n"/>
      <c r="Z422" s="1" t="n"/>
      <c r="AA422" s="18" t="n"/>
      <c r="AB422" s="212" t="n"/>
      <c r="AC422" s="1" t="n"/>
    </row>
    <row r="423">
      <c r="A423" s="1" t="n"/>
      <c r="B423" s="1" t="n"/>
      <c r="C423" s="1" t="n"/>
      <c r="D423" s="1" t="n"/>
      <c r="E423" s="1" t="n"/>
      <c r="F423" s="1" t="n"/>
      <c r="G423" s="1" t="n"/>
      <c r="H423" s="1" t="n"/>
      <c r="I423" s="1" t="n"/>
      <c r="J423" s="1" t="n"/>
      <c r="K423" s="18" t="n"/>
      <c r="L423" s="1" t="n"/>
      <c r="M423" s="1" t="n"/>
      <c r="N423" s="1" t="n"/>
      <c r="O423" s="1" t="n"/>
      <c r="P423" s="1" t="n"/>
      <c r="Q423" s="1" t="n"/>
      <c r="R423" s="1" t="n"/>
      <c r="S423" s="210" t="n"/>
      <c r="T423" s="210" t="n"/>
      <c r="U423" s="1" t="n"/>
      <c r="V423" s="18" t="n"/>
      <c r="W423" s="18" t="n"/>
      <c r="X423" s="1" t="n"/>
      <c r="Y423" s="210" t="n"/>
      <c r="Z423" s="1" t="n"/>
      <c r="AA423" s="18" t="n"/>
      <c r="AB423" s="212" t="n"/>
      <c r="AC423" s="1" t="n"/>
    </row>
    <row r="424">
      <c r="A424" s="1" t="n"/>
      <c r="B424" s="1" t="n"/>
      <c r="C424" s="1" t="n"/>
      <c r="D424" s="1" t="n"/>
      <c r="E424" s="1" t="n"/>
      <c r="F424" s="1" t="n"/>
      <c r="G424" s="1" t="n"/>
      <c r="H424" s="1" t="n"/>
      <c r="I424" s="1" t="n"/>
      <c r="J424" s="1" t="n"/>
      <c r="K424" s="18" t="n"/>
      <c r="L424" s="1" t="n"/>
      <c r="M424" s="1" t="n"/>
      <c r="N424" s="1" t="n"/>
      <c r="O424" s="1" t="n"/>
      <c r="P424" s="1" t="n"/>
      <c r="Q424" s="1" t="n"/>
      <c r="R424" s="1" t="n"/>
      <c r="S424" s="210" t="n"/>
      <c r="T424" s="210" t="n"/>
      <c r="U424" s="1" t="n"/>
      <c r="V424" s="18" t="n"/>
      <c r="W424" s="18" t="n"/>
      <c r="X424" s="1" t="n"/>
      <c r="Y424" s="210" t="n"/>
      <c r="Z424" s="1" t="n"/>
      <c r="AA424" s="18" t="n"/>
      <c r="AB424" s="212" t="n"/>
      <c r="AC424" s="1" t="n"/>
    </row>
    <row r="425">
      <c r="A425" s="1" t="n"/>
      <c r="B425" s="1" t="n"/>
      <c r="C425" s="1" t="n"/>
      <c r="D425" s="1" t="n"/>
      <c r="E425" s="1" t="n"/>
      <c r="F425" s="1" t="n"/>
      <c r="G425" s="1" t="n"/>
      <c r="H425" s="1" t="n"/>
      <c r="I425" s="1" t="n"/>
      <c r="J425" s="1" t="n"/>
      <c r="K425" s="18" t="n"/>
      <c r="L425" s="1" t="n"/>
      <c r="M425" s="1" t="n"/>
      <c r="N425" s="1" t="n"/>
      <c r="O425" s="1" t="n"/>
      <c r="P425" s="1" t="n"/>
      <c r="Q425" s="1" t="n"/>
      <c r="R425" s="1" t="n"/>
      <c r="S425" s="210" t="n"/>
      <c r="T425" s="210" t="n"/>
      <c r="U425" s="1" t="n"/>
      <c r="V425" s="18" t="n"/>
      <c r="W425" s="18" t="n"/>
      <c r="X425" s="1" t="n"/>
      <c r="Y425" s="210" t="n"/>
      <c r="Z425" s="1" t="n"/>
      <c r="AA425" s="18" t="n"/>
      <c r="AB425" s="212" t="n"/>
      <c r="AC425" s="1" t="n"/>
    </row>
    <row r="426">
      <c r="A426" s="1" t="n"/>
      <c r="B426" s="1" t="n"/>
      <c r="C426" s="1" t="n"/>
      <c r="D426" s="1" t="n"/>
      <c r="E426" s="1" t="n"/>
      <c r="F426" s="1" t="n"/>
      <c r="G426" s="1" t="n"/>
      <c r="H426" s="1" t="n"/>
      <c r="I426" s="1" t="n"/>
      <c r="J426" s="1" t="n"/>
      <c r="K426" s="18" t="n"/>
      <c r="L426" s="1" t="n"/>
      <c r="M426" s="1" t="n"/>
      <c r="N426" s="1" t="n"/>
      <c r="O426" s="1" t="n"/>
      <c r="P426" s="1" t="n"/>
      <c r="Q426" s="1" t="n"/>
      <c r="R426" s="1" t="n"/>
      <c r="S426" s="210" t="n"/>
      <c r="T426" s="210" t="n"/>
      <c r="U426" s="1" t="n"/>
      <c r="V426" s="18" t="n"/>
      <c r="W426" s="18" t="n"/>
      <c r="X426" s="1" t="n"/>
      <c r="Y426" s="210" t="n"/>
      <c r="Z426" s="1" t="n"/>
      <c r="AA426" s="18" t="n"/>
      <c r="AB426" s="212" t="n"/>
      <c r="AC426" s="1" t="n"/>
    </row>
    <row r="427">
      <c r="A427" s="1" t="n"/>
      <c r="B427" s="1" t="n"/>
      <c r="C427" s="1" t="n"/>
      <c r="D427" s="1" t="n"/>
      <c r="E427" s="1" t="n"/>
      <c r="F427" s="1" t="n"/>
      <c r="G427" s="1" t="n"/>
      <c r="H427" s="1" t="n"/>
      <c r="I427" s="1" t="n"/>
      <c r="J427" s="1" t="n"/>
      <c r="K427" s="18" t="n"/>
      <c r="L427" s="1" t="n"/>
      <c r="M427" s="1" t="n"/>
      <c r="N427" s="1" t="n"/>
      <c r="O427" s="1" t="n"/>
      <c r="P427" s="1" t="n"/>
      <c r="Q427" s="1" t="n"/>
      <c r="R427" s="1" t="n"/>
      <c r="S427" s="210" t="n"/>
      <c r="T427" s="210" t="n"/>
      <c r="U427" s="1" t="n"/>
      <c r="V427" s="18" t="n"/>
      <c r="W427" s="18" t="n"/>
      <c r="X427" s="1" t="n"/>
      <c r="Y427" s="210" t="n"/>
      <c r="Z427" s="1" t="n"/>
      <c r="AA427" s="18" t="n"/>
      <c r="AB427" s="212" t="n"/>
      <c r="AC427" s="1" t="n"/>
    </row>
    <row r="428">
      <c r="A428" s="1" t="n"/>
      <c r="B428" s="1" t="n"/>
      <c r="C428" s="1" t="n"/>
      <c r="D428" s="1" t="n"/>
      <c r="E428" s="1" t="n"/>
      <c r="F428" s="1" t="n"/>
      <c r="G428" s="1" t="n"/>
      <c r="H428" s="1" t="n"/>
      <c r="I428" s="1" t="n"/>
      <c r="J428" s="1" t="n"/>
      <c r="K428" s="18" t="n"/>
      <c r="L428" s="1" t="n"/>
      <c r="M428" s="1" t="n"/>
      <c r="N428" s="1" t="n"/>
      <c r="O428" s="1" t="n"/>
      <c r="P428" s="1" t="n"/>
      <c r="Q428" s="1" t="n"/>
      <c r="R428" s="1" t="n"/>
      <c r="S428" s="210" t="n"/>
      <c r="T428" s="210" t="n"/>
      <c r="U428" s="1" t="n"/>
      <c r="V428" s="18" t="n"/>
      <c r="W428" s="18" t="n"/>
      <c r="X428" s="1" t="n"/>
      <c r="Y428" s="210" t="n"/>
      <c r="Z428" s="1" t="n"/>
      <c r="AA428" s="18" t="n"/>
      <c r="AB428" s="212" t="n"/>
      <c r="AC428" s="1" t="n"/>
    </row>
    <row r="429">
      <c r="A429" s="1" t="n"/>
      <c r="B429" s="1" t="n"/>
      <c r="C429" s="1" t="n"/>
      <c r="D429" s="1" t="n"/>
      <c r="E429" s="1" t="n"/>
      <c r="F429" s="1" t="n"/>
      <c r="G429" s="1" t="n"/>
      <c r="H429" s="1" t="n"/>
      <c r="I429" s="1" t="n"/>
      <c r="J429" s="1" t="n"/>
      <c r="K429" s="18" t="n"/>
      <c r="L429" s="1" t="n"/>
      <c r="M429" s="1" t="n"/>
      <c r="N429" s="1" t="n"/>
      <c r="O429" s="1" t="n"/>
      <c r="P429" s="1" t="n"/>
      <c r="Q429" s="1" t="n"/>
      <c r="R429" s="1" t="n"/>
      <c r="S429" s="210" t="n"/>
      <c r="T429" s="210" t="n"/>
      <c r="U429" s="1" t="n"/>
      <c r="V429" s="18" t="n"/>
      <c r="W429" s="18" t="n"/>
      <c r="X429" s="1" t="n"/>
      <c r="Y429" s="210" t="n"/>
      <c r="Z429" s="1" t="n"/>
      <c r="AA429" s="18" t="n"/>
      <c r="AB429" s="212" t="n"/>
      <c r="AC429" s="1" t="n"/>
    </row>
    <row r="430">
      <c r="A430" s="1" t="n"/>
      <c r="B430" s="1" t="n"/>
      <c r="C430" s="1" t="n"/>
      <c r="D430" s="1" t="n"/>
      <c r="E430" s="1" t="n"/>
      <c r="F430" s="1" t="n"/>
      <c r="G430" s="1" t="n"/>
      <c r="H430" s="1" t="n"/>
      <c r="I430" s="1" t="n"/>
      <c r="J430" s="1" t="n"/>
      <c r="K430" s="18" t="n"/>
      <c r="L430" s="1" t="n"/>
      <c r="M430" s="1" t="n"/>
      <c r="N430" s="1" t="n"/>
      <c r="O430" s="1" t="n"/>
      <c r="P430" s="1" t="n"/>
      <c r="Q430" s="1" t="n"/>
      <c r="R430" s="1" t="n"/>
      <c r="S430" s="210" t="n"/>
      <c r="T430" s="210" t="n"/>
      <c r="U430" s="1" t="n"/>
      <c r="V430" s="18" t="n"/>
      <c r="W430" s="18" t="n"/>
      <c r="X430" s="1" t="n"/>
      <c r="Y430" s="210" t="n"/>
      <c r="Z430" s="1" t="n"/>
      <c r="AA430" s="18" t="n"/>
      <c r="AB430" s="212" t="n"/>
      <c r="AC430" s="1" t="n"/>
    </row>
    <row r="431">
      <c r="A431" s="1" t="n"/>
      <c r="B431" s="1" t="n"/>
      <c r="C431" s="1" t="n"/>
      <c r="D431" s="1" t="n"/>
      <c r="E431" s="1" t="n"/>
      <c r="F431" s="1" t="n"/>
      <c r="G431" s="1" t="n"/>
      <c r="H431" s="1" t="n"/>
      <c r="I431" s="1" t="n"/>
      <c r="J431" s="1" t="n"/>
      <c r="K431" s="18" t="n"/>
      <c r="L431" s="1" t="n"/>
      <c r="M431" s="1" t="n"/>
      <c r="N431" s="1" t="n"/>
      <c r="O431" s="1" t="n"/>
      <c r="P431" s="1" t="n"/>
      <c r="Q431" s="1" t="n"/>
      <c r="R431" s="1" t="n"/>
      <c r="S431" s="210" t="n"/>
      <c r="T431" s="210" t="n"/>
      <c r="U431" s="1" t="n"/>
      <c r="V431" s="18" t="n"/>
      <c r="W431" s="18" t="n"/>
      <c r="X431" s="1" t="n"/>
      <c r="Y431" s="210" t="n"/>
      <c r="Z431" s="1" t="n"/>
      <c r="AA431" s="18" t="n"/>
      <c r="AB431" s="212" t="n"/>
      <c r="AC431" s="1" t="n"/>
    </row>
    <row r="432">
      <c r="A432" s="1" t="n"/>
      <c r="B432" s="1" t="n"/>
      <c r="C432" s="1" t="n"/>
      <c r="D432" s="1" t="n"/>
      <c r="E432" s="1" t="n"/>
      <c r="F432" s="1" t="n"/>
      <c r="G432" s="1" t="n"/>
      <c r="H432" s="1" t="n"/>
      <c r="I432" s="1" t="n"/>
      <c r="J432" s="1" t="n"/>
      <c r="K432" s="18" t="n"/>
      <c r="L432" s="1" t="n"/>
      <c r="M432" s="1" t="n"/>
      <c r="N432" s="1" t="n"/>
      <c r="O432" s="1" t="n"/>
      <c r="P432" s="1" t="n"/>
      <c r="Q432" s="1" t="n"/>
      <c r="R432" s="1" t="n"/>
      <c r="S432" s="210" t="n"/>
      <c r="T432" s="210" t="n"/>
      <c r="U432" s="1" t="n"/>
      <c r="V432" s="18" t="n"/>
      <c r="W432" s="18" t="n"/>
      <c r="X432" s="1" t="n"/>
      <c r="Y432" s="210" t="n"/>
      <c r="Z432" s="1" t="n"/>
      <c r="AA432" s="18" t="n"/>
      <c r="AB432" s="212" t="n"/>
      <c r="AC432" s="1" t="n"/>
    </row>
    <row r="433">
      <c r="A433" s="1" t="n"/>
      <c r="B433" s="1" t="n"/>
      <c r="C433" s="1" t="n"/>
      <c r="D433" s="1" t="n"/>
      <c r="E433" s="1" t="n"/>
      <c r="F433" s="1" t="n"/>
      <c r="G433" s="1" t="n"/>
      <c r="H433" s="1" t="n"/>
      <c r="I433" s="1" t="n"/>
      <c r="J433" s="1" t="n"/>
      <c r="K433" s="18" t="n"/>
      <c r="L433" s="1" t="n"/>
      <c r="M433" s="1" t="n"/>
      <c r="N433" s="1" t="n"/>
      <c r="O433" s="1" t="n"/>
      <c r="P433" s="1" t="n"/>
      <c r="Q433" s="1" t="n"/>
      <c r="R433" s="1" t="n"/>
      <c r="S433" s="210" t="n"/>
      <c r="T433" s="210" t="n"/>
      <c r="U433" s="1" t="n"/>
      <c r="V433" s="18" t="n"/>
      <c r="W433" s="18" t="n"/>
      <c r="X433" s="1" t="n"/>
      <c r="Y433" s="210" t="n"/>
      <c r="Z433" s="1" t="n"/>
      <c r="AA433" s="18" t="n"/>
      <c r="AB433" s="212" t="n"/>
      <c r="AC433" s="1" t="n"/>
    </row>
    <row r="434">
      <c r="A434" s="1" t="n"/>
      <c r="B434" s="1" t="n"/>
      <c r="C434" s="1" t="n"/>
      <c r="D434" s="1" t="n"/>
      <c r="E434" s="1" t="n"/>
      <c r="F434" s="1" t="n"/>
      <c r="G434" s="1" t="n"/>
      <c r="H434" s="1" t="n"/>
      <c r="I434" s="1" t="n"/>
      <c r="J434" s="1" t="n"/>
      <c r="K434" s="18" t="n"/>
      <c r="L434" s="1" t="n"/>
      <c r="M434" s="1" t="n"/>
      <c r="N434" s="1" t="n"/>
      <c r="O434" s="1" t="n"/>
      <c r="P434" s="1" t="n"/>
      <c r="Q434" s="1" t="n"/>
      <c r="R434" s="1" t="n"/>
      <c r="S434" s="210" t="n"/>
      <c r="T434" s="210" t="n"/>
      <c r="U434" s="1" t="n"/>
      <c r="V434" s="18" t="n"/>
      <c r="W434" s="18" t="n"/>
      <c r="X434" s="1" t="n"/>
      <c r="Y434" s="210" t="n"/>
      <c r="Z434" s="1" t="n"/>
      <c r="AA434" s="18" t="n"/>
      <c r="AB434" s="212" t="n"/>
      <c r="AC434" s="1" t="n"/>
    </row>
    <row r="435">
      <c r="A435" s="1" t="n"/>
      <c r="B435" s="1" t="n"/>
      <c r="C435" s="1" t="n"/>
      <c r="D435" s="1" t="n"/>
      <c r="E435" s="1" t="n"/>
      <c r="F435" s="1" t="n"/>
      <c r="G435" s="1" t="n"/>
      <c r="H435" s="1" t="n"/>
      <c r="I435" s="1" t="n"/>
      <c r="J435" s="1" t="n"/>
      <c r="K435" s="18" t="n"/>
      <c r="L435" s="1" t="n"/>
      <c r="M435" s="1" t="n"/>
      <c r="N435" s="1" t="n"/>
      <c r="O435" s="1" t="n"/>
      <c r="P435" s="1" t="n"/>
      <c r="Q435" s="1" t="n"/>
      <c r="R435" s="1" t="n"/>
      <c r="S435" s="210" t="n"/>
      <c r="T435" s="210" t="n"/>
      <c r="U435" s="1" t="n"/>
      <c r="V435" s="18" t="n"/>
      <c r="W435" s="18" t="n"/>
      <c r="X435" s="1" t="n"/>
      <c r="Y435" s="210" t="n"/>
      <c r="Z435" s="1" t="n"/>
      <c r="AA435" s="18" t="n"/>
      <c r="AB435" s="212" t="n"/>
      <c r="AC435" s="1" t="n"/>
    </row>
    <row r="436">
      <c r="A436" s="1" t="n"/>
      <c r="B436" s="1" t="n"/>
      <c r="C436" s="1" t="n"/>
      <c r="D436" s="1" t="n"/>
      <c r="E436" s="1" t="n"/>
      <c r="F436" s="1" t="n"/>
      <c r="G436" s="1" t="n"/>
      <c r="H436" s="1" t="n"/>
      <c r="I436" s="1" t="n"/>
      <c r="J436" s="1" t="n"/>
      <c r="K436" s="18" t="n"/>
      <c r="L436" s="1" t="n"/>
      <c r="M436" s="1" t="n"/>
      <c r="N436" s="1" t="n"/>
      <c r="O436" s="1" t="n"/>
      <c r="P436" s="1" t="n"/>
      <c r="Q436" s="1" t="n"/>
      <c r="R436" s="1" t="n"/>
      <c r="S436" s="210" t="n"/>
      <c r="T436" s="210" t="n"/>
      <c r="U436" s="1" t="n"/>
      <c r="V436" s="18" t="n"/>
      <c r="W436" s="18" t="n"/>
      <c r="X436" s="1" t="n"/>
      <c r="Y436" s="210" t="n"/>
      <c r="Z436" s="1" t="n"/>
      <c r="AA436" s="18" t="n"/>
      <c r="AB436" s="212" t="n"/>
      <c r="AC436" s="1" t="n"/>
    </row>
    <row r="437">
      <c r="A437" s="1" t="n"/>
      <c r="B437" s="1" t="n"/>
      <c r="C437" s="1" t="n"/>
      <c r="D437" s="1" t="n"/>
      <c r="E437" s="1" t="n"/>
      <c r="F437" s="1" t="n"/>
      <c r="G437" s="1" t="n"/>
      <c r="H437" s="1" t="n"/>
      <c r="I437" s="1" t="n"/>
      <c r="J437" s="1" t="n"/>
      <c r="K437" s="18" t="n"/>
      <c r="L437" s="1" t="n"/>
      <c r="M437" s="1" t="n"/>
      <c r="N437" s="1" t="n"/>
      <c r="O437" s="1" t="n"/>
      <c r="P437" s="1" t="n"/>
      <c r="Q437" s="1" t="n"/>
      <c r="R437" s="1" t="n"/>
      <c r="S437" s="210" t="n"/>
      <c r="T437" s="210" t="n"/>
      <c r="U437" s="1" t="n"/>
      <c r="V437" s="18" t="n"/>
      <c r="W437" s="18" t="n"/>
      <c r="X437" s="1" t="n"/>
      <c r="Y437" s="210" t="n"/>
      <c r="Z437" s="1" t="n"/>
      <c r="AA437" s="18" t="n"/>
      <c r="AB437" s="212" t="n"/>
      <c r="AC437" s="1" t="n"/>
    </row>
    <row r="438">
      <c r="A438" s="1" t="n"/>
      <c r="B438" s="1" t="n"/>
      <c r="C438" s="1" t="n"/>
      <c r="D438" s="1" t="n"/>
      <c r="E438" s="1" t="n"/>
      <c r="F438" s="1" t="n"/>
      <c r="G438" s="1" t="n"/>
      <c r="H438" s="1" t="n"/>
      <c r="I438" s="1" t="n"/>
      <c r="J438" s="1" t="n"/>
      <c r="K438" s="18" t="n"/>
      <c r="L438" s="1" t="n"/>
      <c r="M438" s="1" t="n"/>
      <c r="N438" s="1" t="n"/>
      <c r="O438" s="1" t="n"/>
      <c r="P438" s="1" t="n"/>
      <c r="Q438" s="1" t="n"/>
      <c r="R438" s="1" t="n"/>
      <c r="S438" s="210" t="n"/>
      <c r="T438" s="210" t="n"/>
      <c r="U438" s="1" t="n"/>
      <c r="V438" s="18" t="n"/>
      <c r="W438" s="18" t="n"/>
      <c r="X438" s="1" t="n"/>
      <c r="Y438" s="210" t="n"/>
      <c r="Z438" s="1" t="n"/>
      <c r="AA438" s="18" t="n"/>
      <c r="AB438" s="212" t="n"/>
      <c r="AC438" s="1" t="n"/>
    </row>
    <row r="439">
      <c r="A439" s="1" t="n"/>
      <c r="B439" s="1" t="n"/>
      <c r="C439" s="1" t="n"/>
      <c r="D439" s="1" t="n"/>
      <c r="E439" s="1" t="n"/>
      <c r="F439" s="1" t="n"/>
      <c r="G439" s="1" t="n"/>
      <c r="H439" s="1" t="n"/>
      <c r="I439" s="1" t="n"/>
      <c r="J439" s="1" t="n"/>
      <c r="K439" s="18" t="n"/>
      <c r="L439" s="1" t="n"/>
      <c r="M439" s="1" t="n"/>
      <c r="N439" s="1" t="n"/>
      <c r="O439" s="1" t="n"/>
      <c r="P439" s="1" t="n"/>
      <c r="Q439" s="1" t="n"/>
      <c r="R439" s="1" t="n"/>
      <c r="S439" s="210" t="n"/>
      <c r="T439" s="210" t="n"/>
      <c r="U439" s="1" t="n"/>
      <c r="V439" s="18" t="n"/>
      <c r="W439" s="18" t="n"/>
      <c r="X439" s="1" t="n"/>
      <c r="Y439" s="210" t="n"/>
      <c r="Z439" s="1" t="n"/>
      <c r="AA439" s="18" t="n"/>
      <c r="AB439" s="212" t="n"/>
      <c r="AC439" s="1" t="n"/>
    </row>
    <row r="440">
      <c r="A440" s="1" t="n"/>
      <c r="B440" s="1" t="n"/>
      <c r="C440" s="1" t="n"/>
      <c r="D440" s="1" t="n"/>
      <c r="E440" s="1" t="n"/>
      <c r="F440" s="1" t="n"/>
      <c r="G440" s="1" t="n"/>
      <c r="H440" s="1" t="n"/>
      <c r="I440" s="1" t="n"/>
      <c r="J440" s="1" t="n"/>
      <c r="K440" s="18" t="n"/>
      <c r="L440" s="1" t="n"/>
      <c r="M440" s="1" t="n"/>
      <c r="N440" s="1" t="n"/>
      <c r="O440" s="1" t="n"/>
      <c r="P440" s="1" t="n"/>
      <c r="Q440" s="1" t="n"/>
      <c r="R440" s="1" t="n"/>
      <c r="S440" s="210" t="n"/>
      <c r="T440" s="210" t="n"/>
      <c r="U440" s="1" t="n"/>
      <c r="V440" s="18" t="n"/>
      <c r="W440" s="18" t="n"/>
      <c r="X440" s="1" t="n"/>
      <c r="Y440" s="210" t="n"/>
      <c r="Z440" s="1" t="n"/>
      <c r="AA440" s="18" t="n"/>
      <c r="AB440" s="212" t="n"/>
      <c r="AC440" s="1" t="n"/>
    </row>
    <row r="441">
      <c r="A441" s="1" t="n"/>
      <c r="B441" s="1" t="n"/>
      <c r="C441" s="1" t="n"/>
      <c r="D441" s="1" t="n"/>
      <c r="E441" s="1" t="n"/>
      <c r="F441" s="1" t="n"/>
      <c r="G441" s="1" t="n"/>
      <c r="H441" s="1" t="n"/>
      <c r="I441" s="1" t="n"/>
      <c r="J441" s="1" t="n"/>
      <c r="K441" s="18" t="n"/>
      <c r="L441" s="1" t="n"/>
      <c r="M441" s="1" t="n"/>
      <c r="N441" s="1" t="n"/>
      <c r="O441" s="1" t="n"/>
      <c r="P441" s="1" t="n"/>
      <c r="Q441" s="1" t="n"/>
      <c r="R441" s="1" t="n"/>
      <c r="S441" s="210" t="n"/>
      <c r="T441" s="210" t="n"/>
      <c r="U441" s="1" t="n"/>
      <c r="V441" s="18" t="n"/>
      <c r="W441" s="18" t="n"/>
      <c r="X441" s="1" t="n"/>
      <c r="Y441" s="210" t="n"/>
      <c r="Z441" s="1" t="n"/>
      <c r="AA441" s="18" t="n"/>
      <c r="AB441" s="212" t="n"/>
      <c r="AC441" s="1" t="n"/>
    </row>
    <row r="442">
      <c r="A442" s="1" t="n"/>
      <c r="B442" s="1" t="n"/>
      <c r="C442" s="1" t="n"/>
      <c r="D442" s="1" t="n"/>
      <c r="E442" s="1" t="n"/>
      <c r="F442" s="1" t="n"/>
      <c r="G442" s="1" t="n"/>
      <c r="H442" s="1" t="n"/>
      <c r="I442" s="1" t="n"/>
      <c r="J442" s="1" t="n"/>
      <c r="K442" s="18" t="n"/>
      <c r="L442" s="1" t="n"/>
      <c r="M442" s="1" t="n"/>
      <c r="N442" s="1" t="n"/>
      <c r="O442" s="1" t="n"/>
      <c r="P442" s="1" t="n"/>
      <c r="Q442" s="1" t="n"/>
      <c r="R442" s="1" t="n"/>
      <c r="S442" s="210" t="n"/>
      <c r="T442" s="210" t="n"/>
      <c r="U442" s="1" t="n"/>
      <c r="V442" s="18" t="n"/>
      <c r="W442" s="18" t="n"/>
      <c r="X442" s="1" t="n"/>
      <c r="Y442" s="210" t="n"/>
      <c r="Z442" s="1" t="n"/>
      <c r="AA442" s="18" t="n"/>
      <c r="AB442" s="212" t="n"/>
      <c r="AC442" s="1" t="n"/>
    </row>
    <row r="443">
      <c r="A443" s="1" t="n"/>
      <c r="B443" s="1" t="n"/>
      <c r="C443" s="1" t="n"/>
      <c r="D443" s="1" t="n"/>
      <c r="E443" s="1" t="n"/>
      <c r="F443" s="1" t="n"/>
      <c r="G443" s="1" t="n"/>
      <c r="H443" s="1" t="n"/>
      <c r="I443" s="1" t="n"/>
      <c r="J443" s="1" t="n"/>
      <c r="K443" s="18" t="n"/>
      <c r="L443" s="1" t="n"/>
      <c r="M443" s="1" t="n"/>
      <c r="N443" s="1" t="n"/>
      <c r="O443" s="1" t="n"/>
      <c r="P443" s="1" t="n"/>
      <c r="Q443" s="1" t="n"/>
      <c r="R443" s="1" t="n"/>
      <c r="S443" s="210" t="n"/>
      <c r="T443" s="210" t="n"/>
      <c r="U443" s="1" t="n"/>
      <c r="V443" s="18" t="n"/>
      <c r="W443" s="18" t="n"/>
      <c r="X443" s="1" t="n"/>
      <c r="Y443" s="210" t="n"/>
      <c r="Z443" s="1" t="n"/>
      <c r="AA443" s="18" t="n"/>
      <c r="AB443" s="212" t="n"/>
      <c r="AC443" s="1" t="n"/>
    </row>
    <row r="444">
      <c r="A444" s="1" t="n"/>
      <c r="B444" s="1" t="n"/>
      <c r="C444" s="1" t="n"/>
      <c r="D444" s="1" t="n"/>
      <c r="E444" s="1" t="n"/>
      <c r="F444" s="1" t="n"/>
      <c r="G444" s="1" t="n"/>
      <c r="H444" s="1" t="n"/>
      <c r="I444" s="1" t="n"/>
      <c r="J444" s="1" t="n"/>
      <c r="K444" s="18" t="n"/>
      <c r="L444" s="1" t="n"/>
      <c r="M444" s="1" t="n"/>
      <c r="N444" s="1" t="n"/>
      <c r="O444" s="1" t="n"/>
      <c r="P444" s="1" t="n"/>
      <c r="Q444" s="1" t="n"/>
      <c r="R444" s="1" t="n"/>
      <c r="S444" s="210" t="n"/>
      <c r="T444" s="210" t="n"/>
      <c r="U444" s="1" t="n"/>
      <c r="V444" s="18" t="n"/>
      <c r="W444" s="18" t="n"/>
      <c r="X444" s="1" t="n"/>
      <c r="Y444" s="210" t="n"/>
      <c r="Z444" s="1" t="n"/>
      <c r="AA444" s="18" t="n"/>
      <c r="AB444" s="212" t="n"/>
      <c r="AC444" s="1" t="n"/>
    </row>
    <row r="445">
      <c r="A445" s="1" t="n"/>
      <c r="B445" s="1" t="n"/>
      <c r="C445" s="1" t="n"/>
      <c r="D445" s="1" t="n"/>
      <c r="E445" s="1" t="n"/>
      <c r="F445" s="1" t="n"/>
      <c r="G445" s="1" t="n"/>
      <c r="H445" s="1" t="n"/>
      <c r="I445" s="1" t="n"/>
      <c r="J445" s="1" t="n"/>
      <c r="K445" s="18" t="n"/>
      <c r="L445" s="1" t="n"/>
      <c r="M445" s="1" t="n"/>
      <c r="N445" s="1" t="n"/>
      <c r="O445" s="1" t="n"/>
      <c r="P445" s="1" t="n"/>
      <c r="Q445" s="1" t="n"/>
      <c r="R445" s="1" t="n"/>
      <c r="S445" s="210" t="n"/>
      <c r="T445" s="210" t="n"/>
      <c r="U445" s="1" t="n"/>
      <c r="V445" s="18" t="n"/>
      <c r="W445" s="18" t="n"/>
      <c r="X445" s="1" t="n"/>
      <c r="Y445" s="210" t="n"/>
      <c r="Z445" s="1" t="n"/>
      <c r="AA445" s="18" t="n"/>
      <c r="AB445" s="212" t="n"/>
      <c r="AC445" s="1" t="n"/>
    </row>
    <row r="446">
      <c r="A446" s="1" t="n"/>
      <c r="B446" s="1" t="n"/>
      <c r="C446" s="1" t="n"/>
      <c r="D446" s="1" t="n"/>
      <c r="E446" s="1" t="n"/>
      <c r="F446" s="1" t="n"/>
      <c r="G446" s="1" t="n"/>
      <c r="H446" s="1" t="n"/>
      <c r="I446" s="1" t="n"/>
      <c r="J446" s="1" t="n"/>
      <c r="K446" s="18" t="n"/>
      <c r="L446" s="1" t="n"/>
      <c r="M446" s="1" t="n"/>
      <c r="N446" s="1" t="n"/>
      <c r="O446" s="1" t="n"/>
      <c r="P446" s="1" t="n"/>
      <c r="Q446" s="1" t="n"/>
      <c r="R446" s="1" t="n"/>
      <c r="S446" s="210" t="n"/>
      <c r="T446" s="210" t="n"/>
      <c r="U446" s="1" t="n"/>
      <c r="V446" s="18" t="n"/>
      <c r="W446" s="18" t="n"/>
      <c r="X446" s="1" t="n"/>
      <c r="Y446" s="210" t="n"/>
      <c r="Z446" s="1" t="n"/>
      <c r="AA446" s="18" t="n"/>
      <c r="AB446" s="212" t="n"/>
      <c r="AC446" s="1" t="n"/>
    </row>
    <row r="447">
      <c r="A447" s="1" t="n"/>
      <c r="B447" s="1" t="n"/>
      <c r="C447" s="1" t="n"/>
      <c r="D447" s="1" t="n"/>
      <c r="E447" s="1" t="n"/>
      <c r="F447" s="1" t="n"/>
      <c r="G447" s="1" t="n"/>
      <c r="H447" s="1" t="n"/>
      <c r="I447" s="1" t="n"/>
      <c r="J447" s="1" t="n"/>
      <c r="K447" s="18" t="n"/>
      <c r="L447" s="1" t="n"/>
      <c r="M447" s="1" t="n"/>
      <c r="N447" s="1" t="n"/>
      <c r="O447" s="1" t="n"/>
      <c r="P447" s="1" t="n"/>
      <c r="Q447" s="1" t="n"/>
      <c r="R447" s="1" t="n"/>
      <c r="S447" s="210" t="n"/>
      <c r="T447" s="210" t="n"/>
      <c r="U447" s="1" t="n"/>
      <c r="V447" s="18" t="n"/>
      <c r="W447" s="18" t="n"/>
      <c r="X447" s="1" t="n"/>
      <c r="Y447" s="210" t="n"/>
      <c r="Z447" s="1" t="n"/>
      <c r="AA447" s="18" t="n"/>
      <c r="AB447" s="212" t="n"/>
      <c r="AC447" s="1" t="n"/>
    </row>
    <row r="448">
      <c r="A448" s="1" t="n"/>
      <c r="B448" s="1" t="n"/>
      <c r="C448" s="1" t="n"/>
      <c r="D448" s="1" t="n"/>
      <c r="E448" s="1" t="n"/>
      <c r="F448" s="1" t="n"/>
      <c r="G448" s="1" t="n"/>
      <c r="H448" s="1" t="n"/>
      <c r="I448" s="1" t="n"/>
      <c r="J448" s="1" t="n"/>
      <c r="K448" s="18" t="n"/>
      <c r="L448" s="1" t="n"/>
      <c r="M448" s="1" t="n"/>
      <c r="N448" s="1" t="n"/>
      <c r="O448" s="1" t="n"/>
      <c r="P448" s="1" t="n"/>
      <c r="Q448" s="1" t="n"/>
      <c r="R448" s="1" t="n"/>
      <c r="S448" s="210" t="n"/>
      <c r="T448" s="210" t="n"/>
      <c r="U448" s="1" t="n"/>
      <c r="V448" s="18" t="n"/>
      <c r="W448" s="18" t="n"/>
      <c r="X448" s="1" t="n"/>
      <c r="Y448" s="210" t="n"/>
      <c r="Z448" s="1" t="n"/>
      <c r="AA448" s="18" t="n"/>
      <c r="AB448" s="212" t="n"/>
      <c r="AC448" s="1" t="n"/>
    </row>
    <row r="449">
      <c r="A449" s="1" t="n"/>
      <c r="B449" s="1" t="n"/>
      <c r="C449" s="1" t="n"/>
      <c r="D449" s="1" t="n"/>
      <c r="E449" s="1" t="n"/>
      <c r="F449" s="1" t="n"/>
      <c r="G449" s="1" t="n"/>
      <c r="H449" s="1" t="n"/>
      <c r="I449" s="1" t="n"/>
      <c r="J449" s="1" t="n"/>
      <c r="K449" s="18" t="n"/>
      <c r="L449" s="1" t="n"/>
      <c r="M449" s="1" t="n"/>
      <c r="N449" s="1" t="n"/>
      <c r="O449" s="1" t="n"/>
      <c r="P449" s="1" t="n"/>
      <c r="Q449" s="1" t="n"/>
      <c r="R449" s="1" t="n"/>
      <c r="S449" s="210" t="n"/>
      <c r="T449" s="210" t="n"/>
      <c r="U449" s="1" t="n"/>
      <c r="V449" s="18" t="n"/>
      <c r="W449" s="18" t="n"/>
      <c r="X449" s="1" t="n"/>
      <c r="Y449" s="210" t="n"/>
      <c r="Z449" s="1" t="n"/>
      <c r="AA449" s="18" t="n"/>
      <c r="AB449" s="212" t="n"/>
      <c r="AC449" s="1" t="n"/>
    </row>
    <row r="450">
      <c r="A450" s="1" t="n"/>
      <c r="B450" s="1" t="n"/>
      <c r="C450" s="1" t="n"/>
      <c r="D450" s="1" t="n"/>
      <c r="E450" s="1" t="n"/>
      <c r="F450" s="1" t="n"/>
      <c r="G450" s="1" t="n"/>
      <c r="H450" s="1" t="n"/>
      <c r="I450" s="1" t="n"/>
      <c r="J450" s="1" t="n"/>
      <c r="K450" s="18" t="n"/>
      <c r="L450" s="1" t="n"/>
      <c r="M450" s="1" t="n"/>
      <c r="N450" s="1" t="n"/>
      <c r="O450" s="1" t="n"/>
      <c r="P450" s="1" t="n"/>
      <c r="Q450" s="1" t="n"/>
      <c r="R450" s="1" t="n"/>
      <c r="S450" s="210" t="n"/>
      <c r="T450" s="210" t="n"/>
      <c r="U450" s="1" t="n"/>
      <c r="V450" s="18" t="n"/>
      <c r="W450" s="18" t="n"/>
      <c r="X450" s="1" t="n"/>
      <c r="Y450" s="210" t="n"/>
      <c r="Z450" s="1" t="n"/>
      <c r="AA450" s="18" t="n"/>
      <c r="AB450" s="212" t="n"/>
      <c r="AC450" s="1" t="n"/>
    </row>
    <row r="451">
      <c r="A451" s="1" t="n"/>
      <c r="B451" s="1" t="n"/>
      <c r="C451" s="1" t="n"/>
      <c r="D451" s="1" t="n"/>
      <c r="E451" s="1" t="n"/>
      <c r="F451" s="1" t="n"/>
      <c r="G451" s="1" t="n"/>
      <c r="H451" s="1" t="n"/>
      <c r="I451" s="1" t="n"/>
      <c r="J451" s="1" t="n"/>
      <c r="K451" s="18" t="n"/>
      <c r="L451" s="1" t="n"/>
      <c r="M451" s="1" t="n"/>
      <c r="N451" s="1" t="n"/>
      <c r="O451" s="1" t="n"/>
      <c r="P451" s="1" t="n"/>
      <c r="Q451" s="1" t="n"/>
      <c r="R451" s="1" t="n"/>
      <c r="S451" s="210" t="n"/>
      <c r="T451" s="210" t="n"/>
      <c r="U451" s="1" t="n"/>
      <c r="V451" s="18" t="n"/>
      <c r="W451" s="18" t="n"/>
      <c r="X451" s="1" t="n"/>
      <c r="Y451" s="210" t="n"/>
      <c r="Z451" s="1" t="n"/>
      <c r="AA451" s="18" t="n"/>
      <c r="AB451" s="212" t="n"/>
      <c r="AC451" s="1" t="n"/>
    </row>
    <row r="452">
      <c r="A452" s="1" t="n"/>
      <c r="B452" s="1" t="n"/>
      <c r="C452" s="1" t="n"/>
      <c r="D452" s="1" t="n"/>
      <c r="E452" s="1" t="n"/>
      <c r="F452" s="1" t="n"/>
      <c r="G452" s="1" t="n"/>
      <c r="H452" s="1" t="n"/>
      <c r="I452" s="1" t="n"/>
      <c r="J452" s="1" t="n"/>
      <c r="K452" s="18" t="n"/>
      <c r="L452" s="1" t="n"/>
      <c r="M452" s="1" t="n"/>
      <c r="N452" s="1" t="n"/>
      <c r="O452" s="1" t="n"/>
      <c r="P452" s="1" t="n"/>
      <c r="Q452" s="1" t="n"/>
      <c r="R452" s="1" t="n"/>
      <c r="S452" s="210" t="n"/>
      <c r="T452" s="210" t="n"/>
      <c r="U452" s="1" t="n"/>
      <c r="V452" s="18" t="n"/>
      <c r="W452" s="18" t="n"/>
      <c r="X452" s="1" t="n"/>
      <c r="Y452" s="210" t="n"/>
      <c r="Z452" s="1" t="n"/>
      <c r="AA452" s="18" t="n"/>
      <c r="AB452" s="212" t="n"/>
      <c r="AC452" s="1" t="n"/>
    </row>
    <row r="453">
      <c r="A453" s="1" t="n"/>
      <c r="B453" s="1" t="n"/>
      <c r="C453" s="1" t="n"/>
      <c r="D453" s="1" t="n"/>
      <c r="E453" s="1" t="n"/>
      <c r="F453" s="1" t="n"/>
      <c r="G453" s="1" t="n"/>
      <c r="H453" s="1" t="n"/>
      <c r="I453" s="1" t="n"/>
      <c r="J453" s="1" t="n"/>
      <c r="K453" s="18" t="n"/>
      <c r="L453" s="1" t="n"/>
      <c r="M453" s="1" t="n"/>
      <c r="N453" s="1" t="n"/>
      <c r="O453" s="1" t="n"/>
      <c r="P453" s="1" t="n"/>
      <c r="Q453" s="1" t="n"/>
      <c r="R453" s="1" t="n"/>
      <c r="S453" s="210" t="n"/>
      <c r="T453" s="210" t="n"/>
      <c r="U453" s="1" t="n"/>
      <c r="V453" s="18" t="n"/>
      <c r="W453" s="18" t="n"/>
      <c r="X453" s="1" t="n"/>
      <c r="Y453" s="210" t="n"/>
      <c r="Z453" s="1" t="n"/>
      <c r="AA453" s="18" t="n"/>
      <c r="AB453" s="212" t="n"/>
      <c r="AC453" s="1" t="n"/>
    </row>
    <row r="454">
      <c r="A454" s="1" t="n"/>
      <c r="B454" s="1" t="n"/>
      <c r="C454" s="1" t="n"/>
      <c r="D454" s="1" t="n"/>
      <c r="E454" s="1" t="n"/>
      <c r="F454" s="1" t="n"/>
      <c r="G454" s="1" t="n"/>
      <c r="H454" s="1" t="n"/>
      <c r="I454" s="1" t="n"/>
      <c r="J454" s="1" t="n"/>
      <c r="K454" s="18" t="n"/>
      <c r="L454" s="1" t="n"/>
      <c r="M454" s="1" t="n"/>
      <c r="N454" s="1" t="n"/>
      <c r="O454" s="1" t="n"/>
      <c r="P454" s="1" t="n"/>
      <c r="Q454" s="1" t="n"/>
      <c r="R454" s="1" t="n"/>
      <c r="S454" s="210" t="n"/>
      <c r="T454" s="210" t="n"/>
      <c r="U454" s="1" t="n"/>
      <c r="V454" s="18" t="n"/>
      <c r="W454" s="18" t="n"/>
      <c r="X454" s="1" t="n"/>
      <c r="Y454" s="210" t="n"/>
      <c r="Z454" s="1" t="n"/>
      <c r="AA454" s="18" t="n"/>
      <c r="AB454" s="212" t="n"/>
      <c r="AC454" s="1" t="n"/>
    </row>
    <row r="455">
      <c r="A455" s="1" t="n"/>
      <c r="B455" s="1" t="n"/>
      <c r="C455" s="1" t="n"/>
      <c r="D455" s="1" t="n"/>
      <c r="E455" s="1" t="n"/>
      <c r="F455" s="1" t="n"/>
      <c r="G455" s="1" t="n"/>
      <c r="H455" s="1" t="n"/>
      <c r="I455" s="1" t="n"/>
      <c r="J455" s="1" t="n"/>
      <c r="K455" s="18" t="n"/>
      <c r="L455" s="1" t="n"/>
      <c r="M455" s="1" t="n"/>
      <c r="N455" s="1" t="n"/>
      <c r="O455" s="1" t="n"/>
      <c r="P455" s="1" t="n"/>
      <c r="Q455" s="1" t="n"/>
      <c r="R455" s="1" t="n"/>
      <c r="S455" s="210" t="n"/>
      <c r="T455" s="210" t="n"/>
      <c r="U455" s="1" t="n"/>
      <c r="V455" s="18" t="n"/>
      <c r="W455" s="18" t="n"/>
      <c r="X455" s="1" t="n"/>
      <c r="Y455" s="210" t="n"/>
      <c r="Z455" s="1" t="n"/>
      <c r="AA455" s="18" t="n"/>
      <c r="AB455" s="212" t="n"/>
      <c r="AC455" s="1" t="n"/>
    </row>
    <row r="456">
      <c r="A456" s="1" t="n"/>
      <c r="B456" s="1" t="n"/>
      <c r="C456" s="1" t="n"/>
      <c r="D456" s="1" t="n"/>
      <c r="E456" s="1" t="n"/>
      <c r="F456" s="1" t="n"/>
      <c r="G456" s="1" t="n"/>
      <c r="H456" s="1" t="n"/>
      <c r="I456" s="1" t="n"/>
      <c r="J456" s="1" t="n"/>
      <c r="K456" s="18" t="n"/>
      <c r="L456" s="1" t="n"/>
      <c r="M456" s="1" t="n"/>
      <c r="N456" s="1" t="n"/>
      <c r="O456" s="1" t="n"/>
      <c r="P456" s="1" t="n"/>
      <c r="Q456" s="1" t="n"/>
      <c r="R456" s="1" t="n"/>
      <c r="S456" s="210" t="n"/>
      <c r="T456" s="210" t="n"/>
      <c r="U456" s="1" t="n"/>
      <c r="V456" s="18" t="n"/>
      <c r="W456" s="18" t="n"/>
      <c r="X456" s="1" t="n"/>
      <c r="Y456" s="210" t="n"/>
      <c r="Z456" s="1" t="n"/>
      <c r="AA456" s="18" t="n"/>
      <c r="AB456" s="212" t="n"/>
      <c r="AC456" s="1" t="n"/>
    </row>
    <row r="457">
      <c r="A457" s="1" t="n"/>
      <c r="B457" s="1" t="n"/>
      <c r="C457" s="1" t="n"/>
      <c r="D457" s="1" t="n"/>
      <c r="E457" s="1" t="n"/>
      <c r="F457" s="1" t="n"/>
      <c r="G457" s="1" t="n"/>
      <c r="H457" s="1" t="n"/>
      <c r="I457" s="1" t="n"/>
      <c r="J457" s="1" t="n"/>
      <c r="K457" s="18" t="n"/>
      <c r="L457" s="1" t="n"/>
      <c r="M457" s="1" t="n"/>
      <c r="N457" s="1" t="n"/>
      <c r="O457" s="1" t="n"/>
      <c r="P457" s="1" t="n"/>
      <c r="Q457" s="1" t="n"/>
      <c r="R457" s="1" t="n"/>
      <c r="S457" s="210" t="n"/>
      <c r="T457" s="210" t="n"/>
      <c r="U457" s="1" t="n"/>
      <c r="V457" s="18" t="n"/>
      <c r="W457" s="18" t="n"/>
      <c r="X457" s="1" t="n"/>
      <c r="Y457" s="210" t="n"/>
      <c r="Z457" s="1" t="n"/>
      <c r="AA457" s="18" t="n"/>
      <c r="AB457" s="212" t="n"/>
      <c r="AC457" s="1" t="n"/>
    </row>
    <row r="458">
      <c r="A458" s="1" t="n"/>
      <c r="B458" s="1" t="n"/>
      <c r="C458" s="1" t="n"/>
      <c r="D458" s="1" t="n"/>
      <c r="E458" s="1" t="n"/>
      <c r="F458" s="1" t="n"/>
      <c r="G458" s="1" t="n"/>
      <c r="H458" s="1" t="n"/>
      <c r="I458" s="1" t="n"/>
      <c r="J458" s="1" t="n"/>
      <c r="K458" s="18" t="n"/>
      <c r="L458" s="1" t="n"/>
      <c r="M458" s="1" t="n"/>
      <c r="N458" s="1" t="n"/>
      <c r="O458" s="1" t="n"/>
      <c r="P458" s="1" t="n"/>
      <c r="Q458" s="1" t="n"/>
      <c r="R458" s="1" t="n"/>
      <c r="S458" s="210" t="n"/>
      <c r="T458" s="210" t="n"/>
      <c r="U458" s="1" t="n"/>
      <c r="V458" s="18" t="n"/>
      <c r="W458" s="18" t="n"/>
      <c r="X458" s="1" t="n"/>
      <c r="Y458" s="210" t="n"/>
      <c r="Z458" s="1" t="n"/>
      <c r="AA458" s="18" t="n"/>
      <c r="AB458" s="212" t="n"/>
      <c r="AC458" s="1" t="n"/>
    </row>
    <row r="459">
      <c r="A459" s="1" t="n"/>
      <c r="B459" s="1" t="n"/>
      <c r="C459" s="1" t="n"/>
      <c r="D459" s="1" t="n"/>
      <c r="E459" s="1" t="n"/>
      <c r="F459" s="1" t="n"/>
      <c r="G459" s="1" t="n"/>
      <c r="H459" s="1" t="n"/>
      <c r="I459" s="1" t="n"/>
      <c r="J459" s="1" t="n"/>
      <c r="K459" s="18" t="n"/>
      <c r="L459" s="1" t="n"/>
      <c r="M459" s="1" t="n"/>
      <c r="N459" s="1" t="n"/>
      <c r="O459" s="1" t="n"/>
      <c r="P459" s="1" t="n"/>
      <c r="Q459" s="1" t="n"/>
      <c r="R459" s="1" t="n"/>
      <c r="S459" s="210" t="n"/>
      <c r="T459" s="210" t="n"/>
      <c r="U459" s="1" t="n"/>
      <c r="V459" s="18" t="n"/>
      <c r="W459" s="18" t="n"/>
      <c r="X459" s="1" t="n"/>
      <c r="Y459" s="210" t="n"/>
      <c r="Z459" s="1" t="n"/>
      <c r="AA459" s="18" t="n"/>
      <c r="AB459" s="212" t="n"/>
      <c r="AC459" s="1" t="n"/>
    </row>
    <row r="460">
      <c r="A460" s="1" t="n"/>
      <c r="B460" s="1" t="n"/>
      <c r="C460" s="1" t="n"/>
      <c r="D460" s="1" t="n"/>
      <c r="E460" s="1" t="n"/>
      <c r="F460" s="1" t="n"/>
      <c r="G460" s="1" t="n"/>
      <c r="H460" s="1" t="n"/>
      <c r="I460" s="1" t="n"/>
      <c r="J460" s="1" t="n"/>
      <c r="K460" s="18" t="n"/>
      <c r="L460" s="1" t="n"/>
      <c r="M460" s="1" t="n"/>
      <c r="N460" s="1" t="n"/>
      <c r="O460" s="1" t="n"/>
      <c r="P460" s="1" t="n"/>
      <c r="Q460" s="1" t="n"/>
      <c r="R460" s="1" t="n"/>
      <c r="S460" s="210" t="n"/>
      <c r="T460" s="210" t="n"/>
      <c r="U460" s="1" t="n"/>
      <c r="V460" s="18" t="n"/>
      <c r="W460" s="18" t="n"/>
      <c r="X460" s="1" t="n"/>
      <c r="Y460" s="210" t="n"/>
      <c r="Z460" s="1" t="n"/>
      <c r="AA460" s="18" t="n"/>
      <c r="AB460" s="212" t="n"/>
      <c r="AC460" s="1" t="n"/>
    </row>
    <row r="461">
      <c r="A461" s="1" t="n"/>
      <c r="B461" s="1" t="n"/>
      <c r="C461" s="1" t="n"/>
      <c r="D461" s="1" t="n"/>
      <c r="E461" s="1" t="n"/>
      <c r="F461" s="1" t="n"/>
      <c r="G461" s="1" t="n"/>
      <c r="H461" s="1" t="n"/>
      <c r="I461" s="1" t="n"/>
      <c r="J461" s="1" t="n"/>
      <c r="K461" s="18" t="n"/>
      <c r="L461" s="1" t="n"/>
      <c r="M461" s="1" t="n"/>
      <c r="N461" s="1" t="n"/>
      <c r="O461" s="1" t="n"/>
      <c r="P461" s="1" t="n"/>
      <c r="Q461" s="1" t="n"/>
      <c r="R461" s="1" t="n"/>
      <c r="S461" s="210" t="n"/>
      <c r="T461" s="210" t="n"/>
      <c r="U461" s="1" t="n"/>
      <c r="V461" s="18" t="n"/>
      <c r="W461" s="18" t="n"/>
      <c r="X461" s="1" t="n"/>
      <c r="Y461" s="210" t="n"/>
      <c r="Z461" s="1" t="n"/>
      <c r="AA461" s="18" t="n"/>
      <c r="AB461" s="212" t="n"/>
      <c r="AC461" s="1" t="n"/>
    </row>
    <row r="462">
      <c r="A462" s="1" t="n"/>
      <c r="B462" s="1" t="n"/>
      <c r="C462" s="1" t="n"/>
      <c r="D462" s="1" t="n"/>
      <c r="E462" s="1" t="n"/>
      <c r="F462" s="1" t="n"/>
      <c r="G462" s="1" t="n"/>
      <c r="H462" s="1" t="n"/>
      <c r="I462" s="1" t="n"/>
      <c r="J462" s="1" t="n"/>
      <c r="K462" s="18" t="n"/>
      <c r="L462" s="1" t="n"/>
      <c r="M462" s="1" t="n"/>
      <c r="N462" s="1" t="n"/>
      <c r="O462" s="1" t="n"/>
      <c r="P462" s="1" t="n"/>
      <c r="Q462" s="1" t="n"/>
      <c r="R462" s="1" t="n"/>
      <c r="S462" s="210" t="n"/>
      <c r="T462" s="210" t="n"/>
      <c r="U462" s="1" t="n"/>
      <c r="V462" s="18" t="n"/>
      <c r="W462" s="18" t="n"/>
      <c r="X462" s="1" t="n"/>
      <c r="Y462" s="210" t="n"/>
      <c r="Z462" s="1" t="n"/>
      <c r="AA462" s="18" t="n"/>
      <c r="AB462" s="212" t="n"/>
      <c r="AC462" s="1" t="n"/>
    </row>
    <row r="463">
      <c r="A463" s="1" t="n"/>
      <c r="B463" s="1" t="n"/>
      <c r="C463" s="1" t="n"/>
      <c r="D463" s="1" t="n"/>
      <c r="E463" s="1" t="n"/>
      <c r="F463" s="1" t="n"/>
      <c r="G463" s="1" t="n"/>
      <c r="H463" s="1" t="n"/>
      <c r="I463" s="1" t="n"/>
      <c r="J463" s="1" t="n"/>
      <c r="K463" s="18" t="n"/>
      <c r="L463" s="1" t="n"/>
      <c r="M463" s="1" t="n"/>
      <c r="N463" s="1" t="n"/>
      <c r="O463" s="1" t="n"/>
      <c r="P463" s="1" t="n"/>
      <c r="Q463" s="1" t="n"/>
      <c r="R463" s="1" t="n"/>
      <c r="S463" s="210" t="n"/>
      <c r="T463" s="210" t="n"/>
      <c r="U463" s="1" t="n"/>
      <c r="V463" s="18" t="n"/>
      <c r="W463" s="18" t="n"/>
      <c r="X463" s="1" t="n"/>
      <c r="Y463" s="210" t="n"/>
      <c r="Z463" s="1" t="n"/>
      <c r="AA463" s="18" t="n"/>
      <c r="AB463" s="212" t="n"/>
      <c r="AC463" s="1" t="n"/>
    </row>
    <row r="464">
      <c r="A464" s="1" t="n"/>
      <c r="B464" s="1" t="n"/>
      <c r="C464" s="1" t="n"/>
      <c r="D464" s="1" t="n"/>
      <c r="E464" s="1" t="n"/>
      <c r="F464" s="1" t="n"/>
      <c r="G464" s="1" t="n"/>
      <c r="H464" s="1" t="n"/>
      <c r="I464" s="1" t="n"/>
      <c r="J464" s="1" t="n"/>
      <c r="K464" s="18" t="n"/>
      <c r="L464" s="1" t="n"/>
      <c r="M464" s="1" t="n"/>
      <c r="N464" s="1" t="n"/>
      <c r="O464" s="1" t="n"/>
      <c r="P464" s="1" t="n"/>
      <c r="Q464" s="1" t="n"/>
      <c r="R464" s="1" t="n"/>
      <c r="S464" s="210" t="n"/>
      <c r="T464" s="210" t="n"/>
      <c r="U464" s="1" t="n"/>
      <c r="V464" s="18" t="n"/>
      <c r="W464" s="18" t="n"/>
      <c r="X464" s="1" t="n"/>
      <c r="Y464" s="210" t="n"/>
      <c r="Z464" s="1" t="n"/>
      <c r="AA464" s="18" t="n"/>
      <c r="AB464" s="212" t="n"/>
      <c r="AC464" s="1" t="n"/>
    </row>
    <row r="465">
      <c r="A465" s="1" t="n"/>
      <c r="B465" s="1" t="n"/>
      <c r="C465" s="1" t="n"/>
      <c r="D465" s="1" t="n"/>
      <c r="E465" s="1" t="n"/>
      <c r="F465" s="1" t="n"/>
      <c r="G465" s="1" t="n"/>
      <c r="H465" s="1" t="n"/>
      <c r="I465" s="1" t="n"/>
      <c r="J465" s="1" t="n"/>
      <c r="K465" s="18" t="n"/>
      <c r="L465" s="1" t="n"/>
      <c r="M465" s="1" t="n"/>
      <c r="N465" s="1" t="n"/>
      <c r="O465" s="1" t="n"/>
      <c r="P465" s="1" t="n"/>
      <c r="Q465" s="1" t="n"/>
      <c r="R465" s="1" t="n"/>
      <c r="S465" s="210" t="n"/>
      <c r="T465" s="210" t="n"/>
      <c r="U465" s="1" t="n"/>
      <c r="V465" s="18" t="n"/>
      <c r="W465" s="18" t="n"/>
      <c r="X465" s="1" t="n"/>
      <c r="Y465" s="210" t="n"/>
      <c r="Z465" s="1" t="n"/>
      <c r="AA465" s="18" t="n"/>
      <c r="AB465" s="212" t="n"/>
      <c r="AC465" s="1" t="n"/>
    </row>
    <row r="466">
      <c r="A466" s="1" t="n"/>
      <c r="B466" s="1" t="n"/>
      <c r="C466" s="1" t="n"/>
      <c r="D466" s="1" t="n"/>
      <c r="E466" s="1" t="n"/>
      <c r="F466" s="1" t="n"/>
      <c r="G466" s="1" t="n"/>
      <c r="H466" s="1" t="n"/>
      <c r="I466" s="1" t="n"/>
      <c r="J466" s="1" t="n"/>
      <c r="K466" s="18" t="n"/>
      <c r="L466" s="1" t="n"/>
      <c r="M466" s="1" t="n"/>
      <c r="N466" s="1" t="n"/>
      <c r="O466" s="1" t="n"/>
      <c r="P466" s="1" t="n"/>
      <c r="Q466" s="1" t="n"/>
      <c r="R466" s="1" t="n"/>
      <c r="S466" s="210" t="n"/>
      <c r="T466" s="210" t="n"/>
      <c r="U466" s="1" t="n"/>
      <c r="V466" s="18" t="n"/>
      <c r="W466" s="18" t="n"/>
      <c r="X466" s="1" t="n"/>
      <c r="Y466" s="210" t="n"/>
      <c r="Z466" s="1" t="n"/>
      <c r="AA466" s="18" t="n"/>
      <c r="AB466" s="212" t="n"/>
      <c r="AC466" s="1" t="n"/>
    </row>
    <row r="467">
      <c r="A467" s="1" t="n"/>
      <c r="B467" s="1" t="n"/>
      <c r="C467" s="1" t="n"/>
      <c r="D467" s="1" t="n"/>
      <c r="E467" s="1" t="n"/>
      <c r="F467" s="1" t="n"/>
      <c r="G467" s="1" t="n"/>
      <c r="H467" s="1" t="n"/>
      <c r="I467" s="1" t="n"/>
      <c r="J467" s="1" t="n"/>
      <c r="K467" s="18" t="n"/>
      <c r="L467" s="1" t="n"/>
      <c r="M467" s="1" t="n"/>
      <c r="N467" s="1" t="n"/>
      <c r="O467" s="1" t="n"/>
      <c r="P467" s="1" t="n"/>
      <c r="Q467" s="1" t="n"/>
      <c r="R467" s="1" t="n"/>
      <c r="S467" s="210" t="n"/>
      <c r="T467" s="210" t="n"/>
      <c r="U467" s="1" t="n"/>
      <c r="V467" s="18" t="n"/>
      <c r="W467" s="18" t="n"/>
      <c r="X467" s="1" t="n"/>
      <c r="Y467" s="210" t="n"/>
      <c r="Z467" s="1" t="n"/>
      <c r="AA467" s="18" t="n"/>
      <c r="AB467" s="212" t="n"/>
      <c r="AC467" s="1" t="n"/>
    </row>
    <row r="468">
      <c r="A468" s="1" t="n"/>
      <c r="B468" s="1" t="n"/>
      <c r="C468" s="1" t="n"/>
      <c r="D468" s="1" t="n"/>
      <c r="E468" s="1" t="n"/>
      <c r="F468" s="1" t="n"/>
      <c r="G468" s="1" t="n"/>
      <c r="H468" s="1" t="n"/>
      <c r="I468" s="1" t="n"/>
      <c r="J468" s="1" t="n"/>
      <c r="K468" s="18" t="n"/>
      <c r="L468" s="1" t="n"/>
      <c r="M468" s="1" t="n"/>
      <c r="N468" s="1" t="n"/>
      <c r="O468" s="1" t="n"/>
      <c r="P468" s="1" t="n"/>
      <c r="Q468" s="1" t="n"/>
      <c r="R468" s="1" t="n"/>
      <c r="S468" s="210" t="n"/>
      <c r="T468" s="210" t="n"/>
      <c r="U468" s="1" t="n"/>
      <c r="V468" s="18" t="n"/>
      <c r="W468" s="18" t="n"/>
      <c r="X468" s="1" t="n"/>
      <c r="Y468" s="210" t="n"/>
      <c r="Z468" s="1" t="n"/>
      <c r="AA468" s="18" t="n"/>
      <c r="AB468" s="212" t="n"/>
      <c r="AC468" s="1" t="n"/>
    </row>
    <row r="469">
      <c r="A469" s="1" t="n"/>
      <c r="B469" s="1" t="n"/>
      <c r="C469" s="1" t="n"/>
      <c r="D469" s="1" t="n"/>
      <c r="E469" s="1" t="n"/>
      <c r="F469" s="1" t="n"/>
      <c r="G469" s="1" t="n"/>
      <c r="H469" s="1" t="n"/>
      <c r="I469" s="1" t="n"/>
      <c r="J469" s="1" t="n"/>
      <c r="K469" s="18" t="n"/>
      <c r="L469" s="1" t="n"/>
      <c r="M469" s="1" t="n"/>
      <c r="N469" s="1" t="n"/>
      <c r="O469" s="1" t="n"/>
      <c r="P469" s="1" t="n"/>
      <c r="Q469" s="1" t="n"/>
      <c r="R469" s="1" t="n"/>
      <c r="S469" s="210" t="n"/>
      <c r="T469" s="210" t="n"/>
      <c r="U469" s="1" t="n"/>
      <c r="V469" s="18" t="n"/>
      <c r="W469" s="18" t="n"/>
      <c r="X469" s="1" t="n"/>
      <c r="Y469" s="210" t="n"/>
      <c r="Z469" s="1" t="n"/>
      <c r="AA469" s="18" t="n"/>
      <c r="AB469" s="212" t="n"/>
      <c r="AC469" s="1" t="n"/>
    </row>
    <row r="470">
      <c r="A470" s="1" t="n"/>
      <c r="B470" s="1" t="n"/>
      <c r="C470" s="1" t="n"/>
      <c r="D470" s="1" t="n"/>
      <c r="E470" s="1" t="n"/>
      <c r="F470" s="1" t="n"/>
      <c r="G470" s="1" t="n"/>
      <c r="H470" s="1" t="n"/>
      <c r="I470" s="1" t="n"/>
      <c r="J470" s="1" t="n"/>
      <c r="K470" s="18" t="n"/>
      <c r="L470" s="1" t="n"/>
      <c r="M470" s="1" t="n"/>
      <c r="N470" s="1" t="n"/>
      <c r="O470" s="1" t="n"/>
      <c r="P470" s="1" t="n"/>
      <c r="Q470" s="1" t="n"/>
      <c r="R470" s="1" t="n"/>
      <c r="S470" s="210" t="n"/>
      <c r="T470" s="210" t="n"/>
      <c r="U470" s="1" t="n"/>
      <c r="V470" s="18" t="n"/>
      <c r="W470" s="18" t="n"/>
      <c r="X470" s="1" t="n"/>
      <c r="Y470" s="210" t="n"/>
      <c r="Z470" s="1" t="n"/>
      <c r="AA470" s="18" t="n"/>
      <c r="AB470" s="212" t="n"/>
      <c r="AC470" s="1" t="n"/>
    </row>
    <row r="471">
      <c r="A471" s="1" t="n"/>
      <c r="B471" s="1" t="n"/>
      <c r="C471" s="1" t="n"/>
      <c r="D471" s="1" t="n"/>
      <c r="E471" s="1" t="n"/>
      <c r="F471" s="1" t="n"/>
      <c r="G471" s="1" t="n"/>
      <c r="H471" s="1" t="n"/>
      <c r="I471" s="1" t="n"/>
      <c r="J471" s="1" t="n"/>
      <c r="K471" s="18" t="n"/>
      <c r="L471" s="1" t="n"/>
      <c r="M471" s="1" t="n"/>
      <c r="N471" s="1" t="n"/>
      <c r="O471" s="1" t="n"/>
      <c r="P471" s="1" t="n"/>
      <c r="Q471" s="1" t="n"/>
      <c r="R471" s="1" t="n"/>
      <c r="S471" s="210" t="n"/>
      <c r="T471" s="210" t="n"/>
      <c r="U471" s="1" t="n"/>
      <c r="V471" s="18" t="n"/>
      <c r="W471" s="18" t="n"/>
      <c r="X471" s="1" t="n"/>
      <c r="Y471" s="210" t="n"/>
      <c r="Z471" s="1" t="n"/>
      <c r="AA471" s="18" t="n"/>
      <c r="AB471" s="212" t="n"/>
      <c r="AC471" s="1" t="n"/>
    </row>
    <row r="472">
      <c r="A472" s="1" t="n"/>
      <c r="B472" s="1" t="n"/>
      <c r="C472" s="1" t="n"/>
      <c r="D472" s="1" t="n"/>
      <c r="E472" s="1" t="n"/>
      <c r="F472" s="1" t="n"/>
      <c r="G472" s="1" t="n"/>
      <c r="H472" s="1" t="n"/>
      <c r="I472" s="1" t="n"/>
      <c r="J472" s="1" t="n"/>
      <c r="K472" s="18" t="n"/>
      <c r="L472" s="1" t="n"/>
      <c r="M472" s="1" t="n"/>
      <c r="N472" s="1" t="n"/>
      <c r="O472" s="1" t="n"/>
      <c r="P472" s="1" t="n"/>
      <c r="Q472" s="1" t="n"/>
      <c r="R472" s="1" t="n"/>
      <c r="S472" s="210" t="n"/>
      <c r="T472" s="210" t="n"/>
      <c r="U472" s="1" t="n"/>
      <c r="V472" s="18" t="n"/>
      <c r="W472" s="18" t="n"/>
      <c r="X472" s="1" t="n"/>
      <c r="Y472" s="210" t="n"/>
      <c r="Z472" s="1" t="n"/>
      <c r="AA472" s="18" t="n"/>
      <c r="AB472" s="212" t="n"/>
      <c r="AC472" s="1" t="n"/>
    </row>
    <row r="473">
      <c r="A473" s="1" t="n"/>
      <c r="B473" s="1" t="n"/>
      <c r="C473" s="1" t="n"/>
      <c r="D473" s="1" t="n"/>
      <c r="E473" s="1" t="n"/>
      <c r="F473" s="1" t="n"/>
      <c r="G473" s="1" t="n"/>
      <c r="H473" s="1" t="n"/>
      <c r="I473" s="1" t="n"/>
      <c r="J473" s="1" t="n"/>
      <c r="K473" s="18" t="n"/>
      <c r="L473" s="1" t="n"/>
      <c r="M473" s="1" t="n"/>
      <c r="N473" s="1" t="n"/>
      <c r="O473" s="1" t="n"/>
      <c r="P473" s="1" t="n"/>
      <c r="Q473" s="1" t="n"/>
      <c r="R473" s="1" t="n"/>
      <c r="S473" s="210" t="n"/>
      <c r="T473" s="210" t="n"/>
      <c r="U473" s="1" t="n"/>
      <c r="V473" s="18" t="n"/>
      <c r="W473" s="18" t="n"/>
      <c r="X473" s="1" t="n"/>
      <c r="Y473" s="210" t="n"/>
      <c r="Z473" s="1" t="n"/>
      <c r="AA473" s="18" t="n"/>
      <c r="AB473" s="212" t="n"/>
      <c r="AC473" s="1" t="n"/>
    </row>
    <row r="474">
      <c r="A474" s="1" t="n"/>
      <c r="B474" s="1" t="n"/>
      <c r="C474" s="1" t="n"/>
      <c r="D474" s="1" t="n"/>
      <c r="E474" s="1" t="n"/>
      <c r="F474" s="1" t="n"/>
      <c r="G474" s="1" t="n"/>
      <c r="H474" s="1" t="n"/>
      <c r="I474" s="1" t="n"/>
      <c r="J474" s="1" t="n"/>
      <c r="K474" s="18" t="n"/>
      <c r="L474" s="1" t="n"/>
      <c r="M474" s="1" t="n"/>
      <c r="N474" s="1" t="n"/>
      <c r="O474" s="1" t="n"/>
      <c r="P474" s="1" t="n"/>
      <c r="Q474" s="1" t="n"/>
      <c r="R474" s="1" t="n"/>
      <c r="S474" s="210" t="n"/>
      <c r="T474" s="210" t="n"/>
      <c r="U474" s="1" t="n"/>
      <c r="V474" s="18" t="n"/>
      <c r="W474" s="18" t="n"/>
      <c r="X474" s="1" t="n"/>
      <c r="Y474" s="210" t="n"/>
      <c r="Z474" s="1" t="n"/>
      <c r="AA474" s="18" t="n"/>
      <c r="AB474" s="212" t="n"/>
      <c r="AC474" s="1" t="n"/>
    </row>
    <row r="475">
      <c r="A475" s="1" t="n"/>
      <c r="B475" s="1" t="n"/>
      <c r="C475" s="1" t="n"/>
      <c r="D475" s="1" t="n"/>
      <c r="E475" s="1" t="n"/>
      <c r="F475" s="1" t="n"/>
      <c r="G475" s="1" t="n"/>
      <c r="H475" s="1" t="n"/>
      <c r="I475" s="1" t="n"/>
      <c r="J475" s="1" t="n"/>
      <c r="K475" s="18" t="n"/>
      <c r="L475" s="1" t="n"/>
      <c r="M475" s="1" t="n"/>
      <c r="N475" s="1" t="n"/>
      <c r="O475" s="1" t="n"/>
      <c r="P475" s="1" t="n"/>
      <c r="Q475" s="1" t="n"/>
      <c r="R475" s="1" t="n"/>
      <c r="S475" s="210" t="n"/>
      <c r="T475" s="210" t="n"/>
      <c r="U475" s="1" t="n"/>
      <c r="V475" s="18" t="n"/>
      <c r="W475" s="18" t="n"/>
      <c r="X475" s="1" t="n"/>
      <c r="Y475" s="210" t="n"/>
      <c r="Z475" s="1" t="n"/>
      <c r="AA475" s="18" t="n"/>
      <c r="AB475" s="212" t="n"/>
      <c r="AC475" s="1" t="n"/>
    </row>
    <row r="476">
      <c r="A476" s="1" t="n"/>
      <c r="B476" s="1" t="n"/>
      <c r="C476" s="1" t="n"/>
      <c r="D476" s="1" t="n"/>
      <c r="E476" s="1" t="n"/>
      <c r="F476" s="1" t="n"/>
      <c r="G476" s="1" t="n"/>
      <c r="H476" s="1" t="n"/>
      <c r="I476" s="1" t="n"/>
      <c r="J476" s="1" t="n"/>
      <c r="K476" s="18" t="n"/>
      <c r="L476" s="1" t="n"/>
      <c r="M476" s="1" t="n"/>
      <c r="N476" s="1" t="n"/>
      <c r="O476" s="1" t="n"/>
      <c r="P476" s="1" t="n"/>
      <c r="Q476" s="1" t="n"/>
      <c r="R476" s="1" t="n"/>
      <c r="S476" s="210" t="n"/>
      <c r="T476" s="210" t="n"/>
      <c r="U476" s="1" t="n"/>
      <c r="V476" s="18" t="n"/>
      <c r="W476" s="18" t="n"/>
      <c r="X476" s="1" t="n"/>
      <c r="Y476" s="210" t="n"/>
      <c r="Z476" s="1" t="n"/>
      <c r="AA476" s="18" t="n"/>
      <c r="AB476" s="212" t="n"/>
      <c r="AC476" s="1" t="n"/>
    </row>
    <row r="477">
      <c r="A477" s="1" t="n"/>
      <c r="B477" s="1" t="n"/>
      <c r="C477" s="1" t="n"/>
      <c r="D477" s="1" t="n"/>
      <c r="E477" s="1" t="n"/>
      <c r="F477" s="1" t="n"/>
      <c r="G477" s="1" t="n"/>
      <c r="H477" s="1" t="n"/>
      <c r="I477" s="1" t="n"/>
      <c r="J477" s="1" t="n"/>
      <c r="K477" s="18" t="n"/>
      <c r="L477" s="1" t="n"/>
      <c r="M477" s="1" t="n"/>
      <c r="N477" s="1" t="n"/>
      <c r="O477" s="1" t="n"/>
      <c r="P477" s="1" t="n"/>
      <c r="Q477" s="1" t="n"/>
      <c r="R477" s="1" t="n"/>
      <c r="S477" s="210" t="n"/>
      <c r="T477" s="210" t="n"/>
      <c r="U477" s="1" t="n"/>
      <c r="V477" s="18" t="n"/>
      <c r="W477" s="18" t="n"/>
      <c r="X477" s="1" t="n"/>
      <c r="Y477" s="210" t="n"/>
      <c r="Z477" s="1" t="n"/>
      <c r="AA477" s="18" t="n"/>
      <c r="AB477" s="212" t="n"/>
      <c r="AC477" s="1" t="n"/>
    </row>
    <row r="478">
      <c r="A478" s="1" t="n"/>
      <c r="B478" s="1" t="n"/>
      <c r="C478" s="1" t="n"/>
      <c r="D478" s="1" t="n"/>
      <c r="E478" s="1" t="n"/>
      <c r="F478" s="1" t="n"/>
      <c r="G478" s="1" t="n"/>
      <c r="H478" s="1" t="n"/>
      <c r="I478" s="1" t="n"/>
      <c r="J478" s="1" t="n"/>
      <c r="K478" s="18" t="n"/>
      <c r="L478" s="1" t="n"/>
      <c r="M478" s="1" t="n"/>
      <c r="N478" s="1" t="n"/>
      <c r="O478" s="1" t="n"/>
      <c r="P478" s="1" t="n"/>
      <c r="Q478" s="1" t="n"/>
      <c r="R478" s="1" t="n"/>
      <c r="S478" s="210" t="n"/>
      <c r="T478" s="210" t="n"/>
      <c r="U478" s="1" t="n"/>
      <c r="V478" s="18" t="n"/>
      <c r="W478" s="18" t="n"/>
      <c r="X478" s="1" t="n"/>
      <c r="Y478" s="210" t="n"/>
      <c r="Z478" s="1" t="n"/>
      <c r="AA478" s="18" t="n"/>
      <c r="AB478" s="212" t="n"/>
      <c r="AC478" s="1" t="n"/>
    </row>
    <row r="479">
      <c r="A479" s="1" t="n"/>
      <c r="B479" s="1" t="n"/>
      <c r="C479" s="1" t="n"/>
      <c r="D479" s="1" t="n"/>
      <c r="E479" s="1" t="n"/>
      <c r="F479" s="1" t="n"/>
      <c r="G479" s="1" t="n"/>
      <c r="H479" s="1" t="n"/>
      <c r="I479" s="1" t="n"/>
      <c r="J479" s="1" t="n"/>
      <c r="K479" s="18" t="n"/>
      <c r="L479" s="1" t="n"/>
      <c r="M479" s="1" t="n"/>
      <c r="N479" s="1" t="n"/>
      <c r="O479" s="1" t="n"/>
      <c r="P479" s="1" t="n"/>
      <c r="Q479" s="1" t="n"/>
      <c r="R479" s="1" t="n"/>
      <c r="S479" s="210" t="n"/>
      <c r="T479" s="210" t="n"/>
      <c r="U479" s="1" t="n"/>
      <c r="V479" s="18" t="n"/>
      <c r="W479" s="18" t="n"/>
      <c r="X479" s="1" t="n"/>
      <c r="Y479" s="210" t="n"/>
      <c r="Z479" s="1" t="n"/>
      <c r="AA479" s="18" t="n"/>
      <c r="AB479" s="212" t="n"/>
      <c r="AC479" s="1" t="n"/>
    </row>
    <row r="480">
      <c r="A480" s="1" t="n"/>
      <c r="B480" s="1" t="n"/>
      <c r="C480" s="1" t="n"/>
      <c r="D480" s="1" t="n"/>
      <c r="E480" s="1" t="n"/>
      <c r="F480" s="1" t="n"/>
      <c r="G480" s="1" t="n"/>
      <c r="H480" s="1" t="n"/>
      <c r="I480" s="1" t="n"/>
      <c r="J480" s="1" t="n"/>
      <c r="K480" s="18" t="n"/>
      <c r="L480" s="1" t="n"/>
      <c r="M480" s="1" t="n"/>
      <c r="N480" s="1" t="n"/>
      <c r="O480" s="1" t="n"/>
      <c r="P480" s="1" t="n"/>
      <c r="Q480" s="1" t="n"/>
      <c r="R480" s="1" t="n"/>
      <c r="S480" s="210" t="n"/>
      <c r="T480" s="210" t="n"/>
      <c r="U480" s="1" t="n"/>
      <c r="V480" s="18" t="n"/>
      <c r="W480" s="18" t="n"/>
      <c r="X480" s="1" t="n"/>
      <c r="Y480" s="210" t="n"/>
      <c r="Z480" s="1" t="n"/>
      <c r="AA480" s="18" t="n"/>
      <c r="AB480" s="212" t="n"/>
      <c r="AC480" s="1" t="n"/>
    </row>
    <row r="481">
      <c r="A481" s="1" t="n"/>
      <c r="B481" s="1" t="n"/>
      <c r="C481" s="1" t="n"/>
      <c r="D481" s="1" t="n"/>
      <c r="E481" s="1" t="n"/>
      <c r="F481" s="1" t="n"/>
      <c r="G481" s="1" t="n"/>
      <c r="H481" s="1" t="n"/>
      <c r="I481" s="1" t="n"/>
      <c r="J481" s="1" t="n"/>
      <c r="K481" s="18" t="n"/>
      <c r="L481" s="1" t="n"/>
      <c r="M481" s="1" t="n"/>
      <c r="N481" s="1" t="n"/>
      <c r="O481" s="1" t="n"/>
      <c r="P481" s="1" t="n"/>
      <c r="Q481" s="1" t="n"/>
      <c r="R481" s="1" t="n"/>
      <c r="S481" s="210" t="n"/>
      <c r="T481" s="210" t="n"/>
      <c r="U481" s="1" t="n"/>
      <c r="V481" s="18" t="n"/>
      <c r="W481" s="18" t="n"/>
      <c r="X481" s="1" t="n"/>
      <c r="Y481" s="210" t="n"/>
      <c r="Z481" s="1" t="n"/>
      <c r="AA481" s="18" t="n"/>
      <c r="AB481" s="212" t="n"/>
      <c r="AC481" s="1" t="n"/>
    </row>
    <row r="482">
      <c r="A482" s="1" t="n"/>
      <c r="B482" s="1" t="n"/>
      <c r="C482" s="1" t="n"/>
      <c r="D482" s="1" t="n"/>
      <c r="E482" s="1" t="n"/>
      <c r="F482" s="1" t="n"/>
      <c r="G482" s="1" t="n"/>
      <c r="H482" s="1" t="n"/>
      <c r="I482" s="1" t="n"/>
      <c r="J482" s="1" t="n"/>
      <c r="K482" s="18" t="n"/>
      <c r="L482" s="1" t="n"/>
      <c r="M482" s="1" t="n"/>
      <c r="N482" s="1" t="n"/>
      <c r="O482" s="1" t="n"/>
      <c r="P482" s="1" t="n"/>
      <c r="Q482" s="1" t="n"/>
      <c r="R482" s="1" t="n"/>
      <c r="S482" s="210" t="n"/>
      <c r="T482" s="210" t="n"/>
      <c r="U482" s="1" t="n"/>
      <c r="V482" s="18" t="n"/>
      <c r="W482" s="18" t="n"/>
      <c r="X482" s="1" t="n"/>
      <c r="Y482" s="210" t="n"/>
      <c r="Z482" s="1" t="n"/>
      <c r="AA482" s="18" t="n"/>
      <c r="AB482" s="212" t="n"/>
      <c r="AC482" s="1" t="n"/>
    </row>
    <row r="483">
      <c r="A483" s="1" t="n"/>
      <c r="B483" s="1" t="n"/>
      <c r="C483" s="1" t="n"/>
      <c r="D483" s="1" t="n"/>
      <c r="E483" s="1" t="n"/>
      <c r="F483" s="1" t="n"/>
      <c r="G483" s="1" t="n"/>
      <c r="H483" s="1" t="n"/>
      <c r="I483" s="1" t="n"/>
      <c r="J483" s="1" t="n"/>
      <c r="K483" s="18" t="n"/>
      <c r="L483" s="1" t="n"/>
      <c r="M483" s="1" t="n"/>
      <c r="N483" s="1" t="n"/>
      <c r="O483" s="1" t="n"/>
      <c r="P483" s="1" t="n"/>
      <c r="Q483" s="1" t="n"/>
      <c r="R483" s="1" t="n"/>
      <c r="S483" s="210" t="n"/>
      <c r="T483" s="210" t="n"/>
      <c r="U483" s="1" t="n"/>
      <c r="V483" s="18" t="n"/>
      <c r="W483" s="18" t="n"/>
      <c r="X483" s="1" t="n"/>
      <c r="Y483" s="210" t="n"/>
      <c r="Z483" s="1" t="n"/>
      <c r="AA483" s="18" t="n"/>
      <c r="AB483" s="212" t="n"/>
      <c r="AC483" s="1" t="n"/>
    </row>
    <row r="484">
      <c r="A484" s="1" t="n"/>
      <c r="B484" s="1" t="n"/>
      <c r="C484" s="1" t="n"/>
      <c r="D484" s="1" t="n"/>
      <c r="E484" s="1" t="n"/>
      <c r="F484" s="1" t="n"/>
      <c r="G484" s="1" t="n"/>
      <c r="H484" s="1" t="n"/>
      <c r="I484" s="1" t="n"/>
      <c r="J484" s="1" t="n"/>
      <c r="K484" s="18" t="n"/>
      <c r="L484" s="1" t="n"/>
      <c r="M484" s="1" t="n"/>
      <c r="N484" s="1" t="n"/>
      <c r="O484" s="1" t="n"/>
      <c r="P484" s="1" t="n"/>
      <c r="Q484" s="1" t="n"/>
      <c r="R484" s="1" t="n"/>
      <c r="S484" s="210" t="n"/>
      <c r="T484" s="210" t="n"/>
      <c r="U484" s="1" t="n"/>
      <c r="V484" s="18" t="n"/>
      <c r="W484" s="18" t="n"/>
      <c r="X484" s="1" t="n"/>
      <c r="Y484" s="210" t="n"/>
      <c r="Z484" s="1" t="n"/>
      <c r="AA484" s="18" t="n"/>
      <c r="AB484" s="212" t="n"/>
      <c r="AC484" s="1" t="n"/>
    </row>
    <row r="485">
      <c r="A485" s="1" t="n"/>
      <c r="B485" s="1" t="n"/>
      <c r="C485" s="1" t="n"/>
      <c r="D485" s="1" t="n"/>
      <c r="E485" s="1" t="n"/>
      <c r="F485" s="1" t="n"/>
      <c r="G485" s="1" t="n"/>
      <c r="H485" s="1" t="n"/>
      <c r="I485" s="1" t="n"/>
      <c r="J485" s="1" t="n"/>
      <c r="K485" s="18" t="n"/>
      <c r="L485" s="1" t="n"/>
      <c r="M485" s="1" t="n"/>
      <c r="N485" s="1" t="n"/>
      <c r="O485" s="1" t="n"/>
      <c r="P485" s="1" t="n"/>
      <c r="Q485" s="1" t="n"/>
      <c r="R485" s="1" t="n"/>
      <c r="S485" s="210" t="n"/>
      <c r="T485" s="210" t="n"/>
      <c r="U485" s="1" t="n"/>
      <c r="V485" s="18" t="n"/>
      <c r="W485" s="18" t="n"/>
      <c r="X485" s="1" t="n"/>
      <c r="Y485" s="210" t="n"/>
      <c r="Z485" s="1" t="n"/>
      <c r="AA485" s="18" t="n"/>
      <c r="AB485" s="212" t="n"/>
      <c r="AC485" s="1" t="n"/>
    </row>
    <row r="486">
      <c r="A486" s="1" t="n"/>
      <c r="B486" s="1" t="n"/>
      <c r="C486" s="1" t="n"/>
      <c r="D486" s="1" t="n"/>
      <c r="E486" s="1" t="n"/>
      <c r="F486" s="1" t="n"/>
      <c r="G486" s="1" t="n"/>
      <c r="H486" s="1" t="n"/>
      <c r="I486" s="1" t="n"/>
      <c r="J486" s="1" t="n"/>
      <c r="K486" s="18" t="n"/>
      <c r="L486" s="1" t="n"/>
      <c r="M486" s="1" t="n"/>
      <c r="N486" s="1" t="n"/>
      <c r="O486" s="1" t="n"/>
      <c r="P486" s="1" t="n"/>
      <c r="Q486" s="1" t="n"/>
      <c r="R486" s="1" t="n"/>
      <c r="S486" s="210" t="n"/>
      <c r="T486" s="210" t="n"/>
      <c r="U486" s="1" t="n"/>
      <c r="V486" s="18" t="n"/>
      <c r="W486" s="18" t="n"/>
      <c r="X486" s="1" t="n"/>
      <c r="Y486" s="210" t="n"/>
      <c r="Z486" s="1" t="n"/>
      <c r="AA486" s="18" t="n"/>
      <c r="AB486" s="212" t="n"/>
      <c r="AC486" s="1" t="n"/>
    </row>
    <row r="487">
      <c r="A487" s="1" t="n"/>
      <c r="B487" s="1" t="n"/>
      <c r="C487" s="1" t="n"/>
      <c r="D487" s="1" t="n"/>
      <c r="E487" s="1" t="n"/>
      <c r="F487" s="1" t="n"/>
      <c r="G487" s="1" t="n"/>
      <c r="H487" s="1" t="n"/>
      <c r="I487" s="1" t="n"/>
      <c r="J487" s="1" t="n"/>
      <c r="K487" s="18" t="n"/>
      <c r="L487" s="1" t="n"/>
      <c r="M487" s="1" t="n"/>
      <c r="N487" s="1" t="n"/>
      <c r="O487" s="1" t="n"/>
      <c r="P487" s="1" t="n"/>
      <c r="Q487" s="1" t="n"/>
      <c r="R487" s="1" t="n"/>
      <c r="S487" s="210" t="n"/>
      <c r="T487" s="210" t="n"/>
      <c r="U487" s="1" t="n"/>
      <c r="V487" s="18" t="n"/>
      <c r="W487" s="18" t="n"/>
      <c r="X487" s="1" t="n"/>
      <c r="Y487" s="210" t="n"/>
      <c r="Z487" s="1" t="n"/>
      <c r="AA487" s="18" t="n"/>
      <c r="AB487" s="212" t="n"/>
      <c r="AC487" s="1" t="n"/>
    </row>
    <row r="488">
      <c r="A488" s="1" t="n"/>
      <c r="B488" s="1" t="n"/>
      <c r="C488" s="1" t="n"/>
      <c r="D488" s="1" t="n"/>
      <c r="E488" s="1" t="n"/>
      <c r="F488" s="1" t="n"/>
      <c r="G488" s="1" t="n"/>
      <c r="H488" s="1" t="n"/>
      <c r="I488" s="1" t="n"/>
      <c r="J488" s="1" t="n"/>
      <c r="K488" s="18" t="n"/>
      <c r="L488" s="1" t="n"/>
      <c r="M488" s="1" t="n"/>
      <c r="N488" s="1" t="n"/>
      <c r="O488" s="1" t="n"/>
      <c r="P488" s="1" t="n"/>
      <c r="Q488" s="1" t="n"/>
      <c r="R488" s="1" t="n"/>
      <c r="S488" s="210" t="n"/>
      <c r="T488" s="210" t="n"/>
      <c r="U488" s="1" t="n"/>
      <c r="V488" s="18" t="n"/>
      <c r="W488" s="18" t="n"/>
      <c r="X488" s="1" t="n"/>
      <c r="Y488" s="210" t="n"/>
      <c r="Z488" s="1" t="n"/>
      <c r="AA488" s="18" t="n"/>
      <c r="AB488" s="212" t="n"/>
      <c r="AC488" s="1" t="n"/>
    </row>
    <row r="489">
      <c r="A489" s="1" t="n"/>
      <c r="B489" s="1" t="n"/>
      <c r="C489" s="1" t="n"/>
      <c r="D489" s="1" t="n"/>
      <c r="E489" s="1" t="n"/>
      <c r="F489" s="1" t="n"/>
      <c r="G489" s="1" t="n"/>
      <c r="H489" s="1" t="n"/>
      <c r="I489" s="1" t="n"/>
      <c r="J489" s="1" t="n"/>
      <c r="K489" s="18" t="n"/>
      <c r="L489" s="1" t="n"/>
      <c r="M489" s="1" t="n"/>
      <c r="N489" s="1" t="n"/>
      <c r="O489" s="1" t="n"/>
      <c r="P489" s="1" t="n"/>
      <c r="Q489" s="1" t="n"/>
      <c r="R489" s="1" t="n"/>
      <c r="S489" s="210" t="n"/>
      <c r="T489" s="210" t="n"/>
      <c r="U489" s="1" t="n"/>
      <c r="V489" s="18" t="n"/>
      <c r="W489" s="18" t="n"/>
      <c r="X489" s="1" t="n"/>
      <c r="Y489" s="210" t="n"/>
      <c r="Z489" s="1" t="n"/>
      <c r="AA489" s="18" t="n"/>
      <c r="AB489" s="212" t="n"/>
      <c r="AC489" s="1" t="n"/>
    </row>
    <row r="490">
      <c r="A490" s="1" t="n"/>
      <c r="B490" s="1" t="n"/>
      <c r="C490" s="1" t="n"/>
      <c r="D490" s="1" t="n"/>
      <c r="E490" s="1" t="n"/>
      <c r="F490" s="1" t="n"/>
      <c r="G490" s="1" t="n"/>
      <c r="H490" s="1" t="n"/>
      <c r="I490" s="1" t="n"/>
      <c r="J490" s="1" t="n"/>
      <c r="K490" s="18" t="n"/>
      <c r="L490" s="1" t="n"/>
      <c r="M490" s="1" t="n"/>
      <c r="N490" s="1" t="n"/>
      <c r="O490" s="1" t="n"/>
      <c r="P490" s="1" t="n"/>
      <c r="Q490" s="1" t="n"/>
      <c r="R490" s="1" t="n"/>
      <c r="S490" s="210" t="n"/>
      <c r="T490" s="210" t="n"/>
      <c r="U490" s="1" t="n"/>
      <c r="V490" s="18" t="n"/>
      <c r="W490" s="18" t="n"/>
      <c r="X490" s="1" t="n"/>
      <c r="Y490" s="210" t="n"/>
      <c r="Z490" s="1" t="n"/>
      <c r="AA490" s="18" t="n"/>
      <c r="AB490" s="212" t="n"/>
      <c r="AC490" s="1" t="n"/>
    </row>
    <row r="491">
      <c r="A491" s="1" t="n"/>
      <c r="B491" s="1" t="n"/>
      <c r="C491" s="1" t="n"/>
      <c r="D491" s="1" t="n"/>
      <c r="E491" s="1" t="n"/>
      <c r="F491" s="1" t="n"/>
      <c r="G491" s="1" t="n"/>
      <c r="H491" s="1" t="n"/>
      <c r="I491" s="1" t="n"/>
      <c r="J491" s="1" t="n"/>
      <c r="K491" s="18" t="n"/>
      <c r="L491" s="1" t="n"/>
      <c r="M491" s="1" t="n"/>
      <c r="N491" s="1" t="n"/>
      <c r="O491" s="1" t="n"/>
      <c r="P491" s="1" t="n"/>
      <c r="Q491" s="1" t="n"/>
      <c r="R491" s="1" t="n"/>
      <c r="S491" s="210" t="n"/>
      <c r="T491" s="210" t="n"/>
      <c r="U491" s="1" t="n"/>
      <c r="V491" s="18" t="n"/>
      <c r="W491" s="18" t="n"/>
      <c r="X491" s="1" t="n"/>
      <c r="Y491" s="210" t="n"/>
      <c r="Z491" s="1" t="n"/>
      <c r="AA491" s="18" t="n"/>
      <c r="AB491" s="212" t="n"/>
      <c r="AC491" s="1" t="n"/>
    </row>
    <row r="492">
      <c r="A492" s="1" t="n"/>
      <c r="B492" s="1" t="n"/>
      <c r="C492" s="1" t="n"/>
      <c r="D492" s="1" t="n"/>
      <c r="E492" s="1" t="n"/>
      <c r="F492" s="1" t="n"/>
      <c r="G492" s="1" t="n"/>
      <c r="H492" s="1" t="n"/>
      <c r="I492" s="1" t="n"/>
      <c r="J492" s="1" t="n"/>
      <c r="K492" s="18" t="n"/>
      <c r="L492" s="1" t="n"/>
      <c r="M492" s="1" t="n"/>
      <c r="N492" s="1" t="n"/>
      <c r="O492" s="1" t="n"/>
      <c r="P492" s="1" t="n"/>
      <c r="Q492" s="1" t="n"/>
      <c r="R492" s="1" t="n"/>
      <c r="S492" s="210" t="n"/>
      <c r="T492" s="210" t="n"/>
      <c r="U492" s="1" t="n"/>
      <c r="V492" s="18" t="n"/>
      <c r="W492" s="18" t="n"/>
      <c r="X492" s="1" t="n"/>
      <c r="Y492" s="210" t="n"/>
      <c r="Z492" s="1" t="n"/>
      <c r="AA492" s="18" t="n"/>
      <c r="AB492" s="212" t="n"/>
      <c r="AC492" s="1" t="n"/>
    </row>
    <row r="493">
      <c r="A493" s="1" t="n"/>
      <c r="B493" s="1" t="n"/>
      <c r="C493" s="1" t="n"/>
      <c r="D493" s="1" t="n"/>
      <c r="E493" s="1" t="n"/>
      <c r="F493" s="1" t="n"/>
      <c r="G493" s="1" t="n"/>
      <c r="H493" s="1" t="n"/>
      <c r="I493" s="1" t="n"/>
      <c r="J493" s="1" t="n"/>
      <c r="K493" s="18" t="n"/>
      <c r="L493" s="1" t="n"/>
      <c r="M493" s="1" t="n"/>
      <c r="N493" s="1" t="n"/>
      <c r="O493" s="1" t="n"/>
      <c r="P493" s="1" t="n"/>
      <c r="Q493" s="1" t="n"/>
      <c r="R493" s="1" t="n"/>
      <c r="S493" s="210" t="n"/>
      <c r="T493" s="210" t="n"/>
      <c r="U493" s="1" t="n"/>
      <c r="V493" s="18" t="n"/>
      <c r="W493" s="18" t="n"/>
      <c r="X493" s="1" t="n"/>
      <c r="Y493" s="210" t="n"/>
      <c r="Z493" s="1" t="n"/>
      <c r="AA493" s="18" t="n"/>
      <c r="AB493" s="212" t="n"/>
      <c r="AC493" s="1" t="n"/>
    </row>
    <row r="494">
      <c r="A494" s="1" t="n"/>
      <c r="B494" s="1" t="n"/>
      <c r="C494" s="1" t="n"/>
      <c r="D494" s="1" t="n"/>
      <c r="E494" s="1" t="n"/>
      <c r="F494" s="1" t="n"/>
      <c r="G494" s="1" t="n"/>
      <c r="H494" s="1" t="n"/>
      <c r="I494" s="1" t="n"/>
      <c r="J494" s="1" t="n"/>
      <c r="K494" s="18" t="n"/>
      <c r="L494" s="1" t="n"/>
      <c r="M494" s="1" t="n"/>
      <c r="N494" s="1" t="n"/>
      <c r="O494" s="1" t="n"/>
      <c r="P494" s="1" t="n"/>
      <c r="Q494" s="1" t="n"/>
      <c r="R494" s="1" t="n"/>
      <c r="S494" s="210" t="n"/>
      <c r="T494" s="210" t="n"/>
      <c r="U494" s="1" t="n"/>
      <c r="V494" s="18" t="n"/>
      <c r="W494" s="18" t="n"/>
      <c r="X494" s="1" t="n"/>
      <c r="Y494" s="210" t="n"/>
      <c r="Z494" s="1" t="n"/>
      <c r="AA494" s="18" t="n"/>
      <c r="AB494" s="212" t="n"/>
      <c r="AC494" s="1" t="n"/>
    </row>
    <row r="495">
      <c r="A495" s="1" t="n"/>
      <c r="B495" s="1" t="n"/>
      <c r="C495" s="1" t="n"/>
      <c r="D495" s="1" t="n"/>
      <c r="E495" s="1" t="n"/>
      <c r="F495" s="1" t="n"/>
      <c r="G495" s="1" t="n"/>
      <c r="H495" s="1" t="n"/>
      <c r="I495" s="1" t="n"/>
      <c r="J495" s="1" t="n"/>
      <c r="K495" s="18" t="n"/>
      <c r="L495" s="1" t="n"/>
      <c r="M495" s="1" t="n"/>
      <c r="N495" s="1" t="n"/>
      <c r="O495" s="1" t="n"/>
      <c r="P495" s="1" t="n"/>
      <c r="Q495" s="1" t="n"/>
      <c r="R495" s="1" t="n"/>
      <c r="S495" s="210" t="n"/>
      <c r="T495" s="210" t="n"/>
      <c r="U495" s="1" t="n"/>
      <c r="V495" s="18" t="n"/>
      <c r="W495" s="18" t="n"/>
      <c r="X495" s="1" t="n"/>
      <c r="Y495" s="210" t="n"/>
      <c r="Z495" s="1" t="n"/>
      <c r="AA495" s="18" t="n"/>
      <c r="AB495" s="212" t="n"/>
      <c r="AC495" s="1" t="n"/>
    </row>
    <row r="496">
      <c r="A496" s="1" t="n"/>
      <c r="B496" s="1" t="n"/>
      <c r="C496" s="1" t="n"/>
      <c r="D496" s="1" t="n"/>
      <c r="E496" s="1" t="n"/>
      <c r="F496" s="1" t="n"/>
      <c r="G496" s="1" t="n"/>
      <c r="H496" s="1" t="n"/>
      <c r="I496" s="1" t="n"/>
      <c r="J496" s="1" t="n"/>
      <c r="K496" s="18" t="n"/>
      <c r="L496" s="1" t="n"/>
      <c r="M496" s="1" t="n"/>
      <c r="N496" s="1" t="n"/>
      <c r="O496" s="1" t="n"/>
      <c r="P496" s="1" t="n"/>
      <c r="Q496" s="1" t="n"/>
      <c r="R496" s="1" t="n"/>
      <c r="S496" s="210" t="n"/>
      <c r="T496" s="210" t="n"/>
      <c r="U496" s="1" t="n"/>
      <c r="V496" s="18" t="n"/>
      <c r="W496" s="18" t="n"/>
      <c r="X496" s="1" t="n"/>
      <c r="Y496" s="210" t="n"/>
      <c r="Z496" s="1" t="n"/>
      <c r="AA496" s="18" t="n"/>
      <c r="AB496" s="212" t="n"/>
      <c r="AC496" s="1" t="n"/>
    </row>
    <row r="497">
      <c r="A497" s="1" t="n"/>
      <c r="B497" s="1" t="n"/>
      <c r="C497" s="1" t="n"/>
      <c r="D497" s="1" t="n"/>
      <c r="E497" s="1" t="n"/>
      <c r="F497" s="1" t="n"/>
      <c r="G497" s="1" t="n"/>
      <c r="H497" s="1" t="n"/>
      <c r="I497" s="1" t="n"/>
      <c r="J497" s="1" t="n"/>
      <c r="K497" s="18" t="n"/>
      <c r="L497" s="1" t="n"/>
      <c r="M497" s="1" t="n"/>
      <c r="N497" s="1" t="n"/>
      <c r="O497" s="1" t="n"/>
      <c r="P497" s="1" t="n"/>
      <c r="Q497" s="1" t="n"/>
      <c r="R497" s="1" t="n"/>
      <c r="S497" s="210" t="n"/>
      <c r="T497" s="210" t="n"/>
      <c r="U497" s="1" t="n"/>
      <c r="V497" s="18" t="n"/>
      <c r="W497" s="18" t="n"/>
      <c r="X497" s="1" t="n"/>
      <c r="Y497" s="210" t="n"/>
      <c r="Z497" s="1" t="n"/>
      <c r="AA497" s="18" t="n"/>
      <c r="AB497" s="212" t="n"/>
      <c r="AC497" s="1" t="n"/>
    </row>
    <row r="498">
      <c r="A498" s="1" t="n"/>
      <c r="B498" s="1" t="n"/>
      <c r="C498" s="1" t="n"/>
      <c r="D498" s="1" t="n"/>
      <c r="E498" s="1" t="n"/>
      <c r="F498" s="1" t="n"/>
      <c r="G498" s="1" t="n"/>
      <c r="H498" s="1" t="n"/>
      <c r="I498" s="1" t="n"/>
      <c r="J498" s="1" t="n"/>
      <c r="K498" s="18" t="n"/>
      <c r="L498" s="1" t="n"/>
      <c r="M498" s="1" t="n"/>
      <c r="N498" s="1" t="n"/>
      <c r="O498" s="1" t="n"/>
      <c r="P498" s="1" t="n"/>
      <c r="Q498" s="1" t="n"/>
      <c r="R498" s="1" t="n"/>
      <c r="S498" s="210" t="n"/>
      <c r="T498" s="210" t="n"/>
      <c r="U498" s="1" t="n"/>
      <c r="V498" s="18" t="n"/>
      <c r="W498" s="18" t="n"/>
      <c r="X498" s="1" t="n"/>
      <c r="Y498" s="210" t="n"/>
      <c r="Z498" s="1" t="n"/>
      <c r="AA498" s="18" t="n"/>
      <c r="AB498" s="212" t="n"/>
      <c r="AC498" s="1" t="n"/>
    </row>
    <row r="499">
      <c r="A499" s="1" t="n"/>
      <c r="B499" s="1" t="n"/>
      <c r="C499" s="1" t="n"/>
      <c r="D499" s="1" t="n"/>
      <c r="E499" s="1" t="n"/>
      <c r="F499" s="1" t="n"/>
      <c r="G499" s="1" t="n"/>
      <c r="H499" s="1" t="n"/>
      <c r="I499" s="1" t="n"/>
      <c r="J499" s="1" t="n"/>
      <c r="K499" s="18" t="n"/>
      <c r="L499" s="1" t="n"/>
      <c r="M499" s="1" t="n"/>
      <c r="N499" s="1" t="n"/>
      <c r="O499" s="1" t="n"/>
      <c r="P499" s="1" t="n"/>
      <c r="Q499" s="1" t="n"/>
      <c r="R499" s="1" t="n"/>
      <c r="S499" s="210" t="n"/>
      <c r="T499" s="210" t="n"/>
      <c r="U499" s="1" t="n"/>
      <c r="V499" s="18" t="n"/>
      <c r="W499" s="18" t="n"/>
      <c r="X499" s="1" t="n"/>
      <c r="Y499" s="210" t="n"/>
      <c r="Z499" s="1" t="n"/>
      <c r="AA499" s="18" t="n"/>
      <c r="AB499" s="212" t="n"/>
      <c r="AC499" s="1" t="n"/>
    </row>
    <row r="500">
      <c r="A500" s="1" t="n"/>
      <c r="B500" s="1" t="n"/>
      <c r="C500" s="1" t="n"/>
      <c r="D500" s="1" t="n"/>
      <c r="E500" s="1" t="n"/>
      <c r="F500" s="1" t="n"/>
      <c r="G500" s="1" t="n"/>
      <c r="H500" s="1" t="n"/>
      <c r="I500" s="1" t="n"/>
      <c r="J500" s="1" t="n"/>
      <c r="K500" s="18" t="n"/>
      <c r="L500" s="1" t="n"/>
      <c r="M500" s="1" t="n"/>
      <c r="N500" s="1" t="n"/>
      <c r="O500" s="1" t="n"/>
      <c r="P500" s="1" t="n"/>
      <c r="Q500" s="1" t="n"/>
      <c r="R500" s="1" t="n"/>
      <c r="S500" s="210" t="n"/>
      <c r="T500" s="210" t="n"/>
      <c r="U500" s="1" t="n"/>
      <c r="V500" s="18" t="n"/>
      <c r="W500" s="18" t="n"/>
      <c r="X500" s="1" t="n"/>
      <c r="Y500" s="210" t="n"/>
      <c r="Z500" s="1" t="n"/>
      <c r="AA500" s="18" t="n"/>
      <c r="AB500" s="212" t="n"/>
      <c r="AC500" s="1" t="n"/>
    </row>
    <row r="501">
      <c r="A501" s="1" t="n"/>
      <c r="B501" s="1" t="n"/>
      <c r="C501" s="1" t="n"/>
      <c r="D501" s="1" t="n"/>
      <c r="E501" s="1" t="n"/>
      <c r="F501" s="1" t="n"/>
      <c r="G501" s="1" t="n"/>
      <c r="H501" s="1" t="n"/>
      <c r="I501" s="1" t="n"/>
      <c r="J501" s="1" t="n"/>
      <c r="K501" s="18" t="n"/>
      <c r="L501" s="1" t="n"/>
      <c r="M501" s="1" t="n"/>
      <c r="N501" s="1" t="n"/>
      <c r="O501" s="1" t="n"/>
      <c r="P501" s="1" t="n"/>
      <c r="Q501" s="1" t="n"/>
      <c r="R501" s="1" t="n"/>
      <c r="S501" s="210" t="n"/>
      <c r="T501" s="210" t="n"/>
      <c r="U501" s="1" t="n"/>
      <c r="V501" s="18" t="n"/>
      <c r="W501" s="18" t="n"/>
      <c r="X501" s="1" t="n"/>
      <c r="Y501" s="210" t="n"/>
      <c r="Z501" s="1" t="n"/>
      <c r="AA501" s="18" t="n"/>
      <c r="AB501" s="212" t="n"/>
      <c r="AC501" s="1" t="n"/>
    </row>
    <row r="502">
      <c r="A502" s="1" t="n"/>
      <c r="B502" s="1" t="n"/>
      <c r="C502" s="1" t="n"/>
      <c r="D502" s="1" t="n"/>
      <c r="E502" s="1" t="n"/>
      <c r="F502" s="1" t="n"/>
      <c r="G502" s="1" t="n"/>
      <c r="H502" s="1" t="n"/>
      <c r="I502" s="1" t="n"/>
      <c r="J502" s="1" t="n"/>
      <c r="K502" s="18" t="n"/>
      <c r="L502" s="1" t="n"/>
      <c r="M502" s="1" t="n"/>
      <c r="N502" s="1" t="n"/>
      <c r="O502" s="1" t="n"/>
      <c r="P502" s="1" t="n"/>
      <c r="Q502" s="1" t="n"/>
      <c r="R502" s="1" t="n"/>
      <c r="S502" s="210" t="n"/>
      <c r="T502" s="210" t="n"/>
      <c r="U502" s="1" t="n"/>
      <c r="V502" s="18" t="n"/>
      <c r="W502" s="18" t="n"/>
      <c r="X502" s="1" t="n"/>
      <c r="Y502" s="210" t="n"/>
      <c r="Z502" s="1" t="n"/>
      <c r="AA502" s="18" t="n"/>
      <c r="AB502" s="212" t="n"/>
      <c r="AC502" s="1" t="n"/>
    </row>
    <row r="503">
      <c r="A503" s="1" t="n"/>
      <c r="B503" s="1" t="n"/>
      <c r="C503" s="1" t="n"/>
      <c r="D503" s="1" t="n"/>
      <c r="E503" s="1" t="n"/>
      <c r="F503" s="1" t="n"/>
      <c r="G503" s="1" t="n"/>
      <c r="H503" s="1" t="n"/>
      <c r="I503" s="1" t="n"/>
      <c r="J503" s="1" t="n"/>
      <c r="K503" s="18" t="n"/>
      <c r="L503" s="1" t="n"/>
      <c r="M503" s="1" t="n"/>
      <c r="N503" s="1" t="n"/>
      <c r="O503" s="1" t="n"/>
      <c r="P503" s="1" t="n"/>
      <c r="Q503" s="1" t="n"/>
      <c r="R503" s="1" t="n"/>
      <c r="S503" s="210" t="n"/>
      <c r="T503" s="210" t="n"/>
      <c r="U503" s="1" t="n"/>
      <c r="V503" s="18" t="n"/>
      <c r="W503" s="18" t="n"/>
      <c r="X503" s="1" t="n"/>
      <c r="Y503" s="210" t="n"/>
      <c r="Z503" s="1" t="n"/>
      <c r="AA503" s="18" t="n"/>
      <c r="AB503" s="212" t="n"/>
      <c r="AC503" s="1" t="n"/>
    </row>
    <row r="504">
      <c r="A504" s="1" t="n"/>
      <c r="B504" s="1" t="n"/>
      <c r="C504" s="1" t="n"/>
      <c r="D504" s="1" t="n"/>
      <c r="E504" s="1" t="n"/>
      <c r="F504" s="1" t="n"/>
      <c r="G504" s="1" t="n"/>
      <c r="H504" s="1" t="n"/>
      <c r="I504" s="1" t="n"/>
      <c r="J504" s="1" t="n"/>
      <c r="K504" s="18" t="n"/>
      <c r="L504" s="1" t="n"/>
      <c r="M504" s="1" t="n"/>
      <c r="N504" s="1" t="n"/>
      <c r="O504" s="1" t="n"/>
      <c r="P504" s="1" t="n"/>
      <c r="Q504" s="1" t="n"/>
      <c r="R504" s="1" t="n"/>
      <c r="S504" s="210" t="n"/>
      <c r="T504" s="210" t="n"/>
      <c r="U504" s="1" t="n"/>
      <c r="V504" s="18" t="n"/>
      <c r="W504" s="18" t="n"/>
      <c r="X504" s="1" t="n"/>
      <c r="Y504" s="210" t="n"/>
      <c r="Z504" s="1" t="n"/>
      <c r="AA504" s="18" t="n"/>
      <c r="AB504" s="212" t="n"/>
      <c r="AC504" s="1" t="n"/>
    </row>
    <row r="505">
      <c r="A505" s="1" t="n"/>
      <c r="B505" s="1" t="n"/>
      <c r="C505" s="1" t="n"/>
      <c r="D505" s="1" t="n"/>
      <c r="E505" s="1" t="n"/>
      <c r="F505" s="1" t="n"/>
      <c r="G505" s="1" t="n"/>
      <c r="H505" s="1" t="n"/>
      <c r="I505" s="1" t="n"/>
      <c r="J505" s="1" t="n"/>
      <c r="K505" s="18" t="n"/>
      <c r="L505" s="1" t="n"/>
      <c r="M505" s="1" t="n"/>
      <c r="N505" s="1" t="n"/>
      <c r="O505" s="1" t="n"/>
      <c r="P505" s="1" t="n"/>
      <c r="Q505" s="1" t="n"/>
      <c r="R505" s="1" t="n"/>
      <c r="S505" s="210" t="n"/>
      <c r="T505" s="210" t="n"/>
      <c r="U505" s="1" t="n"/>
      <c r="V505" s="18" t="n"/>
      <c r="W505" s="18" t="n"/>
      <c r="X505" s="1" t="n"/>
      <c r="Y505" s="210" t="n"/>
      <c r="Z505" s="1" t="n"/>
      <c r="AA505" s="18" t="n"/>
      <c r="AB505" s="212" t="n"/>
      <c r="AC505" s="1" t="n"/>
    </row>
    <row r="506">
      <c r="A506" s="1" t="n"/>
      <c r="B506" s="1" t="n"/>
      <c r="C506" s="1" t="n"/>
      <c r="D506" s="1" t="n"/>
      <c r="E506" s="1" t="n"/>
      <c r="F506" s="1" t="n"/>
      <c r="G506" s="1" t="n"/>
      <c r="H506" s="1" t="n"/>
      <c r="I506" s="1" t="n"/>
      <c r="J506" s="1" t="n"/>
      <c r="K506" s="18" t="n"/>
      <c r="L506" s="1" t="n"/>
      <c r="M506" s="1" t="n"/>
      <c r="N506" s="1" t="n"/>
      <c r="O506" s="1" t="n"/>
      <c r="P506" s="1" t="n"/>
      <c r="Q506" s="1" t="n"/>
      <c r="R506" s="1" t="n"/>
      <c r="S506" s="210" t="n"/>
      <c r="T506" s="210" t="n"/>
      <c r="U506" s="1" t="n"/>
      <c r="V506" s="18" t="n"/>
      <c r="W506" s="18" t="n"/>
      <c r="X506" s="1" t="n"/>
      <c r="Y506" s="210" t="n"/>
      <c r="Z506" s="1" t="n"/>
      <c r="AA506" s="18" t="n"/>
      <c r="AB506" s="212" t="n"/>
      <c r="AC506" s="1" t="n"/>
    </row>
    <row r="507">
      <c r="A507" s="1" t="n"/>
      <c r="B507" s="1" t="n"/>
      <c r="C507" s="1" t="n"/>
      <c r="D507" s="1" t="n"/>
      <c r="E507" s="1" t="n"/>
      <c r="F507" s="1" t="n"/>
      <c r="G507" s="1" t="n"/>
      <c r="H507" s="1" t="n"/>
      <c r="I507" s="1" t="n"/>
      <c r="J507" s="1" t="n"/>
      <c r="K507" s="18" t="n"/>
      <c r="L507" s="1" t="n"/>
      <c r="M507" s="1" t="n"/>
      <c r="N507" s="1" t="n"/>
      <c r="O507" s="1" t="n"/>
      <c r="P507" s="1" t="n"/>
      <c r="Q507" s="1" t="n"/>
      <c r="R507" s="1" t="n"/>
      <c r="S507" s="210" t="n"/>
      <c r="T507" s="210" t="n"/>
      <c r="U507" s="1" t="n"/>
      <c r="V507" s="18" t="n"/>
      <c r="W507" s="18" t="n"/>
      <c r="X507" s="1" t="n"/>
      <c r="Y507" s="210" t="n"/>
      <c r="Z507" s="1" t="n"/>
      <c r="AA507" s="18" t="n"/>
      <c r="AB507" s="212" t="n"/>
      <c r="AC507" s="1" t="n"/>
    </row>
    <row r="508">
      <c r="A508" s="1" t="n"/>
      <c r="B508" s="1" t="n"/>
      <c r="C508" s="1" t="n"/>
      <c r="D508" s="1" t="n"/>
      <c r="E508" s="1" t="n"/>
      <c r="F508" s="1" t="n"/>
      <c r="G508" s="1" t="n"/>
      <c r="H508" s="1" t="n"/>
      <c r="I508" s="1" t="n"/>
      <c r="J508" s="1" t="n"/>
      <c r="K508" s="18" t="n"/>
      <c r="L508" s="1" t="n"/>
      <c r="M508" s="1" t="n"/>
      <c r="N508" s="1" t="n"/>
      <c r="O508" s="1" t="n"/>
      <c r="P508" s="1" t="n"/>
      <c r="Q508" s="1" t="n"/>
      <c r="R508" s="1" t="n"/>
      <c r="S508" s="210" t="n"/>
      <c r="T508" s="210" t="n"/>
      <c r="U508" s="1" t="n"/>
      <c r="V508" s="18" t="n"/>
      <c r="W508" s="18" t="n"/>
      <c r="X508" s="1" t="n"/>
      <c r="Y508" s="210" t="n"/>
      <c r="Z508" s="1" t="n"/>
      <c r="AA508" s="18" t="n"/>
      <c r="AB508" s="212" t="n"/>
      <c r="AC508" s="1" t="n"/>
    </row>
    <row r="509">
      <c r="A509" s="1" t="n"/>
      <c r="B509" s="1" t="n"/>
      <c r="C509" s="1" t="n"/>
      <c r="D509" s="1" t="n"/>
      <c r="E509" s="1" t="n"/>
      <c r="F509" s="1" t="n"/>
      <c r="G509" s="1" t="n"/>
      <c r="H509" s="1" t="n"/>
      <c r="I509" s="1" t="n"/>
      <c r="J509" s="1" t="n"/>
      <c r="K509" s="18" t="n"/>
      <c r="L509" s="1" t="n"/>
      <c r="M509" s="1" t="n"/>
      <c r="N509" s="1" t="n"/>
      <c r="O509" s="1" t="n"/>
      <c r="P509" s="1" t="n"/>
      <c r="Q509" s="1" t="n"/>
      <c r="R509" s="1" t="n"/>
      <c r="S509" s="210" t="n"/>
      <c r="T509" s="210" t="n"/>
      <c r="U509" s="1" t="n"/>
      <c r="V509" s="18" t="n"/>
      <c r="W509" s="18" t="n"/>
      <c r="X509" s="1" t="n"/>
      <c r="Y509" s="210" t="n"/>
      <c r="Z509" s="1" t="n"/>
      <c r="AA509" s="18" t="n"/>
      <c r="AB509" s="212" t="n"/>
      <c r="AC509" s="1" t="n"/>
    </row>
    <row r="510">
      <c r="A510" s="1" t="n"/>
      <c r="B510" s="1" t="n"/>
      <c r="C510" s="1" t="n"/>
      <c r="D510" s="1" t="n"/>
      <c r="E510" s="1" t="n"/>
      <c r="F510" s="1" t="n"/>
      <c r="G510" s="1" t="n"/>
      <c r="H510" s="1" t="n"/>
      <c r="I510" s="1" t="n"/>
      <c r="J510" s="1" t="n"/>
      <c r="K510" s="18" t="n"/>
      <c r="L510" s="1" t="n"/>
      <c r="M510" s="1" t="n"/>
      <c r="N510" s="1" t="n"/>
      <c r="O510" s="1" t="n"/>
      <c r="P510" s="1" t="n"/>
      <c r="Q510" s="1" t="n"/>
      <c r="R510" s="1" t="n"/>
      <c r="S510" s="210" t="n"/>
      <c r="T510" s="210" t="n"/>
      <c r="U510" s="1" t="n"/>
      <c r="V510" s="18" t="n"/>
      <c r="W510" s="18" t="n"/>
      <c r="X510" s="1" t="n"/>
      <c r="Y510" s="210" t="n"/>
      <c r="Z510" s="1" t="n"/>
      <c r="AA510" s="18" t="n"/>
      <c r="AB510" s="212" t="n"/>
      <c r="AC510" s="1" t="n"/>
    </row>
    <row r="511">
      <c r="A511" s="1" t="n"/>
      <c r="B511" s="1" t="n"/>
      <c r="C511" s="1" t="n"/>
      <c r="D511" s="1" t="n"/>
      <c r="E511" s="1" t="n"/>
      <c r="F511" s="1" t="n"/>
      <c r="G511" s="1" t="n"/>
      <c r="H511" s="1" t="n"/>
      <c r="I511" s="1" t="n"/>
      <c r="J511" s="1" t="n"/>
      <c r="K511" s="18" t="n"/>
      <c r="L511" s="1" t="n"/>
      <c r="M511" s="1" t="n"/>
      <c r="N511" s="1" t="n"/>
      <c r="O511" s="1" t="n"/>
      <c r="P511" s="1" t="n"/>
      <c r="Q511" s="1" t="n"/>
      <c r="R511" s="1" t="n"/>
      <c r="S511" s="210" t="n"/>
      <c r="T511" s="210" t="n"/>
      <c r="U511" s="1" t="n"/>
      <c r="V511" s="18" t="n"/>
      <c r="W511" s="18" t="n"/>
      <c r="X511" s="1" t="n"/>
      <c r="Y511" s="210" t="n"/>
      <c r="Z511" s="1" t="n"/>
      <c r="AA511" s="18" t="n"/>
      <c r="AB511" s="212" t="n"/>
      <c r="AC511" s="1" t="n"/>
    </row>
    <row r="512">
      <c r="A512" s="1" t="n"/>
      <c r="B512" s="1" t="n"/>
      <c r="C512" s="1" t="n"/>
      <c r="D512" s="1" t="n"/>
      <c r="E512" s="1" t="n"/>
      <c r="F512" s="1" t="n"/>
      <c r="G512" s="1" t="n"/>
      <c r="H512" s="1" t="n"/>
      <c r="I512" s="1" t="n"/>
      <c r="J512" s="1" t="n"/>
      <c r="K512" s="18" t="n"/>
      <c r="L512" s="1" t="n"/>
      <c r="M512" s="1" t="n"/>
      <c r="N512" s="1" t="n"/>
      <c r="O512" s="1" t="n"/>
      <c r="P512" s="1" t="n"/>
      <c r="Q512" s="1" t="n"/>
      <c r="R512" s="1" t="n"/>
      <c r="S512" s="210" t="n"/>
      <c r="T512" s="210" t="n"/>
      <c r="U512" s="1" t="n"/>
      <c r="V512" s="18" t="n"/>
      <c r="W512" s="18" t="n"/>
      <c r="X512" s="1" t="n"/>
      <c r="Y512" s="210" t="n"/>
      <c r="Z512" s="1" t="n"/>
      <c r="AA512" s="18" t="n"/>
      <c r="AB512" s="212" t="n"/>
      <c r="AC512" s="1" t="n"/>
    </row>
    <row r="513">
      <c r="A513" s="1" t="n"/>
      <c r="B513" s="1" t="n"/>
      <c r="C513" s="1" t="n"/>
      <c r="D513" s="1" t="n"/>
      <c r="E513" s="1" t="n"/>
      <c r="F513" s="1" t="n"/>
      <c r="G513" s="1" t="n"/>
      <c r="H513" s="1" t="n"/>
      <c r="I513" s="1" t="n"/>
      <c r="J513" s="1" t="n"/>
      <c r="K513" s="18" t="n"/>
      <c r="L513" s="1" t="n"/>
      <c r="M513" s="1" t="n"/>
      <c r="N513" s="1" t="n"/>
      <c r="O513" s="1" t="n"/>
      <c r="P513" s="1" t="n"/>
      <c r="Q513" s="1" t="n"/>
      <c r="R513" s="1" t="n"/>
      <c r="S513" s="210" t="n"/>
      <c r="T513" s="210" t="n"/>
      <c r="U513" s="1" t="n"/>
      <c r="V513" s="18" t="n"/>
      <c r="W513" s="18" t="n"/>
      <c r="X513" s="1" t="n"/>
      <c r="Y513" s="210" t="n"/>
      <c r="Z513" s="1" t="n"/>
      <c r="AA513" s="18" t="n"/>
      <c r="AB513" s="212" t="n"/>
      <c r="AC513" s="1" t="n"/>
    </row>
    <row r="514">
      <c r="A514" s="1" t="n"/>
      <c r="B514" s="1" t="n"/>
      <c r="C514" s="1" t="n"/>
      <c r="D514" s="1" t="n"/>
      <c r="E514" s="1" t="n"/>
      <c r="F514" s="1" t="n"/>
      <c r="G514" s="1" t="n"/>
      <c r="H514" s="1" t="n"/>
      <c r="I514" s="1" t="n"/>
      <c r="J514" s="1" t="n"/>
      <c r="K514" s="18" t="n"/>
      <c r="L514" s="1" t="n"/>
      <c r="M514" s="1" t="n"/>
      <c r="N514" s="1" t="n"/>
      <c r="O514" s="1" t="n"/>
      <c r="P514" s="1" t="n"/>
      <c r="Q514" s="1" t="n"/>
      <c r="R514" s="1" t="n"/>
      <c r="S514" s="210" t="n"/>
      <c r="T514" s="210" t="n"/>
      <c r="U514" s="1" t="n"/>
      <c r="V514" s="18" t="n"/>
      <c r="W514" s="18" t="n"/>
      <c r="X514" s="1" t="n"/>
      <c r="Y514" s="210" t="n"/>
      <c r="Z514" s="1" t="n"/>
      <c r="AA514" s="18" t="n"/>
      <c r="AB514" s="212" t="n"/>
      <c r="AC514" s="1" t="n"/>
    </row>
    <row r="515">
      <c r="A515" s="1" t="n"/>
      <c r="B515" s="1" t="n"/>
      <c r="C515" s="1" t="n"/>
      <c r="D515" s="1" t="n"/>
      <c r="E515" s="1" t="n"/>
      <c r="F515" s="1" t="n"/>
      <c r="G515" s="1" t="n"/>
      <c r="H515" s="1" t="n"/>
      <c r="I515" s="1" t="n"/>
      <c r="J515" s="1" t="n"/>
      <c r="K515" s="18" t="n"/>
      <c r="L515" s="1" t="n"/>
      <c r="M515" s="1" t="n"/>
      <c r="N515" s="1" t="n"/>
      <c r="O515" s="1" t="n"/>
      <c r="P515" s="1" t="n"/>
      <c r="Q515" s="1" t="n"/>
      <c r="R515" s="1" t="n"/>
      <c r="S515" s="210" t="n"/>
      <c r="T515" s="210" t="n"/>
      <c r="U515" s="1" t="n"/>
      <c r="V515" s="18" t="n"/>
      <c r="W515" s="18" t="n"/>
      <c r="X515" s="1" t="n"/>
      <c r="Y515" s="210" t="n"/>
      <c r="Z515" s="1" t="n"/>
      <c r="AA515" s="18" t="n"/>
      <c r="AB515" s="212" t="n"/>
      <c r="AC515" s="1" t="n"/>
    </row>
    <row r="516">
      <c r="A516" s="1" t="n"/>
      <c r="B516" s="1" t="n"/>
      <c r="C516" s="1" t="n"/>
      <c r="D516" s="1" t="n"/>
      <c r="E516" s="1" t="n"/>
      <c r="F516" s="1" t="n"/>
      <c r="G516" s="1" t="n"/>
      <c r="H516" s="1" t="n"/>
      <c r="I516" s="1" t="n"/>
      <c r="J516" s="1" t="n"/>
      <c r="K516" s="18" t="n"/>
      <c r="L516" s="1" t="n"/>
      <c r="M516" s="1" t="n"/>
      <c r="N516" s="1" t="n"/>
      <c r="O516" s="1" t="n"/>
      <c r="P516" s="1" t="n"/>
      <c r="Q516" s="1" t="n"/>
      <c r="R516" s="1" t="n"/>
      <c r="S516" s="210" t="n"/>
      <c r="T516" s="210" t="n"/>
      <c r="U516" s="1" t="n"/>
      <c r="V516" s="18" t="n"/>
      <c r="W516" s="18" t="n"/>
      <c r="X516" s="1" t="n"/>
      <c r="Y516" s="210" t="n"/>
      <c r="Z516" s="1" t="n"/>
      <c r="AA516" s="18" t="n"/>
      <c r="AB516" s="212" t="n"/>
      <c r="AC516" s="1" t="n"/>
    </row>
    <row r="517">
      <c r="A517" s="1" t="n"/>
      <c r="B517" s="1" t="n"/>
      <c r="C517" s="1" t="n"/>
      <c r="D517" s="1" t="n"/>
      <c r="E517" s="1" t="n"/>
      <c r="F517" s="1" t="n"/>
      <c r="G517" s="1" t="n"/>
      <c r="H517" s="1" t="n"/>
      <c r="I517" s="1" t="n"/>
      <c r="J517" s="1" t="n"/>
      <c r="K517" s="18" t="n"/>
      <c r="L517" s="1" t="n"/>
      <c r="M517" s="1" t="n"/>
      <c r="N517" s="1" t="n"/>
      <c r="O517" s="1" t="n"/>
      <c r="P517" s="1" t="n"/>
      <c r="Q517" s="1" t="n"/>
      <c r="R517" s="1" t="n"/>
      <c r="S517" s="210" t="n"/>
      <c r="T517" s="210" t="n"/>
      <c r="U517" s="1" t="n"/>
      <c r="V517" s="18" t="n"/>
      <c r="W517" s="18" t="n"/>
      <c r="X517" s="1" t="n"/>
      <c r="Y517" s="210" t="n"/>
      <c r="Z517" s="1" t="n"/>
      <c r="AA517" s="18" t="n"/>
      <c r="AB517" s="212" t="n"/>
      <c r="AC517" s="1" t="n"/>
    </row>
    <row r="518">
      <c r="A518" s="1" t="n"/>
      <c r="B518" s="1" t="n"/>
      <c r="C518" s="1" t="n"/>
      <c r="D518" s="1" t="n"/>
      <c r="E518" s="1" t="n"/>
      <c r="F518" s="1" t="n"/>
      <c r="G518" s="1" t="n"/>
      <c r="H518" s="1" t="n"/>
      <c r="I518" s="1" t="n"/>
      <c r="J518" s="1" t="n"/>
      <c r="K518" s="18" t="n"/>
      <c r="L518" s="1" t="n"/>
      <c r="M518" s="1" t="n"/>
      <c r="N518" s="1" t="n"/>
      <c r="O518" s="1" t="n"/>
      <c r="P518" s="1" t="n"/>
      <c r="Q518" s="1" t="n"/>
      <c r="R518" s="1" t="n"/>
      <c r="S518" s="210" t="n"/>
      <c r="T518" s="210" t="n"/>
      <c r="U518" s="1" t="n"/>
      <c r="V518" s="18" t="n"/>
      <c r="W518" s="18" t="n"/>
      <c r="X518" s="1" t="n"/>
      <c r="Y518" s="210" t="n"/>
      <c r="Z518" s="1" t="n"/>
      <c r="AA518" s="18" t="n"/>
      <c r="AB518" s="212" t="n"/>
      <c r="AC518" s="1" t="n"/>
    </row>
    <row r="519">
      <c r="A519" s="1" t="n"/>
      <c r="B519" s="1" t="n"/>
      <c r="C519" s="1" t="n"/>
      <c r="D519" s="1" t="n"/>
      <c r="E519" s="1" t="n"/>
      <c r="F519" s="1" t="n"/>
      <c r="G519" s="1" t="n"/>
      <c r="H519" s="1" t="n"/>
      <c r="I519" s="1" t="n"/>
      <c r="J519" s="1" t="n"/>
      <c r="K519" s="18" t="n"/>
      <c r="L519" s="1" t="n"/>
      <c r="M519" s="1" t="n"/>
      <c r="N519" s="1" t="n"/>
      <c r="O519" s="1" t="n"/>
      <c r="P519" s="1" t="n"/>
      <c r="Q519" s="1" t="n"/>
      <c r="R519" s="1" t="n"/>
      <c r="S519" s="210" t="n"/>
      <c r="T519" s="210" t="n"/>
      <c r="U519" s="1" t="n"/>
      <c r="V519" s="18" t="n"/>
      <c r="W519" s="18" t="n"/>
      <c r="X519" s="1" t="n"/>
      <c r="Y519" s="210" t="n"/>
      <c r="Z519" s="1" t="n"/>
      <c r="AA519" s="18" t="n"/>
      <c r="AB519" s="212" t="n"/>
      <c r="AC519" s="1" t="n"/>
    </row>
    <row r="520">
      <c r="A520" s="1" t="n"/>
      <c r="B520" s="1" t="n"/>
      <c r="C520" s="1" t="n"/>
      <c r="D520" s="1" t="n"/>
      <c r="E520" s="1" t="n"/>
      <c r="F520" s="1" t="n"/>
      <c r="G520" s="1" t="n"/>
      <c r="H520" s="1" t="n"/>
      <c r="I520" s="1" t="n"/>
      <c r="J520" s="1" t="n"/>
      <c r="K520" s="18" t="n"/>
      <c r="L520" s="1" t="n"/>
      <c r="M520" s="1" t="n"/>
      <c r="N520" s="1" t="n"/>
      <c r="O520" s="1" t="n"/>
      <c r="P520" s="1" t="n"/>
      <c r="Q520" s="1" t="n"/>
      <c r="R520" s="1" t="n"/>
      <c r="S520" s="210" t="n"/>
      <c r="T520" s="210" t="n"/>
      <c r="U520" s="1" t="n"/>
      <c r="V520" s="18" t="n"/>
      <c r="W520" s="18" t="n"/>
      <c r="X520" s="1" t="n"/>
      <c r="Y520" s="210" t="n"/>
      <c r="Z520" s="1" t="n"/>
      <c r="AA520" s="18" t="n"/>
      <c r="AB520" s="212" t="n"/>
      <c r="AC520" s="1" t="n"/>
    </row>
    <row r="521">
      <c r="A521" s="1" t="n"/>
      <c r="B521" s="1" t="n"/>
      <c r="C521" s="1" t="n"/>
      <c r="D521" s="1" t="n"/>
      <c r="E521" s="1" t="n"/>
      <c r="F521" s="1" t="n"/>
      <c r="G521" s="1" t="n"/>
      <c r="H521" s="1" t="n"/>
      <c r="I521" s="1" t="n"/>
      <c r="J521" s="1" t="n"/>
      <c r="K521" s="18" t="n"/>
      <c r="L521" s="1" t="n"/>
      <c r="M521" s="1" t="n"/>
      <c r="N521" s="1" t="n"/>
      <c r="O521" s="1" t="n"/>
      <c r="P521" s="1" t="n"/>
      <c r="Q521" s="1" t="n"/>
      <c r="R521" s="1" t="n"/>
      <c r="S521" s="210" t="n"/>
      <c r="T521" s="210" t="n"/>
      <c r="U521" s="1" t="n"/>
      <c r="V521" s="18" t="n"/>
      <c r="W521" s="18" t="n"/>
      <c r="X521" s="1" t="n"/>
      <c r="Y521" s="210" t="n"/>
      <c r="Z521" s="1" t="n"/>
      <c r="AA521" s="18" t="n"/>
      <c r="AB521" s="212" t="n"/>
      <c r="AC521" s="1" t="n"/>
    </row>
    <row r="522">
      <c r="A522" s="1" t="n"/>
      <c r="B522" s="1" t="n"/>
      <c r="C522" s="1" t="n"/>
      <c r="D522" s="1" t="n"/>
      <c r="E522" s="1" t="n"/>
      <c r="F522" s="1" t="n"/>
      <c r="G522" s="1" t="n"/>
      <c r="H522" s="1" t="n"/>
      <c r="I522" s="1" t="n"/>
      <c r="J522" s="1" t="n"/>
      <c r="K522" s="18" t="n"/>
      <c r="L522" s="1" t="n"/>
      <c r="M522" s="1" t="n"/>
      <c r="N522" s="1" t="n"/>
      <c r="O522" s="1" t="n"/>
      <c r="P522" s="1" t="n"/>
      <c r="Q522" s="1" t="n"/>
      <c r="R522" s="1" t="n"/>
      <c r="S522" s="210" t="n"/>
      <c r="T522" s="210" t="n"/>
      <c r="U522" s="1" t="n"/>
      <c r="V522" s="18" t="n"/>
      <c r="W522" s="18" t="n"/>
      <c r="X522" s="1" t="n"/>
      <c r="Y522" s="210" t="n"/>
      <c r="Z522" s="1" t="n"/>
      <c r="AA522" s="18" t="n"/>
      <c r="AB522" s="212" t="n"/>
      <c r="AC522" s="1" t="n"/>
    </row>
    <row r="523">
      <c r="A523" s="1" t="n"/>
      <c r="B523" s="1" t="n"/>
      <c r="C523" s="1" t="n"/>
      <c r="D523" s="1" t="n"/>
      <c r="E523" s="1" t="n"/>
      <c r="F523" s="1" t="n"/>
      <c r="G523" s="1" t="n"/>
      <c r="H523" s="1" t="n"/>
      <c r="I523" s="1" t="n"/>
      <c r="J523" s="1" t="n"/>
      <c r="K523" s="18" t="n"/>
      <c r="L523" s="1" t="n"/>
      <c r="M523" s="1" t="n"/>
      <c r="N523" s="1" t="n"/>
      <c r="O523" s="1" t="n"/>
      <c r="P523" s="1" t="n"/>
      <c r="Q523" s="1" t="n"/>
      <c r="R523" s="1" t="n"/>
      <c r="S523" s="210" t="n"/>
      <c r="T523" s="210" t="n"/>
      <c r="U523" s="1" t="n"/>
      <c r="V523" s="18" t="n"/>
      <c r="W523" s="18" t="n"/>
      <c r="X523" s="1" t="n"/>
      <c r="Y523" s="210" t="n"/>
      <c r="Z523" s="1" t="n"/>
      <c r="AA523" s="18" t="n"/>
      <c r="AB523" s="212" t="n"/>
      <c r="AC523" s="1" t="n"/>
    </row>
    <row r="524">
      <c r="A524" s="1" t="n"/>
      <c r="B524" s="1" t="n"/>
      <c r="C524" s="1" t="n"/>
      <c r="D524" s="1" t="n"/>
      <c r="E524" s="1" t="n"/>
      <c r="F524" s="1" t="n"/>
      <c r="G524" s="1" t="n"/>
      <c r="H524" s="1" t="n"/>
      <c r="I524" s="1" t="n"/>
      <c r="J524" s="1" t="n"/>
      <c r="K524" s="18" t="n"/>
      <c r="L524" s="1" t="n"/>
      <c r="M524" s="1" t="n"/>
      <c r="N524" s="1" t="n"/>
      <c r="O524" s="1" t="n"/>
      <c r="P524" s="1" t="n"/>
      <c r="Q524" s="1" t="n"/>
      <c r="R524" s="1" t="n"/>
      <c r="S524" s="210" t="n"/>
      <c r="T524" s="210" t="n"/>
      <c r="U524" s="1" t="n"/>
      <c r="V524" s="18" t="n"/>
      <c r="W524" s="18" t="n"/>
      <c r="X524" s="1" t="n"/>
      <c r="Y524" s="210" t="n"/>
      <c r="Z524" s="1" t="n"/>
      <c r="AA524" s="18" t="n"/>
      <c r="AB524" s="212" t="n"/>
      <c r="AC524" s="1" t="n"/>
    </row>
    <row r="525">
      <c r="A525" s="1" t="n"/>
      <c r="B525" s="1" t="n"/>
      <c r="C525" s="1" t="n"/>
      <c r="D525" s="1" t="n"/>
      <c r="E525" s="1" t="n"/>
      <c r="F525" s="1" t="n"/>
      <c r="G525" s="1" t="n"/>
      <c r="H525" s="1" t="n"/>
      <c r="I525" s="1" t="n"/>
      <c r="J525" s="1" t="n"/>
      <c r="K525" s="18" t="n"/>
      <c r="L525" s="1" t="n"/>
      <c r="M525" s="1" t="n"/>
      <c r="N525" s="1" t="n"/>
      <c r="O525" s="1" t="n"/>
      <c r="P525" s="1" t="n"/>
      <c r="Q525" s="1" t="n"/>
      <c r="R525" s="1" t="n"/>
      <c r="S525" s="210" t="n"/>
      <c r="T525" s="210" t="n"/>
      <c r="U525" s="1" t="n"/>
      <c r="V525" s="18" t="n"/>
      <c r="W525" s="18" t="n"/>
      <c r="X525" s="1" t="n"/>
      <c r="Y525" s="210" t="n"/>
      <c r="Z525" s="1" t="n"/>
      <c r="AA525" s="18" t="n"/>
      <c r="AB525" s="212" t="n"/>
      <c r="AC525" s="1" t="n"/>
    </row>
    <row r="526">
      <c r="A526" s="1" t="n"/>
      <c r="B526" s="1" t="n"/>
      <c r="C526" s="1" t="n"/>
      <c r="D526" s="1" t="n"/>
      <c r="E526" s="1" t="n"/>
      <c r="F526" s="1" t="n"/>
      <c r="G526" s="1" t="n"/>
      <c r="H526" s="1" t="n"/>
      <c r="I526" s="1" t="n"/>
      <c r="J526" s="1" t="n"/>
      <c r="K526" s="18" t="n"/>
      <c r="L526" s="1" t="n"/>
      <c r="M526" s="1" t="n"/>
      <c r="N526" s="1" t="n"/>
      <c r="O526" s="1" t="n"/>
      <c r="P526" s="1" t="n"/>
      <c r="Q526" s="1" t="n"/>
      <c r="R526" s="1" t="n"/>
      <c r="S526" s="210" t="n"/>
      <c r="T526" s="210" t="n"/>
      <c r="U526" s="1" t="n"/>
      <c r="V526" s="18" t="n"/>
      <c r="W526" s="18" t="n"/>
      <c r="X526" s="1" t="n"/>
      <c r="Y526" s="210" t="n"/>
      <c r="Z526" s="1" t="n"/>
      <c r="AA526" s="18" t="n"/>
      <c r="AB526" s="212" t="n"/>
      <c r="AC526" s="1" t="n"/>
    </row>
    <row r="527">
      <c r="A527" s="1" t="n"/>
      <c r="B527" s="1" t="n"/>
      <c r="C527" s="1" t="n"/>
      <c r="D527" s="1" t="n"/>
      <c r="E527" s="1" t="n"/>
      <c r="F527" s="1" t="n"/>
      <c r="G527" s="1" t="n"/>
      <c r="H527" s="1" t="n"/>
      <c r="I527" s="1" t="n"/>
      <c r="J527" s="1" t="n"/>
      <c r="K527" s="18" t="n"/>
      <c r="L527" s="1" t="n"/>
      <c r="M527" s="1" t="n"/>
      <c r="N527" s="1" t="n"/>
      <c r="O527" s="1" t="n"/>
      <c r="P527" s="1" t="n"/>
      <c r="Q527" s="1" t="n"/>
      <c r="R527" s="1" t="n"/>
      <c r="S527" s="210" t="n"/>
      <c r="T527" s="210" t="n"/>
      <c r="U527" s="1" t="n"/>
      <c r="V527" s="18" t="n"/>
      <c r="W527" s="18" t="n"/>
      <c r="X527" s="1" t="n"/>
      <c r="Y527" s="210" t="n"/>
      <c r="Z527" s="1" t="n"/>
      <c r="AA527" s="18" t="n"/>
      <c r="AB527" s="212" t="n"/>
      <c r="AC527" s="1" t="n"/>
    </row>
    <row r="528">
      <c r="A528" s="1" t="n"/>
      <c r="B528" s="1" t="n"/>
      <c r="C528" s="1" t="n"/>
      <c r="D528" s="1" t="n"/>
      <c r="E528" s="1" t="n"/>
      <c r="F528" s="1" t="n"/>
      <c r="G528" s="1" t="n"/>
      <c r="H528" s="1" t="n"/>
      <c r="I528" s="1" t="n"/>
      <c r="J528" s="1" t="n"/>
      <c r="K528" s="18" t="n"/>
      <c r="L528" s="1" t="n"/>
      <c r="M528" s="1" t="n"/>
      <c r="N528" s="1" t="n"/>
      <c r="O528" s="1" t="n"/>
      <c r="P528" s="1" t="n"/>
      <c r="Q528" s="1" t="n"/>
      <c r="R528" s="1" t="n"/>
      <c r="S528" s="210" t="n"/>
      <c r="T528" s="210" t="n"/>
      <c r="U528" s="1" t="n"/>
      <c r="V528" s="18" t="n"/>
      <c r="W528" s="18" t="n"/>
      <c r="X528" s="1" t="n"/>
      <c r="Y528" s="210" t="n"/>
      <c r="Z528" s="1" t="n"/>
      <c r="AA528" s="18" t="n"/>
      <c r="AB528" s="212" t="n"/>
      <c r="AC528" s="1" t="n"/>
    </row>
    <row r="529">
      <c r="A529" s="1" t="n"/>
      <c r="B529" s="1" t="n"/>
      <c r="C529" s="1" t="n"/>
      <c r="D529" s="1" t="n"/>
      <c r="E529" s="1" t="n"/>
      <c r="F529" s="1" t="n"/>
      <c r="G529" s="1" t="n"/>
      <c r="H529" s="1" t="n"/>
      <c r="I529" s="1" t="n"/>
      <c r="J529" s="1" t="n"/>
      <c r="K529" s="18" t="n"/>
      <c r="L529" s="1" t="n"/>
      <c r="M529" s="1" t="n"/>
      <c r="N529" s="1" t="n"/>
      <c r="O529" s="1" t="n"/>
      <c r="P529" s="1" t="n"/>
      <c r="Q529" s="1" t="n"/>
      <c r="R529" s="1" t="n"/>
      <c r="S529" s="210" t="n"/>
      <c r="T529" s="210" t="n"/>
      <c r="U529" s="1" t="n"/>
      <c r="V529" s="18" t="n"/>
      <c r="W529" s="18" t="n"/>
      <c r="X529" s="1" t="n"/>
      <c r="Y529" s="210" t="n"/>
      <c r="Z529" s="1" t="n"/>
      <c r="AA529" s="18" t="n"/>
      <c r="AB529" s="212" t="n"/>
      <c r="AC529" s="1" t="n"/>
    </row>
    <row r="530">
      <c r="A530" s="1" t="n"/>
      <c r="B530" s="1" t="n"/>
      <c r="C530" s="1" t="n"/>
      <c r="D530" s="1" t="n"/>
      <c r="E530" s="1" t="n"/>
      <c r="F530" s="1" t="n"/>
      <c r="G530" s="1" t="n"/>
      <c r="H530" s="1" t="n"/>
      <c r="I530" s="1" t="n"/>
      <c r="J530" s="1" t="n"/>
      <c r="K530" s="18" t="n"/>
      <c r="L530" s="1" t="n"/>
      <c r="M530" s="1" t="n"/>
      <c r="N530" s="1" t="n"/>
      <c r="O530" s="1" t="n"/>
      <c r="P530" s="1" t="n"/>
      <c r="Q530" s="1" t="n"/>
      <c r="R530" s="1" t="n"/>
      <c r="S530" s="210" t="n"/>
      <c r="T530" s="210" t="n"/>
      <c r="U530" s="1" t="n"/>
      <c r="V530" s="18" t="n"/>
      <c r="W530" s="18" t="n"/>
      <c r="X530" s="1" t="n"/>
      <c r="Y530" s="210" t="n"/>
      <c r="Z530" s="1" t="n"/>
      <c r="AA530" s="18" t="n"/>
      <c r="AB530" s="212" t="n"/>
      <c r="AC530" s="1" t="n"/>
    </row>
    <row r="531">
      <c r="A531" s="1" t="n"/>
      <c r="B531" s="1" t="n"/>
      <c r="C531" s="1" t="n"/>
      <c r="D531" s="1" t="n"/>
      <c r="E531" s="1" t="n"/>
      <c r="F531" s="1" t="n"/>
      <c r="G531" s="1" t="n"/>
      <c r="H531" s="1" t="n"/>
      <c r="I531" s="1" t="n"/>
      <c r="J531" s="1" t="n"/>
      <c r="K531" s="18" t="n"/>
      <c r="L531" s="1" t="n"/>
      <c r="M531" s="1" t="n"/>
      <c r="N531" s="1" t="n"/>
      <c r="O531" s="1" t="n"/>
      <c r="P531" s="1" t="n"/>
      <c r="Q531" s="1" t="n"/>
      <c r="R531" s="1" t="n"/>
      <c r="S531" s="210" t="n"/>
      <c r="T531" s="210" t="n"/>
      <c r="U531" s="1" t="n"/>
      <c r="V531" s="18" t="n"/>
      <c r="W531" s="18" t="n"/>
      <c r="X531" s="1" t="n"/>
      <c r="Y531" s="210" t="n"/>
      <c r="Z531" s="1" t="n"/>
      <c r="AA531" s="18" t="n"/>
      <c r="AB531" s="212" t="n"/>
      <c r="AC531" s="1" t="n"/>
    </row>
    <row r="532">
      <c r="A532" s="1" t="n"/>
      <c r="B532" s="1" t="n"/>
      <c r="C532" s="1" t="n"/>
      <c r="D532" s="1" t="n"/>
      <c r="E532" s="1" t="n"/>
      <c r="F532" s="1" t="n"/>
      <c r="G532" s="1" t="n"/>
      <c r="H532" s="1" t="n"/>
      <c r="I532" s="1" t="n"/>
      <c r="J532" s="1" t="n"/>
      <c r="K532" s="18" t="n"/>
      <c r="L532" s="1" t="n"/>
      <c r="M532" s="1" t="n"/>
      <c r="N532" s="1" t="n"/>
      <c r="O532" s="1" t="n"/>
      <c r="P532" s="1" t="n"/>
      <c r="Q532" s="1" t="n"/>
      <c r="R532" s="1" t="n"/>
      <c r="S532" s="210" t="n"/>
      <c r="T532" s="210" t="n"/>
      <c r="U532" s="1" t="n"/>
      <c r="V532" s="18" t="n"/>
      <c r="W532" s="18" t="n"/>
      <c r="X532" s="1" t="n"/>
      <c r="Y532" s="210" t="n"/>
      <c r="Z532" s="1" t="n"/>
      <c r="AA532" s="18" t="n"/>
      <c r="AB532" s="212" t="n"/>
      <c r="AC532" s="1" t="n"/>
    </row>
    <row r="533">
      <c r="A533" s="1" t="n"/>
      <c r="B533" s="1" t="n"/>
      <c r="C533" s="1" t="n"/>
      <c r="D533" s="1" t="n"/>
      <c r="E533" s="1" t="n"/>
      <c r="F533" s="1" t="n"/>
      <c r="G533" s="1" t="n"/>
      <c r="H533" s="1" t="n"/>
      <c r="I533" s="1" t="n"/>
      <c r="J533" s="1" t="n"/>
      <c r="K533" s="18" t="n"/>
      <c r="L533" s="1" t="n"/>
      <c r="M533" s="1" t="n"/>
      <c r="N533" s="1" t="n"/>
      <c r="O533" s="1" t="n"/>
      <c r="P533" s="1" t="n"/>
      <c r="Q533" s="1" t="n"/>
      <c r="R533" s="1" t="n"/>
      <c r="S533" s="210" t="n"/>
      <c r="T533" s="210" t="n"/>
      <c r="U533" s="1" t="n"/>
      <c r="V533" s="18" t="n"/>
      <c r="W533" s="18" t="n"/>
      <c r="X533" s="1" t="n"/>
      <c r="Y533" s="210" t="n"/>
      <c r="Z533" s="1" t="n"/>
      <c r="AA533" s="18" t="n"/>
      <c r="AB533" s="212" t="n"/>
      <c r="AC533" s="1" t="n"/>
    </row>
    <row r="534">
      <c r="A534" s="1" t="n"/>
      <c r="B534" s="1" t="n"/>
      <c r="C534" s="1" t="n"/>
      <c r="D534" s="1" t="n"/>
      <c r="E534" s="1" t="n"/>
      <c r="F534" s="1" t="n"/>
      <c r="G534" s="1" t="n"/>
      <c r="H534" s="1" t="n"/>
      <c r="I534" s="1" t="n"/>
      <c r="J534" s="1" t="n"/>
      <c r="K534" s="18" t="n"/>
      <c r="L534" s="1" t="n"/>
      <c r="M534" s="1" t="n"/>
      <c r="N534" s="1" t="n"/>
      <c r="O534" s="1" t="n"/>
      <c r="P534" s="1" t="n"/>
      <c r="Q534" s="1" t="n"/>
      <c r="R534" s="1" t="n"/>
      <c r="S534" s="210" t="n"/>
      <c r="T534" s="210" t="n"/>
      <c r="U534" s="1" t="n"/>
      <c r="V534" s="18" t="n"/>
      <c r="W534" s="18" t="n"/>
      <c r="X534" s="1" t="n"/>
      <c r="Y534" s="210" t="n"/>
      <c r="Z534" s="1" t="n"/>
      <c r="AA534" s="18" t="n"/>
      <c r="AB534" s="212" t="n"/>
      <c r="AC534" s="1" t="n"/>
    </row>
    <row r="535">
      <c r="A535" s="1" t="n"/>
      <c r="B535" s="1" t="n"/>
      <c r="C535" s="1" t="n"/>
      <c r="D535" s="1" t="n"/>
      <c r="E535" s="1" t="n"/>
      <c r="F535" s="1" t="n"/>
      <c r="G535" s="1" t="n"/>
      <c r="H535" s="1" t="n"/>
      <c r="I535" s="1" t="n"/>
      <c r="J535" s="1" t="n"/>
      <c r="K535" s="18" t="n"/>
      <c r="L535" s="1" t="n"/>
      <c r="M535" s="1" t="n"/>
      <c r="N535" s="1" t="n"/>
      <c r="O535" s="1" t="n"/>
      <c r="P535" s="1" t="n"/>
      <c r="Q535" s="1" t="n"/>
      <c r="R535" s="1" t="n"/>
      <c r="S535" s="210" t="n"/>
      <c r="T535" s="210" t="n"/>
      <c r="U535" s="1" t="n"/>
      <c r="V535" s="18" t="n"/>
      <c r="W535" s="18" t="n"/>
      <c r="X535" s="1" t="n"/>
      <c r="Y535" s="210" t="n"/>
      <c r="Z535" s="1" t="n"/>
      <c r="AA535" s="18" t="n"/>
      <c r="AB535" s="212" t="n"/>
      <c r="AC535" s="1" t="n"/>
    </row>
    <row r="536">
      <c r="A536" s="1" t="n"/>
      <c r="B536" s="1" t="n"/>
      <c r="C536" s="1" t="n"/>
      <c r="D536" s="1" t="n"/>
      <c r="E536" s="1" t="n"/>
      <c r="F536" s="1" t="n"/>
      <c r="G536" s="1" t="n"/>
      <c r="H536" s="1" t="n"/>
      <c r="I536" s="1" t="n"/>
      <c r="J536" s="1" t="n"/>
      <c r="K536" s="18" t="n"/>
      <c r="L536" s="1" t="n"/>
      <c r="M536" s="1" t="n"/>
      <c r="N536" s="1" t="n"/>
      <c r="O536" s="1" t="n"/>
      <c r="P536" s="1" t="n"/>
      <c r="Q536" s="1" t="n"/>
      <c r="R536" s="1" t="n"/>
      <c r="S536" s="210" t="n"/>
      <c r="T536" s="210" t="n"/>
      <c r="U536" s="1" t="n"/>
      <c r="V536" s="18" t="n"/>
      <c r="W536" s="18" t="n"/>
      <c r="X536" s="1" t="n"/>
      <c r="Y536" s="210" t="n"/>
      <c r="Z536" s="1" t="n"/>
      <c r="AA536" s="18" t="n"/>
      <c r="AB536" s="212" t="n"/>
      <c r="AC536" s="1" t="n"/>
    </row>
    <row r="537">
      <c r="A537" s="1" t="n"/>
      <c r="B537" s="1" t="n"/>
      <c r="C537" s="1" t="n"/>
      <c r="D537" s="1" t="n"/>
      <c r="E537" s="1" t="n"/>
      <c r="F537" s="1" t="n"/>
      <c r="G537" s="1" t="n"/>
      <c r="H537" s="1" t="n"/>
      <c r="I537" s="1" t="n"/>
      <c r="J537" s="1" t="n"/>
      <c r="K537" s="18" t="n"/>
      <c r="L537" s="1" t="n"/>
      <c r="M537" s="1" t="n"/>
      <c r="N537" s="1" t="n"/>
      <c r="O537" s="1" t="n"/>
      <c r="P537" s="1" t="n"/>
      <c r="Q537" s="1" t="n"/>
      <c r="R537" s="1" t="n"/>
      <c r="S537" s="210" t="n"/>
      <c r="T537" s="210" t="n"/>
      <c r="U537" s="1" t="n"/>
      <c r="V537" s="18" t="n"/>
      <c r="W537" s="18" t="n"/>
      <c r="X537" s="1" t="n"/>
      <c r="Y537" s="210" t="n"/>
      <c r="Z537" s="1" t="n"/>
      <c r="AA537" s="18" t="n"/>
      <c r="AB537" s="212" t="n"/>
      <c r="AC537" s="1" t="n"/>
    </row>
    <row r="538">
      <c r="A538" s="1" t="n"/>
      <c r="B538" s="1" t="n"/>
      <c r="C538" s="1" t="n"/>
      <c r="D538" s="1" t="n"/>
      <c r="E538" s="1" t="n"/>
      <c r="F538" s="1" t="n"/>
      <c r="G538" s="1" t="n"/>
      <c r="H538" s="1" t="n"/>
      <c r="I538" s="1" t="n"/>
      <c r="J538" s="1" t="n"/>
      <c r="K538" s="18" t="n"/>
      <c r="L538" s="1" t="n"/>
      <c r="M538" s="1" t="n"/>
      <c r="N538" s="1" t="n"/>
      <c r="O538" s="1" t="n"/>
      <c r="P538" s="1" t="n"/>
      <c r="Q538" s="1" t="n"/>
      <c r="R538" s="1" t="n"/>
      <c r="S538" s="210" t="n"/>
      <c r="T538" s="210" t="n"/>
      <c r="U538" s="1" t="n"/>
      <c r="V538" s="18" t="n"/>
      <c r="W538" s="18" t="n"/>
      <c r="X538" s="1" t="n"/>
      <c r="Y538" s="210" t="n"/>
      <c r="Z538" s="1" t="n"/>
      <c r="AA538" s="18" t="n"/>
      <c r="AB538" s="212" t="n"/>
      <c r="AC538" s="1" t="n"/>
    </row>
    <row r="539">
      <c r="A539" s="1" t="n"/>
      <c r="B539" s="1" t="n"/>
      <c r="C539" s="1" t="n"/>
      <c r="D539" s="1" t="n"/>
      <c r="E539" s="1" t="n"/>
      <c r="F539" s="1" t="n"/>
      <c r="G539" s="1" t="n"/>
      <c r="H539" s="1" t="n"/>
      <c r="I539" s="1" t="n"/>
      <c r="J539" s="1" t="n"/>
      <c r="K539" s="18" t="n"/>
      <c r="L539" s="1" t="n"/>
      <c r="M539" s="1" t="n"/>
      <c r="N539" s="1" t="n"/>
      <c r="O539" s="1" t="n"/>
      <c r="P539" s="1" t="n"/>
      <c r="Q539" s="1" t="n"/>
      <c r="R539" s="1" t="n"/>
      <c r="S539" s="210" t="n"/>
      <c r="T539" s="210" t="n"/>
      <c r="U539" s="1" t="n"/>
      <c r="V539" s="18" t="n"/>
      <c r="W539" s="18" t="n"/>
      <c r="X539" s="1" t="n"/>
      <c r="Y539" s="210" t="n"/>
      <c r="Z539" s="1" t="n"/>
      <c r="AA539" s="18" t="n"/>
      <c r="AB539" s="212" t="n"/>
      <c r="AC539" s="1" t="n"/>
    </row>
    <row r="540">
      <c r="A540" s="1" t="n"/>
      <c r="B540" s="1" t="n"/>
      <c r="C540" s="1" t="n"/>
      <c r="D540" s="1" t="n"/>
      <c r="E540" s="1" t="n"/>
      <c r="F540" s="1" t="n"/>
      <c r="G540" s="1" t="n"/>
      <c r="H540" s="1" t="n"/>
      <c r="I540" s="1" t="n"/>
      <c r="J540" s="1" t="n"/>
      <c r="K540" s="18" t="n"/>
      <c r="L540" s="1" t="n"/>
      <c r="M540" s="1" t="n"/>
      <c r="N540" s="1" t="n"/>
      <c r="O540" s="1" t="n"/>
      <c r="P540" s="1" t="n"/>
      <c r="Q540" s="1" t="n"/>
      <c r="R540" s="1" t="n"/>
      <c r="S540" s="210" t="n"/>
      <c r="T540" s="210" t="n"/>
      <c r="U540" s="1" t="n"/>
      <c r="V540" s="18" t="n"/>
      <c r="W540" s="18" t="n"/>
      <c r="X540" s="1" t="n"/>
      <c r="Y540" s="210" t="n"/>
      <c r="Z540" s="1" t="n"/>
      <c r="AA540" s="18" t="n"/>
      <c r="AB540" s="212" t="n"/>
      <c r="AC540" s="1" t="n"/>
    </row>
    <row r="541">
      <c r="A541" s="1" t="n"/>
      <c r="B541" s="1" t="n"/>
      <c r="C541" s="1" t="n"/>
      <c r="D541" s="1" t="n"/>
      <c r="E541" s="1" t="n"/>
      <c r="F541" s="1" t="n"/>
      <c r="G541" s="1" t="n"/>
      <c r="H541" s="1" t="n"/>
      <c r="I541" s="1" t="n"/>
      <c r="J541" s="1" t="n"/>
      <c r="K541" s="18" t="n"/>
      <c r="L541" s="1" t="n"/>
      <c r="M541" s="1" t="n"/>
      <c r="N541" s="1" t="n"/>
      <c r="O541" s="1" t="n"/>
      <c r="P541" s="1" t="n"/>
      <c r="Q541" s="1" t="n"/>
      <c r="R541" s="1" t="n"/>
      <c r="S541" s="210" t="n"/>
      <c r="T541" s="210" t="n"/>
      <c r="U541" s="1" t="n"/>
      <c r="V541" s="18" t="n"/>
      <c r="W541" s="18" t="n"/>
      <c r="X541" s="1" t="n"/>
      <c r="Y541" s="210" t="n"/>
      <c r="Z541" s="1" t="n"/>
      <c r="AA541" s="18" t="n"/>
      <c r="AB541" s="212" t="n"/>
      <c r="AC541" s="1" t="n"/>
    </row>
    <row r="542">
      <c r="A542" s="1" t="n"/>
      <c r="B542" s="1" t="n"/>
      <c r="C542" s="1" t="n"/>
      <c r="D542" s="1" t="n"/>
      <c r="E542" s="1" t="n"/>
      <c r="F542" s="1" t="n"/>
      <c r="G542" s="1" t="n"/>
      <c r="H542" s="1" t="n"/>
      <c r="I542" s="1" t="n"/>
      <c r="J542" s="1" t="n"/>
      <c r="K542" s="18" t="n"/>
      <c r="L542" s="1" t="n"/>
      <c r="M542" s="1" t="n"/>
      <c r="N542" s="1" t="n"/>
      <c r="O542" s="1" t="n"/>
      <c r="P542" s="1" t="n"/>
      <c r="Q542" s="1" t="n"/>
      <c r="R542" s="1" t="n"/>
      <c r="S542" s="210" t="n"/>
      <c r="T542" s="210" t="n"/>
      <c r="U542" s="1" t="n"/>
      <c r="V542" s="18" t="n"/>
      <c r="W542" s="18" t="n"/>
      <c r="X542" s="1" t="n"/>
      <c r="Y542" s="210" t="n"/>
      <c r="Z542" s="1" t="n"/>
      <c r="AA542" s="18" t="n"/>
      <c r="AB542" s="212" t="n"/>
      <c r="AC542" s="1" t="n"/>
    </row>
    <row r="543">
      <c r="A543" s="1" t="n"/>
      <c r="B543" s="1" t="n"/>
      <c r="C543" s="1" t="n"/>
      <c r="D543" s="1" t="n"/>
      <c r="E543" s="1" t="n"/>
      <c r="F543" s="1" t="n"/>
      <c r="G543" s="1" t="n"/>
      <c r="H543" s="1" t="n"/>
      <c r="I543" s="1" t="n"/>
      <c r="J543" s="1" t="n"/>
      <c r="K543" s="18" t="n"/>
      <c r="L543" s="1" t="n"/>
      <c r="M543" s="1" t="n"/>
      <c r="N543" s="1" t="n"/>
      <c r="O543" s="1" t="n"/>
      <c r="P543" s="1" t="n"/>
      <c r="Q543" s="1" t="n"/>
      <c r="R543" s="1" t="n"/>
      <c r="S543" s="210" t="n"/>
      <c r="T543" s="210" t="n"/>
      <c r="U543" s="1" t="n"/>
      <c r="V543" s="18" t="n"/>
      <c r="W543" s="18" t="n"/>
      <c r="X543" s="1" t="n"/>
      <c r="Y543" s="210" t="n"/>
      <c r="Z543" s="1" t="n"/>
      <c r="AA543" s="18" t="n"/>
      <c r="AB543" s="212" t="n"/>
      <c r="AC543" s="1" t="n"/>
    </row>
    <row r="544">
      <c r="A544" s="1" t="n"/>
      <c r="B544" s="1" t="n"/>
      <c r="C544" s="1" t="n"/>
      <c r="D544" s="1" t="n"/>
      <c r="E544" s="1" t="n"/>
      <c r="F544" s="1" t="n"/>
      <c r="G544" s="1" t="n"/>
      <c r="H544" s="1" t="n"/>
      <c r="I544" s="1" t="n"/>
      <c r="J544" s="1" t="n"/>
      <c r="K544" s="18" t="n"/>
      <c r="L544" s="1" t="n"/>
      <c r="M544" s="1" t="n"/>
      <c r="N544" s="1" t="n"/>
      <c r="O544" s="1" t="n"/>
      <c r="P544" s="1" t="n"/>
      <c r="Q544" s="1" t="n"/>
      <c r="R544" s="1" t="n"/>
      <c r="S544" s="210" t="n"/>
      <c r="T544" s="210" t="n"/>
      <c r="U544" s="1" t="n"/>
      <c r="V544" s="18" t="n"/>
      <c r="W544" s="18" t="n"/>
      <c r="X544" s="1" t="n"/>
      <c r="Y544" s="210" t="n"/>
      <c r="Z544" s="1" t="n"/>
      <c r="AA544" s="18" t="n"/>
      <c r="AB544" s="212" t="n"/>
      <c r="AC544" s="1" t="n"/>
    </row>
    <row r="545">
      <c r="A545" s="1" t="n"/>
      <c r="B545" s="1" t="n"/>
      <c r="C545" s="1" t="n"/>
      <c r="D545" s="1" t="n"/>
      <c r="E545" s="1" t="n"/>
      <c r="F545" s="1" t="n"/>
      <c r="G545" s="1" t="n"/>
      <c r="H545" s="1" t="n"/>
      <c r="I545" s="1" t="n"/>
      <c r="J545" s="1" t="n"/>
      <c r="K545" s="18" t="n"/>
      <c r="L545" s="1" t="n"/>
      <c r="M545" s="1" t="n"/>
      <c r="N545" s="1" t="n"/>
      <c r="O545" s="1" t="n"/>
      <c r="P545" s="1" t="n"/>
      <c r="Q545" s="1" t="n"/>
      <c r="R545" s="1" t="n"/>
      <c r="S545" s="210" t="n"/>
      <c r="T545" s="210" t="n"/>
      <c r="U545" s="1" t="n"/>
      <c r="V545" s="18" t="n"/>
      <c r="W545" s="18" t="n"/>
      <c r="X545" s="1" t="n"/>
      <c r="Y545" s="210" t="n"/>
      <c r="Z545" s="1" t="n"/>
      <c r="AA545" s="18" t="n"/>
      <c r="AB545" s="212" t="n"/>
      <c r="AC545" s="1" t="n"/>
    </row>
    <row r="546">
      <c r="A546" s="1" t="n"/>
      <c r="B546" s="1" t="n"/>
      <c r="C546" s="1" t="n"/>
      <c r="D546" s="1" t="n"/>
      <c r="E546" s="1" t="n"/>
      <c r="F546" s="1" t="n"/>
      <c r="G546" s="1" t="n"/>
      <c r="H546" s="1" t="n"/>
      <c r="I546" s="1" t="n"/>
      <c r="J546" s="1" t="n"/>
      <c r="K546" s="18" t="n"/>
      <c r="L546" s="1" t="n"/>
      <c r="M546" s="1" t="n"/>
      <c r="N546" s="1" t="n"/>
      <c r="O546" s="1" t="n"/>
      <c r="P546" s="1" t="n"/>
      <c r="Q546" s="1" t="n"/>
      <c r="R546" s="1" t="n"/>
      <c r="S546" s="210" t="n"/>
      <c r="T546" s="210" t="n"/>
      <c r="U546" s="1" t="n"/>
      <c r="V546" s="18" t="n"/>
      <c r="W546" s="18" t="n"/>
      <c r="X546" s="1" t="n"/>
      <c r="Y546" s="210" t="n"/>
      <c r="Z546" s="1" t="n"/>
      <c r="AA546" s="18" t="n"/>
      <c r="AB546" s="212" t="n"/>
      <c r="AC546" s="1" t="n"/>
    </row>
    <row r="547">
      <c r="A547" s="1" t="n"/>
      <c r="B547" s="1" t="n"/>
      <c r="C547" s="1" t="n"/>
      <c r="D547" s="1" t="n"/>
      <c r="E547" s="1" t="n"/>
      <c r="F547" s="1" t="n"/>
      <c r="G547" s="1" t="n"/>
      <c r="H547" s="1" t="n"/>
      <c r="I547" s="1" t="n"/>
      <c r="J547" s="1" t="n"/>
      <c r="K547" s="18" t="n"/>
      <c r="L547" s="1" t="n"/>
      <c r="M547" s="1" t="n"/>
      <c r="N547" s="1" t="n"/>
      <c r="O547" s="1" t="n"/>
      <c r="P547" s="1" t="n"/>
      <c r="Q547" s="1" t="n"/>
      <c r="R547" s="1" t="n"/>
      <c r="S547" s="210" t="n"/>
      <c r="T547" s="210" t="n"/>
      <c r="U547" s="1" t="n"/>
      <c r="V547" s="18" t="n"/>
      <c r="W547" s="18" t="n"/>
      <c r="X547" s="1" t="n"/>
      <c r="Y547" s="210" t="n"/>
      <c r="Z547" s="1" t="n"/>
      <c r="AA547" s="18" t="n"/>
      <c r="AB547" s="212" t="n"/>
      <c r="AC547" s="1" t="n"/>
    </row>
    <row r="548">
      <c r="A548" s="1" t="n"/>
      <c r="B548" s="1" t="n"/>
      <c r="C548" s="1" t="n"/>
      <c r="D548" s="1" t="n"/>
      <c r="E548" s="1" t="n"/>
      <c r="F548" s="1" t="n"/>
      <c r="G548" s="1" t="n"/>
      <c r="H548" s="1" t="n"/>
      <c r="I548" s="1" t="n"/>
      <c r="J548" s="1" t="n"/>
      <c r="K548" s="18" t="n"/>
      <c r="L548" s="1" t="n"/>
      <c r="M548" s="1" t="n"/>
      <c r="N548" s="1" t="n"/>
      <c r="O548" s="1" t="n"/>
      <c r="P548" s="1" t="n"/>
      <c r="Q548" s="1" t="n"/>
      <c r="R548" s="1" t="n"/>
      <c r="S548" s="210" t="n"/>
      <c r="T548" s="210" t="n"/>
      <c r="U548" s="1" t="n"/>
      <c r="V548" s="18" t="n"/>
      <c r="W548" s="18" t="n"/>
      <c r="X548" s="1" t="n"/>
      <c r="Y548" s="210" t="n"/>
      <c r="Z548" s="1" t="n"/>
      <c r="AA548" s="18" t="n"/>
      <c r="AB548" s="212" t="n"/>
      <c r="AC548" s="1" t="n"/>
    </row>
    <row r="549">
      <c r="A549" s="1" t="n"/>
      <c r="B549" s="1" t="n"/>
      <c r="C549" s="1" t="n"/>
      <c r="D549" s="1" t="n"/>
      <c r="E549" s="1" t="n"/>
      <c r="F549" s="1" t="n"/>
      <c r="G549" s="1" t="n"/>
      <c r="H549" s="1" t="n"/>
      <c r="I549" s="1" t="n"/>
      <c r="J549" s="1" t="n"/>
      <c r="K549" s="18" t="n"/>
      <c r="L549" s="1" t="n"/>
      <c r="M549" s="1" t="n"/>
      <c r="N549" s="1" t="n"/>
      <c r="O549" s="1" t="n"/>
      <c r="P549" s="1" t="n"/>
      <c r="Q549" s="1" t="n"/>
      <c r="R549" s="1" t="n"/>
      <c r="S549" s="210" t="n"/>
      <c r="T549" s="210" t="n"/>
      <c r="U549" s="1" t="n"/>
      <c r="V549" s="18" t="n"/>
      <c r="W549" s="18" t="n"/>
      <c r="X549" s="1" t="n"/>
      <c r="Y549" s="210" t="n"/>
      <c r="Z549" s="1" t="n"/>
      <c r="AA549" s="18" t="n"/>
      <c r="AB549" s="212" t="n"/>
      <c r="AC549" s="1" t="n"/>
    </row>
    <row r="550">
      <c r="A550" s="1" t="n"/>
      <c r="B550" s="1" t="n"/>
      <c r="C550" s="1" t="n"/>
      <c r="D550" s="1" t="n"/>
      <c r="E550" s="1" t="n"/>
      <c r="F550" s="1" t="n"/>
      <c r="G550" s="1" t="n"/>
      <c r="H550" s="1" t="n"/>
      <c r="I550" s="1" t="n"/>
      <c r="J550" s="1" t="n"/>
      <c r="K550" s="18" t="n"/>
      <c r="L550" s="1" t="n"/>
      <c r="M550" s="1" t="n"/>
      <c r="N550" s="1" t="n"/>
      <c r="O550" s="1" t="n"/>
      <c r="P550" s="1" t="n"/>
      <c r="Q550" s="1" t="n"/>
      <c r="R550" s="1" t="n"/>
      <c r="S550" s="210" t="n"/>
      <c r="T550" s="210" t="n"/>
      <c r="U550" s="1" t="n"/>
      <c r="V550" s="18" t="n"/>
      <c r="W550" s="18" t="n"/>
      <c r="X550" s="1" t="n"/>
      <c r="Y550" s="210" t="n"/>
      <c r="Z550" s="1" t="n"/>
      <c r="AA550" s="18" t="n"/>
      <c r="AB550" s="212" t="n"/>
      <c r="AC550" s="1" t="n"/>
    </row>
    <row r="551">
      <c r="A551" s="1" t="n"/>
      <c r="B551" s="1" t="n"/>
      <c r="C551" s="1" t="n"/>
      <c r="D551" s="1" t="n"/>
      <c r="E551" s="1" t="n"/>
      <c r="F551" s="1" t="n"/>
      <c r="G551" s="1" t="n"/>
      <c r="H551" s="1" t="n"/>
      <c r="I551" s="1" t="n"/>
      <c r="J551" s="1" t="n"/>
      <c r="K551" s="18" t="n"/>
      <c r="L551" s="1" t="n"/>
      <c r="M551" s="1" t="n"/>
      <c r="N551" s="1" t="n"/>
      <c r="O551" s="1" t="n"/>
      <c r="P551" s="1" t="n"/>
      <c r="Q551" s="1" t="n"/>
      <c r="R551" s="1" t="n"/>
      <c r="S551" s="210" t="n"/>
      <c r="T551" s="210" t="n"/>
      <c r="U551" s="1" t="n"/>
      <c r="V551" s="18" t="n"/>
      <c r="W551" s="18" t="n"/>
      <c r="X551" s="1" t="n"/>
      <c r="Y551" s="210" t="n"/>
      <c r="Z551" s="1" t="n"/>
      <c r="AA551" s="18" t="n"/>
      <c r="AB551" s="212" t="n"/>
      <c r="AC551" s="1" t="n"/>
    </row>
    <row r="552">
      <c r="A552" s="1" t="n"/>
      <c r="B552" s="1" t="n"/>
      <c r="C552" s="1" t="n"/>
      <c r="D552" s="1" t="n"/>
      <c r="E552" s="1" t="n"/>
      <c r="F552" s="1" t="n"/>
      <c r="G552" s="1" t="n"/>
      <c r="H552" s="1" t="n"/>
      <c r="I552" s="1" t="n"/>
      <c r="J552" s="1" t="n"/>
      <c r="K552" s="18" t="n"/>
      <c r="L552" s="1" t="n"/>
      <c r="M552" s="1" t="n"/>
      <c r="N552" s="1" t="n"/>
      <c r="O552" s="1" t="n"/>
      <c r="P552" s="1" t="n"/>
      <c r="Q552" s="1" t="n"/>
      <c r="R552" s="1" t="n"/>
      <c r="S552" s="210" t="n"/>
      <c r="T552" s="210" t="n"/>
      <c r="U552" s="1" t="n"/>
      <c r="V552" s="18" t="n"/>
      <c r="W552" s="18" t="n"/>
      <c r="X552" s="1" t="n"/>
      <c r="Y552" s="210" t="n"/>
      <c r="Z552" s="1" t="n"/>
      <c r="AA552" s="18" t="n"/>
      <c r="AB552" s="212" t="n"/>
      <c r="AC552" s="1" t="n"/>
    </row>
    <row r="553">
      <c r="A553" s="1" t="n"/>
      <c r="B553" s="1" t="n"/>
      <c r="C553" s="1" t="n"/>
      <c r="D553" s="1" t="n"/>
      <c r="E553" s="1" t="n"/>
      <c r="F553" s="1" t="n"/>
      <c r="G553" s="1" t="n"/>
      <c r="H553" s="1" t="n"/>
      <c r="I553" s="1" t="n"/>
      <c r="J553" s="1" t="n"/>
      <c r="K553" s="18" t="n"/>
      <c r="L553" s="1" t="n"/>
      <c r="M553" s="1" t="n"/>
      <c r="N553" s="1" t="n"/>
      <c r="O553" s="1" t="n"/>
      <c r="P553" s="1" t="n"/>
      <c r="Q553" s="1" t="n"/>
      <c r="R553" s="1" t="n"/>
      <c r="S553" s="210" t="n"/>
      <c r="T553" s="210" t="n"/>
      <c r="U553" s="1" t="n"/>
      <c r="V553" s="18" t="n"/>
      <c r="W553" s="18" t="n"/>
      <c r="X553" s="1" t="n"/>
      <c r="Y553" s="210" t="n"/>
      <c r="Z553" s="1" t="n"/>
      <c r="AA553" s="18" t="n"/>
      <c r="AB553" s="212" t="n"/>
      <c r="AC553" s="1" t="n"/>
    </row>
    <row r="554">
      <c r="A554" s="1" t="n"/>
      <c r="B554" s="1" t="n"/>
      <c r="C554" s="1" t="n"/>
      <c r="D554" s="1" t="n"/>
      <c r="E554" s="1" t="n"/>
      <c r="F554" s="1" t="n"/>
      <c r="G554" s="1" t="n"/>
      <c r="H554" s="1" t="n"/>
      <c r="I554" s="1" t="n"/>
      <c r="J554" s="1" t="n"/>
      <c r="K554" s="18" t="n"/>
      <c r="L554" s="1" t="n"/>
      <c r="M554" s="1" t="n"/>
      <c r="N554" s="1" t="n"/>
      <c r="O554" s="1" t="n"/>
      <c r="P554" s="1" t="n"/>
      <c r="Q554" s="1" t="n"/>
      <c r="R554" s="1" t="n"/>
      <c r="S554" s="210" t="n"/>
      <c r="T554" s="210" t="n"/>
      <c r="U554" s="1" t="n"/>
      <c r="V554" s="18" t="n"/>
      <c r="W554" s="18" t="n"/>
      <c r="X554" s="1" t="n"/>
      <c r="Y554" s="210" t="n"/>
      <c r="Z554" s="1" t="n"/>
      <c r="AA554" s="18" t="n"/>
      <c r="AB554" s="212" t="n"/>
      <c r="AC554" s="1" t="n"/>
    </row>
    <row r="555">
      <c r="A555" s="1" t="n"/>
      <c r="B555" s="1" t="n"/>
      <c r="C555" s="1" t="n"/>
      <c r="D555" s="1" t="n"/>
      <c r="E555" s="1" t="n"/>
      <c r="F555" s="1" t="n"/>
      <c r="G555" s="1" t="n"/>
      <c r="H555" s="1" t="n"/>
      <c r="I555" s="1" t="n"/>
      <c r="J555" s="1" t="n"/>
      <c r="K555" s="18" t="n"/>
      <c r="L555" s="1" t="n"/>
      <c r="M555" s="1" t="n"/>
      <c r="N555" s="1" t="n"/>
      <c r="O555" s="1" t="n"/>
      <c r="P555" s="1" t="n"/>
      <c r="Q555" s="1" t="n"/>
      <c r="R555" s="1" t="n"/>
      <c r="S555" s="210" t="n"/>
      <c r="T555" s="210" t="n"/>
      <c r="U555" s="1" t="n"/>
      <c r="V555" s="18" t="n"/>
      <c r="W555" s="18" t="n"/>
      <c r="X555" s="1" t="n"/>
      <c r="Y555" s="210" t="n"/>
      <c r="Z555" s="1" t="n"/>
      <c r="AA555" s="18" t="n"/>
      <c r="AB555" s="212" t="n"/>
      <c r="AC555" s="1" t="n"/>
    </row>
    <row r="556">
      <c r="A556" s="1" t="n"/>
      <c r="B556" s="1" t="n"/>
      <c r="C556" s="1" t="n"/>
      <c r="D556" s="1" t="n"/>
      <c r="E556" s="1" t="n"/>
      <c r="F556" s="1" t="n"/>
      <c r="G556" s="1" t="n"/>
      <c r="H556" s="1" t="n"/>
      <c r="I556" s="1" t="n"/>
      <c r="J556" s="1" t="n"/>
      <c r="K556" s="18" t="n"/>
      <c r="L556" s="1" t="n"/>
      <c r="M556" s="1" t="n"/>
      <c r="N556" s="1" t="n"/>
      <c r="O556" s="1" t="n"/>
      <c r="P556" s="1" t="n"/>
      <c r="Q556" s="1" t="n"/>
      <c r="R556" s="1" t="n"/>
      <c r="S556" s="210" t="n"/>
      <c r="T556" s="210" t="n"/>
      <c r="U556" s="1" t="n"/>
      <c r="V556" s="18" t="n"/>
      <c r="W556" s="18" t="n"/>
      <c r="X556" s="1" t="n"/>
      <c r="Y556" s="210" t="n"/>
      <c r="Z556" s="1" t="n"/>
      <c r="AA556" s="18" t="n"/>
      <c r="AB556" s="212" t="n"/>
      <c r="AC556" s="1" t="n"/>
    </row>
    <row r="557">
      <c r="A557" s="1" t="n"/>
      <c r="B557" s="1" t="n"/>
      <c r="C557" s="1" t="n"/>
      <c r="D557" s="1" t="n"/>
      <c r="E557" s="1" t="n"/>
      <c r="F557" s="1" t="n"/>
      <c r="G557" s="1" t="n"/>
      <c r="H557" s="1" t="n"/>
      <c r="I557" s="1" t="n"/>
      <c r="J557" s="1" t="n"/>
      <c r="K557" s="18" t="n"/>
      <c r="L557" s="1" t="n"/>
      <c r="M557" s="1" t="n"/>
      <c r="N557" s="1" t="n"/>
      <c r="O557" s="1" t="n"/>
      <c r="P557" s="1" t="n"/>
      <c r="Q557" s="1" t="n"/>
      <c r="R557" s="1" t="n"/>
      <c r="S557" s="210" t="n"/>
      <c r="T557" s="210" t="n"/>
      <c r="U557" s="1" t="n"/>
      <c r="V557" s="18" t="n"/>
      <c r="W557" s="18" t="n"/>
      <c r="X557" s="1" t="n"/>
      <c r="Y557" s="210" t="n"/>
      <c r="Z557" s="1" t="n"/>
      <c r="AA557" s="18" t="n"/>
      <c r="AB557" s="212" t="n"/>
      <c r="AC557" s="1" t="n"/>
    </row>
    <row r="558">
      <c r="A558" s="1" t="n"/>
      <c r="B558" s="1" t="n"/>
      <c r="C558" s="1" t="n"/>
      <c r="D558" s="1" t="n"/>
      <c r="E558" s="1" t="n"/>
      <c r="F558" s="1" t="n"/>
      <c r="G558" s="1" t="n"/>
      <c r="H558" s="1" t="n"/>
      <c r="I558" s="1" t="n"/>
      <c r="J558" s="1" t="n"/>
      <c r="K558" s="18" t="n"/>
      <c r="L558" s="1" t="n"/>
      <c r="M558" s="1" t="n"/>
      <c r="N558" s="1" t="n"/>
      <c r="O558" s="1" t="n"/>
      <c r="P558" s="1" t="n"/>
      <c r="Q558" s="1" t="n"/>
      <c r="R558" s="1" t="n"/>
      <c r="S558" s="210" t="n"/>
      <c r="T558" s="210" t="n"/>
      <c r="U558" s="1" t="n"/>
      <c r="V558" s="18" t="n"/>
      <c r="W558" s="18" t="n"/>
      <c r="X558" s="1" t="n"/>
      <c r="Y558" s="210" t="n"/>
      <c r="Z558" s="1" t="n"/>
      <c r="AA558" s="18" t="n"/>
      <c r="AB558" s="212" t="n"/>
      <c r="AC558" s="1" t="n"/>
    </row>
    <row r="559">
      <c r="A559" s="1" t="n"/>
      <c r="B559" s="1" t="n"/>
      <c r="C559" s="1" t="n"/>
      <c r="D559" s="1" t="n"/>
      <c r="E559" s="1" t="n"/>
      <c r="F559" s="1" t="n"/>
      <c r="G559" s="1" t="n"/>
      <c r="H559" s="1" t="n"/>
      <c r="I559" s="1" t="n"/>
      <c r="J559" s="1" t="n"/>
      <c r="K559" s="18" t="n"/>
      <c r="L559" s="1" t="n"/>
      <c r="M559" s="1" t="n"/>
      <c r="N559" s="1" t="n"/>
      <c r="O559" s="1" t="n"/>
      <c r="P559" s="1" t="n"/>
      <c r="Q559" s="1" t="n"/>
      <c r="R559" s="1" t="n"/>
      <c r="S559" s="210" t="n"/>
      <c r="T559" s="210" t="n"/>
      <c r="U559" s="1" t="n"/>
      <c r="V559" s="18" t="n"/>
      <c r="W559" s="18" t="n"/>
      <c r="X559" s="1" t="n"/>
      <c r="Y559" s="210" t="n"/>
      <c r="Z559" s="1" t="n"/>
      <c r="AA559" s="18" t="n"/>
      <c r="AB559" s="212" t="n"/>
      <c r="AC559" s="1" t="n"/>
    </row>
    <row r="560">
      <c r="A560" s="1" t="n"/>
      <c r="B560" s="1" t="n"/>
      <c r="C560" s="1" t="n"/>
      <c r="D560" s="1" t="n"/>
      <c r="E560" s="1" t="n"/>
      <c r="F560" s="1" t="n"/>
      <c r="G560" s="1" t="n"/>
      <c r="H560" s="1" t="n"/>
      <c r="I560" s="1" t="n"/>
      <c r="J560" s="1" t="n"/>
      <c r="K560" s="18" t="n"/>
      <c r="L560" s="1" t="n"/>
      <c r="M560" s="1" t="n"/>
      <c r="N560" s="1" t="n"/>
      <c r="O560" s="1" t="n"/>
      <c r="P560" s="1" t="n"/>
      <c r="Q560" s="1" t="n"/>
      <c r="R560" s="1" t="n"/>
      <c r="S560" s="210" t="n"/>
      <c r="T560" s="210" t="n"/>
      <c r="U560" s="1" t="n"/>
      <c r="V560" s="18" t="n"/>
      <c r="W560" s="18" t="n"/>
      <c r="X560" s="1" t="n"/>
      <c r="Y560" s="210" t="n"/>
      <c r="Z560" s="1" t="n"/>
      <c r="AA560" s="18" t="n"/>
      <c r="AB560" s="212" t="n"/>
      <c r="AC560" s="1" t="n"/>
    </row>
    <row r="561">
      <c r="A561" s="1" t="n"/>
      <c r="B561" s="1" t="n"/>
      <c r="C561" s="1" t="n"/>
      <c r="D561" s="1" t="n"/>
      <c r="E561" s="1" t="n"/>
      <c r="F561" s="1" t="n"/>
      <c r="G561" s="1" t="n"/>
      <c r="H561" s="1" t="n"/>
      <c r="I561" s="1" t="n"/>
      <c r="J561" s="1" t="n"/>
      <c r="K561" s="18" t="n"/>
      <c r="L561" s="1" t="n"/>
      <c r="M561" s="1" t="n"/>
      <c r="N561" s="1" t="n"/>
      <c r="O561" s="1" t="n"/>
      <c r="P561" s="1" t="n"/>
      <c r="Q561" s="1" t="n"/>
      <c r="R561" s="1" t="n"/>
      <c r="S561" s="210" t="n"/>
      <c r="T561" s="210" t="n"/>
      <c r="U561" s="1" t="n"/>
      <c r="V561" s="18" t="n"/>
      <c r="W561" s="18" t="n"/>
      <c r="X561" s="1" t="n"/>
      <c r="Y561" s="210" t="n"/>
      <c r="Z561" s="1" t="n"/>
      <c r="AA561" s="18" t="n"/>
      <c r="AB561" s="212" t="n"/>
      <c r="AC561" s="1" t="n"/>
    </row>
    <row r="562">
      <c r="A562" s="1" t="n"/>
      <c r="B562" s="1" t="n"/>
      <c r="C562" s="1" t="n"/>
      <c r="D562" s="1" t="n"/>
      <c r="E562" s="1" t="n"/>
      <c r="F562" s="1" t="n"/>
      <c r="G562" s="1" t="n"/>
      <c r="H562" s="1" t="n"/>
      <c r="I562" s="1" t="n"/>
      <c r="J562" s="1" t="n"/>
      <c r="K562" s="18" t="n"/>
      <c r="L562" s="1" t="n"/>
      <c r="M562" s="1" t="n"/>
      <c r="N562" s="1" t="n"/>
      <c r="O562" s="1" t="n"/>
      <c r="P562" s="1" t="n"/>
      <c r="Q562" s="1" t="n"/>
      <c r="R562" s="1" t="n"/>
      <c r="S562" s="210" t="n"/>
      <c r="T562" s="210" t="n"/>
      <c r="U562" s="1" t="n"/>
      <c r="V562" s="18" t="n"/>
      <c r="W562" s="18" t="n"/>
      <c r="X562" s="1" t="n"/>
      <c r="Y562" s="210" t="n"/>
      <c r="Z562" s="1" t="n"/>
      <c r="AA562" s="18" t="n"/>
      <c r="AB562" s="212" t="n"/>
      <c r="AC562" s="1" t="n"/>
    </row>
    <row r="563">
      <c r="A563" s="1" t="n"/>
      <c r="B563" s="1" t="n"/>
      <c r="C563" s="1" t="n"/>
      <c r="D563" s="1" t="n"/>
      <c r="E563" s="1" t="n"/>
      <c r="F563" s="1" t="n"/>
      <c r="G563" s="1" t="n"/>
      <c r="H563" s="1" t="n"/>
      <c r="I563" s="1" t="n"/>
      <c r="J563" s="1" t="n"/>
      <c r="K563" s="18" t="n"/>
      <c r="L563" s="1" t="n"/>
      <c r="M563" s="1" t="n"/>
      <c r="N563" s="1" t="n"/>
      <c r="O563" s="1" t="n"/>
      <c r="P563" s="1" t="n"/>
      <c r="Q563" s="1" t="n"/>
      <c r="R563" s="1" t="n"/>
      <c r="S563" s="210" t="n"/>
      <c r="T563" s="210" t="n"/>
      <c r="U563" s="1" t="n"/>
      <c r="V563" s="18" t="n"/>
      <c r="W563" s="18" t="n"/>
      <c r="X563" s="1" t="n"/>
      <c r="Y563" s="210" t="n"/>
      <c r="Z563" s="1" t="n"/>
      <c r="AA563" s="18" t="n"/>
      <c r="AB563" s="212" t="n"/>
      <c r="AC563" s="1" t="n"/>
    </row>
    <row r="564">
      <c r="A564" s="1" t="n"/>
      <c r="B564" s="1" t="n"/>
      <c r="C564" s="1" t="n"/>
      <c r="D564" s="1" t="n"/>
      <c r="E564" s="1" t="n"/>
      <c r="F564" s="1" t="n"/>
      <c r="G564" s="1" t="n"/>
      <c r="H564" s="1" t="n"/>
      <c r="I564" s="1" t="n"/>
      <c r="J564" s="1" t="n"/>
      <c r="K564" s="18" t="n"/>
      <c r="L564" s="1" t="n"/>
      <c r="M564" s="1" t="n"/>
      <c r="N564" s="1" t="n"/>
      <c r="O564" s="1" t="n"/>
      <c r="P564" s="1" t="n"/>
      <c r="Q564" s="1" t="n"/>
      <c r="R564" s="1" t="n"/>
      <c r="S564" s="210" t="n"/>
      <c r="T564" s="210" t="n"/>
      <c r="U564" s="1" t="n"/>
      <c r="V564" s="18" t="n"/>
      <c r="W564" s="18" t="n"/>
      <c r="X564" s="1" t="n"/>
      <c r="Y564" s="210" t="n"/>
      <c r="Z564" s="1" t="n"/>
      <c r="AA564" s="18" t="n"/>
      <c r="AB564" s="212" t="n"/>
      <c r="AC564" s="1" t="n"/>
    </row>
    <row r="565">
      <c r="A565" s="1" t="n"/>
      <c r="B565" s="1" t="n"/>
      <c r="C565" s="1" t="n"/>
      <c r="D565" s="1" t="n"/>
      <c r="E565" s="1" t="n"/>
      <c r="F565" s="1" t="n"/>
      <c r="G565" s="1" t="n"/>
      <c r="H565" s="1" t="n"/>
      <c r="I565" s="1" t="n"/>
      <c r="J565" s="1" t="n"/>
      <c r="K565" s="18" t="n"/>
      <c r="L565" s="1" t="n"/>
      <c r="M565" s="1" t="n"/>
      <c r="N565" s="1" t="n"/>
      <c r="O565" s="1" t="n"/>
      <c r="P565" s="1" t="n"/>
      <c r="Q565" s="1" t="n"/>
      <c r="R565" s="1" t="n"/>
      <c r="S565" s="210" t="n"/>
      <c r="T565" s="210" t="n"/>
      <c r="U565" s="1" t="n"/>
      <c r="V565" s="18" t="n"/>
      <c r="W565" s="18" t="n"/>
      <c r="X565" s="1" t="n"/>
      <c r="Y565" s="210" t="n"/>
      <c r="Z565" s="1" t="n"/>
      <c r="AA565" s="18" t="n"/>
      <c r="AB565" s="212" t="n"/>
      <c r="AC565" s="1" t="n"/>
    </row>
    <row r="566">
      <c r="A566" s="1" t="n"/>
      <c r="B566" s="1" t="n"/>
      <c r="C566" s="1" t="n"/>
      <c r="D566" s="1" t="n"/>
      <c r="E566" s="1" t="n"/>
      <c r="F566" s="1" t="n"/>
      <c r="G566" s="1" t="n"/>
      <c r="H566" s="1" t="n"/>
      <c r="I566" s="1" t="n"/>
      <c r="J566" s="1" t="n"/>
      <c r="K566" s="18" t="n"/>
      <c r="L566" s="1" t="n"/>
      <c r="M566" s="1" t="n"/>
      <c r="N566" s="1" t="n"/>
      <c r="O566" s="1" t="n"/>
      <c r="P566" s="1" t="n"/>
      <c r="Q566" s="1" t="n"/>
      <c r="R566" s="1" t="n"/>
      <c r="S566" s="210" t="n"/>
      <c r="T566" s="210" t="n"/>
      <c r="U566" s="1" t="n"/>
      <c r="V566" s="18" t="n"/>
      <c r="W566" s="18" t="n"/>
      <c r="X566" s="1" t="n"/>
      <c r="Y566" s="210" t="n"/>
      <c r="Z566" s="1" t="n"/>
      <c r="AA566" s="18" t="n"/>
      <c r="AB566" s="212" t="n"/>
      <c r="AC566" s="1" t="n"/>
    </row>
    <row r="567">
      <c r="A567" s="1" t="n"/>
      <c r="B567" s="1" t="n"/>
      <c r="C567" s="1" t="n"/>
      <c r="D567" s="1" t="n"/>
      <c r="E567" s="1" t="n"/>
      <c r="F567" s="1" t="n"/>
      <c r="G567" s="1" t="n"/>
      <c r="H567" s="1" t="n"/>
      <c r="I567" s="1" t="n"/>
      <c r="J567" s="1" t="n"/>
      <c r="K567" s="18" t="n"/>
      <c r="L567" s="1" t="n"/>
      <c r="M567" s="1" t="n"/>
      <c r="N567" s="1" t="n"/>
      <c r="O567" s="1" t="n"/>
      <c r="P567" s="1" t="n"/>
      <c r="Q567" s="1" t="n"/>
      <c r="R567" s="1" t="n"/>
      <c r="S567" s="210" t="n"/>
      <c r="T567" s="210" t="n"/>
      <c r="U567" s="1" t="n"/>
      <c r="V567" s="18" t="n"/>
      <c r="W567" s="18" t="n"/>
      <c r="X567" s="1" t="n"/>
      <c r="Y567" s="210" t="n"/>
      <c r="Z567" s="1" t="n"/>
      <c r="AA567" s="18" t="n"/>
      <c r="AB567" s="212" t="n"/>
      <c r="AC567" s="1" t="n"/>
    </row>
    <row r="568">
      <c r="A568" s="1" t="n"/>
      <c r="B568" s="1" t="n"/>
      <c r="C568" s="1" t="n"/>
      <c r="D568" s="1" t="n"/>
      <c r="E568" s="1" t="n"/>
      <c r="F568" s="1" t="n"/>
      <c r="G568" s="1" t="n"/>
      <c r="H568" s="1" t="n"/>
      <c r="I568" s="1" t="n"/>
      <c r="J568" s="1" t="n"/>
      <c r="K568" s="18" t="n"/>
      <c r="L568" s="1" t="n"/>
      <c r="M568" s="1" t="n"/>
      <c r="N568" s="1" t="n"/>
      <c r="O568" s="1" t="n"/>
      <c r="P568" s="1" t="n"/>
      <c r="Q568" s="1" t="n"/>
      <c r="R568" s="1" t="n"/>
      <c r="S568" s="210" t="n"/>
      <c r="T568" s="210" t="n"/>
      <c r="U568" s="1" t="n"/>
      <c r="V568" s="18" t="n"/>
      <c r="W568" s="18" t="n"/>
      <c r="X568" s="1" t="n"/>
      <c r="Y568" s="210" t="n"/>
      <c r="Z568" s="1" t="n"/>
      <c r="AA568" s="18" t="n"/>
      <c r="AB568" s="212" t="n"/>
      <c r="AC568" s="1" t="n"/>
    </row>
    <row r="569">
      <c r="A569" s="1" t="n"/>
      <c r="B569" s="1" t="n"/>
      <c r="C569" s="1" t="n"/>
      <c r="D569" s="1" t="n"/>
      <c r="E569" s="1" t="n"/>
      <c r="F569" s="1" t="n"/>
      <c r="G569" s="1" t="n"/>
      <c r="H569" s="1" t="n"/>
      <c r="I569" s="1" t="n"/>
      <c r="J569" s="1" t="n"/>
      <c r="K569" s="18" t="n"/>
      <c r="L569" s="1" t="n"/>
      <c r="M569" s="1" t="n"/>
      <c r="N569" s="1" t="n"/>
      <c r="O569" s="1" t="n"/>
      <c r="P569" s="1" t="n"/>
      <c r="Q569" s="1" t="n"/>
      <c r="R569" s="1" t="n"/>
      <c r="S569" s="210" t="n"/>
      <c r="T569" s="210" t="n"/>
      <c r="U569" s="1" t="n"/>
      <c r="V569" s="18" t="n"/>
      <c r="W569" s="18" t="n"/>
      <c r="X569" s="1" t="n"/>
      <c r="Y569" s="210" t="n"/>
      <c r="Z569" s="1" t="n"/>
      <c r="AA569" s="18" t="n"/>
      <c r="AB569" s="212" t="n"/>
      <c r="AC569" s="1" t="n"/>
    </row>
    <row r="570">
      <c r="A570" s="1" t="n"/>
      <c r="B570" s="1" t="n"/>
      <c r="C570" s="1" t="n"/>
      <c r="D570" s="1" t="n"/>
      <c r="E570" s="1" t="n"/>
      <c r="F570" s="1" t="n"/>
      <c r="G570" s="1" t="n"/>
      <c r="H570" s="1" t="n"/>
      <c r="I570" s="1" t="n"/>
      <c r="J570" s="1" t="n"/>
      <c r="K570" s="18" t="n"/>
      <c r="L570" s="1" t="n"/>
      <c r="M570" s="1" t="n"/>
      <c r="N570" s="1" t="n"/>
      <c r="O570" s="1" t="n"/>
      <c r="P570" s="1" t="n"/>
      <c r="Q570" s="1" t="n"/>
      <c r="R570" s="1" t="n"/>
      <c r="S570" s="210" t="n"/>
      <c r="T570" s="210" t="n"/>
      <c r="U570" s="1" t="n"/>
      <c r="V570" s="18" t="n"/>
      <c r="W570" s="18" t="n"/>
      <c r="X570" s="1" t="n"/>
      <c r="Y570" s="210" t="n"/>
      <c r="Z570" s="1" t="n"/>
      <c r="AA570" s="18" t="n"/>
      <c r="AB570" s="212" t="n"/>
      <c r="AC570" s="1" t="n"/>
    </row>
    <row r="571">
      <c r="A571" s="1" t="n"/>
      <c r="B571" s="1" t="n"/>
      <c r="C571" s="1" t="n"/>
      <c r="D571" s="1" t="n"/>
      <c r="E571" s="1" t="n"/>
      <c r="F571" s="1" t="n"/>
      <c r="G571" s="1" t="n"/>
      <c r="H571" s="1" t="n"/>
      <c r="I571" s="1" t="n"/>
      <c r="J571" s="1" t="n"/>
      <c r="K571" s="18" t="n"/>
      <c r="L571" s="1" t="n"/>
      <c r="M571" s="1" t="n"/>
      <c r="N571" s="1" t="n"/>
      <c r="O571" s="1" t="n"/>
      <c r="P571" s="1" t="n"/>
      <c r="Q571" s="1" t="n"/>
      <c r="R571" s="1" t="n"/>
      <c r="S571" s="210" t="n"/>
      <c r="T571" s="210" t="n"/>
      <c r="U571" s="1" t="n"/>
      <c r="V571" s="18" t="n"/>
      <c r="W571" s="18" t="n"/>
      <c r="X571" s="1" t="n"/>
      <c r="Y571" s="210" t="n"/>
      <c r="Z571" s="1" t="n"/>
      <c r="AA571" s="18" t="n"/>
      <c r="AB571" s="212" t="n"/>
      <c r="AC571" s="1" t="n"/>
    </row>
    <row r="572">
      <c r="A572" s="1" t="n"/>
      <c r="B572" s="1" t="n"/>
      <c r="C572" s="1" t="n"/>
      <c r="D572" s="1" t="n"/>
      <c r="E572" s="1" t="n"/>
      <c r="F572" s="1" t="n"/>
      <c r="G572" s="1" t="n"/>
      <c r="H572" s="1" t="n"/>
      <c r="I572" s="1" t="n"/>
      <c r="J572" s="1" t="n"/>
      <c r="K572" s="18" t="n"/>
      <c r="L572" s="1" t="n"/>
      <c r="M572" s="1" t="n"/>
      <c r="N572" s="1" t="n"/>
      <c r="O572" s="1" t="n"/>
      <c r="P572" s="1" t="n"/>
      <c r="Q572" s="1" t="n"/>
      <c r="R572" s="1" t="n"/>
      <c r="S572" s="210" t="n"/>
      <c r="T572" s="210" t="n"/>
      <c r="U572" s="1" t="n"/>
      <c r="V572" s="18" t="n"/>
      <c r="W572" s="18" t="n"/>
      <c r="X572" s="1" t="n"/>
      <c r="Y572" s="210" t="n"/>
      <c r="Z572" s="1" t="n"/>
      <c r="AA572" s="18" t="n"/>
      <c r="AB572" s="212" t="n"/>
      <c r="AC572" s="1" t="n"/>
    </row>
    <row r="573">
      <c r="A573" s="1" t="n"/>
      <c r="B573" s="1" t="n"/>
      <c r="C573" s="1" t="n"/>
      <c r="D573" s="1" t="n"/>
      <c r="E573" s="1" t="n"/>
      <c r="F573" s="1" t="n"/>
      <c r="G573" s="1" t="n"/>
      <c r="H573" s="1" t="n"/>
      <c r="I573" s="1" t="n"/>
      <c r="J573" s="1" t="n"/>
      <c r="K573" s="18" t="n"/>
      <c r="L573" s="1" t="n"/>
      <c r="M573" s="1" t="n"/>
      <c r="N573" s="1" t="n"/>
      <c r="O573" s="1" t="n"/>
      <c r="P573" s="1" t="n"/>
      <c r="Q573" s="1" t="n"/>
      <c r="R573" s="1" t="n"/>
      <c r="S573" s="210" t="n"/>
      <c r="T573" s="210" t="n"/>
      <c r="U573" s="1" t="n"/>
      <c r="V573" s="18" t="n"/>
      <c r="W573" s="18" t="n"/>
      <c r="X573" s="1" t="n"/>
      <c r="Y573" s="210" t="n"/>
      <c r="Z573" s="1" t="n"/>
      <c r="AA573" s="18" t="n"/>
      <c r="AB573" s="212" t="n"/>
      <c r="AC573" s="1" t="n"/>
    </row>
    <row r="574">
      <c r="A574" s="1" t="n"/>
      <c r="B574" s="1" t="n"/>
      <c r="C574" s="1" t="n"/>
      <c r="D574" s="1" t="n"/>
      <c r="E574" s="1" t="n"/>
      <c r="F574" s="1" t="n"/>
      <c r="G574" s="1" t="n"/>
      <c r="H574" s="1" t="n"/>
      <c r="I574" s="1" t="n"/>
      <c r="J574" s="1" t="n"/>
      <c r="K574" s="18" t="n"/>
      <c r="L574" s="1" t="n"/>
      <c r="M574" s="1" t="n"/>
      <c r="N574" s="1" t="n"/>
      <c r="O574" s="1" t="n"/>
      <c r="P574" s="1" t="n"/>
      <c r="Q574" s="1" t="n"/>
      <c r="R574" s="1" t="n"/>
      <c r="S574" s="210" t="n"/>
      <c r="T574" s="210" t="n"/>
      <c r="U574" s="1" t="n"/>
      <c r="V574" s="18" t="n"/>
      <c r="W574" s="18" t="n"/>
      <c r="X574" s="1" t="n"/>
      <c r="Y574" s="210" t="n"/>
      <c r="Z574" s="1" t="n"/>
      <c r="AA574" s="18" t="n"/>
      <c r="AB574" s="212" t="n"/>
      <c r="AC574" s="1" t="n"/>
    </row>
    <row r="575">
      <c r="A575" s="1" t="n"/>
      <c r="B575" s="1" t="n"/>
      <c r="C575" s="1" t="n"/>
      <c r="D575" s="1" t="n"/>
      <c r="E575" s="1" t="n"/>
      <c r="F575" s="1" t="n"/>
      <c r="G575" s="1" t="n"/>
      <c r="H575" s="1" t="n"/>
      <c r="I575" s="1" t="n"/>
      <c r="J575" s="1" t="n"/>
      <c r="K575" s="18" t="n"/>
      <c r="L575" s="1" t="n"/>
      <c r="M575" s="1" t="n"/>
      <c r="N575" s="1" t="n"/>
      <c r="O575" s="1" t="n"/>
      <c r="P575" s="1" t="n"/>
      <c r="Q575" s="1" t="n"/>
      <c r="R575" s="1" t="n"/>
      <c r="S575" s="210" t="n"/>
      <c r="T575" s="210" t="n"/>
      <c r="U575" s="1" t="n"/>
      <c r="V575" s="18" t="n"/>
      <c r="W575" s="18" t="n"/>
      <c r="X575" s="1" t="n"/>
      <c r="Y575" s="210" t="n"/>
      <c r="Z575" s="1" t="n"/>
      <c r="AA575" s="18" t="n"/>
      <c r="AB575" s="212" t="n"/>
      <c r="AC575" s="1" t="n"/>
    </row>
    <row r="576">
      <c r="A576" s="1" t="n"/>
      <c r="B576" s="1" t="n"/>
      <c r="C576" s="1" t="n"/>
      <c r="D576" s="1" t="n"/>
      <c r="E576" s="1" t="n"/>
      <c r="F576" s="1" t="n"/>
      <c r="G576" s="1" t="n"/>
      <c r="H576" s="1" t="n"/>
      <c r="I576" s="1" t="n"/>
      <c r="J576" s="1" t="n"/>
      <c r="K576" s="18" t="n"/>
      <c r="L576" s="1" t="n"/>
      <c r="M576" s="1" t="n"/>
      <c r="N576" s="1" t="n"/>
      <c r="O576" s="1" t="n"/>
      <c r="P576" s="1" t="n"/>
      <c r="Q576" s="1" t="n"/>
      <c r="R576" s="1" t="n"/>
      <c r="S576" s="210" t="n"/>
      <c r="T576" s="210" t="n"/>
      <c r="U576" s="1" t="n"/>
      <c r="V576" s="18" t="n"/>
      <c r="W576" s="18" t="n"/>
      <c r="X576" s="1" t="n"/>
      <c r="Y576" s="210" t="n"/>
      <c r="Z576" s="1" t="n"/>
      <c r="AA576" s="18" t="n"/>
      <c r="AB576" s="212" t="n"/>
      <c r="AC576" s="1" t="n"/>
    </row>
    <row r="577">
      <c r="A577" s="1" t="n"/>
      <c r="B577" s="1" t="n"/>
      <c r="C577" s="1" t="n"/>
      <c r="D577" s="1" t="n"/>
      <c r="E577" s="1" t="n"/>
      <c r="F577" s="1" t="n"/>
      <c r="G577" s="1" t="n"/>
      <c r="H577" s="1" t="n"/>
      <c r="I577" s="1" t="n"/>
      <c r="J577" s="1" t="n"/>
      <c r="K577" s="18" t="n"/>
      <c r="L577" s="1" t="n"/>
      <c r="M577" s="1" t="n"/>
      <c r="N577" s="1" t="n"/>
      <c r="O577" s="1" t="n"/>
      <c r="P577" s="1" t="n"/>
      <c r="Q577" s="1" t="n"/>
      <c r="R577" s="1" t="n"/>
      <c r="S577" s="210" t="n"/>
      <c r="T577" s="210" t="n"/>
      <c r="U577" s="1" t="n"/>
      <c r="V577" s="18" t="n"/>
      <c r="W577" s="18" t="n"/>
      <c r="X577" s="1" t="n"/>
      <c r="Y577" s="210" t="n"/>
      <c r="Z577" s="1" t="n"/>
      <c r="AA577" s="18" t="n"/>
      <c r="AB577" s="212" t="n"/>
      <c r="AC577" s="1" t="n"/>
    </row>
    <row r="578">
      <c r="A578" s="1" t="n"/>
      <c r="B578" s="1" t="n"/>
      <c r="C578" s="1" t="n"/>
      <c r="D578" s="1" t="n"/>
      <c r="E578" s="1" t="n"/>
      <c r="F578" s="1" t="n"/>
      <c r="G578" s="1" t="n"/>
      <c r="H578" s="1" t="n"/>
      <c r="I578" s="1" t="n"/>
      <c r="J578" s="1" t="n"/>
      <c r="K578" s="18" t="n"/>
      <c r="L578" s="1" t="n"/>
      <c r="M578" s="1" t="n"/>
      <c r="N578" s="1" t="n"/>
      <c r="O578" s="1" t="n"/>
      <c r="P578" s="1" t="n"/>
      <c r="Q578" s="1" t="n"/>
      <c r="R578" s="1" t="n"/>
      <c r="S578" s="210" t="n"/>
      <c r="T578" s="210" t="n"/>
      <c r="U578" s="1" t="n"/>
      <c r="V578" s="18" t="n"/>
      <c r="W578" s="18" t="n"/>
      <c r="X578" s="1" t="n"/>
      <c r="Y578" s="210" t="n"/>
      <c r="Z578" s="1" t="n"/>
      <c r="AA578" s="18" t="n"/>
      <c r="AB578" s="212" t="n"/>
      <c r="AC578" s="1" t="n"/>
    </row>
    <row r="579">
      <c r="A579" s="1" t="n"/>
      <c r="B579" s="1" t="n"/>
      <c r="C579" s="1" t="n"/>
      <c r="D579" s="1" t="n"/>
      <c r="E579" s="1" t="n"/>
      <c r="F579" s="1" t="n"/>
      <c r="G579" s="1" t="n"/>
      <c r="H579" s="1" t="n"/>
      <c r="I579" s="1" t="n"/>
      <c r="J579" s="1" t="n"/>
      <c r="K579" s="18" t="n"/>
      <c r="L579" s="1" t="n"/>
      <c r="M579" s="1" t="n"/>
      <c r="N579" s="1" t="n"/>
      <c r="O579" s="1" t="n"/>
      <c r="P579" s="1" t="n"/>
      <c r="Q579" s="1" t="n"/>
      <c r="R579" s="1" t="n"/>
      <c r="S579" s="210" t="n"/>
      <c r="T579" s="210" t="n"/>
      <c r="U579" s="1" t="n"/>
      <c r="V579" s="18" t="n"/>
      <c r="W579" s="18" t="n"/>
      <c r="X579" s="1" t="n"/>
      <c r="Y579" s="210" t="n"/>
      <c r="Z579" s="1" t="n"/>
      <c r="AA579" s="18" t="n"/>
      <c r="AB579" s="212" t="n"/>
      <c r="AC579" s="1" t="n"/>
    </row>
    <row r="580">
      <c r="A580" s="1" t="n"/>
      <c r="B580" s="1" t="n"/>
      <c r="C580" s="1" t="n"/>
      <c r="D580" s="1" t="n"/>
      <c r="E580" s="1" t="n"/>
      <c r="F580" s="1" t="n"/>
      <c r="G580" s="1" t="n"/>
      <c r="H580" s="1" t="n"/>
      <c r="I580" s="1" t="n"/>
      <c r="J580" s="1" t="n"/>
      <c r="K580" s="18" t="n"/>
      <c r="L580" s="1" t="n"/>
      <c r="M580" s="1" t="n"/>
      <c r="N580" s="1" t="n"/>
      <c r="O580" s="1" t="n"/>
      <c r="P580" s="1" t="n"/>
      <c r="Q580" s="1" t="n"/>
      <c r="R580" s="1" t="n"/>
      <c r="S580" s="210" t="n"/>
      <c r="T580" s="210" t="n"/>
      <c r="U580" s="1" t="n"/>
      <c r="V580" s="18" t="n"/>
      <c r="W580" s="18" t="n"/>
      <c r="X580" s="1" t="n"/>
      <c r="Y580" s="210" t="n"/>
      <c r="Z580" s="1" t="n"/>
      <c r="AA580" s="18" t="n"/>
      <c r="AB580" s="212" t="n"/>
      <c r="AC580" s="1" t="n"/>
    </row>
    <row r="581">
      <c r="A581" s="1" t="n"/>
      <c r="B581" s="1" t="n"/>
      <c r="C581" s="1" t="n"/>
      <c r="D581" s="1" t="n"/>
      <c r="E581" s="1" t="n"/>
      <c r="F581" s="1" t="n"/>
      <c r="G581" s="1" t="n"/>
      <c r="H581" s="1" t="n"/>
      <c r="I581" s="1" t="n"/>
      <c r="J581" s="1" t="n"/>
      <c r="K581" s="18" t="n"/>
      <c r="L581" s="1" t="n"/>
      <c r="M581" s="1" t="n"/>
      <c r="N581" s="1" t="n"/>
      <c r="O581" s="1" t="n"/>
      <c r="P581" s="1" t="n"/>
      <c r="Q581" s="1" t="n"/>
      <c r="R581" s="1" t="n"/>
      <c r="S581" s="210" t="n"/>
      <c r="T581" s="210" t="n"/>
      <c r="U581" s="1" t="n"/>
      <c r="V581" s="18" t="n"/>
      <c r="W581" s="18" t="n"/>
      <c r="X581" s="1" t="n"/>
      <c r="Y581" s="210" t="n"/>
      <c r="Z581" s="1" t="n"/>
      <c r="AA581" s="18" t="n"/>
      <c r="AB581" s="212" t="n"/>
      <c r="AC581" s="1" t="n"/>
    </row>
    <row r="582">
      <c r="A582" s="1" t="n"/>
      <c r="B582" s="1" t="n"/>
      <c r="C582" s="1" t="n"/>
      <c r="D582" s="1" t="n"/>
      <c r="E582" s="1" t="n"/>
      <c r="F582" s="1" t="n"/>
      <c r="G582" s="1" t="n"/>
      <c r="H582" s="1" t="n"/>
      <c r="I582" s="1" t="n"/>
      <c r="J582" s="1" t="n"/>
      <c r="K582" s="18" t="n"/>
      <c r="L582" s="1" t="n"/>
      <c r="M582" s="1" t="n"/>
      <c r="N582" s="1" t="n"/>
      <c r="O582" s="1" t="n"/>
      <c r="P582" s="1" t="n"/>
      <c r="Q582" s="1" t="n"/>
      <c r="R582" s="1" t="n"/>
      <c r="S582" s="210" t="n"/>
      <c r="T582" s="210" t="n"/>
      <c r="U582" s="1" t="n"/>
      <c r="V582" s="18" t="n"/>
      <c r="W582" s="18" t="n"/>
      <c r="X582" s="1" t="n"/>
      <c r="Y582" s="210" t="n"/>
      <c r="Z582" s="1" t="n"/>
      <c r="AA582" s="18" t="n"/>
      <c r="AB582" s="212" t="n"/>
      <c r="AC582" s="1" t="n"/>
    </row>
    <row r="583">
      <c r="A583" s="1" t="n"/>
      <c r="B583" s="1" t="n"/>
      <c r="C583" s="1" t="n"/>
      <c r="D583" s="1" t="n"/>
      <c r="E583" s="1" t="n"/>
      <c r="F583" s="1" t="n"/>
      <c r="G583" s="1" t="n"/>
      <c r="H583" s="1" t="n"/>
      <c r="I583" s="1" t="n"/>
      <c r="J583" s="1" t="n"/>
      <c r="K583" s="18" t="n"/>
      <c r="L583" s="1" t="n"/>
      <c r="M583" s="1" t="n"/>
      <c r="N583" s="1" t="n"/>
      <c r="O583" s="1" t="n"/>
      <c r="P583" s="1" t="n"/>
      <c r="Q583" s="1" t="n"/>
      <c r="R583" s="1" t="n"/>
      <c r="S583" s="210" t="n"/>
      <c r="T583" s="210" t="n"/>
      <c r="U583" s="1" t="n"/>
      <c r="V583" s="18" t="n"/>
      <c r="W583" s="18" t="n"/>
      <c r="X583" s="1" t="n"/>
      <c r="Y583" s="210" t="n"/>
      <c r="Z583" s="1" t="n"/>
      <c r="AA583" s="18" t="n"/>
      <c r="AB583" s="212" t="n"/>
      <c r="AC583" s="1" t="n"/>
    </row>
    <row r="584">
      <c r="A584" s="1" t="n"/>
      <c r="B584" s="1" t="n"/>
      <c r="C584" s="1" t="n"/>
      <c r="D584" s="1" t="n"/>
      <c r="E584" s="1" t="n"/>
      <c r="F584" s="1" t="n"/>
      <c r="G584" s="1" t="n"/>
      <c r="H584" s="1" t="n"/>
      <c r="I584" s="1" t="n"/>
      <c r="J584" s="1" t="n"/>
      <c r="K584" s="18" t="n"/>
      <c r="L584" s="1" t="n"/>
      <c r="M584" s="1" t="n"/>
      <c r="N584" s="1" t="n"/>
      <c r="O584" s="1" t="n"/>
      <c r="P584" s="1" t="n"/>
      <c r="Q584" s="1" t="n"/>
      <c r="R584" s="1" t="n"/>
      <c r="S584" s="210" t="n"/>
      <c r="T584" s="210" t="n"/>
      <c r="U584" s="1" t="n"/>
      <c r="V584" s="18" t="n"/>
      <c r="W584" s="18" t="n"/>
      <c r="X584" s="1" t="n"/>
      <c r="Y584" s="210" t="n"/>
      <c r="Z584" s="1" t="n"/>
      <c r="AA584" s="18" t="n"/>
      <c r="AB584" s="212" t="n"/>
      <c r="AC584" s="1" t="n"/>
    </row>
    <row r="585">
      <c r="A585" s="1" t="n"/>
      <c r="B585" s="1" t="n"/>
      <c r="C585" s="1" t="n"/>
      <c r="D585" s="1" t="n"/>
      <c r="E585" s="1" t="n"/>
      <c r="F585" s="1" t="n"/>
      <c r="G585" s="1" t="n"/>
      <c r="H585" s="1" t="n"/>
      <c r="I585" s="1" t="n"/>
      <c r="J585" s="1" t="n"/>
      <c r="K585" s="18" t="n"/>
      <c r="L585" s="1" t="n"/>
      <c r="M585" s="1" t="n"/>
      <c r="N585" s="1" t="n"/>
      <c r="O585" s="1" t="n"/>
      <c r="P585" s="1" t="n"/>
      <c r="Q585" s="1" t="n"/>
      <c r="R585" s="1" t="n"/>
      <c r="S585" s="210" t="n"/>
      <c r="T585" s="210" t="n"/>
      <c r="U585" s="1" t="n"/>
      <c r="V585" s="18" t="n"/>
      <c r="W585" s="18" t="n"/>
      <c r="X585" s="1" t="n"/>
      <c r="Y585" s="210" t="n"/>
      <c r="Z585" s="1" t="n"/>
      <c r="AA585" s="18" t="n"/>
      <c r="AB585" s="212" t="n"/>
      <c r="AC585" s="1" t="n"/>
    </row>
    <row r="586">
      <c r="A586" s="1" t="n"/>
      <c r="B586" s="1" t="n"/>
      <c r="C586" s="1" t="n"/>
      <c r="D586" s="1" t="n"/>
      <c r="E586" s="1" t="n"/>
      <c r="F586" s="1" t="n"/>
      <c r="G586" s="1" t="n"/>
      <c r="H586" s="1" t="n"/>
      <c r="I586" s="1" t="n"/>
      <c r="J586" s="1" t="n"/>
      <c r="K586" s="18" t="n"/>
      <c r="L586" s="1" t="n"/>
      <c r="M586" s="1" t="n"/>
      <c r="N586" s="1" t="n"/>
      <c r="O586" s="1" t="n"/>
      <c r="P586" s="1" t="n"/>
      <c r="Q586" s="1" t="n"/>
      <c r="R586" s="1" t="n"/>
      <c r="S586" s="210" t="n"/>
      <c r="T586" s="210" t="n"/>
      <c r="U586" s="1" t="n"/>
      <c r="V586" s="18" t="n"/>
      <c r="W586" s="18" t="n"/>
      <c r="X586" s="1" t="n"/>
      <c r="Y586" s="210" t="n"/>
      <c r="Z586" s="1" t="n"/>
      <c r="AA586" s="18" t="n"/>
      <c r="AB586" s="212" t="n"/>
      <c r="AC586" s="1" t="n"/>
    </row>
    <row r="587">
      <c r="A587" s="1" t="n"/>
      <c r="B587" s="1" t="n"/>
      <c r="C587" s="1" t="n"/>
      <c r="D587" s="1" t="n"/>
      <c r="E587" s="1" t="n"/>
      <c r="F587" s="1" t="n"/>
      <c r="G587" s="1" t="n"/>
      <c r="H587" s="1" t="n"/>
      <c r="I587" s="1" t="n"/>
      <c r="J587" s="1" t="n"/>
      <c r="K587" s="18" t="n"/>
      <c r="L587" s="1" t="n"/>
      <c r="M587" s="1" t="n"/>
      <c r="N587" s="1" t="n"/>
      <c r="O587" s="1" t="n"/>
      <c r="P587" s="1" t="n"/>
      <c r="Q587" s="1" t="n"/>
      <c r="R587" s="1" t="n"/>
      <c r="S587" s="210" t="n"/>
      <c r="T587" s="210" t="n"/>
      <c r="U587" s="1" t="n"/>
      <c r="V587" s="18" t="n"/>
      <c r="W587" s="18" t="n"/>
      <c r="X587" s="1" t="n"/>
      <c r="Y587" s="210" t="n"/>
      <c r="Z587" s="1" t="n"/>
      <c r="AA587" s="18" t="n"/>
      <c r="AB587" s="212" t="n"/>
      <c r="AC587" s="1" t="n"/>
    </row>
    <row r="588">
      <c r="A588" s="1" t="n"/>
      <c r="B588" s="1" t="n"/>
      <c r="C588" s="1" t="n"/>
      <c r="D588" s="1" t="n"/>
      <c r="E588" s="1" t="n"/>
      <c r="F588" s="1" t="n"/>
      <c r="G588" s="1" t="n"/>
      <c r="H588" s="1" t="n"/>
      <c r="I588" s="1" t="n"/>
      <c r="J588" s="1" t="n"/>
      <c r="K588" s="18" t="n"/>
      <c r="L588" s="1" t="n"/>
      <c r="M588" s="1" t="n"/>
      <c r="N588" s="1" t="n"/>
      <c r="O588" s="1" t="n"/>
      <c r="P588" s="1" t="n"/>
      <c r="Q588" s="1" t="n"/>
      <c r="R588" s="1" t="n"/>
      <c r="S588" s="210" t="n"/>
      <c r="T588" s="210" t="n"/>
      <c r="U588" s="1" t="n"/>
      <c r="V588" s="18" t="n"/>
      <c r="W588" s="18" t="n"/>
      <c r="X588" s="1" t="n"/>
      <c r="Y588" s="210" t="n"/>
      <c r="Z588" s="1" t="n"/>
      <c r="AA588" s="18" t="n"/>
      <c r="AB588" s="212" t="n"/>
      <c r="AC588" s="1" t="n"/>
    </row>
    <row r="589">
      <c r="A589" s="1" t="n"/>
      <c r="B589" s="1" t="n"/>
      <c r="C589" s="1" t="n"/>
      <c r="D589" s="1" t="n"/>
      <c r="E589" s="1" t="n"/>
      <c r="F589" s="1" t="n"/>
      <c r="G589" s="1" t="n"/>
      <c r="H589" s="1" t="n"/>
      <c r="I589" s="1" t="n"/>
      <c r="J589" s="1" t="n"/>
      <c r="K589" s="18" t="n"/>
      <c r="L589" s="1" t="n"/>
      <c r="M589" s="1" t="n"/>
      <c r="N589" s="1" t="n"/>
      <c r="O589" s="1" t="n"/>
      <c r="P589" s="1" t="n"/>
      <c r="Q589" s="1" t="n"/>
      <c r="R589" s="1" t="n"/>
      <c r="S589" s="210" t="n"/>
      <c r="T589" s="210" t="n"/>
      <c r="U589" s="1" t="n"/>
      <c r="V589" s="18" t="n"/>
      <c r="W589" s="18" t="n"/>
      <c r="X589" s="1" t="n"/>
      <c r="Y589" s="210" t="n"/>
      <c r="Z589" s="1" t="n"/>
      <c r="AA589" s="18" t="n"/>
      <c r="AB589" s="212" t="n"/>
      <c r="AC589" s="1" t="n"/>
    </row>
    <row r="590">
      <c r="A590" s="1" t="n"/>
      <c r="B590" s="1" t="n"/>
      <c r="C590" s="1" t="n"/>
      <c r="D590" s="1" t="n"/>
      <c r="E590" s="1" t="n"/>
      <c r="F590" s="1" t="n"/>
      <c r="G590" s="1" t="n"/>
      <c r="H590" s="1" t="n"/>
      <c r="I590" s="1" t="n"/>
      <c r="J590" s="1" t="n"/>
      <c r="K590" s="18" t="n"/>
      <c r="L590" s="1" t="n"/>
      <c r="M590" s="1" t="n"/>
      <c r="N590" s="1" t="n"/>
      <c r="O590" s="1" t="n"/>
      <c r="P590" s="1" t="n"/>
      <c r="Q590" s="1" t="n"/>
      <c r="R590" s="1" t="n"/>
      <c r="S590" s="210" t="n"/>
      <c r="T590" s="210" t="n"/>
      <c r="U590" s="1" t="n"/>
      <c r="V590" s="18" t="n"/>
      <c r="W590" s="18" t="n"/>
      <c r="X590" s="1" t="n"/>
      <c r="Y590" s="210" t="n"/>
      <c r="Z590" s="1" t="n"/>
      <c r="AA590" s="18" t="n"/>
      <c r="AB590" s="212" t="n"/>
      <c r="AC590" s="1" t="n"/>
    </row>
    <row r="591">
      <c r="A591" s="1" t="n"/>
      <c r="B591" s="1" t="n"/>
      <c r="C591" s="1" t="n"/>
      <c r="D591" s="1" t="n"/>
      <c r="E591" s="1" t="n"/>
      <c r="F591" s="1" t="n"/>
      <c r="G591" s="1" t="n"/>
      <c r="H591" s="1" t="n"/>
      <c r="I591" s="1" t="n"/>
      <c r="J591" s="1" t="n"/>
      <c r="K591" s="18" t="n"/>
      <c r="L591" s="1" t="n"/>
      <c r="M591" s="1" t="n"/>
      <c r="N591" s="1" t="n"/>
      <c r="O591" s="1" t="n"/>
      <c r="P591" s="1" t="n"/>
      <c r="Q591" s="1" t="n"/>
      <c r="R591" s="1" t="n"/>
      <c r="S591" s="210" t="n"/>
      <c r="T591" s="210" t="n"/>
      <c r="U591" s="1" t="n"/>
      <c r="V591" s="18" t="n"/>
      <c r="W591" s="18" t="n"/>
      <c r="X591" s="1" t="n"/>
      <c r="Y591" s="210" t="n"/>
      <c r="Z591" s="1" t="n"/>
      <c r="AA591" s="18" t="n"/>
      <c r="AB591" s="212" t="n"/>
      <c r="AC591" s="1" t="n"/>
    </row>
    <row r="592">
      <c r="A592" s="1" t="n"/>
      <c r="B592" s="1" t="n"/>
      <c r="C592" s="1" t="n"/>
      <c r="D592" s="1" t="n"/>
      <c r="E592" s="1" t="n"/>
      <c r="F592" s="1" t="n"/>
      <c r="G592" s="1" t="n"/>
      <c r="H592" s="1" t="n"/>
      <c r="I592" s="1" t="n"/>
      <c r="J592" s="1" t="n"/>
      <c r="K592" s="18" t="n"/>
      <c r="L592" s="1" t="n"/>
      <c r="M592" s="1" t="n"/>
      <c r="N592" s="1" t="n"/>
      <c r="O592" s="1" t="n"/>
      <c r="P592" s="1" t="n"/>
      <c r="Q592" s="1" t="n"/>
      <c r="R592" s="1" t="n"/>
      <c r="S592" s="210" t="n"/>
      <c r="T592" s="210" t="n"/>
      <c r="U592" s="1" t="n"/>
      <c r="V592" s="18" t="n"/>
      <c r="W592" s="18" t="n"/>
      <c r="X592" s="1" t="n"/>
      <c r="Y592" s="210" t="n"/>
      <c r="Z592" s="1" t="n"/>
      <c r="AA592" s="18" t="n"/>
      <c r="AB592" s="212" t="n"/>
      <c r="AC592" s="1" t="n"/>
    </row>
    <row r="593">
      <c r="A593" s="1" t="n"/>
      <c r="B593" s="1" t="n"/>
      <c r="C593" s="1" t="n"/>
      <c r="D593" s="1" t="n"/>
      <c r="E593" s="1" t="n"/>
      <c r="F593" s="1" t="n"/>
      <c r="G593" s="1" t="n"/>
      <c r="H593" s="1" t="n"/>
      <c r="I593" s="1" t="n"/>
      <c r="J593" s="1" t="n"/>
      <c r="K593" s="18" t="n"/>
      <c r="L593" s="1" t="n"/>
      <c r="M593" s="1" t="n"/>
      <c r="N593" s="1" t="n"/>
      <c r="O593" s="1" t="n"/>
      <c r="P593" s="1" t="n"/>
      <c r="Q593" s="1" t="n"/>
      <c r="R593" s="1" t="n"/>
      <c r="S593" s="210" t="n"/>
      <c r="T593" s="210" t="n"/>
      <c r="U593" s="1" t="n"/>
      <c r="V593" s="18" t="n"/>
      <c r="W593" s="18" t="n"/>
      <c r="X593" s="1" t="n"/>
      <c r="Y593" s="210" t="n"/>
      <c r="Z593" s="1" t="n"/>
      <c r="AA593" s="18" t="n"/>
      <c r="AB593" s="212" t="n"/>
      <c r="AC593" s="1" t="n"/>
    </row>
    <row r="594">
      <c r="A594" s="1" t="n"/>
      <c r="B594" s="1" t="n"/>
      <c r="C594" s="1" t="n"/>
      <c r="D594" s="1" t="n"/>
      <c r="E594" s="1" t="n"/>
      <c r="F594" s="1" t="n"/>
      <c r="G594" s="1" t="n"/>
      <c r="H594" s="1" t="n"/>
      <c r="I594" s="1" t="n"/>
      <c r="J594" s="1" t="n"/>
      <c r="K594" s="18" t="n"/>
      <c r="L594" s="1" t="n"/>
      <c r="M594" s="1" t="n"/>
      <c r="N594" s="1" t="n"/>
      <c r="O594" s="1" t="n"/>
      <c r="P594" s="1" t="n"/>
      <c r="Q594" s="1" t="n"/>
      <c r="R594" s="1" t="n"/>
      <c r="S594" s="210" t="n"/>
      <c r="T594" s="210" t="n"/>
      <c r="U594" s="1" t="n"/>
      <c r="V594" s="18" t="n"/>
      <c r="W594" s="18" t="n"/>
      <c r="X594" s="1" t="n"/>
      <c r="Y594" s="210" t="n"/>
      <c r="Z594" s="1" t="n"/>
      <c r="AA594" s="18" t="n"/>
      <c r="AB594" s="212" t="n"/>
      <c r="AC594" s="1" t="n"/>
    </row>
    <row r="595">
      <c r="A595" s="1" t="n"/>
      <c r="B595" s="1" t="n"/>
      <c r="C595" s="1" t="n"/>
      <c r="D595" s="1" t="n"/>
      <c r="E595" s="1" t="n"/>
      <c r="F595" s="1" t="n"/>
      <c r="G595" s="1" t="n"/>
      <c r="H595" s="1" t="n"/>
      <c r="I595" s="1" t="n"/>
      <c r="J595" s="1" t="n"/>
      <c r="K595" s="18" t="n"/>
      <c r="L595" s="1" t="n"/>
      <c r="M595" s="1" t="n"/>
      <c r="N595" s="1" t="n"/>
      <c r="O595" s="1" t="n"/>
      <c r="P595" s="1" t="n"/>
      <c r="Q595" s="1" t="n"/>
      <c r="R595" s="1" t="n"/>
      <c r="S595" s="210" t="n"/>
      <c r="T595" s="210" t="n"/>
      <c r="U595" s="1" t="n"/>
      <c r="V595" s="18" t="n"/>
      <c r="W595" s="18" t="n"/>
      <c r="X595" s="1" t="n"/>
      <c r="Y595" s="210" t="n"/>
      <c r="Z595" s="1" t="n"/>
      <c r="AA595" s="18" t="n"/>
      <c r="AB595" s="212" t="n"/>
      <c r="AC595" s="1" t="n"/>
    </row>
    <row r="596">
      <c r="A596" s="1" t="n"/>
      <c r="B596" s="1" t="n"/>
      <c r="C596" s="1" t="n"/>
      <c r="D596" s="1" t="n"/>
      <c r="E596" s="1" t="n"/>
      <c r="F596" s="1" t="n"/>
      <c r="G596" s="1" t="n"/>
      <c r="H596" s="1" t="n"/>
      <c r="I596" s="1" t="n"/>
      <c r="J596" s="1" t="n"/>
      <c r="K596" s="18" t="n"/>
      <c r="L596" s="1" t="n"/>
      <c r="M596" s="1" t="n"/>
      <c r="N596" s="1" t="n"/>
      <c r="O596" s="1" t="n"/>
      <c r="P596" s="1" t="n"/>
      <c r="Q596" s="1" t="n"/>
      <c r="R596" s="1" t="n"/>
      <c r="S596" s="210" t="n"/>
      <c r="T596" s="210" t="n"/>
      <c r="U596" s="1" t="n"/>
      <c r="V596" s="18" t="n"/>
      <c r="W596" s="18" t="n"/>
      <c r="X596" s="1" t="n"/>
      <c r="Y596" s="210" t="n"/>
      <c r="Z596" s="1" t="n"/>
      <c r="AA596" s="18" t="n"/>
      <c r="AB596" s="212" t="n"/>
      <c r="AC596" s="1" t="n"/>
    </row>
    <row r="597">
      <c r="A597" s="1" t="n"/>
      <c r="B597" s="1" t="n"/>
      <c r="C597" s="1" t="n"/>
      <c r="D597" s="1" t="n"/>
      <c r="E597" s="1" t="n"/>
      <c r="F597" s="1" t="n"/>
      <c r="G597" s="1" t="n"/>
      <c r="H597" s="1" t="n"/>
      <c r="I597" s="1" t="n"/>
      <c r="J597" s="1" t="n"/>
      <c r="K597" s="18" t="n"/>
      <c r="L597" s="1" t="n"/>
      <c r="M597" s="1" t="n"/>
      <c r="N597" s="1" t="n"/>
      <c r="O597" s="1" t="n"/>
      <c r="P597" s="1" t="n"/>
      <c r="Q597" s="1" t="n"/>
      <c r="R597" s="1" t="n"/>
      <c r="S597" s="210" t="n"/>
      <c r="T597" s="210" t="n"/>
      <c r="U597" s="1" t="n"/>
      <c r="V597" s="18" t="n"/>
      <c r="W597" s="18" t="n"/>
      <c r="X597" s="1" t="n"/>
      <c r="Y597" s="210" t="n"/>
      <c r="Z597" s="1" t="n"/>
      <c r="AA597" s="18" t="n"/>
      <c r="AB597" s="212" t="n"/>
      <c r="AC597" s="1" t="n"/>
    </row>
    <row r="598">
      <c r="A598" s="1" t="n"/>
      <c r="B598" s="1" t="n"/>
      <c r="C598" s="1" t="n"/>
      <c r="D598" s="1" t="n"/>
      <c r="E598" s="1" t="n"/>
      <c r="F598" s="1" t="n"/>
      <c r="G598" s="1" t="n"/>
      <c r="H598" s="1" t="n"/>
      <c r="I598" s="1" t="n"/>
      <c r="J598" s="1" t="n"/>
      <c r="K598" s="18" t="n"/>
      <c r="L598" s="1" t="n"/>
      <c r="M598" s="1" t="n"/>
      <c r="N598" s="1" t="n"/>
      <c r="O598" s="1" t="n"/>
      <c r="P598" s="1" t="n"/>
      <c r="Q598" s="1" t="n"/>
      <c r="R598" s="1" t="n"/>
      <c r="S598" s="210" t="n"/>
      <c r="T598" s="210" t="n"/>
      <c r="U598" s="1" t="n"/>
      <c r="V598" s="18" t="n"/>
      <c r="W598" s="18" t="n"/>
      <c r="X598" s="1" t="n"/>
      <c r="Y598" s="210" t="n"/>
      <c r="Z598" s="1" t="n"/>
      <c r="AA598" s="18" t="n"/>
      <c r="AB598" s="212" t="n"/>
      <c r="AC598" s="1" t="n"/>
    </row>
    <row r="599">
      <c r="A599" s="1" t="n"/>
      <c r="B599" s="1" t="n"/>
      <c r="C599" s="1" t="n"/>
      <c r="D599" s="1" t="n"/>
      <c r="E599" s="1" t="n"/>
      <c r="F599" s="1" t="n"/>
      <c r="G599" s="1" t="n"/>
      <c r="H599" s="1" t="n"/>
      <c r="I599" s="1" t="n"/>
      <c r="J599" s="1" t="n"/>
      <c r="K599" s="18" t="n"/>
      <c r="L599" s="1" t="n"/>
      <c r="M599" s="1" t="n"/>
      <c r="N599" s="1" t="n"/>
      <c r="O599" s="1" t="n"/>
      <c r="P599" s="1" t="n"/>
      <c r="Q599" s="1" t="n"/>
      <c r="R599" s="1" t="n"/>
      <c r="S599" s="210" t="n"/>
      <c r="T599" s="210" t="n"/>
      <c r="U599" s="1" t="n"/>
      <c r="V599" s="18" t="n"/>
      <c r="W599" s="18" t="n"/>
      <c r="X599" s="1" t="n"/>
      <c r="Y599" s="210" t="n"/>
      <c r="Z599" s="1" t="n"/>
      <c r="AA599" s="18" t="n"/>
      <c r="AB599" s="212" t="n"/>
      <c r="AC599" s="1" t="n"/>
    </row>
    <row r="600">
      <c r="A600" s="1" t="n"/>
      <c r="B600" s="1" t="n"/>
      <c r="C600" s="1" t="n"/>
      <c r="D600" s="1" t="n"/>
      <c r="E600" s="1" t="n"/>
      <c r="F600" s="1" t="n"/>
      <c r="G600" s="1" t="n"/>
      <c r="H600" s="1" t="n"/>
      <c r="I600" s="1" t="n"/>
      <c r="J600" s="1" t="n"/>
      <c r="K600" s="18" t="n"/>
      <c r="L600" s="1" t="n"/>
      <c r="M600" s="1" t="n"/>
      <c r="N600" s="1" t="n"/>
      <c r="O600" s="1" t="n"/>
      <c r="P600" s="1" t="n"/>
      <c r="Q600" s="1" t="n"/>
      <c r="R600" s="1" t="n"/>
      <c r="S600" s="210" t="n"/>
      <c r="T600" s="210" t="n"/>
      <c r="U600" s="1" t="n"/>
      <c r="V600" s="18" t="n"/>
      <c r="W600" s="18" t="n"/>
      <c r="X600" s="1" t="n"/>
      <c r="Y600" s="210" t="n"/>
      <c r="Z600" s="1" t="n"/>
      <c r="AA600" s="18" t="n"/>
      <c r="AB600" s="212" t="n"/>
      <c r="AC600" s="1" t="n"/>
    </row>
    <row r="601">
      <c r="A601" s="1" t="n"/>
      <c r="B601" s="1" t="n"/>
      <c r="C601" s="1" t="n"/>
      <c r="D601" s="1" t="n"/>
      <c r="E601" s="1" t="n"/>
      <c r="F601" s="1" t="n"/>
      <c r="G601" s="1" t="n"/>
      <c r="H601" s="1" t="n"/>
      <c r="I601" s="1" t="n"/>
      <c r="J601" s="1" t="n"/>
      <c r="K601" s="18" t="n"/>
      <c r="L601" s="1" t="n"/>
      <c r="M601" s="1" t="n"/>
      <c r="N601" s="1" t="n"/>
      <c r="O601" s="1" t="n"/>
      <c r="P601" s="1" t="n"/>
      <c r="Q601" s="1" t="n"/>
      <c r="R601" s="1" t="n"/>
      <c r="S601" s="210" t="n"/>
      <c r="T601" s="210" t="n"/>
      <c r="U601" s="1" t="n"/>
      <c r="V601" s="18" t="n"/>
      <c r="W601" s="18" t="n"/>
      <c r="X601" s="1" t="n"/>
      <c r="Y601" s="210" t="n"/>
      <c r="Z601" s="1" t="n"/>
      <c r="AA601" s="18" t="n"/>
      <c r="AB601" s="212" t="n"/>
      <c r="AC601" s="1" t="n"/>
    </row>
    <row r="602">
      <c r="A602" s="1" t="n"/>
      <c r="B602" s="1" t="n"/>
      <c r="C602" s="1" t="n"/>
      <c r="D602" s="1" t="n"/>
      <c r="E602" s="1" t="n"/>
      <c r="F602" s="1" t="n"/>
      <c r="G602" s="1" t="n"/>
      <c r="H602" s="1" t="n"/>
      <c r="I602" s="1" t="n"/>
      <c r="J602" s="1" t="n"/>
      <c r="K602" s="18" t="n"/>
      <c r="L602" s="1" t="n"/>
      <c r="M602" s="1" t="n"/>
      <c r="N602" s="1" t="n"/>
      <c r="O602" s="1" t="n"/>
      <c r="P602" s="1" t="n"/>
      <c r="Q602" s="1" t="n"/>
      <c r="R602" s="1" t="n"/>
      <c r="S602" s="210" t="n"/>
      <c r="T602" s="210" t="n"/>
      <c r="U602" s="1" t="n"/>
      <c r="V602" s="18" t="n"/>
      <c r="W602" s="18" t="n"/>
      <c r="X602" s="1" t="n"/>
      <c r="Y602" s="210" t="n"/>
      <c r="Z602" s="1" t="n"/>
      <c r="AA602" s="18" t="n"/>
      <c r="AB602" s="212" t="n"/>
      <c r="AC602" s="1" t="n"/>
    </row>
    <row r="603">
      <c r="A603" s="1" t="n"/>
      <c r="B603" s="1" t="n"/>
      <c r="C603" s="1" t="n"/>
      <c r="D603" s="1" t="n"/>
      <c r="E603" s="1" t="n"/>
      <c r="F603" s="1" t="n"/>
      <c r="G603" s="1" t="n"/>
      <c r="H603" s="1" t="n"/>
      <c r="I603" s="1" t="n"/>
      <c r="J603" s="1" t="n"/>
      <c r="K603" s="18" t="n"/>
      <c r="L603" s="1" t="n"/>
      <c r="M603" s="1" t="n"/>
      <c r="N603" s="1" t="n"/>
      <c r="O603" s="1" t="n"/>
      <c r="P603" s="1" t="n"/>
      <c r="Q603" s="1" t="n"/>
      <c r="R603" s="1" t="n"/>
      <c r="S603" s="210" t="n"/>
      <c r="T603" s="210" t="n"/>
      <c r="U603" s="1" t="n"/>
      <c r="V603" s="18" t="n"/>
      <c r="W603" s="18" t="n"/>
      <c r="X603" s="1" t="n"/>
      <c r="Y603" s="210" t="n"/>
      <c r="Z603" s="1" t="n"/>
      <c r="AA603" s="18" t="n"/>
      <c r="AB603" s="212" t="n"/>
      <c r="AC603" s="1" t="n"/>
    </row>
    <row r="604">
      <c r="A604" s="1" t="n"/>
      <c r="B604" s="1" t="n"/>
      <c r="C604" s="1" t="n"/>
      <c r="D604" s="1" t="n"/>
      <c r="E604" s="1" t="n"/>
      <c r="F604" s="1" t="n"/>
      <c r="G604" s="1" t="n"/>
      <c r="H604" s="1" t="n"/>
      <c r="I604" s="1" t="n"/>
      <c r="J604" s="1" t="n"/>
      <c r="K604" s="18" t="n"/>
      <c r="L604" s="1" t="n"/>
      <c r="M604" s="1" t="n"/>
      <c r="N604" s="1" t="n"/>
      <c r="O604" s="1" t="n"/>
      <c r="P604" s="1" t="n"/>
      <c r="Q604" s="1" t="n"/>
      <c r="R604" s="1" t="n"/>
      <c r="S604" s="210" t="n"/>
      <c r="T604" s="210" t="n"/>
      <c r="U604" s="1" t="n"/>
      <c r="V604" s="18" t="n"/>
      <c r="W604" s="18" t="n"/>
      <c r="X604" s="1" t="n"/>
      <c r="Y604" s="210" t="n"/>
      <c r="Z604" s="1" t="n"/>
      <c r="AA604" s="18" t="n"/>
      <c r="AB604" s="212" t="n"/>
      <c r="AC604" s="1" t="n"/>
    </row>
    <row r="605">
      <c r="A605" s="1" t="n"/>
      <c r="B605" s="1" t="n"/>
      <c r="C605" s="1" t="n"/>
      <c r="D605" s="1" t="n"/>
      <c r="E605" s="1" t="n"/>
      <c r="F605" s="1" t="n"/>
      <c r="G605" s="1" t="n"/>
      <c r="H605" s="1" t="n"/>
      <c r="I605" s="1" t="n"/>
      <c r="J605" s="1" t="n"/>
      <c r="K605" s="18" t="n"/>
      <c r="L605" s="1" t="n"/>
      <c r="M605" s="1" t="n"/>
      <c r="N605" s="1" t="n"/>
      <c r="O605" s="1" t="n"/>
      <c r="P605" s="1" t="n"/>
      <c r="Q605" s="1" t="n"/>
      <c r="R605" s="1" t="n"/>
      <c r="S605" s="210" t="n"/>
      <c r="T605" s="210" t="n"/>
      <c r="U605" s="1" t="n"/>
      <c r="V605" s="18" t="n"/>
      <c r="W605" s="18" t="n"/>
      <c r="X605" s="1" t="n"/>
      <c r="Y605" s="210" t="n"/>
      <c r="Z605" s="1" t="n"/>
      <c r="AA605" s="18" t="n"/>
      <c r="AB605" s="212" t="n"/>
      <c r="AC605" s="1" t="n"/>
    </row>
    <row r="606">
      <c r="A606" s="1" t="n"/>
      <c r="B606" s="1" t="n"/>
      <c r="C606" s="1" t="n"/>
      <c r="D606" s="1" t="n"/>
      <c r="E606" s="1" t="n"/>
      <c r="F606" s="1" t="n"/>
      <c r="G606" s="1" t="n"/>
      <c r="H606" s="1" t="n"/>
      <c r="I606" s="1" t="n"/>
      <c r="J606" s="1" t="n"/>
      <c r="K606" s="18" t="n"/>
      <c r="L606" s="1" t="n"/>
      <c r="M606" s="1" t="n"/>
      <c r="N606" s="1" t="n"/>
      <c r="O606" s="1" t="n"/>
      <c r="P606" s="1" t="n"/>
      <c r="Q606" s="1" t="n"/>
      <c r="R606" s="1" t="n"/>
      <c r="S606" s="210" t="n"/>
      <c r="T606" s="210" t="n"/>
      <c r="U606" s="1" t="n"/>
      <c r="V606" s="18" t="n"/>
      <c r="W606" s="18" t="n"/>
      <c r="X606" s="1" t="n"/>
      <c r="Y606" s="210" t="n"/>
      <c r="Z606" s="1" t="n"/>
      <c r="AA606" s="18" t="n"/>
      <c r="AB606" s="212" t="n"/>
      <c r="AC606" s="1" t="n"/>
    </row>
    <row r="607">
      <c r="A607" s="1" t="n"/>
      <c r="B607" s="1" t="n"/>
      <c r="C607" s="1" t="n"/>
      <c r="D607" s="1" t="n"/>
      <c r="E607" s="1" t="n"/>
      <c r="F607" s="1" t="n"/>
      <c r="G607" s="1" t="n"/>
      <c r="H607" s="1" t="n"/>
      <c r="I607" s="1" t="n"/>
      <c r="J607" s="1" t="n"/>
      <c r="K607" s="18" t="n"/>
      <c r="L607" s="1" t="n"/>
      <c r="M607" s="1" t="n"/>
      <c r="N607" s="1" t="n"/>
      <c r="O607" s="1" t="n"/>
      <c r="P607" s="1" t="n"/>
      <c r="Q607" s="1" t="n"/>
      <c r="R607" s="1" t="n"/>
      <c r="S607" s="210" t="n"/>
      <c r="T607" s="210" t="n"/>
      <c r="U607" s="1" t="n"/>
      <c r="V607" s="18" t="n"/>
      <c r="W607" s="18" t="n"/>
      <c r="X607" s="1" t="n"/>
      <c r="Y607" s="210" t="n"/>
      <c r="Z607" s="1" t="n"/>
      <c r="AA607" s="18" t="n"/>
      <c r="AB607" s="212" t="n"/>
      <c r="AC607" s="1" t="n"/>
    </row>
    <row r="608">
      <c r="A608" s="1" t="n"/>
      <c r="B608" s="1" t="n"/>
      <c r="C608" s="1" t="n"/>
      <c r="D608" s="1" t="n"/>
      <c r="E608" s="1" t="n"/>
      <c r="F608" s="1" t="n"/>
      <c r="G608" s="1" t="n"/>
      <c r="H608" s="1" t="n"/>
      <c r="I608" s="1" t="n"/>
      <c r="J608" s="1" t="n"/>
      <c r="K608" s="18" t="n"/>
      <c r="L608" s="1" t="n"/>
      <c r="M608" s="1" t="n"/>
      <c r="N608" s="1" t="n"/>
      <c r="O608" s="1" t="n"/>
      <c r="P608" s="1" t="n"/>
      <c r="Q608" s="1" t="n"/>
      <c r="R608" s="1" t="n"/>
      <c r="S608" s="210" t="n"/>
      <c r="T608" s="210" t="n"/>
      <c r="U608" s="1" t="n"/>
      <c r="V608" s="18" t="n"/>
      <c r="W608" s="18" t="n"/>
      <c r="X608" s="1" t="n"/>
      <c r="Y608" s="210" t="n"/>
      <c r="Z608" s="1" t="n"/>
      <c r="AA608" s="18" t="n"/>
      <c r="AB608" s="212" t="n"/>
      <c r="AC608" s="1" t="n"/>
    </row>
    <row r="609">
      <c r="A609" s="1" t="n"/>
      <c r="B609" s="1" t="n"/>
      <c r="C609" s="1" t="n"/>
      <c r="D609" s="1" t="n"/>
      <c r="E609" s="1" t="n"/>
      <c r="F609" s="1" t="n"/>
      <c r="G609" s="1" t="n"/>
      <c r="H609" s="1" t="n"/>
      <c r="I609" s="1" t="n"/>
      <c r="J609" s="1" t="n"/>
      <c r="K609" s="18" t="n"/>
      <c r="L609" s="1" t="n"/>
      <c r="M609" s="1" t="n"/>
      <c r="N609" s="1" t="n"/>
      <c r="O609" s="1" t="n"/>
      <c r="P609" s="1" t="n"/>
      <c r="Q609" s="1" t="n"/>
      <c r="R609" s="1" t="n"/>
      <c r="S609" s="210" t="n"/>
      <c r="T609" s="210" t="n"/>
      <c r="U609" s="1" t="n"/>
      <c r="V609" s="18" t="n"/>
      <c r="W609" s="18" t="n"/>
      <c r="X609" s="1" t="n"/>
      <c r="Y609" s="210" t="n"/>
      <c r="Z609" s="1" t="n"/>
      <c r="AA609" s="18" t="n"/>
      <c r="AB609" s="212" t="n"/>
      <c r="AC609" s="1" t="n"/>
    </row>
    <row r="610">
      <c r="A610" s="1" t="n"/>
      <c r="B610" s="1" t="n"/>
      <c r="C610" s="1" t="n"/>
      <c r="D610" s="1" t="n"/>
      <c r="E610" s="1" t="n"/>
      <c r="F610" s="1" t="n"/>
      <c r="G610" s="1" t="n"/>
      <c r="H610" s="1" t="n"/>
      <c r="I610" s="1" t="n"/>
      <c r="J610" s="1" t="n"/>
      <c r="K610" s="18" t="n"/>
      <c r="L610" s="1" t="n"/>
      <c r="M610" s="1" t="n"/>
      <c r="N610" s="1" t="n"/>
      <c r="O610" s="1" t="n"/>
      <c r="P610" s="1" t="n"/>
      <c r="Q610" s="1" t="n"/>
      <c r="R610" s="1" t="n"/>
      <c r="S610" s="210" t="n"/>
      <c r="T610" s="210" t="n"/>
      <c r="U610" s="1" t="n"/>
      <c r="V610" s="18" t="n"/>
      <c r="W610" s="18" t="n"/>
      <c r="X610" s="1" t="n"/>
      <c r="Y610" s="210" t="n"/>
      <c r="Z610" s="1" t="n"/>
      <c r="AA610" s="18" t="n"/>
      <c r="AB610" s="212" t="n"/>
      <c r="AC610" s="1" t="n"/>
    </row>
    <row r="611">
      <c r="A611" s="1" t="n"/>
      <c r="B611" s="1" t="n"/>
      <c r="C611" s="1" t="n"/>
      <c r="D611" s="1" t="n"/>
      <c r="E611" s="1" t="n"/>
      <c r="F611" s="1" t="n"/>
      <c r="G611" s="1" t="n"/>
      <c r="H611" s="1" t="n"/>
      <c r="I611" s="1" t="n"/>
      <c r="J611" s="1" t="n"/>
      <c r="K611" s="18" t="n"/>
      <c r="L611" s="1" t="n"/>
      <c r="M611" s="1" t="n"/>
      <c r="N611" s="1" t="n"/>
      <c r="O611" s="1" t="n"/>
      <c r="P611" s="1" t="n"/>
      <c r="Q611" s="1" t="n"/>
      <c r="R611" s="1" t="n"/>
      <c r="S611" s="210" t="n"/>
      <c r="T611" s="210" t="n"/>
      <c r="U611" s="1" t="n"/>
      <c r="V611" s="18" t="n"/>
      <c r="W611" s="18" t="n"/>
      <c r="X611" s="1" t="n"/>
      <c r="Y611" s="210" t="n"/>
      <c r="Z611" s="1" t="n"/>
      <c r="AA611" s="18" t="n"/>
      <c r="AB611" s="212" t="n"/>
      <c r="AC611" s="1" t="n"/>
    </row>
    <row r="612">
      <c r="A612" s="1" t="n"/>
      <c r="B612" s="1" t="n"/>
      <c r="C612" s="1" t="n"/>
      <c r="D612" s="1" t="n"/>
      <c r="E612" s="1" t="n"/>
      <c r="F612" s="1" t="n"/>
      <c r="G612" s="1" t="n"/>
      <c r="H612" s="1" t="n"/>
      <c r="I612" s="1" t="n"/>
      <c r="J612" s="1" t="n"/>
      <c r="K612" s="18" t="n"/>
      <c r="L612" s="1" t="n"/>
      <c r="M612" s="1" t="n"/>
      <c r="N612" s="1" t="n"/>
      <c r="O612" s="1" t="n"/>
      <c r="P612" s="1" t="n"/>
      <c r="Q612" s="1" t="n"/>
      <c r="R612" s="1" t="n"/>
      <c r="S612" s="210" t="n"/>
      <c r="T612" s="210" t="n"/>
      <c r="U612" s="1" t="n"/>
      <c r="V612" s="18" t="n"/>
      <c r="W612" s="18" t="n"/>
      <c r="X612" s="1" t="n"/>
      <c r="Y612" s="210" t="n"/>
      <c r="Z612" s="1" t="n"/>
      <c r="AA612" s="18" t="n"/>
      <c r="AB612" s="212" t="n"/>
      <c r="AC612" s="1" t="n"/>
    </row>
    <row r="613">
      <c r="A613" s="1" t="n"/>
      <c r="B613" s="1" t="n"/>
      <c r="C613" s="1" t="n"/>
      <c r="D613" s="1" t="n"/>
      <c r="E613" s="1" t="n"/>
      <c r="F613" s="1" t="n"/>
      <c r="G613" s="1" t="n"/>
      <c r="H613" s="1" t="n"/>
      <c r="I613" s="1" t="n"/>
      <c r="J613" s="1" t="n"/>
      <c r="K613" s="18" t="n"/>
      <c r="L613" s="1" t="n"/>
      <c r="M613" s="1" t="n"/>
      <c r="N613" s="1" t="n"/>
      <c r="O613" s="1" t="n"/>
      <c r="P613" s="1" t="n"/>
      <c r="Q613" s="1" t="n"/>
      <c r="R613" s="1" t="n"/>
      <c r="S613" s="210" t="n"/>
      <c r="T613" s="210" t="n"/>
      <c r="U613" s="1" t="n"/>
      <c r="V613" s="18" t="n"/>
      <c r="W613" s="18" t="n"/>
      <c r="X613" s="1" t="n"/>
      <c r="Y613" s="210" t="n"/>
      <c r="Z613" s="1" t="n"/>
      <c r="AA613" s="18" t="n"/>
      <c r="AB613" s="212" t="n"/>
      <c r="AC613" s="1" t="n"/>
    </row>
    <row r="614">
      <c r="A614" s="1" t="n"/>
      <c r="B614" s="1" t="n"/>
      <c r="C614" s="1" t="n"/>
      <c r="D614" s="1" t="n"/>
      <c r="E614" s="1" t="n"/>
      <c r="F614" s="1" t="n"/>
      <c r="G614" s="1" t="n"/>
      <c r="H614" s="1" t="n"/>
      <c r="I614" s="1" t="n"/>
      <c r="J614" s="1" t="n"/>
      <c r="K614" s="18" t="n"/>
      <c r="L614" s="1" t="n"/>
      <c r="M614" s="1" t="n"/>
      <c r="N614" s="1" t="n"/>
      <c r="O614" s="1" t="n"/>
      <c r="P614" s="1" t="n"/>
      <c r="Q614" s="1" t="n"/>
      <c r="R614" s="1" t="n"/>
      <c r="S614" s="210" t="n"/>
      <c r="T614" s="210" t="n"/>
      <c r="U614" s="1" t="n"/>
      <c r="V614" s="18" t="n"/>
      <c r="W614" s="18" t="n"/>
      <c r="X614" s="1" t="n"/>
      <c r="Y614" s="210" t="n"/>
      <c r="Z614" s="1" t="n"/>
      <c r="AA614" s="18" t="n"/>
      <c r="AB614" s="212" t="n"/>
      <c r="AC614" s="1" t="n"/>
    </row>
    <row r="615">
      <c r="A615" s="1" t="n"/>
      <c r="B615" s="1" t="n"/>
      <c r="C615" s="1" t="n"/>
      <c r="D615" s="1" t="n"/>
      <c r="E615" s="1" t="n"/>
      <c r="F615" s="1" t="n"/>
      <c r="G615" s="1" t="n"/>
      <c r="H615" s="1" t="n"/>
      <c r="I615" s="1" t="n"/>
      <c r="J615" s="1" t="n"/>
      <c r="K615" s="18" t="n"/>
      <c r="L615" s="1" t="n"/>
      <c r="M615" s="1" t="n"/>
      <c r="N615" s="1" t="n"/>
      <c r="O615" s="1" t="n"/>
      <c r="P615" s="1" t="n"/>
      <c r="Q615" s="1" t="n"/>
      <c r="R615" s="1" t="n"/>
      <c r="S615" s="210" t="n"/>
      <c r="T615" s="210" t="n"/>
      <c r="U615" s="1" t="n"/>
      <c r="V615" s="18" t="n"/>
      <c r="W615" s="18" t="n"/>
      <c r="X615" s="1" t="n"/>
      <c r="Y615" s="210" t="n"/>
      <c r="Z615" s="1" t="n"/>
      <c r="AA615" s="18" t="n"/>
      <c r="AB615" s="212" t="n"/>
      <c r="AC615" s="1" t="n"/>
    </row>
    <row r="616">
      <c r="A616" s="1" t="n"/>
      <c r="B616" s="1" t="n"/>
      <c r="C616" s="1" t="n"/>
      <c r="D616" s="1" t="n"/>
      <c r="E616" s="1" t="n"/>
      <c r="F616" s="1" t="n"/>
      <c r="G616" s="1" t="n"/>
      <c r="H616" s="1" t="n"/>
      <c r="I616" s="1" t="n"/>
      <c r="J616" s="1" t="n"/>
      <c r="K616" s="18" t="n"/>
      <c r="L616" s="1" t="n"/>
      <c r="M616" s="1" t="n"/>
      <c r="N616" s="1" t="n"/>
      <c r="O616" s="1" t="n"/>
      <c r="P616" s="1" t="n"/>
      <c r="Q616" s="1" t="n"/>
      <c r="R616" s="1" t="n"/>
      <c r="S616" s="210" t="n"/>
      <c r="T616" s="210" t="n"/>
      <c r="U616" s="1" t="n"/>
      <c r="V616" s="18" t="n"/>
      <c r="W616" s="18" t="n"/>
      <c r="X616" s="1" t="n"/>
      <c r="Y616" s="210" t="n"/>
      <c r="Z616" s="1" t="n"/>
      <c r="AA616" s="18" t="n"/>
      <c r="AB616" s="212" t="n"/>
      <c r="AC616" s="1" t="n"/>
    </row>
    <row r="617">
      <c r="A617" s="1" t="n"/>
      <c r="B617" s="1" t="n"/>
      <c r="C617" s="1" t="n"/>
      <c r="D617" s="1" t="n"/>
      <c r="E617" s="1" t="n"/>
      <c r="F617" s="1" t="n"/>
      <c r="G617" s="1" t="n"/>
      <c r="H617" s="1" t="n"/>
      <c r="I617" s="1" t="n"/>
      <c r="J617" s="1" t="n"/>
      <c r="K617" s="18" t="n"/>
      <c r="L617" s="1" t="n"/>
      <c r="M617" s="1" t="n"/>
      <c r="N617" s="1" t="n"/>
      <c r="O617" s="1" t="n"/>
      <c r="P617" s="1" t="n"/>
      <c r="Q617" s="1" t="n"/>
      <c r="R617" s="1" t="n"/>
      <c r="S617" s="210" t="n"/>
      <c r="T617" s="210" t="n"/>
      <c r="U617" s="1" t="n"/>
      <c r="V617" s="18" t="n"/>
      <c r="W617" s="18" t="n"/>
      <c r="X617" s="1" t="n"/>
      <c r="Y617" s="210" t="n"/>
      <c r="Z617" s="1" t="n"/>
      <c r="AA617" s="18" t="n"/>
      <c r="AB617" s="212" t="n"/>
      <c r="AC617" s="1" t="n"/>
    </row>
    <row r="618">
      <c r="A618" s="1" t="n"/>
      <c r="B618" s="1" t="n"/>
      <c r="C618" s="1" t="n"/>
      <c r="D618" s="1" t="n"/>
      <c r="E618" s="1" t="n"/>
      <c r="F618" s="1" t="n"/>
      <c r="G618" s="1" t="n"/>
      <c r="H618" s="1" t="n"/>
      <c r="I618" s="1" t="n"/>
      <c r="J618" s="1" t="n"/>
      <c r="K618" s="18" t="n"/>
      <c r="L618" s="1" t="n"/>
      <c r="M618" s="1" t="n"/>
      <c r="N618" s="1" t="n"/>
      <c r="O618" s="1" t="n"/>
      <c r="P618" s="1" t="n"/>
      <c r="Q618" s="1" t="n"/>
      <c r="R618" s="1" t="n"/>
      <c r="S618" s="210" t="n"/>
      <c r="T618" s="210" t="n"/>
      <c r="U618" s="1" t="n"/>
      <c r="V618" s="18" t="n"/>
      <c r="W618" s="18" t="n"/>
      <c r="X618" s="1" t="n"/>
      <c r="Y618" s="210" t="n"/>
      <c r="Z618" s="1" t="n"/>
      <c r="AA618" s="18" t="n"/>
      <c r="AB618" s="212" t="n"/>
      <c r="AC618" s="1" t="n"/>
    </row>
    <row r="619">
      <c r="A619" s="1" t="n"/>
      <c r="B619" s="1" t="n"/>
      <c r="C619" s="1" t="n"/>
      <c r="D619" s="1" t="n"/>
      <c r="E619" s="1" t="n"/>
      <c r="F619" s="1" t="n"/>
      <c r="G619" s="1" t="n"/>
      <c r="H619" s="1" t="n"/>
      <c r="I619" s="1" t="n"/>
      <c r="J619" s="1" t="n"/>
      <c r="K619" s="18" t="n"/>
      <c r="L619" s="1" t="n"/>
      <c r="M619" s="1" t="n"/>
      <c r="N619" s="1" t="n"/>
      <c r="O619" s="1" t="n"/>
      <c r="P619" s="1" t="n"/>
      <c r="Q619" s="1" t="n"/>
      <c r="R619" s="1" t="n"/>
      <c r="S619" s="210" t="n"/>
      <c r="T619" s="210" t="n"/>
      <c r="U619" s="1" t="n"/>
      <c r="V619" s="18" t="n"/>
      <c r="W619" s="18" t="n"/>
      <c r="X619" s="1" t="n"/>
      <c r="Y619" s="210" t="n"/>
      <c r="Z619" s="1" t="n"/>
      <c r="AA619" s="18" t="n"/>
      <c r="AB619" s="212" t="n"/>
      <c r="AC619" s="1" t="n"/>
    </row>
    <row r="620">
      <c r="A620" s="1" t="n"/>
      <c r="B620" s="1" t="n"/>
      <c r="C620" s="1" t="n"/>
      <c r="D620" s="1" t="n"/>
      <c r="E620" s="1" t="n"/>
      <c r="F620" s="1" t="n"/>
      <c r="G620" s="1" t="n"/>
      <c r="H620" s="1" t="n"/>
      <c r="I620" s="1" t="n"/>
      <c r="J620" s="1" t="n"/>
      <c r="K620" s="18" t="n"/>
      <c r="L620" s="1" t="n"/>
      <c r="M620" s="1" t="n"/>
      <c r="N620" s="1" t="n"/>
      <c r="O620" s="1" t="n"/>
      <c r="P620" s="1" t="n"/>
      <c r="Q620" s="1" t="n"/>
      <c r="R620" s="1" t="n"/>
      <c r="S620" s="210" t="n"/>
      <c r="T620" s="210" t="n"/>
      <c r="U620" s="1" t="n"/>
      <c r="V620" s="18" t="n"/>
      <c r="W620" s="18" t="n"/>
      <c r="X620" s="1" t="n"/>
      <c r="Y620" s="210" t="n"/>
      <c r="Z620" s="1" t="n"/>
      <c r="AA620" s="18" t="n"/>
      <c r="AB620" s="212" t="n"/>
      <c r="AC620" s="1" t="n"/>
    </row>
    <row r="621">
      <c r="A621" s="1" t="n"/>
      <c r="B621" s="1" t="n"/>
      <c r="C621" s="1" t="n"/>
      <c r="D621" s="1" t="n"/>
      <c r="E621" s="1" t="n"/>
      <c r="F621" s="1" t="n"/>
      <c r="G621" s="1" t="n"/>
      <c r="H621" s="1" t="n"/>
      <c r="I621" s="1" t="n"/>
      <c r="J621" s="1" t="n"/>
      <c r="K621" s="18" t="n"/>
      <c r="L621" s="1" t="n"/>
      <c r="M621" s="1" t="n"/>
      <c r="N621" s="1" t="n"/>
      <c r="O621" s="1" t="n"/>
      <c r="P621" s="1" t="n"/>
      <c r="Q621" s="1" t="n"/>
      <c r="R621" s="1" t="n"/>
      <c r="S621" s="210" t="n"/>
      <c r="T621" s="210" t="n"/>
      <c r="U621" s="1" t="n"/>
      <c r="V621" s="18" t="n"/>
      <c r="W621" s="18" t="n"/>
      <c r="X621" s="1" t="n"/>
      <c r="Y621" s="210" t="n"/>
      <c r="Z621" s="1" t="n"/>
      <c r="AA621" s="18" t="n"/>
      <c r="AB621" s="212" t="n"/>
      <c r="AC621" s="1" t="n"/>
    </row>
    <row r="622">
      <c r="A622" s="1" t="n"/>
      <c r="B622" s="1" t="n"/>
      <c r="C622" s="1" t="n"/>
      <c r="D622" s="1" t="n"/>
      <c r="E622" s="1" t="n"/>
      <c r="F622" s="1" t="n"/>
      <c r="G622" s="1" t="n"/>
      <c r="H622" s="1" t="n"/>
      <c r="I622" s="1" t="n"/>
      <c r="J622" s="1" t="n"/>
      <c r="K622" s="18" t="n"/>
      <c r="L622" s="1" t="n"/>
      <c r="M622" s="1" t="n"/>
      <c r="N622" s="1" t="n"/>
      <c r="O622" s="1" t="n"/>
      <c r="P622" s="1" t="n"/>
      <c r="Q622" s="1" t="n"/>
      <c r="R622" s="1" t="n"/>
      <c r="S622" s="210" t="n"/>
      <c r="T622" s="210" t="n"/>
      <c r="U622" s="1" t="n"/>
      <c r="V622" s="18" t="n"/>
      <c r="W622" s="18" t="n"/>
      <c r="X622" s="1" t="n"/>
      <c r="Y622" s="210" t="n"/>
      <c r="Z622" s="1" t="n"/>
      <c r="AA622" s="18" t="n"/>
      <c r="AB622" s="212" t="n"/>
      <c r="AC622" s="1" t="n"/>
    </row>
    <row r="623">
      <c r="A623" s="1" t="n"/>
      <c r="B623" s="1" t="n"/>
      <c r="C623" s="1" t="n"/>
      <c r="D623" s="1" t="n"/>
      <c r="E623" s="1" t="n"/>
      <c r="F623" s="1" t="n"/>
      <c r="G623" s="1" t="n"/>
      <c r="H623" s="1" t="n"/>
      <c r="I623" s="1" t="n"/>
      <c r="J623" s="1" t="n"/>
      <c r="K623" s="18" t="n"/>
      <c r="L623" s="1" t="n"/>
      <c r="M623" s="1" t="n"/>
      <c r="N623" s="1" t="n"/>
      <c r="O623" s="1" t="n"/>
      <c r="P623" s="1" t="n"/>
      <c r="Q623" s="1" t="n"/>
      <c r="R623" s="1" t="n"/>
      <c r="S623" s="210" t="n"/>
      <c r="T623" s="210" t="n"/>
      <c r="U623" s="1" t="n"/>
      <c r="V623" s="18" t="n"/>
      <c r="W623" s="18" t="n"/>
      <c r="X623" s="1" t="n"/>
      <c r="Y623" s="210" t="n"/>
      <c r="Z623" s="1" t="n"/>
      <c r="AA623" s="18" t="n"/>
      <c r="AB623" s="212" t="n"/>
      <c r="AC623" s="1" t="n"/>
    </row>
    <row r="624">
      <c r="A624" s="1" t="n"/>
      <c r="B624" s="1" t="n"/>
      <c r="C624" s="1" t="n"/>
      <c r="D624" s="1" t="n"/>
      <c r="E624" s="1" t="n"/>
      <c r="F624" s="1" t="n"/>
      <c r="G624" s="1" t="n"/>
      <c r="H624" s="1" t="n"/>
      <c r="I624" s="1" t="n"/>
      <c r="J624" s="1" t="n"/>
      <c r="K624" s="18" t="n"/>
      <c r="L624" s="1" t="n"/>
      <c r="M624" s="1" t="n"/>
      <c r="N624" s="1" t="n"/>
      <c r="O624" s="1" t="n"/>
      <c r="P624" s="1" t="n"/>
      <c r="Q624" s="1" t="n"/>
      <c r="R624" s="1" t="n"/>
      <c r="S624" s="210" t="n"/>
      <c r="T624" s="210" t="n"/>
      <c r="U624" s="1" t="n"/>
      <c r="V624" s="18" t="n"/>
      <c r="W624" s="18" t="n"/>
      <c r="X624" s="1" t="n"/>
      <c r="Y624" s="210" t="n"/>
      <c r="Z624" s="1" t="n"/>
      <c r="AA624" s="18" t="n"/>
      <c r="AB624" s="212" t="n"/>
      <c r="AC624" s="1" t="n"/>
    </row>
    <row r="625">
      <c r="A625" s="1" t="n"/>
      <c r="B625" s="1" t="n"/>
      <c r="C625" s="1" t="n"/>
      <c r="D625" s="1" t="n"/>
      <c r="E625" s="1" t="n"/>
      <c r="F625" s="1" t="n"/>
      <c r="G625" s="1" t="n"/>
      <c r="H625" s="1" t="n"/>
      <c r="I625" s="1" t="n"/>
      <c r="J625" s="1" t="n"/>
      <c r="K625" s="18" t="n"/>
      <c r="L625" s="1" t="n"/>
      <c r="M625" s="1" t="n"/>
      <c r="N625" s="1" t="n"/>
      <c r="O625" s="1" t="n"/>
      <c r="P625" s="1" t="n"/>
      <c r="Q625" s="1" t="n"/>
      <c r="R625" s="1" t="n"/>
      <c r="S625" s="210" t="n"/>
      <c r="T625" s="210" t="n"/>
      <c r="U625" s="1" t="n"/>
      <c r="V625" s="18" t="n"/>
      <c r="W625" s="18" t="n"/>
      <c r="X625" s="1" t="n"/>
      <c r="Y625" s="210" t="n"/>
      <c r="Z625" s="1" t="n"/>
      <c r="AA625" s="18" t="n"/>
      <c r="AB625" s="212" t="n"/>
      <c r="AC625" s="1" t="n"/>
    </row>
    <row r="626">
      <c r="A626" s="1" t="n"/>
      <c r="B626" s="1" t="n"/>
      <c r="C626" s="1" t="n"/>
      <c r="D626" s="1" t="n"/>
      <c r="E626" s="1" t="n"/>
      <c r="F626" s="1" t="n"/>
      <c r="G626" s="1" t="n"/>
      <c r="H626" s="1" t="n"/>
      <c r="I626" s="1" t="n"/>
      <c r="J626" s="1" t="n"/>
      <c r="K626" s="18" t="n"/>
      <c r="L626" s="1" t="n"/>
      <c r="M626" s="1" t="n"/>
      <c r="N626" s="1" t="n"/>
      <c r="O626" s="1" t="n"/>
      <c r="P626" s="1" t="n"/>
      <c r="Q626" s="1" t="n"/>
      <c r="R626" s="1" t="n"/>
      <c r="S626" s="210" t="n"/>
      <c r="T626" s="210" t="n"/>
      <c r="U626" s="1" t="n"/>
      <c r="V626" s="18" t="n"/>
      <c r="W626" s="18" t="n"/>
      <c r="X626" s="1" t="n"/>
      <c r="Y626" s="210" t="n"/>
      <c r="Z626" s="1" t="n"/>
      <c r="AA626" s="18" t="n"/>
      <c r="AB626" s="212" t="n"/>
      <c r="AC626" s="1" t="n"/>
    </row>
    <row r="627">
      <c r="A627" s="1" t="n"/>
      <c r="B627" s="1" t="n"/>
      <c r="C627" s="1" t="n"/>
      <c r="D627" s="1" t="n"/>
      <c r="E627" s="1" t="n"/>
      <c r="F627" s="1" t="n"/>
      <c r="G627" s="1" t="n"/>
      <c r="H627" s="1" t="n"/>
      <c r="I627" s="1" t="n"/>
      <c r="J627" s="1" t="n"/>
      <c r="K627" s="18" t="n"/>
      <c r="L627" s="1" t="n"/>
      <c r="M627" s="1" t="n"/>
      <c r="N627" s="1" t="n"/>
      <c r="O627" s="1" t="n"/>
      <c r="P627" s="1" t="n"/>
      <c r="Q627" s="1" t="n"/>
      <c r="R627" s="1" t="n"/>
      <c r="S627" s="210" t="n"/>
      <c r="T627" s="210" t="n"/>
      <c r="U627" s="1" t="n"/>
      <c r="V627" s="18" t="n"/>
      <c r="W627" s="18" t="n"/>
      <c r="X627" s="1" t="n"/>
      <c r="Y627" s="210" t="n"/>
      <c r="Z627" s="1" t="n"/>
      <c r="AA627" s="18" t="n"/>
      <c r="AB627" s="212" t="n"/>
      <c r="AC627" s="1" t="n"/>
    </row>
    <row r="628">
      <c r="A628" s="1" t="n"/>
      <c r="B628" s="1" t="n"/>
      <c r="C628" s="1" t="n"/>
      <c r="D628" s="1" t="n"/>
      <c r="E628" s="1" t="n"/>
      <c r="F628" s="1" t="n"/>
      <c r="G628" s="1" t="n"/>
      <c r="H628" s="1" t="n"/>
      <c r="I628" s="1" t="n"/>
      <c r="J628" s="1" t="n"/>
      <c r="K628" s="18" t="n"/>
      <c r="L628" s="1" t="n"/>
      <c r="M628" s="1" t="n"/>
      <c r="N628" s="1" t="n"/>
      <c r="O628" s="1" t="n"/>
      <c r="P628" s="1" t="n"/>
      <c r="Q628" s="1" t="n"/>
      <c r="R628" s="1" t="n"/>
      <c r="S628" s="210" t="n"/>
      <c r="T628" s="210" t="n"/>
      <c r="U628" s="1" t="n"/>
      <c r="V628" s="18" t="n"/>
      <c r="W628" s="18" t="n"/>
      <c r="X628" s="1" t="n"/>
      <c r="Y628" s="210" t="n"/>
      <c r="Z628" s="1" t="n"/>
      <c r="AA628" s="18" t="n"/>
      <c r="AB628" s="212" t="n"/>
      <c r="AC628" s="1" t="n"/>
    </row>
    <row r="629">
      <c r="A629" s="1" t="n"/>
      <c r="B629" s="1" t="n"/>
      <c r="C629" s="1" t="n"/>
      <c r="D629" s="1" t="n"/>
      <c r="E629" s="1" t="n"/>
      <c r="F629" s="1" t="n"/>
      <c r="G629" s="1" t="n"/>
      <c r="H629" s="1" t="n"/>
      <c r="I629" s="1" t="n"/>
      <c r="J629" s="1" t="n"/>
      <c r="K629" s="18" t="n"/>
      <c r="L629" s="1" t="n"/>
      <c r="M629" s="1" t="n"/>
      <c r="N629" s="1" t="n"/>
      <c r="O629" s="1" t="n"/>
      <c r="P629" s="1" t="n"/>
      <c r="Q629" s="1" t="n"/>
      <c r="R629" s="1" t="n"/>
      <c r="S629" s="210" t="n"/>
      <c r="T629" s="210" t="n"/>
      <c r="U629" s="1" t="n"/>
      <c r="V629" s="18" t="n"/>
      <c r="W629" s="18" t="n"/>
      <c r="X629" s="1" t="n"/>
      <c r="Y629" s="210" t="n"/>
      <c r="Z629" s="1" t="n"/>
      <c r="AA629" s="18" t="n"/>
      <c r="AB629" s="212" t="n"/>
      <c r="AC629" s="1" t="n"/>
    </row>
    <row r="630">
      <c r="A630" s="1" t="n"/>
      <c r="B630" s="1" t="n"/>
      <c r="C630" s="1" t="n"/>
      <c r="D630" s="1" t="n"/>
      <c r="E630" s="1" t="n"/>
      <c r="F630" s="1" t="n"/>
      <c r="G630" s="1" t="n"/>
      <c r="H630" s="1" t="n"/>
      <c r="I630" s="1" t="n"/>
      <c r="J630" s="1" t="n"/>
      <c r="K630" s="18" t="n"/>
      <c r="L630" s="1" t="n"/>
      <c r="M630" s="1" t="n"/>
      <c r="N630" s="1" t="n"/>
      <c r="O630" s="1" t="n"/>
      <c r="P630" s="1" t="n"/>
      <c r="Q630" s="1" t="n"/>
      <c r="R630" s="1" t="n"/>
      <c r="S630" s="210" t="n"/>
      <c r="T630" s="210" t="n"/>
      <c r="U630" s="1" t="n"/>
      <c r="V630" s="18" t="n"/>
      <c r="W630" s="18" t="n"/>
      <c r="X630" s="1" t="n"/>
      <c r="Y630" s="210" t="n"/>
      <c r="Z630" s="1" t="n"/>
      <c r="AA630" s="18" t="n"/>
      <c r="AB630" s="212" t="n"/>
      <c r="AC630" s="1" t="n"/>
    </row>
    <row r="631">
      <c r="A631" s="1" t="n"/>
      <c r="B631" s="1" t="n"/>
      <c r="C631" s="1" t="n"/>
      <c r="D631" s="1" t="n"/>
      <c r="E631" s="1" t="n"/>
      <c r="F631" s="1" t="n"/>
      <c r="G631" s="1" t="n"/>
      <c r="H631" s="1" t="n"/>
      <c r="I631" s="1" t="n"/>
      <c r="J631" s="1" t="n"/>
      <c r="K631" s="18" t="n"/>
      <c r="L631" s="1" t="n"/>
      <c r="M631" s="1" t="n"/>
      <c r="N631" s="1" t="n"/>
      <c r="O631" s="1" t="n"/>
      <c r="P631" s="1" t="n"/>
      <c r="Q631" s="1" t="n"/>
      <c r="R631" s="1" t="n"/>
      <c r="S631" s="210" t="n"/>
      <c r="T631" s="210" t="n"/>
      <c r="U631" s="1" t="n"/>
      <c r="V631" s="18" t="n"/>
      <c r="W631" s="18" t="n"/>
      <c r="X631" s="1" t="n"/>
      <c r="Y631" s="210" t="n"/>
      <c r="Z631" s="1" t="n"/>
      <c r="AA631" s="18" t="n"/>
      <c r="AB631" s="212" t="n"/>
      <c r="AC631" s="1" t="n"/>
    </row>
    <row r="632">
      <c r="A632" s="1" t="n"/>
      <c r="B632" s="1" t="n"/>
      <c r="C632" s="1" t="n"/>
      <c r="D632" s="1" t="n"/>
      <c r="E632" s="1" t="n"/>
      <c r="F632" s="1" t="n"/>
      <c r="G632" s="1" t="n"/>
      <c r="H632" s="1" t="n"/>
      <c r="I632" s="1" t="n"/>
      <c r="J632" s="1" t="n"/>
      <c r="K632" s="18" t="n"/>
      <c r="L632" s="1" t="n"/>
      <c r="M632" s="1" t="n"/>
      <c r="N632" s="1" t="n"/>
      <c r="O632" s="1" t="n"/>
      <c r="P632" s="1" t="n"/>
      <c r="Q632" s="1" t="n"/>
      <c r="R632" s="1" t="n"/>
      <c r="S632" s="210" t="n"/>
      <c r="T632" s="210" t="n"/>
      <c r="U632" s="1" t="n"/>
      <c r="V632" s="18" t="n"/>
      <c r="W632" s="18" t="n"/>
      <c r="X632" s="1" t="n"/>
      <c r="Y632" s="210" t="n"/>
      <c r="Z632" s="1" t="n"/>
      <c r="AA632" s="18" t="n"/>
      <c r="AB632" s="212" t="n"/>
      <c r="AC632" s="1" t="n"/>
    </row>
    <row r="633">
      <c r="A633" s="1" t="n"/>
      <c r="B633" s="1" t="n"/>
      <c r="C633" s="1" t="n"/>
      <c r="D633" s="1" t="n"/>
      <c r="E633" s="1" t="n"/>
      <c r="F633" s="1" t="n"/>
      <c r="G633" s="1" t="n"/>
      <c r="H633" s="1" t="n"/>
      <c r="I633" s="1" t="n"/>
      <c r="J633" s="1" t="n"/>
      <c r="K633" s="18" t="n"/>
      <c r="L633" s="1" t="n"/>
      <c r="M633" s="1" t="n"/>
      <c r="N633" s="1" t="n"/>
      <c r="O633" s="1" t="n"/>
      <c r="P633" s="1" t="n"/>
      <c r="Q633" s="1" t="n"/>
      <c r="R633" s="1" t="n"/>
      <c r="S633" s="210" t="n"/>
      <c r="T633" s="210" t="n"/>
      <c r="U633" s="1" t="n"/>
      <c r="V633" s="18" t="n"/>
      <c r="W633" s="18" t="n"/>
      <c r="X633" s="1" t="n"/>
      <c r="Y633" s="210" t="n"/>
      <c r="Z633" s="1" t="n"/>
      <c r="AA633" s="18" t="n"/>
      <c r="AB633" s="212" t="n"/>
      <c r="AC633" s="1" t="n"/>
    </row>
    <row r="634">
      <c r="A634" s="1" t="n"/>
      <c r="B634" s="1" t="n"/>
      <c r="C634" s="1" t="n"/>
      <c r="D634" s="1" t="n"/>
      <c r="E634" s="1" t="n"/>
      <c r="F634" s="1" t="n"/>
      <c r="G634" s="1" t="n"/>
      <c r="H634" s="1" t="n"/>
      <c r="I634" s="1" t="n"/>
      <c r="J634" s="1" t="n"/>
      <c r="K634" s="18" t="n"/>
      <c r="L634" s="1" t="n"/>
      <c r="M634" s="1" t="n"/>
      <c r="N634" s="1" t="n"/>
      <c r="O634" s="1" t="n"/>
      <c r="P634" s="1" t="n"/>
      <c r="Q634" s="1" t="n"/>
      <c r="R634" s="1" t="n"/>
      <c r="S634" s="210" t="n"/>
      <c r="T634" s="210" t="n"/>
      <c r="U634" s="1" t="n"/>
      <c r="V634" s="18" t="n"/>
      <c r="W634" s="18" t="n"/>
      <c r="X634" s="1" t="n"/>
      <c r="Y634" s="210" t="n"/>
      <c r="Z634" s="1" t="n"/>
      <c r="AA634" s="18" t="n"/>
      <c r="AB634" s="212" t="n"/>
      <c r="AC634" s="1" t="n"/>
    </row>
    <row r="635">
      <c r="A635" s="1" t="n"/>
      <c r="B635" s="1" t="n"/>
      <c r="C635" s="1" t="n"/>
      <c r="D635" s="1" t="n"/>
      <c r="E635" s="1" t="n"/>
      <c r="F635" s="1" t="n"/>
      <c r="G635" s="1" t="n"/>
      <c r="H635" s="1" t="n"/>
      <c r="I635" s="1" t="n"/>
      <c r="J635" s="1" t="n"/>
      <c r="K635" s="18" t="n"/>
      <c r="L635" s="1" t="n"/>
      <c r="M635" s="1" t="n"/>
      <c r="N635" s="1" t="n"/>
      <c r="O635" s="1" t="n"/>
      <c r="P635" s="1" t="n"/>
      <c r="Q635" s="1" t="n"/>
      <c r="R635" s="1" t="n"/>
      <c r="S635" s="210" t="n"/>
      <c r="T635" s="210" t="n"/>
      <c r="U635" s="1" t="n"/>
      <c r="V635" s="18" t="n"/>
      <c r="W635" s="18" t="n"/>
      <c r="X635" s="1" t="n"/>
      <c r="Y635" s="210" t="n"/>
      <c r="Z635" s="1" t="n"/>
      <c r="AA635" s="18" t="n"/>
      <c r="AB635" s="212" t="n"/>
      <c r="AC635" s="1" t="n"/>
    </row>
    <row r="636">
      <c r="A636" s="1" t="n"/>
      <c r="B636" s="1" t="n"/>
      <c r="C636" s="1" t="n"/>
      <c r="D636" s="1" t="n"/>
      <c r="E636" s="1" t="n"/>
      <c r="F636" s="1" t="n"/>
      <c r="G636" s="1" t="n"/>
      <c r="H636" s="1" t="n"/>
      <c r="I636" s="1" t="n"/>
      <c r="J636" s="1" t="n"/>
      <c r="K636" s="18" t="n"/>
      <c r="L636" s="1" t="n"/>
      <c r="M636" s="1" t="n"/>
      <c r="N636" s="1" t="n"/>
      <c r="O636" s="1" t="n"/>
      <c r="P636" s="1" t="n"/>
      <c r="Q636" s="1" t="n"/>
      <c r="R636" s="1" t="n"/>
      <c r="S636" s="210" t="n"/>
      <c r="T636" s="210" t="n"/>
      <c r="U636" s="1" t="n"/>
      <c r="V636" s="18" t="n"/>
      <c r="W636" s="18" t="n"/>
      <c r="X636" s="1" t="n"/>
      <c r="Y636" s="210" t="n"/>
      <c r="Z636" s="1" t="n"/>
      <c r="AA636" s="18" t="n"/>
      <c r="AB636" s="212" t="n"/>
      <c r="AC636" s="1" t="n"/>
    </row>
    <row r="637">
      <c r="A637" s="1" t="n"/>
      <c r="B637" s="1" t="n"/>
      <c r="C637" s="1" t="n"/>
      <c r="D637" s="1" t="n"/>
      <c r="E637" s="1" t="n"/>
      <c r="F637" s="1" t="n"/>
      <c r="G637" s="1" t="n"/>
      <c r="H637" s="1" t="n"/>
      <c r="I637" s="1" t="n"/>
      <c r="J637" s="1" t="n"/>
      <c r="K637" s="18" t="n"/>
      <c r="L637" s="1" t="n"/>
      <c r="M637" s="1" t="n"/>
      <c r="N637" s="1" t="n"/>
      <c r="O637" s="1" t="n"/>
      <c r="P637" s="1" t="n"/>
      <c r="Q637" s="1" t="n"/>
      <c r="R637" s="1" t="n"/>
      <c r="S637" s="210" t="n"/>
      <c r="T637" s="210" t="n"/>
      <c r="U637" s="1" t="n"/>
      <c r="V637" s="18" t="n"/>
      <c r="W637" s="18" t="n"/>
      <c r="X637" s="1" t="n"/>
      <c r="Y637" s="210" t="n"/>
      <c r="Z637" s="1" t="n"/>
      <c r="AA637" s="18" t="n"/>
      <c r="AB637" s="212" t="n"/>
      <c r="AC637" s="1" t="n"/>
    </row>
    <row r="638">
      <c r="A638" s="1" t="n"/>
      <c r="B638" s="1" t="n"/>
      <c r="C638" s="1" t="n"/>
      <c r="D638" s="1" t="n"/>
      <c r="E638" s="1" t="n"/>
      <c r="F638" s="1" t="n"/>
      <c r="G638" s="1" t="n"/>
      <c r="H638" s="1" t="n"/>
      <c r="I638" s="1" t="n"/>
      <c r="J638" s="1" t="n"/>
      <c r="K638" s="18" t="n"/>
      <c r="L638" s="1" t="n"/>
      <c r="M638" s="1" t="n"/>
      <c r="N638" s="1" t="n"/>
      <c r="O638" s="1" t="n"/>
      <c r="P638" s="1" t="n"/>
      <c r="Q638" s="1" t="n"/>
      <c r="R638" s="1" t="n"/>
      <c r="S638" s="210" t="n"/>
      <c r="T638" s="210" t="n"/>
      <c r="U638" s="1" t="n"/>
      <c r="V638" s="18" t="n"/>
      <c r="W638" s="18" t="n"/>
      <c r="X638" s="1" t="n"/>
      <c r="Y638" s="210" t="n"/>
      <c r="Z638" s="1" t="n"/>
      <c r="AA638" s="18" t="n"/>
      <c r="AB638" s="212" t="n"/>
      <c r="AC638" s="1" t="n"/>
    </row>
    <row r="639">
      <c r="A639" s="1" t="n"/>
      <c r="B639" s="1" t="n"/>
      <c r="C639" s="1" t="n"/>
      <c r="D639" s="1" t="n"/>
      <c r="E639" s="1" t="n"/>
      <c r="F639" s="1" t="n"/>
      <c r="G639" s="1" t="n"/>
      <c r="H639" s="1" t="n"/>
      <c r="I639" s="1" t="n"/>
      <c r="J639" s="1" t="n"/>
      <c r="K639" s="18" t="n"/>
      <c r="L639" s="1" t="n"/>
      <c r="M639" s="1" t="n"/>
      <c r="N639" s="1" t="n"/>
      <c r="O639" s="1" t="n"/>
      <c r="P639" s="1" t="n"/>
      <c r="Q639" s="1" t="n"/>
      <c r="R639" s="1" t="n"/>
      <c r="S639" s="210" t="n"/>
      <c r="T639" s="210" t="n"/>
      <c r="U639" s="1" t="n"/>
      <c r="V639" s="18" t="n"/>
      <c r="W639" s="18" t="n"/>
      <c r="X639" s="1" t="n"/>
      <c r="Y639" s="210" t="n"/>
      <c r="Z639" s="1" t="n"/>
      <c r="AA639" s="18" t="n"/>
      <c r="AB639" s="212" t="n"/>
      <c r="AC639" s="1" t="n"/>
    </row>
    <row r="640">
      <c r="A640" s="1" t="n"/>
      <c r="B640" s="1" t="n"/>
      <c r="C640" s="1" t="n"/>
      <c r="D640" s="1" t="n"/>
      <c r="E640" s="1" t="n"/>
      <c r="F640" s="1" t="n"/>
      <c r="G640" s="1" t="n"/>
      <c r="H640" s="1" t="n"/>
      <c r="I640" s="1" t="n"/>
      <c r="J640" s="1" t="n"/>
      <c r="K640" s="18" t="n"/>
      <c r="L640" s="1" t="n"/>
      <c r="M640" s="1" t="n"/>
      <c r="N640" s="1" t="n"/>
      <c r="O640" s="1" t="n"/>
      <c r="P640" s="1" t="n"/>
      <c r="Q640" s="1" t="n"/>
      <c r="R640" s="1" t="n"/>
      <c r="S640" s="210" t="n"/>
      <c r="T640" s="210" t="n"/>
      <c r="U640" s="1" t="n"/>
      <c r="V640" s="18" t="n"/>
      <c r="W640" s="18" t="n"/>
      <c r="X640" s="1" t="n"/>
      <c r="Y640" s="210" t="n"/>
      <c r="Z640" s="1" t="n"/>
      <c r="AA640" s="18" t="n"/>
      <c r="AB640" s="212" t="n"/>
      <c r="AC640" s="1" t="n"/>
    </row>
    <row r="641">
      <c r="A641" s="1" t="n"/>
      <c r="B641" s="1" t="n"/>
      <c r="C641" s="1" t="n"/>
      <c r="D641" s="1" t="n"/>
      <c r="E641" s="1" t="n"/>
      <c r="F641" s="1" t="n"/>
      <c r="G641" s="1" t="n"/>
      <c r="H641" s="1" t="n"/>
      <c r="I641" s="1" t="n"/>
      <c r="J641" s="1" t="n"/>
      <c r="K641" s="18" t="n"/>
      <c r="L641" s="1" t="n"/>
      <c r="M641" s="1" t="n"/>
      <c r="N641" s="1" t="n"/>
      <c r="O641" s="1" t="n"/>
      <c r="P641" s="1" t="n"/>
      <c r="Q641" s="1" t="n"/>
      <c r="R641" s="1" t="n"/>
      <c r="S641" s="210" t="n"/>
      <c r="T641" s="210" t="n"/>
      <c r="U641" s="1" t="n"/>
      <c r="V641" s="18" t="n"/>
      <c r="W641" s="18" t="n"/>
      <c r="X641" s="1" t="n"/>
      <c r="Y641" s="210" t="n"/>
      <c r="Z641" s="1" t="n"/>
      <c r="AA641" s="18" t="n"/>
      <c r="AB641" s="212" t="n"/>
      <c r="AC641" s="1" t="n"/>
    </row>
    <row r="642">
      <c r="A642" s="1" t="n"/>
      <c r="B642" s="1" t="n"/>
      <c r="C642" s="1" t="n"/>
      <c r="D642" s="1" t="n"/>
      <c r="E642" s="1" t="n"/>
      <c r="F642" s="1" t="n"/>
      <c r="G642" s="1" t="n"/>
      <c r="H642" s="1" t="n"/>
      <c r="I642" s="1" t="n"/>
      <c r="J642" s="1" t="n"/>
      <c r="K642" s="18" t="n"/>
      <c r="L642" s="1" t="n"/>
      <c r="M642" s="1" t="n"/>
      <c r="N642" s="1" t="n"/>
      <c r="O642" s="1" t="n"/>
      <c r="P642" s="1" t="n"/>
      <c r="Q642" s="1" t="n"/>
      <c r="R642" s="1" t="n"/>
      <c r="S642" s="210" t="n"/>
      <c r="T642" s="210" t="n"/>
      <c r="U642" s="1" t="n"/>
      <c r="V642" s="18" t="n"/>
      <c r="W642" s="18" t="n"/>
      <c r="X642" s="1" t="n"/>
      <c r="Y642" s="210" t="n"/>
      <c r="Z642" s="1" t="n"/>
      <c r="AA642" s="18" t="n"/>
      <c r="AB642" s="212" t="n"/>
      <c r="AC642" s="1" t="n"/>
    </row>
    <row r="643">
      <c r="A643" s="1" t="n"/>
      <c r="B643" s="1" t="n"/>
      <c r="C643" s="1" t="n"/>
      <c r="D643" s="1" t="n"/>
      <c r="E643" s="1" t="n"/>
      <c r="F643" s="1" t="n"/>
      <c r="G643" s="1" t="n"/>
      <c r="H643" s="1" t="n"/>
      <c r="I643" s="1" t="n"/>
      <c r="J643" s="1" t="n"/>
      <c r="K643" s="18" t="n"/>
      <c r="L643" s="1" t="n"/>
      <c r="M643" s="1" t="n"/>
      <c r="N643" s="1" t="n"/>
      <c r="O643" s="1" t="n"/>
      <c r="P643" s="1" t="n"/>
      <c r="Q643" s="1" t="n"/>
      <c r="R643" s="1" t="n"/>
      <c r="S643" s="210" t="n"/>
      <c r="T643" s="210" t="n"/>
      <c r="U643" s="1" t="n"/>
      <c r="V643" s="18" t="n"/>
      <c r="W643" s="18" t="n"/>
      <c r="X643" s="1" t="n"/>
      <c r="Y643" s="210" t="n"/>
      <c r="Z643" s="1" t="n"/>
      <c r="AA643" s="18" t="n"/>
      <c r="AB643" s="212" t="n"/>
      <c r="AC643" s="1" t="n"/>
    </row>
    <row r="644">
      <c r="A644" s="1" t="n"/>
      <c r="B644" s="1" t="n"/>
      <c r="C644" s="1" t="n"/>
      <c r="D644" s="1" t="n"/>
      <c r="E644" s="1" t="n"/>
      <c r="F644" s="1" t="n"/>
      <c r="G644" s="1" t="n"/>
      <c r="H644" s="1" t="n"/>
      <c r="I644" s="1" t="n"/>
      <c r="J644" s="1" t="n"/>
      <c r="K644" s="18" t="n"/>
      <c r="L644" s="1" t="n"/>
      <c r="M644" s="1" t="n"/>
      <c r="N644" s="1" t="n"/>
      <c r="O644" s="1" t="n"/>
      <c r="P644" s="1" t="n"/>
      <c r="Q644" s="1" t="n"/>
      <c r="R644" s="1" t="n"/>
      <c r="S644" s="210" t="n"/>
      <c r="T644" s="210" t="n"/>
      <c r="U644" s="1" t="n"/>
      <c r="V644" s="18" t="n"/>
      <c r="W644" s="18" t="n"/>
      <c r="X644" s="1" t="n"/>
      <c r="Y644" s="210" t="n"/>
      <c r="Z644" s="1" t="n"/>
      <c r="AA644" s="18" t="n"/>
      <c r="AB644" s="212" t="n"/>
      <c r="AC644" s="1" t="n"/>
    </row>
    <row r="645">
      <c r="A645" s="1" t="n"/>
      <c r="B645" s="1" t="n"/>
      <c r="C645" s="1" t="n"/>
      <c r="D645" s="1" t="n"/>
      <c r="E645" s="1" t="n"/>
      <c r="F645" s="1" t="n"/>
      <c r="G645" s="1" t="n"/>
      <c r="H645" s="1" t="n"/>
      <c r="I645" s="1" t="n"/>
      <c r="J645" s="1" t="n"/>
      <c r="K645" s="18" t="n"/>
      <c r="L645" s="1" t="n"/>
      <c r="M645" s="1" t="n"/>
      <c r="N645" s="1" t="n"/>
      <c r="O645" s="1" t="n"/>
      <c r="P645" s="1" t="n"/>
      <c r="Q645" s="1" t="n"/>
      <c r="R645" s="1" t="n"/>
      <c r="S645" s="210" t="n"/>
      <c r="T645" s="210" t="n"/>
      <c r="U645" s="1" t="n"/>
      <c r="V645" s="18" t="n"/>
      <c r="W645" s="18" t="n"/>
      <c r="X645" s="1" t="n"/>
      <c r="Y645" s="210" t="n"/>
      <c r="Z645" s="1" t="n"/>
      <c r="AA645" s="18" t="n"/>
      <c r="AB645" s="212" t="n"/>
      <c r="AC645" s="1" t="n"/>
    </row>
    <row r="646">
      <c r="A646" s="1" t="n"/>
      <c r="B646" s="1" t="n"/>
      <c r="C646" s="1" t="n"/>
      <c r="D646" s="1" t="n"/>
      <c r="E646" s="1" t="n"/>
      <c r="F646" s="1" t="n"/>
      <c r="G646" s="1" t="n"/>
      <c r="H646" s="1" t="n"/>
      <c r="I646" s="1" t="n"/>
      <c r="J646" s="1" t="n"/>
      <c r="K646" s="18" t="n"/>
      <c r="L646" s="1" t="n"/>
      <c r="M646" s="1" t="n"/>
      <c r="N646" s="1" t="n"/>
      <c r="O646" s="1" t="n"/>
      <c r="P646" s="1" t="n"/>
      <c r="Q646" s="1" t="n"/>
      <c r="R646" s="1" t="n"/>
      <c r="S646" s="210" t="n"/>
      <c r="T646" s="210" t="n"/>
      <c r="U646" s="1" t="n"/>
      <c r="V646" s="18" t="n"/>
      <c r="W646" s="18" t="n"/>
      <c r="X646" s="1" t="n"/>
      <c r="Y646" s="210" t="n"/>
      <c r="Z646" s="1" t="n"/>
      <c r="AA646" s="18" t="n"/>
      <c r="AB646" s="212" t="n"/>
      <c r="AC646" s="1" t="n"/>
    </row>
    <row r="647">
      <c r="A647" s="1" t="n"/>
      <c r="B647" s="1" t="n"/>
      <c r="C647" s="1" t="n"/>
      <c r="D647" s="1" t="n"/>
      <c r="E647" s="1" t="n"/>
      <c r="F647" s="1" t="n"/>
      <c r="G647" s="1" t="n"/>
      <c r="H647" s="1" t="n"/>
      <c r="I647" s="1" t="n"/>
      <c r="J647" s="1" t="n"/>
      <c r="K647" s="18" t="n"/>
      <c r="L647" s="1" t="n"/>
      <c r="M647" s="1" t="n"/>
      <c r="N647" s="1" t="n"/>
      <c r="O647" s="1" t="n"/>
      <c r="P647" s="1" t="n"/>
      <c r="Q647" s="1" t="n"/>
      <c r="R647" s="1" t="n"/>
      <c r="S647" s="210" t="n"/>
      <c r="T647" s="210" t="n"/>
      <c r="U647" s="1" t="n"/>
      <c r="V647" s="18" t="n"/>
      <c r="W647" s="18" t="n"/>
      <c r="X647" s="1" t="n"/>
      <c r="Y647" s="210" t="n"/>
      <c r="Z647" s="1" t="n"/>
      <c r="AA647" s="18" t="n"/>
      <c r="AB647" s="212" t="n"/>
      <c r="AC647" s="1" t="n"/>
    </row>
    <row r="648">
      <c r="A648" s="1" t="n"/>
      <c r="B648" s="1" t="n"/>
      <c r="C648" s="1" t="n"/>
      <c r="D648" s="1" t="n"/>
      <c r="E648" s="1" t="n"/>
      <c r="F648" s="1" t="n"/>
      <c r="G648" s="1" t="n"/>
      <c r="H648" s="1" t="n"/>
      <c r="I648" s="1" t="n"/>
      <c r="J648" s="1" t="n"/>
      <c r="K648" s="18" t="n"/>
      <c r="L648" s="1" t="n"/>
      <c r="M648" s="1" t="n"/>
      <c r="N648" s="1" t="n"/>
      <c r="O648" s="1" t="n"/>
      <c r="P648" s="1" t="n"/>
      <c r="Q648" s="1" t="n"/>
      <c r="R648" s="1" t="n"/>
      <c r="S648" s="210" t="n"/>
      <c r="T648" s="210" t="n"/>
      <c r="U648" s="1" t="n"/>
      <c r="V648" s="18" t="n"/>
      <c r="W648" s="18" t="n"/>
      <c r="X648" s="1" t="n"/>
      <c r="Y648" s="210" t="n"/>
      <c r="Z648" s="1" t="n"/>
      <c r="AA648" s="18" t="n"/>
      <c r="AB648" s="212" t="n"/>
      <c r="AC648" s="1" t="n"/>
    </row>
    <row r="649">
      <c r="A649" s="1" t="n"/>
      <c r="B649" s="1" t="n"/>
      <c r="C649" s="1" t="n"/>
      <c r="D649" s="1" t="n"/>
      <c r="E649" s="1" t="n"/>
      <c r="F649" s="1" t="n"/>
      <c r="G649" s="1" t="n"/>
      <c r="H649" s="1" t="n"/>
      <c r="I649" s="1" t="n"/>
      <c r="J649" s="1" t="n"/>
      <c r="K649" s="18" t="n"/>
      <c r="L649" s="1" t="n"/>
      <c r="M649" s="1" t="n"/>
      <c r="N649" s="1" t="n"/>
      <c r="O649" s="1" t="n"/>
      <c r="P649" s="1" t="n"/>
      <c r="Q649" s="1" t="n"/>
      <c r="R649" s="1" t="n"/>
      <c r="S649" s="210" t="n"/>
      <c r="T649" s="210" t="n"/>
      <c r="U649" s="1" t="n"/>
      <c r="V649" s="18" t="n"/>
      <c r="W649" s="18" t="n"/>
      <c r="X649" s="1" t="n"/>
      <c r="Y649" s="210" t="n"/>
      <c r="Z649" s="1" t="n"/>
      <c r="AA649" s="18" t="n"/>
      <c r="AB649" s="212" t="n"/>
      <c r="AC649" s="1" t="n"/>
    </row>
    <row r="650">
      <c r="A650" s="1" t="n"/>
      <c r="B650" s="1" t="n"/>
      <c r="C650" s="1" t="n"/>
      <c r="D650" s="1" t="n"/>
      <c r="E650" s="1" t="n"/>
      <c r="F650" s="1" t="n"/>
      <c r="G650" s="1" t="n"/>
      <c r="H650" s="1" t="n"/>
      <c r="I650" s="1" t="n"/>
      <c r="J650" s="1" t="n"/>
      <c r="K650" s="18" t="n"/>
      <c r="L650" s="1" t="n"/>
      <c r="M650" s="1" t="n"/>
      <c r="N650" s="1" t="n"/>
      <c r="O650" s="1" t="n"/>
      <c r="P650" s="1" t="n"/>
      <c r="Q650" s="1" t="n"/>
      <c r="R650" s="1" t="n"/>
      <c r="S650" s="210" t="n"/>
      <c r="T650" s="210" t="n"/>
      <c r="U650" s="1" t="n"/>
      <c r="V650" s="18" t="n"/>
      <c r="W650" s="18" t="n"/>
      <c r="X650" s="1" t="n"/>
      <c r="Y650" s="210" t="n"/>
      <c r="Z650" s="1" t="n"/>
      <c r="AA650" s="18" t="n"/>
      <c r="AB650" s="212" t="n"/>
      <c r="AC650" s="1" t="n"/>
    </row>
    <row r="651">
      <c r="A651" s="1" t="n"/>
      <c r="B651" s="1" t="n"/>
      <c r="C651" s="1" t="n"/>
      <c r="D651" s="1" t="n"/>
      <c r="E651" s="1" t="n"/>
      <c r="F651" s="1" t="n"/>
      <c r="G651" s="1" t="n"/>
      <c r="H651" s="1" t="n"/>
      <c r="I651" s="1" t="n"/>
      <c r="J651" s="1" t="n"/>
      <c r="K651" s="18" t="n"/>
      <c r="L651" s="1" t="n"/>
      <c r="M651" s="1" t="n"/>
      <c r="N651" s="1" t="n"/>
      <c r="O651" s="1" t="n"/>
      <c r="P651" s="1" t="n"/>
      <c r="Q651" s="1" t="n"/>
      <c r="R651" s="1" t="n"/>
      <c r="S651" s="210" t="n"/>
      <c r="T651" s="210" t="n"/>
      <c r="U651" s="1" t="n"/>
      <c r="V651" s="18" t="n"/>
      <c r="W651" s="18" t="n"/>
      <c r="X651" s="1" t="n"/>
      <c r="Y651" s="210" t="n"/>
      <c r="Z651" s="1" t="n"/>
      <c r="AA651" s="18" t="n"/>
      <c r="AB651" s="212" t="n"/>
      <c r="AC651" s="1" t="n"/>
    </row>
    <row r="652">
      <c r="A652" s="1" t="n"/>
      <c r="B652" s="1" t="n"/>
      <c r="C652" s="1" t="n"/>
      <c r="D652" s="1" t="n"/>
      <c r="E652" s="1" t="n"/>
      <c r="F652" s="1" t="n"/>
      <c r="G652" s="1" t="n"/>
      <c r="H652" s="1" t="n"/>
      <c r="I652" s="1" t="n"/>
      <c r="J652" s="1" t="n"/>
      <c r="K652" s="18" t="n"/>
      <c r="L652" s="1" t="n"/>
      <c r="M652" s="1" t="n"/>
      <c r="N652" s="1" t="n"/>
      <c r="O652" s="1" t="n"/>
      <c r="P652" s="1" t="n"/>
      <c r="Q652" s="1" t="n"/>
      <c r="R652" s="1" t="n"/>
      <c r="S652" s="210" t="n"/>
      <c r="T652" s="210" t="n"/>
      <c r="U652" s="1" t="n"/>
      <c r="V652" s="18" t="n"/>
      <c r="W652" s="18" t="n"/>
      <c r="X652" s="1" t="n"/>
      <c r="Y652" s="210" t="n"/>
      <c r="Z652" s="1" t="n"/>
      <c r="AA652" s="18" t="n"/>
      <c r="AB652" s="212" t="n"/>
      <c r="AC652" s="1" t="n"/>
    </row>
    <row r="653">
      <c r="A653" s="1" t="n"/>
      <c r="B653" s="1" t="n"/>
      <c r="C653" s="1" t="n"/>
      <c r="D653" s="1" t="n"/>
      <c r="E653" s="1" t="n"/>
      <c r="F653" s="1" t="n"/>
      <c r="G653" s="1" t="n"/>
      <c r="H653" s="1" t="n"/>
      <c r="I653" s="1" t="n"/>
      <c r="J653" s="1" t="n"/>
      <c r="K653" s="18" t="n"/>
      <c r="L653" s="1" t="n"/>
      <c r="M653" s="1" t="n"/>
      <c r="N653" s="1" t="n"/>
      <c r="O653" s="1" t="n"/>
      <c r="P653" s="1" t="n"/>
      <c r="Q653" s="1" t="n"/>
      <c r="R653" s="1" t="n"/>
      <c r="S653" s="210" t="n"/>
      <c r="T653" s="210" t="n"/>
      <c r="U653" s="1" t="n"/>
      <c r="V653" s="18" t="n"/>
      <c r="W653" s="18" t="n"/>
      <c r="X653" s="1" t="n"/>
      <c r="Y653" s="210" t="n"/>
      <c r="Z653" s="1" t="n"/>
      <c r="AA653" s="18" t="n"/>
      <c r="AB653" s="212" t="n"/>
      <c r="AC653" s="1" t="n"/>
    </row>
    <row r="654">
      <c r="A654" s="1" t="n"/>
      <c r="B654" s="1" t="n"/>
      <c r="C654" s="1" t="n"/>
      <c r="D654" s="1" t="n"/>
      <c r="E654" s="1" t="n"/>
      <c r="F654" s="1" t="n"/>
      <c r="G654" s="1" t="n"/>
      <c r="H654" s="1" t="n"/>
      <c r="I654" s="1" t="n"/>
      <c r="J654" s="1" t="n"/>
      <c r="K654" s="18" t="n"/>
      <c r="L654" s="1" t="n"/>
      <c r="M654" s="1" t="n"/>
      <c r="N654" s="1" t="n"/>
      <c r="O654" s="1" t="n"/>
      <c r="P654" s="1" t="n"/>
      <c r="Q654" s="1" t="n"/>
      <c r="R654" s="1" t="n"/>
      <c r="S654" s="210" t="n"/>
      <c r="T654" s="210" t="n"/>
      <c r="U654" s="1" t="n"/>
      <c r="V654" s="18" t="n"/>
      <c r="W654" s="18" t="n"/>
      <c r="X654" s="1" t="n"/>
      <c r="Y654" s="210" t="n"/>
      <c r="Z654" s="1" t="n"/>
      <c r="AA654" s="18" t="n"/>
      <c r="AB654" s="212" t="n"/>
      <c r="AC654" s="1" t="n"/>
    </row>
    <row r="655">
      <c r="A655" s="1" t="n"/>
      <c r="B655" s="1" t="n"/>
      <c r="C655" s="1" t="n"/>
      <c r="D655" s="1" t="n"/>
      <c r="E655" s="1" t="n"/>
      <c r="F655" s="1" t="n"/>
      <c r="G655" s="1" t="n"/>
      <c r="H655" s="1" t="n"/>
      <c r="I655" s="1" t="n"/>
      <c r="J655" s="1" t="n"/>
      <c r="K655" s="18" t="n"/>
      <c r="L655" s="1" t="n"/>
      <c r="M655" s="1" t="n"/>
      <c r="N655" s="1" t="n"/>
      <c r="O655" s="1" t="n"/>
      <c r="P655" s="1" t="n"/>
      <c r="Q655" s="1" t="n"/>
      <c r="R655" s="1" t="n"/>
      <c r="S655" s="210" t="n"/>
      <c r="T655" s="210" t="n"/>
      <c r="U655" s="1" t="n"/>
      <c r="V655" s="18" t="n"/>
      <c r="W655" s="18" t="n"/>
      <c r="X655" s="1" t="n"/>
      <c r="Y655" s="210" t="n"/>
      <c r="Z655" s="1" t="n"/>
      <c r="AA655" s="18" t="n"/>
      <c r="AB655" s="212" t="n"/>
      <c r="AC655" s="1" t="n"/>
    </row>
    <row r="656">
      <c r="A656" s="1" t="n"/>
      <c r="B656" s="1" t="n"/>
      <c r="C656" s="1" t="n"/>
      <c r="D656" s="1" t="n"/>
      <c r="E656" s="1" t="n"/>
      <c r="F656" s="1" t="n"/>
      <c r="G656" s="1" t="n"/>
      <c r="H656" s="1" t="n"/>
      <c r="I656" s="1" t="n"/>
      <c r="J656" s="1" t="n"/>
      <c r="K656" s="18" t="n"/>
      <c r="L656" s="1" t="n"/>
      <c r="M656" s="1" t="n"/>
      <c r="N656" s="1" t="n"/>
      <c r="O656" s="1" t="n"/>
      <c r="P656" s="1" t="n"/>
      <c r="Q656" s="1" t="n"/>
      <c r="R656" s="1" t="n"/>
      <c r="S656" s="210" t="n"/>
      <c r="T656" s="210" t="n"/>
      <c r="U656" s="1" t="n"/>
      <c r="V656" s="18" t="n"/>
      <c r="W656" s="18" t="n"/>
      <c r="X656" s="1" t="n"/>
      <c r="Y656" s="210" t="n"/>
      <c r="Z656" s="1" t="n"/>
      <c r="AA656" s="18" t="n"/>
      <c r="AB656" s="212" t="n"/>
      <c r="AC656" s="1" t="n"/>
    </row>
    <row r="657">
      <c r="A657" s="1" t="n"/>
      <c r="B657" s="1" t="n"/>
      <c r="C657" s="1" t="n"/>
      <c r="D657" s="1" t="n"/>
      <c r="E657" s="1" t="n"/>
      <c r="F657" s="1" t="n"/>
      <c r="G657" s="1" t="n"/>
      <c r="H657" s="1" t="n"/>
      <c r="I657" s="1" t="n"/>
      <c r="J657" s="1" t="n"/>
      <c r="K657" s="18" t="n"/>
      <c r="L657" s="1" t="n"/>
      <c r="M657" s="1" t="n"/>
      <c r="N657" s="1" t="n"/>
      <c r="O657" s="1" t="n"/>
      <c r="P657" s="1" t="n"/>
      <c r="Q657" s="1" t="n"/>
      <c r="R657" s="1" t="n"/>
      <c r="S657" s="210" t="n"/>
      <c r="T657" s="210" t="n"/>
      <c r="U657" s="1" t="n"/>
      <c r="V657" s="18" t="n"/>
      <c r="W657" s="18" t="n"/>
      <c r="X657" s="1" t="n"/>
      <c r="Y657" s="210" t="n"/>
      <c r="Z657" s="1" t="n"/>
      <c r="AA657" s="18" t="n"/>
      <c r="AB657" s="212" t="n"/>
      <c r="AC657" s="1" t="n"/>
    </row>
    <row r="658">
      <c r="A658" s="1" t="n"/>
      <c r="B658" s="1" t="n"/>
      <c r="C658" s="1" t="n"/>
      <c r="D658" s="1" t="n"/>
      <c r="E658" s="1" t="n"/>
      <c r="F658" s="1" t="n"/>
      <c r="G658" s="1" t="n"/>
      <c r="H658" s="1" t="n"/>
      <c r="I658" s="1" t="n"/>
      <c r="J658" s="1" t="n"/>
      <c r="K658" s="18" t="n"/>
      <c r="L658" s="1" t="n"/>
      <c r="M658" s="1" t="n"/>
      <c r="N658" s="1" t="n"/>
      <c r="O658" s="1" t="n"/>
      <c r="P658" s="1" t="n"/>
      <c r="Q658" s="1" t="n"/>
      <c r="R658" s="1" t="n"/>
      <c r="S658" s="210" t="n"/>
      <c r="T658" s="210" t="n"/>
      <c r="U658" s="1" t="n"/>
      <c r="V658" s="18" t="n"/>
      <c r="W658" s="18" t="n"/>
      <c r="X658" s="1" t="n"/>
      <c r="Y658" s="210" t="n"/>
      <c r="Z658" s="1" t="n"/>
      <c r="AA658" s="18" t="n"/>
      <c r="AB658" s="212" t="n"/>
      <c r="AC658" s="1" t="n"/>
    </row>
    <row r="659">
      <c r="A659" s="1" t="n"/>
      <c r="B659" s="1" t="n"/>
      <c r="C659" s="1" t="n"/>
      <c r="D659" s="1" t="n"/>
      <c r="E659" s="1" t="n"/>
      <c r="F659" s="1" t="n"/>
      <c r="G659" s="1" t="n"/>
      <c r="H659" s="1" t="n"/>
      <c r="I659" s="1" t="n"/>
      <c r="J659" s="1" t="n"/>
      <c r="K659" s="18" t="n"/>
      <c r="L659" s="1" t="n"/>
      <c r="M659" s="1" t="n"/>
      <c r="N659" s="1" t="n"/>
      <c r="O659" s="1" t="n"/>
      <c r="P659" s="1" t="n"/>
      <c r="Q659" s="1" t="n"/>
      <c r="R659" s="1" t="n"/>
      <c r="S659" s="210" t="n"/>
      <c r="T659" s="210" t="n"/>
      <c r="U659" s="1" t="n"/>
      <c r="V659" s="18" t="n"/>
      <c r="W659" s="18" t="n"/>
      <c r="X659" s="1" t="n"/>
      <c r="Y659" s="210" t="n"/>
      <c r="Z659" s="1" t="n"/>
      <c r="AA659" s="18" t="n"/>
      <c r="AB659" s="212" t="n"/>
      <c r="AC659" s="1" t="n"/>
    </row>
    <row r="660">
      <c r="A660" s="1" t="n"/>
      <c r="B660" s="1" t="n"/>
      <c r="C660" s="1" t="n"/>
      <c r="D660" s="1" t="n"/>
      <c r="E660" s="1" t="n"/>
      <c r="F660" s="1" t="n"/>
      <c r="G660" s="1" t="n"/>
      <c r="H660" s="1" t="n"/>
      <c r="I660" s="1" t="n"/>
      <c r="J660" s="1" t="n"/>
      <c r="K660" s="18" t="n"/>
      <c r="L660" s="1" t="n"/>
      <c r="M660" s="1" t="n"/>
      <c r="N660" s="1" t="n"/>
      <c r="O660" s="1" t="n"/>
      <c r="P660" s="1" t="n"/>
      <c r="Q660" s="1" t="n"/>
      <c r="R660" s="1" t="n"/>
      <c r="S660" s="210" t="n"/>
      <c r="T660" s="210" t="n"/>
      <c r="U660" s="1" t="n"/>
      <c r="V660" s="18" t="n"/>
      <c r="W660" s="18" t="n"/>
      <c r="X660" s="1" t="n"/>
      <c r="Y660" s="210" t="n"/>
      <c r="Z660" s="1" t="n"/>
      <c r="AA660" s="18" t="n"/>
      <c r="AB660" s="212" t="n"/>
      <c r="AC660" s="1" t="n"/>
    </row>
    <row r="661">
      <c r="A661" s="1" t="n"/>
      <c r="B661" s="1" t="n"/>
      <c r="C661" s="1" t="n"/>
      <c r="D661" s="1" t="n"/>
      <c r="E661" s="1" t="n"/>
      <c r="F661" s="1" t="n"/>
      <c r="G661" s="1" t="n"/>
      <c r="H661" s="1" t="n"/>
      <c r="I661" s="1" t="n"/>
      <c r="J661" s="1" t="n"/>
      <c r="K661" s="18" t="n"/>
      <c r="L661" s="1" t="n"/>
      <c r="M661" s="1" t="n"/>
      <c r="N661" s="1" t="n"/>
      <c r="O661" s="1" t="n"/>
      <c r="P661" s="1" t="n"/>
      <c r="Q661" s="1" t="n"/>
      <c r="R661" s="1" t="n"/>
      <c r="S661" s="210" t="n"/>
      <c r="T661" s="210" t="n"/>
      <c r="U661" s="1" t="n"/>
      <c r="V661" s="18" t="n"/>
      <c r="W661" s="18" t="n"/>
      <c r="X661" s="1" t="n"/>
      <c r="Y661" s="210" t="n"/>
      <c r="Z661" s="1" t="n"/>
      <c r="AA661" s="18" t="n"/>
      <c r="AB661" s="212" t="n"/>
      <c r="AC661" s="1" t="n"/>
    </row>
    <row r="662">
      <c r="A662" s="1" t="n"/>
      <c r="B662" s="1" t="n"/>
      <c r="C662" s="1" t="n"/>
      <c r="D662" s="1" t="n"/>
      <c r="E662" s="1" t="n"/>
      <c r="F662" s="1" t="n"/>
      <c r="G662" s="1" t="n"/>
      <c r="H662" s="1" t="n"/>
      <c r="I662" s="1" t="n"/>
      <c r="J662" s="1" t="n"/>
      <c r="K662" s="18" t="n"/>
      <c r="L662" s="1" t="n"/>
      <c r="M662" s="1" t="n"/>
      <c r="N662" s="1" t="n"/>
      <c r="O662" s="1" t="n"/>
      <c r="P662" s="1" t="n"/>
      <c r="Q662" s="1" t="n"/>
      <c r="R662" s="1" t="n"/>
      <c r="S662" s="210" t="n"/>
      <c r="T662" s="210" t="n"/>
      <c r="U662" s="1" t="n"/>
      <c r="V662" s="18" t="n"/>
      <c r="W662" s="18" t="n"/>
      <c r="X662" s="1" t="n"/>
      <c r="Y662" s="210" t="n"/>
      <c r="Z662" s="1" t="n"/>
      <c r="AA662" s="18" t="n"/>
      <c r="AB662" s="212" t="n"/>
      <c r="AC662" s="1" t="n"/>
    </row>
    <row r="663">
      <c r="A663" s="1" t="n"/>
      <c r="B663" s="1" t="n"/>
      <c r="C663" s="1" t="n"/>
      <c r="D663" s="1" t="n"/>
      <c r="E663" s="1" t="n"/>
      <c r="F663" s="1" t="n"/>
      <c r="G663" s="1" t="n"/>
      <c r="H663" s="1" t="n"/>
      <c r="I663" s="1" t="n"/>
      <c r="J663" s="1" t="n"/>
      <c r="K663" s="18" t="n"/>
      <c r="L663" s="1" t="n"/>
      <c r="M663" s="1" t="n"/>
      <c r="N663" s="1" t="n"/>
      <c r="O663" s="1" t="n"/>
      <c r="P663" s="1" t="n"/>
      <c r="Q663" s="1" t="n"/>
      <c r="R663" s="1" t="n"/>
      <c r="S663" s="210" t="n"/>
      <c r="T663" s="210" t="n"/>
      <c r="U663" s="1" t="n"/>
      <c r="V663" s="18" t="n"/>
      <c r="W663" s="18" t="n"/>
      <c r="X663" s="1" t="n"/>
      <c r="Y663" s="210" t="n"/>
      <c r="Z663" s="1" t="n"/>
      <c r="AA663" s="18" t="n"/>
      <c r="AB663" s="212" t="n"/>
      <c r="AC663" s="1" t="n"/>
    </row>
    <row r="664">
      <c r="A664" s="1" t="n"/>
      <c r="B664" s="1" t="n"/>
      <c r="C664" s="1" t="n"/>
      <c r="D664" s="1" t="n"/>
      <c r="E664" s="1" t="n"/>
      <c r="F664" s="1" t="n"/>
      <c r="G664" s="1" t="n"/>
      <c r="H664" s="1" t="n"/>
      <c r="I664" s="1" t="n"/>
      <c r="J664" s="1" t="n"/>
      <c r="K664" s="18" t="n"/>
      <c r="L664" s="1" t="n"/>
      <c r="M664" s="1" t="n"/>
      <c r="N664" s="1" t="n"/>
      <c r="O664" s="1" t="n"/>
      <c r="P664" s="1" t="n"/>
      <c r="Q664" s="1" t="n"/>
      <c r="R664" s="1" t="n"/>
      <c r="S664" s="210" t="n"/>
      <c r="T664" s="210" t="n"/>
      <c r="U664" s="1" t="n"/>
      <c r="V664" s="18" t="n"/>
      <c r="W664" s="18" t="n"/>
      <c r="X664" s="1" t="n"/>
      <c r="Y664" s="210" t="n"/>
      <c r="Z664" s="1" t="n"/>
      <c r="AA664" s="18" t="n"/>
      <c r="AB664" s="212" t="n"/>
      <c r="AC664" s="1" t="n"/>
    </row>
    <row r="665">
      <c r="A665" s="1" t="n"/>
      <c r="B665" s="1" t="n"/>
      <c r="C665" s="1" t="n"/>
      <c r="D665" s="1" t="n"/>
      <c r="E665" s="1" t="n"/>
      <c r="F665" s="1" t="n"/>
      <c r="G665" s="1" t="n"/>
      <c r="H665" s="1" t="n"/>
      <c r="I665" s="1" t="n"/>
      <c r="J665" s="1" t="n"/>
      <c r="K665" s="18" t="n"/>
      <c r="L665" s="1" t="n"/>
      <c r="M665" s="1" t="n"/>
      <c r="N665" s="1" t="n"/>
      <c r="O665" s="1" t="n"/>
      <c r="P665" s="1" t="n"/>
      <c r="Q665" s="1" t="n"/>
      <c r="R665" s="1" t="n"/>
      <c r="S665" s="210" t="n"/>
      <c r="T665" s="210" t="n"/>
      <c r="U665" s="1" t="n"/>
      <c r="V665" s="18" t="n"/>
      <c r="W665" s="18" t="n"/>
      <c r="X665" s="1" t="n"/>
      <c r="Y665" s="210" t="n"/>
      <c r="Z665" s="1" t="n"/>
      <c r="AA665" s="18" t="n"/>
      <c r="AB665" s="212" t="n"/>
      <c r="AC665" s="1" t="n"/>
    </row>
    <row r="666">
      <c r="A666" s="1" t="n"/>
      <c r="B666" s="1" t="n"/>
      <c r="C666" s="1" t="n"/>
      <c r="D666" s="1" t="n"/>
      <c r="E666" s="1" t="n"/>
      <c r="F666" s="1" t="n"/>
      <c r="G666" s="1" t="n"/>
      <c r="H666" s="1" t="n"/>
      <c r="I666" s="1" t="n"/>
      <c r="J666" s="1" t="n"/>
      <c r="K666" s="18" t="n"/>
      <c r="L666" s="1" t="n"/>
      <c r="M666" s="1" t="n"/>
      <c r="N666" s="1" t="n"/>
      <c r="O666" s="1" t="n"/>
      <c r="P666" s="1" t="n"/>
      <c r="Q666" s="1" t="n"/>
      <c r="R666" s="1" t="n"/>
      <c r="S666" s="210" t="n"/>
      <c r="T666" s="210" t="n"/>
      <c r="U666" s="1" t="n"/>
      <c r="V666" s="18" t="n"/>
      <c r="W666" s="18" t="n"/>
      <c r="X666" s="1" t="n"/>
      <c r="Y666" s="210" t="n"/>
      <c r="Z666" s="1" t="n"/>
      <c r="AA666" s="18" t="n"/>
      <c r="AB666" s="212" t="n"/>
      <c r="AC666" s="1" t="n"/>
    </row>
    <row r="667">
      <c r="A667" s="1" t="n"/>
      <c r="B667" s="1" t="n"/>
      <c r="C667" s="1" t="n"/>
      <c r="D667" s="1" t="n"/>
      <c r="E667" s="1" t="n"/>
      <c r="F667" s="1" t="n"/>
      <c r="G667" s="1" t="n"/>
      <c r="H667" s="1" t="n"/>
      <c r="I667" s="1" t="n"/>
      <c r="J667" s="1" t="n"/>
      <c r="K667" s="18" t="n"/>
      <c r="L667" s="1" t="n"/>
      <c r="M667" s="1" t="n"/>
      <c r="N667" s="1" t="n"/>
      <c r="O667" s="1" t="n"/>
      <c r="P667" s="1" t="n"/>
      <c r="Q667" s="1" t="n"/>
      <c r="R667" s="1" t="n"/>
      <c r="S667" s="210" t="n"/>
      <c r="T667" s="210" t="n"/>
      <c r="U667" s="1" t="n"/>
      <c r="V667" s="18" t="n"/>
      <c r="W667" s="18" t="n"/>
      <c r="X667" s="1" t="n"/>
      <c r="Y667" s="210" t="n"/>
      <c r="Z667" s="1" t="n"/>
      <c r="AA667" s="18" t="n"/>
      <c r="AB667" s="212" t="n"/>
      <c r="AC667" s="1" t="n"/>
    </row>
    <row r="668">
      <c r="A668" s="1" t="n"/>
      <c r="B668" s="1" t="n"/>
      <c r="C668" s="1" t="n"/>
      <c r="D668" s="1" t="n"/>
      <c r="E668" s="1" t="n"/>
      <c r="F668" s="1" t="n"/>
      <c r="G668" s="1" t="n"/>
      <c r="H668" s="1" t="n"/>
      <c r="I668" s="1" t="n"/>
      <c r="J668" s="1" t="n"/>
      <c r="K668" s="18" t="n"/>
      <c r="L668" s="1" t="n"/>
      <c r="M668" s="1" t="n"/>
      <c r="N668" s="1" t="n"/>
      <c r="O668" s="1" t="n"/>
      <c r="P668" s="1" t="n"/>
      <c r="Q668" s="1" t="n"/>
      <c r="R668" s="1" t="n"/>
      <c r="S668" s="210" t="n"/>
      <c r="T668" s="210" t="n"/>
      <c r="U668" s="1" t="n"/>
      <c r="V668" s="18" t="n"/>
      <c r="W668" s="18" t="n"/>
      <c r="X668" s="1" t="n"/>
      <c r="Y668" s="210" t="n"/>
      <c r="Z668" s="1" t="n"/>
      <c r="AA668" s="18" t="n"/>
      <c r="AB668" s="212" t="n"/>
      <c r="AC668" s="1" t="n"/>
    </row>
    <row r="669">
      <c r="A669" s="1" t="n"/>
      <c r="B669" s="1" t="n"/>
      <c r="C669" s="1" t="n"/>
      <c r="D669" s="1" t="n"/>
      <c r="E669" s="1" t="n"/>
      <c r="F669" s="1" t="n"/>
      <c r="G669" s="1" t="n"/>
      <c r="H669" s="1" t="n"/>
      <c r="I669" s="1" t="n"/>
      <c r="J669" s="1" t="n"/>
      <c r="K669" s="18" t="n"/>
      <c r="L669" s="1" t="n"/>
      <c r="M669" s="1" t="n"/>
      <c r="N669" s="1" t="n"/>
      <c r="O669" s="1" t="n"/>
      <c r="P669" s="1" t="n"/>
      <c r="Q669" s="1" t="n"/>
      <c r="R669" s="1" t="n"/>
      <c r="S669" s="210" t="n"/>
      <c r="T669" s="210" t="n"/>
      <c r="U669" s="1" t="n"/>
      <c r="V669" s="18" t="n"/>
      <c r="W669" s="18" t="n"/>
      <c r="X669" s="1" t="n"/>
      <c r="Y669" s="210" t="n"/>
      <c r="Z669" s="1" t="n"/>
      <c r="AA669" s="18" t="n"/>
      <c r="AB669" s="212" t="n"/>
      <c r="AC669" s="1" t="n"/>
    </row>
    <row r="670">
      <c r="A670" s="1" t="n"/>
      <c r="B670" s="1" t="n"/>
      <c r="C670" s="1" t="n"/>
      <c r="D670" s="1" t="n"/>
      <c r="E670" s="1" t="n"/>
      <c r="F670" s="1" t="n"/>
      <c r="G670" s="1" t="n"/>
      <c r="H670" s="1" t="n"/>
      <c r="I670" s="1" t="n"/>
      <c r="J670" s="1" t="n"/>
      <c r="K670" s="18" t="n"/>
      <c r="L670" s="1" t="n"/>
      <c r="M670" s="1" t="n"/>
      <c r="N670" s="1" t="n"/>
      <c r="O670" s="1" t="n"/>
      <c r="P670" s="1" t="n"/>
      <c r="Q670" s="1" t="n"/>
      <c r="R670" s="1" t="n"/>
      <c r="S670" s="210" t="n"/>
      <c r="T670" s="210" t="n"/>
      <c r="U670" s="1" t="n"/>
      <c r="V670" s="18" t="n"/>
      <c r="W670" s="18" t="n"/>
      <c r="X670" s="1" t="n"/>
      <c r="Y670" s="210" t="n"/>
      <c r="Z670" s="1" t="n"/>
      <c r="AA670" s="18" t="n"/>
      <c r="AB670" s="212" t="n"/>
      <c r="AC670" s="1" t="n"/>
    </row>
    <row r="671">
      <c r="A671" s="1" t="n"/>
      <c r="B671" s="1" t="n"/>
      <c r="C671" s="1" t="n"/>
      <c r="D671" s="1" t="n"/>
      <c r="E671" s="1" t="n"/>
      <c r="F671" s="1" t="n"/>
      <c r="G671" s="1" t="n"/>
      <c r="H671" s="1" t="n"/>
      <c r="I671" s="1" t="n"/>
      <c r="J671" s="1" t="n"/>
      <c r="K671" s="18" t="n"/>
      <c r="L671" s="1" t="n"/>
      <c r="M671" s="1" t="n"/>
      <c r="N671" s="1" t="n"/>
      <c r="O671" s="1" t="n"/>
      <c r="P671" s="1" t="n"/>
      <c r="Q671" s="1" t="n"/>
      <c r="R671" s="1" t="n"/>
      <c r="S671" s="210" t="n"/>
      <c r="T671" s="210" t="n"/>
      <c r="U671" s="1" t="n"/>
      <c r="V671" s="18" t="n"/>
      <c r="W671" s="18" t="n"/>
      <c r="X671" s="1" t="n"/>
      <c r="Y671" s="210" t="n"/>
      <c r="Z671" s="1" t="n"/>
      <c r="AA671" s="18" t="n"/>
      <c r="AB671" s="212" t="n"/>
      <c r="AC671" s="1" t="n"/>
    </row>
    <row r="672">
      <c r="A672" s="1" t="n"/>
      <c r="B672" s="1" t="n"/>
      <c r="C672" s="1" t="n"/>
      <c r="D672" s="1" t="n"/>
      <c r="E672" s="1" t="n"/>
      <c r="F672" s="1" t="n"/>
      <c r="G672" s="1" t="n"/>
      <c r="H672" s="1" t="n"/>
      <c r="I672" s="1" t="n"/>
      <c r="J672" s="1" t="n"/>
      <c r="K672" s="18" t="n"/>
      <c r="L672" s="1" t="n"/>
      <c r="M672" s="1" t="n"/>
      <c r="N672" s="1" t="n"/>
      <c r="O672" s="1" t="n"/>
      <c r="P672" s="1" t="n"/>
      <c r="Q672" s="1" t="n"/>
      <c r="R672" s="1" t="n"/>
      <c r="S672" s="210" t="n"/>
      <c r="T672" s="210" t="n"/>
      <c r="U672" s="1" t="n"/>
      <c r="V672" s="18" t="n"/>
      <c r="W672" s="18" t="n"/>
      <c r="X672" s="1" t="n"/>
      <c r="Y672" s="210" t="n"/>
      <c r="Z672" s="1" t="n"/>
      <c r="AA672" s="18" t="n"/>
      <c r="AB672" s="212" t="n"/>
      <c r="AC672" s="1" t="n"/>
    </row>
    <row r="673">
      <c r="A673" s="1" t="n"/>
      <c r="B673" s="1" t="n"/>
      <c r="C673" s="1" t="n"/>
      <c r="D673" s="1" t="n"/>
      <c r="E673" s="1" t="n"/>
      <c r="F673" s="1" t="n"/>
      <c r="G673" s="1" t="n"/>
      <c r="H673" s="1" t="n"/>
      <c r="I673" s="1" t="n"/>
      <c r="J673" s="1" t="n"/>
      <c r="K673" s="18" t="n"/>
      <c r="L673" s="1" t="n"/>
      <c r="M673" s="1" t="n"/>
      <c r="N673" s="1" t="n"/>
      <c r="O673" s="1" t="n"/>
      <c r="P673" s="1" t="n"/>
      <c r="Q673" s="1" t="n"/>
      <c r="R673" s="1" t="n"/>
      <c r="S673" s="210" t="n"/>
      <c r="T673" s="210" t="n"/>
      <c r="U673" s="1" t="n"/>
      <c r="V673" s="18" t="n"/>
      <c r="W673" s="18" t="n"/>
      <c r="X673" s="1" t="n"/>
      <c r="Y673" s="210" t="n"/>
      <c r="Z673" s="1" t="n"/>
      <c r="AA673" s="18" t="n"/>
      <c r="AB673" s="212" t="n"/>
      <c r="AC673" s="1" t="n"/>
    </row>
    <row r="674">
      <c r="A674" s="1" t="n"/>
      <c r="B674" s="1" t="n"/>
      <c r="C674" s="1" t="n"/>
      <c r="D674" s="1" t="n"/>
      <c r="E674" s="1" t="n"/>
      <c r="F674" s="1" t="n"/>
      <c r="G674" s="1" t="n"/>
      <c r="H674" s="1" t="n"/>
      <c r="I674" s="1" t="n"/>
      <c r="J674" s="1" t="n"/>
      <c r="K674" s="18" t="n"/>
      <c r="L674" s="1" t="n"/>
      <c r="M674" s="1" t="n"/>
      <c r="N674" s="1" t="n"/>
      <c r="O674" s="1" t="n"/>
      <c r="P674" s="1" t="n"/>
      <c r="Q674" s="1" t="n"/>
      <c r="R674" s="1" t="n"/>
      <c r="S674" s="210" t="n"/>
      <c r="T674" s="210" t="n"/>
      <c r="U674" s="1" t="n"/>
      <c r="V674" s="18" t="n"/>
      <c r="W674" s="18" t="n"/>
      <c r="X674" s="1" t="n"/>
      <c r="Y674" s="210" t="n"/>
      <c r="Z674" s="1" t="n"/>
      <c r="AA674" s="18" t="n"/>
      <c r="AB674" s="212" t="n"/>
      <c r="AC674" s="1" t="n"/>
    </row>
    <row r="675">
      <c r="A675" s="1" t="n"/>
      <c r="B675" s="1" t="n"/>
      <c r="C675" s="1" t="n"/>
      <c r="D675" s="1" t="n"/>
      <c r="E675" s="1" t="n"/>
      <c r="F675" s="1" t="n"/>
      <c r="G675" s="1" t="n"/>
      <c r="H675" s="1" t="n"/>
      <c r="I675" s="1" t="n"/>
      <c r="J675" s="1" t="n"/>
      <c r="K675" s="18" t="n"/>
      <c r="L675" s="1" t="n"/>
      <c r="M675" s="1" t="n"/>
      <c r="N675" s="1" t="n"/>
      <c r="O675" s="1" t="n"/>
      <c r="P675" s="1" t="n"/>
      <c r="Q675" s="1" t="n"/>
      <c r="R675" s="1" t="n"/>
      <c r="S675" s="210" t="n"/>
      <c r="T675" s="210" t="n"/>
      <c r="U675" s="1" t="n"/>
      <c r="V675" s="18" t="n"/>
      <c r="W675" s="18" t="n"/>
      <c r="X675" s="1" t="n"/>
      <c r="Y675" s="210" t="n"/>
      <c r="Z675" s="1" t="n"/>
      <c r="AA675" s="18" t="n"/>
      <c r="AB675" s="212" t="n"/>
      <c r="AC675" s="1" t="n"/>
    </row>
    <row r="676">
      <c r="A676" s="1" t="n"/>
      <c r="B676" s="1" t="n"/>
      <c r="C676" s="1" t="n"/>
      <c r="D676" s="1" t="n"/>
      <c r="E676" s="1" t="n"/>
      <c r="F676" s="1" t="n"/>
      <c r="G676" s="1" t="n"/>
      <c r="H676" s="1" t="n"/>
      <c r="I676" s="1" t="n"/>
      <c r="J676" s="1" t="n"/>
      <c r="K676" s="18" t="n"/>
      <c r="L676" s="1" t="n"/>
      <c r="M676" s="1" t="n"/>
      <c r="N676" s="1" t="n"/>
      <c r="O676" s="1" t="n"/>
      <c r="P676" s="1" t="n"/>
      <c r="Q676" s="1" t="n"/>
      <c r="R676" s="1" t="n"/>
      <c r="S676" s="210" t="n"/>
      <c r="T676" s="210" t="n"/>
      <c r="U676" s="1" t="n"/>
      <c r="V676" s="18" t="n"/>
      <c r="W676" s="18" t="n"/>
      <c r="X676" s="1" t="n"/>
      <c r="Y676" s="210" t="n"/>
      <c r="Z676" s="1" t="n"/>
      <c r="AA676" s="18" t="n"/>
      <c r="AB676" s="212" t="n"/>
      <c r="AC676" s="1" t="n"/>
    </row>
    <row r="677">
      <c r="A677" s="1" t="n"/>
      <c r="B677" s="1" t="n"/>
      <c r="C677" s="1" t="n"/>
      <c r="D677" s="1" t="n"/>
      <c r="E677" s="1" t="n"/>
      <c r="F677" s="1" t="n"/>
      <c r="G677" s="1" t="n"/>
      <c r="H677" s="1" t="n"/>
      <c r="I677" s="1" t="n"/>
      <c r="J677" s="1" t="n"/>
      <c r="K677" s="18" t="n"/>
      <c r="L677" s="1" t="n"/>
      <c r="M677" s="1" t="n"/>
      <c r="N677" s="1" t="n"/>
      <c r="O677" s="1" t="n"/>
      <c r="P677" s="1" t="n"/>
      <c r="Q677" s="1" t="n"/>
      <c r="R677" s="1" t="n"/>
      <c r="S677" s="210" t="n"/>
      <c r="T677" s="210" t="n"/>
      <c r="U677" s="1" t="n"/>
      <c r="V677" s="18" t="n"/>
      <c r="W677" s="18" t="n"/>
      <c r="X677" s="1" t="n"/>
      <c r="Y677" s="210" t="n"/>
      <c r="Z677" s="1" t="n"/>
      <c r="AA677" s="18" t="n"/>
      <c r="AB677" s="212" t="n"/>
      <c r="AC677" s="1" t="n"/>
    </row>
    <row r="678">
      <c r="A678" s="1" t="n"/>
      <c r="B678" s="1" t="n"/>
      <c r="C678" s="1" t="n"/>
      <c r="D678" s="1" t="n"/>
      <c r="E678" s="1" t="n"/>
      <c r="F678" s="1" t="n"/>
      <c r="G678" s="1" t="n"/>
      <c r="H678" s="1" t="n"/>
      <c r="I678" s="1" t="n"/>
      <c r="J678" s="1" t="n"/>
      <c r="K678" s="18" t="n"/>
      <c r="L678" s="1" t="n"/>
      <c r="M678" s="1" t="n"/>
      <c r="N678" s="1" t="n"/>
      <c r="O678" s="1" t="n"/>
      <c r="P678" s="1" t="n"/>
      <c r="Q678" s="1" t="n"/>
      <c r="R678" s="1" t="n"/>
      <c r="S678" s="210" t="n"/>
      <c r="T678" s="210" t="n"/>
      <c r="U678" s="1" t="n"/>
      <c r="V678" s="18" t="n"/>
      <c r="W678" s="18" t="n"/>
      <c r="X678" s="1" t="n"/>
      <c r="Y678" s="210" t="n"/>
      <c r="Z678" s="1" t="n"/>
      <c r="AA678" s="18" t="n"/>
      <c r="AB678" s="212" t="n"/>
      <c r="AC678" s="1" t="n"/>
    </row>
    <row r="679">
      <c r="A679" s="1" t="n"/>
      <c r="B679" s="1" t="n"/>
      <c r="C679" s="1" t="n"/>
      <c r="D679" s="1" t="n"/>
      <c r="E679" s="1" t="n"/>
      <c r="F679" s="1" t="n"/>
      <c r="G679" s="1" t="n"/>
      <c r="H679" s="1" t="n"/>
      <c r="I679" s="1" t="n"/>
      <c r="J679" s="1" t="n"/>
      <c r="K679" s="18" t="n"/>
      <c r="L679" s="1" t="n"/>
      <c r="M679" s="1" t="n"/>
      <c r="N679" s="1" t="n"/>
      <c r="O679" s="1" t="n"/>
      <c r="P679" s="1" t="n"/>
      <c r="Q679" s="1" t="n"/>
      <c r="R679" s="1" t="n"/>
      <c r="S679" s="210" t="n"/>
      <c r="T679" s="210" t="n"/>
      <c r="U679" s="1" t="n"/>
      <c r="V679" s="18" t="n"/>
      <c r="W679" s="18" t="n"/>
      <c r="X679" s="1" t="n"/>
      <c r="Y679" s="210" t="n"/>
      <c r="Z679" s="1" t="n"/>
      <c r="AA679" s="18" t="n"/>
      <c r="AB679" s="212" t="n"/>
      <c r="AC679" s="1" t="n"/>
    </row>
    <row r="680">
      <c r="A680" s="1" t="n"/>
      <c r="B680" s="1" t="n"/>
      <c r="C680" s="1" t="n"/>
      <c r="D680" s="1" t="n"/>
      <c r="E680" s="1" t="n"/>
      <c r="F680" s="1" t="n"/>
      <c r="G680" s="1" t="n"/>
      <c r="H680" s="1" t="n"/>
      <c r="I680" s="1" t="n"/>
      <c r="J680" s="1" t="n"/>
      <c r="K680" s="18" t="n"/>
      <c r="L680" s="1" t="n"/>
      <c r="M680" s="1" t="n"/>
      <c r="N680" s="1" t="n"/>
      <c r="O680" s="1" t="n"/>
      <c r="P680" s="1" t="n"/>
      <c r="Q680" s="1" t="n"/>
      <c r="R680" s="1" t="n"/>
      <c r="S680" s="210" t="n"/>
      <c r="T680" s="210" t="n"/>
      <c r="U680" s="1" t="n"/>
      <c r="V680" s="18" t="n"/>
      <c r="W680" s="18" t="n"/>
      <c r="X680" s="1" t="n"/>
      <c r="Y680" s="210" t="n"/>
      <c r="Z680" s="1" t="n"/>
      <c r="AA680" s="18" t="n"/>
      <c r="AB680" s="212" t="n"/>
      <c r="AC680" s="1" t="n"/>
    </row>
    <row r="681">
      <c r="A681" s="1" t="n"/>
      <c r="B681" s="1" t="n"/>
      <c r="C681" s="1" t="n"/>
      <c r="D681" s="1" t="n"/>
      <c r="E681" s="1" t="n"/>
      <c r="F681" s="1" t="n"/>
      <c r="G681" s="1" t="n"/>
      <c r="H681" s="1" t="n"/>
      <c r="I681" s="1" t="n"/>
      <c r="J681" s="1" t="n"/>
      <c r="K681" s="18" t="n"/>
      <c r="L681" s="1" t="n"/>
      <c r="M681" s="1" t="n"/>
      <c r="N681" s="1" t="n"/>
      <c r="O681" s="1" t="n"/>
      <c r="P681" s="1" t="n"/>
      <c r="Q681" s="1" t="n"/>
      <c r="R681" s="1" t="n"/>
      <c r="S681" s="210" t="n"/>
      <c r="T681" s="210" t="n"/>
      <c r="U681" s="1" t="n"/>
      <c r="V681" s="18" t="n"/>
      <c r="W681" s="18" t="n"/>
      <c r="X681" s="1" t="n"/>
      <c r="Y681" s="210" t="n"/>
      <c r="Z681" s="1" t="n"/>
      <c r="AA681" s="18" t="n"/>
      <c r="AB681" s="212" t="n"/>
      <c r="AC681" s="1" t="n"/>
    </row>
    <row r="682">
      <c r="A682" s="1" t="n"/>
      <c r="B682" s="1" t="n"/>
      <c r="C682" s="1" t="n"/>
      <c r="D682" s="1" t="n"/>
      <c r="E682" s="1" t="n"/>
      <c r="F682" s="1" t="n"/>
      <c r="G682" s="1" t="n"/>
      <c r="H682" s="1" t="n"/>
      <c r="I682" s="1" t="n"/>
      <c r="J682" s="1" t="n"/>
      <c r="K682" s="18" t="n"/>
      <c r="L682" s="1" t="n"/>
      <c r="M682" s="1" t="n"/>
      <c r="N682" s="1" t="n"/>
      <c r="O682" s="1" t="n"/>
      <c r="P682" s="1" t="n"/>
      <c r="Q682" s="1" t="n"/>
      <c r="R682" s="1" t="n"/>
      <c r="S682" s="210" t="n"/>
      <c r="T682" s="210" t="n"/>
      <c r="U682" s="1" t="n"/>
      <c r="V682" s="18" t="n"/>
      <c r="W682" s="18" t="n"/>
      <c r="X682" s="1" t="n"/>
      <c r="Y682" s="210" t="n"/>
      <c r="Z682" s="1" t="n"/>
      <c r="AA682" s="18" t="n"/>
      <c r="AB682" s="212" t="n"/>
      <c r="AC682" s="1" t="n"/>
    </row>
    <row r="683">
      <c r="A683" s="1" t="n"/>
      <c r="B683" s="1" t="n"/>
      <c r="C683" s="1" t="n"/>
      <c r="D683" s="1" t="n"/>
      <c r="E683" s="1" t="n"/>
      <c r="F683" s="1" t="n"/>
      <c r="G683" s="1" t="n"/>
      <c r="H683" s="1" t="n"/>
      <c r="I683" s="1" t="n"/>
      <c r="J683" s="1" t="n"/>
      <c r="K683" s="18" t="n"/>
      <c r="L683" s="1" t="n"/>
      <c r="M683" s="1" t="n"/>
      <c r="N683" s="1" t="n"/>
      <c r="O683" s="1" t="n"/>
      <c r="P683" s="1" t="n"/>
      <c r="Q683" s="1" t="n"/>
      <c r="R683" s="1" t="n"/>
      <c r="S683" s="210" t="n"/>
      <c r="T683" s="210" t="n"/>
      <c r="U683" s="1" t="n"/>
      <c r="V683" s="18" t="n"/>
      <c r="W683" s="18" t="n"/>
      <c r="X683" s="1" t="n"/>
      <c r="Y683" s="210" t="n"/>
      <c r="Z683" s="1" t="n"/>
      <c r="AA683" s="18" t="n"/>
      <c r="AB683" s="212" t="n"/>
      <c r="AC683" s="1" t="n"/>
    </row>
    <row r="684">
      <c r="A684" s="1" t="n"/>
      <c r="B684" s="1" t="n"/>
      <c r="C684" s="1" t="n"/>
      <c r="D684" s="1" t="n"/>
      <c r="E684" s="1" t="n"/>
      <c r="F684" s="1" t="n"/>
      <c r="G684" s="1" t="n"/>
      <c r="H684" s="1" t="n"/>
      <c r="I684" s="1" t="n"/>
      <c r="J684" s="1" t="n"/>
      <c r="K684" s="18" t="n"/>
      <c r="L684" s="1" t="n"/>
      <c r="M684" s="1" t="n"/>
      <c r="N684" s="1" t="n"/>
      <c r="O684" s="1" t="n"/>
      <c r="P684" s="1" t="n"/>
      <c r="Q684" s="1" t="n"/>
      <c r="R684" s="1" t="n"/>
      <c r="S684" s="210" t="n"/>
      <c r="T684" s="210" t="n"/>
      <c r="U684" s="1" t="n"/>
      <c r="V684" s="18" t="n"/>
      <c r="W684" s="18" t="n"/>
      <c r="X684" s="1" t="n"/>
      <c r="Y684" s="210" t="n"/>
      <c r="Z684" s="1" t="n"/>
      <c r="AA684" s="18" t="n"/>
      <c r="AB684" s="212" t="n"/>
      <c r="AC684" s="1" t="n"/>
    </row>
    <row r="685">
      <c r="A685" s="1" t="n"/>
      <c r="B685" s="1" t="n"/>
      <c r="C685" s="1" t="n"/>
      <c r="D685" s="1" t="n"/>
      <c r="E685" s="1" t="n"/>
      <c r="F685" s="1" t="n"/>
      <c r="G685" s="1" t="n"/>
      <c r="H685" s="1" t="n"/>
      <c r="I685" s="1" t="n"/>
      <c r="J685" s="1" t="n"/>
      <c r="K685" s="18" t="n"/>
      <c r="L685" s="1" t="n"/>
      <c r="M685" s="1" t="n"/>
      <c r="N685" s="1" t="n"/>
      <c r="O685" s="1" t="n"/>
      <c r="P685" s="1" t="n"/>
      <c r="Q685" s="1" t="n"/>
      <c r="R685" s="1" t="n"/>
      <c r="S685" s="210" t="n"/>
      <c r="T685" s="210" t="n"/>
      <c r="U685" s="1" t="n"/>
      <c r="V685" s="18" t="n"/>
      <c r="W685" s="18" t="n"/>
      <c r="X685" s="1" t="n"/>
      <c r="Y685" s="210" t="n"/>
      <c r="Z685" s="1" t="n"/>
      <c r="AA685" s="18" t="n"/>
      <c r="AB685" s="212" t="n"/>
      <c r="AC685" s="1" t="n"/>
    </row>
    <row r="686">
      <c r="A686" s="1" t="n"/>
      <c r="B686" s="1" t="n"/>
      <c r="C686" s="1" t="n"/>
      <c r="D686" s="1" t="n"/>
      <c r="E686" s="1" t="n"/>
      <c r="F686" s="1" t="n"/>
      <c r="G686" s="1" t="n"/>
      <c r="H686" s="1" t="n"/>
      <c r="I686" s="1" t="n"/>
      <c r="J686" s="1" t="n"/>
      <c r="K686" s="18" t="n"/>
      <c r="L686" s="1" t="n"/>
      <c r="M686" s="1" t="n"/>
      <c r="N686" s="1" t="n"/>
      <c r="O686" s="1" t="n"/>
      <c r="P686" s="1" t="n"/>
      <c r="Q686" s="1" t="n"/>
      <c r="R686" s="1" t="n"/>
      <c r="S686" s="210" t="n"/>
      <c r="T686" s="210" t="n"/>
      <c r="U686" s="1" t="n"/>
      <c r="V686" s="18" t="n"/>
      <c r="W686" s="18" t="n"/>
      <c r="X686" s="1" t="n"/>
      <c r="Y686" s="210" t="n"/>
      <c r="Z686" s="1" t="n"/>
      <c r="AA686" s="18" t="n"/>
      <c r="AB686" s="212" t="n"/>
      <c r="AC686" s="1" t="n"/>
    </row>
    <row r="687">
      <c r="A687" s="1" t="n"/>
      <c r="B687" s="1" t="n"/>
      <c r="C687" s="1" t="n"/>
      <c r="D687" s="1" t="n"/>
      <c r="E687" s="1" t="n"/>
      <c r="F687" s="1" t="n"/>
      <c r="G687" s="1" t="n"/>
      <c r="H687" s="1" t="n"/>
      <c r="I687" s="1" t="n"/>
      <c r="J687" s="1" t="n"/>
      <c r="K687" s="18" t="n"/>
      <c r="L687" s="1" t="n"/>
      <c r="M687" s="1" t="n"/>
      <c r="N687" s="1" t="n"/>
      <c r="O687" s="1" t="n"/>
      <c r="P687" s="1" t="n"/>
      <c r="Q687" s="1" t="n"/>
      <c r="R687" s="1" t="n"/>
      <c r="S687" s="210" t="n"/>
      <c r="T687" s="210" t="n"/>
      <c r="U687" s="1" t="n"/>
      <c r="V687" s="18" t="n"/>
      <c r="W687" s="18" t="n"/>
      <c r="X687" s="1" t="n"/>
      <c r="Y687" s="210" t="n"/>
      <c r="Z687" s="1" t="n"/>
      <c r="AA687" s="18" t="n"/>
      <c r="AB687" s="212" t="n"/>
      <c r="AC687" s="1" t="n"/>
    </row>
    <row r="688">
      <c r="A688" s="1" t="n"/>
      <c r="B688" s="1" t="n"/>
      <c r="C688" s="1" t="n"/>
      <c r="D688" s="1" t="n"/>
      <c r="E688" s="1" t="n"/>
      <c r="F688" s="1" t="n"/>
      <c r="G688" s="1" t="n"/>
      <c r="H688" s="1" t="n"/>
      <c r="I688" s="1" t="n"/>
      <c r="J688" s="1" t="n"/>
      <c r="K688" s="18" t="n"/>
      <c r="L688" s="1" t="n"/>
      <c r="M688" s="1" t="n"/>
      <c r="N688" s="1" t="n"/>
      <c r="O688" s="1" t="n"/>
      <c r="P688" s="1" t="n"/>
      <c r="Q688" s="1" t="n"/>
      <c r="R688" s="1" t="n"/>
      <c r="S688" s="210" t="n"/>
      <c r="T688" s="210" t="n"/>
      <c r="U688" s="1" t="n"/>
      <c r="V688" s="18" t="n"/>
      <c r="W688" s="18" t="n"/>
      <c r="X688" s="1" t="n"/>
      <c r="Y688" s="210" t="n"/>
      <c r="Z688" s="1" t="n"/>
      <c r="AA688" s="18" t="n"/>
      <c r="AB688" s="212" t="n"/>
      <c r="AC688" s="1" t="n"/>
    </row>
    <row r="689">
      <c r="A689" s="1" t="n"/>
      <c r="B689" s="1" t="n"/>
      <c r="C689" s="1" t="n"/>
      <c r="D689" s="1" t="n"/>
      <c r="E689" s="1" t="n"/>
      <c r="F689" s="1" t="n"/>
      <c r="G689" s="1" t="n"/>
      <c r="H689" s="1" t="n"/>
      <c r="I689" s="1" t="n"/>
      <c r="J689" s="1" t="n"/>
      <c r="K689" s="18" t="n"/>
      <c r="L689" s="1" t="n"/>
      <c r="M689" s="1" t="n"/>
      <c r="N689" s="1" t="n"/>
      <c r="O689" s="1" t="n"/>
      <c r="P689" s="1" t="n"/>
      <c r="Q689" s="1" t="n"/>
      <c r="R689" s="1" t="n"/>
      <c r="S689" s="210" t="n"/>
      <c r="T689" s="210" t="n"/>
      <c r="U689" s="1" t="n"/>
      <c r="V689" s="18" t="n"/>
      <c r="W689" s="18" t="n"/>
      <c r="X689" s="1" t="n"/>
      <c r="Y689" s="210" t="n"/>
      <c r="Z689" s="1" t="n"/>
      <c r="AA689" s="18" t="n"/>
      <c r="AB689" s="212" t="n"/>
      <c r="AC689" s="1" t="n"/>
    </row>
    <row r="690">
      <c r="A690" s="1" t="n"/>
      <c r="B690" s="1" t="n"/>
      <c r="C690" s="1" t="n"/>
      <c r="D690" s="1" t="n"/>
      <c r="E690" s="1" t="n"/>
      <c r="F690" s="1" t="n"/>
      <c r="G690" s="1" t="n"/>
      <c r="H690" s="1" t="n"/>
      <c r="I690" s="1" t="n"/>
      <c r="J690" s="1" t="n"/>
      <c r="K690" s="18" t="n"/>
      <c r="L690" s="1" t="n"/>
      <c r="M690" s="1" t="n"/>
      <c r="N690" s="1" t="n"/>
      <c r="O690" s="1" t="n"/>
      <c r="P690" s="1" t="n"/>
      <c r="Q690" s="1" t="n"/>
      <c r="R690" s="1" t="n"/>
      <c r="S690" s="210" t="n"/>
      <c r="T690" s="210" t="n"/>
      <c r="U690" s="1" t="n"/>
      <c r="V690" s="18" t="n"/>
      <c r="W690" s="18" t="n"/>
      <c r="X690" s="1" t="n"/>
      <c r="Y690" s="210" t="n"/>
      <c r="Z690" s="1" t="n"/>
      <c r="AA690" s="18" t="n"/>
      <c r="AB690" s="212" t="n"/>
      <c r="AC690" s="1" t="n"/>
    </row>
    <row r="691">
      <c r="A691" s="1" t="n"/>
      <c r="B691" s="1" t="n"/>
      <c r="C691" s="1" t="n"/>
      <c r="D691" s="1" t="n"/>
      <c r="E691" s="1" t="n"/>
      <c r="F691" s="1" t="n"/>
      <c r="G691" s="1" t="n"/>
      <c r="H691" s="1" t="n"/>
      <c r="I691" s="1" t="n"/>
      <c r="J691" s="1" t="n"/>
      <c r="K691" s="18" t="n"/>
      <c r="L691" s="1" t="n"/>
      <c r="M691" s="1" t="n"/>
      <c r="N691" s="1" t="n"/>
      <c r="O691" s="1" t="n"/>
      <c r="P691" s="1" t="n"/>
      <c r="Q691" s="1" t="n"/>
      <c r="R691" s="1" t="n"/>
      <c r="S691" s="210" t="n"/>
      <c r="T691" s="210" t="n"/>
      <c r="U691" s="1" t="n"/>
      <c r="V691" s="18" t="n"/>
      <c r="W691" s="18" t="n"/>
      <c r="X691" s="1" t="n"/>
      <c r="Y691" s="210" t="n"/>
      <c r="Z691" s="1" t="n"/>
      <c r="AA691" s="18" t="n"/>
      <c r="AB691" s="212" t="n"/>
      <c r="AC691" s="1" t="n"/>
    </row>
    <row r="692">
      <c r="A692" s="1" t="n"/>
      <c r="B692" s="1" t="n"/>
      <c r="C692" s="1" t="n"/>
      <c r="D692" s="1" t="n"/>
      <c r="E692" s="1" t="n"/>
      <c r="F692" s="1" t="n"/>
      <c r="G692" s="1" t="n"/>
      <c r="H692" s="1" t="n"/>
      <c r="I692" s="1" t="n"/>
      <c r="J692" s="1" t="n"/>
      <c r="K692" s="18" t="n"/>
      <c r="L692" s="1" t="n"/>
      <c r="M692" s="1" t="n"/>
      <c r="N692" s="1" t="n"/>
      <c r="O692" s="1" t="n"/>
      <c r="P692" s="1" t="n"/>
      <c r="Q692" s="1" t="n"/>
      <c r="R692" s="1" t="n"/>
      <c r="S692" s="210" t="n"/>
      <c r="T692" s="210" t="n"/>
      <c r="U692" s="1" t="n"/>
      <c r="V692" s="18" t="n"/>
      <c r="W692" s="18" t="n"/>
      <c r="X692" s="1" t="n"/>
      <c r="Y692" s="210" t="n"/>
      <c r="Z692" s="1" t="n"/>
      <c r="AA692" s="18" t="n"/>
      <c r="AB692" s="212" t="n"/>
      <c r="AC692" s="1" t="n"/>
    </row>
    <row r="693">
      <c r="A693" s="1" t="n"/>
      <c r="B693" s="1" t="n"/>
      <c r="C693" s="1" t="n"/>
      <c r="D693" s="1" t="n"/>
      <c r="E693" s="1" t="n"/>
      <c r="F693" s="1" t="n"/>
      <c r="G693" s="1" t="n"/>
      <c r="H693" s="1" t="n"/>
      <c r="I693" s="1" t="n"/>
      <c r="J693" s="1" t="n"/>
      <c r="K693" s="18" t="n"/>
      <c r="L693" s="1" t="n"/>
      <c r="M693" s="1" t="n"/>
      <c r="N693" s="1" t="n"/>
      <c r="O693" s="1" t="n"/>
      <c r="P693" s="1" t="n"/>
      <c r="Q693" s="1" t="n"/>
      <c r="R693" s="1" t="n"/>
      <c r="S693" s="210" t="n"/>
      <c r="T693" s="210" t="n"/>
      <c r="U693" s="1" t="n"/>
      <c r="V693" s="18" t="n"/>
      <c r="W693" s="18" t="n"/>
      <c r="X693" s="1" t="n"/>
      <c r="Y693" s="210" t="n"/>
      <c r="Z693" s="1" t="n"/>
      <c r="AA693" s="18" t="n"/>
      <c r="AB693" s="212" t="n"/>
      <c r="AC693" s="1" t="n"/>
    </row>
    <row r="694">
      <c r="A694" s="1" t="n"/>
      <c r="B694" s="1" t="n"/>
      <c r="C694" s="1" t="n"/>
      <c r="D694" s="1" t="n"/>
      <c r="E694" s="1" t="n"/>
      <c r="F694" s="1" t="n"/>
      <c r="G694" s="1" t="n"/>
      <c r="H694" s="1" t="n"/>
      <c r="I694" s="1" t="n"/>
      <c r="J694" s="1" t="n"/>
      <c r="K694" s="18" t="n"/>
      <c r="L694" s="1" t="n"/>
      <c r="M694" s="1" t="n"/>
      <c r="N694" s="1" t="n"/>
      <c r="O694" s="1" t="n"/>
      <c r="P694" s="1" t="n"/>
      <c r="Q694" s="1" t="n"/>
      <c r="R694" s="1" t="n"/>
      <c r="S694" s="210" t="n"/>
      <c r="T694" s="210" t="n"/>
      <c r="U694" s="1" t="n"/>
      <c r="V694" s="18" t="n"/>
      <c r="W694" s="18" t="n"/>
      <c r="X694" s="1" t="n"/>
      <c r="Y694" s="210" t="n"/>
      <c r="Z694" s="1" t="n"/>
      <c r="AA694" s="18" t="n"/>
      <c r="AB694" s="212" t="n"/>
      <c r="AC694" s="1" t="n"/>
    </row>
    <row r="695">
      <c r="A695" s="1" t="n"/>
      <c r="B695" s="1" t="n"/>
      <c r="C695" s="1" t="n"/>
      <c r="D695" s="1" t="n"/>
      <c r="E695" s="1" t="n"/>
      <c r="F695" s="1" t="n"/>
      <c r="G695" s="1" t="n"/>
      <c r="H695" s="1" t="n"/>
      <c r="I695" s="1" t="n"/>
      <c r="J695" s="1" t="n"/>
      <c r="K695" s="18" t="n"/>
      <c r="L695" s="1" t="n"/>
      <c r="M695" s="1" t="n"/>
      <c r="N695" s="1" t="n"/>
      <c r="O695" s="1" t="n"/>
      <c r="P695" s="1" t="n"/>
      <c r="Q695" s="1" t="n"/>
      <c r="R695" s="1" t="n"/>
      <c r="S695" s="210" t="n"/>
      <c r="T695" s="210" t="n"/>
      <c r="U695" s="1" t="n"/>
      <c r="V695" s="18" t="n"/>
      <c r="W695" s="18" t="n"/>
      <c r="X695" s="1" t="n"/>
      <c r="Y695" s="210" t="n"/>
      <c r="Z695" s="1" t="n"/>
      <c r="AA695" s="18" t="n"/>
      <c r="AB695" s="212" t="n"/>
      <c r="AC695" s="1" t="n"/>
    </row>
    <row r="696">
      <c r="A696" s="1" t="n"/>
      <c r="B696" s="1" t="n"/>
      <c r="C696" s="1" t="n"/>
      <c r="D696" s="1" t="n"/>
      <c r="E696" s="1" t="n"/>
      <c r="F696" s="1" t="n"/>
      <c r="G696" s="1" t="n"/>
      <c r="H696" s="1" t="n"/>
      <c r="I696" s="1" t="n"/>
      <c r="J696" s="1" t="n"/>
      <c r="K696" s="18" t="n"/>
      <c r="L696" s="1" t="n"/>
      <c r="M696" s="1" t="n"/>
      <c r="N696" s="1" t="n"/>
      <c r="O696" s="1" t="n"/>
      <c r="P696" s="1" t="n"/>
      <c r="Q696" s="1" t="n"/>
      <c r="R696" s="1" t="n"/>
      <c r="S696" s="210" t="n"/>
      <c r="T696" s="210" t="n"/>
      <c r="U696" s="1" t="n"/>
      <c r="V696" s="18" t="n"/>
      <c r="W696" s="18" t="n"/>
      <c r="X696" s="1" t="n"/>
      <c r="Y696" s="210" t="n"/>
      <c r="Z696" s="1" t="n"/>
      <c r="AA696" s="18" t="n"/>
      <c r="AB696" s="212" t="n"/>
      <c r="AC696" s="1" t="n"/>
    </row>
    <row r="697">
      <c r="A697" s="1" t="n"/>
      <c r="B697" s="1" t="n"/>
      <c r="C697" s="1" t="n"/>
      <c r="D697" s="1" t="n"/>
      <c r="E697" s="1" t="n"/>
      <c r="F697" s="1" t="n"/>
      <c r="G697" s="1" t="n"/>
      <c r="H697" s="1" t="n"/>
      <c r="I697" s="1" t="n"/>
      <c r="J697" s="1" t="n"/>
      <c r="K697" s="18" t="n"/>
      <c r="L697" s="1" t="n"/>
      <c r="M697" s="1" t="n"/>
      <c r="N697" s="1" t="n"/>
      <c r="O697" s="1" t="n"/>
      <c r="P697" s="1" t="n"/>
      <c r="Q697" s="1" t="n"/>
      <c r="R697" s="1" t="n"/>
      <c r="S697" s="210" t="n"/>
      <c r="T697" s="210" t="n"/>
      <c r="U697" s="1" t="n"/>
      <c r="V697" s="18" t="n"/>
      <c r="W697" s="18" t="n"/>
      <c r="X697" s="1" t="n"/>
      <c r="Y697" s="210" t="n"/>
      <c r="Z697" s="1" t="n"/>
      <c r="AA697" s="18" t="n"/>
      <c r="AB697" s="212" t="n"/>
      <c r="AC697" s="1" t="n"/>
    </row>
    <row r="698">
      <c r="A698" s="1" t="n"/>
      <c r="B698" s="1" t="n"/>
      <c r="C698" s="1" t="n"/>
      <c r="D698" s="1" t="n"/>
      <c r="E698" s="1" t="n"/>
      <c r="F698" s="1" t="n"/>
      <c r="G698" s="1" t="n"/>
      <c r="H698" s="1" t="n"/>
      <c r="I698" s="1" t="n"/>
      <c r="J698" s="1" t="n"/>
      <c r="K698" s="18" t="n"/>
      <c r="L698" s="1" t="n"/>
      <c r="M698" s="1" t="n"/>
      <c r="N698" s="1" t="n"/>
      <c r="O698" s="1" t="n"/>
      <c r="P698" s="1" t="n"/>
      <c r="Q698" s="1" t="n"/>
      <c r="R698" s="1" t="n"/>
      <c r="S698" s="210" t="n"/>
      <c r="T698" s="210" t="n"/>
      <c r="U698" s="1" t="n"/>
      <c r="V698" s="18" t="n"/>
      <c r="W698" s="18" t="n"/>
      <c r="X698" s="1" t="n"/>
      <c r="Y698" s="210" t="n"/>
      <c r="Z698" s="1" t="n"/>
      <c r="AA698" s="18" t="n"/>
      <c r="AB698" s="212" t="n"/>
      <c r="AC698" s="1" t="n"/>
    </row>
    <row r="699">
      <c r="A699" s="1" t="n"/>
      <c r="B699" s="1" t="n"/>
      <c r="C699" s="1" t="n"/>
      <c r="D699" s="1" t="n"/>
      <c r="E699" s="1" t="n"/>
      <c r="F699" s="1" t="n"/>
      <c r="G699" s="1" t="n"/>
      <c r="H699" s="1" t="n"/>
      <c r="I699" s="1" t="n"/>
      <c r="J699" s="1" t="n"/>
      <c r="K699" s="18" t="n"/>
      <c r="L699" s="1" t="n"/>
      <c r="M699" s="1" t="n"/>
      <c r="N699" s="1" t="n"/>
      <c r="O699" s="1" t="n"/>
      <c r="P699" s="1" t="n"/>
      <c r="Q699" s="1" t="n"/>
      <c r="R699" s="1" t="n"/>
      <c r="S699" s="210" t="n"/>
      <c r="T699" s="210" t="n"/>
      <c r="U699" s="1" t="n"/>
      <c r="V699" s="18" t="n"/>
      <c r="W699" s="18" t="n"/>
      <c r="X699" s="1" t="n"/>
      <c r="Y699" s="210" t="n"/>
      <c r="Z699" s="1" t="n"/>
      <c r="AA699" s="18" t="n"/>
      <c r="AB699" s="212" t="n"/>
      <c r="AC699" s="1" t="n"/>
    </row>
    <row r="700">
      <c r="A700" s="1" t="n"/>
      <c r="B700" s="1" t="n"/>
      <c r="C700" s="1" t="n"/>
      <c r="D700" s="1" t="n"/>
      <c r="E700" s="1" t="n"/>
      <c r="F700" s="1" t="n"/>
      <c r="G700" s="1" t="n"/>
      <c r="H700" s="1" t="n"/>
      <c r="I700" s="1" t="n"/>
      <c r="J700" s="1" t="n"/>
      <c r="K700" s="18" t="n"/>
      <c r="L700" s="1" t="n"/>
      <c r="M700" s="1" t="n"/>
      <c r="N700" s="1" t="n"/>
      <c r="O700" s="1" t="n"/>
      <c r="P700" s="1" t="n"/>
      <c r="Q700" s="1" t="n"/>
      <c r="R700" s="1" t="n"/>
      <c r="S700" s="210" t="n"/>
      <c r="T700" s="210" t="n"/>
      <c r="U700" s="1" t="n"/>
      <c r="V700" s="18" t="n"/>
      <c r="W700" s="18" t="n"/>
      <c r="X700" s="1" t="n"/>
      <c r="Y700" s="210" t="n"/>
      <c r="Z700" s="1" t="n"/>
      <c r="AA700" s="18" t="n"/>
      <c r="AB700" s="212" t="n"/>
      <c r="AC700" s="1" t="n"/>
    </row>
    <row r="701">
      <c r="A701" s="1" t="n"/>
      <c r="B701" s="1" t="n"/>
      <c r="C701" s="1" t="n"/>
      <c r="D701" s="1" t="n"/>
      <c r="E701" s="1" t="n"/>
      <c r="F701" s="1" t="n"/>
      <c r="G701" s="1" t="n"/>
      <c r="H701" s="1" t="n"/>
      <c r="I701" s="1" t="n"/>
      <c r="J701" s="1" t="n"/>
      <c r="K701" s="18" t="n"/>
      <c r="L701" s="1" t="n"/>
      <c r="M701" s="1" t="n"/>
      <c r="N701" s="1" t="n"/>
      <c r="O701" s="1" t="n"/>
      <c r="P701" s="1" t="n"/>
      <c r="Q701" s="1" t="n"/>
      <c r="R701" s="1" t="n"/>
      <c r="S701" s="210" t="n"/>
      <c r="T701" s="210" t="n"/>
      <c r="U701" s="1" t="n"/>
      <c r="V701" s="18" t="n"/>
      <c r="W701" s="18" t="n"/>
      <c r="X701" s="1" t="n"/>
      <c r="Y701" s="210" t="n"/>
      <c r="Z701" s="1" t="n"/>
      <c r="AA701" s="18" t="n"/>
      <c r="AB701" s="212" t="n"/>
      <c r="AC701" s="1" t="n"/>
    </row>
    <row r="702">
      <c r="A702" s="1" t="n"/>
      <c r="B702" s="1" t="n"/>
      <c r="C702" s="1" t="n"/>
      <c r="D702" s="1" t="n"/>
      <c r="E702" s="1" t="n"/>
      <c r="F702" s="1" t="n"/>
      <c r="G702" s="1" t="n"/>
      <c r="H702" s="1" t="n"/>
      <c r="I702" s="1" t="n"/>
      <c r="J702" s="1" t="n"/>
      <c r="K702" s="18" t="n"/>
      <c r="L702" s="1" t="n"/>
      <c r="M702" s="1" t="n"/>
      <c r="N702" s="1" t="n"/>
      <c r="O702" s="1" t="n"/>
      <c r="P702" s="1" t="n"/>
      <c r="Q702" s="1" t="n"/>
      <c r="R702" s="1" t="n"/>
      <c r="S702" s="210" t="n"/>
      <c r="T702" s="210" t="n"/>
      <c r="U702" s="1" t="n"/>
      <c r="V702" s="18" t="n"/>
      <c r="W702" s="18" t="n"/>
      <c r="X702" s="1" t="n"/>
      <c r="Y702" s="210" t="n"/>
      <c r="Z702" s="1" t="n"/>
      <c r="AA702" s="18" t="n"/>
      <c r="AB702" s="212" t="n"/>
      <c r="AC702" s="1" t="n"/>
    </row>
    <row r="703">
      <c r="A703" s="1" t="n"/>
      <c r="B703" s="1" t="n"/>
      <c r="C703" s="1" t="n"/>
      <c r="D703" s="1" t="n"/>
      <c r="E703" s="1" t="n"/>
      <c r="F703" s="1" t="n"/>
      <c r="G703" s="1" t="n"/>
      <c r="H703" s="1" t="n"/>
      <c r="I703" s="1" t="n"/>
      <c r="J703" s="1" t="n"/>
      <c r="K703" s="18" t="n"/>
      <c r="L703" s="1" t="n"/>
      <c r="M703" s="1" t="n"/>
      <c r="N703" s="1" t="n"/>
      <c r="O703" s="1" t="n"/>
      <c r="P703" s="1" t="n"/>
      <c r="Q703" s="1" t="n"/>
      <c r="R703" s="1" t="n"/>
      <c r="S703" s="210" t="n"/>
      <c r="T703" s="210" t="n"/>
      <c r="U703" s="1" t="n"/>
      <c r="V703" s="18" t="n"/>
      <c r="W703" s="18" t="n"/>
      <c r="X703" s="1" t="n"/>
      <c r="Y703" s="210" t="n"/>
      <c r="Z703" s="1" t="n"/>
      <c r="AA703" s="18" t="n"/>
      <c r="AB703" s="212" t="n"/>
      <c r="AC703" s="1" t="n"/>
    </row>
    <row r="704">
      <c r="A704" s="1" t="n"/>
      <c r="B704" s="1" t="n"/>
      <c r="C704" s="1" t="n"/>
      <c r="D704" s="1" t="n"/>
      <c r="E704" s="1" t="n"/>
      <c r="F704" s="1" t="n"/>
      <c r="G704" s="1" t="n"/>
      <c r="H704" s="1" t="n"/>
      <c r="I704" s="1" t="n"/>
      <c r="J704" s="1" t="n"/>
      <c r="K704" s="18" t="n"/>
      <c r="L704" s="1" t="n"/>
      <c r="M704" s="1" t="n"/>
      <c r="N704" s="1" t="n"/>
      <c r="O704" s="1" t="n"/>
      <c r="P704" s="1" t="n"/>
      <c r="Q704" s="1" t="n"/>
      <c r="R704" s="1" t="n"/>
      <c r="S704" s="210" t="n"/>
      <c r="T704" s="210" t="n"/>
      <c r="U704" s="1" t="n"/>
      <c r="V704" s="18" t="n"/>
      <c r="W704" s="18" t="n"/>
      <c r="X704" s="1" t="n"/>
      <c r="Y704" s="210" t="n"/>
      <c r="Z704" s="1" t="n"/>
      <c r="AA704" s="18" t="n"/>
      <c r="AB704" s="212" t="n"/>
      <c r="AC704" s="1" t="n"/>
    </row>
    <row r="705">
      <c r="A705" s="1" t="n"/>
      <c r="B705" s="1" t="n"/>
      <c r="C705" s="1" t="n"/>
      <c r="D705" s="1" t="n"/>
      <c r="E705" s="1" t="n"/>
      <c r="F705" s="1" t="n"/>
      <c r="G705" s="1" t="n"/>
      <c r="H705" s="1" t="n"/>
      <c r="I705" s="1" t="n"/>
      <c r="J705" s="1" t="n"/>
      <c r="K705" s="18" t="n"/>
      <c r="L705" s="1" t="n"/>
      <c r="M705" s="1" t="n"/>
      <c r="N705" s="1" t="n"/>
      <c r="O705" s="1" t="n"/>
      <c r="P705" s="1" t="n"/>
      <c r="Q705" s="1" t="n"/>
      <c r="R705" s="1" t="n"/>
      <c r="S705" s="210" t="n"/>
      <c r="T705" s="210" t="n"/>
      <c r="U705" s="1" t="n"/>
      <c r="V705" s="18" t="n"/>
      <c r="W705" s="18" t="n"/>
      <c r="X705" s="1" t="n"/>
      <c r="Y705" s="210" t="n"/>
      <c r="Z705" s="1" t="n"/>
      <c r="AA705" s="18" t="n"/>
      <c r="AB705" s="212" t="n"/>
      <c r="AC705" s="1" t="n"/>
    </row>
    <row r="706">
      <c r="A706" s="1" t="n"/>
      <c r="B706" s="1" t="n"/>
      <c r="C706" s="1" t="n"/>
      <c r="D706" s="1" t="n"/>
      <c r="E706" s="1" t="n"/>
      <c r="F706" s="1" t="n"/>
      <c r="G706" s="1" t="n"/>
      <c r="H706" s="1" t="n"/>
      <c r="I706" s="1" t="n"/>
      <c r="J706" s="1" t="n"/>
      <c r="K706" s="18" t="n"/>
      <c r="L706" s="1" t="n"/>
      <c r="M706" s="1" t="n"/>
      <c r="N706" s="1" t="n"/>
      <c r="O706" s="1" t="n"/>
      <c r="P706" s="1" t="n"/>
      <c r="Q706" s="1" t="n"/>
      <c r="R706" s="1" t="n"/>
      <c r="S706" s="210" t="n"/>
      <c r="T706" s="210" t="n"/>
      <c r="U706" s="1" t="n"/>
      <c r="V706" s="18" t="n"/>
      <c r="W706" s="18" t="n"/>
      <c r="X706" s="1" t="n"/>
      <c r="Y706" s="210" t="n"/>
      <c r="Z706" s="1" t="n"/>
      <c r="AA706" s="18" t="n"/>
      <c r="AB706" s="212" t="n"/>
      <c r="AC706" s="1" t="n"/>
    </row>
    <row r="707">
      <c r="A707" s="1" t="n"/>
      <c r="B707" s="1" t="n"/>
      <c r="C707" s="1" t="n"/>
      <c r="D707" s="1" t="n"/>
      <c r="E707" s="1" t="n"/>
      <c r="F707" s="1" t="n"/>
      <c r="G707" s="1" t="n"/>
      <c r="H707" s="1" t="n"/>
      <c r="I707" s="1" t="n"/>
      <c r="J707" s="1" t="n"/>
      <c r="K707" s="18" t="n"/>
      <c r="L707" s="1" t="n"/>
      <c r="M707" s="1" t="n"/>
      <c r="N707" s="1" t="n"/>
      <c r="O707" s="1" t="n"/>
      <c r="P707" s="1" t="n"/>
      <c r="Q707" s="1" t="n"/>
      <c r="R707" s="1" t="n"/>
      <c r="S707" s="210" t="n"/>
      <c r="T707" s="210" t="n"/>
      <c r="U707" s="1" t="n"/>
      <c r="V707" s="18" t="n"/>
      <c r="W707" s="18" t="n"/>
      <c r="X707" s="1" t="n"/>
      <c r="Y707" s="210" t="n"/>
      <c r="Z707" s="1" t="n"/>
      <c r="AA707" s="18" t="n"/>
      <c r="AB707" s="212" t="n"/>
      <c r="AC707" s="1" t="n"/>
    </row>
    <row r="708">
      <c r="A708" s="1" t="n"/>
      <c r="B708" s="1" t="n"/>
      <c r="C708" s="1" t="n"/>
      <c r="D708" s="1" t="n"/>
      <c r="E708" s="1" t="n"/>
      <c r="F708" s="1" t="n"/>
      <c r="G708" s="1" t="n"/>
      <c r="H708" s="1" t="n"/>
      <c r="I708" s="1" t="n"/>
      <c r="J708" s="1" t="n"/>
      <c r="K708" s="18" t="n"/>
      <c r="L708" s="1" t="n"/>
      <c r="M708" s="1" t="n"/>
      <c r="N708" s="1" t="n"/>
      <c r="O708" s="1" t="n"/>
      <c r="P708" s="1" t="n"/>
      <c r="Q708" s="1" t="n"/>
      <c r="R708" s="1" t="n"/>
      <c r="S708" s="210" t="n"/>
      <c r="T708" s="210" t="n"/>
      <c r="U708" s="1" t="n"/>
      <c r="V708" s="18" t="n"/>
      <c r="W708" s="18" t="n"/>
      <c r="X708" s="1" t="n"/>
      <c r="Y708" s="210" t="n"/>
      <c r="Z708" s="1" t="n"/>
      <c r="AA708" s="18" t="n"/>
      <c r="AB708" s="212" t="n"/>
      <c r="AC708" s="1" t="n"/>
    </row>
    <row r="709">
      <c r="A709" s="1" t="n"/>
      <c r="B709" s="1" t="n"/>
      <c r="C709" s="1" t="n"/>
      <c r="D709" s="1" t="n"/>
      <c r="E709" s="1" t="n"/>
      <c r="F709" s="1" t="n"/>
      <c r="G709" s="1" t="n"/>
      <c r="H709" s="1" t="n"/>
      <c r="I709" s="1" t="n"/>
      <c r="J709" s="1" t="n"/>
      <c r="K709" s="18" t="n"/>
      <c r="L709" s="1" t="n"/>
      <c r="M709" s="1" t="n"/>
      <c r="N709" s="1" t="n"/>
      <c r="O709" s="1" t="n"/>
      <c r="P709" s="1" t="n"/>
      <c r="Q709" s="1" t="n"/>
      <c r="R709" s="1" t="n"/>
      <c r="S709" s="210" t="n"/>
      <c r="T709" s="210" t="n"/>
      <c r="U709" s="1" t="n"/>
      <c r="V709" s="18" t="n"/>
      <c r="W709" s="18" t="n"/>
      <c r="X709" s="1" t="n"/>
      <c r="Y709" s="210" t="n"/>
      <c r="Z709" s="1" t="n"/>
      <c r="AA709" s="18" t="n"/>
      <c r="AB709" s="212" t="n"/>
      <c r="AC709" s="1" t="n"/>
    </row>
    <row r="710">
      <c r="A710" s="1" t="n"/>
      <c r="B710" s="1" t="n"/>
      <c r="C710" s="1" t="n"/>
      <c r="D710" s="1" t="n"/>
      <c r="E710" s="1" t="n"/>
      <c r="F710" s="1" t="n"/>
      <c r="G710" s="1" t="n"/>
      <c r="H710" s="1" t="n"/>
      <c r="I710" s="1" t="n"/>
      <c r="J710" s="1" t="n"/>
      <c r="K710" s="18" t="n"/>
      <c r="L710" s="1" t="n"/>
      <c r="M710" s="1" t="n"/>
      <c r="N710" s="1" t="n"/>
      <c r="O710" s="1" t="n"/>
      <c r="P710" s="1" t="n"/>
      <c r="Q710" s="1" t="n"/>
      <c r="R710" s="1" t="n"/>
      <c r="S710" s="210" t="n"/>
      <c r="T710" s="210" t="n"/>
      <c r="U710" s="1" t="n"/>
      <c r="V710" s="18" t="n"/>
      <c r="W710" s="18" t="n"/>
      <c r="X710" s="1" t="n"/>
      <c r="Y710" s="210" t="n"/>
      <c r="Z710" s="1" t="n"/>
      <c r="AA710" s="18" t="n"/>
      <c r="AB710" s="212" t="n"/>
      <c r="AC710" s="1" t="n"/>
    </row>
    <row r="711">
      <c r="A711" s="1" t="n"/>
      <c r="B711" s="1" t="n"/>
      <c r="C711" s="1" t="n"/>
      <c r="D711" s="1" t="n"/>
      <c r="E711" s="1" t="n"/>
      <c r="F711" s="1" t="n"/>
      <c r="G711" s="1" t="n"/>
      <c r="H711" s="1" t="n"/>
      <c r="I711" s="1" t="n"/>
      <c r="J711" s="1" t="n"/>
      <c r="K711" s="18" t="n"/>
      <c r="L711" s="1" t="n"/>
      <c r="M711" s="1" t="n"/>
      <c r="N711" s="1" t="n"/>
      <c r="O711" s="1" t="n"/>
      <c r="P711" s="1" t="n"/>
      <c r="Q711" s="1" t="n"/>
      <c r="R711" s="1" t="n"/>
      <c r="S711" s="210" t="n"/>
      <c r="T711" s="210" t="n"/>
      <c r="U711" s="1" t="n"/>
      <c r="V711" s="18" t="n"/>
      <c r="W711" s="18" t="n"/>
      <c r="X711" s="1" t="n"/>
      <c r="Y711" s="210" t="n"/>
      <c r="Z711" s="1" t="n"/>
      <c r="AA711" s="18" t="n"/>
      <c r="AB711" s="212" t="n"/>
      <c r="AC711" s="1" t="n"/>
    </row>
    <row r="712">
      <c r="A712" s="1" t="n"/>
      <c r="B712" s="1" t="n"/>
      <c r="C712" s="1" t="n"/>
      <c r="D712" s="1" t="n"/>
      <c r="E712" s="1" t="n"/>
      <c r="F712" s="1" t="n"/>
      <c r="G712" s="1" t="n"/>
      <c r="H712" s="1" t="n"/>
      <c r="I712" s="1" t="n"/>
      <c r="J712" s="1" t="n"/>
      <c r="K712" s="18" t="n"/>
      <c r="L712" s="1" t="n"/>
      <c r="M712" s="1" t="n"/>
      <c r="N712" s="1" t="n"/>
      <c r="O712" s="1" t="n"/>
      <c r="P712" s="1" t="n"/>
      <c r="Q712" s="1" t="n"/>
      <c r="R712" s="1" t="n"/>
      <c r="S712" s="210" t="n"/>
      <c r="T712" s="210" t="n"/>
      <c r="U712" s="1" t="n"/>
      <c r="V712" s="18" t="n"/>
      <c r="W712" s="18" t="n"/>
      <c r="X712" s="1" t="n"/>
      <c r="Y712" s="210" t="n"/>
      <c r="Z712" s="1" t="n"/>
      <c r="AA712" s="18" t="n"/>
      <c r="AB712" s="212" t="n"/>
      <c r="AC712" s="1" t="n"/>
    </row>
    <row r="713">
      <c r="A713" s="1" t="n"/>
      <c r="B713" s="1" t="n"/>
      <c r="C713" s="1" t="n"/>
      <c r="D713" s="1" t="n"/>
      <c r="E713" s="1" t="n"/>
      <c r="F713" s="1" t="n"/>
      <c r="G713" s="1" t="n"/>
      <c r="H713" s="1" t="n"/>
      <c r="I713" s="1" t="n"/>
      <c r="J713" s="1" t="n"/>
      <c r="K713" s="18" t="n"/>
      <c r="L713" s="1" t="n"/>
      <c r="M713" s="1" t="n"/>
      <c r="N713" s="1" t="n"/>
      <c r="O713" s="1" t="n"/>
      <c r="P713" s="1" t="n"/>
      <c r="Q713" s="1" t="n"/>
      <c r="R713" s="1" t="n"/>
      <c r="S713" s="210" t="n"/>
      <c r="T713" s="210" t="n"/>
      <c r="U713" s="1" t="n"/>
      <c r="V713" s="18" t="n"/>
      <c r="W713" s="18" t="n"/>
      <c r="X713" s="1" t="n"/>
      <c r="Y713" s="210" t="n"/>
      <c r="Z713" s="1" t="n"/>
      <c r="AA713" s="18" t="n"/>
      <c r="AB713" s="212" t="n"/>
      <c r="AC713" s="1" t="n"/>
    </row>
    <row r="714">
      <c r="A714" s="1" t="n"/>
      <c r="B714" s="1" t="n"/>
      <c r="C714" s="1" t="n"/>
      <c r="D714" s="1" t="n"/>
      <c r="E714" s="1" t="n"/>
      <c r="F714" s="1" t="n"/>
      <c r="G714" s="1" t="n"/>
      <c r="H714" s="1" t="n"/>
      <c r="I714" s="1" t="n"/>
      <c r="J714" s="1" t="n"/>
      <c r="K714" s="18" t="n"/>
      <c r="L714" s="1" t="n"/>
      <c r="M714" s="1" t="n"/>
      <c r="N714" s="1" t="n"/>
      <c r="O714" s="1" t="n"/>
      <c r="P714" s="1" t="n"/>
      <c r="Q714" s="1" t="n"/>
      <c r="R714" s="1" t="n"/>
      <c r="S714" s="210" t="n"/>
      <c r="T714" s="210" t="n"/>
      <c r="U714" s="1" t="n"/>
      <c r="V714" s="18" t="n"/>
      <c r="W714" s="18" t="n"/>
      <c r="X714" s="1" t="n"/>
      <c r="Y714" s="210" t="n"/>
      <c r="Z714" s="1" t="n"/>
      <c r="AA714" s="18" t="n"/>
      <c r="AB714" s="212" t="n"/>
      <c r="AC714" s="1" t="n"/>
    </row>
    <row r="715">
      <c r="A715" s="1" t="n"/>
      <c r="B715" s="1" t="n"/>
      <c r="C715" s="1" t="n"/>
      <c r="D715" s="1" t="n"/>
      <c r="E715" s="1" t="n"/>
      <c r="F715" s="1" t="n"/>
      <c r="G715" s="1" t="n"/>
      <c r="H715" s="1" t="n"/>
      <c r="I715" s="1" t="n"/>
      <c r="J715" s="1" t="n"/>
      <c r="K715" s="18" t="n"/>
      <c r="L715" s="1" t="n"/>
      <c r="M715" s="1" t="n"/>
      <c r="N715" s="1" t="n"/>
      <c r="O715" s="1" t="n"/>
      <c r="P715" s="1" t="n"/>
      <c r="Q715" s="1" t="n"/>
      <c r="R715" s="1" t="n"/>
      <c r="S715" s="210" t="n"/>
      <c r="T715" s="210" t="n"/>
      <c r="U715" s="1" t="n"/>
      <c r="V715" s="18" t="n"/>
      <c r="W715" s="18" t="n"/>
      <c r="X715" s="1" t="n"/>
      <c r="Y715" s="210" t="n"/>
      <c r="Z715" s="1" t="n"/>
      <c r="AA715" s="18" t="n"/>
      <c r="AB715" s="212" t="n"/>
      <c r="AC715" s="1" t="n"/>
    </row>
    <row r="716">
      <c r="A716" s="1" t="n"/>
      <c r="B716" s="1" t="n"/>
      <c r="C716" s="1" t="n"/>
      <c r="D716" s="1" t="n"/>
      <c r="E716" s="1" t="n"/>
      <c r="F716" s="1" t="n"/>
      <c r="G716" s="1" t="n"/>
      <c r="H716" s="1" t="n"/>
      <c r="I716" s="1" t="n"/>
      <c r="J716" s="1" t="n"/>
      <c r="K716" s="18" t="n"/>
      <c r="L716" s="1" t="n"/>
      <c r="M716" s="1" t="n"/>
      <c r="N716" s="1" t="n"/>
      <c r="O716" s="1" t="n"/>
      <c r="P716" s="1" t="n"/>
      <c r="Q716" s="1" t="n"/>
      <c r="R716" s="1" t="n"/>
      <c r="S716" s="210" t="n"/>
      <c r="T716" s="210" t="n"/>
      <c r="U716" s="1" t="n"/>
      <c r="V716" s="18" t="n"/>
      <c r="W716" s="18" t="n"/>
      <c r="X716" s="1" t="n"/>
      <c r="Y716" s="210" t="n"/>
      <c r="Z716" s="1" t="n"/>
      <c r="AA716" s="18" t="n"/>
      <c r="AB716" s="212" t="n"/>
      <c r="AC716" s="1" t="n"/>
    </row>
    <row r="717">
      <c r="A717" s="1" t="n"/>
      <c r="B717" s="1" t="n"/>
      <c r="C717" s="1" t="n"/>
      <c r="D717" s="1" t="n"/>
      <c r="E717" s="1" t="n"/>
      <c r="F717" s="1" t="n"/>
      <c r="G717" s="1" t="n"/>
      <c r="H717" s="1" t="n"/>
      <c r="I717" s="1" t="n"/>
      <c r="J717" s="1" t="n"/>
      <c r="K717" s="18" t="n"/>
      <c r="L717" s="1" t="n"/>
      <c r="M717" s="1" t="n"/>
      <c r="N717" s="1" t="n"/>
      <c r="O717" s="1" t="n"/>
      <c r="P717" s="1" t="n"/>
      <c r="Q717" s="1" t="n"/>
      <c r="R717" s="1" t="n"/>
      <c r="S717" s="210" t="n"/>
      <c r="T717" s="210" t="n"/>
      <c r="U717" s="1" t="n"/>
      <c r="V717" s="18" t="n"/>
      <c r="W717" s="18" t="n"/>
      <c r="X717" s="1" t="n"/>
      <c r="Y717" s="210" t="n"/>
      <c r="Z717" s="1" t="n"/>
      <c r="AA717" s="18" t="n"/>
      <c r="AB717" s="212" t="n"/>
      <c r="AC717" s="1" t="n"/>
    </row>
    <row r="718">
      <c r="A718" s="1" t="n"/>
      <c r="B718" s="1" t="n"/>
      <c r="C718" s="1" t="n"/>
      <c r="D718" s="1" t="n"/>
      <c r="E718" s="1" t="n"/>
      <c r="F718" s="1" t="n"/>
      <c r="G718" s="1" t="n"/>
      <c r="H718" s="1" t="n"/>
      <c r="I718" s="1" t="n"/>
      <c r="J718" s="1" t="n"/>
      <c r="K718" s="18" t="n"/>
      <c r="L718" s="1" t="n"/>
      <c r="M718" s="1" t="n"/>
      <c r="N718" s="1" t="n"/>
      <c r="O718" s="1" t="n"/>
      <c r="P718" s="1" t="n"/>
      <c r="Q718" s="1" t="n"/>
      <c r="R718" s="1" t="n"/>
      <c r="S718" s="210" t="n"/>
      <c r="T718" s="210" t="n"/>
      <c r="U718" s="1" t="n"/>
      <c r="V718" s="18" t="n"/>
      <c r="W718" s="18" t="n"/>
      <c r="X718" s="1" t="n"/>
      <c r="Y718" s="210" t="n"/>
      <c r="Z718" s="1" t="n"/>
      <c r="AA718" s="18" t="n"/>
      <c r="AB718" s="212" t="n"/>
      <c r="AC718" s="1" t="n"/>
    </row>
    <row r="719">
      <c r="A719" s="1" t="n"/>
      <c r="B719" s="1" t="n"/>
      <c r="C719" s="1" t="n"/>
      <c r="D719" s="1" t="n"/>
      <c r="E719" s="1" t="n"/>
      <c r="F719" s="1" t="n"/>
      <c r="G719" s="1" t="n"/>
      <c r="H719" s="1" t="n"/>
      <c r="I719" s="1" t="n"/>
      <c r="J719" s="1" t="n"/>
      <c r="K719" s="18" t="n"/>
      <c r="L719" s="1" t="n"/>
      <c r="M719" s="1" t="n"/>
      <c r="N719" s="1" t="n"/>
      <c r="O719" s="1" t="n"/>
      <c r="P719" s="1" t="n"/>
      <c r="Q719" s="1" t="n"/>
      <c r="R719" s="1" t="n"/>
      <c r="S719" s="210" t="n"/>
      <c r="T719" s="210" t="n"/>
      <c r="U719" s="1" t="n"/>
      <c r="V719" s="18" t="n"/>
      <c r="W719" s="18" t="n"/>
      <c r="X719" s="1" t="n"/>
      <c r="Y719" s="210" t="n"/>
      <c r="Z719" s="1" t="n"/>
      <c r="AA719" s="18" t="n"/>
      <c r="AB719" s="212" t="n"/>
      <c r="AC719" s="1" t="n"/>
    </row>
    <row r="720">
      <c r="A720" s="1" t="n"/>
      <c r="B720" s="1" t="n"/>
      <c r="C720" s="1" t="n"/>
      <c r="D720" s="1" t="n"/>
      <c r="E720" s="1" t="n"/>
      <c r="F720" s="1" t="n"/>
      <c r="G720" s="1" t="n"/>
      <c r="H720" s="1" t="n"/>
      <c r="I720" s="1" t="n"/>
      <c r="J720" s="1" t="n"/>
      <c r="K720" s="18" t="n"/>
      <c r="L720" s="1" t="n"/>
      <c r="M720" s="1" t="n"/>
      <c r="N720" s="1" t="n"/>
      <c r="O720" s="1" t="n"/>
      <c r="P720" s="1" t="n"/>
      <c r="Q720" s="1" t="n"/>
      <c r="R720" s="1" t="n"/>
      <c r="S720" s="210" t="n"/>
      <c r="T720" s="210" t="n"/>
      <c r="U720" s="1" t="n"/>
      <c r="V720" s="18" t="n"/>
      <c r="W720" s="18" t="n"/>
      <c r="X720" s="1" t="n"/>
      <c r="Y720" s="210" t="n"/>
      <c r="Z720" s="1" t="n"/>
      <c r="AA720" s="18" t="n"/>
      <c r="AB720" s="212" t="n"/>
      <c r="AC720" s="1" t="n"/>
    </row>
    <row r="721">
      <c r="A721" s="1" t="n"/>
      <c r="B721" s="1" t="n"/>
      <c r="C721" s="1" t="n"/>
      <c r="D721" s="1" t="n"/>
      <c r="E721" s="1" t="n"/>
      <c r="F721" s="1" t="n"/>
      <c r="G721" s="1" t="n"/>
      <c r="H721" s="1" t="n"/>
      <c r="I721" s="1" t="n"/>
      <c r="J721" s="1" t="n"/>
      <c r="K721" s="18" t="n"/>
      <c r="L721" s="1" t="n"/>
      <c r="M721" s="1" t="n"/>
      <c r="N721" s="1" t="n"/>
      <c r="O721" s="1" t="n"/>
      <c r="P721" s="1" t="n"/>
      <c r="Q721" s="1" t="n"/>
      <c r="R721" s="1" t="n"/>
      <c r="S721" s="210" t="n"/>
      <c r="T721" s="210" t="n"/>
      <c r="U721" s="1" t="n"/>
      <c r="V721" s="18" t="n"/>
      <c r="W721" s="18" t="n"/>
      <c r="X721" s="1" t="n"/>
      <c r="Y721" s="210" t="n"/>
      <c r="Z721" s="1" t="n"/>
      <c r="AA721" s="18" t="n"/>
      <c r="AB721" s="212" t="n"/>
      <c r="AC721" s="1" t="n"/>
    </row>
    <row r="722">
      <c r="A722" s="1" t="n"/>
      <c r="B722" s="1" t="n"/>
      <c r="C722" s="1" t="n"/>
      <c r="D722" s="1" t="n"/>
      <c r="E722" s="1" t="n"/>
      <c r="F722" s="1" t="n"/>
      <c r="G722" s="1" t="n"/>
      <c r="H722" s="1" t="n"/>
      <c r="I722" s="1" t="n"/>
      <c r="J722" s="1" t="n"/>
      <c r="K722" s="18" t="n"/>
      <c r="L722" s="1" t="n"/>
      <c r="M722" s="1" t="n"/>
      <c r="N722" s="1" t="n"/>
      <c r="O722" s="1" t="n"/>
      <c r="P722" s="1" t="n"/>
      <c r="Q722" s="1" t="n"/>
      <c r="R722" s="1" t="n"/>
      <c r="S722" s="210" t="n"/>
      <c r="T722" s="210" t="n"/>
      <c r="U722" s="1" t="n"/>
      <c r="V722" s="18" t="n"/>
      <c r="W722" s="18" t="n"/>
      <c r="X722" s="1" t="n"/>
      <c r="Y722" s="210" t="n"/>
      <c r="Z722" s="1" t="n"/>
      <c r="AA722" s="18" t="n"/>
      <c r="AB722" s="212" t="n"/>
      <c r="AC722" s="1" t="n"/>
    </row>
    <row r="723">
      <c r="A723" s="1" t="n"/>
      <c r="B723" s="1" t="n"/>
      <c r="C723" s="1" t="n"/>
      <c r="D723" s="1" t="n"/>
      <c r="E723" s="1" t="n"/>
      <c r="F723" s="1" t="n"/>
      <c r="G723" s="1" t="n"/>
      <c r="H723" s="1" t="n"/>
      <c r="I723" s="1" t="n"/>
      <c r="J723" s="1" t="n"/>
      <c r="K723" s="18" t="n"/>
      <c r="L723" s="1" t="n"/>
      <c r="M723" s="1" t="n"/>
      <c r="N723" s="1" t="n"/>
      <c r="O723" s="1" t="n"/>
      <c r="P723" s="1" t="n"/>
      <c r="Q723" s="1" t="n"/>
      <c r="R723" s="1" t="n"/>
      <c r="S723" s="210" t="n"/>
      <c r="T723" s="210" t="n"/>
      <c r="U723" s="1" t="n"/>
      <c r="V723" s="18" t="n"/>
      <c r="W723" s="18" t="n"/>
      <c r="X723" s="1" t="n"/>
      <c r="Y723" s="210" t="n"/>
      <c r="Z723" s="1" t="n"/>
      <c r="AA723" s="18" t="n"/>
      <c r="AB723" s="212" t="n"/>
      <c r="AC723" s="1" t="n"/>
    </row>
    <row r="724">
      <c r="A724" s="1" t="n"/>
      <c r="B724" s="1" t="n"/>
      <c r="C724" s="1" t="n"/>
      <c r="D724" s="1" t="n"/>
      <c r="E724" s="1" t="n"/>
      <c r="F724" s="1" t="n"/>
      <c r="G724" s="1" t="n"/>
      <c r="H724" s="1" t="n"/>
      <c r="I724" s="1" t="n"/>
      <c r="J724" s="1" t="n"/>
      <c r="K724" s="18" t="n"/>
      <c r="L724" s="1" t="n"/>
      <c r="M724" s="1" t="n"/>
      <c r="N724" s="1" t="n"/>
      <c r="O724" s="1" t="n"/>
      <c r="P724" s="1" t="n"/>
      <c r="Q724" s="1" t="n"/>
      <c r="R724" s="1" t="n"/>
      <c r="S724" s="210" t="n"/>
      <c r="T724" s="210" t="n"/>
      <c r="U724" s="1" t="n"/>
      <c r="V724" s="18" t="n"/>
      <c r="W724" s="18" t="n"/>
      <c r="X724" s="1" t="n"/>
      <c r="Y724" s="210" t="n"/>
      <c r="Z724" s="1" t="n"/>
      <c r="AA724" s="18" t="n"/>
      <c r="AB724" s="212" t="n"/>
      <c r="AC724" s="1" t="n"/>
    </row>
    <row r="725">
      <c r="A725" s="1" t="n"/>
      <c r="B725" s="1" t="n"/>
      <c r="C725" s="1" t="n"/>
      <c r="D725" s="1" t="n"/>
      <c r="E725" s="1" t="n"/>
      <c r="F725" s="1" t="n"/>
      <c r="G725" s="1" t="n"/>
      <c r="H725" s="1" t="n"/>
      <c r="I725" s="1" t="n"/>
      <c r="J725" s="1" t="n"/>
      <c r="K725" s="18" t="n"/>
      <c r="L725" s="1" t="n"/>
      <c r="M725" s="1" t="n"/>
      <c r="N725" s="1" t="n"/>
      <c r="O725" s="1" t="n"/>
      <c r="P725" s="1" t="n"/>
      <c r="Q725" s="1" t="n"/>
      <c r="R725" s="1" t="n"/>
      <c r="S725" s="210" t="n"/>
      <c r="T725" s="210" t="n"/>
      <c r="U725" s="1" t="n"/>
      <c r="V725" s="18" t="n"/>
      <c r="W725" s="18" t="n"/>
      <c r="X725" s="1" t="n"/>
      <c r="Y725" s="210" t="n"/>
      <c r="Z725" s="1" t="n"/>
      <c r="AA725" s="18" t="n"/>
      <c r="AB725" s="212" t="n"/>
      <c r="AC725" s="1" t="n"/>
    </row>
    <row r="726">
      <c r="A726" s="1" t="n"/>
      <c r="B726" s="1" t="n"/>
      <c r="C726" s="1" t="n"/>
      <c r="D726" s="1" t="n"/>
      <c r="E726" s="1" t="n"/>
      <c r="F726" s="1" t="n"/>
      <c r="G726" s="1" t="n"/>
      <c r="H726" s="1" t="n"/>
      <c r="I726" s="1" t="n"/>
      <c r="J726" s="1" t="n"/>
      <c r="K726" s="18" t="n"/>
      <c r="L726" s="1" t="n"/>
      <c r="M726" s="1" t="n"/>
      <c r="N726" s="1" t="n"/>
      <c r="O726" s="1" t="n"/>
      <c r="P726" s="1" t="n"/>
      <c r="Q726" s="1" t="n"/>
      <c r="R726" s="1" t="n"/>
      <c r="S726" s="210" t="n"/>
      <c r="T726" s="210" t="n"/>
      <c r="U726" s="1" t="n"/>
      <c r="V726" s="18" t="n"/>
      <c r="W726" s="18" t="n"/>
      <c r="X726" s="1" t="n"/>
      <c r="Y726" s="210" t="n"/>
      <c r="Z726" s="1" t="n"/>
      <c r="AA726" s="18" t="n"/>
      <c r="AB726" s="212" t="n"/>
      <c r="AC726" s="1" t="n"/>
    </row>
    <row r="727">
      <c r="A727" s="1" t="n"/>
      <c r="B727" s="1" t="n"/>
      <c r="C727" s="1" t="n"/>
      <c r="D727" s="1" t="n"/>
      <c r="E727" s="1" t="n"/>
      <c r="F727" s="1" t="n"/>
      <c r="G727" s="1" t="n"/>
      <c r="H727" s="1" t="n"/>
      <c r="I727" s="1" t="n"/>
      <c r="J727" s="1" t="n"/>
      <c r="K727" s="18" t="n"/>
      <c r="L727" s="1" t="n"/>
      <c r="M727" s="1" t="n"/>
      <c r="N727" s="1" t="n"/>
      <c r="O727" s="1" t="n"/>
      <c r="P727" s="1" t="n"/>
      <c r="Q727" s="1" t="n"/>
      <c r="R727" s="1" t="n"/>
      <c r="S727" s="210" t="n"/>
      <c r="T727" s="210" t="n"/>
      <c r="U727" s="1" t="n"/>
      <c r="V727" s="18" t="n"/>
      <c r="W727" s="18" t="n"/>
      <c r="X727" s="1" t="n"/>
      <c r="Y727" s="210" t="n"/>
      <c r="Z727" s="1" t="n"/>
      <c r="AA727" s="18" t="n"/>
      <c r="AB727" s="212" t="n"/>
      <c r="AC727" s="1" t="n"/>
    </row>
    <row r="728">
      <c r="A728" s="1" t="n"/>
      <c r="B728" s="1" t="n"/>
      <c r="C728" s="1" t="n"/>
      <c r="D728" s="1" t="n"/>
      <c r="E728" s="1" t="n"/>
      <c r="F728" s="1" t="n"/>
      <c r="G728" s="1" t="n"/>
      <c r="H728" s="1" t="n"/>
      <c r="I728" s="1" t="n"/>
      <c r="J728" s="1" t="n"/>
      <c r="K728" s="18" t="n"/>
      <c r="L728" s="1" t="n"/>
      <c r="M728" s="1" t="n"/>
      <c r="N728" s="1" t="n"/>
      <c r="O728" s="1" t="n"/>
      <c r="P728" s="1" t="n"/>
      <c r="Q728" s="1" t="n"/>
      <c r="R728" s="1" t="n"/>
      <c r="S728" s="210" t="n"/>
      <c r="T728" s="210" t="n"/>
      <c r="U728" s="1" t="n"/>
      <c r="V728" s="18" t="n"/>
      <c r="W728" s="18" t="n"/>
      <c r="X728" s="1" t="n"/>
      <c r="Y728" s="210" t="n"/>
      <c r="Z728" s="1" t="n"/>
      <c r="AA728" s="18" t="n"/>
      <c r="AB728" s="212" t="n"/>
      <c r="AC728" s="1" t="n"/>
    </row>
    <row r="729">
      <c r="A729" s="1" t="n"/>
      <c r="B729" s="1" t="n"/>
      <c r="C729" s="1" t="n"/>
      <c r="D729" s="1" t="n"/>
      <c r="E729" s="1" t="n"/>
      <c r="F729" s="1" t="n"/>
      <c r="G729" s="1" t="n"/>
      <c r="H729" s="1" t="n"/>
      <c r="I729" s="1" t="n"/>
      <c r="J729" s="1" t="n"/>
      <c r="K729" s="18" t="n"/>
      <c r="L729" s="1" t="n"/>
      <c r="M729" s="1" t="n"/>
      <c r="N729" s="1" t="n"/>
      <c r="O729" s="1" t="n"/>
      <c r="P729" s="1" t="n"/>
      <c r="Q729" s="1" t="n"/>
      <c r="R729" s="1" t="n"/>
      <c r="S729" s="210" t="n"/>
      <c r="T729" s="210" t="n"/>
      <c r="U729" s="1" t="n"/>
      <c r="V729" s="18" t="n"/>
      <c r="W729" s="18" t="n"/>
      <c r="X729" s="1" t="n"/>
      <c r="Y729" s="210" t="n"/>
      <c r="Z729" s="1" t="n"/>
      <c r="AA729" s="18" t="n"/>
      <c r="AB729" s="212" t="n"/>
      <c r="AC729" s="1" t="n"/>
    </row>
    <row r="730">
      <c r="A730" s="1" t="n"/>
      <c r="B730" s="1" t="n"/>
      <c r="C730" s="1" t="n"/>
      <c r="D730" s="1" t="n"/>
      <c r="E730" s="1" t="n"/>
      <c r="F730" s="1" t="n"/>
      <c r="G730" s="1" t="n"/>
      <c r="H730" s="1" t="n"/>
      <c r="I730" s="1" t="n"/>
      <c r="J730" s="1" t="n"/>
      <c r="K730" s="18" t="n"/>
      <c r="L730" s="1" t="n"/>
      <c r="M730" s="1" t="n"/>
      <c r="N730" s="1" t="n"/>
      <c r="O730" s="1" t="n"/>
      <c r="P730" s="1" t="n"/>
      <c r="Q730" s="1" t="n"/>
      <c r="R730" s="1" t="n"/>
      <c r="S730" s="210" t="n"/>
      <c r="T730" s="210" t="n"/>
      <c r="U730" s="1" t="n"/>
      <c r="V730" s="18" t="n"/>
      <c r="W730" s="18" t="n"/>
      <c r="X730" s="1" t="n"/>
      <c r="Y730" s="210" t="n"/>
      <c r="Z730" s="1" t="n"/>
      <c r="AA730" s="18" t="n"/>
      <c r="AB730" s="212" t="n"/>
      <c r="AC730" s="1" t="n"/>
    </row>
    <row r="731">
      <c r="A731" s="1" t="n"/>
      <c r="B731" s="1" t="n"/>
      <c r="C731" s="1" t="n"/>
      <c r="D731" s="1" t="n"/>
      <c r="E731" s="1" t="n"/>
      <c r="F731" s="1" t="n"/>
      <c r="G731" s="1" t="n"/>
      <c r="H731" s="1" t="n"/>
      <c r="I731" s="1" t="n"/>
      <c r="J731" s="1" t="n"/>
      <c r="K731" s="18" t="n"/>
      <c r="L731" s="1" t="n"/>
      <c r="M731" s="1" t="n"/>
      <c r="N731" s="1" t="n"/>
      <c r="O731" s="1" t="n"/>
      <c r="P731" s="1" t="n"/>
      <c r="Q731" s="1" t="n"/>
      <c r="R731" s="1" t="n"/>
      <c r="S731" s="210" t="n"/>
      <c r="T731" s="210" t="n"/>
      <c r="U731" s="1" t="n"/>
      <c r="V731" s="18" t="n"/>
      <c r="W731" s="18" t="n"/>
      <c r="X731" s="1" t="n"/>
      <c r="Y731" s="210" t="n"/>
      <c r="Z731" s="1" t="n"/>
      <c r="AA731" s="18" t="n"/>
      <c r="AB731" s="212" t="n"/>
      <c r="AC731" s="1" t="n"/>
    </row>
    <row r="732">
      <c r="A732" s="1" t="n"/>
      <c r="B732" s="1" t="n"/>
      <c r="C732" s="1" t="n"/>
      <c r="D732" s="1" t="n"/>
      <c r="E732" s="1" t="n"/>
      <c r="F732" s="1" t="n"/>
      <c r="G732" s="1" t="n"/>
      <c r="H732" s="1" t="n"/>
      <c r="I732" s="1" t="n"/>
      <c r="J732" s="1" t="n"/>
      <c r="K732" s="18" t="n"/>
      <c r="L732" s="1" t="n"/>
      <c r="M732" s="1" t="n"/>
      <c r="N732" s="1" t="n"/>
      <c r="O732" s="1" t="n"/>
      <c r="P732" s="1" t="n"/>
      <c r="Q732" s="1" t="n"/>
      <c r="R732" s="1" t="n"/>
      <c r="S732" s="210" t="n"/>
      <c r="T732" s="210" t="n"/>
      <c r="U732" s="1" t="n"/>
      <c r="V732" s="18" t="n"/>
      <c r="W732" s="18" t="n"/>
      <c r="X732" s="1" t="n"/>
      <c r="Y732" s="210" t="n"/>
      <c r="Z732" s="1" t="n"/>
      <c r="AA732" s="18" t="n"/>
      <c r="AB732" s="212" t="n"/>
      <c r="AC732" s="1" t="n"/>
    </row>
    <row r="733">
      <c r="A733" s="1" t="n"/>
      <c r="B733" s="1" t="n"/>
      <c r="C733" s="1" t="n"/>
      <c r="D733" s="1" t="n"/>
      <c r="E733" s="1" t="n"/>
      <c r="F733" s="1" t="n"/>
      <c r="G733" s="1" t="n"/>
      <c r="H733" s="1" t="n"/>
      <c r="I733" s="1" t="n"/>
      <c r="J733" s="1" t="n"/>
      <c r="K733" s="18" t="n"/>
      <c r="L733" s="1" t="n"/>
      <c r="M733" s="1" t="n"/>
      <c r="N733" s="1" t="n"/>
      <c r="O733" s="1" t="n"/>
      <c r="P733" s="1" t="n"/>
      <c r="Q733" s="1" t="n"/>
      <c r="R733" s="1" t="n"/>
      <c r="S733" s="210" t="n"/>
      <c r="T733" s="210" t="n"/>
      <c r="U733" s="1" t="n"/>
      <c r="V733" s="18" t="n"/>
      <c r="W733" s="18" t="n"/>
      <c r="X733" s="1" t="n"/>
      <c r="Y733" s="210" t="n"/>
      <c r="Z733" s="1" t="n"/>
      <c r="AA733" s="18" t="n"/>
      <c r="AB733" s="212" t="n"/>
      <c r="AC733" s="1" t="n"/>
    </row>
    <row r="734">
      <c r="A734" s="1" t="n"/>
      <c r="B734" s="1" t="n"/>
      <c r="C734" s="1" t="n"/>
      <c r="D734" s="1" t="n"/>
      <c r="E734" s="1" t="n"/>
      <c r="F734" s="1" t="n"/>
      <c r="G734" s="1" t="n"/>
      <c r="H734" s="1" t="n"/>
      <c r="I734" s="1" t="n"/>
      <c r="J734" s="1" t="n"/>
      <c r="K734" s="18" t="n"/>
      <c r="L734" s="1" t="n"/>
      <c r="M734" s="1" t="n"/>
      <c r="N734" s="1" t="n"/>
      <c r="O734" s="1" t="n"/>
      <c r="P734" s="1" t="n"/>
      <c r="Q734" s="1" t="n"/>
      <c r="R734" s="1" t="n"/>
      <c r="S734" s="210" t="n"/>
      <c r="T734" s="210" t="n"/>
      <c r="U734" s="1" t="n"/>
      <c r="V734" s="18" t="n"/>
      <c r="W734" s="18" t="n"/>
      <c r="X734" s="1" t="n"/>
      <c r="Y734" s="210" t="n"/>
      <c r="Z734" s="1" t="n"/>
      <c r="AA734" s="18" t="n"/>
      <c r="AB734" s="212" t="n"/>
      <c r="AC734" s="1" t="n"/>
    </row>
    <row r="735">
      <c r="A735" s="1" t="n"/>
      <c r="B735" s="1" t="n"/>
      <c r="C735" s="1" t="n"/>
      <c r="D735" s="1" t="n"/>
      <c r="E735" s="1" t="n"/>
      <c r="F735" s="1" t="n"/>
      <c r="G735" s="1" t="n"/>
      <c r="H735" s="1" t="n"/>
      <c r="I735" s="1" t="n"/>
      <c r="J735" s="1" t="n"/>
      <c r="K735" s="18" t="n"/>
      <c r="L735" s="1" t="n"/>
      <c r="M735" s="1" t="n"/>
      <c r="N735" s="1" t="n"/>
      <c r="O735" s="1" t="n"/>
      <c r="P735" s="1" t="n"/>
      <c r="Q735" s="1" t="n"/>
      <c r="R735" s="1" t="n"/>
      <c r="S735" s="210" t="n"/>
      <c r="T735" s="210" t="n"/>
      <c r="U735" s="1" t="n"/>
      <c r="V735" s="18" t="n"/>
      <c r="W735" s="18" t="n"/>
      <c r="X735" s="1" t="n"/>
      <c r="Y735" s="210" t="n"/>
      <c r="Z735" s="1" t="n"/>
      <c r="AA735" s="18" t="n"/>
      <c r="AB735" s="212" t="n"/>
      <c r="AC735" s="1" t="n"/>
    </row>
    <row r="736">
      <c r="A736" s="1" t="n"/>
      <c r="B736" s="1" t="n"/>
      <c r="C736" s="1" t="n"/>
      <c r="D736" s="1" t="n"/>
      <c r="E736" s="1" t="n"/>
      <c r="F736" s="1" t="n"/>
      <c r="G736" s="1" t="n"/>
      <c r="H736" s="1" t="n"/>
      <c r="I736" s="1" t="n"/>
      <c r="J736" s="1" t="n"/>
      <c r="K736" s="18" t="n"/>
      <c r="L736" s="1" t="n"/>
      <c r="M736" s="1" t="n"/>
      <c r="N736" s="1" t="n"/>
      <c r="O736" s="1" t="n"/>
      <c r="P736" s="1" t="n"/>
      <c r="Q736" s="1" t="n"/>
      <c r="R736" s="1" t="n"/>
      <c r="S736" s="210" t="n"/>
      <c r="T736" s="210" t="n"/>
      <c r="U736" s="1" t="n"/>
      <c r="V736" s="18" t="n"/>
      <c r="W736" s="18" t="n"/>
      <c r="X736" s="1" t="n"/>
      <c r="Y736" s="210" t="n"/>
      <c r="Z736" s="1" t="n"/>
      <c r="AA736" s="18" t="n"/>
      <c r="AB736" s="212" t="n"/>
      <c r="AC736" s="1" t="n"/>
    </row>
    <row r="737">
      <c r="A737" s="1" t="n"/>
      <c r="B737" s="1" t="n"/>
      <c r="C737" s="1" t="n"/>
      <c r="D737" s="1" t="n"/>
      <c r="E737" s="1" t="n"/>
      <c r="F737" s="1" t="n"/>
      <c r="G737" s="1" t="n"/>
      <c r="H737" s="1" t="n"/>
      <c r="I737" s="1" t="n"/>
      <c r="J737" s="1" t="n"/>
      <c r="K737" s="18" t="n"/>
      <c r="L737" s="1" t="n"/>
      <c r="M737" s="1" t="n"/>
      <c r="N737" s="1" t="n"/>
      <c r="O737" s="1" t="n"/>
      <c r="P737" s="1" t="n"/>
      <c r="Q737" s="1" t="n"/>
      <c r="R737" s="1" t="n"/>
      <c r="S737" s="210" t="n"/>
      <c r="T737" s="210" t="n"/>
      <c r="U737" s="1" t="n"/>
      <c r="V737" s="18" t="n"/>
      <c r="W737" s="18" t="n"/>
      <c r="X737" s="1" t="n"/>
      <c r="Y737" s="210" t="n"/>
      <c r="Z737" s="1" t="n"/>
      <c r="AA737" s="18" t="n"/>
      <c r="AB737" s="212" t="n"/>
      <c r="AC737" s="1" t="n"/>
    </row>
    <row r="738">
      <c r="A738" s="1" t="n"/>
      <c r="B738" s="1" t="n"/>
      <c r="C738" s="1" t="n"/>
      <c r="D738" s="1" t="n"/>
      <c r="E738" s="1" t="n"/>
      <c r="F738" s="1" t="n"/>
      <c r="G738" s="1" t="n"/>
      <c r="H738" s="1" t="n"/>
      <c r="I738" s="1" t="n"/>
      <c r="J738" s="1" t="n"/>
      <c r="K738" s="18" t="n"/>
      <c r="L738" s="1" t="n"/>
      <c r="M738" s="1" t="n"/>
      <c r="N738" s="1" t="n"/>
      <c r="O738" s="1" t="n"/>
      <c r="P738" s="1" t="n"/>
      <c r="Q738" s="1" t="n"/>
      <c r="R738" s="1" t="n"/>
      <c r="S738" s="210" t="n"/>
      <c r="T738" s="210" t="n"/>
      <c r="U738" s="1" t="n"/>
      <c r="V738" s="18" t="n"/>
      <c r="W738" s="18" t="n"/>
      <c r="X738" s="1" t="n"/>
      <c r="Y738" s="210" t="n"/>
      <c r="Z738" s="1" t="n"/>
      <c r="AA738" s="18" t="n"/>
      <c r="AB738" s="212" t="n"/>
      <c r="AC738" s="1" t="n"/>
    </row>
    <row r="739">
      <c r="A739" s="1" t="n"/>
      <c r="B739" s="1" t="n"/>
      <c r="C739" s="1" t="n"/>
      <c r="D739" s="1" t="n"/>
      <c r="E739" s="1" t="n"/>
      <c r="F739" s="1" t="n"/>
      <c r="G739" s="1" t="n"/>
      <c r="H739" s="1" t="n"/>
      <c r="I739" s="1" t="n"/>
      <c r="J739" s="1" t="n"/>
      <c r="K739" s="18" t="n"/>
      <c r="L739" s="1" t="n"/>
      <c r="M739" s="1" t="n"/>
      <c r="N739" s="1" t="n"/>
      <c r="O739" s="1" t="n"/>
      <c r="P739" s="1" t="n"/>
      <c r="Q739" s="1" t="n"/>
      <c r="R739" s="1" t="n"/>
      <c r="S739" s="210" t="n"/>
      <c r="T739" s="210" t="n"/>
      <c r="U739" s="1" t="n"/>
      <c r="V739" s="18" t="n"/>
      <c r="W739" s="18" t="n"/>
      <c r="X739" s="1" t="n"/>
      <c r="Y739" s="210" t="n"/>
      <c r="Z739" s="1" t="n"/>
      <c r="AA739" s="18" t="n"/>
      <c r="AB739" s="212" t="n"/>
      <c r="AC739" s="1" t="n"/>
    </row>
    <row r="740">
      <c r="A740" s="1" t="n"/>
      <c r="B740" s="1" t="n"/>
      <c r="C740" s="1" t="n"/>
      <c r="D740" s="1" t="n"/>
      <c r="E740" s="1" t="n"/>
      <c r="F740" s="1" t="n"/>
      <c r="G740" s="1" t="n"/>
      <c r="H740" s="1" t="n"/>
      <c r="I740" s="1" t="n"/>
      <c r="J740" s="1" t="n"/>
      <c r="K740" s="18" t="n"/>
      <c r="L740" s="1" t="n"/>
      <c r="M740" s="1" t="n"/>
      <c r="N740" s="1" t="n"/>
      <c r="O740" s="1" t="n"/>
      <c r="P740" s="1" t="n"/>
      <c r="Q740" s="1" t="n"/>
      <c r="R740" s="1" t="n"/>
      <c r="S740" s="210" t="n"/>
      <c r="T740" s="210" t="n"/>
      <c r="U740" s="1" t="n"/>
      <c r="V740" s="18" t="n"/>
      <c r="W740" s="18" t="n"/>
      <c r="X740" s="1" t="n"/>
      <c r="Y740" s="210" t="n"/>
      <c r="Z740" s="1" t="n"/>
      <c r="AA740" s="18" t="n"/>
      <c r="AB740" s="212" t="n"/>
      <c r="AC740" s="1" t="n"/>
    </row>
    <row r="741">
      <c r="A741" s="1" t="n"/>
      <c r="B741" s="1" t="n"/>
      <c r="C741" s="1" t="n"/>
      <c r="D741" s="1" t="n"/>
      <c r="E741" s="1" t="n"/>
      <c r="F741" s="1" t="n"/>
      <c r="G741" s="1" t="n"/>
      <c r="H741" s="1" t="n"/>
      <c r="I741" s="1" t="n"/>
      <c r="J741" s="1" t="n"/>
      <c r="K741" s="18" t="n"/>
      <c r="L741" s="1" t="n"/>
      <c r="M741" s="1" t="n"/>
      <c r="N741" s="1" t="n"/>
      <c r="O741" s="1" t="n"/>
      <c r="P741" s="1" t="n"/>
      <c r="Q741" s="1" t="n"/>
      <c r="R741" s="1" t="n"/>
      <c r="S741" s="210" t="n"/>
      <c r="T741" s="210" t="n"/>
      <c r="U741" s="1" t="n"/>
      <c r="V741" s="18" t="n"/>
      <c r="W741" s="18" t="n"/>
      <c r="X741" s="1" t="n"/>
      <c r="Y741" s="210" t="n"/>
      <c r="Z741" s="1" t="n"/>
      <c r="AA741" s="18" t="n"/>
      <c r="AB741" s="212" t="n"/>
      <c r="AC741" s="1" t="n"/>
    </row>
    <row r="742">
      <c r="A742" s="1" t="n"/>
      <c r="B742" s="1" t="n"/>
      <c r="C742" s="1" t="n"/>
      <c r="D742" s="1" t="n"/>
      <c r="E742" s="1" t="n"/>
      <c r="F742" s="1" t="n"/>
      <c r="G742" s="1" t="n"/>
      <c r="H742" s="1" t="n"/>
      <c r="I742" s="1" t="n"/>
      <c r="J742" s="1" t="n"/>
      <c r="K742" s="18" t="n"/>
      <c r="L742" s="1" t="n"/>
      <c r="M742" s="1" t="n"/>
      <c r="N742" s="1" t="n"/>
      <c r="O742" s="1" t="n"/>
      <c r="P742" s="1" t="n"/>
      <c r="Q742" s="1" t="n"/>
      <c r="R742" s="1" t="n"/>
      <c r="S742" s="210" t="n"/>
      <c r="T742" s="210" t="n"/>
      <c r="U742" s="1" t="n"/>
      <c r="V742" s="18" t="n"/>
      <c r="W742" s="18" t="n"/>
      <c r="X742" s="1" t="n"/>
      <c r="Y742" s="210" t="n"/>
      <c r="Z742" s="1" t="n"/>
      <c r="AA742" s="18" t="n"/>
      <c r="AB742" s="212" t="n"/>
      <c r="AC742" s="1" t="n"/>
    </row>
    <row r="743">
      <c r="A743" s="1" t="n"/>
      <c r="B743" s="1" t="n"/>
      <c r="C743" s="1" t="n"/>
      <c r="D743" s="1" t="n"/>
      <c r="E743" s="1" t="n"/>
      <c r="F743" s="1" t="n"/>
      <c r="G743" s="1" t="n"/>
      <c r="H743" s="1" t="n"/>
      <c r="I743" s="1" t="n"/>
      <c r="J743" s="1" t="n"/>
      <c r="K743" s="18" t="n"/>
      <c r="L743" s="1" t="n"/>
      <c r="M743" s="1" t="n"/>
      <c r="N743" s="1" t="n"/>
      <c r="O743" s="1" t="n"/>
      <c r="P743" s="1" t="n"/>
      <c r="Q743" s="1" t="n"/>
      <c r="R743" s="1" t="n"/>
      <c r="S743" s="210" t="n"/>
      <c r="T743" s="210" t="n"/>
      <c r="U743" s="1" t="n"/>
      <c r="V743" s="18" t="n"/>
      <c r="W743" s="18" t="n"/>
      <c r="X743" s="1" t="n"/>
      <c r="Y743" s="210" t="n"/>
      <c r="Z743" s="1" t="n"/>
      <c r="AA743" s="18" t="n"/>
      <c r="AB743" s="212" t="n"/>
      <c r="AC743" s="1" t="n"/>
    </row>
    <row r="744">
      <c r="A744" s="1" t="n"/>
      <c r="B744" s="1" t="n"/>
      <c r="C744" s="1" t="n"/>
      <c r="D744" s="1" t="n"/>
      <c r="E744" s="1" t="n"/>
      <c r="F744" s="1" t="n"/>
      <c r="G744" s="1" t="n"/>
      <c r="H744" s="1" t="n"/>
      <c r="I744" s="1" t="n"/>
      <c r="J744" s="1" t="n"/>
      <c r="K744" s="18" t="n"/>
      <c r="L744" s="1" t="n"/>
      <c r="M744" s="1" t="n"/>
      <c r="N744" s="1" t="n"/>
      <c r="O744" s="1" t="n"/>
      <c r="P744" s="1" t="n"/>
      <c r="Q744" s="1" t="n"/>
      <c r="R744" s="1" t="n"/>
      <c r="S744" s="210" t="n"/>
      <c r="T744" s="210" t="n"/>
      <c r="U744" s="1" t="n"/>
      <c r="V744" s="18" t="n"/>
      <c r="W744" s="18" t="n"/>
      <c r="X744" s="1" t="n"/>
      <c r="Y744" s="210" t="n"/>
      <c r="Z744" s="1" t="n"/>
      <c r="AA744" s="18" t="n"/>
      <c r="AB744" s="212" t="n"/>
      <c r="AC744" s="1" t="n"/>
    </row>
    <row r="745">
      <c r="A745" s="1" t="n"/>
      <c r="B745" s="1" t="n"/>
      <c r="C745" s="1" t="n"/>
      <c r="D745" s="1" t="n"/>
      <c r="E745" s="1" t="n"/>
      <c r="F745" s="1" t="n"/>
      <c r="G745" s="1" t="n"/>
      <c r="H745" s="1" t="n"/>
      <c r="I745" s="1" t="n"/>
      <c r="J745" s="1" t="n"/>
      <c r="K745" s="18" t="n"/>
      <c r="L745" s="1" t="n"/>
      <c r="M745" s="1" t="n"/>
      <c r="N745" s="1" t="n"/>
      <c r="O745" s="1" t="n"/>
      <c r="P745" s="1" t="n"/>
      <c r="Q745" s="1" t="n"/>
      <c r="R745" s="1" t="n"/>
      <c r="S745" s="210" t="n"/>
      <c r="T745" s="210" t="n"/>
      <c r="U745" s="1" t="n"/>
      <c r="V745" s="18" t="n"/>
      <c r="W745" s="18" t="n"/>
      <c r="X745" s="1" t="n"/>
      <c r="Y745" s="210" t="n"/>
      <c r="Z745" s="1" t="n"/>
      <c r="AA745" s="18" t="n"/>
      <c r="AB745" s="212" t="n"/>
      <c r="AC745" s="1" t="n"/>
    </row>
    <row r="746">
      <c r="A746" s="1" t="n"/>
      <c r="B746" s="1" t="n"/>
      <c r="C746" s="1" t="n"/>
      <c r="D746" s="1" t="n"/>
      <c r="E746" s="1" t="n"/>
      <c r="F746" s="1" t="n"/>
      <c r="G746" s="1" t="n"/>
      <c r="H746" s="1" t="n"/>
      <c r="I746" s="1" t="n"/>
      <c r="J746" s="1" t="n"/>
      <c r="K746" s="18" t="n"/>
      <c r="L746" s="1" t="n"/>
      <c r="M746" s="1" t="n"/>
      <c r="N746" s="1" t="n"/>
      <c r="O746" s="1" t="n"/>
      <c r="P746" s="1" t="n"/>
      <c r="Q746" s="1" t="n"/>
      <c r="R746" s="1" t="n"/>
      <c r="S746" s="210" t="n"/>
      <c r="T746" s="210" t="n"/>
      <c r="U746" s="1" t="n"/>
      <c r="V746" s="18" t="n"/>
      <c r="W746" s="18" t="n"/>
      <c r="X746" s="1" t="n"/>
      <c r="Y746" s="210" t="n"/>
      <c r="Z746" s="1" t="n"/>
      <c r="AA746" s="18" t="n"/>
      <c r="AB746" s="212" t="n"/>
      <c r="AC746" s="1" t="n"/>
    </row>
    <row r="747">
      <c r="A747" s="1" t="n"/>
      <c r="B747" s="1" t="n"/>
      <c r="C747" s="1" t="n"/>
      <c r="D747" s="1" t="n"/>
      <c r="E747" s="1" t="n"/>
      <c r="F747" s="1" t="n"/>
      <c r="G747" s="1" t="n"/>
      <c r="H747" s="1" t="n"/>
      <c r="I747" s="1" t="n"/>
      <c r="J747" s="1" t="n"/>
      <c r="K747" s="18" t="n"/>
      <c r="L747" s="1" t="n"/>
      <c r="M747" s="1" t="n"/>
      <c r="N747" s="1" t="n"/>
      <c r="O747" s="1" t="n"/>
      <c r="P747" s="1" t="n"/>
      <c r="Q747" s="1" t="n"/>
      <c r="R747" s="1" t="n"/>
      <c r="S747" s="210" t="n"/>
      <c r="T747" s="210" t="n"/>
      <c r="U747" s="1" t="n"/>
      <c r="V747" s="18" t="n"/>
      <c r="W747" s="18" t="n"/>
      <c r="X747" s="1" t="n"/>
      <c r="Y747" s="210" t="n"/>
      <c r="Z747" s="1" t="n"/>
      <c r="AA747" s="18" t="n"/>
      <c r="AB747" s="212" t="n"/>
      <c r="AC747" s="1" t="n"/>
    </row>
    <row r="748">
      <c r="A748" s="1" t="n"/>
      <c r="B748" s="1" t="n"/>
      <c r="C748" s="1" t="n"/>
      <c r="D748" s="1" t="n"/>
      <c r="E748" s="1" t="n"/>
      <c r="F748" s="1" t="n"/>
      <c r="G748" s="1" t="n"/>
      <c r="H748" s="1" t="n"/>
      <c r="I748" s="1" t="n"/>
      <c r="J748" s="1" t="n"/>
      <c r="K748" s="18" t="n"/>
      <c r="L748" s="1" t="n"/>
      <c r="M748" s="1" t="n"/>
      <c r="N748" s="1" t="n"/>
      <c r="O748" s="1" t="n"/>
      <c r="P748" s="1" t="n"/>
      <c r="Q748" s="1" t="n"/>
      <c r="R748" s="1" t="n"/>
      <c r="S748" s="210" t="n"/>
      <c r="T748" s="210" t="n"/>
      <c r="U748" s="1" t="n"/>
      <c r="V748" s="18" t="n"/>
      <c r="W748" s="18" t="n"/>
      <c r="X748" s="1" t="n"/>
      <c r="Y748" s="210" t="n"/>
      <c r="Z748" s="1" t="n"/>
      <c r="AA748" s="18" t="n"/>
      <c r="AB748" s="212" t="n"/>
      <c r="AC748" s="1" t="n"/>
    </row>
    <row r="749">
      <c r="A749" s="1" t="n"/>
      <c r="B749" s="1" t="n"/>
      <c r="C749" s="1" t="n"/>
      <c r="D749" s="1" t="n"/>
      <c r="E749" s="1" t="n"/>
      <c r="F749" s="1" t="n"/>
      <c r="G749" s="1" t="n"/>
      <c r="H749" s="1" t="n"/>
      <c r="I749" s="1" t="n"/>
      <c r="J749" s="1" t="n"/>
      <c r="K749" s="18" t="n"/>
      <c r="L749" s="1" t="n"/>
      <c r="M749" s="1" t="n"/>
      <c r="N749" s="1" t="n"/>
      <c r="O749" s="1" t="n"/>
      <c r="P749" s="1" t="n"/>
      <c r="Q749" s="1" t="n"/>
      <c r="R749" s="1" t="n"/>
      <c r="S749" s="210" t="n"/>
      <c r="T749" s="210" t="n"/>
      <c r="U749" s="1" t="n"/>
      <c r="V749" s="18" t="n"/>
      <c r="W749" s="18" t="n"/>
      <c r="X749" s="1" t="n"/>
      <c r="Y749" s="210" t="n"/>
      <c r="Z749" s="1" t="n"/>
      <c r="AA749" s="18" t="n"/>
      <c r="AB749" s="212" t="n"/>
      <c r="AC749" s="1" t="n"/>
    </row>
    <row r="750">
      <c r="A750" s="1" t="n"/>
      <c r="B750" s="1" t="n"/>
      <c r="C750" s="1" t="n"/>
      <c r="D750" s="1" t="n"/>
      <c r="E750" s="1" t="n"/>
      <c r="F750" s="1" t="n"/>
      <c r="G750" s="1" t="n"/>
      <c r="H750" s="1" t="n"/>
      <c r="I750" s="1" t="n"/>
      <c r="J750" s="1" t="n"/>
      <c r="K750" s="18" t="n"/>
      <c r="L750" s="1" t="n"/>
      <c r="M750" s="1" t="n"/>
      <c r="N750" s="1" t="n"/>
      <c r="O750" s="1" t="n"/>
      <c r="P750" s="1" t="n"/>
      <c r="Q750" s="1" t="n"/>
      <c r="R750" s="1" t="n"/>
      <c r="S750" s="210" t="n"/>
      <c r="T750" s="210" t="n"/>
      <c r="U750" s="1" t="n"/>
      <c r="V750" s="18" t="n"/>
      <c r="W750" s="18" t="n"/>
      <c r="X750" s="1" t="n"/>
      <c r="Y750" s="210" t="n"/>
      <c r="Z750" s="1" t="n"/>
      <c r="AA750" s="18" t="n"/>
      <c r="AB750" s="212" t="n"/>
      <c r="AC750" s="1" t="n"/>
    </row>
    <row r="751">
      <c r="A751" s="1" t="n"/>
      <c r="B751" s="1" t="n"/>
      <c r="C751" s="1" t="n"/>
      <c r="D751" s="1" t="n"/>
      <c r="E751" s="1" t="n"/>
      <c r="F751" s="1" t="n"/>
      <c r="G751" s="1" t="n"/>
      <c r="H751" s="1" t="n"/>
      <c r="I751" s="1" t="n"/>
      <c r="J751" s="1" t="n"/>
      <c r="K751" s="18" t="n"/>
      <c r="L751" s="1" t="n"/>
      <c r="M751" s="1" t="n"/>
      <c r="N751" s="1" t="n"/>
      <c r="O751" s="1" t="n"/>
      <c r="P751" s="1" t="n"/>
      <c r="Q751" s="1" t="n"/>
      <c r="R751" s="1" t="n"/>
      <c r="S751" s="210" t="n"/>
      <c r="T751" s="210" t="n"/>
      <c r="U751" s="1" t="n"/>
      <c r="V751" s="18" t="n"/>
      <c r="W751" s="18" t="n"/>
      <c r="X751" s="1" t="n"/>
      <c r="Y751" s="210" t="n"/>
      <c r="Z751" s="1" t="n"/>
      <c r="AA751" s="18" t="n"/>
      <c r="AB751" s="212" t="n"/>
      <c r="AC751" s="1" t="n"/>
    </row>
    <row r="752">
      <c r="A752" s="1" t="n"/>
      <c r="B752" s="1" t="n"/>
      <c r="C752" s="1" t="n"/>
      <c r="D752" s="1" t="n"/>
      <c r="E752" s="1" t="n"/>
      <c r="F752" s="1" t="n"/>
      <c r="G752" s="1" t="n"/>
      <c r="H752" s="1" t="n"/>
      <c r="I752" s="1" t="n"/>
      <c r="J752" s="1" t="n"/>
      <c r="K752" s="18" t="n"/>
      <c r="L752" s="1" t="n"/>
      <c r="M752" s="1" t="n"/>
      <c r="N752" s="1" t="n"/>
      <c r="O752" s="1" t="n"/>
      <c r="P752" s="1" t="n"/>
      <c r="Q752" s="1" t="n"/>
      <c r="R752" s="1" t="n"/>
      <c r="S752" s="210" t="n"/>
      <c r="T752" s="210" t="n"/>
      <c r="U752" s="1" t="n"/>
      <c r="V752" s="18" t="n"/>
      <c r="W752" s="18" t="n"/>
      <c r="X752" s="1" t="n"/>
      <c r="Y752" s="210" t="n"/>
      <c r="Z752" s="1" t="n"/>
      <c r="AA752" s="18" t="n"/>
      <c r="AB752" s="212" t="n"/>
      <c r="AC752" s="1" t="n"/>
    </row>
    <row r="753">
      <c r="A753" s="1" t="n"/>
      <c r="B753" s="1" t="n"/>
      <c r="C753" s="1" t="n"/>
      <c r="D753" s="1" t="n"/>
      <c r="E753" s="1" t="n"/>
      <c r="F753" s="1" t="n"/>
      <c r="G753" s="1" t="n"/>
      <c r="H753" s="1" t="n"/>
      <c r="I753" s="1" t="n"/>
      <c r="J753" s="1" t="n"/>
      <c r="K753" s="18" t="n"/>
      <c r="L753" s="1" t="n"/>
      <c r="M753" s="1" t="n"/>
      <c r="N753" s="1" t="n"/>
      <c r="O753" s="1" t="n"/>
      <c r="P753" s="1" t="n"/>
      <c r="Q753" s="1" t="n"/>
      <c r="R753" s="1" t="n"/>
      <c r="S753" s="210" t="n"/>
      <c r="T753" s="210" t="n"/>
      <c r="U753" s="1" t="n"/>
      <c r="V753" s="18" t="n"/>
      <c r="W753" s="18" t="n"/>
      <c r="X753" s="1" t="n"/>
      <c r="Y753" s="210" t="n"/>
      <c r="Z753" s="1" t="n"/>
      <c r="AA753" s="18" t="n"/>
      <c r="AB753" s="212" t="n"/>
      <c r="AC753" s="1" t="n"/>
    </row>
    <row r="754">
      <c r="A754" s="1" t="n"/>
      <c r="B754" s="1" t="n"/>
      <c r="C754" s="1" t="n"/>
      <c r="D754" s="1" t="n"/>
      <c r="E754" s="1" t="n"/>
      <c r="F754" s="1" t="n"/>
      <c r="G754" s="1" t="n"/>
      <c r="H754" s="1" t="n"/>
      <c r="I754" s="1" t="n"/>
      <c r="J754" s="1" t="n"/>
      <c r="K754" s="18" t="n"/>
      <c r="L754" s="1" t="n"/>
      <c r="M754" s="1" t="n"/>
      <c r="N754" s="1" t="n"/>
      <c r="O754" s="1" t="n"/>
      <c r="P754" s="1" t="n"/>
      <c r="Q754" s="1" t="n"/>
      <c r="R754" s="1" t="n"/>
      <c r="S754" s="210" t="n"/>
      <c r="T754" s="210" t="n"/>
      <c r="U754" s="1" t="n"/>
      <c r="V754" s="18" t="n"/>
      <c r="W754" s="18" t="n"/>
      <c r="X754" s="1" t="n"/>
      <c r="Y754" s="210" t="n"/>
      <c r="Z754" s="1" t="n"/>
      <c r="AA754" s="18" t="n"/>
      <c r="AB754" s="212" t="n"/>
      <c r="AC754" s="1" t="n"/>
    </row>
    <row r="755">
      <c r="A755" s="1" t="n"/>
      <c r="B755" s="1" t="n"/>
      <c r="C755" s="1" t="n"/>
      <c r="D755" s="1" t="n"/>
      <c r="E755" s="1" t="n"/>
      <c r="F755" s="1" t="n"/>
      <c r="G755" s="1" t="n"/>
      <c r="H755" s="1" t="n"/>
      <c r="I755" s="1" t="n"/>
      <c r="J755" s="1" t="n"/>
      <c r="K755" s="18" t="n"/>
      <c r="L755" s="1" t="n"/>
      <c r="M755" s="1" t="n"/>
      <c r="N755" s="1" t="n"/>
      <c r="O755" s="1" t="n"/>
      <c r="P755" s="1" t="n"/>
      <c r="Q755" s="1" t="n"/>
      <c r="R755" s="1" t="n"/>
      <c r="S755" s="210" t="n"/>
      <c r="T755" s="210" t="n"/>
      <c r="U755" s="1" t="n"/>
      <c r="V755" s="18" t="n"/>
      <c r="W755" s="18" t="n"/>
      <c r="X755" s="1" t="n"/>
      <c r="Y755" s="210" t="n"/>
      <c r="Z755" s="1" t="n"/>
      <c r="AA755" s="18" t="n"/>
      <c r="AB755" s="212" t="n"/>
      <c r="AC755" s="1" t="n"/>
    </row>
    <row r="756">
      <c r="A756" s="1" t="n"/>
      <c r="B756" s="1" t="n"/>
      <c r="C756" s="1" t="n"/>
      <c r="D756" s="1" t="n"/>
      <c r="E756" s="1" t="n"/>
      <c r="F756" s="1" t="n"/>
      <c r="G756" s="1" t="n"/>
      <c r="H756" s="1" t="n"/>
      <c r="I756" s="1" t="n"/>
      <c r="J756" s="1" t="n"/>
      <c r="K756" s="18" t="n"/>
      <c r="L756" s="1" t="n"/>
      <c r="M756" s="1" t="n"/>
      <c r="N756" s="1" t="n"/>
      <c r="O756" s="1" t="n"/>
      <c r="P756" s="1" t="n"/>
      <c r="Q756" s="1" t="n"/>
      <c r="R756" s="1" t="n"/>
      <c r="S756" s="210" t="n"/>
      <c r="T756" s="210" t="n"/>
      <c r="U756" s="1" t="n"/>
      <c r="V756" s="18" t="n"/>
      <c r="W756" s="18" t="n"/>
      <c r="X756" s="1" t="n"/>
      <c r="Y756" s="210" t="n"/>
      <c r="Z756" s="1" t="n"/>
      <c r="AA756" s="18" t="n"/>
      <c r="AB756" s="212" t="n"/>
      <c r="AC756" s="1" t="n"/>
    </row>
    <row r="757">
      <c r="A757" s="1" t="n"/>
      <c r="B757" s="1" t="n"/>
      <c r="C757" s="1" t="n"/>
      <c r="D757" s="1" t="n"/>
      <c r="E757" s="1" t="n"/>
      <c r="F757" s="1" t="n"/>
      <c r="G757" s="1" t="n"/>
      <c r="H757" s="1" t="n"/>
      <c r="I757" s="1" t="n"/>
      <c r="J757" s="1" t="n"/>
      <c r="K757" s="18" t="n"/>
      <c r="L757" s="1" t="n"/>
      <c r="M757" s="1" t="n"/>
      <c r="N757" s="1" t="n"/>
      <c r="O757" s="1" t="n"/>
      <c r="P757" s="1" t="n"/>
      <c r="Q757" s="1" t="n"/>
      <c r="R757" s="1" t="n"/>
      <c r="S757" s="210" t="n"/>
      <c r="T757" s="210" t="n"/>
      <c r="U757" s="1" t="n"/>
      <c r="V757" s="18" t="n"/>
      <c r="W757" s="18" t="n"/>
      <c r="X757" s="1" t="n"/>
      <c r="Y757" s="210" t="n"/>
      <c r="Z757" s="1" t="n"/>
      <c r="AA757" s="18" t="n"/>
      <c r="AB757" s="212" t="n"/>
      <c r="AC757" s="1" t="n"/>
    </row>
    <row r="758">
      <c r="A758" s="1" t="n"/>
      <c r="B758" s="1" t="n"/>
      <c r="C758" s="1" t="n"/>
      <c r="D758" s="1" t="n"/>
      <c r="E758" s="1" t="n"/>
      <c r="F758" s="1" t="n"/>
      <c r="G758" s="1" t="n"/>
      <c r="H758" s="1" t="n"/>
      <c r="I758" s="1" t="n"/>
      <c r="J758" s="1" t="n"/>
      <c r="K758" s="18" t="n"/>
      <c r="L758" s="1" t="n"/>
      <c r="M758" s="1" t="n"/>
      <c r="N758" s="1" t="n"/>
      <c r="O758" s="1" t="n"/>
      <c r="P758" s="1" t="n"/>
      <c r="Q758" s="1" t="n"/>
      <c r="R758" s="1" t="n"/>
      <c r="S758" s="210" t="n"/>
      <c r="T758" s="210" t="n"/>
      <c r="U758" s="1" t="n"/>
      <c r="V758" s="18" t="n"/>
      <c r="W758" s="18" t="n"/>
      <c r="X758" s="1" t="n"/>
      <c r="Y758" s="210" t="n"/>
      <c r="Z758" s="1" t="n"/>
      <c r="AA758" s="18" t="n"/>
      <c r="AB758" s="212" t="n"/>
      <c r="AC758" s="1" t="n"/>
    </row>
    <row r="759">
      <c r="A759" s="1" t="n"/>
      <c r="B759" s="1" t="n"/>
      <c r="C759" s="1" t="n"/>
      <c r="D759" s="1" t="n"/>
      <c r="E759" s="1" t="n"/>
      <c r="F759" s="1" t="n"/>
      <c r="G759" s="1" t="n"/>
      <c r="H759" s="1" t="n"/>
      <c r="I759" s="1" t="n"/>
      <c r="J759" s="1" t="n"/>
      <c r="K759" s="18" t="n"/>
      <c r="L759" s="1" t="n"/>
      <c r="M759" s="1" t="n"/>
      <c r="N759" s="1" t="n"/>
      <c r="O759" s="1" t="n"/>
      <c r="P759" s="1" t="n"/>
      <c r="Q759" s="1" t="n"/>
      <c r="R759" s="1" t="n"/>
      <c r="S759" s="210" t="n"/>
      <c r="T759" s="210" t="n"/>
      <c r="U759" s="1" t="n"/>
      <c r="V759" s="18" t="n"/>
      <c r="W759" s="18" t="n"/>
      <c r="X759" s="1" t="n"/>
      <c r="Y759" s="210" t="n"/>
      <c r="Z759" s="1" t="n"/>
      <c r="AA759" s="18" t="n"/>
      <c r="AB759" s="212" t="n"/>
      <c r="AC759" s="1" t="n"/>
    </row>
    <row r="760">
      <c r="A760" s="1" t="n"/>
      <c r="B760" s="1" t="n"/>
      <c r="C760" s="1" t="n"/>
      <c r="D760" s="1" t="n"/>
      <c r="E760" s="1" t="n"/>
      <c r="F760" s="1" t="n"/>
      <c r="G760" s="1" t="n"/>
      <c r="H760" s="1" t="n"/>
      <c r="I760" s="1" t="n"/>
      <c r="J760" s="1" t="n"/>
      <c r="K760" s="18" t="n"/>
      <c r="L760" s="1" t="n"/>
      <c r="M760" s="1" t="n"/>
      <c r="N760" s="1" t="n"/>
      <c r="O760" s="1" t="n"/>
      <c r="P760" s="1" t="n"/>
      <c r="Q760" s="1" t="n"/>
      <c r="R760" s="1" t="n"/>
      <c r="S760" s="210" t="n"/>
      <c r="T760" s="210" t="n"/>
      <c r="U760" s="1" t="n"/>
      <c r="V760" s="18" t="n"/>
      <c r="W760" s="18" t="n"/>
      <c r="X760" s="1" t="n"/>
      <c r="Y760" s="210" t="n"/>
      <c r="Z760" s="1" t="n"/>
      <c r="AA760" s="18" t="n"/>
      <c r="AB760" s="212" t="n"/>
      <c r="AC760" s="1" t="n"/>
    </row>
    <row r="761">
      <c r="A761" s="1" t="n"/>
      <c r="B761" s="1" t="n"/>
      <c r="C761" s="1" t="n"/>
      <c r="D761" s="1" t="n"/>
      <c r="E761" s="1" t="n"/>
      <c r="F761" s="1" t="n"/>
      <c r="G761" s="1" t="n"/>
      <c r="H761" s="1" t="n"/>
      <c r="I761" s="1" t="n"/>
      <c r="J761" s="1" t="n"/>
      <c r="K761" s="18" t="n"/>
      <c r="L761" s="1" t="n"/>
      <c r="M761" s="1" t="n"/>
      <c r="N761" s="1" t="n"/>
      <c r="O761" s="1" t="n"/>
      <c r="P761" s="1" t="n"/>
      <c r="Q761" s="1" t="n"/>
      <c r="R761" s="1" t="n"/>
      <c r="S761" s="210" t="n"/>
      <c r="T761" s="210" t="n"/>
      <c r="U761" s="1" t="n"/>
      <c r="V761" s="18" t="n"/>
      <c r="W761" s="18" t="n"/>
      <c r="X761" s="1" t="n"/>
      <c r="Y761" s="210" t="n"/>
      <c r="Z761" s="1" t="n"/>
      <c r="AA761" s="18" t="n"/>
      <c r="AB761" s="212" t="n"/>
      <c r="AC761" s="1" t="n"/>
    </row>
    <row r="762">
      <c r="A762" s="1" t="n"/>
      <c r="B762" s="1" t="n"/>
      <c r="C762" s="1" t="n"/>
      <c r="D762" s="1" t="n"/>
      <c r="E762" s="1" t="n"/>
      <c r="F762" s="1" t="n"/>
      <c r="G762" s="1" t="n"/>
      <c r="H762" s="1" t="n"/>
      <c r="I762" s="1" t="n"/>
      <c r="J762" s="1" t="n"/>
      <c r="K762" s="18" t="n"/>
      <c r="L762" s="1" t="n"/>
      <c r="M762" s="1" t="n"/>
      <c r="N762" s="1" t="n"/>
      <c r="O762" s="1" t="n"/>
      <c r="P762" s="1" t="n"/>
      <c r="Q762" s="1" t="n"/>
      <c r="R762" s="1" t="n"/>
      <c r="S762" s="210" t="n"/>
      <c r="T762" s="210" t="n"/>
      <c r="U762" s="1" t="n"/>
      <c r="V762" s="18" t="n"/>
      <c r="W762" s="18" t="n"/>
      <c r="X762" s="1" t="n"/>
      <c r="Y762" s="210" t="n"/>
      <c r="Z762" s="1" t="n"/>
      <c r="AA762" s="18" t="n"/>
      <c r="AB762" s="212" t="n"/>
      <c r="AC762" s="1" t="n"/>
    </row>
    <row r="763">
      <c r="A763" s="1" t="n"/>
      <c r="B763" s="1" t="n"/>
      <c r="C763" s="1" t="n"/>
      <c r="D763" s="1" t="n"/>
      <c r="E763" s="1" t="n"/>
      <c r="F763" s="1" t="n"/>
      <c r="G763" s="1" t="n"/>
      <c r="H763" s="1" t="n"/>
      <c r="I763" s="1" t="n"/>
      <c r="J763" s="1" t="n"/>
      <c r="K763" s="18" t="n"/>
      <c r="L763" s="1" t="n"/>
      <c r="M763" s="1" t="n"/>
      <c r="N763" s="1" t="n"/>
      <c r="O763" s="1" t="n"/>
      <c r="P763" s="1" t="n"/>
      <c r="Q763" s="1" t="n"/>
      <c r="R763" s="1" t="n"/>
      <c r="S763" s="210" t="n"/>
      <c r="T763" s="210" t="n"/>
      <c r="U763" s="1" t="n"/>
      <c r="V763" s="18" t="n"/>
      <c r="W763" s="18" t="n"/>
      <c r="X763" s="1" t="n"/>
      <c r="Y763" s="210" t="n"/>
      <c r="Z763" s="1" t="n"/>
      <c r="AA763" s="18" t="n"/>
      <c r="AB763" s="212" t="n"/>
      <c r="AC763" s="1" t="n"/>
    </row>
    <row r="764">
      <c r="A764" s="1" t="n"/>
      <c r="B764" s="1" t="n"/>
      <c r="C764" s="1" t="n"/>
      <c r="D764" s="1" t="n"/>
      <c r="E764" s="1" t="n"/>
      <c r="F764" s="1" t="n"/>
      <c r="G764" s="1" t="n"/>
      <c r="H764" s="1" t="n"/>
      <c r="I764" s="1" t="n"/>
      <c r="J764" s="1" t="n"/>
      <c r="K764" s="18" t="n"/>
      <c r="L764" s="1" t="n"/>
      <c r="M764" s="1" t="n"/>
      <c r="N764" s="1" t="n"/>
      <c r="O764" s="1" t="n"/>
      <c r="P764" s="1" t="n"/>
      <c r="Q764" s="1" t="n"/>
      <c r="R764" s="1" t="n"/>
      <c r="S764" s="210" t="n"/>
      <c r="T764" s="210" t="n"/>
      <c r="U764" s="1" t="n"/>
      <c r="V764" s="18" t="n"/>
      <c r="W764" s="18" t="n"/>
      <c r="X764" s="1" t="n"/>
      <c r="Y764" s="210" t="n"/>
      <c r="Z764" s="1" t="n"/>
      <c r="AA764" s="18" t="n"/>
      <c r="AB764" s="212" t="n"/>
      <c r="AC764" s="1" t="n"/>
    </row>
    <row r="765">
      <c r="A765" s="1" t="n"/>
      <c r="B765" s="1" t="n"/>
      <c r="C765" s="1" t="n"/>
      <c r="D765" s="1" t="n"/>
      <c r="E765" s="1" t="n"/>
      <c r="F765" s="1" t="n"/>
      <c r="G765" s="1" t="n"/>
      <c r="H765" s="1" t="n"/>
      <c r="I765" s="1" t="n"/>
      <c r="J765" s="1" t="n"/>
      <c r="K765" s="18" t="n"/>
      <c r="L765" s="1" t="n"/>
      <c r="M765" s="1" t="n"/>
      <c r="N765" s="1" t="n"/>
      <c r="O765" s="1" t="n"/>
      <c r="P765" s="1" t="n"/>
      <c r="Q765" s="1" t="n"/>
      <c r="R765" s="1" t="n"/>
      <c r="S765" s="210" t="n"/>
      <c r="T765" s="210" t="n"/>
      <c r="U765" s="1" t="n"/>
      <c r="V765" s="18" t="n"/>
      <c r="W765" s="18" t="n"/>
      <c r="X765" s="1" t="n"/>
      <c r="Y765" s="210" t="n"/>
      <c r="Z765" s="1" t="n"/>
      <c r="AA765" s="18" t="n"/>
      <c r="AB765" s="212" t="n"/>
      <c r="AC765" s="1" t="n"/>
    </row>
    <row r="766">
      <c r="A766" s="1" t="n"/>
      <c r="B766" s="1" t="n"/>
      <c r="C766" s="1" t="n"/>
      <c r="D766" s="1" t="n"/>
      <c r="E766" s="1" t="n"/>
      <c r="F766" s="1" t="n"/>
      <c r="G766" s="1" t="n"/>
      <c r="H766" s="1" t="n"/>
      <c r="I766" s="1" t="n"/>
      <c r="J766" s="1" t="n"/>
      <c r="K766" s="18" t="n"/>
      <c r="L766" s="1" t="n"/>
      <c r="M766" s="1" t="n"/>
      <c r="N766" s="1" t="n"/>
      <c r="O766" s="1" t="n"/>
      <c r="P766" s="1" t="n"/>
      <c r="Q766" s="1" t="n"/>
      <c r="R766" s="1" t="n"/>
      <c r="S766" s="210" t="n"/>
      <c r="T766" s="210" t="n"/>
      <c r="U766" s="1" t="n"/>
      <c r="V766" s="18" t="n"/>
      <c r="W766" s="18" t="n"/>
      <c r="X766" s="1" t="n"/>
      <c r="Y766" s="210" t="n"/>
      <c r="Z766" s="1" t="n"/>
      <c r="AA766" s="18" t="n"/>
      <c r="AB766" s="212" t="n"/>
      <c r="AC766" s="1" t="n"/>
    </row>
    <row r="767">
      <c r="A767" s="1" t="n"/>
      <c r="B767" s="1" t="n"/>
      <c r="C767" s="1" t="n"/>
      <c r="D767" s="1" t="n"/>
      <c r="E767" s="1" t="n"/>
      <c r="F767" s="1" t="n"/>
      <c r="G767" s="1" t="n"/>
      <c r="H767" s="1" t="n"/>
      <c r="I767" s="1" t="n"/>
      <c r="J767" s="1" t="n"/>
      <c r="K767" s="18" t="n"/>
      <c r="L767" s="1" t="n"/>
      <c r="M767" s="1" t="n"/>
      <c r="N767" s="1" t="n"/>
      <c r="O767" s="1" t="n"/>
      <c r="P767" s="1" t="n"/>
      <c r="Q767" s="1" t="n"/>
      <c r="R767" s="1" t="n"/>
      <c r="S767" s="210" t="n"/>
      <c r="T767" s="210" t="n"/>
      <c r="U767" s="1" t="n"/>
      <c r="V767" s="18" t="n"/>
      <c r="W767" s="18" t="n"/>
      <c r="X767" s="1" t="n"/>
      <c r="Y767" s="210" t="n"/>
      <c r="Z767" s="1" t="n"/>
      <c r="AA767" s="18" t="n"/>
      <c r="AB767" s="212" t="n"/>
      <c r="AC767" s="1" t="n"/>
    </row>
    <row r="768">
      <c r="A768" s="1" t="n"/>
      <c r="B768" s="1" t="n"/>
      <c r="C768" s="1" t="n"/>
      <c r="D768" s="1" t="n"/>
      <c r="E768" s="1" t="n"/>
      <c r="F768" s="1" t="n"/>
      <c r="G768" s="1" t="n"/>
      <c r="H768" s="1" t="n"/>
      <c r="I768" s="1" t="n"/>
      <c r="J768" s="1" t="n"/>
      <c r="K768" s="18" t="n"/>
      <c r="L768" s="1" t="n"/>
      <c r="M768" s="1" t="n"/>
      <c r="N768" s="1" t="n"/>
      <c r="O768" s="1" t="n"/>
      <c r="P768" s="1" t="n"/>
      <c r="Q768" s="1" t="n"/>
      <c r="R768" s="1" t="n"/>
      <c r="S768" s="210" t="n"/>
      <c r="T768" s="210" t="n"/>
      <c r="U768" s="1" t="n"/>
      <c r="V768" s="18" t="n"/>
      <c r="W768" s="18" t="n"/>
      <c r="X768" s="1" t="n"/>
      <c r="Y768" s="210" t="n"/>
      <c r="Z768" s="1" t="n"/>
      <c r="AA768" s="18" t="n"/>
      <c r="AB768" s="212" t="n"/>
      <c r="AC768" s="1" t="n"/>
    </row>
    <row r="769">
      <c r="A769" s="1" t="n"/>
      <c r="B769" s="1" t="n"/>
      <c r="C769" s="1" t="n"/>
      <c r="D769" s="1" t="n"/>
      <c r="E769" s="1" t="n"/>
      <c r="F769" s="1" t="n"/>
      <c r="G769" s="1" t="n"/>
      <c r="H769" s="1" t="n"/>
      <c r="I769" s="1" t="n"/>
      <c r="J769" s="1" t="n"/>
      <c r="K769" s="18" t="n"/>
      <c r="L769" s="1" t="n"/>
      <c r="M769" s="1" t="n"/>
      <c r="N769" s="1" t="n"/>
      <c r="O769" s="1" t="n"/>
      <c r="P769" s="1" t="n"/>
      <c r="Q769" s="1" t="n"/>
      <c r="R769" s="1" t="n"/>
      <c r="S769" s="210" t="n"/>
      <c r="T769" s="210" t="n"/>
      <c r="U769" s="1" t="n"/>
      <c r="V769" s="18" t="n"/>
      <c r="W769" s="18" t="n"/>
      <c r="X769" s="1" t="n"/>
      <c r="Y769" s="210" t="n"/>
      <c r="Z769" s="1" t="n"/>
      <c r="AA769" s="18" t="n"/>
      <c r="AB769" s="212" t="n"/>
      <c r="AC769" s="1" t="n"/>
    </row>
    <row r="770">
      <c r="A770" s="1" t="n"/>
      <c r="B770" s="1" t="n"/>
      <c r="C770" s="1" t="n"/>
      <c r="D770" s="1" t="n"/>
      <c r="E770" s="1" t="n"/>
      <c r="F770" s="1" t="n"/>
      <c r="G770" s="1" t="n"/>
      <c r="H770" s="1" t="n"/>
      <c r="I770" s="1" t="n"/>
      <c r="J770" s="1" t="n"/>
      <c r="K770" s="18" t="n"/>
      <c r="L770" s="1" t="n"/>
      <c r="M770" s="1" t="n"/>
      <c r="N770" s="1" t="n"/>
      <c r="O770" s="1" t="n"/>
      <c r="P770" s="1" t="n"/>
      <c r="Q770" s="1" t="n"/>
      <c r="R770" s="1" t="n"/>
      <c r="S770" s="210" t="n"/>
      <c r="T770" s="210" t="n"/>
      <c r="U770" s="1" t="n"/>
      <c r="V770" s="18" t="n"/>
      <c r="W770" s="18" t="n"/>
      <c r="X770" s="1" t="n"/>
      <c r="Y770" s="210" t="n"/>
      <c r="Z770" s="1" t="n"/>
      <c r="AA770" s="18" t="n"/>
      <c r="AB770" s="212" t="n"/>
      <c r="AC770" s="1" t="n"/>
    </row>
    <row r="771">
      <c r="A771" s="1" t="n"/>
      <c r="B771" s="1" t="n"/>
      <c r="C771" s="1" t="n"/>
      <c r="D771" s="1" t="n"/>
      <c r="E771" s="1" t="n"/>
      <c r="F771" s="1" t="n"/>
      <c r="G771" s="1" t="n"/>
      <c r="H771" s="1" t="n"/>
      <c r="I771" s="1" t="n"/>
      <c r="J771" s="1" t="n"/>
      <c r="K771" s="18" t="n"/>
      <c r="L771" s="1" t="n"/>
      <c r="M771" s="1" t="n"/>
      <c r="N771" s="1" t="n"/>
      <c r="O771" s="1" t="n"/>
      <c r="P771" s="1" t="n"/>
      <c r="Q771" s="1" t="n"/>
      <c r="R771" s="1" t="n"/>
      <c r="S771" s="210" t="n"/>
      <c r="T771" s="210" t="n"/>
      <c r="U771" s="1" t="n"/>
      <c r="V771" s="18" t="n"/>
      <c r="W771" s="18" t="n"/>
      <c r="X771" s="1" t="n"/>
      <c r="Y771" s="210" t="n"/>
      <c r="Z771" s="1" t="n"/>
      <c r="AA771" s="18" t="n"/>
      <c r="AB771" s="212" t="n"/>
      <c r="AC771" s="1" t="n"/>
    </row>
    <row r="772">
      <c r="A772" s="1" t="n"/>
      <c r="B772" s="1" t="n"/>
      <c r="C772" s="1" t="n"/>
      <c r="D772" s="1" t="n"/>
      <c r="E772" s="1" t="n"/>
      <c r="F772" s="1" t="n"/>
      <c r="G772" s="1" t="n"/>
      <c r="H772" s="1" t="n"/>
      <c r="I772" s="1" t="n"/>
      <c r="J772" s="1" t="n"/>
      <c r="K772" s="18" t="n"/>
      <c r="L772" s="1" t="n"/>
      <c r="M772" s="1" t="n"/>
      <c r="N772" s="1" t="n"/>
      <c r="O772" s="1" t="n"/>
      <c r="P772" s="1" t="n"/>
      <c r="Q772" s="1" t="n"/>
      <c r="R772" s="1" t="n"/>
      <c r="S772" s="210" t="n"/>
      <c r="T772" s="210" t="n"/>
      <c r="U772" s="1" t="n"/>
      <c r="V772" s="18" t="n"/>
      <c r="W772" s="18" t="n"/>
      <c r="X772" s="1" t="n"/>
      <c r="Y772" s="210" t="n"/>
      <c r="Z772" s="1" t="n"/>
      <c r="AA772" s="18" t="n"/>
      <c r="AB772" s="212" t="n"/>
      <c r="AC772" s="1" t="n"/>
    </row>
    <row r="773">
      <c r="A773" s="1" t="n"/>
      <c r="B773" s="1" t="n"/>
      <c r="C773" s="1" t="n"/>
      <c r="D773" s="1" t="n"/>
      <c r="E773" s="1" t="n"/>
      <c r="F773" s="1" t="n"/>
      <c r="G773" s="1" t="n"/>
      <c r="H773" s="1" t="n"/>
      <c r="I773" s="1" t="n"/>
      <c r="J773" s="1" t="n"/>
      <c r="K773" s="18" t="n"/>
      <c r="L773" s="1" t="n"/>
      <c r="M773" s="1" t="n"/>
      <c r="N773" s="1" t="n"/>
      <c r="O773" s="1" t="n"/>
      <c r="P773" s="1" t="n"/>
      <c r="Q773" s="1" t="n"/>
      <c r="R773" s="1" t="n"/>
      <c r="S773" s="210" t="n"/>
      <c r="T773" s="210" t="n"/>
      <c r="U773" s="1" t="n"/>
      <c r="V773" s="18" t="n"/>
      <c r="W773" s="18" t="n"/>
      <c r="X773" s="1" t="n"/>
      <c r="Y773" s="210" t="n"/>
      <c r="Z773" s="1" t="n"/>
      <c r="AA773" s="18" t="n"/>
      <c r="AB773" s="212" t="n"/>
      <c r="AC773" s="1" t="n"/>
    </row>
    <row r="774">
      <c r="A774" s="1" t="n"/>
      <c r="B774" s="1" t="n"/>
      <c r="C774" s="1" t="n"/>
      <c r="D774" s="1" t="n"/>
      <c r="E774" s="1" t="n"/>
      <c r="F774" s="1" t="n"/>
      <c r="G774" s="1" t="n"/>
      <c r="H774" s="1" t="n"/>
      <c r="I774" s="1" t="n"/>
      <c r="J774" s="1" t="n"/>
      <c r="K774" s="18" t="n"/>
      <c r="L774" s="1" t="n"/>
      <c r="M774" s="1" t="n"/>
      <c r="N774" s="1" t="n"/>
      <c r="O774" s="1" t="n"/>
      <c r="P774" s="1" t="n"/>
      <c r="Q774" s="1" t="n"/>
      <c r="R774" s="1" t="n"/>
      <c r="S774" s="210" t="n"/>
      <c r="T774" s="210" t="n"/>
      <c r="U774" s="1" t="n"/>
      <c r="V774" s="18" t="n"/>
      <c r="W774" s="18" t="n"/>
      <c r="X774" s="1" t="n"/>
      <c r="Y774" s="210" t="n"/>
      <c r="Z774" s="1" t="n"/>
      <c r="AA774" s="18" t="n"/>
      <c r="AB774" s="212" t="n"/>
      <c r="AC774" s="1" t="n"/>
    </row>
    <row r="775">
      <c r="A775" s="1" t="n"/>
      <c r="B775" s="1" t="n"/>
      <c r="C775" s="1" t="n"/>
      <c r="D775" s="1" t="n"/>
      <c r="E775" s="1" t="n"/>
      <c r="F775" s="1" t="n"/>
      <c r="G775" s="1" t="n"/>
      <c r="H775" s="1" t="n"/>
      <c r="I775" s="1" t="n"/>
      <c r="J775" s="1" t="n"/>
      <c r="K775" s="18" t="n"/>
      <c r="L775" s="1" t="n"/>
      <c r="M775" s="1" t="n"/>
      <c r="N775" s="1" t="n"/>
      <c r="O775" s="1" t="n"/>
      <c r="P775" s="1" t="n"/>
      <c r="Q775" s="1" t="n"/>
      <c r="R775" s="1" t="n"/>
      <c r="S775" s="210" t="n"/>
      <c r="T775" s="210" t="n"/>
      <c r="U775" s="1" t="n"/>
      <c r="V775" s="18" t="n"/>
      <c r="W775" s="18" t="n"/>
      <c r="X775" s="1" t="n"/>
      <c r="Y775" s="210" t="n"/>
      <c r="Z775" s="1" t="n"/>
      <c r="AA775" s="18" t="n"/>
      <c r="AB775" s="212" t="n"/>
      <c r="AC775" s="1" t="n"/>
    </row>
    <row r="776">
      <c r="A776" s="1" t="n"/>
      <c r="B776" s="1" t="n"/>
      <c r="C776" s="1" t="n"/>
      <c r="D776" s="1" t="n"/>
      <c r="E776" s="1" t="n"/>
      <c r="F776" s="1" t="n"/>
      <c r="G776" s="1" t="n"/>
      <c r="H776" s="1" t="n"/>
      <c r="I776" s="1" t="n"/>
      <c r="J776" s="1" t="n"/>
      <c r="K776" s="18" t="n"/>
      <c r="L776" s="1" t="n"/>
      <c r="M776" s="1" t="n"/>
      <c r="N776" s="1" t="n"/>
      <c r="O776" s="1" t="n"/>
      <c r="P776" s="1" t="n"/>
      <c r="Q776" s="1" t="n"/>
      <c r="R776" s="1" t="n"/>
      <c r="S776" s="210" t="n"/>
      <c r="T776" s="210" t="n"/>
      <c r="U776" s="1" t="n"/>
      <c r="V776" s="18" t="n"/>
      <c r="W776" s="18" t="n"/>
      <c r="X776" s="1" t="n"/>
      <c r="Y776" s="210" t="n"/>
      <c r="Z776" s="1" t="n"/>
      <c r="AA776" s="18" t="n"/>
      <c r="AB776" s="212" t="n"/>
      <c r="AC776" s="1" t="n"/>
    </row>
    <row r="777">
      <c r="A777" s="1" t="n"/>
      <c r="B777" s="1" t="n"/>
      <c r="C777" s="1" t="n"/>
      <c r="D777" s="1" t="n"/>
      <c r="E777" s="1" t="n"/>
      <c r="F777" s="1" t="n"/>
      <c r="G777" s="1" t="n"/>
      <c r="H777" s="1" t="n"/>
      <c r="I777" s="1" t="n"/>
      <c r="J777" s="1" t="n"/>
      <c r="K777" s="18" t="n"/>
      <c r="L777" s="1" t="n"/>
      <c r="M777" s="1" t="n"/>
      <c r="N777" s="1" t="n"/>
      <c r="O777" s="1" t="n"/>
      <c r="P777" s="1" t="n"/>
      <c r="Q777" s="1" t="n"/>
      <c r="R777" s="1" t="n"/>
      <c r="S777" s="210" t="n"/>
      <c r="T777" s="210" t="n"/>
      <c r="U777" s="1" t="n"/>
      <c r="V777" s="18" t="n"/>
      <c r="W777" s="18" t="n"/>
      <c r="X777" s="1" t="n"/>
      <c r="Y777" s="210" t="n"/>
      <c r="Z777" s="1" t="n"/>
      <c r="AA777" s="18" t="n"/>
      <c r="AB777" s="212" t="n"/>
      <c r="AC777" s="1" t="n"/>
    </row>
    <row r="778">
      <c r="A778" s="1" t="n"/>
      <c r="B778" s="1" t="n"/>
      <c r="C778" s="1" t="n"/>
      <c r="D778" s="1" t="n"/>
      <c r="E778" s="1" t="n"/>
      <c r="F778" s="1" t="n"/>
      <c r="G778" s="1" t="n"/>
      <c r="H778" s="1" t="n"/>
      <c r="I778" s="1" t="n"/>
      <c r="J778" s="1" t="n"/>
      <c r="K778" s="18" t="n"/>
      <c r="L778" s="1" t="n"/>
      <c r="M778" s="1" t="n"/>
      <c r="N778" s="1" t="n"/>
      <c r="O778" s="1" t="n"/>
      <c r="P778" s="1" t="n"/>
      <c r="Q778" s="1" t="n"/>
      <c r="R778" s="1" t="n"/>
      <c r="S778" s="210" t="n"/>
      <c r="T778" s="210" t="n"/>
      <c r="U778" s="1" t="n"/>
      <c r="V778" s="18" t="n"/>
      <c r="W778" s="18" t="n"/>
      <c r="X778" s="1" t="n"/>
      <c r="Y778" s="210" t="n"/>
      <c r="Z778" s="1" t="n"/>
      <c r="AA778" s="18" t="n"/>
      <c r="AB778" s="212" t="n"/>
      <c r="AC778" s="1" t="n"/>
    </row>
    <row r="779">
      <c r="A779" s="1" t="n"/>
      <c r="B779" s="1" t="n"/>
      <c r="C779" s="1" t="n"/>
      <c r="D779" s="1" t="n"/>
      <c r="E779" s="1" t="n"/>
      <c r="F779" s="1" t="n"/>
      <c r="G779" s="1" t="n"/>
      <c r="H779" s="1" t="n"/>
      <c r="I779" s="1" t="n"/>
      <c r="J779" s="1" t="n"/>
      <c r="K779" s="18" t="n"/>
      <c r="L779" s="1" t="n"/>
      <c r="M779" s="1" t="n"/>
      <c r="N779" s="1" t="n"/>
      <c r="O779" s="1" t="n"/>
      <c r="P779" s="1" t="n"/>
      <c r="Q779" s="1" t="n"/>
      <c r="R779" s="1" t="n"/>
      <c r="S779" s="210" t="n"/>
      <c r="T779" s="210" t="n"/>
      <c r="U779" s="1" t="n"/>
      <c r="V779" s="18" t="n"/>
      <c r="W779" s="18" t="n"/>
      <c r="X779" s="1" t="n"/>
      <c r="Y779" s="210" t="n"/>
      <c r="Z779" s="1" t="n"/>
      <c r="AA779" s="18" t="n"/>
      <c r="AB779" s="212" t="n"/>
      <c r="AC779" s="1" t="n"/>
    </row>
    <row r="780">
      <c r="A780" s="1" t="n"/>
      <c r="B780" s="1" t="n"/>
      <c r="C780" s="1" t="n"/>
      <c r="D780" s="1" t="n"/>
      <c r="E780" s="1" t="n"/>
      <c r="F780" s="1" t="n"/>
      <c r="G780" s="1" t="n"/>
      <c r="H780" s="1" t="n"/>
      <c r="I780" s="1" t="n"/>
      <c r="J780" s="1" t="n"/>
      <c r="K780" s="18" t="n"/>
      <c r="L780" s="1" t="n"/>
      <c r="M780" s="1" t="n"/>
      <c r="N780" s="1" t="n"/>
      <c r="O780" s="1" t="n"/>
      <c r="P780" s="1" t="n"/>
      <c r="Q780" s="1" t="n"/>
      <c r="R780" s="1" t="n"/>
      <c r="S780" s="210" t="n"/>
      <c r="T780" s="210" t="n"/>
      <c r="U780" s="1" t="n"/>
      <c r="V780" s="18" t="n"/>
      <c r="W780" s="18" t="n"/>
      <c r="X780" s="1" t="n"/>
      <c r="Y780" s="210" t="n"/>
      <c r="Z780" s="1" t="n"/>
      <c r="AA780" s="18" t="n"/>
      <c r="AB780" s="212" t="n"/>
      <c r="AC780" s="1" t="n"/>
    </row>
    <row r="781">
      <c r="A781" s="1" t="n"/>
      <c r="B781" s="1" t="n"/>
      <c r="C781" s="1" t="n"/>
      <c r="D781" s="1" t="n"/>
      <c r="E781" s="1" t="n"/>
      <c r="F781" s="1" t="n"/>
      <c r="G781" s="1" t="n"/>
      <c r="H781" s="1" t="n"/>
      <c r="I781" s="1" t="n"/>
      <c r="J781" s="1" t="n"/>
      <c r="K781" s="18" t="n"/>
      <c r="L781" s="1" t="n"/>
      <c r="M781" s="1" t="n"/>
      <c r="N781" s="1" t="n"/>
      <c r="O781" s="1" t="n"/>
      <c r="P781" s="1" t="n"/>
      <c r="Q781" s="1" t="n"/>
      <c r="R781" s="1" t="n"/>
      <c r="S781" s="210" t="n"/>
      <c r="T781" s="210" t="n"/>
      <c r="U781" s="1" t="n"/>
      <c r="V781" s="18" t="n"/>
      <c r="W781" s="18" t="n"/>
      <c r="X781" s="1" t="n"/>
      <c r="Y781" s="210" t="n"/>
      <c r="Z781" s="1" t="n"/>
      <c r="AA781" s="18" t="n"/>
      <c r="AB781" s="212" t="n"/>
      <c r="AC781" s="1" t="n"/>
    </row>
    <row r="782">
      <c r="A782" s="1" t="n"/>
      <c r="B782" s="1" t="n"/>
      <c r="C782" s="1" t="n"/>
      <c r="D782" s="1" t="n"/>
      <c r="E782" s="1" t="n"/>
      <c r="F782" s="1" t="n"/>
      <c r="G782" s="1" t="n"/>
      <c r="H782" s="1" t="n"/>
      <c r="I782" s="1" t="n"/>
      <c r="J782" s="1" t="n"/>
      <c r="K782" s="18" t="n"/>
      <c r="L782" s="1" t="n"/>
      <c r="M782" s="1" t="n"/>
      <c r="N782" s="1" t="n"/>
      <c r="O782" s="1" t="n"/>
      <c r="P782" s="1" t="n"/>
      <c r="Q782" s="1" t="n"/>
      <c r="R782" s="1" t="n"/>
      <c r="S782" s="210" t="n"/>
      <c r="T782" s="210" t="n"/>
      <c r="U782" s="1" t="n"/>
      <c r="V782" s="18" t="n"/>
      <c r="W782" s="18" t="n"/>
      <c r="X782" s="1" t="n"/>
      <c r="Y782" s="210" t="n"/>
      <c r="Z782" s="1" t="n"/>
      <c r="AA782" s="18" t="n"/>
      <c r="AB782" s="212" t="n"/>
      <c r="AC782" s="1" t="n"/>
    </row>
    <row r="783">
      <c r="A783" s="1" t="n"/>
      <c r="B783" s="1" t="n"/>
      <c r="C783" s="1" t="n"/>
      <c r="D783" s="1" t="n"/>
      <c r="E783" s="1" t="n"/>
      <c r="F783" s="1" t="n"/>
      <c r="G783" s="1" t="n"/>
      <c r="H783" s="1" t="n"/>
      <c r="I783" s="1" t="n"/>
      <c r="J783" s="1" t="n"/>
      <c r="K783" s="18" t="n"/>
      <c r="L783" s="1" t="n"/>
      <c r="M783" s="1" t="n"/>
      <c r="N783" s="1" t="n"/>
      <c r="O783" s="1" t="n"/>
      <c r="P783" s="1" t="n"/>
      <c r="Q783" s="1" t="n"/>
      <c r="R783" s="1" t="n"/>
      <c r="S783" s="210" t="n"/>
      <c r="T783" s="210" t="n"/>
      <c r="U783" s="1" t="n"/>
      <c r="V783" s="18" t="n"/>
      <c r="W783" s="18" t="n"/>
      <c r="X783" s="1" t="n"/>
      <c r="Y783" s="210" t="n"/>
      <c r="Z783" s="1" t="n"/>
      <c r="AA783" s="18" t="n"/>
      <c r="AB783" s="212" t="n"/>
      <c r="AC783" s="1" t="n"/>
    </row>
    <row r="784">
      <c r="A784" s="1" t="n"/>
      <c r="B784" s="1" t="n"/>
      <c r="C784" s="1" t="n"/>
      <c r="D784" s="1" t="n"/>
      <c r="E784" s="1" t="n"/>
      <c r="F784" s="1" t="n"/>
      <c r="G784" s="1" t="n"/>
      <c r="H784" s="1" t="n"/>
      <c r="I784" s="1" t="n"/>
      <c r="J784" s="1" t="n"/>
      <c r="K784" s="18" t="n"/>
      <c r="L784" s="1" t="n"/>
      <c r="M784" s="1" t="n"/>
      <c r="N784" s="1" t="n"/>
      <c r="O784" s="1" t="n"/>
      <c r="P784" s="1" t="n"/>
      <c r="Q784" s="1" t="n"/>
      <c r="R784" s="1" t="n"/>
      <c r="S784" s="210" t="n"/>
      <c r="T784" s="210" t="n"/>
      <c r="U784" s="1" t="n"/>
      <c r="V784" s="18" t="n"/>
      <c r="W784" s="18" t="n"/>
      <c r="X784" s="1" t="n"/>
      <c r="Y784" s="210" t="n"/>
      <c r="Z784" s="1" t="n"/>
      <c r="AA784" s="18" t="n"/>
      <c r="AB784" s="212" t="n"/>
      <c r="AC784" s="1" t="n"/>
    </row>
    <row r="785">
      <c r="A785" s="1" t="n"/>
      <c r="B785" s="1" t="n"/>
      <c r="C785" s="1" t="n"/>
      <c r="D785" s="1" t="n"/>
      <c r="E785" s="1" t="n"/>
      <c r="F785" s="1" t="n"/>
      <c r="G785" s="1" t="n"/>
      <c r="H785" s="1" t="n"/>
      <c r="I785" s="1" t="n"/>
      <c r="J785" s="1" t="n"/>
      <c r="K785" s="18" t="n"/>
      <c r="L785" s="1" t="n"/>
      <c r="M785" s="1" t="n"/>
      <c r="N785" s="1" t="n"/>
      <c r="O785" s="1" t="n"/>
      <c r="P785" s="1" t="n"/>
      <c r="Q785" s="1" t="n"/>
      <c r="R785" s="1" t="n"/>
      <c r="S785" s="210" t="n"/>
      <c r="T785" s="210" t="n"/>
      <c r="U785" s="1" t="n"/>
      <c r="V785" s="18" t="n"/>
      <c r="W785" s="18" t="n"/>
      <c r="X785" s="1" t="n"/>
      <c r="Y785" s="210" t="n"/>
      <c r="Z785" s="1" t="n"/>
      <c r="AA785" s="18" t="n"/>
      <c r="AB785" s="212" t="n"/>
      <c r="AC785" s="1" t="n"/>
    </row>
    <row r="786">
      <c r="A786" s="1" t="n"/>
      <c r="B786" s="1" t="n"/>
      <c r="C786" s="1" t="n"/>
      <c r="D786" s="1" t="n"/>
      <c r="E786" s="1" t="n"/>
      <c r="F786" s="1" t="n"/>
      <c r="G786" s="1" t="n"/>
      <c r="H786" s="1" t="n"/>
      <c r="I786" s="1" t="n"/>
      <c r="J786" s="1" t="n"/>
      <c r="K786" s="18" t="n"/>
      <c r="L786" s="1" t="n"/>
      <c r="M786" s="1" t="n"/>
      <c r="N786" s="1" t="n"/>
      <c r="O786" s="1" t="n"/>
      <c r="P786" s="1" t="n"/>
      <c r="Q786" s="1" t="n"/>
      <c r="R786" s="1" t="n"/>
      <c r="S786" s="210" t="n"/>
      <c r="T786" s="210" t="n"/>
      <c r="U786" s="1" t="n"/>
      <c r="V786" s="18" t="n"/>
      <c r="W786" s="18" t="n"/>
      <c r="X786" s="1" t="n"/>
      <c r="Y786" s="210" t="n"/>
      <c r="Z786" s="1" t="n"/>
      <c r="AA786" s="18" t="n"/>
      <c r="AB786" s="212" t="n"/>
      <c r="AC786" s="1" t="n"/>
    </row>
    <row r="787">
      <c r="A787" s="1" t="n"/>
      <c r="B787" s="1" t="n"/>
      <c r="C787" s="1" t="n"/>
      <c r="D787" s="1" t="n"/>
      <c r="E787" s="1" t="n"/>
      <c r="F787" s="1" t="n"/>
      <c r="G787" s="1" t="n"/>
      <c r="H787" s="1" t="n"/>
      <c r="I787" s="1" t="n"/>
      <c r="J787" s="1" t="n"/>
      <c r="K787" s="18" t="n"/>
      <c r="L787" s="1" t="n"/>
      <c r="M787" s="1" t="n"/>
      <c r="N787" s="1" t="n"/>
      <c r="O787" s="1" t="n"/>
      <c r="P787" s="1" t="n"/>
      <c r="Q787" s="1" t="n"/>
      <c r="R787" s="1" t="n"/>
      <c r="S787" s="210" t="n"/>
      <c r="T787" s="210" t="n"/>
      <c r="U787" s="1" t="n"/>
      <c r="V787" s="18" t="n"/>
      <c r="W787" s="18" t="n"/>
      <c r="X787" s="1" t="n"/>
      <c r="Y787" s="210" t="n"/>
      <c r="Z787" s="1" t="n"/>
      <c r="AA787" s="18" t="n"/>
      <c r="AB787" s="212" t="n"/>
      <c r="AC787" s="1" t="n"/>
    </row>
    <row r="788">
      <c r="A788" s="1" t="n"/>
      <c r="B788" s="1" t="n"/>
      <c r="C788" s="1" t="n"/>
      <c r="D788" s="1" t="n"/>
      <c r="E788" s="1" t="n"/>
      <c r="F788" s="1" t="n"/>
      <c r="G788" s="1" t="n"/>
      <c r="H788" s="1" t="n"/>
      <c r="I788" s="1" t="n"/>
      <c r="J788" s="1" t="n"/>
      <c r="K788" s="18" t="n"/>
      <c r="L788" s="1" t="n"/>
      <c r="M788" s="1" t="n"/>
      <c r="N788" s="1" t="n"/>
      <c r="O788" s="1" t="n"/>
      <c r="P788" s="1" t="n"/>
      <c r="Q788" s="1" t="n"/>
      <c r="R788" s="1" t="n"/>
      <c r="S788" s="210" t="n"/>
      <c r="T788" s="210" t="n"/>
      <c r="U788" s="1" t="n"/>
      <c r="V788" s="18" t="n"/>
      <c r="W788" s="18" t="n"/>
      <c r="X788" s="1" t="n"/>
      <c r="Y788" s="210" t="n"/>
      <c r="Z788" s="1" t="n"/>
      <c r="AA788" s="18" t="n"/>
      <c r="AB788" s="212" t="n"/>
      <c r="AC788" s="1" t="n"/>
    </row>
    <row r="789">
      <c r="A789" s="1" t="n"/>
      <c r="B789" s="1" t="n"/>
      <c r="C789" s="1" t="n"/>
      <c r="D789" s="1" t="n"/>
      <c r="E789" s="1" t="n"/>
      <c r="F789" s="1" t="n"/>
      <c r="G789" s="1" t="n"/>
      <c r="H789" s="1" t="n"/>
      <c r="I789" s="1" t="n"/>
      <c r="J789" s="1" t="n"/>
      <c r="K789" s="18" t="n"/>
      <c r="L789" s="1" t="n"/>
      <c r="M789" s="1" t="n"/>
      <c r="N789" s="1" t="n"/>
      <c r="O789" s="1" t="n"/>
      <c r="P789" s="1" t="n"/>
      <c r="Q789" s="1" t="n"/>
      <c r="R789" s="1" t="n"/>
      <c r="S789" s="210" t="n"/>
      <c r="T789" s="210" t="n"/>
      <c r="U789" s="1" t="n"/>
      <c r="V789" s="18" t="n"/>
      <c r="W789" s="18" t="n"/>
      <c r="X789" s="1" t="n"/>
      <c r="Y789" s="210" t="n"/>
      <c r="Z789" s="1" t="n"/>
      <c r="AA789" s="18" t="n"/>
      <c r="AB789" s="212" t="n"/>
      <c r="AC789" s="1" t="n"/>
    </row>
    <row r="790">
      <c r="A790" s="1" t="n"/>
      <c r="B790" s="1" t="n"/>
      <c r="C790" s="1" t="n"/>
      <c r="D790" s="1" t="n"/>
      <c r="E790" s="1" t="n"/>
      <c r="F790" s="1" t="n"/>
      <c r="G790" s="1" t="n"/>
      <c r="H790" s="1" t="n"/>
      <c r="I790" s="1" t="n"/>
      <c r="J790" s="1" t="n"/>
      <c r="K790" s="18" t="n"/>
      <c r="L790" s="1" t="n"/>
      <c r="M790" s="1" t="n"/>
      <c r="N790" s="1" t="n"/>
      <c r="O790" s="1" t="n"/>
      <c r="P790" s="1" t="n"/>
      <c r="Q790" s="1" t="n"/>
      <c r="R790" s="1" t="n"/>
      <c r="S790" s="210" t="n"/>
      <c r="T790" s="210" t="n"/>
      <c r="U790" s="1" t="n"/>
      <c r="V790" s="18" t="n"/>
      <c r="W790" s="18" t="n"/>
      <c r="X790" s="1" t="n"/>
      <c r="Y790" s="210" t="n"/>
      <c r="Z790" s="1" t="n"/>
      <c r="AA790" s="18" t="n"/>
      <c r="AB790" s="212" t="n"/>
      <c r="AC790" s="1" t="n"/>
    </row>
    <row r="791">
      <c r="A791" s="1" t="n"/>
      <c r="B791" s="1" t="n"/>
      <c r="C791" s="1" t="n"/>
      <c r="D791" s="1" t="n"/>
      <c r="E791" s="1" t="n"/>
      <c r="F791" s="1" t="n"/>
      <c r="G791" s="1" t="n"/>
      <c r="H791" s="1" t="n"/>
      <c r="I791" s="1" t="n"/>
      <c r="J791" s="1" t="n"/>
      <c r="K791" s="18" t="n"/>
      <c r="L791" s="1" t="n"/>
      <c r="M791" s="1" t="n"/>
      <c r="N791" s="1" t="n"/>
      <c r="O791" s="1" t="n"/>
      <c r="P791" s="1" t="n"/>
      <c r="Q791" s="1" t="n"/>
      <c r="R791" s="1" t="n"/>
      <c r="S791" s="210" t="n"/>
      <c r="T791" s="210" t="n"/>
      <c r="U791" s="1" t="n"/>
      <c r="V791" s="18" t="n"/>
      <c r="W791" s="18" t="n"/>
      <c r="X791" s="1" t="n"/>
      <c r="Y791" s="210" t="n"/>
      <c r="Z791" s="1" t="n"/>
      <c r="AA791" s="18" t="n"/>
      <c r="AB791" s="212" t="n"/>
      <c r="AC791" s="1" t="n"/>
    </row>
    <row r="792">
      <c r="A792" s="1" t="n"/>
      <c r="B792" s="1" t="n"/>
      <c r="C792" s="1" t="n"/>
      <c r="D792" s="1" t="n"/>
      <c r="E792" s="1" t="n"/>
      <c r="F792" s="1" t="n"/>
      <c r="G792" s="1" t="n"/>
      <c r="H792" s="1" t="n"/>
      <c r="I792" s="1" t="n"/>
      <c r="J792" s="1" t="n"/>
      <c r="K792" s="18" t="n"/>
      <c r="L792" s="1" t="n"/>
      <c r="M792" s="1" t="n"/>
      <c r="N792" s="1" t="n"/>
      <c r="O792" s="1" t="n"/>
      <c r="P792" s="1" t="n"/>
      <c r="Q792" s="1" t="n"/>
      <c r="R792" s="1" t="n"/>
      <c r="S792" s="210" t="n"/>
      <c r="T792" s="210" t="n"/>
      <c r="U792" s="1" t="n"/>
      <c r="V792" s="18" t="n"/>
      <c r="W792" s="18" t="n"/>
      <c r="X792" s="1" t="n"/>
      <c r="Y792" s="210" t="n"/>
      <c r="Z792" s="1" t="n"/>
      <c r="AA792" s="18" t="n"/>
      <c r="AB792" s="212" t="n"/>
      <c r="AC792" s="1" t="n"/>
    </row>
    <row r="793">
      <c r="A793" s="1" t="n"/>
      <c r="B793" s="1" t="n"/>
      <c r="C793" s="1" t="n"/>
      <c r="D793" s="1" t="n"/>
      <c r="E793" s="1" t="n"/>
      <c r="F793" s="1" t="n"/>
      <c r="G793" s="1" t="n"/>
      <c r="H793" s="1" t="n"/>
      <c r="I793" s="1" t="n"/>
      <c r="J793" s="1" t="n"/>
      <c r="K793" s="18" t="n"/>
      <c r="L793" s="1" t="n"/>
      <c r="M793" s="1" t="n"/>
      <c r="N793" s="1" t="n"/>
      <c r="O793" s="1" t="n"/>
      <c r="P793" s="1" t="n"/>
      <c r="Q793" s="1" t="n"/>
      <c r="R793" s="1" t="n"/>
      <c r="S793" s="210" t="n"/>
      <c r="T793" s="210" t="n"/>
      <c r="U793" s="1" t="n"/>
      <c r="V793" s="18" t="n"/>
      <c r="W793" s="18" t="n"/>
      <c r="X793" s="1" t="n"/>
      <c r="Y793" s="210" t="n"/>
      <c r="Z793" s="1" t="n"/>
      <c r="AA793" s="18" t="n"/>
      <c r="AB793" s="212" t="n"/>
      <c r="AC793" s="1" t="n"/>
    </row>
    <row r="794">
      <c r="A794" s="1" t="n"/>
      <c r="B794" s="1" t="n"/>
      <c r="C794" s="1" t="n"/>
      <c r="D794" s="1" t="n"/>
      <c r="E794" s="1" t="n"/>
      <c r="F794" s="1" t="n"/>
      <c r="G794" s="1" t="n"/>
      <c r="H794" s="1" t="n"/>
      <c r="I794" s="1" t="n"/>
      <c r="J794" s="1" t="n"/>
      <c r="K794" s="18" t="n"/>
      <c r="L794" s="1" t="n"/>
      <c r="M794" s="1" t="n"/>
      <c r="N794" s="1" t="n"/>
      <c r="O794" s="1" t="n"/>
      <c r="P794" s="1" t="n"/>
      <c r="Q794" s="1" t="n"/>
      <c r="R794" s="1" t="n"/>
      <c r="S794" s="210" t="n"/>
      <c r="T794" s="210" t="n"/>
      <c r="U794" s="1" t="n"/>
      <c r="V794" s="18" t="n"/>
      <c r="W794" s="18" t="n"/>
      <c r="X794" s="1" t="n"/>
      <c r="Y794" s="210" t="n"/>
      <c r="Z794" s="1" t="n"/>
      <c r="AA794" s="18" t="n"/>
      <c r="AB794" s="212" t="n"/>
      <c r="AC794" s="1" t="n"/>
    </row>
    <row r="795">
      <c r="A795" s="1" t="n"/>
      <c r="B795" s="1" t="n"/>
      <c r="C795" s="1" t="n"/>
      <c r="D795" s="1" t="n"/>
      <c r="E795" s="1" t="n"/>
      <c r="F795" s="1" t="n"/>
      <c r="G795" s="1" t="n"/>
      <c r="H795" s="1" t="n"/>
      <c r="I795" s="1" t="n"/>
      <c r="J795" s="1" t="n"/>
      <c r="K795" s="18" t="n"/>
      <c r="L795" s="1" t="n"/>
      <c r="M795" s="1" t="n"/>
      <c r="N795" s="1" t="n"/>
      <c r="O795" s="1" t="n"/>
      <c r="P795" s="1" t="n"/>
      <c r="Q795" s="1" t="n"/>
      <c r="R795" s="1" t="n"/>
      <c r="S795" s="210" t="n"/>
      <c r="T795" s="210" t="n"/>
      <c r="U795" s="1" t="n"/>
      <c r="V795" s="18" t="n"/>
      <c r="W795" s="18" t="n"/>
      <c r="X795" s="1" t="n"/>
      <c r="Y795" s="210" t="n"/>
      <c r="Z795" s="1" t="n"/>
      <c r="AA795" s="18" t="n"/>
      <c r="AB795" s="212" t="n"/>
      <c r="AC795" s="1" t="n"/>
    </row>
    <row r="796">
      <c r="A796" s="1" t="n"/>
      <c r="B796" s="1" t="n"/>
      <c r="C796" s="1" t="n"/>
      <c r="D796" s="1" t="n"/>
      <c r="E796" s="1" t="n"/>
      <c r="F796" s="1" t="n"/>
      <c r="G796" s="1" t="n"/>
      <c r="H796" s="1" t="n"/>
      <c r="I796" s="1" t="n"/>
      <c r="J796" s="1" t="n"/>
      <c r="K796" s="18" t="n"/>
      <c r="L796" s="1" t="n"/>
      <c r="M796" s="1" t="n"/>
      <c r="N796" s="1" t="n"/>
      <c r="O796" s="1" t="n"/>
      <c r="P796" s="1" t="n"/>
      <c r="Q796" s="1" t="n"/>
      <c r="R796" s="1" t="n"/>
      <c r="S796" s="210" t="n"/>
      <c r="T796" s="210" t="n"/>
      <c r="U796" s="1" t="n"/>
      <c r="V796" s="18" t="n"/>
      <c r="W796" s="18" t="n"/>
      <c r="X796" s="1" t="n"/>
      <c r="Y796" s="210" t="n"/>
      <c r="Z796" s="1" t="n"/>
      <c r="AA796" s="18" t="n"/>
      <c r="AB796" s="212" t="n"/>
      <c r="AC796" s="1" t="n"/>
    </row>
    <row r="797">
      <c r="A797" s="1" t="n"/>
      <c r="B797" s="1" t="n"/>
      <c r="C797" s="1" t="n"/>
      <c r="D797" s="1" t="n"/>
      <c r="E797" s="1" t="n"/>
      <c r="F797" s="1" t="n"/>
      <c r="G797" s="1" t="n"/>
      <c r="H797" s="1" t="n"/>
      <c r="I797" s="1" t="n"/>
      <c r="J797" s="1" t="n"/>
      <c r="K797" s="18" t="n"/>
      <c r="L797" s="1" t="n"/>
      <c r="M797" s="1" t="n"/>
      <c r="N797" s="1" t="n"/>
      <c r="O797" s="1" t="n"/>
      <c r="P797" s="1" t="n"/>
      <c r="Q797" s="1" t="n"/>
      <c r="R797" s="1" t="n"/>
      <c r="S797" s="210" t="n"/>
      <c r="T797" s="210" t="n"/>
      <c r="U797" s="1" t="n"/>
      <c r="V797" s="18" t="n"/>
      <c r="W797" s="18" t="n"/>
      <c r="X797" s="1" t="n"/>
      <c r="Y797" s="210" t="n"/>
      <c r="Z797" s="1" t="n"/>
      <c r="AA797" s="18" t="n"/>
      <c r="AB797" s="212" t="n"/>
      <c r="AC797" s="1" t="n"/>
    </row>
    <row r="798">
      <c r="A798" s="1" t="n"/>
      <c r="B798" s="1" t="n"/>
      <c r="C798" s="1" t="n"/>
      <c r="D798" s="1" t="n"/>
      <c r="E798" s="1" t="n"/>
      <c r="F798" s="1" t="n"/>
      <c r="G798" s="1" t="n"/>
      <c r="H798" s="1" t="n"/>
      <c r="I798" s="1" t="n"/>
      <c r="J798" s="1" t="n"/>
      <c r="K798" s="18" t="n"/>
      <c r="L798" s="1" t="n"/>
      <c r="M798" s="1" t="n"/>
      <c r="N798" s="1" t="n"/>
      <c r="O798" s="1" t="n"/>
      <c r="P798" s="1" t="n"/>
      <c r="Q798" s="1" t="n"/>
      <c r="R798" s="1" t="n"/>
      <c r="S798" s="210" t="n"/>
      <c r="T798" s="210" t="n"/>
      <c r="U798" s="1" t="n"/>
      <c r="V798" s="18" t="n"/>
      <c r="W798" s="18" t="n"/>
      <c r="X798" s="1" t="n"/>
      <c r="Y798" s="210" t="n"/>
      <c r="Z798" s="1" t="n"/>
      <c r="AA798" s="18" t="n"/>
      <c r="AB798" s="212" t="n"/>
      <c r="AC798" s="1" t="n"/>
    </row>
    <row r="799">
      <c r="A799" s="1" t="n"/>
      <c r="B799" s="1" t="n"/>
      <c r="C799" s="1" t="n"/>
      <c r="D799" s="1" t="n"/>
      <c r="E799" s="1" t="n"/>
      <c r="F799" s="1" t="n"/>
      <c r="G799" s="1" t="n"/>
      <c r="H799" s="1" t="n"/>
      <c r="I799" s="1" t="n"/>
      <c r="J799" s="1" t="n"/>
      <c r="K799" s="18" t="n"/>
      <c r="L799" s="1" t="n"/>
      <c r="M799" s="1" t="n"/>
      <c r="N799" s="1" t="n"/>
      <c r="O799" s="1" t="n"/>
      <c r="P799" s="1" t="n"/>
      <c r="Q799" s="1" t="n"/>
      <c r="R799" s="1" t="n"/>
      <c r="S799" s="210" t="n"/>
      <c r="T799" s="210" t="n"/>
      <c r="U799" s="1" t="n"/>
      <c r="V799" s="18" t="n"/>
      <c r="W799" s="18" t="n"/>
      <c r="X799" s="1" t="n"/>
      <c r="Y799" s="210" t="n"/>
      <c r="Z799" s="1" t="n"/>
      <c r="AA799" s="18" t="n"/>
      <c r="AB799" s="212" t="n"/>
      <c r="AC799" s="1" t="n"/>
    </row>
    <row r="800">
      <c r="A800" s="1" t="n"/>
      <c r="B800" s="1" t="n"/>
      <c r="C800" s="1" t="n"/>
      <c r="D800" s="1" t="n"/>
      <c r="E800" s="1" t="n"/>
      <c r="F800" s="1" t="n"/>
      <c r="G800" s="1" t="n"/>
      <c r="H800" s="1" t="n"/>
      <c r="I800" s="1" t="n"/>
      <c r="J800" s="1" t="n"/>
      <c r="K800" s="18" t="n"/>
      <c r="L800" s="1" t="n"/>
      <c r="M800" s="1" t="n"/>
      <c r="N800" s="1" t="n"/>
      <c r="O800" s="1" t="n"/>
      <c r="P800" s="1" t="n"/>
      <c r="Q800" s="1" t="n"/>
      <c r="R800" s="1" t="n"/>
      <c r="S800" s="210" t="n"/>
      <c r="T800" s="210" t="n"/>
      <c r="U800" s="1" t="n"/>
      <c r="V800" s="18" t="n"/>
      <c r="W800" s="18" t="n"/>
      <c r="X800" s="1" t="n"/>
      <c r="Y800" s="210" t="n"/>
      <c r="Z800" s="1" t="n"/>
      <c r="AA800" s="18" t="n"/>
      <c r="AB800" s="212" t="n"/>
      <c r="AC800" s="1" t="n"/>
    </row>
    <row r="801">
      <c r="A801" s="1" t="n"/>
      <c r="B801" s="1" t="n"/>
      <c r="C801" s="1" t="n"/>
      <c r="D801" s="1" t="n"/>
      <c r="E801" s="1" t="n"/>
      <c r="F801" s="1" t="n"/>
      <c r="G801" s="1" t="n"/>
      <c r="H801" s="1" t="n"/>
      <c r="I801" s="1" t="n"/>
      <c r="J801" s="1" t="n"/>
      <c r="K801" s="18" t="n"/>
      <c r="L801" s="1" t="n"/>
      <c r="M801" s="1" t="n"/>
      <c r="N801" s="1" t="n"/>
      <c r="O801" s="1" t="n"/>
      <c r="P801" s="1" t="n"/>
      <c r="Q801" s="1" t="n"/>
      <c r="R801" s="1" t="n"/>
      <c r="S801" s="210" t="n"/>
      <c r="T801" s="210" t="n"/>
      <c r="U801" s="1" t="n"/>
      <c r="V801" s="18" t="n"/>
      <c r="W801" s="18" t="n"/>
      <c r="X801" s="1" t="n"/>
      <c r="Y801" s="210" t="n"/>
      <c r="Z801" s="1" t="n"/>
      <c r="AA801" s="18" t="n"/>
      <c r="AB801" s="212" t="n"/>
      <c r="AC801" s="1" t="n"/>
    </row>
    <row r="802">
      <c r="A802" s="1" t="n"/>
      <c r="B802" s="1" t="n"/>
      <c r="C802" s="1" t="n"/>
      <c r="D802" s="1" t="n"/>
      <c r="E802" s="1" t="n"/>
      <c r="F802" s="1" t="n"/>
      <c r="G802" s="1" t="n"/>
      <c r="H802" s="1" t="n"/>
      <c r="I802" s="1" t="n"/>
      <c r="J802" s="1" t="n"/>
      <c r="K802" s="18" t="n"/>
      <c r="L802" s="1" t="n"/>
      <c r="M802" s="1" t="n"/>
      <c r="N802" s="1" t="n"/>
      <c r="O802" s="1" t="n"/>
      <c r="P802" s="1" t="n"/>
      <c r="Q802" s="1" t="n"/>
      <c r="R802" s="1" t="n"/>
      <c r="S802" s="210" t="n"/>
      <c r="T802" s="210" t="n"/>
      <c r="U802" s="1" t="n"/>
      <c r="V802" s="18" t="n"/>
      <c r="W802" s="18" t="n"/>
      <c r="X802" s="1" t="n"/>
      <c r="Y802" s="210" t="n"/>
      <c r="Z802" s="1" t="n"/>
      <c r="AA802" s="18" t="n"/>
      <c r="AB802" s="212" t="n"/>
      <c r="AC802" s="1" t="n"/>
    </row>
    <row r="803">
      <c r="A803" s="1" t="n"/>
      <c r="B803" s="1" t="n"/>
      <c r="C803" s="1" t="n"/>
      <c r="D803" s="1" t="n"/>
      <c r="E803" s="1" t="n"/>
      <c r="F803" s="1" t="n"/>
      <c r="G803" s="1" t="n"/>
      <c r="H803" s="1" t="n"/>
      <c r="I803" s="1" t="n"/>
      <c r="J803" s="1" t="n"/>
      <c r="K803" s="18" t="n"/>
      <c r="L803" s="1" t="n"/>
      <c r="M803" s="1" t="n"/>
      <c r="N803" s="1" t="n"/>
      <c r="O803" s="1" t="n"/>
      <c r="P803" s="1" t="n"/>
      <c r="Q803" s="1" t="n"/>
      <c r="R803" s="1" t="n"/>
      <c r="S803" s="210" t="n"/>
      <c r="T803" s="210" t="n"/>
      <c r="U803" s="1" t="n"/>
      <c r="V803" s="18" t="n"/>
      <c r="W803" s="18" t="n"/>
      <c r="X803" s="1" t="n"/>
      <c r="Y803" s="210" t="n"/>
      <c r="Z803" s="1" t="n"/>
      <c r="AA803" s="18" t="n"/>
      <c r="AB803" s="212" t="n"/>
      <c r="AC803" s="1" t="n"/>
    </row>
    <row r="804">
      <c r="A804" s="1" t="n"/>
      <c r="B804" s="1" t="n"/>
      <c r="C804" s="1" t="n"/>
      <c r="D804" s="1" t="n"/>
      <c r="E804" s="1" t="n"/>
      <c r="F804" s="1" t="n"/>
      <c r="G804" s="1" t="n"/>
      <c r="H804" s="1" t="n"/>
      <c r="I804" s="1" t="n"/>
      <c r="J804" s="1" t="n"/>
      <c r="K804" s="18" t="n"/>
      <c r="L804" s="1" t="n"/>
      <c r="M804" s="1" t="n"/>
      <c r="N804" s="1" t="n"/>
      <c r="O804" s="1" t="n"/>
      <c r="P804" s="1" t="n"/>
      <c r="Q804" s="1" t="n"/>
      <c r="R804" s="1" t="n"/>
      <c r="S804" s="210" t="n"/>
      <c r="T804" s="210" t="n"/>
      <c r="U804" s="1" t="n"/>
      <c r="V804" s="18" t="n"/>
      <c r="W804" s="18" t="n"/>
      <c r="X804" s="1" t="n"/>
      <c r="Y804" s="210" t="n"/>
      <c r="Z804" s="1" t="n"/>
      <c r="AA804" s="18" t="n"/>
      <c r="AB804" s="212" t="n"/>
      <c r="AC804" s="1" t="n"/>
    </row>
    <row r="805">
      <c r="A805" s="1" t="n"/>
      <c r="B805" s="1" t="n"/>
      <c r="C805" s="1" t="n"/>
      <c r="D805" s="1" t="n"/>
      <c r="E805" s="1" t="n"/>
      <c r="F805" s="1" t="n"/>
      <c r="G805" s="1" t="n"/>
      <c r="H805" s="1" t="n"/>
      <c r="I805" s="1" t="n"/>
      <c r="J805" s="1" t="n"/>
      <c r="K805" s="18" t="n"/>
      <c r="L805" s="1" t="n"/>
      <c r="M805" s="1" t="n"/>
      <c r="N805" s="1" t="n"/>
      <c r="O805" s="1" t="n"/>
      <c r="P805" s="1" t="n"/>
      <c r="Q805" s="1" t="n"/>
      <c r="R805" s="1" t="n"/>
      <c r="S805" s="210" t="n"/>
      <c r="T805" s="210" t="n"/>
      <c r="U805" s="1" t="n"/>
      <c r="V805" s="18" t="n"/>
      <c r="W805" s="18" t="n"/>
      <c r="X805" s="1" t="n"/>
      <c r="Y805" s="210" t="n"/>
      <c r="Z805" s="1" t="n"/>
      <c r="AA805" s="18" t="n"/>
      <c r="AB805" s="212" t="n"/>
      <c r="AC805" s="1" t="n"/>
    </row>
    <row r="806">
      <c r="A806" s="1" t="n"/>
      <c r="B806" s="1" t="n"/>
      <c r="C806" s="1" t="n"/>
      <c r="D806" s="1" t="n"/>
      <c r="E806" s="1" t="n"/>
      <c r="F806" s="1" t="n"/>
      <c r="G806" s="1" t="n"/>
      <c r="H806" s="1" t="n"/>
      <c r="I806" s="1" t="n"/>
      <c r="J806" s="1" t="n"/>
      <c r="K806" s="18" t="n"/>
      <c r="L806" s="1" t="n"/>
      <c r="M806" s="1" t="n"/>
      <c r="N806" s="1" t="n"/>
      <c r="O806" s="1" t="n"/>
      <c r="P806" s="1" t="n"/>
      <c r="Q806" s="1" t="n"/>
      <c r="R806" s="1" t="n"/>
      <c r="S806" s="210" t="n"/>
      <c r="T806" s="210" t="n"/>
      <c r="U806" s="1" t="n"/>
      <c r="V806" s="18" t="n"/>
      <c r="W806" s="18" t="n"/>
      <c r="X806" s="1" t="n"/>
      <c r="Y806" s="210" t="n"/>
      <c r="Z806" s="1" t="n"/>
      <c r="AA806" s="18" t="n"/>
      <c r="AB806" s="212" t="n"/>
      <c r="AC806" s="1" t="n"/>
    </row>
    <row r="807">
      <c r="A807" s="1" t="n"/>
      <c r="B807" s="1" t="n"/>
      <c r="C807" s="1" t="n"/>
      <c r="D807" s="1" t="n"/>
      <c r="E807" s="1" t="n"/>
      <c r="F807" s="1" t="n"/>
      <c r="G807" s="1" t="n"/>
      <c r="H807" s="1" t="n"/>
      <c r="I807" s="1" t="n"/>
      <c r="J807" s="1" t="n"/>
      <c r="K807" s="18" t="n"/>
      <c r="L807" s="1" t="n"/>
      <c r="M807" s="1" t="n"/>
      <c r="N807" s="1" t="n"/>
      <c r="O807" s="1" t="n"/>
      <c r="P807" s="1" t="n"/>
      <c r="Q807" s="1" t="n"/>
      <c r="R807" s="1" t="n"/>
      <c r="S807" s="210" t="n"/>
      <c r="T807" s="210" t="n"/>
      <c r="U807" s="1" t="n"/>
      <c r="V807" s="18" t="n"/>
      <c r="W807" s="18" t="n"/>
      <c r="X807" s="1" t="n"/>
      <c r="Y807" s="210" t="n"/>
      <c r="Z807" s="1" t="n"/>
      <c r="AA807" s="18" t="n"/>
      <c r="AB807" s="212" t="n"/>
      <c r="AC807" s="1" t="n"/>
    </row>
    <row r="808">
      <c r="A808" s="1" t="n"/>
      <c r="B808" s="1" t="n"/>
      <c r="C808" s="1" t="n"/>
      <c r="D808" s="1" t="n"/>
      <c r="E808" s="1" t="n"/>
      <c r="F808" s="1" t="n"/>
      <c r="G808" s="1" t="n"/>
      <c r="H808" s="1" t="n"/>
      <c r="I808" s="1" t="n"/>
      <c r="J808" s="1" t="n"/>
      <c r="K808" s="18" t="n"/>
      <c r="L808" s="1" t="n"/>
      <c r="M808" s="1" t="n"/>
      <c r="N808" s="1" t="n"/>
      <c r="O808" s="1" t="n"/>
      <c r="P808" s="1" t="n"/>
      <c r="Q808" s="1" t="n"/>
      <c r="R808" s="1" t="n"/>
      <c r="S808" s="210" t="n"/>
      <c r="T808" s="210" t="n"/>
      <c r="U808" s="1" t="n"/>
      <c r="V808" s="18" t="n"/>
      <c r="W808" s="18" t="n"/>
      <c r="X808" s="1" t="n"/>
      <c r="Y808" s="210" t="n"/>
      <c r="Z808" s="1" t="n"/>
      <c r="AA808" s="18" t="n"/>
      <c r="AB808" s="212" t="n"/>
      <c r="AC808" s="1" t="n"/>
    </row>
    <row r="809">
      <c r="A809" s="1" t="n"/>
      <c r="B809" s="1" t="n"/>
      <c r="C809" s="1" t="n"/>
      <c r="D809" s="1" t="n"/>
      <c r="E809" s="1" t="n"/>
      <c r="F809" s="1" t="n"/>
      <c r="G809" s="1" t="n"/>
      <c r="H809" s="1" t="n"/>
      <c r="I809" s="1" t="n"/>
      <c r="J809" s="1" t="n"/>
      <c r="K809" s="18" t="n"/>
      <c r="L809" s="1" t="n"/>
      <c r="M809" s="1" t="n"/>
      <c r="N809" s="1" t="n"/>
      <c r="O809" s="1" t="n"/>
      <c r="P809" s="1" t="n"/>
      <c r="Q809" s="1" t="n"/>
      <c r="R809" s="1" t="n"/>
      <c r="S809" s="210" t="n"/>
      <c r="T809" s="210" t="n"/>
      <c r="U809" s="1" t="n"/>
      <c r="V809" s="18" t="n"/>
      <c r="W809" s="18" t="n"/>
      <c r="X809" s="1" t="n"/>
      <c r="Y809" s="210" t="n"/>
      <c r="Z809" s="1" t="n"/>
      <c r="AA809" s="18" t="n"/>
      <c r="AB809" s="212" t="n"/>
      <c r="AC809" s="1" t="n"/>
    </row>
    <row r="810">
      <c r="A810" s="1" t="n"/>
      <c r="B810" s="1" t="n"/>
      <c r="C810" s="1" t="n"/>
      <c r="D810" s="1" t="n"/>
      <c r="E810" s="1" t="n"/>
      <c r="F810" s="1" t="n"/>
      <c r="G810" s="1" t="n"/>
      <c r="H810" s="1" t="n"/>
      <c r="I810" s="1" t="n"/>
      <c r="J810" s="1" t="n"/>
      <c r="K810" s="18" t="n"/>
      <c r="L810" s="1" t="n"/>
      <c r="M810" s="1" t="n"/>
      <c r="N810" s="1" t="n"/>
      <c r="O810" s="1" t="n"/>
      <c r="P810" s="1" t="n"/>
      <c r="Q810" s="1" t="n"/>
      <c r="R810" s="1" t="n"/>
      <c r="S810" s="210" t="n"/>
      <c r="T810" s="210" t="n"/>
      <c r="U810" s="1" t="n"/>
      <c r="V810" s="18" t="n"/>
      <c r="W810" s="18" t="n"/>
      <c r="X810" s="1" t="n"/>
      <c r="Y810" s="210" t="n"/>
      <c r="Z810" s="1" t="n"/>
      <c r="AA810" s="18" t="n"/>
      <c r="AB810" s="212" t="n"/>
      <c r="AC810" s="1" t="n"/>
    </row>
    <row r="811">
      <c r="A811" s="1" t="n"/>
      <c r="B811" s="1" t="n"/>
      <c r="C811" s="1" t="n"/>
      <c r="D811" s="1" t="n"/>
      <c r="E811" s="1" t="n"/>
      <c r="F811" s="1" t="n"/>
      <c r="G811" s="1" t="n"/>
      <c r="H811" s="1" t="n"/>
      <c r="I811" s="1" t="n"/>
      <c r="J811" s="1" t="n"/>
      <c r="K811" s="18" t="n"/>
      <c r="L811" s="1" t="n"/>
      <c r="M811" s="1" t="n"/>
      <c r="N811" s="1" t="n"/>
      <c r="O811" s="1" t="n"/>
      <c r="P811" s="1" t="n"/>
      <c r="Q811" s="1" t="n"/>
      <c r="R811" s="1" t="n"/>
      <c r="S811" s="210" t="n"/>
      <c r="T811" s="210" t="n"/>
      <c r="U811" s="1" t="n"/>
      <c r="V811" s="18" t="n"/>
      <c r="W811" s="18" t="n"/>
      <c r="X811" s="1" t="n"/>
      <c r="Y811" s="210" t="n"/>
      <c r="Z811" s="1" t="n"/>
      <c r="AA811" s="18" t="n"/>
      <c r="AB811" s="212" t="n"/>
      <c r="AC811" s="1" t="n"/>
    </row>
    <row r="812">
      <c r="A812" s="1" t="n"/>
      <c r="B812" s="1" t="n"/>
      <c r="C812" s="1" t="n"/>
      <c r="D812" s="1" t="n"/>
      <c r="E812" s="1" t="n"/>
      <c r="F812" s="1" t="n"/>
      <c r="G812" s="1" t="n"/>
      <c r="H812" s="1" t="n"/>
      <c r="I812" s="1" t="n"/>
      <c r="J812" s="1" t="n"/>
      <c r="K812" s="18" t="n"/>
      <c r="L812" s="1" t="n"/>
      <c r="M812" s="1" t="n"/>
      <c r="N812" s="1" t="n"/>
      <c r="O812" s="1" t="n"/>
      <c r="P812" s="1" t="n"/>
      <c r="Q812" s="1" t="n"/>
      <c r="R812" s="1" t="n"/>
      <c r="S812" s="210" t="n"/>
      <c r="T812" s="210" t="n"/>
      <c r="U812" s="1" t="n"/>
      <c r="V812" s="18" t="n"/>
      <c r="W812" s="18" t="n"/>
      <c r="X812" s="1" t="n"/>
      <c r="Y812" s="210" t="n"/>
      <c r="Z812" s="1" t="n"/>
      <c r="AA812" s="18" t="n"/>
      <c r="AB812" s="212" t="n"/>
      <c r="AC812" s="1" t="n"/>
    </row>
    <row r="813">
      <c r="A813" s="1" t="n"/>
      <c r="B813" s="1" t="n"/>
      <c r="C813" s="1" t="n"/>
      <c r="D813" s="1" t="n"/>
      <c r="E813" s="1" t="n"/>
      <c r="F813" s="1" t="n"/>
      <c r="G813" s="1" t="n"/>
      <c r="H813" s="1" t="n"/>
      <c r="I813" s="1" t="n"/>
      <c r="J813" s="1" t="n"/>
      <c r="K813" s="18" t="n"/>
      <c r="L813" s="1" t="n"/>
      <c r="M813" s="1" t="n"/>
      <c r="N813" s="1" t="n"/>
      <c r="O813" s="1" t="n"/>
      <c r="P813" s="1" t="n"/>
      <c r="Q813" s="1" t="n"/>
      <c r="R813" s="1" t="n"/>
      <c r="S813" s="210" t="n"/>
      <c r="T813" s="210" t="n"/>
      <c r="U813" s="1" t="n"/>
      <c r="V813" s="18" t="n"/>
      <c r="W813" s="18" t="n"/>
      <c r="X813" s="1" t="n"/>
      <c r="Y813" s="210" t="n"/>
      <c r="Z813" s="1" t="n"/>
      <c r="AA813" s="18" t="n"/>
      <c r="AB813" s="212" t="n"/>
      <c r="AC813" s="1" t="n"/>
    </row>
    <row r="814">
      <c r="A814" s="1" t="n"/>
      <c r="B814" s="1" t="n"/>
      <c r="C814" s="1" t="n"/>
      <c r="D814" s="1" t="n"/>
      <c r="E814" s="1" t="n"/>
      <c r="F814" s="1" t="n"/>
      <c r="G814" s="1" t="n"/>
      <c r="H814" s="1" t="n"/>
      <c r="I814" s="1" t="n"/>
      <c r="J814" s="1" t="n"/>
      <c r="K814" s="18" t="n"/>
      <c r="L814" s="1" t="n"/>
      <c r="M814" s="1" t="n"/>
      <c r="N814" s="1" t="n"/>
      <c r="O814" s="1" t="n"/>
      <c r="P814" s="1" t="n"/>
      <c r="Q814" s="1" t="n"/>
      <c r="R814" s="1" t="n"/>
      <c r="S814" s="210" t="n"/>
      <c r="T814" s="210" t="n"/>
      <c r="U814" s="1" t="n"/>
      <c r="V814" s="18" t="n"/>
      <c r="W814" s="18" t="n"/>
      <c r="X814" s="1" t="n"/>
      <c r="Y814" s="210" t="n"/>
      <c r="Z814" s="1" t="n"/>
      <c r="AA814" s="18" t="n"/>
      <c r="AB814" s="212" t="n"/>
      <c r="AC814" s="1" t="n"/>
    </row>
    <row r="815">
      <c r="A815" s="1" t="n"/>
      <c r="B815" s="1" t="n"/>
      <c r="C815" s="1" t="n"/>
      <c r="D815" s="1" t="n"/>
      <c r="E815" s="1" t="n"/>
      <c r="F815" s="1" t="n"/>
      <c r="G815" s="1" t="n"/>
      <c r="H815" s="1" t="n"/>
      <c r="I815" s="1" t="n"/>
      <c r="J815" s="1" t="n"/>
      <c r="K815" s="18" t="n"/>
      <c r="L815" s="1" t="n"/>
      <c r="M815" s="1" t="n"/>
      <c r="N815" s="1" t="n"/>
      <c r="O815" s="1" t="n"/>
      <c r="P815" s="1" t="n"/>
      <c r="Q815" s="1" t="n"/>
      <c r="R815" s="1" t="n"/>
      <c r="S815" s="210" t="n"/>
      <c r="T815" s="210" t="n"/>
      <c r="U815" s="1" t="n"/>
      <c r="V815" s="18" t="n"/>
      <c r="W815" s="18" t="n"/>
      <c r="X815" s="1" t="n"/>
      <c r="Y815" s="210" t="n"/>
      <c r="Z815" s="1" t="n"/>
      <c r="AA815" s="18" t="n"/>
      <c r="AB815" s="212" t="n"/>
      <c r="AC815" s="1" t="n"/>
    </row>
    <row r="816">
      <c r="A816" s="1" t="n"/>
      <c r="B816" s="1" t="n"/>
      <c r="C816" s="1" t="n"/>
      <c r="D816" s="1" t="n"/>
      <c r="E816" s="1" t="n"/>
      <c r="F816" s="1" t="n"/>
      <c r="G816" s="1" t="n"/>
      <c r="H816" s="1" t="n"/>
      <c r="I816" s="1" t="n"/>
      <c r="J816" s="1" t="n"/>
      <c r="K816" s="18" t="n"/>
      <c r="L816" s="1" t="n"/>
      <c r="M816" s="1" t="n"/>
      <c r="N816" s="1" t="n"/>
      <c r="O816" s="1" t="n"/>
      <c r="P816" s="1" t="n"/>
      <c r="Q816" s="1" t="n"/>
      <c r="R816" s="1" t="n"/>
      <c r="S816" s="210" t="n"/>
      <c r="T816" s="210" t="n"/>
      <c r="U816" s="1" t="n"/>
      <c r="V816" s="18" t="n"/>
      <c r="W816" s="18" t="n"/>
      <c r="X816" s="1" t="n"/>
      <c r="Y816" s="210" t="n"/>
      <c r="Z816" s="1" t="n"/>
      <c r="AA816" s="18" t="n"/>
      <c r="AB816" s="212" t="n"/>
      <c r="AC816" s="1" t="n"/>
    </row>
    <row r="817">
      <c r="A817" s="1" t="n"/>
      <c r="B817" s="1" t="n"/>
      <c r="C817" s="1" t="n"/>
      <c r="D817" s="1" t="n"/>
      <c r="E817" s="1" t="n"/>
      <c r="F817" s="1" t="n"/>
      <c r="G817" s="1" t="n"/>
      <c r="H817" s="1" t="n"/>
      <c r="I817" s="1" t="n"/>
      <c r="J817" s="1" t="n"/>
      <c r="K817" s="18" t="n"/>
      <c r="L817" s="1" t="n"/>
      <c r="M817" s="1" t="n"/>
      <c r="N817" s="1" t="n"/>
      <c r="O817" s="1" t="n"/>
      <c r="P817" s="1" t="n"/>
      <c r="Q817" s="1" t="n"/>
      <c r="R817" s="1" t="n"/>
      <c r="S817" s="210" t="n"/>
      <c r="T817" s="210" t="n"/>
      <c r="U817" s="1" t="n"/>
      <c r="V817" s="18" t="n"/>
      <c r="W817" s="18" t="n"/>
      <c r="X817" s="1" t="n"/>
      <c r="Y817" s="210" t="n"/>
      <c r="Z817" s="1" t="n"/>
      <c r="AA817" s="18" t="n"/>
      <c r="AB817" s="212" t="n"/>
      <c r="AC817" s="1" t="n"/>
    </row>
    <row r="818">
      <c r="A818" s="1" t="n"/>
      <c r="B818" s="1" t="n"/>
      <c r="C818" s="1" t="n"/>
      <c r="D818" s="1" t="n"/>
      <c r="E818" s="1" t="n"/>
      <c r="F818" s="1" t="n"/>
      <c r="G818" s="1" t="n"/>
      <c r="H818" s="1" t="n"/>
      <c r="I818" s="1" t="n"/>
      <c r="J818" s="1" t="n"/>
      <c r="K818" s="18" t="n"/>
      <c r="L818" s="1" t="n"/>
      <c r="M818" s="1" t="n"/>
      <c r="N818" s="1" t="n"/>
      <c r="O818" s="1" t="n"/>
      <c r="P818" s="1" t="n"/>
      <c r="Q818" s="1" t="n"/>
      <c r="R818" s="1" t="n"/>
      <c r="S818" s="210" t="n"/>
      <c r="T818" s="210" t="n"/>
      <c r="U818" s="1" t="n"/>
      <c r="V818" s="18" t="n"/>
      <c r="W818" s="18" t="n"/>
      <c r="X818" s="1" t="n"/>
      <c r="Y818" s="210" t="n"/>
      <c r="Z818" s="1" t="n"/>
      <c r="AA818" s="18" t="n"/>
      <c r="AB818" s="212" t="n"/>
      <c r="AC818" s="1" t="n"/>
    </row>
    <row r="819">
      <c r="A819" s="1" t="n"/>
      <c r="B819" s="1" t="n"/>
      <c r="C819" s="1" t="n"/>
      <c r="D819" s="1" t="n"/>
      <c r="E819" s="1" t="n"/>
      <c r="F819" s="1" t="n"/>
      <c r="G819" s="1" t="n"/>
      <c r="H819" s="1" t="n"/>
      <c r="I819" s="1" t="n"/>
      <c r="J819" s="1" t="n"/>
      <c r="K819" s="18" t="n"/>
      <c r="L819" s="1" t="n"/>
      <c r="M819" s="1" t="n"/>
      <c r="N819" s="1" t="n"/>
      <c r="O819" s="1" t="n"/>
      <c r="P819" s="1" t="n"/>
      <c r="Q819" s="1" t="n"/>
      <c r="R819" s="1" t="n"/>
      <c r="S819" s="210" t="n"/>
      <c r="T819" s="210" t="n"/>
      <c r="U819" s="1" t="n"/>
      <c r="V819" s="18" t="n"/>
      <c r="W819" s="18" t="n"/>
      <c r="X819" s="1" t="n"/>
      <c r="Y819" s="210" t="n"/>
      <c r="Z819" s="1" t="n"/>
      <c r="AA819" s="18" t="n"/>
      <c r="AB819" s="212" t="n"/>
      <c r="AC819" s="1" t="n"/>
    </row>
    <row r="820">
      <c r="A820" s="1" t="n"/>
      <c r="B820" s="1" t="n"/>
      <c r="C820" s="1" t="n"/>
      <c r="D820" s="1" t="n"/>
      <c r="E820" s="1" t="n"/>
      <c r="F820" s="1" t="n"/>
      <c r="G820" s="1" t="n"/>
      <c r="H820" s="1" t="n"/>
      <c r="I820" s="1" t="n"/>
      <c r="J820" s="1" t="n"/>
      <c r="K820" s="18" t="n"/>
      <c r="L820" s="1" t="n"/>
      <c r="M820" s="1" t="n"/>
      <c r="N820" s="1" t="n"/>
      <c r="O820" s="1" t="n"/>
      <c r="P820" s="1" t="n"/>
      <c r="Q820" s="1" t="n"/>
      <c r="R820" s="1" t="n"/>
      <c r="S820" s="210" t="n"/>
      <c r="T820" s="210" t="n"/>
      <c r="U820" s="1" t="n"/>
      <c r="V820" s="18" t="n"/>
      <c r="W820" s="18" t="n"/>
      <c r="X820" s="1" t="n"/>
      <c r="Y820" s="210" t="n"/>
      <c r="Z820" s="1" t="n"/>
      <c r="AA820" s="18" t="n"/>
      <c r="AB820" s="212" t="n"/>
      <c r="AC820" s="1" t="n"/>
    </row>
    <row r="821">
      <c r="A821" s="1" t="n"/>
      <c r="B821" s="1" t="n"/>
      <c r="C821" s="1" t="n"/>
      <c r="D821" s="1" t="n"/>
      <c r="E821" s="1" t="n"/>
      <c r="F821" s="1" t="n"/>
      <c r="G821" s="1" t="n"/>
      <c r="H821" s="1" t="n"/>
      <c r="I821" s="1" t="n"/>
      <c r="J821" s="1" t="n"/>
      <c r="K821" s="18" t="n"/>
      <c r="L821" s="1" t="n"/>
      <c r="M821" s="1" t="n"/>
      <c r="N821" s="1" t="n"/>
      <c r="O821" s="1" t="n"/>
      <c r="P821" s="1" t="n"/>
      <c r="Q821" s="1" t="n"/>
      <c r="R821" s="1" t="n"/>
      <c r="S821" s="210" t="n"/>
      <c r="T821" s="210" t="n"/>
      <c r="U821" s="1" t="n"/>
      <c r="V821" s="18" t="n"/>
      <c r="W821" s="18" t="n"/>
      <c r="X821" s="1" t="n"/>
      <c r="Y821" s="210" t="n"/>
      <c r="Z821" s="1" t="n"/>
      <c r="AA821" s="18" t="n"/>
      <c r="AB821" s="212" t="n"/>
      <c r="AC821" s="1" t="n"/>
    </row>
    <row r="822">
      <c r="A822" s="1" t="n"/>
      <c r="B822" s="1" t="n"/>
      <c r="C822" s="1" t="n"/>
      <c r="D822" s="1" t="n"/>
      <c r="E822" s="1" t="n"/>
      <c r="F822" s="1" t="n"/>
      <c r="G822" s="1" t="n"/>
      <c r="H822" s="1" t="n"/>
      <c r="I822" s="1" t="n"/>
      <c r="J822" s="1" t="n"/>
      <c r="K822" s="18" t="n"/>
      <c r="L822" s="1" t="n"/>
      <c r="M822" s="1" t="n"/>
      <c r="N822" s="1" t="n"/>
      <c r="O822" s="1" t="n"/>
      <c r="P822" s="1" t="n"/>
      <c r="Q822" s="1" t="n"/>
      <c r="R822" s="1" t="n"/>
      <c r="S822" s="210" t="n"/>
      <c r="T822" s="210" t="n"/>
      <c r="U822" s="1" t="n"/>
      <c r="V822" s="18" t="n"/>
      <c r="W822" s="18" t="n"/>
      <c r="X822" s="1" t="n"/>
      <c r="Y822" s="210" t="n"/>
      <c r="Z822" s="1" t="n"/>
      <c r="AA822" s="18" t="n"/>
      <c r="AB822" s="212" t="n"/>
      <c r="AC822" s="1" t="n"/>
    </row>
    <row r="823">
      <c r="A823" s="1" t="n"/>
      <c r="B823" s="1" t="n"/>
      <c r="C823" s="1" t="n"/>
      <c r="D823" s="1" t="n"/>
      <c r="E823" s="1" t="n"/>
      <c r="F823" s="1" t="n"/>
      <c r="G823" s="1" t="n"/>
      <c r="H823" s="1" t="n"/>
      <c r="I823" s="1" t="n"/>
      <c r="J823" s="1" t="n"/>
      <c r="K823" s="18" t="n"/>
      <c r="L823" s="1" t="n"/>
      <c r="M823" s="1" t="n"/>
      <c r="N823" s="1" t="n"/>
      <c r="O823" s="1" t="n"/>
      <c r="P823" s="1" t="n"/>
      <c r="Q823" s="1" t="n"/>
      <c r="R823" s="1" t="n"/>
      <c r="S823" s="210" t="n"/>
      <c r="T823" s="210" t="n"/>
      <c r="U823" s="1" t="n"/>
      <c r="V823" s="18" t="n"/>
      <c r="W823" s="18" t="n"/>
      <c r="X823" s="1" t="n"/>
      <c r="Y823" s="210" t="n"/>
      <c r="Z823" s="1" t="n"/>
      <c r="AA823" s="18" t="n"/>
      <c r="AB823" s="212" t="n"/>
      <c r="AC823" s="1" t="n"/>
    </row>
    <row r="824">
      <c r="A824" s="1" t="n"/>
      <c r="B824" s="1" t="n"/>
      <c r="C824" s="1" t="n"/>
      <c r="D824" s="1" t="n"/>
      <c r="E824" s="1" t="n"/>
      <c r="F824" s="1" t="n"/>
      <c r="G824" s="1" t="n"/>
      <c r="H824" s="1" t="n"/>
      <c r="I824" s="1" t="n"/>
      <c r="J824" s="1" t="n"/>
      <c r="K824" s="18" t="n"/>
      <c r="L824" s="1" t="n"/>
      <c r="M824" s="1" t="n"/>
      <c r="N824" s="1" t="n"/>
      <c r="O824" s="1" t="n"/>
      <c r="P824" s="1" t="n"/>
      <c r="Q824" s="1" t="n"/>
      <c r="R824" s="1" t="n"/>
      <c r="S824" s="210" t="n"/>
      <c r="T824" s="210" t="n"/>
      <c r="U824" s="1" t="n"/>
      <c r="V824" s="18" t="n"/>
      <c r="W824" s="18" t="n"/>
      <c r="X824" s="1" t="n"/>
      <c r="Y824" s="210" t="n"/>
      <c r="Z824" s="1" t="n"/>
      <c r="AA824" s="18" t="n"/>
      <c r="AB824" s="212" t="n"/>
      <c r="AC824" s="1" t="n"/>
    </row>
    <row r="825">
      <c r="A825" s="1" t="n"/>
      <c r="B825" s="1" t="n"/>
      <c r="C825" s="1" t="n"/>
      <c r="D825" s="1" t="n"/>
      <c r="E825" s="1" t="n"/>
      <c r="F825" s="1" t="n"/>
      <c r="G825" s="1" t="n"/>
      <c r="H825" s="1" t="n"/>
      <c r="I825" s="1" t="n"/>
      <c r="J825" s="1" t="n"/>
      <c r="K825" s="18" t="n"/>
      <c r="L825" s="1" t="n"/>
      <c r="M825" s="1" t="n"/>
      <c r="N825" s="1" t="n"/>
      <c r="O825" s="1" t="n"/>
      <c r="P825" s="1" t="n"/>
      <c r="Q825" s="1" t="n"/>
      <c r="R825" s="1" t="n"/>
      <c r="S825" s="210" t="n"/>
      <c r="T825" s="210" t="n"/>
      <c r="U825" s="1" t="n"/>
      <c r="V825" s="18" t="n"/>
      <c r="W825" s="18" t="n"/>
      <c r="X825" s="1" t="n"/>
      <c r="Y825" s="210" t="n"/>
      <c r="Z825" s="1" t="n"/>
      <c r="AA825" s="18" t="n"/>
      <c r="AB825" s="212" t="n"/>
      <c r="AC825" s="1" t="n"/>
    </row>
    <row r="826">
      <c r="A826" s="1" t="n"/>
      <c r="B826" s="1" t="n"/>
      <c r="C826" s="1" t="n"/>
      <c r="D826" s="1" t="n"/>
      <c r="E826" s="1" t="n"/>
      <c r="F826" s="1" t="n"/>
      <c r="G826" s="1" t="n"/>
      <c r="H826" s="1" t="n"/>
      <c r="I826" s="1" t="n"/>
      <c r="J826" s="1" t="n"/>
      <c r="K826" s="18" t="n"/>
      <c r="L826" s="1" t="n"/>
      <c r="M826" s="1" t="n"/>
      <c r="N826" s="1" t="n"/>
      <c r="O826" s="1" t="n"/>
      <c r="P826" s="1" t="n"/>
      <c r="Q826" s="1" t="n"/>
      <c r="R826" s="1" t="n"/>
      <c r="S826" s="210" t="n"/>
      <c r="T826" s="210" t="n"/>
      <c r="U826" s="1" t="n"/>
      <c r="V826" s="18" t="n"/>
      <c r="W826" s="18" t="n"/>
      <c r="X826" s="1" t="n"/>
      <c r="Y826" s="210" t="n"/>
      <c r="Z826" s="1" t="n"/>
      <c r="AA826" s="18" t="n"/>
      <c r="AB826" s="212" t="n"/>
      <c r="AC826" s="1" t="n"/>
    </row>
    <row r="827">
      <c r="A827" s="1" t="n"/>
      <c r="B827" s="1" t="n"/>
      <c r="C827" s="1" t="n"/>
      <c r="D827" s="1" t="n"/>
      <c r="E827" s="1" t="n"/>
      <c r="F827" s="1" t="n"/>
      <c r="G827" s="1" t="n"/>
      <c r="H827" s="1" t="n"/>
      <c r="I827" s="1" t="n"/>
      <c r="J827" s="1" t="n"/>
      <c r="K827" s="18" t="n"/>
      <c r="L827" s="1" t="n"/>
      <c r="M827" s="1" t="n"/>
      <c r="N827" s="1" t="n"/>
      <c r="O827" s="1" t="n"/>
      <c r="P827" s="1" t="n"/>
      <c r="Q827" s="1" t="n"/>
      <c r="R827" s="1" t="n"/>
      <c r="S827" s="210" t="n"/>
      <c r="T827" s="210" t="n"/>
      <c r="U827" s="1" t="n"/>
      <c r="V827" s="18" t="n"/>
      <c r="W827" s="18" t="n"/>
      <c r="X827" s="1" t="n"/>
      <c r="Y827" s="210" t="n"/>
      <c r="Z827" s="1" t="n"/>
      <c r="AA827" s="18" t="n"/>
      <c r="AB827" s="212" t="n"/>
      <c r="AC827" s="1" t="n"/>
    </row>
    <row r="828">
      <c r="A828" s="1" t="n"/>
      <c r="B828" s="1" t="n"/>
      <c r="C828" s="1" t="n"/>
      <c r="D828" s="1" t="n"/>
      <c r="E828" s="1" t="n"/>
      <c r="F828" s="1" t="n"/>
      <c r="G828" s="1" t="n"/>
      <c r="H828" s="1" t="n"/>
      <c r="I828" s="1" t="n"/>
      <c r="J828" s="1" t="n"/>
      <c r="K828" s="18" t="n"/>
      <c r="L828" s="1" t="n"/>
      <c r="M828" s="1" t="n"/>
      <c r="N828" s="1" t="n"/>
      <c r="O828" s="1" t="n"/>
      <c r="P828" s="1" t="n"/>
      <c r="Q828" s="1" t="n"/>
      <c r="R828" s="1" t="n"/>
      <c r="S828" s="210" t="n"/>
      <c r="T828" s="210" t="n"/>
      <c r="U828" s="1" t="n"/>
      <c r="V828" s="18" t="n"/>
      <c r="W828" s="18" t="n"/>
      <c r="X828" s="1" t="n"/>
      <c r="Y828" s="210" t="n"/>
      <c r="Z828" s="1" t="n"/>
      <c r="AA828" s="18" t="n"/>
      <c r="AB828" s="212" t="n"/>
      <c r="AC828" s="1" t="n"/>
    </row>
    <row r="829">
      <c r="A829" s="1" t="n"/>
      <c r="B829" s="1" t="n"/>
      <c r="C829" s="1" t="n"/>
      <c r="D829" s="1" t="n"/>
      <c r="E829" s="1" t="n"/>
      <c r="F829" s="1" t="n"/>
      <c r="G829" s="1" t="n"/>
      <c r="H829" s="1" t="n"/>
      <c r="I829" s="1" t="n"/>
      <c r="J829" s="1" t="n"/>
      <c r="K829" s="18" t="n"/>
      <c r="L829" s="1" t="n"/>
      <c r="M829" s="1" t="n"/>
      <c r="N829" s="1" t="n"/>
      <c r="O829" s="1" t="n"/>
      <c r="P829" s="1" t="n"/>
      <c r="Q829" s="1" t="n"/>
      <c r="R829" s="1" t="n"/>
      <c r="S829" s="210" t="n"/>
      <c r="T829" s="210" t="n"/>
      <c r="U829" s="1" t="n"/>
      <c r="V829" s="18" t="n"/>
      <c r="W829" s="18" t="n"/>
      <c r="X829" s="1" t="n"/>
      <c r="Y829" s="210" t="n"/>
      <c r="Z829" s="1" t="n"/>
      <c r="AA829" s="18" t="n"/>
      <c r="AB829" s="212" t="n"/>
      <c r="AC829" s="1" t="n"/>
    </row>
    <row r="830">
      <c r="A830" s="1" t="n"/>
      <c r="B830" s="1" t="n"/>
      <c r="C830" s="1" t="n"/>
      <c r="D830" s="1" t="n"/>
      <c r="E830" s="1" t="n"/>
      <c r="F830" s="1" t="n"/>
      <c r="G830" s="1" t="n"/>
      <c r="H830" s="1" t="n"/>
      <c r="I830" s="1" t="n"/>
      <c r="J830" s="1" t="n"/>
      <c r="K830" s="18" t="n"/>
      <c r="L830" s="1" t="n"/>
      <c r="M830" s="1" t="n"/>
      <c r="N830" s="1" t="n"/>
      <c r="O830" s="1" t="n"/>
      <c r="P830" s="1" t="n"/>
      <c r="Q830" s="1" t="n"/>
      <c r="R830" s="1" t="n"/>
      <c r="S830" s="210" t="n"/>
      <c r="T830" s="210" t="n"/>
      <c r="U830" s="1" t="n"/>
      <c r="V830" s="18" t="n"/>
      <c r="W830" s="18" t="n"/>
      <c r="X830" s="1" t="n"/>
      <c r="Y830" s="210" t="n"/>
      <c r="Z830" s="1" t="n"/>
      <c r="AA830" s="18" t="n"/>
      <c r="AB830" s="212" t="n"/>
      <c r="AC830" s="1" t="n"/>
    </row>
    <row r="831">
      <c r="A831" s="1" t="n"/>
      <c r="B831" s="1" t="n"/>
      <c r="C831" s="1" t="n"/>
      <c r="D831" s="1" t="n"/>
      <c r="E831" s="1" t="n"/>
      <c r="F831" s="1" t="n"/>
      <c r="G831" s="1" t="n"/>
      <c r="H831" s="1" t="n"/>
      <c r="I831" s="1" t="n"/>
      <c r="J831" s="1" t="n"/>
      <c r="K831" s="18" t="n"/>
      <c r="L831" s="1" t="n"/>
      <c r="M831" s="1" t="n"/>
      <c r="N831" s="1" t="n"/>
      <c r="O831" s="1" t="n"/>
      <c r="P831" s="1" t="n"/>
      <c r="Q831" s="1" t="n"/>
      <c r="R831" s="1" t="n"/>
      <c r="S831" s="210" t="n"/>
      <c r="T831" s="210" t="n"/>
      <c r="U831" s="1" t="n"/>
      <c r="V831" s="18" t="n"/>
      <c r="W831" s="18" t="n"/>
      <c r="X831" s="1" t="n"/>
      <c r="Y831" s="210" t="n"/>
      <c r="Z831" s="1" t="n"/>
      <c r="AA831" s="18" t="n"/>
      <c r="AB831" s="212" t="n"/>
      <c r="AC831" s="1" t="n"/>
    </row>
    <row r="832">
      <c r="A832" s="1" t="n"/>
      <c r="B832" s="1" t="n"/>
      <c r="C832" s="1" t="n"/>
      <c r="D832" s="1" t="n"/>
      <c r="E832" s="1" t="n"/>
      <c r="F832" s="1" t="n"/>
      <c r="G832" s="1" t="n"/>
      <c r="H832" s="1" t="n"/>
      <c r="I832" s="1" t="n"/>
      <c r="J832" s="1" t="n"/>
      <c r="K832" s="18" t="n"/>
      <c r="L832" s="1" t="n"/>
      <c r="M832" s="1" t="n"/>
      <c r="N832" s="1" t="n"/>
      <c r="O832" s="1" t="n"/>
      <c r="P832" s="1" t="n"/>
      <c r="Q832" s="1" t="n"/>
      <c r="R832" s="1" t="n"/>
      <c r="S832" s="210" t="n"/>
      <c r="T832" s="210" t="n"/>
      <c r="U832" s="1" t="n"/>
      <c r="V832" s="18" t="n"/>
      <c r="W832" s="18" t="n"/>
      <c r="X832" s="1" t="n"/>
      <c r="Y832" s="210" t="n"/>
      <c r="Z832" s="1" t="n"/>
      <c r="AA832" s="18" t="n"/>
      <c r="AB832" s="212" t="n"/>
      <c r="AC832" s="1" t="n"/>
    </row>
    <row r="833">
      <c r="A833" s="1" t="n"/>
      <c r="B833" s="1" t="n"/>
      <c r="C833" s="1" t="n"/>
      <c r="D833" s="1" t="n"/>
      <c r="E833" s="1" t="n"/>
      <c r="F833" s="1" t="n"/>
      <c r="G833" s="1" t="n"/>
      <c r="H833" s="1" t="n"/>
      <c r="I833" s="1" t="n"/>
      <c r="J833" s="1" t="n"/>
      <c r="K833" s="18" t="n"/>
      <c r="L833" s="1" t="n"/>
      <c r="M833" s="1" t="n"/>
      <c r="N833" s="1" t="n"/>
      <c r="O833" s="1" t="n"/>
      <c r="P833" s="1" t="n"/>
      <c r="Q833" s="1" t="n"/>
      <c r="R833" s="1" t="n"/>
      <c r="S833" s="210" t="n"/>
      <c r="T833" s="210" t="n"/>
      <c r="U833" s="1" t="n"/>
      <c r="V833" s="18" t="n"/>
      <c r="W833" s="18" t="n"/>
      <c r="X833" s="1" t="n"/>
      <c r="Y833" s="210" t="n"/>
      <c r="Z833" s="1" t="n"/>
      <c r="AA833" s="18" t="n"/>
      <c r="AB833" s="212" t="n"/>
      <c r="AC833" s="1" t="n"/>
    </row>
    <row r="834">
      <c r="A834" s="1" t="n"/>
      <c r="B834" s="1" t="n"/>
      <c r="C834" s="1" t="n"/>
      <c r="D834" s="1" t="n"/>
      <c r="E834" s="1" t="n"/>
      <c r="F834" s="1" t="n"/>
      <c r="G834" s="1" t="n"/>
      <c r="H834" s="1" t="n"/>
      <c r="I834" s="1" t="n"/>
      <c r="J834" s="1" t="n"/>
      <c r="K834" s="18" t="n"/>
      <c r="L834" s="1" t="n"/>
      <c r="M834" s="1" t="n"/>
      <c r="N834" s="1" t="n"/>
      <c r="O834" s="1" t="n"/>
      <c r="P834" s="1" t="n"/>
      <c r="Q834" s="1" t="n"/>
      <c r="R834" s="1" t="n"/>
      <c r="S834" s="210" t="n"/>
      <c r="T834" s="210" t="n"/>
      <c r="U834" s="1" t="n"/>
      <c r="V834" s="18" t="n"/>
      <c r="W834" s="18" t="n"/>
      <c r="X834" s="1" t="n"/>
      <c r="Y834" s="210" t="n"/>
      <c r="Z834" s="1" t="n"/>
      <c r="AA834" s="18" t="n"/>
      <c r="AB834" s="212" t="n"/>
      <c r="AC834" s="1" t="n"/>
    </row>
    <row r="835">
      <c r="A835" s="1" t="n"/>
      <c r="B835" s="1" t="n"/>
      <c r="C835" s="1" t="n"/>
      <c r="D835" s="1" t="n"/>
      <c r="E835" s="1" t="n"/>
      <c r="F835" s="1" t="n"/>
      <c r="G835" s="1" t="n"/>
      <c r="H835" s="1" t="n"/>
      <c r="I835" s="1" t="n"/>
      <c r="J835" s="1" t="n"/>
      <c r="K835" s="18" t="n"/>
      <c r="L835" s="1" t="n"/>
      <c r="M835" s="1" t="n"/>
      <c r="N835" s="1" t="n"/>
      <c r="O835" s="1" t="n"/>
      <c r="P835" s="1" t="n"/>
      <c r="Q835" s="1" t="n"/>
      <c r="R835" s="1" t="n"/>
      <c r="S835" s="210" t="n"/>
      <c r="T835" s="210" t="n"/>
      <c r="U835" s="1" t="n"/>
      <c r="V835" s="18" t="n"/>
      <c r="W835" s="18" t="n"/>
      <c r="X835" s="1" t="n"/>
      <c r="Y835" s="210" t="n"/>
      <c r="Z835" s="1" t="n"/>
      <c r="AA835" s="18" t="n"/>
      <c r="AB835" s="212" t="n"/>
      <c r="AC835" s="1" t="n"/>
    </row>
    <row r="836">
      <c r="A836" s="1" t="n"/>
      <c r="B836" s="1" t="n"/>
      <c r="C836" s="1" t="n"/>
      <c r="D836" s="1" t="n"/>
      <c r="E836" s="1" t="n"/>
      <c r="F836" s="1" t="n"/>
      <c r="G836" s="1" t="n"/>
      <c r="H836" s="1" t="n"/>
      <c r="I836" s="1" t="n"/>
      <c r="J836" s="1" t="n"/>
      <c r="K836" s="18" t="n"/>
      <c r="L836" s="1" t="n"/>
      <c r="M836" s="1" t="n"/>
      <c r="N836" s="1" t="n"/>
      <c r="O836" s="1" t="n"/>
      <c r="P836" s="1" t="n"/>
      <c r="Q836" s="1" t="n"/>
      <c r="R836" s="1" t="n"/>
      <c r="S836" s="210" t="n"/>
      <c r="T836" s="210" t="n"/>
      <c r="U836" s="1" t="n"/>
      <c r="V836" s="18" t="n"/>
      <c r="W836" s="18" t="n"/>
      <c r="X836" s="1" t="n"/>
      <c r="Y836" s="210" t="n"/>
      <c r="Z836" s="1" t="n"/>
      <c r="AA836" s="18" t="n"/>
      <c r="AB836" s="212" t="n"/>
      <c r="AC836" s="1" t="n"/>
    </row>
    <row r="837">
      <c r="A837" s="1" t="n"/>
      <c r="B837" s="1" t="n"/>
      <c r="C837" s="1" t="n"/>
      <c r="D837" s="1" t="n"/>
      <c r="E837" s="1" t="n"/>
      <c r="F837" s="1" t="n"/>
      <c r="G837" s="1" t="n"/>
      <c r="H837" s="1" t="n"/>
      <c r="I837" s="1" t="n"/>
      <c r="J837" s="1" t="n"/>
      <c r="K837" s="18" t="n"/>
      <c r="L837" s="1" t="n"/>
      <c r="M837" s="1" t="n"/>
      <c r="N837" s="1" t="n"/>
      <c r="O837" s="1" t="n"/>
      <c r="P837" s="1" t="n"/>
      <c r="Q837" s="1" t="n"/>
      <c r="R837" s="1" t="n"/>
      <c r="S837" s="210" t="n"/>
      <c r="T837" s="210" t="n"/>
      <c r="U837" s="1" t="n"/>
      <c r="V837" s="18" t="n"/>
      <c r="W837" s="18" t="n"/>
      <c r="X837" s="1" t="n"/>
      <c r="Y837" s="210" t="n"/>
      <c r="Z837" s="1" t="n"/>
      <c r="AA837" s="18" t="n"/>
      <c r="AB837" s="212" t="n"/>
      <c r="AC837" s="1" t="n"/>
    </row>
    <row r="838">
      <c r="A838" s="1" t="n"/>
      <c r="B838" s="1" t="n"/>
      <c r="C838" s="1" t="n"/>
      <c r="D838" s="1" t="n"/>
      <c r="E838" s="1" t="n"/>
      <c r="F838" s="1" t="n"/>
      <c r="G838" s="1" t="n"/>
      <c r="H838" s="1" t="n"/>
      <c r="I838" s="1" t="n"/>
      <c r="J838" s="1" t="n"/>
      <c r="K838" s="18" t="n"/>
      <c r="L838" s="1" t="n"/>
      <c r="M838" s="1" t="n"/>
      <c r="N838" s="1" t="n"/>
      <c r="O838" s="1" t="n"/>
      <c r="P838" s="1" t="n"/>
      <c r="Q838" s="1" t="n"/>
      <c r="R838" s="1" t="n"/>
      <c r="S838" s="210" t="n"/>
      <c r="T838" s="210" t="n"/>
      <c r="U838" s="1" t="n"/>
      <c r="V838" s="18" t="n"/>
      <c r="W838" s="18" t="n"/>
      <c r="X838" s="1" t="n"/>
      <c r="Y838" s="210" t="n"/>
      <c r="Z838" s="1" t="n"/>
      <c r="AA838" s="18" t="n"/>
      <c r="AB838" s="212" t="n"/>
      <c r="AC838" s="1" t="n"/>
    </row>
    <row r="839">
      <c r="A839" s="1" t="n"/>
      <c r="B839" s="1" t="n"/>
      <c r="C839" s="1" t="n"/>
      <c r="D839" s="1" t="n"/>
      <c r="E839" s="1" t="n"/>
      <c r="F839" s="1" t="n"/>
      <c r="G839" s="1" t="n"/>
      <c r="H839" s="1" t="n"/>
      <c r="I839" s="1" t="n"/>
      <c r="J839" s="1" t="n"/>
      <c r="K839" s="18" t="n"/>
      <c r="L839" s="1" t="n"/>
      <c r="M839" s="1" t="n"/>
      <c r="N839" s="1" t="n"/>
      <c r="O839" s="1" t="n"/>
      <c r="P839" s="1" t="n"/>
      <c r="Q839" s="1" t="n"/>
      <c r="R839" s="1" t="n"/>
      <c r="S839" s="210" t="n"/>
      <c r="T839" s="210" t="n"/>
      <c r="U839" s="1" t="n"/>
      <c r="V839" s="18" t="n"/>
      <c r="W839" s="18" t="n"/>
      <c r="X839" s="1" t="n"/>
      <c r="Y839" s="210" t="n"/>
      <c r="Z839" s="1" t="n"/>
      <c r="AA839" s="18" t="n"/>
      <c r="AB839" s="212" t="n"/>
      <c r="AC839" s="1" t="n"/>
    </row>
    <row r="840">
      <c r="A840" s="1" t="n"/>
      <c r="B840" s="1" t="n"/>
      <c r="C840" s="1" t="n"/>
      <c r="D840" s="1" t="n"/>
      <c r="E840" s="1" t="n"/>
      <c r="F840" s="1" t="n"/>
      <c r="G840" s="1" t="n"/>
      <c r="H840" s="1" t="n"/>
      <c r="I840" s="1" t="n"/>
      <c r="J840" s="1" t="n"/>
      <c r="K840" s="18" t="n"/>
      <c r="L840" s="1" t="n"/>
      <c r="M840" s="1" t="n"/>
      <c r="N840" s="1" t="n"/>
      <c r="O840" s="1" t="n"/>
      <c r="P840" s="1" t="n"/>
      <c r="Q840" s="1" t="n"/>
      <c r="R840" s="1" t="n"/>
      <c r="S840" s="210" t="n"/>
      <c r="T840" s="210" t="n"/>
      <c r="U840" s="1" t="n"/>
      <c r="V840" s="18" t="n"/>
      <c r="W840" s="18" t="n"/>
      <c r="X840" s="1" t="n"/>
      <c r="Y840" s="210" t="n"/>
      <c r="Z840" s="1" t="n"/>
      <c r="AA840" s="18" t="n"/>
      <c r="AB840" s="212" t="n"/>
      <c r="AC840" s="1" t="n"/>
    </row>
    <row r="841">
      <c r="A841" s="1" t="n"/>
      <c r="B841" s="1" t="n"/>
      <c r="C841" s="1" t="n"/>
      <c r="D841" s="1" t="n"/>
      <c r="E841" s="1" t="n"/>
      <c r="F841" s="1" t="n"/>
      <c r="G841" s="1" t="n"/>
      <c r="H841" s="1" t="n"/>
      <c r="I841" s="1" t="n"/>
      <c r="J841" s="1" t="n"/>
      <c r="K841" s="18" t="n"/>
      <c r="L841" s="1" t="n"/>
      <c r="M841" s="1" t="n"/>
      <c r="N841" s="1" t="n"/>
      <c r="O841" s="1" t="n"/>
      <c r="P841" s="1" t="n"/>
      <c r="Q841" s="1" t="n"/>
      <c r="R841" s="1" t="n"/>
      <c r="S841" s="210" t="n"/>
      <c r="T841" s="210" t="n"/>
      <c r="U841" s="1" t="n"/>
      <c r="V841" s="18" t="n"/>
      <c r="W841" s="18" t="n"/>
      <c r="X841" s="1" t="n"/>
      <c r="Y841" s="210" t="n"/>
      <c r="Z841" s="1" t="n"/>
      <c r="AA841" s="18" t="n"/>
      <c r="AB841" s="212" t="n"/>
      <c r="AC841" s="1" t="n"/>
    </row>
    <row r="842">
      <c r="A842" s="1" t="n"/>
      <c r="B842" s="1" t="n"/>
      <c r="C842" s="1" t="n"/>
      <c r="D842" s="1" t="n"/>
      <c r="E842" s="1" t="n"/>
      <c r="F842" s="1" t="n"/>
      <c r="G842" s="1" t="n"/>
      <c r="H842" s="1" t="n"/>
      <c r="I842" s="1" t="n"/>
      <c r="J842" s="1" t="n"/>
      <c r="K842" s="18" t="n"/>
      <c r="L842" s="1" t="n"/>
      <c r="M842" s="1" t="n"/>
      <c r="N842" s="1" t="n"/>
      <c r="O842" s="1" t="n"/>
      <c r="P842" s="1" t="n"/>
      <c r="Q842" s="1" t="n"/>
      <c r="R842" s="1" t="n"/>
      <c r="S842" s="210" t="n"/>
      <c r="T842" s="210" t="n"/>
      <c r="U842" s="1" t="n"/>
      <c r="V842" s="18" t="n"/>
      <c r="W842" s="18" t="n"/>
      <c r="X842" s="1" t="n"/>
      <c r="Y842" s="210" t="n"/>
      <c r="Z842" s="1" t="n"/>
      <c r="AA842" s="18" t="n"/>
      <c r="AB842" s="212" t="n"/>
      <c r="AC842" s="1" t="n"/>
    </row>
    <row r="843">
      <c r="A843" s="1" t="n"/>
      <c r="B843" s="1" t="n"/>
      <c r="C843" s="1" t="n"/>
      <c r="D843" s="1" t="n"/>
      <c r="E843" s="1" t="n"/>
      <c r="F843" s="1" t="n"/>
      <c r="G843" s="1" t="n"/>
      <c r="H843" s="1" t="n"/>
      <c r="I843" s="1" t="n"/>
      <c r="J843" s="1" t="n"/>
      <c r="K843" s="18" t="n"/>
      <c r="L843" s="1" t="n"/>
      <c r="M843" s="1" t="n"/>
      <c r="N843" s="1" t="n"/>
      <c r="O843" s="1" t="n"/>
      <c r="P843" s="1" t="n"/>
      <c r="Q843" s="1" t="n"/>
      <c r="R843" s="1" t="n"/>
      <c r="S843" s="210" t="n"/>
      <c r="T843" s="210" t="n"/>
      <c r="U843" s="1" t="n"/>
      <c r="V843" s="18" t="n"/>
      <c r="W843" s="18" t="n"/>
      <c r="X843" s="1" t="n"/>
      <c r="Y843" s="210" t="n"/>
      <c r="Z843" s="1" t="n"/>
      <c r="AA843" s="18" t="n"/>
      <c r="AB843" s="212" t="n"/>
      <c r="AC843" s="1" t="n"/>
    </row>
    <row r="844">
      <c r="A844" s="1" t="n"/>
      <c r="B844" s="1" t="n"/>
      <c r="C844" s="1" t="n"/>
      <c r="D844" s="1" t="n"/>
      <c r="E844" s="1" t="n"/>
      <c r="F844" s="1" t="n"/>
      <c r="G844" s="1" t="n"/>
      <c r="H844" s="1" t="n"/>
      <c r="I844" s="1" t="n"/>
      <c r="J844" s="1" t="n"/>
      <c r="K844" s="18" t="n"/>
      <c r="L844" s="1" t="n"/>
      <c r="M844" s="1" t="n"/>
      <c r="N844" s="1" t="n"/>
      <c r="O844" s="1" t="n"/>
      <c r="P844" s="1" t="n"/>
      <c r="Q844" s="1" t="n"/>
      <c r="R844" s="1" t="n"/>
      <c r="S844" s="210" t="n"/>
      <c r="T844" s="210" t="n"/>
      <c r="U844" s="1" t="n"/>
      <c r="V844" s="18" t="n"/>
      <c r="W844" s="18" t="n"/>
      <c r="X844" s="1" t="n"/>
      <c r="Y844" s="210" t="n"/>
      <c r="Z844" s="1" t="n"/>
      <c r="AA844" s="18" t="n"/>
      <c r="AB844" s="212" t="n"/>
      <c r="AC844" s="1" t="n"/>
    </row>
    <row r="845">
      <c r="A845" s="1" t="n"/>
      <c r="B845" s="1" t="n"/>
      <c r="C845" s="1" t="n"/>
      <c r="D845" s="1" t="n"/>
      <c r="E845" s="1" t="n"/>
      <c r="F845" s="1" t="n"/>
      <c r="G845" s="1" t="n"/>
      <c r="H845" s="1" t="n"/>
      <c r="I845" s="1" t="n"/>
      <c r="J845" s="1" t="n"/>
      <c r="K845" s="18" t="n"/>
      <c r="L845" s="1" t="n"/>
      <c r="M845" s="1" t="n"/>
      <c r="N845" s="1" t="n"/>
      <c r="O845" s="1" t="n"/>
      <c r="P845" s="1" t="n"/>
      <c r="Q845" s="1" t="n"/>
      <c r="R845" s="1" t="n"/>
      <c r="S845" s="210" t="n"/>
      <c r="T845" s="210" t="n"/>
      <c r="U845" s="1" t="n"/>
      <c r="V845" s="18" t="n"/>
      <c r="W845" s="18" t="n"/>
      <c r="X845" s="1" t="n"/>
      <c r="Y845" s="210" t="n"/>
      <c r="Z845" s="1" t="n"/>
      <c r="AA845" s="18" t="n"/>
      <c r="AB845" s="212" t="n"/>
      <c r="AC845" s="1" t="n"/>
    </row>
    <row r="846">
      <c r="A846" s="1" t="n"/>
      <c r="B846" s="1" t="n"/>
      <c r="C846" s="1" t="n"/>
      <c r="D846" s="1" t="n"/>
      <c r="E846" s="1" t="n"/>
      <c r="F846" s="1" t="n"/>
      <c r="G846" s="1" t="n"/>
      <c r="H846" s="1" t="n"/>
      <c r="I846" s="1" t="n"/>
      <c r="J846" s="1" t="n"/>
      <c r="K846" s="18" t="n"/>
      <c r="L846" s="1" t="n"/>
      <c r="M846" s="1" t="n"/>
      <c r="N846" s="1" t="n"/>
      <c r="O846" s="1" t="n"/>
      <c r="P846" s="1" t="n"/>
      <c r="Q846" s="1" t="n"/>
      <c r="R846" s="1" t="n"/>
      <c r="S846" s="210" t="n"/>
      <c r="T846" s="210" t="n"/>
      <c r="U846" s="1" t="n"/>
      <c r="V846" s="18" t="n"/>
      <c r="W846" s="18" t="n"/>
      <c r="X846" s="1" t="n"/>
      <c r="Y846" s="210" t="n"/>
      <c r="Z846" s="1" t="n"/>
      <c r="AA846" s="18" t="n"/>
      <c r="AB846" s="212" t="n"/>
      <c r="AC846" s="1" t="n"/>
    </row>
    <row r="847">
      <c r="A847" s="1" t="n"/>
      <c r="B847" s="1" t="n"/>
      <c r="C847" s="1" t="n"/>
      <c r="D847" s="1" t="n"/>
      <c r="E847" s="1" t="n"/>
      <c r="F847" s="1" t="n"/>
      <c r="G847" s="1" t="n"/>
      <c r="H847" s="1" t="n"/>
      <c r="I847" s="1" t="n"/>
      <c r="J847" s="1" t="n"/>
      <c r="K847" s="18" t="n"/>
      <c r="L847" s="1" t="n"/>
      <c r="M847" s="1" t="n"/>
      <c r="N847" s="1" t="n"/>
      <c r="O847" s="1" t="n"/>
      <c r="P847" s="1" t="n"/>
      <c r="Q847" s="1" t="n"/>
      <c r="R847" s="1" t="n"/>
      <c r="S847" s="210" t="n"/>
      <c r="T847" s="210" t="n"/>
      <c r="U847" s="1" t="n"/>
      <c r="V847" s="18" t="n"/>
      <c r="W847" s="18" t="n"/>
      <c r="X847" s="1" t="n"/>
      <c r="Y847" s="210" t="n"/>
      <c r="Z847" s="1" t="n"/>
      <c r="AA847" s="18" t="n"/>
      <c r="AB847" s="212" t="n"/>
      <c r="AC847" s="1" t="n"/>
    </row>
    <row r="848">
      <c r="A848" s="1" t="n"/>
      <c r="B848" s="1" t="n"/>
      <c r="C848" s="1" t="n"/>
      <c r="D848" s="1" t="n"/>
      <c r="E848" s="1" t="n"/>
      <c r="F848" s="1" t="n"/>
      <c r="G848" s="1" t="n"/>
      <c r="H848" s="1" t="n"/>
      <c r="I848" s="1" t="n"/>
      <c r="J848" s="1" t="n"/>
      <c r="K848" s="18" t="n"/>
      <c r="L848" s="1" t="n"/>
      <c r="M848" s="1" t="n"/>
      <c r="N848" s="1" t="n"/>
      <c r="O848" s="1" t="n"/>
      <c r="P848" s="1" t="n"/>
      <c r="Q848" s="1" t="n"/>
      <c r="R848" s="1" t="n"/>
      <c r="S848" s="210" t="n"/>
      <c r="T848" s="210" t="n"/>
      <c r="U848" s="1" t="n"/>
      <c r="V848" s="18" t="n"/>
      <c r="W848" s="18" t="n"/>
      <c r="X848" s="1" t="n"/>
      <c r="Y848" s="210" t="n"/>
      <c r="Z848" s="1" t="n"/>
      <c r="AA848" s="18" t="n"/>
      <c r="AB848" s="212" t="n"/>
      <c r="AC848" s="1" t="n"/>
    </row>
    <row r="849">
      <c r="A849" s="1" t="n"/>
      <c r="B849" s="1" t="n"/>
      <c r="C849" s="1" t="n"/>
      <c r="D849" s="1" t="n"/>
      <c r="E849" s="1" t="n"/>
      <c r="F849" s="1" t="n"/>
      <c r="G849" s="1" t="n"/>
      <c r="H849" s="1" t="n"/>
      <c r="I849" s="1" t="n"/>
      <c r="J849" s="1" t="n"/>
      <c r="K849" s="18" t="n"/>
      <c r="L849" s="1" t="n"/>
      <c r="M849" s="1" t="n"/>
      <c r="N849" s="1" t="n"/>
      <c r="O849" s="1" t="n"/>
      <c r="P849" s="1" t="n"/>
      <c r="Q849" s="1" t="n"/>
      <c r="R849" s="1" t="n"/>
      <c r="S849" s="210" t="n"/>
      <c r="T849" s="210" t="n"/>
      <c r="U849" s="1" t="n"/>
      <c r="V849" s="18" t="n"/>
      <c r="W849" s="18" t="n"/>
      <c r="X849" s="1" t="n"/>
      <c r="Y849" s="210" t="n"/>
      <c r="Z849" s="1" t="n"/>
      <c r="AA849" s="18" t="n"/>
      <c r="AB849" s="212" t="n"/>
      <c r="AC849" s="1" t="n"/>
    </row>
    <row r="850">
      <c r="A850" s="1" t="n"/>
      <c r="B850" s="1" t="n"/>
      <c r="C850" s="1" t="n"/>
      <c r="D850" s="1" t="n"/>
      <c r="E850" s="1" t="n"/>
      <c r="F850" s="1" t="n"/>
      <c r="G850" s="1" t="n"/>
      <c r="H850" s="1" t="n"/>
      <c r="I850" s="1" t="n"/>
      <c r="J850" s="1" t="n"/>
      <c r="K850" s="18" t="n"/>
      <c r="L850" s="1" t="n"/>
      <c r="M850" s="1" t="n"/>
      <c r="N850" s="1" t="n"/>
      <c r="O850" s="1" t="n"/>
      <c r="P850" s="1" t="n"/>
      <c r="Q850" s="1" t="n"/>
      <c r="R850" s="1" t="n"/>
      <c r="S850" s="210" t="n"/>
      <c r="T850" s="210" t="n"/>
      <c r="U850" s="1" t="n"/>
      <c r="V850" s="18" t="n"/>
      <c r="W850" s="18" t="n"/>
      <c r="X850" s="1" t="n"/>
      <c r="Y850" s="210" t="n"/>
      <c r="Z850" s="1" t="n"/>
      <c r="AA850" s="18" t="n"/>
      <c r="AB850" s="212" t="n"/>
      <c r="AC850" s="1" t="n"/>
    </row>
    <row r="851">
      <c r="A851" s="1" t="n"/>
      <c r="B851" s="1" t="n"/>
      <c r="C851" s="1" t="n"/>
      <c r="D851" s="1" t="n"/>
      <c r="E851" s="1" t="n"/>
      <c r="F851" s="1" t="n"/>
      <c r="G851" s="1" t="n"/>
      <c r="H851" s="1" t="n"/>
      <c r="I851" s="1" t="n"/>
      <c r="J851" s="1" t="n"/>
      <c r="K851" s="18" t="n"/>
      <c r="L851" s="1" t="n"/>
      <c r="M851" s="1" t="n"/>
      <c r="N851" s="1" t="n"/>
      <c r="O851" s="1" t="n"/>
      <c r="P851" s="1" t="n"/>
      <c r="Q851" s="1" t="n"/>
      <c r="R851" s="1" t="n"/>
      <c r="S851" s="210" t="n"/>
      <c r="T851" s="210" t="n"/>
      <c r="U851" s="1" t="n"/>
      <c r="V851" s="18" t="n"/>
      <c r="W851" s="18" t="n"/>
      <c r="X851" s="1" t="n"/>
      <c r="Y851" s="210" t="n"/>
      <c r="Z851" s="1" t="n"/>
      <c r="AA851" s="18" t="n"/>
      <c r="AB851" s="212" t="n"/>
      <c r="AC851" s="1" t="n"/>
    </row>
    <row r="852">
      <c r="A852" s="1" t="n"/>
      <c r="B852" s="1" t="n"/>
      <c r="C852" s="1" t="n"/>
      <c r="D852" s="1" t="n"/>
      <c r="E852" s="1" t="n"/>
      <c r="F852" s="1" t="n"/>
      <c r="G852" s="1" t="n"/>
      <c r="H852" s="1" t="n"/>
      <c r="I852" s="1" t="n"/>
      <c r="J852" s="1" t="n"/>
      <c r="K852" s="18" t="n"/>
      <c r="L852" s="1" t="n"/>
      <c r="M852" s="1" t="n"/>
      <c r="N852" s="1" t="n"/>
      <c r="O852" s="1" t="n"/>
      <c r="P852" s="1" t="n"/>
      <c r="Q852" s="1" t="n"/>
      <c r="R852" s="1" t="n"/>
      <c r="S852" s="210" t="n"/>
      <c r="T852" s="210" t="n"/>
      <c r="U852" s="1" t="n"/>
      <c r="V852" s="18" t="n"/>
      <c r="W852" s="18" t="n"/>
      <c r="X852" s="1" t="n"/>
      <c r="Y852" s="210" t="n"/>
      <c r="Z852" s="1" t="n"/>
      <c r="AA852" s="18" t="n"/>
      <c r="AB852" s="212" t="n"/>
      <c r="AC852" s="1" t="n"/>
    </row>
    <row r="853">
      <c r="A853" s="1" t="n"/>
      <c r="B853" s="1" t="n"/>
      <c r="C853" s="1" t="n"/>
      <c r="D853" s="1" t="n"/>
      <c r="E853" s="1" t="n"/>
      <c r="F853" s="1" t="n"/>
      <c r="G853" s="1" t="n"/>
      <c r="H853" s="1" t="n"/>
      <c r="I853" s="1" t="n"/>
      <c r="J853" s="1" t="n"/>
      <c r="K853" s="18" t="n"/>
      <c r="L853" s="1" t="n"/>
      <c r="M853" s="1" t="n"/>
      <c r="N853" s="1" t="n"/>
      <c r="O853" s="1" t="n"/>
      <c r="P853" s="1" t="n"/>
      <c r="Q853" s="1" t="n"/>
      <c r="R853" s="1" t="n"/>
      <c r="S853" s="210" t="n"/>
      <c r="T853" s="210" t="n"/>
      <c r="U853" s="1" t="n"/>
      <c r="V853" s="18" t="n"/>
      <c r="W853" s="18" t="n"/>
      <c r="X853" s="1" t="n"/>
      <c r="Y853" s="210" t="n"/>
      <c r="Z853" s="1" t="n"/>
      <c r="AA853" s="18" t="n"/>
      <c r="AB853" s="212" t="n"/>
      <c r="AC853" s="1" t="n"/>
    </row>
    <row r="854">
      <c r="A854" s="1" t="n"/>
      <c r="B854" s="1" t="n"/>
      <c r="C854" s="1" t="n"/>
      <c r="D854" s="1" t="n"/>
      <c r="E854" s="1" t="n"/>
      <c r="F854" s="1" t="n"/>
      <c r="G854" s="1" t="n"/>
      <c r="H854" s="1" t="n"/>
      <c r="I854" s="1" t="n"/>
      <c r="J854" s="1" t="n"/>
      <c r="K854" s="18" t="n"/>
      <c r="L854" s="1" t="n"/>
      <c r="M854" s="1" t="n"/>
      <c r="N854" s="1" t="n"/>
      <c r="O854" s="1" t="n"/>
      <c r="P854" s="1" t="n"/>
      <c r="Q854" s="1" t="n"/>
      <c r="R854" s="1" t="n"/>
      <c r="S854" s="210" t="n"/>
      <c r="T854" s="210" t="n"/>
      <c r="U854" s="1" t="n"/>
      <c r="V854" s="18" t="n"/>
      <c r="W854" s="18" t="n"/>
      <c r="X854" s="1" t="n"/>
      <c r="Y854" s="210" t="n"/>
      <c r="Z854" s="1" t="n"/>
      <c r="AA854" s="18" t="n"/>
      <c r="AB854" s="212" t="n"/>
      <c r="AC854" s="1" t="n"/>
    </row>
    <row r="855">
      <c r="A855" s="1" t="n"/>
      <c r="B855" s="1" t="n"/>
      <c r="C855" s="1" t="n"/>
      <c r="D855" s="1" t="n"/>
      <c r="E855" s="1" t="n"/>
      <c r="F855" s="1" t="n"/>
      <c r="G855" s="1" t="n"/>
      <c r="H855" s="1" t="n"/>
      <c r="I855" s="1" t="n"/>
      <c r="J855" s="1" t="n"/>
      <c r="K855" s="18" t="n"/>
      <c r="L855" s="1" t="n"/>
      <c r="M855" s="1" t="n"/>
      <c r="N855" s="1" t="n"/>
      <c r="O855" s="1" t="n"/>
      <c r="P855" s="1" t="n"/>
      <c r="Q855" s="1" t="n"/>
      <c r="R855" s="1" t="n"/>
      <c r="S855" s="210" t="n"/>
      <c r="T855" s="210" t="n"/>
      <c r="U855" s="1" t="n"/>
      <c r="V855" s="18" t="n"/>
      <c r="W855" s="18" t="n"/>
      <c r="X855" s="1" t="n"/>
      <c r="Y855" s="210" t="n"/>
      <c r="Z855" s="1" t="n"/>
      <c r="AA855" s="18" t="n"/>
      <c r="AB855" s="212" t="n"/>
      <c r="AC855" s="1" t="n"/>
    </row>
    <row r="856">
      <c r="A856" s="1" t="n"/>
      <c r="B856" s="1" t="n"/>
      <c r="C856" s="1" t="n"/>
      <c r="D856" s="1" t="n"/>
      <c r="E856" s="1" t="n"/>
      <c r="F856" s="1" t="n"/>
      <c r="G856" s="1" t="n"/>
      <c r="H856" s="1" t="n"/>
      <c r="I856" s="1" t="n"/>
      <c r="J856" s="1" t="n"/>
      <c r="K856" s="18" t="n"/>
      <c r="L856" s="1" t="n"/>
      <c r="M856" s="1" t="n"/>
      <c r="N856" s="1" t="n"/>
      <c r="O856" s="1" t="n"/>
      <c r="P856" s="1" t="n"/>
      <c r="Q856" s="1" t="n"/>
      <c r="R856" s="1" t="n"/>
      <c r="S856" s="210" t="n"/>
      <c r="T856" s="210" t="n"/>
      <c r="U856" s="1" t="n"/>
      <c r="V856" s="18" t="n"/>
      <c r="W856" s="18" t="n"/>
      <c r="X856" s="1" t="n"/>
      <c r="Y856" s="210" t="n"/>
      <c r="Z856" s="1" t="n"/>
      <c r="AA856" s="18" t="n"/>
      <c r="AB856" s="212" t="n"/>
      <c r="AC856" s="1" t="n"/>
    </row>
    <row r="857">
      <c r="A857" s="1" t="n"/>
      <c r="B857" s="1" t="n"/>
      <c r="C857" s="1" t="n"/>
      <c r="D857" s="1" t="n"/>
      <c r="E857" s="1" t="n"/>
      <c r="F857" s="1" t="n"/>
      <c r="G857" s="1" t="n"/>
      <c r="H857" s="1" t="n"/>
      <c r="I857" s="1" t="n"/>
      <c r="J857" s="1" t="n"/>
      <c r="K857" s="18" t="n"/>
      <c r="L857" s="1" t="n"/>
      <c r="M857" s="1" t="n"/>
      <c r="N857" s="1" t="n"/>
      <c r="O857" s="1" t="n"/>
      <c r="P857" s="1" t="n"/>
      <c r="Q857" s="1" t="n"/>
      <c r="R857" s="1" t="n"/>
      <c r="S857" s="210" t="n"/>
      <c r="T857" s="210" t="n"/>
      <c r="U857" s="1" t="n"/>
      <c r="V857" s="18" t="n"/>
      <c r="W857" s="18" t="n"/>
      <c r="X857" s="1" t="n"/>
      <c r="Y857" s="210" t="n"/>
      <c r="Z857" s="1" t="n"/>
      <c r="AA857" s="18" t="n"/>
      <c r="AB857" s="212" t="n"/>
      <c r="AC857" s="1" t="n"/>
    </row>
    <row r="858">
      <c r="A858" s="1" t="n"/>
      <c r="B858" s="1" t="n"/>
      <c r="C858" s="1" t="n"/>
      <c r="D858" s="1" t="n"/>
      <c r="E858" s="1" t="n"/>
      <c r="F858" s="1" t="n"/>
      <c r="G858" s="1" t="n"/>
      <c r="H858" s="1" t="n"/>
      <c r="I858" s="1" t="n"/>
      <c r="J858" s="1" t="n"/>
      <c r="K858" s="18" t="n"/>
      <c r="L858" s="1" t="n"/>
      <c r="M858" s="1" t="n"/>
      <c r="N858" s="1" t="n"/>
      <c r="O858" s="1" t="n"/>
      <c r="P858" s="1" t="n"/>
      <c r="Q858" s="1" t="n"/>
      <c r="R858" s="1" t="n"/>
      <c r="S858" s="210" t="n"/>
      <c r="T858" s="210" t="n"/>
      <c r="U858" s="1" t="n"/>
      <c r="V858" s="18" t="n"/>
      <c r="W858" s="18" t="n"/>
      <c r="X858" s="1" t="n"/>
      <c r="Y858" s="210" t="n"/>
      <c r="Z858" s="1" t="n"/>
      <c r="AA858" s="18" t="n"/>
      <c r="AB858" s="212" t="n"/>
      <c r="AC858" s="1" t="n"/>
    </row>
    <row r="859">
      <c r="A859" s="1" t="n"/>
      <c r="B859" s="1" t="n"/>
      <c r="C859" s="1" t="n"/>
      <c r="D859" s="1" t="n"/>
      <c r="E859" s="1" t="n"/>
      <c r="F859" s="1" t="n"/>
      <c r="G859" s="1" t="n"/>
      <c r="H859" s="1" t="n"/>
      <c r="I859" s="1" t="n"/>
      <c r="J859" s="1" t="n"/>
      <c r="K859" s="18" t="n"/>
      <c r="L859" s="1" t="n"/>
      <c r="M859" s="1" t="n"/>
      <c r="N859" s="1" t="n"/>
      <c r="O859" s="1" t="n"/>
      <c r="P859" s="1" t="n"/>
      <c r="Q859" s="1" t="n"/>
      <c r="R859" s="1" t="n"/>
      <c r="S859" s="210" t="n"/>
      <c r="T859" s="210" t="n"/>
      <c r="U859" s="1" t="n"/>
      <c r="V859" s="18" t="n"/>
      <c r="W859" s="18" t="n"/>
      <c r="X859" s="1" t="n"/>
      <c r="Y859" s="210" t="n"/>
      <c r="Z859" s="1" t="n"/>
      <c r="AA859" s="18" t="n"/>
      <c r="AB859" s="212" t="n"/>
      <c r="AC859" s="1" t="n"/>
    </row>
    <row r="860">
      <c r="A860" s="1" t="n"/>
      <c r="B860" s="1" t="n"/>
      <c r="C860" s="1" t="n"/>
      <c r="D860" s="1" t="n"/>
      <c r="E860" s="1" t="n"/>
      <c r="F860" s="1" t="n"/>
      <c r="G860" s="1" t="n"/>
      <c r="H860" s="1" t="n"/>
      <c r="I860" s="1" t="n"/>
      <c r="J860" s="1" t="n"/>
      <c r="K860" s="18" t="n"/>
      <c r="L860" s="1" t="n"/>
      <c r="M860" s="1" t="n"/>
      <c r="N860" s="1" t="n"/>
      <c r="O860" s="1" t="n"/>
      <c r="P860" s="1" t="n"/>
      <c r="Q860" s="1" t="n"/>
      <c r="R860" s="1" t="n"/>
      <c r="S860" s="210" t="n"/>
      <c r="T860" s="210" t="n"/>
      <c r="U860" s="1" t="n"/>
      <c r="V860" s="18" t="n"/>
      <c r="W860" s="18" t="n"/>
      <c r="X860" s="1" t="n"/>
      <c r="Y860" s="210" t="n"/>
      <c r="Z860" s="1" t="n"/>
      <c r="AA860" s="18" t="n"/>
      <c r="AB860" s="212" t="n"/>
      <c r="AC860" s="1" t="n"/>
    </row>
    <row r="861">
      <c r="A861" s="1" t="n"/>
      <c r="B861" s="1" t="n"/>
      <c r="C861" s="1" t="n"/>
      <c r="D861" s="1" t="n"/>
      <c r="E861" s="1" t="n"/>
      <c r="F861" s="1" t="n"/>
      <c r="G861" s="1" t="n"/>
      <c r="H861" s="1" t="n"/>
      <c r="I861" s="1" t="n"/>
      <c r="J861" s="1" t="n"/>
      <c r="K861" s="18" t="n"/>
      <c r="L861" s="1" t="n"/>
      <c r="M861" s="1" t="n"/>
      <c r="N861" s="1" t="n"/>
      <c r="O861" s="1" t="n"/>
      <c r="P861" s="1" t="n"/>
      <c r="Q861" s="1" t="n"/>
      <c r="R861" s="1" t="n"/>
      <c r="S861" s="210" t="n"/>
      <c r="T861" s="210" t="n"/>
      <c r="U861" s="1" t="n"/>
      <c r="V861" s="18" t="n"/>
      <c r="W861" s="18" t="n"/>
      <c r="X861" s="1" t="n"/>
      <c r="Y861" s="210" t="n"/>
      <c r="Z861" s="1" t="n"/>
      <c r="AA861" s="18" t="n"/>
      <c r="AB861" s="212" t="n"/>
      <c r="AC861" s="1" t="n"/>
    </row>
    <row r="862">
      <c r="A862" s="1" t="n"/>
      <c r="B862" s="1" t="n"/>
      <c r="C862" s="1" t="n"/>
      <c r="D862" s="1" t="n"/>
      <c r="E862" s="1" t="n"/>
      <c r="F862" s="1" t="n"/>
      <c r="G862" s="1" t="n"/>
      <c r="H862" s="1" t="n"/>
      <c r="I862" s="1" t="n"/>
      <c r="J862" s="1" t="n"/>
      <c r="K862" s="18" t="n"/>
      <c r="L862" s="1" t="n"/>
      <c r="M862" s="1" t="n"/>
      <c r="N862" s="1" t="n"/>
      <c r="O862" s="1" t="n"/>
      <c r="P862" s="1" t="n"/>
      <c r="Q862" s="1" t="n"/>
      <c r="R862" s="1" t="n"/>
      <c r="S862" s="210" t="n"/>
      <c r="T862" s="210" t="n"/>
      <c r="U862" s="1" t="n"/>
      <c r="V862" s="18" t="n"/>
      <c r="W862" s="18" t="n"/>
      <c r="X862" s="1" t="n"/>
      <c r="Y862" s="210" t="n"/>
      <c r="Z862" s="1" t="n"/>
      <c r="AA862" s="18" t="n"/>
      <c r="AB862" s="212" t="n"/>
      <c r="AC862" s="1" t="n"/>
    </row>
    <row r="863">
      <c r="A863" s="1" t="n"/>
      <c r="B863" s="1" t="n"/>
      <c r="C863" s="1" t="n"/>
      <c r="D863" s="1" t="n"/>
      <c r="E863" s="1" t="n"/>
      <c r="F863" s="1" t="n"/>
      <c r="G863" s="1" t="n"/>
      <c r="H863" s="1" t="n"/>
      <c r="I863" s="1" t="n"/>
      <c r="J863" s="1" t="n"/>
      <c r="K863" s="18" t="n"/>
      <c r="L863" s="1" t="n"/>
      <c r="M863" s="1" t="n"/>
      <c r="N863" s="1" t="n"/>
      <c r="O863" s="1" t="n"/>
      <c r="P863" s="1" t="n"/>
      <c r="Q863" s="1" t="n"/>
      <c r="R863" s="1" t="n"/>
      <c r="S863" s="210" t="n"/>
      <c r="T863" s="210" t="n"/>
      <c r="U863" s="1" t="n"/>
      <c r="V863" s="18" t="n"/>
      <c r="W863" s="18" t="n"/>
      <c r="X863" s="1" t="n"/>
      <c r="Y863" s="210" t="n"/>
      <c r="Z863" s="1" t="n"/>
      <c r="AA863" s="18" t="n"/>
      <c r="AB863" s="212" t="n"/>
      <c r="AC863" s="1" t="n"/>
    </row>
    <row r="864">
      <c r="A864" s="1" t="n"/>
      <c r="B864" s="1" t="n"/>
      <c r="C864" s="1" t="n"/>
      <c r="D864" s="1" t="n"/>
      <c r="E864" s="1" t="n"/>
      <c r="F864" s="1" t="n"/>
      <c r="G864" s="1" t="n"/>
      <c r="H864" s="1" t="n"/>
      <c r="I864" s="1" t="n"/>
      <c r="J864" s="1" t="n"/>
      <c r="K864" s="18" t="n"/>
      <c r="L864" s="1" t="n"/>
      <c r="M864" s="1" t="n"/>
      <c r="N864" s="1" t="n"/>
      <c r="O864" s="1" t="n"/>
      <c r="P864" s="1" t="n"/>
      <c r="Q864" s="1" t="n"/>
      <c r="R864" s="1" t="n"/>
      <c r="S864" s="210" t="n"/>
      <c r="T864" s="210" t="n"/>
      <c r="U864" s="1" t="n"/>
      <c r="V864" s="18" t="n"/>
      <c r="W864" s="18" t="n"/>
      <c r="X864" s="1" t="n"/>
      <c r="Y864" s="210" t="n"/>
      <c r="Z864" s="1" t="n"/>
      <c r="AA864" s="18" t="n"/>
      <c r="AB864" s="212" t="n"/>
      <c r="AC864" s="1" t="n"/>
    </row>
    <row r="865">
      <c r="A865" s="1" t="n"/>
      <c r="B865" s="1" t="n"/>
      <c r="C865" s="1" t="n"/>
      <c r="D865" s="1" t="n"/>
      <c r="E865" s="1" t="n"/>
      <c r="F865" s="1" t="n"/>
      <c r="G865" s="1" t="n"/>
      <c r="H865" s="1" t="n"/>
      <c r="I865" s="1" t="n"/>
      <c r="J865" s="1" t="n"/>
      <c r="K865" s="18" t="n"/>
      <c r="L865" s="1" t="n"/>
      <c r="M865" s="1" t="n"/>
      <c r="N865" s="1" t="n"/>
      <c r="O865" s="1" t="n"/>
      <c r="P865" s="1" t="n"/>
      <c r="Q865" s="1" t="n"/>
      <c r="R865" s="1" t="n"/>
      <c r="S865" s="210" t="n"/>
      <c r="T865" s="210" t="n"/>
      <c r="U865" s="1" t="n"/>
      <c r="V865" s="18" t="n"/>
      <c r="W865" s="18" t="n"/>
      <c r="X865" s="1" t="n"/>
      <c r="Y865" s="210" t="n"/>
      <c r="Z865" s="1" t="n"/>
      <c r="AA865" s="18" t="n"/>
      <c r="AB865" s="212" t="n"/>
      <c r="AC865" s="1" t="n"/>
    </row>
    <row r="866">
      <c r="A866" s="1" t="n"/>
      <c r="B866" s="1" t="n"/>
      <c r="C866" s="1" t="n"/>
      <c r="D866" s="1" t="n"/>
      <c r="E866" s="1" t="n"/>
      <c r="F866" s="1" t="n"/>
      <c r="G866" s="1" t="n"/>
      <c r="H866" s="1" t="n"/>
      <c r="I866" s="1" t="n"/>
      <c r="J866" s="1" t="n"/>
      <c r="K866" s="18" t="n"/>
      <c r="L866" s="1" t="n"/>
      <c r="M866" s="1" t="n"/>
      <c r="N866" s="1" t="n"/>
      <c r="O866" s="1" t="n"/>
      <c r="P866" s="1" t="n"/>
      <c r="Q866" s="1" t="n"/>
      <c r="R866" s="1" t="n"/>
      <c r="S866" s="210" t="n"/>
      <c r="T866" s="210" t="n"/>
      <c r="U866" s="1" t="n"/>
      <c r="V866" s="18" t="n"/>
      <c r="W866" s="18" t="n"/>
      <c r="X866" s="1" t="n"/>
      <c r="Y866" s="210" t="n"/>
      <c r="Z866" s="1" t="n"/>
      <c r="AA866" s="18" t="n"/>
      <c r="AB866" s="212" t="n"/>
      <c r="AC866" s="1" t="n"/>
    </row>
    <row r="867">
      <c r="A867" s="1" t="n"/>
      <c r="B867" s="1" t="n"/>
      <c r="C867" s="1" t="n"/>
      <c r="D867" s="1" t="n"/>
      <c r="E867" s="1" t="n"/>
      <c r="F867" s="1" t="n"/>
      <c r="G867" s="1" t="n"/>
      <c r="H867" s="1" t="n"/>
      <c r="I867" s="1" t="n"/>
      <c r="J867" s="1" t="n"/>
      <c r="K867" s="18" t="n"/>
      <c r="L867" s="1" t="n"/>
      <c r="M867" s="1" t="n"/>
      <c r="N867" s="1" t="n"/>
      <c r="O867" s="1" t="n"/>
      <c r="P867" s="1" t="n"/>
      <c r="Q867" s="1" t="n"/>
      <c r="R867" s="1" t="n"/>
      <c r="S867" s="210" t="n"/>
      <c r="T867" s="210" t="n"/>
      <c r="U867" s="1" t="n"/>
      <c r="V867" s="18" t="n"/>
      <c r="W867" s="18" t="n"/>
      <c r="X867" s="1" t="n"/>
      <c r="Y867" s="210" t="n"/>
      <c r="Z867" s="1" t="n"/>
      <c r="AA867" s="18" t="n"/>
      <c r="AB867" s="212" t="n"/>
      <c r="AC867" s="1" t="n"/>
    </row>
    <row r="868">
      <c r="A868" s="1" t="n"/>
      <c r="B868" s="1" t="n"/>
      <c r="C868" s="1" t="n"/>
      <c r="D868" s="1" t="n"/>
      <c r="E868" s="1" t="n"/>
      <c r="F868" s="1" t="n"/>
      <c r="G868" s="1" t="n"/>
      <c r="H868" s="1" t="n"/>
      <c r="I868" s="1" t="n"/>
      <c r="J868" s="1" t="n"/>
      <c r="K868" s="18" t="n"/>
      <c r="L868" s="1" t="n"/>
      <c r="M868" s="1" t="n"/>
      <c r="N868" s="1" t="n"/>
      <c r="O868" s="1" t="n"/>
      <c r="P868" s="1" t="n"/>
      <c r="Q868" s="1" t="n"/>
      <c r="R868" s="1" t="n"/>
      <c r="S868" s="210" t="n"/>
      <c r="T868" s="210" t="n"/>
      <c r="U868" s="1" t="n"/>
      <c r="V868" s="18" t="n"/>
      <c r="W868" s="18" t="n"/>
      <c r="X868" s="1" t="n"/>
      <c r="Y868" s="210" t="n"/>
      <c r="Z868" s="1" t="n"/>
      <c r="AA868" s="18" t="n"/>
      <c r="AB868" s="212" t="n"/>
      <c r="AC868" s="1" t="n"/>
    </row>
    <row r="869">
      <c r="A869" s="1" t="n"/>
      <c r="B869" s="1" t="n"/>
      <c r="C869" s="1" t="n"/>
      <c r="D869" s="1" t="n"/>
      <c r="E869" s="1" t="n"/>
      <c r="F869" s="1" t="n"/>
      <c r="G869" s="1" t="n"/>
      <c r="H869" s="1" t="n"/>
      <c r="I869" s="1" t="n"/>
      <c r="J869" s="1" t="n"/>
      <c r="K869" s="18" t="n"/>
      <c r="L869" s="1" t="n"/>
      <c r="M869" s="1" t="n"/>
      <c r="N869" s="1" t="n"/>
      <c r="O869" s="1" t="n"/>
      <c r="P869" s="1" t="n"/>
      <c r="Q869" s="1" t="n"/>
      <c r="R869" s="1" t="n"/>
      <c r="S869" s="210" t="n"/>
      <c r="T869" s="210" t="n"/>
      <c r="U869" s="1" t="n"/>
      <c r="V869" s="18" t="n"/>
      <c r="W869" s="18" t="n"/>
      <c r="X869" s="1" t="n"/>
      <c r="Y869" s="210" t="n"/>
      <c r="Z869" s="1" t="n"/>
      <c r="AA869" s="18" t="n"/>
      <c r="AB869" s="212" t="n"/>
      <c r="AC869" s="1" t="n"/>
    </row>
    <row r="870">
      <c r="A870" s="1" t="n"/>
      <c r="B870" s="1" t="n"/>
      <c r="C870" s="1" t="n"/>
      <c r="D870" s="1" t="n"/>
      <c r="E870" s="1" t="n"/>
      <c r="F870" s="1" t="n"/>
      <c r="G870" s="1" t="n"/>
      <c r="H870" s="1" t="n"/>
      <c r="I870" s="1" t="n"/>
      <c r="J870" s="1" t="n"/>
      <c r="K870" s="18" t="n"/>
      <c r="L870" s="1" t="n"/>
      <c r="M870" s="1" t="n"/>
      <c r="N870" s="1" t="n"/>
      <c r="O870" s="1" t="n"/>
      <c r="P870" s="1" t="n"/>
      <c r="Q870" s="1" t="n"/>
      <c r="R870" s="1" t="n"/>
      <c r="S870" s="210" t="n"/>
      <c r="T870" s="210" t="n"/>
      <c r="U870" s="1" t="n"/>
      <c r="V870" s="18" t="n"/>
      <c r="W870" s="18" t="n"/>
      <c r="X870" s="1" t="n"/>
      <c r="Y870" s="210" t="n"/>
      <c r="Z870" s="1" t="n"/>
      <c r="AA870" s="18" t="n"/>
      <c r="AB870" s="212" t="n"/>
      <c r="AC870" s="1" t="n"/>
    </row>
    <row r="871">
      <c r="A871" s="1" t="n"/>
      <c r="B871" s="1" t="n"/>
      <c r="C871" s="1" t="n"/>
      <c r="D871" s="1" t="n"/>
      <c r="E871" s="1" t="n"/>
      <c r="F871" s="1" t="n"/>
      <c r="G871" s="1" t="n"/>
      <c r="H871" s="1" t="n"/>
      <c r="I871" s="1" t="n"/>
      <c r="J871" s="1" t="n"/>
      <c r="K871" s="18" t="n"/>
      <c r="L871" s="1" t="n"/>
      <c r="M871" s="1" t="n"/>
      <c r="N871" s="1" t="n"/>
      <c r="O871" s="1" t="n"/>
      <c r="P871" s="1" t="n"/>
      <c r="Q871" s="1" t="n"/>
      <c r="R871" s="1" t="n"/>
      <c r="S871" s="210" t="n"/>
      <c r="T871" s="210" t="n"/>
      <c r="U871" s="1" t="n"/>
      <c r="V871" s="18" t="n"/>
      <c r="W871" s="18" t="n"/>
      <c r="X871" s="1" t="n"/>
      <c r="Y871" s="210" t="n"/>
      <c r="Z871" s="1" t="n"/>
      <c r="AA871" s="18" t="n"/>
      <c r="AB871" s="212" t="n"/>
      <c r="AC871" s="1" t="n"/>
    </row>
    <row r="872">
      <c r="A872" s="1" t="n"/>
      <c r="B872" s="1" t="n"/>
      <c r="C872" s="1" t="n"/>
      <c r="D872" s="1" t="n"/>
      <c r="E872" s="1" t="n"/>
      <c r="F872" s="1" t="n"/>
      <c r="G872" s="1" t="n"/>
      <c r="H872" s="1" t="n"/>
      <c r="I872" s="1" t="n"/>
      <c r="J872" s="1" t="n"/>
      <c r="K872" s="18" t="n"/>
      <c r="L872" s="1" t="n"/>
      <c r="M872" s="1" t="n"/>
      <c r="N872" s="1" t="n"/>
      <c r="O872" s="1" t="n"/>
      <c r="P872" s="1" t="n"/>
      <c r="Q872" s="1" t="n"/>
      <c r="R872" s="1" t="n"/>
      <c r="S872" s="210" t="n"/>
      <c r="T872" s="210" t="n"/>
      <c r="U872" s="1" t="n"/>
      <c r="V872" s="18" t="n"/>
      <c r="W872" s="18" t="n"/>
      <c r="X872" s="1" t="n"/>
      <c r="Y872" s="210" t="n"/>
      <c r="Z872" s="1" t="n"/>
      <c r="AA872" s="18" t="n"/>
      <c r="AB872" s="212" t="n"/>
      <c r="AC872" s="1" t="n"/>
    </row>
    <row r="873">
      <c r="A873" s="1" t="n"/>
      <c r="B873" s="1" t="n"/>
      <c r="C873" s="1" t="n"/>
      <c r="D873" s="1" t="n"/>
      <c r="E873" s="1" t="n"/>
      <c r="F873" s="1" t="n"/>
      <c r="G873" s="1" t="n"/>
      <c r="H873" s="1" t="n"/>
      <c r="I873" s="1" t="n"/>
      <c r="J873" s="1" t="n"/>
      <c r="K873" s="18" t="n"/>
      <c r="L873" s="1" t="n"/>
      <c r="M873" s="1" t="n"/>
      <c r="N873" s="1" t="n"/>
      <c r="O873" s="1" t="n"/>
      <c r="P873" s="1" t="n"/>
      <c r="Q873" s="1" t="n"/>
      <c r="R873" s="1" t="n"/>
      <c r="S873" s="210" t="n"/>
      <c r="T873" s="210" t="n"/>
      <c r="U873" s="1" t="n"/>
      <c r="V873" s="18" t="n"/>
      <c r="W873" s="18" t="n"/>
      <c r="X873" s="1" t="n"/>
      <c r="Y873" s="210" t="n"/>
      <c r="Z873" s="1" t="n"/>
      <c r="AA873" s="18" t="n"/>
      <c r="AB873" s="212" t="n"/>
      <c r="AC873" s="1" t="n"/>
    </row>
    <row r="874">
      <c r="A874" s="1" t="n"/>
      <c r="B874" s="1" t="n"/>
      <c r="C874" s="1" t="n"/>
      <c r="D874" s="1" t="n"/>
      <c r="E874" s="1" t="n"/>
      <c r="F874" s="1" t="n"/>
      <c r="G874" s="1" t="n"/>
      <c r="H874" s="1" t="n"/>
      <c r="I874" s="1" t="n"/>
      <c r="J874" s="1" t="n"/>
      <c r="K874" s="18" t="n"/>
      <c r="L874" s="1" t="n"/>
      <c r="M874" s="1" t="n"/>
      <c r="N874" s="1" t="n"/>
      <c r="O874" s="1" t="n"/>
      <c r="P874" s="1" t="n"/>
      <c r="Q874" s="1" t="n"/>
      <c r="R874" s="1" t="n"/>
      <c r="S874" s="210" t="n"/>
      <c r="T874" s="210" t="n"/>
      <c r="U874" s="1" t="n"/>
      <c r="V874" s="18" t="n"/>
      <c r="W874" s="18" t="n"/>
      <c r="X874" s="1" t="n"/>
      <c r="Y874" s="210" t="n"/>
      <c r="Z874" s="1" t="n"/>
      <c r="AA874" s="18" t="n"/>
      <c r="AB874" s="212" t="n"/>
      <c r="AC874" s="1" t="n"/>
    </row>
    <row r="875">
      <c r="A875" s="1" t="n"/>
      <c r="B875" s="1" t="n"/>
      <c r="C875" s="1" t="n"/>
      <c r="D875" s="1" t="n"/>
      <c r="E875" s="1" t="n"/>
      <c r="F875" s="1" t="n"/>
      <c r="G875" s="1" t="n"/>
      <c r="H875" s="1" t="n"/>
      <c r="I875" s="1" t="n"/>
      <c r="J875" s="1" t="n"/>
      <c r="K875" s="18" t="n"/>
      <c r="L875" s="1" t="n"/>
      <c r="M875" s="1" t="n"/>
      <c r="N875" s="1" t="n"/>
      <c r="O875" s="1" t="n"/>
      <c r="P875" s="1" t="n"/>
      <c r="Q875" s="1" t="n"/>
      <c r="R875" s="1" t="n"/>
      <c r="S875" s="210" t="n"/>
      <c r="T875" s="210" t="n"/>
      <c r="U875" s="1" t="n"/>
      <c r="V875" s="18" t="n"/>
      <c r="W875" s="18" t="n"/>
      <c r="X875" s="1" t="n"/>
      <c r="Y875" s="210" t="n"/>
      <c r="Z875" s="1" t="n"/>
      <c r="AA875" s="18" t="n"/>
      <c r="AB875" s="212" t="n"/>
      <c r="AC875" s="1" t="n"/>
    </row>
    <row r="876">
      <c r="A876" s="1" t="n"/>
      <c r="B876" s="1" t="n"/>
      <c r="C876" s="1" t="n"/>
      <c r="D876" s="1" t="n"/>
      <c r="E876" s="1" t="n"/>
      <c r="F876" s="1" t="n"/>
      <c r="G876" s="1" t="n"/>
      <c r="H876" s="1" t="n"/>
      <c r="I876" s="1" t="n"/>
      <c r="J876" s="1" t="n"/>
      <c r="K876" s="18" t="n"/>
      <c r="L876" s="1" t="n"/>
      <c r="M876" s="1" t="n"/>
      <c r="N876" s="1" t="n"/>
      <c r="O876" s="1" t="n"/>
      <c r="P876" s="1" t="n"/>
      <c r="Q876" s="1" t="n"/>
      <c r="R876" s="1" t="n"/>
      <c r="S876" s="210" t="n"/>
      <c r="T876" s="210" t="n"/>
      <c r="U876" s="1" t="n"/>
      <c r="V876" s="18" t="n"/>
      <c r="W876" s="18" t="n"/>
      <c r="X876" s="1" t="n"/>
      <c r="Y876" s="210" t="n"/>
      <c r="Z876" s="1" t="n"/>
      <c r="AA876" s="18" t="n"/>
      <c r="AB876" s="212" t="n"/>
      <c r="AC876" s="1" t="n"/>
    </row>
    <row r="877">
      <c r="A877" s="1" t="n"/>
      <c r="B877" s="1" t="n"/>
      <c r="C877" s="1" t="n"/>
      <c r="D877" s="1" t="n"/>
      <c r="E877" s="1" t="n"/>
      <c r="F877" s="1" t="n"/>
      <c r="G877" s="1" t="n"/>
      <c r="H877" s="1" t="n"/>
      <c r="I877" s="1" t="n"/>
      <c r="J877" s="1" t="n"/>
      <c r="K877" s="18" t="n"/>
      <c r="L877" s="1" t="n"/>
      <c r="M877" s="1" t="n"/>
      <c r="N877" s="1" t="n"/>
      <c r="O877" s="1" t="n"/>
      <c r="P877" s="1" t="n"/>
      <c r="Q877" s="1" t="n"/>
      <c r="R877" s="1" t="n"/>
      <c r="S877" s="210" t="n"/>
      <c r="T877" s="210" t="n"/>
      <c r="U877" s="1" t="n"/>
      <c r="V877" s="18" t="n"/>
      <c r="W877" s="18" t="n"/>
      <c r="X877" s="1" t="n"/>
      <c r="Y877" s="210" t="n"/>
      <c r="Z877" s="1" t="n"/>
      <c r="AA877" s="18" t="n"/>
      <c r="AB877" s="212" t="n"/>
      <c r="AC877" s="1" t="n"/>
    </row>
    <row r="878">
      <c r="A878" s="1" t="n"/>
      <c r="B878" s="1" t="n"/>
      <c r="C878" s="1" t="n"/>
      <c r="D878" s="1" t="n"/>
      <c r="E878" s="1" t="n"/>
      <c r="F878" s="1" t="n"/>
      <c r="G878" s="1" t="n"/>
      <c r="H878" s="1" t="n"/>
      <c r="I878" s="1" t="n"/>
      <c r="J878" s="1" t="n"/>
      <c r="K878" s="18" t="n"/>
      <c r="L878" s="1" t="n"/>
      <c r="M878" s="1" t="n"/>
      <c r="N878" s="1" t="n"/>
      <c r="O878" s="1" t="n"/>
      <c r="P878" s="1" t="n"/>
      <c r="Q878" s="1" t="n"/>
      <c r="R878" s="1" t="n"/>
      <c r="S878" s="210" t="n"/>
      <c r="T878" s="210" t="n"/>
      <c r="U878" s="1" t="n"/>
      <c r="V878" s="18" t="n"/>
      <c r="W878" s="18" t="n"/>
      <c r="X878" s="1" t="n"/>
      <c r="Y878" s="210" t="n"/>
      <c r="Z878" s="1" t="n"/>
      <c r="AA878" s="18" t="n"/>
      <c r="AB878" s="212" t="n"/>
      <c r="AC878" s="1" t="n"/>
    </row>
    <row r="879">
      <c r="A879" s="1" t="n"/>
      <c r="B879" s="1" t="n"/>
      <c r="C879" s="1" t="n"/>
      <c r="D879" s="1" t="n"/>
      <c r="E879" s="1" t="n"/>
      <c r="F879" s="1" t="n"/>
      <c r="G879" s="1" t="n"/>
      <c r="H879" s="1" t="n"/>
      <c r="I879" s="1" t="n"/>
      <c r="J879" s="1" t="n"/>
      <c r="K879" s="18" t="n"/>
      <c r="L879" s="1" t="n"/>
      <c r="M879" s="1" t="n"/>
      <c r="N879" s="1" t="n"/>
      <c r="O879" s="1" t="n"/>
      <c r="P879" s="1" t="n"/>
      <c r="Q879" s="1" t="n"/>
      <c r="R879" s="1" t="n"/>
      <c r="S879" s="210" t="n"/>
      <c r="T879" s="210" t="n"/>
      <c r="U879" s="1" t="n"/>
      <c r="V879" s="18" t="n"/>
      <c r="W879" s="18" t="n"/>
      <c r="X879" s="1" t="n"/>
      <c r="Y879" s="210" t="n"/>
      <c r="Z879" s="1" t="n"/>
      <c r="AA879" s="18" t="n"/>
      <c r="AB879" s="212" t="n"/>
      <c r="AC879" s="1" t="n"/>
    </row>
    <row r="880">
      <c r="A880" s="1" t="n"/>
      <c r="B880" s="1" t="n"/>
      <c r="C880" s="1" t="n"/>
      <c r="D880" s="1" t="n"/>
      <c r="E880" s="1" t="n"/>
      <c r="F880" s="1" t="n"/>
      <c r="G880" s="1" t="n"/>
      <c r="H880" s="1" t="n"/>
      <c r="I880" s="1" t="n"/>
      <c r="J880" s="1" t="n"/>
      <c r="K880" s="18" t="n"/>
      <c r="L880" s="1" t="n"/>
      <c r="M880" s="1" t="n"/>
      <c r="N880" s="1" t="n"/>
      <c r="O880" s="1" t="n"/>
      <c r="P880" s="1" t="n"/>
      <c r="Q880" s="1" t="n"/>
      <c r="R880" s="1" t="n"/>
      <c r="S880" s="210" t="n"/>
      <c r="T880" s="210" t="n"/>
      <c r="U880" s="1" t="n"/>
      <c r="V880" s="18" t="n"/>
      <c r="W880" s="18" t="n"/>
      <c r="X880" s="1" t="n"/>
      <c r="Y880" s="210" t="n"/>
      <c r="Z880" s="1" t="n"/>
      <c r="AA880" s="18" t="n"/>
      <c r="AB880" s="212" t="n"/>
      <c r="AC880" s="1" t="n"/>
    </row>
    <row r="881">
      <c r="A881" s="1" t="n"/>
      <c r="B881" s="1" t="n"/>
      <c r="C881" s="1" t="n"/>
      <c r="D881" s="1" t="n"/>
      <c r="E881" s="1" t="n"/>
      <c r="F881" s="1" t="n"/>
      <c r="G881" s="1" t="n"/>
      <c r="H881" s="1" t="n"/>
      <c r="I881" s="1" t="n"/>
      <c r="J881" s="1" t="n"/>
      <c r="K881" s="18" t="n"/>
      <c r="L881" s="1" t="n"/>
      <c r="M881" s="1" t="n"/>
      <c r="N881" s="1" t="n"/>
      <c r="O881" s="1" t="n"/>
      <c r="P881" s="1" t="n"/>
      <c r="Q881" s="1" t="n"/>
      <c r="R881" s="1" t="n"/>
      <c r="S881" s="210" t="n"/>
      <c r="T881" s="210" t="n"/>
      <c r="U881" s="1" t="n"/>
      <c r="V881" s="18" t="n"/>
      <c r="W881" s="18" t="n"/>
      <c r="X881" s="1" t="n"/>
      <c r="Y881" s="210" t="n"/>
      <c r="Z881" s="1" t="n"/>
      <c r="AA881" s="18" t="n"/>
      <c r="AB881" s="212" t="n"/>
      <c r="AC881" s="1" t="n"/>
    </row>
    <row r="882">
      <c r="A882" s="1" t="n"/>
      <c r="B882" s="1" t="n"/>
      <c r="C882" s="1" t="n"/>
      <c r="D882" s="1" t="n"/>
      <c r="E882" s="1" t="n"/>
      <c r="F882" s="1" t="n"/>
      <c r="G882" s="1" t="n"/>
      <c r="H882" s="1" t="n"/>
      <c r="I882" s="1" t="n"/>
      <c r="J882" s="1" t="n"/>
      <c r="K882" s="18" t="n"/>
      <c r="L882" s="1" t="n"/>
      <c r="M882" s="1" t="n"/>
      <c r="N882" s="1" t="n"/>
      <c r="O882" s="1" t="n"/>
      <c r="P882" s="1" t="n"/>
      <c r="Q882" s="1" t="n"/>
      <c r="R882" s="1" t="n"/>
      <c r="S882" s="210" t="n"/>
      <c r="T882" s="210" t="n"/>
      <c r="U882" s="1" t="n"/>
      <c r="V882" s="18" t="n"/>
      <c r="W882" s="18" t="n"/>
      <c r="X882" s="1" t="n"/>
      <c r="Y882" s="210" t="n"/>
      <c r="Z882" s="1" t="n"/>
      <c r="AA882" s="18" t="n"/>
      <c r="AB882" s="212" t="n"/>
      <c r="AC882" s="1" t="n"/>
    </row>
    <row r="883">
      <c r="A883" s="1" t="n"/>
      <c r="B883" s="1" t="n"/>
      <c r="C883" s="1" t="n"/>
      <c r="D883" s="1" t="n"/>
      <c r="E883" s="1" t="n"/>
      <c r="F883" s="1" t="n"/>
      <c r="G883" s="1" t="n"/>
      <c r="H883" s="1" t="n"/>
      <c r="I883" s="1" t="n"/>
      <c r="J883" s="1" t="n"/>
      <c r="K883" s="18" t="n"/>
      <c r="L883" s="1" t="n"/>
      <c r="M883" s="1" t="n"/>
      <c r="N883" s="1" t="n"/>
      <c r="O883" s="1" t="n"/>
      <c r="P883" s="1" t="n"/>
      <c r="Q883" s="1" t="n"/>
      <c r="R883" s="1" t="n"/>
      <c r="S883" s="210" t="n"/>
      <c r="T883" s="210" t="n"/>
      <c r="U883" s="1" t="n"/>
      <c r="V883" s="18" t="n"/>
      <c r="W883" s="18" t="n"/>
      <c r="X883" s="1" t="n"/>
      <c r="Y883" s="210" t="n"/>
      <c r="Z883" s="1" t="n"/>
      <c r="AA883" s="18" t="n"/>
      <c r="AB883" s="212" t="n"/>
      <c r="AC883" s="1" t="n"/>
    </row>
    <row r="884">
      <c r="A884" s="1" t="n"/>
      <c r="B884" s="1" t="n"/>
      <c r="C884" s="1" t="n"/>
      <c r="D884" s="1" t="n"/>
      <c r="E884" s="1" t="n"/>
      <c r="F884" s="1" t="n"/>
      <c r="G884" s="1" t="n"/>
      <c r="H884" s="1" t="n"/>
      <c r="I884" s="1" t="n"/>
      <c r="J884" s="1" t="n"/>
      <c r="K884" s="18" t="n"/>
      <c r="L884" s="1" t="n"/>
      <c r="M884" s="1" t="n"/>
      <c r="N884" s="1" t="n"/>
      <c r="O884" s="1" t="n"/>
      <c r="P884" s="1" t="n"/>
      <c r="Q884" s="1" t="n"/>
      <c r="R884" s="1" t="n"/>
      <c r="S884" s="210" t="n"/>
      <c r="T884" s="210" t="n"/>
      <c r="U884" s="1" t="n"/>
      <c r="V884" s="18" t="n"/>
      <c r="W884" s="18" t="n"/>
      <c r="X884" s="1" t="n"/>
      <c r="Y884" s="210" t="n"/>
      <c r="Z884" s="1" t="n"/>
      <c r="AA884" s="18" t="n"/>
      <c r="AB884" s="212" t="n"/>
      <c r="AC884" s="1" t="n"/>
    </row>
    <row r="885">
      <c r="A885" s="1" t="n"/>
      <c r="B885" s="1" t="n"/>
      <c r="C885" s="1" t="n"/>
      <c r="D885" s="1" t="n"/>
      <c r="E885" s="1" t="n"/>
      <c r="F885" s="1" t="n"/>
      <c r="G885" s="1" t="n"/>
      <c r="H885" s="1" t="n"/>
      <c r="I885" s="1" t="n"/>
      <c r="J885" s="1" t="n"/>
      <c r="K885" s="18" t="n"/>
      <c r="L885" s="1" t="n"/>
      <c r="M885" s="1" t="n"/>
      <c r="N885" s="1" t="n"/>
      <c r="O885" s="1" t="n"/>
      <c r="P885" s="1" t="n"/>
      <c r="Q885" s="1" t="n"/>
      <c r="R885" s="1" t="n"/>
      <c r="S885" s="210" t="n"/>
      <c r="T885" s="210" t="n"/>
      <c r="U885" s="1" t="n"/>
      <c r="V885" s="18" t="n"/>
      <c r="W885" s="18" t="n"/>
      <c r="X885" s="1" t="n"/>
      <c r="Y885" s="210" t="n"/>
      <c r="Z885" s="1" t="n"/>
      <c r="AA885" s="18" t="n"/>
      <c r="AB885" s="212" t="n"/>
      <c r="AC885" s="1" t="n"/>
    </row>
    <row r="886">
      <c r="A886" s="1" t="n"/>
      <c r="B886" s="1" t="n"/>
      <c r="C886" s="1" t="n"/>
      <c r="D886" s="1" t="n"/>
      <c r="E886" s="1" t="n"/>
      <c r="F886" s="1" t="n"/>
      <c r="G886" s="1" t="n"/>
      <c r="H886" s="1" t="n"/>
      <c r="I886" s="1" t="n"/>
      <c r="J886" s="1" t="n"/>
      <c r="K886" s="18" t="n"/>
      <c r="L886" s="1" t="n"/>
      <c r="M886" s="1" t="n"/>
      <c r="N886" s="1" t="n"/>
      <c r="O886" s="1" t="n"/>
      <c r="P886" s="1" t="n"/>
      <c r="Q886" s="1" t="n"/>
      <c r="R886" s="1" t="n"/>
      <c r="S886" s="210" t="n"/>
      <c r="T886" s="210" t="n"/>
      <c r="U886" s="1" t="n"/>
      <c r="V886" s="18" t="n"/>
      <c r="W886" s="18" t="n"/>
      <c r="X886" s="1" t="n"/>
      <c r="Y886" s="210" t="n"/>
      <c r="Z886" s="1" t="n"/>
      <c r="AA886" s="18" t="n"/>
      <c r="AB886" s="212" t="n"/>
      <c r="AC886" s="1" t="n"/>
    </row>
    <row r="887">
      <c r="A887" s="1" t="n"/>
      <c r="B887" s="1" t="n"/>
      <c r="C887" s="1" t="n"/>
      <c r="D887" s="1" t="n"/>
      <c r="E887" s="1" t="n"/>
      <c r="F887" s="1" t="n"/>
      <c r="G887" s="1" t="n"/>
      <c r="H887" s="1" t="n"/>
      <c r="I887" s="1" t="n"/>
      <c r="J887" s="1" t="n"/>
      <c r="K887" s="18" t="n"/>
      <c r="L887" s="1" t="n"/>
      <c r="M887" s="1" t="n"/>
      <c r="N887" s="1" t="n"/>
      <c r="O887" s="1" t="n"/>
      <c r="P887" s="1" t="n"/>
      <c r="Q887" s="1" t="n"/>
      <c r="R887" s="1" t="n"/>
      <c r="S887" s="210" t="n"/>
      <c r="T887" s="210" t="n"/>
      <c r="U887" s="1" t="n"/>
      <c r="V887" s="18" t="n"/>
      <c r="W887" s="18" t="n"/>
      <c r="X887" s="1" t="n"/>
      <c r="Y887" s="210" t="n"/>
      <c r="Z887" s="1" t="n"/>
      <c r="AA887" s="18" t="n"/>
      <c r="AB887" s="212" t="n"/>
      <c r="AC887" s="1" t="n"/>
    </row>
    <row r="888">
      <c r="A888" s="1" t="n"/>
      <c r="B888" s="1" t="n"/>
      <c r="C888" s="1" t="n"/>
      <c r="D888" s="1" t="n"/>
      <c r="E888" s="1" t="n"/>
      <c r="F888" s="1" t="n"/>
      <c r="G888" s="1" t="n"/>
      <c r="H888" s="1" t="n"/>
      <c r="I888" s="1" t="n"/>
      <c r="J888" s="1" t="n"/>
      <c r="K888" s="18" t="n"/>
      <c r="L888" s="1" t="n"/>
      <c r="M888" s="1" t="n"/>
      <c r="N888" s="1" t="n"/>
      <c r="O888" s="1" t="n"/>
      <c r="P888" s="1" t="n"/>
      <c r="Q888" s="1" t="n"/>
      <c r="R888" s="1" t="n"/>
      <c r="S888" s="210" t="n"/>
      <c r="T888" s="210" t="n"/>
      <c r="U888" s="1" t="n"/>
      <c r="V888" s="18" t="n"/>
      <c r="W888" s="18" t="n"/>
      <c r="X888" s="1" t="n"/>
      <c r="Y888" s="210" t="n"/>
      <c r="Z888" s="1" t="n"/>
      <c r="AA888" s="18" t="n"/>
      <c r="AB888" s="212" t="n"/>
      <c r="AC888" s="1" t="n"/>
    </row>
    <row r="889">
      <c r="A889" s="1" t="n"/>
      <c r="B889" s="1" t="n"/>
      <c r="C889" s="1" t="n"/>
      <c r="D889" s="1" t="n"/>
      <c r="E889" s="1" t="n"/>
      <c r="F889" s="1" t="n"/>
      <c r="G889" s="1" t="n"/>
      <c r="H889" s="1" t="n"/>
      <c r="I889" s="1" t="n"/>
      <c r="J889" s="1" t="n"/>
      <c r="K889" s="18" t="n"/>
      <c r="L889" s="1" t="n"/>
      <c r="M889" s="1" t="n"/>
      <c r="N889" s="1" t="n"/>
      <c r="O889" s="1" t="n"/>
      <c r="P889" s="1" t="n"/>
      <c r="Q889" s="1" t="n"/>
      <c r="R889" s="1" t="n"/>
      <c r="S889" s="210" t="n"/>
      <c r="T889" s="210" t="n"/>
      <c r="U889" s="1" t="n"/>
      <c r="V889" s="18" t="n"/>
      <c r="W889" s="18" t="n"/>
      <c r="X889" s="1" t="n"/>
      <c r="Y889" s="210" t="n"/>
      <c r="Z889" s="1" t="n"/>
      <c r="AA889" s="18" t="n"/>
      <c r="AB889" s="212" t="n"/>
      <c r="AC889" s="1" t="n"/>
    </row>
    <row r="890">
      <c r="A890" s="1" t="n"/>
      <c r="B890" s="1" t="n"/>
      <c r="C890" s="1" t="n"/>
      <c r="D890" s="1" t="n"/>
      <c r="E890" s="1" t="n"/>
      <c r="F890" s="1" t="n"/>
      <c r="G890" s="1" t="n"/>
      <c r="H890" s="1" t="n"/>
      <c r="I890" s="1" t="n"/>
      <c r="J890" s="1" t="n"/>
      <c r="K890" s="18" t="n"/>
      <c r="L890" s="1" t="n"/>
      <c r="M890" s="1" t="n"/>
      <c r="N890" s="1" t="n"/>
      <c r="O890" s="1" t="n"/>
      <c r="P890" s="1" t="n"/>
      <c r="Q890" s="1" t="n"/>
      <c r="R890" s="1" t="n"/>
      <c r="S890" s="210" t="n"/>
      <c r="T890" s="210" t="n"/>
      <c r="U890" s="1" t="n"/>
      <c r="V890" s="18" t="n"/>
      <c r="W890" s="18" t="n"/>
      <c r="X890" s="1" t="n"/>
      <c r="Y890" s="210" t="n"/>
      <c r="Z890" s="1" t="n"/>
      <c r="AA890" s="18" t="n"/>
      <c r="AB890" s="212" t="n"/>
      <c r="AC890" s="1" t="n"/>
    </row>
    <row r="891">
      <c r="A891" s="1" t="n"/>
      <c r="B891" s="1" t="n"/>
      <c r="C891" s="1" t="n"/>
      <c r="D891" s="1" t="n"/>
      <c r="E891" s="1" t="n"/>
      <c r="F891" s="1" t="n"/>
      <c r="G891" s="1" t="n"/>
      <c r="H891" s="1" t="n"/>
      <c r="I891" s="1" t="n"/>
      <c r="J891" s="1" t="n"/>
      <c r="K891" s="18" t="n"/>
      <c r="L891" s="1" t="n"/>
      <c r="M891" s="1" t="n"/>
      <c r="N891" s="1" t="n"/>
      <c r="O891" s="1" t="n"/>
      <c r="P891" s="1" t="n"/>
      <c r="Q891" s="1" t="n"/>
      <c r="R891" s="1" t="n"/>
      <c r="S891" s="210" t="n"/>
      <c r="T891" s="210" t="n"/>
      <c r="U891" s="1" t="n"/>
      <c r="V891" s="18" t="n"/>
      <c r="W891" s="18" t="n"/>
      <c r="X891" s="1" t="n"/>
      <c r="Y891" s="210" t="n"/>
      <c r="Z891" s="1" t="n"/>
      <c r="AA891" s="18" t="n"/>
      <c r="AB891" s="212" t="n"/>
      <c r="AC891" s="1" t="n"/>
    </row>
    <row r="892">
      <c r="A892" s="1" t="n"/>
      <c r="B892" s="1" t="n"/>
      <c r="C892" s="1" t="n"/>
      <c r="D892" s="1" t="n"/>
      <c r="E892" s="1" t="n"/>
      <c r="F892" s="1" t="n"/>
      <c r="G892" s="1" t="n"/>
      <c r="H892" s="1" t="n"/>
      <c r="I892" s="1" t="n"/>
      <c r="J892" s="1" t="n"/>
      <c r="K892" s="18" t="n"/>
      <c r="L892" s="1" t="n"/>
      <c r="M892" s="1" t="n"/>
      <c r="N892" s="1" t="n"/>
      <c r="O892" s="1" t="n"/>
      <c r="P892" s="1" t="n"/>
      <c r="Q892" s="1" t="n"/>
      <c r="R892" s="1" t="n"/>
      <c r="S892" s="210" t="n"/>
      <c r="T892" s="210" t="n"/>
      <c r="U892" s="1" t="n"/>
      <c r="V892" s="18" t="n"/>
      <c r="W892" s="18" t="n"/>
      <c r="X892" s="1" t="n"/>
      <c r="Y892" s="210" t="n"/>
      <c r="Z892" s="1" t="n"/>
      <c r="AA892" s="18" t="n"/>
      <c r="AB892" s="212" t="n"/>
      <c r="AC892" s="1" t="n"/>
    </row>
    <row r="893">
      <c r="A893" s="1" t="n"/>
      <c r="B893" s="1" t="n"/>
      <c r="C893" s="1" t="n"/>
      <c r="D893" s="1" t="n"/>
      <c r="E893" s="1" t="n"/>
      <c r="F893" s="1" t="n"/>
      <c r="G893" s="1" t="n"/>
      <c r="H893" s="1" t="n"/>
      <c r="I893" s="1" t="n"/>
      <c r="J893" s="1" t="n"/>
      <c r="K893" s="18" t="n"/>
      <c r="L893" s="1" t="n"/>
      <c r="M893" s="1" t="n"/>
      <c r="N893" s="1" t="n"/>
      <c r="O893" s="1" t="n"/>
      <c r="P893" s="1" t="n"/>
      <c r="Q893" s="1" t="n"/>
      <c r="R893" s="1" t="n"/>
      <c r="S893" s="210" t="n"/>
      <c r="T893" s="210" t="n"/>
      <c r="U893" s="1" t="n"/>
      <c r="V893" s="18" t="n"/>
      <c r="W893" s="18" t="n"/>
      <c r="X893" s="1" t="n"/>
      <c r="Y893" s="210" t="n"/>
      <c r="Z893" s="1" t="n"/>
      <c r="AA893" s="18" t="n"/>
      <c r="AB893" s="212" t="n"/>
      <c r="AC893" s="1" t="n"/>
    </row>
    <row r="894">
      <c r="A894" s="1" t="n"/>
      <c r="B894" s="1" t="n"/>
      <c r="C894" s="1" t="n"/>
      <c r="D894" s="1" t="n"/>
      <c r="E894" s="1" t="n"/>
      <c r="F894" s="1" t="n"/>
      <c r="G894" s="1" t="n"/>
      <c r="H894" s="1" t="n"/>
      <c r="I894" s="1" t="n"/>
      <c r="J894" s="1" t="n"/>
      <c r="K894" s="18" t="n"/>
      <c r="L894" s="1" t="n"/>
      <c r="M894" s="1" t="n"/>
      <c r="N894" s="1" t="n"/>
      <c r="O894" s="1" t="n"/>
      <c r="P894" s="1" t="n"/>
      <c r="Q894" s="1" t="n"/>
      <c r="R894" s="1" t="n"/>
      <c r="S894" s="210" t="n"/>
      <c r="T894" s="210" t="n"/>
      <c r="U894" s="1" t="n"/>
      <c r="V894" s="18" t="n"/>
      <c r="W894" s="18" t="n"/>
      <c r="X894" s="1" t="n"/>
      <c r="Y894" s="210" t="n"/>
      <c r="Z894" s="1" t="n"/>
      <c r="AA894" s="18" t="n"/>
      <c r="AB894" s="212" t="n"/>
      <c r="AC894" s="1" t="n"/>
    </row>
    <row r="895">
      <c r="A895" s="1" t="n"/>
      <c r="B895" s="1" t="n"/>
      <c r="C895" s="1" t="n"/>
      <c r="D895" s="1" t="n"/>
      <c r="E895" s="1" t="n"/>
      <c r="F895" s="1" t="n"/>
      <c r="G895" s="1" t="n"/>
      <c r="H895" s="1" t="n"/>
      <c r="I895" s="1" t="n"/>
      <c r="J895" s="1" t="n"/>
      <c r="K895" s="18" t="n"/>
      <c r="L895" s="1" t="n"/>
      <c r="M895" s="1" t="n"/>
      <c r="N895" s="1" t="n"/>
      <c r="O895" s="1" t="n"/>
      <c r="P895" s="1" t="n"/>
      <c r="Q895" s="1" t="n"/>
      <c r="R895" s="1" t="n"/>
      <c r="S895" s="210" t="n"/>
      <c r="T895" s="210" t="n"/>
      <c r="U895" s="1" t="n"/>
      <c r="V895" s="18" t="n"/>
      <c r="W895" s="18" t="n"/>
      <c r="X895" s="1" t="n"/>
      <c r="Y895" s="210" t="n"/>
      <c r="Z895" s="1" t="n"/>
      <c r="AA895" s="18" t="n"/>
      <c r="AB895" s="212" t="n"/>
      <c r="AC895" s="1" t="n"/>
    </row>
    <row r="896">
      <c r="A896" s="1" t="n"/>
      <c r="B896" s="1" t="n"/>
      <c r="C896" s="1" t="n"/>
      <c r="D896" s="1" t="n"/>
      <c r="E896" s="1" t="n"/>
      <c r="F896" s="1" t="n"/>
      <c r="G896" s="1" t="n"/>
      <c r="H896" s="1" t="n"/>
      <c r="I896" s="1" t="n"/>
      <c r="J896" s="1" t="n"/>
      <c r="K896" s="18" t="n"/>
      <c r="L896" s="1" t="n"/>
      <c r="M896" s="1" t="n"/>
      <c r="N896" s="1" t="n"/>
      <c r="O896" s="1" t="n"/>
      <c r="P896" s="1" t="n"/>
      <c r="Q896" s="1" t="n"/>
      <c r="R896" s="1" t="n"/>
      <c r="S896" s="210" t="n"/>
      <c r="T896" s="210" t="n"/>
      <c r="U896" s="1" t="n"/>
      <c r="V896" s="18" t="n"/>
      <c r="W896" s="18" t="n"/>
      <c r="X896" s="1" t="n"/>
      <c r="Y896" s="210" t="n"/>
      <c r="Z896" s="1" t="n"/>
      <c r="AA896" s="18" t="n"/>
      <c r="AB896" s="212" t="n"/>
      <c r="AC896" s="1" t="n"/>
    </row>
    <row r="897">
      <c r="A897" s="1" t="n"/>
      <c r="B897" s="1" t="n"/>
      <c r="C897" s="1" t="n"/>
      <c r="D897" s="1" t="n"/>
      <c r="E897" s="1" t="n"/>
      <c r="F897" s="1" t="n"/>
      <c r="G897" s="1" t="n"/>
      <c r="H897" s="1" t="n"/>
      <c r="I897" s="1" t="n"/>
      <c r="J897" s="1" t="n"/>
      <c r="K897" s="18" t="n"/>
      <c r="L897" s="1" t="n"/>
      <c r="M897" s="1" t="n"/>
      <c r="N897" s="1" t="n"/>
      <c r="O897" s="1" t="n"/>
      <c r="P897" s="1" t="n"/>
      <c r="Q897" s="1" t="n"/>
      <c r="R897" s="1" t="n"/>
      <c r="S897" s="210" t="n"/>
      <c r="T897" s="210" t="n"/>
      <c r="U897" s="1" t="n"/>
      <c r="V897" s="18" t="n"/>
      <c r="W897" s="18" t="n"/>
      <c r="X897" s="1" t="n"/>
      <c r="Y897" s="210" t="n"/>
      <c r="Z897" s="1" t="n"/>
      <c r="AA897" s="18" t="n"/>
      <c r="AB897" s="212" t="n"/>
      <c r="AC897" s="1" t="n"/>
    </row>
    <row r="898">
      <c r="A898" s="1" t="n"/>
      <c r="B898" s="1" t="n"/>
      <c r="C898" s="1" t="n"/>
      <c r="D898" s="1" t="n"/>
      <c r="E898" s="1" t="n"/>
      <c r="F898" s="1" t="n"/>
      <c r="G898" s="1" t="n"/>
      <c r="H898" s="1" t="n"/>
      <c r="I898" s="1" t="n"/>
      <c r="J898" s="1" t="n"/>
      <c r="K898" s="18" t="n"/>
      <c r="L898" s="1" t="n"/>
      <c r="M898" s="1" t="n"/>
      <c r="N898" s="1" t="n"/>
      <c r="O898" s="1" t="n"/>
      <c r="P898" s="1" t="n"/>
      <c r="Q898" s="1" t="n"/>
      <c r="R898" s="1" t="n"/>
      <c r="S898" s="210" t="n"/>
      <c r="T898" s="210" t="n"/>
      <c r="U898" s="1" t="n"/>
      <c r="V898" s="18" t="n"/>
      <c r="W898" s="18" t="n"/>
      <c r="X898" s="1" t="n"/>
      <c r="Y898" s="210" t="n"/>
      <c r="Z898" s="1" t="n"/>
      <c r="AA898" s="18" t="n"/>
      <c r="AB898" s="212" t="n"/>
      <c r="AC898" s="1" t="n"/>
    </row>
    <row r="899">
      <c r="A899" s="1" t="n"/>
      <c r="B899" s="1" t="n"/>
      <c r="C899" s="1" t="n"/>
      <c r="D899" s="1" t="n"/>
      <c r="E899" s="1" t="n"/>
      <c r="F899" s="1" t="n"/>
      <c r="G899" s="1" t="n"/>
      <c r="H899" s="1" t="n"/>
      <c r="I899" s="1" t="n"/>
      <c r="J899" s="1" t="n"/>
      <c r="K899" s="18" t="n"/>
      <c r="L899" s="1" t="n"/>
      <c r="M899" s="1" t="n"/>
      <c r="N899" s="1" t="n"/>
      <c r="O899" s="1" t="n"/>
      <c r="P899" s="1" t="n"/>
      <c r="Q899" s="1" t="n"/>
      <c r="R899" s="1" t="n"/>
      <c r="S899" s="210" t="n"/>
      <c r="T899" s="210" t="n"/>
      <c r="U899" s="1" t="n"/>
      <c r="V899" s="18" t="n"/>
      <c r="W899" s="18" t="n"/>
      <c r="X899" s="1" t="n"/>
      <c r="Y899" s="210" t="n"/>
      <c r="Z899" s="1" t="n"/>
      <c r="AA899" s="18" t="n"/>
      <c r="AB899" s="212" t="n"/>
      <c r="AC899" s="1" t="n"/>
    </row>
    <row r="900">
      <c r="A900" s="1" t="n"/>
      <c r="B900" s="1" t="n"/>
      <c r="C900" s="1" t="n"/>
      <c r="D900" s="1" t="n"/>
      <c r="E900" s="1" t="n"/>
      <c r="F900" s="1" t="n"/>
      <c r="G900" s="1" t="n"/>
      <c r="H900" s="1" t="n"/>
      <c r="I900" s="1" t="n"/>
      <c r="J900" s="1" t="n"/>
      <c r="K900" s="18" t="n"/>
      <c r="L900" s="1" t="n"/>
      <c r="M900" s="1" t="n"/>
      <c r="N900" s="1" t="n"/>
      <c r="O900" s="1" t="n"/>
      <c r="P900" s="1" t="n"/>
      <c r="Q900" s="1" t="n"/>
      <c r="R900" s="1" t="n"/>
      <c r="S900" s="210" t="n"/>
      <c r="T900" s="210" t="n"/>
      <c r="U900" s="1" t="n"/>
      <c r="V900" s="18" t="n"/>
      <c r="W900" s="18" t="n"/>
      <c r="X900" s="1" t="n"/>
      <c r="Y900" s="210" t="n"/>
      <c r="Z900" s="1" t="n"/>
      <c r="AA900" s="18" t="n"/>
      <c r="AB900" s="212" t="n"/>
      <c r="AC900" s="1" t="n"/>
    </row>
    <row r="901">
      <c r="A901" s="1" t="n"/>
      <c r="B901" s="1" t="n"/>
      <c r="C901" s="1" t="n"/>
      <c r="D901" s="1" t="n"/>
      <c r="E901" s="1" t="n"/>
      <c r="F901" s="1" t="n"/>
      <c r="G901" s="1" t="n"/>
      <c r="H901" s="1" t="n"/>
      <c r="I901" s="1" t="n"/>
      <c r="J901" s="1" t="n"/>
      <c r="K901" s="18" t="n"/>
      <c r="L901" s="1" t="n"/>
      <c r="M901" s="1" t="n"/>
      <c r="N901" s="1" t="n"/>
      <c r="O901" s="1" t="n"/>
      <c r="P901" s="1" t="n"/>
      <c r="Q901" s="1" t="n"/>
      <c r="R901" s="1" t="n"/>
      <c r="S901" s="210" t="n"/>
      <c r="T901" s="210" t="n"/>
      <c r="U901" s="1" t="n"/>
      <c r="V901" s="18" t="n"/>
      <c r="W901" s="18" t="n"/>
      <c r="X901" s="1" t="n"/>
      <c r="Y901" s="210" t="n"/>
      <c r="Z901" s="1" t="n"/>
      <c r="AA901" s="18" t="n"/>
      <c r="AB901" s="212" t="n"/>
      <c r="AC901" s="1" t="n"/>
    </row>
    <row r="902">
      <c r="A902" s="1" t="n"/>
      <c r="B902" s="1" t="n"/>
      <c r="C902" s="1" t="n"/>
      <c r="D902" s="1" t="n"/>
      <c r="E902" s="1" t="n"/>
      <c r="F902" s="1" t="n"/>
      <c r="G902" s="1" t="n"/>
      <c r="H902" s="1" t="n"/>
      <c r="I902" s="1" t="n"/>
      <c r="J902" s="1" t="n"/>
      <c r="K902" s="18" t="n"/>
      <c r="L902" s="1" t="n"/>
      <c r="M902" s="1" t="n"/>
      <c r="N902" s="1" t="n"/>
      <c r="O902" s="1" t="n"/>
      <c r="P902" s="1" t="n"/>
      <c r="Q902" s="1" t="n"/>
      <c r="R902" s="1" t="n"/>
      <c r="S902" s="210" t="n"/>
      <c r="T902" s="210" t="n"/>
      <c r="U902" s="1" t="n"/>
      <c r="V902" s="18" t="n"/>
      <c r="W902" s="18" t="n"/>
      <c r="X902" s="1" t="n"/>
      <c r="Y902" s="210" t="n"/>
      <c r="Z902" s="1" t="n"/>
      <c r="AA902" s="18" t="n"/>
      <c r="AB902" s="212" t="n"/>
      <c r="AC902" s="1" t="n"/>
    </row>
    <row r="903">
      <c r="A903" s="1" t="n"/>
      <c r="B903" s="1" t="n"/>
      <c r="C903" s="1" t="n"/>
      <c r="D903" s="1" t="n"/>
      <c r="E903" s="1" t="n"/>
      <c r="F903" s="1" t="n"/>
      <c r="G903" s="1" t="n"/>
      <c r="H903" s="1" t="n"/>
      <c r="I903" s="1" t="n"/>
      <c r="J903" s="1" t="n"/>
      <c r="K903" s="18" t="n"/>
      <c r="L903" s="1" t="n"/>
      <c r="M903" s="1" t="n"/>
      <c r="N903" s="1" t="n"/>
      <c r="O903" s="1" t="n"/>
      <c r="P903" s="1" t="n"/>
      <c r="Q903" s="1" t="n"/>
      <c r="R903" s="1" t="n"/>
      <c r="S903" s="210" t="n"/>
      <c r="T903" s="210" t="n"/>
      <c r="U903" s="1" t="n"/>
      <c r="V903" s="18" t="n"/>
      <c r="W903" s="18" t="n"/>
      <c r="X903" s="1" t="n"/>
      <c r="Y903" s="210" t="n"/>
      <c r="Z903" s="1" t="n"/>
      <c r="AA903" s="18" t="n"/>
      <c r="AB903" s="212" t="n"/>
      <c r="AC903" s="1" t="n"/>
    </row>
    <row r="904">
      <c r="A904" s="1" t="n"/>
      <c r="B904" s="1" t="n"/>
      <c r="C904" s="1" t="n"/>
      <c r="D904" s="1" t="n"/>
      <c r="E904" s="1" t="n"/>
      <c r="F904" s="1" t="n"/>
      <c r="G904" s="1" t="n"/>
      <c r="H904" s="1" t="n"/>
      <c r="I904" s="1" t="n"/>
      <c r="J904" s="1" t="n"/>
      <c r="K904" s="18" t="n"/>
      <c r="L904" s="1" t="n"/>
      <c r="M904" s="1" t="n"/>
      <c r="N904" s="1" t="n"/>
      <c r="O904" s="1" t="n"/>
      <c r="P904" s="1" t="n"/>
      <c r="Q904" s="1" t="n"/>
      <c r="R904" s="1" t="n"/>
      <c r="S904" s="210" t="n"/>
      <c r="T904" s="210" t="n"/>
      <c r="U904" s="1" t="n"/>
      <c r="V904" s="18" t="n"/>
      <c r="W904" s="18" t="n"/>
      <c r="X904" s="1" t="n"/>
      <c r="Y904" s="210" t="n"/>
      <c r="Z904" s="1" t="n"/>
      <c r="AA904" s="18" t="n"/>
      <c r="AB904" s="212" t="n"/>
      <c r="AC904" s="1" t="n"/>
    </row>
    <row r="905">
      <c r="A905" s="1" t="n"/>
      <c r="B905" s="1" t="n"/>
      <c r="C905" s="1" t="n"/>
      <c r="D905" s="1" t="n"/>
      <c r="E905" s="1" t="n"/>
      <c r="F905" s="1" t="n"/>
      <c r="G905" s="1" t="n"/>
      <c r="H905" s="1" t="n"/>
      <c r="I905" s="1" t="n"/>
      <c r="J905" s="1" t="n"/>
      <c r="K905" s="18" t="n"/>
      <c r="L905" s="1" t="n"/>
      <c r="M905" s="1" t="n"/>
      <c r="N905" s="1" t="n"/>
      <c r="O905" s="1" t="n"/>
      <c r="P905" s="1" t="n"/>
      <c r="Q905" s="1" t="n"/>
      <c r="R905" s="1" t="n"/>
      <c r="S905" s="210" t="n"/>
      <c r="T905" s="210" t="n"/>
      <c r="U905" s="1" t="n"/>
      <c r="V905" s="18" t="n"/>
      <c r="W905" s="18" t="n"/>
      <c r="X905" s="1" t="n"/>
      <c r="Y905" s="210" t="n"/>
      <c r="Z905" s="1" t="n"/>
      <c r="AA905" s="18" t="n"/>
      <c r="AB905" s="212" t="n"/>
      <c r="AC905" s="1" t="n"/>
    </row>
    <row r="906">
      <c r="A906" s="1" t="n"/>
      <c r="B906" s="1" t="n"/>
      <c r="C906" s="1" t="n"/>
      <c r="D906" s="1" t="n"/>
      <c r="E906" s="1" t="n"/>
      <c r="F906" s="1" t="n"/>
      <c r="G906" s="1" t="n"/>
      <c r="H906" s="1" t="n"/>
      <c r="I906" s="1" t="n"/>
      <c r="J906" s="1" t="n"/>
      <c r="K906" s="18" t="n"/>
      <c r="L906" s="1" t="n"/>
      <c r="M906" s="1" t="n"/>
      <c r="N906" s="1" t="n"/>
      <c r="O906" s="1" t="n"/>
      <c r="P906" s="1" t="n"/>
      <c r="Q906" s="1" t="n"/>
      <c r="R906" s="1" t="n"/>
      <c r="S906" s="210" t="n"/>
      <c r="T906" s="210" t="n"/>
      <c r="U906" s="1" t="n"/>
      <c r="V906" s="18" t="n"/>
      <c r="W906" s="18" t="n"/>
      <c r="X906" s="1" t="n"/>
      <c r="Y906" s="210" t="n"/>
      <c r="Z906" s="1" t="n"/>
      <c r="AA906" s="18" t="n"/>
      <c r="AB906" s="212" t="n"/>
      <c r="AC906" s="1" t="n"/>
    </row>
    <row r="907">
      <c r="A907" s="1" t="n"/>
      <c r="B907" s="1" t="n"/>
      <c r="C907" s="1" t="n"/>
      <c r="D907" s="1" t="n"/>
      <c r="E907" s="1" t="n"/>
      <c r="F907" s="1" t="n"/>
      <c r="G907" s="1" t="n"/>
      <c r="H907" s="1" t="n"/>
      <c r="I907" s="1" t="n"/>
      <c r="J907" s="1" t="n"/>
      <c r="K907" s="18" t="n"/>
      <c r="L907" s="1" t="n"/>
      <c r="M907" s="1" t="n"/>
      <c r="N907" s="1" t="n"/>
      <c r="O907" s="1" t="n"/>
      <c r="P907" s="1" t="n"/>
      <c r="Q907" s="1" t="n"/>
      <c r="R907" s="1" t="n"/>
      <c r="S907" s="210" t="n"/>
      <c r="T907" s="210" t="n"/>
      <c r="U907" s="1" t="n"/>
      <c r="V907" s="18" t="n"/>
      <c r="W907" s="18" t="n"/>
      <c r="X907" s="1" t="n"/>
      <c r="Y907" s="210" t="n"/>
      <c r="Z907" s="1" t="n"/>
      <c r="AA907" s="18" t="n"/>
      <c r="AB907" s="212" t="n"/>
      <c r="AC907" s="1" t="n"/>
    </row>
    <row r="908">
      <c r="A908" s="1" t="n"/>
      <c r="B908" s="1" t="n"/>
      <c r="C908" s="1" t="n"/>
      <c r="D908" s="1" t="n"/>
      <c r="E908" s="1" t="n"/>
      <c r="F908" s="1" t="n"/>
      <c r="G908" s="1" t="n"/>
      <c r="H908" s="1" t="n"/>
      <c r="I908" s="1" t="n"/>
      <c r="J908" s="1" t="n"/>
      <c r="K908" s="18" t="n"/>
      <c r="L908" s="1" t="n"/>
      <c r="M908" s="1" t="n"/>
      <c r="N908" s="1" t="n"/>
      <c r="O908" s="1" t="n"/>
      <c r="P908" s="1" t="n"/>
      <c r="Q908" s="1" t="n"/>
      <c r="R908" s="1" t="n"/>
      <c r="S908" s="210" t="n"/>
      <c r="T908" s="210" t="n"/>
      <c r="U908" s="1" t="n"/>
      <c r="V908" s="18" t="n"/>
      <c r="W908" s="18" t="n"/>
      <c r="X908" s="1" t="n"/>
      <c r="Y908" s="210" t="n"/>
      <c r="Z908" s="1" t="n"/>
      <c r="AA908" s="18" t="n"/>
      <c r="AB908" s="212" t="n"/>
      <c r="AC908" s="1" t="n"/>
    </row>
    <row r="909">
      <c r="A909" s="1" t="n"/>
      <c r="B909" s="1" t="n"/>
      <c r="C909" s="1" t="n"/>
      <c r="D909" s="1" t="n"/>
      <c r="E909" s="1" t="n"/>
      <c r="F909" s="1" t="n"/>
      <c r="G909" s="1" t="n"/>
      <c r="H909" s="1" t="n"/>
      <c r="I909" s="1" t="n"/>
      <c r="J909" s="1" t="n"/>
      <c r="K909" s="18" t="n"/>
      <c r="L909" s="1" t="n"/>
      <c r="M909" s="1" t="n"/>
      <c r="N909" s="1" t="n"/>
      <c r="O909" s="1" t="n"/>
      <c r="P909" s="1" t="n"/>
      <c r="Q909" s="1" t="n"/>
      <c r="R909" s="1" t="n"/>
      <c r="S909" s="210" t="n"/>
      <c r="T909" s="210" t="n"/>
      <c r="U909" s="1" t="n"/>
      <c r="V909" s="18" t="n"/>
      <c r="W909" s="18" t="n"/>
      <c r="X909" s="1" t="n"/>
      <c r="Y909" s="210" t="n"/>
      <c r="Z909" s="1" t="n"/>
      <c r="AA909" s="18" t="n"/>
      <c r="AB909" s="212" t="n"/>
      <c r="AC909" s="1" t="n"/>
    </row>
    <row r="910">
      <c r="A910" s="1" t="n"/>
      <c r="B910" s="1" t="n"/>
      <c r="C910" s="1" t="n"/>
      <c r="D910" s="1" t="n"/>
      <c r="E910" s="1" t="n"/>
      <c r="F910" s="1" t="n"/>
      <c r="G910" s="1" t="n"/>
      <c r="H910" s="1" t="n"/>
      <c r="I910" s="1" t="n"/>
      <c r="J910" s="1" t="n"/>
      <c r="K910" s="18" t="n"/>
      <c r="L910" s="1" t="n"/>
      <c r="M910" s="1" t="n"/>
      <c r="N910" s="1" t="n"/>
      <c r="O910" s="1" t="n"/>
      <c r="P910" s="1" t="n"/>
      <c r="Q910" s="1" t="n"/>
      <c r="R910" s="1" t="n"/>
      <c r="S910" s="210" t="n"/>
      <c r="T910" s="210" t="n"/>
      <c r="U910" s="1" t="n"/>
      <c r="V910" s="18" t="n"/>
      <c r="W910" s="18" t="n"/>
      <c r="X910" s="1" t="n"/>
      <c r="Y910" s="210" t="n"/>
      <c r="Z910" s="1" t="n"/>
      <c r="AA910" s="18" t="n"/>
      <c r="AB910" s="212" t="n"/>
      <c r="AC910" s="1" t="n"/>
    </row>
    <row r="911">
      <c r="A911" s="1" t="n"/>
      <c r="B911" s="1" t="n"/>
      <c r="C911" s="1" t="n"/>
      <c r="D911" s="1" t="n"/>
      <c r="E911" s="1" t="n"/>
      <c r="F911" s="1" t="n"/>
      <c r="G911" s="1" t="n"/>
      <c r="H911" s="1" t="n"/>
      <c r="I911" s="1" t="n"/>
      <c r="J911" s="1" t="n"/>
      <c r="K911" s="18" t="n"/>
      <c r="L911" s="1" t="n"/>
      <c r="M911" s="1" t="n"/>
      <c r="N911" s="1" t="n"/>
      <c r="O911" s="1" t="n"/>
      <c r="P911" s="1" t="n"/>
      <c r="Q911" s="1" t="n"/>
      <c r="R911" s="1" t="n"/>
      <c r="S911" s="210" t="n"/>
      <c r="T911" s="210" t="n"/>
      <c r="U911" s="1" t="n"/>
      <c r="V911" s="18" t="n"/>
      <c r="W911" s="18" t="n"/>
      <c r="X911" s="1" t="n"/>
      <c r="Y911" s="210" t="n"/>
      <c r="Z911" s="1" t="n"/>
      <c r="AA911" s="18" t="n"/>
      <c r="AB911" s="212" t="n"/>
      <c r="AC911" s="1" t="n"/>
    </row>
    <row r="912">
      <c r="A912" s="1" t="n"/>
      <c r="B912" s="1" t="n"/>
      <c r="C912" s="1" t="n"/>
      <c r="D912" s="1" t="n"/>
      <c r="E912" s="1" t="n"/>
      <c r="F912" s="1" t="n"/>
      <c r="G912" s="1" t="n"/>
      <c r="H912" s="1" t="n"/>
      <c r="I912" s="1" t="n"/>
      <c r="J912" s="1" t="n"/>
      <c r="K912" s="18" t="n"/>
      <c r="L912" s="1" t="n"/>
      <c r="M912" s="1" t="n"/>
      <c r="N912" s="1" t="n"/>
      <c r="O912" s="1" t="n"/>
      <c r="P912" s="1" t="n"/>
      <c r="Q912" s="1" t="n"/>
      <c r="R912" s="1" t="n"/>
      <c r="S912" s="210" t="n"/>
      <c r="T912" s="210" t="n"/>
      <c r="U912" s="1" t="n"/>
      <c r="V912" s="18" t="n"/>
      <c r="W912" s="18" t="n"/>
      <c r="X912" s="1" t="n"/>
      <c r="Y912" s="210" t="n"/>
      <c r="Z912" s="1" t="n"/>
      <c r="AA912" s="18" t="n"/>
      <c r="AB912" s="212" t="n"/>
      <c r="AC912" s="1" t="n"/>
    </row>
    <row r="913">
      <c r="A913" s="1" t="n"/>
      <c r="B913" s="1" t="n"/>
      <c r="C913" s="1" t="n"/>
      <c r="D913" s="1" t="n"/>
      <c r="E913" s="1" t="n"/>
      <c r="F913" s="1" t="n"/>
      <c r="G913" s="1" t="n"/>
      <c r="H913" s="1" t="n"/>
      <c r="I913" s="1" t="n"/>
      <c r="J913" s="1" t="n"/>
      <c r="K913" s="18" t="n"/>
      <c r="L913" s="1" t="n"/>
      <c r="M913" s="1" t="n"/>
      <c r="N913" s="1" t="n"/>
      <c r="O913" s="1" t="n"/>
      <c r="P913" s="1" t="n"/>
      <c r="Q913" s="1" t="n"/>
      <c r="R913" s="1" t="n"/>
      <c r="S913" s="210" t="n"/>
      <c r="T913" s="210" t="n"/>
      <c r="U913" s="1" t="n"/>
      <c r="V913" s="18" t="n"/>
      <c r="W913" s="18" t="n"/>
      <c r="X913" s="1" t="n"/>
      <c r="Y913" s="210" t="n"/>
      <c r="Z913" s="1" t="n"/>
      <c r="AA913" s="18" t="n"/>
      <c r="AB913" s="212" t="n"/>
      <c r="AC913" s="1" t="n"/>
    </row>
    <row r="914">
      <c r="A914" s="1" t="n"/>
      <c r="B914" s="1" t="n"/>
      <c r="C914" s="1" t="n"/>
      <c r="D914" s="1" t="n"/>
      <c r="E914" s="1" t="n"/>
      <c r="F914" s="1" t="n"/>
      <c r="G914" s="1" t="n"/>
      <c r="H914" s="1" t="n"/>
      <c r="I914" s="1" t="n"/>
      <c r="J914" s="1" t="n"/>
      <c r="K914" s="18" t="n"/>
      <c r="L914" s="1" t="n"/>
      <c r="M914" s="1" t="n"/>
      <c r="N914" s="1" t="n"/>
      <c r="O914" s="1" t="n"/>
      <c r="P914" s="1" t="n"/>
      <c r="Q914" s="1" t="n"/>
      <c r="R914" s="1" t="n"/>
      <c r="S914" s="210" t="n"/>
      <c r="T914" s="210" t="n"/>
      <c r="U914" s="1" t="n"/>
      <c r="V914" s="18" t="n"/>
      <c r="W914" s="18" t="n"/>
      <c r="X914" s="1" t="n"/>
      <c r="Y914" s="210" t="n"/>
      <c r="Z914" s="1" t="n"/>
      <c r="AA914" s="18" t="n"/>
      <c r="AB914" s="212" t="n"/>
      <c r="AC914" s="1" t="n"/>
    </row>
    <row r="915">
      <c r="A915" s="1" t="n"/>
      <c r="B915" s="1" t="n"/>
      <c r="C915" s="1" t="n"/>
      <c r="D915" s="1" t="n"/>
      <c r="E915" s="1" t="n"/>
      <c r="F915" s="1" t="n"/>
      <c r="G915" s="1" t="n"/>
      <c r="H915" s="1" t="n"/>
      <c r="I915" s="1" t="n"/>
      <c r="J915" s="1" t="n"/>
      <c r="K915" s="18" t="n"/>
      <c r="L915" s="1" t="n"/>
      <c r="M915" s="1" t="n"/>
      <c r="N915" s="1" t="n"/>
      <c r="O915" s="1" t="n"/>
      <c r="P915" s="1" t="n"/>
      <c r="Q915" s="1" t="n"/>
      <c r="R915" s="1" t="n"/>
      <c r="S915" s="210" t="n"/>
      <c r="T915" s="210" t="n"/>
      <c r="U915" s="1" t="n"/>
      <c r="V915" s="18" t="n"/>
      <c r="W915" s="18" t="n"/>
      <c r="X915" s="1" t="n"/>
      <c r="Y915" s="210" t="n"/>
      <c r="Z915" s="1" t="n"/>
      <c r="AA915" s="18" t="n"/>
      <c r="AB915" s="212" t="n"/>
      <c r="AC915" s="1" t="n"/>
    </row>
    <row r="916">
      <c r="A916" s="1" t="n"/>
      <c r="B916" s="1" t="n"/>
      <c r="C916" s="1" t="n"/>
      <c r="D916" s="1" t="n"/>
      <c r="E916" s="1" t="n"/>
      <c r="F916" s="1" t="n"/>
      <c r="G916" s="1" t="n"/>
      <c r="H916" s="1" t="n"/>
      <c r="I916" s="1" t="n"/>
      <c r="J916" s="1" t="n"/>
      <c r="K916" s="18" t="n"/>
      <c r="L916" s="1" t="n"/>
      <c r="M916" s="1" t="n"/>
      <c r="N916" s="1" t="n"/>
      <c r="O916" s="1" t="n"/>
      <c r="P916" s="1" t="n"/>
      <c r="Q916" s="1" t="n"/>
      <c r="R916" s="1" t="n"/>
      <c r="S916" s="210" t="n"/>
      <c r="T916" s="210" t="n"/>
      <c r="U916" s="1" t="n"/>
      <c r="V916" s="18" t="n"/>
      <c r="W916" s="18" t="n"/>
      <c r="X916" s="1" t="n"/>
      <c r="Y916" s="210" t="n"/>
      <c r="Z916" s="1" t="n"/>
      <c r="AA916" s="18" t="n"/>
      <c r="AB916" s="212" t="n"/>
      <c r="AC916" s="1" t="n"/>
    </row>
    <row r="917">
      <c r="A917" s="1" t="n"/>
      <c r="B917" s="1" t="n"/>
      <c r="C917" s="1" t="n"/>
      <c r="D917" s="1" t="n"/>
      <c r="E917" s="1" t="n"/>
      <c r="F917" s="1" t="n"/>
      <c r="G917" s="1" t="n"/>
      <c r="H917" s="1" t="n"/>
      <c r="I917" s="1" t="n"/>
      <c r="J917" s="1" t="n"/>
      <c r="K917" s="18" t="n"/>
      <c r="L917" s="1" t="n"/>
      <c r="M917" s="1" t="n"/>
      <c r="N917" s="1" t="n"/>
      <c r="O917" s="1" t="n"/>
      <c r="P917" s="1" t="n"/>
      <c r="Q917" s="1" t="n"/>
      <c r="R917" s="1" t="n"/>
      <c r="S917" s="210" t="n"/>
      <c r="T917" s="210" t="n"/>
      <c r="U917" s="1" t="n"/>
      <c r="V917" s="18" t="n"/>
      <c r="W917" s="18" t="n"/>
      <c r="X917" s="1" t="n"/>
      <c r="Y917" s="210" t="n"/>
      <c r="Z917" s="1" t="n"/>
      <c r="AA917" s="18" t="n"/>
      <c r="AB917" s="212" t="n"/>
      <c r="AC917" s="1" t="n"/>
    </row>
    <row r="918">
      <c r="A918" s="1" t="n"/>
      <c r="B918" s="1" t="n"/>
      <c r="C918" s="1" t="n"/>
      <c r="D918" s="1" t="n"/>
      <c r="E918" s="1" t="n"/>
      <c r="F918" s="1" t="n"/>
      <c r="G918" s="1" t="n"/>
      <c r="H918" s="1" t="n"/>
      <c r="I918" s="1" t="n"/>
      <c r="J918" s="1" t="n"/>
      <c r="K918" s="18" t="n"/>
      <c r="L918" s="1" t="n"/>
      <c r="M918" s="1" t="n"/>
      <c r="N918" s="1" t="n"/>
      <c r="O918" s="1" t="n"/>
      <c r="P918" s="1" t="n"/>
      <c r="Q918" s="1" t="n"/>
      <c r="R918" s="1" t="n"/>
      <c r="S918" s="210" t="n"/>
      <c r="T918" s="210" t="n"/>
      <c r="U918" s="1" t="n"/>
      <c r="V918" s="18" t="n"/>
      <c r="W918" s="18" t="n"/>
      <c r="X918" s="1" t="n"/>
      <c r="Y918" s="210" t="n"/>
      <c r="Z918" s="1" t="n"/>
      <c r="AA918" s="18" t="n"/>
      <c r="AB918" s="212" t="n"/>
      <c r="AC918" s="1" t="n"/>
    </row>
    <row r="919">
      <c r="A919" s="1" t="n"/>
      <c r="B919" s="1" t="n"/>
      <c r="C919" s="1" t="n"/>
      <c r="D919" s="1" t="n"/>
      <c r="E919" s="1" t="n"/>
      <c r="F919" s="1" t="n"/>
      <c r="G919" s="1" t="n"/>
      <c r="H919" s="1" t="n"/>
      <c r="I919" s="1" t="n"/>
      <c r="J919" s="1" t="n"/>
      <c r="K919" s="18" t="n"/>
      <c r="L919" s="1" t="n"/>
      <c r="M919" s="1" t="n"/>
      <c r="N919" s="1" t="n"/>
      <c r="O919" s="1" t="n"/>
      <c r="P919" s="1" t="n"/>
      <c r="Q919" s="1" t="n"/>
      <c r="R919" s="1" t="n"/>
      <c r="S919" s="210" t="n"/>
      <c r="T919" s="210" t="n"/>
      <c r="U919" s="1" t="n"/>
      <c r="V919" s="18" t="n"/>
      <c r="W919" s="18" t="n"/>
      <c r="X919" s="1" t="n"/>
      <c r="Y919" s="210" t="n"/>
      <c r="Z919" s="1" t="n"/>
      <c r="AA919" s="18" t="n"/>
      <c r="AB919" s="212" t="n"/>
      <c r="AC919" s="1" t="n"/>
    </row>
    <row r="920">
      <c r="A920" s="1" t="n"/>
      <c r="B920" s="1" t="n"/>
      <c r="C920" s="1" t="n"/>
      <c r="D920" s="1" t="n"/>
      <c r="E920" s="1" t="n"/>
      <c r="F920" s="1" t="n"/>
      <c r="G920" s="1" t="n"/>
      <c r="H920" s="1" t="n"/>
      <c r="I920" s="1" t="n"/>
      <c r="J920" s="1" t="n"/>
      <c r="K920" s="18" t="n"/>
      <c r="L920" s="1" t="n"/>
      <c r="M920" s="1" t="n"/>
      <c r="N920" s="1" t="n"/>
      <c r="O920" s="1" t="n"/>
      <c r="P920" s="1" t="n"/>
      <c r="Q920" s="1" t="n"/>
      <c r="R920" s="1" t="n"/>
      <c r="S920" s="210" t="n"/>
      <c r="T920" s="210" t="n"/>
      <c r="U920" s="1" t="n"/>
      <c r="V920" s="18" t="n"/>
      <c r="W920" s="18" t="n"/>
      <c r="X920" s="1" t="n"/>
      <c r="Y920" s="210" t="n"/>
      <c r="Z920" s="1" t="n"/>
      <c r="AA920" s="18" t="n"/>
      <c r="AB920" s="212" t="n"/>
      <c r="AC920" s="1" t="n"/>
    </row>
    <row r="921">
      <c r="A921" s="1" t="n"/>
      <c r="B921" s="1" t="n"/>
      <c r="C921" s="1" t="n"/>
      <c r="D921" s="1" t="n"/>
      <c r="E921" s="1" t="n"/>
      <c r="F921" s="1" t="n"/>
      <c r="G921" s="1" t="n"/>
      <c r="H921" s="1" t="n"/>
      <c r="I921" s="1" t="n"/>
      <c r="J921" s="1" t="n"/>
      <c r="K921" s="18" t="n"/>
      <c r="L921" s="1" t="n"/>
      <c r="M921" s="1" t="n"/>
      <c r="N921" s="1" t="n"/>
      <c r="O921" s="1" t="n"/>
      <c r="P921" s="1" t="n"/>
      <c r="Q921" s="1" t="n"/>
      <c r="R921" s="1" t="n"/>
      <c r="S921" s="210" t="n"/>
      <c r="T921" s="210" t="n"/>
      <c r="U921" s="1" t="n"/>
      <c r="V921" s="18" t="n"/>
      <c r="W921" s="18" t="n"/>
      <c r="X921" s="1" t="n"/>
      <c r="Y921" s="210" t="n"/>
      <c r="Z921" s="1" t="n"/>
      <c r="AA921" s="18" t="n"/>
      <c r="AB921" s="212" t="n"/>
      <c r="AC921" s="1" t="n"/>
    </row>
    <row r="922">
      <c r="A922" s="1" t="n"/>
      <c r="B922" s="1" t="n"/>
      <c r="C922" s="1" t="n"/>
      <c r="D922" s="1" t="n"/>
      <c r="E922" s="1" t="n"/>
      <c r="F922" s="1" t="n"/>
      <c r="G922" s="1" t="n"/>
      <c r="H922" s="1" t="n"/>
      <c r="I922" s="1" t="n"/>
      <c r="J922" s="1" t="n"/>
      <c r="K922" s="18" t="n"/>
      <c r="L922" s="1" t="n"/>
      <c r="M922" s="1" t="n"/>
      <c r="N922" s="1" t="n"/>
      <c r="O922" s="1" t="n"/>
      <c r="P922" s="1" t="n"/>
      <c r="Q922" s="1" t="n"/>
      <c r="R922" s="1" t="n"/>
      <c r="S922" s="210" t="n"/>
      <c r="T922" s="210" t="n"/>
      <c r="U922" s="1" t="n"/>
      <c r="V922" s="18" t="n"/>
      <c r="W922" s="18" t="n"/>
      <c r="X922" s="1" t="n"/>
      <c r="Y922" s="210" t="n"/>
      <c r="Z922" s="1" t="n"/>
      <c r="AA922" s="18" t="n"/>
      <c r="AB922" s="212" t="n"/>
      <c r="AC922" s="1" t="n"/>
    </row>
    <row r="923">
      <c r="A923" s="1" t="n"/>
      <c r="B923" s="1" t="n"/>
      <c r="C923" s="1" t="n"/>
      <c r="D923" s="1" t="n"/>
      <c r="E923" s="1" t="n"/>
      <c r="F923" s="1" t="n"/>
      <c r="G923" s="1" t="n"/>
      <c r="H923" s="1" t="n"/>
      <c r="I923" s="1" t="n"/>
      <c r="J923" s="1" t="n"/>
      <c r="K923" s="18" t="n"/>
      <c r="L923" s="1" t="n"/>
      <c r="M923" s="1" t="n"/>
      <c r="N923" s="1" t="n"/>
      <c r="O923" s="1" t="n"/>
      <c r="P923" s="1" t="n"/>
      <c r="Q923" s="1" t="n"/>
      <c r="R923" s="1" t="n"/>
      <c r="S923" s="210" t="n"/>
      <c r="T923" s="210" t="n"/>
      <c r="U923" s="1" t="n"/>
      <c r="V923" s="18" t="n"/>
      <c r="W923" s="18" t="n"/>
      <c r="X923" s="1" t="n"/>
      <c r="Y923" s="210" t="n"/>
      <c r="Z923" s="1" t="n"/>
      <c r="AA923" s="18" t="n"/>
      <c r="AB923" s="212" t="n"/>
      <c r="AC923" s="1" t="n"/>
    </row>
    <row r="924">
      <c r="A924" s="1" t="n"/>
      <c r="B924" s="1" t="n"/>
      <c r="C924" s="1" t="n"/>
      <c r="D924" s="1" t="n"/>
      <c r="E924" s="1" t="n"/>
      <c r="F924" s="1" t="n"/>
      <c r="G924" s="1" t="n"/>
      <c r="H924" s="1" t="n"/>
      <c r="I924" s="1" t="n"/>
      <c r="J924" s="1" t="n"/>
      <c r="K924" s="18" t="n"/>
      <c r="L924" s="1" t="n"/>
      <c r="M924" s="1" t="n"/>
      <c r="N924" s="1" t="n"/>
      <c r="O924" s="1" t="n"/>
      <c r="P924" s="1" t="n"/>
      <c r="Q924" s="1" t="n"/>
      <c r="R924" s="1" t="n"/>
      <c r="S924" s="210" t="n"/>
      <c r="T924" s="210" t="n"/>
      <c r="U924" s="1" t="n"/>
      <c r="V924" s="18" t="n"/>
      <c r="W924" s="18" t="n"/>
      <c r="X924" s="1" t="n"/>
      <c r="Y924" s="210" t="n"/>
      <c r="Z924" s="1" t="n"/>
      <c r="AA924" s="18" t="n"/>
      <c r="AB924" s="212" t="n"/>
      <c r="AC924" s="1" t="n"/>
    </row>
    <row r="925">
      <c r="A925" s="1" t="n"/>
      <c r="B925" s="1" t="n"/>
      <c r="C925" s="1" t="n"/>
      <c r="D925" s="1" t="n"/>
      <c r="E925" s="1" t="n"/>
      <c r="F925" s="1" t="n"/>
      <c r="G925" s="1" t="n"/>
      <c r="H925" s="1" t="n"/>
      <c r="I925" s="1" t="n"/>
      <c r="J925" s="1" t="n"/>
      <c r="K925" s="18" t="n"/>
      <c r="L925" s="1" t="n"/>
      <c r="M925" s="1" t="n"/>
      <c r="N925" s="1" t="n"/>
      <c r="O925" s="1" t="n"/>
      <c r="P925" s="1" t="n"/>
      <c r="Q925" s="1" t="n"/>
      <c r="R925" s="1" t="n"/>
      <c r="S925" s="210" t="n"/>
      <c r="T925" s="210" t="n"/>
      <c r="U925" s="1" t="n"/>
      <c r="V925" s="18" t="n"/>
      <c r="W925" s="18" t="n"/>
      <c r="X925" s="1" t="n"/>
      <c r="Y925" s="210" t="n"/>
      <c r="Z925" s="1" t="n"/>
      <c r="AA925" s="18" t="n"/>
      <c r="AB925" s="212" t="n"/>
      <c r="AC925" s="1" t="n"/>
    </row>
    <row r="926">
      <c r="A926" s="1" t="n"/>
      <c r="B926" s="1" t="n"/>
      <c r="C926" s="1" t="n"/>
      <c r="D926" s="1" t="n"/>
      <c r="E926" s="1" t="n"/>
      <c r="F926" s="1" t="n"/>
      <c r="G926" s="1" t="n"/>
      <c r="H926" s="1" t="n"/>
      <c r="I926" s="1" t="n"/>
      <c r="J926" s="1" t="n"/>
      <c r="K926" s="18" t="n"/>
      <c r="L926" s="1" t="n"/>
      <c r="M926" s="1" t="n"/>
      <c r="N926" s="1" t="n"/>
      <c r="O926" s="1" t="n"/>
      <c r="P926" s="1" t="n"/>
      <c r="Q926" s="1" t="n"/>
      <c r="R926" s="1" t="n"/>
      <c r="S926" s="210" t="n"/>
      <c r="T926" s="210" t="n"/>
      <c r="U926" s="1" t="n"/>
      <c r="V926" s="18" t="n"/>
      <c r="W926" s="18" t="n"/>
      <c r="X926" s="1" t="n"/>
      <c r="Y926" s="210" t="n"/>
      <c r="Z926" s="1" t="n"/>
      <c r="AA926" s="18" t="n"/>
      <c r="AB926" s="212" t="n"/>
      <c r="AC926" s="1" t="n"/>
    </row>
    <row r="927">
      <c r="A927" s="1" t="n"/>
      <c r="B927" s="1" t="n"/>
      <c r="C927" s="1" t="n"/>
      <c r="D927" s="1" t="n"/>
      <c r="E927" s="1" t="n"/>
      <c r="F927" s="1" t="n"/>
      <c r="G927" s="1" t="n"/>
      <c r="H927" s="1" t="n"/>
      <c r="I927" s="1" t="n"/>
      <c r="J927" s="1" t="n"/>
      <c r="K927" s="18" t="n"/>
      <c r="L927" s="1" t="n"/>
      <c r="M927" s="1" t="n"/>
      <c r="N927" s="1" t="n"/>
      <c r="O927" s="1" t="n"/>
      <c r="P927" s="1" t="n"/>
      <c r="Q927" s="1" t="n"/>
      <c r="R927" s="1" t="n"/>
      <c r="S927" s="210" t="n"/>
      <c r="T927" s="210" t="n"/>
      <c r="U927" s="1" t="n"/>
      <c r="V927" s="18" t="n"/>
      <c r="W927" s="18" t="n"/>
      <c r="X927" s="1" t="n"/>
      <c r="Y927" s="210" t="n"/>
      <c r="Z927" s="1" t="n"/>
      <c r="AA927" s="18" t="n"/>
      <c r="AB927" s="212" t="n"/>
      <c r="AC927" s="1" t="n"/>
    </row>
    <row r="928">
      <c r="A928" s="1" t="n"/>
      <c r="B928" s="1" t="n"/>
      <c r="C928" s="1" t="n"/>
      <c r="D928" s="1" t="n"/>
      <c r="E928" s="1" t="n"/>
      <c r="F928" s="1" t="n"/>
      <c r="G928" s="1" t="n"/>
      <c r="H928" s="1" t="n"/>
      <c r="I928" s="1" t="n"/>
      <c r="J928" s="1" t="n"/>
      <c r="K928" s="18" t="n"/>
      <c r="L928" s="1" t="n"/>
      <c r="M928" s="1" t="n"/>
      <c r="N928" s="1" t="n"/>
      <c r="O928" s="1" t="n"/>
      <c r="P928" s="1" t="n"/>
      <c r="Q928" s="1" t="n"/>
      <c r="R928" s="1" t="n"/>
      <c r="S928" s="210" t="n"/>
      <c r="T928" s="210" t="n"/>
      <c r="U928" s="1" t="n"/>
      <c r="V928" s="18" t="n"/>
      <c r="W928" s="18" t="n"/>
      <c r="X928" s="1" t="n"/>
      <c r="Y928" s="210" t="n"/>
      <c r="Z928" s="1" t="n"/>
      <c r="AA928" s="18" t="n"/>
      <c r="AB928" s="212" t="n"/>
      <c r="AC928" s="1" t="n"/>
    </row>
    <row r="929">
      <c r="A929" s="1" t="n"/>
      <c r="B929" s="1" t="n"/>
      <c r="C929" s="1" t="n"/>
      <c r="D929" s="1" t="n"/>
      <c r="E929" s="1" t="n"/>
      <c r="F929" s="1" t="n"/>
      <c r="G929" s="1" t="n"/>
      <c r="H929" s="1" t="n"/>
      <c r="I929" s="1" t="n"/>
      <c r="J929" s="1" t="n"/>
      <c r="K929" s="18" t="n"/>
      <c r="L929" s="1" t="n"/>
      <c r="M929" s="1" t="n"/>
      <c r="N929" s="1" t="n"/>
      <c r="O929" s="1" t="n"/>
      <c r="P929" s="1" t="n"/>
      <c r="Q929" s="1" t="n"/>
      <c r="R929" s="1" t="n"/>
      <c r="S929" s="210" t="n"/>
      <c r="T929" s="210" t="n"/>
      <c r="U929" s="1" t="n"/>
      <c r="V929" s="18" t="n"/>
      <c r="W929" s="18" t="n"/>
      <c r="X929" s="1" t="n"/>
      <c r="Y929" s="210" t="n"/>
      <c r="Z929" s="1" t="n"/>
      <c r="AA929" s="18" t="n"/>
      <c r="AB929" s="212" t="n"/>
      <c r="AC929" s="1" t="n"/>
    </row>
    <row r="930">
      <c r="A930" s="1" t="n"/>
      <c r="B930" s="1" t="n"/>
      <c r="C930" s="1" t="n"/>
      <c r="D930" s="1" t="n"/>
      <c r="E930" s="1" t="n"/>
      <c r="F930" s="1" t="n"/>
      <c r="G930" s="1" t="n"/>
      <c r="H930" s="1" t="n"/>
      <c r="I930" s="1" t="n"/>
      <c r="J930" s="1" t="n"/>
      <c r="K930" s="18" t="n"/>
      <c r="L930" s="1" t="n"/>
      <c r="M930" s="1" t="n"/>
      <c r="N930" s="1" t="n"/>
      <c r="O930" s="1" t="n"/>
      <c r="P930" s="1" t="n"/>
      <c r="Q930" s="1" t="n"/>
      <c r="R930" s="1" t="n"/>
      <c r="S930" s="210" t="n"/>
      <c r="T930" s="210" t="n"/>
      <c r="U930" s="1" t="n"/>
      <c r="V930" s="18" t="n"/>
      <c r="W930" s="18" t="n"/>
      <c r="X930" s="1" t="n"/>
      <c r="Y930" s="210" t="n"/>
      <c r="Z930" s="1" t="n"/>
      <c r="AA930" s="18" t="n"/>
      <c r="AB930" s="212" t="n"/>
      <c r="AC930" s="1" t="n"/>
    </row>
    <row r="931">
      <c r="A931" s="1" t="n"/>
      <c r="B931" s="1" t="n"/>
      <c r="C931" s="1" t="n"/>
      <c r="D931" s="1" t="n"/>
      <c r="E931" s="1" t="n"/>
      <c r="F931" s="1" t="n"/>
      <c r="G931" s="1" t="n"/>
      <c r="H931" s="1" t="n"/>
      <c r="I931" s="1" t="n"/>
      <c r="J931" s="1" t="n"/>
      <c r="K931" s="18" t="n"/>
      <c r="L931" s="1" t="n"/>
      <c r="M931" s="1" t="n"/>
      <c r="N931" s="1" t="n"/>
      <c r="O931" s="1" t="n"/>
      <c r="P931" s="1" t="n"/>
      <c r="Q931" s="1" t="n"/>
      <c r="R931" s="1" t="n"/>
      <c r="S931" s="210" t="n"/>
      <c r="T931" s="210" t="n"/>
      <c r="U931" s="1" t="n"/>
      <c r="V931" s="18" t="n"/>
      <c r="W931" s="18" t="n"/>
      <c r="X931" s="1" t="n"/>
      <c r="Y931" s="210" t="n"/>
      <c r="Z931" s="1" t="n"/>
      <c r="AA931" s="18" t="n"/>
      <c r="AB931" s="212" t="n"/>
      <c r="AC931" s="1" t="n"/>
    </row>
    <row r="932">
      <c r="A932" s="1" t="n"/>
      <c r="B932" s="1" t="n"/>
      <c r="C932" s="1" t="n"/>
      <c r="D932" s="1" t="n"/>
      <c r="E932" s="1" t="n"/>
      <c r="F932" s="1" t="n"/>
      <c r="G932" s="1" t="n"/>
      <c r="H932" s="1" t="n"/>
      <c r="I932" s="1" t="n"/>
      <c r="J932" s="1" t="n"/>
      <c r="K932" s="18" t="n"/>
      <c r="L932" s="1" t="n"/>
      <c r="M932" s="1" t="n"/>
      <c r="N932" s="1" t="n"/>
      <c r="O932" s="1" t="n"/>
      <c r="P932" s="1" t="n"/>
      <c r="Q932" s="1" t="n"/>
      <c r="R932" s="1" t="n"/>
      <c r="S932" s="210" t="n"/>
      <c r="T932" s="210" t="n"/>
      <c r="U932" s="1" t="n"/>
      <c r="V932" s="18" t="n"/>
      <c r="W932" s="18" t="n"/>
      <c r="X932" s="1" t="n"/>
      <c r="Y932" s="210" t="n"/>
      <c r="Z932" s="1" t="n"/>
      <c r="AA932" s="18" t="n"/>
      <c r="AB932" s="212" t="n"/>
      <c r="AC932" s="1" t="n"/>
    </row>
    <row r="933">
      <c r="A933" s="1" t="n"/>
      <c r="B933" s="1" t="n"/>
      <c r="C933" s="1" t="n"/>
      <c r="D933" s="1" t="n"/>
      <c r="E933" s="1" t="n"/>
      <c r="F933" s="1" t="n"/>
      <c r="G933" s="1" t="n"/>
      <c r="H933" s="1" t="n"/>
      <c r="I933" s="1" t="n"/>
      <c r="J933" s="1" t="n"/>
      <c r="K933" s="18" t="n"/>
      <c r="L933" s="1" t="n"/>
      <c r="M933" s="1" t="n"/>
      <c r="N933" s="1" t="n"/>
      <c r="O933" s="1" t="n"/>
      <c r="P933" s="1" t="n"/>
      <c r="Q933" s="1" t="n"/>
      <c r="R933" s="1" t="n"/>
      <c r="S933" s="210" t="n"/>
      <c r="T933" s="210" t="n"/>
      <c r="U933" s="1" t="n"/>
      <c r="V933" s="18" t="n"/>
      <c r="W933" s="18" t="n"/>
      <c r="X933" s="1" t="n"/>
      <c r="Y933" s="210" t="n"/>
      <c r="Z933" s="1" t="n"/>
      <c r="AA933" s="18" t="n"/>
      <c r="AB933" s="212" t="n"/>
      <c r="AC933" s="1" t="n"/>
    </row>
    <row r="934">
      <c r="A934" s="1" t="n"/>
      <c r="B934" s="1" t="n"/>
      <c r="C934" s="1" t="n"/>
      <c r="D934" s="1" t="n"/>
      <c r="E934" s="1" t="n"/>
      <c r="F934" s="1" t="n"/>
      <c r="G934" s="1" t="n"/>
      <c r="H934" s="1" t="n"/>
      <c r="I934" s="1" t="n"/>
      <c r="J934" s="1" t="n"/>
      <c r="K934" s="18" t="n"/>
      <c r="L934" s="1" t="n"/>
      <c r="M934" s="1" t="n"/>
      <c r="N934" s="1" t="n"/>
      <c r="O934" s="1" t="n"/>
      <c r="P934" s="1" t="n"/>
      <c r="Q934" s="1" t="n"/>
      <c r="R934" s="1" t="n"/>
      <c r="S934" s="210" t="n"/>
      <c r="T934" s="210" t="n"/>
      <c r="U934" s="1" t="n"/>
      <c r="V934" s="18" t="n"/>
      <c r="W934" s="18" t="n"/>
      <c r="X934" s="1" t="n"/>
      <c r="Y934" s="210" t="n"/>
      <c r="Z934" s="1" t="n"/>
      <c r="AA934" s="18" t="n"/>
      <c r="AB934" s="212" t="n"/>
      <c r="AC934" s="1" t="n"/>
    </row>
    <row r="935">
      <c r="A935" s="1" t="n"/>
      <c r="B935" s="1" t="n"/>
      <c r="C935" s="1" t="n"/>
      <c r="D935" s="1" t="n"/>
      <c r="E935" s="1" t="n"/>
      <c r="F935" s="1" t="n"/>
      <c r="G935" s="1" t="n"/>
      <c r="H935" s="1" t="n"/>
      <c r="I935" s="1" t="n"/>
      <c r="J935" s="1" t="n"/>
      <c r="K935" s="18" t="n"/>
      <c r="L935" s="1" t="n"/>
      <c r="M935" s="1" t="n"/>
      <c r="N935" s="1" t="n"/>
      <c r="O935" s="1" t="n"/>
      <c r="P935" s="1" t="n"/>
      <c r="Q935" s="1" t="n"/>
      <c r="R935" s="1" t="n"/>
      <c r="S935" s="210" t="n"/>
      <c r="T935" s="210" t="n"/>
      <c r="U935" s="1" t="n"/>
      <c r="V935" s="18" t="n"/>
      <c r="W935" s="18" t="n"/>
      <c r="X935" s="1" t="n"/>
      <c r="Y935" s="210" t="n"/>
      <c r="Z935" s="1" t="n"/>
      <c r="AA935" s="18" t="n"/>
      <c r="AB935" s="212" t="n"/>
      <c r="AC935" s="1" t="n"/>
    </row>
    <row r="936">
      <c r="A936" s="1" t="n"/>
      <c r="B936" s="1" t="n"/>
      <c r="C936" s="1" t="n"/>
      <c r="D936" s="1" t="n"/>
      <c r="E936" s="1" t="n"/>
      <c r="F936" s="1" t="n"/>
      <c r="G936" s="1" t="n"/>
      <c r="H936" s="1" t="n"/>
      <c r="I936" s="1" t="n"/>
      <c r="J936" s="1" t="n"/>
      <c r="K936" s="18" t="n"/>
      <c r="L936" s="1" t="n"/>
      <c r="M936" s="1" t="n"/>
      <c r="N936" s="1" t="n"/>
      <c r="O936" s="1" t="n"/>
      <c r="P936" s="1" t="n"/>
      <c r="Q936" s="1" t="n"/>
      <c r="R936" s="1" t="n"/>
      <c r="S936" s="210" t="n"/>
      <c r="T936" s="210" t="n"/>
      <c r="U936" s="1" t="n"/>
      <c r="V936" s="18" t="n"/>
      <c r="W936" s="18" t="n"/>
      <c r="X936" s="1" t="n"/>
      <c r="Y936" s="210" t="n"/>
      <c r="Z936" s="1" t="n"/>
      <c r="AA936" s="18" t="n"/>
      <c r="AB936" s="212" t="n"/>
      <c r="AC936" s="1" t="n"/>
    </row>
    <row r="937">
      <c r="A937" s="1" t="n"/>
      <c r="B937" s="1" t="n"/>
      <c r="C937" s="1" t="n"/>
      <c r="D937" s="1" t="n"/>
      <c r="E937" s="1" t="n"/>
      <c r="F937" s="1" t="n"/>
      <c r="G937" s="1" t="n"/>
      <c r="H937" s="1" t="n"/>
      <c r="I937" s="1" t="n"/>
      <c r="J937" s="1" t="n"/>
      <c r="K937" s="18" t="n"/>
      <c r="L937" s="1" t="n"/>
      <c r="M937" s="1" t="n"/>
      <c r="N937" s="1" t="n"/>
      <c r="O937" s="1" t="n"/>
      <c r="P937" s="1" t="n"/>
      <c r="Q937" s="1" t="n"/>
      <c r="R937" s="1" t="n"/>
      <c r="S937" s="210" t="n"/>
      <c r="T937" s="210" t="n"/>
      <c r="U937" s="1" t="n"/>
      <c r="V937" s="18" t="n"/>
      <c r="W937" s="18" t="n"/>
      <c r="X937" s="1" t="n"/>
      <c r="Y937" s="210" t="n"/>
      <c r="Z937" s="1" t="n"/>
      <c r="AA937" s="18" t="n"/>
      <c r="AB937" s="212" t="n"/>
      <c r="AC937" s="1" t="n"/>
    </row>
    <row r="938">
      <c r="A938" s="1" t="n"/>
      <c r="B938" s="1" t="n"/>
      <c r="C938" s="1" t="n"/>
      <c r="D938" s="1" t="n"/>
      <c r="E938" s="1" t="n"/>
      <c r="F938" s="1" t="n"/>
      <c r="G938" s="1" t="n"/>
      <c r="H938" s="1" t="n"/>
      <c r="I938" s="1" t="n"/>
      <c r="J938" s="1" t="n"/>
      <c r="K938" s="18" t="n"/>
      <c r="L938" s="1" t="n"/>
      <c r="M938" s="1" t="n"/>
      <c r="N938" s="1" t="n"/>
      <c r="O938" s="1" t="n"/>
      <c r="P938" s="1" t="n"/>
      <c r="Q938" s="1" t="n"/>
      <c r="R938" s="1" t="n"/>
      <c r="S938" s="210" t="n"/>
      <c r="T938" s="210" t="n"/>
      <c r="U938" s="1" t="n"/>
      <c r="V938" s="18" t="n"/>
      <c r="W938" s="18" t="n"/>
      <c r="X938" s="1" t="n"/>
      <c r="Y938" s="210" t="n"/>
      <c r="Z938" s="1" t="n"/>
      <c r="AA938" s="18" t="n"/>
      <c r="AB938" s="212" t="n"/>
      <c r="AC938" s="1" t="n"/>
    </row>
    <row r="939">
      <c r="A939" s="1" t="n"/>
      <c r="B939" s="1" t="n"/>
      <c r="C939" s="1" t="n"/>
      <c r="D939" s="1" t="n"/>
      <c r="E939" s="1" t="n"/>
      <c r="F939" s="1" t="n"/>
      <c r="G939" s="1" t="n"/>
      <c r="H939" s="1" t="n"/>
      <c r="I939" s="1" t="n"/>
      <c r="J939" s="1" t="n"/>
      <c r="K939" s="18" t="n"/>
      <c r="L939" s="1" t="n"/>
      <c r="M939" s="1" t="n"/>
      <c r="N939" s="1" t="n"/>
      <c r="O939" s="1" t="n"/>
      <c r="P939" s="1" t="n"/>
      <c r="Q939" s="1" t="n"/>
      <c r="R939" s="1" t="n"/>
      <c r="S939" s="210" t="n"/>
      <c r="T939" s="210" t="n"/>
      <c r="U939" s="1" t="n"/>
      <c r="V939" s="18" t="n"/>
      <c r="W939" s="18" t="n"/>
      <c r="X939" s="1" t="n"/>
      <c r="Y939" s="210" t="n"/>
      <c r="Z939" s="1" t="n"/>
      <c r="AA939" s="18" t="n"/>
      <c r="AB939" s="212" t="n"/>
      <c r="AC939" s="1" t="n"/>
    </row>
    <row r="940">
      <c r="A940" s="1" t="n"/>
      <c r="B940" s="1" t="n"/>
      <c r="C940" s="1" t="n"/>
      <c r="D940" s="1" t="n"/>
      <c r="E940" s="1" t="n"/>
      <c r="F940" s="1" t="n"/>
      <c r="G940" s="1" t="n"/>
      <c r="H940" s="1" t="n"/>
      <c r="I940" s="1" t="n"/>
      <c r="J940" s="1" t="n"/>
      <c r="K940" s="18" t="n"/>
      <c r="L940" s="1" t="n"/>
      <c r="M940" s="1" t="n"/>
      <c r="N940" s="1" t="n"/>
      <c r="O940" s="1" t="n"/>
      <c r="P940" s="1" t="n"/>
      <c r="Q940" s="1" t="n"/>
      <c r="R940" s="1" t="n"/>
      <c r="S940" s="210" t="n"/>
      <c r="T940" s="210" t="n"/>
      <c r="U940" s="1" t="n"/>
      <c r="V940" s="18" t="n"/>
      <c r="W940" s="18" t="n"/>
      <c r="X940" s="1" t="n"/>
      <c r="Y940" s="210" t="n"/>
      <c r="Z940" s="1" t="n"/>
      <c r="AA940" s="18" t="n"/>
      <c r="AB940" s="212" t="n"/>
      <c r="AC940" s="1" t="n"/>
    </row>
    <row r="941">
      <c r="A941" s="1" t="n"/>
      <c r="B941" s="1" t="n"/>
      <c r="C941" s="1" t="n"/>
      <c r="D941" s="1" t="n"/>
      <c r="E941" s="1" t="n"/>
      <c r="F941" s="1" t="n"/>
      <c r="G941" s="1" t="n"/>
      <c r="H941" s="1" t="n"/>
      <c r="I941" s="1" t="n"/>
      <c r="J941" s="1" t="n"/>
      <c r="K941" s="18" t="n"/>
      <c r="L941" s="1" t="n"/>
      <c r="M941" s="1" t="n"/>
      <c r="N941" s="1" t="n"/>
      <c r="O941" s="1" t="n"/>
      <c r="P941" s="1" t="n"/>
      <c r="Q941" s="1" t="n"/>
      <c r="R941" s="1" t="n"/>
      <c r="S941" s="210" t="n"/>
      <c r="T941" s="210" t="n"/>
      <c r="U941" s="1" t="n"/>
      <c r="V941" s="18" t="n"/>
      <c r="W941" s="18" t="n"/>
      <c r="X941" s="1" t="n"/>
      <c r="Y941" s="210" t="n"/>
      <c r="Z941" s="1" t="n"/>
      <c r="AA941" s="18" t="n"/>
      <c r="AB941" s="212" t="n"/>
      <c r="AC941" s="1" t="n"/>
    </row>
    <row r="942">
      <c r="A942" s="1" t="n"/>
      <c r="B942" s="1" t="n"/>
      <c r="C942" s="1" t="n"/>
      <c r="D942" s="1" t="n"/>
      <c r="E942" s="1" t="n"/>
      <c r="F942" s="1" t="n"/>
      <c r="G942" s="1" t="n"/>
      <c r="H942" s="1" t="n"/>
      <c r="I942" s="1" t="n"/>
      <c r="J942" s="1" t="n"/>
      <c r="K942" s="18" t="n"/>
      <c r="L942" s="1" t="n"/>
      <c r="M942" s="1" t="n"/>
      <c r="N942" s="1" t="n"/>
      <c r="O942" s="1" t="n"/>
      <c r="P942" s="1" t="n"/>
      <c r="Q942" s="1" t="n"/>
      <c r="R942" s="1" t="n"/>
      <c r="S942" s="210" t="n"/>
      <c r="T942" s="210" t="n"/>
      <c r="U942" s="1" t="n"/>
      <c r="V942" s="18" t="n"/>
      <c r="W942" s="18" t="n"/>
      <c r="X942" s="1" t="n"/>
      <c r="Y942" s="210" t="n"/>
      <c r="Z942" s="1" t="n"/>
      <c r="AA942" s="18" t="n"/>
      <c r="AB942" s="212" t="n"/>
      <c r="AC942" s="1" t="n"/>
    </row>
    <row r="943">
      <c r="A943" s="1" t="n"/>
      <c r="B943" s="1" t="n"/>
      <c r="C943" s="1" t="n"/>
      <c r="D943" s="1" t="n"/>
      <c r="E943" s="1" t="n"/>
      <c r="F943" s="1" t="n"/>
      <c r="G943" s="1" t="n"/>
      <c r="H943" s="1" t="n"/>
      <c r="I943" s="1" t="n"/>
      <c r="J943" s="1" t="n"/>
      <c r="K943" s="18" t="n"/>
      <c r="L943" s="1" t="n"/>
      <c r="M943" s="1" t="n"/>
      <c r="N943" s="1" t="n"/>
      <c r="O943" s="1" t="n"/>
      <c r="P943" s="1" t="n"/>
      <c r="Q943" s="1" t="n"/>
      <c r="R943" s="1" t="n"/>
      <c r="S943" s="210" t="n"/>
      <c r="T943" s="210" t="n"/>
      <c r="U943" s="1" t="n"/>
      <c r="V943" s="18" t="n"/>
      <c r="W943" s="18" t="n"/>
      <c r="X943" s="1" t="n"/>
      <c r="Y943" s="210" t="n"/>
      <c r="Z943" s="1" t="n"/>
      <c r="AA943" s="18" t="n"/>
      <c r="AB943" s="212" t="n"/>
      <c r="AC943" s="1" t="n"/>
    </row>
    <row r="944">
      <c r="A944" s="1" t="n"/>
      <c r="B944" s="1" t="n"/>
      <c r="C944" s="1" t="n"/>
      <c r="D944" s="1" t="n"/>
      <c r="E944" s="1" t="n"/>
      <c r="F944" s="1" t="n"/>
      <c r="G944" s="1" t="n"/>
      <c r="H944" s="1" t="n"/>
      <c r="I944" s="1" t="n"/>
      <c r="J944" s="1" t="n"/>
      <c r="K944" s="18" t="n"/>
      <c r="L944" s="1" t="n"/>
      <c r="M944" s="1" t="n"/>
      <c r="N944" s="1" t="n"/>
      <c r="O944" s="1" t="n"/>
      <c r="P944" s="1" t="n"/>
      <c r="Q944" s="1" t="n"/>
      <c r="R944" s="1" t="n"/>
      <c r="S944" s="210" t="n"/>
      <c r="T944" s="210" t="n"/>
      <c r="U944" s="1" t="n"/>
      <c r="V944" s="18" t="n"/>
      <c r="W944" s="18" t="n"/>
      <c r="X944" s="1" t="n"/>
      <c r="Y944" s="210" t="n"/>
      <c r="Z944" s="1" t="n"/>
      <c r="AA944" s="18" t="n"/>
      <c r="AB944" s="212" t="n"/>
      <c r="AC944" s="1" t="n"/>
    </row>
    <row r="945">
      <c r="A945" s="1" t="n"/>
      <c r="B945" s="1" t="n"/>
      <c r="C945" s="1" t="n"/>
      <c r="D945" s="1" t="n"/>
      <c r="E945" s="1" t="n"/>
      <c r="F945" s="1" t="n"/>
      <c r="G945" s="1" t="n"/>
      <c r="H945" s="1" t="n"/>
      <c r="I945" s="1" t="n"/>
      <c r="J945" s="1" t="n"/>
      <c r="K945" s="18" t="n"/>
      <c r="L945" s="1" t="n"/>
      <c r="M945" s="1" t="n"/>
      <c r="N945" s="1" t="n"/>
      <c r="O945" s="1" t="n"/>
      <c r="P945" s="1" t="n"/>
      <c r="Q945" s="1" t="n"/>
      <c r="R945" s="1" t="n"/>
      <c r="S945" s="210" t="n"/>
      <c r="T945" s="210" t="n"/>
      <c r="U945" s="1" t="n"/>
      <c r="V945" s="18" t="n"/>
      <c r="W945" s="18" t="n"/>
      <c r="X945" s="1" t="n"/>
      <c r="Y945" s="210" t="n"/>
      <c r="Z945" s="1" t="n"/>
      <c r="AA945" s="18" t="n"/>
      <c r="AB945" s="212" t="n"/>
      <c r="AC945" s="1" t="n"/>
    </row>
    <row r="946">
      <c r="A946" s="1" t="n"/>
      <c r="B946" s="1" t="n"/>
      <c r="C946" s="1" t="n"/>
      <c r="D946" s="1" t="n"/>
      <c r="E946" s="1" t="n"/>
      <c r="F946" s="1" t="n"/>
      <c r="G946" s="1" t="n"/>
      <c r="H946" s="1" t="n"/>
      <c r="I946" s="1" t="n"/>
      <c r="J946" s="1" t="n"/>
      <c r="K946" s="18" t="n"/>
      <c r="L946" s="1" t="n"/>
      <c r="M946" s="1" t="n"/>
      <c r="N946" s="1" t="n"/>
      <c r="O946" s="1" t="n"/>
      <c r="P946" s="1" t="n"/>
      <c r="Q946" s="1" t="n"/>
      <c r="R946" s="1" t="n"/>
      <c r="S946" s="210" t="n"/>
      <c r="T946" s="210" t="n"/>
      <c r="U946" s="1" t="n"/>
      <c r="V946" s="18" t="n"/>
      <c r="W946" s="18" t="n"/>
      <c r="X946" s="1" t="n"/>
      <c r="Y946" s="210" t="n"/>
      <c r="Z946" s="1" t="n"/>
      <c r="AA946" s="18" t="n"/>
      <c r="AB946" s="212" t="n"/>
      <c r="AC946" s="1" t="n"/>
    </row>
    <row r="947">
      <c r="A947" s="1" t="n"/>
      <c r="B947" s="1" t="n"/>
      <c r="C947" s="1" t="n"/>
      <c r="D947" s="1" t="n"/>
      <c r="E947" s="1" t="n"/>
      <c r="F947" s="1" t="n"/>
      <c r="G947" s="1" t="n"/>
      <c r="H947" s="1" t="n"/>
      <c r="I947" s="1" t="n"/>
      <c r="J947" s="1" t="n"/>
      <c r="K947" s="18" t="n"/>
      <c r="L947" s="1" t="n"/>
      <c r="M947" s="1" t="n"/>
      <c r="N947" s="1" t="n"/>
      <c r="O947" s="1" t="n"/>
      <c r="P947" s="1" t="n"/>
      <c r="Q947" s="1" t="n"/>
      <c r="R947" s="1" t="n"/>
      <c r="S947" s="210" t="n"/>
      <c r="T947" s="210" t="n"/>
      <c r="U947" s="1" t="n"/>
      <c r="V947" s="18" t="n"/>
      <c r="W947" s="18" t="n"/>
      <c r="X947" s="1" t="n"/>
      <c r="Y947" s="210" t="n"/>
      <c r="Z947" s="1" t="n"/>
      <c r="AA947" s="18" t="n"/>
      <c r="AB947" s="212" t="n"/>
      <c r="AC947" s="1" t="n"/>
    </row>
    <row r="948">
      <c r="A948" s="1" t="n"/>
      <c r="B948" s="1" t="n"/>
      <c r="C948" s="1" t="n"/>
      <c r="D948" s="1" t="n"/>
      <c r="E948" s="1" t="n"/>
      <c r="F948" s="1" t="n"/>
      <c r="G948" s="1" t="n"/>
      <c r="H948" s="1" t="n"/>
      <c r="I948" s="1" t="n"/>
      <c r="J948" s="1" t="n"/>
      <c r="K948" s="18" t="n"/>
      <c r="L948" s="1" t="n"/>
      <c r="M948" s="1" t="n"/>
      <c r="N948" s="1" t="n"/>
      <c r="O948" s="1" t="n"/>
      <c r="P948" s="1" t="n"/>
      <c r="Q948" s="1" t="n"/>
      <c r="R948" s="1" t="n"/>
      <c r="S948" s="210" t="n"/>
      <c r="T948" s="210" t="n"/>
      <c r="U948" s="1" t="n"/>
      <c r="V948" s="18" t="n"/>
      <c r="W948" s="18" t="n"/>
      <c r="X948" s="1" t="n"/>
      <c r="Y948" s="210" t="n"/>
      <c r="Z948" s="1" t="n"/>
      <c r="AA948" s="18" t="n"/>
      <c r="AB948" s="212" t="n"/>
      <c r="AC948" s="1" t="n"/>
    </row>
    <row r="949">
      <c r="A949" s="1" t="n"/>
      <c r="B949" s="1" t="n"/>
      <c r="C949" s="1" t="n"/>
      <c r="D949" s="1" t="n"/>
      <c r="E949" s="1" t="n"/>
      <c r="F949" s="1" t="n"/>
      <c r="G949" s="1" t="n"/>
      <c r="H949" s="1" t="n"/>
      <c r="I949" s="1" t="n"/>
      <c r="J949" s="1" t="n"/>
      <c r="K949" s="18" t="n"/>
      <c r="L949" s="1" t="n"/>
      <c r="M949" s="1" t="n"/>
      <c r="N949" s="1" t="n"/>
      <c r="O949" s="1" t="n"/>
      <c r="P949" s="1" t="n"/>
      <c r="Q949" s="1" t="n"/>
      <c r="R949" s="1" t="n"/>
      <c r="S949" s="210" t="n"/>
      <c r="T949" s="210" t="n"/>
      <c r="U949" s="1" t="n"/>
      <c r="V949" s="18" t="n"/>
      <c r="W949" s="18" t="n"/>
      <c r="X949" s="1" t="n"/>
      <c r="Y949" s="210" t="n"/>
      <c r="Z949" s="1" t="n"/>
      <c r="AA949" s="18" t="n"/>
      <c r="AB949" s="212" t="n"/>
      <c r="AC949" s="1" t="n"/>
    </row>
    <row r="950">
      <c r="A950" s="1" t="n"/>
      <c r="B950" s="1" t="n"/>
      <c r="C950" s="1" t="n"/>
      <c r="D950" s="1" t="n"/>
      <c r="E950" s="1" t="n"/>
      <c r="F950" s="1" t="n"/>
      <c r="G950" s="1" t="n"/>
      <c r="H950" s="1" t="n"/>
      <c r="I950" s="1" t="n"/>
      <c r="J950" s="1" t="n"/>
      <c r="K950" s="18" t="n"/>
      <c r="L950" s="1" t="n"/>
      <c r="M950" s="1" t="n"/>
      <c r="N950" s="1" t="n"/>
      <c r="O950" s="1" t="n"/>
      <c r="P950" s="1" t="n"/>
      <c r="Q950" s="1" t="n"/>
      <c r="R950" s="1" t="n"/>
      <c r="S950" s="210" t="n"/>
      <c r="T950" s="210" t="n"/>
      <c r="U950" s="1" t="n"/>
      <c r="V950" s="18" t="n"/>
      <c r="W950" s="18" t="n"/>
      <c r="X950" s="1" t="n"/>
      <c r="Y950" s="210" t="n"/>
      <c r="Z950" s="1" t="n"/>
      <c r="AA950" s="18" t="n"/>
      <c r="AB950" s="212" t="n"/>
      <c r="AC950" s="1" t="n"/>
    </row>
    <row r="951">
      <c r="A951" s="1" t="n"/>
      <c r="B951" s="1" t="n"/>
      <c r="C951" s="1" t="n"/>
      <c r="D951" s="1" t="n"/>
      <c r="E951" s="1" t="n"/>
      <c r="F951" s="1" t="n"/>
      <c r="G951" s="1" t="n"/>
      <c r="H951" s="1" t="n"/>
      <c r="I951" s="1" t="n"/>
      <c r="J951" s="1" t="n"/>
      <c r="K951" s="18" t="n"/>
      <c r="L951" s="1" t="n"/>
      <c r="M951" s="1" t="n"/>
      <c r="N951" s="1" t="n"/>
      <c r="O951" s="1" t="n"/>
      <c r="P951" s="1" t="n"/>
      <c r="Q951" s="1" t="n"/>
      <c r="R951" s="1" t="n"/>
      <c r="S951" s="210" t="n"/>
      <c r="T951" s="210" t="n"/>
      <c r="U951" s="1" t="n"/>
      <c r="V951" s="18" t="n"/>
      <c r="W951" s="18" t="n"/>
      <c r="X951" s="1" t="n"/>
      <c r="Y951" s="210" t="n"/>
      <c r="Z951" s="1" t="n"/>
      <c r="AA951" s="18" t="n"/>
      <c r="AB951" s="212" t="n"/>
      <c r="AC951" s="1" t="n"/>
    </row>
    <row r="952">
      <c r="A952" s="1" t="n"/>
      <c r="B952" s="1" t="n"/>
      <c r="C952" s="1" t="n"/>
      <c r="D952" s="1" t="n"/>
      <c r="E952" s="1" t="n"/>
      <c r="F952" s="1" t="n"/>
      <c r="G952" s="1" t="n"/>
      <c r="H952" s="1" t="n"/>
      <c r="I952" s="1" t="n"/>
      <c r="J952" s="1" t="n"/>
      <c r="K952" s="18" t="n"/>
      <c r="L952" s="1" t="n"/>
      <c r="M952" s="1" t="n"/>
      <c r="N952" s="1" t="n"/>
      <c r="O952" s="1" t="n"/>
      <c r="P952" s="1" t="n"/>
      <c r="Q952" s="1" t="n"/>
      <c r="R952" s="1" t="n"/>
      <c r="S952" s="210" t="n"/>
      <c r="T952" s="210" t="n"/>
      <c r="U952" s="1" t="n"/>
      <c r="V952" s="18" t="n"/>
      <c r="W952" s="18" t="n"/>
      <c r="X952" s="1" t="n"/>
      <c r="Y952" s="210" t="n"/>
      <c r="Z952" s="1" t="n"/>
      <c r="AA952" s="18" t="n"/>
      <c r="AB952" s="212" t="n"/>
      <c r="AC952" s="1" t="n"/>
    </row>
    <row r="953">
      <c r="A953" s="1" t="n"/>
      <c r="B953" s="1" t="n"/>
      <c r="C953" s="1" t="n"/>
      <c r="D953" s="1" t="n"/>
      <c r="E953" s="1" t="n"/>
      <c r="F953" s="1" t="n"/>
      <c r="G953" s="1" t="n"/>
      <c r="H953" s="1" t="n"/>
      <c r="I953" s="1" t="n"/>
      <c r="J953" s="1" t="n"/>
      <c r="K953" s="18" t="n"/>
      <c r="L953" s="1" t="n"/>
      <c r="M953" s="1" t="n"/>
      <c r="N953" s="1" t="n"/>
      <c r="O953" s="1" t="n"/>
      <c r="P953" s="1" t="n"/>
      <c r="Q953" s="1" t="n"/>
      <c r="R953" s="1" t="n"/>
      <c r="S953" s="210" t="n"/>
      <c r="T953" s="210" t="n"/>
      <c r="U953" s="1" t="n"/>
      <c r="V953" s="18" t="n"/>
      <c r="W953" s="18" t="n"/>
      <c r="X953" s="1" t="n"/>
      <c r="Y953" s="210" t="n"/>
      <c r="Z953" s="1" t="n"/>
      <c r="AA953" s="18" t="n"/>
      <c r="AB953" s="212" t="n"/>
      <c r="AC953" s="1" t="n"/>
    </row>
    <row r="954">
      <c r="A954" s="1" t="n"/>
      <c r="B954" s="1" t="n"/>
      <c r="C954" s="1" t="n"/>
      <c r="D954" s="1" t="n"/>
      <c r="E954" s="1" t="n"/>
      <c r="F954" s="1" t="n"/>
      <c r="G954" s="1" t="n"/>
      <c r="H954" s="1" t="n"/>
      <c r="I954" s="1" t="n"/>
      <c r="J954" s="1" t="n"/>
      <c r="K954" s="18" t="n"/>
      <c r="L954" s="1" t="n"/>
      <c r="M954" s="1" t="n"/>
      <c r="N954" s="1" t="n"/>
      <c r="O954" s="1" t="n"/>
      <c r="P954" s="1" t="n"/>
      <c r="Q954" s="1" t="n"/>
      <c r="R954" s="1" t="n"/>
      <c r="S954" s="210" t="n"/>
      <c r="T954" s="210" t="n"/>
      <c r="U954" s="1" t="n"/>
      <c r="V954" s="18" t="n"/>
      <c r="W954" s="18" t="n"/>
      <c r="X954" s="1" t="n"/>
      <c r="Y954" s="210" t="n"/>
      <c r="Z954" s="1" t="n"/>
      <c r="AA954" s="18" t="n"/>
      <c r="AB954" s="212" t="n"/>
      <c r="AC954" s="1" t="n"/>
    </row>
    <row r="955">
      <c r="A955" s="1" t="n"/>
      <c r="B955" s="1" t="n"/>
      <c r="C955" s="1" t="n"/>
      <c r="D955" s="1" t="n"/>
      <c r="E955" s="1" t="n"/>
      <c r="F955" s="1" t="n"/>
      <c r="G955" s="1" t="n"/>
      <c r="H955" s="1" t="n"/>
      <c r="I955" s="1" t="n"/>
      <c r="J955" s="1" t="n"/>
      <c r="K955" s="18" t="n"/>
      <c r="L955" s="1" t="n"/>
      <c r="M955" s="1" t="n"/>
      <c r="N955" s="1" t="n"/>
      <c r="O955" s="1" t="n"/>
      <c r="P955" s="1" t="n"/>
      <c r="Q955" s="1" t="n"/>
      <c r="R955" s="1" t="n"/>
      <c r="S955" s="210" t="n"/>
      <c r="T955" s="210" t="n"/>
      <c r="U955" s="1" t="n"/>
      <c r="V955" s="18" t="n"/>
      <c r="W955" s="18" t="n"/>
      <c r="X955" s="1" t="n"/>
      <c r="Y955" s="210" t="n"/>
      <c r="Z955" s="1" t="n"/>
      <c r="AA955" s="18" t="n"/>
      <c r="AB955" s="212" t="n"/>
      <c r="AC955" s="1" t="n"/>
    </row>
    <row r="956">
      <c r="A956" s="1" t="n"/>
      <c r="B956" s="1" t="n"/>
      <c r="C956" s="1" t="n"/>
      <c r="D956" s="1" t="n"/>
      <c r="E956" s="1" t="n"/>
      <c r="F956" s="1" t="n"/>
      <c r="G956" s="1" t="n"/>
      <c r="H956" s="1" t="n"/>
      <c r="I956" s="1" t="n"/>
      <c r="J956" s="1" t="n"/>
      <c r="K956" s="18" t="n"/>
      <c r="L956" s="1" t="n"/>
      <c r="M956" s="1" t="n"/>
      <c r="N956" s="1" t="n"/>
      <c r="O956" s="1" t="n"/>
      <c r="P956" s="1" t="n"/>
      <c r="Q956" s="1" t="n"/>
      <c r="R956" s="1" t="n"/>
      <c r="S956" s="210" t="n"/>
      <c r="T956" s="210" t="n"/>
      <c r="U956" s="1" t="n"/>
      <c r="V956" s="18" t="n"/>
      <c r="W956" s="18" t="n"/>
      <c r="X956" s="1" t="n"/>
      <c r="Y956" s="210" t="n"/>
      <c r="Z956" s="1" t="n"/>
      <c r="AA956" s="18" t="n"/>
      <c r="AB956" s="212" t="n"/>
      <c r="AC956" s="1" t="n"/>
    </row>
    <row r="957">
      <c r="A957" s="1" t="n"/>
      <c r="B957" s="1" t="n"/>
      <c r="C957" s="1" t="n"/>
      <c r="D957" s="1" t="n"/>
      <c r="E957" s="1" t="n"/>
      <c r="F957" s="1" t="n"/>
      <c r="G957" s="1" t="n"/>
      <c r="H957" s="1" t="n"/>
      <c r="I957" s="1" t="n"/>
      <c r="J957" s="1" t="n"/>
      <c r="K957" s="18" t="n"/>
      <c r="L957" s="1" t="n"/>
      <c r="M957" s="1" t="n"/>
      <c r="N957" s="1" t="n"/>
      <c r="O957" s="1" t="n"/>
      <c r="P957" s="1" t="n"/>
      <c r="Q957" s="1" t="n"/>
      <c r="R957" s="1" t="n"/>
      <c r="S957" s="210" t="n"/>
      <c r="T957" s="210" t="n"/>
      <c r="U957" s="1" t="n"/>
      <c r="V957" s="18" t="n"/>
      <c r="W957" s="18" t="n"/>
      <c r="X957" s="1" t="n"/>
      <c r="Y957" s="210" t="n"/>
      <c r="Z957" s="1" t="n"/>
      <c r="AA957" s="18" t="n"/>
      <c r="AB957" s="212" t="n"/>
      <c r="AC957" s="1" t="n"/>
    </row>
    <row r="958">
      <c r="A958" s="1" t="n"/>
      <c r="B958" s="1" t="n"/>
      <c r="C958" s="1" t="n"/>
      <c r="D958" s="1" t="n"/>
      <c r="E958" s="1" t="n"/>
      <c r="F958" s="1" t="n"/>
      <c r="G958" s="1" t="n"/>
      <c r="H958" s="1" t="n"/>
      <c r="I958" s="1" t="n"/>
      <c r="J958" s="1" t="n"/>
      <c r="K958" s="18" t="n"/>
      <c r="L958" s="1" t="n"/>
      <c r="M958" s="1" t="n"/>
      <c r="N958" s="1" t="n"/>
      <c r="O958" s="1" t="n"/>
      <c r="P958" s="1" t="n"/>
      <c r="Q958" s="1" t="n"/>
      <c r="R958" s="1" t="n"/>
      <c r="S958" s="210" t="n"/>
      <c r="T958" s="210" t="n"/>
      <c r="U958" s="1" t="n"/>
      <c r="V958" s="18" t="n"/>
      <c r="W958" s="18" t="n"/>
      <c r="X958" s="1" t="n"/>
      <c r="Y958" s="210" t="n"/>
      <c r="Z958" s="1" t="n"/>
      <c r="AA958" s="18" t="n"/>
      <c r="AB958" s="212" t="n"/>
      <c r="AC958" s="1" t="n"/>
    </row>
    <row r="959">
      <c r="A959" s="1" t="n"/>
      <c r="B959" s="1" t="n"/>
      <c r="C959" s="1" t="n"/>
      <c r="D959" s="1" t="n"/>
      <c r="E959" s="1" t="n"/>
      <c r="F959" s="1" t="n"/>
      <c r="G959" s="1" t="n"/>
      <c r="H959" s="1" t="n"/>
      <c r="I959" s="1" t="n"/>
      <c r="J959" s="1" t="n"/>
      <c r="K959" s="18" t="n"/>
      <c r="L959" s="1" t="n"/>
      <c r="M959" s="1" t="n"/>
      <c r="N959" s="1" t="n"/>
      <c r="O959" s="1" t="n"/>
      <c r="P959" s="1" t="n"/>
      <c r="Q959" s="1" t="n"/>
      <c r="R959" s="1" t="n"/>
      <c r="S959" s="210" t="n"/>
      <c r="T959" s="210" t="n"/>
      <c r="U959" s="1" t="n"/>
      <c r="V959" s="18" t="n"/>
      <c r="W959" s="18" t="n"/>
      <c r="X959" s="1" t="n"/>
      <c r="Y959" s="210" t="n"/>
      <c r="Z959" s="1" t="n"/>
      <c r="AA959" s="18" t="n"/>
      <c r="AB959" s="212" t="n"/>
      <c r="AC959" s="1" t="n"/>
    </row>
    <row r="960">
      <c r="A960" s="1" t="n"/>
      <c r="B960" s="1" t="n"/>
      <c r="C960" s="1" t="n"/>
      <c r="D960" s="1" t="n"/>
      <c r="E960" s="1" t="n"/>
      <c r="F960" s="1" t="n"/>
      <c r="G960" s="1" t="n"/>
      <c r="H960" s="1" t="n"/>
      <c r="I960" s="1" t="n"/>
      <c r="J960" s="1" t="n"/>
      <c r="K960" s="18" t="n"/>
      <c r="L960" s="1" t="n"/>
      <c r="M960" s="1" t="n"/>
      <c r="N960" s="1" t="n"/>
      <c r="O960" s="1" t="n"/>
      <c r="P960" s="1" t="n"/>
      <c r="Q960" s="1" t="n"/>
      <c r="R960" s="1" t="n"/>
      <c r="S960" s="210" t="n"/>
      <c r="T960" s="210" t="n"/>
      <c r="U960" s="1" t="n"/>
      <c r="V960" s="18" t="n"/>
      <c r="W960" s="18" t="n"/>
      <c r="X960" s="1" t="n"/>
      <c r="Y960" s="210" t="n"/>
      <c r="Z960" s="1" t="n"/>
      <c r="AA960" s="18" t="n"/>
      <c r="AB960" s="212" t="n"/>
      <c r="AC960" s="1" t="n"/>
    </row>
    <row r="961">
      <c r="A961" s="1" t="n"/>
      <c r="B961" s="1" t="n"/>
      <c r="C961" s="1" t="n"/>
      <c r="D961" s="1" t="n"/>
      <c r="E961" s="1" t="n"/>
      <c r="F961" s="1" t="n"/>
      <c r="G961" s="1" t="n"/>
      <c r="H961" s="1" t="n"/>
      <c r="I961" s="1" t="n"/>
      <c r="J961" s="1" t="n"/>
      <c r="K961" s="18" t="n"/>
      <c r="L961" s="1" t="n"/>
      <c r="M961" s="1" t="n"/>
      <c r="N961" s="1" t="n"/>
      <c r="O961" s="1" t="n"/>
      <c r="P961" s="1" t="n"/>
      <c r="Q961" s="1" t="n"/>
      <c r="R961" s="1" t="n"/>
      <c r="S961" s="210" t="n"/>
      <c r="T961" s="210" t="n"/>
      <c r="U961" s="1" t="n"/>
      <c r="V961" s="18" t="n"/>
      <c r="W961" s="18" t="n"/>
      <c r="X961" s="1" t="n"/>
      <c r="Y961" s="210" t="n"/>
      <c r="Z961" s="1" t="n"/>
      <c r="AA961" s="18" t="n"/>
      <c r="AB961" s="212" t="n"/>
      <c r="AC961" s="1" t="n"/>
    </row>
    <row r="962">
      <c r="A962" s="1" t="n"/>
      <c r="B962" s="1" t="n"/>
      <c r="C962" s="1" t="n"/>
      <c r="D962" s="1" t="n"/>
      <c r="E962" s="1" t="n"/>
      <c r="F962" s="1" t="n"/>
      <c r="G962" s="1" t="n"/>
      <c r="H962" s="1" t="n"/>
      <c r="I962" s="1" t="n"/>
      <c r="J962" s="1" t="n"/>
      <c r="K962" s="18" t="n"/>
      <c r="L962" s="1" t="n"/>
      <c r="M962" s="1" t="n"/>
      <c r="N962" s="1" t="n"/>
      <c r="O962" s="1" t="n"/>
      <c r="P962" s="1" t="n"/>
      <c r="Q962" s="1" t="n"/>
      <c r="R962" s="1" t="n"/>
      <c r="S962" s="210" t="n"/>
      <c r="T962" s="210" t="n"/>
      <c r="U962" s="1" t="n"/>
      <c r="V962" s="18" t="n"/>
      <c r="W962" s="18" t="n"/>
      <c r="X962" s="1" t="n"/>
      <c r="Y962" s="210" t="n"/>
      <c r="Z962" s="1" t="n"/>
      <c r="AA962" s="18" t="n"/>
      <c r="AB962" s="212" t="n"/>
      <c r="AC962" s="1" t="n"/>
    </row>
    <row r="963">
      <c r="A963" s="1" t="n"/>
      <c r="B963" s="1" t="n"/>
      <c r="C963" s="1" t="n"/>
      <c r="D963" s="1" t="n"/>
      <c r="E963" s="1" t="n"/>
      <c r="F963" s="1" t="n"/>
      <c r="G963" s="1" t="n"/>
      <c r="H963" s="1" t="n"/>
      <c r="I963" s="1" t="n"/>
      <c r="J963" s="1" t="n"/>
      <c r="K963" s="18" t="n"/>
      <c r="L963" s="1" t="n"/>
      <c r="M963" s="1" t="n"/>
      <c r="N963" s="1" t="n"/>
      <c r="O963" s="1" t="n"/>
      <c r="P963" s="1" t="n"/>
      <c r="Q963" s="1" t="n"/>
      <c r="R963" s="1" t="n"/>
      <c r="S963" s="210" t="n"/>
      <c r="T963" s="210" t="n"/>
      <c r="U963" s="1" t="n"/>
      <c r="V963" s="18" t="n"/>
      <c r="W963" s="18" t="n"/>
      <c r="X963" s="1" t="n"/>
      <c r="Y963" s="210" t="n"/>
      <c r="Z963" s="1" t="n"/>
      <c r="AA963" s="18" t="n"/>
      <c r="AB963" s="212" t="n"/>
      <c r="AC963" s="1" t="n"/>
    </row>
    <row r="964">
      <c r="A964" s="1" t="n"/>
      <c r="B964" s="1" t="n"/>
      <c r="C964" s="1" t="n"/>
      <c r="D964" s="1" t="n"/>
      <c r="E964" s="1" t="n"/>
      <c r="F964" s="1" t="n"/>
      <c r="G964" s="1" t="n"/>
      <c r="H964" s="1" t="n"/>
      <c r="I964" s="1" t="n"/>
      <c r="J964" s="1" t="n"/>
      <c r="K964" s="18" t="n"/>
      <c r="L964" s="1" t="n"/>
      <c r="M964" s="1" t="n"/>
      <c r="N964" s="1" t="n"/>
      <c r="O964" s="1" t="n"/>
      <c r="P964" s="1" t="n"/>
      <c r="Q964" s="1" t="n"/>
      <c r="R964" s="1" t="n"/>
      <c r="S964" s="210" t="n"/>
      <c r="T964" s="210" t="n"/>
      <c r="U964" s="1" t="n"/>
      <c r="V964" s="18" t="n"/>
      <c r="W964" s="18" t="n"/>
      <c r="X964" s="1" t="n"/>
      <c r="Y964" s="210" t="n"/>
      <c r="Z964" s="1" t="n"/>
      <c r="AA964" s="18" t="n"/>
      <c r="AB964" s="212" t="n"/>
      <c r="AC964" s="1" t="n"/>
    </row>
    <row r="965">
      <c r="A965" s="1" t="n"/>
      <c r="B965" s="1" t="n"/>
      <c r="C965" s="1" t="n"/>
      <c r="D965" s="1" t="n"/>
      <c r="E965" s="1" t="n"/>
      <c r="F965" s="1" t="n"/>
      <c r="G965" s="1" t="n"/>
      <c r="H965" s="1" t="n"/>
      <c r="I965" s="1" t="n"/>
      <c r="J965" s="1" t="n"/>
      <c r="K965" s="18" t="n"/>
      <c r="L965" s="1" t="n"/>
      <c r="M965" s="1" t="n"/>
      <c r="N965" s="1" t="n"/>
      <c r="O965" s="1" t="n"/>
      <c r="P965" s="1" t="n"/>
      <c r="Q965" s="1" t="n"/>
      <c r="R965" s="1" t="n"/>
      <c r="S965" s="210" t="n"/>
      <c r="T965" s="210" t="n"/>
      <c r="U965" s="1" t="n"/>
      <c r="V965" s="18" t="n"/>
      <c r="W965" s="18" t="n"/>
      <c r="X965" s="1" t="n"/>
      <c r="Y965" s="210" t="n"/>
      <c r="Z965" s="1" t="n"/>
      <c r="AA965" s="18" t="n"/>
      <c r="AB965" s="212" t="n"/>
      <c r="AC965" s="1" t="n"/>
    </row>
    <row r="966">
      <c r="A966" s="1" t="n"/>
      <c r="B966" s="1" t="n"/>
      <c r="C966" s="1" t="n"/>
      <c r="D966" s="1" t="n"/>
      <c r="E966" s="1" t="n"/>
      <c r="F966" s="1" t="n"/>
      <c r="G966" s="1" t="n"/>
      <c r="H966" s="1" t="n"/>
      <c r="I966" s="1" t="n"/>
      <c r="J966" s="1" t="n"/>
      <c r="K966" s="18" t="n"/>
      <c r="L966" s="1" t="n"/>
      <c r="M966" s="1" t="n"/>
      <c r="N966" s="1" t="n"/>
      <c r="O966" s="1" t="n"/>
      <c r="P966" s="1" t="n"/>
      <c r="Q966" s="1" t="n"/>
      <c r="R966" s="1" t="n"/>
      <c r="S966" s="210" t="n"/>
      <c r="T966" s="210" t="n"/>
      <c r="U966" s="1" t="n"/>
      <c r="V966" s="18" t="n"/>
      <c r="W966" s="18" t="n"/>
      <c r="X966" s="1" t="n"/>
      <c r="Y966" s="210" t="n"/>
      <c r="Z966" s="1" t="n"/>
      <c r="AA966" s="18" t="n"/>
      <c r="AB966" s="212" t="n"/>
      <c r="AC966" s="1" t="n"/>
    </row>
    <row r="967">
      <c r="A967" s="1" t="n"/>
      <c r="B967" s="1" t="n"/>
      <c r="C967" s="1" t="n"/>
      <c r="D967" s="1" t="n"/>
      <c r="E967" s="1" t="n"/>
      <c r="F967" s="1" t="n"/>
      <c r="G967" s="1" t="n"/>
      <c r="H967" s="1" t="n"/>
      <c r="I967" s="1" t="n"/>
      <c r="J967" s="1" t="n"/>
      <c r="K967" s="18" t="n"/>
      <c r="L967" s="1" t="n"/>
      <c r="M967" s="1" t="n"/>
      <c r="N967" s="1" t="n"/>
      <c r="O967" s="1" t="n"/>
      <c r="P967" s="1" t="n"/>
      <c r="Q967" s="1" t="n"/>
      <c r="R967" s="1" t="n"/>
      <c r="S967" s="210" t="n"/>
      <c r="T967" s="210" t="n"/>
      <c r="U967" s="1" t="n"/>
      <c r="V967" s="18" t="n"/>
      <c r="W967" s="18" t="n"/>
      <c r="X967" s="1" t="n"/>
      <c r="Y967" s="210" t="n"/>
      <c r="Z967" s="1" t="n"/>
      <c r="AA967" s="18" t="n"/>
      <c r="AB967" s="212" t="n"/>
      <c r="AC967" s="1" t="n"/>
    </row>
    <row r="968">
      <c r="A968" s="1" t="n"/>
      <c r="B968" s="1" t="n"/>
      <c r="C968" s="1" t="n"/>
      <c r="D968" s="1" t="n"/>
      <c r="E968" s="1" t="n"/>
      <c r="F968" s="1" t="n"/>
      <c r="G968" s="1" t="n"/>
      <c r="H968" s="1" t="n"/>
      <c r="I968" s="1" t="n"/>
      <c r="J968" s="1" t="n"/>
      <c r="K968" s="18" t="n"/>
      <c r="L968" s="1" t="n"/>
      <c r="M968" s="1" t="n"/>
      <c r="N968" s="1" t="n"/>
      <c r="O968" s="1" t="n"/>
      <c r="P968" s="1" t="n"/>
      <c r="Q968" s="1" t="n"/>
      <c r="R968" s="1" t="n"/>
      <c r="S968" s="210" t="n"/>
      <c r="T968" s="210" t="n"/>
      <c r="U968" s="1" t="n"/>
      <c r="V968" s="18" t="n"/>
      <c r="W968" s="18" t="n"/>
      <c r="X968" s="1" t="n"/>
      <c r="Y968" s="210" t="n"/>
      <c r="Z968" s="1" t="n"/>
      <c r="AA968" s="18" t="n"/>
      <c r="AB968" s="212" t="n"/>
      <c r="AC968" s="1" t="n"/>
    </row>
    <row r="969">
      <c r="A969" s="1" t="n"/>
      <c r="B969" s="1" t="n"/>
      <c r="C969" s="1" t="n"/>
      <c r="D969" s="1" t="n"/>
      <c r="E969" s="1" t="n"/>
      <c r="F969" s="1" t="n"/>
      <c r="G969" s="1" t="n"/>
      <c r="H969" s="1" t="n"/>
      <c r="I969" s="1" t="n"/>
      <c r="J969" s="1" t="n"/>
      <c r="K969" s="18" t="n"/>
      <c r="L969" s="1" t="n"/>
      <c r="M969" s="1" t="n"/>
      <c r="N969" s="1" t="n"/>
      <c r="O969" s="1" t="n"/>
      <c r="P969" s="1" t="n"/>
      <c r="Q969" s="1" t="n"/>
      <c r="R969" s="1" t="n"/>
      <c r="S969" s="210" t="n"/>
      <c r="T969" s="210" t="n"/>
      <c r="U969" s="1" t="n"/>
      <c r="V969" s="18" t="n"/>
      <c r="W969" s="18" t="n"/>
      <c r="X969" s="1" t="n"/>
      <c r="Y969" s="210" t="n"/>
      <c r="Z969" s="1" t="n"/>
      <c r="AA969" s="18" t="n"/>
      <c r="AB969" s="212" t="n"/>
      <c r="AC969" s="1" t="n"/>
    </row>
    <row r="970">
      <c r="A970" s="1" t="n"/>
      <c r="B970" s="1" t="n"/>
      <c r="C970" s="1" t="n"/>
      <c r="D970" s="1" t="n"/>
      <c r="E970" s="1" t="n"/>
      <c r="F970" s="1" t="n"/>
      <c r="G970" s="1" t="n"/>
      <c r="H970" s="1" t="n"/>
      <c r="I970" s="1" t="n"/>
      <c r="J970" s="1" t="n"/>
      <c r="K970" s="18" t="n"/>
      <c r="L970" s="1" t="n"/>
      <c r="M970" s="1" t="n"/>
      <c r="N970" s="1" t="n"/>
      <c r="O970" s="1" t="n"/>
      <c r="P970" s="1" t="n"/>
      <c r="Q970" s="1" t="n"/>
      <c r="R970" s="1" t="n"/>
      <c r="S970" s="210" t="n"/>
      <c r="T970" s="210" t="n"/>
      <c r="U970" s="1" t="n"/>
      <c r="V970" s="18" t="n"/>
      <c r="W970" s="18" t="n"/>
      <c r="X970" s="1" t="n"/>
      <c r="Y970" s="210" t="n"/>
      <c r="Z970" s="1" t="n"/>
      <c r="AA970" s="18" t="n"/>
      <c r="AB970" s="212" t="n"/>
      <c r="AC970" s="1" t="n"/>
    </row>
    <row r="971">
      <c r="A971" s="1" t="n"/>
      <c r="B971" s="1" t="n"/>
      <c r="C971" s="1" t="n"/>
      <c r="D971" s="1" t="n"/>
      <c r="E971" s="1" t="n"/>
      <c r="F971" s="1" t="n"/>
      <c r="G971" s="1" t="n"/>
      <c r="H971" s="1" t="n"/>
      <c r="I971" s="1" t="n"/>
      <c r="J971" s="1" t="n"/>
      <c r="K971" s="18" t="n"/>
      <c r="L971" s="1" t="n"/>
      <c r="M971" s="1" t="n"/>
      <c r="N971" s="1" t="n"/>
      <c r="O971" s="1" t="n"/>
      <c r="P971" s="1" t="n"/>
      <c r="Q971" s="1" t="n"/>
      <c r="R971" s="1" t="n"/>
      <c r="S971" s="210" t="n"/>
      <c r="T971" s="210" t="n"/>
      <c r="U971" s="1" t="n"/>
      <c r="V971" s="18" t="n"/>
      <c r="W971" s="18" t="n"/>
      <c r="X971" s="1" t="n"/>
      <c r="Y971" s="210" t="n"/>
      <c r="Z971" s="1" t="n"/>
      <c r="AA971" s="18" t="n"/>
      <c r="AB971" s="212" t="n"/>
      <c r="AC971" s="1" t="n"/>
    </row>
    <row r="972">
      <c r="A972" s="1" t="n"/>
      <c r="B972" s="1" t="n"/>
      <c r="C972" s="1" t="n"/>
      <c r="D972" s="1" t="n"/>
      <c r="E972" s="1" t="n"/>
      <c r="F972" s="1" t="n"/>
      <c r="G972" s="1" t="n"/>
      <c r="H972" s="1" t="n"/>
      <c r="I972" s="1" t="n"/>
      <c r="J972" s="1" t="n"/>
      <c r="K972" s="18" t="n"/>
      <c r="L972" s="1" t="n"/>
      <c r="M972" s="1" t="n"/>
      <c r="N972" s="1" t="n"/>
      <c r="O972" s="1" t="n"/>
      <c r="P972" s="1" t="n"/>
      <c r="Q972" s="1" t="n"/>
      <c r="R972" s="1" t="n"/>
      <c r="S972" s="210" t="n"/>
      <c r="T972" s="210" t="n"/>
      <c r="U972" s="1" t="n"/>
      <c r="V972" s="18" t="n"/>
      <c r="W972" s="18" t="n"/>
      <c r="X972" s="1" t="n"/>
      <c r="Y972" s="210" t="n"/>
      <c r="Z972" s="1" t="n"/>
      <c r="AA972" s="18" t="n"/>
      <c r="AB972" s="212" t="n"/>
      <c r="AC972" s="1" t="n"/>
    </row>
    <row r="973">
      <c r="A973" s="1" t="n"/>
      <c r="B973" s="1" t="n"/>
      <c r="C973" s="1" t="n"/>
      <c r="D973" s="1" t="n"/>
      <c r="E973" s="1" t="n"/>
      <c r="F973" s="1" t="n"/>
      <c r="G973" s="1" t="n"/>
      <c r="H973" s="1" t="n"/>
      <c r="I973" s="1" t="n"/>
      <c r="J973" s="1" t="n"/>
      <c r="K973" s="18" t="n"/>
      <c r="L973" s="1" t="n"/>
      <c r="M973" s="1" t="n"/>
      <c r="N973" s="1" t="n"/>
      <c r="O973" s="1" t="n"/>
      <c r="P973" s="1" t="n"/>
      <c r="Q973" s="1" t="n"/>
      <c r="R973" s="1" t="n"/>
      <c r="S973" s="210" t="n"/>
      <c r="T973" s="210" t="n"/>
      <c r="U973" s="1" t="n"/>
      <c r="V973" s="18" t="n"/>
      <c r="W973" s="18" t="n"/>
      <c r="X973" s="1" t="n"/>
      <c r="Y973" s="210" t="n"/>
      <c r="Z973" s="1" t="n"/>
      <c r="AA973" s="18" t="n"/>
      <c r="AB973" s="212" t="n"/>
      <c r="AC973" s="1" t="n"/>
    </row>
    <row r="974">
      <c r="A974" s="1" t="n"/>
      <c r="B974" s="1" t="n"/>
      <c r="C974" s="1" t="n"/>
      <c r="D974" s="1" t="n"/>
      <c r="E974" s="1" t="n"/>
      <c r="F974" s="1" t="n"/>
      <c r="G974" s="1" t="n"/>
      <c r="H974" s="1" t="n"/>
      <c r="I974" s="1" t="n"/>
      <c r="J974" s="1" t="n"/>
      <c r="K974" s="18" t="n"/>
      <c r="L974" s="1" t="n"/>
      <c r="M974" s="1" t="n"/>
      <c r="N974" s="1" t="n"/>
      <c r="O974" s="1" t="n"/>
      <c r="P974" s="1" t="n"/>
      <c r="Q974" s="1" t="n"/>
      <c r="R974" s="1" t="n"/>
      <c r="S974" s="210" t="n"/>
      <c r="T974" s="210" t="n"/>
      <c r="U974" s="1" t="n"/>
      <c r="V974" s="18" t="n"/>
      <c r="W974" s="18" t="n"/>
      <c r="X974" s="1" t="n"/>
      <c r="Y974" s="210" t="n"/>
      <c r="Z974" s="1" t="n"/>
      <c r="AA974" s="18" t="n"/>
      <c r="AB974" s="212" t="n"/>
      <c r="AC974" s="1" t="n"/>
    </row>
    <row r="975">
      <c r="A975" s="1" t="n"/>
      <c r="B975" s="1" t="n"/>
      <c r="C975" s="1" t="n"/>
      <c r="D975" s="1" t="n"/>
      <c r="E975" s="1" t="n"/>
      <c r="F975" s="1" t="n"/>
      <c r="G975" s="1" t="n"/>
      <c r="H975" s="1" t="n"/>
      <c r="I975" s="1" t="n"/>
      <c r="J975" s="1" t="n"/>
      <c r="K975" s="18" t="n"/>
      <c r="L975" s="1" t="n"/>
      <c r="M975" s="1" t="n"/>
      <c r="N975" s="1" t="n"/>
      <c r="O975" s="1" t="n"/>
      <c r="P975" s="1" t="n"/>
      <c r="Q975" s="1" t="n"/>
      <c r="R975" s="1" t="n"/>
      <c r="S975" s="210" t="n"/>
      <c r="T975" s="210" t="n"/>
      <c r="U975" s="1" t="n"/>
      <c r="V975" s="18" t="n"/>
      <c r="W975" s="18" t="n"/>
      <c r="X975" s="1" t="n"/>
      <c r="Y975" s="210" t="n"/>
      <c r="Z975" s="1" t="n"/>
      <c r="AA975" s="18" t="n"/>
      <c r="AB975" s="212" t="n"/>
      <c r="AC975" s="1" t="n"/>
    </row>
    <row r="976">
      <c r="A976" s="1" t="n"/>
      <c r="B976" s="1" t="n"/>
      <c r="C976" s="1" t="n"/>
      <c r="D976" s="1" t="n"/>
      <c r="E976" s="1" t="n"/>
      <c r="F976" s="1" t="n"/>
      <c r="G976" s="1" t="n"/>
      <c r="H976" s="1" t="n"/>
      <c r="I976" s="1" t="n"/>
      <c r="J976" s="1" t="n"/>
      <c r="K976" s="18" t="n"/>
      <c r="L976" s="1" t="n"/>
      <c r="M976" s="1" t="n"/>
      <c r="N976" s="1" t="n"/>
      <c r="O976" s="1" t="n"/>
      <c r="P976" s="1" t="n"/>
      <c r="Q976" s="1" t="n"/>
      <c r="R976" s="1" t="n"/>
      <c r="S976" s="210" t="n"/>
      <c r="T976" s="210" t="n"/>
      <c r="U976" s="1" t="n"/>
      <c r="V976" s="18" t="n"/>
      <c r="W976" s="18" t="n"/>
      <c r="X976" s="1" t="n"/>
      <c r="Y976" s="210" t="n"/>
      <c r="Z976" s="1" t="n"/>
      <c r="AA976" s="18" t="n"/>
      <c r="AB976" s="212" t="n"/>
      <c r="AC976" s="1" t="n"/>
    </row>
    <row r="977">
      <c r="A977" s="1" t="n"/>
      <c r="B977" s="1" t="n"/>
      <c r="C977" s="1" t="n"/>
      <c r="D977" s="1" t="n"/>
      <c r="E977" s="1" t="n"/>
      <c r="F977" s="1" t="n"/>
      <c r="G977" s="1" t="n"/>
      <c r="H977" s="1" t="n"/>
      <c r="I977" s="1" t="n"/>
      <c r="J977" s="1" t="n"/>
      <c r="K977" s="18" t="n"/>
      <c r="L977" s="1" t="n"/>
      <c r="M977" s="1" t="n"/>
      <c r="N977" s="1" t="n"/>
      <c r="O977" s="1" t="n"/>
      <c r="P977" s="1" t="n"/>
      <c r="Q977" s="1" t="n"/>
      <c r="R977" s="1" t="n"/>
      <c r="S977" s="210" t="n"/>
      <c r="T977" s="210" t="n"/>
      <c r="U977" s="1" t="n"/>
      <c r="V977" s="18" t="n"/>
      <c r="W977" s="18" t="n"/>
      <c r="X977" s="1" t="n"/>
      <c r="Y977" s="210" t="n"/>
      <c r="Z977" s="1" t="n"/>
      <c r="AA977" s="18" t="n"/>
      <c r="AB977" s="212" t="n"/>
      <c r="AC977" s="1" t="n"/>
    </row>
    <row r="978">
      <c r="A978" s="1" t="n"/>
      <c r="B978" s="1" t="n"/>
      <c r="C978" s="1" t="n"/>
      <c r="D978" s="1" t="n"/>
      <c r="E978" s="1" t="n"/>
      <c r="F978" s="1" t="n"/>
      <c r="G978" s="1" t="n"/>
      <c r="H978" s="1" t="n"/>
      <c r="I978" s="1" t="n"/>
      <c r="J978" s="1" t="n"/>
      <c r="K978" s="18" t="n"/>
      <c r="L978" s="1" t="n"/>
      <c r="M978" s="1" t="n"/>
      <c r="N978" s="1" t="n"/>
      <c r="O978" s="1" t="n"/>
      <c r="P978" s="1" t="n"/>
      <c r="Q978" s="1" t="n"/>
      <c r="R978" s="1" t="n"/>
      <c r="S978" s="210" t="n"/>
      <c r="T978" s="210" t="n"/>
      <c r="U978" s="1" t="n"/>
      <c r="V978" s="18" t="n"/>
      <c r="W978" s="18" t="n"/>
      <c r="X978" s="1" t="n"/>
      <c r="Y978" s="210" t="n"/>
      <c r="Z978" s="1" t="n"/>
      <c r="AA978" s="18" t="n"/>
      <c r="AB978" s="212" t="n"/>
      <c r="AC978" s="1" t="n"/>
    </row>
    <row r="979">
      <c r="A979" s="1" t="n"/>
      <c r="B979" s="1" t="n"/>
      <c r="C979" s="1" t="n"/>
      <c r="D979" s="1" t="n"/>
      <c r="E979" s="1" t="n"/>
      <c r="F979" s="1" t="n"/>
      <c r="G979" s="1" t="n"/>
      <c r="H979" s="1" t="n"/>
      <c r="I979" s="1" t="n"/>
      <c r="J979" s="1" t="n"/>
      <c r="K979" s="18" t="n"/>
      <c r="L979" s="1" t="n"/>
      <c r="M979" s="1" t="n"/>
      <c r="N979" s="1" t="n"/>
      <c r="O979" s="1" t="n"/>
      <c r="P979" s="1" t="n"/>
      <c r="Q979" s="1" t="n"/>
      <c r="R979" s="1" t="n"/>
      <c r="S979" s="210" t="n"/>
      <c r="T979" s="210" t="n"/>
      <c r="U979" s="1" t="n"/>
      <c r="V979" s="18" t="n"/>
      <c r="W979" s="18" t="n"/>
      <c r="X979" s="1" t="n"/>
      <c r="Y979" s="210" t="n"/>
      <c r="Z979" s="1" t="n"/>
      <c r="AA979" s="18" t="n"/>
      <c r="AB979" s="212" t="n"/>
      <c r="AC979" s="1" t="n"/>
    </row>
    <row r="980">
      <c r="A980" s="1" t="n"/>
      <c r="B980" s="1" t="n"/>
      <c r="C980" s="1" t="n"/>
      <c r="D980" s="1" t="n"/>
      <c r="E980" s="1" t="n"/>
      <c r="F980" s="1" t="n"/>
      <c r="G980" s="1" t="n"/>
      <c r="H980" s="1" t="n"/>
      <c r="I980" s="1" t="n"/>
      <c r="J980" s="1" t="n"/>
      <c r="K980" s="18" t="n"/>
      <c r="L980" s="1" t="n"/>
      <c r="M980" s="1" t="n"/>
      <c r="N980" s="1" t="n"/>
      <c r="O980" s="1" t="n"/>
      <c r="P980" s="1" t="n"/>
      <c r="Q980" s="1" t="n"/>
      <c r="R980" s="1" t="n"/>
      <c r="S980" s="210" t="n"/>
      <c r="T980" s="210" t="n"/>
      <c r="U980" s="1" t="n"/>
      <c r="V980" s="18" t="n"/>
      <c r="W980" s="18" t="n"/>
      <c r="X980" s="1" t="n"/>
      <c r="Y980" s="210" t="n"/>
      <c r="Z980" s="1" t="n"/>
      <c r="AA980" s="18" t="n"/>
      <c r="AB980" s="212" t="n"/>
      <c r="AC980" s="1" t="n"/>
    </row>
    <row r="981">
      <c r="A981" s="1" t="n"/>
      <c r="B981" s="1" t="n"/>
      <c r="C981" s="1" t="n"/>
      <c r="D981" s="1" t="n"/>
      <c r="E981" s="1" t="n"/>
      <c r="F981" s="1" t="n"/>
      <c r="G981" s="1" t="n"/>
      <c r="H981" s="1" t="n"/>
      <c r="I981" s="1" t="n"/>
      <c r="J981" s="1" t="n"/>
      <c r="K981" s="18" t="n"/>
      <c r="L981" s="1" t="n"/>
      <c r="M981" s="1" t="n"/>
      <c r="N981" s="1" t="n"/>
      <c r="O981" s="1" t="n"/>
      <c r="P981" s="1" t="n"/>
      <c r="Q981" s="1" t="n"/>
      <c r="R981" s="1" t="n"/>
      <c r="S981" s="210" t="n"/>
      <c r="T981" s="210" t="n"/>
      <c r="U981" s="1" t="n"/>
      <c r="V981" s="18" t="n"/>
      <c r="W981" s="18" t="n"/>
      <c r="X981" s="1" t="n"/>
      <c r="Y981" s="210" t="n"/>
      <c r="Z981" s="1" t="n"/>
      <c r="AA981" s="18" t="n"/>
      <c r="AB981" s="212" t="n"/>
      <c r="AC981" s="1" t="n"/>
    </row>
    <row r="982">
      <c r="A982" s="1" t="n"/>
      <c r="B982" s="1" t="n"/>
      <c r="C982" s="1" t="n"/>
      <c r="D982" s="1" t="n"/>
      <c r="E982" s="1" t="n"/>
      <c r="F982" s="1" t="n"/>
      <c r="G982" s="1" t="n"/>
      <c r="H982" s="1" t="n"/>
      <c r="I982" s="1" t="n"/>
      <c r="J982" s="1" t="n"/>
      <c r="K982" s="18" t="n"/>
      <c r="L982" s="1" t="n"/>
      <c r="M982" s="1" t="n"/>
      <c r="N982" s="1" t="n"/>
      <c r="O982" s="1" t="n"/>
      <c r="P982" s="1" t="n"/>
      <c r="Q982" s="1" t="n"/>
      <c r="R982" s="1" t="n"/>
      <c r="S982" s="210" t="n"/>
      <c r="T982" s="210" t="n"/>
      <c r="U982" s="1" t="n"/>
      <c r="V982" s="18" t="n"/>
      <c r="W982" s="18" t="n"/>
      <c r="X982" s="1" t="n"/>
      <c r="Y982" s="210" t="n"/>
      <c r="Z982" s="1" t="n"/>
      <c r="AA982" s="18" t="n"/>
      <c r="AB982" s="212" t="n"/>
      <c r="AC982" s="1" t="n"/>
    </row>
    <row r="983">
      <c r="A983" s="1" t="n"/>
      <c r="B983" s="1" t="n"/>
      <c r="C983" s="1" t="n"/>
      <c r="D983" s="1" t="n"/>
      <c r="E983" s="1" t="n"/>
      <c r="F983" s="1" t="n"/>
      <c r="G983" s="1" t="n"/>
      <c r="H983" s="1" t="n"/>
      <c r="I983" s="1" t="n"/>
      <c r="J983" s="1" t="n"/>
      <c r="K983" s="18" t="n"/>
      <c r="L983" s="1" t="n"/>
      <c r="M983" s="1" t="n"/>
      <c r="N983" s="1" t="n"/>
      <c r="O983" s="1" t="n"/>
      <c r="P983" s="1" t="n"/>
      <c r="Q983" s="1" t="n"/>
      <c r="R983" s="1" t="n"/>
      <c r="S983" s="210" t="n"/>
      <c r="T983" s="210" t="n"/>
      <c r="U983" s="1" t="n"/>
      <c r="V983" s="18" t="n"/>
      <c r="W983" s="18" t="n"/>
      <c r="X983" s="1" t="n"/>
      <c r="Y983" s="210" t="n"/>
      <c r="Z983" s="1" t="n"/>
      <c r="AA983" s="18" t="n"/>
      <c r="AB983" s="212" t="n"/>
      <c r="AC983" s="1" t="n"/>
    </row>
    <row r="984">
      <c r="A984" s="1" t="n"/>
      <c r="B984" s="1" t="n"/>
      <c r="C984" s="1" t="n"/>
      <c r="D984" s="1" t="n"/>
      <c r="E984" s="1" t="n"/>
      <c r="F984" s="1" t="n"/>
      <c r="G984" s="1" t="n"/>
      <c r="H984" s="1" t="n"/>
      <c r="I984" s="1" t="n"/>
      <c r="J984" s="1" t="n"/>
      <c r="K984" s="18" t="n"/>
      <c r="L984" s="1" t="n"/>
      <c r="M984" s="1" t="n"/>
      <c r="N984" s="1" t="n"/>
      <c r="O984" s="1" t="n"/>
      <c r="P984" s="1" t="n"/>
      <c r="Q984" s="1" t="n"/>
      <c r="R984" s="1" t="n"/>
      <c r="S984" s="210" t="n"/>
      <c r="T984" s="210" t="n"/>
      <c r="U984" s="1" t="n"/>
      <c r="V984" s="18" t="n"/>
      <c r="W984" s="18" t="n"/>
      <c r="X984" s="1" t="n"/>
      <c r="Y984" s="210" t="n"/>
      <c r="Z984" s="1" t="n"/>
      <c r="AA984" s="18" t="n"/>
      <c r="AB984" s="212" t="n"/>
      <c r="AC984" s="1" t="n"/>
    </row>
    <row r="985">
      <c r="A985" s="1" t="n"/>
      <c r="B985" s="1" t="n"/>
      <c r="C985" s="1" t="n"/>
      <c r="D985" s="1" t="n"/>
      <c r="E985" s="1" t="n"/>
      <c r="F985" s="1" t="n"/>
      <c r="G985" s="1" t="n"/>
      <c r="H985" s="1" t="n"/>
      <c r="I985" s="1" t="n"/>
      <c r="J985" s="1" t="n"/>
      <c r="K985" s="18" t="n"/>
      <c r="L985" s="1" t="n"/>
      <c r="M985" s="1" t="n"/>
      <c r="N985" s="1" t="n"/>
      <c r="O985" s="1" t="n"/>
      <c r="P985" s="1" t="n"/>
      <c r="Q985" s="1" t="n"/>
      <c r="R985" s="1" t="n"/>
      <c r="S985" s="210" t="n"/>
      <c r="T985" s="210" t="n"/>
      <c r="U985" s="1" t="n"/>
      <c r="V985" s="18" t="n"/>
      <c r="W985" s="18" t="n"/>
      <c r="X985" s="1" t="n"/>
      <c r="Y985" s="210" t="n"/>
      <c r="Z985" s="1" t="n"/>
      <c r="AA985" s="18" t="n"/>
      <c r="AB985" s="212" t="n"/>
      <c r="AC985" s="1" t="n"/>
    </row>
    <row r="986">
      <c r="A986" s="1" t="n"/>
      <c r="B986" s="1" t="n"/>
      <c r="C986" s="1" t="n"/>
      <c r="D986" s="1" t="n"/>
      <c r="E986" s="1" t="n"/>
      <c r="F986" s="1" t="n"/>
      <c r="G986" s="1" t="n"/>
      <c r="H986" s="1" t="n"/>
      <c r="I986" s="1" t="n"/>
      <c r="J986" s="1" t="n"/>
      <c r="K986" s="18" t="n"/>
      <c r="L986" s="1" t="n"/>
      <c r="M986" s="1" t="n"/>
      <c r="N986" s="1" t="n"/>
      <c r="O986" s="1" t="n"/>
      <c r="P986" s="1" t="n"/>
      <c r="Q986" s="1" t="n"/>
      <c r="R986" s="1" t="n"/>
      <c r="S986" s="210" t="n"/>
      <c r="T986" s="210" t="n"/>
      <c r="U986" s="1" t="n"/>
      <c r="V986" s="18" t="n"/>
      <c r="W986" s="18" t="n"/>
      <c r="X986" s="1" t="n"/>
      <c r="Y986" s="210" t="n"/>
      <c r="Z986" s="1" t="n"/>
      <c r="AA986" s="18" t="n"/>
      <c r="AB986" s="212" t="n"/>
      <c r="AC986" s="1" t="n"/>
    </row>
    <row r="987">
      <c r="A987" s="1" t="n"/>
      <c r="B987" s="1" t="n"/>
      <c r="C987" s="1" t="n"/>
      <c r="D987" s="1" t="n"/>
      <c r="E987" s="1" t="n"/>
      <c r="F987" s="1" t="n"/>
      <c r="G987" s="1" t="n"/>
      <c r="H987" s="1" t="n"/>
      <c r="I987" s="1" t="n"/>
      <c r="J987" s="1" t="n"/>
      <c r="K987" s="18" t="n"/>
      <c r="L987" s="1" t="n"/>
      <c r="M987" s="1" t="n"/>
      <c r="N987" s="1" t="n"/>
      <c r="O987" s="1" t="n"/>
      <c r="P987" s="1" t="n"/>
      <c r="Q987" s="1" t="n"/>
      <c r="R987" s="1" t="n"/>
      <c r="S987" s="210" t="n"/>
      <c r="T987" s="210" t="n"/>
      <c r="U987" s="1" t="n"/>
      <c r="V987" s="18" t="n"/>
      <c r="W987" s="18" t="n"/>
      <c r="X987" s="1" t="n"/>
      <c r="Y987" s="210" t="n"/>
      <c r="Z987" s="1" t="n"/>
      <c r="AA987" s="18" t="n"/>
      <c r="AB987" s="212" t="n"/>
      <c r="AC987" s="1" t="n"/>
    </row>
    <row r="988">
      <c r="A988" s="1" t="n"/>
      <c r="B988" s="1" t="n"/>
      <c r="C988" s="1" t="n"/>
      <c r="D988" s="1" t="n"/>
      <c r="E988" s="1" t="n"/>
      <c r="F988" s="1" t="n"/>
      <c r="G988" s="1" t="n"/>
      <c r="H988" s="1" t="n"/>
      <c r="I988" s="1" t="n"/>
      <c r="J988" s="1" t="n"/>
      <c r="K988" s="18" t="n"/>
      <c r="L988" s="1" t="n"/>
      <c r="M988" s="1" t="n"/>
      <c r="N988" s="1" t="n"/>
      <c r="O988" s="1" t="n"/>
      <c r="P988" s="1" t="n"/>
      <c r="Q988" s="1" t="n"/>
      <c r="R988" s="1" t="n"/>
      <c r="S988" s="210" t="n"/>
      <c r="T988" s="210" t="n"/>
      <c r="U988" s="1" t="n"/>
      <c r="V988" s="18" t="n"/>
      <c r="W988" s="18" t="n"/>
      <c r="X988" s="1" t="n"/>
      <c r="Y988" s="210" t="n"/>
      <c r="Z988" s="1" t="n"/>
      <c r="AA988" s="18" t="n"/>
      <c r="AB988" s="212" t="n"/>
      <c r="AC988" s="1" t="n"/>
    </row>
    <row r="989">
      <c r="A989" s="1" t="n"/>
      <c r="B989" s="1" t="n"/>
      <c r="C989" s="1" t="n"/>
      <c r="D989" s="1" t="n"/>
      <c r="E989" s="1" t="n"/>
      <c r="F989" s="1" t="n"/>
      <c r="G989" s="1" t="n"/>
      <c r="H989" s="1" t="n"/>
      <c r="I989" s="1" t="n"/>
      <c r="J989" s="1" t="n"/>
      <c r="K989" s="18" t="n"/>
      <c r="L989" s="1" t="n"/>
      <c r="M989" s="1" t="n"/>
      <c r="N989" s="1" t="n"/>
      <c r="O989" s="1" t="n"/>
      <c r="P989" s="1" t="n"/>
      <c r="Q989" s="1" t="n"/>
      <c r="R989" s="1" t="n"/>
      <c r="S989" s="210" t="n"/>
      <c r="T989" s="210" t="n"/>
      <c r="U989" s="1" t="n"/>
      <c r="V989" s="18" t="n"/>
      <c r="W989" s="18" t="n"/>
      <c r="X989" s="1" t="n"/>
      <c r="Y989" s="210" t="n"/>
      <c r="Z989" s="1" t="n"/>
      <c r="AA989" s="18" t="n"/>
      <c r="AB989" s="212" t="n"/>
      <c r="AC989" s="1" t="n"/>
    </row>
    <row r="990">
      <c r="A990" s="1" t="n"/>
      <c r="B990" s="1" t="n"/>
      <c r="C990" s="1" t="n"/>
      <c r="D990" s="1" t="n"/>
      <c r="E990" s="1" t="n"/>
      <c r="F990" s="1" t="n"/>
      <c r="G990" s="1" t="n"/>
      <c r="H990" s="1" t="n"/>
      <c r="I990" s="1" t="n"/>
      <c r="J990" s="1" t="n"/>
      <c r="K990" s="18" t="n"/>
      <c r="L990" s="1" t="n"/>
      <c r="M990" s="1" t="n"/>
      <c r="N990" s="1" t="n"/>
      <c r="O990" s="1" t="n"/>
      <c r="P990" s="1" t="n"/>
      <c r="Q990" s="1" t="n"/>
      <c r="R990" s="1" t="n"/>
      <c r="S990" s="210" t="n"/>
      <c r="T990" s="210" t="n"/>
      <c r="U990" s="1" t="n"/>
      <c r="V990" s="18" t="n"/>
      <c r="W990" s="18" t="n"/>
      <c r="X990" s="1" t="n"/>
      <c r="Y990" s="210" t="n"/>
      <c r="Z990" s="1" t="n"/>
      <c r="AA990" s="18" t="n"/>
      <c r="AB990" s="212" t="n"/>
      <c r="AC990" s="1" t="n"/>
    </row>
    <row r="991">
      <c r="A991" s="1" t="n"/>
      <c r="B991" s="1" t="n"/>
      <c r="C991" s="1" t="n"/>
      <c r="D991" s="1" t="n"/>
      <c r="E991" s="1" t="n"/>
      <c r="F991" s="1" t="n"/>
      <c r="G991" s="1" t="n"/>
      <c r="H991" s="1" t="n"/>
      <c r="I991" s="1" t="n"/>
      <c r="J991" s="1" t="n"/>
      <c r="K991" s="18" t="n"/>
      <c r="L991" s="1" t="n"/>
      <c r="M991" s="1" t="n"/>
      <c r="N991" s="1" t="n"/>
      <c r="O991" s="1" t="n"/>
      <c r="P991" s="1" t="n"/>
      <c r="Q991" s="1" t="n"/>
      <c r="R991" s="1" t="n"/>
      <c r="S991" s="210" t="n"/>
      <c r="T991" s="210" t="n"/>
      <c r="U991" s="1" t="n"/>
      <c r="V991" s="18" t="n"/>
      <c r="W991" s="18" t="n"/>
      <c r="X991" s="1" t="n"/>
      <c r="Y991" s="210" t="n"/>
      <c r="Z991" s="1" t="n"/>
      <c r="AA991" s="18" t="n"/>
      <c r="AB991" s="212" t="n"/>
      <c r="AC991" s="1" t="n"/>
    </row>
    <row r="992">
      <c r="A992" s="1" t="n"/>
      <c r="B992" s="1" t="n"/>
      <c r="C992" s="1" t="n"/>
      <c r="D992" s="1" t="n"/>
      <c r="E992" s="1" t="n"/>
      <c r="F992" s="1" t="n"/>
      <c r="G992" s="1" t="n"/>
      <c r="H992" s="1" t="n"/>
      <c r="I992" s="1" t="n"/>
      <c r="J992" s="1" t="n"/>
      <c r="K992" s="18" t="n"/>
      <c r="L992" s="1" t="n"/>
      <c r="M992" s="1" t="n"/>
      <c r="N992" s="1" t="n"/>
      <c r="O992" s="1" t="n"/>
      <c r="P992" s="1" t="n"/>
      <c r="Q992" s="1" t="n"/>
      <c r="R992" s="1" t="n"/>
      <c r="S992" s="210" t="n"/>
      <c r="T992" s="210" t="n"/>
      <c r="U992" s="1" t="n"/>
      <c r="V992" s="18" t="n"/>
      <c r="W992" s="18" t="n"/>
      <c r="X992" s="1" t="n"/>
      <c r="Y992" s="210" t="n"/>
      <c r="Z992" s="1" t="n"/>
      <c r="AA992" s="18" t="n"/>
      <c r="AB992" s="212" t="n"/>
      <c r="AC992" s="1" t="n"/>
    </row>
    <row r="993">
      <c r="A993" s="1" t="n"/>
      <c r="B993" s="1" t="n"/>
      <c r="C993" s="1" t="n"/>
      <c r="D993" s="1" t="n"/>
      <c r="E993" s="1" t="n"/>
      <c r="F993" s="1" t="n"/>
      <c r="G993" s="1" t="n"/>
      <c r="H993" s="1" t="n"/>
      <c r="I993" s="1" t="n"/>
      <c r="J993" s="1" t="n"/>
      <c r="K993" s="18" t="n"/>
      <c r="L993" s="1" t="n"/>
      <c r="M993" s="1" t="n"/>
      <c r="N993" s="1" t="n"/>
      <c r="O993" s="1" t="n"/>
      <c r="P993" s="1" t="n"/>
      <c r="Q993" s="1" t="n"/>
      <c r="R993" s="1" t="n"/>
      <c r="S993" s="210" t="n"/>
      <c r="T993" s="210" t="n"/>
      <c r="U993" s="1" t="n"/>
      <c r="V993" s="18" t="n"/>
      <c r="W993" s="18" t="n"/>
      <c r="X993" s="1" t="n"/>
      <c r="Y993" s="210" t="n"/>
      <c r="Z993" s="1" t="n"/>
      <c r="AA993" s="18" t="n"/>
      <c r="AB993" s="212" t="n"/>
      <c r="AC993" s="1" t="n"/>
    </row>
    <row r="994">
      <c r="A994" s="1" t="n"/>
      <c r="B994" s="1" t="n"/>
      <c r="C994" s="1" t="n"/>
      <c r="D994" s="1" t="n"/>
      <c r="E994" s="1" t="n"/>
      <c r="F994" s="1" t="n"/>
      <c r="G994" s="1" t="n"/>
      <c r="H994" s="1" t="n"/>
      <c r="I994" s="1" t="n"/>
      <c r="J994" s="1" t="n"/>
      <c r="K994" s="18" t="n"/>
      <c r="L994" s="1" t="n"/>
      <c r="M994" s="1" t="n"/>
      <c r="N994" s="1" t="n"/>
      <c r="O994" s="1" t="n"/>
      <c r="P994" s="1" t="n"/>
      <c r="Q994" s="1" t="n"/>
      <c r="R994" s="1" t="n"/>
      <c r="S994" s="210" t="n"/>
      <c r="T994" s="210" t="n"/>
      <c r="U994" s="1" t="n"/>
      <c r="V994" s="18" t="n"/>
      <c r="W994" s="18" t="n"/>
      <c r="X994" s="1" t="n"/>
      <c r="Y994" s="210" t="n"/>
      <c r="Z994" s="1" t="n"/>
      <c r="AA994" s="18" t="n"/>
      <c r="AB994" s="212" t="n"/>
      <c r="AC994" s="1" t="n"/>
    </row>
    <row r="995">
      <c r="A995" s="1" t="n"/>
      <c r="B995" s="1" t="n"/>
      <c r="C995" s="1" t="n"/>
      <c r="D995" s="1" t="n"/>
      <c r="E995" s="1" t="n"/>
      <c r="F995" s="1" t="n"/>
      <c r="G995" s="1" t="n"/>
      <c r="H995" s="1" t="n"/>
      <c r="I995" s="1" t="n"/>
      <c r="J995" s="1" t="n"/>
      <c r="K995" s="18" t="n"/>
      <c r="L995" s="1" t="n"/>
      <c r="M995" s="1" t="n"/>
      <c r="N995" s="1" t="n"/>
      <c r="O995" s="1" t="n"/>
      <c r="P995" s="1" t="n"/>
      <c r="Q995" s="1" t="n"/>
      <c r="R995" s="1" t="n"/>
      <c r="S995" s="210" t="n"/>
      <c r="T995" s="210" t="n"/>
      <c r="U995" s="1" t="n"/>
      <c r="V995" s="18" t="n"/>
      <c r="W995" s="18" t="n"/>
      <c r="X995" s="1" t="n"/>
      <c r="Y995" s="210" t="n"/>
      <c r="Z995" s="1" t="n"/>
      <c r="AA995" s="18" t="n"/>
      <c r="AB995" s="212" t="n"/>
      <c r="AC995" s="1" t="n"/>
    </row>
    <row r="996">
      <c r="A996" s="1" t="n"/>
      <c r="B996" s="1" t="n"/>
      <c r="C996" s="1" t="n"/>
      <c r="D996" s="1" t="n"/>
      <c r="E996" s="1" t="n"/>
      <c r="F996" s="1" t="n"/>
      <c r="G996" s="1" t="n"/>
      <c r="H996" s="1" t="n"/>
      <c r="I996" s="1" t="n"/>
      <c r="J996" s="1" t="n"/>
      <c r="K996" s="18" t="n"/>
      <c r="L996" s="1" t="n"/>
      <c r="M996" s="1" t="n"/>
      <c r="N996" s="1" t="n"/>
      <c r="O996" s="1" t="n"/>
      <c r="P996" s="1" t="n"/>
      <c r="Q996" s="1" t="n"/>
      <c r="R996" s="1" t="n"/>
      <c r="S996" s="210" t="n"/>
      <c r="T996" s="210" t="n"/>
      <c r="U996" s="1" t="n"/>
      <c r="V996" s="18" t="n"/>
      <c r="W996" s="18" t="n"/>
      <c r="X996" s="1" t="n"/>
      <c r="Y996" s="210" t="n"/>
      <c r="Z996" s="1" t="n"/>
      <c r="AA996" s="18" t="n"/>
      <c r="AB996" s="212" t="n"/>
      <c r="AC996" s="1" t="n"/>
    </row>
    <row r="997">
      <c r="A997" s="1" t="n"/>
      <c r="B997" s="1" t="n"/>
      <c r="C997" s="1" t="n"/>
      <c r="D997" s="1" t="n"/>
      <c r="E997" s="1" t="n"/>
      <c r="F997" s="1" t="n"/>
      <c r="G997" s="1" t="n"/>
      <c r="H997" s="1" t="n"/>
      <c r="I997" s="1" t="n"/>
      <c r="J997" s="1" t="n"/>
      <c r="K997" s="18" t="n"/>
      <c r="L997" s="1" t="n"/>
      <c r="M997" s="1" t="n"/>
      <c r="N997" s="1" t="n"/>
      <c r="O997" s="1" t="n"/>
      <c r="P997" s="1" t="n"/>
      <c r="Q997" s="1" t="n"/>
      <c r="R997" s="1" t="n"/>
      <c r="S997" s="210" t="n"/>
      <c r="T997" s="210" t="n"/>
      <c r="U997" s="1" t="n"/>
      <c r="V997" s="18" t="n"/>
      <c r="W997" s="18" t="n"/>
      <c r="X997" s="1" t="n"/>
      <c r="Y997" s="210" t="n"/>
      <c r="Z997" s="1" t="n"/>
      <c r="AA997" s="18" t="n"/>
      <c r="AB997" s="212" t="n"/>
      <c r="AC997" s="1" t="n"/>
    </row>
    <row r="998">
      <c r="A998" s="1" t="n"/>
      <c r="B998" s="1" t="n"/>
      <c r="C998" s="1" t="n"/>
      <c r="D998" s="1" t="n"/>
      <c r="E998" s="1" t="n"/>
      <c r="F998" s="1" t="n"/>
      <c r="G998" s="1" t="n"/>
      <c r="H998" s="1" t="n"/>
      <c r="I998" s="1" t="n"/>
      <c r="J998" s="1" t="n"/>
      <c r="K998" s="18" t="n"/>
      <c r="L998" s="1" t="n"/>
      <c r="M998" s="1" t="n"/>
      <c r="N998" s="1" t="n"/>
      <c r="O998" s="1" t="n"/>
      <c r="P998" s="1" t="n"/>
      <c r="Q998" s="1" t="n"/>
      <c r="R998" s="1" t="n"/>
      <c r="S998" s="210" t="n"/>
      <c r="T998" s="210" t="n"/>
      <c r="U998" s="1" t="n"/>
      <c r="V998" s="18" t="n"/>
      <c r="W998" s="18" t="n"/>
      <c r="X998" s="1" t="n"/>
      <c r="Y998" s="210" t="n"/>
      <c r="Z998" s="1" t="n"/>
      <c r="AA998" s="18" t="n"/>
      <c r="AB998" s="212" t="n"/>
      <c r="AC998" s="1" t="n"/>
    </row>
    <row r="999">
      <c r="A999" s="1" t="n"/>
      <c r="B999" s="1" t="n"/>
      <c r="C999" s="1" t="n"/>
      <c r="D999" s="1" t="n"/>
      <c r="E999" s="1" t="n"/>
      <c r="F999" s="1" t="n"/>
      <c r="G999" s="1" t="n"/>
      <c r="H999" s="1" t="n"/>
      <c r="I999" s="1" t="n"/>
      <c r="J999" s="1" t="n"/>
      <c r="K999" s="18" t="n"/>
      <c r="L999" s="1" t="n"/>
      <c r="M999" s="1" t="n"/>
      <c r="N999" s="1" t="n"/>
      <c r="O999" s="1" t="n"/>
      <c r="P999" s="1" t="n"/>
      <c r="Q999" s="1" t="n"/>
      <c r="R999" s="1" t="n"/>
      <c r="S999" s="210" t="n"/>
      <c r="T999" s="210" t="n"/>
      <c r="U999" s="1" t="n"/>
      <c r="V999" s="18" t="n"/>
      <c r="W999" s="18" t="n"/>
      <c r="X999" s="1" t="n"/>
      <c r="Y999" s="210" t="n"/>
      <c r="Z999" s="1" t="n"/>
      <c r="AA999" s="18" t="n"/>
      <c r="AB999" s="212" t="n"/>
      <c r="AC999" s="1" t="n"/>
    </row>
    <row r="1000">
      <c r="A1000" s="1" t="n"/>
      <c r="B1000" s="1" t="n"/>
      <c r="C1000" s="1" t="n"/>
      <c r="D1000" s="1" t="n"/>
      <c r="E1000" s="1" t="n"/>
      <c r="F1000" s="1" t="n"/>
      <c r="G1000" s="1" t="n"/>
      <c r="H1000" s="1" t="n"/>
      <c r="I1000" s="1" t="n"/>
      <c r="J1000" s="1" t="n"/>
      <c r="K1000" s="18" t="n"/>
      <c r="L1000" s="1" t="n"/>
      <c r="M1000" s="1" t="n"/>
      <c r="N1000" s="1" t="n"/>
      <c r="O1000" s="1" t="n"/>
      <c r="P1000" s="1" t="n"/>
      <c r="Q1000" s="1" t="n"/>
      <c r="R1000" s="1" t="n"/>
      <c r="S1000" s="210" t="n"/>
      <c r="T1000" s="210" t="n"/>
      <c r="U1000" s="1" t="n"/>
      <c r="V1000" s="18" t="n"/>
      <c r="W1000" s="18" t="n"/>
      <c r="X1000" s="1" t="n"/>
      <c r="Y1000" s="210" t="n"/>
      <c r="Z1000" s="1" t="n"/>
      <c r="AA1000" s="18" t="n"/>
      <c r="AB1000" s="212" t="n"/>
      <c r="AC1000" s="1" t="n"/>
    </row>
    <row r="1001">
      <c r="A1001" s="1" t="n"/>
      <c r="B1001" s="1" t="n"/>
      <c r="C1001" s="1" t="n"/>
      <c r="D1001" s="1" t="n"/>
      <c r="E1001" s="1" t="n"/>
      <c r="F1001" s="1" t="n"/>
      <c r="G1001" s="1" t="n"/>
      <c r="H1001" s="1" t="n"/>
      <c r="I1001" s="1" t="n"/>
      <c r="J1001" s="1" t="n"/>
      <c r="K1001" s="18" t="n"/>
      <c r="L1001" s="1" t="n"/>
      <c r="M1001" s="1" t="n"/>
      <c r="N1001" s="1" t="n"/>
      <c r="O1001" s="1" t="n"/>
      <c r="P1001" s="1" t="n"/>
      <c r="Q1001" s="1" t="n"/>
      <c r="R1001" s="1" t="n"/>
      <c r="S1001" s="210" t="n"/>
      <c r="T1001" s="210" t="n"/>
      <c r="U1001" s="1" t="n"/>
      <c r="V1001" s="18" t="n"/>
      <c r="W1001" s="18" t="n"/>
      <c r="X1001" s="1" t="n"/>
      <c r="Y1001" s="210" t="n"/>
      <c r="Z1001" s="1" t="n"/>
      <c r="AA1001" s="18" t="n"/>
      <c r="AB1001" s="212" t="n"/>
      <c r="AC1001" s="1" t="n"/>
    </row>
    <row r="1002">
      <c r="A1002" s="1" t="n"/>
      <c r="B1002" s="1" t="n"/>
      <c r="C1002" s="1" t="n"/>
      <c r="D1002" s="1" t="n"/>
      <c r="E1002" s="1" t="n"/>
      <c r="F1002" s="1" t="n"/>
      <c r="G1002" s="1" t="n"/>
      <c r="H1002" s="1" t="n"/>
      <c r="I1002" s="1" t="n"/>
      <c r="J1002" s="1" t="n"/>
      <c r="K1002" s="18" t="n"/>
      <c r="L1002" s="1" t="n"/>
      <c r="M1002" s="1" t="n"/>
      <c r="N1002" s="1" t="n"/>
      <c r="O1002" s="1" t="n"/>
      <c r="P1002" s="1" t="n"/>
      <c r="Q1002" s="1" t="n"/>
      <c r="R1002" s="1" t="n"/>
      <c r="S1002" s="210" t="n"/>
      <c r="T1002" s="210" t="n"/>
      <c r="U1002" s="1" t="n"/>
      <c r="V1002" s="18" t="n"/>
      <c r="W1002" s="18" t="n"/>
      <c r="X1002" s="1" t="n"/>
      <c r="Y1002" s="210" t="n"/>
      <c r="Z1002" s="1" t="n"/>
      <c r="AA1002" s="18" t="n"/>
      <c r="AB1002" s="212" t="n"/>
      <c r="AC1002" s="1" t="n"/>
    </row>
    <row r="1003">
      <c r="A1003" s="1" t="n"/>
      <c r="B1003" s="1" t="n"/>
      <c r="C1003" s="1" t="n"/>
      <c r="D1003" s="1" t="n"/>
      <c r="E1003" s="1" t="n"/>
      <c r="F1003" s="1" t="n"/>
      <c r="G1003" s="1" t="n"/>
      <c r="H1003" s="1" t="n"/>
      <c r="I1003" s="1" t="n"/>
      <c r="J1003" s="1" t="n"/>
      <c r="K1003" s="18" t="n"/>
      <c r="L1003" s="1" t="n"/>
      <c r="M1003" s="1" t="n"/>
      <c r="N1003" s="1" t="n"/>
      <c r="O1003" s="1" t="n"/>
      <c r="P1003" s="1" t="n"/>
      <c r="Q1003" s="1" t="n"/>
      <c r="R1003" s="1" t="n"/>
      <c r="S1003" s="210" t="n"/>
      <c r="T1003" s="210" t="n"/>
      <c r="U1003" s="1" t="n"/>
      <c r="V1003" s="18" t="n"/>
      <c r="W1003" s="18" t="n"/>
      <c r="X1003" s="1" t="n"/>
      <c r="Y1003" s="210" t="n"/>
      <c r="Z1003" s="1" t="n"/>
      <c r="AA1003" s="18" t="n"/>
      <c r="AB1003" s="212" t="n"/>
      <c r="AC1003" s="1" t="n"/>
    </row>
    <row r="1004">
      <c r="A1004" s="1" t="n"/>
      <c r="B1004" s="1" t="n"/>
      <c r="C1004" s="1" t="n"/>
      <c r="D1004" s="1" t="n"/>
      <c r="E1004" s="1" t="n"/>
      <c r="F1004" s="1" t="n"/>
      <c r="G1004" s="1" t="n"/>
      <c r="H1004" s="1" t="n"/>
      <c r="I1004" s="1" t="n"/>
      <c r="J1004" s="1" t="n"/>
      <c r="K1004" s="18" t="n"/>
      <c r="L1004" s="1" t="n"/>
      <c r="M1004" s="1" t="n"/>
      <c r="N1004" s="1" t="n"/>
      <c r="O1004" s="1" t="n"/>
      <c r="P1004" s="1" t="n"/>
      <c r="Q1004" s="1" t="n"/>
      <c r="R1004" s="1" t="n"/>
      <c r="S1004" s="210" t="n"/>
      <c r="T1004" s="210" t="n"/>
      <c r="U1004" s="1" t="n"/>
      <c r="V1004" s="18" t="n"/>
      <c r="W1004" s="18" t="n"/>
      <c r="X1004" s="1" t="n"/>
      <c r="Y1004" s="210" t="n"/>
      <c r="Z1004" s="1" t="n"/>
      <c r="AA1004" s="18" t="n"/>
      <c r="AB1004" s="212" t="n"/>
      <c r="AC1004" s="1" t="n"/>
    </row>
    <row r="1005">
      <c r="A1005" s="1" t="n"/>
      <c r="B1005" s="1" t="n"/>
      <c r="C1005" s="1" t="n"/>
      <c r="D1005" s="1" t="n"/>
      <c r="E1005" s="1" t="n"/>
      <c r="F1005" s="1" t="n"/>
      <c r="G1005" s="1" t="n"/>
      <c r="H1005" s="1" t="n"/>
      <c r="I1005" s="1" t="n"/>
      <c r="J1005" s="1" t="n"/>
      <c r="K1005" s="18" t="n"/>
      <c r="L1005" s="1" t="n"/>
      <c r="M1005" s="1" t="n"/>
      <c r="N1005" s="1" t="n"/>
      <c r="O1005" s="1" t="n"/>
      <c r="P1005" s="1" t="n"/>
      <c r="Q1005" s="1" t="n"/>
      <c r="R1005" s="1" t="n"/>
      <c r="S1005" s="210" t="n"/>
      <c r="T1005" s="210" t="n"/>
      <c r="U1005" s="1" t="n"/>
      <c r="V1005" s="18" t="n"/>
      <c r="W1005" s="18" t="n"/>
      <c r="X1005" s="1" t="n"/>
      <c r="Y1005" s="210" t="n"/>
      <c r="Z1005" s="1" t="n"/>
      <c r="AA1005" s="18" t="n"/>
      <c r="AB1005" s="212" t="n"/>
      <c r="AC1005" s="1" t="n"/>
    </row>
    <row r="1006">
      <c r="A1006" s="1" t="n"/>
      <c r="B1006" s="1" t="n"/>
      <c r="C1006" s="1" t="n"/>
      <c r="D1006" s="1" t="n"/>
      <c r="E1006" s="1" t="n"/>
      <c r="F1006" s="1" t="n"/>
      <c r="G1006" s="1" t="n"/>
      <c r="H1006" s="1" t="n"/>
      <c r="I1006" s="1" t="n"/>
      <c r="J1006" s="1" t="n"/>
      <c r="K1006" s="18" t="n"/>
      <c r="L1006" s="1" t="n"/>
      <c r="M1006" s="1" t="n"/>
      <c r="N1006" s="1" t="n"/>
      <c r="O1006" s="1" t="n"/>
      <c r="P1006" s="1" t="n"/>
      <c r="Q1006" s="1" t="n"/>
      <c r="R1006" s="1" t="n"/>
      <c r="S1006" s="210" t="n"/>
      <c r="T1006" s="210" t="n"/>
      <c r="U1006" s="1" t="n"/>
      <c r="V1006" s="18" t="n"/>
      <c r="W1006" s="18" t="n"/>
      <c r="X1006" s="1" t="n"/>
      <c r="Y1006" s="210" t="n"/>
      <c r="Z1006" s="1" t="n"/>
      <c r="AA1006" s="18" t="n"/>
      <c r="AB1006" s="212" t="n"/>
      <c r="AC1006" s="1" t="n"/>
    </row>
    <row r="1007">
      <c r="A1007" s="1" t="n"/>
      <c r="B1007" s="1" t="n"/>
      <c r="C1007" s="1" t="n"/>
      <c r="D1007" s="1" t="n"/>
      <c r="E1007" s="1" t="n"/>
      <c r="F1007" s="1" t="n"/>
      <c r="G1007" s="1" t="n"/>
      <c r="H1007" s="1" t="n"/>
      <c r="I1007" s="1" t="n"/>
      <c r="J1007" s="1" t="n"/>
      <c r="K1007" s="18" t="n"/>
      <c r="L1007" s="1" t="n"/>
      <c r="M1007" s="1" t="n"/>
      <c r="N1007" s="1" t="n"/>
      <c r="O1007" s="1" t="n"/>
      <c r="P1007" s="1" t="n"/>
      <c r="Q1007" s="1" t="n"/>
      <c r="R1007" s="1" t="n"/>
      <c r="S1007" s="210" t="n"/>
      <c r="T1007" s="210" t="n"/>
      <c r="U1007" s="1" t="n"/>
      <c r="V1007" s="18" t="n"/>
      <c r="W1007" s="18" t="n"/>
      <c r="X1007" s="1" t="n"/>
      <c r="Y1007" s="210" t="n"/>
      <c r="Z1007" s="1" t="n"/>
      <c r="AA1007" s="18" t="n"/>
      <c r="AB1007" s="212" t="n"/>
      <c r="AC1007" s="1" t="n"/>
    </row>
    <row r="1008">
      <c r="A1008" s="1" t="n"/>
      <c r="B1008" s="1" t="n"/>
      <c r="C1008" s="1" t="n"/>
      <c r="D1008" s="1" t="n"/>
      <c r="E1008" s="1" t="n"/>
      <c r="F1008" s="1" t="n"/>
      <c r="G1008" s="1" t="n"/>
      <c r="H1008" s="1" t="n"/>
      <c r="I1008" s="1" t="n"/>
      <c r="J1008" s="1" t="n"/>
      <c r="K1008" s="18" t="n"/>
      <c r="L1008" s="1" t="n"/>
      <c r="M1008" s="1" t="n"/>
      <c r="N1008" s="1" t="n"/>
      <c r="O1008" s="1" t="n"/>
      <c r="P1008" s="1" t="n"/>
      <c r="Q1008" s="1" t="n"/>
      <c r="R1008" s="1" t="n"/>
      <c r="S1008" s="210" t="n"/>
      <c r="T1008" s="210" t="n"/>
      <c r="U1008" s="1" t="n"/>
      <c r="V1008" s="18" t="n"/>
      <c r="W1008" s="18" t="n"/>
      <c r="X1008" s="1" t="n"/>
      <c r="Y1008" s="210" t="n"/>
      <c r="Z1008" s="1" t="n"/>
      <c r="AA1008" s="18" t="n"/>
      <c r="AB1008" s="212" t="n"/>
      <c r="AC1008" s="1" t="n"/>
    </row>
    <row r="1009">
      <c r="A1009" s="1" t="n"/>
      <c r="B1009" s="1" t="n"/>
      <c r="C1009" s="1" t="n"/>
      <c r="D1009" s="1" t="n"/>
      <c r="E1009" s="1" t="n"/>
      <c r="F1009" s="1" t="n"/>
      <c r="G1009" s="1" t="n"/>
      <c r="H1009" s="1" t="n"/>
      <c r="I1009" s="1" t="n"/>
      <c r="J1009" s="1" t="n"/>
      <c r="K1009" s="18" t="n"/>
      <c r="L1009" s="1" t="n"/>
      <c r="M1009" s="1" t="n"/>
      <c r="N1009" s="1" t="n"/>
      <c r="O1009" s="1" t="n"/>
      <c r="P1009" s="1" t="n"/>
      <c r="Q1009" s="1" t="n"/>
      <c r="R1009" s="1" t="n"/>
      <c r="S1009" s="210" t="n"/>
      <c r="T1009" s="210" t="n"/>
      <c r="U1009" s="1" t="n"/>
      <c r="V1009" s="18" t="n"/>
      <c r="W1009" s="18" t="n"/>
      <c r="X1009" s="1" t="n"/>
      <c r="Y1009" s="210" t="n"/>
      <c r="Z1009" s="1" t="n"/>
      <c r="AA1009" s="18" t="n"/>
      <c r="AB1009" s="212" t="n"/>
      <c r="AC1009" s="1" t="n"/>
    </row>
    <row r="1010">
      <c r="A1010" s="1" t="n"/>
      <c r="B1010" s="1" t="n"/>
      <c r="C1010" s="1" t="n"/>
      <c r="D1010" s="1" t="n"/>
      <c r="E1010" s="1" t="n"/>
      <c r="F1010" s="1" t="n"/>
      <c r="G1010" s="1" t="n"/>
      <c r="H1010" s="1" t="n"/>
      <c r="I1010" s="1" t="n"/>
      <c r="J1010" s="1" t="n"/>
      <c r="K1010" s="18" t="n"/>
      <c r="L1010" s="1" t="n"/>
      <c r="M1010" s="1" t="n"/>
      <c r="N1010" s="1" t="n"/>
      <c r="O1010" s="1" t="n"/>
      <c r="P1010" s="1" t="n"/>
      <c r="Q1010" s="1" t="n"/>
      <c r="R1010" s="1" t="n"/>
      <c r="S1010" s="210" t="n"/>
      <c r="T1010" s="210" t="n"/>
      <c r="U1010" s="1" t="n"/>
      <c r="V1010" s="18" t="n"/>
      <c r="W1010" s="18" t="n"/>
      <c r="X1010" s="1" t="n"/>
      <c r="Y1010" s="210" t="n"/>
      <c r="Z1010" s="1" t="n"/>
      <c r="AA1010" s="18" t="n"/>
      <c r="AB1010" s="212" t="n"/>
      <c r="AC1010" s="1" t="n"/>
    </row>
    <row r="1011">
      <c r="A1011" s="1" t="n"/>
      <c r="B1011" s="1" t="n"/>
      <c r="C1011" s="1" t="n"/>
      <c r="D1011" s="1" t="n"/>
      <c r="E1011" s="1" t="n"/>
      <c r="F1011" s="1" t="n"/>
      <c r="G1011" s="1" t="n"/>
      <c r="H1011" s="1" t="n"/>
      <c r="I1011" s="1" t="n"/>
      <c r="J1011" s="1" t="n"/>
      <c r="K1011" s="18" t="n"/>
      <c r="L1011" s="1" t="n"/>
      <c r="M1011" s="1" t="n"/>
      <c r="N1011" s="1" t="n"/>
      <c r="O1011" s="1" t="n"/>
      <c r="P1011" s="1" t="n"/>
      <c r="Q1011" s="1" t="n"/>
      <c r="R1011" s="1" t="n"/>
      <c r="S1011" s="210" t="n"/>
      <c r="T1011" s="210" t="n"/>
      <c r="U1011" s="1" t="n"/>
      <c r="V1011" s="18" t="n"/>
      <c r="W1011" s="18" t="n"/>
      <c r="X1011" s="1" t="n"/>
      <c r="Y1011" s="210" t="n"/>
      <c r="Z1011" s="1" t="n"/>
      <c r="AA1011" s="18" t="n"/>
      <c r="AB1011" s="212" t="n"/>
      <c r="AC1011" s="1" t="n"/>
    </row>
    <row r="1012">
      <c r="A1012" s="1" t="n"/>
      <c r="B1012" s="1" t="n"/>
      <c r="C1012" s="1" t="n"/>
      <c r="D1012" s="1" t="n"/>
      <c r="E1012" s="1" t="n"/>
      <c r="F1012" s="1" t="n"/>
      <c r="G1012" s="1" t="n"/>
      <c r="H1012" s="1" t="n"/>
      <c r="I1012" s="1" t="n"/>
      <c r="J1012" s="1" t="n"/>
      <c r="K1012" s="18" t="n"/>
      <c r="L1012" s="1" t="n"/>
      <c r="M1012" s="1" t="n"/>
      <c r="N1012" s="1" t="n"/>
      <c r="O1012" s="1" t="n"/>
      <c r="P1012" s="1" t="n"/>
      <c r="Q1012" s="1" t="n"/>
      <c r="R1012" s="1" t="n"/>
      <c r="S1012" s="210" t="n"/>
      <c r="T1012" s="210" t="n"/>
      <c r="U1012" s="1" t="n"/>
      <c r="V1012" s="18" t="n"/>
      <c r="W1012" s="18" t="n"/>
      <c r="X1012" s="1" t="n"/>
      <c r="Y1012" s="210" t="n"/>
      <c r="Z1012" s="1" t="n"/>
      <c r="AA1012" s="18" t="n"/>
      <c r="AB1012" s="212" t="n"/>
      <c r="AC1012" s="1" t="n"/>
    </row>
    <row r="1013">
      <c r="A1013" s="1" t="n"/>
      <c r="B1013" s="1" t="n"/>
      <c r="C1013" s="1" t="n"/>
      <c r="D1013" s="1" t="n"/>
      <c r="E1013" s="1" t="n"/>
      <c r="F1013" s="1" t="n"/>
      <c r="G1013" s="1" t="n"/>
      <c r="H1013" s="1" t="n"/>
      <c r="I1013" s="1" t="n"/>
      <c r="J1013" s="1" t="n"/>
      <c r="K1013" s="18" t="n"/>
      <c r="L1013" s="1" t="n"/>
      <c r="M1013" s="1" t="n"/>
      <c r="N1013" s="1" t="n"/>
      <c r="O1013" s="1" t="n"/>
      <c r="P1013" s="1" t="n"/>
      <c r="Q1013" s="1" t="n"/>
      <c r="R1013" s="1" t="n"/>
      <c r="S1013" s="210" t="n"/>
      <c r="T1013" s="210" t="n"/>
      <c r="U1013" s="1" t="n"/>
      <c r="V1013" s="18" t="n"/>
      <c r="W1013" s="18" t="n"/>
      <c r="X1013" s="1" t="n"/>
      <c r="Y1013" s="210" t="n"/>
      <c r="Z1013" s="1" t="n"/>
      <c r="AA1013" s="18" t="n"/>
      <c r="AB1013" s="212" t="n"/>
      <c r="AC1013" s="1" t="n"/>
    </row>
    <row r="1014">
      <c r="A1014" s="1" t="n"/>
      <c r="B1014" s="1" t="n"/>
      <c r="C1014" s="1" t="n"/>
      <c r="D1014" s="1" t="n"/>
      <c r="E1014" s="1" t="n"/>
      <c r="F1014" s="1" t="n"/>
      <c r="G1014" s="1" t="n"/>
      <c r="H1014" s="1" t="n"/>
      <c r="I1014" s="1" t="n"/>
      <c r="J1014" s="1" t="n"/>
      <c r="K1014" s="18" t="n"/>
      <c r="L1014" s="1" t="n"/>
      <c r="M1014" s="1" t="n"/>
      <c r="N1014" s="1" t="n"/>
      <c r="O1014" s="1" t="n"/>
      <c r="P1014" s="1" t="n"/>
      <c r="Q1014" s="1" t="n"/>
      <c r="R1014" s="1" t="n"/>
      <c r="S1014" s="210" t="n"/>
      <c r="T1014" s="210" t="n"/>
      <c r="U1014" s="1" t="n"/>
      <c r="V1014" s="18" t="n"/>
      <c r="W1014" s="18" t="n"/>
      <c r="X1014" s="1" t="n"/>
      <c r="Y1014" s="210" t="n"/>
      <c r="Z1014" s="1" t="n"/>
      <c r="AA1014" s="18" t="n"/>
      <c r="AB1014" s="212" t="n"/>
      <c r="AC1014" s="1" t="n"/>
    </row>
    <row r="1015">
      <c r="A1015" s="1" t="n"/>
      <c r="B1015" s="1" t="n"/>
      <c r="C1015" s="1" t="n"/>
      <c r="D1015" s="1" t="n"/>
      <c r="E1015" s="1" t="n"/>
      <c r="F1015" s="1" t="n"/>
      <c r="G1015" s="1" t="n"/>
      <c r="H1015" s="1" t="n"/>
      <c r="I1015" s="1" t="n"/>
      <c r="J1015" s="1" t="n"/>
      <c r="K1015" s="18" t="n"/>
      <c r="L1015" s="1" t="n"/>
      <c r="M1015" s="1" t="n"/>
      <c r="N1015" s="1" t="n"/>
      <c r="O1015" s="1" t="n"/>
      <c r="P1015" s="1" t="n"/>
      <c r="Q1015" s="1" t="n"/>
      <c r="R1015" s="1" t="n"/>
      <c r="S1015" s="210" t="n"/>
      <c r="T1015" s="210" t="n"/>
      <c r="U1015" s="1" t="n"/>
      <c r="V1015" s="18" t="n"/>
      <c r="W1015" s="18" t="n"/>
      <c r="X1015" s="1" t="n"/>
      <c r="Y1015" s="210" t="n"/>
      <c r="Z1015" s="1" t="n"/>
      <c r="AA1015" s="18" t="n"/>
      <c r="AB1015" s="212" t="n"/>
      <c r="AC1015" s="1" t="n"/>
    </row>
    <row r="1016">
      <c r="A1016" s="1" t="n"/>
      <c r="B1016" s="1" t="n"/>
      <c r="C1016" s="1" t="n"/>
      <c r="D1016" s="1" t="n"/>
      <c r="E1016" s="1" t="n"/>
      <c r="F1016" s="1" t="n"/>
      <c r="G1016" s="1" t="n"/>
      <c r="H1016" s="1" t="n"/>
      <c r="I1016" s="1" t="n"/>
      <c r="J1016" s="1" t="n"/>
      <c r="K1016" s="18" t="n"/>
      <c r="L1016" s="1" t="n"/>
      <c r="M1016" s="1" t="n"/>
      <c r="N1016" s="1" t="n"/>
      <c r="O1016" s="1" t="n"/>
      <c r="P1016" s="1" t="n"/>
      <c r="Q1016" s="1" t="n"/>
      <c r="R1016" s="1" t="n"/>
      <c r="S1016" s="210" t="n"/>
      <c r="T1016" s="210" t="n"/>
      <c r="U1016" s="1" t="n"/>
      <c r="V1016" s="18" t="n"/>
      <c r="W1016" s="18" t="n"/>
      <c r="X1016" s="1" t="n"/>
      <c r="Y1016" s="210" t="n"/>
      <c r="Z1016" s="1" t="n"/>
      <c r="AA1016" s="18" t="n"/>
      <c r="AB1016" s="212" t="n"/>
      <c r="AC1016" s="1" t="n"/>
    </row>
    <row r="1017">
      <c r="A1017" s="1" t="n"/>
      <c r="B1017" s="1" t="n"/>
      <c r="C1017" s="1" t="n"/>
      <c r="D1017" s="1" t="n"/>
      <c r="E1017" s="1" t="n"/>
      <c r="F1017" s="1" t="n"/>
      <c r="G1017" s="1" t="n"/>
      <c r="H1017" s="1" t="n"/>
      <c r="I1017" s="1" t="n"/>
      <c r="J1017" s="1" t="n"/>
      <c r="K1017" s="18" t="n"/>
      <c r="L1017" s="1" t="n"/>
      <c r="M1017" s="1" t="n"/>
      <c r="N1017" s="1" t="n"/>
      <c r="O1017" s="1" t="n"/>
      <c r="P1017" s="1" t="n"/>
      <c r="Q1017" s="1" t="n"/>
      <c r="R1017" s="1" t="n"/>
      <c r="S1017" s="210" t="n"/>
      <c r="T1017" s="210" t="n"/>
      <c r="U1017" s="1" t="n"/>
      <c r="V1017" s="18" t="n"/>
      <c r="W1017" s="18" t="n"/>
      <c r="X1017" s="1" t="n"/>
      <c r="Y1017" s="210" t="n"/>
      <c r="Z1017" s="1" t="n"/>
      <c r="AA1017" s="18" t="n"/>
      <c r="AB1017" s="212" t="n"/>
      <c r="AC1017" s="1" t="n"/>
    </row>
    <row r="1018">
      <c r="A1018" s="1" t="n"/>
      <c r="B1018" s="1" t="n"/>
      <c r="C1018" s="1" t="n"/>
      <c r="D1018" s="1" t="n"/>
      <c r="E1018" s="1" t="n"/>
      <c r="F1018" s="1" t="n"/>
      <c r="G1018" s="1" t="n"/>
      <c r="H1018" s="1" t="n"/>
      <c r="I1018" s="1" t="n"/>
      <c r="J1018" s="1" t="n"/>
      <c r="K1018" s="18" t="n"/>
      <c r="L1018" s="1" t="n"/>
      <c r="M1018" s="1" t="n"/>
      <c r="N1018" s="1" t="n"/>
      <c r="O1018" s="1" t="n"/>
      <c r="P1018" s="1" t="n"/>
      <c r="Q1018" s="1" t="n"/>
      <c r="R1018" s="1" t="n"/>
      <c r="S1018" s="210" t="n"/>
      <c r="T1018" s="210" t="n"/>
      <c r="U1018" s="1" t="n"/>
      <c r="V1018" s="18" t="n"/>
      <c r="W1018" s="18" t="n"/>
      <c r="X1018" s="1" t="n"/>
      <c r="Y1018" s="210" t="n"/>
      <c r="Z1018" s="1" t="n"/>
      <c r="AA1018" s="18" t="n"/>
      <c r="AB1018" s="212" t="n"/>
      <c r="AC1018" s="1" t="n"/>
    </row>
    <row r="1019">
      <c r="A1019" s="1" t="n"/>
      <c r="B1019" s="1" t="n"/>
      <c r="C1019" s="1" t="n"/>
      <c r="D1019" s="1" t="n"/>
      <c r="E1019" s="1" t="n"/>
      <c r="F1019" s="1" t="n"/>
      <c r="G1019" s="1" t="n"/>
      <c r="H1019" s="1" t="n"/>
      <c r="I1019" s="1" t="n"/>
      <c r="J1019" s="1" t="n"/>
      <c r="K1019" s="18" t="n"/>
      <c r="L1019" s="1" t="n"/>
      <c r="M1019" s="1" t="n"/>
      <c r="N1019" s="1" t="n"/>
      <c r="O1019" s="1" t="n"/>
      <c r="P1019" s="1" t="n"/>
      <c r="Q1019" s="1" t="n"/>
      <c r="R1019" s="1" t="n"/>
      <c r="S1019" s="210" t="n"/>
      <c r="T1019" s="210" t="n"/>
      <c r="U1019" s="1" t="n"/>
      <c r="V1019" s="18" t="n"/>
      <c r="W1019" s="18" t="n"/>
      <c r="X1019" s="1" t="n"/>
      <c r="Y1019" s="210" t="n"/>
      <c r="Z1019" s="1" t="n"/>
      <c r="AA1019" s="18" t="n"/>
      <c r="AB1019" s="212" t="n"/>
      <c r="AC1019" s="1" t="n"/>
    </row>
    <row r="1020">
      <c r="A1020" s="1" t="n"/>
      <c r="B1020" s="1" t="n"/>
      <c r="C1020" s="1" t="n"/>
      <c r="D1020" s="1" t="n"/>
      <c r="E1020" s="1" t="n"/>
      <c r="F1020" s="1" t="n"/>
      <c r="G1020" s="1" t="n"/>
      <c r="H1020" s="1" t="n"/>
      <c r="I1020" s="1" t="n"/>
      <c r="J1020" s="1" t="n"/>
      <c r="K1020" s="18" t="n"/>
      <c r="L1020" s="1" t="n"/>
      <c r="M1020" s="1" t="n"/>
      <c r="N1020" s="1" t="n"/>
      <c r="O1020" s="1" t="n"/>
      <c r="P1020" s="1" t="n"/>
      <c r="Q1020" s="1" t="n"/>
      <c r="R1020" s="1" t="n"/>
      <c r="S1020" s="210" t="n"/>
      <c r="T1020" s="210" t="n"/>
      <c r="U1020" s="1" t="n"/>
      <c r="V1020" s="18" t="n"/>
      <c r="W1020" s="18" t="n"/>
      <c r="X1020" s="1" t="n"/>
      <c r="Y1020" s="210" t="n"/>
      <c r="Z1020" s="1" t="n"/>
      <c r="AA1020" s="18" t="n"/>
      <c r="AB1020" s="212" t="n"/>
      <c r="AC1020" s="1" t="n"/>
    </row>
    <row r="1021">
      <c r="A1021" s="1" t="n"/>
      <c r="B1021" s="1" t="n"/>
      <c r="C1021" s="1" t="n"/>
      <c r="D1021" s="1" t="n"/>
      <c r="E1021" s="1" t="n"/>
      <c r="F1021" s="1" t="n"/>
      <c r="G1021" s="1" t="n"/>
      <c r="H1021" s="1" t="n"/>
      <c r="I1021" s="1" t="n"/>
      <c r="J1021" s="1" t="n"/>
      <c r="K1021" s="18" t="n"/>
      <c r="L1021" s="1" t="n"/>
      <c r="M1021" s="1" t="n"/>
      <c r="N1021" s="1" t="n"/>
      <c r="O1021" s="1" t="n"/>
      <c r="P1021" s="1" t="n"/>
      <c r="Q1021" s="1" t="n"/>
      <c r="R1021" s="1" t="n"/>
      <c r="S1021" s="210" t="n"/>
      <c r="T1021" s="210" t="n"/>
      <c r="U1021" s="1" t="n"/>
      <c r="V1021" s="18" t="n"/>
      <c r="W1021" s="18" t="n"/>
      <c r="X1021" s="1" t="n"/>
      <c r="Y1021" s="210" t="n"/>
      <c r="Z1021" s="1" t="n"/>
      <c r="AA1021" s="18" t="n"/>
      <c r="AB1021" s="212" t="n"/>
      <c r="AC1021" s="1" t="n"/>
    </row>
    <row r="1022">
      <c r="A1022" s="1" t="n"/>
      <c r="B1022" s="1" t="n"/>
      <c r="C1022" s="1" t="n"/>
      <c r="D1022" s="1" t="n"/>
      <c r="E1022" s="1" t="n"/>
      <c r="F1022" s="1" t="n"/>
      <c r="G1022" s="1" t="n"/>
      <c r="H1022" s="1" t="n"/>
      <c r="I1022" s="1" t="n"/>
      <c r="J1022" s="1" t="n"/>
      <c r="K1022" s="18" t="n"/>
      <c r="L1022" s="1" t="n"/>
      <c r="M1022" s="1" t="n"/>
      <c r="N1022" s="1" t="n"/>
      <c r="O1022" s="1" t="n"/>
      <c r="P1022" s="1" t="n"/>
      <c r="Q1022" s="1" t="n"/>
      <c r="R1022" s="1" t="n"/>
      <c r="S1022" s="210" t="n"/>
      <c r="T1022" s="210" t="n"/>
      <c r="U1022" s="1" t="n"/>
      <c r="V1022" s="18" t="n"/>
      <c r="W1022" s="18" t="n"/>
      <c r="X1022" s="1" t="n"/>
      <c r="Y1022" s="210" t="n"/>
      <c r="Z1022" s="1" t="n"/>
      <c r="AA1022" s="18" t="n"/>
      <c r="AB1022" s="212" t="n"/>
      <c r="AC1022" s="1" t="n"/>
    </row>
    <row r="1023">
      <c r="A1023" s="1" t="n"/>
      <c r="B1023" s="1" t="n"/>
      <c r="C1023" s="1" t="n"/>
      <c r="D1023" s="1" t="n"/>
      <c r="E1023" s="1" t="n"/>
      <c r="F1023" s="1" t="n"/>
      <c r="G1023" s="1" t="n"/>
      <c r="H1023" s="1" t="n"/>
      <c r="I1023" s="1" t="n"/>
      <c r="J1023" s="1" t="n"/>
      <c r="K1023" s="18" t="n"/>
      <c r="L1023" s="1" t="n"/>
      <c r="M1023" s="1" t="n"/>
      <c r="N1023" s="1" t="n"/>
      <c r="O1023" s="1" t="n"/>
      <c r="P1023" s="1" t="n"/>
      <c r="Q1023" s="1" t="n"/>
      <c r="R1023" s="1" t="n"/>
      <c r="S1023" s="210" t="n"/>
      <c r="T1023" s="210" t="n"/>
      <c r="U1023" s="1" t="n"/>
      <c r="V1023" s="18" t="n"/>
      <c r="W1023" s="18" t="n"/>
      <c r="X1023" s="1" t="n"/>
      <c r="Y1023" s="210" t="n"/>
      <c r="Z1023" s="1" t="n"/>
      <c r="AA1023" s="18" t="n"/>
      <c r="AB1023" s="212" t="n"/>
      <c r="AC1023" s="1" t="n"/>
    </row>
    <row r="1024">
      <c r="A1024" s="1" t="n"/>
      <c r="B1024" s="1" t="n"/>
      <c r="C1024" s="1" t="n"/>
      <c r="D1024" s="1" t="n"/>
      <c r="E1024" s="1" t="n"/>
      <c r="F1024" s="1" t="n"/>
      <c r="G1024" s="1" t="n"/>
      <c r="H1024" s="1" t="n"/>
      <c r="I1024" s="1" t="n"/>
      <c r="J1024" s="1" t="n"/>
      <c r="K1024" s="18" t="n"/>
      <c r="L1024" s="1" t="n"/>
      <c r="M1024" s="1" t="n"/>
      <c r="N1024" s="1" t="n"/>
      <c r="O1024" s="1" t="n"/>
      <c r="P1024" s="1" t="n"/>
      <c r="Q1024" s="1" t="n"/>
      <c r="R1024" s="1" t="n"/>
      <c r="S1024" s="210" t="n"/>
      <c r="T1024" s="210" t="n"/>
      <c r="U1024" s="1" t="n"/>
      <c r="V1024" s="18" t="n"/>
      <c r="W1024" s="18" t="n"/>
      <c r="X1024" s="1" t="n"/>
      <c r="Y1024" s="210" t="n"/>
      <c r="Z1024" s="1" t="n"/>
      <c r="AA1024" s="18" t="n"/>
      <c r="AB1024" s="212" t="n"/>
      <c r="AC1024" s="1" t="n"/>
    </row>
    <row r="1025">
      <c r="A1025" s="1" t="n"/>
      <c r="B1025" s="1" t="n"/>
      <c r="C1025" s="1" t="n"/>
      <c r="D1025" s="1" t="n"/>
      <c r="E1025" s="1" t="n"/>
      <c r="F1025" s="1" t="n"/>
      <c r="G1025" s="1" t="n"/>
      <c r="H1025" s="1" t="n"/>
      <c r="I1025" s="1" t="n"/>
      <c r="J1025" s="1" t="n"/>
      <c r="K1025" s="18" t="n"/>
      <c r="L1025" s="1" t="n"/>
      <c r="M1025" s="1" t="n"/>
      <c r="N1025" s="1" t="n"/>
      <c r="O1025" s="1" t="n"/>
      <c r="P1025" s="1" t="n"/>
      <c r="Q1025" s="1" t="n"/>
      <c r="R1025" s="1" t="n"/>
      <c r="S1025" s="210" t="n"/>
      <c r="T1025" s="210" t="n"/>
      <c r="U1025" s="1" t="n"/>
      <c r="V1025" s="18" t="n"/>
      <c r="W1025" s="18" t="n"/>
      <c r="X1025" s="1" t="n"/>
      <c r="Y1025" s="210" t="n"/>
      <c r="Z1025" s="1" t="n"/>
      <c r="AA1025" s="18" t="n"/>
      <c r="AB1025" s="212" t="n"/>
      <c r="AC1025" s="1" t="n"/>
    </row>
    <row r="1026">
      <c r="A1026" s="1" t="n"/>
      <c r="B1026" s="1" t="n"/>
      <c r="C1026" s="1" t="n"/>
      <c r="D1026" s="1" t="n"/>
      <c r="E1026" s="1" t="n"/>
      <c r="F1026" s="1" t="n"/>
      <c r="G1026" s="1" t="n"/>
      <c r="H1026" s="1" t="n"/>
      <c r="I1026" s="1" t="n"/>
      <c r="J1026" s="1" t="n"/>
      <c r="K1026" s="18" t="n"/>
      <c r="L1026" s="1" t="n"/>
      <c r="M1026" s="1" t="n"/>
      <c r="N1026" s="1" t="n"/>
      <c r="O1026" s="1" t="n"/>
      <c r="P1026" s="1" t="n"/>
      <c r="Q1026" s="1" t="n"/>
      <c r="R1026" s="1" t="n"/>
      <c r="S1026" s="210" t="n"/>
      <c r="T1026" s="210" t="n"/>
      <c r="U1026" s="1" t="n"/>
      <c r="V1026" s="18" t="n"/>
      <c r="W1026" s="18" t="n"/>
      <c r="X1026" s="1" t="n"/>
      <c r="Y1026" s="210" t="n"/>
      <c r="Z1026" s="1" t="n"/>
      <c r="AA1026" s="18" t="n"/>
      <c r="AB1026" s="212" t="n"/>
      <c r="AC1026" s="1" t="n"/>
    </row>
    <row r="1027">
      <c r="A1027" s="1" t="n"/>
      <c r="B1027" s="1" t="n"/>
      <c r="C1027" s="1" t="n"/>
      <c r="D1027" s="1" t="n"/>
      <c r="E1027" s="1" t="n"/>
      <c r="F1027" s="1" t="n"/>
      <c r="G1027" s="1" t="n"/>
      <c r="H1027" s="1" t="n"/>
      <c r="I1027" s="1" t="n"/>
      <c r="J1027" s="1" t="n"/>
      <c r="K1027" s="18" t="n"/>
      <c r="L1027" s="1" t="n"/>
      <c r="M1027" s="1" t="n"/>
      <c r="N1027" s="1" t="n"/>
      <c r="O1027" s="1" t="n"/>
      <c r="P1027" s="1" t="n"/>
      <c r="Q1027" s="1" t="n"/>
      <c r="R1027" s="1" t="n"/>
      <c r="S1027" s="210" t="n"/>
      <c r="T1027" s="210" t="n"/>
      <c r="U1027" s="1" t="n"/>
      <c r="V1027" s="18" t="n"/>
      <c r="W1027" s="18" t="n"/>
      <c r="X1027" s="1" t="n"/>
      <c r="Y1027" s="210" t="n"/>
      <c r="Z1027" s="1" t="n"/>
      <c r="AA1027" s="18" t="n"/>
      <c r="AB1027" s="212" t="n"/>
      <c r="AC1027" s="1" t="n"/>
    </row>
    <row r="1028">
      <c r="A1028" s="1" t="n"/>
      <c r="B1028" s="1" t="n"/>
      <c r="C1028" s="1" t="n"/>
      <c r="D1028" s="1" t="n"/>
      <c r="E1028" s="1" t="n"/>
      <c r="F1028" s="1" t="n"/>
      <c r="G1028" s="1" t="n"/>
      <c r="H1028" s="1" t="n"/>
      <c r="I1028" s="1" t="n"/>
      <c r="J1028" s="1" t="n"/>
      <c r="K1028" s="18" t="n"/>
      <c r="L1028" s="1" t="n"/>
      <c r="M1028" s="1" t="n"/>
      <c r="N1028" s="1" t="n"/>
      <c r="O1028" s="1" t="n"/>
      <c r="P1028" s="1" t="n"/>
      <c r="Q1028" s="1" t="n"/>
      <c r="R1028" s="1" t="n"/>
      <c r="S1028" s="210" t="n"/>
      <c r="T1028" s="210" t="n"/>
      <c r="U1028" s="1" t="n"/>
      <c r="V1028" s="18" t="n"/>
      <c r="W1028" s="18" t="n"/>
      <c r="X1028" s="1" t="n"/>
      <c r="Y1028" s="210" t="n"/>
      <c r="Z1028" s="1" t="n"/>
      <c r="AA1028" s="18" t="n"/>
      <c r="AB1028" s="212" t="n"/>
      <c r="AC1028" s="1" t="n"/>
    </row>
    <row r="1029">
      <c r="A1029" s="1" t="n"/>
      <c r="B1029" s="1" t="n"/>
      <c r="C1029" s="1" t="n"/>
      <c r="D1029" s="1" t="n"/>
      <c r="E1029" s="1" t="n"/>
      <c r="F1029" s="1" t="n"/>
      <c r="G1029" s="1" t="n"/>
      <c r="H1029" s="1" t="n"/>
      <c r="I1029" s="1" t="n"/>
      <c r="J1029" s="1" t="n"/>
      <c r="K1029" s="18" t="n"/>
      <c r="L1029" s="1" t="n"/>
      <c r="M1029" s="1" t="n"/>
      <c r="N1029" s="1" t="n"/>
      <c r="O1029" s="1" t="n"/>
      <c r="P1029" s="1" t="n"/>
      <c r="Q1029" s="1" t="n"/>
      <c r="R1029" s="1" t="n"/>
      <c r="S1029" s="210" t="n"/>
      <c r="T1029" s="210" t="n"/>
      <c r="U1029" s="1" t="n"/>
      <c r="V1029" s="18" t="n"/>
      <c r="W1029" s="18" t="n"/>
      <c r="X1029" s="1" t="n"/>
      <c r="Y1029" s="210" t="n"/>
      <c r="Z1029" s="1" t="n"/>
      <c r="AA1029" s="18" t="n"/>
      <c r="AB1029" s="212" t="n"/>
      <c r="AC1029" s="1" t="n"/>
    </row>
    <row r="1030">
      <c r="A1030" s="1" t="n"/>
      <c r="B1030" s="1" t="n"/>
      <c r="C1030" s="1" t="n"/>
      <c r="D1030" s="1" t="n"/>
      <c r="E1030" s="1" t="n"/>
      <c r="F1030" s="1" t="n"/>
      <c r="G1030" s="1" t="n"/>
      <c r="H1030" s="1" t="n"/>
      <c r="I1030" s="1" t="n"/>
      <c r="J1030" s="1" t="n"/>
      <c r="K1030" s="18" t="n"/>
      <c r="L1030" s="1" t="n"/>
      <c r="M1030" s="1" t="n"/>
      <c r="N1030" s="1" t="n"/>
      <c r="O1030" s="1" t="n"/>
      <c r="P1030" s="1" t="n"/>
      <c r="Q1030" s="1" t="n"/>
      <c r="R1030" s="1" t="n"/>
      <c r="S1030" s="210" t="n"/>
      <c r="T1030" s="210" t="n"/>
      <c r="U1030" s="1" t="n"/>
      <c r="V1030" s="18" t="n"/>
      <c r="W1030" s="18" t="n"/>
      <c r="X1030" s="1" t="n"/>
      <c r="Y1030" s="210" t="n"/>
      <c r="Z1030" s="1" t="n"/>
      <c r="AA1030" s="18" t="n"/>
      <c r="AB1030" s="212" t="n"/>
      <c r="AC1030" s="1" t="n"/>
    </row>
  </sheetData>
  <autoFilter ref="A9:AB236"/>
  <mergeCells count="3">
    <mergeCell ref="F1:G1"/>
    <mergeCell ref="I1:J1"/>
    <mergeCell ref="C6:C7"/>
  </mergeCells>
  <conditionalFormatting sqref="J2:J5 Z10:Z126 AA10:AB236">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xl/worksheets/sheet7.xml><?xml version="1.0" encoding="utf-8"?>
<worksheet xmlns="http://schemas.openxmlformats.org/spreadsheetml/2006/main">
  <sheetPr>
    <tabColor rgb="FF00FF00"/>
    <outlinePr summaryBelow="0" summaryRight="0"/>
    <pageSetUpPr/>
  </sheetPr>
  <dimension ref="A1:AC4484"/>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8" customWidth="1" style="283" min="29" max="29"/>
  </cols>
  <sheetData>
    <row r="1">
      <c r="A1" s="248" t="inlineStr">
        <is>
          <t> </t>
        </is>
      </c>
      <c r="B1" s="249" t="inlineStr">
        <is>
          <t>Perusahaan</t>
        </is>
      </c>
      <c r="C1" s="250" t="inlineStr">
        <is>
          <t>: Andi Offset CV</t>
        </is>
      </c>
      <c r="E1" s="1" t="n"/>
      <c r="F1" s="326" t="inlineStr">
        <is>
          <t>Ketersediaan Katalog</t>
        </is>
      </c>
      <c r="G1" s="318" t="n"/>
      <c r="H1" s="51" t="n"/>
      <c r="I1" s="327" t="inlineStr">
        <is>
          <t>Hasil Seleksi (Dipilih)</t>
        </is>
      </c>
      <c r="J1" s="318" t="n"/>
      <c r="K1" s="251" t="n"/>
      <c r="L1" s="1" t="n"/>
      <c r="M1" s="1" t="n"/>
      <c r="N1" s="1" t="n"/>
      <c r="O1" s="1" t="n"/>
      <c r="P1" s="164" t="n"/>
      <c r="Q1" s="164" t="n"/>
      <c r="R1" s="1" t="n"/>
      <c r="S1" s="1" t="n"/>
      <c r="T1" s="1" t="n"/>
      <c r="U1" s="164" t="n"/>
      <c r="V1" s="18" t="n"/>
      <c r="W1" s="18" t="n"/>
      <c r="X1" s="1" t="n"/>
      <c r="Y1" s="1" t="n"/>
      <c r="Z1" s="164" t="n"/>
      <c r="AA1" s="1" t="n"/>
      <c r="AB1" s="1" t="n"/>
      <c r="AC1" s="1" t="n"/>
    </row>
    <row r="2">
      <c r="A2" s="18" t="n"/>
      <c r="B2" s="228" t="inlineStr">
        <is>
          <t>Penerbit</t>
        </is>
      </c>
      <c r="C2" s="95" t="inlineStr">
        <is>
          <t>-- Lihat --</t>
        </is>
      </c>
      <c r="E2" s="1" t="n"/>
      <c r="F2" s="168" t="inlineStr">
        <is>
          <t>Jumlah Judul</t>
        </is>
      </c>
      <c r="G2" s="213">
        <f>COUNTA(C10:C4484)</f>
        <v/>
      </c>
      <c r="H2" s="51" t="n"/>
      <c r="I2" s="168" t="inlineStr">
        <is>
          <t>Total Judul</t>
        </is>
      </c>
      <c r="J2" s="252">
        <f>COUNTA(Z10:Z4484)</f>
        <v/>
      </c>
      <c r="K2" s="251" t="n"/>
      <c r="L2" s="1" t="n"/>
      <c r="M2" s="1" t="n"/>
      <c r="N2" s="1" t="n"/>
      <c r="O2" s="1" t="n"/>
      <c r="P2" s="164" t="n"/>
      <c r="Q2" s="164" t="n"/>
      <c r="R2" s="1" t="n"/>
      <c r="S2" s="1" t="n"/>
      <c r="T2" s="1" t="n"/>
      <c r="U2" s="164" t="n"/>
      <c r="V2" s="18" t="n"/>
      <c r="W2" s="18" t="n"/>
      <c r="X2" s="1" t="n"/>
      <c r="Y2" s="1" t="n"/>
      <c r="Z2" s="164" t="n"/>
      <c r="AA2" s="1" t="n"/>
      <c r="AB2" s="1" t="n"/>
      <c r="AC2" s="1" t="n"/>
    </row>
    <row r="3" ht="15" customHeight="1" s="283">
      <c r="A3" s="18" t="n"/>
      <c r="B3" s="18" t="n"/>
      <c r="C3" s="206" t="n"/>
      <c r="D3" s="1" t="n"/>
      <c r="E3" s="1" t="n"/>
      <c r="F3" s="231" t="inlineStr">
        <is>
          <t>Total Harga</t>
        </is>
      </c>
      <c r="G3" s="170">
        <f>SUM(Y10:Y4484)</f>
        <v/>
      </c>
      <c r="H3" s="51" t="n"/>
      <c r="I3" s="168" t="inlineStr">
        <is>
          <t>Total Copy</t>
        </is>
      </c>
      <c r="J3" s="252">
        <f>SUM(Z10:Z4484)</f>
        <v/>
      </c>
      <c r="K3" s="251" t="n"/>
      <c r="L3" s="1" t="n"/>
      <c r="M3" s="1" t="n"/>
      <c r="N3" s="1" t="n"/>
      <c r="O3" s="1" t="n"/>
      <c r="P3" s="1" t="n"/>
      <c r="Q3" s="164" t="n"/>
      <c r="R3" s="164" t="n"/>
      <c r="S3" s="1" t="n"/>
      <c r="T3" s="1" t="n"/>
      <c r="U3" s="1" t="n"/>
      <c r="V3" s="173" t="n"/>
      <c r="W3" s="18" t="n"/>
      <c r="X3" s="1" t="n"/>
      <c r="Y3" s="1" t="n"/>
      <c r="Z3" s="164" t="n"/>
      <c r="AA3" s="1" t="n"/>
      <c r="AB3" s="1" t="n"/>
      <c r="AC3" s="1" t="n"/>
    </row>
    <row r="4" ht="15" customHeight="1" s="283">
      <c r="A4" s="18" t="n"/>
      <c r="B4" s="18" t="n"/>
      <c r="C4" s="1" t="n"/>
      <c r="D4" s="1" t="n"/>
      <c r="E4" s="253" t="n"/>
      <c r="F4" s="231" t="inlineStr">
        <is>
          <t>Rata-Rata Harga</t>
        </is>
      </c>
      <c r="G4" s="170">
        <f>AVERAGE(Y10:Y4484)</f>
        <v/>
      </c>
      <c r="H4" s="51" t="n"/>
      <c r="I4" s="168" t="inlineStr">
        <is>
          <t>Jumlah Harga</t>
        </is>
      </c>
      <c r="J4" s="254">
        <f>SUM(AA10:AA4484)</f>
        <v/>
      </c>
      <c r="K4" s="251" t="n"/>
      <c r="L4" s="1" t="n"/>
      <c r="M4" s="1" t="n"/>
      <c r="N4" s="1" t="n"/>
      <c r="O4" s="1" t="n"/>
      <c r="P4" s="164" t="n"/>
      <c r="Q4" s="164" t="n"/>
      <c r="R4" s="1" t="n"/>
      <c r="S4" s="1" t="n"/>
      <c r="T4" s="1" t="n"/>
      <c r="U4" s="164" t="n"/>
      <c r="V4" s="18" t="n"/>
      <c r="W4" s="18" t="n"/>
      <c r="X4" s="1" t="n"/>
      <c r="Y4" s="1" t="n"/>
      <c r="Z4" s="164" t="n"/>
      <c r="AA4" s="1" t="n"/>
      <c r="AB4" s="1" t="n"/>
      <c r="AC4" s="1" t="n"/>
    </row>
    <row r="5" ht="15" customHeight="1" s="283">
      <c r="A5" s="18" t="n"/>
      <c r="B5" s="18" t="n"/>
      <c r="C5" s="1" t="n"/>
      <c r="D5" s="1" t="n"/>
      <c r="E5" s="208" t="n"/>
      <c r="F5" s="51" t="n"/>
      <c r="G5" s="51" t="n"/>
      <c r="H5" s="51" t="n"/>
      <c r="I5" s="171" t="inlineStr">
        <is>
          <t>Rata-rata Harga</t>
        </is>
      </c>
      <c r="J5" s="255">
        <f>AVERAGEIF(Z10:Z4484, "&gt;0", AA10:AA4484)</f>
        <v/>
      </c>
      <c r="K5" s="251" t="n"/>
      <c r="L5" s="1" t="n"/>
      <c r="M5" s="1" t="n"/>
      <c r="N5" s="1" t="n"/>
      <c r="O5" s="1" t="n"/>
      <c r="P5" s="1" t="n"/>
      <c r="Q5" s="164" t="n"/>
      <c r="R5" s="164" t="n"/>
      <c r="S5" s="1" t="n"/>
      <c r="T5" s="1" t="n"/>
      <c r="U5" s="1" t="n"/>
      <c r="V5" s="173" t="n"/>
      <c r="W5" s="18" t="n"/>
      <c r="X5" s="1" t="n"/>
      <c r="Y5" s="1" t="n"/>
      <c r="Z5" s="164" t="n"/>
      <c r="AA5" s="1" t="n"/>
      <c r="AB5" s="1" t="n"/>
      <c r="AC5" s="1" t="n"/>
    </row>
    <row r="6" ht="15" customHeight="1" s="283">
      <c r="A6" s="18" t="n"/>
      <c r="B6" s="18" t="n"/>
      <c r="C6" s="309" t="inlineStr">
        <is>
          <t>Hasil Seleksi</t>
        </is>
      </c>
      <c r="D6" s="256" t="n"/>
      <c r="E6" s="208" t="n"/>
      <c r="F6" s="1" t="n"/>
      <c r="G6" s="1" t="n"/>
      <c r="H6" s="1" t="n"/>
      <c r="I6" s="1" t="n"/>
      <c r="J6" s="251" t="n"/>
      <c r="K6" s="251" t="n"/>
      <c r="L6" s="1" t="n"/>
      <c r="M6" s="1" t="n"/>
      <c r="N6" s="1" t="n"/>
      <c r="O6" s="1" t="n"/>
      <c r="P6" s="1" t="n"/>
      <c r="Q6" s="164" t="n"/>
      <c r="R6" s="164" t="n"/>
      <c r="S6" s="1" t="n"/>
      <c r="T6" s="1" t="n"/>
      <c r="U6" s="1" t="n"/>
      <c r="V6" s="173" t="n"/>
      <c r="W6" s="18" t="n"/>
      <c r="X6" s="1" t="n"/>
      <c r="Y6" s="1" t="n"/>
      <c r="Z6" s="164" t="n"/>
      <c r="AA6" s="1" t="n"/>
      <c r="AB6" s="1" t="n"/>
      <c r="AC6" s="1" t="n"/>
    </row>
    <row r="7" ht="15" customHeight="1" s="283">
      <c r="A7" s="18" t="n"/>
      <c r="B7" s="18" t="n"/>
      <c r="D7" s="1" t="n"/>
      <c r="E7" s="1" t="n"/>
      <c r="F7" s="1" t="n"/>
      <c r="G7" s="1" t="n"/>
      <c r="H7" s="1" t="n"/>
      <c r="I7" s="1" t="n"/>
      <c r="J7" s="251" t="n"/>
      <c r="K7" s="251" t="n"/>
      <c r="L7" s="1" t="n"/>
      <c r="M7" s="1" t="n"/>
      <c r="N7" s="1" t="n"/>
      <c r="O7" s="1" t="n"/>
      <c r="P7" s="1" t="n"/>
      <c r="Q7" s="164" t="n"/>
      <c r="R7" s="164" t="n"/>
      <c r="S7" s="1" t="n"/>
      <c r="T7" s="1" t="n"/>
      <c r="U7" s="1" t="n"/>
      <c r="V7" s="173" t="n"/>
      <c r="W7" s="18" t="n"/>
      <c r="X7" s="1" t="n"/>
      <c r="Y7" s="1" t="n"/>
      <c r="Z7" s="164" t="n"/>
      <c r="AA7" s="1" t="n"/>
      <c r="AB7" s="1" t="n"/>
      <c r="AC7" s="1" t="n"/>
    </row>
    <row r="8" ht="15" customHeight="1" s="283">
      <c r="A8" s="176" t="n"/>
      <c r="B8" s="176" t="n"/>
      <c r="C8" s="175" t="n"/>
      <c r="D8" s="175" t="n"/>
      <c r="E8" s="175" t="n"/>
      <c r="F8" s="175" t="n"/>
      <c r="G8" s="175" t="n"/>
      <c r="H8" s="175" t="n"/>
      <c r="I8" s="175" t="n"/>
      <c r="J8" s="257" t="n"/>
      <c r="K8" s="257" t="n"/>
      <c r="L8" s="175" t="n"/>
      <c r="M8" s="175" t="n"/>
      <c r="N8" s="175" t="n"/>
      <c r="O8" s="175" t="n"/>
      <c r="P8" s="175" t="n"/>
      <c r="Q8" s="177" t="n"/>
      <c r="R8" s="177" t="n"/>
      <c r="S8" s="175" t="n"/>
      <c r="T8" s="175" t="n"/>
      <c r="U8" s="175" t="n"/>
      <c r="V8" s="178" t="n"/>
      <c r="W8" s="176" t="n"/>
      <c r="X8" s="175" t="n"/>
      <c r="Y8" s="175" t="n"/>
      <c r="Z8" s="177" t="n"/>
      <c r="AA8" s="175" t="n"/>
      <c r="AB8" s="175" t="n"/>
      <c r="AC8" s="175"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109" t="n">
        <v>2</v>
      </c>
      <c r="B10" s="222">
        <f>HYPERLINK("https://mocostore.moco.co.id/catalog/"&amp;AB11,"Klik Disini")</f>
        <v/>
      </c>
      <c r="C10" s="223" t="inlineStr">
        <is>
          <t>Arya Wiraraja- Geger Bumi Majapahit</t>
        </is>
      </c>
      <c r="D10" s="223" t="n"/>
      <c r="E10" s="223" t="inlineStr">
        <is>
          <t>Sulton</t>
        </is>
      </c>
      <c r="F10" s="223" t="inlineStr">
        <is>
          <t>978-979-29-4178-4</t>
        </is>
      </c>
      <c r="G10" s="223" t="inlineStr">
        <is>
          <t>978-979-29-7339-6</t>
        </is>
      </c>
      <c r="H10" s="223" t="inlineStr">
        <is>
          <t>Anak</t>
        </is>
      </c>
      <c r="I10" s="258" t="inlineStr">
        <is>
          <t>Fiksi</t>
        </is>
      </c>
      <c r="J10" s="186" t="inlineStr">
        <is>
          <t>001.01</t>
        </is>
      </c>
      <c r="K10" s="223" t="n"/>
      <c r="L10" s="223" t="n"/>
      <c r="M10" s="259" t="n"/>
      <c r="N10" s="223" t="inlineStr">
        <is>
          <t>Indonesia</t>
        </is>
      </c>
      <c r="O10" s="223" t="inlineStr">
        <is>
          <t>Tidak diketahui</t>
        </is>
      </c>
      <c r="P10" s="260" t="n">
        <v>2014</v>
      </c>
      <c r="Q10" s="260" t="n">
        <v>2018</v>
      </c>
      <c r="R10" s="223" t="inlineStr">
        <is>
          <t>Penerbit Andi</t>
        </is>
      </c>
      <c r="S10" s="223" t="inlineStr">
        <is>
          <t>Andi Offset CV</t>
        </is>
      </c>
      <c r="T10" s="223" t="inlineStr">
        <is>
          <t>Lokal</t>
        </is>
      </c>
      <c r="U10" s="261" t="n">
        <v>44</v>
      </c>
      <c r="V10" s="86" t="inlineStr">
        <is>
          <t>pdf</t>
        </is>
      </c>
      <c r="W10" s="223" t="inlineStr">
        <is>
          <t>13.3 MB</t>
        </is>
      </c>
      <c r="X10" s="223" t="inlineStr">
        <is>
          <t>&lt;p&gt;Arya Wiraraja merupakan seorang pemikir pamungkas pada masa kerajaan Singasari. Pertempuran 4 kerajaan besar Singasari, Kadiri, Tiongkok, dan Majapahit tidak luput dari campur tangannya. Bukan tanpa alasan Arya wiraraja melakukan semua itu. Dia bukanlah orang yang suka mengadu domba. Ada komitmen yang diemban sekaligus sebagai wujud kesetiannya kepada mendiang raja pertama Singasari &amp;ldquo;Sri Ranggah Rajasa&amp;rdquo; atau lebih dikenal dengan nama KEN AROK. Perjalanannya tidak semudah kata-kata yang terucap. Cobaan muncul silih berganti demi mewujudkan cita-cita luhurnya. Semua digambarkan dan diceritakan secara apik dalam cerita bergambar ini.&lt;/p&gt;</t>
        </is>
      </c>
      <c r="Y10" s="262" t="n">
        <v>47000</v>
      </c>
      <c r="Z10" s="90" t="n"/>
      <c r="AA10" s="241">
        <f>Y11*Z11</f>
        <v/>
      </c>
      <c r="AB10" s="237" t="inlineStr">
        <is>
          <t>32ed9c62-5278-4514-a4c8-2c1043c0f592</t>
        </is>
      </c>
    </row>
    <row r="11" ht="15" customHeight="1" s="283">
      <c r="A11" s="109" t="n">
        <v>9</v>
      </c>
      <c r="B11" s="222">
        <f>HYPERLINK("https://mocostore.moco.co.id/catalog/"&amp;AB18,"Klik Disini")</f>
        <v/>
      </c>
      <c r="C11" s="223" t="inlineStr">
        <is>
          <t>Mauve!</t>
        </is>
      </c>
      <c r="D11" s="223" t="n"/>
      <c r="E11" s="223" t="inlineStr">
        <is>
          <t>Liesa Listiana</t>
        </is>
      </c>
      <c r="F11" s="223" t="inlineStr">
        <is>
          <t>978-979-29-0185-6</t>
        </is>
      </c>
      <c r="G11" s="223" t="inlineStr">
        <is>
          <t>978-979-29-7628-1</t>
        </is>
      </c>
      <c r="H11" s="223" t="inlineStr">
        <is>
          <t>Fiksi</t>
        </is>
      </c>
      <c r="I11" s="258" t="inlineStr">
        <is>
          <t>Fiksi</t>
        </is>
      </c>
      <c r="J11" s="186" t="inlineStr">
        <is>
          <t>001.02</t>
        </is>
      </c>
      <c r="K11" s="223" t="n"/>
      <c r="L11" s="223" t="n"/>
      <c r="M11" s="259" t="n"/>
      <c r="N11" s="223" t="inlineStr">
        <is>
          <t>Indonesia</t>
        </is>
      </c>
      <c r="O11" s="223" t="inlineStr">
        <is>
          <t>Tidak diketahui</t>
        </is>
      </c>
      <c r="P11" s="260" t="n">
        <v>2008</v>
      </c>
      <c r="Q11" s="260" t="n">
        <v>2018</v>
      </c>
      <c r="R11" s="223" t="inlineStr">
        <is>
          <t>Penerbit Andi</t>
        </is>
      </c>
      <c r="S11" s="223" t="inlineStr">
        <is>
          <t>Andi Offset CV</t>
        </is>
      </c>
      <c r="T11" s="223" t="inlineStr">
        <is>
          <t>Lokal</t>
        </is>
      </c>
      <c r="U11" s="261" t="n">
        <v>186</v>
      </c>
      <c r="V11" s="86" t="inlineStr">
        <is>
          <t>pdf</t>
        </is>
      </c>
      <c r="W11" s="223" t="inlineStr">
        <is>
          <t>1.2 MB</t>
        </is>
      </c>
      <c r="X11" s="223" t="inlineStr">
        <is>
          <t>&lt;p&gt;Mauve sedang ada di halaman belakang rumah. Dia&lt;/p&gt;
 &lt;p&gt;duduk di kursi panjang bawah pohon anggur yang&lt;/p&gt;
 &lt;p&gt;bersulur rapat sambil membaca koran pagi, halaman&lt;/p&gt;
 &lt;p&gt;karir, tepatnya rubrik lowongan pekerjaan. Beberapa&lt;/p&gt;
 &lt;p&gt;jengkal dari tempat-nya duduk, tiga ekor merpati&lt;/p&gt;
 &lt;p&gt;berteduh di rumah burung bercat biru di atas tiang. Suara&lt;/p&gt;
 &lt;p&gt;kendaraan yang lalu lalang di jalanan depan rumah&lt;/p&gt;
 &lt;p&gt;terdengar jelas. Sesekali klakson truk bersahutan sebelum&lt;/p&gt;
 &lt;p&gt;akhirnya terdengar derunya yang tak jauh berbeda&lt;/p&gt;
 &lt;p&gt;dengan geraman raksasa. Pastilah sesudahnya akan&lt;/p&gt;
 &lt;p&gt;tersembur gas hitam, mirip cumi-cumi yang menyerang&lt;/p&gt;
 &lt;p&gt;mangsanya dengan tinta beracun.&lt;/p&gt;
 &lt;p&gt;Sejak setengah jam lalu, Mauve membolak-balik&lt;/p&gt;
 &lt;p&gt;halaman koran sampai capek. Matanya pegal karena&lt;/p&gt;
 &lt;p&gt;terus-terusan memicing menyisiri tulisan kecil-kecil yang&lt;/p&gt;
 &lt;p&gt;terklasi-fikasi rapi di kolom-kolom sempit. Sambil&lt;/p&gt;
 &lt;p&gt;membaca, mulutnya maju beberapa senti, sebentar&lt;/p&gt;
 &lt;p&gt;cemberut, lantas geleng-geleng. Sesekali telunjuk&lt;/p&gt;
 &lt;p&gt;menggaruki dagunya. Mungkin saja ada ratusan &lt;em&gt;vacancy&lt;/em&gt;&lt;/p&gt;
 &lt;p&gt;hari ini, tapi kok rasanya tak ada yang pas untuknya.&lt;/p&gt;
 &lt;p&gt;Koran yang hanya beberapa lembar sampai lecek&lt;/p&gt;
 &lt;p&gt;dibuatnya.&lt;/p&gt;</t>
        </is>
      </c>
      <c r="Y11" s="262" t="n">
        <v>67500</v>
      </c>
      <c r="Z11" s="226" t="n"/>
      <c r="AA11" s="241">
        <f>Y18*Z18</f>
        <v/>
      </c>
      <c r="AB11" s="237" t="inlineStr">
        <is>
          <t>7011588c-c083-4e28-81ed-3229370db081</t>
        </is>
      </c>
    </row>
    <row r="12" ht="15" customHeight="1" s="283">
      <c r="A12" s="109" t="n">
        <v>11</v>
      </c>
      <c r="B12" s="222">
        <f>HYPERLINK("https://mocostore.moco.co.id/catalog/"&amp;AB20,"Klik Disini")</f>
        <v/>
      </c>
      <c r="C12" s="223" t="inlineStr">
        <is>
          <t>Semester Terakhir</t>
        </is>
      </c>
      <c r="D12" s="223" t="n"/>
      <c r="E12" s="223" t="inlineStr">
        <is>
          <t>Anak S-E-N</t>
        </is>
      </c>
      <c r="F12" s="223" t="inlineStr">
        <is>
          <t>978-979-29-4088-6</t>
        </is>
      </c>
      <c r="G12" s="223" t="inlineStr">
        <is>
          <t>978-979-29-7756-1</t>
        </is>
      </c>
      <c r="H12" s="223" t="inlineStr">
        <is>
          <t>Fiksi</t>
        </is>
      </c>
      <c r="I12" s="258" t="inlineStr">
        <is>
          <t>Fiksi</t>
        </is>
      </c>
      <c r="J12" s="186" t="inlineStr">
        <is>
          <t>001.02</t>
        </is>
      </c>
      <c r="K12" s="223" t="n"/>
      <c r="L12" s="223" t="n"/>
      <c r="M12" s="259" t="n"/>
      <c r="N12" s="223" t="inlineStr">
        <is>
          <t>Indonesia</t>
        </is>
      </c>
      <c r="O12" s="223" t="inlineStr">
        <is>
          <t>Tidak diketahui</t>
        </is>
      </c>
      <c r="P12" s="260" t="n">
        <v>2013</v>
      </c>
      <c r="Q12" s="260" t="n">
        <v>2018</v>
      </c>
      <c r="R12" s="223" t="inlineStr">
        <is>
          <t>Sheila Publishing</t>
        </is>
      </c>
      <c r="S12" s="223" t="inlineStr">
        <is>
          <t>Andi Offset CV</t>
        </is>
      </c>
      <c r="T12" s="223" t="inlineStr">
        <is>
          <t>Lokal</t>
        </is>
      </c>
      <c r="U12" s="261" t="n">
        <v>208</v>
      </c>
      <c r="V12" s="86" t="inlineStr">
        <is>
          <t>pdf</t>
        </is>
      </c>
      <c r="W12" s="223" t="inlineStr">
        <is>
          <t>2.8 MB</t>
        </is>
      </c>
      <c r="X12" s="223" t="inlineStr">
        <is>
          <t>&lt;p&gt;Horeee&amp;hellip; sudah satu semester aku jadi siswi kelas III B dan celakanya, aku jadi ketua kelas di kelas yang diberi label &amp;ldquo;&lt;em&gt;do not cross&amp;rdquo;.&lt;/em&gt; Semua masalah di sekolahku berasal dari kelasku. Tidak mudah memimpin teman-teman kelasku yang semuanya bermasalah. Sebagai anak sekolah, kami terbelakang. Sebagai remaja penerus generasi bangsa, kami tidak bisa diharapkan.&lt;/p&gt;
 &lt;p&gt;Kelas III B harus berubah! Dan perubahan itu harus dilakukan sekarang karena saat ini kami hidup di semester terahkir. Diperlukan tekad, kerja keras, kelucuan dan kebersamaan untuk mengubah citra kelas III B. Dan di puncak keremajaan ini, kami juga harus berjuang untuk jadi dewasa. Jadi kami harus melakukan apa yang dilakukan burung rajawali yang berusia 40 tahun, agar kami mendapatkan nyawa ke-2 kami.&lt;/p&gt;
 &lt;p&gt;Ada kalimat yang tidak mudah untuk diucapkan tapi kami akan mengucapkannya,&lt;/p&gt;
 &lt;p&gt;&amp;ldquo;&lt;em&gt;I LOVE III B&amp;rdquo;&lt;/em&gt;&lt;/p&gt;</t>
        </is>
      </c>
      <c r="Y12" s="262" t="n">
        <v>48500</v>
      </c>
      <c r="Z12" s="226" t="n"/>
      <c r="AA12" s="241">
        <f>Y20*Z20</f>
        <v/>
      </c>
      <c r="AB12" s="237" t="inlineStr">
        <is>
          <t>060b181f-0f19-4bec-bd62-9fbea556bd3e</t>
        </is>
      </c>
    </row>
    <row r="13" ht="15" customHeight="1" s="283">
      <c r="A13" s="109" t="n">
        <v>12</v>
      </c>
      <c r="B13" s="222">
        <f>HYPERLINK("https://mocostore.moco.co.id/catalog/"&amp;AB21,"Klik Disini")</f>
        <v/>
      </c>
      <c r="C13" s="223" t="inlineStr">
        <is>
          <t>Cinta Kronis</t>
        </is>
      </c>
      <c r="D13" s="223" t="n"/>
      <c r="E13" s="223" t="inlineStr">
        <is>
          <t>Muhammad Iqbal</t>
        </is>
      </c>
      <c r="F13" s="223" t="inlineStr">
        <is>
          <t>978-979-29-3244-7</t>
        </is>
      </c>
      <c r="G13" s="223" t="inlineStr">
        <is>
          <t>978-979-29-7442-3</t>
        </is>
      </c>
      <c r="H13" s="223" t="inlineStr">
        <is>
          <t>Fiksi Remaja</t>
        </is>
      </c>
      <c r="I13" s="258" t="inlineStr">
        <is>
          <t>Fiksi</t>
        </is>
      </c>
      <c r="J13" s="186" t="inlineStr">
        <is>
          <t>001.02</t>
        </is>
      </c>
      <c r="K13" s="223" t="n"/>
      <c r="L13" s="223" t="n"/>
      <c r="M13" s="259" t="n"/>
      <c r="N13" s="263" t="inlineStr">
        <is>
          <t>Indonesia</t>
        </is>
      </c>
      <c r="O13" s="263" t="inlineStr">
        <is>
          <t>Tidak diketahui</t>
        </is>
      </c>
      <c r="P13" s="260" t="n">
        <v>2012</v>
      </c>
      <c r="Q13" s="260" t="n">
        <v>2018</v>
      </c>
      <c r="R13" s="223" t="inlineStr">
        <is>
          <t>Sheila Publishing</t>
        </is>
      </c>
      <c r="S13" s="223" t="inlineStr">
        <is>
          <t>Andi Offset CV</t>
        </is>
      </c>
      <c r="T13" s="223" t="inlineStr">
        <is>
          <t>Lokal</t>
        </is>
      </c>
      <c r="U13" s="261" t="n">
        <v>112</v>
      </c>
      <c r="V13" s="86" t="inlineStr">
        <is>
          <t>pdf</t>
        </is>
      </c>
      <c r="W13" s="223" t="inlineStr">
        <is>
          <t>6.4 MB</t>
        </is>
      </c>
      <c r="X13" s="223" t="inlineStr">
        <is>
          <t>&lt;p&gt;Romi sedang dilanda jatuh cinta. Namanya jatuh cinta, pasti deh susah ngilanginnya, ke sana kemari mikirin si dia. Belum lagi selera tu anak tinggi banget. Si Tevi, siswa berpredikat artis di SMA Sumpah Pemuda. Dialah yang sudah membuat Romi tergila-gila. Saking gilanya sampai tiap hari dieem mulu, ngelamunin Tevi, kadang ketawa-ketawa sendiri, cemberut sendiri. Trus orang-orang ngomong.&lt;br /&gt;
 &amp;ldquo;Ih gila ya tu anak&amp;hellip;&amp;rdquo;&lt;br /&gt;
 &amp;ldquo;Iya, udah gila kali ya.&amp;rdquo;&lt;br /&gt;
 Dan lebih parah lagi ada desas-desus kalau si Tevi itu suka ganti-ganti pacar. Melihat dari kejadian akhir-akhir ini bahwa Tevi terus meminta Romi mengantar dan menjemputnya, jelas bikin Romi makin bingung. Apa jangan-jangan sekarang giliran Romi yang jadi korban? Teman-teman dekatnya ikut khawatir. Mereka adalah Puput, Obet, dan Hanup. Mereka coba ngomong baik-baik supaya jangan mau jadi jongosnya Tevi. Ee&amp;hellip; si Romi malah cuek. Puput jadi penasaran, emang gimana sih sifat Tevi itu? Kok bisa-bisanya bikin Romi kepincut begitu dalam.&lt;/p&gt;</t>
        </is>
      </c>
      <c r="Y13" s="262" t="n">
        <v>35500</v>
      </c>
      <c r="Z13" s="226" t="n"/>
      <c r="AA13" s="241">
        <f>Y21*Z21</f>
        <v/>
      </c>
      <c r="AB13" s="237" t="inlineStr">
        <is>
          <t>71a5b8a0-0783-4013-899d-9799264258fe</t>
        </is>
      </c>
    </row>
    <row r="14" ht="15" customHeight="1" s="283">
      <c r="A14" s="109" t="n">
        <v>16</v>
      </c>
      <c r="B14" s="222">
        <f>HYPERLINK("https://mocostore.moco.co.id/catalog/"&amp;AB25,"Klik Disini")</f>
        <v/>
      </c>
      <c r="C14" s="223" t="inlineStr">
        <is>
          <t>Sun(ny)</t>
        </is>
      </c>
      <c r="D14" s="223" t="n"/>
      <c r="E14" s="223" t="inlineStr">
        <is>
          <t>Achi TM ; editor, Th Ari Prabawati</t>
        </is>
      </c>
      <c r="F14" s="223" t="inlineStr">
        <is>
          <t>978-979-29-3469-4</t>
        </is>
      </c>
      <c r="G14" s="223" t="inlineStr">
        <is>
          <t>978-979-29-7860-5</t>
        </is>
      </c>
      <c r="H14" s="223" t="inlineStr">
        <is>
          <t>Fiksi</t>
        </is>
      </c>
      <c r="I14" s="258" t="inlineStr">
        <is>
          <t>Fiksi</t>
        </is>
      </c>
      <c r="J14" s="186" t="inlineStr">
        <is>
          <t>001.02</t>
        </is>
      </c>
      <c r="K14" s="223" t="inlineStr">
        <is>
          <t>Edisi Ke-1</t>
        </is>
      </c>
      <c r="L14" s="223" t="n"/>
      <c r="M14" s="259" t="inlineStr">
        <is>
          <t>Tidak Tersedia</t>
        </is>
      </c>
      <c r="N14" s="223" t="inlineStr">
        <is>
          <t>Indonesia</t>
        </is>
      </c>
      <c r="O14" s="223" t="inlineStr">
        <is>
          <t>Belum didefenisikan</t>
        </is>
      </c>
      <c r="P14" s="260" t="n">
        <v>2013</v>
      </c>
      <c r="Q14" s="260" t="n">
        <v>2018</v>
      </c>
      <c r="R14" s="223" t="inlineStr">
        <is>
          <t>Sheila Publishing</t>
        </is>
      </c>
      <c r="S14" s="223" t="inlineStr">
        <is>
          <t>Andi Offset CV</t>
        </is>
      </c>
      <c r="T14" s="223" t="inlineStr">
        <is>
          <t>Lokal</t>
        </is>
      </c>
      <c r="U14" s="261" t="n">
        <v>490</v>
      </c>
      <c r="V14" s="86" t="inlineStr">
        <is>
          <t>pdf</t>
        </is>
      </c>
      <c r="W14" s="223" t="inlineStr">
        <is>
          <t>3.4 MB</t>
        </is>
      </c>
      <c r="X14" s="223" t="inlineStr">
        <is>
          <t>&lt;p&gt;Waktu bisa berubah, cuaca mudah berubah, apakah cinta juga bisa berubah?&lt;br /&gt;
 Cerah, gadis energik yang tak pernah menangis, hanya punya satu impian : melihat biru.&lt;br /&gt;
 Sampai kemudian ia bertemu dengan Biru, seorang lelaki yang membuat Cerah percaya bahwa hidup harus punya tujuan. Maka Biru adalah tujuan hidup Cerah.&amp;nbsp;Tapi cinta Biru tak mudah diubah, ia mencintai Krisan lebih dari apa pun. Mampukah Cerah mempertahankan cintanya atau membiarkan hujan meluruhkan segalanya?&lt;/p&gt;
 &lt;p&gt;*Cinta meskipun katanya indah, tetap saja rumit ketika di dalamnya ada banyak konflik dan intrik. Novel ini menjawab semua hal tentang cinta, yang tentu saja cinta dalam porsi yang luas. Tokoh-tokoh di dalamnya begitu hidup dan mewakili emosi pembaca. Saya suka novel ini, karena saya mendapat banyak pelajaran di dalamnya.&lt;br /&gt;
 (Reni Erina, Managing Editor Story Teenlit Magazine)&lt;/p&gt;
 &lt;p&gt;* Novel yang menarik dengan penggambaran yang menuntun kita berimajinasi akan emosi-emosi yang mengalir dari tiap-tiap karakter di dalamnya.&amp;nbsp;&lt;br /&gt;
 (Donny Alamsyah, aktor The Raid, Merantau, 9 Naga)&lt;/p&gt;
 &lt;p&gt;* Cerita cinta tak selalu mulus. Kadang berliku, butuh perjuangan dan harap. Tapi cinta yang tulus senantiasa menemukan jalannya sendiri. Seperti cinta Sunny yang akhirnya berlabuh indah di hati pujaannya.&amp;nbsp;&lt;br /&gt;
 (Nando, penulis buku Beautiful Boy)&lt;/p&gt;</t>
        </is>
      </c>
      <c r="Y14" s="262" t="n">
        <v>101500</v>
      </c>
      <c r="Z14" s="226" t="n"/>
      <c r="AA14" s="241">
        <f>Y25*Z25</f>
        <v/>
      </c>
      <c r="AB14" s="237" t="inlineStr">
        <is>
          <t>08d89f29-4c70-49b6-9d64-ebeb7598736b</t>
        </is>
      </c>
    </row>
    <row r="15" ht="15" customHeight="1" s="283">
      <c r="A15" s="109" t="n">
        <v>36</v>
      </c>
      <c r="B15" s="222">
        <f>HYPERLINK("https://mocostore.moco.co.id/catalog/"&amp;AB45,"Klik Disini")</f>
        <v/>
      </c>
      <c r="C15" s="223" t="inlineStr">
        <is>
          <t>Sweet Sour Love - From Spring to Winter</t>
        </is>
      </c>
      <c r="D15" s="223" t="n"/>
      <c r="E15" s="223" t="inlineStr">
        <is>
          <t>Afin Yulia</t>
        </is>
      </c>
      <c r="F15" s="223" t="inlineStr">
        <is>
          <t>978-979-29-5156-1</t>
        </is>
      </c>
      <c r="G15" s="223" t="inlineStr">
        <is>
          <t>978-979-29-7914-5</t>
        </is>
      </c>
      <c r="H15" s="223" t="inlineStr">
        <is>
          <t>Novel</t>
        </is>
      </c>
      <c r="I15" s="258" t="inlineStr">
        <is>
          <t>Fiksi</t>
        </is>
      </c>
      <c r="J15" s="186" t="inlineStr">
        <is>
          <t>001.02</t>
        </is>
      </c>
      <c r="K15" s="223" t="n"/>
      <c r="L15" s="223" t="n"/>
      <c r="M15" s="259" t="n"/>
      <c r="N15" s="223" t="inlineStr">
        <is>
          <t>Indonesia</t>
        </is>
      </c>
      <c r="O15" s="223" t="inlineStr">
        <is>
          <t>Tidak diketahui</t>
        </is>
      </c>
      <c r="P15" s="260" t="n">
        <v>2015</v>
      </c>
      <c r="Q15" s="260" t="n">
        <v>2018</v>
      </c>
      <c r="R15" s="223" t="inlineStr">
        <is>
          <t>Sheila Publishing</t>
        </is>
      </c>
      <c r="S15" s="223" t="inlineStr">
        <is>
          <t>Andi Offset CV</t>
        </is>
      </c>
      <c r="T15" s="223" t="inlineStr">
        <is>
          <t>Lokal</t>
        </is>
      </c>
      <c r="U15" s="261" t="n">
        <v>160</v>
      </c>
      <c r="V15" s="86" t="inlineStr">
        <is>
          <t>pdf</t>
        </is>
      </c>
      <c r="W15" s="223" t="inlineStr">
        <is>
          <t>3.8 MB</t>
        </is>
      </c>
      <c r="X15" s="223" t="inlineStr">
        <is>
          <t>&lt;p&gt;Apa kau pernah bermimpi hidup di negara empat musim. Kau terbangun di musim semi saat pohon dan bunga yang seolah mati di musim dingin menggeliat kembali. Memancarkan kecantikannya, merayu mata untuk mencecap keindahannya.&lt;br /&gt;
 Lalu musim semi perlahan beranjak ke musim berikutnya. Hari-hari berlangsung lebih panjang dari sebelumnya. Matahari bersinar sangat pagi dan tenggelam malam sekali. Kau menyambut hari-hari terhangat ini dengan pakaian cerah warna-warni, secerah hati yang kau wakili.&lt;br /&gt;
 **&lt;br /&gt;
 Apa kau pernah bermimpi hidup di negara empat musim?&lt;br /&gt;
 Saranku jatuh cintalah saja agar kau bisa merasakan sensasi empat musimnya...&lt;/p&gt;</t>
        </is>
      </c>
      <c r="Y15" s="262" t="n">
        <v>55500</v>
      </c>
      <c r="Z15" s="226" t="n"/>
      <c r="AA15" s="241">
        <f>Y45*Z45</f>
        <v/>
      </c>
      <c r="AB15" s="237" t="inlineStr">
        <is>
          <t>121f0d1f-abaa-4f5b-ab5f-20575f28ef1a</t>
        </is>
      </c>
    </row>
    <row r="16" ht="15" customHeight="1" s="283">
      <c r="A16" s="109" t="n">
        <v>41</v>
      </c>
      <c r="B16" s="222">
        <f>HYPERLINK("https://mocostore.moco.co.id/catalog/"&amp;AB50,"Klik Disini")</f>
        <v/>
      </c>
      <c r="C16" s="223" t="inlineStr">
        <is>
          <t>Time Meet Love â€“ One Step Closer</t>
        </is>
      </c>
      <c r="D16" s="223" t="n"/>
      <c r="E16" s="223" t="inlineStr">
        <is>
          <t>Alfida Fawazi</t>
        </is>
      </c>
      <c r="F16" s="223" t="inlineStr">
        <is>
          <t>978-979-29-5159-2</t>
        </is>
      </c>
      <c r="G16" s="223" t="inlineStr">
        <is>
          <t>978-979-29-7924-4</t>
        </is>
      </c>
      <c r="H16" s="223" t="inlineStr">
        <is>
          <t>Novel</t>
        </is>
      </c>
      <c r="I16" s="258" t="inlineStr">
        <is>
          <t>Fiksi</t>
        </is>
      </c>
      <c r="J16" s="186" t="inlineStr">
        <is>
          <t>001.02</t>
        </is>
      </c>
      <c r="K16" s="223" t="n"/>
      <c r="L16" s="223" t="n"/>
      <c r="M16" s="259" t="n"/>
      <c r="N16" s="223" t="inlineStr">
        <is>
          <t>Indonesia</t>
        </is>
      </c>
      <c r="O16" s="223" t="inlineStr">
        <is>
          <t>Tidak diketahui</t>
        </is>
      </c>
      <c r="P16" s="260" t="n">
        <v>2015</v>
      </c>
      <c r="Q16" s="260" t="n">
        <v>2018</v>
      </c>
      <c r="R16" s="223" t="inlineStr">
        <is>
          <t>Sheila Publishing</t>
        </is>
      </c>
      <c r="S16" s="223" t="inlineStr">
        <is>
          <t>Andi Offset CV</t>
        </is>
      </c>
      <c r="T16" s="223" t="inlineStr">
        <is>
          <t>Lokal</t>
        </is>
      </c>
      <c r="U16" s="261" t="n">
        <v>224</v>
      </c>
      <c r="V16" s="86" t="inlineStr">
        <is>
          <t>pdf</t>
        </is>
      </c>
      <c r="W16" s="223" t="inlineStr">
        <is>
          <t>4.3 MB</t>
        </is>
      </c>
      <c r="X16" s="223" t="inlineStr">
        <is>
          <t>&lt;p&gt;Ketika Kiza mulai menikmati liburan berdua dengan Dias, datang seseorang tak diundang yang menghancurkan &lt;em&gt;mood&lt;/em&gt; Kiza seketika. Wanita cantik itu adalah sekretaris Dias, yang membuat perhatian Dias menjadi teralihkan. Kiza merasa cemburu. Rasa yang bagi Kiza seharusnya tidak boleh ada. Tapi, Kiza benar-benar merasakan cemburu. Haruskah dirinya jujur pada Dias? Atau tetap diam tanpa Dias tahu? Toh, Dias pun tidak pernah berkata apa-apa pada dirinya&amp;hellip;.&lt;/p&gt;
 &lt;p&gt;Apa jadinya kalau mereka harus dipersatukan dalam ikatan pernikahan?&amp;nbsp;&lt;/p&gt;</t>
        </is>
      </c>
      <c r="Y16" s="262" t="n">
        <v>55500</v>
      </c>
      <c r="Z16" s="226" t="n"/>
      <c r="AA16" s="241">
        <f>Y50*Z50</f>
        <v/>
      </c>
      <c r="AB16" s="237" t="inlineStr">
        <is>
          <t>4e0f19f8-4484-429f-a945-49b2cfc53834</t>
        </is>
      </c>
    </row>
    <row r="17" ht="15" customHeight="1" s="283">
      <c r="A17" s="109" t="n">
        <v>46</v>
      </c>
      <c r="B17" s="222">
        <f>HYPERLINK("https://mocostore.moco.co.id/catalog/"&amp;AB55,"Klik Disini")</f>
        <v/>
      </c>
      <c r="C17" s="223" t="inlineStr">
        <is>
          <t>Miracle of Love â€“ Biarkan Aku Selalu Bersamamu</t>
        </is>
      </c>
      <c r="D17" s="223" t="n"/>
      <c r="E17" s="223" t="inlineStr">
        <is>
          <t>Ariesta Wong</t>
        </is>
      </c>
      <c r="F17" s="223" t="inlineStr">
        <is>
          <t>978-979-29-5134-9</t>
        </is>
      </c>
      <c r="G17" s="223" t="inlineStr">
        <is>
          <t>978-979-29-7937-4</t>
        </is>
      </c>
      <c r="H17" s="223" t="inlineStr">
        <is>
          <t>Novel</t>
        </is>
      </c>
      <c r="I17" s="258" t="inlineStr">
        <is>
          <t>Fiksi</t>
        </is>
      </c>
      <c r="J17" s="186" t="inlineStr">
        <is>
          <t>001.02</t>
        </is>
      </c>
      <c r="K17" s="223" t="n"/>
      <c r="L17" s="223" t="n"/>
      <c r="M17" s="259" t="n"/>
      <c r="N17" s="223" t="inlineStr">
        <is>
          <t>Indonesia</t>
        </is>
      </c>
      <c r="O17" s="223" t="inlineStr">
        <is>
          <t>Tidak diketahui</t>
        </is>
      </c>
      <c r="P17" s="260" t="n">
        <v>2015</v>
      </c>
      <c r="Q17" s="260" t="n">
        <v>2018</v>
      </c>
      <c r="R17" s="223" t="inlineStr">
        <is>
          <t>Sheila Publishing</t>
        </is>
      </c>
      <c r="S17" s="223" t="inlineStr">
        <is>
          <t>Andi Offset CV</t>
        </is>
      </c>
      <c r="T17" s="223" t="inlineStr">
        <is>
          <t>Lokal</t>
        </is>
      </c>
      <c r="U17" s="261" t="n">
        <v>224</v>
      </c>
      <c r="V17" s="86" t="inlineStr">
        <is>
          <t>pdf</t>
        </is>
      </c>
      <c r="W17" s="223" t="inlineStr">
        <is>
          <t>5.7 MB</t>
        </is>
      </c>
      <c r="X17" s="223" t="inlineStr">
        <is>
          <t>&lt;p&gt;Kiara harus mengalami jatuh bangun untuk mencapai puncak kehidupannya. Saat itu, ia belajar bagaimana cinta dan ketulusan yang sesungguhnya.&lt;/p&gt;
 &lt;p&gt;Tiga cinta ditawarkan Clark, Gary, dan Reino. Clark, cowok populer di sekolahnya. Gary, kakak kelas yang menjadi penyelamatnya. Sedangkan, Reino, cowok yang sudah mengenalnya sejak lama. Ketiga lelaki itu mampu menghadirkan warna-warni di kehidupannya.&lt;/p&gt;
 &lt;p&gt;&amp;nbsp;Tapi, siapa yang akan dipilih Kiara?&amp;nbsp;&amp;nbsp;&amp;nbsp;&amp;nbsp;&amp;nbsp;&amp;nbsp;&amp;nbsp;&amp;nbsp;&amp;nbsp;&amp;nbsp;&amp;nbsp;&amp;nbsp;&amp;nbsp;&amp;nbsp;&amp;nbsp;&amp;nbsp;&amp;nbsp;&amp;nbsp;&amp;nbsp;&amp;nbsp;&lt;/p&gt;
 &lt;p&gt;&lt;strong&gt;Tentang Cinta&amp;hellip;&lt;/strong&gt;&lt;/p&gt;
 &lt;p&gt;&lt;em&gt;&amp;ldquo;Kau adalah salah satu harapanku. Kuharap kau adalah berkat yang dikirim Tuhan padaku. Biarkan aku selalu bersamamu&amp;rdquo;&lt;/em&gt;&lt;/p&gt;
 &lt;p&gt;&lt;strong&gt;Tentang Ketulusan&amp;hellip;&lt;/strong&gt;&lt;/p&gt;
 &lt;p&gt;&lt;em&gt;&amp;ldquo;Kau sama berharganya dengan waktuku itu. Jadi kau tak perlu mencemaskannya.&amp;rdquo;&lt;/em&gt;&lt;/p&gt;
 &lt;p&gt;&lt;strong&gt;Tentang Harapan&amp;hellip;&lt;/strong&gt;&lt;/p&gt;
 &lt;p&gt;&lt;em&gt;&amp;ldquo;Lihat, kau tersenyum juga akhirnya. Itu karena kau masih mempunyai harapan. Simpan bintang harapan ini, buatlah lebih banyak bintang harapan lainnya. Aku ingin melihat kau lebih banyak tersenyum.&amp;rdquo;&lt;/em&gt;&lt;/p&gt;</t>
        </is>
      </c>
      <c r="Y17" s="262" t="n">
        <v>54000</v>
      </c>
      <c r="Z17" s="226" t="n"/>
      <c r="AA17" s="241">
        <f>Y55*Z55</f>
        <v/>
      </c>
      <c r="AB17" s="237" t="inlineStr">
        <is>
          <t>51f74863-2e4e-47be-8ffd-319d6c1dd010</t>
        </is>
      </c>
    </row>
    <row r="18" ht="15" customHeight="1" s="283">
      <c r="A18" s="109" t="n">
        <v>52</v>
      </c>
      <c r="B18" s="222">
        <f>HYPERLINK("https://mocostore.moco.co.id/catalog/"&amp;AB61,"Klik Disini")</f>
        <v/>
      </c>
      <c r="C18" s="223" t="inlineStr">
        <is>
          <t>Kumpulan Dongeng Berpantun Pak Tokek yang Pelit &amp; 19 Dongeng Seru Lainnya</t>
        </is>
      </c>
      <c r="D18" s="223" t="n"/>
      <c r="E18" s="223" t="inlineStr">
        <is>
          <t>Binta Almamba dan Izzah Annisa</t>
        </is>
      </c>
      <c r="F18" s="223" t="inlineStr">
        <is>
          <t>978-979-29-4679-6</t>
        </is>
      </c>
      <c r="G18" s="223" t="inlineStr">
        <is>
          <t>978-979-29-7947-3</t>
        </is>
      </c>
      <c r="H18" s="223" t="inlineStr">
        <is>
          <t>Anak</t>
        </is>
      </c>
      <c r="I18" s="258" t="inlineStr">
        <is>
          <t>Fiksi</t>
        </is>
      </c>
      <c r="J18" s="186" t="inlineStr">
        <is>
          <t>001.01</t>
        </is>
      </c>
      <c r="K18" s="223" t="inlineStr">
        <is>
          <t>Tidak Tersedia</t>
        </is>
      </c>
      <c r="L18" s="223" t="n"/>
      <c r="M18" s="259" t="inlineStr">
        <is>
          <t>Tidak Tersedia</t>
        </is>
      </c>
      <c r="N18" s="223" t="inlineStr">
        <is>
          <t>Indonesia</t>
        </is>
      </c>
      <c r="O18" s="223" t="inlineStr">
        <is>
          <t>Tidak diketahui</t>
        </is>
      </c>
      <c r="P18" s="260" t="n">
        <v>2014</v>
      </c>
      <c r="Q18" s="260" t="n">
        <v>2018</v>
      </c>
      <c r="R18" s="223" t="inlineStr">
        <is>
          <t>Rainbow Publisher</t>
        </is>
      </c>
      <c r="S18" s="223" t="inlineStr">
        <is>
          <t>Andi Offset CV</t>
        </is>
      </c>
      <c r="T18" s="223" t="inlineStr">
        <is>
          <t>Lokal</t>
        </is>
      </c>
      <c r="U18" s="261" t="n">
        <v>80</v>
      </c>
      <c r="V18" s="86" t="inlineStr">
        <is>
          <t>pdf</t>
        </is>
      </c>
      <c r="W18" s="223" t="inlineStr">
        <is>
          <t>9.6 MB</t>
        </is>
      </c>
      <c r="X18" s="223"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teladan.&amp;nbsp;&lt;br /&gt;
 Buku ini berisi kumpulan dongeng anak yang bertema indahnya bersyukur dan bersahabat. Setiap cerita ditulis dengan bahasa sederhana yang mudah dipahami anak-anak. Anak-anak juga akan menemukan pantun-pantun unik.&lt;br /&gt;
 Setelah membaca dongeng ini, tidurlah yang nyenyak dan bermimpilah yang indah. Belajarlah yang giat dan gapailah cita-citamu setinggi langit!&lt;/p&gt;</t>
        </is>
      </c>
      <c r="Y18" s="262" t="n">
        <v>83000</v>
      </c>
      <c r="Z18" s="226" t="n"/>
      <c r="AA18" s="241">
        <f>Y61*Z61</f>
        <v/>
      </c>
      <c r="AB18" s="237" t="inlineStr">
        <is>
          <t>31d45bba-71f4-43f7-bfe4-ac1d29579f9c</t>
        </is>
      </c>
    </row>
    <row r="19" ht="15" customHeight="1" s="283">
      <c r="A19" s="109" t="n">
        <v>61</v>
      </c>
      <c r="B19" s="222">
        <f>HYPERLINK("https://mocostore.moco.co.id/catalog/"&amp;AB70,"Klik Disini")</f>
        <v/>
      </c>
      <c r="C19" s="223" t="inlineStr">
        <is>
          <t>One Autumn â€“ Apakah Akan Kutemukan Kesejatian Cinta pada Satu Musim Gugur?</t>
        </is>
      </c>
      <c r="D19" s="223" t="n"/>
      <c r="E19" s="223" t="inlineStr">
        <is>
          <t>Dian Agustin</t>
        </is>
      </c>
      <c r="F19" s="223" t="inlineStr">
        <is>
          <t>978-979-29-4701-4</t>
        </is>
      </c>
      <c r="G19" s="223" t="inlineStr">
        <is>
          <t>978-979-29-7975-6</t>
        </is>
      </c>
      <c r="H19" s="223" t="inlineStr">
        <is>
          <t>Novel</t>
        </is>
      </c>
      <c r="I19" s="258" t="inlineStr">
        <is>
          <t>Fiksi</t>
        </is>
      </c>
      <c r="J19" s="186" t="inlineStr">
        <is>
          <t>001.02</t>
        </is>
      </c>
      <c r="K19" s="223" t="n"/>
      <c r="L19" s="223" t="n"/>
      <c r="M19" s="259" t="n"/>
      <c r="N19" s="223" t="inlineStr">
        <is>
          <t>Indonesia</t>
        </is>
      </c>
      <c r="O19" s="223" t="inlineStr">
        <is>
          <t>Tidak diketahui</t>
        </is>
      </c>
      <c r="P19" s="260" t="n">
        <v>2014</v>
      </c>
      <c r="Q19" s="260" t="n">
        <v>2018</v>
      </c>
      <c r="R19" s="223" t="inlineStr">
        <is>
          <t>Sheila Publishing</t>
        </is>
      </c>
      <c r="S19" s="223" t="inlineStr">
        <is>
          <t>Andi Offset CV</t>
        </is>
      </c>
      <c r="T19" s="223" t="inlineStr">
        <is>
          <t>Lokal</t>
        </is>
      </c>
      <c r="U19" s="261" t="n">
        <v>192</v>
      </c>
      <c r="V19" s="86" t="inlineStr">
        <is>
          <t>pdf</t>
        </is>
      </c>
      <c r="W19" s="223" t="inlineStr">
        <is>
          <t>3.0 MB</t>
        </is>
      </c>
      <c r="X19" s="223" t="inlineStr">
        <is>
          <t>&lt;p&gt;ANGIN musim gugur bertiup kencang, menggugurkan daun-daun kuning kemerahan dari dahannya. Angin yang mampu membuat tubuh seorang gadis bermata bulat penuh itu menggigil lantas merapatkan mantel putih yang membalut tubuh proporsionalnya. Ia berjalan santai, menyaruk setiap tumpukan daun yang ia lewati. Gadis cantik ini memang penyuka musim gugur.&lt;br /&gt;
 LILYANA MIZUKI&amp;mdash;Lili&amp;mdash;bekerja di Departemen Kebudayaan dan Pariwisata di Jepang. Pekerjaan yang seringkali memaksanya untuk keluar-masuk Negeri Sakura. Namun, siapa sangka pekerjaannya ini justru menuntunnya bertemu dengan seorang laki-laki berdarah Prancis-Jepang bernama Okta Havre? Laki-laki bertubuh tegap dengan pendar biru safir yang menawan.&lt;br /&gt;
 ***&lt;br /&gt;
 Apakah cinta akan menunjukkan jalannya? Dengan sebuah ketulusan, apakah cinta juga akan menemukan kesejatiannya? Ketika takdir mulai memainkan perannya, apakah juga akan mempersatukan mereka dengan kekuatan sebuah rasa bernama cinta? Kisah cinta di bawah satu musim di Kyoto, musim gugur.&lt;/p&gt;</t>
        </is>
      </c>
      <c r="Y19" s="262" t="n">
        <v>47000</v>
      </c>
      <c r="Z19" s="226" t="n"/>
      <c r="AA19" s="241">
        <f>Y70*Z70</f>
        <v/>
      </c>
      <c r="AB19" s="237" t="inlineStr">
        <is>
          <t>e302d31f-6225-4a5d-8cd6-7a7c27d250c1</t>
        </is>
      </c>
    </row>
    <row r="20" ht="15" customHeight="1" s="283">
      <c r="A20" s="109" t="n">
        <v>72</v>
      </c>
      <c r="B20" s="222">
        <f>HYPERLINK("https://mocostore.moco.co.id/catalog/"&amp;AB81,"Klik Disini")</f>
        <v/>
      </c>
      <c r="C20" s="223" t="inlineStr">
        <is>
          <t>Kumpulan Cerita Anak: Asyiknya Matematika</t>
        </is>
      </c>
      <c r="D20" s="223" t="n"/>
      <c r="E20" s="223" t="inlineStr">
        <is>
          <t>Dwi Rahmawati</t>
        </is>
      </c>
      <c r="F20" s="223" t="inlineStr">
        <is>
          <t>978-979-29-4648-2</t>
        </is>
      </c>
      <c r="G20" s="223" t="inlineStr">
        <is>
          <t>978-979-29-7994-7</t>
        </is>
      </c>
      <c r="H20" s="223" t="inlineStr">
        <is>
          <t>Anak</t>
        </is>
      </c>
      <c r="I20" s="258" t="inlineStr">
        <is>
          <t>Fiksi</t>
        </is>
      </c>
      <c r="J20" s="186" t="inlineStr">
        <is>
          <t>001.01</t>
        </is>
      </c>
      <c r="K20" s="223" t="n"/>
      <c r="L20" s="223" t="n"/>
      <c r="M20" s="259" t="n"/>
      <c r="N20" s="223" t="inlineStr">
        <is>
          <t>Indonesia</t>
        </is>
      </c>
      <c r="O20" s="223" t="inlineStr">
        <is>
          <t>Tidak diketahui</t>
        </is>
      </c>
      <c r="P20" s="260" t="n">
        <v>2014</v>
      </c>
      <c r="Q20" s="260" t="n">
        <v>2018</v>
      </c>
      <c r="R20" s="223" t="inlineStr">
        <is>
          <t>Rainbow Publisher</t>
        </is>
      </c>
      <c r="S20" s="223" t="inlineStr">
        <is>
          <t>Andi Offset CV</t>
        </is>
      </c>
      <c r="T20" s="223" t="inlineStr">
        <is>
          <t>Lokal</t>
        </is>
      </c>
      <c r="U20" s="261" t="n">
        <v>88</v>
      </c>
      <c r="V20" s="86" t="inlineStr">
        <is>
          <t>pdf</t>
        </is>
      </c>
      <c r="W20" s="223" t="inlineStr">
        <is>
          <t>10.6 MB</t>
        </is>
      </c>
      <c r="X20" s="223" t="inlineStr">
        <is>
          <t>&lt;p&gt;Buku ini berisi kumpulan cerita anak yang mengupas betapa asyiknya Matematika. Saat bermain pun, tanpa sadar, anak sedang belajar konsep matematika, yaitu; mengenal bentuk geometri, pecahan sederhana, membaca jam dan kalender, mengenal lambang bilangan, mengukur dan membandingkan berat benda, dan masih banyak lagi. Dalam buku ini, konsep matematika disampaikan melalui cerita yang menyenangkan. Setelah membaca cerita, anak-anak bisa mengukur seberapa dalam pemahaman mereka melalui permainan seru di setiap akhir cerita. Mau tahu ceritanya seru lainnya? Yuk, baca buku ini!&lt;/p&gt;</t>
        </is>
      </c>
      <c r="Y20" s="262" t="n">
        <v>78000</v>
      </c>
      <c r="Z20" s="226" t="n"/>
      <c r="AA20" s="241">
        <f>Y81*Z81</f>
        <v/>
      </c>
      <c r="AB20" s="237" t="inlineStr">
        <is>
          <t>b283a019-4a4c-4a57-873d-568f5eaa94d3</t>
        </is>
      </c>
    </row>
    <row r="21" ht="15" customHeight="1" s="283">
      <c r="A21" s="109" t="n">
        <v>92</v>
      </c>
      <c r="B21" s="222">
        <f>HYPERLINK("https://mocostore.moco.co.id/catalog/"&amp;AB101,"Klik Disini")</f>
        <v/>
      </c>
      <c r="C21" s="223" t="inlineStr">
        <is>
          <t>Itong Si Jago Silat Sabeni dan 32 Cerita Anak dari 33 Provinsi</t>
        </is>
      </c>
      <c r="D21" s="223" t="n"/>
      <c r="E21" s="223" t="inlineStr">
        <is>
          <t>Endang Kristin Ningrum</t>
        </is>
      </c>
      <c r="F21" s="223" t="inlineStr">
        <is>
          <t>978-979-29-4367-2</t>
        </is>
      </c>
      <c r="G21" s="223" t="inlineStr">
        <is>
          <t>978-979-29-8015-8</t>
        </is>
      </c>
      <c r="H21" s="223" t="inlineStr">
        <is>
          <t>Anak</t>
        </is>
      </c>
      <c r="I21" s="258" t="inlineStr">
        <is>
          <t>Fiksi</t>
        </is>
      </c>
      <c r="J21" s="186" t="inlineStr">
        <is>
          <t>001.01</t>
        </is>
      </c>
      <c r="K21" s="223" t="inlineStr">
        <is>
          <t>Tidak Tersedia</t>
        </is>
      </c>
      <c r="L21" s="223" t="n"/>
      <c r="M21" s="259" t="inlineStr">
        <is>
          <t>Tidak Tersedia</t>
        </is>
      </c>
      <c r="N21" s="223" t="inlineStr">
        <is>
          <t>Indonesia</t>
        </is>
      </c>
      <c r="O21" s="223" t="inlineStr">
        <is>
          <t>Tidak diketahui</t>
        </is>
      </c>
      <c r="P21" s="260" t="n">
        <v>2015</v>
      </c>
      <c r="Q21" s="260" t="n">
        <v>2018</v>
      </c>
      <c r="R21" s="223" t="inlineStr">
        <is>
          <t>Rainbow Publisher</t>
        </is>
      </c>
      <c r="S21" s="223" t="inlineStr">
        <is>
          <t>Andi Offset CV</t>
        </is>
      </c>
      <c r="T21" s="223" t="inlineStr">
        <is>
          <t>Lokal</t>
        </is>
      </c>
      <c r="U21" s="261" t="n">
        <v>272</v>
      </c>
      <c r="V21" s="86" t="inlineStr">
        <is>
          <t>pdf</t>
        </is>
      </c>
      <c r="W21" s="223" t="inlineStr">
        <is>
          <t>17.2 MB</t>
        </is>
      </c>
      <c r="X21" s="223" t="inlineStr">
        <is>
          <t>&lt;p&gt;&lt;strong&gt;Sejak jaman dulu, anak-anak sudah menyukai dongeng. Dongeng tidak hanya menghibur, tetapi juga memiliki manfaat bagi anak. &lt;/strong&gt;Dongeng, seperti misalnya dongeng Si Kancil, Si Jubah Merah, Bawang Merah - Bawang Putih, dan sebagainya. Cerita dongeng membawa pesan yang begitu menyentuh, sehingga membentuk anak Anda berperilaku baik. Lebih dari itu, anak-anak akan &amp;nbsp;terpesona suara ibu atau ayah saat mereka mendongeng untuknya pada malam-malam sebelum tidur. Selain mengeratkan hubungan emosi antara orang tua dan anak, dongeng juga merangsang kreativitas dan imajinasi, memperkenalkan nilai-nilai moral, mengembangkan kemampuan bahasa anak, dongeng juga bisa menjadi sarana untuk mengenalkan budaya.&lt;/p&gt;
 &lt;p&gt;Indonesia terdiri atas 33 provinsi yang kaya akan budaya dan adat istiadat. Seiring dengan perkembangan zaman, budaya dan adat istiadat kita mulai luntur, tergeser oleh nilai-nilai modernisasi yang tidak selalu berakhir positif. Buku ini tidak hanya mengantarkan anak-anak untuk mengenal kebudayaan dan adat istiadat dari 33 provinsi saja, namun juga membuat anak-anak termotivasi untuk mandiridan memiliki dasar-dasar karakter bangsa yang luhur. Sifat-sifat seperti pemberani, mandiri, sabar, menghormati orang yang lebih tua dan menghargai yang lebih muda, jujur, dan tidak mudah putus asa ikut disisipkan dalam setiap karakter tokoh di cerita ini.&lt;/p&gt;
 &lt;p&gt;Anak-anak adalah masa depan bangsa, harapan para orang tua. Di tangan mereka Nanti kelangsungan kehidupan ditentukan.Mari kita beri anak-anak kita bacaan yang bermutu. Selamat membaca.&lt;/p&gt;</t>
        </is>
      </c>
      <c r="Y21" s="262" t="n">
        <v>217500</v>
      </c>
      <c r="Z21" s="226" t="n"/>
      <c r="AA21" s="241">
        <f>Y101*Z101</f>
        <v/>
      </c>
      <c r="AB21" s="237" t="inlineStr">
        <is>
          <t>b9827ab1-820a-49fc-a1b9-723e1cc36529</t>
        </is>
      </c>
    </row>
    <row r="22" ht="15" customHeight="1" s="283">
      <c r="A22" s="109" t="n">
        <v>97</v>
      </c>
      <c r="B22" s="222">
        <f>HYPERLINK("https://mocostore.moco.co.id/catalog/"&amp;AB106,"Klik Disini")</f>
        <v/>
      </c>
      <c r="C22" s="223" t="inlineStr">
        <is>
          <t>BOCA: Petualangan Mencari Sahabat Sejati</t>
        </is>
      </c>
      <c r="D22" s="223" t="n"/>
      <c r="E22" s="223" t="inlineStr">
        <is>
          <t>Ernita Dietjeria</t>
        </is>
      </c>
      <c r="F22" s="223" t="inlineStr">
        <is>
          <t>978-979-29-4202-6</t>
        </is>
      </c>
      <c r="G22" s="223" t="inlineStr">
        <is>
          <t>978-979-29-8017-2</t>
        </is>
      </c>
      <c r="H22" s="223" t="inlineStr">
        <is>
          <t>Anak</t>
        </is>
      </c>
      <c r="I22" s="258" t="inlineStr">
        <is>
          <t>Fiksi</t>
        </is>
      </c>
      <c r="J22" s="186" t="inlineStr">
        <is>
          <t>001.01</t>
        </is>
      </c>
      <c r="K22" s="223" t="n"/>
      <c r="L22" s="223" t="n"/>
      <c r="M22" s="259" t="n"/>
      <c r="N22" s="223" t="inlineStr">
        <is>
          <t>Indonesia</t>
        </is>
      </c>
      <c r="O22" s="223" t="inlineStr">
        <is>
          <t>Tidak diketahui</t>
        </is>
      </c>
      <c r="P22" s="260" t="n">
        <v>2014</v>
      </c>
      <c r="Q22" s="260" t="n">
        <v>2018</v>
      </c>
      <c r="R22" s="223" t="inlineStr">
        <is>
          <t>Rainbow Publisher</t>
        </is>
      </c>
      <c r="S22" s="223" t="inlineStr">
        <is>
          <t>Andi Offset CV</t>
        </is>
      </c>
      <c r="T22" s="223" t="inlineStr">
        <is>
          <t>Lokal</t>
        </is>
      </c>
      <c r="U22" s="261" t="n">
        <v>148</v>
      </c>
      <c r="V22" s="86" t="inlineStr">
        <is>
          <t>pdf</t>
        </is>
      </c>
      <c r="W22" s="223" t="inlineStr">
        <is>
          <t>4.3 MB</t>
        </is>
      </c>
      <c r="X22" s="223" t="inlineStr">
        <is>
          <t>&lt;p&gt;Sejak tercipta, Boca tahu dia adalah sebuah boneka perca istimewa yang merindukan sahabat sejati. Namun sayang, ketika bertemu Ursula, Boca yakin telah menemukan sahabat sejati. Ternyata Boca keliru. Saat mendapat boneka baru, Ursula malah membuang Boca ke gudang berdebu. Boca sedih. Namun kesedihannya tak berlangsung lama. Bening, keponakan Bik Tira yang bekerja di rumah Ursula menemukannya. Suatu hari, saat Boca dan Bening bermain di kaki gunung, Boca terjatuh dari saku Bening. Dia tertinggal sendirian di kaki gunung. Boca menjadi sedih lagi. Apakah Boca akan menemukan sabahat sejatinya lagi. Yuk ikuti petualangan seru Boca dalam buku ini.&lt;/p&gt;</t>
        </is>
      </c>
      <c r="Y22" s="262" t="n">
        <v>43500</v>
      </c>
      <c r="Z22" s="226" t="n"/>
      <c r="AA22" s="241">
        <f>Y106*Z106</f>
        <v/>
      </c>
      <c r="AB22" s="237" t="inlineStr">
        <is>
          <t>7b111dbe-73a9-448f-8050-ef2c1fa352a2</t>
        </is>
      </c>
    </row>
    <row r="23" ht="15" customHeight="1" s="283">
      <c r="A23" s="109" t="n">
        <v>102</v>
      </c>
      <c r="B23" s="222">
        <f>HYPERLINK("https://mocostore.moco.co.id/catalog/"&amp;AB111,"Klik Disini")</f>
        <v/>
      </c>
      <c r="C23" s="223" t="inlineStr">
        <is>
          <t>Dandelion Lover â€“ Cinta yang Tertunda</t>
        </is>
      </c>
      <c r="D23" s="223" t="n"/>
      <c r="E23" s="223" t="inlineStr">
        <is>
          <t>Fahrul Khakim</t>
        </is>
      </c>
      <c r="F23" s="223" t="inlineStr">
        <is>
          <t>978-979-29-5126-4</t>
        </is>
      </c>
      <c r="G23" s="223" t="inlineStr">
        <is>
          <t>978-979-29-8022-6</t>
        </is>
      </c>
      <c r="H23" s="223" t="inlineStr">
        <is>
          <t>Novel</t>
        </is>
      </c>
      <c r="I23" s="258" t="inlineStr">
        <is>
          <t>Fiksi</t>
        </is>
      </c>
      <c r="J23" s="186" t="inlineStr">
        <is>
          <t>001.02</t>
        </is>
      </c>
      <c r="K23" s="223" t="n"/>
      <c r="L23" s="223" t="n"/>
      <c r="M23" s="259" t="n"/>
      <c r="N23" s="223" t="n"/>
      <c r="O23" s="223" t="n"/>
      <c r="P23" s="260" t="n">
        <v>2015</v>
      </c>
      <c r="Q23" s="260" t="n">
        <v>2018</v>
      </c>
      <c r="R23" s="223" t="inlineStr">
        <is>
          <t>Sheila Publishing</t>
        </is>
      </c>
      <c r="S23" s="223" t="inlineStr">
        <is>
          <t>Andi Offset CV</t>
        </is>
      </c>
      <c r="T23" s="223" t="n"/>
      <c r="U23" s="261" t="n">
        <v>304</v>
      </c>
      <c r="V23" s="86" t="inlineStr">
        <is>
          <t>pdf</t>
        </is>
      </c>
      <c r="W23" s="223" t="inlineStr">
        <is>
          <t>4.3 MB</t>
        </is>
      </c>
      <c r="X23" s="223" t="inlineStr">
        <is>
          <t>&lt;p&gt;May jatuh bangun mencari mahkota itu didukung dua sahabatnya, Jeni dan Eva. Segalanya serba tertunda ketika May harus memilih diantara tiga mahkota yang membantunya sembuh dari patah hati dan memberinya kepercayaan baru tentang cinta: Alfin san vokalis band indie yang tengah naik daun, Diraz calon seniman lukis sekaligus mantan pacarnya, atau Oriz tetangga jenius yang selalu menolongnya. Awal semua terasa indah, sampai Amy menyadari cinta yang tertunda selalu menyimpan kebenaran yang terkadang menyakitkan&amp;hellip;. Apakah cinta akan menunjukkan jalannya??&lt;/p&gt;</t>
        </is>
      </c>
      <c r="Y23" s="262" t="n">
        <v>66000</v>
      </c>
      <c r="Z23" s="226" t="n"/>
      <c r="AA23" s="241">
        <f>Y111*Z111</f>
        <v/>
      </c>
      <c r="AB23" s="237" t="inlineStr">
        <is>
          <t>bb1f582a-a6a0-4ee7-a5ee-862855a9df83</t>
        </is>
      </c>
    </row>
    <row r="24" ht="15" customHeight="1" s="283">
      <c r="A24" s="109" t="n">
        <v>136</v>
      </c>
      <c r="B24" s="222">
        <f>HYPERLINK("https://mocostore.moco.co.id/catalog/"&amp;AB145,"Klik Disini")</f>
        <v/>
      </c>
      <c r="C24" s="223" t="inlineStr">
        <is>
          <t>Andi di Negeri Prajurit: Buku Piano dengan Cerita Bergambar</t>
        </is>
      </c>
      <c r="D24" s="223" t="n"/>
      <c r="E24" s="223" t="inlineStr">
        <is>
          <t>Hani Widiatmoko</t>
        </is>
      </c>
      <c r="F24" s="223" t="inlineStr">
        <is>
          <t>978-979-29-5073-1</t>
        </is>
      </c>
      <c r="G24" s="223" t="inlineStr">
        <is>
          <t>978-979-29-8045-5</t>
        </is>
      </c>
      <c r="H24" s="223" t="inlineStr">
        <is>
          <t>Anak</t>
        </is>
      </c>
      <c r="I24" s="258" t="inlineStr">
        <is>
          <t>Fiksi</t>
        </is>
      </c>
      <c r="J24" s="186" t="inlineStr">
        <is>
          <t>001.01</t>
        </is>
      </c>
      <c r="K24" s="223" t="n"/>
      <c r="L24" s="223" t="n"/>
      <c r="M24" s="259" t="n"/>
      <c r="N24" s="223" t="inlineStr">
        <is>
          <t>Indonesia</t>
        </is>
      </c>
      <c r="O24" s="223" t="inlineStr">
        <is>
          <t>Tidak diketahui</t>
        </is>
      </c>
      <c r="P24" s="260" t="n">
        <v>2015</v>
      </c>
      <c r="Q24" s="260" t="n">
        <v>2018</v>
      </c>
      <c r="R24" s="223" t="inlineStr">
        <is>
          <t>Rainbow Publisher</t>
        </is>
      </c>
      <c r="S24" s="223" t="inlineStr">
        <is>
          <t>Andi Offset CV</t>
        </is>
      </c>
      <c r="T24" s="223" t="inlineStr">
        <is>
          <t>Lokal</t>
        </is>
      </c>
      <c r="U24" s="261" t="n">
        <v>64</v>
      </c>
      <c r="V24" s="86" t="inlineStr">
        <is>
          <t>pdf</t>
        </is>
      </c>
      <c r="W24" s="223" t="inlineStr">
        <is>
          <t>16.1 MB</t>
        </is>
      </c>
      <c r="X24" s="223" t="inlineStr">
        <is>
          <t>&lt;p&gt;Buku ini menjembatani maksud dari komposer dengan membuat dongeng yang dilengkapi dengan ilustrasi. Dengan demikian, anak-anak yang sedang belajar bermain piano, dapat belajar dengan lebih semangat dan bisa lebih menghayati setiap lagu-lagu yang diberikan. Belajar memainkan piano klasik akan melatih kemampuan otak kiri dan otak kanan secara bersamaan. Otak kiri akan terlatih melalui notasi balok, irama, serta ketukan. Sementara otak kanan akan lebih terlatih melalui rasa musikalitas. Yuk segera mainkan pianomu!&lt;/p&gt;</t>
        </is>
      </c>
      <c r="Y24" s="262" t="n">
        <v>78000</v>
      </c>
      <c r="Z24" s="226" t="n"/>
      <c r="AA24" s="241">
        <f>Y145*Z145</f>
        <v/>
      </c>
      <c r="AB24" s="237" t="inlineStr">
        <is>
          <t>6af02248-0261-4638-bb9d-67e914736741</t>
        </is>
      </c>
    </row>
    <row r="25" ht="15" customHeight="1" s="283">
      <c r="A25" s="109" t="n">
        <v>141</v>
      </c>
      <c r="B25" s="222">
        <f>HYPERLINK("https://mocostore.moco.co.id/catalog/"&amp;AB150,"Klik Disini")</f>
        <v/>
      </c>
      <c r="C25" s="223" t="inlineStr">
        <is>
          <t>Seri ORIMA: Berkumis Penghuni Lautan, Siapakah Aku?</t>
        </is>
      </c>
      <c r="D25" s="223" t="n"/>
      <c r="E25" s="223" t="inlineStr">
        <is>
          <t>Haziah Ans</t>
        </is>
      </c>
      <c r="F25" s="223" t="inlineStr">
        <is>
          <t>978-979-29-4150-0</t>
        </is>
      </c>
      <c r="G25" s="223" t="inlineStr">
        <is>
          <t>978-979-29-8053-0</t>
        </is>
      </c>
      <c r="H25" s="223" t="inlineStr">
        <is>
          <t>Anak</t>
        </is>
      </c>
      <c r="I25" s="258" t="inlineStr">
        <is>
          <t>Fiksi</t>
        </is>
      </c>
      <c r="J25" s="186" t="inlineStr">
        <is>
          <t>001.01</t>
        </is>
      </c>
      <c r="K25" s="223" t="n"/>
      <c r="L25" s="223" t="n"/>
      <c r="M25" s="259" t="n"/>
      <c r="N25" s="223" t="inlineStr">
        <is>
          <t>Indonesia</t>
        </is>
      </c>
      <c r="O25" s="223" t="inlineStr">
        <is>
          <t>Tidak diketahui</t>
        </is>
      </c>
      <c r="P25" s="260" t="n">
        <v>2013</v>
      </c>
      <c r="Q25" s="260" t="n">
        <v>2018</v>
      </c>
      <c r="R25" s="223" t="inlineStr">
        <is>
          <t>Rainbow Publisher</t>
        </is>
      </c>
      <c r="S25" s="223" t="inlineStr">
        <is>
          <t>Andi Offset CV</t>
        </is>
      </c>
      <c r="T25" s="223" t="inlineStr">
        <is>
          <t>Lokal</t>
        </is>
      </c>
      <c r="U25" s="261" t="n">
        <v>32</v>
      </c>
      <c r="V25" s="86" t="inlineStr">
        <is>
          <t>pdf</t>
        </is>
      </c>
      <c r="W25" s="223" t="inlineStr">
        <is>
          <t>4.7 MB</t>
        </is>
      </c>
      <c r="X25" s="223" t="inlineStr">
        <is>
          <t>&lt;p&gt;Aku punya kumis.&lt;/p&gt;
 &lt;p&gt;Kumis ajaib yang klimis.&lt;/p&gt;
 &lt;p&gt;Ajaibnya ia bisa mendeteksi adanya makanan di air keruh yang siap kusergap.&lt;/p&gt;
 &lt;p&gt;Kalau mangsaku melintas, hap...aku sigap menangkap.&lt;/p&gt;
 &lt;p&gt;Siapakah aku?&lt;/p&gt;
 &lt;p&gt;***&lt;/p&gt;
 &lt;p&gt;ORIMA adalah perpaduan antara origami, cerita berima dan sains anak. ORIMA &amp;nbsp;mengajak anak untuk mahir berkreasi, kreatif, cerdas, dan mampu menyimak dengan baik lewat cerita berima. Jadi, sambil bermain origami, anak-anak juga bisa belajar, seru kan?!&lt;/p&gt;
 &lt;p&gt;Dapatkan juga 11 seri ORIMA lainnya!&lt;/p&gt;</t>
        </is>
      </c>
      <c r="Y25" s="262" t="n">
        <v>26000</v>
      </c>
      <c r="Z25" s="226" t="n"/>
      <c r="AA25" s="241">
        <f>Y150*Z150</f>
        <v/>
      </c>
      <c r="AB25" s="237" t="inlineStr">
        <is>
          <t>e334ae18-786e-4aa1-9033-3d043200aec9</t>
        </is>
      </c>
    </row>
    <row r="26" ht="15" customHeight="1" s="283">
      <c r="A26" s="109" t="n">
        <v>182</v>
      </c>
      <c r="B26" s="222">
        <f>HYPERLINK("https://mocostore.moco.co.id/catalog/"&amp;AB191,"Klik Disini")</f>
        <v/>
      </c>
      <c r="C26" s="223" t="inlineStr">
        <is>
          <t>Seri Hachi â€“ Hachi Si Semut dan Misteri Perusak Ladang</t>
        </is>
      </c>
      <c r="D26" s="223" t="n"/>
      <c r="E26" s="223" t="inlineStr">
        <is>
          <t>Kak Jathee</t>
        </is>
      </c>
      <c r="F26" s="223" t="inlineStr">
        <is>
          <t>978-979-29-5130-1</t>
        </is>
      </c>
      <c r="G26" s="223" t="inlineStr">
        <is>
          <t>978-979-29-8111-7</t>
        </is>
      </c>
      <c r="H26" s="223" t="inlineStr">
        <is>
          <t>Anak</t>
        </is>
      </c>
      <c r="I26" s="258" t="inlineStr">
        <is>
          <t>Fiksi</t>
        </is>
      </c>
      <c r="J26" s="186" t="inlineStr">
        <is>
          <t>001.01</t>
        </is>
      </c>
      <c r="K26" s="223" t="n"/>
      <c r="L26" s="223" t="n"/>
      <c r="M26" s="259" t="n"/>
      <c r="N26" s="223" t="inlineStr">
        <is>
          <t>Indonesia</t>
        </is>
      </c>
      <c r="O26" s="223" t="inlineStr">
        <is>
          <t>Tidak diketahui</t>
        </is>
      </c>
      <c r="P26" s="260" t="n">
        <v>2015</v>
      </c>
      <c r="Q26" s="260" t="n">
        <v>2018</v>
      </c>
      <c r="R26" s="223" t="inlineStr">
        <is>
          <t>Rainbow Publisher</t>
        </is>
      </c>
      <c r="S26" s="223" t="inlineStr">
        <is>
          <t>Andi Offset CV</t>
        </is>
      </c>
      <c r="T26" s="223" t="inlineStr">
        <is>
          <t>Lokal</t>
        </is>
      </c>
      <c r="U26" s="261" t="n">
        <v>48</v>
      </c>
      <c r="V26" s="86" t="inlineStr">
        <is>
          <t>pdf</t>
        </is>
      </c>
      <c r="W26" s="223" t="inlineStr">
        <is>
          <t>4.1 MB</t>
        </is>
      </c>
      <c r="X26" s="223" t="inlineStr">
        <is>
          <t>&lt;p&gt;Hachi kini sudah hidup mandiri. Ia memiliki rumah sendiri di koloni semut. Ladang yang digarapnya begitu berhasil apalagi ladang kolnya begitu gemuk-gemuk. Hachi sudah tak sabar untuk memanennya. Hachi merasa bangga saat memandangi ladangnya ini.&lt;/p&gt;
 &lt;p&gt;Namun, suatu ketika ada yang merusak ladangnya. Hachi begitu kesal dan penasaran dengan kejadian ini. Siapakah pelakunya? Yuk ikuti kisah Hachi menemukan siapa yang merusak ladangnya!&lt;/p&gt;</t>
        </is>
      </c>
      <c r="Y26" s="262" t="n">
        <v>47000</v>
      </c>
      <c r="Z26" s="226" t="n"/>
      <c r="AA26" s="241">
        <f>Y191*Z191</f>
        <v/>
      </c>
      <c r="AB26" s="237" t="inlineStr">
        <is>
          <t>e33ccc16-701e-4e32-b1f0-76742d296a25</t>
        </is>
      </c>
    </row>
    <row r="27" ht="15" customHeight="1" s="283">
      <c r="A27" s="109" t="n">
        <v>189</v>
      </c>
      <c r="B27" s="222">
        <f>HYPERLINK("https://mocostore.moco.co.id/catalog/"&amp;AB198,"Klik Disini")</f>
        <v/>
      </c>
      <c r="C27" s="223" t="inlineStr">
        <is>
          <t>Protect The School â€“ Letâ€™s Save Our School</t>
        </is>
      </c>
      <c r="D27" s="223" t="n"/>
      <c r="E27" s="223" t="inlineStr">
        <is>
          <t>Kim Chi Hee</t>
        </is>
      </c>
      <c r="F27" s="223" t="inlineStr">
        <is>
          <t>978-979-29-5137-0</t>
        </is>
      </c>
      <c r="G27" s="223" t="inlineStr">
        <is>
          <t>978-979-29-8117-9</t>
        </is>
      </c>
      <c r="H27" s="223" t="inlineStr">
        <is>
          <t>Novel</t>
        </is>
      </c>
      <c r="I27" s="258" t="inlineStr">
        <is>
          <t>Fiksi</t>
        </is>
      </c>
      <c r="J27" s="186" t="inlineStr">
        <is>
          <t>001.02</t>
        </is>
      </c>
      <c r="K27" s="223" t="n"/>
      <c r="L27" s="223" t="n"/>
      <c r="M27" s="259" t="n"/>
      <c r="N27" s="223" t="inlineStr">
        <is>
          <t>Indonesia</t>
        </is>
      </c>
      <c r="O27" s="223" t="inlineStr">
        <is>
          <t>Tidak diketahui</t>
        </is>
      </c>
      <c r="P27" s="260" t="n">
        <v>2015</v>
      </c>
      <c r="Q27" s="260" t="n">
        <v>2018</v>
      </c>
      <c r="R27" s="223" t="inlineStr">
        <is>
          <t>Sheila Publishing</t>
        </is>
      </c>
      <c r="S27" s="223" t="inlineStr">
        <is>
          <t>Andi Offset CV</t>
        </is>
      </c>
      <c r="T27" s="223" t="inlineStr">
        <is>
          <t>Lokal</t>
        </is>
      </c>
      <c r="U27" s="261" t="n">
        <v>384</v>
      </c>
      <c r="V27" s="86" t="inlineStr">
        <is>
          <t>pdf</t>
        </is>
      </c>
      <c r="W27" s="223" t="inlineStr">
        <is>
          <t>2.1 MB</t>
        </is>
      </c>
      <c r="X27" s="223" t="inlineStr">
        <is>
          <t>&lt;p&gt;&amp;ldquo;&amp;hellip;karena itu, aku ingin membuat sebuah grup band yang sama untuk menjalankan misiku mewujudkan impian ayahku, sekaligus memajukan lagi nama sekolah ini yang sudah hancur... AKU PASTI BISA MEMBUAT NAMA SEKOLAH INI HARUM KEMBALI!&amp;rdquo; &amp;ndash; Lee Hongki&lt;/p&gt;
 &lt;p&gt;Shinsung High School &amp;ndash; sekolah khusus laki-laki yang terkenal dengan segala macam keburukannya. Para siswanya senang berkelahi dan membolos. Menurut masyarakat, sekolah ini benar-benar sudah tidak memiliki harapan lagi. Bahkan sang Ketua Yayasan pun berniat menjual sekolah ini.&lt;/p&gt;
 &lt;p&gt;Tapi niat sang Ketua Yayasan berubah, saat putrinya bertaruh bahwa ia mampu memperbaiki nama Shinsung High School hanya dalam waktu tiga bulan saja. Ia dibantu Lee Hongki dan lima siswa anggota baru OSIS, serta seseorang dari masa lalunya, berusaha sekuat tenaga mewujudkan sumpahnya.&lt;/p&gt;
 &lt;p&gt;Mampukah mereka semua mengembalikan nama baik Shinsung High School? Dan bisakah Hongki mewujudkan mimpinya?&lt;/p&gt;</t>
        </is>
      </c>
      <c r="Y27" s="262" t="n">
        <v>90000</v>
      </c>
      <c r="Z27" s="226" t="n"/>
      <c r="AA27" s="241">
        <f>Y198*Z198</f>
        <v/>
      </c>
      <c r="AB27" s="237" t="inlineStr">
        <is>
          <t>84746789-3b88-474d-83cd-f86b36bb5930</t>
        </is>
      </c>
    </row>
    <row r="28" ht="15" customHeight="1" s="283">
      <c r="A28" s="109" t="n">
        <v>194</v>
      </c>
      <c r="B28" s="222">
        <f>HYPERLINK("https://mocostore.moco.co.id/catalog/"&amp;AB203,"Klik Disini")</f>
        <v/>
      </c>
      <c r="C28" s="223" t="inlineStr">
        <is>
          <t>Nyanyian Sasa Angsa dan 14 Cerita Seru Lainnya</t>
        </is>
      </c>
      <c r="D28" s="223" t="n"/>
      <c r="E28" s="223" t="inlineStr">
        <is>
          <t>Lia Herliana</t>
        </is>
      </c>
      <c r="F28" s="223" t="inlineStr">
        <is>
          <t>978-979-29-4455-6</t>
        </is>
      </c>
      <c r="G28" s="223" t="inlineStr">
        <is>
          <t>978-979-29-8123-0</t>
        </is>
      </c>
      <c r="H28" s="223" t="inlineStr">
        <is>
          <t>Anak</t>
        </is>
      </c>
      <c r="I28" s="258" t="inlineStr">
        <is>
          <t>Fiksi</t>
        </is>
      </c>
      <c r="J28" s="186" t="inlineStr">
        <is>
          <t>001.01</t>
        </is>
      </c>
      <c r="K28" s="223" t="n"/>
      <c r="L28" s="223" t="n"/>
      <c r="M28" s="259" t="n"/>
      <c r="N28" s="223" t="inlineStr">
        <is>
          <t>Indonesia</t>
        </is>
      </c>
      <c r="O28" s="223" t="inlineStr">
        <is>
          <t>Tidak diketahui</t>
        </is>
      </c>
      <c r="P28" s="260" t="n">
        <v>2015</v>
      </c>
      <c r="Q28" s="260" t="n">
        <v>2018</v>
      </c>
      <c r="R28" s="223" t="inlineStr">
        <is>
          <t>Rainbow Publisher</t>
        </is>
      </c>
      <c r="S28" s="223" t="inlineStr">
        <is>
          <t>Andi Offset CV</t>
        </is>
      </c>
      <c r="T28" s="223" t="inlineStr">
        <is>
          <t>Lokal</t>
        </is>
      </c>
      <c r="U28" s="261" t="n">
        <v>64</v>
      </c>
      <c r="V28" s="86" t="inlineStr">
        <is>
          <t>pdf</t>
        </is>
      </c>
      <c r="W28" s="223" t="inlineStr">
        <is>
          <t>14.7 MB</t>
        </is>
      </c>
      <c r="X28" s="223" t="inlineStr">
        <is>
          <t>&lt;p&gt;Kumpulan buku cerita anak Nyanyian Sasa Angsa, ini memuat 15 cerita anak yang seru dan menarik. Ada cerita tentang perjuangan Raihan yang ingin tetap sekolah sambil membantu ibunya berjualan donat. Tentang Kartini kecil yang tidak malu memulung demi tetap bisa bersekolah dan tetap mempunyai mimpi untuk masa depannya. Lalu ada cerita mengenai Sofie yang sangat mencintai lingkungan dengan menghemat buku-buku tulis bekasnya, pensil hingga kertas tisu. Serta masih banyak cerita seru lainnya yang mengandung nilai-nilai budi pekerti yang luhur dan berguna bagi adik-adik sekalian. Nilai-nilai untuk menghargai orang lain, untuk tidak malu dan tekun dalam berusaha meraih cita-cita dan juga untuk mencintai dan menghargai lingkungan hidup di sekitar kita.&lt;/p&gt;
 &lt;p&gt;Selamat membaca adik-adik..&lt;/p&gt;</t>
        </is>
      </c>
      <c r="Y28" s="262" t="n">
        <v>60000</v>
      </c>
      <c r="Z28" s="226" t="n"/>
      <c r="AA28" s="241">
        <f>Y203*Z203</f>
        <v/>
      </c>
      <c r="AB28" s="237" t="inlineStr">
        <is>
          <t>eb3a967c-72fe-4163-9da9-d94296523d88</t>
        </is>
      </c>
    </row>
    <row r="29" ht="15" customHeight="1" s="283">
      <c r="A29" s="109" t="n">
        <v>206</v>
      </c>
      <c r="B29" s="222">
        <f>HYPERLINK("https://mocostore.moco.co.id/catalog/"&amp;AB215,"Klik Disini")</f>
        <v/>
      </c>
      <c r="C29" s="223" t="inlineStr">
        <is>
          <t>Seoul Cinderela</t>
        </is>
      </c>
      <c r="D29" s="223" t="n"/>
      <c r="E29" s="223" t="inlineStr">
        <is>
          <t>Lia Indra Andriana</t>
        </is>
      </c>
      <c r="F29" s="223" t="inlineStr">
        <is>
          <t>978-979-29-0422-2</t>
        </is>
      </c>
      <c r="G29" s="223" t="inlineStr">
        <is>
          <t>978-979-29-8124-7</t>
        </is>
      </c>
      <c r="H29" s="223" t="inlineStr">
        <is>
          <t>Novel</t>
        </is>
      </c>
      <c r="I29" s="258" t="inlineStr">
        <is>
          <t>Fiksi</t>
        </is>
      </c>
      <c r="J29" s="186" t="inlineStr">
        <is>
          <t>001.02</t>
        </is>
      </c>
      <c r="K29" s="223" t="n"/>
      <c r="L29" s="223" t="n"/>
      <c r="M29" s="259" t="n"/>
      <c r="N29" s="223" t="inlineStr">
        <is>
          <t>Indonesia</t>
        </is>
      </c>
      <c r="O29" s="223" t="inlineStr">
        <is>
          <t>Tidak diketahui</t>
        </is>
      </c>
      <c r="P29" s="260" t="n">
        <v>2008</v>
      </c>
      <c r="Q29" s="260" t="n">
        <v>2018</v>
      </c>
      <c r="R29" s="223" t="inlineStr">
        <is>
          <t>Sheila Publishing</t>
        </is>
      </c>
      <c r="S29" s="223" t="inlineStr">
        <is>
          <t>Andi Offset CV</t>
        </is>
      </c>
      <c r="T29" s="223" t="inlineStr">
        <is>
          <t>Lokal</t>
        </is>
      </c>
      <c r="U29" s="261" t="n">
        <v>237</v>
      </c>
      <c r="V29" s="86" t="inlineStr">
        <is>
          <t>pdf</t>
        </is>
      </c>
      <c r="W29" s="223" t="inlineStr">
        <is>
          <t>12.5 MB</t>
        </is>
      </c>
      <c r="X29" s="223" t="inlineStr">
        <is>
          <t>&lt;p&gt;Ada yang menarik ketika mulai membaca teenlith ini. Saya merasa seperti sedang menonton film korea. Apakah penyebabnya? Tentu saja dari judulnya saja kita bisa menebaknya kalau cerita dalam teenlith ini mengambil setting Seoul, Korea. Oleh karena itu, nuansa Korea sangat kental dalam teenlith ini. Ditambah lagi dengan dipakainya beberapa nama Korea dan kalimat-kalimat bahasa Korea. Dikisahkan dalam teenlith ini seorang tenaga kerja Indonesia bernama Nia. Karena tuntutan ekonomi dalam keluarganya, Nia berangkat ke Korea dan bekerja sebagai pembantu rumah tangga sebuah keluarga. Suatu ketika Nia disuruh majikannya, Yu-Hwa, untuk menjadi pembantu di apartemen adiknya yang masih lajang bernama Hyun-Jun. Di sinilah kisah Seoul Cinderella mulai memikat kita sehingga sulit untuk berhenti membaca. Hyun-Jun notabene pria dewasa, harus serumah dengan Nia, pembantunyayang berumur 15 tahun dan keras kepala Suatu hari, Hyun-Jun mengajak Nia ke Surabaya dan tanpa di sengaja perjalanan itu menyebabkan terkuaknya rahasia besar Nia dan keluarganya. Apakah yang terjadinya selanjutnya? Apakah Hyun-Jun dapat membantu permasalahan yang dialami Nia?&lt;/p&gt;</t>
        </is>
      </c>
      <c r="Y29" s="262" t="n">
        <v>69000</v>
      </c>
      <c r="Z29" s="226" t="n"/>
      <c r="AA29" s="241">
        <f>Y215*Z215</f>
        <v/>
      </c>
      <c r="AB29" s="237" t="inlineStr">
        <is>
          <t>7820243d-9beb-47bd-b2f3-c80d3dac13ab</t>
        </is>
      </c>
    </row>
    <row r="30" ht="15" customHeight="1" s="283">
      <c r="A30" s="109" t="n">
        <v>207</v>
      </c>
      <c r="B30" s="222">
        <f>HYPERLINK("https://mocostore.moco.co.id/catalog/"&amp;AB216,"Klik Disini")</f>
        <v/>
      </c>
      <c r="C30" s="223" t="inlineStr">
        <is>
          <t>Touched by Love â€“ Semburat Cinta Chrysant</t>
        </is>
      </c>
      <c r="D30" s="223" t="n"/>
      <c r="E30" s="223" t="inlineStr">
        <is>
          <t>Lia permata</t>
        </is>
      </c>
      <c r="F30" s="223" t="inlineStr">
        <is>
          <t>978-979-29-5155-4</t>
        </is>
      </c>
      <c r="G30" s="223" t="inlineStr">
        <is>
          <t>978-979-29-8125-4</t>
        </is>
      </c>
      <c r="H30" s="223" t="inlineStr">
        <is>
          <t>Novel</t>
        </is>
      </c>
      <c r="I30" s="258" t="inlineStr">
        <is>
          <t>Fiksi</t>
        </is>
      </c>
      <c r="J30" s="186" t="inlineStr">
        <is>
          <t>001.02</t>
        </is>
      </c>
      <c r="K30" s="223" t="n"/>
      <c r="L30" s="223" t="n"/>
      <c r="M30" s="259" t="n"/>
      <c r="N30" s="223" t="inlineStr">
        <is>
          <t>Indonesia</t>
        </is>
      </c>
      <c r="O30" s="223" t="inlineStr">
        <is>
          <t>Tidak diketahui</t>
        </is>
      </c>
      <c r="P30" s="260" t="n">
        <v>2015</v>
      </c>
      <c r="Q30" s="260" t="n">
        <v>2018</v>
      </c>
      <c r="R30" s="223" t="inlineStr">
        <is>
          <t>Sheila Publishing</t>
        </is>
      </c>
      <c r="S30" s="223" t="inlineStr">
        <is>
          <t>Andi Offset CV</t>
        </is>
      </c>
      <c r="T30" s="223" t="inlineStr">
        <is>
          <t>Lokal</t>
        </is>
      </c>
      <c r="U30" s="261" t="n">
        <v>448</v>
      </c>
      <c r="V30" s="86" t="inlineStr">
        <is>
          <t>pdf</t>
        </is>
      </c>
      <c r="W30" s="223" t="inlineStr">
        <is>
          <t>20.7 MB</t>
        </is>
      </c>
      <c r="X30" s="223" t="inlineStr">
        <is>
          <t>&lt;p&gt;Pernikahan gadis yang ia sayangi dengan kakak tirinya menyisakan goresan perih di hati Tangguh Anjuna Raven.&amp;nbsp; Sudah cukup Langit Christopher Raven &amp;ndash; kakaknya, menjadi pemenang atas hati Maura Helena Wirayudha, Tangguh tidak ingin dirinya menjadi pecundang yang sama dalam hal bisnis.&amp;nbsp; Maka, ketika pamannya &amp;ndash; Benjamin Raven memberi kesempatan untuk belajar mengelola salah satu kerajaan bisnis mereka di Jakarta, Tangguh memutuskan untuk tidak menyia-nyiakannya.&amp;nbsp;&lt;/p&gt;
 &lt;p&gt;Keputusannya meninggalkan Yogyakarta demi belajar dan menenangkan hatinya, menggiring Tangguh kepada rencana Tuhan untuk mempertemukannya dengan Alisha Sairish Pratama, gadis muda yang cantik namun tempramental sekaligus pewaris tunggal Sairish Grup.&lt;/p&gt;
 &lt;p&gt;***&lt;/p&gt;
 &lt;p&gt;Alisha Sairish Pratama tidak pernah bermimpi menjadi pewaris tunggal Sairish Grup, terutama Sairish Residence.&amp;nbsp; Ia harus membayar kenyataan menjadi pewaris tunggal dengan kehilangan ayah dan kakak perempuannya dalam sebuah kecelakaan.&amp;nbsp; Kekeraskepalaannya yang tidak ingin berada di bawah bayang-bayang Harris Permana, kakak iparnya, membawa Alisha menjadi seorang resepsionis di sebuah apartemen baru bernama The Raven Park Residence.&lt;/p&gt;
 &lt;p&gt;Takdir mempertemukan Alisha dengan Tangguh dalam kondisi sebagai &amp;ldquo;atasan-bawahan&amp;rdquo;&lt;/p&gt;
 &lt;p&gt;Apakah cinta dan pengorbanan mereka akan berakhir pada kebahagian atau kesedihan?&lt;/p&gt;
 &lt;p&gt;&amp;nbsp;&lt;/p&gt;</t>
        </is>
      </c>
      <c r="Y30" s="262" t="n">
        <v>76000</v>
      </c>
      <c r="Z30" s="226" t="n"/>
      <c r="AA30" s="241">
        <f>Y216*Z216</f>
        <v/>
      </c>
      <c r="AB30" s="237" t="inlineStr">
        <is>
          <t>be3b50d5-3bb9-4919-8074-4c673ff5ee58</t>
        </is>
      </c>
    </row>
    <row r="31" ht="15" customHeight="1" s="283">
      <c r="A31" s="109" t="n">
        <v>211</v>
      </c>
      <c r="B31" s="222">
        <f>HYPERLINK("https://mocostore.moco.co.id/catalog/"&amp;AB220,"Klik Disini")</f>
        <v/>
      </c>
      <c r="C31" s="223" t="inlineStr">
        <is>
          <t>A Thousand Winds â€“ Secret Dongsaeng</t>
        </is>
      </c>
      <c r="D31" s="223" t="n"/>
      <c r="E31" s="223" t="inlineStr">
        <is>
          <t>Luqyana</t>
        </is>
      </c>
      <c r="F31" s="223" t="inlineStr">
        <is>
          <t>978-979-29-5132-5</t>
        </is>
      </c>
      <c r="G31" s="223" t="inlineStr">
        <is>
          <t>978-979-29-8129-2</t>
        </is>
      </c>
      <c r="H31" s="223" t="inlineStr">
        <is>
          <t>Novel</t>
        </is>
      </c>
      <c r="I31" s="258" t="inlineStr">
        <is>
          <t>Fiksi</t>
        </is>
      </c>
      <c r="J31" s="186" t="inlineStr">
        <is>
          <t>001.02</t>
        </is>
      </c>
      <c r="K31" s="223" t="n"/>
      <c r="L31" s="223" t="n"/>
      <c r="M31" s="259" t="n"/>
      <c r="N31" s="223" t="inlineStr">
        <is>
          <t>Indonesia</t>
        </is>
      </c>
      <c r="O31" s="223" t="inlineStr">
        <is>
          <t>Tidak diketahui</t>
        </is>
      </c>
      <c r="P31" s="260" t="n">
        <v>2015</v>
      </c>
      <c r="Q31" s="260" t="n">
        <v>2018</v>
      </c>
      <c r="R31" s="223" t="inlineStr">
        <is>
          <t>Sheila Publishing</t>
        </is>
      </c>
      <c r="S31" s="223" t="inlineStr">
        <is>
          <t>Andi Offset CV</t>
        </is>
      </c>
      <c r="T31" s="223" t="inlineStr">
        <is>
          <t>Lokal</t>
        </is>
      </c>
      <c r="U31" s="261" t="n">
        <v>224</v>
      </c>
      <c r="V31" s="86" t="inlineStr">
        <is>
          <t>pdf</t>
        </is>
      </c>
      <c r="W31" s="223" t="inlineStr">
        <is>
          <t>2.9 MB</t>
        </is>
      </c>
      <c r="X31" s="223" t="inlineStr">
        <is>
          <t>&lt;p&gt;Shena, serang gadis yang bekerja sebagai pencipta lagu di Korea baru saja dibatalkan perjanjiannya oleh salah satu agensi disana. Karena kesal ia tidak sengaja mengalami sebuah kecelakaan yang mengakibatkan seorang cowok lupa ingatan Jun, pria muda itu seperti sebuah bulu yang melayang, sangat lembut, tetapi bisa sangat kasar. Ia benar benar tidak tahu mengapa tiba-tiba saja semua memori di otaknya hilang entah kemana. Yang oa tahu, ketika ia terbangun sudah ada shena di sisinya. Lalu disusul Clara si Playgirl cap buntut domab yang menyukainya. Setelah jun pergi, hidup shena menjadi kacau. Ia memutuskan untuk pulang ke Amerika. Di sana, ia bertemu dengan Juno. Cowok ini sangat mirip dengan Jun. tetapi sangat misterius. Ketika takdir mulai memainkan perannya, apakah shena akan bersatu denga Jun atau justru dengan Juno? Yuk ikuti rumitnya keisah hidup shena, si pencipta lagu ini.&lt;/p&gt;</t>
        </is>
      </c>
      <c r="Y31" s="262" t="n">
        <v>55500</v>
      </c>
      <c r="Z31" s="226" t="n"/>
      <c r="AA31" s="241">
        <f>Y220*Z220</f>
        <v/>
      </c>
      <c r="AB31" s="237" t="inlineStr">
        <is>
          <t>b466fa16-e24d-4cf5-922b-054a11621e5c</t>
        </is>
      </c>
    </row>
    <row r="32" ht="15" customHeight="1" s="283">
      <c r="A32" s="109" t="n">
        <v>260</v>
      </c>
      <c r="B32" s="222">
        <f>HYPERLINK("https://mocostore.moco.co.id/catalog/"&amp;AB269,"Klik Disini")</f>
        <v/>
      </c>
      <c r="C32" s="223" t="inlineStr">
        <is>
          <t>Tiny Pie</t>
        </is>
      </c>
      <c r="D32" s="223" t="n"/>
      <c r="E32" s="223" t="inlineStr">
        <is>
          <t>Mark Bailey And Michael Oatman</t>
        </is>
      </c>
      <c r="F32" s="223" t="inlineStr">
        <is>
          <t>978-979-29-5015-1</t>
        </is>
      </c>
      <c r="G32" s="223" t="inlineStr">
        <is>
          <t>978-979-29-8155-1</t>
        </is>
      </c>
      <c r="H32" s="223" t="inlineStr">
        <is>
          <t>Anak</t>
        </is>
      </c>
      <c r="I32" s="258" t="inlineStr">
        <is>
          <t>Fiksi</t>
        </is>
      </c>
      <c r="J32" s="186" t="inlineStr">
        <is>
          <t>001.01</t>
        </is>
      </c>
      <c r="K32" s="223" t="n"/>
      <c r="L32" s="223" t="n"/>
      <c r="M32" s="259" t="n"/>
      <c r="N32" s="223" t="inlineStr">
        <is>
          <t>Indonesia</t>
        </is>
      </c>
      <c r="O32" s="223" t="inlineStr">
        <is>
          <t>Tidak diketahui</t>
        </is>
      </c>
      <c r="P32" s="260" t="n">
        <v>2014</v>
      </c>
      <c r="Q32" s="260" t="n">
        <v>2018</v>
      </c>
      <c r="R32" s="223" t="inlineStr">
        <is>
          <t>Rainbow Publisher</t>
        </is>
      </c>
      <c r="S32" s="223" t="inlineStr">
        <is>
          <t>Andi Offset CV</t>
        </is>
      </c>
      <c r="T32" s="223" t="inlineStr">
        <is>
          <t>Lokal</t>
        </is>
      </c>
      <c r="U32" s="261" t="n">
        <v>32</v>
      </c>
      <c r="V32" s="86" t="inlineStr">
        <is>
          <t>pdf</t>
        </is>
      </c>
      <c r="W32" s="223" t="inlineStr">
        <is>
          <t>11.5 MB</t>
        </is>
      </c>
      <c r="X32" s="223" t="inlineStr">
        <is>
          <t>&lt;p&gt;Lucu, indah, mengharukan. Kalian harus membuat pai apel mini setelah membacanya. Maria Kalman, penulis,ilustrator peraih penghargaan untuk buku &amp;quot;Fireboat: The Heroik Adventures of the John J.Harvey&amp;quot; &amp;quot;Sebuah perjalanan menakjubkan yang melibatkan kelima indra. Dan ada pai &amp;quot; Nancy Tillman, penulis/ilustrator buku best seller &amp;quot; On The Night You Were Born&amp;#39; &amp;quot; Diilustrasikan dengan menawan bahwa jika kita mengikuti kata hati kita, kita tidak akan pernah menjadi kecil untuk bermimpi besar.&amp;#39; Maria Shriver, penulis buku bestseller &amp;#39;What&amp;#39;s Heaven?&amp;quot;&lt;/p&gt;</t>
        </is>
      </c>
      <c r="Y32" s="262" t="n">
        <v>47000</v>
      </c>
      <c r="Z32" s="226" t="n"/>
      <c r="AA32" s="241">
        <f>Y269*Z269</f>
        <v/>
      </c>
      <c r="AB32" s="237" t="inlineStr">
        <is>
          <t>3be14d05-6315-401c-a906-ee137103a660</t>
        </is>
      </c>
    </row>
    <row r="33" ht="15" customHeight="1" s="283">
      <c r="A33" s="109" t="n">
        <v>263</v>
      </c>
      <c r="B33" s="222">
        <f>HYPERLINK("https://mocostore.moco.co.id/catalog/"&amp;AB272,"Klik Disini")</f>
        <v/>
      </c>
      <c r="C33" s="223" t="inlineStr">
        <is>
          <t>Korean Love Story</t>
        </is>
      </c>
      <c r="D33" s="223" t="n"/>
      <c r="E33" s="223" t="inlineStr">
        <is>
          <t>Marlina Heriana, Dkk</t>
        </is>
      </c>
      <c r="F33" s="223" t="inlineStr">
        <is>
          <t>978-979-29-5162-2</t>
        </is>
      </c>
      <c r="G33" s="223" t="inlineStr">
        <is>
          <t>978-979-29-8161-2</t>
        </is>
      </c>
      <c r="H33" s="223" t="inlineStr">
        <is>
          <t>Novel</t>
        </is>
      </c>
      <c r="I33" s="258" t="inlineStr">
        <is>
          <t>Fiksi</t>
        </is>
      </c>
      <c r="J33" s="186" t="inlineStr">
        <is>
          <t>001.02</t>
        </is>
      </c>
      <c r="K33" s="223" t="n"/>
      <c r="L33" s="223" t="n"/>
      <c r="M33" s="259" t="n"/>
      <c r="N33" s="223" t="inlineStr">
        <is>
          <t>Indonesia</t>
        </is>
      </c>
      <c r="O33" s="223" t="inlineStr">
        <is>
          <t>Tidak diketahui</t>
        </is>
      </c>
      <c r="P33" s="260" t="n">
        <v>2015</v>
      </c>
      <c r="Q33" s="260" t="n">
        <v>2018</v>
      </c>
      <c r="R33" s="223" t="inlineStr">
        <is>
          <t>Sheila Publishing</t>
        </is>
      </c>
      <c r="S33" s="223" t="inlineStr">
        <is>
          <t>Andi Offset CV</t>
        </is>
      </c>
      <c r="T33" s="223" t="inlineStr">
        <is>
          <t>Lokal</t>
        </is>
      </c>
      <c r="U33" s="261" t="n">
        <v>176</v>
      </c>
      <c r="V33" s="86" t="inlineStr">
        <is>
          <t>pdf</t>
        </is>
      </c>
      <c r="W33" s="223" t="inlineStr">
        <is>
          <t>3.2 MB</t>
        </is>
      </c>
      <c r="X33" s="223" t="inlineStr">
        <is>
          <t>&lt;p&gt;Tersirat makna cintaku&lt;/p&gt;
 &lt;p&gt;Berdasar atas sebuah perjuangan panjang&lt;/p&gt;
 &lt;p&gt;Entah berakhir indah atau tidak&lt;/p&gt;
 &lt;p&gt;Namun satu yang kuyakin&lt;/p&gt;
 &lt;p&gt;Hanya dengan memilikimu, kata &amp;lsquo;indah&amp;rsquo; sudah pasti tercapai&lt;/p&gt;
 &lt;p&gt;Terima kasih atas kekuatan yang kau berikan&lt;/p&gt;
 &lt;p&gt;Cinta yang kurasakan bukan sebuah khayalan&lt;/p&gt;
 &lt;p&gt;Namun bukti nyata terindah dalam hidupku&lt;/p&gt;
 &lt;p&gt;Rinduku terus berucap, kalbuku selalu berangan&lt;/p&gt;
 &lt;p&gt;Aku mencintaimu.&lt;/p&gt;
 &lt;p&gt;*&lt;/p&gt;
 &lt;p&gt;Cinta adalah sebuah perasaan yang sederhana. Sesederhana cinta yang kurasakan padamu.&lt;/p&gt;</t>
        </is>
      </c>
      <c r="Y33" s="262" t="n">
        <v>44500</v>
      </c>
      <c r="Z33" s="226" t="n"/>
      <c r="AA33" s="241">
        <f>Y272*Z272</f>
        <v/>
      </c>
      <c r="AB33" s="237" t="inlineStr">
        <is>
          <t>ca4f6d4c-faac-49e1-b6cc-8ea5c7699541</t>
        </is>
      </c>
    </row>
    <row r="34" ht="15" customHeight="1" s="283">
      <c r="A34" s="109" t="n">
        <v>270</v>
      </c>
      <c r="B34" s="222">
        <f>HYPERLINK("https://mocostore.moco.co.id/catalog/"&amp;AB279,"Klik Disini")</f>
        <v/>
      </c>
      <c r="C34" s="223" t="inlineStr">
        <is>
          <t>Please Stop the Time</t>
        </is>
      </c>
      <c r="D34" s="223" t="n"/>
      <c r="E34" s="223" t="inlineStr">
        <is>
          <t>Mino.</t>
        </is>
      </c>
      <c r="F34" s="223" t="inlineStr">
        <is>
          <t>978-979-29-5124-0</t>
        </is>
      </c>
      <c r="G34" s="223" t="inlineStr">
        <is>
          <t>978-979-29-8168-1</t>
        </is>
      </c>
      <c r="H34" s="223" t="inlineStr">
        <is>
          <t>Novel</t>
        </is>
      </c>
      <c r="I34" s="258" t="inlineStr">
        <is>
          <t>Fiksi</t>
        </is>
      </c>
      <c r="J34" s="186" t="inlineStr">
        <is>
          <t>001.02</t>
        </is>
      </c>
      <c r="K34" s="223" t="n"/>
      <c r="L34" s="223" t="n"/>
      <c r="M34" s="259" t="n"/>
      <c r="N34" s="223" t="n"/>
      <c r="O34" s="223" t="n"/>
      <c r="P34" s="260" t="n">
        <v>2015</v>
      </c>
      <c r="Q34" s="260" t="n">
        <v>2018</v>
      </c>
      <c r="R34" s="223" t="inlineStr">
        <is>
          <t>Sheila Publishing</t>
        </is>
      </c>
      <c r="S34" s="223" t="inlineStr">
        <is>
          <t>Andi Offset CV</t>
        </is>
      </c>
      <c r="T34" s="223" t="n"/>
      <c r="U34" s="261" t="n">
        <v>176</v>
      </c>
      <c r="V34" s="86" t="inlineStr">
        <is>
          <t>pdf</t>
        </is>
      </c>
      <c r="W34" s="223" t="inlineStr">
        <is>
          <t>3.0 MB</t>
        </is>
      </c>
      <c r="X34" s="223" t="inlineStr">
        <is>
          <t>&lt;p&gt;Please Stop the Time Suaranya, mengingatkanku akan penggalan lirik lagu Boyzone, I like the sound of my name on your lips. Aku menyukai caranya memanggil namaku, aku ingin merekamnya dan menjadikannya sebuah ringtone, ingin memperdengarkannya selalu, bila perlu 24 jam sehari. Ketika bibirku pucat kedinginan karena kehujanan, dia berkata: Warna bibirmu terlihat bagus walaupun tanpa lipstik. Dia bahkan punya nama khusus untuk warna bibirku; warna hujan. Pernahkah ada yang menerobos hujan untukmu, memegangi sepatumu yang basah, dan mengenakan busana yang tidak biasa baginya, hanya... demi kamu? Tapi apakah dia sungguh mencintaiku, atau aku hanya pelariannya? Aku hanya ingin tahu, apalagi waktu yang kami miliki tak banyak. Bagai kalender, baru kusadari bahwa selama ini ternyata dia telah menjadi penanda hari-hariku. Dia telah yang menjadi alasan roda hidupku berputar dengan manis. Dialah kalenderku, yang akan segera berakhir. -*- Seru, lucu, romantis, cerdas, mengalir dan bikin penasaran, dan gue banget, alias terasa riil dan membumi, serta ending yang tidak mudah ditebak, itulah tipe khas dari tulisan Mino, yang juga terasa di bukunya yang ke-7 ini (Hasiando Lucas, 34 thn, International Non-Governmental Organization worker, Jakarta)&lt;/p&gt;</t>
        </is>
      </c>
      <c r="Y34" s="262" t="n">
        <v>44500</v>
      </c>
      <c r="Z34" s="226" t="n"/>
      <c r="AA34" s="241">
        <f>Y279*Z279</f>
        <v/>
      </c>
      <c r="AB34" s="237" t="inlineStr">
        <is>
          <t>3fb5e462-f209-4fdc-aec0-80286bd68297</t>
        </is>
      </c>
    </row>
    <row r="35" ht="15" customHeight="1" s="283">
      <c r="A35" s="109" t="n">
        <v>277</v>
      </c>
      <c r="B35" s="222">
        <f>HYPERLINK("https://mocostore.moco.co.id/catalog/"&amp;AB286,"Klik Disini")</f>
        <v/>
      </c>
      <c r="C35" s="223" t="inlineStr">
        <is>
          <t>Kangen Kamu</t>
        </is>
      </c>
      <c r="D35" s="223" t="n"/>
      <c r="E35" s="223" t="inlineStr">
        <is>
          <t>Nando</t>
        </is>
      </c>
      <c r="F35" s="223" t="inlineStr">
        <is>
          <t>978-979-29-5051-9</t>
        </is>
      </c>
      <c r="G35" s="223" t="inlineStr">
        <is>
          <t>978-979-29-8296-1</t>
        </is>
      </c>
      <c r="H35" s="223" t="inlineStr">
        <is>
          <t>Novel</t>
        </is>
      </c>
      <c r="I35" s="258" t="inlineStr">
        <is>
          <t>Fiksi</t>
        </is>
      </c>
      <c r="J35" s="186" t="inlineStr">
        <is>
          <t>001.02</t>
        </is>
      </c>
      <c r="K35" s="223" t="n"/>
      <c r="L35" s="223" t="n"/>
      <c r="M35" s="259" t="n"/>
      <c r="N35" s="223" t="inlineStr">
        <is>
          <t>Indonesia</t>
        </is>
      </c>
      <c r="O35" s="223" t="inlineStr">
        <is>
          <t>Tidak diketahui</t>
        </is>
      </c>
      <c r="P35" s="260" t="n">
        <v>2015</v>
      </c>
      <c r="Q35" s="260" t="n">
        <v>2018</v>
      </c>
      <c r="R35" s="223" t="inlineStr">
        <is>
          <t>Sheila Publishing</t>
        </is>
      </c>
      <c r="S35" s="223" t="inlineStr">
        <is>
          <t>Andi Offset CV</t>
        </is>
      </c>
      <c r="T35" s="223" t="inlineStr">
        <is>
          <t>Lokal</t>
        </is>
      </c>
      <c r="U35" s="261" t="n">
        <v>176</v>
      </c>
      <c r="V35" s="86" t="inlineStr">
        <is>
          <t>pdf</t>
        </is>
      </c>
      <c r="W35" s="223" t="inlineStr">
        <is>
          <t>6.8 MB</t>
        </is>
      </c>
      <c r="X35" s="223" t="inlineStr">
        <is>
          <t>&lt;p&gt;&amp;ldquo;Aku kangen kamu, tau!&amp;rdquo; ceplos Viona tak peduli lagi ia harus menanggung malu. &amp;ldquo;Iya, aku tau kok,&amp;rdquo; sahut Yoga. &amp;ldquo;Sok tau! Emang tau darimana?&amp;rdquo; &amp;ldquo;Itu, ada sebutir jerawat di ujung hidungmu!&amp;rdquo; &amp;ldquo;Hhhaaah?&amp;rdquo; Viona panik dan seketika meraba ujung hidungnya, tapi ia tak merasakan apa-apa, apalagi perih layaknya jerawat lagi nongol. &amp;ldquo;Boong ah, nggak ada apa-apa, tau!&amp;rdquo; &amp;ldquo;Aku fotoin ya kalau nggak percaya,&amp;rdquo; kata Yoga mengeluarkan handphone dari saku celananya dan mengambil foto wajah Viona. Hasilnya ia tunjukkan kepada Viona. &amp;ldquo;Nih lihat!&amp;rdquo; Viona mengerinyitkan keningnya. &amp;ldquo;Manaaa? Nggak ada!&amp;rdquo; Yoga tertawa. &amp;ldquo;Kamu ketipu. Emang nggak ada kok. Aku cuma pengen nyimpan foto kamu di handphone-ku.&amp;rdquo; &amp;ldquo;Yogaaa... Kamu nakaaal!&amp;rdquo; Tapi Yoga dengan sigap menangkap tangan kanan Viona yang hendak mencubitnya. Matanya kini semakin lekat menatap Viona. &amp;ldquo;Viona, aku suka ka&amp;hellip;&amp;rdquo; Nah lo! * Viona boleh saja kangen dengan Yoga. Pertemuan mereka kembali memang membuat Viona gembira. Hanya saja Yoga pernah melupakan Viona. Akankah pernyataan suka Yoga itu bisa menyembuhkan sakit hati dan kecewa Viona? Penasaran? Jawabannya bisa kamu temukan dalam cerita Kangen Kamu.Tak hanya itu, masih ada empat belas cerita keren dan seru lainnya.Bukan saja bicara cinta, tapi juga tentang persahabatan, keluarga dan hal-hal lain yang sulit kamu duga. Dikemas penulisnya semanis permen lolipop, serenyah kerupuk kulit dan seempuk daging rendang Padang.Dijamin kamu tak akan berhenti membaca buku ini hingga halaman terakhir. Teenlit cuma cerita cinta remaja yang cemen? Setelah baca kumcer keren ini, anggapan kamu pasti langsung berubah! Dunia remaja punya banyak warna dan rasa. (Triani Retno A - penulis kumcer &amp;quot;Siapa Mau Jadi Pacarku&amp;quot; dan novel &amp;quot;LIMIT&amp;quot;) Baca buku ini jadi kangen masa-masa pedekate dan tepe-pe ke gebetan. Cerita-ceritanya fun banget namun endingnya nyubit di hati. Kadang bikin senyum tapi ada juga yang bikin terenyuh. (Adnan Buchori, penulis buku Paperplane of Love dan F.L.U)&lt;/p&gt;</t>
        </is>
      </c>
      <c r="Y35" s="262" t="n">
        <v>44500</v>
      </c>
      <c r="Z35" s="226" t="n"/>
      <c r="AA35" s="241">
        <f>Y286*Z286</f>
        <v/>
      </c>
      <c r="AB35" s="237" t="inlineStr">
        <is>
          <t>129b0a68-cf1e-4e7f-a3df-edcb28ce325c</t>
        </is>
      </c>
    </row>
    <row r="36" ht="15" customHeight="1" s="283">
      <c r="A36" s="109" t="n">
        <v>285</v>
      </c>
      <c r="B36" s="222">
        <f>HYPERLINK("https://mocostore.moco.co.id/catalog/"&amp;AB294,"Klik Disini")</f>
        <v/>
      </c>
      <c r="C36" s="223" t="inlineStr">
        <is>
          <t>Double U â€“ Karena Cinta Seringnya Datang di Waktu yang Tak Terduga</t>
        </is>
      </c>
      <c r="D36" s="223" t="n"/>
      <c r="E36" s="223" t="inlineStr">
        <is>
          <t>Pretty Angelia</t>
        </is>
      </c>
      <c r="F36" s="223" t="inlineStr">
        <is>
          <t>978-979-29-5047-2</t>
        </is>
      </c>
      <c r="G36" s="223" t="inlineStr">
        <is>
          <t>978-979-29-8333-3</t>
        </is>
      </c>
      <c r="H36" s="223" t="inlineStr">
        <is>
          <t>Novel</t>
        </is>
      </c>
      <c r="I36" s="258" t="inlineStr">
        <is>
          <t>Fiksi</t>
        </is>
      </c>
      <c r="J36" s="186" t="inlineStr">
        <is>
          <t>001.02</t>
        </is>
      </c>
      <c r="K36" s="223" t="inlineStr">
        <is>
          <t>Tidak Tersedia</t>
        </is>
      </c>
      <c r="L36" s="223" t="n"/>
      <c r="M36" s="259" t="inlineStr">
        <is>
          <t>Tidak Tersedia</t>
        </is>
      </c>
      <c r="N36" s="223" t="inlineStr">
        <is>
          <t>Indonesia</t>
        </is>
      </c>
      <c r="O36" s="223" t="inlineStr">
        <is>
          <t>Tidak diketahui</t>
        </is>
      </c>
      <c r="P36" s="260" t="n">
        <v>2015</v>
      </c>
      <c r="Q36" s="260" t="n">
        <v>2018</v>
      </c>
      <c r="R36" s="223" t="inlineStr">
        <is>
          <t>Sheila Publishing</t>
        </is>
      </c>
      <c r="S36" s="223" t="inlineStr">
        <is>
          <t>Andi Offset CV</t>
        </is>
      </c>
      <c r="T36" s="223" t="inlineStr">
        <is>
          <t>Lokal</t>
        </is>
      </c>
      <c r="U36" s="261" t="n">
        <v>384</v>
      </c>
      <c r="V36" s="86" t="inlineStr">
        <is>
          <t>pdf</t>
        </is>
      </c>
      <c r="W36" s="223" t="inlineStr">
        <is>
          <t>3.1 MB</t>
        </is>
      </c>
      <c r="X36" s="223" t="inlineStr">
        <is>
          <t>&lt;p&gt;Mutiara Lingga Karolina, atau biasa disapa Ute, di umur 19 tahunnya berani memutuskan keluar dari perkuliahannya di jurusan Kedokteran Gigi untuk menjadi seorang &lt;em&gt;filmmaker&lt;/em&gt; karena &lt;em&gt;passion&lt;/em&gt;-nya memang ada di membuat film.&lt;/p&gt;
 &lt;p&gt;Namun, banyak kendala yang ia hadapi, selain ayahnya yang menentang keras keputusannya, Ute pun mengambil langkah nekat keluar dari rumahnya. Belum lagi masalah dengan Lutfi, yang biasa dipanggil Upi, pacarnya yang membuat mereka akhirnya putus.&lt;/p&gt;
 &lt;p&gt;Suatu hari Ute bertemu dengan seorang cowok yang seumuran dengannya, bernama Fauzi, atau biasa disebut Uzi. Keberadaan cowok itu perlahan-lahan membuat Ute berubah, terlebih visi yang dimiliki oleh Uzi untuk masa depannya sendiri membuat Ute kagum padanya. Lama-kelamaan kagum itu menjadi cinta yang baru&lt;/p&gt;
 &lt;p&gt;Namun, pada akhirnya Ute mengetahui secara tidak langsung, bahwa Uzi adalah sahabat sekaligus musuh mantan pacar Ute bernama Upi, yang secara tidak langsung menyebabkan hidup Upi berantakan sampai masuk rehabilitasi narkoba. Maka, siapa yang Ute akan percaya? Uzi yang telah menjadi seseorang yang spesial baginya? Atau Upi, mantan pacarnya yang sedang membutuhkan &lt;em&gt;support&lt;/em&gt; dari Ute untuk keluar dari jeratan narkoba?&amp;nbsp; Lalu bagaimana dengan cita-cita Ute yang ingin menjadi &lt;em&gt;filmmaker&lt;/em&gt;?&lt;/p&gt;</t>
        </is>
      </c>
      <c r="Y36" s="262" t="n">
        <v>90000</v>
      </c>
      <c r="Z36" s="226" t="n"/>
      <c r="AA36" s="241">
        <f>Y294*Z294</f>
        <v/>
      </c>
      <c r="AB36" s="237" t="inlineStr">
        <is>
          <t>9d374300-44f2-418b-ac0e-1afa6a34fd82</t>
        </is>
      </c>
    </row>
    <row r="37" ht="15" customHeight="1" s="283">
      <c r="A37" s="109" t="n">
        <v>287</v>
      </c>
      <c r="B37" s="222">
        <f>HYPERLINK("https://mocostore.moco.co.id/catalog/"&amp;AB296,"Klik Disini")</f>
        <v/>
      </c>
      <c r="C37" s="223" t="inlineStr">
        <is>
          <t>Dua Pangeran Gombal - Sebuah Kebahagiaan yang Tak Terduga</t>
        </is>
      </c>
      <c r="D37" s="223" t="n"/>
      <c r="E37" s="223" t="inlineStr">
        <is>
          <t>Queen Nakey</t>
        </is>
      </c>
      <c r="F37" s="223" t="inlineStr">
        <is>
          <t>978-979-29-5002-1</t>
        </is>
      </c>
      <c r="G37" s="223" t="inlineStr">
        <is>
          <t>978-979-29-8177-3</t>
        </is>
      </c>
      <c r="H37" s="223" t="inlineStr">
        <is>
          <t>Novel</t>
        </is>
      </c>
      <c r="I37" s="258" t="inlineStr">
        <is>
          <t>Fiksi</t>
        </is>
      </c>
      <c r="J37" s="186" t="inlineStr">
        <is>
          <t>001.02</t>
        </is>
      </c>
      <c r="K37" s="223" t="n"/>
      <c r="L37" s="223" t="n"/>
      <c r="M37" s="259" t="n"/>
      <c r="N37" s="263" t="inlineStr">
        <is>
          <t>Indonesia</t>
        </is>
      </c>
      <c r="O37" s="263" t="inlineStr">
        <is>
          <t>Tidak diketahui</t>
        </is>
      </c>
      <c r="P37" s="260" t="n">
        <v>2015</v>
      </c>
      <c r="Q37" s="260" t="n">
        <v>2018</v>
      </c>
      <c r="R37" s="223" t="inlineStr">
        <is>
          <t>Sheila Publishing</t>
        </is>
      </c>
      <c r="S37" s="223" t="inlineStr">
        <is>
          <t>Andi Offset CV</t>
        </is>
      </c>
      <c r="T37" s="223" t="inlineStr">
        <is>
          <t>Lokal</t>
        </is>
      </c>
      <c r="U37" s="261" t="n">
        <v>160</v>
      </c>
      <c r="V37" s="86" t="inlineStr">
        <is>
          <t>pdf</t>
        </is>
      </c>
      <c r="W37" s="223" t="inlineStr">
        <is>
          <t>3.2 MB</t>
        </is>
      </c>
      <c r="X37" s="223" t="inlineStr">
        <is>
          <t>&lt;p&gt;Cerita manusia yang terlahir kembar memang sudah bukan menjadi hal yang aneh, misal karakter tokohnya selalu seorang baik, sedangkan saudaranya memiliki perangai yang buruk. Namun, di novel Dua Pangeran Gombal ini penulis menyajikan hal yang berbeda. Rean dan Dean, adalah dua saudara kembar yang memiliki banyak kesamaan, baik wajah, maupun sifat. Keduanya sama-sama pintar menggombal. Hanya ada satu perbedaan di antara mereka. Yuk temukan perbedaan itu dalam novel ini. Apakah cinta juga akan menunjukkan jalannya? Dengan sebuah ketulusan, apakah Rean dan Dean akan menemukan kesejatian cintanya masing-masing? *** Selalu...setiap kepahitan yang kita lewati dengan ikhlas pasti berbuah manis. Menjadi sebuah kebahagiaan yang tak terduga. Menjadi cambukan agar kita tidak melakukan kesalahan di masa depan. Menjadi motivasi agar menjadi sosok yang lebih baik. &amp;ndash;Rean &amp;amp; Dean&amp;ndash;&lt;/p&gt;</t>
        </is>
      </c>
      <c r="Y37" s="262" t="n">
        <v>47000</v>
      </c>
      <c r="Z37" s="226" t="n"/>
      <c r="AA37" s="241">
        <f>Y296*Z296</f>
        <v/>
      </c>
      <c r="AB37" s="237" t="inlineStr">
        <is>
          <t>1d42f1a3-8369-42d2-8856-d6ec710c9d69</t>
        </is>
      </c>
    </row>
    <row r="38" ht="15" customHeight="1" s="283">
      <c r="A38" s="109" t="n">
        <v>292</v>
      </c>
      <c r="B38" s="222">
        <f>HYPERLINK("https://mocostore.moco.co.id/catalog/"&amp;AB301,"Klik Disini")</f>
        <v/>
      </c>
      <c r="C38" s="223" t="inlineStr">
        <is>
          <t>Love Me, Love Me, Love Me Not</t>
        </is>
      </c>
      <c r="D38" s="223" t="n"/>
      <c r="E38" s="223" t="inlineStr">
        <is>
          <t>Raichi Ryelf</t>
        </is>
      </c>
      <c r="F38" s="223" t="inlineStr">
        <is>
          <t>978-979-29-5274-2</t>
        </is>
      </c>
      <c r="G38" s="223" t="inlineStr">
        <is>
          <t>978-979-29-8185-8</t>
        </is>
      </c>
      <c r="H38" s="223" t="inlineStr">
        <is>
          <t>Novel</t>
        </is>
      </c>
      <c r="I38" s="258" t="inlineStr">
        <is>
          <t>Fiksi</t>
        </is>
      </c>
      <c r="J38" s="186" t="inlineStr">
        <is>
          <t>001.02</t>
        </is>
      </c>
      <c r="K38" s="223" t="n"/>
      <c r="L38" s="223" t="n"/>
      <c r="M38" s="259" t="n"/>
      <c r="N38" s="263" t="inlineStr">
        <is>
          <t>Indonesia</t>
        </is>
      </c>
      <c r="O38" s="263" t="inlineStr">
        <is>
          <t>Tidak diketahui</t>
        </is>
      </c>
      <c r="P38" s="260" t="n">
        <v>2015</v>
      </c>
      <c r="Q38" s="260" t="n">
        <v>2018</v>
      </c>
      <c r="R38" s="223" t="inlineStr">
        <is>
          <t>Sheila Publishing</t>
        </is>
      </c>
      <c r="S38" s="223" t="inlineStr">
        <is>
          <t>Andi Offset CV</t>
        </is>
      </c>
      <c r="T38" s="223" t="inlineStr">
        <is>
          <t>Lokal</t>
        </is>
      </c>
      <c r="U38" s="261" t="n">
        <v>304</v>
      </c>
      <c r="V38" s="86" t="inlineStr">
        <is>
          <t>pdf</t>
        </is>
      </c>
      <c r="W38" s="223" t="inlineStr">
        <is>
          <t>4.0 MB</t>
        </is>
      </c>
      <c r="X38" s="223" t="inlineStr">
        <is>
          <t>&lt;p&gt;Hwang Jin Ri, gadis berusia 18 tahun yang memiliki penyakit &lt;em&gt;sindrome susac&lt;/em&gt;. Ia tidak ingat dengan kejadian yang berlangsung di hari kemarin atau hari &amp;ndash; hari sebelumnya. Hidup berdua dengan harabeoji menjadikannya bersikap dewasa. Semangat dan perjuangannya untuk hidup membuat Kim Joo Ni, sahabatnya, begitu menyayanginya.&lt;/p&gt;
 &lt;p&gt;Masalah muncul saat kedatangan Park Ju Yeon. Anak tunggal dari pengusaha games terkenal dan sangat kaya. Joo Ni dan Ju Yeon selalu berseteru. Sementara itu, kakak Joo Ni, Jung Hwan justru bekerja di perusahaan ayah Ju Yeon. Hal ini membuat Joo Ni sangat marah.&lt;/p&gt;
 &lt;p&gt;Suatu saat Jin Ri terlibat dalam masalah Ju Yeon. Ia menyerahkan diri ke polisi dan mengakui kesalahan Ju Yeon sebagai kesalahannya. Hal ini membuat Joo Ni bertengkar hebat dengan Jin Ri. Ditambah Jung Hwan menjadi sandaran Ju Yeon. Joo Ni terluka dan kecewa.&lt;/p&gt;
 &lt;p&gt;Akankah Jin Ri dipenjara? Apakah Joo Ni memaafkan Jin Ri? Dan bagaimana dengan masa depan Ju Yeon?&lt;/p&gt;</t>
        </is>
      </c>
      <c r="Y38" s="262" t="n">
        <v>78000</v>
      </c>
      <c r="Z38" s="226" t="n"/>
      <c r="AA38" s="241">
        <f>Y301*Z301</f>
        <v/>
      </c>
      <c r="AB38" s="237" t="inlineStr">
        <is>
          <t>080253f9-3725-4702-beff-5da2fda48090</t>
        </is>
      </c>
    </row>
    <row r="39" ht="15" customHeight="1" s="283">
      <c r="A39" s="109" t="n">
        <v>293</v>
      </c>
      <c r="B39" s="222">
        <f>HYPERLINK("https://mocostore.moco.co.id/catalog/"&amp;AB302,"Klik Disini")</f>
        <v/>
      </c>
      <c r="C39" s="223" t="inlineStr">
        <is>
          <t>Dunia Tanpa Cahaya â€“ Can I Be A Part of Your Life?</t>
        </is>
      </c>
      <c r="D39" s="223" t="n"/>
      <c r="E39" s="223" t="inlineStr">
        <is>
          <t>Ramaditya Adikara</t>
        </is>
      </c>
      <c r="F39" s="223" t="inlineStr">
        <is>
          <t>978-979-29-5294-0</t>
        </is>
      </c>
      <c r="G39" s="223" t="inlineStr">
        <is>
          <t>978-979-29-8186-5</t>
        </is>
      </c>
      <c r="H39" s="223" t="inlineStr">
        <is>
          <t>Novel</t>
        </is>
      </c>
      <c r="I39" s="258" t="inlineStr">
        <is>
          <t>Fiksi</t>
        </is>
      </c>
      <c r="J39" s="186" t="inlineStr">
        <is>
          <t>001.02</t>
        </is>
      </c>
      <c r="K39" s="223" t="n"/>
      <c r="L39" s="223" t="n"/>
      <c r="M39" s="259" t="n"/>
      <c r="N39" s="263" t="inlineStr">
        <is>
          <t>Indonesia</t>
        </is>
      </c>
      <c r="O39" s="263" t="inlineStr">
        <is>
          <t>Tidak diketahui</t>
        </is>
      </c>
      <c r="P39" s="260" t="n">
        <v>2015</v>
      </c>
      <c r="Q39" s="260" t="n">
        <v>2018</v>
      </c>
      <c r="R39" s="223" t="inlineStr">
        <is>
          <t>Sheila Publishing</t>
        </is>
      </c>
      <c r="S39" s="223" t="inlineStr">
        <is>
          <t>Andi Offset CV</t>
        </is>
      </c>
      <c r="T39" s="223" t="inlineStr">
        <is>
          <t>Lokal</t>
        </is>
      </c>
      <c r="U39" s="261" t="n">
        <v>224</v>
      </c>
      <c r="V39" s="86" t="inlineStr">
        <is>
          <t>pdf</t>
        </is>
      </c>
      <c r="W39" s="223" t="inlineStr">
        <is>
          <t>5.0 MB</t>
        </is>
      </c>
      <c r="X39" s="223" t="inlineStr">
        <is>
          <t>&lt;p&gt;&amp;quot;Kehadiran Wahita, perempuan imajiner yang diciptakan Rama, sungguh menjadi sebuah daya tarik tersendiri. Agaknya Ramaditya Adikara pahambagaimana menjerat pembaca agar menyelesaikan membaca cerita ini. Ini kisah cinta seorang difable yang jauh dari kesan melankolis dan termehek-mehek. Ceria dan optimis, tanpa meninggalkan sisi romantismenya. Kalimat motivasi di dalamnya mengingatkan kita semua bahwa kekurangan seharusnya malah &amp;nbsp;menjadi pecut untuk maju. Novel yang komplit sekali.&amp;quot;&lt;br /&gt;
 (Reni Erina - penikmat literasi dan founder CK Writing Studies)&lt;br /&gt;
 &lt;br /&gt;
 &amp;quot;Masih nggak mau berhenti nulis novel juga, Rama? Masih nggak mau nyerah bercerita tentang dunia tunanetra? Well bagus deh kalau masih nggak mau, soalnya Dunia Tanpa Cahaya bener-bener bikin aku nggak mau berhenti baca! Nggak cuma untuk orang melihat tapi novel ini bahkan nendang banget buat tunanetra seperti aku. Bravo bro!&amp;quot;&lt;br /&gt;
 &amp;nbsp; (Rachel Stef - Tunanetra penulis buku &amp;quot;Aku Buta Tapi Melihat&amp;quot;)&lt;/p&gt;
 &lt;p&gt;&amp;nbsp;&lt;/p&gt;
 &lt;p&gt;Memang banyak novel remaja yang bernuansa cinta, tapi Dunia Tanpa Cahaya ngasih kamu yang lebih, lho!&lt;br /&gt;
 Ini nih kisah cinta tunanetra yang bakal memberi kita pengalaman baru, bahwa dunia yang gelap bukan berarti nggak tersentuh cahaya cinta. Pokoknya, novel ini pasti jadi koleksi yang manis buat kamu!&lt;/p&gt;
 &lt;p&gt;&amp;nbsp;(Rico Ceper -penyiar dan presenter)&lt;br /&gt;
 &lt;br /&gt;
 Setelah Mata Kedua dan Hati Kedua, saya selalu menunggu-nunggu novel lanjutannya. Alhamdulillah, ternyata Mas Rama belum bosan memberi kita motivasi lewat cerita-ceritanya. Jenaka, seru, dan tentunya menguras air mata. Semoga yang membacanya mendapat manfaat dan semangat!&lt;/p&gt;
 &lt;p&gt;(Dr. Aisah Dahlan -trainer dan Pembina eks-pengguna NARKOBA)&lt;/p&gt;</t>
        </is>
      </c>
      <c r="Y39" s="262" t="n">
        <v>55500</v>
      </c>
      <c r="Z39" s="226" t="n"/>
      <c r="AA39" s="241">
        <f>Y302*Z302</f>
        <v/>
      </c>
      <c r="AB39" s="237" t="inlineStr">
        <is>
          <t>79fafbf5-6edb-4ae3-b17f-707e9751c220</t>
        </is>
      </c>
    </row>
    <row r="40" ht="15" customHeight="1" s="283">
      <c r="A40" s="109" t="n">
        <v>298</v>
      </c>
      <c r="B40" s="222">
        <f>HYPERLINK("https://mocostore.moco.co.id/catalog/"&amp;AB307,"Klik Disini")</f>
        <v/>
      </c>
      <c r="C40" s="223" t="inlineStr">
        <is>
          <t>Love in Italy â€“ Kisah Cinta 4 Sahabat di Kota Venice dan Verona</t>
        </is>
      </c>
      <c r="D40" s="223" t="n"/>
      <c r="E40" s="223" t="inlineStr">
        <is>
          <t>Rofie Khaliffa</t>
        </is>
      </c>
      <c r="F40" s="223" t="inlineStr">
        <is>
          <t>978-979-29-5102-8</t>
        </is>
      </c>
      <c r="G40" s="223" t="inlineStr">
        <is>
          <t>978-979-29-8195-7</t>
        </is>
      </c>
      <c r="H40" s="223" t="inlineStr">
        <is>
          <t>Novel</t>
        </is>
      </c>
      <c r="I40" s="258" t="inlineStr">
        <is>
          <t>Fiksi</t>
        </is>
      </c>
      <c r="J40" s="186" t="inlineStr">
        <is>
          <t>001.02</t>
        </is>
      </c>
      <c r="K40" s="223" t="n"/>
      <c r="L40" s="223" t="n"/>
      <c r="M40" s="259" t="n"/>
      <c r="N40" s="223" t="inlineStr">
        <is>
          <t>Indonesia</t>
        </is>
      </c>
      <c r="O40" s="223" t="inlineStr">
        <is>
          <t>Tidak diketahui</t>
        </is>
      </c>
      <c r="P40" s="260" t="n">
        <v>2015</v>
      </c>
      <c r="Q40" s="260" t="n">
        <v>2018</v>
      </c>
      <c r="R40" s="223" t="inlineStr">
        <is>
          <t>Sheila Publishing</t>
        </is>
      </c>
      <c r="S40" s="223" t="inlineStr">
        <is>
          <t>Andi Offset CV</t>
        </is>
      </c>
      <c r="T40" s="223" t="inlineStr">
        <is>
          <t>Lokal</t>
        </is>
      </c>
      <c r="U40" s="261" t="n">
        <v>256</v>
      </c>
      <c r="V40" s="86" t="inlineStr">
        <is>
          <t>pdf</t>
        </is>
      </c>
      <c r="W40" s="223" t="inlineStr">
        <is>
          <t>5.0 MB</t>
        </is>
      </c>
      <c r="X40" s="223" t="inlineStr">
        <is>
          <t>&lt;p&gt;&amp;quot;Gue suka banget sama karakter Pethra di novel ini! Bukan karena penulisnya bilang karakter Pethra adalah gue di dunia nyata, bukan. Pethra ini laki banget. Demi cewek yang dia suka bahagia, dia ngorbanin perasaannya. Gue juga suka karakter si calon dokter Juliet. She&amp;#39;s smart and care too much! Ada kutipan lirik lagu band gue juga, lho. Buat yang baca novel ini, silakan bayangin gue sebagai Pethra-nya. Hehe.&amp;quot; &amp;mdash;Elscant Wifesa, aktor dan vokalis band Oneflash.&lt;/p&gt;
 &lt;p&gt;&amp;quot;Baca novel ini berasa dibawa ke Italia beneran sama para tokohnya! Setting yang apik, dengan memasukkan beberapa tempat sweet di Venesia dan Verona. Kisah Pethra yang mengidap lupus di novel ini pun sangat menyentuh hati.&amp;quot; &amp;mdash;Endik Koeswoyo, penulis novel dan penulis skenario film Erau Kota Raja.&lt;/p&gt;
 &lt;p&gt;&amp;quot;Kisah dari penulis berbakat yang menghadirkan banyak informasi soal Venesia, Italia, dan penyakit lupus. Setelah baca novel ini dijamin nggak pengen lagi terus-terusan memendam perasaan ke orang yg disayang!!&amp;quot; &amp;mdash;Altami N.D, penulis novel A Week Long Journey.&lt;/p&gt;</t>
        </is>
      </c>
      <c r="Y40" s="262" t="n">
        <v>56500</v>
      </c>
      <c r="Z40" s="226" t="n"/>
      <c r="AA40" s="241">
        <f>Y307*Z307</f>
        <v/>
      </c>
      <c r="AB40" s="237" t="inlineStr">
        <is>
          <t>17d11e53-1f23-42f8-a08d-a10d443694e1</t>
        </is>
      </c>
    </row>
    <row r="41" ht="15" customHeight="1" s="283">
      <c r="A41" s="109" t="n">
        <v>299</v>
      </c>
      <c r="B41" s="222">
        <f>HYPERLINK("https://mocostore.moco.co.id/catalog/"&amp;AB308,"Klik Disini")</f>
        <v/>
      </c>
      <c r="C41" s="223" t="inlineStr">
        <is>
          <t>Fish &amp; Girl â€“ How to Catch The â€˜Fishâ€™</t>
        </is>
      </c>
      <c r="D41" s="223" t="n"/>
      <c r="E41" s="223" t="inlineStr">
        <is>
          <t>Rosemary</t>
        </is>
      </c>
      <c r="F41" s="223" t="inlineStr">
        <is>
          <t>978-979-29-5158-5</t>
        </is>
      </c>
      <c r="G41" s="223" t="inlineStr">
        <is>
          <t>978-979-29-8200-8</t>
        </is>
      </c>
      <c r="H41" s="223" t="inlineStr">
        <is>
          <t>Novel</t>
        </is>
      </c>
      <c r="I41" s="258" t="inlineStr">
        <is>
          <t>Fiksi</t>
        </is>
      </c>
      <c r="J41" s="186" t="inlineStr">
        <is>
          <t>001.02</t>
        </is>
      </c>
      <c r="K41" s="223" t="n"/>
      <c r="L41" s="223" t="n"/>
      <c r="M41" s="259" t="n"/>
      <c r="N41" s="223" t="inlineStr">
        <is>
          <t>Indonesia</t>
        </is>
      </c>
      <c r="O41" s="223" t="inlineStr">
        <is>
          <t>Tidak diketahui</t>
        </is>
      </c>
      <c r="P41" s="260" t="n">
        <v>2015</v>
      </c>
      <c r="Q41" s="260" t="n">
        <v>2018</v>
      </c>
      <c r="R41" s="223" t="inlineStr">
        <is>
          <t>Sheila Publishing</t>
        </is>
      </c>
      <c r="S41" s="223" t="inlineStr">
        <is>
          <t>Andi Offset CV</t>
        </is>
      </c>
      <c r="T41" s="223" t="inlineStr">
        <is>
          <t>Lokal</t>
        </is>
      </c>
      <c r="U41" s="261" t="n">
        <v>176</v>
      </c>
      <c r="V41" s="86" t="inlineStr">
        <is>
          <t>pdf</t>
        </is>
      </c>
      <c r="W41" s="223" t="inlineStr">
        <is>
          <t>5.0 MB</t>
        </is>
      </c>
      <c r="X41" s="223" t="inlineStr">
        <is>
          <t>&lt;p&gt;Eve, 24 tahun, adalah cewek metropolitan berkulit sawo matang yang selalu tidak beruntung dalam hal percintaan &amp;ndash; sebentar lagi dia mencapai rekor jomblo silver. Bianca, 24, adalah sahabat karib sekaligus teman seperjuangannya yang selalu bisa mendapatkan hati cowok manapun &amp;ndash; dan kemudian memutuskan mereka karena bosan.&lt;/p&gt;
 &lt;p&gt;Menyadari bahwa kisah cintanya tidak boleh berakhir &amp;ldquo;bad-ending&amp;rdquo; terus, alias di PHP permanen, Eve akhirnya belajar mengikuti langkah Bianca yang berdasarkan buku panduan &amp;ldquo;Metrowomen: Cara menjaring &amp;lsquo;ikan&amp;rsquo; yang tepat&amp;rdquo; ala geng Elitot, geng mereka dulu.&lt;/p&gt;
 &lt;p&gt;Yuk simak kisah Eve tentang kegalauan, kegejean, dan realita ( lesson-learned ) dalam hal mencari cinta dalam novel ini.&lt;/p&gt;</t>
        </is>
      </c>
      <c r="Y41" s="262" t="n">
        <v>56500</v>
      </c>
      <c r="Z41" s="226" t="n"/>
      <c r="AA41" s="241">
        <f>Y308*Z308</f>
        <v/>
      </c>
      <c r="AB41" s="237" t="inlineStr">
        <is>
          <t>aa95677c-cbde-48c0-afa9-b211097de858</t>
        </is>
      </c>
    </row>
    <row r="42" ht="15" customHeight="1" s="283">
      <c r="A42" s="109" t="n">
        <v>301</v>
      </c>
      <c r="B42" s="222">
        <f>HYPERLINK("https://mocostore.moco.co.id/catalog/"&amp;AB310,"Klik Disini")</f>
        <v/>
      </c>
      <c r="C42" s="223" t="inlineStr">
        <is>
          <t>Update Love â€“ Kini Aku Berhasil Mencintaimu</t>
        </is>
      </c>
      <c r="D42" s="223" t="n"/>
      <c r="E42" s="223" t="inlineStr">
        <is>
          <t>Sayfullan</t>
        </is>
      </c>
      <c r="F42" s="223" t="inlineStr">
        <is>
          <t>978-979-29-4750-2</t>
        </is>
      </c>
      <c r="G42" s="223" t="inlineStr">
        <is>
          <t>978-979-29-8213-8</t>
        </is>
      </c>
      <c r="H42" s="223" t="inlineStr">
        <is>
          <t>Novel</t>
        </is>
      </c>
      <c r="I42" s="258" t="inlineStr">
        <is>
          <t>Fiksi</t>
        </is>
      </c>
      <c r="J42" s="186" t="inlineStr">
        <is>
          <t>001.02</t>
        </is>
      </c>
      <c r="K42" s="264" t="n"/>
      <c r="L42" s="264" t="n"/>
      <c r="M42" s="259" t="n"/>
      <c r="N42" s="223" t="inlineStr">
        <is>
          <t>Indonesia</t>
        </is>
      </c>
      <c r="O42" s="223" t="inlineStr">
        <is>
          <t>Tidak diketahui</t>
        </is>
      </c>
      <c r="P42" s="260" t="n">
        <v>2015</v>
      </c>
      <c r="Q42" s="260" t="n">
        <v>2018</v>
      </c>
      <c r="R42" s="223" t="inlineStr">
        <is>
          <t>Sheila Publishing</t>
        </is>
      </c>
      <c r="S42" s="223" t="inlineStr">
        <is>
          <t>Andi Offset CV</t>
        </is>
      </c>
      <c r="T42" s="223" t="inlineStr">
        <is>
          <t>Lokal</t>
        </is>
      </c>
      <c r="U42" s="261" t="n">
        <v>256</v>
      </c>
      <c r="V42" s="86" t="inlineStr">
        <is>
          <t>pdf</t>
        </is>
      </c>
      <c r="W42" s="223" t="inlineStr">
        <is>
          <t>8.9 MB</t>
        </is>
      </c>
      <c r="X42" s="223" t="inlineStr">
        <is>
          <t>&lt;p&gt;Dayu Reswara, gadis yang dulunya sangat lugu, tidak begitu memperhatikan penampilan dan ramah kepadasiapa saya, bermetamoforsis menjadi gadis angkuh dan haus kekuasaan. Jabatan dan gaya hidup di Jakarta serta pola pikirnya telah berubah 180 drajat. Masalah percintaannnya membuat kepalanya seakan mau pecah, belum lagi ditambah kesibukannya sebagai wakil Pemred dan novelis ternama. Jika sudah merasa jenuh, kebiasaan dari dulu yaitu selalu menghubungi sahabtnya Grey. Dia yakin tempat sampah paling tepat untuk menampung curhatannya hanyalah bawahannya itu. Dilemanya, getaran cinta masa lalu di hati Dayu ternyata masih terasa. Dikantor dia bekerja, dia seperti orang gila. Perasaannya terus berkata tentang Dino, namun dia mencoba untnk bersikap normal, wajar, dan tetap pasang wajah angkuhnya. Dia tersiksa, selain karena Rama telah mengatakan permohonan maaf dan ingin memperbaiki hubungan mereka, getaran cinta tak bisa dia pungkiri jika dekat dengan dino. Ketika takdir muali memainkan peranya, apakah Dayu akan segera menemukan cinta yang sesungguhnya? Ya bukankah, kebahagiaan itu perlu diusahakan?- Dayu Deswara&lt;/p&gt;</t>
        </is>
      </c>
      <c r="Y42" s="262" t="n">
        <v>59000</v>
      </c>
      <c r="Z42" s="226" t="n"/>
      <c r="AA42" s="241">
        <f>Y310*Z310</f>
        <v/>
      </c>
      <c r="AB42" s="237" t="inlineStr">
        <is>
          <t>7dd8f470-3057-4ff8-8708-c367f8448630</t>
        </is>
      </c>
    </row>
    <row r="43" ht="15" customHeight="1" s="283">
      <c r="A43" s="109" t="n">
        <v>306</v>
      </c>
      <c r="B43" s="222">
        <f>HYPERLINK("https://mocostore.moco.co.id/catalog/"&amp;AB315,"Klik Disini")</f>
        <v/>
      </c>
      <c r="C43" s="223" t="inlineStr">
        <is>
          <t>Komik Sains Bocah Pintar: Adaptasi Makhluk Hidup</t>
        </is>
      </c>
      <c r="D43" s="223" t="n"/>
      <c r="E43" s="223" t="inlineStr">
        <is>
          <t>SmartKids studio</t>
        </is>
      </c>
      <c r="F43" s="223" t="inlineStr">
        <is>
          <t>978-979-29-5350-3</t>
        </is>
      </c>
      <c r="G43" s="223" t="inlineStr">
        <is>
          <t>978-979-29-8218-3</t>
        </is>
      </c>
      <c r="H43" s="223" t="inlineStr">
        <is>
          <t>Anak</t>
        </is>
      </c>
      <c r="I43" s="258" t="inlineStr">
        <is>
          <t>Fiksi</t>
        </is>
      </c>
      <c r="J43" s="186" t="inlineStr">
        <is>
          <t>001.01</t>
        </is>
      </c>
      <c r="K43" s="264" t="n"/>
      <c r="L43" s="264" t="n"/>
      <c r="M43" s="259" t="n"/>
      <c r="N43" s="223" t="inlineStr">
        <is>
          <t>Indonesia</t>
        </is>
      </c>
      <c r="O43" s="223" t="inlineStr">
        <is>
          <t>Tidak diketahui</t>
        </is>
      </c>
      <c r="P43" s="260" t="n">
        <v>2015</v>
      </c>
      <c r="Q43" s="260" t="n">
        <v>2018</v>
      </c>
      <c r="R43" s="223" t="inlineStr">
        <is>
          <t>Rainbow Publisher</t>
        </is>
      </c>
      <c r="S43" s="223" t="inlineStr">
        <is>
          <t>Andi Offset CV</t>
        </is>
      </c>
      <c r="T43" s="223" t="inlineStr">
        <is>
          <t>Lokal</t>
        </is>
      </c>
      <c r="U43" s="261" t="n">
        <v>40</v>
      </c>
      <c r="V43" s="86" t="inlineStr">
        <is>
          <t>pdf</t>
        </is>
      </c>
      <c r="W43" s="223" t="inlineStr">
        <is>
          <t>14.0 MB</t>
        </is>
      </c>
      <c r="X43" s="223" t="inlineStr">
        <is>
          <t>&lt;p&gt;Mahkluk hidup memiliki ciri-ciri, yaitu berkembang biak, tumbuh dan berkembang, beradaptasi, dan mengeluarkan zat sisa. Tentunya, ada proses yang unik dari mahkluk hidup itu untuk bertahan hidup. Pertanyaannya, bagaimanakah mahkluk hidup itu berkembang dan tumbuh? Lalu, bagaimana mahkluk hiudp itu beradaptasi? Kemudian, mengapa mahkluk hidup itu mengeluarkan zat sisa? Kalian penasarankan?&lt;/p&gt;
 &lt;p&gt;Dalam buku &lt;em&gt;Komik Sains Anak Pintar&lt;/em&gt; , bersama Felicia, Stevano, dan Ncuz, si monyet lucu banyak akal ini, kalian akan belajar tentang mahkluk hidup. Yuk segera baca buku komik sains ini!&lt;/p&gt;</t>
        </is>
      </c>
      <c r="Y43" s="262" t="n">
        <v>54000</v>
      </c>
      <c r="Z43" s="226" t="n"/>
      <c r="AA43" s="241">
        <f>Y315*Z315</f>
        <v/>
      </c>
      <c r="AB43" s="237" t="inlineStr">
        <is>
          <t>9f349f83-7e17-4b2a-85b4-51108d3b0611</t>
        </is>
      </c>
    </row>
    <row r="44" ht="15" customHeight="1" s="283">
      <c r="A44" s="109" t="n">
        <v>307</v>
      </c>
      <c r="B44" s="222">
        <f>HYPERLINK("https://mocostore.moco.co.id/catalog/"&amp;AB316,"Klik Disini")</f>
        <v/>
      </c>
      <c r="C44" s="223" t="inlineStr">
        <is>
          <t>Komik Sains Bocah Cerdas : Wujud dan Sifat Benda</t>
        </is>
      </c>
      <c r="D44" s="223" t="n"/>
      <c r="E44" s="223" t="inlineStr">
        <is>
          <t>SmartKids studio</t>
        </is>
      </c>
      <c r="F44" s="223" t="inlineStr">
        <is>
          <t>978-979-29-5351-0</t>
        </is>
      </c>
      <c r="G44" s="223" t="inlineStr">
        <is>
          <t>978-979-29-8219-0</t>
        </is>
      </c>
      <c r="H44" s="223" t="inlineStr">
        <is>
          <t>Anak</t>
        </is>
      </c>
      <c r="I44" s="258" t="inlineStr">
        <is>
          <t>Fiksi</t>
        </is>
      </c>
      <c r="J44" s="186" t="inlineStr">
        <is>
          <t>001.01</t>
        </is>
      </c>
      <c r="K44" s="264" t="n"/>
      <c r="L44" s="264" t="n"/>
      <c r="M44" s="259" t="n"/>
      <c r="N44" s="223" t="inlineStr">
        <is>
          <t>Indonesia</t>
        </is>
      </c>
      <c r="O44" s="223" t="inlineStr">
        <is>
          <t>Tidak diketahui</t>
        </is>
      </c>
      <c r="P44" s="260" t="n">
        <v>2015</v>
      </c>
      <c r="Q44" s="260" t="n">
        <v>2018</v>
      </c>
      <c r="R44" s="223" t="inlineStr">
        <is>
          <t>Rainbow Publisher</t>
        </is>
      </c>
      <c r="S44" s="223" t="inlineStr">
        <is>
          <t>Andi Offset CV</t>
        </is>
      </c>
      <c r="T44" s="223" t="inlineStr">
        <is>
          <t>Lokal</t>
        </is>
      </c>
      <c r="U44" s="261" t="n">
        <v>40</v>
      </c>
      <c r="V44" s="86" t="inlineStr">
        <is>
          <t>pdf</t>
        </is>
      </c>
      <c r="W44" s="223" t="inlineStr">
        <is>
          <t>9.4 MB</t>
        </is>
      </c>
      <c r="X44" s="223" t="inlineStr">
        <is>
          <t>&lt;p&gt;Disekitar kita terdapat berbagai macam benda. Dirumah, sekolah, taman dan di manapun seperti, meja, kursi, buku, pencil, balon, bola, susu, kecap, minyak goring, batu, pasir, dan berbagai benda lainnya.&lt;br /&gt;
 Lalu apa saja sih wujud dan sifat benda itu?&amp;nbsp;&lt;br /&gt;
 Naah&amp;hellip; di dalam buku ini, kita akan belajar tentang &amp;ldquo;Wujud dan Sifat benda&amp;rdquo; lebih lengkap&lt;br /&gt;
 Belajarnya asik lho,, karena ada gambar-gambar lucu yang membuat belajar kita menjadi menyenangkan.&lt;/p&gt;</t>
        </is>
      </c>
      <c r="Y44" s="262" t="n">
        <v>54000</v>
      </c>
      <c r="Z44" s="226" t="n"/>
      <c r="AA44" s="241">
        <f>Y316*Z316</f>
        <v/>
      </c>
      <c r="AB44" s="237" t="inlineStr">
        <is>
          <t>3676a3bd-96b6-4854-b286-49d9cce80874</t>
        </is>
      </c>
    </row>
    <row r="45" ht="15" customHeight="1" s="283">
      <c r="A45" s="109" t="n">
        <v>308</v>
      </c>
      <c r="B45" s="222">
        <f>HYPERLINK("https://mocostore.moco.co.id/catalog/"&amp;AB317,"Klik Disini")</f>
        <v/>
      </c>
      <c r="C45" s="223" t="inlineStr">
        <is>
          <t>Remember Winter â€“ Mencintaimu Adalah Hal yang Paling Mudah</t>
        </is>
      </c>
      <c r="D45" s="223" t="n"/>
      <c r="E45" s="223" t="inlineStr">
        <is>
          <t>Sophie Maya</t>
        </is>
      </c>
      <c r="F45" s="223" t="inlineStr">
        <is>
          <t>978-979-29-5101-1</t>
        </is>
      </c>
      <c r="G45" s="223" t="inlineStr">
        <is>
          <t>978-979-29-8221-3</t>
        </is>
      </c>
      <c r="H45" s="223" t="inlineStr">
        <is>
          <t>Novel</t>
        </is>
      </c>
      <c r="I45" s="258" t="inlineStr">
        <is>
          <t>Fiksi</t>
        </is>
      </c>
      <c r="J45" s="186" t="inlineStr">
        <is>
          <t>001.02</t>
        </is>
      </c>
      <c r="K45" s="264" t="n"/>
      <c r="L45" s="264" t="n"/>
      <c r="M45" s="259" t="n"/>
      <c r="N45" s="223" t="inlineStr">
        <is>
          <t>Indonesia</t>
        </is>
      </c>
      <c r="O45" s="223" t="inlineStr">
        <is>
          <t>Tidak diketahui</t>
        </is>
      </c>
      <c r="P45" s="260" t="n">
        <v>2015</v>
      </c>
      <c r="Q45" s="260" t="n">
        <v>2018</v>
      </c>
      <c r="R45" s="223" t="inlineStr">
        <is>
          <t>Sheila Publishing</t>
        </is>
      </c>
      <c r="S45" s="223" t="inlineStr">
        <is>
          <t>Andi Offset CV</t>
        </is>
      </c>
      <c r="T45" s="223" t="inlineStr">
        <is>
          <t>Lokal</t>
        </is>
      </c>
      <c r="U45" s="261" t="n">
        <v>256</v>
      </c>
      <c r="V45" s="86" t="inlineStr">
        <is>
          <t>pdf</t>
        </is>
      </c>
      <c r="W45" s="223" t="inlineStr">
        <is>
          <t>3.9 MB</t>
        </is>
      </c>
      <c r="X45" s="223" t="inlineStr">
        <is>
          <t>&lt;p&gt;Sung Eun Gi, gadis enam belas tahun yang tinggal di Busan, percaya bahwa dirinya bisa menjadi Chunhyang dari cerita rakyat melegenda, Kisah Chunhyang, yang ada di Korea.Eun Gi percaya dia bisa menunggu dengan setia kedatangan kembali cinta pertamanya, Sam, seperti Chunhyang yang menunggu Mong Ryong kembali.&amp;nbsp;&lt;br /&gt;
 &amp;nbsp;&lt;br /&gt;
 Di satu sisi, ada pemuda yang setahun belakangan dekat dengannya dan selalu berbagi hal dengannya, Kim Dong Hwa. Pemuda yang seperti sinar matahari sekaligus ice breaker paling handal itu mampu membuat Eun Gi tersenyum dikala kesedihan melanda dirinya.&lt;br /&gt;
 &amp;nbsp;&lt;br /&gt;
 Apakah cinta akan menunjukkan jalannya? Apakah cinta juga akan menemukan kesejatiannya? Eun Gi menjadi bimbang. Haruskah dia memilih cinta pertamanya, Sam? Atau memilih orang yang telah menemaninya selama ini, Dong Hwa?&lt;br /&gt;
 Yuk ikuti rumitnya kisah cinta pertama Sung Eun Gi, kisah cinta di bawah satu musim di Korea, musim dingin.&lt;/p&gt;</t>
        </is>
      </c>
      <c r="Y45" s="262" t="n">
        <v>61000</v>
      </c>
      <c r="Z45" s="226" t="n"/>
      <c r="AA45" s="241">
        <f>Y317*Z317</f>
        <v/>
      </c>
      <c r="AB45" s="237" t="inlineStr">
        <is>
          <t>91eba4b9-badc-4bab-8d5d-286af4cd77d4</t>
        </is>
      </c>
    </row>
    <row r="46" ht="15" customHeight="1" s="283">
      <c r="A46" s="109" t="n">
        <v>377</v>
      </c>
      <c r="B46" s="222">
        <f>HYPERLINK("https://mocostore.moco.co.id/catalog/"&amp;AB386,"Klik Disini")</f>
        <v/>
      </c>
      <c r="C46" s="223" t="inlineStr">
        <is>
          <t>One Thing She Really Needs â€“ Aku Selalu Berada di Dekatmuâ€¦</t>
        </is>
      </c>
      <c r="D46" s="223" t="n"/>
      <c r="E46" s="223" t="inlineStr">
        <is>
          <t>Yuanita Wong</t>
        </is>
      </c>
      <c r="F46" s="223" t="inlineStr">
        <is>
          <t>978-979-29-5176-9</t>
        </is>
      </c>
      <c r="G46" s="223" t="inlineStr">
        <is>
          <t>978-979-29-8383-8</t>
        </is>
      </c>
      <c r="H46" s="223" t="inlineStr">
        <is>
          <t>Novel</t>
        </is>
      </c>
      <c r="I46" s="258" t="inlineStr">
        <is>
          <t>Fiksi</t>
        </is>
      </c>
      <c r="J46" s="186" t="inlineStr">
        <is>
          <t>001.02</t>
        </is>
      </c>
      <c r="K46" s="223" t="n"/>
      <c r="L46" s="223" t="n"/>
      <c r="M46" s="259" t="n"/>
      <c r="N46" s="223" t="inlineStr">
        <is>
          <t>Indonesia</t>
        </is>
      </c>
      <c r="O46" s="223" t="inlineStr">
        <is>
          <t>Tidak diketahui</t>
        </is>
      </c>
      <c r="P46" s="260" t="n">
        <v>2015</v>
      </c>
      <c r="Q46" s="260" t="n">
        <v>2018</v>
      </c>
      <c r="R46" s="223" t="inlineStr">
        <is>
          <t>Sheila Publishing</t>
        </is>
      </c>
      <c r="S46" s="223" t="inlineStr">
        <is>
          <t>Andi Offset CV</t>
        </is>
      </c>
      <c r="T46" s="223" t="inlineStr">
        <is>
          <t>Lokal</t>
        </is>
      </c>
      <c r="U46" s="261" t="n">
        <v>274</v>
      </c>
      <c r="V46" s="86" t="inlineStr">
        <is>
          <t>pdf</t>
        </is>
      </c>
      <c r="W46" s="223" t="inlineStr">
        <is>
          <t>3.0 MB</t>
        </is>
      </c>
      <c r="X46" s="223" t="inlineStr">
        <is>
          <t>&lt;p&gt;Dunia Amanda mulai porak-poranda tepat di hari ulang tahunnya yang ketujuhbelas. Setelah pertengkaran dengan sang ayah yang berujung petaka, ia harus dihadapkan dengan kepahitan terdalam ketika divonis terinfeksi HIV akibat kesalahan medis.&lt;/p&gt;
 &lt;p&gt;Hatinya semakin hancur ketika setiap orang yang akhirnya tahu tentang penyakitnya mulai membangun tembok pembatas terhadapnya, termasuk pacarnya sendiri yang telah ia selamatkan, Ricky, cowok terpopuler di sekolah mereka.&lt;/p&gt;
 &lt;p&gt;Sampai suatu saat ada seorang pria menyebalkan memasuki hidupnya. Mahasiswa kedokteran bernama Stenly yang diberi wasiat untuk membuat Amanda mau menjalani pengobatan.&lt;/p&gt;
 &lt;p&gt;Ketika hubungan ketiganya menjadi semakin terkait satu sama lain dan rasa cinta mulai bersemi di antara kedua insan yang belum lama saling mengenal, akankah dunia membiarkan Amanda untuk menemukan kembali kebahagiaan dalam hidupnya? Atau, mungkinkah harus ada hati yang kembali terluka ketika kata meninggalkan dan ditinggalkan tak bisa terlepas dari ikatan takdir mereka?&lt;/p&gt;
 &lt;p&gt;&amp;nbsp;&lt;/p&gt;
 &lt;p&gt;&lt;em&gt;&amp;ldquo;Karena yang kaubutuhkan adalah seseorang yang sanggup menguatkanmu, bukan dia yang hanya akan membuatmu terlihat semakin menyedihkan karena tetesan air mata.&amp;rdquo;&lt;/em&gt;&lt;/p&gt;
 &lt;p&gt;&amp;nbsp;&lt;/p&gt;
 &lt;p&gt;***&lt;/p&gt;
 &lt;p&gt;&amp;nbsp;&lt;/p&gt;</t>
        </is>
      </c>
      <c r="Y46" s="262" t="n">
        <v>79500</v>
      </c>
      <c r="Z46" s="226" t="n"/>
      <c r="AA46" s="241">
        <f>Y386*Z386</f>
        <v/>
      </c>
      <c r="AB46" s="237" t="inlineStr">
        <is>
          <t>3caab406-2b6c-4597-bad2-4e8c201b5dc7</t>
        </is>
      </c>
    </row>
    <row r="47" ht="15" customHeight="1" s="283">
      <c r="A47" s="109" t="n">
        <v>395</v>
      </c>
      <c r="B47" s="222">
        <f>HYPERLINK("https://mocostore.moco.co.id/catalog/"&amp;AB404,"Klik Disini")</f>
        <v/>
      </c>
      <c r="C47" s="223" t="inlineStr">
        <is>
          <t>Like Brother, Like Sister â€“ Suatu Saat Nanti, Kau akan Jatuh Cinta Padaku</t>
        </is>
      </c>
      <c r="D47" s="223" t="n"/>
      <c r="E47" s="223" t="inlineStr">
        <is>
          <t>Wulan Murti</t>
        </is>
      </c>
      <c r="F47" s="223" t="inlineStr">
        <is>
          <t>978-979-29-5074-8</t>
        </is>
      </c>
      <c r="G47" s="223" t="inlineStr">
        <is>
          <t>978-979-29-8361-6</t>
        </is>
      </c>
      <c r="H47" s="223" t="inlineStr">
        <is>
          <t>Novel</t>
        </is>
      </c>
      <c r="I47" s="258" t="inlineStr">
        <is>
          <t>Fiksi</t>
        </is>
      </c>
      <c r="J47" s="186" t="inlineStr">
        <is>
          <t>001.02</t>
        </is>
      </c>
      <c r="K47" s="264" t="n"/>
      <c r="L47" s="264" t="n"/>
      <c r="M47" s="259" t="n"/>
      <c r="N47" s="223" t="inlineStr">
        <is>
          <t>Indonesia</t>
        </is>
      </c>
      <c r="O47" s="223" t="inlineStr">
        <is>
          <t>Tidak diketahui</t>
        </is>
      </c>
      <c r="P47" s="260" t="n">
        <v>2015</v>
      </c>
      <c r="Q47" s="260" t="n">
        <v>2018</v>
      </c>
      <c r="R47" s="223" t="inlineStr">
        <is>
          <t>Sheila Publishing</t>
        </is>
      </c>
      <c r="S47" s="223" t="inlineStr">
        <is>
          <t>Andi Offset CV</t>
        </is>
      </c>
      <c r="T47" s="223" t="inlineStr">
        <is>
          <t>Lokal</t>
        </is>
      </c>
      <c r="U47" s="261" t="n">
        <v>304</v>
      </c>
      <c r="V47" s="86" t="inlineStr">
        <is>
          <t>pdf</t>
        </is>
      </c>
      <c r="W47" s="223" t="inlineStr">
        <is>
          <t>4.7 MB</t>
        </is>
      </c>
      <c r="X47" s="223" t="inlineStr">
        <is>
          <t>&lt;p&gt;Sejak awal memasuki kelas satu SMA, Kim Na Eun jatuh hati pada seorang kakak kelas bernama Lee Min Hyun. Dia dan Nam Bong Kyu memberi julukan Pangeran Lee. Na Eun dengan didukung Bong Kyu melakukan berbagai cara untuk mendekati Min Hyun, termasuk membaca manhwa kacangan (Knight of Battledome) yang ternyata disukai Min Hyun. Dengan pengarahan Kim Dae Ho, Kakaknya yang juga fans berat Knight of Battledome, Kim Na Eun mempelajari manhwa tersebut. Di sisi lain, muncul dua cowok bernama Dhong Cul dan Ju Hee yang juga menyukai Na Eun. Lalu, siapakah yang akan dipilih Na Eun untuk dijadikan kekasihnya? Yuk ikuti kisah kakak-beradik yang penuh problema cinta remaja, pergaulan, dan persaudaraan dalam novel ini! * Kim Dae Ho 18 tahun, kelas tiga SMA, anak pertama, cerdas, penyayang, dan penggemar manhwa Kim Na Eun 16 tahun, kelas satu SMA, anak kedua, imajinatif, ceria, dan bukan penakut. Nam Bong Kyu 16 tahun, kelas satu SMA, setia, dan sahabat baik Kim Na Eun&lt;/p&gt;</t>
        </is>
      </c>
      <c r="Y47" s="262" t="n">
        <v>66000</v>
      </c>
      <c r="Z47" s="226" t="n"/>
      <c r="AA47" s="241">
        <f>Y404*Z404</f>
        <v/>
      </c>
      <c r="AB47" s="237" t="inlineStr">
        <is>
          <t>998f7737-1a62-42e9-87e2-455ad5564a30</t>
        </is>
      </c>
    </row>
    <row r="48" ht="15" customHeight="1" s="283">
      <c r="A48" s="109" t="n">
        <v>399</v>
      </c>
      <c r="B48" s="222">
        <f>HYPERLINK("https://mocostore.moco.co.id/catalog/"&amp;AB408,"Klik Disini")</f>
        <v/>
      </c>
      <c r="C48" s="223" t="inlineStr">
        <is>
          <t>Tomorrowâ€™s Way of Love â€“ di Ujung Jalanmu Kau Akan Menemukanku ...</t>
        </is>
      </c>
      <c r="D48" s="223" t="n"/>
      <c r="E48" s="223" t="inlineStr">
        <is>
          <t>Zephyr</t>
        </is>
      </c>
      <c r="F48" s="223" t="inlineStr">
        <is>
          <t>978-979-29-5128-8</t>
        </is>
      </c>
      <c r="G48" s="223" t="inlineStr">
        <is>
          <t>978-979-29-8386-9</t>
        </is>
      </c>
      <c r="H48" s="223" t="inlineStr">
        <is>
          <t>Novel</t>
        </is>
      </c>
      <c r="I48" s="258" t="inlineStr">
        <is>
          <t>Fiksi</t>
        </is>
      </c>
      <c r="J48" s="186" t="inlineStr">
        <is>
          <t>001.02</t>
        </is>
      </c>
      <c r="K48" s="264" t="n"/>
      <c r="L48" s="264" t="n"/>
      <c r="M48" s="259" t="n"/>
      <c r="N48" s="223" t="inlineStr">
        <is>
          <t>Indonesia</t>
        </is>
      </c>
      <c r="O48" s="223" t="inlineStr">
        <is>
          <t>Tidak diketahui</t>
        </is>
      </c>
      <c r="P48" s="260" t="n">
        <v>2015</v>
      </c>
      <c r="Q48" s="260" t="n">
        <v>2018</v>
      </c>
      <c r="R48" s="223" t="inlineStr">
        <is>
          <t>Sheila Publishing</t>
        </is>
      </c>
      <c r="S48" s="223" t="inlineStr">
        <is>
          <t>Andi Offset CV</t>
        </is>
      </c>
      <c r="T48" s="223" t="inlineStr">
        <is>
          <t>Lokal</t>
        </is>
      </c>
      <c r="U48" s="261" t="n">
        <v>288</v>
      </c>
      <c r="V48" s="86" t="inlineStr">
        <is>
          <t>pdf</t>
        </is>
      </c>
      <c r="W48" s="223" t="inlineStr">
        <is>
          <t>4.3 MB</t>
        </is>
      </c>
      <c r="X48" s="223" t="inlineStr">
        <is>
          <t>&lt;p&gt;Aishiteru, Risa-chan. Hontou ni aishiteru...&amp;rdquo; Kata-kata terakhir Sousuke Arashi pada Risa Nadeshiko itu terus terngiang hingga dua tahun setelah kematiannya. Sousuke Arashi meninggal akibat melindungi Risa dari kecelakaan kereta di stasiun Shibuya, menimbulkan trauma hebat dalam kehidupan Risa yang selanjutnya. Hingga Risa bertemu dengan Tasuku Ichijou dan Rei Akihito&amp;mdash;dua pemuda yang mencintainya. Keduanya berusaha menggantikan kenangan buruk di masa lalu Risa dengan kebahagiaan. Apakah ada satu cinta yang berakhir bahagia tanpa mengiris luka. Yuk ikuti kisahnya dalam novel ini.&lt;/p&gt;</t>
        </is>
      </c>
      <c r="Y48" s="262" t="n">
        <v>59500</v>
      </c>
      <c r="Z48" s="226" t="n"/>
      <c r="AA48" s="241">
        <f>Y408*Z408</f>
        <v/>
      </c>
      <c r="AB48" s="237" t="inlineStr">
        <is>
          <t>0c53c6e3-98a5-44e4-adc2-e883891e47ec</t>
        </is>
      </c>
    </row>
    <row r="49" ht="15" customHeight="1" s="283">
      <c r="A49" s="109" t="n">
        <v>409</v>
      </c>
      <c r="B49" s="222">
        <f>HYPERLINK("https://mocostore.moco.co.id/catalog/"&amp;AB418,"Klik Disini")</f>
        <v/>
      </c>
      <c r="C49" s="223" t="inlineStr">
        <is>
          <t>All My Heart, When We Meet Again</t>
        </is>
      </c>
      <c r="D49" s="223" t="n"/>
      <c r="E49" s="223" t="inlineStr">
        <is>
          <t>Hyeon Gee</t>
        </is>
      </c>
      <c r="F49" s="223" t="inlineStr">
        <is>
          <t>978-979-29-5175-2</t>
        </is>
      </c>
      <c r="G49" s="223" t="inlineStr">
        <is>
          <t>978-623-7122-23-4</t>
        </is>
      </c>
      <c r="H49" s="223" t="inlineStr">
        <is>
          <t>Novel</t>
        </is>
      </c>
      <c r="I49" s="258" t="inlineStr">
        <is>
          <t>Fiksi</t>
        </is>
      </c>
      <c r="J49" s="186" t="inlineStr">
        <is>
          <t>001.02</t>
        </is>
      </c>
      <c r="K49" s="264" t="n"/>
      <c r="L49" s="264" t="n"/>
      <c r="M49" s="259" t="n"/>
      <c r="N49" s="223" t="n"/>
      <c r="O49" s="223" t="n"/>
      <c r="P49" s="260" t="n">
        <v>2015</v>
      </c>
      <c r="Q49" s="260" t="n">
        <v>2018</v>
      </c>
      <c r="R49" s="223" t="inlineStr">
        <is>
          <t>Sheila Publishing</t>
        </is>
      </c>
      <c r="S49" s="223" t="inlineStr">
        <is>
          <t>Andi Offset CV</t>
        </is>
      </c>
      <c r="T49" s="223" t="n"/>
      <c r="U49" s="261" t="n">
        <v>186</v>
      </c>
      <c r="V49" s="86" t="inlineStr">
        <is>
          <t>pdf</t>
        </is>
      </c>
      <c r="W49" s="223" t="inlineStr">
        <is>
          <t>6.5 MB</t>
        </is>
      </c>
      <c r="X49" s="223" t="inlineStr">
        <is>
          <t>&lt;p&gt;Joo Jin Ho&amp;nbsp;&lt;br /&gt;
 Bagimu, aku memang hanya seorang sahabat yang selalu ada saat kau membutuhkanku&lt;br /&gt;
 Sahabat yang selalu meminjamkan pundaknya untuk bersandar ketika kau sedang bersedih.&amp;nbsp;&lt;br /&gt;
 Tapi tidakkah kau dapat melihatku dari pandangan yang berbeda?&lt;br /&gt;
 Lihat aku sebagai seorang lelaki yang mencintaimu, bukan hanya sebagai sahabatmu. Mungkin semua bukan salahmu. Aku yang salah karena takutnya mengungkapkannya padamu maafkan aku jika aku menyakitimu.&lt;br /&gt;
 &lt;br /&gt;
 Cha in Hyeong.&lt;br /&gt;
 Kenapa kini kau menjadi seseorang yang tak ku kenal?&lt;br /&gt;
 Padahal, dulu, kau selalu disamping.&lt;br /&gt;
 Selalu menemaniku&lt;br /&gt;
 Apakah dia telah mengubahmu? Kau Tahu?&lt;br /&gt;
 Aku merasa tersiksa melewati hari tanpa kabar darimu.&lt;br /&gt;
 Jika aku bersalah, aku minta maaf&lt;br /&gt;
 Tapi, tolong kembalilah menjadi dirimu yang aku kenal&lt;/p&gt;</t>
        </is>
      </c>
      <c r="Y49" s="262" t="n">
        <v>54000</v>
      </c>
      <c r="Z49" s="226" t="n"/>
      <c r="AA49" s="241">
        <f>Y418*Z418</f>
        <v/>
      </c>
      <c r="AB49" s="237" t="inlineStr">
        <is>
          <t>378b7b89-052e-4334-9867-78a353cf01e0</t>
        </is>
      </c>
    </row>
    <row r="50" ht="15" customHeight="1" s="283">
      <c r="A50" s="109" t="n">
        <v>410</v>
      </c>
      <c r="B50" s="222">
        <f>HYPERLINK("https://mocostore.moco.co.id/catalog/"&amp;AB419,"Klik Disini")</f>
        <v/>
      </c>
      <c r="C50" s="223" t="inlineStr">
        <is>
          <t>Another Time in Jogja â€“ After All This Time, Iâ€™m Still into You â€¦</t>
        </is>
      </c>
      <c r="D50" s="223" t="n"/>
      <c r="E50" s="223" t="inlineStr">
        <is>
          <t>Cora Pandu Aslamic</t>
        </is>
      </c>
      <c r="F50" s="223" t="inlineStr">
        <is>
          <t>978-979-29-5199-8</t>
        </is>
      </c>
      <c r="G50" s="223" t="inlineStr">
        <is>
          <t>978-623-7122-95-1</t>
        </is>
      </c>
      <c r="H50" s="223" t="inlineStr">
        <is>
          <t>Novel</t>
        </is>
      </c>
      <c r="I50" s="258" t="inlineStr">
        <is>
          <t>Fiksi</t>
        </is>
      </c>
      <c r="J50" s="186" t="inlineStr">
        <is>
          <t>001.02</t>
        </is>
      </c>
      <c r="K50" s="264" t="n"/>
      <c r="L50" s="264" t="n"/>
      <c r="M50" s="259" t="n"/>
      <c r="N50" s="223" t="inlineStr">
        <is>
          <t>Indonesia</t>
        </is>
      </c>
      <c r="O50" s="223" t="inlineStr">
        <is>
          <t>Fiksi</t>
        </is>
      </c>
      <c r="P50" s="260" t="n">
        <v>2015</v>
      </c>
      <c r="Q50" s="260" t="n">
        <v>2020</v>
      </c>
      <c r="R50" s="223" t="inlineStr">
        <is>
          <t>Sheila Publishing</t>
        </is>
      </c>
      <c r="S50" s="223" t="inlineStr">
        <is>
          <t>Andi Offset CV</t>
        </is>
      </c>
      <c r="T50" s="223" t="inlineStr">
        <is>
          <t>Lokal</t>
        </is>
      </c>
      <c r="U50" s="261" t="n">
        <v>182</v>
      </c>
      <c r="V50" s="86" t="inlineStr">
        <is>
          <t>pdf</t>
        </is>
      </c>
      <c r="W50" s="223" t="inlineStr">
        <is>
          <t>2.3 MB</t>
        </is>
      </c>
      <c r="X50" s="223" t="inlineStr">
        <is>
          <t>&lt;p&gt;Putus dari Ardi membuat Cila hijrah ke semarang semua kisah sedih ditulisnya dalam sebuah novel untuk melupakan kisah getirnya, cila bergabung di komunitas backpaper. Disanalah ia bertemu Bagas, yang menumbuhkan benih cinta di hatinya tak disnagka, novel Cila diterbitkan Ardi yang kebetulan membacanya, merasa bersalah dan kembali menemui Cila disaat yang bersamaan, Bagas merasa terluka karena Cila memilih cinta lamanya dalam kesedihannya, Bagas memutuskan bekerja di Sulawesi&amp;nbsp;&lt;br /&gt;
 Suatu ketika, Cila bertemu Bagas kembali ia tak lagi jauh dan cintanya masih ada untuk Cila, Cila merasa bimbang. Akankah ia merajut cinta bersama Ardi atau menerima cinta Bagas kembali?&lt;/p&gt;</t>
        </is>
      </c>
      <c r="Y50" s="262" t="n">
        <v>53500</v>
      </c>
      <c r="Z50" s="226" t="n"/>
      <c r="AA50" s="241">
        <f>Y419*Z419</f>
        <v/>
      </c>
      <c r="AB50" s="237" t="inlineStr">
        <is>
          <t>294c8667-6538-4556-8d14-48b89eb49d86</t>
        </is>
      </c>
    </row>
    <row r="51" ht="15" customHeight="1" s="283">
      <c r="A51" s="109" t="n">
        <v>411</v>
      </c>
      <c r="B51" s="222">
        <f>HYPERLINK("https://mocostore.moco.co.id/catalog/"&amp;AB420,"Klik Disini")</f>
        <v/>
      </c>
      <c r="C51" s="223" t="inlineStr">
        <is>
          <t>Autumn in Korea â€“ Be My Love Again?</t>
        </is>
      </c>
      <c r="D51" s="223" t="n"/>
      <c r="E51" s="223" t="inlineStr">
        <is>
          <t>Charansa</t>
        </is>
      </c>
      <c r="F51" s="223" t="inlineStr">
        <is>
          <t>978-979-29-5161-5</t>
        </is>
      </c>
      <c r="G51" s="223" t="inlineStr">
        <is>
          <t>978-623-7122-96-8</t>
        </is>
      </c>
      <c r="H51" s="223" t="inlineStr">
        <is>
          <t>Novel</t>
        </is>
      </c>
      <c r="I51" s="258" t="inlineStr">
        <is>
          <t>Fiksi</t>
        </is>
      </c>
      <c r="J51" s="186" t="inlineStr">
        <is>
          <t>001.02</t>
        </is>
      </c>
      <c r="K51" s="264" t="inlineStr">
        <is>
          <t>Edisi Ke-1</t>
        </is>
      </c>
      <c r="L51" s="264" t="n"/>
      <c r="M51" s="259" t="inlineStr">
        <is>
          <t>Tidak Tersedia</t>
        </is>
      </c>
      <c r="N51" s="263" t="inlineStr">
        <is>
          <t>Indonesia</t>
        </is>
      </c>
      <c r="O51" s="263" t="inlineStr">
        <is>
          <t>Belum didefenisikan</t>
        </is>
      </c>
      <c r="P51" s="260" t="n">
        <v>2015</v>
      </c>
      <c r="Q51" s="260" t="n">
        <v>2018</v>
      </c>
      <c r="R51" s="223" t="inlineStr">
        <is>
          <t>Sheila Publishing</t>
        </is>
      </c>
      <c r="S51" s="223" t="inlineStr">
        <is>
          <t>Andi Offset CV</t>
        </is>
      </c>
      <c r="T51" s="223" t="inlineStr">
        <is>
          <t>Lokal</t>
        </is>
      </c>
      <c r="U51" s="261" t="n">
        <v>307</v>
      </c>
      <c r="V51" s="86" t="inlineStr">
        <is>
          <t>pdf</t>
        </is>
      </c>
      <c r="W51" s="223" t="inlineStr">
        <is>
          <t>15.5 MB</t>
        </is>
      </c>
      <c r="X51" s="223" t="inlineStr">
        <is>
          <t>&lt;p&gt;Kau merindukannya kau masih sangat merindukannya tapi kau mencintaiku. Keputusan ada ditanganmu, memilih aku yang selalu berada dismapingmu atau memilih dia yang kembali dengan segala masalah yang ada?&lt;br /&gt;
 Selain itu, kau juga masih memiliki sesuatu yang belum kau selesaikan dengan orang yang kau rindukan. Tapi di lain sisi, kau sudah berjanji pada ku, untuk tidak berurusan dengan orang yang kau rinduan. Apa yang akan kau lakukan?&lt;br /&gt;
 Aku? Atau&amp;hellip;Dia?&lt;/p&gt;</t>
        </is>
      </c>
      <c r="Y51" s="262" t="n">
        <v>75000</v>
      </c>
      <c r="Z51" s="226" t="n"/>
      <c r="AA51" s="241">
        <f>Y420*Z420</f>
        <v/>
      </c>
      <c r="AB51" s="237" t="inlineStr">
        <is>
          <t>262b81ec-43b4-455b-a08e-81cd01b05d0d</t>
        </is>
      </c>
    </row>
    <row r="52" ht="15" customHeight="1" s="283">
      <c r="A52" s="109" t="n">
        <v>412</v>
      </c>
      <c r="B52" s="222">
        <f>HYPERLINK("https://mocostore.moco.co.id/catalog/"&amp;AB421,"Klik Disini")</f>
        <v/>
      </c>
      <c r="C52" s="223" t="inlineStr">
        <is>
          <t>Gangnam Men â€“ A Friendship of Hottest Men</t>
        </is>
      </c>
      <c r="D52" s="223" t="n"/>
      <c r="E52" s="223" t="inlineStr">
        <is>
          <t>Ayra</t>
        </is>
      </c>
      <c r="F52" s="223" t="inlineStr">
        <is>
          <t>978-979-29-5379-4</t>
        </is>
      </c>
      <c r="G52" s="223" t="inlineStr">
        <is>
          <t>978-623-6844-17-5</t>
        </is>
      </c>
      <c r="H52" s="223" t="inlineStr">
        <is>
          <t>Novel</t>
        </is>
      </c>
      <c r="I52" s="258" t="inlineStr">
        <is>
          <t>Fiksi</t>
        </is>
      </c>
      <c r="J52" s="186" t="inlineStr">
        <is>
          <t>001.02</t>
        </is>
      </c>
      <c r="K52" s="264" t="inlineStr">
        <is>
          <t>Edisi Ke-1</t>
        </is>
      </c>
      <c r="L52" s="264" t="n"/>
      <c r="M52" s="259" t="inlineStr">
        <is>
          <t>Tidak Tersedia</t>
        </is>
      </c>
      <c r="N52" s="223" t="inlineStr">
        <is>
          <t>Indonesia</t>
        </is>
      </c>
      <c r="O52" s="223" t="inlineStr">
        <is>
          <t>Fiksi</t>
        </is>
      </c>
      <c r="P52" s="260" t="n">
        <v>2015</v>
      </c>
      <c r="Q52" s="260" t="n">
        <v>2021</v>
      </c>
      <c r="R52" s="223" t="inlineStr">
        <is>
          <t>Sheila Publishing</t>
        </is>
      </c>
      <c r="S52" s="223" t="inlineStr">
        <is>
          <t>Andi Offset CV</t>
        </is>
      </c>
      <c r="T52" s="223" t="inlineStr">
        <is>
          <t>Lokal</t>
        </is>
      </c>
      <c r="U52" s="261" t="n">
        <v>226</v>
      </c>
      <c r="V52" s="86" t="inlineStr">
        <is>
          <t>pdf</t>
        </is>
      </c>
      <c r="W52" s="223" t="inlineStr">
        <is>
          <t>2.6 MB</t>
        </is>
      </c>
      <c r="X52" s="223" t="inlineStr">
        <is>
          <t>&lt;p&gt;Sebenarnya apa yang terjadi pada Jung Eun Ji? Sanggupkah Kim Jaejoong mengungkapkan peristiwa itu? Bagaimana jika Jung Yunho tahu ayahnya terlibat dalam sebuah skandal? Lalu, mampukah Changmin mengakhiri semuanya tanpa menyeret mereka yang tidak bersalah? Seperti apa pula kisah cinta segitiga Park YooChun dan Kim Junsu dengan seorang gadis Jepang yang bernama Yumiko? Kisah ini bermula dari dusta dan haurskah tetap menjadi sebuah kebohongan&amp;hellip;&amp;hellip;&amp;hellip;&amp;hellip;&amp;hellip;..&lt;/p&gt;</t>
        </is>
      </c>
      <c r="Y52" s="262" t="n">
        <v>57500</v>
      </c>
      <c r="Z52" s="226" t="n"/>
      <c r="AA52" s="241">
        <f>Y421*Z421</f>
        <v/>
      </c>
      <c r="AB52" s="237" t="inlineStr">
        <is>
          <t>b80368e7-f116-4cc5-935b-61a51d721deb</t>
        </is>
      </c>
    </row>
    <row r="53" ht="15" customHeight="1" s="283">
      <c r="A53" s="109" t="n">
        <v>413</v>
      </c>
      <c r="B53" s="222">
        <f>HYPERLINK("https://mocostore.moco.co.id/catalog/"&amp;AB422,"Klik Disini")</f>
        <v/>
      </c>
      <c r="C53" s="223" t="inlineStr">
        <is>
          <t>Kumpulan Dongeng Anak Pengantar Tidur: Lolipop Loli</t>
        </is>
      </c>
      <c r="D53" s="223" t="n"/>
      <c r="E53" s="223" t="inlineStr">
        <is>
          <t>Rauhiyatul Jannah</t>
        </is>
      </c>
      <c r="F53" s="223" t="inlineStr">
        <is>
          <t>978-979-29-5072-4</t>
        </is>
      </c>
      <c r="G53" s="223" t="inlineStr">
        <is>
          <t>978-979-29-8188-9</t>
        </is>
      </c>
      <c r="H53" s="223" t="inlineStr">
        <is>
          <t>Anak</t>
        </is>
      </c>
      <c r="I53" s="258" t="inlineStr">
        <is>
          <t>Fiksi</t>
        </is>
      </c>
      <c r="J53" s="186" t="inlineStr">
        <is>
          <t>001.01</t>
        </is>
      </c>
      <c r="K53" s="264" t="inlineStr">
        <is>
          <t>Tidak Tersedia</t>
        </is>
      </c>
      <c r="L53" s="264" t="n"/>
      <c r="M53" s="259" t="inlineStr">
        <is>
          <t>Tidak Tersedia</t>
        </is>
      </c>
      <c r="N53" s="223" t="inlineStr">
        <is>
          <t>Indonesia</t>
        </is>
      </c>
      <c r="O53" s="223" t="inlineStr">
        <is>
          <t>Tidak diketahui</t>
        </is>
      </c>
      <c r="P53" s="260" t="n">
        <v>2015</v>
      </c>
      <c r="Q53" s="260" t="n">
        <v>2018</v>
      </c>
      <c r="R53" s="223" t="inlineStr">
        <is>
          <t>Rainbow Publisher</t>
        </is>
      </c>
      <c r="S53" s="223" t="inlineStr">
        <is>
          <t>Andi Offset CV</t>
        </is>
      </c>
      <c r="T53" s="223" t="inlineStr">
        <is>
          <t>Lokal</t>
        </is>
      </c>
      <c r="U53" s="261" t="n">
        <v>82</v>
      </c>
      <c r="V53" s="86" t="inlineStr">
        <is>
          <t>pdf</t>
        </is>
      </c>
      <c r="W53" s="223" t="inlineStr">
        <is>
          <t>4.5 MB</t>
        </is>
      </c>
      <c r="X53" s="223" t="inlineStr">
        <is>
          <t>&lt;p&gt;Cerita dongeng dalam buku ini meski disampaikan dengan sajian klasik namun tidak memasukkan unsure mustahil. Dengan demikian, harapannya, cerita dongeng tersebut tidak membodohi anak-anak dengan hal-hal yang mustahil. Selain itu, karena cerita dalam naskah buku ini bertema lingkungan, penulis berharap anak-anak akan semakin terasah kepekaanya terhadap lingkungan.&lt;br /&gt;
 Selamat Membaca!&lt;/p&gt;</t>
        </is>
      </c>
      <c r="Y53" s="262" t="n">
        <v>102500</v>
      </c>
      <c r="Z53" s="226" t="n"/>
      <c r="AA53" s="241">
        <f>Y422*Z422</f>
        <v/>
      </c>
      <c r="AB53" s="237" t="inlineStr">
        <is>
          <t>e1d4c231-6a97-4b42-9dc2-85f291ac0085</t>
        </is>
      </c>
    </row>
    <row r="54" ht="15" customHeight="1" s="283">
      <c r="A54" s="109" t="n">
        <v>415</v>
      </c>
      <c r="B54" s="222">
        <f>HYPERLINK("https://mocostore.moco.co.id/catalog/"&amp;AB424,"Klik Disini")</f>
        <v/>
      </c>
      <c r="C54" s="223" t="inlineStr">
        <is>
          <t>1 Perasaan 3 Logika - Aku Mencintainya Tanpa Rencana</t>
        </is>
      </c>
      <c r="D54" s="223" t="n"/>
      <c r="E54" s="223" t="inlineStr">
        <is>
          <t>Yurissa Astriani</t>
        </is>
      </c>
      <c r="F54" s="223" t="inlineStr">
        <is>
          <t>978-979-29-5003-8</t>
        </is>
      </c>
      <c r="G54" s="223" t="inlineStr">
        <is>
          <t>978-623-7122-31-9</t>
        </is>
      </c>
      <c r="H54" s="223" t="inlineStr">
        <is>
          <t>Novel</t>
        </is>
      </c>
      <c r="I54" s="258" t="inlineStr">
        <is>
          <t>Fiksi</t>
        </is>
      </c>
      <c r="J54" s="186" t="inlineStr">
        <is>
          <t>001.02</t>
        </is>
      </c>
      <c r="K54" s="264" t="n"/>
      <c r="L54" s="264" t="n"/>
      <c r="M54" s="259" t="n"/>
      <c r="N54" s="223" t="n"/>
      <c r="O54" s="223" t="n"/>
      <c r="P54" s="260" t="n">
        <v>2015</v>
      </c>
      <c r="Q54" s="260" t="n">
        <v>2018</v>
      </c>
      <c r="R54" s="223" t="inlineStr">
        <is>
          <t>Sheila Publishing</t>
        </is>
      </c>
      <c r="S54" s="223" t="inlineStr">
        <is>
          <t>Andi Offset CV</t>
        </is>
      </c>
      <c r="T54" s="223" t="n"/>
      <c r="U54" s="261" t="n">
        <v>336</v>
      </c>
      <c r="V54" s="86" t="inlineStr">
        <is>
          <t>pdf</t>
        </is>
      </c>
      <c r="W54" s="223" t="inlineStr">
        <is>
          <t>5.0 MB</t>
        </is>
      </c>
      <c r="X54" s="223" t="inlineStr">
        <is>
          <t>&lt;p&gt;Tiap kamu mau pergi dari sini, jangan lupa tutup pintu. Kunci yang bener. Mau diilangin kuncinya juga boleh, biar aku nggak bisa liat sosok kamu lagi. Kalau pintunya nggak dikunci dibiarin kebuka gitu aja, aku yakin kamu pasti akan keluar masuk seenaknya. WC umum aja harus bayar kalo bolak balik. Kamu nggak perlu bayar pake uang, pake cinta aja udah cukup. Oh, yah. satu lagi. Bayar pake kepastian.&amp;rdquo; * Alena, gadis 24 tahun ini dilema dengan urusan logika dan perasaannya, yaitu antara mempertahankan perasaannya pada atasannya di kantor yang bernama Ganesa atau mengesampingkan perasaannya dengan lebih melihat logika karena Ganesa sudah bertunangan. Masalah semakin rumit ketika Made, mantan pacar Alena, kembali muncul dan ingin menikah dengannya. Lalu, ada Dion cowok nyeleneh yang ternyata memendam cinta pada Alena. Ketika Ganesa menghilang secara tiba-tiba di kantor, Alena semakin dihadapkan pada pilihan yang sulit karena ia punya misi menguak kecurangan yang ada di kantornya. Apakah Alena berhasil mengesampingkan perasaannya? Siapakah yang memenangkan kompetisi di hidup Alena, logika atau perasaannya? Yuk ikuti rumitnya kisah cinta Alena dalam novel ini.&lt;/p&gt;</t>
        </is>
      </c>
      <c r="Y54" s="262" t="n">
        <v>71000</v>
      </c>
      <c r="Z54" s="226" t="n"/>
      <c r="AA54" s="241">
        <f>Y424*Z424</f>
        <v/>
      </c>
      <c r="AB54" s="237" t="inlineStr">
        <is>
          <t>a972b956-138e-4552-af55-520ef2120542</t>
        </is>
      </c>
    </row>
    <row r="55" ht="15" customHeight="1" s="283">
      <c r="A55" s="109" t="n">
        <v>419</v>
      </c>
      <c r="B55" s="222">
        <f>HYPERLINK("https://mocostore.moco.co.id/catalog/"&amp;AB428,"Klik Disini")</f>
        <v/>
      </c>
      <c r="C55" s="223" t="inlineStr">
        <is>
          <t>About You and Me - Karena Cinta Adalah Tentang Kau dan Aku</t>
        </is>
      </c>
      <c r="D55" s="223" t="n"/>
      <c r="E55" s="223" t="inlineStr">
        <is>
          <t>Rina Kartomisastro</t>
        </is>
      </c>
      <c r="F55" s="223" t="inlineStr">
        <is>
          <t>978-979-29-5098-4</t>
        </is>
      </c>
      <c r="G55" s="223" t="inlineStr">
        <is>
          <t>978-623-7122-93-7</t>
        </is>
      </c>
      <c r="H55" s="223" t="inlineStr">
        <is>
          <t>Novel</t>
        </is>
      </c>
      <c r="I55" s="258" t="inlineStr">
        <is>
          <t>Fiksi</t>
        </is>
      </c>
      <c r="J55" s="186" t="inlineStr">
        <is>
          <t>001.02</t>
        </is>
      </c>
      <c r="K55" s="264" t="n"/>
      <c r="L55" s="264" t="n"/>
      <c r="M55" s="259" t="n"/>
      <c r="N55" s="223" t="inlineStr">
        <is>
          <t>Indonesia</t>
        </is>
      </c>
      <c r="O55" s="223" t="inlineStr">
        <is>
          <t>Fiksi</t>
        </is>
      </c>
      <c r="P55" s="260" t="n">
        <v>2015</v>
      </c>
      <c r="Q55" s="260" t="n">
        <v>2020</v>
      </c>
      <c r="R55" s="223" t="inlineStr">
        <is>
          <t>Sheila Publishing</t>
        </is>
      </c>
      <c r="S55" s="223" t="inlineStr">
        <is>
          <t>Andi Offset CV</t>
        </is>
      </c>
      <c r="T55" s="223" t="inlineStr">
        <is>
          <t>Lokal</t>
        </is>
      </c>
      <c r="U55" s="261" t="n">
        <v>320</v>
      </c>
      <c r="V55" s="86" t="inlineStr">
        <is>
          <t>pdf</t>
        </is>
      </c>
      <c r="W55" s="223" t="inlineStr">
        <is>
          <t>3.8 MB</t>
        </is>
      </c>
      <c r="X55" s="223" t="inlineStr">
        <is>
          <t>&lt;p&gt;Dengan berlatar tempat di Korea, seperti Seoul, Gyeongju, Sokcho, dan Gyeonggi, Rin Na tidak pernah menyangka bahwa dirinya akan menjadi ghost writer untuk salah satu penulis favoritnya, seorang penulis berbakat dan tampan, Kim Lee Won. Awalnya ia antusias, tetapi mengetahui kebiasaan buruk Lee Won, membuatnya kehilangan perasaan itu. Terlebih pertemuan pertama mereka di apartemen Lee Won yang diwarnai kesalahpahaman dan kehebohan yang kocak, membuat Rin Na semakin ragu. Mereka dipertemukan dalam situasi yang rumit. Apakah cinta akan menunjukkan jalannya? Ketika takdir mulai memainkan perannya, apakah juga akan mempersatukan mereka dengan sebuah rasa bernama cinta? Entah itu manusia atau hantu sekalipun, mereka bisa saling jatuh cinta selama memiliki hati. Tidak peduli, pasangan itu begitu berbeda. Cinta yang &amp;lsquo;kan mengubah perbedaan menjadi indah. Tidak peduli, orang sekitar memandang aneh, merasa mereka tidak sepadan, karena cinta adalah tentang kau dan aku. Bukan mereka.&lt;/p&gt;</t>
        </is>
      </c>
      <c r="Y55" s="262" t="n">
        <v>61000</v>
      </c>
      <c r="Z55" s="226" t="n"/>
      <c r="AA55" s="241">
        <f>Y428*Z428</f>
        <v/>
      </c>
      <c r="AB55" s="237" t="inlineStr">
        <is>
          <t>4a116d81-5f6d-4784-9aa3-b8f9ed3e64e1</t>
        </is>
      </c>
    </row>
    <row r="56" ht="15" customHeight="1" s="283">
      <c r="A56" s="109" t="n">
        <v>420</v>
      </c>
      <c r="B56" s="222">
        <f>HYPERLINK("https://mocostore.moco.co.id/catalog/"&amp;AB429,"Klik Disini")</f>
        <v/>
      </c>
      <c r="C56" s="223" t="inlineStr">
        <is>
          <t>Aguacero : Tanpa Ada Seseorang di Sisi Kita, Hidup Kita Tidak Lebih Sempurna dari Siapa pun</t>
        </is>
      </c>
      <c r="D56" s="223" t="n"/>
      <c r="E56" s="223" t="inlineStr">
        <is>
          <t>Faulina Anjar Puspita</t>
        </is>
      </c>
      <c r="F56" s="223" t="inlineStr">
        <is>
          <t>978-979-29-5154-7</t>
        </is>
      </c>
      <c r="G56" s="223" t="inlineStr">
        <is>
          <t>978-623-7122-22-7</t>
        </is>
      </c>
      <c r="H56" s="223" t="inlineStr">
        <is>
          <t>Novel</t>
        </is>
      </c>
      <c r="I56" s="258" t="inlineStr">
        <is>
          <t>Fiksi</t>
        </is>
      </c>
      <c r="J56" s="186" t="inlineStr">
        <is>
          <t>001.02</t>
        </is>
      </c>
      <c r="K56" s="264" t="inlineStr">
        <is>
          <t>Tidak Tersedia</t>
        </is>
      </c>
      <c r="L56" s="264" t="n"/>
      <c r="M56" s="259" t="inlineStr">
        <is>
          <t>Tidak Tersedia</t>
        </is>
      </c>
      <c r="N56" s="223" t="inlineStr">
        <is>
          <t>Belum Diketahui</t>
        </is>
      </c>
      <c r="O56" s="223" t="inlineStr">
        <is>
          <t>Belum didefenisikan</t>
        </is>
      </c>
      <c r="P56" s="260" t="n">
        <v>2015</v>
      </c>
      <c r="Q56" s="260" t="n">
        <v>2018</v>
      </c>
      <c r="R56" s="223" t="inlineStr">
        <is>
          <t>Sheila Publishing</t>
        </is>
      </c>
      <c r="S56" s="223" t="inlineStr">
        <is>
          <t>Andi Offset CV</t>
        </is>
      </c>
      <c r="T56" s="223" t="inlineStr">
        <is>
          <t>Belum Diketahui</t>
        </is>
      </c>
      <c r="U56" s="261" t="n">
        <v>370</v>
      </c>
      <c r="V56" s="86" t="inlineStr">
        <is>
          <t>pdf</t>
        </is>
      </c>
      <c r="W56" s="223" t="inlineStr">
        <is>
          <t>2.8 MB</t>
        </is>
      </c>
      <c r="X56" s="223" t="inlineStr">
        <is>
          <t>&lt;p&gt;Bukan hanya cinta dari seorang kekasih yangg dapat menguatkan seseorang dan membuat hidup menjadi sempurna. Seorang sahabat yang sempurna, jauh lebih berarti dibandingkan pria yang tidak bisa memberimu cinta yang sempurna, setulus yang sanggup kamu berikan padanya.&lt;br /&gt;
 Karena seorang Keila, gadis polos yang selalu menguntitnya seperti benalu, haruskah Alicia melemparkan diri ke dunia yang asing dan terlibat ke dalam masalah? Sementara Nindi, beranikah ia menyingkirkan rasa takutnya demi menolong orang lain di tengah rencana Grace yang siap menghancurkan mereka semua?&lt;/p&gt;</t>
        </is>
      </c>
      <c r="Y56" s="262" t="n">
        <v>83000</v>
      </c>
      <c r="Z56" s="226" t="n"/>
      <c r="AA56" s="241">
        <f>Y429*Z429</f>
        <v/>
      </c>
      <c r="AB56" s="237" t="inlineStr">
        <is>
          <t>33285911-705e-4356-8ce8-fb75152aa24e</t>
        </is>
      </c>
    </row>
    <row r="57" ht="15" customHeight="1" s="283">
      <c r="A57" s="109" t="n">
        <v>421</v>
      </c>
      <c r="B57" s="222">
        <f>HYPERLINK("https://mocostore.moco.co.id/catalog/"&amp;AB430,"Klik Disini")</f>
        <v/>
      </c>
      <c r="C57" s="223" t="inlineStr">
        <is>
          <t>Candy Rendy - Ada Saat Dimana Kita Tak Cukup Kuat Memutuskan Sesuatu</t>
        </is>
      </c>
      <c r="D57" s="223" t="n"/>
      <c r="E57" s="223" t="inlineStr">
        <is>
          <t>Paresma Elvigro</t>
        </is>
      </c>
      <c r="F57" s="223" t="inlineStr">
        <is>
          <t>978-979-29-5046-5</t>
        </is>
      </c>
      <c r="G57" s="223" t="inlineStr">
        <is>
          <t>978-623-7122-83-8</t>
        </is>
      </c>
      <c r="H57" s="223" t="inlineStr">
        <is>
          <t>Novel</t>
        </is>
      </c>
      <c r="I57" s="258" t="inlineStr">
        <is>
          <t>Fiksi</t>
        </is>
      </c>
      <c r="J57" s="186" t="inlineStr">
        <is>
          <t>001.02</t>
        </is>
      </c>
      <c r="K57" s="223" t="n"/>
      <c r="L57" s="223" t="n"/>
      <c r="M57" s="259" t="n"/>
      <c r="N57" s="223" t="inlineStr">
        <is>
          <t>Indonesia</t>
        </is>
      </c>
      <c r="O57" s="223" t="inlineStr">
        <is>
          <t>Fiksi</t>
        </is>
      </c>
      <c r="P57" s="260" t="n">
        <v>2015</v>
      </c>
      <c r="Q57" s="260" t="n">
        <v>2020</v>
      </c>
      <c r="R57" s="223" t="inlineStr">
        <is>
          <t>Sheila Publishing</t>
        </is>
      </c>
      <c r="S57" s="223" t="inlineStr">
        <is>
          <t>Andi Offset CV</t>
        </is>
      </c>
      <c r="T57" s="223" t="inlineStr">
        <is>
          <t>Lokal</t>
        </is>
      </c>
      <c r="U57" s="261" t="n">
        <v>304</v>
      </c>
      <c r="V57" s="86" t="inlineStr">
        <is>
          <t>pdf</t>
        </is>
      </c>
      <c r="W57" s="223" t="inlineStr">
        <is>
          <t>3.4 MB</t>
        </is>
      </c>
      <c r="X57" s="223" t="inlineStr">
        <is>
          <t>&lt;p&gt;Sepeninggal Rendy. Vigra berjuang untuk move on. Menghapus dukanya akan kehilangan Rendy . spontan Vigra berkata, Dulu, aku tak pernah punya alasan mengapa aku menyukaimu. Tapi, sekarang aku tahu mengapa begitu sulit untuk move on. Karena perhatian sederhana yang kamu beri itulah yang membuatku belum bisa melupakan. Ada saat dimana kita Tak cukup kuat memutuskan sesuatu Move on bukan tentang memikirkan cara apa yang tepat untuk melakukannya dan bagaimana melupakannya. Tapi tentang seberapa besar kesiapan sesorang untuk segera melakukannya dan seberapa besar hati untuk memaafkannya. Ingin move on (melupakan) tapi selalu saja bertemu secara tak sengaja dengan sesorang yang ingin dilupakan itu adalah peristiwa yang membingungkan sesorang juga bisa gagal move on bukan karena suatu hal besar. Tapi bisa saja karena hal sederhana. Apakah hal yang sederhana itu? Yuk ikuti kisah serunya dalam novel ini apakah Vigra mamou move on dari Rendy?&lt;/p&gt;</t>
        </is>
      </c>
      <c r="Y57" s="262" t="n">
        <v>66000</v>
      </c>
      <c r="Z57" s="226" t="n"/>
      <c r="AA57" s="241">
        <f>Y430*Z430</f>
        <v/>
      </c>
      <c r="AB57" s="237" t="inlineStr">
        <is>
          <t>b7390959-3adc-4417-89b2-febd407893af</t>
        </is>
      </c>
    </row>
    <row r="58" ht="15" customHeight="1" s="283">
      <c r="A58" s="109" t="n">
        <v>422</v>
      </c>
      <c r="B58" s="222">
        <f>HYPERLINK("https://mocostore.moco.co.id/catalog/"&amp;AB431,"Klik Disini")</f>
        <v/>
      </c>
      <c r="C58" s="223" t="inlineStr">
        <is>
          <t>Cinta Bopeng-Bopeng - Seandainya Cinta Bisa Mengapung Kayak Batu Apung. Pasti Gue Nggak Perlu Nyelam Buat Mengambil Cinta Elo</t>
        </is>
      </c>
      <c r="D58" s="223" t="n"/>
      <c r="E58" s="223" t="inlineStr">
        <is>
          <t>Ratri Desmayana</t>
        </is>
      </c>
      <c r="F58" s="223" t="inlineStr">
        <is>
          <t>978-979-29-5160-8</t>
        </is>
      </c>
      <c r="G58" s="223" t="inlineStr">
        <is>
          <t>978-623-7122-24-1</t>
        </is>
      </c>
      <c r="H58" s="223" t="inlineStr">
        <is>
          <t>Novel</t>
        </is>
      </c>
      <c r="I58" s="258" t="inlineStr">
        <is>
          <t>Fiksi</t>
        </is>
      </c>
      <c r="J58" s="186" t="inlineStr">
        <is>
          <t>001.02</t>
        </is>
      </c>
      <c r="K58" s="264" t="n"/>
      <c r="L58" s="264" t="n"/>
      <c r="M58" s="259" t="n"/>
      <c r="N58" s="223" t="n"/>
      <c r="O58" s="223" t="n"/>
      <c r="P58" s="260" t="n">
        <v>2015</v>
      </c>
      <c r="Q58" s="260" t="n">
        <v>2018</v>
      </c>
      <c r="R58" s="223" t="inlineStr">
        <is>
          <t>Sheila Publishing</t>
        </is>
      </c>
      <c r="S58" s="223" t="inlineStr">
        <is>
          <t>Andi Offset CV</t>
        </is>
      </c>
      <c r="T58" s="223" t="n"/>
      <c r="U58" s="261" t="n">
        <v>208</v>
      </c>
      <c r="V58" s="86" t="inlineStr">
        <is>
          <t>pdf</t>
        </is>
      </c>
      <c r="W58" s="223" t="inlineStr">
        <is>
          <t>4.7 MB</t>
        </is>
      </c>
      <c r="X58" s="223" t="inlineStr">
        <is>
          <t>&lt;p&gt;Semenjak LDR dengan Miko. Sista yang cantik luar biasa jadi punya hobi aneh buat mengobati rasa rindunya. Dia suka nongkrong di WC selama berjam-jam sambil baca buku. Sista menjadi frustasi dan kesepian, dia sampai mogok makan segala. Disitulah, Jupri sahabatnya Miko muncul dan berusaha menghibur Sista. Jupri kerap dipanggil kakek, karena dia sering tidak naik kelas. Pipinya bopeng-bopeng dan wajahnya enggak banget (tidak seganteng Miko). Suatu ketika Mami Sista dihantui mimpi buruk tentang kutukan. Kutukan itu mengamanatkan bahwa, bila tidak ingin terjadi hal yang tidak diinginkan, Mami tidak boleh berkata menyakitkan kepada orang yang dia benci. Mau tahu serunya kelanjutan cerita Sista dan Jupri. Baca novel ini!&lt;/p&gt;</t>
        </is>
      </c>
      <c r="Y58" s="262" t="n">
        <v>55500</v>
      </c>
      <c r="Z58" s="226" t="n"/>
      <c r="AA58" s="241">
        <f>Y431*Z431</f>
        <v/>
      </c>
      <c r="AB58" s="237" t="inlineStr">
        <is>
          <t>491c0a0e-ba4b-4a25-bde9-50a9644cdf60</t>
        </is>
      </c>
    </row>
    <row r="59" ht="15" customHeight="1" s="283">
      <c r="A59" s="109" t="n">
        <v>423</v>
      </c>
      <c r="B59" s="222">
        <f>HYPERLINK("https://mocostore.moco.co.id/catalog/"&amp;AB432,"Klik Disini")</f>
        <v/>
      </c>
      <c r="C59" s="223" t="inlineStr">
        <is>
          <t>Forever in My Heart</t>
        </is>
      </c>
      <c r="D59" s="223" t="n"/>
      <c r="E59" s="223" t="inlineStr">
        <is>
          <t>Monica Petra</t>
        </is>
      </c>
      <c r="F59" s="223" t="inlineStr">
        <is>
          <t>978-979-29-5045-8</t>
        </is>
      </c>
      <c r="G59" s="223" t="inlineStr">
        <is>
          <t>978-623-7122-25-8</t>
        </is>
      </c>
      <c r="H59" s="223" t="inlineStr">
        <is>
          <t>Novel</t>
        </is>
      </c>
      <c r="I59" s="258" t="inlineStr">
        <is>
          <t>Fiksi</t>
        </is>
      </c>
      <c r="J59" s="186" t="inlineStr">
        <is>
          <t>001.02</t>
        </is>
      </c>
      <c r="K59" s="223" t="n"/>
      <c r="L59" s="223" t="n"/>
      <c r="M59" s="259" t="n"/>
      <c r="N59" s="223" t="inlineStr">
        <is>
          <t>Indonesia</t>
        </is>
      </c>
      <c r="O59" s="223" t="inlineStr">
        <is>
          <t>Fiksi</t>
        </is>
      </c>
      <c r="P59" s="260" t="n">
        <v>2015</v>
      </c>
      <c r="Q59" s="260" t="n">
        <v>2019</v>
      </c>
      <c r="R59" s="223" t="inlineStr">
        <is>
          <t>Sheila Publishing</t>
        </is>
      </c>
      <c r="S59" s="223" t="inlineStr">
        <is>
          <t>Andi Offset CV</t>
        </is>
      </c>
      <c r="T59" s="223" t="inlineStr">
        <is>
          <t>Lokal</t>
        </is>
      </c>
      <c r="U59" s="261" t="n">
        <v>272</v>
      </c>
      <c r="V59" s="86" t="inlineStr">
        <is>
          <t>pdf</t>
        </is>
      </c>
      <c r="W59" s="223" t="inlineStr">
        <is>
          <t>3.2 MB</t>
        </is>
      </c>
      <c r="X59" s="223" t="inlineStr">
        <is>
          <t>&lt;p&gt;Boas: &amp;ldquo;Aku benci hujan.&amp;rdquo; Sabrina: &amp;rdquo;Kalo aku dari kecil selalu suka hujan. Aku sering menangis dalam hujan. Saat merasa sedih aku selalu berdiri di bawah hujan.&amp;rdquo; Marvel: &amp;ldquo;Habis aku nggak suka ada orang yang berpikiran jelek sama kamu.&amp;rdquo; Lin: &amp;rdquo;Boas teman kita. Kamu pikir apa yang dia harapkan dari kita? Aku tau siapa dia. Nggak ada yang salah dalam dirinya.&amp;rdquo; Belinda: &amp;ldquo;Baik saya maupun Kak Marvel nggak ada yang bermaksud untuk bohong. Saya nggak akan membela diri saya sendiri. Saya cuma berpikir bagaimana supaya orang lain tidak terluka.&amp;rdquo; Melvin: &amp;rdquo;Aku baru sadar kalo selama ini aku nggak pernah benci sama kamu. Semua yang kamu lakukan sebenarnya sama sekali nggak ada yang membuatku terluka.&amp;rdquo; &amp;ldquo;Forever in My Heart&amp;rdquo; Setiap hati adalah rumah bagi seseorang.&lt;/p&gt;</t>
        </is>
      </c>
      <c r="Y59" s="262" t="n">
        <v>53500</v>
      </c>
      <c r="Z59" s="226" t="n"/>
      <c r="AA59" s="241">
        <f>Y432*Z432</f>
        <v/>
      </c>
      <c r="AB59" s="237" t="inlineStr">
        <is>
          <t>c00f3c5c-0e3e-4f18-93b4-58f8716bf936</t>
        </is>
      </c>
    </row>
    <row r="60" ht="15" customHeight="1" s="283">
      <c r="A60" s="109" t="n">
        <v>424</v>
      </c>
      <c r="B60" s="222">
        <f>HYPERLINK("https://mocostore.moco.co.id/catalog/"&amp;AB433,"Klik Disini")</f>
        <v/>
      </c>
      <c r="C60" s="223" t="inlineStr">
        <is>
          <t>Her - Kau Hanya Perlu Percaya Padaku dan Kita Akan Baik-baik Saja</t>
        </is>
      </c>
      <c r="D60" s="223" t="n"/>
      <c r="E60" s="223" t="inlineStr">
        <is>
          <t>Arya</t>
        </is>
      </c>
      <c r="F60" s="223" t="inlineStr">
        <is>
          <t>978-979-29-5133-2</t>
        </is>
      </c>
      <c r="G60" s="223" t="inlineStr">
        <is>
          <t>978-623-7122-26-5</t>
        </is>
      </c>
      <c r="H60" s="223" t="inlineStr">
        <is>
          <t>Novel</t>
        </is>
      </c>
      <c r="I60" s="258" t="inlineStr">
        <is>
          <t>Fiksi</t>
        </is>
      </c>
      <c r="J60" s="186" t="inlineStr">
        <is>
          <t>001.02</t>
        </is>
      </c>
      <c r="K60" s="223" t="n"/>
      <c r="L60" s="223" t="n"/>
      <c r="M60" s="259" t="n"/>
      <c r="N60" s="223" t="inlineStr">
        <is>
          <t>Indonesia</t>
        </is>
      </c>
      <c r="O60" s="223" t="inlineStr">
        <is>
          <t>Tidak diketahui</t>
        </is>
      </c>
      <c r="P60" s="260" t="n">
        <v>2015</v>
      </c>
      <c r="Q60" s="260" t="n">
        <v>2018</v>
      </c>
      <c r="R60" s="223" t="inlineStr">
        <is>
          <t>Sheila Publishing</t>
        </is>
      </c>
      <c r="S60" s="223" t="inlineStr">
        <is>
          <t>Andi Offset CV</t>
        </is>
      </c>
      <c r="T60" s="223" t="inlineStr">
        <is>
          <t>Lokal</t>
        </is>
      </c>
      <c r="U60" s="261" t="n">
        <v>353</v>
      </c>
      <c r="V60" s="86" t="inlineStr">
        <is>
          <t>pdf</t>
        </is>
      </c>
      <c r="W60" s="223" t="inlineStr">
        <is>
          <t>5.2 MB</t>
        </is>
      </c>
      <c r="X60" s="223" t="inlineStr">
        <is>
          <t>&lt;p&gt;Karena suatu hal, Jo Tae-Hyun harus rela menghabiskan waktunya di dekat Ahn Na-Ra gadis manisyang menurutnya begitu aneh. Seiring berjalannya waktu, Tae Hyun menyadari bahwa Na-Ra memiliki sesuatu yang tidak dimiliki oleh orang lain. Gadis itu berbeda. Sinar matanya berbeda. Dia istimewa.&lt;br /&gt;
 Awalnya, Na-Ra menilai Tae-Hyun sebagai jenius yang sombong. Ia lebih memilih untuk jauh-jauh dari laki-laki itu. Namun seiring berjalannya waktu, Na-Ra mulai terbiasa dengan keberadaan Tae-Hyun di sisinya. Bahkan dalam hidupnya, Te-hyun menjadi satu-satunya Hal yang ingin ia pertahankan.&lt;br /&gt;
 Apakah cinta akan menunjukkan jalannya? Dengan sebuah ketulusan, apakah cinta juga akan menemukan kesejatiannya? Ketika takdir mulai memainkan perannya, apakah cinta juga akan mempersatukan mereka?&lt;/p&gt;
 &lt;p&gt;&amp;ldquo;&amp;hellip;.Kau hanya perlu percaya padaku dan kita akan baik-baik saja..&amp;rdquo;&lt;/p&gt;</t>
        </is>
      </c>
      <c r="Y60" s="262" t="n">
        <v>76000</v>
      </c>
      <c r="Z60" s="226" t="n"/>
      <c r="AA60" s="241">
        <f>Y433*Z433</f>
        <v/>
      </c>
      <c r="AB60" s="237" t="inlineStr">
        <is>
          <t>552f09f4-b136-4026-8e73-55dcb462293a</t>
        </is>
      </c>
    </row>
    <row r="61" ht="15" customHeight="1" s="283">
      <c r="A61" s="109" t="n">
        <v>425</v>
      </c>
      <c r="B61" s="222">
        <f>HYPERLINK("https://mocostore.moco.co.id/catalog/"&amp;AB434,"Klik Disini")</f>
        <v/>
      </c>
      <c r="C61" s="223" t="inlineStr">
        <is>
          <t>Hiding My Heart - Setetes Embun dari London</t>
        </is>
      </c>
      <c r="D61" s="223" t="n"/>
      <c r="E61" s="223" t="inlineStr">
        <is>
          <t>Fahrul Khakim</t>
        </is>
      </c>
      <c r="F61" s="223" t="inlineStr">
        <is>
          <t>978-979-29-4749-6</t>
        </is>
      </c>
      <c r="G61" s="223" t="inlineStr">
        <is>
          <t>978-623-7122-27-2</t>
        </is>
      </c>
      <c r="H61" s="223" t="inlineStr">
        <is>
          <t>Novel</t>
        </is>
      </c>
      <c r="I61" s="258" t="inlineStr">
        <is>
          <t>Fiksi</t>
        </is>
      </c>
      <c r="J61" s="186" t="inlineStr">
        <is>
          <t>001.02</t>
        </is>
      </c>
      <c r="K61" s="223" t="n"/>
      <c r="L61" s="223" t="n"/>
      <c r="M61" s="259" t="n"/>
      <c r="N61" s="223" t="inlineStr">
        <is>
          <t>Indonesia</t>
        </is>
      </c>
      <c r="O61" s="223" t="inlineStr">
        <is>
          <t>Tidak diketahui</t>
        </is>
      </c>
      <c r="P61" s="260" t="n">
        <v>2015</v>
      </c>
      <c r="Q61" s="260" t="n">
        <v>2018</v>
      </c>
      <c r="R61" s="223" t="inlineStr">
        <is>
          <t>Sheila Publishing</t>
        </is>
      </c>
      <c r="S61" s="223" t="inlineStr">
        <is>
          <t>Andi Offset CV</t>
        </is>
      </c>
      <c r="T61" s="223" t="inlineStr">
        <is>
          <t>Lokal</t>
        </is>
      </c>
      <c r="U61" s="261" t="n">
        <v>208</v>
      </c>
      <c r="V61" s="86" t="inlineStr">
        <is>
          <t>pdf</t>
        </is>
      </c>
      <c r="W61" s="223" t="inlineStr">
        <is>
          <t>6.5 MB</t>
        </is>
      </c>
      <c r="X61" s="223" t="inlineStr">
        <is>
          <t>&lt;p&gt;Kita sudah sebelas tahun bersahabat. Kau pergi ke London, meninggalkanku berkawan sepi di rumah pohon. Tapi aku percaya kau akan kembali. Tanpa kuduga hari itu datang, kau masih embun yang utuh untukku. Hanya kau yang mampu menyentuh kalbuku dengan racikan masakanmu serta seulas senyum pengertian. * Hari-hari Lara sempat hampa sejak Abe pindah ke London lima tahun yang lalu. Sampai akhirnya pagi itu tiba-tiba Abe sudah berdiri di depan rumah Lara. Semua impian Lara kini akan menjadi nyata. Walau dia menyadari keluarganya tak menyukai hubungannya dengan Abe. Belum lagi Papanya yang sudah menjodohkan Lara dengan Galih. Lara punya banyak rahasia agar hati Abe tak terluka. Tapi bagaimana jika salah satu rahasia itu akhirnya mengancam hidup Lara untuk selamanya?&lt;/p&gt;</t>
        </is>
      </c>
      <c r="Y61" s="262" t="n">
        <v>55500</v>
      </c>
      <c r="Z61" s="226" t="n"/>
      <c r="AA61" s="241">
        <f>Y434*Z434</f>
        <v/>
      </c>
      <c r="AB61" s="237" t="inlineStr">
        <is>
          <t>1627d214-ddcd-484d-8d9b-b3c651b3fbb6</t>
        </is>
      </c>
    </row>
    <row r="62" ht="15" customHeight="1" s="283">
      <c r="A62" s="109" t="n">
        <v>426</v>
      </c>
      <c r="B62" s="222">
        <f>HYPERLINK("https://mocostore.moco.co.id/catalog/"&amp;AB435,"Klik Disini")</f>
        <v/>
      </c>
      <c r="C62" s="223" t="inlineStr">
        <is>
          <t>It For Kids: Ngeblog Yuuk!!</t>
        </is>
      </c>
      <c r="D62" s="223" t="n"/>
      <c r="E62" s="223" t="inlineStr">
        <is>
          <t>Sri Indrianti</t>
        </is>
      </c>
      <c r="F62" s="223" t="inlineStr">
        <is>
          <t>978-979-29-4176-0</t>
        </is>
      </c>
      <c r="G62" s="223" t="inlineStr">
        <is>
          <t>978-623-7230-87-8</t>
        </is>
      </c>
      <c r="H62" s="223" t="inlineStr">
        <is>
          <t>Anak</t>
        </is>
      </c>
      <c r="I62" s="258" t="inlineStr">
        <is>
          <t>Fiksi</t>
        </is>
      </c>
      <c r="J62" s="186" t="inlineStr">
        <is>
          <t>001.01</t>
        </is>
      </c>
      <c r="K62" s="223" t="n"/>
      <c r="L62" s="223" t="n"/>
      <c r="M62" s="259" t="n"/>
      <c r="N62" s="223" t="inlineStr">
        <is>
          <t>Indonesia</t>
        </is>
      </c>
      <c r="O62" s="223" t="inlineStr">
        <is>
          <t>Belum didefenisikan</t>
        </is>
      </c>
      <c r="P62" s="260" t="n">
        <v>2015</v>
      </c>
      <c r="Q62" s="260" t="n">
        <v>2020</v>
      </c>
      <c r="R62" s="223" t="inlineStr">
        <is>
          <t>Rainbow Publisher</t>
        </is>
      </c>
      <c r="S62" s="223" t="inlineStr">
        <is>
          <t>Andi Offset CV</t>
        </is>
      </c>
      <c r="T62" s="223" t="inlineStr">
        <is>
          <t>Lokal</t>
        </is>
      </c>
      <c r="U62" s="261" t="n">
        <v>73</v>
      </c>
      <c r="V62" s="86" t="inlineStr">
        <is>
          <t>pdf</t>
        </is>
      </c>
      <c r="W62" s="223" t="inlineStr">
        <is>
          <t>13.7 MB</t>
        </is>
      </c>
      <c r="X62" s="223" t="inlineStr">
        <is>
          <t>&lt;p&gt;Saat ini, perkembangan teknologi dan informasi sangat cepat. Kalau tidak mau belajar, kita akan ketinggalan. Nggak mau kan, teman-teman menjadi orang yang kuper atau gapnet alias &amp;quot;gagap internet&amp;quot;? Nah, buku ini bisa menjadi pilihan menarik bagi teman-teman yang ingin memelajari internet khususnya dunia blog. Mengapa blog? Karena lewat blog, teman-teman bisa mencurahkan segala bentuk kreativitasnya. Selain itu, teman-teman juga bisa menjalin pertemanan dengan sesama blogger cilik. Menyenangkan, bukan? Penyajian dengan gaya bahasa anak-anak yang disertai dengan gambar step by step akan memudahkan anak-anak untuk mempelajari materi membuat blog pribadi. Diharapkan buku ini akan membantu anak-anak Indonesia untuk lebih maju.&lt;/p&gt;</t>
        </is>
      </c>
      <c r="Y62" s="262" t="n">
        <v>70000</v>
      </c>
      <c r="Z62" s="226" t="n"/>
      <c r="AA62" s="241">
        <f>Y435*Z435</f>
        <v/>
      </c>
      <c r="AB62" s="237" t="inlineStr">
        <is>
          <t>184cbcce-230a-4ba2-85d5-9d5569ba8bd4</t>
        </is>
      </c>
    </row>
    <row r="63" ht="15" customHeight="1" s="283">
      <c r="A63" s="109" t="n">
        <v>427</v>
      </c>
      <c r="B63" s="222">
        <f>HYPERLINK("https://mocostore.moco.co.id/catalog/"&amp;AB436,"Klik Disini")</f>
        <v/>
      </c>
      <c r="C63" s="223" t="inlineStr">
        <is>
          <t>IT For Kids: Utak-Atik Excel Yuuk!!</t>
        </is>
      </c>
      <c r="D63" s="223" t="n"/>
      <c r="E63" s="223" t="inlineStr">
        <is>
          <t>Yulianto Soerachmat</t>
        </is>
      </c>
      <c r="F63" s="223" t="inlineStr">
        <is>
          <t>978-979-29-4177-7</t>
        </is>
      </c>
      <c r="G63" s="223" t="inlineStr">
        <is>
          <t>978-623-7230-88-5</t>
        </is>
      </c>
      <c r="H63" s="223" t="inlineStr">
        <is>
          <t>Anak</t>
        </is>
      </c>
      <c r="I63" s="258" t="inlineStr">
        <is>
          <t>Fiksi</t>
        </is>
      </c>
      <c r="J63" s="186" t="inlineStr">
        <is>
          <t>001.01</t>
        </is>
      </c>
      <c r="K63" s="264" t="n"/>
      <c r="L63" s="264" t="n"/>
      <c r="M63" s="259" t="n"/>
      <c r="N63" s="223" t="inlineStr">
        <is>
          <t>Indonesia</t>
        </is>
      </c>
      <c r="O63" s="223" t="inlineStr">
        <is>
          <t>Bukan fiksi</t>
        </is>
      </c>
      <c r="P63" s="260" t="n">
        <v>2015</v>
      </c>
      <c r="Q63" s="260" t="n">
        <v>2020</v>
      </c>
      <c r="R63" s="223" t="inlineStr">
        <is>
          <t>Rainbow Publisher</t>
        </is>
      </c>
      <c r="S63" s="223" t="inlineStr">
        <is>
          <t>Andi Offset CV</t>
        </is>
      </c>
      <c r="T63" s="223" t="inlineStr">
        <is>
          <t>Lokal</t>
        </is>
      </c>
      <c r="U63" s="261" t="n">
        <v>97</v>
      </c>
      <c r="V63" s="86" t="inlineStr">
        <is>
          <t>pdf</t>
        </is>
      </c>
      <c r="W63" s="223" t="inlineStr">
        <is>
          <t>16.3 MB</t>
        </is>
      </c>
      <c r="X63" s="223" t="inlineStr">
        <is>
          <t>&lt;p&gt;Saat ini, teknologi dan informasi telah mengalami perkembangan yang begitu cepat. Produk-produk teknologi komputer seperti program Excel sudah digunakan secara luas antara lain di sekolah-sekolah, perkantoran, organisasi-organisasi, dan tempat pelayanan umum. Untuk mengimbangi perkembangan teknologi itu, anak-anak perlu mempersiapkan diri agar bisa menjadi sumber daya manusia yang berkualitas. Sumber daya manusia yang berkualitas dan tanggap perkembangan teknologi bisa dipersiapkan dengan pendidikan keterampilan komputer. Untuk itu, anak-anak pun harus dipersiapkan untuk mengikuti tantangan dan kemajuan teknologi informatika. Penyajian dengan gaya bahasa anak-anak yang disertai dengan gambar step by step akan memudahkan anak-anak untuk mempelajari materi aplikasi Excel pada buku ini.&lt;/p&gt;</t>
        </is>
      </c>
      <c r="Y63" s="262" t="n">
        <v>70000</v>
      </c>
      <c r="Z63" s="226" t="n"/>
      <c r="AA63" s="241">
        <f>Y436*Z436</f>
        <v/>
      </c>
      <c r="AB63" s="237" t="inlineStr">
        <is>
          <t>b8b78c0a-47a8-437b-82b4-0ea423640494</t>
        </is>
      </c>
    </row>
    <row r="64" ht="15" customHeight="1" s="283">
      <c r="A64" s="109" t="n">
        <v>470</v>
      </c>
      <c r="B64" s="222">
        <f>HYPERLINK("https://mocostore.moco.co.id/catalog/"&amp;AB479,"Klik Disini")</f>
        <v/>
      </c>
      <c r="C64" s="223" t="inlineStr">
        <is>
          <t>Youâ€™re My Reason â€“ Tidak Ada Cinta yang Kebetulan di Dunia Ini</t>
        </is>
      </c>
      <c r="D64" s="223" t="n"/>
      <c r="E64" s="223" t="inlineStr">
        <is>
          <t>Narnie January</t>
        </is>
      </c>
      <c r="F64" s="223" t="inlineStr">
        <is>
          <t>978-979-29-5157-8</t>
        </is>
      </c>
      <c r="G64" s="223" t="inlineStr">
        <is>
          <t>978-623-6844-02-1</t>
        </is>
      </c>
      <c r="H64" s="223" t="inlineStr">
        <is>
          <t>Novel</t>
        </is>
      </c>
      <c r="I64" s="258" t="inlineStr">
        <is>
          <t>Fiksi</t>
        </is>
      </c>
      <c r="J64" s="186" t="inlineStr">
        <is>
          <t>001.02</t>
        </is>
      </c>
      <c r="K64" s="264" t="n"/>
      <c r="L64" s="264" t="n"/>
      <c r="M64" s="259" t="n"/>
      <c r="N64" s="223" t="inlineStr">
        <is>
          <t>Indonesia</t>
        </is>
      </c>
      <c r="O64" s="223" t="inlineStr">
        <is>
          <t>Fiksi</t>
        </is>
      </c>
      <c r="P64" s="260" t="n">
        <v>2015</v>
      </c>
      <c r="Q64" s="260" t="n">
        <v>2020</v>
      </c>
      <c r="R64" s="223" t="inlineStr">
        <is>
          <t>Sheila Publishing</t>
        </is>
      </c>
      <c r="S64" s="223" t="inlineStr">
        <is>
          <t>Andi Offset CV</t>
        </is>
      </c>
      <c r="T64" s="223" t="inlineStr">
        <is>
          <t>Lokal</t>
        </is>
      </c>
      <c r="U64" s="261" t="n">
        <v>225</v>
      </c>
      <c r="V64" s="86" t="inlineStr">
        <is>
          <t>pdf</t>
        </is>
      </c>
      <c r="W64" s="223" t="inlineStr">
        <is>
          <t>4.8 MB</t>
        </is>
      </c>
      <c r="X64" s="223" t="inlineStr">
        <is>
          <t>&lt;p&gt;Khansa tidak pernah percaya pada kebetulan. Baginya, setiap hal memiliki alasan untuk ada dan terjadi. Setelah pertemuannya dengan Azka, ia nekad untuk membuntuti pengamen jalanan itu. Kehidupan Khansa pun berubah drastis.&lt;br /&gt;
 Menjadi relawan di rumah singgah, dibenci cowok yang naksir berat padanya, merindukan cowok yang dia benci, bertengkar dengan sahabatnya, menjadi korban cyberbully, dan mengamen adalah pengalaman barunya. Namun, apakah Khansa menemukan alasan kenapa dia&amp;nbsp; begitu tertarik pada Azka sejak pandangan pertama? Yuk ikuti ceritanya dalam novel ini?&lt;/p&gt;
 &lt;p&gt;&amp;nbsp;&lt;/p&gt;</t>
        </is>
      </c>
      <c r="Y64" s="262" t="n">
        <v>53500</v>
      </c>
      <c r="Z64" s="226" t="n"/>
      <c r="AA64" s="241">
        <f>Y479*Z479</f>
        <v/>
      </c>
      <c r="AB64" s="237" t="inlineStr">
        <is>
          <t>d804a458-753f-4efe-b745-2fba49ad3de2</t>
        </is>
      </c>
    </row>
    <row r="65" ht="15" customHeight="1" s="283">
      <c r="A65" s="109" t="n">
        <v>488</v>
      </c>
      <c r="B65" s="222">
        <f>HYPERLINK("https://mocostore.moco.co.id/catalog/"&amp;AB497,"Klik Disini")</f>
        <v/>
      </c>
      <c r="C65" s="223" t="inlineStr">
        <is>
          <t>Komandan Kellie and Superkids #1: The Mysterious Presence</t>
        </is>
      </c>
      <c r="D65" s="223" t="n"/>
      <c r="E65" s="223" t="inlineStr">
        <is>
          <t>Christopher P.N. Maselli</t>
        </is>
      </c>
      <c r="F65" s="223" t="inlineStr">
        <is>
          <t>978-979-29-5044-1</t>
        </is>
      </c>
      <c r="G65" s="223" t="inlineStr">
        <is>
          <t>978-979-29-7961-9</t>
        </is>
      </c>
      <c r="H65" s="223" t="inlineStr">
        <is>
          <t>Anak</t>
        </is>
      </c>
      <c r="I65" s="258" t="inlineStr">
        <is>
          <t>Fiksi</t>
        </is>
      </c>
      <c r="J65" s="186" t="inlineStr">
        <is>
          <t>001.01</t>
        </is>
      </c>
      <c r="K65" s="264" t="n"/>
      <c r="L65" s="264" t="n"/>
      <c r="M65" s="259" t="n"/>
      <c r="N65" s="263" t="inlineStr">
        <is>
          <t>Indonesia</t>
        </is>
      </c>
      <c r="O65" s="263" t="inlineStr">
        <is>
          <t>Tidak diketahui</t>
        </is>
      </c>
      <c r="P65" s="260" t="n">
        <v>2013</v>
      </c>
      <c r="Q65" s="260" t="n">
        <v>2018</v>
      </c>
      <c r="R65" s="223" t="inlineStr">
        <is>
          <t>Nain Publisher</t>
        </is>
      </c>
      <c r="S65" s="223" t="inlineStr">
        <is>
          <t>Andi Offset CV</t>
        </is>
      </c>
      <c r="T65" s="223" t="inlineStr">
        <is>
          <t>Lokal</t>
        </is>
      </c>
      <c r="U65" s="261" t="n">
        <v>136</v>
      </c>
      <c r="V65" s="86" t="inlineStr">
        <is>
          <t>pdf</t>
        </is>
      </c>
      <c r="W65" s="223" t="inlineStr">
        <is>
          <t>1.7 MB</t>
        </is>
      </c>
      <c r="X65" s="223" t="inlineStr">
        <is>
          <t>&lt;p&gt;Perpindahan Superkid Academi ke markas baru berjalan mulus &amp;Atilde;&amp;cent;&amp;iuml;&amp;iquest;&amp;frac12;&amp;iuml;&amp;iquest;&amp;frac12; hingga Alex menemukan ruang rahasia dalam bangunan tersebut. Akhirnya, Komandan Kellie dan Superkids dikirim untuk menyelidikinya. Kemudian, satu demi satu, Superkids mulai menghilang! Sekarang, inilah waktunya bagi Alex untuk menyelamatkan teman-temannya dan mengungkap kehadiran misterius yang akan menangkap mereka. Akankah Superkids mampu menaklukkan bahaya yang merintangi? Dan apakah benar-benar ada dinding di balik ruang tersembunyi? Petualangan ini akan melibatkan kekuatan dan urapan Tuhan yang membimbing Superkids untuk mengungkap kebenaran di balik Kehadiran Misterius!&lt;/p&gt;</t>
        </is>
      </c>
      <c r="Y65" s="262" t="n">
        <v>41000</v>
      </c>
      <c r="Z65" s="226" t="n"/>
      <c r="AA65" s="241">
        <f>Y497*Z497</f>
        <v/>
      </c>
      <c r="AB65" s="237" t="inlineStr">
        <is>
          <t>4dda845b-8419-4e61-9ccd-1a5e8ed0dcaf</t>
        </is>
      </c>
    </row>
    <row r="66" ht="15" customHeight="1" s="283">
      <c r="A66" s="109" t="n">
        <v>493</v>
      </c>
      <c r="B66" s="222">
        <f>HYPERLINK("https://mocostore.moco.co.id/catalog/"&amp;AB502,"Klik Disini")</f>
        <v/>
      </c>
      <c r="C66" s="223" t="inlineStr">
        <is>
          <t>Deep in My Heart, For My Lovely Person - Dari Lubuk Hatiku, untuk Orang-orang yang Kukasihi</t>
        </is>
      </c>
      <c r="D66" s="223" t="n"/>
      <c r="E66" s="223" t="inlineStr">
        <is>
          <t>Monica Petra</t>
        </is>
      </c>
      <c r="F66" s="223" t="inlineStr">
        <is>
          <t>978-979-29-5943-7</t>
        </is>
      </c>
      <c r="G66" s="223" t="inlineStr">
        <is>
          <t>978-623-6701-22-5</t>
        </is>
      </c>
      <c r="H66" s="223" t="inlineStr">
        <is>
          <t>Anak</t>
        </is>
      </c>
      <c r="I66" s="258" t="inlineStr">
        <is>
          <t>Fiksi</t>
        </is>
      </c>
      <c r="J66" s="186" t="inlineStr">
        <is>
          <t>001.01</t>
        </is>
      </c>
      <c r="K66" s="223" t="n"/>
      <c r="L66" s="223" t="n"/>
      <c r="M66" s="259" t="n"/>
      <c r="N66" s="263" t="inlineStr">
        <is>
          <t>Indonesia</t>
        </is>
      </c>
      <c r="O66" s="263" t="inlineStr">
        <is>
          <t>Fiksi</t>
        </is>
      </c>
      <c r="P66" s="260" t="n">
        <v>2016</v>
      </c>
      <c r="Q66" s="260" t="n">
        <v>2020</v>
      </c>
      <c r="R66" s="223" t="inlineStr">
        <is>
          <t>Rainbow Publisher</t>
        </is>
      </c>
      <c r="S66" s="223" t="inlineStr">
        <is>
          <t>Andi Offset CV</t>
        </is>
      </c>
      <c r="T66" s="223" t="inlineStr">
        <is>
          <t>Lokal</t>
        </is>
      </c>
      <c r="U66" s="261" t="n">
        <v>84</v>
      </c>
      <c r="V66" s="86" t="inlineStr">
        <is>
          <t>pdf</t>
        </is>
      </c>
      <c r="W66" s="223" t="inlineStr">
        <is>
          <t>13.7 MB</t>
        </is>
      </c>
      <c r="X66" s="223" t="inlineStr">
        <is>
          <t>&lt;p&gt;&lt;em&gt;Deep in My Heart, for My Lovely Person&lt;/em&gt; merupakan kumpulan cerita pendek untuk orang-orang terkasih di sekelilingku. Cerita-cerita ini mengungkapkan rasa cinta dan terima kasihku pada Ibuku, Ayahku, Kakakku dan Ibu guruku yang selalu menemani dan menjagaku dengan penuh kasih sayang.&lt;/p&gt;
 &lt;p&gt;Buku cerita anak ini merupakan kumpulan cerita, ungkapan hati seorang anak pada ibunya, yang selalu ada untuknya, meski kadang frustasi dengan tingkah lakunya. Yang mengajarinya berdoa, menyediakan waktu untuk mengobrol dengannya dan membuatnya merasa menjadi anak yang paling beruntung di dunia.&lt;/p&gt;
 &lt;p&gt;Bercerita tentang ungkapan hati seorang anak pada ayahnya, yang selalu melindungi dan membuatnya tertawa. Tentang ungkapan hati seorang adik pada kakaknya, yang selalu mengajaknya bermain, meski kadang suka jahil. Tentang ungkapan hati seorang anak pada gurunya, yang mengajarkannya mencintai makluk hidup dan menemaninya saat ia sendirian.&lt;/p&gt;
 &lt;p&gt;Cerita anak ini sangat menarik dan mengajarkan moral yang baik untuk ditiru oleh anak-anak. Selamat membaca.&lt;/p&gt;</t>
        </is>
      </c>
      <c r="Y66" s="262" t="n">
        <v>92500</v>
      </c>
      <c r="Z66" s="226" t="n"/>
      <c r="AA66" s="241">
        <f>Y502*Z502</f>
        <v/>
      </c>
      <c r="AB66" s="237" t="inlineStr">
        <is>
          <t>7ec4bd1a-72a3-4377-a25b-2ef72ae645c5</t>
        </is>
      </c>
    </row>
    <row r="67" ht="15" customHeight="1" s="283">
      <c r="A67" s="109" t="n">
        <v>496</v>
      </c>
      <c r="B67" s="222">
        <f>HYPERLINK("https://mocostore.moco.co.id/catalog/"&amp;AB505,"Klik Disini")</f>
        <v/>
      </c>
      <c r="C67" s="223" t="inlineStr">
        <is>
          <t>The Great Escaper - Kisah Hidup Roger Bushell Cinta: Pengkhianatan, Big X dan Pelarian Besar</t>
        </is>
      </c>
      <c r="D67" s="223" t="n"/>
      <c r="E67" s="223" t="inlineStr">
        <is>
          <t>Simon Pearson</t>
        </is>
      </c>
      <c r="F67" s="223" t="inlineStr">
        <is>
          <t>978-979-29-5941-3</t>
        </is>
      </c>
      <c r="G67" s="223" t="inlineStr">
        <is>
          <t>978-623-6844-14-4</t>
        </is>
      </c>
      <c r="H67" s="223" t="inlineStr">
        <is>
          <t>Novel</t>
        </is>
      </c>
      <c r="I67" s="258" t="inlineStr">
        <is>
          <t>Fiksi</t>
        </is>
      </c>
      <c r="J67" s="186" t="inlineStr">
        <is>
          <t>001.02</t>
        </is>
      </c>
      <c r="K67" s="264" t="inlineStr">
        <is>
          <t>Edisi Ke-1</t>
        </is>
      </c>
      <c r="L67" s="264" t="n"/>
      <c r="M67" s="259" t="inlineStr">
        <is>
          <t>Tidak Tersedia</t>
        </is>
      </c>
      <c r="N67" s="263" t="inlineStr">
        <is>
          <t>Indonesia</t>
        </is>
      </c>
      <c r="O67" s="263" t="inlineStr">
        <is>
          <t>Fiksi</t>
        </is>
      </c>
      <c r="P67" s="260" t="n">
        <v>2013</v>
      </c>
      <c r="Q67" s="260" t="n">
        <v>2021</v>
      </c>
      <c r="R67" s="223" t="inlineStr">
        <is>
          <t>Sheila Publishing</t>
        </is>
      </c>
      <c r="S67" s="223" t="inlineStr">
        <is>
          <t>Andi Offset CV</t>
        </is>
      </c>
      <c r="T67" s="223" t="inlineStr">
        <is>
          <t>Lokal</t>
        </is>
      </c>
      <c r="U67" s="261" t="n">
        <v>674</v>
      </c>
      <c r="V67" s="86" t="inlineStr">
        <is>
          <t>pdf</t>
        </is>
      </c>
      <c r="W67" s="223" t="inlineStr">
        <is>
          <t>8.8 MB</t>
        </is>
      </c>
      <c r="X67" s="223" t="inlineStr">
        <is>
          <t>&lt;p&gt;Roger Bushell yang dijuluki &amp;lsquo;Big X&amp;rsquo; merupakan aktor intelektual kasus pelarian besar-besaran dari Stalag Luft III pada bulan Maret 1944. Kisahnya kemudian diabadikan dalam film Hollywood berjudul &lt;em&gt;The Great Escape&lt;/em&gt;.&lt;/p&gt;
 &lt;p&gt;Informasi tentang Bushell sangat sedikit hingga pada tahun 2011, ketika keluarganya menyumbangkan dokumen-dokumen pribadinyaâ€•surat-surat berharga, foto, dan buku harianâ€•pada Imperial War Museum. Berdasarkaninformasi yang didapat melalui akses yang terbatasâ€•dan juga penelitian terbaru yang menarik dari berbagai sumberâ€•Simon Pearson, Pemimpin Redaksi:&lt;em&gt;The Times &lt;/em&gt;menulis biografi pertama tentang tokoh ikonik ini.&lt;/p&gt;
 &lt;p&gt;Lahir di Afrika Selatan pada tahun 1910, Roger Bushell merupakan anak dari seorang insinyur pertambangan Inggris. Di umurnya yang ke-29, sosok berkarismatik yang menguasai sembilan bahasa ini menjadi seorang advokat di London. Dia memiliki reputasi yang baik karena berhasil membela mereka yang lemah dan kurang beruntung. Dia juga terkenal sebagai juara ski internasional dan pilot pesawat tempur yang memiliki hubungan dengan sederet wanita cantik.&lt;/p&gt;
 &lt;p&gt;Pada 23 Mei 1940, setelah menghancurkan dua pesawat tempur Jerman, pesawat tempur Spitfire milik Bushell ditembak jatuh oleh pesawat tempur Boulogne selama pertempuran di udara. Sejak saat itu,hidupnya terus dikuasai oleh keinginan besar untuk melarikan diri dari Eropa yang kala itu diduduki pasukan militer Nazi Jerman.&lt;/p&gt;
 &lt;p&gt;Dalam waktu empat tahun, dia membuat tiga rencana pelarian. Usaha melarikan diri yang pertama membawanya hingga radius 91 meter di perbatasan Swiss. Pada usahanya yang kedua, dia berhasil melarikan diri ke Praha di mana pejuang kemerdekaan Ceko menyembunyikannya selama delapan bulan sebelum akhirnya tertangkap. Interogasi kejam yang dilakukan oleh Gestapo selama tiga bulan setelah penangkapan membuatnya makin bertekad untuk melarikan diri. Tawanan atau bukan, sekuat mungkin dia akan melawan pasukan Nazi. Usahanya yang ketiga (dan yang terakhir) mengacaukan kepemimpinan Nazi dan merebut impian Hitler untuk menguasai dunia.&lt;/p&gt;
 &lt;p&gt;Roger Bushell meninggal pada 29 Maret 1944. Dia dibunuh atas perintah eksplisit Adolf Hitler.&lt;/p&gt;
 &lt;p&gt;Biografi yang ditulis oleh Simon Pearson ini benar-benar membuka pikiran. Sebuah kisah tentang perang dan cinta, keberhasilan dan tragediâ€•usaha seorang manusia untuk menantang kekuasaan yang sewenang-wenang dan kejam di hadapan kemungkinan-kemungkinan mustahil.&lt;/p&gt;</t>
        </is>
      </c>
      <c r="Y67" s="262" t="n">
        <v>80000</v>
      </c>
      <c r="Z67" s="226" t="n"/>
      <c r="AA67" s="241">
        <f>Y505*Z505</f>
        <v/>
      </c>
      <c r="AB67" s="237" t="inlineStr">
        <is>
          <t>2675a6d0-9240-4038-af77-a4b3d3838b62</t>
        </is>
      </c>
    </row>
    <row r="68" ht="15" customHeight="1" s="283">
      <c r="A68" s="109" t="n">
        <v>504</v>
      </c>
      <c r="B68" s="222">
        <f>HYPERLINK("https://mocostore.moco.co.id/catalog/"&amp;AB513,"Klik Disini")</f>
        <v/>
      </c>
      <c r="C68" s="223" t="inlineStr">
        <is>
          <t>Pacarku Superstar</t>
        </is>
      </c>
      <c r="D68" s="223" t="n"/>
      <c r="E68" s="223" t="inlineStr">
        <is>
          <t>Septiana Villia</t>
        </is>
      </c>
      <c r="F68" s="223" t="inlineStr">
        <is>
          <t>978-979-29-5991-8</t>
        </is>
      </c>
      <c r="G68" s="223" t="inlineStr">
        <is>
          <t>978-623-7122-80-7</t>
        </is>
      </c>
      <c r="H68" s="223" t="inlineStr">
        <is>
          <t>Fiksi Remaja</t>
        </is>
      </c>
      <c r="I68" s="258" t="inlineStr">
        <is>
          <t>Fiksi</t>
        </is>
      </c>
      <c r="J68" s="186" t="inlineStr">
        <is>
          <t>001.02</t>
        </is>
      </c>
      <c r="K68" s="264" t="inlineStr">
        <is>
          <t>Tidak Tersedia</t>
        </is>
      </c>
      <c r="L68" s="264" t="n"/>
      <c r="M68" s="259" t="inlineStr">
        <is>
          <t>Tidak Tersedia</t>
        </is>
      </c>
      <c r="N68" s="263" t="inlineStr">
        <is>
          <t>Indonesia</t>
        </is>
      </c>
      <c r="O68" s="263" t="inlineStr">
        <is>
          <t>Fiksi</t>
        </is>
      </c>
      <c r="P68" s="260" t="n">
        <v>2016</v>
      </c>
      <c r="Q68" s="260" t="n">
        <v>2018</v>
      </c>
      <c r="R68" s="223" t="inlineStr">
        <is>
          <t>Sheila Publishing</t>
        </is>
      </c>
      <c r="S68" s="223" t="inlineStr">
        <is>
          <t>Andi Offset CV</t>
        </is>
      </c>
      <c r="T68" s="223" t="inlineStr">
        <is>
          <t>Lokal</t>
        </is>
      </c>
      <c r="U68" s="261" t="n">
        <v>240</v>
      </c>
      <c r="V68" s="86" t="inlineStr">
        <is>
          <t>pdf</t>
        </is>
      </c>
      <c r="W68" s="223" t="inlineStr">
        <is>
          <t>7.9 MB</t>
        </is>
      </c>
      <c r="X68" s="223" t="inlineStr">
        <is>
          <t>&lt;p&gt;&lt;em&gt;&amp;ldquo;&lt;/em&gt;&lt;em&gt;Papa apa itu pelangi?&lt;/em&gt;&lt;em&gt;&amp;rdquo;&lt;/em&gt;&lt;/p&gt;
 &lt;p&gt;&lt;em&gt;&amp;ldquo;&lt;/em&gt;&lt;em&gt;Pelangi adalah janji Tuhan bahwa Dia akan selalu membuat kita bahagia.Meski hujan turun&amp;nbsp;&lt;/em&gt;&lt;em&gt;dengan &lt;/em&gt;&lt;em&gt;lebat dan menakutkan&lt;/em&gt;&lt;em&gt;,&amp;nbsp;&lt;/em&gt;&lt;em&gt;percayalah bahwa akan selalu ada pelangi yang membuat kita&amp;nbsp;&lt;/em&gt;&lt;em&gt;tidak sedih lagi. T&lt;/em&gt;&lt;em&gt;entunya dengan rasa cinta kita terhadap orang yang disayangi.&lt;/em&gt;&lt;em&gt;&amp;rdquo;&lt;/em&gt;&lt;/p&gt;
 &lt;p&gt;&amp;nbsp;&lt;/p&gt;
 &lt;p&gt;&lt;em&gt;&amp;ldquo;&lt;/em&gt;&lt;em&gt;Sheila&lt;/em&gt;&lt;em&gt;,&lt;/em&gt;&lt;em&gt;apa itu cinta?&lt;/em&gt;&lt;em&gt;&amp;rdquo;&lt;/em&gt;&lt;/p&gt;
 &lt;p&gt;&lt;em&gt;&amp;ldquo;&lt;/em&gt;&lt;em&gt;Ketika jantungmu berdebar-debar dengan kencang saat di dekatnya. Ketika matamu tidak bisa lepas dari tatapan matanya. Ketika wajahmu merona dan terasa panas&amp;nbsp;&lt;/em&gt;&lt;em&gt;saat&amp;nbsp;&lt;/em&gt;&lt;em&gt;melihat senyumnya. Ketika kamu memejamkan mata, tapi masih bisa melihat wajahnya. &lt;/em&gt;&lt;em&gt;K&lt;/em&gt;&lt;em&gt;etika malam tiba&lt;/em&gt;&lt;em&gt;,&lt;/em&gt;&lt;em&gt;kamu selalu memimpikannya.&lt;/em&gt;&lt;em&gt;.&lt;/em&gt;&lt;em&gt;.&lt;/em&gt;&lt;em&gt;&amp;rdquo;&lt;/em&gt;&lt;/p&gt;
 &lt;p&gt;&amp;nbsp;&lt;/p&gt;
 &lt;p&gt;Raina berada di taman rahasia sedang menunggui hujan yang tak kunjung berhenti. Dia menyukai hujan karena dipikirnya jika hujan turun, pelangi yang indah itu bisa terlihatâ€•pelangi yang kata papa akan membuatnya bahagia. Kakinya memainkan genangan air. Ketukan pertama, akankah pelangi muncul hari ini? Ketukan kedua, akankah papa mencintainya seperti dulu? Ketukan ketiga, akankan Reno membalas perasaan cintanya?&lt;/p&gt;
 &lt;p&gt;Ketukan kakinya di genangan air menciptakan lingkaran-lingkaran kecil. Raina mulai menghitungnya. Lingkaran pertama berarti iya, lingkaran kedua berarti tidak, lingkaran ketiga berarti iya, dan seterusnya. Raina masihterus menghitungnya. Iya&amp;hellip; tidak&amp;hellip; iya&amp;hellip; tidak&amp;hellip;&lt;/p&gt;</t>
        </is>
      </c>
      <c r="Y68" s="262" t="n">
        <v>63500</v>
      </c>
      <c r="Z68" s="226" t="n"/>
      <c r="AA68" s="241">
        <f>Y513*Z513</f>
        <v/>
      </c>
      <c r="AB68" s="237" t="inlineStr">
        <is>
          <t>b767c477-0331-4f11-b175-795580110df4</t>
        </is>
      </c>
    </row>
    <row r="69" ht="15" customHeight="1" s="283">
      <c r="A69" s="109" t="n">
        <v>507</v>
      </c>
      <c r="B69" s="222">
        <f>HYPERLINK("https://mocostore.moco.co.id/catalog/"&amp;AB516,"Klik Disini")</f>
        <v/>
      </c>
      <c r="C69" s="223" t="inlineStr">
        <is>
          <t>Unforgettable Tokyo</t>
        </is>
      </c>
      <c r="D69" s="223" t="n"/>
      <c r="E69" s="223" t="inlineStr">
        <is>
          <t>Kinoysan</t>
        </is>
      </c>
      <c r="F69" s="223" t="inlineStr">
        <is>
          <t>978-979-29-6047-1</t>
        </is>
      </c>
      <c r="G69" s="223" t="inlineStr">
        <is>
          <t>978-623-6844-00-7</t>
        </is>
      </c>
      <c r="H69" s="223" t="inlineStr">
        <is>
          <t>Fiksi Remaja</t>
        </is>
      </c>
      <c r="I69" s="258" t="inlineStr">
        <is>
          <t>Fiksi</t>
        </is>
      </c>
      <c r="J69" s="186" t="inlineStr">
        <is>
          <t>001.02</t>
        </is>
      </c>
      <c r="K69" s="223" t="inlineStr">
        <is>
          <t>Tidak Tersedia</t>
        </is>
      </c>
      <c r="L69" s="223" t="n"/>
      <c r="M69" s="259" t="inlineStr">
        <is>
          <t>Tidak Tersedia</t>
        </is>
      </c>
      <c r="N69" s="223" t="inlineStr">
        <is>
          <t>Indonesia</t>
        </is>
      </c>
      <c r="O69" s="223" t="inlineStr">
        <is>
          <t>Fiksi</t>
        </is>
      </c>
      <c r="P69" s="260" t="n">
        <v>2017</v>
      </c>
      <c r="Q69" s="260" t="n">
        <v>2018</v>
      </c>
      <c r="R69" s="223" t="inlineStr">
        <is>
          <t>Sheila Publishing</t>
        </is>
      </c>
      <c r="S69" s="223" t="inlineStr">
        <is>
          <t>Andi Offset CV</t>
        </is>
      </c>
      <c r="T69" s="223" t="inlineStr">
        <is>
          <t>Lokal</t>
        </is>
      </c>
      <c r="U69" s="261" t="n">
        <v>192</v>
      </c>
      <c r="V69" s="86" t="inlineStr">
        <is>
          <t>pdf</t>
        </is>
      </c>
      <c r="W69" s="223" t="inlineStr">
        <is>
          <t>6.1 MB</t>
        </is>
      </c>
      <c r="X69" s="223" t="inlineStr">
        <is>
          <t>&lt;p&gt;&lt;em&gt;&amp;ldquo;Kamu ini, udah dibilang enggak ya enggak. Mami nggak mau kamu keluyuran nggak jelas. Jauh-jauh ke Jepang mau ngapain? Kuliah aja yang bener! Inget ya, Mami nggak suka kamu ambur-amburin uang.&amp;rdquo;&lt;/em&gt;&lt;/p&gt;
 &lt;p&gt;&lt;em&gt;&amp;ldquo;Ambur-amburin uang gimana?&amp;rdquo; Tora protes.&lt;/em&gt;&lt;/p&gt;
 &lt;p&gt;&lt;em&gt;&amp;ldquo;Lha kamu bolak-balik nonton konser Aimi, apa nggak buang-buang duit namanya? Emangnya nggak cukup nonton teve sama dengerin lagunya?&amp;rdquo;&lt;/em&gt;&lt;/p&gt;
 &lt;p&gt;&lt;em&gt;Tora hanya bisa manyun mendengar keterangan Maminya. Gagal lagi deh usahanya. Maminya nggak ngasih duit atau pinjeman buat ke Jepang, menonton konser Aimi, penyanyi Jepang idolanya. Duuuh, sampai kapan ia bisa pergi ke Jepang? &lt;/em&gt;&lt;/p&gt;
 &lt;p&gt;&lt;em&gt;******&lt;/em&gt;&lt;/p&gt;
 &lt;p&gt;&amp;nbsp;&lt;/p&gt;
 &lt;p&gt;&lt;em&gt;Kamarnya cukup luas dan rapi. Di salah satu dinding terdapat poster Aimi, penyanyi Jepang yang keren. Poster ini salah satunya berukuran besar. Ada banyak lagi yang berukuran kecil. Di dekat tempat tidur Yoshiko ada meja belajar. Di sana terlihat ada laptop, buku-buku, dan berbagai peralatan tulis menulis. Nampak ada satu frame foto Yoshiko dengan gaya ala cosplay mirip Aimi, penyanyi idolanya.&lt;/em&gt;&lt;/p&gt;
 &lt;p&gt;&lt;em&gt;******&lt;/em&gt;&lt;/p&gt;
 &lt;p&gt;&lt;em&gt;Titi temen sekampus Yoshiko. Cewek berambut panjang ini dari Jakarta. Keduanya temenan deket sejak masuk kuliah. Berbeda dengan Yoshiko yang fashionable dan girly, Titi cenderung tomboy.&lt;/em&gt;&lt;/p&gt;
 &lt;p&gt;&lt;em&gt;******&lt;/em&gt;&lt;/p&gt;
 &lt;p&gt;&lt;em&gt;&amp;ldquo;See you, Yoshiko!&amp;rdquo; Tora melangkah ke areal bandara dengan langkah ringan. Yoshiko berdiri terus sampai Tora nggak keliatan. Nggak terasa matanya memerah. &lt;/em&gt;&lt;/p&gt;
 &lt;p&gt;&lt;em&gt;Titi yang diam-diam dari tadi mengikuti keduanya, memeluk Yoshiko. Ia memang sengaja tidak mau mengganggu acara perpisahan Yoshiko dan Tora.&lt;/em&gt;&lt;/p&gt;
 &lt;p&gt;Tiga pribadi bertemu... Tiga hati bersemu... Yoshiko...Tora...Titi.... di Tokyo, Jepang...&lt;/p&gt;
 &lt;p&gt;&lt;em&gt;Tora berjanji dalam hati ia akan kembali lagi ke Tokyo, ---kota yang indah, kota yang menawan&lt;/em&gt;...&lt;/p&gt;
 &lt;p&gt;Untuk siapa Tora akan kembali ketika ia datang lagi...? Penasaran? Selamat membaca dan menikmati&amp;nbsp; ya...&lt;/p&gt;</t>
        </is>
      </c>
      <c r="Y69" s="262" t="n">
        <v>49500</v>
      </c>
      <c r="Z69" s="226" t="n"/>
      <c r="AA69" s="241">
        <f>Y516*Z516</f>
        <v/>
      </c>
      <c r="AB69" s="237" t="inlineStr">
        <is>
          <t>22c94fd2-c71c-42f7-bdf2-e2600476bdc8</t>
        </is>
      </c>
    </row>
    <row r="70" ht="15" customHeight="1" s="283">
      <c r="A70" s="109" t="n">
        <v>511</v>
      </c>
      <c r="B70" s="222">
        <f>HYPERLINK("https://mocostore.moco.co.id/catalog/"&amp;AB520,"Klik Disini")</f>
        <v/>
      </c>
      <c r="C70" s="223" t="inlineStr">
        <is>
          <t>The Last Winter in Korea</t>
        </is>
      </c>
      <c r="D70" s="223" t="n"/>
      <c r="E70" s="223" t="inlineStr">
        <is>
          <t>Rizki De</t>
        </is>
      </c>
      <c r="F70" s="223" t="inlineStr">
        <is>
          <t>978-979-29-5847-8</t>
        </is>
      </c>
      <c r="G70" s="223" t="inlineStr">
        <is>
          <t>978-623-6844-13-7</t>
        </is>
      </c>
      <c r="H70" s="223" t="inlineStr">
        <is>
          <t>Fiksi Remaja</t>
        </is>
      </c>
      <c r="I70" s="258" t="inlineStr">
        <is>
          <t>Fiksi</t>
        </is>
      </c>
      <c r="J70" s="186" t="inlineStr">
        <is>
          <t>001.02</t>
        </is>
      </c>
      <c r="K70" s="264" t="inlineStr">
        <is>
          <t>Edisi Ke-1</t>
        </is>
      </c>
      <c r="L70" s="264" t="n"/>
      <c r="M70" s="259" t="inlineStr">
        <is>
          <t>Tidak Tersedia</t>
        </is>
      </c>
      <c r="N70" s="223" t="inlineStr">
        <is>
          <t>Indonesia</t>
        </is>
      </c>
      <c r="O70" s="223" t="inlineStr">
        <is>
          <t>Tidak diketahui</t>
        </is>
      </c>
      <c r="P70" s="260" t="n">
        <v>2016</v>
      </c>
      <c r="Q70" s="260" t="n">
        <v>2021</v>
      </c>
      <c r="R70" s="223" t="inlineStr">
        <is>
          <t>Sheila Publishing</t>
        </is>
      </c>
      <c r="S70" s="223" t="inlineStr">
        <is>
          <t>Andi Offset CV</t>
        </is>
      </c>
      <c r="T70" s="223" t="inlineStr">
        <is>
          <t>Lokal</t>
        </is>
      </c>
      <c r="U70" s="261" t="n">
        <v>338</v>
      </c>
      <c r="V70" s="86" t="inlineStr">
        <is>
          <t>pdf</t>
        </is>
      </c>
      <c r="W70" s="223" t="inlineStr">
        <is>
          <t>9.6 MB</t>
        </is>
      </c>
      <c r="X70" s="223" t="inlineStr">
        <is>
          <t>&lt;p&gt;Daisie Ayumu, dia sama seperti kebanyakan gadis kota lainnya, suka pesta, menghabiskan uang dan kencan. Namun ada satu hal yang yang teman terdekatnya saja tahu, bahwa ia belum pernah sakit hati. Ya, dia memang belum pernah sakit hati. Sebanyak apapun mantan yang sudah dikoleksinya, dan sebanyak apapun dia putus, Daisie akan menganggap semua itu sebagai angin lalu yang kurang penting.&lt;/p&gt;
 &lt;p&gt;Di Pulau Tidung, Daisie memang sempat terpesona oleh mata Lance, namun sikap Lance yang selalu percaya diri itulah membuat Daisiesekalipun dia memungkirinyatanpa sadar memiliki rasa pada laki-laki itu. Bahkan Lance mengatakan kalau ia berjanji akan membuat Daisie jatuh cinta padanya saat mereka bertemu kembali.&lt;/p&gt;
 &lt;p&gt;Di Jepang, Ryuu memperlakukan Daisie seperti seorang Putri, dan tentunya Ryuu berperan sebagai seorang Pangeran sempurna yang kelewat baik hati. Namun, sayangnya setiap kebaikan yang diberikan Ryuu pada Daisie terkesan amat ganjil. Seolah Ryuu hanyalah sebuah boneka yang di set untuk menyenangkan hati tuannya, bukan seorang manusia yang memiliki kebebasan. Ryuu Sang Pewaris Utama Saruwatari.&lt;/p&gt;
 &lt;p&gt;Bagaimana kisah cinta ini akan berakhir? Those song was heard through the wind. It was said, winter came and leave. Just like you. Smiling for eternity. Pain and love. Dancing together, forever. The frosty wind lingering on my fingers. Sweet things but you gave me the bitter one. Three story from the winter. The third would be told, the snow would be end, the story would be last.&lt;/p&gt;</t>
        </is>
      </c>
      <c r="Y70" s="262" t="n">
        <v>77500</v>
      </c>
      <c r="Z70" s="226" t="n"/>
      <c r="AA70" s="241">
        <f>Y520*Z520</f>
        <v/>
      </c>
      <c r="AB70" s="237" t="inlineStr">
        <is>
          <t>5c0019ce-914e-4148-960b-55fd1c8498b7</t>
        </is>
      </c>
    </row>
    <row r="71" ht="15" customHeight="1" s="283">
      <c r="A71" s="109" t="n">
        <v>516</v>
      </c>
      <c r="B71" s="222">
        <f>HYPERLINK("https://mocostore.moco.co.id/catalog/"&amp;AB525,"Klik Disini")</f>
        <v/>
      </c>
      <c r="C71" s="223" t="inlineStr">
        <is>
          <t>Pricilla`s Easter Eggs And The Other Easter Stories</t>
        </is>
      </c>
      <c r="D71" s="223" t="n"/>
      <c r="E71" s="223" t="inlineStr">
        <is>
          <t>Agnes Bemoe &amp; InnerChild Studio</t>
        </is>
      </c>
      <c r="F71" s="223" t="inlineStr">
        <is>
          <t>978-979-29-5099-1</t>
        </is>
      </c>
      <c r="G71" s="223" t="inlineStr">
        <is>
          <t>978-623-6701-26-3</t>
        </is>
      </c>
      <c r="H71" s="223" t="inlineStr">
        <is>
          <t>Anak</t>
        </is>
      </c>
      <c r="I71" s="258" t="inlineStr">
        <is>
          <t>Fiksi</t>
        </is>
      </c>
      <c r="J71" s="186" t="inlineStr">
        <is>
          <t>001.01</t>
        </is>
      </c>
      <c r="K71" s="264" t="inlineStr">
        <is>
          <t>Edisi Ke-1</t>
        </is>
      </c>
      <c r="L71" s="264" t="n"/>
      <c r="M71" s="259" t="inlineStr">
        <is>
          <t>Tidak Tersedia</t>
        </is>
      </c>
      <c r="N71" s="223" t="inlineStr">
        <is>
          <t>Indonesia</t>
        </is>
      </c>
      <c r="O71" s="223" t="inlineStr">
        <is>
          <t>Bukan fiksi</t>
        </is>
      </c>
      <c r="P71" s="260" t="n">
        <v>2016</v>
      </c>
      <c r="Q71" s="260" t="n">
        <v>2018</v>
      </c>
      <c r="R71" s="223" t="inlineStr">
        <is>
          <t>Rainbow Publisher</t>
        </is>
      </c>
      <c r="S71" s="223" t="inlineStr">
        <is>
          <t>Andi Offset CV</t>
        </is>
      </c>
      <c r="T71" s="223" t="inlineStr">
        <is>
          <t>Lokal</t>
        </is>
      </c>
      <c r="U71" s="261" t="n">
        <v>146</v>
      </c>
      <c r="V71" s="86" t="inlineStr">
        <is>
          <t>pdf</t>
        </is>
      </c>
      <c r="W71" s="223" t="inlineStr">
        <is>
          <t>19.5 MB</t>
        </is>
      </c>
      <c r="X71" s="223" t="inlineStr">
        <is>
          <t>&lt;p&gt;Pricilla&amp;rsquo;s kehabisan telur Paskah! Pricilla&amp;rsquo;s cemas. Apa gerangan yang terjadi dengan telur Paskah. Pricilla&amp;rsquo;s akhirnya memutuskan untuk hanya duduk di rerumputan. Tak lama kemudian, Pricilla&amp;rsquo;s ternyata mendapat kejutan! Apa kejutannya? Temukan di ceritanya di buku ini ya&amp;hellip;.Bacalah juga cerita-cerita menarik lainnya tentang Kelinci Paskah dan kawan-kawannya!&lt;br /&gt;
 Cerita ini disajikan dalam dua bahasa, yaitu bahasa Indonesia dan bahasa Inggris. Selain itu, juga dilengkapi dengan aktivitas. Aktivitas ini akan membuat anak-anak tidak bosan membaca buku ini.&lt;/p&gt;</t>
        </is>
      </c>
      <c r="Y71" s="262" t="n">
        <v>92500</v>
      </c>
      <c r="Z71" s="226" t="n"/>
      <c r="AA71" s="241">
        <f>Y525*Z525</f>
        <v/>
      </c>
      <c r="AB71" s="237" t="inlineStr">
        <is>
          <t>5975d565-8b2e-4bc0-a875-1712180a6a27</t>
        </is>
      </c>
    </row>
    <row r="72" ht="15" customHeight="1" s="283">
      <c r="A72" s="109" t="n">
        <v>518</v>
      </c>
      <c r="B72" s="222">
        <f>HYPERLINK("https://mocostore.moco.co.id/catalog/"&amp;AB527,"Klik Disini")</f>
        <v/>
      </c>
      <c r="C72" s="223" t="inlineStr">
        <is>
          <t>Seven Days - Cinta Sejati Akan Kembali</t>
        </is>
      </c>
      <c r="D72" s="223" t="n"/>
      <c r="E72" s="223" t="inlineStr">
        <is>
          <t>Ervina Dyah P</t>
        </is>
      </c>
      <c r="F72" s="223" t="inlineStr">
        <is>
          <t>978-979-29-5337-4</t>
        </is>
      </c>
      <c r="G72" s="223" t="inlineStr">
        <is>
          <t>978-623-6844-18-2</t>
        </is>
      </c>
      <c r="H72" s="223" t="inlineStr">
        <is>
          <t>Fiksi Remaja</t>
        </is>
      </c>
      <c r="I72" s="258" t="inlineStr">
        <is>
          <t>Fiksi</t>
        </is>
      </c>
      <c r="J72" s="186" t="inlineStr">
        <is>
          <t>001.02</t>
        </is>
      </c>
      <c r="K72" s="223" t="inlineStr">
        <is>
          <t>Edisi Ke-1</t>
        </is>
      </c>
      <c r="L72" s="223" t="n"/>
      <c r="M72" s="259" t="inlineStr">
        <is>
          <t>Tidak Tersedia</t>
        </is>
      </c>
      <c r="N72" s="223" t="inlineStr">
        <is>
          <t>Indonesia</t>
        </is>
      </c>
      <c r="O72" s="223" t="inlineStr">
        <is>
          <t>Fiksi</t>
        </is>
      </c>
      <c r="P72" s="260" t="n">
        <v>2015</v>
      </c>
      <c r="Q72" s="260" t="n">
        <v>2021</v>
      </c>
      <c r="R72" s="223" t="inlineStr">
        <is>
          <t>Sheila Publishing</t>
        </is>
      </c>
      <c r="S72" s="223" t="inlineStr">
        <is>
          <t>Andi Offset CV</t>
        </is>
      </c>
      <c r="T72" s="223" t="inlineStr">
        <is>
          <t>Lokal</t>
        </is>
      </c>
      <c r="U72" s="261" t="n">
        <v>178</v>
      </c>
      <c r="V72" s="86" t="inlineStr">
        <is>
          <t>pdf</t>
        </is>
      </c>
      <c r="W72" s="223" t="inlineStr">
        <is>
          <t>5.4 MB</t>
        </is>
      </c>
      <c r="X72" s="223" t="inlineStr">
        <is>
          <t>&lt;p&gt;Salya Tamara, gadis yang akrab disapa Sally baru saja merasakan hari keberuntungannya pagi ini. Hari dimana dia telah resmi menjadi siswi di jurusan IPA, jurusan favorit di sekolahnya. Sally menempati kelas 11-IPA 3, dimana kelas itu berada di tingkat satu, tepat di bawah kelas 12-IPS 3. Sehingga, teriakan maupun tawa yang berasal dari siswa 12-IPS 3, bisa terdengar jelas di tingkat bawahnya, yaitu di kelas 11-IPA 3 yang dihunioleh Sally.&lt;/p&gt;
 &lt;p&gt;Namun Sally terkejut setibanya sampai di atas. Tingkat dua yang merupakan jajaran ruang IPS, terkenal amat garang dan menyeramkan bagi anak IPA yang &amp;#39;cupu&amp;#39; seperti Sally. Apalagi saat Sally merasa harga dirinya dijatuhkan, dan dihina oleh gerombolan IPS yaitu Aga-CS. Gerombolan yang paling berkuasa, dan paling ditakuti.&lt;/p&gt;
 &lt;p&gt;&amp;nbsp;&amp;nbsp;&amp;nbsp;&amp;nbsp; &amp;hellip;Disaat yang lain. Mama Sally mendadak berubah lebih manis, lebih anggun, dan lebih terasa remaja di hari-hari berikutnya. Papa Aga berubah menjadi lunak, suka tertawa sendiri saat membaca SMS, dan suka merona saat membuka&amp;nbsp;&lt;em&gt;facebook.&lt;/em&gt;&lt;/p&gt;
 &lt;p&gt;Entah dari mana muncul ide itu, Aga dan Sally berpura-purapacaran di depan orang tua mereka, agar orang tua mereka membatalkan pernikahannya. Hingga suatu hari, Mama Sally mendapat tugas untuk diklat guru keluar kota selama satu minggu. Mama Sally yang kebingungan, akhirnya memutuskan untuk menitipkan Sally kerumah Aga selama satu minggu. Dan, perjalanan cinta mereka ditentukan dalam 7 hari yang mengharu biru hari-hari Aga dan Sally...&lt;/p&gt;
 &lt;p&gt;Ketika Sally mengungkapkan keinginannya di hari ke-tujuh, Sally hanyameminta agar Aga menjauhinya, dan bersikap seolah tak pernah terjadi apa-apa. Menurutnya, Aga layak mendapat wanita yang lebih baik darinya, dan bisa memenuhi kriteria yang Aga mau. Akankah Aga memenuhi permintaan Sally?&lt;/p&gt;
 &lt;p&gt;&amp;nbsp;&lt;/p&gt;
 &lt;p&gt;...Seberapa jauh cinta itu berpetualang dan seberapa niat cinta itu untuk pergi, cinta sejati pasti akan kembali menuju asalnya lagi...&lt;/p&gt;
 &lt;p&gt;&amp;nbsp;&lt;/p&gt;</t>
        </is>
      </c>
      <c r="Y72" s="262" t="n">
        <v>52000</v>
      </c>
      <c r="Z72" s="226" t="n"/>
      <c r="AA72" s="241">
        <f>Y527*Z527</f>
        <v/>
      </c>
      <c r="AB72" s="237" t="inlineStr">
        <is>
          <t>bf6f094e-17c1-4ba0-8281-8faa56f4c5fb</t>
        </is>
      </c>
    </row>
    <row r="73" ht="15" customHeight="1" s="283">
      <c r="A73" s="109" t="n">
        <v>525</v>
      </c>
      <c r="B73" s="222">
        <f>HYPERLINK("https://mocostore.moco.co.id/catalog/"&amp;AB534,"Klik Disini")</f>
        <v/>
      </c>
      <c r="C73" s="223" t="inlineStr">
        <is>
          <t>Komik Sains Bocah Pintar: Karena Bumi Berputar</t>
        </is>
      </c>
      <c r="D73" s="223" t="n"/>
      <c r="E73" s="223" t="inlineStr">
        <is>
          <t>SmartKids studio</t>
        </is>
      </c>
      <c r="F73" s="223" t="inlineStr">
        <is>
          <t>978-979-29-5862-1</t>
        </is>
      </c>
      <c r="G73" s="223" t="inlineStr">
        <is>
          <t>978-623-7230-13-7</t>
        </is>
      </c>
      <c r="H73" s="223" t="inlineStr">
        <is>
          <t>Anak</t>
        </is>
      </c>
      <c r="I73" s="258" t="inlineStr">
        <is>
          <t>Fiksi</t>
        </is>
      </c>
      <c r="J73" s="186" t="inlineStr">
        <is>
          <t>001.01</t>
        </is>
      </c>
      <c r="K73" s="264" t="n"/>
      <c r="L73" s="264" t="n"/>
      <c r="M73" s="259" t="n"/>
      <c r="N73" s="223" t="n"/>
      <c r="O73" s="223" t="n"/>
      <c r="P73" s="260" t="n">
        <v>2016</v>
      </c>
      <c r="Q73" s="260" t="n">
        <v>2018</v>
      </c>
      <c r="R73" s="223" t="inlineStr">
        <is>
          <t>Rainbow Publisher</t>
        </is>
      </c>
      <c r="S73" s="223" t="inlineStr">
        <is>
          <t>Andi Offset CV</t>
        </is>
      </c>
      <c r="T73" s="223" t="n"/>
      <c r="U73" s="261" t="n">
        <v>40</v>
      </c>
      <c r="V73" s="86" t="inlineStr">
        <is>
          <t>pdf</t>
        </is>
      </c>
      <c r="W73" s="223" t="inlineStr">
        <is>
          <t>12.2 MB</t>
        </is>
      </c>
      <c r="X73" s="223" t="inlineStr">
        <is>
          <t>&lt;p&gt;Tahukah kamu bahwa bumi yang kita tempati ini berbentuk bulat pepat?Tahukah juga kamu bahwa bumi juga mempunyai bagiankhatulistiwa lebih menggembung dibandingkan daerah kutub. Bahwa bumiyang kita tempati tidak pernah diam, selalu berputar.&lt;/p&gt;
 &lt;p&gt;&amp;nbsp;&lt;/p&gt;
 &lt;p&gt;Gerakan bumiberputar pada porosnya disebut rotasi. Bumi berotasi dari barat keTimur dengan waktu tempuh 24 jam atau sehari semalam. Waktu yangdibutuhkan untuk mencapai satu kali putaran disebut kala rotasi.&lt;/p&gt;
 &lt;p&gt;&amp;nbsp;&lt;/p&gt;
 &lt;p&gt;Sumbu bumi tidak tegak lurus terhadap ekliptika, tetapi miringdengan membentuk sudut 23,5&amp;deg;terhadap matahari. Karena bumi berputarterus menerus dengan kecepatan konstan, kita tidak merasakanputarannya. Kita juga tidak merasa pusing.&lt;/p&gt;
 &lt;p&gt;Koq bisa ya? Kamu penasaran kan? Yuuk kita cari tahu lebih jauh tentang bumi kita tercinta ini.&lt;/p&gt;
 &lt;p&gt;&amp;nbsp;&lt;/p&gt;
 &lt;p&gt;Selamat Membaca...selamat menemukan banyak hal menarik tentang bumi kita.&lt;/p&gt;</t>
        </is>
      </c>
      <c r="Y73" s="262" t="n">
        <v>52000</v>
      </c>
      <c r="Z73" s="226" t="n"/>
      <c r="AA73" s="241">
        <f>Y534*Z534</f>
        <v/>
      </c>
      <c r="AB73" s="237" t="inlineStr">
        <is>
          <t>98e9d442-7464-4ffd-ad8f-035f1b3221c7</t>
        </is>
      </c>
    </row>
    <row r="74" ht="15" customHeight="1" s="283">
      <c r="A74" s="109" t="n">
        <v>526</v>
      </c>
      <c r="B74" s="222">
        <f>HYPERLINK("https://mocostore.moco.co.id/catalog/"&amp;AB535,"Klik Disini")</f>
        <v/>
      </c>
      <c r="C74" s="223" t="inlineStr">
        <is>
          <t>Sweet Destiny</t>
        </is>
      </c>
      <c r="D74" s="223" t="n"/>
      <c r="E74" s="223" t="inlineStr">
        <is>
          <t>Azumi Aozora</t>
        </is>
      </c>
      <c r="F74" s="223" t="inlineStr">
        <is>
          <t>978-979-29-5336-7</t>
        </is>
      </c>
      <c r="G74" s="223" t="inlineStr">
        <is>
          <t>978-623-7122-99-9</t>
        </is>
      </c>
      <c r="H74" s="223" t="inlineStr">
        <is>
          <t>Fiksi Remaja</t>
        </is>
      </c>
      <c r="I74" s="258" t="inlineStr">
        <is>
          <t>Fiksi</t>
        </is>
      </c>
      <c r="J74" s="186" t="inlineStr">
        <is>
          <t>001.02</t>
        </is>
      </c>
      <c r="K74" s="264" t="inlineStr">
        <is>
          <t>Tidak Tersedia</t>
        </is>
      </c>
      <c r="L74" s="264" t="n"/>
      <c r="M74" s="259" t="inlineStr">
        <is>
          <t>Tidak Tersedia</t>
        </is>
      </c>
      <c r="N74" s="263" t="inlineStr">
        <is>
          <t>Indonesia</t>
        </is>
      </c>
      <c r="O74" s="263" t="inlineStr">
        <is>
          <t>Fiksi</t>
        </is>
      </c>
      <c r="P74" s="260" t="n">
        <v>2016</v>
      </c>
      <c r="Q74" s="260" t="n">
        <v>2018</v>
      </c>
      <c r="R74" s="223" t="inlineStr">
        <is>
          <t>Sheila Publishing</t>
        </is>
      </c>
      <c r="S74" s="223" t="inlineStr">
        <is>
          <t>Andi Offset CV</t>
        </is>
      </c>
      <c r="T74" s="223" t="inlineStr">
        <is>
          <t>Lokal</t>
        </is>
      </c>
      <c r="U74" s="261" t="n">
        <v>288</v>
      </c>
      <c r="V74" s="86" t="inlineStr">
        <is>
          <t>pdf</t>
        </is>
      </c>
      <c r="W74" s="223" t="inlineStr">
        <is>
          <t>3.6 MB</t>
        </is>
      </c>
      <c r="X74" s="223" t="inlineStr">
        <is>
          <t>&lt;p&gt;Mia Areta Takizawa tidak pernah menyangka akan bertemu lagi dengan Renaldi Lee, mantan-nya yang dulu meninggalkannya demi perempuan lain. Tapi anehnya, setelah 2 tahun lebih tidak bertemu, kali ini Renaldi Lee datang sebagai sosok lain, Radian Kaulitz, anak sulung presiden direktur Kaulitz.&lt;/p&gt;
 &lt;p&gt;Tidak mungkin satu orang yang sama bisa berada di dua tempat dalam waktu yang bersamaan. Apakah memang benar saat ini Renaldi sedang tidak mempermainkan Mia, seperti yang selalu Renaldi yakinkan padanya.&lt;/p&gt;
 &lt;p&gt;Renaldi Lee, saat dia tahu dan melihat, ada wanita lain beserta seorang anak perempuan di rumah ayahnya. Renaldi pun tahu, itulah alasan ayahnya mencampakkan ibunya. Demi wanita dan anak kecil itu. Baginya, ayahnya sudah mati saat umur-nya 10 tahun.&lt;/p&gt;
 &lt;p&gt;Selama 16 tahun, Radian Kaulitz menjalani hidupnya seperti robot. Ia menuruti semua keinginan ayahnya. Menjadi anak yang baik, pintar, dan penurut. Ia lulus S2 dari Cambridge University saat usianya baru 20 tahun, double degree. Dalam hidup Radian, tidak pernah ada cinta. Dunia-nya hanyalah pekerjaan, buku-buku, dan games. Berbeda dengan ayah-nya dan kembarannya yang playboy, Radian sama sekali tidak pernah memiliki pengalaman dengan perempuan.&lt;/p&gt;
 &lt;p&gt;Ketika Renaldi menjalani terapi di Jepang. Ia berkata takdir itu memang aneh, tapi setelah dipikir-pikir lagi, bukankah takdir itu manis? Sweet Destiny. Renaldi menciptakan lagu berjudul Sweet Destiny.&lt;/p&gt;
 &lt;p&gt;Dimanakah takdir cinta Mia akan berlabuh? Radian atau Renaldi?&lt;/p&gt;</t>
        </is>
      </c>
      <c r="Y74" s="262" t="n">
        <v>61500</v>
      </c>
      <c r="Z74" s="226" t="n"/>
      <c r="AA74" s="241">
        <f>Y535*Z535</f>
        <v/>
      </c>
      <c r="AB74" s="237" t="inlineStr">
        <is>
          <t>1d55e02d-22f0-45c2-ae64-e896e153e139</t>
        </is>
      </c>
    </row>
    <row r="75" ht="15" customHeight="1" s="283">
      <c r="A75" s="109" t="n">
        <v>532</v>
      </c>
      <c r="B75" s="222">
        <f>HYPERLINK("https://mocostore.moco.co.id/catalog/"&amp;AB541,"Klik Disini")</f>
        <v/>
      </c>
      <c r="C75" s="223" t="inlineStr">
        <is>
          <t>Cahaya di Penjuru Hati</t>
        </is>
      </c>
      <c r="D75" s="223" t="n"/>
      <c r="E75" s="223" t="inlineStr">
        <is>
          <t>Alberthiene Endah</t>
        </is>
      </c>
      <c r="F75" s="223" t="inlineStr">
        <is>
          <t>978-979-29-6602-2</t>
        </is>
      </c>
      <c r="G75" s="223" t="inlineStr">
        <is>
          <t>978-623-7122-05-0</t>
        </is>
      </c>
      <c r="H75" s="223" t="inlineStr">
        <is>
          <t>Novel</t>
        </is>
      </c>
      <c r="I75" s="258" t="inlineStr">
        <is>
          <t>Fiksi</t>
        </is>
      </c>
      <c r="J75" s="186" t="inlineStr">
        <is>
          <t>001.02</t>
        </is>
      </c>
      <c r="K75" s="264" t="inlineStr">
        <is>
          <t>Tidak Tersedia</t>
        </is>
      </c>
      <c r="L75" s="264" t="n"/>
      <c r="M75" s="259" t="inlineStr">
        <is>
          <t>Tidak Tersedia</t>
        </is>
      </c>
      <c r="N75" s="223" t="inlineStr">
        <is>
          <t>Indonesia</t>
        </is>
      </c>
      <c r="O75" s="223" t="inlineStr">
        <is>
          <t>Belum didefenisikan</t>
        </is>
      </c>
      <c r="P75" s="260" t="n">
        <v>2017</v>
      </c>
      <c r="Q75" s="260" t="n">
        <v>2018</v>
      </c>
      <c r="R75" s="223" t="inlineStr">
        <is>
          <t>Penerbit Andi</t>
        </is>
      </c>
      <c r="S75" s="223" t="inlineStr">
        <is>
          <t>Andi Offset CV</t>
        </is>
      </c>
      <c r="T75" s="223" t="inlineStr">
        <is>
          <t>Lokal</t>
        </is>
      </c>
      <c r="U75" s="261" t="n">
        <v>450</v>
      </c>
      <c r="V75" s="86" t="inlineStr">
        <is>
          <t>pdf</t>
        </is>
      </c>
      <c r="W75" s="223" t="inlineStr">
        <is>
          <t>11.7 MB</t>
        </is>
      </c>
      <c r="X75" s="223" t="inlineStr">
        <is>
          <t>&lt;p&gt;Gondo berada di lorong hening. Ia tak melihat ujung, tak juga melihat kebuntuan. Yang ia lihat hanyalah dinding yang menghimpit. Mengepungnya dan memberi pesan yang sangat jelas: geraknya terbatas. Ia memang masih bisa berjalan. Menapaki harapan. Melangkah lurus menyusuri lorong yang tak pernah ia tahu ujungnya. Akan tetapi ia tak bisa mengambil arah yang berbeda. Tak bisa berkelit. Tak bisa memutar. Berjalan saja ke depan, bersekutu dengan harapan. Satu-satunya yang ia yakini masih ada, kepercayaan bahwa Tuhan sedang mendengarnya.&lt;br /&gt;
 &lt;br /&gt;
 Itu yang ia rasakan ketika menatap perempuan yang paling dicintainya, Lili. Istrinya bukan lagi berupa perempuan dengan senyum penuh dan mata yang berkerjab indah. Lili tertidur. Atau lebih tepatnya tak sadarkan diri. Selang-selang medis menancap di tubuhnya. Peralatan kedokteran menghasilkan satu-satunya bunyi di ruang ICU. Selebihnya hanya bunyi napas perempuan itu. Amoniak telah meracuni tubuhnya dan mencabiknya dengan kekuatan yang tak terlihat. Seluruh organ tubuh dibuat tak berdaya. Kekuatan otak dilumat. Begitu dahsyatnya siksaan itu hingga perempuan indah yang begitu hidup itu kemudian lunglai. Tak menyentuh lagi dunia. Tidak tatapannya. Tidak kesadarannya. Ia telah sangat berjarak dengan dunia. Dokter mengatakan, istrinya koma.&lt;br /&gt;
 &lt;br /&gt;
 Gondo kini mematung. Ia dihadapkan pada kenyataan, waktunya bukan lagi sesuatu yang powerful. Waktu yang ia miliki untuk merentangkan harapan begitu lemah. Bahkan ia tak bisa banyak berbuat di tengah waktu yang sempit itu. Ia hanya bisa berharap. Dokter mengatakan sesuatu yang sangat pahit. Kemungkinan hidup istrinya tinggal beberapa persen saja. Amoniak dengan keji terus meluluhlantakkan semua oragn karena fungsi hati yang telah lumpuh. Di dalam waktu yang sempit itu satu-satunya senjata yang bisa ia kerahkan hanyalah&amp;hellip;harapan.&lt;/p&gt;</t>
        </is>
      </c>
      <c r="Y75" s="262" t="n">
        <v>98000</v>
      </c>
      <c r="Z75" s="226" t="n"/>
      <c r="AA75" s="241">
        <f>Y541*Z541</f>
        <v/>
      </c>
      <c r="AB75" s="237" t="inlineStr">
        <is>
          <t>06653ba0-dfb6-4318-9c0e-a6ab8847f03c</t>
        </is>
      </c>
    </row>
    <row r="76" ht="15" customHeight="1" s="283">
      <c r="A76" s="109" t="n">
        <v>540</v>
      </c>
      <c r="B76" s="222">
        <f>HYPERLINK("https://mocostore.moco.co.id/catalog/"&amp;AB549,"Klik Disini")</f>
        <v/>
      </c>
      <c r="C76" s="223" t="inlineStr">
        <is>
          <t>Dongeng Klasik 4 Musim Negeri Sakura - The Best Collection of Japanese Folktales</t>
        </is>
      </c>
      <c r="D76" s="223" t="n"/>
      <c r="E76" s="223" t="inlineStr">
        <is>
          <t>Endah Sulistyowati</t>
        </is>
      </c>
      <c r="F76" s="223" t="inlineStr">
        <is>
          <t>978-979-29-6013-6</t>
        </is>
      </c>
      <c r="G76" s="223" t="inlineStr">
        <is>
          <t>978-623-6701-58-4</t>
        </is>
      </c>
      <c r="H76" s="223" t="inlineStr">
        <is>
          <t>Anak</t>
        </is>
      </c>
      <c r="I76" s="258" t="inlineStr">
        <is>
          <t>Fiksi</t>
        </is>
      </c>
      <c r="J76" s="186" t="inlineStr">
        <is>
          <t>001.01</t>
        </is>
      </c>
      <c r="K76" s="264" t="inlineStr">
        <is>
          <t>Edisi Ke-1</t>
        </is>
      </c>
      <c r="L76" s="264" t="n"/>
      <c r="M76" s="259" t="inlineStr">
        <is>
          <t>Tidak Tersedia</t>
        </is>
      </c>
      <c r="N76" s="223" t="inlineStr">
        <is>
          <t>Indonesia</t>
        </is>
      </c>
      <c r="O76" s="223" t="inlineStr">
        <is>
          <t>Fiksi</t>
        </is>
      </c>
      <c r="P76" s="260" t="n">
        <v>2016</v>
      </c>
      <c r="Q76" s="260" t="n">
        <v>2018</v>
      </c>
      <c r="R76" s="223" t="inlineStr">
        <is>
          <t>Rainbow Publisher</t>
        </is>
      </c>
      <c r="S76" s="223" t="inlineStr">
        <is>
          <t>Andi Offset CV</t>
        </is>
      </c>
      <c r="T76" s="223" t="inlineStr">
        <is>
          <t>Lokal</t>
        </is>
      </c>
      <c r="U76" s="261" t="n">
        <v>290</v>
      </c>
      <c r="V76" s="86" t="inlineStr">
        <is>
          <t>pdf</t>
        </is>
      </c>
      <c r="W76" s="223" t="inlineStr">
        <is>
          <t>16.8 MB</t>
        </is>
      </c>
      <c r="X76" s="223" t="inlineStr">
        <is>
          <t>&lt;p&gt;Jepang mengalami empat musim dalam setahun, yaitu musim dingin, musim semi, musim panas dan musim gugur, setiap musim memiliki dan tantangan yang berbeda-beda. Dalam kehidupan masyarakat Jepang. Terdapat cerita rakyat yang menggambarkan peristiwa berkaitan dengan musim-musim tersebut. Semua cerita rakyat atau dongeng terus menerus diturunkan dari generasi ke generasi, naik lisan maupun tulisan, hingga sekarang. Setiap musim memiliki ciri tersendiri dengan adat istiadat masyarakat yang juga berbeda.&lt;br /&gt;
 Cerita rakyat Jepang dalam buku ini merupakan karya-karya unggulan atau masterpiece dari berbagai sastra klasik Jepang yang sudah sangat terkenal dalam kehidupan masyarakatnya. Naskah-naskah klasik yang memuat cerita-cerita rakyat tersebut diantaranya adalah Kojiki, Otogizoushi, Konjaku Monagatarishuu, dan Nihon Shoki.&lt;br /&gt;
 Selain itu, dalam setiap pengantar pergantian musim dalam buku ini akan diawali dengan Haiku, yaitu puisi klasik Jepang yang merupakan puisi terpendek di dunia dan terdiri atas 17 suku kata dengan komposisi 5 7 5. Dalam haiku selalu ada kigo, yaitu kata yang bermuatan atau menggambarkan musim atau alam sebagai penanda waktu atau suasana ketika puisi tersebut ditulis.&lt;br /&gt;
 &amp;ldquo;Dan setiap musim akan menceritakan kisahnya sendiri-sendiri&amp;rdquo;&lt;/p&gt;</t>
        </is>
      </c>
      <c r="Y76" s="262" t="n">
        <v>233500</v>
      </c>
      <c r="Z76" s="226" t="n"/>
      <c r="AA76" s="241">
        <f>Y549*Z549</f>
        <v/>
      </c>
      <c r="AB76" s="237" t="inlineStr">
        <is>
          <t>baeee240-e34c-4572-8115-0cc952be3e4d</t>
        </is>
      </c>
    </row>
    <row r="77" ht="15" customHeight="1" s="283">
      <c r="A77" s="109" t="n">
        <v>544</v>
      </c>
      <c r="B77" s="222">
        <f>HYPERLINK("https://mocostore.moco.co.id/catalog/"&amp;AB553,"Klik Disini")</f>
        <v/>
      </c>
      <c r="C77" s="223" t="inlineStr">
        <is>
          <t>You Got Me, My Lucky Love</t>
        </is>
      </c>
      <c r="D77" s="223" t="n"/>
      <c r="E77" s="223" t="inlineStr">
        <is>
          <t>Veronica Gabriella</t>
        </is>
      </c>
      <c r="F77" s="223" t="inlineStr">
        <is>
          <t>978-979-29-6016-7</t>
        </is>
      </c>
      <c r="G77" s="223" t="inlineStr">
        <is>
          <t>978-623-6844-01-4</t>
        </is>
      </c>
      <c r="H77" s="223" t="inlineStr">
        <is>
          <t>Novel</t>
        </is>
      </c>
      <c r="I77" s="258" t="inlineStr">
        <is>
          <t>Fiksi</t>
        </is>
      </c>
      <c r="J77" s="186" t="inlineStr">
        <is>
          <t>001.02</t>
        </is>
      </c>
      <c r="K77" s="264" t="inlineStr">
        <is>
          <t>Tidak Tersedia</t>
        </is>
      </c>
      <c r="L77" s="264" t="n"/>
      <c r="M77" s="259" t="inlineStr">
        <is>
          <t>Tidak Tersedia</t>
        </is>
      </c>
      <c r="N77" s="263" t="inlineStr">
        <is>
          <t>Indonesia</t>
        </is>
      </c>
      <c r="O77" s="263" t="inlineStr">
        <is>
          <t>Fiksi</t>
        </is>
      </c>
      <c r="P77" s="260" t="n">
        <v>2016</v>
      </c>
      <c r="Q77" s="260" t="n">
        <v>2018</v>
      </c>
      <c r="R77" s="223" t="inlineStr">
        <is>
          <t>Sheila Publishing</t>
        </is>
      </c>
      <c r="S77" s="223" t="inlineStr">
        <is>
          <t>Andi Offset CV</t>
        </is>
      </c>
      <c r="T77" s="223" t="inlineStr">
        <is>
          <t>Lokal</t>
        </is>
      </c>
      <c r="U77" s="261" t="n">
        <v>208</v>
      </c>
      <c r="V77" s="86" t="inlineStr">
        <is>
          <t>pdf</t>
        </is>
      </c>
      <c r="W77" s="223" t="inlineStr">
        <is>
          <t>3.0 MB</t>
        </is>
      </c>
      <c r="X77" s="223" t="inlineStr">
        <is>
          <t>&lt;p&gt;Malam kian larut, mengisahkan lalu-lalang orang yang makin kalut. Kau tetap tenang dalam diammu, menikmati alunan klasik yang merangkak di dinding krem kafe. Dari bingkai kacamataku yang melirikmu dalam bisu, aku melihatmu ketika keramaian menenggelamkanku dan menyentuhmu saat sejuta alasan sudah kugenggam. Rasa itu membuncah. Matamu tetap memaku, tidak beranjak, mengisahkan beribu kisah bimbang. Dan kau menepuk pundakku pelan, memilin ujung rambutku dengan jahilnya, lalu kau berikan tatapan jenaka itu. Matamu menawariku sebongkah rasa untuk dijajaki. Tatapanmu mengajakku menimbang perasaan masing-masing, bertanya-tanya tentang harapan yang tak kunjung pasti. Lalu tanya itu menyeruak; apakah kita mampu saling mencintai lebih dari ini?&amp;nbsp;&lt;br /&gt;
 Kau tanyakan hal yang mengejutkan relung hatiku,&lt;br /&gt;
 akankah kita mampu mencintai lebih dari ini?&lt;br /&gt;
 Kau tanyakan hal yang menguji sebongkah rasa di hati masing-masing,&lt;br /&gt;
 mencintai lebih dari ini?&lt;br /&gt;
 Kau tanyakan hal yang mampu mengubah kita berdua selamanya,&lt;br /&gt;
 lebih dari ini?&lt;br /&gt;
 Kau tanyakan hal tentang kita,&lt;br /&gt;
 more than this.&lt;/p&gt;</t>
        </is>
      </c>
      <c r="Y77" s="262" t="n">
        <v>51000</v>
      </c>
      <c r="Z77" s="226" t="n"/>
      <c r="AA77" s="241">
        <f>Y553*Z553</f>
        <v/>
      </c>
      <c r="AB77" s="237" t="inlineStr">
        <is>
          <t>32857ac5-c882-4df9-8061-e059c162e4a5</t>
        </is>
      </c>
    </row>
    <row r="78" ht="15" customHeight="1" s="283">
      <c r="A78" s="109" t="n">
        <v>555</v>
      </c>
      <c r="B78" s="222">
        <f>HYPERLINK("https://mocostore.moco.co.id/catalog/"&amp;AB564,"Klik Disini")</f>
        <v/>
      </c>
      <c r="C78" s="223" t="inlineStr">
        <is>
          <t>Seri Cerita Dongeng Dunia: Kumpulan Dongeng Negeri Cina - Kua Fu Mengejar Matahari</t>
        </is>
      </c>
      <c r="D78" s="223" t="n"/>
      <c r="E78" s="223" t="inlineStr">
        <is>
          <t>Winkanda Satria Putra</t>
        </is>
      </c>
      <c r="F78" s="223" t="inlineStr">
        <is>
          <t>978-979-29-6138-6</t>
        </is>
      </c>
      <c r="G78" s="223" t="inlineStr">
        <is>
          <t>978-623-6701-14-0</t>
        </is>
      </c>
      <c r="H78" s="223" t="inlineStr">
        <is>
          <t>Anak</t>
        </is>
      </c>
      <c r="I78" s="258" t="inlineStr">
        <is>
          <t>Fiksi</t>
        </is>
      </c>
      <c r="J78" s="186" t="inlineStr">
        <is>
          <t>001.01</t>
        </is>
      </c>
      <c r="K78" s="264" t="inlineStr">
        <is>
          <t>Edisi Ke-1</t>
        </is>
      </c>
      <c r="L78" s="264" t="n"/>
      <c r="M78" s="259" t="inlineStr">
        <is>
          <t>Tidak Tersedia</t>
        </is>
      </c>
      <c r="N78" s="223" t="inlineStr">
        <is>
          <t>Indonesia</t>
        </is>
      </c>
      <c r="O78" s="223" t="inlineStr">
        <is>
          <t>Bukan fiksi</t>
        </is>
      </c>
      <c r="P78" s="260" t="n">
        <v>2017</v>
      </c>
      <c r="Q78" s="260" t="n">
        <v>2018</v>
      </c>
      <c r="R78" s="223" t="inlineStr">
        <is>
          <t>Rainbow Publisher</t>
        </is>
      </c>
      <c r="S78" s="223" t="inlineStr">
        <is>
          <t>Andi Offset CV</t>
        </is>
      </c>
      <c r="T78" s="223" t="inlineStr">
        <is>
          <t>Lokal</t>
        </is>
      </c>
      <c r="U78" s="261" t="n">
        <v>146</v>
      </c>
      <c r="V78" s="86" t="inlineStr">
        <is>
          <t>pdf</t>
        </is>
      </c>
      <c r="W78" s="223" t="inlineStr">
        <is>
          <t>13.1 MB</t>
        </is>
      </c>
      <c r="X78" s="223"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jahat.&amp;nbsp;&lt;br /&gt;
 Seri Dongeng Dunia kali ini berjudul &amp;ldquo;KUA FU MENGEJAR MATAHARI DAN KUMPULAN DONGENG NEGERI CHINA LAINNYA&amp;rdquo;. Bercerita tentang seorang Rakasa yang kuat, tetapi baik hati bernama Kua Fu. Kua Fu, demi menyelamatkan dunia dari kesombongan Matahari yang telah mengeringkan banyak sumber air dan memakan banyak korban, bertekad untuk menangkap matahari. Meski kemudian, setelah menangkapnya, Kua Fu kepanasan dan menjadi kehausan, sehingga harus mengorbankan nyawanya. Dan, setelah ia meninggal, tongkat yang menjadi senjatanya berubah menjadi pohon Pik yang tumbuh subur menaungi orang-orang dan binatang dari terik sinar matahari. Buahnya pun sangat segar dan memuaskan dahaga orang-orang yang kehausan.&amp;nbsp;&lt;br /&gt;
 Dan, masih ada 14 dongeng dari negeri China yang menarik lainnya dalam buku ini. Selamat membaca ya :)&lt;/p&gt;</t>
        </is>
      </c>
      <c r="Y78" s="262" t="n">
        <v>76500</v>
      </c>
      <c r="Z78" s="226" t="n"/>
      <c r="AA78" s="241">
        <f>Y564*Z564</f>
        <v/>
      </c>
      <c r="AB78" s="237" t="inlineStr">
        <is>
          <t>70a491ce-d090-4e92-abac-d1bd917e5c8b</t>
        </is>
      </c>
    </row>
    <row r="79" ht="15" customHeight="1" s="283">
      <c r="A79" s="109" t="n">
        <v>559</v>
      </c>
      <c r="B79" s="222">
        <f>HYPERLINK("https://mocostore.moco.co.id/catalog/"&amp;AB568,"Klik Disini")</f>
        <v/>
      </c>
      <c r="C79" s="223" t="inlineStr">
        <is>
          <t>Kiss The Sun</t>
        </is>
      </c>
      <c r="D79" s="223" t="n"/>
      <c r="E79" s="223" t="inlineStr">
        <is>
          <t>Awie Awan</t>
        </is>
      </c>
      <c r="F79" s="223" t="inlineStr">
        <is>
          <t>978-979-29-6108-9</t>
        </is>
      </c>
      <c r="G79" s="223" t="inlineStr">
        <is>
          <t>978-623-6844-03-8</t>
        </is>
      </c>
      <c r="H79" s="223" t="inlineStr">
        <is>
          <t>Fiksi</t>
        </is>
      </c>
      <c r="I79" s="258" t="inlineStr">
        <is>
          <t>Fiksi</t>
        </is>
      </c>
      <c r="J79" s="186" t="inlineStr">
        <is>
          <t>001.03</t>
        </is>
      </c>
      <c r="K79" s="264" t="inlineStr">
        <is>
          <t>Tidak Tersedia</t>
        </is>
      </c>
      <c r="L79" s="264" t="n"/>
      <c r="M79" s="259" t="inlineStr">
        <is>
          <t>Tidak Tersedia</t>
        </is>
      </c>
      <c r="N79" s="263" t="inlineStr">
        <is>
          <t>Indonesia</t>
        </is>
      </c>
      <c r="O79" s="263" t="inlineStr">
        <is>
          <t>Fiksi</t>
        </is>
      </c>
      <c r="P79" s="260" t="n">
        <v>2017</v>
      </c>
      <c r="Q79" s="260" t="n">
        <v>2018</v>
      </c>
      <c r="R79" s="223" t="inlineStr">
        <is>
          <t>Sheila Publishing</t>
        </is>
      </c>
      <c r="S79" s="223" t="inlineStr">
        <is>
          <t>Andi Offset CV</t>
        </is>
      </c>
      <c r="T79" s="223" t="inlineStr">
        <is>
          <t>Lokal</t>
        </is>
      </c>
      <c r="U79" s="261" t="n">
        <v>240</v>
      </c>
      <c r="V79" s="86" t="inlineStr">
        <is>
          <t>pdf</t>
        </is>
      </c>
      <c r="W79" s="223" t="inlineStr">
        <is>
          <t>3.4 MB</t>
        </is>
      </c>
      <c r="X79" s="223" t="inlineStr">
        <is>
          <t>&lt;p&gt;&lt;strong&gt;Sinopsis&lt;/strong&gt;&lt;/p&gt;
 &lt;p&gt;Cherry histeris dan panik saat ia terbangun dan menemukan dirinya telah berubah menjadi seorang pria dengan tubuh kerempeng dan berwajah jelek, cherry pun meminta bantuan sahabatnya-Melly untuk mencari tahu mengapa dirinya berubah wujud dan mencari cara mengembalikan dirinya kewujud semula. Kata seorang dukun terkenal, perubahan itu terjadi karena Cherry mengeluh tidak ingin jadi perempuan. Sebuah batu gaib pun mewujudakan permintaan Cherry. Cherry dapat kembali menjadi perempuan dengan cara mendapatkan sebuah ciuman yang tulus cari pacarnya-James, seorang aktor film yang sedang naik daun, sayangnya, mereka baru saja bertengkar hebat, sehari sebelum Cherry berubah menjadi seorang pria.&lt;br /&gt;
 Cherry yang berubah namanya menjadi Gerry- berusaha keras meyakinkan James, kalu ia adalah Cherry kekasihnya. Namun usaha Cherry malah memperburuk keadaan. James malah diberitakan sebagai penyuka sesame jenis. James semakin depresi. Cherry menjadi frustasi.&lt;br /&gt;
 Akankah Gerry dapat menjadi Cherry kembali? Ataukah, Cherry dan James memang ditakdirkan untuk menjalani kehidupan mereka masing-masing? Dapatkah Cherry menerima kenyataan bahwa mungkin takdirnya untuk melanjutkan hidup dengan jati dirinya yang baru sam sekali, menjadi Gerry untuk selamanya?&lt;/p&gt;</t>
        </is>
      </c>
      <c r="Y79" s="262" t="n">
        <v>60500</v>
      </c>
      <c r="Z79" s="226" t="n"/>
      <c r="AA79" s="241">
        <f>Y568*Z568</f>
        <v/>
      </c>
      <c r="AB79" s="237" t="inlineStr">
        <is>
          <t>86c61a46-0cad-4255-a341-4992243049c0</t>
        </is>
      </c>
    </row>
    <row r="80" ht="15" customHeight="1" s="283">
      <c r="A80" s="109" t="n">
        <v>564</v>
      </c>
      <c r="B80" s="222">
        <f>HYPERLINK("https://mocostore.moco.co.id/catalog/"&amp;AB573,"Klik Disini")</f>
        <v/>
      </c>
      <c r="C80" s="223" t="inlineStr">
        <is>
          <t>Ayahku Seorang Pahlawan dan 22 Cerita Pendek Menarik Lainnya</t>
        </is>
      </c>
      <c r="D80" s="223" t="n"/>
      <c r="E80" s="223" t="inlineStr">
        <is>
          <t>Purwandi</t>
        </is>
      </c>
      <c r="F80" s="223" t="inlineStr">
        <is>
          <t>978-979-29-6014-3</t>
        </is>
      </c>
      <c r="G80" s="223" t="inlineStr">
        <is>
          <t>978-623-6701-18-8</t>
        </is>
      </c>
      <c r="H80" s="223" t="inlineStr">
        <is>
          <t>Anak</t>
        </is>
      </c>
      <c r="I80" s="258" t="inlineStr">
        <is>
          <t>Fiksi</t>
        </is>
      </c>
      <c r="J80" s="186" t="inlineStr">
        <is>
          <t>001.01</t>
        </is>
      </c>
      <c r="K80" s="264" t="inlineStr">
        <is>
          <t>Tidak Tersedia</t>
        </is>
      </c>
      <c r="L80" s="264" t="n"/>
      <c r="M80" s="259" t="inlineStr">
        <is>
          <t>Tidak Tersedia</t>
        </is>
      </c>
      <c r="N80" s="263" t="inlineStr">
        <is>
          <t>Indonesia</t>
        </is>
      </c>
      <c r="O80" s="263" t="inlineStr">
        <is>
          <t>Cerita pendek</t>
        </is>
      </c>
      <c r="P80" s="260" t="n">
        <v>2016</v>
      </c>
      <c r="Q80" s="260" t="n">
        <v>2018</v>
      </c>
      <c r="R80" s="223" t="inlineStr">
        <is>
          <t>Rainbow Publisher</t>
        </is>
      </c>
      <c r="S80" s="223" t="inlineStr">
        <is>
          <t>Andi Offset CV</t>
        </is>
      </c>
      <c r="T80" s="223" t="inlineStr">
        <is>
          <t>Lokal</t>
        </is>
      </c>
      <c r="U80" s="261" t="n">
        <v>136</v>
      </c>
      <c r="V80" s="86" t="inlineStr">
        <is>
          <t>pdf</t>
        </is>
      </c>
      <c r="W80" s="223" t="inlineStr">
        <is>
          <t>15.9 MB</t>
        </is>
      </c>
      <c r="X80" s="223" t="inlineStr">
        <is>
          <t>&lt;p&gt;&lt;strong&gt;Sinopsis&lt;/strong&gt;&lt;/p&gt;
 &lt;p&gt;&amp;ldquo;itu, sih, bagimu, Bob, bagi anak lain? Pasti mereka akan meledekku, di depan mata mereka profesi satpam itu bukan pekerjaan yang dibanggakan, &amp;ldquo;(Ayahku Seorang Pahlawan)&lt;br /&gt;
 &amp;ldquo;Nenek itu telah meninggal, Bu&amp;rdquo;, &amp;ldquo;Dinda memeluk ibu dengan bahu berguncang karena menahan tangis, &amp;ldquo; ini salah Dinda, Bu. Dinda terlambat menolong nenek itu, Kalau saja Dinda lebih cepat memberikan makanan dan minuman, nenek itu mungkin nggak meninggal&amp;rdquo; (Nenek Renta di Pojok Toko)&lt;br /&gt;
 Meski saying pada Nino, Ia merasa malu bila sampai teman-teman di sekolah tahu kekurangan adiknya itu. Ia khawatir dan takut jika nanti teman-temannya mengejek dan mengolok-olok Nino setelah melihatnya langsung (Penyesalan Nana)&lt;br /&gt;
 Pernahkah kamu merasa rendah diri karena pekerjaan ayah atau ibu? Pernahkah kamu menemukan dompet yang tergeletak bagitu saja di suatu tempat. Kemudian berpikir sebaiknya dikembalikan atau tidak? Atau pernahkah kamu bersungut-sungut ketika dimintai tolong oleh orang tua? Ayahku Seorang Pahlawan merupakan kumpulan cerpen yang mengangkat 22 kisah dengan cerita yang tak jauh dari kehidupan sehari hari. Kumpulan Cerpen ini mengajarkanmu untuk selalu bersyukur , bertindak jujur, jangan menyerah, serta masih banyak lagi pesan moral yang bisa dipetik.&lt;/p&gt;</t>
        </is>
      </c>
      <c r="Y80" s="262" t="n">
        <v>114000</v>
      </c>
      <c r="Z80" s="226" t="n"/>
      <c r="AA80" s="241">
        <f>Y573*Z573</f>
        <v/>
      </c>
      <c r="AB80" s="237" t="inlineStr">
        <is>
          <t>5cd9e844-5f65-4ed7-95e0-5b4bd5b9634e</t>
        </is>
      </c>
    </row>
    <row r="81" ht="15" customHeight="1" s="283">
      <c r="A81" s="109" t="n">
        <v>565</v>
      </c>
      <c r="B81" s="222">
        <f>HYPERLINK("https://mocostore.moco.co.id/catalog/"&amp;AB574,"Klik Disini")</f>
        <v/>
      </c>
      <c r="C81" s="223" t="inlineStr">
        <is>
          <t>El Dorado</t>
        </is>
      </c>
      <c r="D81" s="223" t="n"/>
      <c r="E81" s="223" t="inlineStr">
        <is>
          <t>Chindy Anindya</t>
        </is>
      </c>
      <c r="F81" s="223" t="inlineStr">
        <is>
          <t>978-979-26-6063-1</t>
        </is>
      </c>
      <c r="G81" s="223" t="inlineStr">
        <is>
          <t>978-623-7122-97-5</t>
        </is>
      </c>
      <c r="H81" s="223" t="inlineStr">
        <is>
          <t>Novel</t>
        </is>
      </c>
      <c r="I81" s="258" t="inlineStr">
        <is>
          <t>Fiksi</t>
        </is>
      </c>
      <c r="J81" s="186" t="inlineStr">
        <is>
          <t>001.02</t>
        </is>
      </c>
      <c r="K81" s="264" t="inlineStr">
        <is>
          <t>Tidak Tersedia</t>
        </is>
      </c>
      <c r="L81" s="264" t="n"/>
      <c r="M81" s="259" t="inlineStr">
        <is>
          <t>Tidak Tersedia</t>
        </is>
      </c>
      <c r="N81" s="223" t="inlineStr">
        <is>
          <t>Indonesia</t>
        </is>
      </c>
      <c r="O81" s="223" t="inlineStr">
        <is>
          <t>Fiksi</t>
        </is>
      </c>
      <c r="P81" s="260" t="n">
        <v>2017</v>
      </c>
      <c r="Q81" s="260" t="n">
        <v>2018</v>
      </c>
      <c r="R81" s="223" t="inlineStr">
        <is>
          <t>Sheila Publishing</t>
        </is>
      </c>
      <c r="S81" s="223" t="inlineStr">
        <is>
          <t>Andi Offset CV</t>
        </is>
      </c>
      <c r="T81" s="223" t="inlineStr">
        <is>
          <t>Lokal</t>
        </is>
      </c>
      <c r="U81" s="261" t="n">
        <v>224</v>
      </c>
      <c r="V81" s="86" t="inlineStr">
        <is>
          <t>pdf</t>
        </is>
      </c>
      <c r="W81" s="223" t="inlineStr">
        <is>
          <t>4.7 MB</t>
        </is>
      </c>
      <c r="X81" s="223" t="inlineStr">
        <is>
          <t>&lt;p&gt;&lt;strong&gt;Sinopsis&lt;/strong&gt;&lt;/p&gt;
 &lt;p&gt;Oh Sehun yang selalu kesepian tak pernah menyangka bahwa keluarganya terbunuh tepat setelah ia mendapatkan jantung baru. Ia berlari dan menemukan kehidupan barunya sebagai Kim Sehun. Kim Sehun sangat ceria dan mudah bergaul dengan semua orang, termasuk Chanyeol dan Yerim yang pada akhirnya turut ambil bagian dalam hidupnya yang sebelumnya kelam.&lt;br /&gt;
 Park Chanyeol adalah orang yang selalu merasa beruntung karena memiliki seorang sahabat seperti Sehun. Namun, kehidupannya seakan runtuh saat mengetahui kenyataan bahwa ayahnya adalah seorang pembunuh. Sekuat tenaga ia ingin menutupi hal itu dari siapa pun.&lt;br /&gt;
 Kim Yerim, gadis yang selalu saja melakukan taruhan-taruhan aneh dengan Sehun. Tanpa sadar, ia sudah terjerat pada Sehun. Namun, banyak keputusan sulit yang harus diambilnya setelah tahu bahwa Sehun memiliki penyakit jantung yang ia sendiri pun tak yakin bisa sembuh.&amp;nbsp;&lt;br /&gt;
 Apakah Sehun akan tetap bertahan selamanya dengan jantung barunya? Apakah Chanyeol mampu menyembunyikan identitas ayahnya? Dan apakah Kim Yerim dan Sehun bisa bertahan dalam keadaan yang membuat mereka berdua tersakiti?&lt;/p&gt;</t>
        </is>
      </c>
      <c r="Y81" s="262" t="n">
        <v>57500</v>
      </c>
      <c r="Z81" s="226" t="n"/>
      <c r="AA81" s="241">
        <f>Y574*Z574</f>
        <v/>
      </c>
      <c r="AB81" s="237" t="inlineStr">
        <is>
          <t>e5b1ec90-34a5-4569-957f-e5ff8336c4ba</t>
        </is>
      </c>
    </row>
    <row r="82" ht="15" customHeight="1" s="283">
      <c r="A82" s="109" t="n">
        <v>569</v>
      </c>
      <c r="B82" s="222">
        <f>HYPERLINK("https://mocostore.moco.co.id/catalog/"&amp;AB578,"Klik Disini")</f>
        <v/>
      </c>
      <c r="C82" s="223" t="inlineStr">
        <is>
          <t>Seri Cerita Dongeng Dunia: Kumpulan Dongeng Negeri Italia</t>
        </is>
      </c>
      <c r="D82" s="223" t="n"/>
      <c r="E82" s="223" t="inlineStr">
        <is>
          <t>Winkanda Satria Putra</t>
        </is>
      </c>
      <c r="F82" s="223" t="inlineStr">
        <is>
          <t>978-979-29-6118-8</t>
        </is>
      </c>
      <c r="G82" s="223" t="inlineStr">
        <is>
          <t>978-623-6701-12-6</t>
        </is>
      </c>
      <c r="H82" s="223" t="inlineStr">
        <is>
          <t>Anak</t>
        </is>
      </c>
      <c r="I82" s="258" t="inlineStr">
        <is>
          <t>Fiksi</t>
        </is>
      </c>
      <c r="J82" s="186" t="inlineStr">
        <is>
          <t>001.01</t>
        </is>
      </c>
      <c r="K82" s="264" t="inlineStr">
        <is>
          <t>Tidak Tersedia</t>
        </is>
      </c>
      <c r="L82" s="264" t="n"/>
      <c r="M82" s="259" t="inlineStr">
        <is>
          <t>Tidak Tersedia</t>
        </is>
      </c>
      <c r="N82" s="223" t="inlineStr">
        <is>
          <t>Indonesia</t>
        </is>
      </c>
      <c r="O82" s="223" t="inlineStr">
        <is>
          <t>Bukan fiksi</t>
        </is>
      </c>
      <c r="P82" s="260" t="n">
        <v>2017</v>
      </c>
      <c r="Q82" s="260" t="n">
        <v>2018</v>
      </c>
      <c r="R82" s="223" t="inlineStr">
        <is>
          <t>Rainbow Publisher</t>
        </is>
      </c>
      <c r="S82" s="223" t="inlineStr">
        <is>
          <t>Andi Offset CV</t>
        </is>
      </c>
      <c r="T82" s="223" t="inlineStr">
        <is>
          <t>Lokal</t>
        </is>
      </c>
      <c r="U82" s="261" t="n">
        <v>96</v>
      </c>
      <c r="V82" s="86" t="inlineStr">
        <is>
          <t>pdf</t>
        </is>
      </c>
      <c r="W82" s="223" t="inlineStr">
        <is>
          <t>9.0 MB</t>
        </is>
      </c>
      <c r="X82"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Italia;&lt;br /&gt;
 Putri Porziella Dan Tujuh Raksasa Baik Hati&amp;rdquo;. Bercerita tentang seorang putri raja bernama Porziella yang cantik dan baik hati. Sayang, ayahnya sang Raja kurang bijaksana. Karena ketidakbijaksanaan sang Raja, Putri Porziella harus menikah dengan raksasa buruk rupa dan jahat. Sejak itu, sang Putri tidak pernah lagi tersenyum. Hingga suatu saat, Putri Porzeilla bertemu dan menolong seorang nenek yang memiliki 7 anak raksasa yang baik hati. Dan, ketujuh raksasa ini berjanji akan menolong sang Putri. Apakah Putri Porziella akhirnya bisa terbebas dari raksasa buruk rupa dan jahat? Penasaran...??? :-)&lt;br /&gt;
 &lt;br /&gt;
 Dan, masih ada 12 dongeng dari negeri Italia yang menarik lainnya dalam buku ini. Selamat membaca ya :)&lt;/p&gt;
 &lt;p&gt;&lt;strong&gt;Komentar Anda&lt;/strong&gt;&lt;/p&gt;</t>
        </is>
      </c>
      <c r="Y82" s="262" t="n">
        <v>62500</v>
      </c>
      <c r="Z82" s="226" t="n"/>
      <c r="AA82" s="241">
        <f>Y578*Z578</f>
        <v/>
      </c>
      <c r="AB82" s="237" t="inlineStr">
        <is>
          <t>77341878-d0ca-4053-a6ce-076a982e6afb</t>
        </is>
      </c>
    </row>
    <row r="83" ht="15" customHeight="1" s="283">
      <c r="A83" s="109" t="n">
        <v>579</v>
      </c>
      <c r="B83" s="222">
        <f>HYPERLINK("https://mocostore.moco.co.id/catalog/"&amp;AB588,"Klik Disini")</f>
        <v/>
      </c>
      <c r="C83" s="223" t="inlineStr">
        <is>
          <t>Pengetahuan Seru Bumi dan Antariksa - Serta Kehidupan di dalammnya</t>
        </is>
      </c>
      <c r="D83" s="223" t="n"/>
      <c r="E83" s="223" t="inlineStr">
        <is>
          <t>Winkanda Satria Putra</t>
        </is>
      </c>
      <c r="F83" s="223" t="inlineStr">
        <is>
          <t>978-979-29-6148-5</t>
        </is>
      </c>
      <c r="G83" s="223" t="inlineStr">
        <is>
          <t>978-623-6701-55-3</t>
        </is>
      </c>
      <c r="H83" s="223" t="inlineStr">
        <is>
          <t>Anak</t>
        </is>
      </c>
      <c r="I83" s="258" t="inlineStr">
        <is>
          <t>Fiksi</t>
        </is>
      </c>
      <c r="J83" s="186" t="inlineStr">
        <is>
          <t>001.01</t>
        </is>
      </c>
      <c r="K83" s="264" t="inlineStr">
        <is>
          <t>Edisi Ke-1</t>
        </is>
      </c>
      <c r="L83" s="264" t="n"/>
      <c r="M83" s="259" t="inlineStr">
        <is>
          <t>Tidak Tersedia</t>
        </is>
      </c>
      <c r="N83" s="263" t="inlineStr">
        <is>
          <t>Indonesia</t>
        </is>
      </c>
      <c r="O83" s="263" t="inlineStr">
        <is>
          <t>Tidak diketahui</t>
        </is>
      </c>
      <c r="P83" s="260" t="n">
        <v>2017</v>
      </c>
      <c r="Q83" s="260" t="n">
        <v>2018</v>
      </c>
      <c r="R83" s="223" t="inlineStr">
        <is>
          <t>Rainbow Publisher</t>
        </is>
      </c>
      <c r="S83" s="223" t="inlineStr">
        <is>
          <t>Andi Offset CV</t>
        </is>
      </c>
      <c r="T83" s="223" t="inlineStr">
        <is>
          <t>Lokal</t>
        </is>
      </c>
      <c r="U83" s="261" t="n">
        <v>134</v>
      </c>
      <c r="V83" s="86" t="inlineStr">
        <is>
          <t>pdf</t>
        </is>
      </c>
      <c r="W83" s="223" t="inlineStr">
        <is>
          <t>8.7 MB</t>
        </is>
      </c>
      <c r="X83" s="223" t="inlineStr">
        <is>
          <t>&lt;p&gt;Bumi adalah bagian kecil dari keseluruhan jagad raya. Bumi ibarat&lt;br /&gt;
 debu kecil bila dibandingkan luas keseluruhan jagad raya dan merupakan&lt;br /&gt;
 bagian dari sistem tata surya, dengan matahari sebagai pusatnya. Tata&lt;br /&gt;
 surya sendiri adalah satu dari semiliar lebih bagian penyusun galaksi Bimasakti.&lt;br /&gt;
 Lebih jauh lagi, galaksi Bimasakti adalah satu dari 88 galaksi yang ada&lt;br /&gt;
 di jagad raya. Wowww...ternyata dunia itu luas sekali yaaa...&lt;br /&gt;
 &lt;br /&gt;
 Nah, buku ini adalahsalah satu seri dari kumpulan buku seri pengetahuan. Didalamnya dibahas segala pengetahuan tentang bumi, antariksa, dan jagad&lt;br /&gt;
 raya.&lt;br /&gt;
 &lt;br /&gt;
 Selamat menikmati pengetahuan!&lt;/p&gt;</t>
        </is>
      </c>
      <c r="Y83" s="262" t="n">
        <v>89000</v>
      </c>
      <c r="Z83" s="226" t="n"/>
      <c r="AA83" s="241">
        <f>Y588*Z588</f>
        <v/>
      </c>
      <c r="AB83" s="237" t="inlineStr">
        <is>
          <t>af4a3d8f-d58e-40b8-af48-7e131bed4bfc</t>
        </is>
      </c>
    </row>
    <row r="84" ht="15" customHeight="1" s="283">
      <c r="A84" s="109" t="n">
        <v>585</v>
      </c>
      <c r="B84" s="222">
        <f>HYPERLINK("https://mocostore.moco.co.id/catalog/"&amp;AB594,"Klik Disini")</f>
        <v/>
      </c>
      <c r="C84" s="223" t="inlineStr">
        <is>
          <t>Petualangan Ajaib dan Menegangkan Melintasi 3 Benua - 4 Sekawan The Travelers</t>
        </is>
      </c>
      <c r="D84" s="223" t="n"/>
      <c r="E84" s="223" t="inlineStr">
        <is>
          <t>Dermawan Wibisono</t>
        </is>
      </c>
      <c r="F84" s="223" t="inlineStr">
        <is>
          <t>978-979-29-6151-5</t>
        </is>
      </c>
      <c r="G84" s="223" t="inlineStr">
        <is>
          <t>978-623-7230-08-3</t>
        </is>
      </c>
      <c r="H84" s="223" t="inlineStr">
        <is>
          <t>Anak</t>
        </is>
      </c>
      <c r="I84" s="258" t="inlineStr">
        <is>
          <t>Fiksi</t>
        </is>
      </c>
      <c r="J84" s="186" t="inlineStr">
        <is>
          <t>001.01</t>
        </is>
      </c>
      <c r="K84" s="223" t="n"/>
      <c r="L84" s="223" t="n"/>
      <c r="M84" s="259" t="n"/>
      <c r="N84" s="223" t="n"/>
      <c r="O84" s="223" t="n"/>
      <c r="P84" s="260" t="n">
        <v>2017</v>
      </c>
      <c r="Q84" s="260" t="n">
        <v>2018</v>
      </c>
      <c r="R84" s="223" t="inlineStr">
        <is>
          <t>Rainbow Publisher</t>
        </is>
      </c>
      <c r="S84" s="223" t="inlineStr">
        <is>
          <t>Andi Offset CV</t>
        </is>
      </c>
      <c r="T84" s="223" t="n"/>
      <c r="U84" s="261" t="n">
        <v>208</v>
      </c>
      <c r="V84" s="86" t="inlineStr">
        <is>
          <t>pdf</t>
        </is>
      </c>
      <c r="W84" s="223" t="inlineStr">
        <is>
          <t>4.3 MB</t>
        </is>
      </c>
      <c r="X84" s="223" t="inlineStr">
        <is>
          <t>&lt;p&gt;&lt;strong&gt;Sinopsis&lt;/strong&gt;&lt;/p&gt;
 &lt;p&gt;Empat sekawan terpisah dari teman-temannya saat menuju Bukit Petualangan yang sangat angker. Di tengah rumah di puncak bukit, keempatnya tersedot dalam arus kuat yang menyebabkan mereka terdampar di tengah-tengah suku Macha di Peru. Mendapatkan pengalaman yang mendebarkan, dipenjara dan diburu ramai-ramai oleh prajurit suku Macha yang sangar, sampai kemudian mereka terpontang panting dan jatuh di dalam sumur tua yang membawa mereka menerobos ruang dan waktu sehingga mereka sampai pada periode penciptaan Taj Mahal di India dengan rajannya yang adil dan bijaksana yang sangat mencintai istriinya shingga menciiptakan monument itu. Kebahagiaan, tak selamanya berlangsung abadi. Dalam penyerbuan kerajaan inggris ke india, empat sekawan tertawan dan dibawa berlayar ke Inggris sehingga terdampar pada periode penciptaan menara Big Ben di London, dikejar-keja r beruang dan hantu tanpa kepala di Towar of London dan akhirnya terdampar di sebuahColloseum di Romawi, terlibat dalam pertarungan matador yang sangat mendebarkan. Dalam pelariannya ingin menuju Indonesia, karena rindu yang sangat dalam kepada orang tua, keempatnya tersesat di hutan belantara Bukit Kayu Hitam, Bintok Kedah, Malaysia Utara berbatasan dengan Thailand, sebelum akhirnya&amp;hellip;&amp;hellip;&amp;hellip;&amp;hellip;.&lt;/p&gt;</t>
        </is>
      </c>
      <c r="Y84" s="262" t="n">
        <v>86500</v>
      </c>
      <c r="Z84" s="226" t="n"/>
      <c r="AA84" s="241">
        <f>Y594*Z594</f>
        <v/>
      </c>
      <c r="AB84" s="237" t="inlineStr">
        <is>
          <t>63995c0a-3fbf-4c2b-9446-ce87bbc61f9d</t>
        </is>
      </c>
    </row>
    <row r="85" ht="15" customHeight="1" s="283">
      <c r="A85" s="109" t="n">
        <v>586</v>
      </c>
      <c r="B85" s="222">
        <f>HYPERLINK("https://mocostore.moco.co.id/catalog/"&amp;AB595,"Klik Disini")</f>
        <v/>
      </c>
      <c r="C85" s="223" t="inlineStr">
        <is>
          <t>Si Kanza: Kancil yang Cerdik dan Jenaka</t>
        </is>
      </c>
      <c r="D85" s="223" t="n"/>
      <c r="E85" s="223" t="inlineStr">
        <is>
          <t>Ari Wulandari</t>
        </is>
      </c>
      <c r="F85" s="223" t="inlineStr">
        <is>
          <t>978-979-29-6164-5</t>
        </is>
      </c>
      <c r="G85" s="223" t="inlineStr">
        <is>
          <t>978-623-6701-56-0</t>
        </is>
      </c>
      <c r="H85" s="223" t="inlineStr">
        <is>
          <t>Anak</t>
        </is>
      </c>
      <c r="I85" s="258" t="inlineStr">
        <is>
          <t>Fiksi</t>
        </is>
      </c>
      <c r="J85" s="186" t="inlineStr">
        <is>
          <t>001.01</t>
        </is>
      </c>
      <c r="K85" s="264" t="inlineStr">
        <is>
          <t>Edisi Ke-1</t>
        </is>
      </c>
      <c r="L85" s="264" t="n"/>
      <c r="M85" s="259" t="inlineStr">
        <is>
          <t>Tidak Tersedia</t>
        </is>
      </c>
      <c r="N85" s="223" t="inlineStr">
        <is>
          <t>Indonesia</t>
        </is>
      </c>
      <c r="O85" s="223" t="inlineStr">
        <is>
          <t>Fiksi</t>
        </is>
      </c>
      <c r="P85" s="260" t="n">
        <v>2017</v>
      </c>
      <c r="Q85" s="260" t="n">
        <v>2018</v>
      </c>
      <c r="R85" s="223" t="inlineStr">
        <is>
          <t>Rainbow Publisher</t>
        </is>
      </c>
      <c r="S85" s="223" t="inlineStr">
        <is>
          <t>Andi Offset CV</t>
        </is>
      </c>
      <c r="T85" s="223" t="inlineStr">
        <is>
          <t>Lokal</t>
        </is>
      </c>
      <c r="U85" s="261" t="n">
        <v>114</v>
      </c>
      <c r="V85" s="86" t="inlineStr">
        <is>
          <t>pdf</t>
        </is>
      </c>
      <c r="W85" s="223" t="inlineStr">
        <is>
          <t>13.4 MB</t>
        </is>
      </c>
      <c r="X85" s="223" t="inlineStr">
        <is>
          <t>&lt;p&gt;&lt;strong&gt;Sinopsis&lt;/strong&gt;&lt;/p&gt;
 &lt;p&gt;Cerita Sang Kancil sangat populer di kalangan masyarakat Indonesia. Cerita Kancil dikenali dari ujung ke ujung di wilayah Nusantara. Hampir semua orang, baik yang tua maupun generasi muda mengenal si tokoh Kancil yang cerdik dan jenaka. Dalam beberapa kisah si Kancil diidentikkan dengan tokoh yang &amp;ldquo;tidak baik&amp;rdquo;, seperti suka menipu, suka mencari menangnya sendiri, suka mencari keuntungan untuk dirinya sendiri, dll. Sifat yang identik dengan merugikan pihak lain. Namun dalam kisah yang lainnya, tidak jarang si Kancil digambarkan sebagai tokoh yang &amp;ldquo;banyak akal&amp;rdquo;, yang selalu bisa menyelesaikan masalah-masalah yang terjadi di antara sesama binatang.&lt;br /&gt;
 Dalam buku ini, Kanza, Si Kancil juga sering disebut sebagai &amp;ldquo;sang penolong&amp;rdquo;. Dengan pikirannya yang cerdik dan banyak akal, si Kancil selalu bisa membebaskan banyak binatang dari kesulitan yang dihadapinya. Dongeng Kanza, si Kancil dipaparkan berkaitan dengan kecerdikan dan sifat kejenakaannya, tanpa membahas hal-hal yang tidak baik. Dongeng anak ini hanya berusaha menyampaikan kisah si kancil dari sudut pandang yang berbeda. Tujuannya agar kita mendapatkan manfaat dari membaca dongeng yang sudah sangat familiar ini.&lt;br /&gt;
 Selamat membaca. Semoga bermanfaat.&lt;/p&gt;</t>
        </is>
      </c>
      <c r="Y85" s="262" t="n">
        <v>98500</v>
      </c>
      <c r="Z85" s="226" t="n"/>
      <c r="AA85" s="241">
        <f>Y595*Z595</f>
        <v/>
      </c>
      <c r="AB85" s="237" t="inlineStr">
        <is>
          <t>d91bf239-f8e9-49da-83da-e464de2ae85f</t>
        </is>
      </c>
    </row>
    <row r="86" ht="15" customHeight="1" s="283">
      <c r="A86" s="109" t="n">
        <v>587</v>
      </c>
      <c r="B86" s="222">
        <f>HYPERLINK("https://mocostore.moco.co.id/catalog/"&amp;AB596,"Klik Disini")</f>
        <v/>
      </c>
      <c r="C86" s="223" t="inlineStr">
        <is>
          <t>AADC - Ada Aja Dengan Cinta</t>
        </is>
      </c>
      <c r="D86" s="223" t="n"/>
      <c r="E86" s="223" t="inlineStr">
        <is>
          <t>Sylvia</t>
        </is>
      </c>
      <c r="F86" s="223" t="inlineStr">
        <is>
          <t>978-979-29-6688-6</t>
        </is>
      </c>
      <c r="G86" s="223" t="inlineStr">
        <is>
          <t>978-623-7122-84-5</t>
        </is>
      </c>
      <c r="H86" s="223" t="inlineStr">
        <is>
          <t>Fiksi</t>
        </is>
      </c>
      <c r="I86" s="258" t="inlineStr">
        <is>
          <t>Fiksi</t>
        </is>
      </c>
      <c r="J86" s="186" t="inlineStr">
        <is>
          <t>001.03</t>
        </is>
      </c>
      <c r="K86" s="223" t="inlineStr">
        <is>
          <t>Tidak Tersedia</t>
        </is>
      </c>
      <c r="L86" s="223" t="n"/>
      <c r="M86" s="259" t="inlineStr">
        <is>
          <t>Tidak Tersedia</t>
        </is>
      </c>
      <c r="N86" s="223" t="inlineStr">
        <is>
          <t>Belum Diketahui</t>
        </is>
      </c>
      <c r="O86" s="223" t="inlineStr">
        <is>
          <t>Belum didefenisikan</t>
        </is>
      </c>
      <c r="P86" s="260" t="n">
        <v>2017</v>
      </c>
      <c r="Q86" s="260" t="n">
        <v>2018</v>
      </c>
      <c r="R86" s="223" t="inlineStr">
        <is>
          <t>Sheila Publishing</t>
        </is>
      </c>
      <c r="S86" s="223" t="inlineStr">
        <is>
          <t>Andi Offset CV</t>
        </is>
      </c>
      <c r="T86" s="223" t="inlineStr">
        <is>
          <t>Belum Diketahui</t>
        </is>
      </c>
      <c r="U86" s="261" t="n">
        <v>226</v>
      </c>
      <c r="V86" s="86" t="inlineStr">
        <is>
          <t>pdf</t>
        </is>
      </c>
      <c r="W86" s="223" t="inlineStr">
        <is>
          <t>3.3 MB</t>
        </is>
      </c>
      <c r="X86" s="223" t="inlineStr">
        <is>
          <t>&lt;p&gt;&lt;strong&gt;Sinopsis&lt;/strong&gt;&lt;/p&gt;
 &lt;p&gt;&amp;ldquo;Hey...&amp;rdquo; gue kerasin lagi suara gue. Tiba-tiba langkahnya terhenti,&amp;rdquo; jadi beda, satu purnama di ew York dan di Jakarta.&amp;rdquo; Soundtrack AADC #Pertama kali aku tergugah, dalam setiap kata yang kau ucap..... Dia menoleh tanpa berkata sepatah kata pun sambil pasang tampang ehm apa ya itu kayaknya sih setengah sebel gitu, &amp;ldquo;Rangga...&amp;rdquo;&lt;br /&gt;
 &amp;ldquo; Ada apa sih? Lo lagi main sinetron ya?&amp;rdquo;&lt;br /&gt;
 Bimbi, seorang gadis kocak yang terkena sindrom jatuh cinta pada pandangan pertama dengan seorang pemuda tampan bernama Rakabuming Satya. Cinta yang tumbuh diantara mereka seketika berubah menjadi gak banget ketika Bimbi tau kalo Satya seorang gay. Ia gay, sungguh menyayat hati.&lt;br /&gt;
 Sebuah sayembara dengan hadiah ratusan juta rupiah pun diadakan oleh bundanya Satya untuk mencarikan Satya seorang pendamping dan sebuah pencerahanpun muncul ketika teman Satya mengatakan kalau satya sebenarnya gak gay, apa yang akan terjadi dengan bimbi selanjutnya? Apakah cintanya dengan Satya bisa terwujud? Bagaimana persaiingan Bimbi dengan peserta sayembara lainnya? Apakah bimbi bisa mengembalikan Stay kembali ke jalan yang diridai Tuhan ? temukan jawabanya segera.&lt;/p&gt;</t>
        </is>
      </c>
      <c r="Y86" s="262" t="n">
        <v>63500</v>
      </c>
      <c r="Z86" s="226" t="n"/>
      <c r="AA86" s="241">
        <f>Y596*Z596</f>
        <v/>
      </c>
      <c r="AB86" s="237" t="inlineStr">
        <is>
          <t>6a440b11-7424-4ef5-b322-7a9986c9b557</t>
        </is>
      </c>
    </row>
    <row r="87" ht="15" customHeight="1" s="283">
      <c r="A87" s="109" t="n">
        <v>588</v>
      </c>
      <c r="B87" s="222">
        <f>HYPERLINK("https://mocostore.moco.co.id/catalog/"&amp;AB597,"Klik Disini")</f>
        <v/>
      </c>
      <c r="C87" s="223" t="inlineStr">
        <is>
          <t>Love 24 Jam</t>
        </is>
      </c>
      <c r="D87" s="223" t="n"/>
      <c r="E87" s="223" t="inlineStr">
        <is>
          <t>Jin Soo Ryeo</t>
        </is>
      </c>
      <c r="F87" s="223" t="inlineStr">
        <is>
          <t>978-979-29-6689-3</t>
        </is>
      </c>
      <c r="G87" s="223" t="inlineStr">
        <is>
          <t>978-623-7122-79-1</t>
        </is>
      </c>
      <c r="H87" s="223" t="inlineStr">
        <is>
          <t>Fiksi</t>
        </is>
      </c>
      <c r="I87" s="258" t="inlineStr">
        <is>
          <t>Fiksi</t>
        </is>
      </c>
      <c r="J87" s="186" t="inlineStr">
        <is>
          <t>001.03</t>
        </is>
      </c>
      <c r="K87" s="264" t="inlineStr">
        <is>
          <t>Tidak Tersedia</t>
        </is>
      </c>
      <c r="L87" s="264" t="n"/>
      <c r="M87" s="259" t="inlineStr">
        <is>
          <t>Tidak Tersedia</t>
        </is>
      </c>
      <c r="N87" s="223" t="inlineStr">
        <is>
          <t>Indonesia</t>
        </is>
      </c>
      <c r="O87" s="223" t="inlineStr">
        <is>
          <t>Fiksi</t>
        </is>
      </c>
      <c r="P87" s="260" t="n">
        <v>2017</v>
      </c>
      <c r="Q87" s="260" t="n">
        <v>2018</v>
      </c>
      <c r="R87" s="223" t="inlineStr">
        <is>
          <t>Sheila Publishing</t>
        </is>
      </c>
      <c r="S87" s="223" t="inlineStr">
        <is>
          <t>Andi Offset CV</t>
        </is>
      </c>
      <c r="T87" s="223" t="inlineStr">
        <is>
          <t>Lokal</t>
        </is>
      </c>
      <c r="U87" s="261" t="n">
        <v>240</v>
      </c>
      <c r="V87" s="86" t="inlineStr">
        <is>
          <t>pdf</t>
        </is>
      </c>
      <c r="W87" s="223" t="inlineStr">
        <is>
          <t>3.6 MB</t>
        </is>
      </c>
      <c r="X87" s="223" t="inlineStr">
        <is>
          <t>&lt;p&gt;&lt;strong&gt;Sinopsis&lt;/strong&gt;&lt;/p&gt;
 &lt;p&gt;Kim Jung Won dan Jung Ji Hee, dua orang dengan kebangsaan yang berbeda, lalu bertemu. Kim Jung Won yang menyukai Jung Ji Hee harus berjuang mendapatkan Ji Hee yang sudah menutup hatinya untuk laki-laki mana pun. Apa yang membuat Ji Hee menutup hatinya? Rahasia apa yang disimpan Ji Hee yang tidak diketahui oleh Jung Won? Mampukah Jung Won membuka hati Ji Hee?&lt;/p&gt;</t>
        </is>
      </c>
      <c r="Y87" s="262" t="n">
        <v>68000</v>
      </c>
      <c r="Z87" s="226" t="n"/>
      <c r="AA87" s="241">
        <f>Y597*Z597</f>
        <v/>
      </c>
      <c r="AB87" s="237" t="inlineStr">
        <is>
          <t>f024134a-7171-4277-b3e0-36d67bdb6b70</t>
        </is>
      </c>
    </row>
    <row r="88" ht="15" customHeight="1" s="283">
      <c r="A88" s="109" t="n">
        <v>590</v>
      </c>
      <c r="B88" s="222">
        <f>HYPERLINK("https://mocostore.moco.co.id/catalog/"&amp;AB599,"Klik Disini")</f>
        <v/>
      </c>
      <c r="C88" s="223" t="inlineStr">
        <is>
          <t>My Dandelion, Wish Will Come True</t>
        </is>
      </c>
      <c r="D88" s="223" t="n"/>
      <c r="E88" s="223" t="inlineStr">
        <is>
          <t>Ariesta Wong</t>
        </is>
      </c>
      <c r="F88" s="223" t="inlineStr">
        <is>
          <t>978-979-29-6695-4</t>
        </is>
      </c>
      <c r="G88" s="223" t="inlineStr">
        <is>
          <t>978-623-7122-78-4</t>
        </is>
      </c>
      <c r="H88" s="223" t="inlineStr">
        <is>
          <t>Fiksi</t>
        </is>
      </c>
      <c r="I88" s="258" t="inlineStr">
        <is>
          <t>Fiksi</t>
        </is>
      </c>
      <c r="J88" s="186" t="inlineStr">
        <is>
          <t>001.03</t>
        </is>
      </c>
      <c r="K88" s="264" t="inlineStr">
        <is>
          <t>Tidak Tersedia</t>
        </is>
      </c>
      <c r="L88" s="264" t="n"/>
      <c r="M88" s="259" t="inlineStr">
        <is>
          <t>Tidak Tersedia</t>
        </is>
      </c>
      <c r="N88" s="223" t="inlineStr">
        <is>
          <t>Indonesia</t>
        </is>
      </c>
      <c r="O88" s="223" t="inlineStr">
        <is>
          <t>Bukan fiksi</t>
        </is>
      </c>
      <c r="P88" s="260" t="n">
        <v>2017</v>
      </c>
      <c r="Q88" s="260" t="n">
        <v>2018</v>
      </c>
      <c r="R88" s="223" t="inlineStr">
        <is>
          <t>Sheila Publishing</t>
        </is>
      </c>
      <c r="S88" s="223" t="inlineStr">
        <is>
          <t>Andi Offset CV</t>
        </is>
      </c>
      <c r="T88" s="223" t="inlineStr">
        <is>
          <t>Lokal</t>
        </is>
      </c>
      <c r="U88" s="261" t="n">
        <v>256</v>
      </c>
      <c r="V88" s="86" t="inlineStr">
        <is>
          <t>pdf</t>
        </is>
      </c>
      <c r="W88" s="223" t="inlineStr">
        <is>
          <t>3.6 MB</t>
        </is>
      </c>
      <c r="X88" s="223" t="inlineStr">
        <is>
          <t>&lt;p&gt;&amp;ldquo;Bagiku kau sama seperti dandelion ini. Kau adalah dandelionku...&amp;rdquo; Kini, saat kalimat itu terdengar samar-samar di telinganya, ia tersenyum dan merasakan kedamaian yang luar biasa. Bukankah itu berarti impiannya sudah benar-benar terwujud?&lt;br /&gt;
 Seo Kang Joon memutuskan jati dirinya setelah melalui lembar kelam masa kecilnya. Dimana dirinya harus menerima kenyataan saat ibunya meniinggal tepat di hadapannya. Serta pertemuan dengan ayah kandungnya, yang justru membawanya menuju lika-liku kehidupan yang tak pernah dibayangkannya.&lt;br /&gt;
 Namun takdir berkata lain, beberapa tahun berlalu, kang Joon dipertemukan dengan orang-orang di masa lalunya. Kisah yang menguak kembali lembar-kelam di masa lalunya, justru mengurai kebenaran-kebenaran yang selama ini terlewatkan dan tidak terpecahkan.&lt;br /&gt;
 Sang takdirpun telah mempertemukannya dengan sosok Choi Jun Hee. Gadis keras kepala yang tidak pernah akur dan sepaham dengannya. Namun, saat ketulusan ciinta mampu meruntuhkan dinding kebencian, kisah cinta mereka justru mengalami ujian terberat.&lt;br /&gt;
 Kang Joon pernah mengungkapkan impiannya menjadi seperti dandelion. Walaupun secara fisik dandelion tidak istimewa, sebenarnya banyak keistimewaan yang dimilikki dandelion. Seperti dandelion, Kang Koon berusaha memperjuangkan hidupnya dan memberikan kebahagian untuk orang-orang di sekitarnya..&lt;/p&gt;</t>
        </is>
      </c>
      <c r="Y88" s="262" t="n">
        <v>49000</v>
      </c>
      <c r="Z88" s="226" t="n"/>
      <c r="AA88" s="241">
        <f>Y599*Z599</f>
        <v/>
      </c>
      <c r="AB88" s="237" t="inlineStr">
        <is>
          <t>ccb55ea0-3fa5-4b22-bd76-03feb9c4fcdd</t>
        </is>
      </c>
    </row>
    <row r="89" ht="15" customHeight="1" s="283">
      <c r="A89" s="109" t="n">
        <v>607</v>
      </c>
      <c r="B89" s="222">
        <f>HYPERLINK("https://mocostore.moco.co.id/catalog/"&amp;AB616,"Klik Disini")</f>
        <v/>
      </c>
      <c r="C89" s="223" t="inlineStr">
        <is>
          <t>Seri Petualangan Icha - Sabotase Pesawat Terbang</t>
        </is>
      </c>
      <c r="D89" s="223" t="n"/>
      <c r="E89" s="223" t="inlineStr">
        <is>
          <t>Hari Purwanto</t>
        </is>
      </c>
      <c r="F89" s="223" t="inlineStr">
        <is>
          <t>978-979-29-1518-1</t>
        </is>
      </c>
      <c r="G89" s="223" t="inlineStr">
        <is>
          <t>978-979-29-9811-5</t>
        </is>
      </c>
      <c r="H89" s="223" t="inlineStr">
        <is>
          <t>Anak</t>
        </is>
      </c>
      <c r="I89" s="258" t="inlineStr">
        <is>
          <t>Fiksi</t>
        </is>
      </c>
      <c r="J89" s="186" t="inlineStr">
        <is>
          <t>001.01</t>
        </is>
      </c>
      <c r="K89" s="223" t="n"/>
      <c r="L89" s="223" t="n"/>
      <c r="M89" s="259" t="n"/>
      <c r="N89" s="223" t="inlineStr">
        <is>
          <t>Indonesia</t>
        </is>
      </c>
      <c r="O89" s="223" t="inlineStr">
        <is>
          <t>Tidak diketahui</t>
        </is>
      </c>
      <c r="P89" s="260" t="n">
        <v>2010</v>
      </c>
      <c r="Q89" s="260" t="n">
        <v>2018</v>
      </c>
      <c r="R89" s="223" t="inlineStr">
        <is>
          <t>Nyonyo Publisher</t>
        </is>
      </c>
      <c r="S89" s="223" t="inlineStr">
        <is>
          <t>Andi Offset CV</t>
        </is>
      </c>
      <c r="T89" s="223" t="inlineStr">
        <is>
          <t>Lokal</t>
        </is>
      </c>
      <c r="U89" s="261" t="n">
        <v>176</v>
      </c>
      <c r="V89" s="86" t="inlineStr">
        <is>
          <t>pdf</t>
        </is>
      </c>
      <c r="W89" s="223" t="inlineStr">
        <is>
          <t>6.0 MB</t>
        </is>
      </c>
      <c r="X89" s="223" t="inlineStr">
        <is>
          <t>&lt;p&gt;Seri Petualangan Icha - Sabotase pesawat terbang&lt;/p&gt;
 &lt;p&gt;Asyikkk&amp;hellip; liburan datang juga! Ray dan Icha memilih menghabiskan waktu liburannya di tempat kakek dan nenek di desa. Bayangan tentang hal-hal menyenangkan sudah terbayang oleh mereka. Dan, ternyata liburan kali ini bukan hanya menyenangkan, tapi juga seru!&lt;/p&gt;
 &lt;p&gt;Mereka harus membongkar misteri pesawat ultra ringan yang jatuh di desa. Bagaimana mereka memecahkan misteri itu? Teman-teman pasti penasaran kan? Ayo baca seri petualangan seru ini!&lt;/p&gt;</t>
        </is>
      </c>
      <c r="Y89" s="262" t="n">
        <v>53500</v>
      </c>
      <c r="Z89" s="226" t="n"/>
      <c r="AA89" s="241">
        <f>Y616*Z616</f>
        <v/>
      </c>
      <c r="AB89" s="237" t="inlineStr">
        <is>
          <t>d12f7a71-3a96-4015-a4c2-2418b52be337</t>
        </is>
      </c>
    </row>
    <row r="90" ht="15" customHeight="1" s="283">
      <c r="A90" s="109" t="n">
        <v>610</v>
      </c>
      <c r="B90" s="222">
        <f>HYPERLINK("https://mocostore.moco.co.id/catalog/"&amp;AB619,"Klik Disini")</f>
        <v/>
      </c>
      <c r="C90" s="223" t="inlineStr">
        <is>
          <t>Petualangan Lily dan Pino - Jejak Kaki Kepiting Merah</t>
        </is>
      </c>
      <c r="D90" s="223" t="n"/>
      <c r="E90" s="223" t="inlineStr">
        <is>
          <t>Watiek Ideo</t>
        </is>
      </c>
      <c r="F90" s="223" t="inlineStr">
        <is>
          <t>978-979-29-2689-7</t>
        </is>
      </c>
      <c r="G90" s="223" t="inlineStr">
        <is>
          <t>978-979-29-9812-2</t>
        </is>
      </c>
      <c r="H90" s="223" t="inlineStr">
        <is>
          <t>Anak</t>
        </is>
      </c>
      <c r="I90" s="258" t="inlineStr">
        <is>
          <t>Fiksi</t>
        </is>
      </c>
      <c r="J90" s="186" t="inlineStr">
        <is>
          <t>001.01</t>
        </is>
      </c>
      <c r="K90" s="223" t="n"/>
      <c r="L90" s="223" t="n"/>
      <c r="M90" s="259" t="n"/>
      <c r="N90" s="223" t="inlineStr">
        <is>
          <t>Indonesia</t>
        </is>
      </c>
      <c r="O90" s="223" t="inlineStr">
        <is>
          <t>Tidak diketahui</t>
        </is>
      </c>
      <c r="P90" s="260" t="n">
        <v>2011</v>
      </c>
      <c r="Q90" s="260" t="n">
        <v>2018</v>
      </c>
      <c r="R90" s="223" t="inlineStr">
        <is>
          <t>Nyonyo Publisher</t>
        </is>
      </c>
      <c r="S90" s="223" t="inlineStr">
        <is>
          <t>Andi Offset CV</t>
        </is>
      </c>
      <c r="T90" s="223" t="inlineStr">
        <is>
          <t>Lokal</t>
        </is>
      </c>
      <c r="U90" s="261" t="n">
        <v>21</v>
      </c>
      <c r="V90" s="86" t="inlineStr">
        <is>
          <t>pdf</t>
        </is>
      </c>
      <c r="W90" s="223" t="inlineStr">
        <is>
          <t>7.0 MB</t>
        </is>
      </c>
      <c r="X90" s="223" t="inlineStr">
        <is>
          <t>&lt;p&gt;EMPATI TERHADAP BINATANG&lt;/p&gt;
 &lt;p&gt;Binatang adalah salah satu makhluk hidup ciptaan Tuhan yang wajib untuk dilindungi habitatnya. Melalui buku ini, anak-anak diajak untuk menumbuhkan empati dan kasih sayang terhadap binatang, serta melindunginya dari kepunahan. Selain sarat pesan moral, buku ini memiliki ilustrasi yang indah pada tiap halamannya, serta bonus stiker lucu yang pasti akan disukai oleh putra-putri anda.&lt;/p&gt;
 &lt;p&gt;&amp;nbsp;&lt;/p&gt;</t>
        </is>
      </c>
      <c r="Y90" s="262" t="n">
        <v>40500</v>
      </c>
      <c r="Z90" s="226" t="n"/>
      <c r="AA90" s="241">
        <f>Y619*Z619</f>
        <v/>
      </c>
      <c r="AB90" s="237" t="inlineStr">
        <is>
          <t>c970a5ae-119e-408a-bb3e-dca1d455325f</t>
        </is>
      </c>
    </row>
    <row r="91" ht="15" customHeight="1" s="283">
      <c r="A91" s="109" t="n">
        <v>631</v>
      </c>
      <c r="B91" s="222">
        <f>HYPERLINK("https://mocostore.moco.co.id/catalog/"&amp;AB640,"Klik Disini")</f>
        <v/>
      </c>
      <c r="C91" s="223" t="inlineStr">
        <is>
          <t>Dicari! Ibu Tiri Yang Baik Hati</t>
        </is>
      </c>
      <c r="D91" s="223" t="n"/>
      <c r="E91" s="223" t="inlineStr">
        <is>
          <t>T. Sandi Situmorang</t>
        </is>
      </c>
      <c r="F91" s="223" t="inlineStr">
        <is>
          <t>978-979-29-1371-2</t>
        </is>
      </c>
      <c r="G91" s="223" t="inlineStr">
        <is>
          <t>978-979-29-9788-0</t>
        </is>
      </c>
      <c r="H91" s="223" t="inlineStr">
        <is>
          <t>Novel</t>
        </is>
      </c>
      <c r="I91" s="258" t="inlineStr">
        <is>
          <t>Fiksi</t>
        </is>
      </c>
      <c r="J91" s="186" t="inlineStr">
        <is>
          <t>001.02</t>
        </is>
      </c>
      <c r="K91" s="223" t="n"/>
      <c r="L91" s="223" t="n"/>
      <c r="M91" s="259" t="n"/>
      <c r="N91" s="263" t="inlineStr">
        <is>
          <t>Indonesia</t>
        </is>
      </c>
      <c r="O91" s="263" t="inlineStr">
        <is>
          <t>Tidak diketahui</t>
        </is>
      </c>
      <c r="P91" s="260" t="n">
        <v>2010</v>
      </c>
      <c r="Q91" s="260" t="n">
        <v>2018</v>
      </c>
      <c r="R91" s="223" t="inlineStr">
        <is>
          <t>Nyonyo Publisher</t>
        </is>
      </c>
      <c r="S91" s="223" t="inlineStr">
        <is>
          <t>Andi Offset CV</t>
        </is>
      </c>
      <c r="T91" s="223" t="inlineStr">
        <is>
          <t>Lokal</t>
        </is>
      </c>
      <c r="U91" s="261" t="n">
        <v>159</v>
      </c>
      <c r="V91" s="86" t="inlineStr">
        <is>
          <t>pdf</t>
        </is>
      </c>
      <c r="W91" s="223" t="inlineStr">
        <is>
          <t>12.2 MB</t>
        </is>
      </c>
      <c r="X91" s="225" t="inlineStr">
        <is>
          <t>&lt;p&gt;Lana membenci calon ibu tirinya yang berprofesi sebagai polwan. Dia beranggapan bahwa calon ibunya itu pasti galak dan mnyebalkan. Di satu sisi, ia sangat menyukai guru kelasnya dan ingin menjodohkannya dengan ayahnya. Tetapi, ternyata ayah Lana sudah terlanjur bersama Tante Tracy. Lana berusaha mati-matian menolak, tapi ayahnya tetap menikahi Tracy. Lanapun hidup bersama dengan selalu mengacuhkan dan membenci tante tracy. Hingga suatu ketika terjadi kebakaran di rumah Lana . Kalu bukan karena pertolongan Tante Tracy, ia tidak akan selamat. Namun, berubahkah sikap lana pada ibu tirinya? Apakah ia akan menyayangi atau malah tetap membenci ibu tirinya?&lt;/p&gt;</t>
        </is>
      </c>
      <c r="Y91" s="262" t="n">
        <v>48000</v>
      </c>
      <c r="Z91" s="226" t="n"/>
      <c r="AA91" s="241">
        <f>Y640*Z640</f>
        <v/>
      </c>
      <c r="AB91" s="237" t="inlineStr">
        <is>
          <t>59531ba3-f519-4d4a-86c4-5139d951854b</t>
        </is>
      </c>
    </row>
    <row r="92" ht="15" customHeight="1" s="283">
      <c r="A92" s="109" t="n">
        <v>658</v>
      </c>
      <c r="B92" s="222">
        <f>HYPERLINK("https://mocostore.moco.co.id/catalog/"&amp;AB667,"Klik Disini")</f>
        <v/>
      </c>
      <c r="C92" s="223" t="inlineStr">
        <is>
          <t>Seri Rahasia Binatang Rahasia Belang Zizi</t>
        </is>
      </c>
      <c r="D92" s="223" t="n"/>
      <c r="E92" s="223" t="inlineStr">
        <is>
          <t>Tedi Siswoko</t>
        </is>
      </c>
      <c r="F92" s="223" t="inlineStr">
        <is>
          <t>978-979-29-1511-2</t>
        </is>
      </c>
      <c r="G92" s="223" t="inlineStr">
        <is>
          <t>978-979-29-9814-6</t>
        </is>
      </c>
      <c r="H92" s="223" t="inlineStr">
        <is>
          <t>Anak</t>
        </is>
      </c>
      <c r="I92" s="258" t="inlineStr">
        <is>
          <t>Fiksi</t>
        </is>
      </c>
      <c r="J92" s="186" t="inlineStr">
        <is>
          <t>001.01</t>
        </is>
      </c>
      <c r="K92" s="223" t="n"/>
      <c r="L92" s="223" t="n"/>
      <c r="M92" s="259" t="n"/>
      <c r="N92" s="263" t="inlineStr">
        <is>
          <t>Indonesia</t>
        </is>
      </c>
      <c r="O92" s="263" t="inlineStr">
        <is>
          <t>Tidak diketahui</t>
        </is>
      </c>
      <c r="P92" s="260" t="n">
        <v>2008</v>
      </c>
      <c r="Q92" s="260" t="n">
        <v>2018</v>
      </c>
      <c r="R92" s="223" t="inlineStr">
        <is>
          <t>Nyonyo Publisher</t>
        </is>
      </c>
      <c r="S92" s="223" t="inlineStr">
        <is>
          <t>Andi Offset CV</t>
        </is>
      </c>
      <c r="T92" s="223" t="inlineStr">
        <is>
          <t>Lokal</t>
        </is>
      </c>
      <c r="U92" s="261" t="n">
        <v>25</v>
      </c>
      <c r="V92" s="86" t="inlineStr">
        <is>
          <t>pdf</t>
        </is>
      </c>
      <c r="W92" s="223" t="inlineStr">
        <is>
          <t>2.6 MB</t>
        </is>
      </c>
      <c r="X92" s="223" t="inlineStr">
        <is>
          <t>&lt;p&gt;Teman-teman sering menertawakan badan Zizi zebra yang belang hitam-putih.Zizi menjadi malu.Suatu hari ia menemukan kaleng cat.Zizi kemudian mengecat tubuhnya dan memamerkannya di depan teman-teman. Mereka mengagumi warna tubuh Zizi yang baru.Tiba tiba,seekor singa muncul.Singa itu mengejar Zizi.Apakah zizi berhasil lolos dari kejaran singa?Apa sebenarnya fungsi belang hitam putih pada tubuh zebra?&lt;/p&gt;</t>
        </is>
      </c>
      <c r="Y92" s="262" t="n">
        <v>39500</v>
      </c>
      <c r="Z92" s="226" t="n"/>
      <c r="AA92" s="241">
        <f>Y667*Z667</f>
        <v/>
      </c>
      <c r="AB92" s="237" t="inlineStr">
        <is>
          <t>da96474c-1b1c-46f2-92f2-9134a1784a46</t>
        </is>
      </c>
    </row>
    <row r="93" ht="15" customHeight="1" s="283">
      <c r="A93" s="109" t="n">
        <v>664</v>
      </c>
      <c r="B93" s="222">
        <f>HYPERLINK("https://mocostore.moco.co.id/catalog/"&amp;AB673,"Klik Disini")</f>
        <v/>
      </c>
      <c r="C93" s="223" t="inlineStr">
        <is>
          <t>Money Love Happiness</t>
        </is>
      </c>
      <c r="D93" s="223" t="n"/>
      <c r="E93" s="223" t="inlineStr">
        <is>
          <t>Awie Awan</t>
        </is>
      </c>
      <c r="F93" s="223" t="inlineStr">
        <is>
          <t>978-979-29-6104-1</t>
        </is>
      </c>
      <c r="G93" s="223" t="inlineStr">
        <is>
          <t>978-979-29-8634-1</t>
        </is>
      </c>
      <c r="H93" s="223" t="inlineStr">
        <is>
          <t>Fiksi Remaja</t>
        </is>
      </c>
      <c r="I93" s="258" t="inlineStr">
        <is>
          <t>Fiksi</t>
        </is>
      </c>
      <c r="J93" s="186" t="inlineStr">
        <is>
          <t>001.02</t>
        </is>
      </c>
      <c r="K93" s="223" t="n"/>
      <c r="L93" s="223" t="n"/>
      <c r="M93" s="259" t="n"/>
      <c r="N93" s="223" t="inlineStr">
        <is>
          <t>Indonesia</t>
        </is>
      </c>
      <c r="O93" s="223" t="inlineStr">
        <is>
          <t>Tidak diketahui</t>
        </is>
      </c>
      <c r="P93" s="260" t="n">
        <v>2017</v>
      </c>
      <c r="Q93" s="260" t="n">
        <v>2018</v>
      </c>
      <c r="R93" s="223" t="inlineStr">
        <is>
          <t>Sheila Publishing</t>
        </is>
      </c>
      <c r="S93" s="223" t="inlineStr">
        <is>
          <t>Andi Offset CV</t>
        </is>
      </c>
      <c r="T93" s="223" t="inlineStr">
        <is>
          <t>Lokal</t>
        </is>
      </c>
      <c r="U93" s="261" t="n">
        <v>192</v>
      </c>
      <c r="V93" s="86" t="inlineStr">
        <is>
          <t>pdf</t>
        </is>
      </c>
      <c r="W93" s="223" t="inlineStr">
        <is>
          <t>10.4 MB</t>
        </is>
      </c>
      <c r="X93" s="223" t="inlineStr">
        <is>
          <t>&lt;p&gt;isa merasa sistem manajemen yang ia tawarkan lebih baik dari milik Ayahnya. Hal itu sering memicu pertengkaran diantara mereka berdua karena perbedaan prinsip dan pandangan.&lt;br /&gt;
 &lt;br /&gt;
 Sampai suatu hari, pertengkaran dia dan Ayahnya itu semakin hebat, membuat Lisa akhirnya memilih untuk keluar dari perusahaan Ayahnya. Ia berjanji akan membuktikan pada Ayahnya kalau ia bisa sukses dengan caranya sendiri.&lt;br /&gt;
 &lt;br /&gt;
 Ia pun bergabung di sebuah bisnis MLM. Dalam waktu singkat, Lisa mendapatkan banyak promosi. Namun ia merasa belum cukup karena masih banyak target yang ingin dicapai.&lt;br /&gt;
 &lt;br /&gt;
 Sang Ayah menyuruh Lisa untuk kembali ke perusahaannya karena melihat Lisa bekerja terlalu keras di luar sana. bagaimanapun sang Ayah mengkuatirkan keadaan Lisa namun Lisa enggan mau kembali.&lt;br /&gt;
 &lt;br /&gt;
 Suatu malam, di sebuah event besar Lisa mendapatkan promosi posisi yang cukup bergengsi. Pencapaiannya itu membuatnya mendapatkan popularitas, uang banyak dan tiket ke Eropa.&lt;br /&gt;
 &lt;br /&gt;
 Namun di saat yang sama, ia harus kehilangan orang-orang yang di cintainya. Keluarga, sahabat dan pacarnya, karena selama ini ia tidak menyediakan cukup waktu bersama mereka.&lt;/p&gt;</t>
        </is>
      </c>
      <c r="Y93" s="262" t="n">
        <v>56500</v>
      </c>
      <c r="Z93" s="226" t="n"/>
      <c r="AA93" s="241">
        <f>Y673*Z673</f>
        <v/>
      </c>
      <c r="AB93" s="237" t="inlineStr">
        <is>
          <t>ee675535-3e95-4367-ba25-4f68eeb7672f</t>
        </is>
      </c>
    </row>
    <row r="94" ht="15" customHeight="1" s="283">
      <c r="A94" s="109" t="n">
        <v>667</v>
      </c>
      <c r="B94" s="222">
        <f>HYPERLINK("https://mocostore.moco.co.id/catalog/"&amp;AB676,"Klik Disini")</f>
        <v/>
      </c>
      <c r="C94" s="223" t="inlineStr">
        <is>
          <t>Hutanku Sahabatku - Sahabat Popi Sahabat Kita</t>
        </is>
      </c>
      <c r="D94" s="223" t="n"/>
      <c r="E94" s="223" t="inlineStr">
        <is>
          <t>Lusyani Sunarya</t>
        </is>
      </c>
      <c r="F94" s="223" t="inlineStr">
        <is>
          <t>978-979-29-2584-5</t>
        </is>
      </c>
      <c r="G94" s="223" t="inlineStr">
        <is>
          <t>978-979-29-8570-2</t>
        </is>
      </c>
      <c r="H94" s="223" t="inlineStr">
        <is>
          <t>Anak</t>
        </is>
      </c>
      <c r="I94" s="258" t="inlineStr">
        <is>
          <t>Fiksi</t>
        </is>
      </c>
      <c r="J94" s="186" t="inlineStr">
        <is>
          <t>001.01</t>
        </is>
      </c>
      <c r="K94" s="223" t="n"/>
      <c r="L94" s="264" t="n"/>
      <c r="M94" s="259" t="n"/>
      <c r="N94" s="223" t="inlineStr">
        <is>
          <t>Indonesia</t>
        </is>
      </c>
      <c r="O94" s="223" t="inlineStr">
        <is>
          <t>Tidak diketahui</t>
        </is>
      </c>
      <c r="P94" s="260" t="n">
        <v>2011</v>
      </c>
      <c r="Q94" s="260" t="n">
        <v>2018</v>
      </c>
      <c r="R94" s="223" t="inlineStr">
        <is>
          <t>Nyonyo Publisher</t>
        </is>
      </c>
      <c r="S94" s="223" t="inlineStr">
        <is>
          <t>Andi Offset CV</t>
        </is>
      </c>
      <c r="T94" s="223" t="inlineStr">
        <is>
          <t>Lokal</t>
        </is>
      </c>
      <c r="U94" s="261" t="n">
        <v>24</v>
      </c>
      <c r="V94" s="86" t="inlineStr">
        <is>
          <t>pdf</t>
        </is>
      </c>
      <c r="W94" s="223" t="inlineStr">
        <is>
          <t>5.6 MB</t>
        </is>
      </c>
      <c r="X94" s="223" t="inlineStr">
        <is>
          <t>&lt;p&gt;Hutanku Sahabatku: Sahabat Popi Sahabat Kita&lt;/p&gt;</t>
        </is>
      </c>
      <c r="Y94" s="262" t="n">
        <v>43000</v>
      </c>
      <c r="Z94" s="226" t="n"/>
      <c r="AA94" s="241">
        <f>Y676*Z676</f>
        <v/>
      </c>
      <c r="AB94" s="237" t="inlineStr">
        <is>
          <t>fe32bb12-8818-4251-9da2-e84eaf9cb648</t>
        </is>
      </c>
    </row>
    <row r="95" ht="15" customHeight="1" s="283">
      <c r="A95" s="109" t="n">
        <v>672</v>
      </c>
      <c r="B95" s="222">
        <f>HYPERLINK("https://mocostore.moco.co.id/catalog/"&amp;AB681,"Klik Disini")</f>
        <v/>
      </c>
      <c r="C95" s="223" t="inlineStr">
        <is>
          <t>Sahabat Rahasia</t>
        </is>
      </c>
      <c r="D95" s="223" t="n"/>
      <c r="E95" s="223" t="inlineStr">
        <is>
          <t>Tantrini Andang</t>
        </is>
      </c>
      <c r="F95" s="223" t="inlineStr">
        <is>
          <t>978-979-29-2659-0</t>
        </is>
      </c>
      <c r="G95" s="223" t="inlineStr">
        <is>
          <t>978-979-29-8872-7</t>
        </is>
      </c>
      <c r="H95" s="223" t="inlineStr">
        <is>
          <t>Anak</t>
        </is>
      </c>
      <c r="I95" s="258" t="inlineStr">
        <is>
          <t>Fiksi</t>
        </is>
      </c>
      <c r="J95" s="186" t="inlineStr">
        <is>
          <t>001.01</t>
        </is>
      </c>
      <c r="K95" s="223" t="n"/>
      <c r="L95" s="223" t="n"/>
      <c r="M95" s="259" t="n"/>
      <c r="N95" s="263" t="inlineStr">
        <is>
          <t>Indonesia</t>
        </is>
      </c>
      <c r="O95" s="263" t="inlineStr">
        <is>
          <t>Tidak diketahui</t>
        </is>
      </c>
      <c r="P95" s="260" t="n">
        <v>2011</v>
      </c>
      <c r="Q95" s="260" t="n">
        <v>2018</v>
      </c>
      <c r="R95" s="223" t="inlineStr">
        <is>
          <t>Nyonyo Publisher</t>
        </is>
      </c>
      <c r="S95" s="223" t="inlineStr">
        <is>
          <t>Andi Offset CV</t>
        </is>
      </c>
      <c r="T95" s="223" t="inlineStr">
        <is>
          <t>Lokal</t>
        </is>
      </c>
      <c r="U95" s="261" t="n">
        <v>168</v>
      </c>
      <c r="V95" s="86" t="inlineStr">
        <is>
          <t>pdf</t>
        </is>
      </c>
      <c r="W95" s="223" t="inlineStr">
        <is>
          <t>9.1 MB</t>
        </is>
      </c>
      <c r="X95" s="223" t="inlineStr">
        <is>
          <t>&lt;p&gt;Sebuah rumah besar yang terletak di ujung jalan di kampung tempat Danang dan dua sahabatnya, Arif dan Indro tinggal, kini telah berpenghuni. Sebelumnya rumah itu tampak kosong dan tak terawat. Rumah itu masih tampak sepi meski Danang dan kawan-kawannya tahu ada beberapa orang tinggal di dalamnya. Salah satunya adalah seorang anak sebaya mereka. Anak itu selalu duduk di kursi roda yang didorong oleh seorang wanita setengah baya untuk berkeliling halaman rumahnya. Danang, Arif, dan Indro menduga anak yang kemungkinan cacat dan bisu itu sedang menjadi tawanan di rumah itu karena seluruh penghuni rumah itu sama sekali tidak bergaul dengan tetangga lain.&lt;/p&gt;
 &lt;p&gt;Dengan berbagai pengamatan dan penyelidikan, akhirnya mereka menemukan siapa sebenarnya jati diri anak tersebut. Kejutan-kejutan yang tak terduga muncul di depan mereka.&lt;/p&gt;
 &lt;p&gt;Siapa sebenarnya anak itu? Apa hubungannya dengan seorang vokalis terkenal yang kini sedang menjalani hukuman karena kasus narkoba? Mengapa ia ada di rumah itu dan menjalani hari-harinya tanpa bergaul dengan penduduk setempat? Semua pertanyaan itu terjawab setelah mereka bertiga mengenal anak itu lebih dekat dan bersahabat akrab.&lt;/p&gt;
 &lt;p&gt;Sebuah persahabatan yang rahasia terjadi di antara mereka berempat. Demi kenyamanan anak itu, mereka tetap memegang janji rahasia mereka untuk bersahabat tanpa sepengetahuan orang lain. Hingga akhirnya anak itu harus kembali ke kota asalnya dan meninggalkan segala kenangan manis yang mereka lalui bersama.&lt;/p&gt;</t>
        </is>
      </c>
      <c r="Y95" s="262" t="n">
        <v>52000</v>
      </c>
      <c r="Z95" s="226" t="n"/>
      <c r="AA95" s="241">
        <f>Y681*Z681</f>
        <v/>
      </c>
      <c r="AB95" s="237" t="inlineStr">
        <is>
          <t>184e9641-0f14-4766-90f1-427eb4b3f6ea</t>
        </is>
      </c>
    </row>
    <row r="96" ht="15" customHeight="1" s="283">
      <c r="A96" s="109" t="n">
        <v>677</v>
      </c>
      <c r="B96" s="222">
        <f>HYPERLINK("https://mocostore.moco.co.id/catalog/"&amp;AB686,"Klik Disini")</f>
        <v/>
      </c>
      <c r="C96" s="223" t="inlineStr">
        <is>
          <t>Boulevard</t>
        </is>
      </c>
      <c r="D96" s="223" t="n"/>
      <c r="E96" s="223" t="inlineStr">
        <is>
          <t>Aryanto Yuniawan</t>
        </is>
      </c>
      <c r="F96" s="223" t="inlineStr">
        <is>
          <t>978-979-76-3644-9</t>
        </is>
      </c>
      <c r="G96" s="223" t="inlineStr">
        <is>
          <t>978-979-29-9781-1</t>
        </is>
      </c>
      <c r="H96" s="223" t="inlineStr">
        <is>
          <t>Fiksi</t>
        </is>
      </c>
      <c r="I96" s="258" t="inlineStr">
        <is>
          <t>Fiksi</t>
        </is>
      </c>
      <c r="J96" s="186" t="inlineStr">
        <is>
          <t>001.03</t>
        </is>
      </c>
      <c r="K96" s="264" t="n"/>
      <c r="L96" s="264" t="n"/>
      <c r="M96" s="259" t="n"/>
      <c r="N96" s="223" t="inlineStr">
        <is>
          <t>Indonesia</t>
        </is>
      </c>
      <c r="O96" s="223" t="inlineStr">
        <is>
          <t>Tidak diketahui</t>
        </is>
      </c>
      <c r="P96" s="260" t="n">
        <v>2007</v>
      </c>
      <c r="Q96" s="260" t="n">
        <v>2018</v>
      </c>
      <c r="R96" s="223" t="inlineStr">
        <is>
          <t>Sheila Publishing</t>
        </is>
      </c>
      <c r="S96" s="223" t="inlineStr">
        <is>
          <t>Andi Offset CV</t>
        </is>
      </c>
      <c r="T96" s="223" t="inlineStr">
        <is>
          <t>Lokal</t>
        </is>
      </c>
      <c r="U96" s="261" t="n">
        <v>222</v>
      </c>
      <c r="V96" s="86" t="inlineStr">
        <is>
          <t>pdf</t>
        </is>
      </c>
      <c r="W96" s="223" t="inlineStr">
        <is>
          <t>8.6 MB</t>
        </is>
      </c>
      <c r="X96" s="223" t="inlineStr">
        <is>
          <t>&lt;p&gt;Masih muda, ganteng - meski tidak terlalu, dan memiliki pekerjaan yang mapan, tidak lantas membuat Darwis mudah memiliki kekasih. Baginya, punya seseorang yang dicintai adalah suatu impian. Di boulevard, segalanya dimulai ... Adalah Reva, yang akhirnya membuat impian itu terwujud. Belum lagi berkembang, cinta itu pupus sudah. Tapi benih cinta itu tak benar-benar mati.&lt;br /&gt;
 &lt;br /&gt;
 Bersama Nayla, Darwis menemukan kembali cintanya yang hilang. Sampai kemudian, Reva hadir. Menawarkan cintanya. Keduanya cantik, cerdas, berasal dari keluarga kaya. Keduanya mengguratkan kisah di hati Darwis. Akankah Darwis memilih? Bukan perkara yang mudah.&lt;/p&gt;</t>
        </is>
      </c>
      <c r="Y96" s="262" t="n">
        <v>60500</v>
      </c>
      <c r="Z96" s="226" t="n"/>
      <c r="AA96" s="241">
        <f>Y686*Z686</f>
        <v/>
      </c>
      <c r="AB96" s="237" t="inlineStr">
        <is>
          <t>42802ec8-f9e4-43d2-9734-c7575bc4aa84</t>
        </is>
      </c>
    </row>
    <row r="97" ht="15" customHeight="1" s="283">
      <c r="A97" s="109" t="n">
        <v>679</v>
      </c>
      <c r="B97" s="222">
        <f>HYPERLINK("https://mocostore.moco.co.id/catalog/"&amp;AB688,"Klik Disini")</f>
        <v/>
      </c>
      <c r="C97" s="223" t="inlineStr">
        <is>
          <t>Seri Rahasia Binatang Rahasia Duri Alan</t>
        </is>
      </c>
      <c r="D97" s="223" t="n"/>
      <c r="E97" s="223" t="inlineStr">
        <is>
          <t>Tedi Siswoko</t>
        </is>
      </c>
      <c r="F97" s="223" t="inlineStr">
        <is>
          <t>978-979-29-1509-9</t>
        </is>
      </c>
      <c r="G97" s="223" t="inlineStr">
        <is>
          <t>978-979-29-9815-3</t>
        </is>
      </c>
      <c r="H97" s="223" t="inlineStr">
        <is>
          <t>Anak</t>
        </is>
      </c>
      <c r="I97" s="258" t="inlineStr">
        <is>
          <t>Fiksi</t>
        </is>
      </c>
      <c r="J97" s="186" t="inlineStr">
        <is>
          <t>001.01</t>
        </is>
      </c>
      <c r="K97" s="223" t="n"/>
      <c r="L97" s="223" t="n"/>
      <c r="M97" s="259" t="n"/>
      <c r="N97" s="223" t="inlineStr">
        <is>
          <t>Indonesia</t>
        </is>
      </c>
      <c r="O97" s="223" t="inlineStr">
        <is>
          <t>Tidak diketahui</t>
        </is>
      </c>
      <c r="P97" s="260" t="n">
        <v>2008</v>
      </c>
      <c r="Q97" s="260" t="n">
        <v>2018</v>
      </c>
      <c r="R97" s="223" t="inlineStr">
        <is>
          <t>Nyonyo Publisher</t>
        </is>
      </c>
      <c r="S97" s="223" t="inlineStr">
        <is>
          <t>Andi Offset CV</t>
        </is>
      </c>
      <c r="T97" s="223" t="inlineStr">
        <is>
          <t>Lokal</t>
        </is>
      </c>
      <c r="U97" s="261" t="n">
        <v>25</v>
      </c>
      <c r="V97" s="86" t="inlineStr">
        <is>
          <t>pdf</t>
        </is>
      </c>
      <c r="W97" s="223" t="inlineStr">
        <is>
          <t>5.7 MB</t>
        </is>
      </c>
      <c r="X97" s="223" t="inlineStr">
        <is>
          <t>&lt;p&gt;Alan landak ingin bermain bersama Mosi tikus dan Hami hamster,tetapi mereka malah mengusir Alan.Semua itu gara-gara duri di tubuh&amp;nbsp; Alan.Alan merasa sangat sedih.Tiba-tiba,seekor serigala hendak menangkap Mosi dan Hami.APa yang akan dilakukan Alan?Apakah ia akan menolong atau membiarkan mereka ditangkap serigala?Lalu,apa sebenarnya fungsi duri di tubuh landak?&lt;/p&gt;</t>
        </is>
      </c>
      <c r="Y97" s="262" t="n">
        <v>39500</v>
      </c>
      <c r="Z97" s="226" t="n"/>
      <c r="AA97" s="241">
        <f>Y688*Z688</f>
        <v/>
      </c>
      <c r="AB97" s="237" t="inlineStr">
        <is>
          <t>8b8b2719-1f2d-4ca2-b4e7-f61b7f331612</t>
        </is>
      </c>
    </row>
    <row r="98" ht="15" customHeight="1" s="283">
      <c r="A98" s="109" t="n">
        <v>681</v>
      </c>
      <c r="B98" s="222">
        <f>HYPERLINK("https://mocostore.moco.co.id/catalog/"&amp;AB690,"Klik Disini")</f>
        <v/>
      </c>
      <c r="C98" s="223" t="inlineStr">
        <is>
          <t>Waktu Queen Dijodohkan</t>
        </is>
      </c>
      <c r="D98" s="223" t="n"/>
      <c r="E98" s="223" t="inlineStr">
        <is>
          <t>Yenny Fyfy</t>
        </is>
      </c>
      <c r="F98" s="223" t="inlineStr">
        <is>
          <t>978-979-29-2677-4</t>
        </is>
      </c>
      <c r="G98" s="223" t="inlineStr">
        <is>
          <t>978-979-29-8623-5</t>
        </is>
      </c>
      <c r="H98" s="223" t="inlineStr">
        <is>
          <t>Fiksi</t>
        </is>
      </c>
      <c r="I98" s="258" t="inlineStr">
        <is>
          <t>Fiksi</t>
        </is>
      </c>
      <c r="J98" s="186" t="inlineStr">
        <is>
          <t>001.03</t>
        </is>
      </c>
      <c r="K98" s="223" t="n"/>
      <c r="L98" s="223" t="n"/>
      <c r="M98" s="259" t="n"/>
      <c r="N98" s="223" t="n"/>
      <c r="O98" s="223" t="n"/>
      <c r="P98" s="260" t="n">
        <v>2011</v>
      </c>
      <c r="Q98" s="260" t="n">
        <v>2018</v>
      </c>
      <c r="R98" s="223" t="inlineStr">
        <is>
          <t>Sheila Publishing</t>
        </is>
      </c>
      <c r="S98" s="223" t="inlineStr">
        <is>
          <t>Andi Offset CV</t>
        </is>
      </c>
      <c r="T98" s="223" t="n"/>
      <c r="U98" s="261" t="n">
        <v>248</v>
      </c>
      <c r="V98" s="86" t="inlineStr">
        <is>
          <t>pdf</t>
        </is>
      </c>
      <c r="W98" s="223" t="inlineStr">
        <is>
          <t>19.8 MB</t>
        </is>
      </c>
      <c r="X98" s="223" t="inlineStr">
        <is>
          <t>&lt;p&gt;Apa sih enaknya dijodohin? Lagi pula, di zaman seperti sekarang ini masak masih ada perjodohan sih? Qeen jengkel bukan kepalang. la mencari cara agar bisa lepas dari perjodohan itu.&amp;nbsp;Jeoung Jun, yah, laki-laki tampan inilah yang akan membebaskanku, begitu pikir Qeen. Sandiwara cinta antara Qeen dan JeoungJun berjalan baik. Perjodohan pun dibatalkan. Qeen merasa lega. Tapi ternyata kelegaan itu tidak bertahan lama. Pasalnya, belakangan Qeen baru mengetahui kalau laki-laki yang dijodohkan dengannya adalah laki-laki sempuma. Benar-benar sempurna seperti pangeran di negeri dongeng. Qeen menyesal. Rasanya ia baru saja mencampakkan berlian. Haruskah Qeen menarik penolakan itu? Haruskah ia berlari mengejar Radit, laki-laki sempuma itu, agar kembali menerima perjodohan mereka? Di satu&amp;nbsp;sisi,Jeoung Jun justru menikmati jalinan cinta sandiwaranya dengan Qeen.&lt;/p&gt;</t>
        </is>
      </c>
      <c r="Y98" s="262" t="n">
        <v>66500</v>
      </c>
      <c r="Z98" s="226" t="n"/>
      <c r="AA98" s="241">
        <f>Y690*Z690</f>
        <v/>
      </c>
      <c r="AB98" s="237" t="inlineStr">
        <is>
          <t>6b6337db-67c6-4acf-8e6d-6af15f8830d1</t>
        </is>
      </c>
    </row>
    <row r="99" ht="15" customHeight="1" s="283">
      <c r="A99" s="109" t="n">
        <v>682</v>
      </c>
      <c r="B99" s="222">
        <f>HYPERLINK("https://mocostore.moco.co.id/catalog/"&amp;AB691,"Klik Disini")</f>
        <v/>
      </c>
      <c r="C99" s="223" t="inlineStr">
        <is>
          <t>Musim Yang Menggugurkan Daun</t>
        </is>
      </c>
      <c r="D99" s="223" t="n"/>
      <c r="E99" s="223" t="inlineStr">
        <is>
          <t>Yetti A.KA</t>
        </is>
      </c>
      <c r="F99" s="223" t="inlineStr">
        <is>
          <t>978-979-29-1447-4</t>
        </is>
      </c>
      <c r="G99" s="223" t="inlineStr">
        <is>
          <t>978-979-29-8649-5</t>
        </is>
      </c>
      <c r="H99" s="223" t="inlineStr">
        <is>
          <t>Fiksi</t>
        </is>
      </c>
      <c r="I99" s="258" t="inlineStr">
        <is>
          <t>Fiksi</t>
        </is>
      </c>
      <c r="J99" s="186" t="inlineStr">
        <is>
          <t>001.03</t>
        </is>
      </c>
      <c r="K99" s="223" t="n"/>
      <c r="L99" s="223" t="n"/>
      <c r="M99" s="259" t="n"/>
      <c r="N99" s="223" t="inlineStr">
        <is>
          <t>Indonesia</t>
        </is>
      </c>
      <c r="O99" s="223" t="inlineStr">
        <is>
          <t>Tidak diketahui</t>
        </is>
      </c>
      <c r="P99" s="260" t="n">
        <v>2010</v>
      </c>
      <c r="Q99" s="260" t="n">
        <v>2018</v>
      </c>
      <c r="R99" s="223" t="inlineStr">
        <is>
          <t>Sheila Publishing</t>
        </is>
      </c>
      <c r="S99" s="223" t="inlineStr">
        <is>
          <t>Andi Offset CV</t>
        </is>
      </c>
      <c r="T99" s="223" t="inlineStr">
        <is>
          <t>Lokal</t>
        </is>
      </c>
      <c r="U99" s="261" t="n">
        <v>130</v>
      </c>
      <c r="V99" s="86" t="inlineStr">
        <is>
          <t>pdf</t>
        </is>
      </c>
      <c r="W99" s="223" t="inlineStr">
        <is>
          <t>4.7 MB</t>
        </is>
      </c>
      <c r="X99" s="223" t="inlineStr">
        <is>
          <t>&lt;p&gt;&amp;quot;Rarra, siapakan yang melukis dendam di matamu?&amp;quot; ia tidak kuasa menyimpan tanya.&lt;br /&gt;
 &amp;quot;Aku sendiri.&amp;quot;&lt;br /&gt;
 Matanya menembus mata bunga kamboja, &amp;quot;Bagaimana kau melakukannya?&amp;quot;&lt;br /&gt;
 &amp;quot;Bapak datang membawa matanya yang kosong. Laki-laki pemburu telah mengambil kedua mata bapakku. Aku menemui keputusasaan yang tidak terelakkan. Siapa yang mampu menghadapi seorang lelaki buta dengan air mata yang mengalir di lubang matanya yang kosong? Maka demi rasa yang tak tertahan kulukis dendam di mataku.&amp;quot;&lt;br /&gt;
 Ia ingat kata ibunya; Bapak pergi berburu, tetapi telah lama sekali dan tidak pernah kembali.&lt;/p&gt;</t>
        </is>
      </c>
      <c r="Y99" s="262" t="n">
        <v>52000</v>
      </c>
      <c r="Z99" s="226" t="n"/>
      <c r="AA99" s="241">
        <f>Y691*Z691</f>
        <v/>
      </c>
      <c r="AB99" s="237" t="inlineStr">
        <is>
          <t>c352b4a3-f868-46fd-b980-9a655b91494b</t>
        </is>
      </c>
    </row>
    <row r="100" ht="15" customHeight="1" s="283">
      <c r="A100" s="109" t="n">
        <v>685</v>
      </c>
      <c r="B100" s="222">
        <f>HYPERLINK("https://mocostore.moco.co.id/catalog/"&amp;AB694,"Klik Disini")</f>
        <v/>
      </c>
      <c r="C100" s="223" t="inlineStr">
        <is>
          <t>Rahasia Binatang: Rahasia Punuk Onci</t>
        </is>
      </c>
      <c r="D100" s="223" t="n"/>
      <c r="E100" s="223" t="inlineStr">
        <is>
          <t>Tedi Siswoko</t>
        </is>
      </c>
      <c r="F100" s="223" t="inlineStr">
        <is>
          <t>978-979-29-1510-5</t>
        </is>
      </c>
      <c r="G100" s="223" t="inlineStr">
        <is>
          <t>978-979-29-9816-0</t>
        </is>
      </c>
      <c r="H100" s="223" t="inlineStr">
        <is>
          <t>Anak</t>
        </is>
      </c>
      <c r="I100" s="258" t="inlineStr">
        <is>
          <t>Fiksi</t>
        </is>
      </c>
      <c r="J100" s="186" t="inlineStr">
        <is>
          <t>001.01</t>
        </is>
      </c>
      <c r="K100" s="223" t="n"/>
      <c r="L100" s="223" t="n"/>
      <c r="M100" s="259" t="n"/>
      <c r="N100" s="223" t="inlineStr">
        <is>
          <t>Indonesia</t>
        </is>
      </c>
      <c r="O100" s="223" t="inlineStr">
        <is>
          <t>Tidak diketahui</t>
        </is>
      </c>
      <c r="P100" s="260" t="n">
        <v>2010</v>
      </c>
      <c r="Q100" s="260" t="n">
        <v>2018</v>
      </c>
      <c r="R100" s="223" t="inlineStr">
        <is>
          <t>Nyonyo Publisher</t>
        </is>
      </c>
      <c r="S100" s="223" t="inlineStr">
        <is>
          <t>Andi Offset CV</t>
        </is>
      </c>
      <c r="T100" s="223" t="inlineStr">
        <is>
          <t>Lokal</t>
        </is>
      </c>
      <c r="U100" s="261" t="n">
        <v>24</v>
      </c>
      <c r="V100" s="86" t="inlineStr">
        <is>
          <t>pdf</t>
        </is>
      </c>
      <c r="W100" s="223" t="inlineStr">
        <is>
          <t>4.2 MB</t>
        </is>
      </c>
      <c r="X100" s="223" t="inlineStr">
        <is>
          <t>&lt;p&gt;Onci si onta cilik kalah dalam lomba lari melawan kancil si kuda kecil. Onci menduga bahwa punuk sebagai penyebablarinya menjadi lambat.Onci kemudian melepas punuk di punggungnya.Suatu hari,Onci bersama keluarganya pergi ke rumah kakek dan nenek. Rumah mereka sangat jauh.Dalam perjalanan itu,Onci baru sadar bahwa punuk ternyata sangat bermanfaat.Apa sebenarnya fungsi punuk onta?&lt;/p&gt;</t>
        </is>
      </c>
      <c r="Y100" s="262" t="n">
        <v>39500</v>
      </c>
      <c r="Z100" s="226" t="n"/>
      <c r="AA100" s="241">
        <f>Y694*Z694</f>
        <v/>
      </c>
      <c r="AB100" s="237" t="inlineStr">
        <is>
          <t>6d25a1bc-6e1a-4e0e-9d5e-d01b090685d0</t>
        </is>
      </c>
    </row>
    <row r="101" ht="15" customHeight="1" s="283">
      <c r="A101" s="109" t="n">
        <v>688</v>
      </c>
      <c r="B101" s="222">
        <f>HYPERLINK("https://mocostore.moco.co.id/catalog/"&amp;AB697,"Klik Disini")</f>
        <v/>
      </c>
      <c r="C101" s="223" t="inlineStr">
        <is>
          <t>Seri Rahasia Binatang Rahasia Tubuh Belis</t>
        </is>
      </c>
      <c r="D101" s="223" t="n"/>
      <c r="E101" s="223" t="inlineStr">
        <is>
          <t>Tedi Siswoko</t>
        </is>
      </c>
      <c r="F101" s="223" t="inlineStr">
        <is>
          <t>978-979-29-1508-2</t>
        </is>
      </c>
      <c r="G101" s="223" t="inlineStr">
        <is>
          <t>978-979-29-8930-4</t>
        </is>
      </c>
      <c r="H101" s="223" t="inlineStr">
        <is>
          <t>Anak</t>
        </is>
      </c>
      <c r="I101" s="258" t="inlineStr">
        <is>
          <t>Fiksi</t>
        </is>
      </c>
      <c r="J101" s="186" t="inlineStr">
        <is>
          <t>001.01</t>
        </is>
      </c>
      <c r="K101" s="223" t="n"/>
      <c r="L101" s="223" t="n"/>
      <c r="M101" s="259" t="n"/>
      <c r="N101" s="223" t="inlineStr">
        <is>
          <t>Indonesia</t>
        </is>
      </c>
      <c r="O101" s="223" t="inlineStr">
        <is>
          <t>Tidak diketahui</t>
        </is>
      </c>
      <c r="P101" s="260" t="n">
        <v>2008</v>
      </c>
      <c r="Q101" s="260" t="n">
        <v>2018</v>
      </c>
      <c r="R101" s="223" t="inlineStr">
        <is>
          <t>Nyonyo Publisher</t>
        </is>
      </c>
      <c r="S101" s="223" t="inlineStr">
        <is>
          <t>Andi Offset CV</t>
        </is>
      </c>
      <c r="T101" s="223" t="inlineStr">
        <is>
          <t>Lokal</t>
        </is>
      </c>
      <c r="U101" s="261" t="n">
        <v>25</v>
      </c>
      <c r="V101" s="86" t="inlineStr">
        <is>
          <t>pdf</t>
        </is>
      </c>
      <c r="W101" s="223" t="inlineStr">
        <is>
          <t>4.3 MB</t>
        </is>
      </c>
      <c r="X101" s="223" t="inlineStr">
        <is>
          <t>&lt;p&gt;Belis si belut listrik adalah murid baru.Saat istirahat,ia selalu menolak ajakan teman-teman untuk bermain.Karena itu,ia mendapat julukan si sombong.Suatu hari,kelas Belis mengunjungi museum didalam goa.Tiba-tiba,terjadi gempa bumi dan pintu masuk goa tertimbun longsoran tanah.Apa yang akan mereka lakukan agar bisa keluar dari dalam goa? Apa sebenarnya rahasia yang disimpan Belis sehingga ia tidak mau disentuh?&lt;/p&gt;</t>
        </is>
      </c>
      <c r="Y101" s="262" t="n">
        <v>39500</v>
      </c>
      <c r="Z101" s="226" t="n"/>
      <c r="AA101" s="241">
        <f>Y697*Z697</f>
        <v/>
      </c>
      <c r="AB101" s="237" t="inlineStr">
        <is>
          <t>8c9e4693-5491-4a10-be0e-492cd0494d8f</t>
        </is>
      </c>
    </row>
    <row r="102" ht="15" customHeight="1" s="283">
      <c r="A102" s="109" t="n">
        <v>694</v>
      </c>
      <c r="B102" s="222">
        <f>HYPERLINK("https://mocostore.moco.co.id/catalog/"&amp;AB703,"Klik Disini")</f>
        <v/>
      </c>
      <c r="C102" s="223" t="inlineStr">
        <is>
          <t>Seri Sains Anak Buah Tak Cuma Manis Di Lidah</t>
        </is>
      </c>
      <c r="D102" s="223" t="n"/>
      <c r="E102" s="223" t="inlineStr">
        <is>
          <t>Dessy Danarti</t>
        </is>
      </c>
      <c r="F102" s="223" t="inlineStr">
        <is>
          <t>978-979-29-1413-9</t>
        </is>
      </c>
      <c r="G102" s="223" t="inlineStr">
        <is>
          <t>978-979-29-8933-5</t>
        </is>
      </c>
      <c r="H102" s="223" t="inlineStr">
        <is>
          <t>Anak</t>
        </is>
      </c>
      <c r="I102" s="258" t="inlineStr">
        <is>
          <t>Fiksi</t>
        </is>
      </c>
      <c r="J102" s="186" t="inlineStr">
        <is>
          <t>001.01</t>
        </is>
      </c>
      <c r="K102" s="223" t="n"/>
      <c r="L102" s="223" t="n"/>
      <c r="M102" s="259" t="n"/>
      <c r="N102" s="223" t="inlineStr">
        <is>
          <t>Indonesia</t>
        </is>
      </c>
      <c r="O102" s="223" t="inlineStr">
        <is>
          <t>Tidak diketahui</t>
        </is>
      </c>
      <c r="P102" s="260" t="n">
        <v>2010</v>
      </c>
      <c r="Q102" s="260" t="n">
        <v>2018</v>
      </c>
      <c r="R102" s="223" t="inlineStr">
        <is>
          <t>Nyonyo Publisher</t>
        </is>
      </c>
      <c r="S102" s="223" t="inlineStr">
        <is>
          <t>Andi Offset CV</t>
        </is>
      </c>
      <c r="T102" s="223" t="inlineStr">
        <is>
          <t>Lokal</t>
        </is>
      </c>
      <c r="U102" s="261" t="n">
        <v>29</v>
      </c>
      <c r="V102" s="86" t="inlineStr">
        <is>
          <t>pdf</t>
        </is>
      </c>
      <c r="W102" s="223" t="inlineStr">
        <is>
          <t>9.5 MB</t>
        </is>
      </c>
      <c r="X102" s="223" t="inlineStr">
        <is>
          <t>&lt;p&gt;Apakah kaniu suka makan buah? Buah apa yang menjadi kesukaanmu?&lt;br /&gt;
 Apapun ltu, makan buah sangat balk bagi tubuhmu. Semua buah baik untuk menjaga kesehatan dan mencegah kita dari sakit. Karena, dalam buah-buahan ada vitamin dan mineral yang bisa meningkatkan kekebalan tubuh.&lt;br /&gt;
 Misalnya saja semangka memiliki vitamin A dan C. Juga kalium dan serat, yang gunanya melindungi tubuh dari polusi di sekitar kita.&lt;br /&gt;
 Tahukah kamu, kalau buah bisa menambah ingatanmu? Juga bisa membuat perasaanmu lebih baik. Masih banyak lagi kegunaan buah. Kamu akan mengetahui manfaat dan nutrisi buah-buahan dalam buku ini. Mulai dari apel, jeruk,&amp;nbsp;pisang, mangga, hingga kurma. Setelah tahu..manfaatnya, rugi deh, kalau tidak&amp;nbsp;makan buah!&lt;/p&gt;</t>
        </is>
      </c>
      <c r="Y102" s="262" t="n">
        <v>38000</v>
      </c>
      <c r="Z102" s="226" t="n"/>
      <c r="AA102" s="241">
        <f>Y703*Z703</f>
        <v/>
      </c>
      <c r="AB102" s="237" t="inlineStr">
        <is>
          <t>0197d35c-d033-465c-9a56-af0466b966ec</t>
        </is>
      </c>
    </row>
    <row r="103" ht="15" customHeight="1" s="283">
      <c r="A103" s="109" t="n">
        <v>700</v>
      </c>
      <c r="B103" s="222">
        <f>HYPERLINK("https://mocostore.moco.co.id/catalog/"&amp;AB709,"Klik Disini")</f>
        <v/>
      </c>
      <c r="C103" s="223" t="inlineStr">
        <is>
          <t>Seri Sains Anak Ke Mana Makanan Setelah Disantap</t>
        </is>
      </c>
      <c r="D103" s="223" t="n"/>
      <c r="E103" s="223" t="inlineStr">
        <is>
          <t>Dessy Danarti</t>
        </is>
      </c>
      <c r="F103" s="223" t="inlineStr">
        <is>
          <t>978-979-29-2469-5</t>
        </is>
      </c>
      <c r="G103" s="223" t="inlineStr">
        <is>
          <t>978-979-29-8934-2</t>
        </is>
      </c>
      <c r="H103" s="223" t="inlineStr">
        <is>
          <t>Anak</t>
        </is>
      </c>
      <c r="I103" s="258" t="inlineStr">
        <is>
          <t>Fiksi</t>
        </is>
      </c>
      <c r="J103" s="186" t="inlineStr">
        <is>
          <t>001.01</t>
        </is>
      </c>
      <c r="K103" s="223" t="n"/>
      <c r="L103" s="223" t="n"/>
      <c r="M103" s="259" t="n"/>
      <c r="N103" s="223" t="n"/>
      <c r="O103" s="223" t="n"/>
      <c r="P103" s="260" t="n">
        <v>2011</v>
      </c>
      <c r="Q103" s="260" t="n">
        <v>2018</v>
      </c>
      <c r="R103" s="223" t="inlineStr">
        <is>
          <t>Nyonyo Publisher</t>
        </is>
      </c>
      <c r="S103" s="223" t="inlineStr">
        <is>
          <t>Andi Offset CV</t>
        </is>
      </c>
      <c r="T103" s="223" t="n"/>
      <c r="U103" s="261" t="n">
        <v>28</v>
      </c>
      <c r="V103" s="86" t="inlineStr">
        <is>
          <t>pdf</t>
        </is>
      </c>
      <c r="W103" s="223" t="inlineStr">
        <is>
          <t>8.3 MB</t>
        </is>
      </c>
      <c r="X103" s="223" t="inlineStr">
        <is>
          <t>&lt;p&gt;Kita makan setiap hari, tiga kali sehari. Tapi, tahukah teman-teman ke&lt;br /&gt;
 mana perginya makanan yang kita makan itu? Bagaimana makanan bisa&lt;br /&gt;
 membuat tubuh kita kuat dan sehat? Siapa saja yang berperan dalam&lt;br /&gt;
 mengolah makanan itu di dalam tubuh kita?&lt;br /&gt;
 Teman-teman mau tahu kan? Nah, karena itu buku ini akan memberikan&lt;br /&gt;
 jawaban.&lt;br /&gt;
 Buku ini disertai gambar-gambar yang menarik. Proses pencernaan&lt;br /&gt;
 makanan juga digambarkan dengan gam bar sehingga memudahkan&lt;br /&gt;
 teman-teman untuk mengerti. Selain itu, buku ini juga menjelaskan fungsi&lt;br /&gt;
 setiap organ tubuh yang memroses makanan.&amp;nbsp;Teman-teman akan&lt;br /&gt;
 mengetahui betapa ajaibnya tubuh kita ini. Nah, selamat membaca ya!&lt;/p&gt;</t>
        </is>
      </c>
      <c r="Y103" s="262" t="n">
        <v>34000</v>
      </c>
      <c r="Z103" s="226" t="n"/>
      <c r="AA103" s="241">
        <f>Y709*Z709</f>
        <v/>
      </c>
      <c r="AB103" s="237" t="inlineStr">
        <is>
          <t>a2dba33d-b3dc-44b5-a8d0-534f1e0cf97e</t>
        </is>
      </c>
    </row>
    <row r="104" ht="15" customHeight="1" s="283">
      <c r="A104" s="109" t="n">
        <v>703</v>
      </c>
      <c r="B104" s="222">
        <f>HYPERLINK("https://mocostore.moco.co.id/catalog/"&amp;AB712,"Klik Disini")</f>
        <v/>
      </c>
      <c r="C104" s="223" t="inlineStr">
        <is>
          <t>Gigiku Sehat, Gigiku Kuat</t>
        </is>
      </c>
      <c r="D104" s="223" t="n"/>
      <c r="E104" s="223" t="inlineStr">
        <is>
          <t>Dessy Danarti</t>
        </is>
      </c>
      <c r="F104" s="223" t="inlineStr">
        <is>
          <t>978-979-29-0899-2</t>
        </is>
      </c>
      <c r="G104" s="223" t="inlineStr">
        <is>
          <t>978-979-29-8932-8</t>
        </is>
      </c>
      <c r="H104" s="223" t="inlineStr">
        <is>
          <t>Anak</t>
        </is>
      </c>
      <c r="I104" s="258" t="inlineStr">
        <is>
          <t>Fiksi</t>
        </is>
      </c>
      <c r="J104" s="186" t="inlineStr">
        <is>
          <t>001.01</t>
        </is>
      </c>
      <c r="K104" s="264" t="n"/>
      <c r="L104" s="264" t="n"/>
      <c r="M104" s="259" t="n"/>
      <c r="N104" s="223" t="inlineStr">
        <is>
          <t>Indonesia</t>
        </is>
      </c>
      <c r="O104" s="223" t="inlineStr">
        <is>
          <t>Tidak diketahui</t>
        </is>
      </c>
      <c r="P104" s="260" t="n">
        <v>2009</v>
      </c>
      <c r="Q104" s="260" t="n">
        <v>2018</v>
      </c>
      <c r="R104" s="223" t="inlineStr">
        <is>
          <t>Nyonyo Publisher</t>
        </is>
      </c>
      <c r="S104" s="223" t="inlineStr">
        <is>
          <t>Andi Offset CV</t>
        </is>
      </c>
      <c r="T104" s="223" t="inlineStr">
        <is>
          <t>Lokal</t>
        </is>
      </c>
      <c r="U104" s="261" t="n">
        <v>48</v>
      </c>
      <c r="V104" s="86" t="inlineStr">
        <is>
          <t>pdf</t>
        </is>
      </c>
      <c r="W104" s="223" t="inlineStr">
        <is>
          <t>5.8 MB</t>
        </is>
      </c>
      <c r="X104" s="223" t="inlineStr">
        <is>
          <t>&lt;p&gt;Ingatkah kamu, berapa kali kamu lupa menggosok gigi sebelum tidur? Padahal, perawatan gigi sangatlah penting supaya gigi tetap sehat dan kuat. Dan, tahukah kamu, bagaimana gigi bisa terbentuk? Atau, bagaimana menjaga dan merawatnya dengan baik?&lt;br /&gt;
 Ternyata merawat gigi itu mudah dan menyenangkan. Tidak akan ada rasa malas. Kalian mau tahu kan bagaimana caranya? Nah, ayo baca buku ini dan temukan rahasianya.&lt;/p&gt;</t>
        </is>
      </c>
      <c r="Y104" s="262" t="n">
        <v>53500</v>
      </c>
      <c r="Z104" s="226" t="n"/>
      <c r="AA104" s="241">
        <f>Y712*Z712</f>
        <v/>
      </c>
      <c r="AB104" s="237" t="inlineStr">
        <is>
          <t>12863c39-74f8-4a18-99df-f6580305a6d8</t>
        </is>
      </c>
    </row>
    <row r="105" ht="15" customHeight="1" s="283">
      <c r="A105" s="109" t="n">
        <v>709</v>
      </c>
      <c r="B105" s="222">
        <f>HYPERLINK("https://mocostore.moco.co.id/catalog/"&amp;AB718,"Klik Disini")</f>
        <v/>
      </c>
      <c r="C105" s="223" t="inlineStr">
        <is>
          <t>Omiyage - Kisah Orang Biasa Menaklukkan Tanah Jepang</t>
        </is>
      </c>
      <c r="D105" s="223" t="n"/>
      <c r="E105" s="223" t="inlineStr">
        <is>
          <t>Silvia Iskandar</t>
        </is>
      </c>
      <c r="F105" s="223" t="inlineStr">
        <is>
          <t>978-979-29-0992-0</t>
        </is>
      </c>
      <c r="G105" s="223" t="inlineStr">
        <is>
          <t>978-979-29-8656-3</t>
        </is>
      </c>
      <c r="H105" s="223" t="inlineStr">
        <is>
          <t>Fiksi</t>
        </is>
      </c>
      <c r="I105" s="258" t="inlineStr">
        <is>
          <t>Fiksi</t>
        </is>
      </c>
      <c r="J105" s="186" t="inlineStr">
        <is>
          <t>001.03</t>
        </is>
      </c>
      <c r="K105" s="264" t="n"/>
      <c r="L105" s="264" t="n"/>
      <c r="M105" s="259" t="n"/>
      <c r="N105" s="263" t="inlineStr">
        <is>
          <t>Indonesia</t>
        </is>
      </c>
      <c r="O105" s="263" t="inlineStr">
        <is>
          <t>Tidak diketahui</t>
        </is>
      </c>
      <c r="P105" s="260" t="n">
        <v>2009</v>
      </c>
      <c r="Q105" s="260" t="n">
        <v>2018</v>
      </c>
      <c r="R105" s="223" t="inlineStr">
        <is>
          <t>Sheila Publishing</t>
        </is>
      </c>
      <c r="S105" s="223" t="inlineStr">
        <is>
          <t>Andi Offset CV</t>
        </is>
      </c>
      <c r="T105" s="223" t="inlineStr">
        <is>
          <t>Lokal</t>
        </is>
      </c>
      <c r="U105" s="261" t="n">
        <v>284</v>
      </c>
      <c r="V105" s="86" t="inlineStr">
        <is>
          <t>pdf</t>
        </is>
      </c>
      <c r="W105" s="223" t="inlineStr">
        <is>
          <t>7.0 MB</t>
        </is>
      </c>
      <c r="X105" s="223" t="inlineStr">
        <is>
          <t>&lt;p&gt;Bau bawang putih yang tajam menguar dari jari-jariku. Bau yang bisa&amp;nbsp;membuat kentut berbau busuk tiga kali lipat ini kelak selalu kuingat sebagai&amp;nbsp;bau yang penuh berkat. Bau yang menentukan masa depanku.&amp;nbsp;Adalah catatan perjalanan perempuan biasa yang bergelut dengan bu aya yang&amp;nbsp;sam a sekali baru. Dia tak mung kin menentang arus, tapi juga tak ingin Ia rut. Repot&amp;nbsp;juga ternyata. Manalagi budaya Jepang ternyata tidak se-simple yang iaaengar dari&amp;nbsp;radio, televisi, atau yang ia baca dari majalah. Menyerah, ah rasanya terlalu cepat&amp;nbsp;untuk dilakukan.&lt;/p&gt;</t>
        </is>
      </c>
      <c r="Y105" s="262" t="n">
        <v>80000</v>
      </c>
      <c r="Z105" s="226" t="n"/>
      <c r="AA105" s="241">
        <f>Y718*Z718</f>
        <v/>
      </c>
      <c r="AB105" s="237" t="inlineStr">
        <is>
          <t>bb56b300-b454-44a6-a0d3-c22dfbd2ba6a</t>
        </is>
      </c>
    </row>
    <row r="106" ht="15" customHeight="1" s="283">
      <c r="A106" s="109" t="n">
        <v>714</v>
      </c>
      <c r="B106" s="222">
        <f>HYPERLINK("https://mocostore.moco.co.id/catalog/"&amp;AB723,"Klik Disini")</f>
        <v/>
      </c>
      <c r="C106" s="223" t="inlineStr">
        <is>
          <t>Serial Billy And Daisy: My Favorite</t>
        </is>
      </c>
      <c r="D106" s="223" t="n"/>
      <c r="E106" s="223" t="inlineStr">
        <is>
          <t>ILT Learning Team</t>
        </is>
      </c>
      <c r="F106" s="223" t="inlineStr">
        <is>
          <t>978-979-29-0050-7</t>
        </is>
      </c>
      <c r="G106" s="223" t="inlineStr">
        <is>
          <t>978-979-29-8937-3</t>
        </is>
      </c>
      <c r="H106" s="223" t="inlineStr">
        <is>
          <t>Anak</t>
        </is>
      </c>
      <c r="I106" s="258" t="inlineStr">
        <is>
          <t>Fiksi</t>
        </is>
      </c>
      <c r="J106" s="186" t="inlineStr">
        <is>
          <t>001.01</t>
        </is>
      </c>
      <c r="K106" s="264" t="n"/>
      <c r="L106" s="264" t="n"/>
      <c r="M106" s="259" t="n"/>
      <c r="N106" s="223" t="inlineStr">
        <is>
          <t>Indonesia</t>
        </is>
      </c>
      <c r="O106" s="223" t="inlineStr">
        <is>
          <t>Tidak diketahui</t>
        </is>
      </c>
      <c r="P106" s="260" t="n">
        <v>2007</v>
      </c>
      <c r="Q106" s="260" t="n">
        <v>2018</v>
      </c>
      <c r="R106" s="223" t="inlineStr">
        <is>
          <t>Nyonyo Publisher</t>
        </is>
      </c>
      <c r="S106" s="223" t="inlineStr">
        <is>
          <t>Andi Offset CV</t>
        </is>
      </c>
      <c r="T106" s="223" t="inlineStr">
        <is>
          <t>Lokal</t>
        </is>
      </c>
      <c r="U106" s="261" t="n">
        <v>25</v>
      </c>
      <c r="V106" s="86" t="inlineStr">
        <is>
          <t>pdf</t>
        </is>
      </c>
      <c r="W106" s="223" t="inlineStr">
        <is>
          <t>6.7 MB</t>
        </is>
      </c>
      <c r="X106" s="223" t="inlineStr">
        <is>
          <t>&lt;p&gt;My favorite disediakan untuk anak-anak di bawah 5 tahun yang sedang mempelajari segala sesuatu yang digemari dan disayangi dalam bahasa Inggris.Orang tua maupun guru pendamping dapat membuat kegiatan ini menjadi lebih menarik dengan menggunakan bahan dalam buku ini untuk bercerita.&lt;/p&gt;</t>
        </is>
      </c>
      <c r="Y106" s="262" t="n">
        <v>42000</v>
      </c>
      <c r="Z106" s="226" t="n"/>
      <c r="AA106" s="241">
        <f>Y723*Z723</f>
        <v/>
      </c>
      <c r="AB106" s="237" t="inlineStr">
        <is>
          <t>dd56a0e7-3cd1-4dad-93f9-7a96d81ff7ac</t>
        </is>
      </c>
    </row>
    <row r="107" ht="15" customHeight="1" s="283">
      <c r="A107" s="109" t="n">
        <v>716</v>
      </c>
      <c r="B107" s="222">
        <f>HYPERLINK("https://mocostore.moco.co.id/catalog/"&amp;AB725,"Klik Disini")</f>
        <v/>
      </c>
      <c r="C107" s="223" t="inlineStr">
        <is>
          <t>Once Upon a Time in Jogja</t>
        </is>
      </c>
      <c r="D107" s="223" t="n"/>
      <c r="E107" s="223" t="inlineStr">
        <is>
          <t>Cora Pandu Aslamic</t>
        </is>
      </c>
      <c r="F107" s="223" t="inlineStr">
        <is>
          <t>978-979-29-2674-3</t>
        </is>
      </c>
      <c r="G107" s="223" t="inlineStr">
        <is>
          <t>978-979-29-8657-0</t>
        </is>
      </c>
      <c r="H107" s="223" t="inlineStr">
        <is>
          <t>Fiksi</t>
        </is>
      </c>
      <c r="I107" s="258" t="inlineStr">
        <is>
          <t>Fiksi</t>
        </is>
      </c>
      <c r="J107" s="186" t="inlineStr">
        <is>
          <t>001.03</t>
        </is>
      </c>
      <c r="K107" s="223" t="n"/>
      <c r="L107" s="223" t="n"/>
      <c r="M107" s="259" t="n"/>
      <c r="N107" s="223" t="inlineStr">
        <is>
          <t>Indonesia</t>
        </is>
      </c>
      <c r="O107" s="223" t="inlineStr">
        <is>
          <t>Tidak diketahui</t>
        </is>
      </c>
      <c r="P107" s="260" t="n">
        <v>2011</v>
      </c>
      <c r="Q107" s="260" t="n">
        <v>2018</v>
      </c>
      <c r="R107" s="223" t="inlineStr">
        <is>
          <t>Sheila Publishing</t>
        </is>
      </c>
      <c r="S107" s="223" t="inlineStr">
        <is>
          <t>Andi Offset CV</t>
        </is>
      </c>
      <c r="T107" s="223" t="inlineStr">
        <is>
          <t>Lokal</t>
        </is>
      </c>
      <c r="U107" s="261" t="n">
        <v>118</v>
      </c>
      <c r="V107" s="86" t="inlineStr">
        <is>
          <t>pdf</t>
        </is>
      </c>
      <c r="W107" s="223" t="inlineStr">
        <is>
          <t>17.9 MB</t>
        </is>
      </c>
      <c r="X107" s="223" t="inlineStr">
        <is>
          <t>&lt;p&gt;Cila lolos SNMPTN. Lolos berarti luput. Dengan kata lain, Cila gagal masuk universitas negri pilihannya. Tidak mau kecewa berlarut-larut, Cila memutuskan untuk menaklukkan SNMPTN tahun berikutnya. Satu-satunya jalan adalah ikutan bimbel di kota gudeg.&lt;br /&gt;
 &lt;br /&gt;
 Niat untuk belajar, ternyata tidak sepenuhnya berjalan lancar. Karena, ternyata Cila mengalami petualangan dan kejadian seru seklaigus menggelikan. Mulai dari berkenalan dengan teman-teman yang bahkan tidak tahu dimana letak Bengkulu, kota asal Cila. Naksir cowok bernama alay, Tund Tund, yang dia kenal via facebook. Sang mantan yang maksa minta balik. Juga, menjelajahi kota gudeg dengan kantong kering yang membuat semua menjadi rumit, tapi kocak.&lt;br /&gt;
 &lt;br /&gt;
 Bagaimana nasib bimbel dan cita-cita Cila untuk menembus SNMPTN? Apakah dia lebih memilih cerita cintanya ketimbang cita-cita? Atau, mampukah Cila meraih keduanya?&lt;/p&gt;</t>
        </is>
      </c>
      <c r="Y107" s="262" t="n">
        <v>52000</v>
      </c>
      <c r="Z107" s="226" t="n"/>
      <c r="AA107" s="241">
        <f>Y725*Z725</f>
        <v/>
      </c>
      <c r="AB107" s="237" t="inlineStr">
        <is>
          <t>2d7929fc-f925-486f-8b41-cbcb81eab299</t>
        </is>
      </c>
    </row>
    <row r="108" ht="15" customHeight="1" s="283">
      <c r="A108" s="109" t="n">
        <v>717</v>
      </c>
      <c r="B108" s="222">
        <f>HYPERLINK("https://mocostore.moco.co.id/catalog/"&amp;AB726,"Klik Disini")</f>
        <v/>
      </c>
      <c r="C108" s="223" t="inlineStr">
        <is>
          <t>Serial Bio: Pencernaan</t>
        </is>
      </c>
      <c r="D108" s="223" t="n"/>
      <c r="E108" s="223" t="inlineStr">
        <is>
          <t>R. Arifin Nugroho &amp; Bambang Sakhuntala</t>
        </is>
      </c>
      <c r="F108" s="223" t="inlineStr">
        <is>
          <t>978-979-29-2493-0</t>
        </is>
      </c>
      <c r="G108" s="223" t="inlineStr">
        <is>
          <t>978-979-29-8913-7</t>
        </is>
      </c>
      <c r="H108" s="223" t="inlineStr">
        <is>
          <t>Anak</t>
        </is>
      </c>
      <c r="I108" s="258" t="inlineStr">
        <is>
          <t>Fiksi</t>
        </is>
      </c>
      <c r="J108" s="186" t="inlineStr">
        <is>
          <t>001.01</t>
        </is>
      </c>
      <c r="K108" s="264" t="n"/>
      <c r="L108" s="264" t="n"/>
      <c r="M108" s="259" t="n"/>
      <c r="N108" s="263" t="inlineStr">
        <is>
          <t>Indonesia</t>
        </is>
      </c>
      <c r="O108" s="263" t="inlineStr">
        <is>
          <t>Tidak diketahui</t>
        </is>
      </c>
      <c r="P108" s="260" t="n">
        <v>2011</v>
      </c>
      <c r="Q108" s="260" t="n">
        <v>2018</v>
      </c>
      <c r="R108" s="223" t="inlineStr">
        <is>
          <t>Nyonyo Publisher</t>
        </is>
      </c>
      <c r="S108" s="223" t="inlineStr">
        <is>
          <t>Andi Offset CV</t>
        </is>
      </c>
      <c r="T108" s="223" t="inlineStr">
        <is>
          <t>Lokal</t>
        </is>
      </c>
      <c r="U108" s="261" t="n">
        <v>25</v>
      </c>
      <c r="V108" s="86" t="inlineStr">
        <is>
          <t>pdf</t>
        </is>
      </c>
      <c r="W108" s="223" t="inlineStr">
        <is>
          <t>5.4 MB</t>
        </is>
      </c>
      <c r="X108" s="223" t="inlineStr">
        <is>
          <t>&lt;p&gt;Sinopsis serial bio PENCERNAAN&lt;/p&gt;
 &lt;p&gt;SERIAL BIO (beri logo serial bio yg ada di cover buku) Bio artinya hidup. Sebab itu, dalam serial bio teman-teman akan berpetualang mengenal berbagai proses yang terjadi dalam tubuh makhluk hidup.&lt;/p&gt;
 &lt;p&gt;Teman-teman,apakah kalian tahu mengapa perut kita bisa keroncongan dan mengapa gigi begitu penting untuk dijaga? Dan, tahukah kalian bahwa ternyata di dalam tubuh kita ada tempat penyimpan makanan? Selain itu, juga ada mesin penggiling makanan, loh. Hebat ya!&lt;/p&gt;
 &lt;p&gt;Seri bio kali ini akan membahas bagaimana makanan diolah dalam tubuh kita. Kalian juga akan menemukan jawaban mengapa perut kita bisa keroncongan. Dan, bagaimana cara merawat gigi agar tetap sehat. Karena, gigi adalah alat untuk mengunyah makanan yang nantinya akan dicerna di dalam tubuh kita. Selamat membaca!&lt;/p&gt;</t>
        </is>
      </c>
      <c r="Y108" s="262" t="n">
        <v>27500</v>
      </c>
      <c r="Z108" s="226" t="n"/>
      <c r="AA108" s="241">
        <f>Y726*Z726</f>
        <v/>
      </c>
      <c r="AB108" s="237" t="inlineStr">
        <is>
          <t>ce41ec21-4c18-4ebc-b98f-20b290fb1a44</t>
        </is>
      </c>
    </row>
    <row r="109" ht="15" customHeight="1" s="283">
      <c r="A109" s="109" t="n">
        <v>719</v>
      </c>
      <c r="B109" s="222">
        <f>HYPERLINK("https://mocostore.moco.co.id/catalog/"&amp;AB728,"Klik Disini")</f>
        <v/>
      </c>
      <c r="C109" s="223" t="inlineStr">
        <is>
          <t>Senja Kaca</t>
        </is>
      </c>
      <c r="D109" s="223" t="n"/>
      <c r="E109" s="223" t="inlineStr">
        <is>
          <t>Almino Situmorang</t>
        </is>
      </c>
      <c r="F109" s="223" t="inlineStr">
        <is>
          <t>978-979-29-3094-8</t>
        </is>
      </c>
      <c r="G109" s="223" t="inlineStr">
        <is>
          <t>978-979-29-8899-4</t>
        </is>
      </c>
      <c r="H109" s="223" t="inlineStr">
        <is>
          <t>Fiksi</t>
        </is>
      </c>
      <c r="I109" s="258" t="inlineStr">
        <is>
          <t>Fiksi</t>
        </is>
      </c>
      <c r="J109" s="186" t="inlineStr">
        <is>
          <t>001.03</t>
        </is>
      </c>
      <c r="K109" s="264" t="n"/>
      <c r="L109" s="264" t="n"/>
      <c r="M109" s="259" t="n"/>
      <c r="N109" s="223" t="inlineStr">
        <is>
          <t>Indonesia</t>
        </is>
      </c>
      <c r="O109" s="223" t="inlineStr">
        <is>
          <t>Tidak diketahui</t>
        </is>
      </c>
      <c r="P109" s="260" t="n">
        <v>2012</v>
      </c>
      <c r="Q109" s="260" t="n">
        <v>2018</v>
      </c>
      <c r="R109" s="223" t="inlineStr">
        <is>
          <t>Sheila Publishing</t>
        </is>
      </c>
      <c r="S109" s="223" t="inlineStr">
        <is>
          <t>Andi Offset CV</t>
        </is>
      </c>
      <c r="T109" s="223" t="inlineStr">
        <is>
          <t>Lokal</t>
        </is>
      </c>
      <c r="U109" s="261" t="n">
        <v>240</v>
      </c>
      <c r="V109" s="86" t="inlineStr">
        <is>
          <t>pdf</t>
        </is>
      </c>
      <c r="W109" s="223" t="inlineStr">
        <is>
          <t>16.9 MB</t>
        </is>
      </c>
      <c r="X109" s="223" t="inlineStr">
        <is>
          <t>&lt;p&gt;Impian Aster sederhana saja. Memadu janji seumur hidup di bawah temaram senja yang berwarna keemasan di kala matahari terbenam, di atas pasir pantai yang lembut, dan diiringi deburan ombak. Dan setelah itu, berdua, bersama, seumur hidup mereka akan menikmati berlaksa-laksa senja dalam kehidupan mereka.&lt;br /&gt;
 Baru kali itu ada seorang pria menyelam ke dasar air dan membawakan oleh-oleh dari sana untuk Aster. Namanya Paul.&amp;nbsp;&lt;br /&gt;
 Semua sungguh sempurna. Keduanya bahkan berbagi sebuah impian untuk suatu hari nanti bersama-sama menikmati senja di sebuah tempat impian.&amp;nbsp;&lt;br /&gt;
 Tapi senja adalah pertanda sebuah akhir dari terangnya hari.&amp;nbsp;&lt;br /&gt;
 Ternyata banyak sekali kejadian yang tak bisa ditebak dan dimengerti dalam hidup ini. Bagaikan seorang putri dalam kastil yang menanti dalam senja yang remang, dengan ketidakpastian, akankah impian mereka terwujud?&lt;/p&gt;</t>
        </is>
      </c>
      <c r="Y109" s="262" t="n">
        <v>53500</v>
      </c>
      <c r="Z109" s="226" t="n"/>
      <c r="AA109" s="241">
        <f>Y728*Z728</f>
        <v/>
      </c>
      <c r="AB109" s="237" t="inlineStr">
        <is>
          <t>04fc8a29-802c-44fe-b42f-289bd83046c6</t>
        </is>
      </c>
    </row>
    <row r="110" ht="15" customHeight="1" s="283">
      <c r="A110" s="109" t="n">
        <v>720</v>
      </c>
      <c r="B110" s="222">
        <f>HYPERLINK("https://mocostore.moco.co.id/catalog/"&amp;AB729,"Klik Disini")</f>
        <v/>
      </c>
      <c r="C110" s="223" t="inlineStr">
        <is>
          <t>Heneky Dan Apel Ajaib</t>
        </is>
      </c>
      <c r="D110" s="223" t="n"/>
      <c r="E110" s="223" t="inlineStr">
        <is>
          <t>Syamsul Asinar</t>
        </is>
      </c>
      <c r="F110" s="223" t="inlineStr">
        <is>
          <t>978-979-29-2735-1</t>
        </is>
      </c>
      <c r="G110" s="223" t="inlineStr">
        <is>
          <t>978-979-29-9791-0</t>
        </is>
      </c>
      <c r="H110" s="223" t="inlineStr">
        <is>
          <t>Fiksi</t>
        </is>
      </c>
      <c r="I110" s="258" t="inlineStr">
        <is>
          <t>Fiksi</t>
        </is>
      </c>
      <c r="J110" s="186" t="inlineStr">
        <is>
          <t>001.01</t>
        </is>
      </c>
      <c r="K110" s="264" t="n"/>
      <c r="L110" s="264" t="n"/>
      <c r="M110" s="259" t="n"/>
      <c r="N110" s="223" t="inlineStr">
        <is>
          <t>Indonesia</t>
        </is>
      </c>
      <c r="O110" s="223" t="inlineStr">
        <is>
          <t>Tidak diketahui</t>
        </is>
      </c>
      <c r="P110" s="260" t="n">
        <v>2011</v>
      </c>
      <c r="Q110" s="260" t="n">
        <v>2018</v>
      </c>
      <c r="R110" s="223" t="inlineStr">
        <is>
          <t>Nyonyo Publisher</t>
        </is>
      </c>
      <c r="S110" s="223" t="inlineStr">
        <is>
          <t>Andi Offset CV</t>
        </is>
      </c>
      <c r="T110" s="223" t="inlineStr">
        <is>
          <t>Lokal</t>
        </is>
      </c>
      <c r="U110" s="261" t="n">
        <v>184</v>
      </c>
      <c r="V110" s="86" t="inlineStr">
        <is>
          <t>pdf</t>
        </is>
      </c>
      <c r="W110" s="223" t="inlineStr">
        <is>
          <t>9.5 MB</t>
        </is>
      </c>
      <c r="X110" s="223" t="inlineStr">
        <is>
          <t>&lt;p&gt;awalnya kehidupan para Heneky, mahluk mungil macam liliput, damai dan menyenangkan. mereka tinggal di Padang Bunga Putih yang indah dan sejuk. Hari-hari mereka selalu penuh dengan keajaiban. terutama keajaiban pohon apel yang tumbuh sangat cepat. kalau para Heneky tidak memotong pohon itu, bisa-bisa tingginya bisa sampai ke awan!&lt;br /&gt;
 &lt;br /&gt;
 begitulah, dengan bermacam hal ajaib, mereka hidup damai dan menyenangkan. namun, suatu ketika kebahagiaan mereka terusik oleh sesuatu. apa itu? ternyata cuaca yang tidak menentu dan super aneh. oh oh... kapak pemotong pohon apel pun hilang. lihatlah sekarang, pohon apel sudah menjulang, buahnya bergelantungan di ujung sana. para heneky tidak bisa menggapai buah apel!&lt;br /&gt;
 &lt;br /&gt;
 tapi, masalah bukan cuma itu. gara-gara cuaca buruk heneky jadi gampang marah. mereka jadi sering cekcok. aduhhh... para heneky jadi sedih hati. bisa kah mereka menemukan kapak pemotong pohon apel? lalu, bagaimana baiknya ya mengatasi cuaca buruk?&lt;/p&gt;</t>
        </is>
      </c>
      <c r="Y110" s="262" t="n">
        <v>60000</v>
      </c>
      <c r="Z110" s="226" t="n"/>
      <c r="AA110" s="241">
        <f>Y729*Z729</f>
        <v/>
      </c>
      <c r="AB110" s="237" t="inlineStr">
        <is>
          <t>a28ccaeb-b2f6-496e-af28-b4e959b05588</t>
        </is>
      </c>
    </row>
    <row r="111" ht="15" customHeight="1" s="283">
      <c r="A111" s="109" t="n">
        <v>722</v>
      </c>
      <c r="B111" s="222">
        <f>HYPERLINK("https://mocostore.moco.co.id/catalog/"&amp;AB731,"Klik Disini")</f>
        <v/>
      </c>
      <c r="C111" s="223" t="inlineStr">
        <is>
          <t>Senyum untuk Zevanya</t>
        </is>
      </c>
      <c r="D111" s="223" t="n"/>
      <c r="E111" s="223" t="inlineStr">
        <is>
          <t>Sophia Febri</t>
        </is>
      </c>
      <c r="F111" s="223" t="inlineStr">
        <is>
          <t>979-763-836-7</t>
        </is>
      </c>
      <c r="G111" s="223" t="inlineStr">
        <is>
          <t>978-979-29-8901-4</t>
        </is>
      </c>
      <c r="H111" s="223" t="inlineStr">
        <is>
          <t>Fiksi</t>
        </is>
      </c>
      <c r="I111" s="258" t="inlineStr">
        <is>
          <t>Fiksi</t>
        </is>
      </c>
      <c r="J111" s="186" t="inlineStr">
        <is>
          <t>001.01</t>
        </is>
      </c>
      <c r="K111" s="264" t="n"/>
      <c r="L111" s="264" t="n"/>
      <c r="M111" s="259" t="n"/>
      <c r="N111" s="223" t="inlineStr">
        <is>
          <t>Indonesia</t>
        </is>
      </c>
      <c r="O111" s="223" t="inlineStr">
        <is>
          <t>Tidak diketahui</t>
        </is>
      </c>
      <c r="P111" s="260" t="n">
        <v>2007</v>
      </c>
      <c r="Q111" s="260" t="n">
        <v>2018</v>
      </c>
      <c r="R111" s="223" t="inlineStr">
        <is>
          <t>Sheila Publishing</t>
        </is>
      </c>
      <c r="S111" s="223" t="inlineStr">
        <is>
          <t>Andi Offset CV</t>
        </is>
      </c>
      <c r="T111" s="223" t="inlineStr">
        <is>
          <t>Lokal</t>
        </is>
      </c>
      <c r="U111" s="261" t="n">
        <v>238</v>
      </c>
      <c r="V111" s="86" t="inlineStr">
        <is>
          <t>pdf</t>
        </is>
      </c>
      <c r="W111" s="223" t="inlineStr">
        <is>
          <t>12.4 MB</t>
        </is>
      </c>
      <c r="X111" s="223" t="inlineStr">
        <is>
          <t>&lt;p&gt;Aku merasa seperti berada dalam sebuah film saat ini. Ini seperti tidak nyata, bagaimana mungkin aku sekarang berada di antara 2 cowok yang digilai cewek satu sekolahan dan 1 cowok yang digilai hampir semua remaja di negeri ini. Benar-benar unbelievable. Oh God! Aku seperti melayang&amp;hellip;&lt;br /&gt;
 &lt;br /&gt;
 Padahal sebelumnya, Zeva bukanlah siapa-siapa. Menjadi siswi pindahan dari Jakarta tidak otomatis membuatnya populer. Bahkan cenderung dicuekin malah. Apalagi ia sadar, wajahnya tak secantik bidadari. Satu-satunya sahabat yang mengerti dirinya adalah Joey, cowok lucu yang membuatnya bertahan. Nasib apesnya bertambah saat ia harus duduk sebangku dengan Lola. Mengapa harus Lola? Jeritnya. Rasanya menjadi someone freak sudah takdir Zeva, hingga akhirnya, ia menjadi the most spoken girl gara-gara dekat dengan dua cowok idol di sekolah. Semuanya serba tak terduga. Termasuk kedekatannya dengan seorang cowok lain yang begitu terkenal&amp;hellip;.&lt;br /&gt;
 &lt;br /&gt;
 Siapa sangka, bukannya selesai, masalah justru datang bertubi-tubi. Mengapa jatuh cinta begitu menyakitkan? Menjadi nothing memang tidak enak, tapi menjadi something juga tak mudah. Apalagi ada Lola. Lagi-lagi Lola. Mengapa Lola? Tak cukupkah ia menyakiti dirinya? Zeva sadar, ia harus memperjuangkan cintanya&amp;hellip;Tapi, bagaimana?&lt;/p&gt;</t>
        </is>
      </c>
      <c r="Y111" s="262" t="n">
        <v>67500</v>
      </c>
      <c r="Z111" s="226" t="n"/>
      <c r="AA111" s="241">
        <f>Y731*Z731</f>
        <v/>
      </c>
      <c r="AB111" s="237" t="inlineStr">
        <is>
          <t>52bc038d-c89d-415d-bc8f-f6d0cb6ff998</t>
        </is>
      </c>
    </row>
    <row r="112" ht="15" customHeight="1" s="283">
      <c r="A112" s="109" t="n">
        <v>725</v>
      </c>
      <c r="B112" s="222">
        <f>HYPERLINK("https://mocostore.moco.co.id/catalog/"&amp;AB734,"Klik Disini")</f>
        <v/>
      </c>
      <c r="C112" s="223" t="inlineStr">
        <is>
          <t>Serial Bio: Sel</t>
        </is>
      </c>
      <c r="D112" s="223" t="n"/>
      <c r="E112" s="223" t="inlineStr">
        <is>
          <t>R. Arifin Nugroho &amp; Bambang Sakhuntala</t>
        </is>
      </c>
      <c r="F112" s="223" t="inlineStr">
        <is>
          <t>978-979-29-2528-9</t>
        </is>
      </c>
      <c r="G112" s="223" t="inlineStr">
        <is>
          <t>978-979-29-9737-8</t>
        </is>
      </c>
      <c r="H112" s="223" t="inlineStr">
        <is>
          <t>Anak</t>
        </is>
      </c>
      <c r="I112" s="258" t="inlineStr">
        <is>
          <t>Fiksi</t>
        </is>
      </c>
      <c r="J112" s="186" t="inlineStr">
        <is>
          <t>001.01</t>
        </is>
      </c>
      <c r="K112" s="264" t="n"/>
      <c r="L112" s="264" t="n"/>
      <c r="M112" s="259" t="n"/>
      <c r="N112" s="263" t="inlineStr">
        <is>
          <t>Indonesia</t>
        </is>
      </c>
      <c r="O112" s="263" t="inlineStr">
        <is>
          <t>Tidak diketahui</t>
        </is>
      </c>
      <c r="P112" s="260" t="n">
        <v>2011</v>
      </c>
      <c r="Q112" s="260" t="n">
        <v>2018</v>
      </c>
      <c r="R112" s="223" t="inlineStr">
        <is>
          <t>Nyonyo Publisher</t>
        </is>
      </c>
      <c r="S112" s="223" t="inlineStr">
        <is>
          <t>Andi Offset CV</t>
        </is>
      </c>
      <c r="T112" s="223" t="inlineStr">
        <is>
          <t>Lokal</t>
        </is>
      </c>
      <c r="U112" s="261" t="n">
        <v>25</v>
      </c>
      <c r="V112" s="86" t="inlineStr">
        <is>
          <t>pdf</t>
        </is>
      </c>
      <c r="W112" s="223" t="inlineStr">
        <is>
          <t>5.6 MB</t>
        </is>
      </c>
      <c r="X112" s="223" t="inlineStr">
        <is>
          <t>&lt;p&gt;Bio artinya hidup.Dalam seri Bio,teman-teman akan berpetualang mengenal berbagai proses yang terjadi dalam tubuh kita.&lt;/p&gt;
 &lt;p&gt;Tahukah teman-teman bahwa tubuh kita terdiri dari berjuta-juta sel?Ya benar,tubuh kita terbentuk dari berjuta sel.Karena bentuk sel sangat kecil,kita hanya bisa melihat sel dengan menggunakan mikroskop.Sel seperti sebuah kota yang berisi gedung pemerintahan,pabrik-pabrik,jalan raya,jaringan komunikasi,dan berbagai aktivitas yang terjadi.&lt;/p&gt;
 &lt;p&gt;Sel memiliki peran yang sangat besar dalam kegiatan lita setiap hari.Kita tahu rasa manis, asam, dan pahit juga karena Sel.Fungsi Sel berbeda,misalnya fungsi sel mata dengan sel lidah.Karena sel memiliki peran besar,kita harus menjaganya agar tetap dalam kondisi baik.Caranya? Baca terus seri Bio ini.&lt;/p&gt;</t>
        </is>
      </c>
      <c r="Y112" s="262" t="n">
        <v>27500</v>
      </c>
      <c r="Z112" s="226" t="n"/>
      <c r="AA112" s="241">
        <f>Y734*Z734</f>
        <v/>
      </c>
      <c r="AB112" s="237" t="inlineStr">
        <is>
          <t>78330ed1-acfc-475a-8188-d6171ed0b8c5</t>
        </is>
      </c>
    </row>
    <row r="113" ht="15" customHeight="1" s="283">
      <c r="A113" s="109" t="n">
        <v>729</v>
      </c>
      <c r="B113" s="222">
        <f>HYPERLINK("https://mocostore.moco.co.id/catalog/"&amp;AB738,"Klik Disini")</f>
        <v/>
      </c>
      <c r="C113" s="223" t="inlineStr">
        <is>
          <t>Seri Aku Terampil: Yuk, Berkreasi dengan Kertas, Kardus, dan Bahan Alami</t>
        </is>
      </c>
      <c r="D113" s="223" t="n"/>
      <c r="E113" s="223" t="inlineStr">
        <is>
          <t>Lisdy Rahayu</t>
        </is>
      </c>
      <c r="F113" s="223" t="inlineStr">
        <is>
          <t>978-979-29-2242-4</t>
        </is>
      </c>
      <c r="G113" s="223" t="inlineStr">
        <is>
          <t>978-979-29-8906-9</t>
        </is>
      </c>
      <c r="H113" s="223" t="inlineStr">
        <is>
          <t>Anak</t>
        </is>
      </c>
      <c r="I113" s="258" t="inlineStr">
        <is>
          <t>Fiksi</t>
        </is>
      </c>
      <c r="J113" s="186" t="inlineStr">
        <is>
          <t>001.01</t>
        </is>
      </c>
      <c r="K113" s="264" t="n"/>
      <c r="L113" s="264" t="n"/>
      <c r="M113" s="259" t="n"/>
      <c r="N113" s="223" t="inlineStr">
        <is>
          <t>Indonesia</t>
        </is>
      </c>
      <c r="O113" s="223" t="inlineStr">
        <is>
          <t>Tidak diketahui</t>
        </is>
      </c>
      <c r="P113" s="260" t="n">
        <v>2012</v>
      </c>
      <c r="Q113" s="260" t="n">
        <v>2018</v>
      </c>
      <c r="R113" s="223" t="inlineStr">
        <is>
          <t>G-Media Publisher</t>
        </is>
      </c>
      <c r="S113" s="223" t="inlineStr">
        <is>
          <t>Andi Offset CV</t>
        </is>
      </c>
      <c r="T113" s="223" t="inlineStr">
        <is>
          <t>Lokal</t>
        </is>
      </c>
      <c r="U113" s="261" t="n">
        <v>58</v>
      </c>
      <c r="V113" s="86" t="inlineStr">
        <is>
          <t>pdf</t>
        </is>
      </c>
      <c r="W113" s="223" t="inlineStr">
        <is>
          <t>7.9 MB</t>
        </is>
      </c>
      <c r="X113" s="223" t="inlineStr">
        <is>
          <t>&lt;p&gt;Pernahkah kalian memakai sandal kardus? Atau membaca komik buatan kalian sendiri yang terbuat dari kertas kado? Unik sekali, kan, adik-adik! Kalian bisa belajar membuatnya, lho. Caranya mudah dan hanya dengan mengikuti langkah-langkah yang sederhana, kalian bisa membuat prakarya-prakarya tersebut. Tentunya, masih banyak prakarya seru lainnya yang dapat kalian buat. Dalam buku ini, kalian diajak mengerjakan berbagai prakarya yang seru dan menarik.&amp;nbsp;&lt;br /&gt;
 Jika kalian menemukan kertas atau kardus bekas, jangan dibuang, ya! Bahan-bahan bekas tersebut dapat kita manfaatkan untuk membuat berbagai karya yang unik. Saat kalian berjalan-jalan dan menemukan bebatuan, biji-bijian, kulit buah, atau bahan-bahan alami lainnya, kalian juga dapat membuat berbagai macam hasil keterampilan tangan yang lucu dan asyik! Nah, dalam buku ini, adik-adik akan diajarkan cara membuat prakarya dengan bahan-bahan tersebut. Kalian pasti penasaran, kan? Ayo, kita mulai berkreasi!&lt;/p&gt;</t>
        </is>
      </c>
      <c r="Y113" s="262" t="n">
        <v>51000</v>
      </c>
      <c r="Z113" s="226" t="n"/>
      <c r="AA113" s="241">
        <f>Y738*Z738</f>
        <v/>
      </c>
      <c r="AB113" s="237" t="inlineStr">
        <is>
          <t>d69f1f87-c3ee-4017-94ca-01e1718cf6b1</t>
        </is>
      </c>
    </row>
    <row r="114" ht="15" customHeight="1" s="283">
      <c r="A114" s="109" t="n">
        <v>730</v>
      </c>
      <c r="B114" s="222">
        <f>HYPERLINK("https://mocostore.moco.co.id/catalog/"&amp;AB739,"Klik Disini")</f>
        <v/>
      </c>
      <c r="C114" s="223" t="inlineStr">
        <is>
          <t>Tulip Story</t>
        </is>
      </c>
      <c r="D114" s="223" t="n"/>
      <c r="E114" s="223" t="inlineStr">
        <is>
          <t>Sara Tee</t>
        </is>
      </c>
      <c r="F114" s="223" t="inlineStr">
        <is>
          <t>978-979-29-4722-9</t>
        </is>
      </c>
      <c r="G114" s="223" t="inlineStr">
        <is>
          <t>978-979-29-8585-6</t>
        </is>
      </c>
      <c r="H114" s="223" t="inlineStr">
        <is>
          <t>Fiksi</t>
        </is>
      </c>
      <c r="I114" s="258" t="inlineStr">
        <is>
          <t>Fiksi</t>
        </is>
      </c>
      <c r="J114" s="186" t="inlineStr">
        <is>
          <t>001.02</t>
        </is>
      </c>
      <c r="K114" s="264" t="n"/>
      <c r="L114" s="264" t="n"/>
      <c r="M114" s="259" t="n"/>
      <c r="N114" s="223" t="n"/>
      <c r="O114" s="223" t="n"/>
      <c r="P114" s="260" t="n">
        <v>2014</v>
      </c>
      <c r="Q114" s="260" t="n">
        <v>2018</v>
      </c>
      <c r="R114" s="223" t="inlineStr">
        <is>
          <t>Sheila Publishing</t>
        </is>
      </c>
      <c r="S114" s="223" t="inlineStr">
        <is>
          <t>Andi Offset CV</t>
        </is>
      </c>
      <c r="T114" s="223" t="n"/>
      <c r="U114" s="261" t="n">
        <v>288</v>
      </c>
      <c r="V114" s="86" t="inlineStr">
        <is>
          <t>pdf</t>
        </is>
      </c>
      <c r="W114" s="223" t="inlineStr">
        <is>
          <t>1.6 MB</t>
        </is>
      </c>
      <c r="X114" s="223" t="inlineStr">
        <is>
          <t>&lt;p&gt;&amp;ldquo;Apa kabar Andrea?&amp;rdquo; Eric mengulurkan tangan.&lt;br /&gt;
 Andrea menyambutnya sambil duduk di samping Tulip&lt;br /&gt;
 &amp;ldquo;Terus ngapain ngundang aku? Nggak takut mengganggu kalian?&amp;rdquo; goda Andrea.&lt;br /&gt;
 &amp;ldquo;Hai tentu saja tidak. Kita kan dobel date.&amp;rdquo; Tulip tersenyum.&lt;br /&gt;
 &amp;ldquo;Dobel date? Maksudnya?&amp;rdquo; Andrea tak mengerti.&lt;br /&gt;
 Belum sempat Andrea berpikir, Tulip sudah menunjuk ke arah seseorang yang datang dengan membawa dessert.&lt;br /&gt;
 *&lt;br /&gt;
 Cerita ini dikemas dalam balutan kehidupan para cheerleader di SMA. Unik dan sangat menarik. Ada pesan moral yang ingin penulis sampaikan, yaitu selalu ada harga yang harus dibayar untuk setiap perbuatan yang dilakukan, serta hubungan sebab-akibat yang seringkali dilupakan oleh para remaja untuk mengejar obsesi dan merasa tindakannya selalu benar dengan alasan mencari jati diri. Kesederhanaan ide itu justru yang membuat karya ini menarik dan berbeda dengan karya yang lain.&lt;br /&gt;
 Yuk simak kisah persahabatan dan cinta yang rumit dari Reza, Andrea, Eric, dan Tulip dalam novel ini!&lt;/p&gt;</t>
        </is>
      </c>
      <c r="Y114" s="262" t="n">
        <v>54000</v>
      </c>
      <c r="Z114" s="226" t="n"/>
      <c r="AA114" s="241">
        <f>Y739*Z739</f>
        <v/>
      </c>
      <c r="AB114" s="237" t="inlineStr">
        <is>
          <t>12d8afad-92dd-4cc7-a795-eab0d142f3e7</t>
        </is>
      </c>
    </row>
    <row r="115" ht="15" customHeight="1" s="283">
      <c r="A115" s="109" t="n">
        <v>739</v>
      </c>
      <c r="B115" s="222">
        <f>HYPERLINK("https://mocostore.moco.co.id/catalog/"&amp;AB748,"Klik Disini")</f>
        <v/>
      </c>
      <c r="C115" s="223" t="inlineStr">
        <is>
          <t>Serial Bio: Darah</t>
        </is>
      </c>
      <c r="D115" s="223" t="n"/>
      <c r="E115" s="223" t="inlineStr">
        <is>
          <t>R.Arifin Nugroho</t>
        </is>
      </c>
      <c r="F115" s="223" t="inlineStr">
        <is>
          <t>978-979-29-0566-3</t>
        </is>
      </c>
      <c r="G115" s="223" t="inlineStr">
        <is>
          <t>978-979-29-8938-0</t>
        </is>
      </c>
      <c r="H115" s="223" t="inlineStr">
        <is>
          <t>Anak</t>
        </is>
      </c>
      <c r="I115" s="258" t="inlineStr">
        <is>
          <t>Fiksi</t>
        </is>
      </c>
      <c r="J115" s="186" t="inlineStr">
        <is>
          <t>001.01</t>
        </is>
      </c>
      <c r="K115" s="264" t="n"/>
      <c r="L115" s="264" t="n"/>
      <c r="M115" s="259" t="n"/>
      <c r="N115" s="223" t="n"/>
      <c r="O115" s="223" t="n"/>
      <c r="P115" s="260" t="n">
        <v>2009</v>
      </c>
      <c r="Q115" s="260" t="n">
        <v>2018</v>
      </c>
      <c r="R115" s="223" t="inlineStr">
        <is>
          <t>Nyonyo Publisher</t>
        </is>
      </c>
      <c r="S115" s="223" t="inlineStr">
        <is>
          <t>Andi Offset CV</t>
        </is>
      </c>
      <c r="T115" s="223" t="n"/>
      <c r="U115" s="261" t="n">
        <v>26</v>
      </c>
      <c r="V115" s="86" t="inlineStr">
        <is>
          <t>pdf</t>
        </is>
      </c>
      <c r="W115" s="223" t="inlineStr">
        <is>
          <t>6.0 MB</t>
        </is>
      </c>
      <c r="X115" s="223" t="inlineStr">
        <is>
          <t>&lt;p&gt;Kalian tentu tahu bahwa tubuh kita mengandung darah. Darah kita ternyata memiliki beberapa tim yang luarbiasa. Ada tim pengangkut makanan, tim pengangkut oksigen, tim penyembuh, dan bahkan kompi tentara pembasmi kuman penyakit.&lt;/p&gt;
 &lt;p&gt;Ketika kuman penyakit masuk dalam tubuh kita, maka akan terjadi pertempuran sengit. Sepasukan tentara akan dicetak miliaran hanya dalam hitungan detik untuk membasmi musuh yang menyerang.&lt;/p&gt;
 &lt;p&gt;Bagaimana kelanjutannya? Simak dalam Serial Bio &amp;quot;DArah&amp;quot;!&lt;/p&gt;</t>
        </is>
      </c>
      <c r="Y115" s="262" t="n">
        <v>46500</v>
      </c>
      <c r="Z115" s="226" t="n"/>
      <c r="AA115" s="241">
        <f>Y748*Z748</f>
        <v/>
      </c>
      <c r="AB115" s="237" t="inlineStr">
        <is>
          <t>0c662bf4-f59a-4104-93fc-ae3ef3ae21f6</t>
        </is>
      </c>
    </row>
    <row r="116" ht="15" customHeight="1" s="283">
      <c r="A116" s="109" t="n">
        <v>742</v>
      </c>
      <c r="B116" s="222">
        <f>HYPERLINK("https://mocostore.moco.co.id/catalog/"&amp;AB751,"Klik Disini")</f>
        <v/>
      </c>
      <c r="C116" s="223" t="inlineStr">
        <is>
          <t>Serial Bio: Keringat dan Urine</t>
        </is>
      </c>
      <c r="D116" s="223" t="n"/>
      <c r="E116" s="223" t="inlineStr">
        <is>
          <t>R. Arifin Nugroho &amp; Bambang Sakhuntala</t>
        </is>
      </c>
      <c r="F116" s="223" t="inlineStr">
        <is>
          <t>978-979-29-2527-2</t>
        </is>
      </c>
      <c r="G116" s="223" t="inlineStr">
        <is>
          <t>978-979-29-8912-0</t>
        </is>
      </c>
      <c r="H116" s="223" t="inlineStr">
        <is>
          <t>Anak</t>
        </is>
      </c>
      <c r="I116" s="258" t="inlineStr">
        <is>
          <t>Fiksi</t>
        </is>
      </c>
      <c r="J116" s="186" t="inlineStr">
        <is>
          <t>001.01</t>
        </is>
      </c>
      <c r="K116" s="264" t="n"/>
      <c r="L116" s="264" t="n"/>
      <c r="M116" s="259" t="n"/>
      <c r="N116" s="223" t="inlineStr">
        <is>
          <t>Indonesia</t>
        </is>
      </c>
      <c r="O116" s="223" t="inlineStr">
        <is>
          <t>Tidak diketahui</t>
        </is>
      </c>
      <c r="P116" s="260" t="n">
        <v>2011</v>
      </c>
      <c r="Q116" s="260" t="n">
        <v>2018</v>
      </c>
      <c r="R116" s="223" t="inlineStr">
        <is>
          <t>Nyonyo Publisher</t>
        </is>
      </c>
      <c r="S116" s="223" t="inlineStr">
        <is>
          <t>Andi Offset CV</t>
        </is>
      </c>
      <c r="T116" s="223" t="inlineStr">
        <is>
          <t>Lokal</t>
        </is>
      </c>
      <c r="U116" s="261" t="n">
        <v>22</v>
      </c>
      <c r="V116" s="86" t="inlineStr">
        <is>
          <t>pdf</t>
        </is>
      </c>
      <c r="W116" s="223" t="inlineStr">
        <is>
          <t>5.8 MB</t>
        </is>
      </c>
      <c r="X116" s="223" t="inlineStr">
        <is>
          <t>&lt;p&gt;Seri Bio : Keringat &amp;amp; Urine&lt;/p&gt;
 &lt;p&gt;Bio artinya hidup. Dalam serial bio, teman-teman akan berpetualang mengenal berbagai proses yang terjadi dalam tubuh kita.&lt;/p&gt;
 &lt;p&gt;Kenapa ya kalau kita berkeringat selalu keluar bau tidak sedap? Lalu ketika kita sedikit minum, mengapa warna urine tidak jernih ya? Dan, mengapa tiap kali kita ketakutan atau panik tubuh kita mengeluarkan keringat?&lt;/p&gt;
 &lt;p&gt;Seri bio kali ini akan bercerita tentang pentingnya keringat untuk tubuh kita. Ternyata meskipun bau, keringat itu berguna untuk membuat suhu tubuh kita normal loh. Keringat juga bisa mendeteksi apakah teman-teman berbohong atau ketakutan! Wah.. wah bagaimana caranya ya? Ayo baca seri bio keringat teman-teman akan menemukan jawabannya.&lt;/p&gt;</t>
        </is>
      </c>
      <c r="Y116" s="262" t="n">
        <v>27500</v>
      </c>
      <c r="Z116" s="226" t="n"/>
      <c r="AA116" s="241">
        <f>Y751*Z751</f>
        <v/>
      </c>
      <c r="AB116" s="237" t="inlineStr">
        <is>
          <t>142332dd-274a-4298-9377-2905201ea70a</t>
        </is>
      </c>
    </row>
    <row r="117" ht="15" customHeight="1" s="283">
      <c r="A117" s="109" t="n">
        <v>745</v>
      </c>
      <c r="B117" s="222">
        <f>HYPERLINK("https://mocostore.moco.co.id/catalog/"&amp;AB754,"Klik Disini")</f>
        <v/>
      </c>
      <c r="C117" s="223" t="inlineStr">
        <is>
          <t>Serial Bio: Bernafas</t>
        </is>
      </c>
      <c r="D117" s="223" t="n"/>
      <c r="E117" s="223" t="inlineStr">
        <is>
          <t>R. Arifin Nugroho</t>
        </is>
      </c>
      <c r="F117" s="223" t="inlineStr">
        <is>
          <t>978-979-29-1778-9</t>
        </is>
      </c>
      <c r="G117" s="223" t="inlineStr">
        <is>
          <t>978-979-29-8911-3</t>
        </is>
      </c>
      <c r="H117" s="223" t="inlineStr">
        <is>
          <t>Anak</t>
        </is>
      </c>
      <c r="I117" s="258" t="inlineStr">
        <is>
          <t>Fiksi</t>
        </is>
      </c>
      <c r="J117" s="186" t="inlineStr">
        <is>
          <t>001.01</t>
        </is>
      </c>
      <c r="K117" s="264" t="n"/>
      <c r="L117" s="264" t="n"/>
      <c r="M117" s="259" t="n"/>
      <c r="N117" s="223" t="inlineStr">
        <is>
          <t>Indonesia</t>
        </is>
      </c>
      <c r="O117" s="223" t="inlineStr">
        <is>
          <t>Tidak diketahui</t>
        </is>
      </c>
      <c r="P117" s="260" t="n">
        <v>2011</v>
      </c>
      <c r="Q117" s="260" t="n">
        <v>2018</v>
      </c>
      <c r="R117" s="223" t="inlineStr">
        <is>
          <t>Nyonyo Publisher</t>
        </is>
      </c>
      <c r="S117" s="223" t="inlineStr">
        <is>
          <t>Andi Offset CV</t>
        </is>
      </c>
      <c r="T117" s="223" t="inlineStr">
        <is>
          <t>Lokal</t>
        </is>
      </c>
      <c r="U117" s="261" t="n">
        <v>25</v>
      </c>
      <c r="V117" s="86" t="inlineStr">
        <is>
          <t>pdf</t>
        </is>
      </c>
      <c r="W117" s="223" t="inlineStr">
        <is>
          <t>7.1 MB</t>
        </is>
      </c>
      <c r="X117" s="223" t="inlineStr">
        <is>
          <t>&lt;p&gt;SERIAL BIO (beri logo serial bio yg ada di cover buku) Bio artinya hidup. Sebab itu, dalam serial bio teman-teman akan berpetualang mengenal berbagai proses yang terjadi dalam tubuh makhluk hidup.&lt;/p&gt;
 &lt;p&gt;Teman-teman, kita bernafas setiap waktu sebagai tanda bahwa kita hidup. Tapi, tahukah teman-teman bagaimana proses pernafasan dalam tubuh kita? Ternyata dalam rongga pernafasan kita ada pasukan penjaga untuk memilah udara mana yang baik dan menyingkirkan udara yang tidak baik.&lt;/p&gt;
 &lt;p&gt;Lalu apa sih fungsi tulang rusuk, kenapa hidungku kita terkena flu atau mimisan, dan kenapa orang mendengkur? Captain Bio akan menjelaskan semuanya di buku ini. Mari simak dalam Serial Bio Bernafas ini.&lt;/p&gt;</t>
        </is>
      </c>
      <c r="Y117" s="262" t="n">
        <v>27500</v>
      </c>
      <c r="Z117" s="226" t="n"/>
      <c r="AA117" s="241">
        <f>Y754*Z754</f>
        <v/>
      </c>
      <c r="AB117" s="237" t="inlineStr">
        <is>
          <t>1723e616-c104-4545-baae-4f4feeac17f7</t>
        </is>
      </c>
    </row>
    <row r="118" ht="15" customHeight="1" s="283">
      <c r="A118" s="109" t="n">
        <v>761</v>
      </c>
      <c r="B118" s="222">
        <f>HYPERLINK("https://mocostore.moco.co.id/catalog/"&amp;AB770,"Klik Disini")</f>
        <v/>
      </c>
      <c r="C118" s="223" t="inlineStr">
        <is>
          <t>Seutas Ganal</t>
        </is>
      </c>
      <c r="D118" s="223" t="n"/>
      <c r="E118" s="223" t="inlineStr">
        <is>
          <t>Yolla Miranda</t>
        </is>
      </c>
      <c r="F118" s="223" t="inlineStr">
        <is>
          <t>978-979-29-1309-5</t>
        </is>
      </c>
      <c r="G118" s="223" t="inlineStr">
        <is>
          <t>978-979-29-8960-1</t>
        </is>
      </c>
      <c r="H118" s="223" t="inlineStr">
        <is>
          <t>Fiksi</t>
        </is>
      </c>
      <c r="I118" s="258" t="inlineStr">
        <is>
          <t>Fiksi</t>
        </is>
      </c>
      <c r="J118" s="186" t="inlineStr">
        <is>
          <t>001.02</t>
        </is>
      </c>
      <c r="K118" s="264" t="n"/>
      <c r="L118" s="264" t="n"/>
      <c r="M118" s="259" t="n"/>
      <c r="N118" s="223" t="n"/>
      <c r="O118" s="223" t="n"/>
      <c r="P118" s="260" t="n">
        <v>2010</v>
      </c>
      <c r="Q118" s="260" t="n">
        <v>2018</v>
      </c>
      <c r="R118" s="223" t="inlineStr">
        <is>
          <t>Sheila Publishing</t>
        </is>
      </c>
      <c r="S118" s="223" t="inlineStr">
        <is>
          <t>Andi Offset CV</t>
        </is>
      </c>
      <c r="T118" s="223" t="n"/>
      <c r="U118" s="261" t="n">
        <v>144</v>
      </c>
      <c r="V118" s="86" t="inlineStr">
        <is>
          <t>pdf</t>
        </is>
      </c>
      <c r="W118" s="223" t="inlineStr">
        <is>
          <t>9.2 MB</t>
        </is>
      </c>
      <c r="X118" s="223" t="inlineStr">
        <is>
          <t>&lt;p&gt;Ketika seutas benang berbicara, membuka kartu mengenai kehidupannya.&lt;br /&gt;
 Kisah bagaimana manusia memperlakukan dirinya. Sampai suatu ketika ia&lt;br /&gt;
 bertemu si lumpur yang ternyata memiliki cerita yang serupa dengan dirinya.&lt;br /&gt;
 Kemudian mereka bersatu membentuk suatu ikatan yang tak bisa lagi&lt;br /&gt;
 dipisahkan.&lt;br /&gt;
 Namun, sejatinya tidak. Si benang merasa dipermainkan si lumpur. Hingga&lt;br /&gt;
 pada satu titik, mereka merasa perlu membuat satu janji. Demi menguji janji itu,&lt;br /&gt;
 mereka harus menghadap hiruk pikuk keserakahan manusia.&lt;/p&gt;
 &lt;p&gt;Seutas Ganal adalah kumpulan cerpen yang ditulis oleh jari-jari muda Yolla Miranda yang masih duduk di bangku kelas 3 SMP.Jangan pandang remeh pemikiran remaja satu inisebelum membaca buku pertamanya ini.Karena, ia bercerita tentang banyak hal yang tabu bagi remaja seusianya. Betapa tidak,kumpulan cerpen ini merangkul isu global macam sengketa yang terjadi di balik tradisi rambu solok, mengapa senja perlu disimpan di dalam stoples, mempertanyakan siapa pemilik bumi, siapa yang wajib memiliki tari jaipong,dan masih banyak cerita mencengangkan lainnya.&lt;/p&gt;</t>
        </is>
      </c>
      <c r="Y118" s="262" t="n">
        <v>48000</v>
      </c>
      <c r="Z118" s="226" t="n"/>
      <c r="AA118" s="241">
        <f>Y770*Z770</f>
        <v/>
      </c>
      <c r="AB118" s="237" t="inlineStr">
        <is>
          <t>01222c31-7446-46b5-96af-38d0fb4d809e</t>
        </is>
      </c>
    </row>
    <row r="119" ht="15" customHeight="1" s="283">
      <c r="A119" s="109" t="n">
        <v>763</v>
      </c>
      <c r="B119" s="222">
        <f>HYPERLINK("https://mocostore.moco.co.id/catalog/"&amp;AB772,"Klik Disini")</f>
        <v/>
      </c>
      <c r="C119" s="223" t="inlineStr">
        <is>
          <t>Shattered Trident</t>
        </is>
      </c>
      <c r="D119" s="223" t="n"/>
      <c r="E119" s="223" t="inlineStr">
        <is>
          <t>Larry Bond</t>
        </is>
      </c>
      <c r="F119" s="223" t="inlineStr">
        <is>
          <t>978-979-29-5027-4</t>
        </is>
      </c>
      <c r="G119" s="223" t="inlineStr">
        <is>
          <t>978-979-29-8962-5</t>
        </is>
      </c>
      <c r="H119" s="223" t="inlineStr">
        <is>
          <t>Fiksi</t>
        </is>
      </c>
      <c r="I119" s="258" t="inlineStr">
        <is>
          <t>Fiksi</t>
        </is>
      </c>
      <c r="J119" s="186" t="inlineStr">
        <is>
          <t>001.02</t>
        </is>
      </c>
      <c r="K119" s="264" t="n"/>
      <c r="L119" s="264" t="n"/>
      <c r="M119" s="259" t="n"/>
      <c r="N119" s="223" t="inlineStr">
        <is>
          <t>Indonesia</t>
        </is>
      </c>
      <c r="O119" s="223" t="inlineStr">
        <is>
          <t>Tidak diketahui</t>
        </is>
      </c>
      <c r="P119" s="260" t="n">
        <v>2015</v>
      </c>
      <c r="Q119" s="260" t="n">
        <v>2018</v>
      </c>
      <c r="R119" s="223" t="inlineStr">
        <is>
          <t>Sheila Publishing</t>
        </is>
      </c>
      <c r="S119" s="223" t="inlineStr">
        <is>
          <t>Andi Offset CV</t>
        </is>
      </c>
      <c r="T119" s="223" t="inlineStr">
        <is>
          <t>Lokal</t>
        </is>
      </c>
      <c r="U119" s="261" t="n">
        <v>525</v>
      </c>
      <c r="V119" s="86" t="inlineStr">
        <is>
          <t>pdf</t>
        </is>
      </c>
      <c r="W119" s="223" t="inlineStr">
        <is>
          <t>8.8 MB</t>
        </is>
      </c>
      <c r="X119" s="223" t="inlineStr">
        <is>
          <t>&lt;p&gt;20 Pembeli Pertama di bulan Juli langsung mendapatkan Free 1 Novel Fiksi. Pilih Sendiri Novelnya, yaitu : 1. White Tiger 2. The Shack 3. Missed Call Me, Miss U 4. Karier ato Cinta 5. To Love You Shattered Trident by Larry Bond Saat tertinggal jauh dari kapal selam nuklir Cina, Jerry Mitchell, Kapten USS North Dakota, terkejut melihat kapal perang Cina menorpedo kapal dagang Vietnam. Tindakan agresi yang terang-terangan ini memulai sebuah perang terbuka. AS terkejut dan dengan cepat, segera melibatkan semua negara di Pasifik Barat. Negara-negara yang terikat bersama dalam Aliansi Pesisir ini memulai kampanye kapal selam rahasia. Tujuannya adalah melumpuhkan ekonomi China sebelum China mewujudkan rencananya sendiri, yaitu mendominasi wilayah Laut Cina Selatan dan Pasifik. Segala upaya diplomatis yang telah dilakukan Presiden AS sia-sia. Krisis diplomatis terjadi. Mitchell, Kapten kapal selam USS North Dakota diperintahkan untuk mengganggu serangan dari kedua belah pihak. Cina dan Aliansi Pesisir, keduanya terus meningkatkan serangannya hingga mendekati titik kritis yang sangat berbahaya bagi dunia. Para awak USS North Dakota begitu terjebak di situasi yang sangat berbahaya dan hanya bisa berharap situasi dapat diselesaikan secara diplomatik sebelum seluruh dunia terbakar. Apakah kapal selam USS North Dakota dapat menjalankan misi mereka sebelum menjadi saksi sebuah bencana dahsyat dunia, yaitu terpuruknya ekonomi dunia dan bencana nuklir?&lt;/p&gt;</t>
        </is>
      </c>
      <c r="Y119" s="262" t="n">
        <v>119500</v>
      </c>
      <c r="Z119" s="226" t="n"/>
      <c r="AA119" s="241">
        <f>Y772*Z772</f>
        <v/>
      </c>
      <c r="AB119" s="237" t="inlineStr">
        <is>
          <t>02c4c618-36d4-4e97-b63d-4319d889f35d</t>
        </is>
      </c>
    </row>
    <row r="120" ht="15" customHeight="1" s="283">
      <c r="A120" s="109" t="n">
        <v>764</v>
      </c>
      <c r="B120" s="222">
        <f>HYPERLINK("https://mocostore.moco.co.id/catalog/"&amp;AB773,"Klik Disini")</f>
        <v/>
      </c>
      <c r="C120" s="223" t="inlineStr">
        <is>
          <t>Seri Cerita Binatang: Keta Si Cheetah</t>
        </is>
      </c>
      <c r="D120" s="223" t="n"/>
      <c r="E120" s="223" t="inlineStr">
        <is>
          <t>Fitri Indra Harjanti &amp; Indra Bayu</t>
        </is>
      </c>
      <c r="F120" s="223" t="inlineStr">
        <is>
          <t>978-979-29-1495-5</t>
        </is>
      </c>
      <c r="G120" s="223" t="inlineStr">
        <is>
          <t>978-979-29-9795-8</t>
        </is>
      </c>
      <c r="H120" s="223" t="inlineStr">
        <is>
          <t>Anak</t>
        </is>
      </c>
      <c r="I120" s="258" t="inlineStr">
        <is>
          <t>Fiksi</t>
        </is>
      </c>
      <c r="J120" s="186" t="inlineStr">
        <is>
          <t>001.01</t>
        </is>
      </c>
      <c r="K120" s="264" t="n"/>
      <c r="L120" s="264" t="n"/>
      <c r="M120" s="259" t="n"/>
      <c r="N120" s="223" t="inlineStr">
        <is>
          <t>Indonesia</t>
        </is>
      </c>
      <c r="O120" s="223" t="inlineStr">
        <is>
          <t>Tidak diketahui</t>
        </is>
      </c>
      <c r="P120" s="260" t="n">
        <v>2010</v>
      </c>
      <c r="Q120" s="260" t="n">
        <v>2018</v>
      </c>
      <c r="R120" s="223" t="inlineStr">
        <is>
          <t>Nyonyo Publisher</t>
        </is>
      </c>
      <c r="S120" s="223" t="inlineStr">
        <is>
          <t>Andi Offset CV</t>
        </is>
      </c>
      <c r="T120" s="223" t="inlineStr">
        <is>
          <t>Lokal</t>
        </is>
      </c>
      <c r="U120" s="261" t="n">
        <v>34</v>
      </c>
      <c r="V120" s="86" t="inlineStr">
        <is>
          <t>pdf</t>
        </is>
      </c>
      <c r="W120" s="223" t="inlineStr">
        <is>
          <t>13.3 MB</t>
        </is>
      </c>
      <c r="X120" s="223" t="inlineStr">
        <is>
          <t>&lt;p&gt;Keta si Cheetah sangat suka berlari kencang. Baginya hal yang paling menyenangkan hanyalah berlari kencang. Ia merasa bangga dengan&amp;nbsp; kemampuannya berlari dan rnenyombongkan diri bahwa tidak ada satupun binatang di hutan yang bisa menandinginya. Suatu kali saat ia berlari, ia terjatuh dan kakinya terkilir. Selama beberapa hari, Keta si Cheetah hanya dapat berjalan tertatih-tatih. Tanpa sadar, Keta si Cheetah sampai di pinggir sungai. Tak disangka, di sana ia bertemu dengan teman-teman barunya yang mempunyai hobi dan kesenangan yang berbeda-beda. Ada Daniel si Kuda Nil, ada Billy si Buaya, ada si Jerapah, dan masih banyak lagi. Nah, penasaran kan, siapa saja teman-teman Cheetah itu? Dan apa saja hobi mereka? Apakah mereka lebih hebat dari Keta si Cheetah? Ayo cari tahu tentang mereka di buku Seri Cerita Binatang: Keta&amp;nbsp;si Cheetah ini. Selamat membaca.&lt;/p&gt;</t>
        </is>
      </c>
      <c r="Y120" s="262" t="n">
        <v>43500</v>
      </c>
      <c r="Z120" s="226" t="n"/>
      <c r="AA120" s="241">
        <f>Y773*Z773</f>
        <v/>
      </c>
      <c r="AB120" s="237" t="inlineStr">
        <is>
          <t>175f3a65-2d0f-4492-a7ff-5942d2cd6cc3</t>
        </is>
      </c>
    </row>
    <row r="121" ht="15" customHeight="1" s="283">
      <c r="A121" s="109" t="n">
        <v>766</v>
      </c>
      <c r="B121" s="222">
        <f>HYPERLINK("https://mocostore.moco.co.id/catalog/"&amp;AB775,"Klik Disini")</f>
        <v/>
      </c>
      <c r="C121" s="223" t="inlineStr">
        <is>
          <t>Seri Cerita Binatang: Tito Tikus Terbang</t>
        </is>
      </c>
      <c r="D121" s="223" t="n"/>
      <c r="E121" s="223" t="inlineStr">
        <is>
          <t>Fitri Indra Harjanti dan Indra Bayu</t>
        </is>
      </c>
      <c r="F121" s="223" t="inlineStr">
        <is>
          <t>978-979-29-1494-8</t>
        </is>
      </c>
      <c r="G121" s="223" t="inlineStr">
        <is>
          <t>978-979-29-9796-5</t>
        </is>
      </c>
      <c r="H121" s="223" t="inlineStr">
        <is>
          <t>Anak</t>
        </is>
      </c>
      <c r="I121" s="258" t="inlineStr">
        <is>
          <t>Fiksi</t>
        </is>
      </c>
      <c r="J121" s="186" t="inlineStr">
        <is>
          <t>001.01</t>
        </is>
      </c>
      <c r="K121" s="264" t="n"/>
      <c r="L121" s="264" t="n"/>
      <c r="M121" s="259" t="n"/>
      <c r="N121" s="223" t="inlineStr">
        <is>
          <t>Indonesia</t>
        </is>
      </c>
      <c r="O121" s="223" t="inlineStr">
        <is>
          <t>Tidak diketahui</t>
        </is>
      </c>
      <c r="P121" s="260" t="n">
        <v>2010</v>
      </c>
      <c r="Q121" s="260" t="n">
        <v>2018</v>
      </c>
      <c r="R121" s="223" t="inlineStr">
        <is>
          <t>Nyonyo Publisher</t>
        </is>
      </c>
      <c r="S121" s="223" t="inlineStr">
        <is>
          <t>Andi Offset CV</t>
        </is>
      </c>
      <c r="T121" s="223" t="inlineStr">
        <is>
          <t>Lokal</t>
        </is>
      </c>
      <c r="U121" s="261" t="n">
        <v>33</v>
      </c>
      <c r="V121" s="86" t="inlineStr">
        <is>
          <t>pdf</t>
        </is>
      </c>
      <c r="W121" s="223" t="inlineStr">
        <is>
          <t>6.0 MB</t>
        </is>
      </c>
      <c r="X121" s="223" t="inlineStr">
        <is>
          <t>&lt;p&gt;Tito Tikus adalah seorang tikus kecil yang baik hati dan rajin. Tito Tikus mempunyai teman bermain bernama Toto Tikus. Pada suatu malam, ketika Tito Tikus sedang memandangi bintang-bintang di langit, Kaka Kalong melintas di depannya. &amp;quot;Oh, senangnya bisa terbang,&amp;quot; kata Tito Tikus. Impian itu melekat di benak Tito. Dapatkah seekor tikus terbang? Dapatkah Tito Tikus menggapai impiannya? Penasaran? Temukan jawabannya dalam buku Seri Cerita Binatang: Tito Tikus Terbang ini. Selamat membaca.&lt;/p&gt;</t>
        </is>
      </c>
      <c r="Y121" s="262" t="n">
        <v>43500</v>
      </c>
      <c r="Z121" s="226" t="n"/>
      <c r="AA121" s="241">
        <f>Y775*Z775</f>
        <v/>
      </c>
      <c r="AB121" s="237" t="inlineStr">
        <is>
          <t>65d939f2-f2f7-48b7-a7ff-c336061fe10f</t>
        </is>
      </c>
    </row>
    <row r="122" ht="15" customHeight="1" s="283">
      <c r="A122" s="109" t="n">
        <v>771</v>
      </c>
      <c r="B122" s="222">
        <f>HYPERLINK("https://mocostore.moco.co.id/catalog/"&amp;AB780,"Klik Disini")</f>
        <v/>
      </c>
      <c r="C122" s="223" t="inlineStr">
        <is>
          <t>Seri Green Kids: Menyelamatkan Bumi</t>
        </is>
      </c>
      <c r="D122" s="223" t="n"/>
      <c r="E122" s="223" t="inlineStr">
        <is>
          <t>Cathlyn</t>
        </is>
      </c>
      <c r="F122" s="223" t="inlineStr">
        <is>
          <t>978-979-29-2746-7</t>
        </is>
      </c>
      <c r="G122" s="223" t="inlineStr">
        <is>
          <t>978-979-29-9799-6</t>
        </is>
      </c>
      <c r="H122" s="223" t="inlineStr">
        <is>
          <t>Anak</t>
        </is>
      </c>
      <c r="I122" s="258" t="inlineStr">
        <is>
          <t>Fiksi</t>
        </is>
      </c>
      <c r="J122" s="186" t="inlineStr">
        <is>
          <t>001.01</t>
        </is>
      </c>
      <c r="K122" s="264" t="n"/>
      <c r="L122" s="264" t="n"/>
      <c r="M122" s="259" t="n"/>
      <c r="N122" s="223" t="inlineStr">
        <is>
          <t>Indonesia</t>
        </is>
      </c>
      <c r="O122" s="223" t="inlineStr">
        <is>
          <t>Tidak diketahui</t>
        </is>
      </c>
      <c r="P122" s="260" t="n">
        <v>2011</v>
      </c>
      <c r="Q122" s="260" t="n">
        <v>2018</v>
      </c>
      <c r="R122" s="223" t="inlineStr">
        <is>
          <t>Nyonyo Publisher</t>
        </is>
      </c>
      <c r="S122" s="223" t="inlineStr">
        <is>
          <t>Andi Offset CV</t>
        </is>
      </c>
      <c r="T122" s="223" t="inlineStr">
        <is>
          <t>Lokal</t>
        </is>
      </c>
      <c r="U122" s="261" t="n">
        <v>36</v>
      </c>
      <c r="V122" s="86" t="inlineStr">
        <is>
          <t>pdf</t>
        </is>
      </c>
      <c r="W122" s="223" t="inlineStr">
        <is>
          <t>5.3 MB</t>
        </is>
      </c>
      <c r="X122" s="223" t="inlineStr">
        <is>
          <t>&lt;p&gt;Tahukah kamu bahwa bumu kita ini telah rusak?&lt;br /&gt;
 Wah, benarkah bumi telah rusak? Kalau begitu kita tidak bisa berdiam diri begitu saja. Ayo bantu Eria yang dating dari masa depan. Ditemani Ayu, Danar, dan Meong mari kita perbaiki kembali bumi yang sudah rusak. Namun, ternyata menyelamatkan bumi tidak semudah itu lho.. Banyak pilihan-pilihan sulit yang harus kita ambil. Nah, jangan sampai kalian salah memilih jalan ya!&lt;br /&gt;
 Ayo kita selamatkan bumi !!!&lt;/p&gt;</t>
        </is>
      </c>
      <c r="Y122" s="262" t="n">
        <v>52000</v>
      </c>
      <c r="Z122" s="226" t="n"/>
      <c r="AA122" s="241">
        <f>Y780*Z780</f>
        <v/>
      </c>
      <c r="AB122" s="237" t="inlineStr">
        <is>
          <t>9f013844-55db-4ebd-a827-2add18bf5c5e</t>
        </is>
      </c>
    </row>
    <row r="123" ht="15" customHeight="1" s="283">
      <c r="A123" s="109" t="n">
        <v>772</v>
      </c>
      <c r="B123" s="222">
        <f>HYPERLINK("https://mocostore.moco.co.id/catalog/"&amp;AB781,"Klik Disini")</f>
        <v/>
      </c>
      <c r="C123" s="223" t="inlineStr">
        <is>
          <t>Siapa Bilang Aku Suka Kamu</t>
        </is>
      </c>
      <c r="D123" s="223" t="n"/>
      <c r="E123" s="223" t="inlineStr">
        <is>
          <t>Margaretha</t>
        </is>
      </c>
      <c r="F123" s="223" t="inlineStr">
        <is>
          <t>978-979-29-0087-3</t>
        </is>
      </c>
      <c r="G123" s="223" t="inlineStr">
        <is>
          <t>978-979-29-8973-1</t>
        </is>
      </c>
      <c r="H123" s="223" t="inlineStr">
        <is>
          <t>Fiksi</t>
        </is>
      </c>
      <c r="I123" s="258" t="inlineStr">
        <is>
          <t>Fiksi</t>
        </is>
      </c>
      <c r="J123" s="186" t="inlineStr">
        <is>
          <t>001.03</t>
        </is>
      </c>
      <c r="K123" s="264" t="n"/>
      <c r="L123" s="264" t="n"/>
      <c r="M123" s="259" t="n"/>
      <c r="N123" s="223" t="inlineStr">
        <is>
          <t>Indonesia</t>
        </is>
      </c>
      <c r="O123" s="223" t="inlineStr">
        <is>
          <t>Tidak diketahui</t>
        </is>
      </c>
      <c r="P123" s="260" t="n">
        <v>2007</v>
      </c>
      <c r="Q123" s="260" t="n">
        <v>2018</v>
      </c>
      <c r="R123" s="223" t="inlineStr">
        <is>
          <t>Sheila Publishing</t>
        </is>
      </c>
      <c r="S123" s="223" t="inlineStr">
        <is>
          <t>Andi Offset CV</t>
        </is>
      </c>
      <c r="T123" s="223" t="inlineStr">
        <is>
          <t>Lokal</t>
        </is>
      </c>
      <c r="U123" s="261" t="n">
        <v>160</v>
      </c>
      <c r="V123" s="86" t="inlineStr">
        <is>
          <t>pdf</t>
        </is>
      </c>
      <c r="W123" s="223" t="inlineStr">
        <is>
          <t>8.6 MB</t>
        </is>
      </c>
      <c r="X123" s="223" t="inlineStr">
        <is>
          <t>&lt;p&gt;Linda menatap keras ungu itu tak percaya. Oh Boy! Mungkinkah Kris yang melakukannya? Rasanya dia tak seromantis ini, deh! Biar begitu, hatinya sangat berbunga-bunga. Selama ini Linda mengagumi Kris, cowok berotak encer yang jago kimia, teman sebangkunya. Sayangnya Kris lebih memilih cewek lain. Betapa pahitnya! Dan sekarang? Kiriman CD film, teddy bear, bunga mawar itu...? Pikiran Linda melayang lagi pada cowok ganteng di kelasnya. Entah takdir atau bukan, Linda berkenalan dengan Frans. Cowok usil plus kocak yang membuat hari-harinya menjadi indah. But, hati Linda telah tertambat pada Kris. Sementara itu kebetulan mengiringi persahabatan Linda dan Frans, Linda juga menyadari kalau sebenarnya ia harus mengaku: Siapa bilang aku suka kamu?? To some one who loves her.&lt;/p&gt;</t>
        </is>
      </c>
      <c r="Y123" s="262" t="n">
        <v>60500</v>
      </c>
      <c r="Z123" s="226" t="n"/>
      <c r="AA123" s="241">
        <f>Y781*Z781</f>
        <v/>
      </c>
      <c r="AB123" s="237" t="inlineStr">
        <is>
          <t>2eeb83ce-5927-4ab8-a0be-7e566d030e5d</t>
        </is>
      </c>
    </row>
    <row r="124" ht="15" customHeight="1" s="283">
      <c r="A124" s="109" t="n">
        <v>778</v>
      </c>
      <c r="B124" s="222">
        <f>HYPERLINK("https://mocostore.moco.co.id/catalog/"&amp;AB787,"Klik Disini")</f>
        <v/>
      </c>
      <c r="C124" s="223" t="inlineStr">
        <is>
          <t>Pangeran Langit</t>
        </is>
      </c>
      <c r="D124" s="223" t="n"/>
      <c r="E124" s="223" t="inlineStr">
        <is>
          <t>Aveus Har</t>
        </is>
      </c>
      <c r="F124" s="223" t="inlineStr">
        <is>
          <t>978-979-29-1729-1</t>
        </is>
      </c>
      <c r="G124" s="223" t="inlineStr">
        <is>
          <t>978-979-29-8751-5</t>
        </is>
      </c>
      <c r="H124" s="223" t="inlineStr">
        <is>
          <t>Fiksi</t>
        </is>
      </c>
      <c r="I124" s="258" t="inlineStr">
        <is>
          <t>Fiksi</t>
        </is>
      </c>
      <c r="J124" s="186" t="inlineStr">
        <is>
          <t>001.02</t>
        </is>
      </c>
      <c r="K124" s="264" t="n"/>
      <c r="L124" s="264" t="n"/>
      <c r="M124" s="259" t="n"/>
      <c r="N124" s="263" t="inlineStr">
        <is>
          <t>Indonesia</t>
        </is>
      </c>
      <c r="O124" s="263" t="inlineStr">
        <is>
          <t>Tidak diketahui</t>
        </is>
      </c>
      <c r="P124" s="260" t="n">
        <v>2010</v>
      </c>
      <c r="Q124" s="260" t="n">
        <v>2018</v>
      </c>
      <c r="R124" s="223" t="inlineStr">
        <is>
          <t>Sheila Publishing</t>
        </is>
      </c>
      <c r="S124" s="223" t="inlineStr">
        <is>
          <t>Andi Offset CV</t>
        </is>
      </c>
      <c r="T124" s="223" t="inlineStr">
        <is>
          <t>Lokal</t>
        </is>
      </c>
      <c r="U124" s="261" t="n">
        <v>106</v>
      </c>
      <c r="V124" s="86" t="inlineStr">
        <is>
          <t>pdf</t>
        </is>
      </c>
      <c r="W124" s="223" t="inlineStr">
        <is>
          <t>9.8 MB</t>
        </is>
      </c>
      <c r="X124" s="223" t="inlineStr">
        <is>
          <t>&lt;p&gt;Pangeran Langit&lt;/p&gt;
 &lt;p&gt;Apakah engkau percaya bahwa sebelum kita lahir telah dituliskan oleh Tuhan siapa jodoh kita kelak? Aku tak percaya. Karena aku percaya Tuhan menciptakan manusia bukan sebentuk boneka.&lt;/p&gt;
 &lt;p&gt;Langit, wanita berusia hampir 30 tahun, yang mempertanyakan tentang jodoh dan takdir. Masa lalu telah memicunya untuk terbang menggapai mimpi sekaligus meninggalkan ketakutan menjalin cinta.&lt;/p&gt;
 &lt;p&gt;Namun sekarang, setelah dua adiknya menikah, setelah teman-temannya menikah, setelah sebegitu banyaknya pertanyaan menyudutkan tentang status kelajangannya, ia mengakui bawha ada sisi hati yang menginginkan dan mencari cinta.&lt;/p&gt;
 &lt;p&gt;Langit tak ingin menikah hanya sebagai status. Dia ingin laki-laki yang seperti dalam impiannya: yang mencintainya dan dia cintai, tampan, dan mapan. Nyatanya, hal itu seperti mimpi kosong. Apakah dia tercipta bukan dari tulang rusuk laki-laki manapun? Ataukah Tuhan alpa memberi jodoh untuknya? Atau mungkin harapannya terlalu tinggi dan saatnya menurunkan harga?&lt;/p&gt;</t>
        </is>
      </c>
      <c r="Y124" s="262" t="n">
        <v>52000</v>
      </c>
      <c r="Z124" s="226" t="n"/>
      <c r="AA124" s="241">
        <f>Y787*Z787</f>
        <v/>
      </c>
      <c r="AB124" s="237" t="inlineStr">
        <is>
          <t>c6fcd395-ce5a-4a22-9e24-26a2a1c58bb2</t>
        </is>
      </c>
    </row>
    <row r="125" ht="15" customHeight="1" s="283">
      <c r="A125" s="109" t="n">
        <v>781</v>
      </c>
      <c r="B125" s="222">
        <f>HYPERLINK("https://mocostore.moco.co.id/catalog/"&amp;AB790,"Klik Disini")</f>
        <v/>
      </c>
      <c r="C125" s="223" t="inlineStr">
        <is>
          <t>Seri Petualangan Dombi: Jalan-jalan ke Negeri Dongeng</t>
        </is>
      </c>
      <c r="D125" s="223" t="n"/>
      <c r="E125" s="223" t="inlineStr">
        <is>
          <t>Ricky Gunawan</t>
        </is>
      </c>
      <c r="F125" s="223" t="inlineStr">
        <is>
          <t>978-979-29-2540-1</t>
        </is>
      </c>
      <c r="G125" s="223" t="inlineStr">
        <is>
          <t>978-979-29-9807-8</t>
        </is>
      </c>
      <c r="H125" s="223" t="inlineStr">
        <is>
          <t>Anak</t>
        </is>
      </c>
      <c r="I125" s="258" t="inlineStr">
        <is>
          <t>Fiksi</t>
        </is>
      </c>
      <c r="J125" s="186" t="inlineStr">
        <is>
          <t>001.01</t>
        </is>
      </c>
      <c r="K125" s="264" t="n"/>
      <c r="L125" s="264" t="n"/>
      <c r="M125" s="259" t="n"/>
      <c r="N125" s="223" t="inlineStr">
        <is>
          <t>Indonesia</t>
        </is>
      </c>
      <c r="O125" s="223" t="inlineStr">
        <is>
          <t>Tidak diketahui</t>
        </is>
      </c>
      <c r="P125" s="260" t="n">
        <v>2011</v>
      </c>
      <c r="Q125" s="260" t="n">
        <v>2018</v>
      </c>
      <c r="R125" s="223" t="inlineStr">
        <is>
          <t>Nyonyo Publisher</t>
        </is>
      </c>
      <c r="S125" s="223" t="inlineStr">
        <is>
          <t>Andi Offset CV</t>
        </is>
      </c>
      <c r="T125" s="223" t="inlineStr">
        <is>
          <t>Lokal</t>
        </is>
      </c>
      <c r="U125" s="261" t="n">
        <v>41</v>
      </c>
      <c r="V125" s="86" t="inlineStr">
        <is>
          <t>pdf</t>
        </is>
      </c>
      <c r="W125" s="223" t="inlineStr">
        <is>
          <t>9.0 MB</t>
        </is>
      </c>
      <c r="X125" s="223" t="inlineStr">
        <is>
          <t>&lt;p&gt;Dalam petualangan kali ini, Dombi dan Shepi pergi ke negeri dongeng. Dengan menggunakan balon udara Paman Joli mereka terbang menuju negeri dongeng. Ternyata negeri dongeng itu indah sekali, bermacam warna-warni tumbuhan ada di sana. Tidak ketinggalan orang yang terbang dengan permadani. Dombi dan Shepi tidak henti mengagumi keindahan itu sampai tiba-tiba seseorang bersayap menyapa mereka. Siapakah dia? Lalu, petualangan seperti apa yang akan dialami Dombi dan Shepi. Dan, oh, ternyata Shepi terdorong sesuatu dan jatuh menuju mulut jurang. Bisakah Shepi diselamatkan? Ayo baca kisah seru mereka!&lt;/p&gt;</t>
        </is>
      </c>
      <c r="Y125" s="262" t="n">
        <v>42000</v>
      </c>
      <c r="Z125" s="226" t="n"/>
      <c r="AA125" s="241">
        <f>Y790*Z790</f>
        <v/>
      </c>
      <c r="AB125" s="237" t="inlineStr">
        <is>
          <t>15c942f3-4d51-4956-b7a8-258ac66bfe33</t>
        </is>
      </c>
    </row>
    <row r="126" ht="15" customHeight="1" s="283">
      <c r="A126" s="109" t="n">
        <v>784</v>
      </c>
      <c r="B126" s="222">
        <f>HYPERLINK("https://mocostore.moco.co.id/catalog/"&amp;AB793,"Klik Disini")</f>
        <v/>
      </c>
      <c r="C126" s="223" t="inlineStr">
        <is>
          <t>Seri Petualangan Dombi: Jalan-jalan ke Gunung</t>
        </is>
      </c>
      <c r="D126" s="223" t="n"/>
      <c r="E126" s="223" t="inlineStr">
        <is>
          <t>Ricky Gunawan</t>
        </is>
      </c>
      <c r="F126" s="223" t="inlineStr">
        <is>
          <t>978-979-29-1716-1</t>
        </is>
      </c>
      <c r="G126" s="223" t="inlineStr">
        <is>
          <t>978-979-29-9804-7</t>
        </is>
      </c>
      <c r="H126" s="223" t="inlineStr">
        <is>
          <t>Anak</t>
        </is>
      </c>
      <c r="I126" s="258" t="inlineStr">
        <is>
          <t>Fiksi</t>
        </is>
      </c>
      <c r="J126" s="186" t="inlineStr">
        <is>
          <t>001.01</t>
        </is>
      </c>
      <c r="K126" s="264" t="n"/>
      <c r="L126" s="264" t="n"/>
      <c r="M126" s="259" t="n"/>
      <c r="N126" s="223" t="inlineStr">
        <is>
          <t>Indonesia</t>
        </is>
      </c>
      <c r="O126" s="223" t="inlineStr">
        <is>
          <t>Tidak diketahui</t>
        </is>
      </c>
      <c r="P126" s="260" t="n">
        <v>2010</v>
      </c>
      <c r="Q126" s="260" t="n">
        <v>2018</v>
      </c>
      <c r="R126" s="223" t="inlineStr">
        <is>
          <t>Nyonyo Publisher</t>
        </is>
      </c>
      <c r="S126" s="223" t="inlineStr">
        <is>
          <t>Andi Offset CV</t>
        </is>
      </c>
      <c r="T126" s="223" t="inlineStr">
        <is>
          <t>Lokal</t>
        </is>
      </c>
      <c r="U126" s="261" t="n">
        <v>41</v>
      </c>
      <c r="V126" s="86" t="inlineStr">
        <is>
          <t>pdf</t>
        </is>
      </c>
      <c r="W126" s="223" t="inlineStr">
        <is>
          <t>11.2 MB</t>
        </is>
      </c>
      <c r="X126" s="223" t="inlineStr">
        <is>
          <t>&lt;p&gt;Petualangan Dombi, Shepi, dan Gembala kali ini adalah jalan-jalan ke gunung mengunjungi paman Gembala.&amp;nbsp; Dombi dan Shepi sangat senang karena belum pernah pergi ke gunung. Namun, sesampainya di gunung mereka bertemu dengan gadis kecil yang adiknya baru saja diculik monster. Monster itu bernama Yeti. Ia dikenal suka menculik anak kecil.&lt;br /&gt;
 &lt;br /&gt;
 Gembala, Dombi, dan Shepi pun prihati. Mereka sepakat untuk menolong si gadis kecil. Lalu, berhasilkah mereka menolong si gadis kecil? Sementara itu, ternyata ada kejutan di gua tempat Yeti menculik adik si gadis kecil. Apakah itu? Teman-teman penasaran kan?&lt;br /&gt;
 Ayo segera dibaca!&lt;/p&gt;</t>
        </is>
      </c>
      <c r="Y126" s="262" t="n">
        <v>45000</v>
      </c>
      <c r="Z126" s="226" t="n"/>
      <c r="AA126" s="241">
        <f>Y793*Z793</f>
        <v/>
      </c>
      <c r="AB126" s="237" t="inlineStr">
        <is>
          <t>56dd9673-647e-487b-8682-9744009491b3</t>
        </is>
      </c>
    </row>
    <row r="127" ht="15" customHeight="1" s="283">
      <c r="A127" s="109" t="n">
        <v>787</v>
      </c>
      <c r="B127" s="222">
        <f>HYPERLINK("https://mocostore.moco.co.id/catalog/"&amp;AB796,"Klik Disini")</f>
        <v/>
      </c>
      <c r="C127" s="223" t="inlineStr">
        <is>
          <t>Seri Petualangan Dombi: Jalan-jalan ke Gurun Pasir</t>
        </is>
      </c>
      <c r="D127" s="223" t="n"/>
      <c r="E127" s="223" t="inlineStr">
        <is>
          <t>Ricky Gunawan</t>
        </is>
      </c>
      <c r="F127" s="223" t="inlineStr">
        <is>
          <t>978-979-29-1715-4</t>
        </is>
      </c>
      <c r="G127" s="223" t="inlineStr">
        <is>
          <t>978-979-29-9805-4</t>
        </is>
      </c>
      <c r="H127" s="223" t="inlineStr">
        <is>
          <t>Anak</t>
        </is>
      </c>
      <c r="I127" s="258" t="inlineStr">
        <is>
          <t>Fiksi</t>
        </is>
      </c>
      <c r="J127" s="186" t="inlineStr">
        <is>
          <t>001.01</t>
        </is>
      </c>
      <c r="K127" s="264" t="n"/>
      <c r="L127" s="264" t="n"/>
      <c r="M127" s="259" t="n"/>
      <c r="N127" s="223" t="inlineStr">
        <is>
          <t>Indonesia</t>
        </is>
      </c>
      <c r="O127" s="223" t="inlineStr">
        <is>
          <t>Tidak diketahui</t>
        </is>
      </c>
      <c r="P127" s="260" t="n">
        <v>2010</v>
      </c>
      <c r="Q127" s="260" t="n">
        <v>2018</v>
      </c>
      <c r="R127" s="223" t="inlineStr">
        <is>
          <t>Nyonyo Publisher</t>
        </is>
      </c>
      <c r="S127" s="223" t="inlineStr">
        <is>
          <t>Andi Offset CV</t>
        </is>
      </c>
      <c r="T127" s="223" t="inlineStr">
        <is>
          <t>Lokal</t>
        </is>
      </c>
      <c r="U127" s="261" t="n">
        <v>45</v>
      </c>
      <c r="V127" s="86" t="inlineStr">
        <is>
          <t>pdf</t>
        </is>
      </c>
      <c r="W127" s="223" t="inlineStr">
        <is>
          <t>7.9 MB</t>
        </is>
      </c>
      <c r="X127" s="223" t="inlineStr">
        <is>
          <t>&lt;p&gt;Gembala membawa Dombi dan Shepi jalan-jalan ke gurun pasir. Sambil menikmati perjalanan, di tengah pasar mereka melihat Ado mencuri tomat dari kakak penjual. Merasa iba dengan si kakak, Dombi, Shepi, dan Gembala pun mengejar Ado. Ketika saling berkejaran, kaki Ado menyenggol suatu gundukan di atas tanah. Ternyata gundukan itu adalah kepala monster!&lt;br /&gt;
 &lt;br /&gt;
 Dombi, Shepi, Gembala, dan Ado terkejut dengan kehadiran mosnter itu. Apa yang akan mereka lakukan? Lalu, apakah Ado akan mendapat ganjaran atas sikap buruknya itu? Ikuti seri petualangan dombi kali ini yang tidak kalah seru. Selamat membaca!&lt;/p&gt;</t>
        </is>
      </c>
      <c r="Y127" s="262" t="n">
        <v>45000</v>
      </c>
      <c r="Z127" s="226" t="n"/>
      <c r="AA127" s="241">
        <f>Y796*Z796</f>
        <v/>
      </c>
      <c r="AB127" s="237" t="inlineStr">
        <is>
          <t>9f84bf24-1ab8-4b21-92d2-77607b58ad91</t>
        </is>
      </c>
    </row>
    <row r="128" ht="15" customHeight="1" s="283">
      <c r="A128" s="109" t="n">
        <v>789</v>
      </c>
      <c r="B128" s="222">
        <f>HYPERLINK("https://mocostore.moco.co.id/catalog/"&amp;AB798,"Klik Disini")</f>
        <v/>
      </c>
      <c r="C128" s="223" t="inlineStr">
        <is>
          <t>Seri Petualangan Dombi: Jalan-jalan ke Hutan</t>
        </is>
      </c>
      <c r="D128" s="223" t="n"/>
      <c r="E128" s="223" t="inlineStr">
        <is>
          <t>Ricky Gunawan</t>
        </is>
      </c>
      <c r="F128" s="223" t="inlineStr">
        <is>
          <t>978-979-29-1493-1</t>
        </is>
      </c>
      <c r="G128" s="223" t="inlineStr">
        <is>
          <t>978-979-29-9806-1</t>
        </is>
      </c>
      <c r="H128" s="223" t="inlineStr">
        <is>
          <t>Anak</t>
        </is>
      </c>
      <c r="I128" s="258" t="inlineStr">
        <is>
          <t>Fiksi</t>
        </is>
      </c>
      <c r="J128" s="186" t="inlineStr">
        <is>
          <t>001.01</t>
        </is>
      </c>
      <c r="K128" s="264" t="n"/>
      <c r="L128" s="264" t="n"/>
      <c r="M128" s="259" t="n"/>
      <c r="N128" s="223" t="inlineStr">
        <is>
          <t>Indonesia</t>
        </is>
      </c>
      <c r="O128" s="223" t="inlineStr">
        <is>
          <t>Tidak diketahui</t>
        </is>
      </c>
      <c r="P128" s="260" t="n">
        <v>2010</v>
      </c>
      <c r="Q128" s="260" t="n">
        <v>2018</v>
      </c>
      <c r="R128" s="223" t="inlineStr">
        <is>
          <t>Nyonyo Publisher</t>
        </is>
      </c>
      <c r="S128" s="223" t="inlineStr">
        <is>
          <t>Andi Offset CV</t>
        </is>
      </c>
      <c r="T128" s="223" t="inlineStr">
        <is>
          <t>Lokal</t>
        </is>
      </c>
      <c r="U128" s="261" t="n">
        <v>38</v>
      </c>
      <c r="V128" s="86" t="inlineStr">
        <is>
          <t>pdf</t>
        </is>
      </c>
      <c r="W128" s="223" t="inlineStr">
        <is>
          <t>9.9 MB</t>
        </is>
      </c>
      <c r="X128" s="223" t="inlineStr">
        <is>
          <t>&lt;p&gt;Dombi, Shepi dan Si Gembala baik, kali ini berjalan-jalan di hutan. Dombi senang sekali bisa berjalan-jalan keliling hutan. Tapi, di dalam hutan juga ada Wufi si Serigala Jahat, yang hanya takut pada si Gembala Baik.&lt;/p&gt;
 &lt;p&gt;Ketika tiba waktunya makan, si Gembala Baik harus meninggalkan Dombi &amp;amp; Shepi untuk mencari makan bagi dombanya, sambil berpesan agar mereka tidak berjalan sendirian di dalam hutan yang berbahaya. Dasar Dombi nakal dan tidak patuh, pergilah ia menuju sungai sendirian dan meninggalkan Shepi.&amp;nbsp;&lt;br /&gt;
 Sementara itu, Wufi Si Serigala Jahat tengah mencari mangsa karena sudah beberapa hari ia tidak mendapatkan binatang buruan. Dan ketika melihat Dombi sendirian di tepi sungai...terbitlah air liurnya.&lt;/p&gt;
 &lt;p&gt;Apakah Dombi akan selamat dari Wufi si Serigala Jahat? Apakah si Gembala Baik berhasil menemukan dan menyelamatkan Dombi tepat pada waktunya?&amp;nbsp;&lt;br /&gt;
 Nah, adik-adik temukan sendiri akhir ceritanya dalam buku Seri Petualangan Dombi : Jalan-Jalan Ke Hutan ini. Selamat Berpetualang!&lt;/p&gt;</t>
        </is>
      </c>
      <c r="Y128" s="262" t="n">
        <v>45000</v>
      </c>
      <c r="Z128" s="226" t="n"/>
      <c r="AA128" s="241">
        <f>Y798*Z798</f>
        <v/>
      </c>
      <c r="AB128" s="237" t="inlineStr">
        <is>
          <t>6eb32641-f1dc-423b-a9d1-2123e713f53b</t>
        </is>
      </c>
    </row>
    <row r="129" ht="15" customHeight="1" s="283">
      <c r="A129" s="109" t="n">
        <v>790</v>
      </c>
      <c r="B129" s="222">
        <f>HYPERLINK("https://mocostore.moco.co.id/catalog/"&amp;AB799,"Klik Disini")</f>
        <v/>
      </c>
      <c r="C129" s="223" t="inlineStr">
        <is>
          <t>Paperplane of Love</t>
        </is>
      </c>
      <c r="D129" s="223" t="n"/>
      <c r="E129" s="223" t="inlineStr">
        <is>
          <t>Adnan Buchori</t>
        </is>
      </c>
      <c r="F129" s="223" t="inlineStr">
        <is>
          <t>978-979-29-2624-8</t>
        </is>
      </c>
      <c r="G129" s="223" t="inlineStr">
        <is>
          <t>978-979-29-8752-2</t>
        </is>
      </c>
      <c r="H129" s="223" t="inlineStr">
        <is>
          <t>Fiksi</t>
        </is>
      </c>
      <c r="I129" s="258" t="inlineStr">
        <is>
          <t>Fiksi</t>
        </is>
      </c>
      <c r="J129" s="186" t="inlineStr">
        <is>
          <t>001.03</t>
        </is>
      </c>
      <c r="K129" s="264" t="n"/>
      <c r="L129" s="264" t="n"/>
      <c r="M129" s="259" t="n"/>
      <c r="N129" s="223" t="inlineStr">
        <is>
          <t>Indonesia</t>
        </is>
      </c>
      <c r="O129" s="223" t="inlineStr">
        <is>
          <t>Tidak diketahui</t>
        </is>
      </c>
      <c r="P129" s="260" t="n">
        <v>2011</v>
      </c>
      <c r="Q129" s="260" t="n">
        <v>2018</v>
      </c>
      <c r="R129" s="223" t="inlineStr">
        <is>
          <t>Sheila Publishing</t>
        </is>
      </c>
      <c r="S129" s="223" t="inlineStr">
        <is>
          <t>Andi Offset CV</t>
        </is>
      </c>
      <c r="T129" s="223" t="inlineStr">
        <is>
          <t>Lokal</t>
        </is>
      </c>
      <c r="U129" s="261" t="n">
        <v>111</v>
      </c>
      <c r="V129" s="86" t="inlineStr">
        <is>
          <t>pdf</t>
        </is>
      </c>
      <c r="W129" s="223" t="inlineStr">
        <is>
          <t>2.1 MB</t>
        </is>
      </c>
      <c r="X129" s="223" t="inlineStr">
        <is>
          <t>&lt;p&gt;Kumpulan cerpen ini bercerita tentang romantisme percintaan remaja, persahabatan, dan manis kecut pergaulan anak muda yang dikemas dengan kalimat yang segar dan mengalir.Bahwa dunia remaja itu indah dan menyenangkan, semua terbingkai funky di sini, bukan kalimat mendayu-dayu yang tersaji, tapi seperti mencuri baca diary temenmu. Ada si Vanya yang nge-fans berat sama bintang jatuh, tapi ternyata bintang jatuh yang bermakna penuh pengharapan malah jadi penyebab pertengkarannya dengan Angie, sahabatnya. Juga ada Nadine yang tiba-tiba kirim sms ajaib, menanyakan nomor ponsel Alexander Graham Bell. What? Alexander Graham Bell kan penemu telepon? Apakah dia punya ponsel? Lain lagi cerita Wendy yang rela melepas bangku SNMPTN kedokteran yang udah didapatnya demi bisa tetep sekelas dengan Desi, sahabatnya yang meski lebih pintar, tapi ternyata tak lolos lubang jarum SNMPTN. Membaca buku ini seperti membeli 15 biji lollypop, ambil satu per satu dan lihat tiap senyum kecil di wajahmu. Ya, buku ini akan membuat hari-harimu lebih manis, semanis lollypop yang ada di saku bajumu.&lt;/p&gt;</t>
        </is>
      </c>
      <c r="Y129" s="262" t="n">
        <v>51000</v>
      </c>
      <c r="Z129" s="226" t="n"/>
      <c r="AA129" s="241">
        <f>Y799*Z799</f>
        <v/>
      </c>
      <c r="AB129" s="237" t="inlineStr">
        <is>
          <t>1d499277-743e-4c21-9598-d33f01ccb03d</t>
        </is>
      </c>
    </row>
    <row r="130" ht="15" customHeight="1" s="283">
      <c r="A130" s="109" t="n">
        <v>792</v>
      </c>
      <c r="B130" s="222">
        <f>HYPERLINK("https://mocostore.moco.co.id/catalog/"&amp;AB801,"Klik Disini")</f>
        <v/>
      </c>
      <c r="C130" s="223" t="inlineStr">
        <is>
          <t>Seri Petualangan Dombi: Jalan-jalan ke Taman Bermain</t>
        </is>
      </c>
      <c r="D130" s="223" t="n"/>
      <c r="E130" s="223" t="inlineStr">
        <is>
          <t>Ricky Gunawan</t>
        </is>
      </c>
      <c r="F130" s="223" t="inlineStr">
        <is>
          <t>978-979-29-2539-5</t>
        </is>
      </c>
      <c r="G130" s="223" t="inlineStr">
        <is>
          <t>978-979-29-9808-5</t>
        </is>
      </c>
      <c r="H130" s="223" t="inlineStr">
        <is>
          <t>Anak</t>
        </is>
      </c>
      <c r="I130" s="258" t="inlineStr">
        <is>
          <t>Fiksi</t>
        </is>
      </c>
      <c r="J130" s="186" t="inlineStr">
        <is>
          <t>001.01</t>
        </is>
      </c>
      <c r="K130" s="264" t="n"/>
      <c r="L130" s="264" t="n"/>
      <c r="M130" s="259" t="n"/>
      <c r="N130" s="223" t="inlineStr">
        <is>
          <t>Indonesia</t>
        </is>
      </c>
      <c r="O130" s="223" t="inlineStr">
        <is>
          <t>Tidak diketahui</t>
        </is>
      </c>
      <c r="P130" s="260" t="n">
        <v>2011</v>
      </c>
      <c r="Q130" s="260" t="n">
        <v>2018</v>
      </c>
      <c r="R130" s="223" t="inlineStr">
        <is>
          <t>Nyonyo Publisher</t>
        </is>
      </c>
      <c r="S130" s="223" t="inlineStr">
        <is>
          <t>Andi Offset CV</t>
        </is>
      </c>
      <c r="T130" s="223" t="inlineStr">
        <is>
          <t>Lokal</t>
        </is>
      </c>
      <c r="U130" s="261" t="n">
        <v>46</v>
      </c>
      <c r="V130" s="86" t="inlineStr">
        <is>
          <t>pdf</t>
        </is>
      </c>
      <c r="W130" s="223" t="inlineStr">
        <is>
          <t>8.9 MB</t>
        </is>
      </c>
      <c r="X130" s="223" t="inlineStr">
        <is>
          <t>&lt;p&gt;Dombi sudah dewasa. Ia dan Shepi punya anak bernama Woli. Suatu ketika mereka bersama Gembala ingin pergi ke taman bermain. Namun, alangkah kagetnya mereka melihat taman bermain sangat sepi dan berantakan. Ada apa gerangan?&lt;br /&gt;
 &lt;br /&gt;
 Ayo ikuti seri terakhir dari seri petualangan Dombi ini. Di seri ini juga muncul Aldo, Wawa, Kiki, Cupid, dan Yeti. Ada apa sih di seri terakhir ini? Tampaknya sangat ramai yang datang. Ayo segera dibaca!&lt;/p&gt;</t>
        </is>
      </c>
      <c r="Y130" s="262" t="n">
        <v>42000</v>
      </c>
      <c r="Z130" s="226" t="n"/>
      <c r="AA130" s="241">
        <f>Y801*Z801</f>
        <v/>
      </c>
      <c r="AB130" s="237" t="inlineStr">
        <is>
          <t>e863b429-9895-4cc4-942c-c0826e04ff81</t>
        </is>
      </c>
    </row>
    <row r="131" ht="15" customHeight="1" s="283">
      <c r="A131" s="109" t="n">
        <v>793</v>
      </c>
      <c r="B131" s="222">
        <f>HYPERLINK("https://mocostore.moco.co.id/catalog/"&amp;AB802,"Klik Disini")</f>
        <v/>
      </c>
      <c r="C131" s="223" t="inlineStr">
        <is>
          <t>Seri Petualangan Icha - Goa di Balik Bukit</t>
        </is>
      </c>
      <c r="D131" s="223" t="n"/>
      <c r="E131" s="223" t="inlineStr">
        <is>
          <t>Hari Purwanto</t>
        </is>
      </c>
      <c r="F131" s="223" t="inlineStr">
        <is>
          <t>978-979-29-2508-1</t>
        </is>
      </c>
      <c r="G131" s="223" t="inlineStr">
        <is>
          <t>978-979-29-9809-2</t>
        </is>
      </c>
      <c r="H131" s="223" t="inlineStr">
        <is>
          <t>Anak</t>
        </is>
      </c>
      <c r="I131" s="258" t="inlineStr">
        <is>
          <t>Fiksi</t>
        </is>
      </c>
      <c r="J131" s="186" t="inlineStr">
        <is>
          <t>001.01</t>
        </is>
      </c>
      <c r="K131" s="223" t="n"/>
      <c r="L131" s="223" t="n"/>
      <c r="M131" s="259" t="n"/>
      <c r="N131" s="223" t="inlineStr">
        <is>
          <t>Indonesia</t>
        </is>
      </c>
      <c r="O131" s="223" t="inlineStr">
        <is>
          <t>Tidak diketahui</t>
        </is>
      </c>
      <c r="P131" s="260" t="n">
        <v>2011</v>
      </c>
      <c r="Q131" s="260" t="n">
        <v>2018</v>
      </c>
      <c r="R131" s="223" t="inlineStr">
        <is>
          <t>Nyonyo Publisher</t>
        </is>
      </c>
      <c r="S131" s="223" t="inlineStr">
        <is>
          <t>Andi Offset CV</t>
        </is>
      </c>
      <c r="T131" s="223" t="inlineStr">
        <is>
          <t>Lokal</t>
        </is>
      </c>
      <c r="U131" s="261" t="n">
        <v>172</v>
      </c>
      <c r="V131" s="86" t="inlineStr">
        <is>
          <t>pdf</t>
        </is>
      </c>
      <c r="W131" s="223" t="inlineStr">
        <is>
          <t>14.1 MB</t>
        </is>
      </c>
      <c r="X131" s="223" t="inlineStr">
        <is>
          <t>&lt;p&gt;Petualangan kedua Icha dan Ray yang seru dan menyenangkan! Kali ini mereka harus menguak misteri hilangnya Laura. Teman baru mereka itu hilang ketika Icha dan Ray berlibur ke perkebunan teh milik Paman Vina. Sebelum Laura menghilang, mereka sempat melihat lubang besar yang mirip dengan sarang beruang. Belakangan mereka tahu ternyata itu goa. Tapi, kemana raibnya Laura? Dan cahaya merah apa yang selalu keluar dari arah goa itu? Misteri ini harus segera dikuak!&lt;/p&gt;</t>
        </is>
      </c>
      <c r="Y131" s="262" t="n">
        <v>53500</v>
      </c>
      <c r="Z131" s="226" t="n"/>
      <c r="AA131" s="241">
        <f>Y802*Z802</f>
        <v/>
      </c>
      <c r="AB131" s="237" t="inlineStr">
        <is>
          <t>63cbec92-3bba-4043-8a61-f5de8861ace5</t>
        </is>
      </c>
    </row>
    <row r="132" ht="15" customHeight="1" s="283">
      <c r="A132" s="109" t="n">
        <v>794</v>
      </c>
      <c r="B132" s="222">
        <f>HYPERLINK("https://mocostore.moco.co.id/catalog/"&amp;AB803,"Klik Disini")</f>
        <v/>
      </c>
      <c r="C132" s="223" t="inlineStr">
        <is>
          <t>Para Hakim Israel</t>
        </is>
      </c>
      <c r="D132" s="223" t="n"/>
      <c r="E132" s="223" t="inlineStr">
        <is>
          <t>Ratih Maharani</t>
        </is>
      </c>
      <c r="F132" s="223" t="inlineStr">
        <is>
          <t>978-979-29-4599-7</t>
        </is>
      </c>
      <c r="G132" s="223" t="inlineStr">
        <is>
          <t>978-979-29-8753-9</t>
        </is>
      </c>
      <c r="H132" s="223" t="inlineStr">
        <is>
          <t>Anak</t>
        </is>
      </c>
      <c r="I132" s="258" t="inlineStr">
        <is>
          <t>Fiksi</t>
        </is>
      </c>
      <c r="J132" s="186" t="inlineStr">
        <is>
          <t>001.01</t>
        </is>
      </c>
      <c r="K132" s="223" t="n"/>
      <c r="L132" s="223" t="n"/>
      <c r="M132" s="259" t="n"/>
      <c r="N132" s="223" t="inlineStr">
        <is>
          <t>Indonesia</t>
        </is>
      </c>
      <c r="O132" s="223" t="inlineStr">
        <is>
          <t>Tidak diketahui</t>
        </is>
      </c>
      <c r="P132" s="260" t="n">
        <v>2014</v>
      </c>
      <c r="Q132" s="260" t="n">
        <v>2018</v>
      </c>
      <c r="R132" s="223" t="inlineStr">
        <is>
          <t>Nain Publisher</t>
        </is>
      </c>
      <c r="S132" s="223" t="inlineStr">
        <is>
          <t>Andi Offset CV</t>
        </is>
      </c>
      <c r="T132" s="223" t="inlineStr">
        <is>
          <t>Lokal</t>
        </is>
      </c>
      <c r="U132" s="261" t="n">
        <v>56</v>
      </c>
      <c r="V132" s="86" t="inlineStr">
        <is>
          <t>pdf</t>
        </is>
      </c>
      <c r="W132" s="223" t="inlineStr">
        <is>
          <t>11.1 MB</t>
        </is>
      </c>
      <c r="X132" s="223" t="inlineStr">
        <is>
          <t>&lt;p&gt;Buku para hakim Israel memperkenalkan kepada anak tentang sebuah priode sejarah kepemimpinan hakim bangsa Israel. Dari semua tokoh hakim-hakim yang dicatat dalam kitab hakim-hakim,hanya beberapa saja yang sering dibahas dalam sekolah minggu. Melalui buku ini ,akan diperkenalkan semua tokoh hakim yang berjumah 13 orang. Buku ini merupakan kumpulan kisah hakim-hakim yang memerintah bangsa Israel. Hakim-hakim tersebut,yaitu: 1. Oniel 2. Ehud 3. Samgar 4. Debora 5. Gideon 6. Tola 7. Yair 8. Yefta 9. Ebzan 10. Elon 11. Abdon 12. Simson 13. Samuel Kisah-kisah para hakim ini tidak hanya menungkap tugas hakim dan periode. Namun,juga berbagai karakter positif,kegagalan,ataupun kisah mereka selama memerintah bangsa Israel dan menghadapi musuh (bangsa filistin, bangsa moab, bangsa aram, bangsa kanaan, dan bangsa midian).&lt;/p&gt;</t>
        </is>
      </c>
      <c r="Y132" s="262" t="n">
        <v>66000</v>
      </c>
      <c r="Z132" s="226" t="n"/>
      <c r="AA132" s="241">
        <f>Y803*Z803</f>
        <v/>
      </c>
      <c r="AB132" s="237" t="inlineStr">
        <is>
          <t>5ff15e9c-fdc1-4539-8dce-3631101dea6e</t>
        </is>
      </c>
    </row>
    <row r="133" ht="15" customHeight="1" s="283">
      <c r="A133" s="109" t="n">
        <v>795</v>
      </c>
      <c r="B133" s="222">
        <f>HYPERLINK("https://mocostore.moco.co.id/catalog/"&amp;AB804,"Klik Disini")</f>
        <v/>
      </c>
      <c r="C133" s="223" t="inlineStr">
        <is>
          <t>Seri Petualangan Icha - Misteri di Peternakan Lebah</t>
        </is>
      </c>
      <c r="D133" s="223" t="n"/>
      <c r="E133" s="223" t="inlineStr">
        <is>
          <t>Hari Purwanto</t>
        </is>
      </c>
      <c r="F133" s="223" t="inlineStr">
        <is>
          <t>978-979-29-4219-4</t>
        </is>
      </c>
      <c r="G133" s="223" t="inlineStr">
        <is>
          <t>978-979-29-9810-8</t>
        </is>
      </c>
      <c r="H133" s="223" t="inlineStr">
        <is>
          <t>Anak</t>
        </is>
      </c>
      <c r="I133" s="258" t="inlineStr">
        <is>
          <t>Fiksi</t>
        </is>
      </c>
      <c r="J133" s="186" t="inlineStr">
        <is>
          <t>001.01</t>
        </is>
      </c>
      <c r="K133" s="264" t="n"/>
      <c r="L133" s="264" t="n"/>
      <c r="M133" s="259" t="n"/>
      <c r="N133" s="223" t="inlineStr">
        <is>
          <t>Indonesia</t>
        </is>
      </c>
      <c r="O133" s="223" t="inlineStr">
        <is>
          <t>Tidak diketahui</t>
        </is>
      </c>
      <c r="P133" s="260" t="n">
        <v>2014</v>
      </c>
      <c r="Q133" s="260" t="n">
        <v>2018</v>
      </c>
      <c r="R133" s="223" t="inlineStr">
        <is>
          <t>Rainbow Publisher</t>
        </is>
      </c>
      <c r="S133" s="223" t="inlineStr">
        <is>
          <t>Andi Offset CV</t>
        </is>
      </c>
      <c r="T133" s="223" t="inlineStr">
        <is>
          <t>Lokal</t>
        </is>
      </c>
      <c r="U133" s="261" t="n">
        <v>160</v>
      </c>
      <c r="V133" s="86" t="inlineStr">
        <is>
          <t>pdf</t>
        </is>
      </c>
      <c r="W133" s="223" t="inlineStr">
        <is>
          <t>14.6 MB</t>
        </is>
      </c>
      <c r="X133" s="223" t="inlineStr">
        <is>
          <t>&lt;p&gt;Dalam buku keempat Seri Petualangan Icha ini, Icha, Vinna, Ray dan Ari kembali menemukan misteri menarik saat mereka sedang berlibur di peternakan lebah milik teman ibu Icha. Seperti dalam petualangan-petualangan mereka sebelumnya, di lapangan terbang, di goa-goa bawah tanah, di daerah pedesaan, kali ini mereka menggunakan kembali kepandaian dan keberanian mereka untuk memecahkan permasalahan yang mereka hadapi. Setiap mereka menghabiskan waktu bersama selama liburan, selalu saja ada peristiwa aneh yang mereka alami, seolah-olah mereka berempat memiliki daya tarik terhadap kejadian-kejadian tersebut. Tentu bukan kejadian menegangkan saja yang mereka alami, tapi juga yang mengasikkan dan menggembirakan. Bikin penasaran kan?&lt;br /&gt;
 Yuk ikuti petualangan seru Icha dan sahabatnya menguak misteri di peternakan lebah. Pasti seru!&lt;/p&gt;</t>
        </is>
      </c>
      <c r="Y133" s="262" t="n">
        <v>43500</v>
      </c>
      <c r="Z133" s="226" t="n"/>
      <c r="AA133" s="241">
        <f>Y804*Z804</f>
        <v/>
      </c>
      <c r="AB133" s="237" t="inlineStr">
        <is>
          <t>33692f36-322d-4d6e-aac4-07bd699f723c</t>
        </is>
      </c>
    </row>
    <row r="134" ht="15" customHeight="1" s="283">
      <c r="A134" s="109" t="n">
        <v>799</v>
      </c>
      <c r="B134" s="222">
        <f>HYPERLINK("https://mocostore.moco.co.id/catalog/"&amp;AB808,"Klik Disini")</f>
        <v/>
      </c>
      <c r="C134" s="223" t="inlineStr">
        <is>
          <t>Smile...Aku Naksir Kamu!</t>
        </is>
      </c>
      <c r="D134" s="223" t="n"/>
      <c r="E134" s="223" t="inlineStr">
        <is>
          <t>Triani Retno</t>
        </is>
      </c>
      <c r="F134" s="223" t="inlineStr">
        <is>
          <t>978-979-29-2581-4</t>
        </is>
      </c>
      <c r="G134" s="223" t="inlineStr">
        <is>
          <t>978-979-29-8980-9</t>
        </is>
      </c>
      <c r="H134" s="223" t="inlineStr">
        <is>
          <t>Fiksi</t>
        </is>
      </c>
      <c r="I134" s="258" t="inlineStr">
        <is>
          <t>Fiksi</t>
        </is>
      </c>
      <c r="J134" s="186" t="inlineStr">
        <is>
          <t>001.03</t>
        </is>
      </c>
      <c r="K134" s="223" t="n"/>
      <c r="L134" s="223" t="n"/>
      <c r="M134" s="259" t="n"/>
      <c r="N134" s="263" t="n"/>
      <c r="O134" s="263" t="n"/>
      <c r="P134" s="260" t="n">
        <v>2011</v>
      </c>
      <c r="Q134" s="260" t="n">
        <v>2018</v>
      </c>
      <c r="R134" s="223" t="inlineStr">
        <is>
          <t>Sheila Publishing</t>
        </is>
      </c>
      <c r="S134" s="223" t="inlineStr">
        <is>
          <t>Andi Offset CV</t>
        </is>
      </c>
      <c r="T134" s="223" t="n"/>
      <c r="U134" s="261" t="n">
        <v>176</v>
      </c>
      <c r="V134" s="86" t="inlineStr">
        <is>
          <t>pdf</t>
        </is>
      </c>
      <c r="W134" s="223" t="inlineStr">
        <is>
          <t>10.8 MB</t>
        </is>
      </c>
      <c r="X134" s="223" t="inlineStr">
        <is>
          <t>&lt;p&gt;Gara-gara tak dijemput oleh Mas Aryo,Sofie bertemu dengan Mr.Smile yang punya senyum termanis di dunia.Sayangnya,Sofie yang sudah keburu panik tak sempat berkenalan dengan si Mr.Smile.&lt;/p&gt;
 &lt;p&gt;Dengan bantuan Lia,detektif spesialis penari cowok keren,barulah Sofie tahu bahwa si Mr.Smile bernama Juan.Meskipun sudah punya informasi yang cukup lengkap tentang Juan,Sofie tetap merasa cukup dengan hanya melihat Juan dari jauh dan menikmati senyum manisnya secara sembunyi-sembunyi.&lt;/p&gt;
 &lt;p&gt;Sofie tak berani dekat-dekat dengan Juan kareana ia punya penyakit yang cukup kronis:panik, grogi, dan salah tingkah dan kekacauan pun kerap terjadi gara-garapenyakit kronis Sofie ini.&lt;/p&gt;
 &lt;p&gt;Juan sendiri sebenarnya tak pernah lupa pada pertemuan pertama mereka.Ada hatikah Juan pada Sofie? Atau sekedar heran pada tingkah Sofie yang terlalu sering grogi, panik, dan salah tingkah?&lt;/p&gt;</t>
        </is>
      </c>
      <c r="Y134" s="262" t="n">
        <v>55000</v>
      </c>
      <c r="Z134" s="226" t="n"/>
      <c r="AA134" s="241">
        <f>Y808*Z808</f>
        <v/>
      </c>
      <c r="AB134" s="237" t="inlineStr">
        <is>
          <t>7b2dd421-df69-4f77-bc9c-e25ebdc15175</t>
        </is>
      </c>
    </row>
    <row r="135" ht="15" customHeight="1" s="283">
      <c r="A135" s="109" t="n">
        <v>810</v>
      </c>
      <c r="B135" s="222">
        <f>HYPERLINK("https://mocostore.moco.co.id/catalog/"&amp;AB819,"Klik Disini")</f>
        <v/>
      </c>
      <c r="C135" s="223" t="inlineStr">
        <is>
          <t>Spring</t>
        </is>
      </c>
      <c r="D135" s="223" t="n"/>
      <c r="E135" s="223" t="inlineStr">
        <is>
          <t>Almino Situmorang</t>
        </is>
      </c>
      <c r="F135" s="223" t="inlineStr">
        <is>
          <t>978-979-29-1704-8</t>
        </is>
      </c>
      <c r="G135" s="223" t="inlineStr">
        <is>
          <t>978-979-29-8985-4</t>
        </is>
      </c>
      <c r="H135" s="223" t="inlineStr">
        <is>
          <t>Fiksi</t>
        </is>
      </c>
      <c r="I135" s="258" t="inlineStr">
        <is>
          <t>Fiksi</t>
        </is>
      </c>
      <c r="J135" s="186" t="inlineStr">
        <is>
          <t>001.03</t>
        </is>
      </c>
      <c r="K135" s="223" t="n"/>
      <c r="L135" s="223" t="n"/>
      <c r="M135" s="259" t="n"/>
      <c r="N135" s="223" t="inlineStr">
        <is>
          <t>Indonesia</t>
        </is>
      </c>
      <c r="O135" s="223" t="inlineStr">
        <is>
          <t>Tidak diketahui</t>
        </is>
      </c>
      <c r="P135" s="260" t="n">
        <v>2010</v>
      </c>
      <c r="Q135" s="260" t="n">
        <v>2018</v>
      </c>
      <c r="R135" s="223" t="inlineStr">
        <is>
          <t>Sheila Publishing</t>
        </is>
      </c>
      <c r="S135" s="223" t="inlineStr">
        <is>
          <t>Andi Offset CV</t>
        </is>
      </c>
      <c r="T135" s="223" t="inlineStr">
        <is>
          <t>Lokal</t>
        </is>
      </c>
      <c r="U135" s="261" t="n">
        <v>179</v>
      </c>
      <c r="V135" s="86" t="inlineStr">
        <is>
          <t>pdf</t>
        </is>
      </c>
      <c r="W135" s="223" t="inlineStr">
        <is>
          <t>1.7 MB</t>
        </is>
      </c>
      <c r="X135" s="223" t="inlineStr">
        <is>
          <t>&lt;p&gt;Aku tak mengerti apa itu cinta. Jika kutahu rasanya adalah luka, perih, dan hampa seperti saat ini maka aku adalah pencinta yang paling malang di dunia. Sebab jika memang aku tak memilih pria itu, mengapa aku merasa hancur ketika aku mengucapkan selamat tinggal kepadanya? Mengapa rasanya ada yang berkeping-keping di dalam diriku ketika dia pergi? Mengapa aku harus merasa hampa dan luka ketika dia tak akan bisa kumiliki?&amp;lt;&amp;gt;&amp;lt;&amp;gt;Vomi sekarat. Dia nyaris tak tertolong. Apakah kehadiran seseorang yang lain bisa menolongnya, seperti Keenan atau Tonny? Ataukah ada jalan keluar yang lain yang tak terduga?&amp;nbsp;&amp;nbsp;&lt;/p&gt;
 &lt;p&gt;Mencintai tak harus memiliki. Itu cerita biasa. Tapi, mencintai seseorang dan bisa memilikinya? Tak semua orang seberuntung itu! Dan, siapakah orang yang beruntung itu?&lt;/p&gt;
 &lt;p&gt;&amp;lt;&amp;gt;Novel ini akan membawa angan Anda berkelana, mulai dari festival musim panas di Tokyo dan mekarnya bunga Sakura di musim semi, indahnya pemandangan Danau Toba, hangatnya pemandian air panas di Tapanuli Utara, hingga kenangan akan tragisnya gempa bumi 1980-an.&lt;/p&gt;
 &lt;p&gt;&amp;nbsp;&lt;/p&gt;
 &lt;p&gt;Dari mulai kisah cinta remaja yang polos, pencarian jati diri, pergumulan tentang jodoh, emansipasi wanita, hingga kondisi politik negeri ini.&lt;/p&gt;
 &lt;p&gt;SPRING, novel lanjutan SPARKS. Sama dengan buku sebelumnya, novel yang sarat pesan moral ini akan membuat Anda tertawa dan menangis, terharu dan penasaran, terus bertanya-tanya ke mana dan bagaimana cinta akan membawa Anda dalam hidup ini.&lt;/p&gt;</t>
        </is>
      </c>
      <c r="Y135" s="262" t="n">
        <v>78500</v>
      </c>
      <c r="Z135" s="226" t="n"/>
      <c r="AA135" s="241">
        <f>Y819*Z819</f>
        <v/>
      </c>
      <c r="AB135" s="237" t="inlineStr">
        <is>
          <t>eb453d86-d026-4146-8777-d8c3ff9c8414</t>
        </is>
      </c>
    </row>
    <row r="136" ht="15" customHeight="1" s="283">
      <c r="A136" s="109" t="n">
        <v>811</v>
      </c>
      <c r="B136" s="222">
        <f>HYPERLINK("https://mocostore.moco.co.id/catalog/"&amp;AB820,"Klik Disini")</f>
        <v/>
      </c>
      <c r="C136" s="223" t="inlineStr">
        <is>
          <t>To Love You (I Officialy Miss My Boyfriend!)</t>
        </is>
      </c>
      <c r="D136" s="223" t="n"/>
      <c r="E136" s="223" t="inlineStr">
        <is>
          <t>Ribka Adelina Purba</t>
        </is>
      </c>
      <c r="F136" s="223" t="inlineStr">
        <is>
          <t>978-979-29-4113-5</t>
        </is>
      </c>
      <c r="G136" s="223" t="inlineStr">
        <is>
          <t>978-979-29-8550-4</t>
        </is>
      </c>
      <c r="H136" s="223" t="inlineStr">
        <is>
          <t>Fiksi</t>
        </is>
      </c>
      <c r="I136" s="258" t="inlineStr">
        <is>
          <t>Fiksi</t>
        </is>
      </c>
      <c r="J136" s="186" t="inlineStr">
        <is>
          <t>001.03</t>
        </is>
      </c>
      <c r="K136" s="223" t="n"/>
      <c r="L136" s="223" t="n"/>
      <c r="M136" s="259" t="n"/>
      <c r="N136" s="223" t="n"/>
      <c r="O136" s="223" t="n"/>
      <c r="P136" s="260" t="n">
        <v>2013</v>
      </c>
      <c r="Q136" s="260" t="n">
        <v>2018</v>
      </c>
      <c r="R136" s="223" t="inlineStr">
        <is>
          <t>Sheila Publishing</t>
        </is>
      </c>
      <c r="S136" s="223" t="inlineStr">
        <is>
          <t>Andi Offset CV</t>
        </is>
      </c>
      <c r="T136" s="223" t="n"/>
      <c r="U136" s="261" t="n">
        <v>264</v>
      </c>
      <c r="V136" s="86" t="inlineStr">
        <is>
          <t>pdf</t>
        </is>
      </c>
      <c r="W136" s="223" t="inlineStr">
        <is>
          <t>5.6 MB</t>
        </is>
      </c>
      <c r="X136" s="223" t="inlineStr">
        <is>
          <t>&lt;p&gt;&amp;ldquo;Aku cinta basket. Aku sama basket itu udah gabisa dipisahin. Aku ga rela, Sayang. Tapi aku lebih ga rela kalo ga sama kamu. Aku mungkin cinta banget sama basket, tapi aku ga bisa kalo ga ada kamu. Aku cinta sama basket, tapi aku butuhnya kamu, Sa. Basket masih bisa nunggu, aku cuma disuruh cuti. Aku masih bisa main di sela-sela waktu aku. Tapi kamu? Aku ga mungkin lepasin kamu gitu aja,&amp;rdquo; kata Onel kala itu sambil megang tangan gue dan natap mata gue dalem.&lt;br /&gt;
 Dan demi apapun juga, gue ada di titik seorang wanita paling luluh dan ga berdaya waktu itu. Gue cuma senyum doang. Gabisa ngapa-ngapain lagi. Tapi kebahagiaan di hati gue juga sampe gabisa gue gambarin.&lt;br /&gt;
 *&lt;br /&gt;
 Buku kedua atau sekuel dari &amp;ldquo;Bukan Jomblo Galau&amp;rdquo; ini akan membuatmu bertanya-tanya, kenapa sih perjuangan sebuah cinta begitu menggemaskan hingga saat membacanya, kita akan merasa gregetan untuk segera menemukan akhir dari cerita itu.&lt;/p&gt;</t>
        </is>
      </c>
      <c r="Y136" s="262" t="n">
        <v>52000</v>
      </c>
      <c r="Z136" s="226" t="n"/>
      <c r="AA136" s="241">
        <f>Y820*Z820</f>
        <v/>
      </c>
      <c r="AB136" s="237" t="inlineStr">
        <is>
          <t>dc5d95b8-8221-47c9-861d-e4c3e0aa75e9</t>
        </is>
      </c>
    </row>
    <row r="137" ht="15" customHeight="1" s="283">
      <c r="A137" s="109" t="n">
        <v>814</v>
      </c>
      <c r="B137" s="222">
        <f>HYPERLINK("https://mocostore.moco.co.id/catalog/"&amp;AB823,"Klik Disini")</f>
        <v/>
      </c>
      <c r="C137" s="223" t="inlineStr">
        <is>
          <t>Starlight Coffee Shop</t>
        </is>
      </c>
      <c r="D137" s="223" t="n"/>
      <c r="E137" s="223" t="inlineStr">
        <is>
          <t>Veronica</t>
        </is>
      </c>
      <c r="F137" s="223" t="inlineStr">
        <is>
          <t>978-979-29-0184-9</t>
        </is>
      </c>
      <c r="G137" s="223" t="inlineStr">
        <is>
          <t>978-979-29-8990-8</t>
        </is>
      </c>
      <c r="H137" s="223" t="inlineStr">
        <is>
          <t>Fiksi</t>
        </is>
      </c>
      <c r="I137" s="258" t="inlineStr">
        <is>
          <t>Fiksi</t>
        </is>
      </c>
      <c r="J137" s="186" t="inlineStr">
        <is>
          <t>001.03</t>
        </is>
      </c>
      <c r="K137" s="264" t="n"/>
      <c r="L137" s="264" t="n"/>
      <c r="M137" s="265" t="n"/>
      <c r="N137" s="223" t="n"/>
      <c r="O137" s="223" t="n"/>
      <c r="P137" s="260" t="n">
        <v>2008</v>
      </c>
      <c r="Q137" s="260" t="n">
        <v>2018</v>
      </c>
      <c r="R137" s="223" t="inlineStr">
        <is>
          <t>Sheila Publishing</t>
        </is>
      </c>
      <c r="S137" s="223" t="inlineStr">
        <is>
          <t>Andi Offset CV</t>
        </is>
      </c>
      <c r="T137" s="223" t="n"/>
      <c r="U137" s="261" t="n">
        <v>176</v>
      </c>
      <c r="V137" s="86" t="inlineStr">
        <is>
          <t>pdf</t>
        </is>
      </c>
      <c r="W137" s="223" t="inlineStr">
        <is>
          <t>10.8 MB</t>
        </is>
      </c>
      <c r="X137" s="223" t="inlineStr">
        <is>
          <t>&lt;p&gt;Cantik, cerdas punya segudang kelebihan, dan karir yang mapan. Itulah violetta. Sayangnya, seperti masalah klasik perempuan, jodoh tak kunjung datang! Tetapi saat violeta berhenti mencari, sepertinya keinginan itu mewujud tak terduga. Kini justru Violetta menghadai dilema.&lt;br /&gt;
 &lt;br /&gt;
 Berada di tengah tiga pria yang menyimpan rasa mendalam yaitu Ollive, Rangga, Boemi, membuatnya berada dalam lingkaran cinta yang saling terkait. Bukan lagi segi tiga atau segi empat!.&lt;br /&gt;
 &lt;br /&gt;
 Hidup adalah serangkaian keputusan yang dipilh dari sekian banyak alternatif, baik dalam kehidupan sosial, karir maupun pendamping hidup. Violetta menghadapi pilihan yang rumit. Haruskah a memilih Boemi, pria yang membuatnya merasa nyaman dan tentram? Atau Ollive, lelaki yang selalu mempunyai tempat tersendiri di hatinya? Apapun pilihan Violetta, Life Must Go On.&lt;br /&gt;
 &lt;br /&gt;
 Daftar isi dalam buku ini :&lt;br /&gt;
 &lt;br /&gt;
 - First Impression&lt;br /&gt;
 - Identity or chemistry?&lt;br /&gt;
 - The concert&lt;br /&gt;
 - Kerja..kerja..kerja&lt;br /&gt;
 - Kenapa orang menikah?&lt;br /&gt;
 - He loves me...He love me not&lt;br /&gt;
 - Starlight coffee shop&lt;br /&gt;
 - Life must go on&lt;/p&gt;</t>
        </is>
      </c>
      <c r="Y137" s="262" t="n">
        <v>56000</v>
      </c>
      <c r="Z137" s="226" t="n"/>
      <c r="AA137" s="241">
        <f>Y823*Z823</f>
        <v/>
      </c>
      <c r="AB137" s="237" t="inlineStr">
        <is>
          <t>2523ff03-076e-41b9-9161-934349aede74</t>
        </is>
      </c>
    </row>
    <row r="138" ht="15" customHeight="1" s="283">
      <c r="A138" s="109" t="n">
        <v>838</v>
      </c>
      <c r="B138" s="222">
        <f>HYPERLINK("https://mocostore.moco.co.id/catalog/"&amp;AB847,"Klik Disini")</f>
        <v/>
      </c>
      <c r="C138" s="223" t="inlineStr">
        <is>
          <t>Janji Cinta Untuk Kirana</t>
        </is>
      </c>
      <c r="D138" s="223" t="n"/>
      <c r="E138" s="223" t="inlineStr">
        <is>
          <t>Annora Putri</t>
        </is>
      </c>
      <c r="F138" s="223" t="inlineStr">
        <is>
          <t>978-979-29-2629-3</t>
        </is>
      </c>
      <c r="G138" s="223" t="inlineStr">
        <is>
          <t>978-979-29-8592-4</t>
        </is>
      </c>
      <c r="H138" s="223" t="inlineStr">
        <is>
          <t>Novel Dewasa</t>
        </is>
      </c>
      <c r="I138" s="258" t="inlineStr">
        <is>
          <t>Fiksi</t>
        </is>
      </c>
      <c r="J138" s="186" t="inlineStr">
        <is>
          <t>001.03</t>
        </is>
      </c>
      <c r="K138" s="264" t="n"/>
      <c r="L138" s="264" t="n"/>
      <c r="M138" s="259" t="n"/>
      <c r="N138" s="223" t="inlineStr">
        <is>
          <t>Indonesia</t>
        </is>
      </c>
      <c r="O138" s="223" t="inlineStr">
        <is>
          <t>Tidak diketahui</t>
        </is>
      </c>
      <c r="P138" s="260" t="n">
        <v>2011</v>
      </c>
      <c r="Q138" s="260" t="n">
        <v>2018</v>
      </c>
      <c r="R138" s="223" t="inlineStr">
        <is>
          <t>Sheila Publishing</t>
        </is>
      </c>
      <c r="S138" s="223" t="inlineStr">
        <is>
          <t>Andi Offset CV</t>
        </is>
      </c>
      <c r="T138" s="223" t="inlineStr">
        <is>
          <t>Lokal</t>
        </is>
      </c>
      <c r="U138" s="261" t="n">
        <v>209</v>
      </c>
      <c r="V138" s="86" t="inlineStr">
        <is>
          <t>pdf</t>
        </is>
      </c>
      <c r="W138" s="223" t="inlineStr">
        <is>
          <t>2.5 MB</t>
        </is>
      </c>
      <c r="X138" s="223" t="inlineStr">
        <is>
          <t>&lt;p&gt;Janji untuk terus menjaga tali persahabatan sudah mereka ikrarkan. Tapi, siapa yang bisa menyangkal datangnya cinta. Cinta justru tumbuh diam-diam di antara ketiganya. Meski awalnya tak ada yang mau mengakui perasaan masing-masing. Meski mereka berusaha untuk saling menyembunyikan perasaan. Kenyataannya, Arya dan Jiwo telah menyimpan cinta untuk Kirana. Tanpa diduga, Kirana ternyata juga memendam rasa yang sama untuk Arya. Kesederhanaan Arya justru berhasil mencuri hati Kirana. Mata dan hati Kirana tidak tersilaukan oleh gemerlap kekayaan dan ketampanan Jiwo. Lalu, akankah mereka mengabaikan janji yang sempat mereka ucapkan? Akankah rasa cinta yang akan memenangkan problema mereka? Di satu sisi, ketiganya merasa tertekan akibat rasa yang mereka pendam&lt;/p&gt;</t>
        </is>
      </c>
      <c r="Y138" s="262" t="n">
        <v>61500</v>
      </c>
      <c r="Z138" s="226" t="n"/>
      <c r="AA138" s="241">
        <f>Y847*Z847</f>
        <v/>
      </c>
      <c r="AB138" s="237" t="inlineStr">
        <is>
          <t>c23c925a-9c04-445a-9856-16dcc79e051f</t>
        </is>
      </c>
    </row>
    <row r="139" ht="15" customHeight="1" s="283">
      <c r="A139" s="109" t="n">
        <v>839</v>
      </c>
      <c r="B139" s="222">
        <f>HYPERLINK("https://mocostore.moco.co.id/catalog/"&amp;AB848,"Klik Disini")</f>
        <v/>
      </c>
      <c r="C139" s="223" t="inlineStr">
        <is>
          <t>The Reunion</t>
        </is>
      </c>
      <c r="D139" s="223" t="n"/>
      <c r="E139" s="223" t="inlineStr">
        <is>
          <t>Triani Retno</t>
        </is>
      </c>
      <c r="F139" s="223" t="inlineStr">
        <is>
          <t>978-979-29-2592-0</t>
        </is>
      </c>
      <c r="G139" s="223" t="inlineStr">
        <is>
          <t>978-979-29-8537-5</t>
        </is>
      </c>
      <c r="H139" s="223" t="inlineStr">
        <is>
          <t>Fiksi</t>
        </is>
      </c>
      <c r="I139" s="258" t="inlineStr">
        <is>
          <t>Fiksi</t>
        </is>
      </c>
      <c r="J139" s="186" t="inlineStr">
        <is>
          <t>001.03</t>
        </is>
      </c>
      <c r="K139" s="223" t="n"/>
      <c r="L139" s="223" t="n"/>
      <c r="M139" s="259" t="n"/>
      <c r="N139" s="223" t="inlineStr">
        <is>
          <t>Indonesia</t>
        </is>
      </c>
      <c r="O139" s="223" t="inlineStr">
        <is>
          <t>Tidak diketahui</t>
        </is>
      </c>
      <c r="P139" s="260" t="n">
        <v>2011</v>
      </c>
      <c r="Q139" s="260" t="n">
        <v>2018</v>
      </c>
      <c r="R139" s="223" t="inlineStr">
        <is>
          <t>Sheila Publishing</t>
        </is>
      </c>
      <c r="S139" s="223" t="inlineStr">
        <is>
          <t>Andi Offset CV</t>
        </is>
      </c>
      <c r="T139" s="223" t="inlineStr">
        <is>
          <t>Lokal</t>
        </is>
      </c>
      <c r="U139" s="261" t="n">
        <v>262</v>
      </c>
      <c r="V139" s="86" t="inlineStr">
        <is>
          <t>pdf</t>
        </is>
      </c>
      <c r="W139" s="223" t="inlineStr">
        <is>
          <t>21.1 MB</t>
        </is>
      </c>
      <c r="X139" s="223" t="inlineStr">
        <is>
          <t>&lt;p&gt;Dihargai oleh banyak orang sebagai pemanin tenis terbesar sepanjang sejarah olahraga, biografi ini ditulis berdasarkan wawancara ekslusif dengan Federer dan keluarganya serta pengalaman penulis meliputi sirkuit tenis internasional selama bertahun-tahun. Buku ini berbicara mengenai banyak hal, memberikan cerita menarik mengenai bintang tenis Swiss mulai dari hari-hari pertamanya sebagai pemain yang temperamental di sirkuit yunior, karier profesionalnya, hingga kemenangannya diturnamen tenis utama,termasuk kemenangan di Amerika terbuka dan Wimbledon. Para pembaca akan disuguhi berbagai anekdot di tahun-tahun pertama Federer, pendapat orang dalam tentang sirkuit tenis profesional, dan akhirnya terinspirasi oleh perjuangan sang juara menuju puncak permainan.&lt;br /&gt;
 -----------------------------------------------------------------------&lt;br /&gt;
 &amp;quot;Dia pemain yang peling berbakat yang pernah kulihat dalam hidupku. Aku sudah melihat banyak pemain. Aku sudah melihat Lavers, aku bermain melawan beberapa pemain besar-sebut saja Sampras, Becker, Cannor Borg. Federer dapat menjadi yang terbaik sepanjang waktu. Kemungkinan ia adalah pemain terbesar yang pernah hidup. Dia dapat memukul setengah dari pemain-pemain dengan mata tertutup!&lt;br /&gt;
 -John McEnroe, 2004&lt;/p&gt;</t>
        </is>
      </c>
      <c r="Y139" s="262" t="n">
        <v>69000</v>
      </c>
      <c r="Z139" s="226" t="n"/>
      <c r="AA139" s="241">
        <f>Y848*Z848</f>
        <v/>
      </c>
      <c r="AB139" s="237" t="inlineStr">
        <is>
          <t>89a27e33-6b14-4007-9e1b-e5f230c3ddcc</t>
        </is>
      </c>
    </row>
    <row r="140" ht="15" customHeight="1" s="283">
      <c r="A140" s="109" t="n">
        <v>844</v>
      </c>
      <c r="B140" s="222">
        <f>HYPERLINK("https://mocostore.moco.co.id/catalog/"&amp;AB853,"Klik Disini")</f>
        <v/>
      </c>
      <c r="C140" s="223" t="inlineStr">
        <is>
          <t>Jejak Kala: Kematian Adalah Pertemuan Kembali</t>
        </is>
      </c>
      <c r="D140" s="223" t="n"/>
      <c r="E140" s="223" t="inlineStr">
        <is>
          <t>Anindita S</t>
        </is>
      </c>
      <c r="F140" s="223" t="inlineStr">
        <is>
          <t>978-979-29-0658-5</t>
        </is>
      </c>
      <c r="G140" s="223" t="inlineStr">
        <is>
          <t>978-979-29-9752-1</t>
        </is>
      </c>
      <c r="H140" s="223" t="inlineStr">
        <is>
          <t>Novel Dewasa</t>
        </is>
      </c>
      <c r="I140" s="258" t="inlineStr">
        <is>
          <t>Fiksi</t>
        </is>
      </c>
      <c r="J140" s="186" t="inlineStr">
        <is>
          <t>001.03</t>
        </is>
      </c>
      <c r="K140" s="223" t="n"/>
      <c r="L140" s="223" t="n"/>
      <c r="M140" s="259" t="n"/>
      <c r="N140" s="223" t="inlineStr">
        <is>
          <t>Indonesia</t>
        </is>
      </c>
      <c r="O140" s="223" t="inlineStr">
        <is>
          <t>Tidak diketahui</t>
        </is>
      </c>
      <c r="P140" s="260" t="n">
        <v>2009</v>
      </c>
      <c r="Q140" s="260" t="n">
        <v>2018</v>
      </c>
      <c r="R140" s="223" t="inlineStr">
        <is>
          <t>Sheila Publishing</t>
        </is>
      </c>
      <c r="S140" s="223" t="inlineStr">
        <is>
          <t>Andi Offset CV</t>
        </is>
      </c>
      <c r="T140" s="223" t="inlineStr">
        <is>
          <t>Lokal</t>
        </is>
      </c>
      <c r="U140" s="261" t="n">
        <v>196</v>
      </c>
      <c r="V140" s="86" t="inlineStr">
        <is>
          <t>pdf</t>
        </is>
      </c>
      <c r="W140" s="223" t="inlineStr">
        <is>
          <t>12.0 MB</t>
        </is>
      </c>
      <c r="X140" s="223" t="inlineStr">
        <is>
          <t>&lt;p&gt;Kala kecil berpikir hidup jadi ana Pak DUkuh itu menyenangkan. Bisa bangun siang, makan enak, baju bagus, dan bisa sekolah. Tapi, Kemi bilang kalau Kala cuma butuh uang utnuk bisa hidup snang. Kata Kemi, &amp;quot;dengan uang kau bisa membeli segala yang kau inginkan maka kau pun akan merasa senang. Bahagia, Kala.&amp;quot;&lt;/p&gt;
 &lt;p&gt;Kala remaja mulai merindu lelaki. Canda Koes erupa butir embun cinta yang jatuh menggelitik hati gersang Kala, Tawa empuk Koes, Gairah hidup Kala. Pujian Koes pada rasa kopi yang pas dan rasa pisang goreng yang enak terasa bagai pujian terselubung atas kecakapan dirinya sebagai seorang perempuan yang sebentar lagi matang dan siap dipetik dari pohonnya.&lt;/p&gt;
 &lt;p&gt;Kala tua berpetuah bahwa hidup tidak akan menyakiti anak-anakku selama mereka mau terus mengambil pelajaran dari hidup dan tak pernah lupa mensyukuri apa yang telah hidup berikan pada mereka.&lt;/p&gt;
 &lt;p&gt;Kematian adalah suatu pertemuan kembali. Takut adalah sifat dari yang hidup dan segala sesuatu yang kau tahu berawal dari ketidaktahuan.&lt;br /&gt;
 &lt;br /&gt;
 Jejak Kala adalah kisah mengharukan dari orang kecil yang selalu diremehkan dan dipandang rendah, namun ternyata sanggup memiliki jiwa besar dan hangat. Akankah si itik buruk rupa berubah menjadi angsa putih? Jejak Kala sungguh potret hidup yang jarang terjadi, novel yang sangat menyentuh dan mampu memberi inspirasi tentang arti hidup.&lt;/p&gt;</t>
        </is>
      </c>
      <c r="Y140" s="262" t="n">
        <v>67500</v>
      </c>
      <c r="Z140" s="226" t="n"/>
      <c r="AA140" s="241">
        <f>Y853*Z853</f>
        <v/>
      </c>
      <c r="AB140" s="237" t="inlineStr">
        <is>
          <t>056e527b-f262-4408-bbee-ef7753b576bb</t>
        </is>
      </c>
    </row>
    <row r="141" ht="15" customHeight="1" s="283">
      <c r="A141" s="109" t="n">
        <v>858</v>
      </c>
      <c r="B141" s="222">
        <f>HYPERLINK("https://mocostore.moco.co.id/catalog/"&amp;AB867,"Klik Disini")</f>
        <v/>
      </c>
      <c r="C141" s="223" t="inlineStr">
        <is>
          <t>Serial Todi: Todi Wants To Go</t>
        </is>
      </c>
      <c r="D141" s="223" t="n"/>
      <c r="E141" s="223" t="inlineStr">
        <is>
          <t>ILT Learning Team</t>
        </is>
      </c>
      <c r="F141" s="223" t="inlineStr">
        <is>
          <t>978-979-29-0068-2</t>
        </is>
      </c>
      <c r="G141" s="223" t="inlineStr">
        <is>
          <t>978-979-29-8958-8</t>
        </is>
      </c>
      <c r="H141" s="223" t="inlineStr">
        <is>
          <t>Anak</t>
        </is>
      </c>
      <c r="I141" s="258" t="inlineStr">
        <is>
          <t>Fiksi</t>
        </is>
      </c>
      <c r="J141" s="186" t="inlineStr">
        <is>
          <t>001.01</t>
        </is>
      </c>
      <c r="K141" s="223" t="n"/>
      <c r="L141" s="223" t="n"/>
      <c r="M141" s="259" t="n"/>
      <c r="N141" s="223" t="inlineStr">
        <is>
          <t>Indonesia</t>
        </is>
      </c>
      <c r="O141" s="223" t="inlineStr">
        <is>
          <t>Tidak diketahui</t>
        </is>
      </c>
      <c r="P141" s="260" t="n">
        <v>2008</v>
      </c>
      <c r="Q141" s="260" t="n">
        <v>2018</v>
      </c>
      <c r="R141" s="223" t="inlineStr">
        <is>
          <t>Nyonyo Publisher</t>
        </is>
      </c>
      <c r="S141" s="223" t="inlineStr">
        <is>
          <t>Andi Offset CV</t>
        </is>
      </c>
      <c r="T141" s="223" t="inlineStr">
        <is>
          <t>Lokal</t>
        </is>
      </c>
      <c r="U141" s="261" t="n">
        <v>25</v>
      </c>
      <c r="V141" s="86" t="inlineStr">
        <is>
          <t>pdf</t>
        </is>
      </c>
      <c r="W141" s="223" t="inlineStr">
        <is>
          <t>6.5 MB</t>
        </is>
      </c>
      <c r="X141" s="223"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Wants to Go akan menuntun putra-putri Anda untuk belajar mengenali tubuhnya tindakan yang harus dilakukan terutama bila Ia merasa ingin pergi ke Toilet. Efektif kan?&lt;/p&gt;</t>
        </is>
      </c>
      <c r="Y141" s="262" t="n">
        <v>36500</v>
      </c>
      <c r="Z141" s="226" t="n"/>
      <c r="AA141" s="241">
        <f>Y867*Z867</f>
        <v/>
      </c>
      <c r="AB141" s="237" t="inlineStr">
        <is>
          <t>bb03c6be-3dc3-4ebf-a997-f331baf9bf4f</t>
        </is>
      </c>
    </row>
    <row r="142" ht="15" customHeight="1" s="283">
      <c r="A142" s="109" t="n">
        <v>861</v>
      </c>
      <c r="B142" s="222">
        <f>HYPERLINK("https://mocostore.moco.co.id/catalog/"&amp;AB870,"Klik Disini")</f>
        <v/>
      </c>
      <c r="C142" s="223" t="inlineStr">
        <is>
          <t>Serial Todi: Todi Makes The Bed</t>
        </is>
      </c>
      <c r="D142" s="223" t="n"/>
      <c r="E142" s="223" t="inlineStr">
        <is>
          <t>ILT Learning Team</t>
        </is>
      </c>
      <c r="F142" s="223" t="inlineStr">
        <is>
          <t>978-979-29-0067-5</t>
        </is>
      </c>
      <c r="G142" s="223" t="inlineStr">
        <is>
          <t>978-979-29-8956-4</t>
        </is>
      </c>
      <c r="H142" s="223" t="inlineStr">
        <is>
          <t>Anak</t>
        </is>
      </c>
      <c r="I142" s="258" t="inlineStr">
        <is>
          <t>Fiksi</t>
        </is>
      </c>
      <c r="J142" s="186" t="inlineStr">
        <is>
          <t>001.01</t>
        </is>
      </c>
      <c r="K142" s="223" t="n"/>
      <c r="L142" s="223" t="n"/>
      <c r="M142" s="259" t="n"/>
      <c r="N142" s="223" t="inlineStr">
        <is>
          <t>Indonesia</t>
        </is>
      </c>
      <c r="O142" s="223" t="inlineStr">
        <is>
          <t>Tidak diketahui</t>
        </is>
      </c>
      <c r="P142" s="260" t="n">
        <v>2008</v>
      </c>
      <c r="Q142" s="260" t="n">
        <v>2018</v>
      </c>
      <c r="R142" s="223" t="inlineStr">
        <is>
          <t>Nyonyo Publisher</t>
        </is>
      </c>
      <c r="S142" s="223" t="inlineStr">
        <is>
          <t>Andi Offset CV</t>
        </is>
      </c>
      <c r="T142" s="223" t="inlineStr">
        <is>
          <t>Lokal</t>
        </is>
      </c>
      <c r="U142" s="261" t="n">
        <v>21</v>
      </c>
      <c r="V142" s="86" t="inlineStr">
        <is>
          <t>pdf</t>
        </is>
      </c>
      <c r="W142" s="223" t="inlineStr">
        <is>
          <t>6.5 MB</t>
        </is>
      </c>
      <c r="X142" s="223"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kecil.&lt;/p&gt;</t>
        </is>
      </c>
      <c r="Y142" s="262" t="n">
        <v>39500</v>
      </c>
      <c r="Z142" s="226" t="n"/>
      <c r="AA142" s="241">
        <f>Y870*Z870</f>
        <v/>
      </c>
      <c r="AB142" s="237" t="inlineStr">
        <is>
          <t>a64f4ecc-5615-4950-91d8-af86c6b51a12</t>
        </is>
      </c>
    </row>
    <row r="143" ht="15" customHeight="1" s="283">
      <c r="A143" s="109" t="n">
        <v>862</v>
      </c>
      <c r="B143" s="222">
        <f>HYPERLINK("https://mocostore.moco.co.id/catalog/"&amp;AB871,"Klik Disini")</f>
        <v/>
      </c>
      <c r="C143" s="223" t="inlineStr">
        <is>
          <t>Serial Todi: Todi Dress Up and Smile</t>
        </is>
      </c>
      <c r="D143" s="223" t="n"/>
      <c r="E143" s="223" t="inlineStr">
        <is>
          <t>ILT Learning Team</t>
        </is>
      </c>
      <c r="F143" s="223" t="inlineStr">
        <is>
          <t>978-979-29-0051-4</t>
        </is>
      </c>
      <c r="G143" s="223" t="inlineStr">
        <is>
          <t>978-979-29-8954-0</t>
        </is>
      </c>
      <c r="H143" s="223" t="inlineStr">
        <is>
          <t>Anak</t>
        </is>
      </c>
      <c r="I143" s="258" t="inlineStr">
        <is>
          <t>Fiksi</t>
        </is>
      </c>
      <c r="J143" s="186" t="inlineStr">
        <is>
          <t>001.01</t>
        </is>
      </c>
      <c r="K143" s="223" t="n"/>
      <c r="L143" s="223" t="n"/>
      <c r="M143" s="259" t="n"/>
      <c r="N143" s="223" t="inlineStr">
        <is>
          <t>Indonesia</t>
        </is>
      </c>
      <c r="O143" s="223" t="inlineStr">
        <is>
          <t>Tidak diketahui</t>
        </is>
      </c>
      <c r="P143" s="260" t="n">
        <v>2007</v>
      </c>
      <c r="Q143" s="260" t="n">
        <v>2018</v>
      </c>
      <c r="R143" s="223" t="inlineStr">
        <is>
          <t>Nyonyo Publisher</t>
        </is>
      </c>
      <c r="S143" s="223" t="inlineStr">
        <is>
          <t>Andi Offset CV</t>
        </is>
      </c>
      <c r="T143" s="223" t="inlineStr">
        <is>
          <t>Lokal</t>
        </is>
      </c>
      <c r="U143" s="261" t="n">
        <v>25</v>
      </c>
      <c r="V143" s="86" t="inlineStr">
        <is>
          <t>pdf</t>
        </is>
      </c>
      <c r="W143" s="223" t="inlineStr">
        <is>
          <t>5.1 MB</t>
        </is>
      </c>
      <c r="X143" s="223" t="inlineStr">
        <is>
          <t>&lt;p&gt;Todi adalah boneka anak yang berumur tiga tahun. Dia tinggal bersama Ma dan Pa, ayah ibunya dan kakak laki-lakinya Mosi mdan adik bayinya.Todi belajar bersama keluarganya dalam melakukan tugas sehari-hari dan bertingkah laku.&lt;/p&gt;
 &lt;p&gt;Dalam buku iniTodi belajar bagaimana agar badan bersih dan terlihat rapi setelah bangun tidur di pagi hari. Mari belajar bersama Todi.&lt;/p&gt;</t>
        </is>
      </c>
      <c r="Y143" s="262" t="n">
        <v>42000</v>
      </c>
      <c r="Z143" s="226" t="n"/>
      <c r="AA143" s="241">
        <f>Y871*Z871</f>
        <v/>
      </c>
      <c r="AB143" s="237" t="inlineStr">
        <is>
          <t>59cfc7b8-50df-4703-bf47-073b528d16cb</t>
        </is>
      </c>
    </row>
    <row r="144" ht="15" customHeight="1" s="283">
      <c r="A144" s="109" t="n">
        <v>864</v>
      </c>
      <c r="B144" s="222">
        <f>HYPERLINK("https://mocostore.moco.co.id/catalog/"&amp;AB873,"Klik Disini")</f>
        <v/>
      </c>
      <c r="C144" s="223" t="inlineStr">
        <is>
          <t>Serial Todi: Todi Be Polite</t>
        </is>
      </c>
      <c r="D144" s="223" t="n"/>
      <c r="E144" s="223" t="inlineStr">
        <is>
          <t>ILT Learning Team</t>
        </is>
      </c>
      <c r="F144" s="223" t="inlineStr">
        <is>
          <t>978-979-29-0066-8</t>
        </is>
      </c>
      <c r="G144" s="223" t="inlineStr">
        <is>
          <t>978-979-29-8951-9</t>
        </is>
      </c>
      <c r="H144" s="223" t="inlineStr">
        <is>
          <t>Anak</t>
        </is>
      </c>
      <c r="I144" s="258" t="inlineStr">
        <is>
          <t>Fiksi</t>
        </is>
      </c>
      <c r="J144" s="186" t="inlineStr">
        <is>
          <t>001.01</t>
        </is>
      </c>
      <c r="K144" s="223" t="n"/>
      <c r="L144" s="223" t="n"/>
      <c r="M144" s="259" t="n"/>
      <c r="N144" s="223" t="n"/>
      <c r="O144" s="223" t="n"/>
      <c r="P144" s="260" t="n">
        <v>2008</v>
      </c>
      <c r="Q144" s="260" t="n">
        <v>2018</v>
      </c>
      <c r="R144" s="223" t="inlineStr">
        <is>
          <t>Nyonyo Publisher</t>
        </is>
      </c>
      <c r="S144" s="223" t="inlineStr">
        <is>
          <t>Andi Offset CV</t>
        </is>
      </c>
      <c r="T144" s="223" t="n"/>
      <c r="U144" s="261" t="n">
        <v>25</v>
      </c>
      <c r="V144" s="86" t="inlineStr">
        <is>
          <t>pdf</t>
        </is>
      </c>
      <c r="W144" s="223" t="inlineStr">
        <is>
          <t>6.7 MB</t>
        </is>
      </c>
      <c r="X144" s="223"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Be Polite akan menuntun putra-putri Anda belajar bagaimana bertingkah laku yang sopan terhadap orang lain, seperti ketika sedang bermain tau meminta sesuatu. Hal yang kelihatannya sepele, tetapi memneri akibat yang besar.&lt;/p&gt;</t>
        </is>
      </c>
      <c r="Y144" s="262" t="n">
        <v>39500</v>
      </c>
      <c r="Z144" s="226" t="n"/>
      <c r="AA144" s="241">
        <f>Y873*Z873</f>
        <v/>
      </c>
      <c r="AB144" s="237" t="inlineStr">
        <is>
          <t>fd230a07-855d-4403-a493-796347da3d68</t>
        </is>
      </c>
    </row>
    <row r="145" ht="15" customHeight="1" s="283">
      <c r="A145" s="109" t="n">
        <v>867</v>
      </c>
      <c r="B145" s="222">
        <f>HYPERLINK("https://mocostore.moco.co.id/catalog/"&amp;AB876,"Klik Disini")</f>
        <v/>
      </c>
      <c r="C145" s="223" t="inlineStr">
        <is>
          <t>Seri Cerita Dongeng: Kumpulang Dongeng Negeri Nigeria - Drum Ajaib</t>
        </is>
      </c>
      <c r="D145" s="223" t="n"/>
      <c r="E145" s="223" t="inlineStr">
        <is>
          <t>Winkanda Satria Putra</t>
        </is>
      </c>
      <c r="F145" s="223" t="inlineStr">
        <is>
          <t>978-979-29-6127-0</t>
        </is>
      </c>
      <c r="G145" s="223" t="inlineStr">
        <is>
          <t>978-979-29-9797-2</t>
        </is>
      </c>
      <c r="H145" s="223" t="inlineStr">
        <is>
          <t>Anak</t>
        </is>
      </c>
      <c r="I145" s="258" t="inlineStr">
        <is>
          <t>Fiksi</t>
        </is>
      </c>
      <c r="J145" s="186" t="inlineStr">
        <is>
          <t>001.01</t>
        </is>
      </c>
      <c r="K145" s="264" t="n"/>
      <c r="L145" s="264" t="n"/>
      <c r="M145" s="259" t="n"/>
      <c r="N145" s="223" t="inlineStr">
        <is>
          <t>Indonesia</t>
        </is>
      </c>
      <c r="O145" s="223" t="inlineStr">
        <is>
          <t>Tidak diketahui</t>
        </is>
      </c>
      <c r="P145" s="260" t="n">
        <v>2017</v>
      </c>
      <c r="Q145" s="260" t="n">
        <v>2018</v>
      </c>
      <c r="R145" s="223" t="inlineStr">
        <is>
          <t>Rainbow Publisher</t>
        </is>
      </c>
      <c r="S145" s="223" t="inlineStr">
        <is>
          <t>Andi Offset CV</t>
        </is>
      </c>
      <c r="T145" s="223" t="inlineStr">
        <is>
          <t>Lokal</t>
        </is>
      </c>
      <c r="U145" s="261" t="n">
        <v>84</v>
      </c>
      <c r="V145" s="86" t="inlineStr">
        <is>
          <t>pdf</t>
        </is>
      </c>
      <c r="W145" s="223" t="inlineStr">
        <is>
          <t>8.5 MB</t>
        </is>
      </c>
      <c r="X145" s="223"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Nigeria;&lt;br /&gt;
 DRUM AJAIB&amp;rdquo;. Bercerita tentang Raja Efriam yang bijaksana dan mempunyai sebuah Drum Ajaib. Drum ini bila dibunyikan akan memunculkan banyak sekali makan dan minuman. Raja Efriam menggunakan drum ini untuk menghindari perang dan juga menjamu seluruh rakyat dan hewan-hewan di negerinya. Suatu ketika istrinya, Ratu Ikwor Edem tidak sengaja memberi makan kacang kenari yang terjatuh ketika dipetik oleh kura-kura. Kura-kura marah dan meminta ganti rugi kepada raja, yaitu Drum Ajaib. Akhirnya raja memberikan Drum Ajaib tersebut pada kura-kura yang tamak dan serakah itu. Lalu, bagaimana akhirnya yaa??? Penasaran kan...??? :-)&lt;br /&gt;
 &lt;br /&gt;
 Dan, masih ada 12 dongeng dari negeri Nigeria yang menarik lainnya dalam buku ini. Selamat membaca ya :)&lt;/p&gt;</t>
        </is>
      </c>
      <c r="Y145" s="262" t="n">
        <v>64000</v>
      </c>
      <c r="Z145" s="226" t="n"/>
      <c r="AA145" s="241">
        <f>Y876*Z876</f>
        <v/>
      </c>
      <c r="AB145" s="237" t="inlineStr">
        <is>
          <t>bed68ac3-adde-428f-883f-653c4f37ba80</t>
        </is>
      </c>
    </row>
    <row r="146" ht="15" customHeight="1" s="283">
      <c r="A146" s="109" t="n">
        <v>870</v>
      </c>
      <c r="B146" s="222">
        <f>HYPERLINK("https://mocostore.moco.co.id/catalog/"&amp;AB879,"Klik Disini")</f>
        <v/>
      </c>
      <c r="C146" s="223" t="inlineStr">
        <is>
          <t>Lintang, Sebuah Kumpulan Cerpen</t>
        </is>
      </c>
      <c r="D146" s="223" t="n"/>
      <c r="E146" s="223" t="inlineStr">
        <is>
          <t>Aveus Har</t>
        </is>
      </c>
      <c r="F146" s="223" t="inlineStr">
        <is>
          <t>979-763-838-3</t>
        </is>
      </c>
      <c r="G146" s="223" t="inlineStr">
        <is>
          <t>978-979-29-8647-1</t>
        </is>
      </c>
      <c r="H146" s="223" t="inlineStr">
        <is>
          <t>Fiksi</t>
        </is>
      </c>
      <c r="I146" s="258" t="inlineStr">
        <is>
          <t>Fiksi</t>
        </is>
      </c>
      <c r="J146" s="186" t="inlineStr">
        <is>
          <t>001.02</t>
        </is>
      </c>
      <c r="K146" s="223" t="n"/>
      <c r="L146" s="223" t="n"/>
      <c r="M146" s="259" t="n"/>
      <c r="N146" s="223" t="inlineStr">
        <is>
          <t>Indonesia</t>
        </is>
      </c>
      <c r="O146" s="223" t="inlineStr">
        <is>
          <t>Tidak diketahui</t>
        </is>
      </c>
      <c r="P146" s="260" t="n">
        <v>2007</v>
      </c>
      <c r="Q146" s="260" t="n">
        <v>2018</v>
      </c>
      <c r="R146" s="223" t="inlineStr">
        <is>
          <t>Sheila Publishing</t>
        </is>
      </c>
      <c r="S146" s="223" t="inlineStr">
        <is>
          <t>Andi Offset CV</t>
        </is>
      </c>
      <c r="T146" s="223" t="inlineStr">
        <is>
          <t>Lokal</t>
        </is>
      </c>
      <c r="U146" s="261" t="n">
        <v>161</v>
      </c>
      <c r="V146" s="86" t="inlineStr">
        <is>
          <t>pdf</t>
        </is>
      </c>
      <c r="W146" s="223" t="inlineStr">
        <is>
          <t>8.1 MB</t>
        </is>
      </c>
      <c r="X146" s="223" t="inlineStr">
        <is>
          <t>&lt;p&gt;&lt;strong&gt;Sinopsis&lt;/strong&gt;&lt;/p&gt;
 &lt;p&gt;Marsha suka memandangi cowok itu dari kejauhan. Suka salah tingkah jika ia memergokinya, lalu Marsha buru-buru membuang muka. Dadanya berdebur seperti ombak yang berkejar-kejaran. &amp;quot;Kamu jatuh cinta sama Dido,&amp;quot; kata Viena. Marsha tergeragap. Dan Viena tertawa karena yakin tebakannya tepat. &amp;quot;Kenapa tidak kau minta jadi pacarmu?&amp;quot; &amp;quot;Aku nggak mau. Malu.&amp;quot; &amp;quot;Kau tak bakalan dapat pacar kalau tidak berani mendekati cowok.&amp;quot; &amp;quot;Tapi&amp;hellip;&amp;quot; &amp;quot;Dekati saja dia. Ikutlah bernyanyi bersamanya&amp;hellip;&amp;quot; Perlu waktu tujuh hari untuk mengumpulkan keberanian. Dan Marsha menemukan Dido di sana. Tapi tidak sendiri! Seorang gadis manis berlesung pipi duduk bersandar di punggung Dido dan melagukan sebuah lagu cinta&amp;hellip;&lt;/p&gt;</t>
        </is>
      </c>
      <c r="Y146" s="262" t="n">
        <v>62000</v>
      </c>
      <c r="Z146" s="226" t="n"/>
      <c r="AA146" s="241">
        <f>Y879*Z879</f>
        <v/>
      </c>
      <c r="AB146" s="237" t="inlineStr">
        <is>
          <t>ecc5d8d6-6dc2-4a9c-9b65-aaba2e974f83</t>
        </is>
      </c>
    </row>
    <row r="147" ht="15" customHeight="1" s="283">
      <c r="A147" s="109" t="n">
        <v>871</v>
      </c>
      <c r="B147" s="222">
        <f>HYPERLINK("https://mocostore.moco.co.id/catalog/"&amp;AB880,"Klik Disini")</f>
        <v/>
      </c>
      <c r="C147" s="223" t="inlineStr">
        <is>
          <t>Looking For Laskar Cinta</t>
        </is>
      </c>
      <c r="D147" s="223" t="n"/>
      <c r="E147" s="223" t="inlineStr">
        <is>
          <t>Monica Petra</t>
        </is>
      </c>
      <c r="F147" s="223" t="inlineStr">
        <is>
          <t>978-979-29-0789-6</t>
        </is>
      </c>
      <c r="G147" s="223" t="inlineStr">
        <is>
          <t>978-979-29-8650-1</t>
        </is>
      </c>
      <c r="H147" s="223" t="inlineStr">
        <is>
          <t>Fiksi Remaja</t>
        </is>
      </c>
      <c r="I147" s="258" t="inlineStr">
        <is>
          <t>Fiksi</t>
        </is>
      </c>
      <c r="J147" s="186" t="inlineStr">
        <is>
          <t>001.02</t>
        </is>
      </c>
      <c r="K147" s="223" t="n"/>
      <c r="L147" s="264" t="n"/>
      <c r="M147" s="259" t="n"/>
      <c r="N147" s="223" t="inlineStr">
        <is>
          <t>Indonesia</t>
        </is>
      </c>
      <c r="O147" s="223" t="inlineStr">
        <is>
          <t>Tidak diketahui</t>
        </is>
      </c>
      <c r="P147" s="260" t="n">
        <v>2009</v>
      </c>
      <c r="Q147" s="260" t="n">
        <v>2018</v>
      </c>
      <c r="R147" s="223" t="inlineStr">
        <is>
          <t>Sheila Publishing</t>
        </is>
      </c>
      <c r="S147" s="223" t="inlineStr">
        <is>
          <t>Andi Offset CV</t>
        </is>
      </c>
      <c r="T147" s="223" t="inlineStr">
        <is>
          <t>Lokal</t>
        </is>
      </c>
      <c r="U147" s="261" t="n">
        <v>209</v>
      </c>
      <c r="V147" s="86" t="inlineStr">
        <is>
          <t>pdf</t>
        </is>
      </c>
      <c r="W147" s="223" t="inlineStr">
        <is>
          <t>17.1 MB</t>
        </is>
      </c>
      <c r="X147" s="223" t="inlineStr">
        <is>
          <t>&lt;p&gt;&lt;strong&gt;Sinopsis&lt;/strong&gt;&lt;/p&gt;
 &lt;p&gt;Hidup Laura sudah terjepit ketika memiliki kakak yang super eror, adik yang lemah, bokap yang mulai pikun, dan teman-teman freak, seperti Elly, Jessica, Tiara, dan Susi. Namun, kenyataannya hidup Laura tidak menjadi lebih baik ketika bertemu dengan Laskar, sosok laki-laki yang berkebalikan 180 derajat dari Laura yang super jutek dan cuek. Hubungan seperti apa yang pantas antara dua orang yang berbeda karakter ini?&lt;br /&gt;
 Lalu, apa yang akan dilakukan Laura dengan semua kerumitan hidupnya? Kabur atau tetap dalam lingkaran?&lt;br /&gt;
 &lt;br /&gt;
 &amp;ldquo;Segar, mengalir. Inspiratif!&amp;rdquo;&lt;br /&gt;
 --Donatus A. Nugroho (Penulis novel, motivator)&lt;/p&gt;</t>
        </is>
      </c>
      <c r="Y147" s="262" t="n">
        <v>74500</v>
      </c>
      <c r="Z147" s="226" t="n"/>
      <c r="AA147" s="241">
        <f>Y880*Z880</f>
        <v/>
      </c>
      <c r="AB147" s="237" t="inlineStr">
        <is>
          <t>fbd45e50-c157-4f38-a651-b85e0a5a23cf</t>
        </is>
      </c>
    </row>
    <row r="148" ht="15" customHeight="1" s="283">
      <c r="A148" s="109" t="n">
        <v>875</v>
      </c>
      <c r="B148" s="222">
        <f>HYPERLINK("https://mocostore.moco.co.id/catalog/"&amp;AB884,"Klik Disini")</f>
        <v/>
      </c>
      <c r="C148" s="223" t="inlineStr">
        <is>
          <t>Love Means A Lot...</t>
        </is>
      </c>
      <c r="D148" s="223" t="n"/>
      <c r="E148" s="223" t="inlineStr">
        <is>
          <t>Marina J. Loing</t>
        </is>
      </c>
      <c r="F148" s="223" t="inlineStr">
        <is>
          <t>979-763-576-7</t>
        </is>
      </c>
      <c r="G148" s="223" t="inlineStr">
        <is>
          <t>978-979-29-8652-5</t>
        </is>
      </c>
      <c r="H148" s="223" t="inlineStr">
        <is>
          <t>Fiksi</t>
        </is>
      </c>
      <c r="I148" s="258" t="inlineStr">
        <is>
          <t>Fiksi</t>
        </is>
      </c>
      <c r="J148" s="186" t="inlineStr">
        <is>
          <t>001.02</t>
        </is>
      </c>
      <c r="K148" s="223" t="n"/>
      <c r="L148" s="223" t="n"/>
      <c r="M148" s="259" t="n"/>
      <c r="N148" s="223" t="inlineStr">
        <is>
          <t>Indonesia</t>
        </is>
      </c>
      <c r="O148" s="223" t="inlineStr">
        <is>
          <t>Tidak diketahui</t>
        </is>
      </c>
      <c r="P148" s="260" t="n">
        <v>2007</v>
      </c>
      <c r="Q148" s="260" t="n">
        <v>2018</v>
      </c>
      <c r="R148" s="223" t="inlineStr">
        <is>
          <t>Sheila Publishing</t>
        </is>
      </c>
      <c r="S148" s="223" t="inlineStr">
        <is>
          <t>Andi Offset CV</t>
        </is>
      </c>
      <c r="T148" s="223" t="inlineStr">
        <is>
          <t>Lokal</t>
        </is>
      </c>
      <c r="U148" s="261" t="n">
        <v>200</v>
      </c>
      <c r="V148" s="86" t="inlineStr">
        <is>
          <t>pdf</t>
        </is>
      </c>
      <c r="W148" s="223" t="inlineStr">
        <is>
          <t>15.0 MB</t>
        </is>
      </c>
      <c r="X148" s="223" t="inlineStr">
        <is>
          <t>&lt;p&gt;&lt;strong&gt;Sinopsis&lt;/strong&gt;&lt;/p&gt;
 &lt;p&gt;Meilan dan Sulis menjadi akrab sejak duduk di bangku kelas 1 SMA. Keduanya berasal dari ekonomi keluarga berbeda dan mempunyai kepribadian yang relatif berbeda. Tapi ada aspek kesamaan di antara mereka sehingga perbedaan yang ada tidak menghalangi mereka menjadi akrab.&lt;br /&gt;
 &lt;br /&gt;
 Persahabatan Meilan dan Sulis nyaris retak gara-gara kejadian yang terjadi sebelum kehadiran mereka di dunia. Kejadian yang tak dapat terhindari tapi akan menjadi bagian dari kehidupan mereka di kemudian hari bahkan sampai akhir hayat. Tak ada yang menginginkan sejarh kehidupan yang tak mengenakkan. Seperti juga tak seorang pun yang dapat menghapus sejarah masa lalu. Friksi di antara keduanya menjadikan &amp;quot;Taufik&amp;quot; bagai pelanduk di antara gajah yang sedang terjadi. Terjepit.&lt;/p&gt;</t>
        </is>
      </c>
      <c r="Y148" s="262" t="n">
        <v>67500</v>
      </c>
      <c r="Z148" s="226" t="n"/>
      <c r="AA148" s="241">
        <f>Y884*Z884</f>
        <v/>
      </c>
      <c r="AB148" s="237" t="inlineStr">
        <is>
          <t>6091d287-97f2-4e81-9e65-96e9f6e495c2</t>
        </is>
      </c>
    </row>
    <row r="149" ht="15" customHeight="1" s="283">
      <c r="A149" s="109" t="n">
        <v>907</v>
      </c>
      <c r="B149" s="222">
        <f>HYPERLINK("https://mocostore.moco.co.id/catalog/"&amp;AB916,"Klik Disini")</f>
        <v/>
      </c>
      <c r="C149" s="223" t="inlineStr">
        <is>
          <t>Mawar Biru Bintangku</t>
        </is>
      </c>
      <c r="D149" s="223" t="n"/>
      <c r="E149" s="223" t="inlineStr">
        <is>
          <t>Lya Lamaan</t>
        </is>
      </c>
      <c r="F149" s="223" t="inlineStr">
        <is>
          <t>979-763-840-5</t>
        </is>
      </c>
      <c r="G149" s="223" t="inlineStr">
        <is>
          <t>978-979-29-8698-3</t>
        </is>
      </c>
      <c r="H149" s="223" t="inlineStr">
        <is>
          <t>Fiksi Remaja</t>
        </is>
      </c>
      <c r="I149" s="258" t="inlineStr">
        <is>
          <t>Fiksi</t>
        </is>
      </c>
      <c r="J149" s="186" t="inlineStr">
        <is>
          <t>001.02</t>
        </is>
      </c>
      <c r="K149" s="264" t="n"/>
      <c r="L149" s="264" t="n"/>
      <c r="M149" s="259" t="n"/>
      <c r="N149" s="223" t="inlineStr">
        <is>
          <t>Indonesia</t>
        </is>
      </c>
      <c r="O149" s="223" t="inlineStr">
        <is>
          <t>Tidak diketahui</t>
        </is>
      </c>
      <c r="P149" s="260" t="n">
        <v>2007</v>
      </c>
      <c r="Q149" s="260" t="n">
        <v>2018</v>
      </c>
      <c r="R149" s="223" t="inlineStr">
        <is>
          <t>Sheila Publishing</t>
        </is>
      </c>
      <c r="S149" s="223" t="inlineStr">
        <is>
          <t>Andi Offset CV</t>
        </is>
      </c>
      <c r="T149" s="223" t="inlineStr">
        <is>
          <t>Lokal</t>
        </is>
      </c>
      <c r="U149" s="261" t="n">
        <v>248</v>
      </c>
      <c r="V149" s="86" t="inlineStr">
        <is>
          <t>pdf</t>
        </is>
      </c>
      <c r="W149" s="223" t="inlineStr">
        <is>
          <t>4.8 MB</t>
        </is>
      </c>
      <c r="X149" s="223" t="inlineStr">
        <is>
          <t>&lt;p&gt;Nadine menarik nafas panjang. Dia merasakan oksigen perlahan-lahan menembus cuping hidungnya, melewati kedua lubang hidungnya, dan terus bergerak hingga memenuhi paru-parunya, berusaha mencari ketenangan.&lt;/p&gt;
 &lt;p&gt;Tangan cowok itu meraba wajah Nadine, memegang dagu Nadine, lalu melongokkan kepalanya untuk melihat wajah Nadine yang sendu. Lalu mendekatinya, dan mendekatinya; hingga dia bisa mencium aroma nafas Nadine yang terbungkus oleh aroma strawberry. Dia mendekatinya, semakin dekat, lalu mencari dimana aroma itu berasal, makin dekat dan....&lt;/p&gt;
 &lt;p&gt;Menjadi siswa pindahan memang tidak selalu enak. Boro-boro dapat teman akrab, Nadine malah memperoleh musuh baru, yang selalu usil mengganggunya. Gara-gara dialah, Nadine bertekad menguasai kempo supaya bisa balas dendam. Bagaiman tidak, tingkah anak itu begitu menyebalkan, menyakiti hatinya dan membuatnya dihukum selama 3 bulan!&lt;/p&gt;
 &lt;p&gt;Tapi bagaimanapun, ia harus berterimakasih pada musuhnya, lantaran jadi dekat dengan &lt;em&gt;someone special. &lt;/em&gt;Bukan musuh namanya bila diam saja melihat Nadine bahagia. Misinya cuma satu: menjauhkan Nadine dari cowok pujaannya. Memangnya ada apa? Apa yang tidak Nadine ketahui? Sepintas Nadine mendengar, ia akan dijodohkan dengan seseorang...&lt;/p&gt;
 &lt;p&gt;Lalu, apa hubungannya cowok super rese itu dengan dirinya? Mengapa pula buket mawar itu berwarna biru...?&lt;/p&gt;</t>
        </is>
      </c>
      <c r="Y149" s="262" t="n">
        <v>69000</v>
      </c>
      <c r="Z149" s="226" t="n"/>
      <c r="AA149" s="241">
        <f>Y916*Z916</f>
        <v/>
      </c>
      <c r="AB149" s="237" t="inlineStr">
        <is>
          <t>870895ae-337b-468e-9848-115b6f840c87</t>
        </is>
      </c>
    </row>
    <row r="150" ht="15" customHeight="1" s="283">
      <c r="A150" s="109" t="n">
        <v>916</v>
      </c>
      <c r="B150" s="222">
        <f>HYPERLINK("https://mocostore.moco.co.id/catalog/"&amp;AB925,"Klik Disini")</f>
        <v/>
      </c>
      <c r="C150" s="223" t="inlineStr">
        <is>
          <t>Cerita Rakyat Indonesia Sabang - Merauke</t>
        </is>
      </c>
      <c r="D150" s="223" t="n"/>
      <c r="E150" s="223" t="inlineStr">
        <is>
          <t>Yusup Kristianto</t>
        </is>
      </c>
      <c r="F150" s="223" t="inlineStr">
        <is>
          <t>978-979-29-1552-5</t>
        </is>
      </c>
      <c r="G150" s="223" t="inlineStr">
        <is>
          <t>978-623-6701-60-7</t>
        </is>
      </c>
      <c r="H150" s="223" t="inlineStr">
        <is>
          <t>Anak</t>
        </is>
      </c>
      <c r="I150" s="258" t="inlineStr">
        <is>
          <t>Fiksi</t>
        </is>
      </c>
      <c r="J150" s="186" t="inlineStr">
        <is>
          <t>001.01</t>
        </is>
      </c>
      <c r="K150" s="264" t="inlineStr">
        <is>
          <t>Edisi Ke-1</t>
        </is>
      </c>
      <c r="L150" s="264" t="n"/>
      <c r="M150" s="259" t="inlineStr">
        <is>
          <t>Tidak Tersedia</t>
        </is>
      </c>
      <c r="N150" s="263" t="inlineStr">
        <is>
          <t>Indonesia</t>
        </is>
      </c>
      <c r="O150" s="263" t="inlineStr">
        <is>
          <t>Fiksi</t>
        </is>
      </c>
      <c r="P150" s="260" t="n">
        <v>2010</v>
      </c>
      <c r="Q150" s="260" t="n">
        <v>2021</v>
      </c>
      <c r="R150" s="223" t="inlineStr">
        <is>
          <t>Nyonyo Publisher</t>
        </is>
      </c>
      <c r="S150" s="223" t="inlineStr">
        <is>
          <t>Andi Offset CV</t>
        </is>
      </c>
      <c r="T150" s="223" t="inlineStr">
        <is>
          <t>Lokal</t>
        </is>
      </c>
      <c r="U150" s="261" t="n">
        <v>240</v>
      </c>
      <c r="V150" s="86" t="inlineStr">
        <is>
          <t>pdf</t>
        </is>
      </c>
      <c r="W150" s="223" t="inlineStr">
        <is>
          <t>13.2 MB</t>
        </is>
      </c>
      <c r="X150" s="223" t="inlineStr">
        <is>
          <t>&lt;p&gt;Bercerita adalah salah satu cara yang baik untuk menyampaikan suatu pesan atau maksud. Hal ini juga berlaku pada anak-anak. Lewat cerita, anak-anak dibantu untuk berimajinasi dalam memahami sesuatu, bahkan menciptakan sesuatu.&lt;br /&gt;
 Buku cerita rakyat ini disusun sebagai wujud rasa peduli kepada anak-anak maupun siapa saja agar mengenal keane karagaman budaya Indonesia. Buku ini disusun tidak hanya khusus bagi anak-anak, melainkan juga bagi masyarakat pada umumnya. Namun, penulisan buku ini lebih condong pada anak-anak usia 11 tahun ke atas dan orangtua agar membacakan untuk anaknya. Beberapa cerita mengisahkan kebaikan hati, yaitu kebaikan hati sang raja yang membuat seorang anak kecil yang polos menjadi menantunya. Cerita kesombongan yang menuju pada kejatuhan tampak dalam cerita monyet yang bodoh. Cerita persahabatan juga digambarkan dalam kisah antara anjing dan kambing. Sementara itu, kisah bujang katak&lt;br /&gt;
 menceritakan sebuah keinginan yang membuat semua orang yang mendengarnya seakan tak percaya. Berbagai Keunikan, keanehan, dan keragaman cerita dari tiap-tiap provinsi akan membuat kita menikmati perjalanan yang tak terlupakan. Kita pun bisa membaginya kepada generasi selanjutnya. Buku ini disusun untuk menyajikan cerita-cerita dari berbagai provinsi. Tidak semua cerita yang diambil merupakan cerita yang paling populer dari setiap daerah, namun mempunyai keindahan dan nuansa yang berbeda, yang tak kalah menarik dengan cerita-cerita yang telah populer sebelumnya. Semoga buku ini dapat menimbulkan gairah mengenal budaya Indonesia, memberikan informasi, memberi pesan moral yang baik, dan tentunya dapat menghibur&lt;/p&gt;</t>
        </is>
      </c>
      <c r="Y150" s="262" t="n">
        <v>146500</v>
      </c>
      <c r="Z150" s="226" t="n"/>
      <c r="AA150" s="241">
        <f>Y925*Z925</f>
        <v/>
      </c>
      <c r="AB150" s="237" t="inlineStr">
        <is>
          <t>c730a9c6-6348-4693-8150-8175f735a88c</t>
        </is>
      </c>
    </row>
    <row r="151" ht="15" customHeight="1" s="283">
      <c r="A151" s="109" t="n">
        <v>918</v>
      </c>
      <c r="B151" s="222">
        <f>HYPERLINK("https://mocostore.moco.co.id/catalog/"&amp;AB927,"Klik Disini")</f>
        <v/>
      </c>
      <c r="C151" s="223" t="inlineStr">
        <is>
          <t>Cinta Bersemi Di Negeri Sakura</t>
        </is>
      </c>
      <c r="D151" s="223" t="n"/>
      <c r="E151" s="223" t="inlineStr">
        <is>
          <t>Prudensy Opit</t>
        </is>
      </c>
      <c r="F151" s="223" t="inlineStr">
        <is>
          <t>978-979-29-1307-1</t>
        </is>
      </c>
      <c r="G151" s="223" t="inlineStr">
        <is>
          <t>978-979-29-9785-9</t>
        </is>
      </c>
      <c r="H151" s="223" t="inlineStr">
        <is>
          <t>Fiksi</t>
        </is>
      </c>
      <c r="I151" s="258" t="inlineStr">
        <is>
          <t>Fiksi</t>
        </is>
      </c>
      <c r="J151" s="186" t="inlineStr">
        <is>
          <t>001.03</t>
        </is>
      </c>
      <c r="K151" s="223" t="n"/>
      <c r="L151" s="223" t="n"/>
      <c r="M151" s="259" t="n"/>
      <c r="N151" s="223" t="inlineStr">
        <is>
          <t>Indonesia</t>
        </is>
      </c>
      <c r="O151" s="223" t="inlineStr">
        <is>
          <t>Tidak diketahui</t>
        </is>
      </c>
      <c r="P151" s="260" t="n">
        <v>2010</v>
      </c>
      <c r="Q151" s="260" t="n">
        <v>2018</v>
      </c>
      <c r="R151" s="223" t="inlineStr">
        <is>
          <t>Sheila Publishing</t>
        </is>
      </c>
      <c r="S151" s="223" t="inlineStr">
        <is>
          <t>Andi Offset CV</t>
        </is>
      </c>
      <c r="T151" s="223" t="inlineStr">
        <is>
          <t>Lokal</t>
        </is>
      </c>
      <c r="U151" s="261" t="n">
        <v>223</v>
      </c>
      <c r="V151" s="86" t="inlineStr">
        <is>
          <t>pdf</t>
        </is>
      </c>
      <c r="W151" s="223" t="inlineStr">
        <is>
          <t>15.7 MB</t>
        </is>
      </c>
      <c r="X151" s="223" t="inlineStr">
        <is>
          <t>&lt;p&gt;Apa hal terburuk yang mungkin terjadi dalam hidup seseorang? Bagi Cecilia Anne Rompis, anak orang kaya berumur 21 tahun yang kuliah di salah satu &amp;middot; universitas swasta termahal di Jakarta, jawabannya hanya ada satu: miskin&lt;br /&gt;
 mendadak! Sial buat Lia, karena setelah pulang dari liburan selama tiga hari tiga malam di Singapura, ia baru menyadari bahwa dirinya telah menghabiskan seluruh uang tabungan pemberian orang tuanya hanya untuk membayar biaya shopping&lt;br /&gt;
 selama di Singapura dan-tentu saja, untuk sebuah tas Gucci mungil yang tak berguna. Faktanya, Lia jatuh miskin dan punya banyak tunggakan. Yang lebih menyebalkan lagi, Lia tidak punya pilihan selain menjadi pembantu rumah&lt;br /&gt;
 tangga dari seorang milyuner. Untuk apalagi kalau bukan untuk mengembalikan isi tabungannya. Mampukah Lia, anak dari seorang hartawan yang biasa hidup mewah itu, menjadi seorang pembokat? Sanggupkah ia untuk terus menutup identitas yang sebenarnya dari kilau pesona Nathan, anak si tuan rumah?&lt;/p&gt;</t>
        </is>
      </c>
      <c r="Y151" s="262" t="n">
        <v>64500</v>
      </c>
      <c r="Z151" s="226" t="n"/>
      <c r="AA151" s="241">
        <f>Y927*Z927</f>
        <v/>
      </c>
      <c r="AB151" s="237" t="inlineStr">
        <is>
          <t>d88287f3-fb56-467e-b31d-da24947917b6</t>
        </is>
      </c>
    </row>
    <row r="152" ht="15" customHeight="1" s="283">
      <c r="A152" s="109" t="n">
        <v>922</v>
      </c>
      <c r="B152" s="222">
        <f>HYPERLINK("https://mocostore.moco.co.id/catalog/"&amp;AB931,"Klik Disini")</f>
        <v/>
      </c>
      <c r="C152" s="223" t="inlineStr">
        <is>
          <t>Cita-Citaku: Menjadi Dokter</t>
        </is>
      </c>
      <c r="D152" s="223" t="n"/>
      <c r="E152" s="223" t="inlineStr">
        <is>
          <t>Dwi Candra P Dan Nofiyanto</t>
        </is>
      </c>
      <c r="F152" s="223" t="inlineStr">
        <is>
          <t>978-979-29-2176-2</t>
        </is>
      </c>
      <c r="G152" s="223" t="inlineStr">
        <is>
          <t>978-979-29-9786-6</t>
        </is>
      </c>
      <c r="H152" s="223" t="inlineStr">
        <is>
          <t>Anak</t>
        </is>
      </c>
      <c r="I152" s="258" t="inlineStr">
        <is>
          <t>Fiksi</t>
        </is>
      </c>
      <c r="J152" s="186" t="inlineStr">
        <is>
          <t>001.01</t>
        </is>
      </c>
      <c r="K152" s="264" t="n"/>
      <c r="L152" s="264" t="n"/>
      <c r="M152" s="259" t="n"/>
      <c r="N152" s="223" t="inlineStr">
        <is>
          <t>Indonesia</t>
        </is>
      </c>
      <c r="O152" s="223" t="inlineStr">
        <is>
          <t>Tidak diketahui</t>
        </is>
      </c>
      <c r="P152" s="260" t="n">
        <v>2013</v>
      </c>
      <c r="Q152" s="260" t="n">
        <v>2018</v>
      </c>
      <c r="R152" s="223" t="inlineStr">
        <is>
          <t>Rainbow Publisher</t>
        </is>
      </c>
      <c r="S152" s="223" t="inlineStr">
        <is>
          <t>Andi Offset CV</t>
        </is>
      </c>
      <c r="T152" s="223" t="inlineStr">
        <is>
          <t>Lokal</t>
        </is>
      </c>
      <c r="U152" s="261" t="n">
        <v>44</v>
      </c>
      <c r="V152" s="86" t="inlineStr">
        <is>
          <t>pdf</t>
        </is>
      </c>
      <c r="W152" s="223" t="inlineStr">
        <is>
          <t>10.2 MB</t>
        </is>
      </c>
      <c r="X152" s="223" t="inlineStr">
        <is>
          <t>&lt;p&gt;Adik-adik pasti punya cita-cita kan? Entah menjadi dokter, pilot, guru, dan masih banyak yang lainnya. Sisi juga sama seperti kalian lho. Ia ingin menjadi seorang dokter. Padahal, Sisi takut dengan dokter. Siapa sih dokter itu? Apa kira-kira tugas seorang dokter ya? Penasaran kan dengan ceritanya?&lt;br /&gt;
 Buku ini juga dilengkapi dengan aktivitas menarik, seperti menghubungkan titik-titik dan menemukan benda-benda yang berhubungan dengan dokter. Tunggu apa lagi, yuk baca bukunya&lt;/p&gt;</t>
        </is>
      </c>
      <c r="Y152" s="262" t="n">
        <v>44500</v>
      </c>
      <c r="Z152" s="226" t="n"/>
      <c r="AA152" s="241">
        <f>Y931*Z931</f>
        <v/>
      </c>
      <c r="AB152" s="237" t="inlineStr">
        <is>
          <t>24d3890d-b73d-4cd5-a3f1-3a9b02b35ef1</t>
        </is>
      </c>
    </row>
    <row r="153" ht="15" customHeight="1" s="283">
      <c r="A153" s="109" t="n">
        <v>924</v>
      </c>
      <c r="B153" s="222">
        <f>HYPERLINK("https://mocostore.moco.co.id/catalog/"&amp;AB933,"Klik Disini")</f>
        <v/>
      </c>
      <c r="C153" s="223" t="inlineStr">
        <is>
          <t>Butir-butir Asmara</t>
        </is>
      </c>
      <c r="D153" s="223" t="n"/>
      <c r="E153" s="223" t="inlineStr">
        <is>
          <t>Faulina Anjar Puspita</t>
        </is>
      </c>
      <c r="F153" s="223" t="inlineStr">
        <is>
          <t>978-979-29-2615-6</t>
        </is>
      </c>
      <c r="G153" s="223" t="inlineStr">
        <is>
          <t>978-979-29-9783-5</t>
        </is>
      </c>
      <c r="H153" s="223" t="inlineStr">
        <is>
          <t>Fiksi</t>
        </is>
      </c>
      <c r="I153" s="258" t="inlineStr">
        <is>
          <t>Fiksi</t>
        </is>
      </c>
      <c r="J153" s="186" t="inlineStr">
        <is>
          <t>001.03</t>
        </is>
      </c>
      <c r="K153" s="223" t="n"/>
      <c r="L153" s="223" t="n"/>
      <c r="M153" s="259" t="n"/>
      <c r="N153" s="223" t="inlineStr">
        <is>
          <t>Indonesia</t>
        </is>
      </c>
      <c r="O153" s="223" t="inlineStr">
        <is>
          <t>Tidak diketahui</t>
        </is>
      </c>
      <c r="P153" s="260" t="n">
        <v>2011</v>
      </c>
      <c r="Q153" s="260" t="n">
        <v>2018</v>
      </c>
      <c r="R153" s="223" t="inlineStr">
        <is>
          <t>Sheila Publishing</t>
        </is>
      </c>
      <c r="S153" s="223" t="inlineStr">
        <is>
          <t>Andi Offset CV</t>
        </is>
      </c>
      <c r="T153" s="223" t="inlineStr">
        <is>
          <t>Lokal</t>
        </is>
      </c>
      <c r="U153" s="261" t="n">
        <v>226</v>
      </c>
      <c r="V153" s="86" t="inlineStr">
        <is>
          <t>pdf</t>
        </is>
      </c>
      <c r="W153" s="223" t="inlineStr">
        <is>
          <t>7.0 MB</t>
        </is>
      </c>
      <c r="X153" s="223" t="inlineStr">
        <is>
          <t>&lt;p&gt;Hidup penuh pilihan. Terkadang pilihan itu begitu sulitdan hanya ada satu kesempatan. Aku hanya manusia biasa, wanita biasa, yang nggak ingin membohongi diri sendiri. Jika ada yang harus kusesali maka itu bukan hati dan perasaanku.Aku telah kehilangan banyak waktuyang hanya menjadi sebuah penyesalanku di waktu yang akan datang.&lt;br /&gt;
 Itulah yang dirasakan Cindy selama ini. Mencintai seseorang ternyata sangat menyakitkan. Terlebih karena Cindy hanya bisa memendam perasaannya. Mungkin ia salah satu cewek diantara ribuan cewek yang terlalu pengecut, menghilangkan sebuah kesempatan dan hanya diam, sampai akhirnya kesempatan itu sirna.&lt;br /&gt;
 Allan, satu-satunya cowok yang dicintai Cindy, tiba-tiba menghilang, menyisakan sebuah kenangan manis tapi juga menyakitkan. Selama ini nggak ada cowok manapun yang lebih Cindy harapkan. Tipe cowok cuek, pengertian, tapi juga sangat misterius dan susah bergaul dengan orang lain. Semua itu hanya masa lalu yang harus segera ia lupakan. Tapi, bagaimana kalau masa lalu itu hadir kembali di saat Cindy telah menemukan sosok yang baru, yang begitu baik dan bisa mengerti dia.&amp;nbsp;&lt;br /&gt;
 Apakah simpati sebanding dengan cinta?&amp;nbsp;&lt;br /&gt;
 Allan kembali dengan sosok yang berbeda&amp;mdash;playboy, sangat terbuka, menyebalkan&amp;mdash;tipe cowok yang paling dibenci Cindy. Tapi cinta tetaplah cinta. Sepintar apa pun mulut bicara, Cindy nggak bisa menahan gejolak perasaannya dan berpaling kepada Falen, pacar pertamanya. Rasanya ia nggak sanggup melepaskan orang yang begitu baik hanya demi seseorang yang belum tentu menganggap keberadaannya, bahkan sangat membenci dirinya. Cinta itu serasa nggak sebanding sama pengorbanannya.&amp;nbsp;&lt;br /&gt;
 Tapi, apa bener Falen sebaik itu? Benar kah ia setulus yang Cindy tau? Terlalu banyak masalah rumit yang tiba-tiba muncul dalam hidup Cindy dan rasanya terlalu rumit untuk dimengerti. Mungkin hanya Cindy yang tau pilihan terbaik untuk dirinya.&lt;/p&gt;</t>
        </is>
      </c>
      <c r="Y153" s="262" t="n">
        <v>62500</v>
      </c>
      <c r="Z153" s="226" t="n"/>
      <c r="AA153" s="241">
        <f>Y933*Z933</f>
        <v/>
      </c>
      <c r="AB153" s="237" t="inlineStr">
        <is>
          <t>6a13b484-cb3e-40f6-b813-016779da918a</t>
        </is>
      </c>
    </row>
    <row r="154" ht="15" customHeight="1" s="283">
      <c r="A154" s="109" t="n">
        <v>936</v>
      </c>
      <c r="B154" s="222">
        <f>HYPERLINK("https://mocostore.moco.co.id/catalog/"&amp;AB945,"Klik Disini")</f>
        <v/>
      </c>
      <c r="C154" s="223" t="inlineStr">
        <is>
          <t>Bubble Love</t>
        </is>
      </c>
      <c r="D154" s="223" t="n"/>
      <c r="E154" s="223" t="inlineStr">
        <is>
          <t>Fei Dan Lia Indra Andriana</t>
        </is>
      </c>
      <c r="F154" s="223" t="inlineStr">
        <is>
          <t>978-979-29-2612-5</t>
        </is>
      </c>
      <c r="G154" s="223" t="inlineStr">
        <is>
          <t>978-979-29-9782-8</t>
        </is>
      </c>
      <c r="H154" s="223" t="inlineStr">
        <is>
          <t>Novel</t>
        </is>
      </c>
      <c r="I154" s="258" t="inlineStr">
        <is>
          <t>Fiksi</t>
        </is>
      </c>
      <c r="J154" s="186" t="inlineStr">
        <is>
          <t>001.02</t>
        </is>
      </c>
      <c r="K154" s="264" t="n"/>
      <c r="L154" s="264" t="n"/>
      <c r="M154" s="259" t="n"/>
      <c r="N154" s="223" t="inlineStr">
        <is>
          <t>Indonesia</t>
        </is>
      </c>
      <c r="O154" s="223" t="inlineStr">
        <is>
          <t>Tidak diketahui</t>
        </is>
      </c>
      <c r="P154" s="260" t="n">
        <v>2011</v>
      </c>
      <c r="Q154" s="260" t="n">
        <v>2018</v>
      </c>
      <c r="R154" s="223" t="inlineStr">
        <is>
          <t>Sheila Publishing</t>
        </is>
      </c>
      <c r="S154" s="223" t="inlineStr">
        <is>
          <t>Andi Offset CV</t>
        </is>
      </c>
      <c r="T154" s="223" t="inlineStr">
        <is>
          <t>Lokal</t>
        </is>
      </c>
      <c r="U154" s="261" t="n">
        <v>168</v>
      </c>
      <c r="V154" s="86" t="inlineStr">
        <is>
          <t>pdf</t>
        </is>
      </c>
      <c r="W154" s="223" t="inlineStr">
        <is>
          <t>5.9 MB</t>
        </is>
      </c>
      <c r="X154" s="223" t="inlineStr">
        <is>
          <t>&lt;p&gt;Vivian sangat syok saat Shin Seon-Ho, pemuda berkebangsaan Korea yang sudah menjalin hubungan dengannya belakangan ini,&amp;nbsp;tiba-tiba memutuskannya tanpa alasan yang jelas. Gadis ini mencoba meminta penjelasan berkali-kali,&amp;nbsp;tapi pria itu tetap menutup mulutnya rapat-rapat dan malah berpacaran dengan seorang anak SMA.&lt;/p&gt;
 &lt;p&gt;Berniat membalas dendam, Vivian mengubah penampilannya menjadi gadis yang lebih liar,&amp;nbsp;bahkan setuju berkencan dengan Andros, salah satu playboy terkemuka di kotanya. Dengan bantuan Andros yang ternyata benar-benar jatuh cinta&amp;nbsp;kepada&amp;nbsp;Vivian, gadis ini berusaha membuat Seon-Ho cemburu. Namun,&amp;nbsp;saat rencananya seakan berhasil, gadis ini justru sangat merindukan Seon-Ho.&lt;/p&gt;
 &lt;p&gt;Dengan bantuan Tae-Sik,&amp;nbsp;sahabat Vivian yang bernama&amp;nbsp;Sinae akhirnya tahu apa yang menyebabkan Seon-Ho memutuskan Vivian. Lelaki ini mendapat panggilan&amp;nbsp;&lt;em&gt;gundae&lt;/em&gt;&amp;mdash;wajib militer Korea yang mewajibkan warga lelakinya yang berumur lebih dari 18 tahun mengabdi pada negara selama kurang lebih 2 tahun. Seon-Ho terlalu mengkhawatirkan Vivian jika mereka harus berpisah lama. Ditambah hasutan&amp;nbsp;dari&amp;nbsp;Andros yang sejak pertama telah mengincar Vivian, Seon-Ho akhirnya setuju menyerahkan Vivian pada Andros.&lt;/p&gt;
 &lt;p&gt;Vivian&amp;nbsp;yang akhirnya&amp;nbsp;yakin&amp;nbsp;bahwa&amp;nbsp;Seon-Ho yang bodoh itu masih mencintainya&amp;nbsp;nekat&amp;nbsp;terbang ke Korea.&amp;nbsp;Akankah mereka mengukir janji setia mereka?&lt;/p&gt;</t>
        </is>
      </c>
      <c r="Y154" s="262" t="n">
        <v>48500</v>
      </c>
      <c r="Z154" s="226" t="n"/>
      <c r="AA154" s="241">
        <f>Y945*Z945</f>
        <v/>
      </c>
      <c r="AB154" s="237" t="inlineStr">
        <is>
          <t>50ae028c-6816-4b18-901a-f2fb4b754c99</t>
        </is>
      </c>
    </row>
    <row r="155" ht="15" customHeight="1" s="283">
      <c r="A155" s="109" t="n">
        <v>962</v>
      </c>
      <c r="B155" s="222">
        <f>HYPERLINK("https://mocostore.moco.co.id/catalog/"&amp;AB971,"Klik Disini")</f>
        <v/>
      </c>
      <c r="C155" s="223" t="inlineStr">
        <is>
          <t>Hutanku Sahabatku - Berpetualang Bersama Popi</t>
        </is>
      </c>
      <c r="D155" s="223" t="n"/>
      <c r="E155" s="223" t="inlineStr">
        <is>
          <t>Lusyani Sunarya</t>
        </is>
      </c>
      <c r="F155" s="223" t="inlineStr">
        <is>
          <t>978-979-29-2585-2</t>
        </is>
      </c>
      <c r="G155" s="223" t="inlineStr">
        <is>
          <t>978-979-29-8569-6</t>
        </is>
      </c>
      <c r="H155" s="223" t="inlineStr">
        <is>
          <t>Anak</t>
        </is>
      </c>
      <c r="I155" s="258" t="inlineStr">
        <is>
          <t>Fiksi</t>
        </is>
      </c>
      <c r="J155" s="186" t="inlineStr">
        <is>
          <t>001.01</t>
        </is>
      </c>
      <c r="K155" s="264" t="n"/>
      <c r="L155" s="264" t="n"/>
      <c r="M155" s="259" t="n"/>
      <c r="N155" s="223" t="inlineStr">
        <is>
          <t>Indonesia</t>
        </is>
      </c>
      <c r="O155" s="223" t="inlineStr">
        <is>
          <t>Tidak diketahui</t>
        </is>
      </c>
      <c r="P155" s="260" t="n">
        <v>2011</v>
      </c>
      <c r="Q155" s="260" t="n">
        <v>2018</v>
      </c>
      <c r="R155" s="223" t="inlineStr">
        <is>
          <t>Nyonyo Publisher</t>
        </is>
      </c>
      <c r="S155" s="223" t="inlineStr">
        <is>
          <t>Andi Offset CV</t>
        </is>
      </c>
      <c r="T155" s="223" t="inlineStr">
        <is>
          <t>Lokal</t>
        </is>
      </c>
      <c r="U155" s="261" t="n">
        <v>25</v>
      </c>
      <c r="V155" s="86" t="inlineStr">
        <is>
          <t>pdf</t>
        </is>
      </c>
      <c r="W155" s="223" t="inlineStr">
        <is>
          <t>4.7 MB</t>
        </is>
      </c>
      <c r="X155" s="223" t="inlineStr">
        <is>
          <t>&lt;p&gt;petualangan Bersama Popi, Hutanku Sahabatku&lt;/p&gt;</t>
        </is>
      </c>
      <c r="Y155" s="262" t="n">
        <v>43000</v>
      </c>
      <c r="Z155" s="226" t="n"/>
      <c r="AA155" s="241">
        <f>Y971*Z971</f>
        <v/>
      </c>
      <c r="AB155" s="237" t="inlineStr">
        <is>
          <t>1b0f1043-f2a7-4f30-8f6d-27a9dcddbd87</t>
        </is>
      </c>
    </row>
    <row r="156" ht="15" customHeight="1" s="283">
      <c r="A156" s="109" t="n">
        <v>982</v>
      </c>
      <c r="B156" s="222">
        <f>HYPERLINK("https://mocostore.moco.co.id/catalog/"&amp;AB991,"Klik Disini")</f>
        <v/>
      </c>
      <c r="C156" s="223" t="inlineStr">
        <is>
          <t>Kejujuran Leyla</t>
        </is>
      </c>
      <c r="D156" s="223" t="n"/>
      <c r="E156" s="223" t="inlineStr">
        <is>
          <t>R. Carolina</t>
        </is>
      </c>
      <c r="F156" s="223" t="inlineStr">
        <is>
          <t>978-979-29-0618-9</t>
        </is>
      </c>
      <c r="G156" s="223" t="inlineStr">
        <is>
          <t>978-979-29-9650-0</t>
        </is>
      </c>
      <c r="H156" s="223" t="inlineStr">
        <is>
          <t>Anak</t>
        </is>
      </c>
      <c r="I156" s="258" t="inlineStr">
        <is>
          <t>Fiksi</t>
        </is>
      </c>
      <c r="J156" s="186" t="inlineStr">
        <is>
          <t>001.01</t>
        </is>
      </c>
      <c r="K156" s="223" t="n"/>
      <c r="L156" s="223" t="n"/>
      <c r="M156" s="259" t="n"/>
      <c r="N156" s="223" t="inlineStr">
        <is>
          <t>Indonesia</t>
        </is>
      </c>
      <c r="O156" s="223" t="inlineStr">
        <is>
          <t>Tidak diketahui</t>
        </is>
      </c>
      <c r="P156" s="260" t="n">
        <v>2008</v>
      </c>
      <c r="Q156" s="260" t="n">
        <v>2018</v>
      </c>
      <c r="R156" s="223" t="inlineStr">
        <is>
          <t>Nyonyo Publisher</t>
        </is>
      </c>
      <c r="S156" s="223" t="inlineStr">
        <is>
          <t>Andi Offset CV</t>
        </is>
      </c>
      <c r="T156" s="223" t="inlineStr">
        <is>
          <t>Lokal</t>
        </is>
      </c>
      <c r="U156" s="261" t="n">
        <v>29</v>
      </c>
      <c r="V156" s="86" t="inlineStr">
        <is>
          <t>pdf</t>
        </is>
      </c>
      <c r="W156" s="223" t="inlineStr">
        <is>
          <t>11.3 MB</t>
        </is>
      </c>
      <c r="X156" s="223" t="inlineStr">
        <is>
          <t>&lt;p&gt;Leyla adalah seorang anak perempuan yang baik hati. Ketika berjalan-jalan di kota, ia menemukan sebuah dompet setelah ia&amp;nbsp;&lt;br /&gt;
 &lt;br /&gt;
 bertabrakan dengan paman berjas hijau dan bertopi hijau. Hati Leyla bergelut, &amp;#39;mengembalikan dompet itu atau mengambil&amp;nbsp;&lt;br /&gt;
 &lt;br /&gt;
 uangnya&amp;#39;. Bukankah ia bisa untuk menggunakan uang itu untuk membelikan hadiah ulang tahun untuk ibunya?&lt;/p&gt;</t>
        </is>
      </c>
      <c r="Y156" s="262" t="n">
        <v>53500</v>
      </c>
      <c r="Z156" s="226" t="n"/>
      <c r="AA156" s="241">
        <f>Y991*Z991</f>
        <v/>
      </c>
      <c r="AB156" s="237" t="inlineStr">
        <is>
          <t>f631fa75-0eba-4a57-a108-2b2980411fb3</t>
        </is>
      </c>
    </row>
    <row r="157" ht="15" customHeight="1" s="283">
      <c r="A157" s="109" t="n">
        <v>993</v>
      </c>
      <c r="B157" s="222">
        <f>HYPERLINK("https://mocostore.moco.co.id/catalog/"&amp;AB1002,"Klik Disini")</f>
        <v/>
      </c>
      <c r="C157" s="223" t="inlineStr">
        <is>
          <t>Karenina - Before I Say I Do</t>
        </is>
      </c>
      <c r="D157" s="223" t="n"/>
      <c r="E157" s="223" t="inlineStr">
        <is>
          <t>Jainar Berliana</t>
        </is>
      </c>
      <c r="F157" s="223" t="inlineStr">
        <is>
          <t>978-979-29-0334-8</t>
        </is>
      </c>
      <c r="G157" s="223" t="inlineStr">
        <is>
          <t>978-979-29-9649-4</t>
        </is>
      </c>
      <c r="H157" s="223" t="inlineStr">
        <is>
          <t>Novel</t>
        </is>
      </c>
      <c r="I157" s="258" t="inlineStr">
        <is>
          <t>Fiksi</t>
        </is>
      </c>
      <c r="J157" s="186" t="inlineStr">
        <is>
          <t>001.02</t>
        </is>
      </c>
      <c r="K157" s="264" t="n"/>
      <c r="L157" s="264" t="n"/>
      <c r="M157" s="259" t="n"/>
      <c r="N157" s="223" t="inlineStr">
        <is>
          <t>Indonesia</t>
        </is>
      </c>
      <c r="O157" s="223" t="inlineStr">
        <is>
          <t>Tidak diketahui</t>
        </is>
      </c>
      <c r="P157" s="260" t="n">
        <v>2008</v>
      </c>
      <c r="Q157" s="260" t="n">
        <v>2018</v>
      </c>
      <c r="R157" s="223" t="inlineStr">
        <is>
          <t>Sheila Publishing</t>
        </is>
      </c>
      <c r="S157" s="223" t="inlineStr">
        <is>
          <t>Andi Offset CV</t>
        </is>
      </c>
      <c r="T157" s="223" t="inlineStr">
        <is>
          <t>Lokal</t>
        </is>
      </c>
      <c r="U157" s="261" t="n">
        <v>368</v>
      </c>
      <c r="V157" s="86" t="inlineStr">
        <is>
          <t>pdf</t>
        </is>
      </c>
      <c r="W157" s="223" t="inlineStr">
        <is>
          <t>12.1 MB</t>
        </is>
      </c>
      <c r="X157" s="223" t="inlineStr">
        <is>
          <t>&lt;p&gt;Cantik, modern, kerja didua tempat sekaligus : penyiar radio dan Promotion Programme Coordinator, punya banyak teman untuk hangout, adalah impian banyak wanita. Dan itu dimiliki oleh Karenina. Kekurangannya : Nina belum punya pendamping hidup.&lt;br /&gt;
 &lt;br /&gt;
 Lalu bagaimana jika Nina yang sering terkena serangan Histrionic Personality Disorder dijodohkan dengan Abang yang begitu konservatif dan, maaf agak sedikit ketinggalan jaman? Apalagi Apalagi Abang adalah tentara. Sebuah profesi yang aneh dimata Nina.&lt;br /&gt;
 &lt;br /&gt;
 Akankah Nina bisa meraih cintanya? Sebuah perjalanan panjang dan begitu jauh, mulai dari pulau Jawa, pulau We sampai Papua menjadi bagian dari pencarian jati dirinya.&lt;/p&gt;</t>
        </is>
      </c>
      <c r="Y157" s="262" t="n">
        <v>92500</v>
      </c>
      <c r="Z157" s="226" t="n"/>
      <c r="AA157" s="241">
        <f>Y1002*Z1002</f>
        <v/>
      </c>
      <c r="AB157" s="237" t="inlineStr">
        <is>
          <t>7f408f20-35f0-4466-9601-5147b3a26447</t>
        </is>
      </c>
    </row>
    <row r="158" ht="15" customHeight="1" s="283">
      <c r="A158" s="109" t="n">
        <v>1021</v>
      </c>
      <c r="B158" s="222">
        <f>HYPERLINK("https://mocostore.moco.co.id/catalog/"&amp;AB1030,"Klik Disini")</f>
        <v/>
      </c>
      <c r="C158" s="223" t="inlineStr">
        <is>
          <t>Cewek Matre: Kumpulan Cerita Sarat Makna</t>
        </is>
      </c>
      <c r="D158" s="223" t="n"/>
      <c r="E158" s="223" t="inlineStr">
        <is>
          <t>T. Sandi Situmorang</t>
        </is>
      </c>
      <c r="F158" s="223" t="inlineStr">
        <is>
          <t>978-979-29-0138-2</t>
        </is>
      </c>
      <c r="G158" s="223" t="inlineStr">
        <is>
          <t>978-979-29-8947-2</t>
        </is>
      </c>
      <c r="H158" s="223" t="inlineStr">
        <is>
          <t>Fiksi Remaja</t>
        </is>
      </c>
      <c r="I158" s="258" t="inlineStr">
        <is>
          <t>Fiksi</t>
        </is>
      </c>
      <c r="J158" s="186" t="inlineStr">
        <is>
          <t>001.02</t>
        </is>
      </c>
      <c r="K158" s="264" t="n"/>
      <c r="L158" s="264" t="n"/>
      <c r="M158" s="259" t="n"/>
      <c r="N158" s="223" t="inlineStr">
        <is>
          <t>Indonesia</t>
        </is>
      </c>
      <c r="O158" s="223" t="inlineStr">
        <is>
          <t>Tidak diketahui</t>
        </is>
      </c>
      <c r="P158" s="260" t="n">
        <v>2007</v>
      </c>
      <c r="Q158" s="260" t="n">
        <v>2018</v>
      </c>
      <c r="R158" s="223" t="inlineStr">
        <is>
          <t>Sheila Publishing</t>
        </is>
      </c>
      <c r="S158" s="223" t="inlineStr">
        <is>
          <t>Andi Offset CV</t>
        </is>
      </c>
      <c r="T158" s="223" t="inlineStr">
        <is>
          <t>Lokal</t>
        </is>
      </c>
      <c r="U158" s="261" t="n">
        <v>208</v>
      </c>
      <c r="V158" s="86" t="inlineStr">
        <is>
          <t>pdf</t>
        </is>
      </c>
      <c r="W158" s="223" t="inlineStr">
        <is>
          <t>3.9 MB</t>
        </is>
      </c>
      <c r="X158" s="223" t="inlineStr">
        <is>
          <t>&lt;p&gt;&amp;quot;Naksir Kiki? Kalau bisa jangan deh!&amp;quot;&amp;nbsp;&lt;br /&gt;
 &amp;quot;Io kan tahu reputasinya. Dia akan morotin lo sampai habis.&amp;#39;&amp;middot;&amp;nbsp;&lt;br /&gt;
 Cinra memang buta atau tepatnya tolol. Sekarang, Roni baru merasakan sakitnya. Ia pikir dengan cintanya yang tulus murni, Kiki akan berubah dan menyadari cinta lebih berharga ketimbang harta.&amp;nbsp;&lt;/p&gt;
 &lt;p&gt;Mata Kiki terbelalak melihat Ferrari yang berjalan lambat di depannya. Bagai mimpi melihat&amp;nbsp; mobil semewah itu berada di jalanan kota Medan. Perlahan mobil itu rnundur dan menepi. Segera Kiki memasang tampang manisnya.&amp;nbsp;&lt;/p&gt;</t>
        </is>
      </c>
      <c r="Y158" s="262" t="n">
        <v>63000</v>
      </c>
      <c r="Z158" s="226" t="n"/>
      <c r="AA158" s="241">
        <f>Y1030*Z1030</f>
        <v/>
      </c>
      <c r="AB158" s="237" t="inlineStr">
        <is>
          <t>00741318-7ab6-4cc8-adef-e4d515a543af</t>
        </is>
      </c>
    </row>
    <row r="159" ht="15" customHeight="1" s="283">
      <c r="A159" s="109" t="n">
        <v>1056</v>
      </c>
      <c r="B159" s="222">
        <f>HYPERLINK("https://mocostore.moco.co.id/catalog/"&amp;AB1065,"Klik Disini")</f>
        <v/>
      </c>
      <c r="C159" s="223" t="inlineStr">
        <is>
          <t>Kingkong Jatuh Cinta</t>
        </is>
      </c>
      <c r="D159" s="223" t="n"/>
      <c r="E159" s="223" t="inlineStr">
        <is>
          <t>Ari Kinoysan</t>
        </is>
      </c>
      <c r="F159" s="223" t="inlineStr">
        <is>
          <t>978-979-29-0070-5</t>
        </is>
      </c>
      <c r="G159" s="223" t="inlineStr">
        <is>
          <t>978-979-29-9634-0</t>
        </is>
      </c>
      <c r="H159" s="223" t="inlineStr">
        <is>
          <t>Novel</t>
        </is>
      </c>
      <c r="I159" s="258" t="inlineStr">
        <is>
          <t>Fiksi</t>
        </is>
      </c>
      <c r="J159" s="186" t="inlineStr">
        <is>
          <t>001.02</t>
        </is>
      </c>
      <c r="K159" s="264" t="n"/>
      <c r="L159" s="264" t="n"/>
      <c r="M159" s="259" t="n"/>
      <c r="N159" s="223" t="n"/>
      <c r="O159" s="223" t="n"/>
      <c r="P159" s="260" t="n">
        <v>2007</v>
      </c>
      <c r="Q159" s="260" t="n">
        <v>2018</v>
      </c>
      <c r="R159" s="223" t="inlineStr">
        <is>
          <t>Sheila Publishing</t>
        </is>
      </c>
      <c r="S159" s="223" t="inlineStr">
        <is>
          <t>Andi Offset CV</t>
        </is>
      </c>
      <c r="T159" s="223" t="n"/>
      <c r="U159" s="261" t="n">
        <v>292</v>
      </c>
      <c r="V159" s="86" t="inlineStr">
        <is>
          <t>pdf</t>
        </is>
      </c>
      <c r="W159" s="223" t="inlineStr">
        <is>
          <t>18.8 MB</t>
        </is>
      </c>
      <c r="X159" s="223" t="inlineStr">
        <is>
          <t>&lt;p&gt;Bagai disambar geledek, Intan harus menerima kenyataan untuk menikahi Awang. Padahal, kenal saja tidak. Apa pasal? Semua berawal dari sebuah kesalahpahaman. Karena merasa bersalah, Intan harus rela. Bahkan rela dimusuhi oleh Awang &amp;ndash; sekalipun ia berusaha untuk berteman. Yang menyakitkan, Intan terlambat tahu kalau Jodi ternyata mencintainya&amp;hellip;&lt;br /&gt;
 &lt;br /&gt;
 Apa yang harus dilakukan Intan? Menyelamatkan hubungannya dengan Jodi &amp;ndash; meski itu mustahil, atau meneruskan pernikahannya dengan Awang? Sementara Awang sepertinya semakin hari semakin membencinya. Tak hanya itu, tekanan keluarga Awang membuat Intan berada di ujung tanduk.&lt;/p&gt;</t>
        </is>
      </c>
      <c r="Y159" s="262" t="n">
        <v>71500</v>
      </c>
      <c r="Z159" s="226" t="n"/>
      <c r="AA159" s="241">
        <f>Y1065*Z1065</f>
        <v/>
      </c>
      <c r="AB159" s="237" t="inlineStr">
        <is>
          <t>cd7a1116-f105-40b0-bdfb-f1ff5b88851d</t>
        </is>
      </c>
    </row>
    <row r="160" ht="15" customHeight="1" s="283">
      <c r="A160" s="109" t="n">
        <v>1081</v>
      </c>
      <c r="B160" s="222">
        <f>HYPERLINK("https://mocostore.moco.co.id/catalog/"&amp;AB1090,"Klik Disini")</f>
        <v/>
      </c>
      <c r="C160" s="223" t="inlineStr">
        <is>
          <t>Concerto Al Malioboro</t>
        </is>
      </c>
      <c r="D160" s="223" t="n"/>
      <c r="E160" s="223" t="inlineStr">
        <is>
          <t>Ansel Watra</t>
        </is>
      </c>
      <c r="F160" s="223" t="inlineStr">
        <is>
          <t>978-979-29-3303-1</t>
        </is>
      </c>
      <c r="G160" s="223" t="inlineStr">
        <is>
          <t>978-979-29-8970-0</t>
        </is>
      </c>
      <c r="H160" s="223" t="inlineStr">
        <is>
          <t>Fiksi</t>
        </is>
      </c>
      <c r="I160" s="258" t="inlineStr">
        <is>
          <t>Fiksi</t>
        </is>
      </c>
      <c r="J160" s="186" t="inlineStr">
        <is>
          <t>001.03</t>
        </is>
      </c>
      <c r="K160" s="264" t="n"/>
      <c r="L160" s="264" t="n"/>
      <c r="M160" s="259" t="n"/>
      <c r="N160" s="223" t="n"/>
      <c r="O160" s="223" t="n"/>
      <c r="P160" s="260" t="n">
        <v>2012</v>
      </c>
      <c r="Q160" s="260" t="n">
        <v>2018</v>
      </c>
      <c r="R160" s="223" t="inlineStr">
        <is>
          <t>Sheila Publishing</t>
        </is>
      </c>
      <c r="S160" s="223" t="inlineStr">
        <is>
          <t>Andi Offset CV</t>
        </is>
      </c>
      <c r="T160" s="223" t="n"/>
      <c r="U160" s="261" t="n">
        <v>334</v>
      </c>
      <c r="V160" s="86" t="inlineStr">
        <is>
          <t>pdf</t>
        </is>
      </c>
      <c r="W160" s="223" t="inlineStr">
        <is>
          <t>24.3 MB</t>
        </is>
      </c>
      <c r="X160" s="223" t="inlineStr">
        <is>
          <t>&lt;p&gt;Lima anak muda menuntut ilmu di sebuah universitas swasta di Yogyakarta. Mereka seangkatan dan mengambil jurusan yang sama. Mereka adalah Kardiv asal Surabaya, Wawan asal Kediri, Astrid dan Vera sama-sama orang Solo, serta Widya yang asli Yogyakarta. Persahabatan mereka berawal ketika mereka berlima tergabung dalam sebuah kelompok tugas di salah satu kelas yang mereka ambil pada semester pertama.&lt;br /&gt;
 Di bidang akademik, mereka berlomba-lomba untuk dapat meraih hasil studi terbaik pada setiap semester. Mereka pun berikrar untuk lulus kuliah sama-sama dan diwisuda pada hari yang sama kelak, apa pun tantangan yang mesti mereka hadapi. Mereka berjanji akan selalu bersama berupaya mencari solusi bila di antara mereka ada yang mengalami masalah serius, terutama tentang studi.&amp;nbsp;&lt;br /&gt;
 Perjumpaan mereka dengan Bu Maryati, salah seorang korban gempa bumi yang mengguncang Yogyakarta pada 2006, yang kini mengais receh di jalanan sebagai pengamen untuk bertahan hidup, menggerakkan jiwa sosial mereka. Lantas, apa yang mereka lakukan untuk Bu Maryati dan kedua anaknya yang kecil? Apa pula yang mereka lakukan ketika kelangsungan kuliah Kardiv terancam akibat keluarga Kardiv dilanda bencana dan mengalami kesulitan keuangan?&lt;/p&gt;</t>
        </is>
      </c>
      <c r="Y160" s="262" t="n">
        <v>68000</v>
      </c>
      <c r="Z160" s="226" t="n"/>
      <c r="AA160" s="241">
        <f>Y1090*Z1090</f>
        <v/>
      </c>
      <c r="AB160" s="237" t="inlineStr">
        <is>
          <t>b7209ad6-fa1a-481e-ac84-5f012c241396</t>
        </is>
      </c>
    </row>
    <row r="161" ht="15" customHeight="1" s="283">
      <c r="A161" s="109" t="n">
        <v>1126</v>
      </c>
      <c r="B161" s="222">
        <f>HYPERLINK("https://mocostore.moco.co.id/catalog/"&amp;AB1135,"Klik Disini")</f>
        <v/>
      </c>
      <c r="C161" s="223" t="inlineStr">
        <is>
          <t>Lama Fa</t>
        </is>
      </c>
      <c r="D161" s="223" t="n"/>
      <c r="E161" s="223" t="inlineStr">
        <is>
          <t>Yudhi Herwibowo</t>
        </is>
      </c>
      <c r="F161" s="223" t="inlineStr">
        <is>
          <t>978-979-29-0134-4</t>
        </is>
      </c>
      <c r="G161" s="223" t="inlineStr">
        <is>
          <t>978-979-29-9164-2</t>
        </is>
      </c>
      <c r="H161" s="223" t="inlineStr">
        <is>
          <t>Novel</t>
        </is>
      </c>
      <c r="I161" s="258" t="inlineStr">
        <is>
          <t>Fiksi</t>
        </is>
      </c>
      <c r="J161" s="186" t="inlineStr">
        <is>
          <t>001.02</t>
        </is>
      </c>
      <c r="K161" s="264" t="n"/>
      <c r="L161" s="264" t="n"/>
      <c r="M161" s="259" t="n"/>
      <c r="N161" s="223" t="inlineStr">
        <is>
          <t>Indonesia</t>
        </is>
      </c>
      <c r="O161" s="223" t="inlineStr">
        <is>
          <t>Tidak diketahui</t>
        </is>
      </c>
      <c r="P161" s="260" t="n">
        <v>2007</v>
      </c>
      <c r="Q161" s="260" t="n">
        <v>2018</v>
      </c>
      <c r="R161" s="223" t="inlineStr">
        <is>
          <t>Sheila Publishing</t>
        </is>
      </c>
      <c r="S161" s="223" t="inlineStr">
        <is>
          <t>Andi Offset CV</t>
        </is>
      </c>
      <c r="T161" s="223" t="inlineStr">
        <is>
          <t>Lokal</t>
        </is>
      </c>
      <c r="U161" s="261" t="n">
        <v>88</v>
      </c>
      <c r="V161" s="86" t="inlineStr">
        <is>
          <t>pdf</t>
        </is>
      </c>
      <c r="W161" s="223" t="inlineStr">
        <is>
          <t>5.7 MB</t>
        </is>
      </c>
      <c r="X161" s="223" t="inlineStr">
        <is>
          <t>&lt;p&gt;Semua mengatakan Papa Ora meninggal karena terempas kotek lama. Tapi, surat misterius itu mengatakan hal yang berbeda. Mungkinkah Papa Ora dibunuh? Apa hubungannya dengan Ikke Mabengke? Secara tradisi, Linda harus menggantikan Papa Ora menjadi Lama Fa. Meski ia seorang perempuan. Baleo, baleo, baleo....... Kau siap, Bataona? Linda menggangguk mantap. Darahnya tiba-tiba berdesir dan jantungnya berpacu dengan cepat. Ia yakin, sensasi ini telah lama ditunggunya. - Ifa&lt;/p&gt;</t>
        </is>
      </c>
      <c r="Y161" s="262" t="n">
        <v>48000</v>
      </c>
      <c r="Z161" s="226" t="n"/>
      <c r="AA161" s="241">
        <f>Y1135*Z1135</f>
        <v/>
      </c>
      <c r="AB161" s="237" t="inlineStr">
        <is>
          <t>42d2186a-a3dd-44f5-9f4e-5183806c39fa</t>
        </is>
      </c>
    </row>
    <row r="162" ht="15" customHeight="1" s="283">
      <c r="A162" s="109" t="n">
        <v>1149</v>
      </c>
      <c r="B162" s="222">
        <f>HYPERLINK("https://mocostore.moco.co.id/catalog/"&amp;AB1158,"Klik Disini")</f>
        <v/>
      </c>
      <c r="C162" s="223" t="inlineStr">
        <is>
          <t>Deja vu</t>
        </is>
      </c>
      <c r="D162" s="223" t="n"/>
      <c r="E162" s="223" t="inlineStr">
        <is>
          <t>Fani Krismawati</t>
        </is>
      </c>
      <c r="F162" s="223" t="inlineStr">
        <is>
          <t>978-979-29-0047-7</t>
        </is>
      </c>
      <c r="G162" s="223" t="inlineStr">
        <is>
          <t>978-979-29-9005-8</t>
        </is>
      </c>
      <c r="H162" s="223" t="inlineStr">
        <is>
          <t>Fiksi</t>
        </is>
      </c>
      <c r="I162" s="258" t="inlineStr">
        <is>
          <t>Fiksi</t>
        </is>
      </c>
      <c r="J162" s="186" t="inlineStr">
        <is>
          <t>001.03</t>
        </is>
      </c>
      <c r="K162" s="264" t="n"/>
      <c r="L162" s="264" t="n"/>
      <c r="M162" s="259" t="n"/>
      <c r="N162" s="263" t="inlineStr">
        <is>
          <t>Indonesia</t>
        </is>
      </c>
      <c r="O162" s="263" t="inlineStr">
        <is>
          <t>Tidak diketahui</t>
        </is>
      </c>
      <c r="P162" s="260" t="n">
        <v>2007</v>
      </c>
      <c r="Q162" s="260" t="n">
        <v>2018</v>
      </c>
      <c r="R162" s="223" t="inlineStr">
        <is>
          <t>Sheila Publishing</t>
        </is>
      </c>
      <c r="S162" s="223" t="inlineStr">
        <is>
          <t>Andi Offset CV</t>
        </is>
      </c>
      <c r="T162" s="223" t="inlineStr">
        <is>
          <t>Lokal</t>
        </is>
      </c>
      <c r="U162" s="261" t="n">
        <v>224</v>
      </c>
      <c r="V162" s="86" t="inlineStr">
        <is>
          <t>pdf</t>
        </is>
      </c>
      <c r="W162" s="223" t="inlineStr">
        <is>
          <t>8.7 MB</t>
        </is>
      </c>
      <c r="X162" s="223" t="inlineStr">
        <is>
          <t>&lt;p&gt;Pernahkah kamu terbangun dari tidur dan mendapati semua peristiwa diputar ulang seperti film yang barusan kamu tonton? Mungkin seperti itulah yang aku rasakan saat ini..&lt;/p&gt;
 &lt;p&gt;Itu terjadi setelah aku nekat pergi sendiri ke plaza. Sebelumnya, aku bahkan tak berani keluar rumah sendirian. Ini karena aku punya agorafobia - sebuah penyakit yang membuatku ketakutan setengah mati. Musik itu, aaaahh, keras sekali, berdentum-dentum, kepalaku jadi pusing, aku kalap... dan semuanya gelap. Aku harus sembuh! Karena itulah aku datang pada dokter Roth, kenalan Katie sobatku. Dokter yang ganteng, cerdas dan penuh perhatian. Aku jatuh cinta! Dia segalanya bagiku, melebihi Yogie. Bahkan dia selalu mendatangiku dan memberiku cincin yang mengikat cinta kami berdua...&lt;/p&gt;
 &lt;p&gt;Sampai suatu ketika, aku tahu Katie juga mencintainya. Mungkinkah aku berkorban demi Katie? Kata orang, dokter Roth telah meninggal, bahkan sebelum aku mengucapkan kata cinta. Aku tidak percaya. Aku melihtanya tadi malam. Mungkinkah ini karena salahku? Seandainya waktu bisa kembali berputar...&lt;/p&gt;</t>
        </is>
      </c>
      <c r="Y162" s="262" t="n">
        <v>64500</v>
      </c>
      <c r="Z162" s="226" t="n"/>
      <c r="AA162" s="241">
        <f>Y1158*Z1158</f>
        <v/>
      </c>
      <c r="AB162" s="237" t="inlineStr">
        <is>
          <t>7632e28e-1d1e-447b-bcfe-7a9313851d9a</t>
        </is>
      </c>
    </row>
    <row r="163" ht="15" customHeight="1" s="283">
      <c r="A163" s="109" t="n">
        <v>1158</v>
      </c>
      <c r="B163" s="222">
        <f>HYPERLINK("https://mocostore.moco.co.id/catalog/"&amp;AB1167,"Klik Disini")</f>
        <v/>
      </c>
      <c r="C163" s="223" t="inlineStr">
        <is>
          <t>Allen dan Bunga Ajaib</t>
        </is>
      </c>
      <c r="D163" s="223" t="n"/>
      <c r="E163" s="223" t="inlineStr">
        <is>
          <t>R. Carolina</t>
        </is>
      </c>
      <c r="F163" s="223" t="inlineStr">
        <is>
          <t>979-763-812-x</t>
        </is>
      </c>
      <c r="G163" s="223" t="inlineStr">
        <is>
          <t>978-979-29-8810-9</t>
        </is>
      </c>
      <c r="H163" s="223" t="inlineStr">
        <is>
          <t>Anak</t>
        </is>
      </c>
      <c r="I163" s="258" t="inlineStr">
        <is>
          <t>Fiksi</t>
        </is>
      </c>
      <c r="J163" s="186" t="inlineStr">
        <is>
          <t>001.01</t>
        </is>
      </c>
      <c r="K163" s="264" t="n"/>
      <c r="L163" s="264" t="n"/>
      <c r="M163" s="259" t="n"/>
      <c r="N163" s="223" t="inlineStr">
        <is>
          <t>Indonesia</t>
        </is>
      </c>
      <c r="O163" s="223" t="inlineStr">
        <is>
          <t>Tidak diketahui</t>
        </is>
      </c>
      <c r="P163" s="260" t="n">
        <v>2007</v>
      </c>
      <c r="Q163" s="260" t="n">
        <v>2018</v>
      </c>
      <c r="R163" s="223" t="inlineStr">
        <is>
          <t>Nyonyo Publisher</t>
        </is>
      </c>
      <c r="S163" s="223" t="inlineStr">
        <is>
          <t>Andi Offset CV</t>
        </is>
      </c>
      <c r="T163" s="223" t="inlineStr">
        <is>
          <t>Lokal</t>
        </is>
      </c>
      <c r="U163" s="261" t="n">
        <v>25</v>
      </c>
      <c r="V163" s="86" t="inlineStr">
        <is>
          <t>pdf</t>
        </is>
      </c>
      <c r="W163" s="223" t="inlineStr">
        <is>
          <t>5.5 MB</t>
        </is>
      </c>
      <c r="X163" s="223" t="inlineStr">
        <is>
          <t>&lt;p&gt;Seorang anak bernama Allen yang hendak menyelamatkan kakeknya yang sakit keras dengan cara mencari bunga Your Wish yang konon dapat mengabulkan segala permintaan. Maka dimulailah perjalanan Allen, Berhasilkah Allen melewati berbagai rintangan yang menghadang dan menemukan bunga yang dapat menyembuhkan kakeknya?&lt;/p&gt;</t>
        </is>
      </c>
      <c r="Y163" s="262" t="n">
        <v>55000</v>
      </c>
      <c r="Z163" s="226" t="n"/>
      <c r="AA163" s="241">
        <f>Y1167*Z1167</f>
        <v/>
      </c>
      <c r="AB163" s="237" t="inlineStr">
        <is>
          <t>b42ffc67-3a29-4bda-892e-45698ec8c0ca</t>
        </is>
      </c>
    </row>
    <row r="164" ht="15" customHeight="1" s="283">
      <c r="A164" s="109" t="n">
        <v>1178</v>
      </c>
      <c r="B164" s="222">
        <f>HYPERLINK("https://mocostore.moco.co.id/catalog/"&amp;AB1187,"Klik Disini")</f>
        <v/>
      </c>
      <c r="C164" s="223" t="inlineStr">
        <is>
          <t>Miss Parnowati</t>
        </is>
      </c>
      <c r="D164" s="223" t="n"/>
      <c r="E164" s="223" t="inlineStr">
        <is>
          <t>Very Barus</t>
        </is>
      </c>
      <c r="F164" s="223" t="inlineStr">
        <is>
          <t>978-979-29-0943-2</t>
        </is>
      </c>
      <c r="G164" s="223" t="inlineStr">
        <is>
          <t>978-979-29-9256-4</t>
        </is>
      </c>
      <c r="H164" s="223" t="inlineStr">
        <is>
          <t>Novel</t>
        </is>
      </c>
      <c r="I164" s="258" t="inlineStr">
        <is>
          <t>Fiksi</t>
        </is>
      </c>
      <c r="J164" s="186" t="inlineStr">
        <is>
          <t>001.02</t>
        </is>
      </c>
      <c r="K164" s="223" t="n"/>
      <c r="L164" s="223" t="n"/>
      <c r="M164" s="259" t="n"/>
      <c r="N164" s="223" t="inlineStr">
        <is>
          <t>Indonesia</t>
        </is>
      </c>
      <c r="O164" s="223" t="inlineStr">
        <is>
          <t>Tidak diketahui</t>
        </is>
      </c>
      <c r="P164" s="260" t="n">
        <v>2009</v>
      </c>
      <c r="Q164" s="260" t="n">
        <v>2018</v>
      </c>
      <c r="R164" s="223" t="inlineStr">
        <is>
          <t>Sheila Publishing</t>
        </is>
      </c>
      <c r="S164" s="223" t="inlineStr">
        <is>
          <t>Andi Offset CV</t>
        </is>
      </c>
      <c r="T164" s="223" t="inlineStr">
        <is>
          <t>Lokal</t>
        </is>
      </c>
      <c r="U164" s="261" t="n">
        <v>192</v>
      </c>
      <c r="V164" s="86" t="inlineStr">
        <is>
          <t>pdf</t>
        </is>
      </c>
      <c r="W164" s="223" t="inlineStr">
        <is>
          <t>9.9 MB</t>
        </is>
      </c>
      <c r="X164" s="223" t="inlineStr">
        <is>
          <t>&lt;p&gt;Perkenalkan, nama gw Astrid Husain. Umur baru aja masuk gerbang 16. Tapi, inget! Jangan mentang mentang ada label Husain dibelakang namaku, elo langsung nebak kalo keluargaku masih ada hubungan darah dengan trah-nya Sadam Husain. Sama sekali kagak ada! Terserah deh elo pada maksa gw ngaku karena emang kagak ada hubunga apa-apa sama mantan presiden Irak itu.&amp;nbsp;&lt;br /&gt;
 Bokap gw tentara, nyokap gw ibu rumah tangga. Bedanya mereka banyak, mending elo gak usah nanya deh. Tapi, kalo ditanya persamaannya, gw bisa jawab dengan cepat: suara yang melengking alias suara cadas. Ada kali tuh suara 7 oktaf, macam lengkingan mariah carey. akibatnya, cowok-cowok yang punya niat tulus ngajak gw kencan selalu berakhir dengan tragedi. Pasalnya nyali mereka langsung ciut sekalinya dengar suara bonyok. Jerawat gw juga rajin pecah karena karena teriakan bonyok.&lt;br /&gt;
 Oke, gw tekanin sekali lagi. Gw astrid cewek remaja yang pengen punya pacar, pengen punya hape keren, pengen ke parti, pengen tampil modis, pengen aksesori yang trendi, pengen tas lucu, pokoknya pengen yang lain-lain khas anak cewek remaja. Tapi, semua yg gw pengen-pengenin itu selalu terjegal sama bonyok gw sendiri. Bonyok selalu nolak pengen-pengennya gw itu pake suara cadas mereka lagi. Bikin gw sesak nafas, jantung lemah, plus jidat sm ketek gw keringetan! Tapi, ntar dolo, gw punya siasat jitu kok untuk nangani semua masalah ini&lt;/p&gt;</t>
        </is>
      </c>
      <c r="Y164" s="262" t="n">
        <v>66000</v>
      </c>
      <c r="Z164" s="226" t="n"/>
      <c r="AA164" s="241">
        <f>Y1187*Z1187</f>
        <v/>
      </c>
      <c r="AB164" s="237" t="inlineStr">
        <is>
          <t>bfec9389-6506-426f-831d-ea3350613ca7</t>
        </is>
      </c>
    </row>
    <row r="165" ht="15" customHeight="1" s="283">
      <c r="A165" s="109" t="n">
        <v>1191</v>
      </c>
      <c r="B165" s="222">
        <f>HYPERLINK("https://mocostore.moco.co.id/catalog/"&amp;AB1200,"Klik Disini")</f>
        <v/>
      </c>
      <c r="C165" s="223" t="inlineStr">
        <is>
          <t>Suzy and Andy: Food and Snack</t>
        </is>
      </c>
      <c r="D165" s="223" t="n"/>
      <c r="E165" s="223" t="inlineStr">
        <is>
          <t>ILT Learning Team</t>
        </is>
      </c>
      <c r="F165" s="223" t="inlineStr">
        <is>
          <t>978-979-29-0534-2</t>
        </is>
      </c>
      <c r="G165" s="223" t="inlineStr">
        <is>
          <t>978-979-29-8840-6</t>
        </is>
      </c>
      <c r="H165" s="223" t="inlineStr">
        <is>
          <t>Anak</t>
        </is>
      </c>
      <c r="I165" s="258" t="inlineStr">
        <is>
          <t>Fiksi</t>
        </is>
      </c>
      <c r="J165" s="186" t="inlineStr">
        <is>
          <t>001.01</t>
        </is>
      </c>
      <c r="K165" s="264" t="n"/>
      <c r="L165" s="264" t="n"/>
      <c r="M165" s="259" t="n"/>
      <c r="N165" s="263" t="inlineStr">
        <is>
          <t>Indonesia</t>
        </is>
      </c>
      <c r="O165" s="263" t="inlineStr">
        <is>
          <t>Tidak diketahui</t>
        </is>
      </c>
      <c r="P165" s="260" t="n">
        <v>2010</v>
      </c>
      <c r="Q165" s="260" t="n">
        <v>2018</v>
      </c>
      <c r="R165" s="223" t="inlineStr">
        <is>
          <t>Nyonyo Publisher</t>
        </is>
      </c>
      <c r="S165" s="223" t="inlineStr">
        <is>
          <t>Andi Offset CV</t>
        </is>
      </c>
      <c r="T165" s="223" t="inlineStr">
        <is>
          <t>Lokal</t>
        </is>
      </c>
      <c r="U165" s="261" t="n">
        <v>25</v>
      </c>
      <c r="V165" s="86" t="inlineStr">
        <is>
          <t>pdf</t>
        </is>
      </c>
      <c r="W165" s="223" t="inlineStr">
        <is>
          <t>9.1 MB</t>
        </is>
      </c>
      <c r="X165" s="223" t="inlineStr">
        <is>
          <t>&lt;p&gt;Buah, sayur, susu, dan daging ternyata sangat baik loh untuk tubuh kita. Buktinya Andy dan Suzy juga suka. Tapi, apa teman-teman tahu manfaat dan kegunaan dari makanan dan minuman itu?&lt;br /&gt;
 &lt;br /&gt;
 Nah, di seri kali ini, Andy dan Suzy akan mengajak teman-teman untuk mengenali apa saja manfaat dari makanan dan minuman untuk tubuh kita. Ternyata banyak sekali loh manfaatnya. Kalian mau tahu kan? Lalu bagaimana mengucapkan makanan dan minuman itu dalam bahasa inggris? Kalian akan tahu kalau membaca buku ini. Selamat membaca ya!&lt;/p&gt;</t>
        </is>
      </c>
      <c r="Y165" s="262" t="n">
        <v>38000</v>
      </c>
      <c r="Z165" s="226" t="n"/>
      <c r="AA165" s="241">
        <f>Y1200*Z1200</f>
        <v/>
      </c>
      <c r="AB165" s="237" t="inlineStr">
        <is>
          <t>f217aab4-fc83-448c-9f85-ac5a1dc1d132</t>
        </is>
      </c>
    </row>
    <row r="166" ht="15" customHeight="1" s="283">
      <c r="A166" s="109" t="n">
        <v>1193</v>
      </c>
      <c r="B166" s="222">
        <f>HYPERLINK("https://mocostore.moco.co.id/catalog/"&amp;AB1202,"Klik Disini")</f>
        <v/>
      </c>
      <c r="C166" s="223" t="inlineStr">
        <is>
          <t>Suzy and Andy: Let`s Go Bug Hunting</t>
        </is>
      </c>
      <c r="D166" s="223" t="n"/>
      <c r="E166" s="223" t="inlineStr">
        <is>
          <t>ILT Learning Team</t>
        </is>
      </c>
      <c r="F166" s="223" t="inlineStr">
        <is>
          <t>978-979-29-0532-8</t>
        </is>
      </c>
      <c r="G166" s="223" t="inlineStr">
        <is>
          <t>978-979-29-8842-0</t>
        </is>
      </c>
      <c r="H166" s="223" t="inlineStr">
        <is>
          <t>Anak</t>
        </is>
      </c>
      <c r="I166" s="258" t="inlineStr">
        <is>
          <t>Fiksi</t>
        </is>
      </c>
      <c r="J166" s="186" t="inlineStr">
        <is>
          <t>001.01</t>
        </is>
      </c>
      <c r="K166" s="264" t="n"/>
      <c r="L166" s="264" t="n"/>
      <c r="M166" s="259" t="n"/>
      <c r="N166" s="223" t="inlineStr">
        <is>
          <t>Indonesia</t>
        </is>
      </c>
      <c r="O166" s="223" t="inlineStr">
        <is>
          <t>Tidak diketahui</t>
        </is>
      </c>
      <c r="P166" s="260" t="n">
        <v>2010</v>
      </c>
      <c r="Q166" s="260" t="n">
        <v>2018</v>
      </c>
      <c r="R166" s="223" t="inlineStr">
        <is>
          <t>Nyonyo Publisher</t>
        </is>
      </c>
      <c r="S166" s="223" t="inlineStr">
        <is>
          <t>Andi Offset CV</t>
        </is>
      </c>
      <c r="T166" s="223" t="inlineStr">
        <is>
          <t>Lokal</t>
        </is>
      </c>
      <c r="U166" s="261" t="n">
        <v>25</v>
      </c>
      <c r="V166" s="86" t="inlineStr">
        <is>
          <t>pdf</t>
        </is>
      </c>
      <c r="W166" s="223" t="inlineStr">
        <is>
          <t>4.2 MB</t>
        </is>
      </c>
      <c r="X166" s="223" t="inlineStr">
        <is>
          <t>&lt;p&gt;Seri kali ini, Andy dan Suzy juga teman-teman diajak Ibu Maria ke kebun. Mereka diajak berburu serangga. Hmm... ternyata ada banyak serangga di kebun. Warnanya juga macam-macam. Serangga itu tampak kecil dan lucu.&amp;nbsp;&lt;br /&gt;
 &lt;br /&gt;
 Apa teman-teman juga tahu apa saja nama serangga itu? Nah, Andy dan Suzy akan mengenalkan nama-nama serangga. Apa saja yang mereka makan? Dan, dimana mereka bisa ditemui? Selain itu, Andy dan Suzy juga akan membantu teman-teman menyebutkan nama serangga itu dalam bahasa Inggris. Selamat membaca ya!&lt;/p&gt;</t>
        </is>
      </c>
      <c r="Y166" s="262" t="n">
        <v>38000</v>
      </c>
      <c r="Z166" s="226" t="n"/>
      <c r="AA166" s="241">
        <f>Y1202*Z1202</f>
        <v/>
      </c>
      <c r="AB166" s="237" t="inlineStr">
        <is>
          <t>de340809-8a6d-417e-b19a-e43412eff0e2</t>
        </is>
      </c>
    </row>
    <row r="167" ht="15" customHeight="1" s="283">
      <c r="A167" s="109" t="n">
        <v>1202</v>
      </c>
      <c r="B167" s="222">
        <f>HYPERLINK("https://mocostore.moco.co.id/catalog/"&amp;AB1211,"Klik Disini")</f>
        <v/>
      </c>
      <c r="C167" s="223" t="inlineStr">
        <is>
          <t>Seri Dongeng Elly: Pergi Berenang</t>
        </is>
      </c>
      <c r="D167" s="223" t="n"/>
      <c r="E167" s="223" t="inlineStr">
        <is>
          <t>Annie Angsana</t>
        </is>
      </c>
      <c r="F167" s="223" t="inlineStr">
        <is>
          <t>978-979-29-1470-2</t>
        </is>
      </c>
      <c r="G167" s="223" t="inlineStr">
        <is>
          <t>978-979-29-9018-8</t>
        </is>
      </c>
      <c r="H167" s="223" t="inlineStr">
        <is>
          <t>Anak</t>
        </is>
      </c>
      <c r="I167" s="258" t="inlineStr">
        <is>
          <t>Fiksi</t>
        </is>
      </c>
      <c r="J167" s="186" t="inlineStr">
        <is>
          <t>001.01</t>
        </is>
      </c>
      <c r="K167" s="264" t="n"/>
      <c r="L167" s="264" t="n"/>
      <c r="M167" s="259" t="n"/>
      <c r="N167" s="223" t="inlineStr">
        <is>
          <t>Indonesia</t>
        </is>
      </c>
      <c r="O167" s="223" t="inlineStr">
        <is>
          <t>Tidak diketahui</t>
        </is>
      </c>
      <c r="P167" s="260" t="n">
        <v>2010</v>
      </c>
      <c r="Q167" s="260" t="n">
        <v>2018</v>
      </c>
      <c r="R167" s="223" t="inlineStr">
        <is>
          <t>Nyonyo Publisher</t>
        </is>
      </c>
      <c r="S167" s="223" t="inlineStr">
        <is>
          <t>Andi Offset CV</t>
        </is>
      </c>
      <c r="T167" s="223" t="inlineStr">
        <is>
          <t>Lokal</t>
        </is>
      </c>
      <c r="U167" s="261" t="n">
        <v>16</v>
      </c>
      <c r="V167" s="86" t="inlineStr">
        <is>
          <t>pdf</t>
        </is>
      </c>
      <c r="W167" s="223" t="inlineStr">
        <is>
          <t>6.7 MB</t>
        </is>
      </c>
      <c r="X167" s="223" t="inlineStr">
        <is>
          <t>&lt;p&gt;Elly dan teman-temannya mau pergi berenang, tapi di kolam renang tiba-tiba ada yang kram nih. Ada apa ya gerangan? Ayo kita cari tahu dengan membaca kisah Elly.&lt;/p&gt;</t>
        </is>
      </c>
      <c r="Y167" s="262" t="n">
        <v>39500</v>
      </c>
      <c r="Z167" s="226" t="n"/>
      <c r="AA167" s="241">
        <f>Y1211*Z1211</f>
        <v/>
      </c>
      <c r="AB167" s="237" t="inlineStr">
        <is>
          <t>8f7942a4-9a28-4cc9-a042-77bc11ee2a07</t>
        </is>
      </c>
    </row>
    <row r="168" ht="15" customHeight="1" s="283">
      <c r="A168" s="109" t="n">
        <v>1212</v>
      </c>
      <c r="B168" s="222">
        <f>HYPERLINK("https://mocostore.moco.co.id/catalog/"&amp;AB1221,"Klik Disini")</f>
        <v/>
      </c>
      <c r="C168" s="223" t="inlineStr">
        <is>
          <t>Ekspedisi Buki Kaja</t>
        </is>
      </c>
      <c r="D168" s="223" t="n"/>
      <c r="E168" s="223" t="inlineStr">
        <is>
          <t>Yudhi Herwibowo</t>
        </is>
      </c>
      <c r="F168" s="223" t="inlineStr">
        <is>
          <t>978-979-29-0272-3</t>
        </is>
      </c>
      <c r="G168" s="223" t="inlineStr">
        <is>
          <t>978-979-29-9023-2</t>
        </is>
      </c>
      <c r="H168" s="223" t="inlineStr">
        <is>
          <t>Fiksi</t>
        </is>
      </c>
      <c r="I168" s="258" t="inlineStr">
        <is>
          <t>Fiksi</t>
        </is>
      </c>
      <c r="J168" s="186" t="inlineStr">
        <is>
          <t>001.03</t>
        </is>
      </c>
      <c r="K168" s="264" t="n"/>
      <c r="L168" s="264" t="n"/>
      <c r="M168" s="259" t="n"/>
      <c r="N168" s="223" t="inlineStr">
        <is>
          <t>Indonesia</t>
        </is>
      </c>
      <c r="O168" s="223" t="inlineStr">
        <is>
          <t>Tidak diketahui</t>
        </is>
      </c>
      <c r="P168" s="260" t="n">
        <v>2007</v>
      </c>
      <c r="Q168" s="260" t="n">
        <v>2018</v>
      </c>
      <c r="R168" s="223" t="inlineStr">
        <is>
          <t>Sheila Publishing</t>
        </is>
      </c>
      <c r="S168" s="223" t="inlineStr">
        <is>
          <t>Andi Offset CV</t>
        </is>
      </c>
      <c r="T168" s="223" t="inlineStr">
        <is>
          <t>Lokal</t>
        </is>
      </c>
      <c r="U168" s="261" t="n">
        <v>128</v>
      </c>
      <c r="V168" s="86" t="inlineStr">
        <is>
          <t>pdf</t>
        </is>
      </c>
      <c r="W168" s="223" t="inlineStr">
        <is>
          <t>8.6 MB</t>
        </is>
      </c>
      <c r="X168" s="223" t="inlineStr">
        <is>
          <t>&lt;p&gt;Ain meringis menahan sakit. Ia ingat sekarang, seseorang telah mendorongnya! Detik berikutnya ia tertegun. Tak jauh darinya duduk, seseorang muncul dari balik semak-semak. Seorang berkulit hitam, berambut keriting lebat, yang hanya menutupi tubuhnya dengan celana dari kulit!.&lt;br /&gt;
 &lt;br /&gt;
 Ain tercekat. Orang itu mulai berjalan pelan kearahnya, perlahan-lahan. Ia menggeser kakinya tanpa melepas tatapannya pada Ain. Ditangannya sebuah tombak mulai diacungkan tinggi-tinggi, siap dilemparkan setiap saat.&lt;br /&gt;
 &lt;br /&gt;
 Jantung Ain mulai berdegup kencang. Ekor matanya kembali melihat seorang muncul lagi dari balik semak itu. Lalu seorang lagi muncul...seorang lagi...seorang lagi.. hingga 10 orang lebih berada di hadapannya! Ain menelan ludah. Ia tak tahu harus berbuat apa! Tubuhnya masih menyisahkan rasa sakit. Ia hanya membiarkan tubuh-tubuh itu semakin mendekat dan terus mendekat....&lt;/p&gt;</t>
        </is>
      </c>
      <c r="Y168" s="262" t="n">
        <v>63000</v>
      </c>
      <c r="Z168" s="226" t="n"/>
      <c r="AA168" s="241">
        <f>Y1221*Z1221</f>
        <v/>
      </c>
      <c r="AB168" s="237" t="inlineStr">
        <is>
          <t>8c72ee20-f1a7-4c6b-8d45-046e63e09b19</t>
        </is>
      </c>
    </row>
    <row r="169" ht="15" customHeight="1" s="283">
      <c r="A169" s="109" t="n">
        <v>1225</v>
      </c>
      <c r="B169" s="222">
        <f>HYPERLINK("https://mocostore.moco.co.id/catalog/"&amp;AB1234,"Klik Disini")</f>
        <v/>
      </c>
      <c r="C169" s="223" t="inlineStr">
        <is>
          <t>Mutiara di Kota Melbourne</t>
        </is>
      </c>
      <c r="D169" s="223" t="n"/>
      <c r="E169" s="223" t="inlineStr">
        <is>
          <t>Jonathan Sarwono</t>
        </is>
      </c>
      <c r="F169" s="223" t="inlineStr">
        <is>
          <t>979-763-641-0</t>
        </is>
      </c>
      <c r="G169" s="223" t="inlineStr">
        <is>
          <t>978-979-29-9341-7</t>
        </is>
      </c>
      <c r="H169" s="223" t="inlineStr">
        <is>
          <t>Fiksi</t>
        </is>
      </c>
      <c r="I169" s="258" t="inlineStr">
        <is>
          <t>Fiksi</t>
        </is>
      </c>
      <c r="J169" s="186" t="inlineStr">
        <is>
          <t>001.03</t>
        </is>
      </c>
      <c r="K169" s="264" t="n"/>
      <c r="L169" s="264" t="n"/>
      <c r="M169" s="259" t="n"/>
      <c r="N169" s="223" t="n"/>
      <c r="O169" s="223" t="n"/>
      <c r="P169" s="260" t="n">
        <v>2007</v>
      </c>
      <c r="Q169" s="260" t="n">
        <v>2018</v>
      </c>
      <c r="R169" s="223" t="inlineStr">
        <is>
          <t>Sheila Publishing</t>
        </is>
      </c>
      <c r="S169" s="223" t="inlineStr">
        <is>
          <t>Andi Offset CV</t>
        </is>
      </c>
      <c r="T169" s="223" t="n"/>
      <c r="U169" s="261" t="n">
        <v>214</v>
      </c>
      <c r="V169" s="86" t="inlineStr">
        <is>
          <t>pdf</t>
        </is>
      </c>
      <c r="W169" s="223" t="inlineStr">
        <is>
          <t>11.6 MB</t>
        </is>
      </c>
      <c r="X169" s="223" t="inlineStr">
        <is>
          <t>&lt;p&gt;Kelihatannya takdir begitu indah bagi Adi. Pekerjaan yang bagus, plus seorang pacar yang cantik, kaya, dan cerdas, Nurul. Seolah hidup berjalan tanpa masalah. Hingga suatu saat, Nurul memutuskan belajar di negeri Kangguru. Awalnya sih, jarak bukan kendala. Lalu apa? Nurul! Ia berkeras untuk menetap dan bekerja di Melbourne. Sementara Adi, meninggalkan Indonesia? No way! Ada sesuatu di Yogyakarta yang mengikat hatinya&amp;hellip;.&lt;br /&gt;
 &lt;br /&gt;
 Di saat-saat yang pelik, Mira muncul. Seorang calon dosen yang mendapat beasiswa ke Melbourne. Cantik dan cerdas. Perlahan, sosoknya mulai mengisi hari-hari Adi&amp;hellip;&lt;br /&gt;
 &lt;br /&gt;
 Akankah Mira berhasil mendapatkan Adi? Lalu, bagaimana dengan Nurul?&lt;br /&gt;
 &lt;br /&gt;
 Membaca novel ini tak hanya menikmati sebuah kisah, tapi juga pemandangan indah dari kota Melbourne yang cantik. Telusuri pantai berombak St Kilda, Luna Park, Palais Theatre, dan akhiri dengan makan malam di Acland Street Cafes. Serasa berkelana di Aussie!&lt;/p&gt;</t>
        </is>
      </c>
      <c r="Y169" s="262" t="n">
        <v>63000</v>
      </c>
      <c r="Z169" s="226" t="n"/>
      <c r="AA169" s="241">
        <f>Y1234*Z1234</f>
        <v/>
      </c>
      <c r="AB169" s="237" t="inlineStr">
        <is>
          <t>47d38609-67a8-4907-a593-f4d2f092259d</t>
        </is>
      </c>
    </row>
    <row r="170" ht="15" customHeight="1" s="283">
      <c r="A170" s="109" t="n">
        <v>1233</v>
      </c>
      <c r="B170" s="222">
        <f>HYPERLINK("https://mocostore.moco.co.id/catalog/"&amp;AB1242,"Klik Disini")</f>
        <v/>
      </c>
      <c r="C170" s="223" t="inlineStr">
        <is>
          <t>Nakii: Pesan dari Lembah Sunyi</t>
        </is>
      </c>
      <c r="D170" s="223" t="n"/>
      <c r="E170" s="223" t="inlineStr">
        <is>
          <t>Marryetha Sibuea</t>
        </is>
      </c>
      <c r="F170" s="223" t="inlineStr">
        <is>
          <t>978-979-29-1129-9</t>
        </is>
      </c>
      <c r="G170" s="223" t="inlineStr">
        <is>
          <t>978-979-29-9354-7</t>
        </is>
      </c>
      <c r="H170" s="223" t="inlineStr">
        <is>
          <t>Novel</t>
        </is>
      </c>
      <c r="I170" s="258" t="inlineStr">
        <is>
          <t>Fiksi</t>
        </is>
      </c>
      <c r="J170" s="186" t="inlineStr">
        <is>
          <t>001.02</t>
        </is>
      </c>
      <c r="K170" s="264" t="n"/>
      <c r="L170" s="264" t="n"/>
      <c r="M170" s="259" t="n"/>
      <c r="N170" s="223" t="inlineStr">
        <is>
          <t>Indonesia</t>
        </is>
      </c>
      <c r="O170" s="223" t="inlineStr">
        <is>
          <t>Tidak diketahui</t>
        </is>
      </c>
      <c r="P170" s="260" t="n">
        <v>2009</v>
      </c>
      <c r="Q170" s="260" t="n">
        <v>2018</v>
      </c>
      <c r="R170" s="223" t="inlineStr">
        <is>
          <t>Penerbit Andi</t>
        </is>
      </c>
      <c r="S170" s="223" t="inlineStr">
        <is>
          <t>Andi Offset CV</t>
        </is>
      </c>
      <c r="T170" s="223" t="inlineStr">
        <is>
          <t>Lokal</t>
        </is>
      </c>
      <c r="U170" s="261" t="n">
        <v>362</v>
      </c>
      <c r="V170" s="86" t="inlineStr">
        <is>
          <t>pdf</t>
        </is>
      </c>
      <c r="W170" s="223" t="inlineStr">
        <is>
          <t>7.8 MB</t>
        </is>
      </c>
      <c r="X170" s="223" t="inlineStr">
        <is>
          <t>&lt;p&gt;Nakii tak henti berlari hingga menemukan pemandangan mengerikan tepat di depan matanya... sesosok mayat.&lt;br /&gt;
 &lt;br /&gt;
 Penemuan mayat ini membangkitkan kisah dan dendam yang terkubur selama 8 tahun-rahasia yang disegel. Bermula dari Ritual Hujan Awal Tahun, sebuah ritual yang mewajibkan pemuda Suku Tabako dan Naman yang berusia 17 tahun untuk bertarung hingga mati-membunuh atau dibunuh. Setiap hari pertama turunnya hujan pada awal tahun, pemuda dari masing-masing keluarga akan dikeluarkan dari perkampungan untuk saling memburu sesama mereka di hutan hingga tersisa seorang pemenang.&lt;br /&gt;
 &lt;br /&gt;
 Delapan tahun lalu, Suku Naman adalah suku yang menentang Ritual Hujan Awal Tahun. Namun, kini keadaan berbalik. Karena kesalahpahaman, Suku Naman menyimpan dendam terhadap Suku Tabako. Mereka memburu dan menyerang Suku Tabako. Peperangan antara kedua bangsa pejuang tidak terelakkan. Jerit tangis dan ratapan terdengar di setiap sudut.&lt;br /&gt;
 &lt;br /&gt;
 Nakii adalah seorang putra misionaris yang terjebak dalam situasi dendam Tabako dan Naman. Keadaan tidak mudah baginya. Ia harus kehilangan ayah dan sahabat-sahabatnya akibat dendam. Ia pun harus menjadi seorang pejuang yang berprinsip membunuh atau dibunuh, meski sangat bertentangan dengan hati nuraninya.&lt;br /&gt;
 &lt;br /&gt;
 Di tengah situasi yang tidak menentu, mampukah kebenaran terungkap hingga kesalahpahaman berakhir? Sanggupkah Nakii memegang teguh iman dan harapannya? Akankah Nakii mampu menyampaikan &amp;quot;pesan&amp;quot; melalui hidupnya-pesan damai?&lt;/p&gt;</t>
        </is>
      </c>
      <c r="Y170" s="262" t="n">
        <v>81500</v>
      </c>
      <c r="Z170" s="226" t="n"/>
      <c r="AA170" s="241">
        <f>Y1242*Z1242</f>
        <v/>
      </c>
      <c r="AB170" s="237" t="inlineStr">
        <is>
          <t>2cf962ca-dc1d-4a1f-ad3e-853e0b57518a</t>
        </is>
      </c>
    </row>
    <row r="171" ht="15" customHeight="1" s="283">
      <c r="A171" s="109" t="n">
        <v>1235</v>
      </c>
      <c r="B171" s="222">
        <f>HYPERLINK("https://mocostore.moco.co.id/catalog/"&amp;AB1244,"Klik Disini")</f>
        <v/>
      </c>
      <c r="C171" s="223" t="inlineStr">
        <is>
          <t>English Fun: Mengenal Nama-Nama Tempat</t>
        </is>
      </c>
      <c r="D171" s="223" t="n"/>
      <c r="E171" s="223" t="inlineStr">
        <is>
          <t>Annie Angsana</t>
        </is>
      </c>
      <c r="F171" s="223" t="inlineStr">
        <is>
          <t>978-979-29-0692-9</t>
        </is>
      </c>
      <c r="G171" s="223" t="inlineStr">
        <is>
          <t>978-979-29-9027-0</t>
        </is>
      </c>
      <c r="H171" s="223" t="inlineStr">
        <is>
          <t>Anak</t>
        </is>
      </c>
      <c r="I171" s="258" t="inlineStr">
        <is>
          <t>Fiksi</t>
        </is>
      </c>
      <c r="J171" s="186" t="inlineStr">
        <is>
          <t>001.01</t>
        </is>
      </c>
      <c r="K171" s="264" t="n"/>
      <c r="L171" s="264" t="n"/>
      <c r="M171" s="259" t="n"/>
      <c r="N171" s="223" t="n"/>
      <c r="O171" s="223" t="n"/>
      <c r="P171" s="260" t="n">
        <v>2009</v>
      </c>
      <c r="Q171" s="260" t="n">
        <v>2018</v>
      </c>
      <c r="R171" s="223" t="inlineStr">
        <is>
          <t>Nyonyo Publisher</t>
        </is>
      </c>
      <c r="S171" s="223" t="inlineStr">
        <is>
          <t>Andi Offset CV</t>
        </is>
      </c>
      <c r="T171" s="223" t="n"/>
      <c r="U171" s="261" t="n">
        <v>20</v>
      </c>
      <c r="V171" s="86" t="inlineStr">
        <is>
          <t>pdf</t>
        </is>
      </c>
      <c r="W171" s="223" t="inlineStr">
        <is>
          <t>11.6 MB</t>
        </is>
      </c>
      <c r="X171" s="223" t="inlineStr">
        <is>
          <t>&lt;p&gt;Bahasa adalah gerbang untuk membuka wawasan yang baru dan bahasa asing yang sangat penting dan utama adalah bahasa Inggris.&amp;nbsp;&lt;br /&gt;
 &lt;br /&gt;
 Buku ini memberikan materi percakapan yang telah disesuaikan untuk anak-anak agar mudah dimengerti. Materi disertai dengan gambar untuk memudahkan dalam menangkap arti dan menumbuhkan ketertarikan untuk mempelajari bahasa Inggris.&lt;br /&gt;
 &lt;br /&gt;
 Dengan bahasa yang mudah dan gambar yang menarik, buku English Fun Mengenal Nama-nama Tempat ini diharapkan dapat membuat pembaca dapat mempelajarinya dengan cara mudah dan menyenangkan. Pembaca dapat mengetahui apa saja isi dari tempat-tempat umum seperti kebun binatang, rumah sakit, museum, dll. Selain itu, pembaca juga dapat mengetahui kegiatan dan siapa saja yang bertugas di tempat tersebut.&lt;/p&gt;</t>
        </is>
      </c>
      <c r="Y171" s="262" t="n">
        <v>48000</v>
      </c>
      <c r="Z171" s="226" t="n"/>
      <c r="AA171" s="241">
        <f>Y1244*Z1244</f>
        <v/>
      </c>
      <c r="AB171" s="237" t="inlineStr">
        <is>
          <t>743d4158-f64f-430e-96e4-d79a9d14f2ca</t>
        </is>
      </c>
    </row>
    <row r="172" ht="15" customHeight="1" s="283">
      <c r="A172" s="109" t="n">
        <v>1249</v>
      </c>
      <c r="B172" s="222">
        <f>HYPERLINK("https://mocostore.moco.co.id/catalog/"&amp;AB1258,"Klik Disini")</f>
        <v/>
      </c>
      <c r="C172" s="223" t="inlineStr">
        <is>
          <t>Asibuka! Mantra Rahasia</t>
        </is>
      </c>
      <c r="D172" s="223" t="n"/>
      <c r="E172" s="223" t="inlineStr">
        <is>
          <t>Aveus Har</t>
        </is>
      </c>
      <c r="F172" s="223" t="inlineStr">
        <is>
          <t>978-979-29-1337-8</t>
        </is>
      </c>
      <c r="G172" s="223" t="inlineStr">
        <is>
          <t>978-979-29-8724-9</t>
        </is>
      </c>
      <c r="H172" s="223" t="inlineStr">
        <is>
          <t>Fiksi</t>
        </is>
      </c>
      <c r="I172" s="258" t="inlineStr">
        <is>
          <t>Fiksi</t>
        </is>
      </c>
      <c r="J172" s="186" t="inlineStr">
        <is>
          <t>001.03</t>
        </is>
      </c>
      <c r="K172" s="264" t="n"/>
      <c r="L172" s="264" t="n"/>
      <c r="M172" s="259" t="n"/>
      <c r="N172" s="223" t="inlineStr">
        <is>
          <t>Indonesia</t>
        </is>
      </c>
      <c r="O172" s="223" t="inlineStr">
        <is>
          <t>Tidak diketahui</t>
        </is>
      </c>
      <c r="P172" s="260" t="n">
        <v>2010</v>
      </c>
      <c r="Q172" s="260" t="n">
        <v>2018</v>
      </c>
      <c r="R172" s="223" t="inlineStr">
        <is>
          <t>Nyonyo Publisher</t>
        </is>
      </c>
      <c r="S172" s="223" t="inlineStr">
        <is>
          <t>Andi Offset CV</t>
        </is>
      </c>
      <c r="T172" s="223" t="inlineStr">
        <is>
          <t>Lokal</t>
        </is>
      </c>
      <c r="U172" s="261" t="n">
        <v>128</v>
      </c>
      <c r="V172" s="86" t="inlineStr">
        <is>
          <t>pdf</t>
        </is>
      </c>
      <c r="W172" s="223" t="inlineStr">
        <is>
          <t>6.2 MB</t>
        </is>
      </c>
      <c r="X172" s="223" t="inlineStr">
        <is>
          <t>&lt;p&gt;Siapa di antara kalian yang suka dengan ibu tiri? Ku pikir tidak satu pun dari kalian yang suka . Payahnya, saat ini aku berada di posisi itu.&amp;nbsp;Papaku akan menikah lagi dengan perempuan yang nantinya akan kupanggil mama. Aduh, bagaimana ini. Apa yang harus aku lakukan? Mama tiri itu pasti menyebalkan, kejam, suka membentak-bentak, dan jahat. Betulkan?&lt;/p&gt;
 &lt;p&gt;Tapi, syukurnya aku punya mantra rahasia ASIBUKA. Dengan mantra Asibuka aku akan menolak kedatangan calon ibu tiri itu. Kamu juga mau mantra ini? Baca buku ini kalau kamu mau mendapatkannya. Karena aku menaruhnya di dalam buku ini .&lt;/p&gt;</t>
        </is>
      </c>
      <c r="Y172" s="262" t="n">
        <v>43500</v>
      </c>
      <c r="Z172" s="226" t="n"/>
      <c r="AA172" s="241">
        <f>Y1258*Z1258</f>
        <v/>
      </c>
      <c r="AB172" s="237" t="inlineStr">
        <is>
          <t>69669d82-a320-45da-bf3a-f6fb109b29ae</t>
        </is>
      </c>
    </row>
    <row r="173" ht="15" customHeight="1" s="283">
      <c r="A173" s="109" t="n">
        <v>1250</v>
      </c>
      <c r="B173" s="222">
        <f>HYPERLINK("https://mocostore.moco.co.id/catalog/"&amp;AB1259,"Klik Disini")</f>
        <v/>
      </c>
      <c r="C173" s="223" t="inlineStr">
        <is>
          <t>Olive Kitteridge</t>
        </is>
      </c>
      <c r="D173" s="223" t="n"/>
      <c r="E173" s="223" t="inlineStr">
        <is>
          <t>Elizabeth Strout</t>
        </is>
      </c>
      <c r="F173" s="223" t="inlineStr">
        <is>
          <t>978-979-29-2478-7</t>
        </is>
      </c>
      <c r="G173" s="223" t="inlineStr">
        <is>
          <t>978-979-29-9364-6</t>
        </is>
      </c>
      <c r="H173" s="223" t="inlineStr">
        <is>
          <t>Novel</t>
        </is>
      </c>
      <c r="I173" s="258" t="inlineStr">
        <is>
          <t>Fiksi</t>
        </is>
      </c>
      <c r="J173" s="186" t="inlineStr">
        <is>
          <t>001.02</t>
        </is>
      </c>
      <c r="K173" s="264" t="n"/>
      <c r="L173" s="264" t="n"/>
      <c r="M173" s="259" t="n"/>
      <c r="N173" s="223" t="inlineStr">
        <is>
          <t>Indonesia</t>
        </is>
      </c>
      <c r="O173" s="223" t="inlineStr">
        <is>
          <t>Tidak diketahui</t>
        </is>
      </c>
      <c r="P173" s="260" t="n">
        <v>2011</v>
      </c>
      <c r="Q173" s="260" t="n">
        <v>2018</v>
      </c>
      <c r="R173" s="223" t="inlineStr">
        <is>
          <t>Sheila Publishing</t>
        </is>
      </c>
      <c r="S173" s="223" t="inlineStr">
        <is>
          <t>Andi Offset CV</t>
        </is>
      </c>
      <c r="T173" s="223" t="inlineStr">
        <is>
          <t>Lokal</t>
        </is>
      </c>
      <c r="U173" s="261" t="n">
        <v>376</v>
      </c>
      <c r="V173" s="86" t="inlineStr">
        <is>
          <t>pdf</t>
        </is>
      </c>
      <c r="W173" s="223" t="inlineStr">
        <is>
          <t>6.1 MB</t>
        </is>
      </c>
      <c r="X173" s="223" t="inlineStr">
        <is>
          <t>&lt;p&gt;Olive Kitteridge, pensiunan guru matematika yang menyabet gelar sarjana dengan prestasi Cumlaude. Pada usianya yang beranjak tua, ia banyak menemui perubahan di tempat tinggalnya di pesisir pantai negara bagian Maine. Olive benci perubahan dan selalu berjuang untuk menciptakan kehidupan bahagia bersama suanti dan anaknya. Sayangnya, apa yang ada di benaknya selalu berlawanan dengan suami dan anaknya. Karakternya yang keras, sinis, tidakinau meminta maaf, serta emosi yang meledak-ledak sering membawa Olive dalam masalah. Ajaibnya, banyak orang yang kagum dan simpati pada sosok Olive.&lt;/p&gt;
 &lt;p&gt;Novel ini dikemas dalam 13 cerita pendek. Setiap peristiwa Ealing terkait satu dengan lainnya. Karakter para tokoh bisa dengan mudah kita jumpai dalam kehidupan sehari-hari. Novel ini akan membawa kita dalam dunia yang begitu dekat dengan kita, terutama para lansia. Bahwa dunia mereka tidak sesederhana yang diduga. Dunia mereka rumit, serba salah, namun tetap memiliki humor cerdas yang menggelitik. Juga, masih ada kisah cinta yang jauh lebih manis dibandingkan kisah cinta orang muda.&amp;nbsp;&lt;/p&gt;</t>
        </is>
      </c>
      <c r="Y173" s="262" t="n">
        <v>110500</v>
      </c>
      <c r="Z173" s="226" t="n"/>
      <c r="AA173" s="241">
        <f>Y1259*Z1259</f>
        <v/>
      </c>
      <c r="AB173" s="237" t="inlineStr">
        <is>
          <t>7232fdb4-c473-40ef-b286-1fcd12967174</t>
        </is>
      </c>
    </row>
    <row r="174" ht="15" customHeight="1" s="283">
      <c r="A174" s="109" t="n">
        <v>1253</v>
      </c>
      <c r="B174" s="222">
        <f>HYPERLINK("https://mocostore.moco.co.id/catalog/"&amp;AB1262,"Klik Disini")</f>
        <v/>
      </c>
      <c r="C174" s="223" t="inlineStr">
        <is>
          <t>One Second After</t>
        </is>
      </c>
      <c r="D174" s="223" t="n"/>
      <c r="E174" s="223" t="inlineStr">
        <is>
          <t>William R. Forstchen</t>
        </is>
      </c>
      <c r="F174" s="223" t="inlineStr">
        <is>
          <t>978-979-29-3075-7</t>
        </is>
      </c>
      <c r="G174" s="223" t="inlineStr">
        <is>
          <t>978-979-29-9365-3</t>
        </is>
      </c>
      <c r="H174" s="223" t="inlineStr">
        <is>
          <t>Novel</t>
        </is>
      </c>
      <c r="I174" s="258" t="inlineStr">
        <is>
          <t>Fiksi</t>
        </is>
      </c>
      <c r="J174" s="186" t="inlineStr">
        <is>
          <t>001.02</t>
        </is>
      </c>
      <c r="K174" s="264" t="n"/>
      <c r="L174" s="264" t="n"/>
      <c r="M174" s="259" t="n"/>
      <c r="N174" s="223" t="inlineStr">
        <is>
          <t>Indonesia</t>
        </is>
      </c>
      <c r="O174" s="223" t="inlineStr">
        <is>
          <t>Tidak diketahui</t>
        </is>
      </c>
      <c r="P174" s="260" t="n">
        <v>2012</v>
      </c>
      <c r="Q174" s="260" t="n">
        <v>2018</v>
      </c>
      <c r="R174" s="223" t="inlineStr">
        <is>
          <t>Sheila Publishing</t>
        </is>
      </c>
      <c r="S174" s="223" t="inlineStr">
        <is>
          <t>Andi Offset CV</t>
        </is>
      </c>
      <c r="T174" s="223" t="inlineStr">
        <is>
          <t>Lokal</t>
        </is>
      </c>
      <c r="U174" s="261" t="n">
        <v>527</v>
      </c>
      <c r="V174" s="86" t="inlineStr">
        <is>
          <t>pdf</t>
        </is>
      </c>
      <c r="W174" s="223" t="inlineStr">
        <is>
          <t>5.2 MB</t>
        </is>
      </c>
      <c r="X174" s="223" t="inlineStr">
        <is>
          <t>&lt;p&gt;John Matherson, dosen sekaligus duda yang harus membesarkan dua putrinya. Istrinya meninggal akibat kanker ganas. Hari-hari tak pernah lagi sama sepeninggal istrinya, sampai ketika hari itu datang. John tidak akan pernah melupakan hari itu. Hari di mana ia dikejutkan oleh sederet antrian panjang mobil dari berbagai kota, orang asing yang menenteng senjata, dan toko-toko yang tak satupun diterangi lampu. Tidak perlu berpikir dua kali, John mengerti ada yang tidak beres di kotanya.&lt;br /&gt;
 Amerika diserang senjata canggih bernama EMP (Electomagnetic Pulse). Senjata yang membakar seluruh sistem jaringan elektronik sebelum perlindungan di dalamnya bereaksi. Senjata paling berbahaya di dunia. Apa yang harus mereka lakukan ketika elektronik tidak lagi bisa digunakan dalam bentuk apapun. Benar-benar mati. Makanan menjadi langka. Kekerasan meningkat. Kota terbakar. Satu-satu korban berjatuhan. Kekacauan pun dimulai. Namun, John tak ingin keluarganya menjadi korban berikutnya. Bagaimanapun ia harus menyelamatkan putrinya yang mengidap diabetes stadium satu.&lt;/p&gt;</t>
        </is>
      </c>
      <c r="Y174" s="262" t="n">
        <v>131500</v>
      </c>
      <c r="Z174" s="226" t="n"/>
      <c r="AA174" s="241">
        <f>Y1262*Z1262</f>
        <v/>
      </c>
      <c r="AB174" s="237" t="inlineStr">
        <is>
          <t>62c2261a-ca3e-443d-81cf-ca7ca1d39357</t>
        </is>
      </c>
    </row>
    <row r="175" ht="15" customHeight="1" s="283">
      <c r="A175" s="109" t="n">
        <v>1255</v>
      </c>
      <c r="B175" s="222">
        <f>HYPERLINK("https://mocostore.moco.co.id/catalog/"&amp;AB1264,"Klik Disini")</f>
        <v/>
      </c>
      <c r="C175" s="223" t="inlineStr">
        <is>
          <t>Ony and Friends Jomblo Kocak</t>
        </is>
      </c>
      <c r="D175" s="223" t="n"/>
      <c r="E175" s="223" t="inlineStr">
        <is>
          <t>Ferry AF</t>
        </is>
      </c>
      <c r="F175" s="223" t="inlineStr">
        <is>
          <t>978-979-29-0165-8</t>
        </is>
      </c>
      <c r="G175" s="223" t="inlineStr">
        <is>
          <t>978-979-29-9369-1</t>
        </is>
      </c>
      <c r="H175" s="223" t="inlineStr">
        <is>
          <t>Fiksi</t>
        </is>
      </c>
      <c r="I175" s="258" t="inlineStr">
        <is>
          <t>Fiksi</t>
        </is>
      </c>
      <c r="J175" s="186" t="inlineStr">
        <is>
          <t>001.03</t>
        </is>
      </c>
      <c r="K175" s="223" t="n"/>
      <c r="L175" s="223" t="n"/>
      <c r="M175" s="259" t="n"/>
      <c r="N175" s="223" t="n"/>
      <c r="O175" s="223" t="n"/>
      <c r="P175" s="260" t="n">
        <v>2008</v>
      </c>
      <c r="Q175" s="260" t="n">
        <v>2018</v>
      </c>
      <c r="R175" s="223" t="inlineStr">
        <is>
          <t>Sheila Publishing</t>
        </is>
      </c>
      <c r="S175" s="223" t="inlineStr">
        <is>
          <t>Andi Offset CV</t>
        </is>
      </c>
      <c r="T175" s="223" t="n"/>
      <c r="U175" s="261" t="n">
        <v>144</v>
      </c>
      <c r="V175" s="86" t="inlineStr">
        <is>
          <t>pdf</t>
        </is>
      </c>
      <c r="W175" s="223" t="inlineStr">
        <is>
          <t>7.2 MB</t>
        </is>
      </c>
      <c r="X175" s="223" t="inlineStr">
        <is>
          <t>&lt;p&gt;Kapan terakhir kali Anda bisa tertawa lepas, tanpa diganggu oleh beban pikiran sama sekali? Rutinitas yang kita jalani setiap hari, terkadang membuat kita lupa bahwa sekedar tertawa lepas pun perlu kita lakukan setiap hari. Karena tertawa bisa membuat kita tetap gembira, lepas dari ketegangan, dan jauh dari stres, meskipun sedang menghadapi berbagai kesulitan.&lt;br /&gt;
 &lt;br /&gt;
 Bagaimana caranya supaya Anda dapat tertawa lepas? Membaca teenlith karya Ferry AF dapat menjadi salah satu cara untuk membuat Anda tertawa.&lt;/p&gt;
 &lt;p&gt;Deni, Sukro, dan Samsul, tiga sahabat yang bertitel jomblo kocak, tokoh-tokoh yang diciptakan oleh Ferry AF dalam teenlith ini. Tiga jomblo kocak ini memiliki tabiat yang lucu-lucu, istilah anak gaul gokil abis.&lt;/p&gt;
 &lt;p&gt;Bahasa yang ringan dan renyah dalam teenlith ini, akan membuat Anda santai dalam membaca. Namun, di sela-sela membaca, Anda akan senyum-senyum sendiri, nyengir membaca celotehan sang tokoh, atau bisa jadi Anda guling-guling di lantai saking lucunya kata-kata Deni, Sukro, dan Samsul.&lt;/p&gt;
 &lt;p&gt;Sebuah teenlith tidak akan sempurna jika tak ada bumbu-bumbu cinta di dalamnya. Teenlith ini juga menampilkan kisah persaingan cinta di antara jomblo kocak, Deni, Sukro, dan Samsul. Percikan cinta mulai hadir ketika SMA Jaya kedatangan siswi cantik pindahan bernama Ony. Alhasil, persaingan ketat dan gokil, di antara jomblo kocak untuk mendapatkan Ony terjadilah.&lt;/p&gt;
 &lt;p&gt;Bagaimana persaingan yang terjadi di antara jomblo kocak? Apa saja aksi-aksi gokil mereka untuk mendapatkan Ony? Siapa yang akhirnya mendapatkan cinta dari Ony? Tidak afdol rasanya jika memberitahukan jawabannya di sini. Akan lebih afdol jika Anda membacanya langsung di teenlith ini.&lt;/p&gt;</t>
        </is>
      </c>
      <c r="Y175" s="262" t="n">
        <v>49000</v>
      </c>
      <c r="Z175" s="226" t="n"/>
      <c r="AA175" s="241">
        <f>Y1264*Z1264</f>
        <v/>
      </c>
      <c r="AB175" s="237" t="inlineStr">
        <is>
          <t>04fa9459-1402-41a9-a448-783640ba4fab</t>
        </is>
      </c>
    </row>
    <row r="176" ht="15" customHeight="1" s="283">
      <c r="A176" s="109" t="n">
        <v>1305</v>
      </c>
      <c r="B176" s="222">
        <f>HYPERLINK("https://mocostore.moco.co.id/catalog/"&amp;AB1314,"Klik Disini")</f>
        <v/>
      </c>
      <c r="C176" s="223" t="inlineStr">
        <is>
          <t>Galaniza</t>
        </is>
      </c>
      <c r="D176" s="223" t="n"/>
      <c r="E176" s="223" t="inlineStr">
        <is>
          <t>Marie Bee</t>
        </is>
      </c>
      <c r="F176" s="223" t="inlineStr">
        <is>
          <t>979-763-810-3</t>
        </is>
      </c>
      <c r="G176" s="223" t="inlineStr">
        <is>
          <t>978-979-29-9046-1</t>
        </is>
      </c>
      <c r="H176" s="223" t="inlineStr">
        <is>
          <t>Fiksi</t>
        </is>
      </c>
      <c r="I176" s="258" t="inlineStr">
        <is>
          <t>Fiksi</t>
        </is>
      </c>
      <c r="J176" s="186" t="inlineStr">
        <is>
          <t>001.03</t>
        </is>
      </c>
      <c r="K176" s="264" t="n"/>
      <c r="L176" s="264" t="n"/>
      <c r="M176" s="259" t="n"/>
      <c r="N176" s="223" t="n"/>
      <c r="O176" s="223" t="n"/>
      <c r="P176" s="260" t="n">
        <v>2007</v>
      </c>
      <c r="Q176" s="260" t="n">
        <v>2018</v>
      </c>
      <c r="R176" s="223" t="inlineStr">
        <is>
          <t>Sheila Publishing</t>
        </is>
      </c>
      <c r="S176" s="223" t="inlineStr">
        <is>
          <t>Andi Offset CV</t>
        </is>
      </c>
      <c r="T176" s="223" t="n"/>
      <c r="U176" s="261" t="n">
        <v>244</v>
      </c>
      <c r="V176" s="86" t="inlineStr">
        <is>
          <t>pdf</t>
        </is>
      </c>
      <c r="W176" s="223" t="inlineStr">
        <is>
          <t>14.1 MB</t>
        </is>
      </c>
      <c r="X176" s="223" t="inlineStr">
        <is>
          <t>&lt;p&gt;Apa jadinya kalau mencintai cowok berandalan, suka berantem, dan punya musuh dimana-mana? Padahal, cowok itu menaruh hatipun tidak. Pada saat yang sama, seorang cowok keren, idola kampus, begitu cinta....&amp;nbsp;&lt;br /&gt;
 &lt;br /&gt;
 Inilah yang dialami Iza,memendam rasa cinta pada orang yang sangat dibenci Risti, sahabatnya, sekaligus dibenci banyak orang. Apalagi setelah Galan hampir menewaskan Randy, sepupu Risti. Lengakp sudah predikat anak bengal bagi Galan.&amp;nbsp;&lt;br /&gt;
 &lt;br /&gt;
 Di mata Iza, Galan adalah pahlawan. Inilah mengapa ia bersikap dingin pada Dewa, cowok yang cinta mati padanya. Bagi Iza, menerima cinta Dewa berarti dia mengkhianati perasaannya pada Galan. Tapi apakah pilihan itu tepat? Haruskah ia berbalik mencintai Dewa demi menjaga persahabatannya?&lt;br /&gt;
 &lt;br /&gt;
 Sementara Iza yakin Galan tidak bersalah. Tapi, bagaimana membuktikannya? Dan bagaimana membuat orang percaya?&lt;/p&gt;</t>
        </is>
      </c>
      <c r="Y176" s="262" t="n">
        <v>69000</v>
      </c>
      <c r="Z176" s="226" t="n"/>
      <c r="AA176" s="241">
        <f>Y1314*Z1314</f>
        <v/>
      </c>
      <c r="AB176" s="237" t="inlineStr">
        <is>
          <t>674df5a5-b9eb-49a3-ab54-58f990c2fc5a</t>
        </is>
      </c>
    </row>
    <row r="177" ht="15" customHeight="1" s="283">
      <c r="A177" s="109" t="n">
        <v>1327</v>
      </c>
      <c r="B177" s="222">
        <f>HYPERLINK("https://mocostore.moco.co.id/catalog/"&amp;AB1336,"Klik Disini")</f>
        <v/>
      </c>
      <c r="C177" s="223" t="inlineStr">
        <is>
          <t>Balada Si Dodol</t>
        </is>
      </c>
      <c r="D177" s="223" t="n"/>
      <c r="E177" s="223" t="inlineStr">
        <is>
          <t>Anton WP</t>
        </is>
      </c>
      <c r="F177" s="223" t="inlineStr">
        <is>
          <t>978-979-29-0937-1</t>
        </is>
      </c>
      <c r="G177" s="223" t="inlineStr">
        <is>
          <t>978-979-29-8809-3</t>
        </is>
      </c>
      <c r="H177" s="223" t="inlineStr">
        <is>
          <t>Fiksi</t>
        </is>
      </c>
      <c r="I177" s="258" t="inlineStr">
        <is>
          <t>Fiksi</t>
        </is>
      </c>
      <c r="J177" s="186" t="inlineStr">
        <is>
          <t>001.03</t>
        </is>
      </c>
      <c r="K177" s="264" t="n"/>
      <c r="L177" s="264" t="n"/>
      <c r="M177" s="259" t="n"/>
      <c r="N177" s="223" t="n"/>
      <c r="O177" s="223" t="n"/>
      <c r="P177" s="260" t="n">
        <v>2009</v>
      </c>
      <c r="Q177" s="260" t="n">
        <v>2018</v>
      </c>
      <c r="R177" s="223" t="inlineStr">
        <is>
          <t>Sheila Publishing</t>
        </is>
      </c>
      <c r="S177" s="223" t="inlineStr">
        <is>
          <t>Andi Offset CV</t>
        </is>
      </c>
      <c r="T177" s="223" t="n"/>
      <c r="U177" s="261" t="n">
        <v>128</v>
      </c>
      <c r="V177" s="86" t="inlineStr">
        <is>
          <t>pdf</t>
        </is>
      </c>
      <c r="W177" s="223" t="inlineStr">
        <is>
          <t>11.9 MB</t>
        </is>
      </c>
      <c r="X177" s="223" t="inlineStr">
        <is>
          <t>&lt;p&gt;&amp;ldquo;Kenalin nama saya S. Widodo, biasa dipanggil Dodo.&amp;rdquo;&lt;br /&gt;
 &amp;ldquo;Kirain Es Cendol dan panggilannya Dodol,&amp;rdquo; sahut cewek cantik lagi seksi yang telapak tangannya digenggam erat-erat oleh Dodo. Lalu terdengar suara tawa manja keluar dari bibir merahnya.&amp;nbsp;&lt;br /&gt;
 Namun, tiba-tiba sebuah suara membuyarkan adegan romantis ini.&lt;br /&gt;
 &amp;ldquo;Met&amp;hellip; Slamet&amp;hellip; bangun, Met!&amp;rdquo;&lt;br /&gt;
 &amp;ldquo;Duh, siapa sih yang ngerecokin orang lagi usaha?&amp;rdquo; gerutu Dodo.&lt;br /&gt;
 &amp;ldquo;Met&amp;hellip; Met!&amp;rdquo; kata suara itu lagi.&lt;br /&gt;
 Twiiink&amp;hellip; kembali ke dunia nyata!&amp;nbsp;&amp;nbsp;&amp;nbsp;&lt;br /&gt;
 &lt;br /&gt;
 ***&lt;br /&gt;
 &lt;br /&gt;
 Apakah dunia nyata Dodo akan seindah mimpi di siang bolongnya itu? Bagaimana kisah gerilya &amp;lsquo;Sang Pemimpi&amp;rsquo; bersama dua kroninya, Roy dan Bono? Jangan tunggu keduluan yang lain, buruan beli dan baca balada dodol trio mahasiswa Universitas Reformasi ini. Sebuah kisah yang bikin siapa saja pengen segera bergerilya atau kembali bergerilya dalam dunia percintaan. Inspiratif banget deh!&amp;nbsp;&lt;/p&gt;</t>
        </is>
      </c>
      <c r="Y177" s="262" t="n">
        <v>53500</v>
      </c>
      <c r="Z177" s="226" t="n"/>
      <c r="AA177" s="241">
        <f>Y1336*Z1336</f>
        <v/>
      </c>
      <c r="AB177" s="237" t="inlineStr">
        <is>
          <t>7394e65c-056f-43c5-b765-fe4de609c4c1</t>
        </is>
      </c>
    </row>
    <row r="178" ht="15" customHeight="1" s="283">
      <c r="A178" s="109" t="n">
        <v>1400</v>
      </c>
      <c r="B178" s="222">
        <f>HYPERLINK("https://mocostore.moco.co.id/catalog/"&amp;AB1409,"Klik Disini")</f>
        <v/>
      </c>
      <c r="C178" s="223" t="inlineStr">
        <is>
          <t>Harley Skuter - Komik Cinta</t>
        </is>
      </c>
      <c r="D178" s="223" t="n"/>
      <c r="E178" s="223" t="inlineStr">
        <is>
          <t>Anton W.P.</t>
        </is>
      </c>
      <c r="F178" s="223" t="inlineStr">
        <is>
          <t>978-979-29-0144-3</t>
        </is>
      </c>
      <c r="G178" s="223" t="inlineStr">
        <is>
          <t>978-979-29-9609-8</t>
        </is>
      </c>
      <c r="H178" s="223" t="inlineStr">
        <is>
          <t>Fiksi</t>
        </is>
      </c>
      <c r="I178" s="258" t="inlineStr">
        <is>
          <t>Fiksi</t>
        </is>
      </c>
      <c r="J178" s="186" t="inlineStr">
        <is>
          <t>001.03</t>
        </is>
      </c>
      <c r="K178" s="264" t="n"/>
      <c r="L178" s="264" t="n"/>
      <c r="M178" s="259" t="n"/>
      <c r="N178" s="223" t="n"/>
      <c r="O178" s="223" t="n"/>
      <c r="P178" s="260" t="n">
        <v>2007</v>
      </c>
      <c r="Q178" s="260" t="n">
        <v>2018</v>
      </c>
      <c r="R178" s="223" t="inlineStr">
        <is>
          <t>Sheila Publishing</t>
        </is>
      </c>
      <c r="S178" s="223" t="inlineStr">
        <is>
          <t>Andi Offset CV</t>
        </is>
      </c>
      <c r="T178" s="223" t="n"/>
      <c r="U178" s="261" t="n">
        <v>137</v>
      </c>
      <c r="V178" s="86" t="inlineStr">
        <is>
          <t>pdf</t>
        </is>
      </c>
      <c r="W178" s="223" t="inlineStr">
        <is>
          <t>8.4 MB</t>
        </is>
      </c>
      <c r="X178" s="223" t="inlineStr">
        <is>
          <t>&lt;p&gt;Harley yang satu ini bukan merek moge. Meski sama gedenya juga &amp;ndash; niatnya &amp;ndash; buat merengkuh cewek impiannya. Beda dengan cowok lain: Harley memang unik. Apalagi tongkrongannya skuter Lambretta, yang pabriknya aja sudah tutup. Tapi bukan Harley kalau ia menyerah dari Dandy &amp;ndash; cowok ber-BMW yang sok kaya itu. Cewek mana sih yang memilih skuter kalau ada BMW? Nyatanya ada! Bukan cuma satu, dan semuanya primadona sekolah! Kok bisa sih? Penasaran? Cari tahu resep Harley di sini. Sekaligus contek idenya kalau kamu suka.&lt;/p&gt;</t>
        </is>
      </c>
      <c r="Y178" s="262" t="n">
        <v>62000</v>
      </c>
      <c r="Z178" s="226" t="n"/>
      <c r="AA178" s="241">
        <f>Y1409*Z1409</f>
        <v/>
      </c>
      <c r="AB178" s="237" t="inlineStr">
        <is>
          <t>7b1eba4e-59ee-4fdb-823d-e9fd581bc419</t>
        </is>
      </c>
    </row>
    <row r="179" ht="15" customHeight="1" s="283">
      <c r="A179" s="109" t="n">
        <v>1484</v>
      </c>
      <c r="B179" s="222">
        <f>HYPERLINK("https://mocostore.moco.co.id/catalog/"&amp;AB1493,"Klik Disini")</f>
        <v/>
      </c>
      <c r="C179" s="223" t="inlineStr">
        <is>
          <t>Seri Dongeng Elly: Hari Pertama ke Sekolah</t>
        </is>
      </c>
      <c r="D179" s="223" t="n"/>
      <c r="E179" s="223" t="inlineStr">
        <is>
          <t>Annie Angsana</t>
        </is>
      </c>
      <c r="F179" s="223" t="inlineStr">
        <is>
          <t>978-979-29-1507-5</t>
        </is>
      </c>
      <c r="G179" s="223" t="inlineStr">
        <is>
          <t>978-979-29-9017-1</t>
        </is>
      </c>
      <c r="H179" s="223" t="inlineStr">
        <is>
          <t>Anak</t>
        </is>
      </c>
      <c r="I179" s="258" t="inlineStr">
        <is>
          <t>Fiksi</t>
        </is>
      </c>
      <c r="J179" s="186" t="inlineStr">
        <is>
          <t>001.01</t>
        </is>
      </c>
      <c r="K179" s="264" t="n"/>
      <c r="L179" s="264" t="n"/>
      <c r="M179" s="259" t="n"/>
      <c r="N179" s="223" t="inlineStr">
        <is>
          <t>Indonesia</t>
        </is>
      </c>
      <c r="O179" s="223" t="inlineStr">
        <is>
          <t>Tidak diketahui</t>
        </is>
      </c>
      <c r="P179" s="260" t="n">
        <v>2010</v>
      </c>
      <c r="Q179" s="260" t="n">
        <v>2018</v>
      </c>
      <c r="R179" s="223" t="inlineStr">
        <is>
          <t>Nyonyo Publisher</t>
        </is>
      </c>
      <c r="S179" s="223" t="inlineStr">
        <is>
          <t>Andi Offset CV</t>
        </is>
      </c>
      <c r="T179" s="223" t="inlineStr">
        <is>
          <t>Lokal</t>
        </is>
      </c>
      <c r="U179" s="261" t="n">
        <v>14</v>
      </c>
      <c r="V179" s="86" t="inlineStr">
        <is>
          <t>pdf</t>
        </is>
      </c>
      <c r="W179" s="223" t="inlineStr">
        <is>
          <t>6.6 MB</t>
        </is>
      </c>
      <c r="X179" s="223" t="inlineStr">
        <is>
          <t>&lt;p&gt;Teman-teman kita harus rajin ke sekolah, supaya kita menjadi anak yang pintar dan berguna bagi orang tua, masyarakat dan negara. Ayo semangat kita gapai cita-cita setinggi langit&lt;/p&gt;</t>
        </is>
      </c>
      <c r="Y179" s="262" t="n">
        <v>34000</v>
      </c>
      <c r="Z179" s="226" t="n"/>
      <c r="AA179" s="241">
        <f>Y1493*Z1493</f>
        <v/>
      </c>
      <c r="AB179" s="237" t="inlineStr">
        <is>
          <t>1a4abc57-72b8-46e0-9104-45d0d497d435</t>
        </is>
      </c>
    </row>
    <row r="180" ht="15" customHeight="1" s="283">
      <c r="A180" s="109" t="n">
        <v>1530</v>
      </c>
      <c r="B180" s="222">
        <f>HYPERLINK("https://mocostore.moco.co.id/catalog/"&amp;AB1539,"Klik Disini")</f>
        <v/>
      </c>
      <c r="C180" s="223" t="inlineStr">
        <is>
          <t>The Hidden Killer; Sebuah Konspirasi Atas Nama Dendam</t>
        </is>
      </c>
      <c r="D180" s="223" t="n"/>
      <c r="E180" s="223" t="inlineStr">
        <is>
          <t>Geetho TW</t>
        </is>
      </c>
      <c r="F180" s="223" t="inlineStr">
        <is>
          <t>979-763-948-7</t>
        </is>
      </c>
      <c r="G180" s="223" t="inlineStr">
        <is>
          <t>978-979-29-9405-6</t>
        </is>
      </c>
      <c r="H180" s="223" t="inlineStr">
        <is>
          <t>Novel</t>
        </is>
      </c>
      <c r="I180" s="258" t="inlineStr">
        <is>
          <t>Fiksi</t>
        </is>
      </c>
      <c r="J180" s="186" t="inlineStr">
        <is>
          <t>001.02</t>
        </is>
      </c>
      <c r="K180" s="264" t="n"/>
      <c r="L180" s="264" t="n"/>
      <c r="M180" s="259" t="n"/>
      <c r="N180" s="223" t="inlineStr">
        <is>
          <t>Indonesia</t>
        </is>
      </c>
      <c r="O180" s="223" t="inlineStr">
        <is>
          <t>Tidak diketahui</t>
        </is>
      </c>
      <c r="P180" s="260" t="n">
        <v>2008</v>
      </c>
      <c r="Q180" s="260" t="n">
        <v>2018</v>
      </c>
      <c r="R180" s="223" t="inlineStr">
        <is>
          <t>Penerbit Andi</t>
        </is>
      </c>
      <c r="S180" s="223" t="inlineStr">
        <is>
          <t>Andi Offset CV</t>
        </is>
      </c>
      <c r="T180" s="223" t="inlineStr">
        <is>
          <t>Lokal</t>
        </is>
      </c>
      <c r="U180" s="261" t="n">
        <v>216</v>
      </c>
      <c r="V180" s="86" t="inlineStr">
        <is>
          <t>pdf</t>
        </is>
      </c>
      <c r="W180" s="223" t="inlineStr">
        <is>
          <t>24.7 MB</t>
        </is>
      </c>
      <c r="X180" s="223" t="inlineStr">
        <is>
          <t>&lt;p&gt;Ben tersadar dari mimpi. Mimpi-mimpi yang sama dari hari ke hari. Mimpi mengerikan yang melengkapi lika-likunya berjuang melawan diri dan masa lalunya.&lt;br /&gt;
 &lt;br /&gt;
 Jiwanya sebagai seorang reporter andal Boston Herald membuatnya tergugah untuk menyingkap arti mimpi itu. Dan penyelidikan itu dimulai dari orang yang selama ini ternyata lepas dari perhatiannya, De Vil. Seorang De Vil, manusia berwajah monster, yang menghabisi mamanya di depan matanya ketika ia masih bocah. Tapi ia justru tanpa sadar &amp;ldquo;berterima kasih&amp;ldquo; karena De Vil telah membantu menyingkirkan mamanya dari kehidupannya.&lt;br /&gt;
 &lt;br /&gt;
 Sahabat-sahabat terbaik membuka kesadarannya bahwa mimpi itu ternyata tanda waspada akan sebuah realitas yang mengintimidasi Ben&amp;mdash;sebuah konspirasi tersembunyi yang mendorongnya untuk membunuh dirinya sendiri. Herannya, Ben hanya bermimpi pada tanggal-tanggal tertentu. Dan tanggal-tanggal itu bertepatan dengan tanggal berlangsungnya ritual-ritual satanik. Bahkan, tanggal dan bulan kelahirannya pun sama persis dengan seorang tokoh besar satanik. Tidak hanya itu, konspirasi itu ternyata digulirkan oleh orang-orang yang dikenalnya atas suatu alasan&amp;mdash;dendam. Tapi dendam atas apa?&lt;br /&gt;
 &lt;br /&gt;
 Berhasilkah mereka membuat Ben membunuh dirinya sendiri?&lt;/p&gt;</t>
        </is>
      </c>
      <c r="Y180" s="262" t="n">
        <v>70000</v>
      </c>
      <c r="Z180" s="226" t="n"/>
      <c r="AA180" s="241">
        <f>Y1539*Z1539</f>
        <v/>
      </c>
      <c r="AB180" s="237" t="inlineStr">
        <is>
          <t>287dcfba-2ae5-47db-a9d9-e13ebac30a49</t>
        </is>
      </c>
    </row>
    <row r="181" ht="15" customHeight="1" s="283">
      <c r="A181" s="109" t="n">
        <v>1548</v>
      </c>
      <c r="B181" s="222">
        <f>HYPERLINK("https://mocostore.moco.co.id/catalog/"&amp;AB1557,"Klik Disini")</f>
        <v/>
      </c>
      <c r="C181" s="223" t="inlineStr">
        <is>
          <t>The Udik Girl - Olalaaa... Mengejar Cowok lmpian Sampai ke lbukota</t>
        </is>
      </c>
      <c r="D181" s="223" t="n"/>
      <c r="E181" s="223" t="inlineStr">
        <is>
          <t>Afin Yulia, Tia Marty Dan Ragil Kuning</t>
        </is>
      </c>
      <c r="F181" s="223" t="inlineStr">
        <is>
          <t>978-979-29-5125-7</t>
        </is>
      </c>
      <c r="G181" s="223" t="inlineStr">
        <is>
          <t>978-979-29-9455-1</t>
        </is>
      </c>
      <c r="H181" s="223" t="inlineStr">
        <is>
          <t>Fiksi</t>
        </is>
      </c>
      <c r="I181" s="258" t="inlineStr">
        <is>
          <t>Fiksi</t>
        </is>
      </c>
      <c r="J181" s="186" t="inlineStr">
        <is>
          <t>001.03</t>
        </is>
      </c>
      <c r="K181" s="264" t="n"/>
      <c r="L181" s="264" t="n"/>
      <c r="M181" s="259" t="n"/>
      <c r="N181" s="223" t="n"/>
      <c r="O181" s="223" t="n"/>
      <c r="P181" s="260" t="n">
        <v>2015</v>
      </c>
      <c r="Q181" s="260" t="n">
        <v>2018</v>
      </c>
      <c r="R181" s="223" t="inlineStr">
        <is>
          <t>Sheila Publishing</t>
        </is>
      </c>
      <c r="S181" s="223" t="inlineStr">
        <is>
          <t>Andi Offset CV</t>
        </is>
      </c>
      <c r="T181" s="223" t="n"/>
      <c r="U181" s="261" t="n">
        <v>144</v>
      </c>
      <c r="V181" s="86" t="inlineStr">
        <is>
          <t>pdf</t>
        </is>
      </c>
      <c r="W181" s="223" t="inlineStr">
        <is>
          <t>11.3 MB</t>
        </is>
      </c>
      <c r="X181" s="223" t="inlineStr">
        <is>
          <t>&lt;p&gt;The Udik Girl Suatu ketika, saat berkeliling menjajakan dagangannya, gerobak bakso Ning terguling. Hujan yang turun beberapa waktu sebelumnya membuat jalanan di kampung Ning menjadi becek dan licin. Di tengah keadaan genting itulah, Ning spontan mengeluarkan sebuah nadzar. Ning bernadzar, &amp;acirc;&amp;euro;&amp;oelig;Barang siapa yang datang bantuin aku, jika cowok akan kujadikan suami, jika cewek akan aku jadikan saudara,&amp;acirc;&amp;euro;Â ucapnya spontan. Entah kebetulan atau bagaimana, tiba-tiba Ning dikejutkan oleh suara yang menegurnya. Rupanya ada seorang pemuda ganteng yang menawarkan jasa untuk membantu Ning mendirikan gerobaknya. Cinta memang bisa membuat orang berubah. Yang tadinya kampungan, menjadi semakin norak. Itulah yang dialami Ning. Karena inginnya merebut perhatian pemuda yang ganteng itu, Ning rela meminjam perlengkapan make up Darti, temannya yang menjadi seorang penyanyi dangdut di kampungnya. Apakah Ning mampu mendapatkan cinta pemua ganteng itu? Yuk ikuti kisah Ning yang penuh perjuangan dan pengorbanan dalam novel ini.&lt;/p&gt;</t>
        </is>
      </c>
      <c r="Y181" s="262" t="n">
        <v>41000</v>
      </c>
      <c r="Z181" s="226" t="n"/>
      <c r="AA181" s="241">
        <f>Y1557*Z1557</f>
        <v/>
      </c>
      <c r="AB181" s="237" t="inlineStr">
        <is>
          <t>a3c1747e-3a0e-4e37-a95a-354136e64289</t>
        </is>
      </c>
    </row>
    <row r="182" ht="15" customHeight="1" s="283">
      <c r="A182" s="109" t="n">
        <v>1566</v>
      </c>
      <c r="B182" s="222">
        <f>HYPERLINK("https://mocostore.moco.co.id/catalog/"&amp;AB1575,"Klik Disini")</f>
        <v/>
      </c>
      <c r="C182" s="223" t="inlineStr">
        <is>
          <t>Siera! Hwaiting!</t>
        </is>
      </c>
      <c r="D182" s="223" t="n"/>
      <c r="E182" s="223" t="inlineStr">
        <is>
          <t>Loryta Chai</t>
        </is>
      </c>
      <c r="F182" s="223" t="inlineStr">
        <is>
          <t>978-979-29-3342-0</t>
        </is>
      </c>
      <c r="G182" s="223" t="inlineStr">
        <is>
          <t>978-979-29-9168-0</t>
        </is>
      </c>
      <c r="H182" s="223" t="inlineStr">
        <is>
          <t>Novel</t>
        </is>
      </c>
      <c r="I182" s="258" t="inlineStr">
        <is>
          <t>Fiksi</t>
        </is>
      </c>
      <c r="J182" s="186" t="inlineStr">
        <is>
          <t>001.02</t>
        </is>
      </c>
      <c r="K182" s="223" t="n"/>
      <c r="L182" s="223" t="n"/>
      <c r="M182" s="259" t="n"/>
      <c r="N182" s="223" t="n"/>
      <c r="O182" s="223" t="n"/>
      <c r="P182" s="260" t="n">
        <v>2012</v>
      </c>
      <c r="Q182" s="260" t="n">
        <v>2018</v>
      </c>
      <c r="R182" s="223" t="inlineStr">
        <is>
          <t>Sheila Publishing</t>
        </is>
      </c>
      <c r="S182" s="223" t="inlineStr">
        <is>
          <t>Andi Offset CV</t>
        </is>
      </c>
      <c r="T182" s="223" t="n"/>
      <c r="U182" s="261" t="n">
        <v>232</v>
      </c>
      <c r="V182" s="86" t="inlineStr">
        <is>
          <t>pdf</t>
        </is>
      </c>
      <c r="W182" s="223" t="inlineStr">
        <is>
          <t>4.6 MB</t>
        </is>
      </c>
      <c r="X182" s="223" t="inlineStr">
        <is>
          <t>&lt;p&gt;&amp;nbsp;&amp;nbsp;karena sejak kedua orang tuanya mengalami kecelakaan, ayahnya meninggal dan ibunya terbaring koma di rumah sakit.&lt;/p&gt;
 &lt;p&gt;Siera juga harus membiayai kedua adiknya sekolah sehingga ia harus bekerja keras untuk mencari uang dengan rela melakukan empat pekerjaan dalam sehari.&lt;/p&gt;
 &lt;p&gt;Sampai suatu hari, ia bertemu dengan Park Shin Woo alias Key, artis pendatang baru idola terkenal yang berasal dari Korea yang menganggap Siera hanyalah seorang cewek matre, penipu dan pembawa sial baginya. Beda dengan Mike Alert, seorang desainer muda perancang pakaian terkenal yang sangat kagum dengan pribadi Siera yang ceria, polos, lucu dan unik.&lt;/p&gt;
 &lt;p&gt;&amp;nbsp;&lt;/p&gt;
 &lt;p&gt;Apakah legenda kunang-kunang yang dipercayai Siera bisa memberikan keajaiban pada ibunya? Dan apakah Siera yang lebih mementingkan uang dari segalanya akan lebih memilih harga diri dan cintanya daripada uang? Sedangkan Key yang rela melepaskan segalanya demi cinta.&lt;/p&gt;</t>
        </is>
      </c>
      <c r="Y182" s="262" t="n">
        <v>55000</v>
      </c>
      <c r="Z182" s="226" t="n"/>
      <c r="AA182" s="241">
        <f>Y1575*Z1575</f>
        <v/>
      </c>
      <c r="AB182" s="237" t="inlineStr">
        <is>
          <t>ed487f69-feda-42c5-a3f4-4867db66533d</t>
        </is>
      </c>
    </row>
    <row r="183" ht="15" customHeight="1" s="283">
      <c r="A183" s="109" t="n">
        <v>1593</v>
      </c>
      <c r="B183" s="222">
        <f>HYPERLINK("https://mocostore.moco.co.id/catalog/"&amp;AB1602,"Klik Disini")</f>
        <v/>
      </c>
      <c r="C183" s="223" t="inlineStr">
        <is>
          <t>Tukaran Pacar</t>
        </is>
      </c>
      <c r="D183" s="223" t="n"/>
      <c r="E183" s="223" t="inlineStr">
        <is>
          <t>T. Sandi Situmorang</t>
        </is>
      </c>
      <c r="F183" s="223" t="inlineStr">
        <is>
          <t>978-979-29-2432-9</t>
        </is>
      </c>
      <c r="G183" s="223" t="inlineStr">
        <is>
          <t>978-979-29-9699-9</t>
        </is>
      </c>
      <c r="H183" s="223" t="inlineStr">
        <is>
          <t>Fiksi</t>
        </is>
      </c>
      <c r="I183" s="258" t="inlineStr">
        <is>
          <t>Fiksi</t>
        </is>
      </c>
      <c r="J183" s="186" t="inlineStr">
        <is>
          <t>001.03</t>
        </is>
      </c>
      <c r="K183" s="223" t="n"/>
      <c r="L183" s="223" t="n"/>
      <c r="M183" s="259" t="n"/>
      <c r="N183" s="223" t="n"/>
      <c r="O183" s="223" t="n"/>
      <c r="P183" s="260" t="n">
        <v>2011</v>
      </c>
      <c r="Q183" s="260" t="n">
        <v>2018</v>
      </c>
      <c r="R183" s="223" t="inlineStr">
        <is>
          <t>Sheila Publishing</t>
        </is>
      </c>
      <c r="S183" s="223" t="inlineStr">
        <is>
          <t>Andi Offset CV</t>
        </is>
      </c>
      <c r="T183" s="223" t="n"/>
      <c r="U183" s="261" t="n">
        <v>140</v>
      </c>
      <c r="V183" s="86" t="inlineStr">
        <is>
          <t>pdf</t>
        </is>
      </c>
      <c r="W183" s="223" t="inlineStr">
        <is>
          <t>22.7 MB</t>
        </is>
      </c>
      <c r="X183" s="223" t="inlineStr">
        <is>
          <t>&lt;p&gt;Cindy Marcindy punya pacar petinju, namanya Rico. Petinju yang benar-benar petinju. Bukan suka main tinju secara keroyokan, tapi petinju professional. Karena itu, Cindy selalu hati-hati bersikap dan bicara. Ia takut kalau-kalau Rico akan melayangkan bogem mentah ke wajah cantiknya. Cindy sering berhayal andai saja ia punya pacar penyanyi, pasti akan lebih menyenangkan.&lt;/p&gt;
 &lt;p&gt;Sella Marsella punya pacar artis, namanya Arlan. Arlan sering manggung dan membuatnya sering tidak menepati janji. Karena itu, Sella jengkel bukan kepalang. Sella jadi jengah dan pengen punya pacar petinju. Pasti lebih menyenangkan, pikir Sella.&lt;/p&gt;
 &lt;p&gt;Dan, keinginan dua gadis itu pun terpenuhi. Mereka berhasil memiliki pacar idaman! Bagaimana caranya? Cindy dan Sella tukaran pacar! Cindy dengan Arlan sementara Sella dengan Rico. Cindy dan Sella pun lega. Tapi, apa benar itu yang mereka inginkan? Apa cinta semudah itu? Simak novel kocak ini.&lt;/p&gt;</t>
        </is>
      </c>
      <c r="Y183" s="262" t="n">
        <v>66500</v>
      </c>
      <c r="Z183" s="226" t="n"/>
      <c r="AA183" s="241">
        <f>Y1602*Z1602</f>
        <v/>
      </c>
      <c r="AB183" s="237" t="inlineStr">
        <is>
          <t>fab2f94a-0362-4b07-8dc1-a6a8ac5eb99b</t>
        </is>
      </c>
    </row>
    <row r="184" ht="15" customHeight="1" s="283">
      <c r="A184" s="109" t="n">
        <v>1607</v>
      </c>
      <c r="B184" s="222">
        <f>HYPERLINK("https://mocostore.moco.co.id/catalog/"&amp;AB1616,"Klik Disini")</f>
        <v/>
      </c>
      <c r="C184" s="223" t="inlineStr">
        <is>
          <t>Ubur-ubur Kabur</t>
        </is>
      </c>
      <c r="D184" s="223" t="n"/>
      <c r="E184" s="223" t="inlineStr">
        <is>
          <t>Devania A</t>
        </is>
      </c>
      <c r="F184" s="223" t="inlineStr">
        <is>
          <t>978-979-29-1601-0</t>
        </is>
      </c>
      <c r="G184" s="223" t="inlineStr">
        <is>
          <t>978-979-29-9704-0</t>
        </is>
      </c>
      <c r="H184" s="223" t="inlineStr">
        <is>
          <t>Fiksi</t>
        </is>
      </c>
      <c r="I184" s="258" t="inlineStr">
        <is>
          <t>Fiksi</t>
        </is>
      </c>
      <c r="J184" s="186" t="inlineStr">
        <is>
          <t>001.03</t>
        </is>
      </c>
      <c r="K184" s="264" t="n"/>
      <c r="L184" s="264" t="n"/>
      <c r="M184" s="259" t="n"/>
      <c r="N184" s="223" t="n"/>
      <c r="O184" s="223" t="n"/>
      <c r="P184" s="260" t="n">
        <v>2010</v>
      </c>
      <c r="Q184" s="260" t="n">
        <v>2018</v>
      </c>
      <c r="R184" s="223" t="inlineStr">
        <is>
          <t>Sheila Publishing</t>
        </is>
      </c>
      <c r="S184" s="223" t="inlineStr">
        <is>
          <t>Andi Offset CV</t>
        </is>
      </c>
      <c r="T184" s="223" t="n"/>
      <c r="U184" s="261" t="n">
        <v>192</v>
      </c>
      <c r="V184" s="86" t="inlineStr">
        <is>
          <t>pdf</t>
        </is>
      </c>
      <c r="W184" s="223" t="inlineStr">
        <is>
          <t>9.1 MB</t>
        </is>
      </c>
      <c r="X184" s="223" t="inlineStr">
        <is>
          <t>&lt;p&gt;Cinta, bagi Aurelia Aurita atau Aurel, adalah sesuatu yang membingungkan. Cinta pertama yang dia curahkan buat orang yang dia sayangi tak bahagia. Karena itulah, Aurel memutuskan tidak jatuh cinta lagi dengan pria mana pun. Dia juga memasang sederet criteria untuk calon pendamping hidupnya kelak. Tujuannya, dia tak terjatuh lagi dalam kehidupan asmaranya.&lt;/p&gt;
 &lt;p&gt;Namun apa mau dikata. Saat panah menembus hatinya, Aurel pun akhirnya jatuh cinta lagi. Hal itu terjadi ketika dia dan teman-temannya sedang liburan bersama. Saat sedang berjalan-jalan sendirian, Aurel tak sengaja mendapati seorang cewek cantik meronta-ronta di tengah danau.&lt;/p&gt;
 &lt;p&gt;Cewek itu hampir tenggelam. Serta merta Aurel langsung berteriak-teriak mencari bantuan. Seketika itu juga sesosok cowo tampan berbadan tegap masuk ke dalam danau dan berenang selincah ikan menyelamatkan cewek tadi. Setelah beberapa saat kemudian, Aurel baru tahu bahwa keduanya kakak beradik.&lt;/p&gt;
 &lt;p&gt;Cowok yang barusan menyelamatkan adiknya itu telah membuat Aurel jatuh hati. Namanya Daniel Radyansyah. Cowok yang dingin, namun dapat membuatnya merasa hangat. Setelah kejadian itu, Aurel dan Daniel menjadi semakin dekat. Daniel pun merasakan perasaan yang sama pada Aurel.&lt;/p&gt;
 &lt;p&gt;Daniel juga hampir memenuhi semua criteria calon suami yang diidamkan Aurel. Sayang, terkadang Aurel masih suka gengsi mengakui segala kelebihan Daniel. Saat keduanya tengah merajut kisah kasih, tiba-tiba cinta pertama Aurel di masa lalu datang kembali.&lt;/p&gt;
 &lt;p&gt;Arlodi adalah cowok yang menjadi orang ketiga dalam hubungan Aurel dan Daniel. Cowok usil itu ternyata masih menyimpan perasaan yang buat Aurel. Hal inilah yang membuat Aurel bimbang. Saat bersama Daniel, dia merasa menemukan pilihan yang tepat. Namun saat Arlodi di sisinya, Aurel merasa cinta lamanya yang pupus seakan dapat dimulai lagi.&lt;/p&gt;
 &lt;p&gt;Di tengah kebimbangan itu, masalah lain terjadi. Ayah Daniel tidak menyetujui hubungan Aurel dan putranya. Semua itu membuat balada cinta Aurel makin berwarna. Aurel pun berharap jadi ubur-ubur yang bisa kabur dari masalah dan memilih satu lelaki terbaik.&lt;/p&gt;</t>
        </is>
      </c>
      <c r="Y184" s="262" t="n">
        <v>56000</v>
      </c>
      <c r="Z184" s="226" t="n"/>
      <c r="AA184" s="241">
        <f>Y1616*Z1616</f>
        <v/>
      </c>
      <c r="AB184" s="237" t="inlineStr">
        <is>
          <t>7d7d0043-4531-4bd7-a214-f4fe3e2407ac</t>
        </is>
      </c>
    </row>
    <row r="185" ht="15" customHeight="1" s="283">
      <c r="A185" s="109" t="n">
        <v>1624</v>
      </c>
      <c r="B185" s="222">
        <f>HYPERLINK("https://mocostore.moco.co.id/catalog/"&amp;AB1633,"Klik Disini")</f>
        <v/>
      </c>
      <c r="C185" s="223" t="inlineStr">
        <is>
          <t>VAJRA Diamond in Every Heart</t>
        </is>
      </c>
      <c r="D185" s="223" t="n"/>
      <c r="E185" s="223" t="inlineStr">
        <is>
          <t>Jenny Jusuf</t>
        </is>
      </c>
      <c r="F185" s="223" t="inlineStr">
        <is>
          <t>978-979-29-0393-5</t>
        </is>
      </c>
      <c r="G185" s="223" t="inlineStr">
        <is>
          <t>978-979-29-9709-5</t>
        </is>
      </c>
      <c r="H185" s="223" t="inlineStr">
        <is>
          <t>Fiksi</t>
        </is>
      </c>
      <c r="I185" s="258" t="inlineStr">
        <is>
          <t>Fiksi</t>
        </is>
      </c>
      <c r="J185" s="186" t="inlineStr">
        <is>
          <t>001.03</t>
        </is>
      </c>
      <c r="K185" s="264" t="n"/>
      <c r="L185" s="264" t="n"/>
      <c r="M185" s="259" t="n"/>
      <c r="N185" s="223" t="n"/>
      <c r="O185" s="223" t="n"/>
      <c r="P185" s="260" t="n">
        <v>2008</v>
      </c>
      <c r="Q185" s="260" t="n">
        <v>2018</v>
      </c>
      <c r="R185" s="223" t="inlineStr">
        <is>
          <t>Sheila Publishing</t>
        </is>
      </c>
      <c r="S185" s="223" t="inlineStr">
        <is>
          <t>Andi Offset CV</t>
        </is>
      </c>
      <c r="T185" s="223" t="n"/>
      <c r="U185" s="261" t="n">
        <v>155</v>
      </c>
      <c r="V185" s="86" t="inlineStr">
        <is>
          <t>pdf</t>
        </is>
      </c>
      <c r="W185" s="223" t="inlineStr">
        <is>
          <t>4.1 MB</t>
        </is>
      </c>
      <c r="X185" s="223" t="inlineStr">
        <is>
          <t>&lt;p&gt;Hatinya tulus. Perasaannya murni. Cintanya sejati. Tidak demikian dengan tubuhnya. Apa yang akan dilakukan Andres Lorencio ketika mengetahui kekasih pujaannya ternyata tidak lebih dari hasil rekayasa kloning?.&lt;br /&gt;
 &lt;br /&gt;
 When Heart Speaks.....&lt;br /&gt;
 Siapa penikmat layar kaca yang tidak kenal Alania Dewi Prasetya - Artis pendatang baru multi-talented yang melejit dalam waktu yang singkat?.&lt;br /&gt;
 &lt;br /&gt;
 Hidup memang amat bermurah hati pada Lana. Karir yang terus menanjak, kehidupan gemerlap selebriti, materi berlimpah, pamor, semua ada dalam genggamannya...kecuali satu.&lt;br /&gt;
 &lt;br /&gt;
 Lana menoleh ke belakang, dan tersentak. Ternyata hidup tidak sesempurna yang dikiranya. Ketika ia menyangka memiliki semuanya, ia telah kehilangan.&lt;br /&gt;
 &lt;br /&gt;
 Kumpulan cerpen ini berhasil merangkum seluruh permasalahan dalam kehidupan sehari-hari, mulai dari manis sampai pahit ke dalam rangkaian bahasa sederhana dan membantu kita untuk refleksikan diri.&lt;/p&gt;</t>
        </is>
      </c>
      <c r="Y185" s="262" t="n">
        <v>62000</v>
      </c>
      <c r="Z185" s="226" t="n"/>
      <c r="AA185" s="241">
        <f>Y1633*Z1633</f>
        <v/>
      </c>
      <c r="AB185" s="237" t="inlineStr">
        <is>
          <t>c247ff58-ce22-48ca-81f7-5e0ffc49f6a0</t>
        </is>
      </c>
    </row>
    <row r="186" ht="15" customHeight="1" s="283">
      <c r="A186" s="109" t="n">
        <v>1636</v>
      </c>
      <c r="B186" s="222">
        <f>HYPERLINK("https://mocostore.moco.co.id/catalog/"&amp;AB1645,"Klik Disini")</f>
        <v/>
      </c>
      <c r="C186" s="223" t="inlineStr">
        <is>
          <t>Schoolaholic Princess 2: Romansa Singapura</t>
        </is>
      </c>
      <c r="D186" s="223" t="n"/>
      <c r="E186" s="223" t="inlineStr">
        <is>
          <t>Yunisa KD</t>
        </is>
      </c>
      <c r="F186" s="223" t="inlineStr">
        <is>
          <t>978-979-29-0322-5</t>
        </is>
      </c>
      <c r="G186" s="223" t="inlineStr">
        <is>
          <t>978-979-29-9375-2</t>
        </is>
      </c>
      <c r="H186" s="223" t="inlineStr">
        <is>
          <t>Fiksi</t>
        </is>
      </c>
      <c r="I186" s="258" t="inlineStr">
        <is>
          <t>Fiksi</t>
        </is>
      </c>
      <c r="J186" s="186" t="inlineStr">
        <is>
          <t>001.03</t>
        </is>
      </c>
      <c r="K186" s="223" t="inlineStr">
        <is>
          <t>Tidak Tersedia</t>
        </is>
      </c>
      <c r="L186" s="223" t="n"/>
      <c r="M186" s="259" t="inlineStr">
        <is>
          <t>Tidak Tersedia</t>
        </is>
      </c>
      <c r="N186" s="223" t="inlineStr">
        <is>
          <t>Indonesia</t>
        </is>
      </c>
      <c r="O186" s="223" t="inlineStr">
        <is>
          <t>Tidak diketahui</t>
        </is>
      </c>
      <c r="P186" s="260" t="n">
        <v>2008</v>
      </c>
      <c r="Q186" s="260" t="n">
        <v>2018</v>
      </c>
      <c r="R186" s="223" t="inlineStr">
        <is>
          <t>Sheila Publishing</t>
        </is>
      </c>
      <c r="S186" s="223" t="inlineStr">
        <is>
          <t>Andi Offset CV</t>
        </is>
      </c>
      <c r="T186" s="223" t="inlineStr">
        <is>
          <t>Lokal</t>
        </is>
      </c>
      <c r="U186" s="261" t="n">
        <v>210</v>
      </c>
      <c r="V186" s="86" t="inlineStr">
        <is>
          <t>pdf</t>
        </is>
      </c>
      <c r="W186" s="223" t="inlineStr">
        <is>
          <t>4.2 MB</t>
        </is>
      </c>
      <c r="X186" s="223" t="inlineStr">
        <is>
          <t>&lt;p&gt;Nana adalah lulusan terbaik SMP Bintang Emas. Cantik, cerdas, kompak, dan fun, Nar.o disukai banyak orang. Cewek sakti ini berhasil menepis semua anggapan kuno tentang seorang juara umum pastilah kutu buku berkacamata tebal yang bulukan.&amp;nbsp;&lt;/p&gt;
 &lt;p&gt;Tiba-tiba ia memutar clan menangkap tubuhku dari belakang. Sudah tidak ada jarak lagi di antara kami. Alm merasakan betapa hangat napas Phil clan betapa kuat otot-otot tubuhnya. Bulu kudukku berdiri karena hembusan napas Phil yang begitu lembut.&amp;nbsp;&lt;/p&gt;
 &lt;p&gt;Lalu dengan lembut ia berbisik &amp;quot;Be my honey!&amp;quot;&amp;nbsp;&lt;/p&gt;
 &lt;p&gt;Rasanya jantungku berdegup sangat kencang clan mukaku menjadi panas.&amp;nbsp;&lt;/p&gt;
 &lt;p&gt;Phil mendekatkan bibirnya ke telingaku lagi. Kurasakan sensor&amp;shy;sensor di telingaku bertambah sensitif. &amp;quot;Would you ... &amp;quot;&amp;nbsp;&lt;/p&gt;
 &lt;p&gt;Matanya menatap mataku dalam-dalam. Mata yang teduh seperti danau yang tenang, Aku bisa merasakan hangatnya hembusan napasnya di wajahku sekarang. Lalu wajahnya semakin dekat, dekat... clan dengan mata tertutup, ia mendekatkan bibirnya ...&amp;nbsp;&lt;/p&gt;</t>
        </is>
      </c>
      <c r="Y186" s="262" t="n">
        <v>69000</v>
      </c>
      <c r="Z186" s="226" t="n"/>
      <c r="AA186" s="241">
        <f>Y1645*Z1645</f>
        <v/>
      </c>
      <c r="AB186" s="237" t="inlineStr">
        <is>
          <t>5f500341-bc4f-4e7d-aa9f-6961e21ddd2c</t>
        </is>
      </c>
    </row>
    <row r="187" ht="15" customHeight="1" s="283">
      <c r="A187" s="109" t="n">
        <v>1638</v>
      </c>
      <c r="B187" s="222">
        <f>HYPERLINK("https://mocostore.moco.co.id/catalog/"&amp;AB1647,"Klik Disini")</f>
        <v/>
      </c>
      <c r="C187" s="223" t="inlineStr">
        <is>
          <t>Schoolaholic Princess 3: Simfoni Cinta</t>
        </is>
      </c>
      <c r="D187" s="223" t="n"/>
      <c r="E187" s="223" t="inlineStr">
        <is>
          <t>Yunisa KD</t>
        </is>
      </c>
      <c r="F187" s="223" t="inlineStr">
        <is>
          <t>978-979-29-0323-2</t>
        </is>
      </c>
      <c r="G187" s="223" t="inlineStr">
        <is>
          <t>978-979-29-9378-3</t>
        </is>
      </c>
      <c r="H187" s="223" t="inlineStr">
        <is>
          <t>Fiksi</t>
        </is>
      </c>
      <c r="I187" s="258" t="inlineStr">
        <is>
          <t>Fiksi</t>
        </is>
      </c>
      <c r="J187" s="186" t="inlineStr">
        <is>
          <t>001.03</t>
        </is>
      </c>
      <c r="K187" s="223" t="n"/>
      <c r="L187" s="223" t="n"/>
      <c r="M187" s="259" t="n"/>
      <c r="N187" s="223" t="inlineStr">
        <is>
          <t>Indonesia</t>
        </is>
      </c>
      <c r="O187" s="223" t="inlineStr">
        <is>
          <t>Tidak diketahui</t>
        </is>
      </c>
      <c r="P187" s="260" t="n">
        <v>2008</v>
      </c>
      <c r="Q187" s="260" t="n">
        <v>2018</v>
      </c>
      <c r="R187" s="223" t="inlineStr">
        <is>
          <t>Sheila Publishing</t>
        </is>
      </c>
      <c r="S187" s="223" t="inlineStr">
        <is>
          <t>Andi Offset CV</t>
        </is>
      </c>
      <c r="T187" s="223" t="inlineStr">
        <is>
          <t>Lokal</t>
        </is>
      </c>
      <c r="U187" s="261" t="n">
        <v>160</v>
      </c>
      <c r="V187" s="86" t="inlineStr">
        <is>
          <t>pdf</t>
        </is>
      </c>
      <c r="W187" s="223" t="inlineStr">
        <is>
          <t>17.3 MB</t>
        </is>
      </c>
      <c r="X187" s="223" t="inlineStr">
        <is>
          <t>&lt;p&gt;Nana adalah lulusan terbaik SMP Bintang Emas. Cantik, cerdas, kompak, dan fun, Nana&amp;nbsp;disukoi banyak orang. Cewek sakti ini berhasil menepis semua&amp;nbsp;anggapan kuno tentang seorang juara&amp;nbsp;umum pastilah kutu buku berkacamata&amp;nbsp;tebal yang bulukan.&amp;nbsp;&lt;br /&gt;
 Aku mencium sesuatu yang tidak beres. Gadis itu lebih dari sekedar anak dari adik sepupu ayahnya! Dengan manja gadis itu menarik lengan Phil dan bergelayut di sana. Phil tampak jengah sekali namun ia tak kuasa menyingkirkan tangan kecil mungil mulus itu. Mendidih darahku. Aku segera meninggalkan mereka semua.&amp;nbsp;&lt;br /&gt;
 &amp;quot;Nana, tunggu!&amp;quot; panggil Phil berulang-ulang dalam Bahasa lnggris sambil mengejarku.&amp;nbsp;&lt;br /&gt;
 ***&amp;nbsp;&lt;br /&gt;
 &amp;quot;Kamu enggak kecewa dengan keputusanku?&amp;quot;&amp;nbsp;&lt;br /&gt;
 &amp;quot;What for?&amp;quot;&amp;nbsp;&lt;br /&gt;
 &amp;quot;Kukira kamu bakal kecewa.&amp;quot;&amp;nbsp;&lt;br /&gt;
 &amp;quot;Kecewa, tapi aku sudah mengira kalau kamu pasti akan stick to your&amp;nbsp;&lt;br /&gt;
 dream.&amp;quot;&amp;nbsp;&lt;br /&gt;
 Dan cincin pertunangan itu kukembalikan ke Tante Rita ketika ia mampir ke Singapura.&amp;nbsp;&lt;br /&gt;
 &amp;quot;Kuharap suatu hari kau benar-benar menjadi menantuku, Nana,&amp;quot; katanya.&amp;nbsp;&lt;br /&gt;
 Aku hanya tersenyum. Aku tidak tahu apakah itu akan menjadi kenyataan.&amp;nbsp;&lt;/p&gt;</t>
        </is>
      </c>
      <c r="Y187" s="262" t="n">
        <v>60500</v>
      </c>
      <c r="Z187" s="226" t="n"/>
      <c r="AA187" s="241">
        <f>Y1647*Z1647</f>
        <v/>
      </c>
      <c r="AB187" s="237" t="inlineStr">
        <is>
          <t>37c94fbd-9f48-45a1-b03a-b99313fb50ae</t>
        </is>
      </c>
    </row>
    <row r="188" ht="15" customHeight="1" s="283">
      <c r="A188" s="109" t="n">
        <v>1643</v>
      </c>
      <c r="B188" s="222">
        <f>HYPERLINK("https://mocostore.moco.co.id/catalog/"&amp;AB1652,"Klik Disini")</f>
        <v/>
      </c>
      <c r="C188" s="223" t="inlineStr">
        <is>
          <t>Schoolizer</t>
        </is>
      </c>
      <c r="D188" s="223" t="n"/>
      <c r="E188" s="223" t="inlineStr">
        <is>
          <t>Loyenk Rap</t>
        </is>
      </c>
      <c r="F188" s="223" t="inlineStr">
        <is>
          <t>978-979-29-3191-4</t>
        </is>
      </c>
      <c r="G188" s="223" t="inlineStr">
        <is>
          <t>978-979-29-9383-7</t>
        </is>
      </c>
      <c r="H188" s="223" t="inlineStr">
        <is>
          <t>Fiksi</t>
        </is>
      </c>
      <c r="I188" s="258" t="inlineStr">
        <is>
          <t>Fiksi</t>
        </is>
      </c>
      <c r="J188" s="186" t="inlineStr">
        <is>
          <t>001.03</t>
        </is>
      </c>
      <c r="K188" s="223" t="n"/>
      <c r="L188" s="223" t="n"/>
      <c r="M188" s="259" t="n"/>
      <c r="N188" s="223" t="n"/>
      <c r="O188" s="223" t="n"/>
      <c r="P188" s="260" t="n">
        <v>2012</v>
      </c>
      <c r="Q188" s="260" t="n">
        <v>2018</v>
      </c>
      <c r="R188" s="223" t="inlineStr">
        <is>
          <t>Sheila Publishing</t>
        </is>
      </c>
      <c r="S188" s="223" t="inlineStr">
        <is>
          <t>Andi Offset CV</t>
        </is>
      </c>
      <c r="T188" s="223" t="n"/>
      <c r="U188" s="261" t="n">
        <v>160</v>
      </c>
      <c r="V188" s="86" t="inlineStr">
        <is>
          <t>pdf</t>
        </is>
      </c>
      <c r="W188" s="223" t="inlineStr">
        <is>
          <t>12.9 MB</t>
        </is>
      </c>
      <c r="X188" s="223" t="inlineStr">
        <is>
          <t>&lt;p&gt;Schoolizer (pronounce: Skulaizer) adalah pelajar yang senang menyia-nyiakan sekolah. Segerombolan pelajar yang tak sadar betapa pentingnya pendidikan. Tujuan mereka ke sekolah hanya satu. FUN. Novel Schoolizer menawarkan cerita-cerita lucu dan menggemaskan, yang selalu terjadi karena kebodohan para pelajar itu sendiri.Hanya ada tiga alasan kenapa mereka sekolah. Ketemu teman, uang jajan,dan ijazah kelulusan SMU. Bagi mereka, sekolah tak hanya tempat untuk bermain, tapi juga tempat untuk bercanda, mencela, ngejahilin guru, dan sudah pasti ngejahilin teman.&amp;nbsp;&lt;br /&gt;
 Schoolizer menceritakan murid-murid bandel dari kelas XI-2 di SMU Merdeka&amp;mdash;kelas yang dihuni anak-anak yang kewarasannya patut dipertanyakan. Dengan berbagai macam karakter yang kocak, rebel, konyol, dan sudah pasti nyebelin, mereka menyemarakkan cerita di novel ini. Ada Gidang, cowok yang punya kadar pede yang besar, sebesar gigi-gigi depannya yang enggan sembunyi, yang mampu membuat teman-temannya melakukan hal-hal diluar batas kewajaran untuk mengerjainya. Gidang dikelilingi sama tiga teman yang selalu berniat menggulingkan kekonyolannya. Lodry, cowok cepak bermulut tajam, penggila musik rap. Ada juga Cikri,si oriental keriting yang punya bakat playboy. Vembo, pelajar berkacamata yang jago bikin karikatur. Selain itu, juga ada tokoh-tokoh lain yang memperkuat cerita. Seperti KY, Nazri, Geng Gosip, Kelompok Lugu, etc. Saking tak beradabnya, para guru sampai kewalahan menangani mereka. Ada saja tingkah mereka yang sukses membuat para guru sakit hati dan trauma mengajar. Kalau boleh memilih, para guru lebih memilih mengajar anak-anak macan sekandang ketimbang mengajar mereka.&amp;nbsp;&lt;br /&gt;
 Namun, dibalik kelakuan konyol mereka, kita seperti diingatkanbahwa di sekolah memang tidak selalu terjadi proses belajar dan mengajar dengan benar. Dibalik cerita kesuksesan pelajar dengan predikat &amp;lsquo;teladan&amp;rsquo;, ternyata masih banyak pelajar lain yang tak peduli dengan embel-embel itu. Mau bukti? Baca SCHOOLIZER!&lt;/p&gt;</t>
        </is>
      </c>
      <c r="Y188" s="262" t="n">
        <v>42000</v>
      </c>
      <c r="Z188" s="226" t="n"/>
      <c r="AA188" s="241">
        <f>Y1652*Z1652</f>
        <v/>
      </c>
      <c r="AB188" s="237" t="inlineStr">
        <is>
          <t>ae5d8f15-b83b-43be-bf42-3f710273045d</t>
        </is>
      </c>
    </row>
    <row r="189" ht="15" customHeight="1" s="283">
      <c r="A189" s="109" t="n">
        <v>1698</v>
      </c>
      <c r="B189" s="222">
        <f>HYPERLINK("https://mocostore.moco.co.id/catalog/"&amp;AB1707,"Klik Disini")</f>
        <v/>
      </c>
      <c r="C189" s="223" t="inlineStr">
        <is>
          <t>Petualangan 3 Sahabat : Trisi Tidak Minder Lagi</t>
        </is>
      </c>
      <c r="D189" s="223" t="n"/>
      <c r="E189" s="223" t="inlineStr">
        <is>
          <t>Tedi Siswoko</t>
        </is>
      </c>
      <c r="F189" s="223" t="inlineStr">
        <is>
          <t>978-979-29-0876-3</t>
        </is>
      </c>
      <c r="G189" s="223" t="inlineStr">
        <is>
          <t>978-979-29-9143-7</t>
        </is>
      </c>
      <c r="H189" s="223" t="inlineStr">
        <is>
          <t>Anak</t>
        </is>
      </c>
      <c r="I189" s="258" t="inlineStr">
        <is>
          <t>Fiksi</t>
        </is>
      </c>
      <c r="J189" s="186" t="inlineStr">
        <is>
          <t>001.01</t>
        </is>
      </c>
      <c r="K189" s="223" t="n"/>
      <c r="L189" s="223" t="n"/>
      <c r="M189" s="259" t="n"/>
      <c r="N189" s="223" t="inlineStr">
        <is>
          <t>Indonesia</t>
        </is>
      </c>
      <c r="O189" s="223" t="inlineStr">
        <is>
          <t>Tidak diketahui</t>
        </is>
      </c>
      <c r="P189" s="260" t="n">
        <v>2009</v>
      </c>
      <c r="Q189" s="260" t="n">
        <v>2018</v>
      </c>
      <c r="R189" s="223" t="inlineStr">
        <is>
          <t>Nyonyo Publisher</t>
        </is>
      </c>
      <c r="S189" s="223" t="inlineStr">
        <is>
          <t>Andi Offset CV</t>
        </is>
      </c>
      <c r="T189" s="223" t="inlineStr">
        <is>
          <t>Lokal</t>
        </is>
      </c>
      <c r="U189" s="261" t="n">
        <v>25</v>
      </c>
      <c r="V189" s="86" t="inlineStr">
        <is>
          <t>pdf</t>
        </is>
      </c>
      <c r="W189" s="223" t="inlineStr">
        <is>
          <t>6.3 MB</t>
        </is>
      </c>
      <c r="X189" s="223" t="inlineStr">
        <is>
          <t>&lt;p&gt;Trisi adalah sepeda roda tiga yang tinggal di taman kota. Trisi bersahabat dengan lpung si capung dan King si kucing. Trisi minder karena ia merasa tidak berguna.&lt;br /&gt;
 Trisi ingin menjadi pesawat terbang, kapal Iaut, atau mobil. Hari minggu, taman kota ramai oleh pengunjung. Ada anak kecil menangis karena terpisah dari ibunya. Mengapa Trisi tidak minder lagi? Ayo ikuti Petualangan Tiga Sahabat!&lt;/p&gt;</t>
        </is>
      </c>
      <c r="Y189" s="262" t="n">
        <v>41000</v>
      </c>
      <c r="Z189" s="226" t="n"/>
      <c r="AA189" s="241">
        <f>Y1707*Z1707</f>
        <v/>
      </c>
      <c r="AB189" s="237" t="inlineStr">
        <is>
          <t>9d1c8a96-c5c9-4d19-a59d-cb447064928a</t>
        </is>
      </c>
    </row>
    <row r="190" ht="15" customHeight="1" s="283">
      <c r="A190" s="109" t="n">
        <v>1704</v>
      </c>
      <c r="B190" s="222">
        <f>HYPERLINK("https://mocostore.moco.co.id/catalog/"&amp;AB1713,"Klik Disini")</f>
        <v/>
      </c>
      <c r="C190" s="223" t="inlineStr">
        <is>
          <t>Petualangan 3 Sahabat : Menolong Anak Burung</t>
        </is>
      </c>
      <c r="D190" s="223" t="n"/>
      <c r="E190" s="223" t="inlineStr">
        <is>
          <t>Tedi Siswoko</t>
        </is>
      </c>
      <c r="F190" s="223" t="inlineStr">
        <is>
          <t>978-979-29-0877-0</t>
        </is>
      </c>
      <c r="G190" s="223" t="inlineStr">
        <is>
          <t>978-979-29-9147-5</t>
        </is>
      </c>
      <c r="H190" s="223" t="inlineStr">
        <is>
          <t>Anak</t>
        </is>
      </c>
      <c r="I190" s="258" t="inlineStr">
        <is>
          <t>Fiksi</t>
        </is>
      </c>
      <c r="J190" s="186" t="inlineStr">
        <is>
          <t>001.01</t>
        </is>
      </c>
      <c r="K190" s="223" t="n"/>
      <c r="L190" s="223" t="n"/>
      <c r="M190" s="259" t="n"/>
      <c r="N190" s="223" t="inlineStr">
        <is>
          <t>Indonesia</t>
        </is>
      </c>
      <c r="O190" s="223" t="inlineStr">
        <is>
          <t>Tidak diketahui</t>
        </is>
      </c>
      <c r="P190" s="260" t="n">
        <v>2009</v>
      </c>
      <c r="Q190" s="260" t="n">
        <v>2018</v>
      </c>
      <c r="R190" s="223" t="inlineStr">
        <is>
          <t>Nyonyo Publisher</t>
        </is>
      </c>
      <c r="S190" s="223" t="inlineStr">
        <is>
          <t>Andi Offset CV</t>
        </is>
      </c>
      <c r="T190" s="223" t="inlineStr">
        <is>
          <t>Lokal</t>
        </is>
      </c>
      <c r="U190" s="261" t="n">
        <v>25</v>
      </c>
      <c r="V190" s="86" t="inlineStr">
        <is>
          <t>pdf</t>
        </is>
      </c>
      <c r="W190" s="223" t="inlineStr">
        <is>
          <t>20.7 MB</t>
        </is>
      </c>
      <c r="X190" s="223" t="inlineStr">
        <is>
          <t>&lt;p&gt;Tiga sahabat (Trisi, lpung, dan King) bermain petak umpet. Saat Trisi mencari tempat persembunyian lpung dan King, ia bertemu dengan anak burung yang sedih. Burung kecil itu terjatuh dunia tidak bisa kembali ke sarang karena ia belum bisa terbang. Apa yang akan dilakukan oleh Tiga sahabat untuk menolong anak burung itu? Ayo ikuti terus Petualangan Tiga Sahabat!&lt;/p&gt;</t>
        </is>
      </c>
      <c r="Y190" s="262" t="n">
        <v>41000</v>
      </c>
      <c r="Z190" s="226" t="n"/>
      <c r="AA190" s="241">
        <f>Y1713*Z1713</f>
        <v/>
      </c>
      <c r="AB190" s="237" t="inlineStr">
        <is>
          <t>44849b8f-11e5-4aff-bf92-58d875f9ddc1</t>
        </is>
      </c>
    </row>
    <row r="191" ht="15" customHeight="1" s="283">
      <c r="A191" s="109" t="n">
        <v>1706</v>
      </c>
      <c r="B191" s="222">
        <f>HYPERLINK("https://mocostore.moco.co.id/catalog/"&amp;AB1715,"Klik Disini")</f>
        <v/>
      </c>
      <c r="C191" s="223" t="inlineStr">
        <is>
          <t>Petualangan 3 Sahabat : Cat Warna Warni</t>
        </is>
      </c>
      <c r="D191" s="223" t="n"/>
      <c r="E191" s="223" t="inlineStr">
        <is>
          <t>Tedi Siswoko</t>
        </is>
      </c>
      <c r="F191" s="223" t="inlineStr">
        <is>
          <t>978-979-29-0878-7</t>
        </is>
      </c>
      <c r="G191" s="223" t="inlineStr">
        <is>
          <t>978-979-29-9150-5</t>
        </is>
      </c>
      <c r="H191" s="223" t="inlineStr">
        <is>
          <t>Anak</t>
        </is>
      </c>
      <c r="I191" s="258" t="inlineStr">
        <is>
          <t>Fiksi</t>
        </is>
      </c>
      <c r="J191" s="186" t="inlineStr">
        <is>
          <t>001.01</t>
        </is>
      </c>
      <c r="K191" s="264" t="n"/>
      <c r="L191" s="264" t="n"/>
      <c r="M191" s="259" t="n"/>
      <c r="N191" s="223" t="inlineStr">
        <is>
          <t>Indonesia</t>
        </is>
      </c>
      <c r="O191" s="223" t="inlineStr">
        <is>
          <t>Tidak diketahui</t>
        </is>
      </c>
      <c r="P191" s="260" t="n">
        <v>2009</v>
      </c>
      <c r="Q191" s="260" t="n">
        <v>2018</v>
      </c>
      <c r="R191" s="223" t="inlineStr">
        <is>
          <t>Nyonyo Publisher</t>
        </is>
      </c>
      <c r="S191" s="223" t="inlineStr">
        <is>
          <t>Andi Offset CV</t>
        </is>
      </c>
      <c r="T191" s="223" t="inlineStr">
        <is>
          <t>Lokal</t>
        </is>
      </c>
      <c r="U191" s="261" t="n">
        <v>25</v>
      </c>
      <c r="V191" s="86" t="inlineStr">
        <is>
          <t>pdf</t>
        </is>
      </c>
      <c r="W191" s="223" t="inlineStr">
        <is>
          <t>17.7 MB</t>
        </is>
      </c>
      <c r="X191" s="223" t="inlineStr">
        <is>
          <t>&lt;p&gt;Tiga sahabat(Trisi, lpung, dan King) membantu pak penjaga mengecat taman kota. Saat mereka asyik mengecat, teman-teman datang menawarkan bantuan. Sore hari pak penjaga taman melihat hasil kerja mereka, tetapi ia tidak suka dan marah-marah. Bagaimana hasil kerja T risi dan kawan-kawan? Mengapa pak penjaga taman marah? Ayo ikuti terus Petualangan Tiga Sahabat !&lt;/p&gt;</t>
        </is>
      </c>
      <c r="Y191" s="262" t="n">
        <v>41000</v>
      </c>
      <c r="Z191" s="226" t="n"/>
      <c r="AA191" s="241">
        <f>Y1715*Z1715</f>
        <v/>
      </c>
      <c r="AB191" s="237" t="inlineStr">
        <is>
          <t>d343af3a-9d71-4528-ac74-b0dfbb8fffc7</t>
        </is>
      </c>
    </row>
    <row r="192" ht="15" customHeight="1" s="283">
      <c r="A192" s="109" t="n">
        <v>1709</v>
      </c>
      <c r="B192" s="222">
        <f>HYPERLINK("https://mocostore.moco.co.id/catalog/"&amp;AB1718,"Klik Disini")</f>
        <v/>
      </c>
      <c r="C192" s="223" t="inlineStr">
        <is>
          <t>Petualangan 3 Sahabat : Akibat Buang Sampah Sembarangan</t>
        </is>
      </c>
      <c r="D192" s="223" t="n"/>
      <c r="E192" s="223" t="inlineStr">
        <is>
          <t>Tedi Siswoko</t>
        </is>
      </c>
      <c r="F192" s="223" t="inlineStr">
        <is>
          <t>978-979-29-0880-0</t>
        </is>
      </c>
      <c r="G192" s="223" t="inlineStr">
        <is>
          <t>978-979-29-9153-6</t>
        </is>
      </c>
      <c r="H192" s="223" t="inlineStr">
        <is>
          <t>Anak</t>
        </is>
      </c>
      <c r="I192" s="258" t="inlineStr">
        <is>
          <t>Fiksi</t>
        </is>
      </c>
      <c r="J192" s="186" t="inlineStr">
        <is>
          <t>001.01</t>
        </is>
      </c>
      <c r="K192" s="223" t="n"/>
      <c r="L192" s="223" t="n"/>
      <c r="M192" s="259" t="n"/>
      <c r="N192" s="223" t="inlineStr">
        <is>
          <t>Indonesia</t>
        </is>
      </c>
      <c r="O192" s="223" t="inlineStr">
        <is>
          <t>Tidak diketahui</t>
        </is>
      </c>
      <c r="P192" s="260" t="n">
        <v>2009</v>
      </c>
      <c r="Q192" s="260" t="n">
        <v>2018</v>
      </c>
      <c r="R192" s="223" t="inlineStr">
        <is>
          <t>Nyonyo Publisher</t>
        </is>
      </c>
      <c r="S192" s="223" t="inlineStr">
        <is>
          <t>Andi Offset CV</t>
        </is>
      </c>
      <c r="T192" s="223" t="inlineStr">
        <is>
          <t>Lokal</t>
        </is>
      </c>
      <c r="U192" s="261" t="n">
        <v>25</v>
      </c>
      <c r="V192" s="86" t="inlineStr">
        <is>
          <t>pdf</t>
        </is>
      </c>
      <c r="W192" s="223" t="inlineStr">
        <is>
          <t>19.7 MB</t>
        </is>
      </c>
      <c r="X192" s="223" t="inlineStr">
        <is>
          <t>&lt;p&gt;Trisi, lpung, dan King membersihkan sampah berserakan yang dibuang oleh pengunjung taman kota. Mereka menasihati anak yang membuang sampah sembarangan, tetapi anak itu malah marah. Anak itu mengejar lpung dan akan ditangkap untuk dijadikan mainan. Akankah lpung tertangkap? Mengapa anak nakal itu akhirnya sadar dan berjanji tidak akan membuang sampah sembarangan lagi? Ayo ikuti terus Petualangan Tiga Sahabat !&lt;/p&gt;</t>
        </is>
      </c>
      <c r="Y192" s="262" t="n">
        <v>41000</v>
      </c>
      <c r="Z192" s="226" t="n"/>
      <c r="AA192" s="241">
        <f>Y1718*Z1718</f>
        <v/>
      </c>
      <c r="AB192" s="237" t="inlineStr">
        <is>
          <t>635ef6ed-714f-4dfe-b680-d1c8280600af</t>
        </is>
      </c>
    </row>
    <row r="193" ht="15" customHeight="1" s="283">
      <c r="A193" s="109" t="n">
        <v>1763</v>
      </c>
      <c r="B193" s="222">
        <f>HYPERLINK("https://mocostore.moco.co.id/catalog/"&amp;AB1772,"Klik Disini")</f>
        <v/>
      </c>
      <c r="C193" s="223" t="inlineStr">
        <is>
          <t>Forget Me Not, Can I Forget You</t>
        </is>
      </c>
      <c r="D193" s="223" t="n"/>
      <c r="E193" s="223" t="inlineStr">
        <is>
          <t>Indriani Taslim</t>
        </is>
      </c>
      <c r="F193" s="223" t="inlineStr">
        <is>
          <t>978-979-29-6686-2</t>
        </is>
      </c>
      <c r="G193" s="223" t="inlineStr">
        <is>
          <t>978-979-29-9040-9</t>
        </is>
      </c>
      <c r="H193" s="223" t="inlineStr">
        <is>
          <t>Fiksi Remaja</t>
        </is>
      </c>
      <c r="I193" s="258" t="inlineStr">
        <is>
          <t>Fiksi</t>
        </is>
      </c>
      <c r="J193" s="186" t="inlineStr">
        <is>
          <t>001.02</t>
        </is>
      </c>
      <c r="K193" s="223" t="n"/>
      <c r="L193" s="223" t="n"/>
      <c r="M193" s="259" t="n"/>
      <c r="N193" s="223" t="inlineStr">
        <is>
          <t>Indonesia</t>
        </is>
      </c>
      <c r="O193" s="223" t="inlineStr">
        <is>
          <t>Tidak diketahui</t>
        </is>
      </c>
      <c r="P193" s="260" t="n">
        <v>2018</v>
      </c>
      <c r="Q193" s="260" t="n">
        <v>2018</v>
      </c>
      <c r="R193" s="223" t="inlineStr">
        <is>
          <t>Sheila Publishing</t>
        </is>
      </c>
      <c r="S193" s="223" t="inlineStr">
        <is>
          <t>Andi Offset CV</t>
        </is>
      </c>
      <c r="T193" s="223" t="inlineStr">
        <is>
          <t>Lokal</t>
        </is>
      </c>
      <c r="U193" s="261" t="n">
        <v>263</v>
      </c>
      <c r="V193" s="86" t="inlineStr">
        <is>
          <t>pdf</t>
        </is>
      </c>
      <c r="W193" s="223" t="inlineStr">
        <is>
          <t>24.5 MB</t>
        </is>
      </c>
      <c r="X193" s="223" t="inlineStr">
        <is>
          <t>&lt;p&gt;Oh Shin Young, gadis energik yang kuliah di sebuah universitas di Seoul. Nasib membawanya bertemu dengan Kang Yoo Jin, seorang direktur muda yang tampan dan kaya setelah tanpa sengaja arloji yang mereka beli tertukar. Sialnya, arloji milik pemuda itu adalah edisi terbatas yang harganya 20 kali lipat dari harga arloji yang dibeli Shin Young. Arloji tersebut terlanjur Shin Young berikan pada kakaknya, Oh Shin Hwa. Akhirnya, ia harus mengembalikan uang tersebut. Yoo Jin meminta mengembalikannya 2x lipat.&lt;br /&gt;
 Untuk itulah, Shin Young bekerja sampingan di toko bunga dan restoran Jepang milik mantan kekasihnya yang bernama Han Min Hyuk. Kisah bergulir, ternyata Shin Hwa adalah manajer salah satu cabang perusahaan yang dipimpin oleh Yoo Jin. Shin Hwa berkenalan dan mulai dekat dengan Kang Yoo Rin, adik Yoo Jin yang baru pulang dari Perancis. Sementara itu, Yoo Jin jatuh cinta pada Shin Young. Keduanya berpacaran tanpa mengetahui bahwa Shin Hwa dan Yoo Rin juga menjalin hubungan, bahkan merencanakan pertunangan.&lt;br /&gt;
 Saat Yoo Rin berkunjung di rumah Shin Hwa, Shin Young terkejut mengetahui calon istri kakaknya adalah adik Yoo Jin. Tak ingin menyakiti hati kakaknya, ia pun memutuskan hubungannya dengan Yoo Jin. Dia berjanji untuk melupakan pemuda itu. Saat terpuruk, Min Hyuk selalu ada di sampingnya. Lama-kelamaan, Shin Hwa curiga dengan hubungan adiknya dan Yoo Jin. Akhirnya Shin Hwa tahu bahwa mereka berdua adalah sepasang kekasih.&lt;br /&gt;
 Shin Hwa memutuskan untuk membatalkan pertunangan. Nahas, sesaat setelah ia mengutarakan hal tersebut pada Yoo Rin, Shin Hwa mengalami kecelakaan karena berusaha menyelamatkan Yoo Rin. Shin Hwa meninggal dunia, sedangkan Yoo Rin selamat. Mereka batal bertunangan. Hal itu membuat Shin Young dan Yoo Jin berkesempatan untuk bersama. Saat itu, Yoo Rin membenci Shin Young tapi Shin Young tetap baik pada Yoo Rin, hingga membuat Yoo Rin luluh (setahun kemudian). Ia memaafkan Shin Young dan merelakan Shin Young bersama Yoo Jin.&lt;br /&gt;
 Namun semuanya terlambat. Shin Young sudah bertunangan dengan Min Hyuk dan akan menikah bulan depan. Kini, Yoo Jin harus benar-benar melupakan Shin Young.&lt;/p&gt;</t>
        </is>
      </c>
      <c r="Y193" s="262" t="n">
        <v>60000</v>
      </c>
      <c r="Z193" s="226" t="n"/>
      <c r="AA193" s="241">
        <f>Y1772*Z1772</f>
        <v/>
      </c>
      <c r="AB193" s="237" t="inlineStr">
        <is>
          <t>96cdf6d2-ea90-46ee-8d04-e0d912255b10</t>
        </is>
      </c>
    </row>
    <row r="194" ht="15" customHeight="1" s="283">
      <c r="A194" s="109" t="n">
        <v>1777</v>
      </c>
      <c r="B194" s="222">
        <f>HYPERLINK("https://mocostore.moco.co.id/catalog/"&amp;AB1786,"Klik Disini")</f>
        <v/>
      </c>
      <c r="C194" s="223" t="inlineStr">
        <is>
          <t>Night of Chaos</t>
        </is>
      </c>
      <c r="D194" s="223" t="n"/>
      <c r="E194" s="223" t="inlineStr">
        <is>
          <t>Jofry Hadi Susanto</t>
        </is>
      </c>
      <c r="F194" s="223" t="inlineStr">
        <is>
          <t>979-763-805-7</t>
        </is>
      </c>
      <c r="G194" s="223" t="inlineStr">
        <is>
          <t>978-979-29-9362-2</t>
        </is>
      </c>
      <c r="H194" s="223" t="inlineStr">
        <is>
          <t>Fiksi</t>
        </is>
      </c>
      <c r="I194" s="258" t="inlineStr">
        <is>
          <t>Fiksi</t>
        </is>
      </c>
      <c r="J194" s="186" t="inlineStr">
        <is>
          <t>001.03</t>
        </is>
      </c>
      <c r="K194" s="264" t="n"/>
      <c r="L194" s="264" t="n"/>
      <c r="M194" s="259" t="n"/>
      <c r="N194" s="223" t="inlineStr">
        <is>
          <t>Indonesia</t>
        </is>
      </c>
      <c r="O194" s="223" t="inlineStr">
        <is>
          <t>Tidak diketahui</t>
        </is>
      </c>
      <c r="P194" s="260" t="n">
        <v>2007</v>
      </c>
      <c r="Q194" s="260" t="n">
        <v>2018</v>
      </c>
      <c r="R194" s="223" t="inlineStr">
        <is>
          <t>Sheila Publishing</t>
        </is>
      </c>
      <c r="S194" s="223" t="inlineStr">
        <is>
          <t>Andi Offset CV</t>
        </is>
      </c>
      <c r="T194" s="223" t="inlineStr">
        <is>
          <t>Lokal</t>
        </is>
      </c>
      <c r="U194" s="261" t="n">
        <v>322</v>
      </c>
      <c r="V194" s="86" t="inlineStr">
        <is>
          <t>pdf</t>
        </is>
      </c>
      <c r="W194" s="223" t="inlineStr">
        <is>
          <t>18.3 MB</t>
        </is>
      </c>
      <c r="X194" s="223" t="inlineStr">
        <is>
          <t>&lt;p&gt;Semuanya berawal ketika virus tak dikenal menyerang GigaEmpire, perusahaan raksasa pemegang paten OR. Bagaimana mungkin virus itu merusak OR sistem sekuriti paling tangguh di dunia? Kehancuran mulai membayangi GigaEmpire...kecuali mereka sanggup memecahkan kode rahasia yang rumit. Hanya orang jenius yang bisa membuatnya.&lt;/p&gt;</t>
        </is>
      </c>
      <c r="Y194" s="262" t="n">
        <v>76000</v>
      </c>
      <c r="Z194" s="226" t="n"/>
      <c r="AA194" s="241">
        <f>Y1786*Z1786</f>
        <v/>
      </c>
      <c r="AB194" s="237" t="inlineStr">
        <is>
          <t>3050ac9c-0551-4056-8945-cdd03c100649</t>
        </is>
      </c>
    </row>
    <row r="195" ht="15" customHeight="1" s="283">
      <c r="A195" s="109" t="n">
        <v>1801</v>
      </c>
      <c r="B195" s="222">
        <f>HYPERLINK("https://mocostore.moco.co.id/catalog/"&amp;AB1810,"Klik Disini")</f>
        <v/>
      </c>
      <c r="C195" s="223" t="inlineStr">
        <is>
          <t>Idol Secret Love</t>
        </is>
      </c>
      <c r="D195" s="223" t="n"/>
      <c r="E195" s="223" t="inlineStr">
        <is>
          <t>Achitjung</t>
        </is>
      </c>
      <c r="F195" s="223" t="inlineStr">
        <is>
          <t>978-979-29-5338-1</t>
        </is>
      </c>
      <c r="G195" s="223" t="inlineStr">
        <is>
          <t>978-623-6844-19-9</t>
        </is>
      </c>
      <c r="H195" s="223" t="inlineStr">
        <is>
          <t>Fiksi</t>
        </is>
      </c>
      <c r="I195" s="258" t="inlineStr">
        <is>
          <t>Fiksi</t>
        </is>
      </c>
      <c r="J195" s="186" t="inlineStr">
        <is>
          <t>001.03</t>
        </is>
      </c>
      <c r="K195" s="223" t="inlineStr">
        <is>
          <t>Edisi Ke-1</t>
        </is>
      </c>
      <c r="L195" s="223" t="n"/>
      <c r="M195" s="259" t="inlineStr">
        <is>
          <t>Tidak Tersedia</t>
        </is>
      </c>
      <c r="N195" s="223" t="inlineStr">
        <is>
          <t>Indonesia</t>
        </is>
      </c>
      <c r="O195" s="223" t="inlineStr">
        <is>
          <t>Fiksi</t>
        </is>
      </c>
      <c r="P195" s="260" t="n">
        <v>2016</v>
      </c>
      <c r="Q195" s="260" t="n">
        <v>2021</v>
      </c>
      <c r="R195" s="223" t="inlineStr">
        <is>
          <t>Sheila Publishing</t>
        </is>
      </c>
      <c r="S195" s="223" t="inlineStr">
        <is>
          <t>Andi Offset CV</t>
        </is>
      </c>
      <c r="T195" s="223" t="inlineStr">
        <is>
          <t>Lokal</t>
        </is>
      </c>
      <c r="U195" s="261" t="n">
        <v>258</v>
      </c>
      <c r="V195" s="86" t="inlineStr">
        <is>
          <t>pdf</t>
        </is>
      </c>
      <c r="W195" s="223" t="inlineStr">
        <is>
          <t>3.1 MB</t>
        </is>
      </c>
      <c r="X195" s="223" t="inlineStr">
        <is>
          <t>&lt;p&gt;Jessica Jung, member Girls&amp;#39; Generation yang terkenal angkuh dan berparas dingin ini diam-diam sedang dekat dengan salah satu dancernya sendiri. Kisahnya dimulai ketika SM memutuskan merekrut beberapa dancer untuk menjadi back dancer di comeback Girls&amp;#39; Generation di tahun 2014 ini. Salah satu dancer yang menarik perhatiannya adalah Kasper, dancer profesional yang sikapnya tidak jauh beda dengan Jessica, dingin seperti es.&lt;/p&gt;
 &lt;p&gt;Sejak pertaman kali bertemu dengannya, Jessica telah menautkan hatinya pada sosok misterius itu,hubungan mereka semakin dekat seiring dengan latihan intensif yang mereka jalani untuk persiapan comeback Girl&amp;rsquo;s Generation. Namun, dibalik kedekatan itu, ternyata mereka tak memiliki hubungan apapun selain artis dan dancernya, tapi apakah hubungan mereka benar-benar hanya sebatas itu? Atau kah mereka hanya menutupi karena takut hubungan mereka terkuak ke media?&lt;/p&gt;</t>
        </is>
      </c>
      <c r="Y195" s="262" t="n">
        <v>57500</v>
      </c>
      <c r="Z195" s="226" t="n"/>
      <c r="AA195" s="241">
        <f>Y1810*Z1810</f>
        <v/>
      </c>
      <c r="AB195" s="237" t="inlineStr">
        <is>
          <t>aa1476b8-5be2-478c-a5f8-8c4d81fd992d</t>
        </is>
      </c>
    </row>
    <row r="196" ht="15" customHeight="1" s="283">
      <c r="A196" s="109" t="n">
        <v>1811</v>
      </c>
      <c r="B196" s="222">
        <f>HYPERLINK("https://mocostore.moco.co.id/catalog/"&amp;AB1820,"Klik Disini")</f>
        <v/>
      </c>
      <c r="C196" s="223" t="inlineStr">
        <is>
          <t>Bermain Bersama Santa Dan teman-temannya</t>
        </is>
      </c>
      <c r="D196" s="223" t="n"/>
      <c r="E196" s="223" t="inlineStr">
        <is>
          <t>Ratih Maharani</t>
        </is>
      </c>
      <c r="F196" s="223" t="inlineStr">
        <is>
          <t>978-623-7519-25-6</t>
        </is>
      </c>
      <c r="G196" s="223" t="inlineStr">
        <is>
          <t>978-623-7519-24-9</t>
        </is>
      </c>
      <c r="H196" s="223" t="inlineStr">
        <is>
          <t>Anak</t>
        </is>
      </c>
      <c r="I196" s="258" t="inlineStr">
        <is>
          <t>Fiksi</t>
        </is>
      </c>
      <c r="J196" s="186" t="inlineStr">
        <is>
          <t>001.01</t>
        </is>
      </c>
      <c r="K196" s="264" t="n"/>
      <c r="L196" s="264" t="n"/>
      <c r="M196" s="259" t="n"/>
      <c r="N196" s="223" t="inlineStr">
        <is>
          <t>Indonesia</t>
        </is>
      </c>
      <c r="O196" s="223" t="inlineStr">
        <is>
          <t>Fiksi</t>
        </is>
      </c>
      <c r="P196" s="260" t="n">
        <v>2019</v>
      </c>
      <c r="Q196" s="260" t="n">
        <v>2020</v>
      </c>
      <c r="R196" s="223" t="inlineStr">
        <is>
          <t>Penerbit Andi</t>
        </is>
      </c>
      <c r="S196" s="223" t="inlineStr">
        <is>
          <t>Andi Offset CV</t>
        </is>
      </c>
      <c r="T196" s="223" t="inlineStr">
        <is>
          <t>Lokal</t>
        </is>
      </c>
      <c r="U196" s="261" t="n">
        <v>28</v>
      </c>
      <c r="V196" s="86" t="inlineStr">
        <is>
          <t>pdf</t>
        </is>
      </c>
      <c r="W196" s="223" t="inlineStr">
        <is>
          <t>6.0 MB</t>
        </is>
      </c>
      <c r="X196" s="223" t="inlineStr">
        <is>
          <t>&lt;p&gt;Liburan natal dan akhir tahun tidak lagi membosankan karena buku ini dapat menemani hari-hari anak Anda. Berisi 28 macam aktivitas untuk anak-anak dengan tema Natal. Semua tokohnya berisi tentang santa dan teman-temannya.&lt;/p&gt;</t>
        </is>
      </c>
      <c r="Y196" s="262" t="n">
        <v>45000</v>
      </c>
      <c r="Z196" s="226" t="n"/>
      <c r="AA196" s="241">
        <f>Y1820*Z1820</f>
        <v/>
      </c>
      <c r="AB196" s="237" t="inlineStr">
        <is>
          <t>d7dbd31f-5bd5-4a17-9359-235d9c75c396</t>
        </is>
      </c>
    </row>
    <row r="197" ht="15" customHeight="1" s="283">
      <c r="A197" s="109" t="n">
        <v>1818</v>
      </c>
      <c r="B197" s="222">
        <f>HYPERLINK("https://mocostore.moco.co.id/catalog/"&amp;AB1827,"Klik Disini")</f>
        <v/>
      </c>
      <c r="C197" s="223" t="inlineStr">
        <is>
          <t>Lost, Menghilang Dan Kehilangan Adalah Sepaket Keputusan</t>
        </is>
      </c>
      <c r="D197" s="223" t="n"/>
      <c r="E197" s="223" t="inlineStr">
        <is>
          <t>Febriani Puspita</t>
        </is>
      </c>
      <c r="F197" s="223" t="inlineStr">
        <is>
          <t>978-623-7122-06-7</t>
        </is>
      </c>
      <c r="G197" s="223" t="inlineStr">
        <is>
          <t>978-623-7122-07-4</t>
        </is>
      </c>
      <c r="H197" s="223" t="inlineStr">
        <is>
          <t>Novel</t>
        </is>
      </c>
      <c r="I197" s="258" t="inlineStr">
        <is>
          <t>Fiksi</t>
        </is>
      </c>
      <c r="J197" s="186" t="inlineStr">
        <is>
          <t>001.02</t>
        </is>
      </c>
      <c r="K197" s="223" t="n"/>
      <c r="L197" s="223" t="n"/>
      <c r="M197" s="259" t="n"/>
      <c r="N197" s="223" t="inlineStr">
        <is>
          <t>Indonesia</t>
        </is>
      </c>
      <c r="O197" s="223" t="inlineStr">
        <is>
          <t>Fiksi</t>
        </is>
      </c>
      <c r="P197" s="260" t="n">
        <v>2019</v>
      </c>
      <c r="Q197" s="260" t="n">
        <v>2020</v>
      </c>
      <c r="R197" s="223" t="inlineStr">
        <is>
          <t>Sheila Publishing</t>
        </is>
      </c>
      <c r="S197" s="223" t="inlineStr">
        <is>
          <t>Andi Offset CV</t>
        </is>
      </c>
      <c r="T197" s="223" t="inlineStr">
        <is>
          <t>Lokal</t>
        </is>
      </c>
      <c r="U197" s="261" t="n">
        <v>304</v>
      </c>
      <c r="V197" s="86" t="inlineStr">
        <is>
          <t>pdf</t>
        </is>
      </c>
      <c r="W197" s="223" t="inlineStr">
        <is>
          <t>6.2 MB</t>
        </is>
      </c>
      <c r="X197" s="223" t="inlineStr">
        <is>
          <t>&lt;p&gt;Aku bulan, dan kamu langitnya. Jika matahari meminta haknya untuk bersinar dan aku harus menyingkir, tak apa. Karena sejatinya, bulan tidak pernah benar-benar meninggalkan langitnya. Dia selalu di sana, namun tak ada yang menyadarinya.&lt;/p&gt;</t>
        </is>
      </c>
      <c r="Y197" s="262" t="n">
        <v>61000</v>
      </c>
      <c r="Z197" s="226" t="n"/>
      <c r="AA197" s="241">
        <f>Y1827*Z1827</f>
        <v/>
      </c>
      <c r="AB197" s="237" t="inlineStr">
        <is>
          <t>79bfa506-3712-4050-a491-e9c4964c26d9</t>
        </is>
      </c>
    </row>
    <row r="198" ht="15" customHeight="1" s="283">
      <c r="A198" s="109" t="n">
        <v>1829</v>
      </c>
      <c r="B198" s="222">
        <f>HYPERLINK("https://mocostore.moco.co.id/catalog/"&amp;AB1838,"Klik Disini")</f>
        <v/>
      </c>
      <c r="C198" s="223" t="inlineStr">
        <is>
          <t>Pokoknya, Cuma Kamu!</t>
        </is>
      </c>
      <c r="D198" s="223" t="n"/>
      <c r="E198" s="223" t="inlineStr">
        <is>
          <t>Auni FA</t>
        </is>
      </c>
      <c r="F198" s="223" t="inlineStr">
        <is>
          <t>978-623-7122-38-8</t>
        </is>
      </c>
      <c r="G198" s="223" t="inlineStr">
        <is>
          <t>978-623-7122-39-5</t>
        </is>
      </c>
      <c r="H198" s="223" t="inlineStr">
        <is>
          <t>Fiksi</t>
        </is>
      </c>
      <c r="I198" s="258" t="inlineStr">
        <is>
          <t>Fiksi</t>
        </is>
      </c>
      <c r="J198" s="186" t="inlineStr">
        <is>
          <t>001.03</t>
        </is>
      </c>
      <c r="K198" s="223" t="n"/>
      <c r="L198" s="223" t="n"/>
      <c r="M198" s="259" t="n"/>
      <c r="N198" s="223" t="inlineStr">
        <is>
          <t>Indonesia</t>
        </is>
      </c>
      <c r="O198" s="223" t="inlineStr">
        <is>
          <t>Novel</t>
        </is>
      </c>
      <c r="P198" s="260" t="n">
        <v>2019</v>
      </c>
      <c r="Q198" s="260" t="n">
        <v>2020</v>
      </c>
      <c r="R198" s="223" t="inlineStr">
        <is>
          <t>Sheila Publishing</t>
        </is>
      </c>
      <c r="S198" s="223" t="inlineStr">
        <is>
          <t>Andi Offset CV</t>
        </is>
      </c>
      <c r="T198" s="223" t="inlineStr">
        <is>
          <t>Lokal</t>
        </is>
      </c>
      <c r="U198" s="261" t="n">
        <v>176</v>
      </c>
      <c r="V198" s="86" t="inlineStr">
        <is>
          <t>pdf</t>
        </is>
      </c>
      <c r="W198" s="223" t="inlineStr">
        <is>
          <t>8.9 MB</t>
        </is>
      </c>
      <c r="X198" s="223" t="inlineStr">
        <is>
          <t>&lt;p&gt;Mengejar cinta itu gampang-gampang susah. Tapi bagi Puput, si cowok tengil yang hobi minum akua ini, baikan sama pacar yang lagi marahan jauh lebih susah. Banyak usaha buat kembali menarik perhatian kekasihnya itu, namun tak sedikit rintangan yang membuat hubungan mereka semakin jauh.&lt;/p&gt;</t>
        </is>
      </c>
      <c r="Y198" s="262" t="n">
        <v>55000</v>
      </c>
      <c r="Z198" s="226" t="n"/>
      <c r="AA198" s="241">
        <f>Y1838*Z1838</f>
        <v/>
      </c>
      <c r="AB198" s="237" t="inlineStr">
        <is>
          <t>b066f2c9-0054-4e8e-a0a5-45532af2c5fd</t>
        </is>
      </c>
    </row>
    <row r="199" ht="15" customHeight="1" s="283">
      <c r="A199" s="109" t="n">
        <v>1830</v>
      </c>
      <c r="B199" s="222">
        <f>HYPERLINK("https://mocostore.moco.co.id/catalog/"&amp;AB1839,"Klik Disini")</f>
        <v/>
      </c>
      <c r="C199" s="223" t="inlineStr">
        <is>
          <t>Romansa di Bawah Langit</t>
        </is>
      </c>
      <c r="D199" s="223" t="n"/>
      <c r="E199" s="223" t="inlineStr">
        <is>
          <t>Ervinadyp</t>
        </is>
      </c>
      <c r="F199" s="223" t="inlineStr">
        <is>
          <t>978-623-7122-55-5</t>
        </is>
      </c>
      <c r="G199" s="223" t="inlineStr">
        <is>
          <t>978-623-7122-54-8</t>
        </is>
      </c>
      <c r="H199" s="223" t="inlineStr">
        <is>
          <t>Fiksi</t>
        </is>
      </c>
      <c r="I199" s="258" t="inlineStr">
        <is>
          <t>Fiksi</t>
        </is>
      </c>
      <c r="J199" s="186" t="inlineStr">
        <is>
          <t>001.03</t>
        </is>
      </c>
      <c r="K199" s="264" t="n"/>
      <c r="L199" s="264" t="n"/>
      <c r="M199" s="259" t="n"/>
      <c r="N199" s="223" t="inlineStr">
        <is>
          <t>Indonesia</t>
        </is>
      </c>
      <c r="O199" s="223" t="inlineStr">
        <is>
          <t>Novel</t>
        </is>
      </c>
      <c r="P199" s="260" t="n">
        <v>2019</v>
      </c>
      <c r="Q199" s="260" t="n">
        <v>2020</v>
      </c>
      <c r="R199" s="223" t="inlineStr">
        <is>
          <t>Sheila Publishing</t>
        </is>
      </c>
      <c r="S199" s="223" t="inlineStr">
        <is>
          <t>Andi Offset CV</t>
        </is>
      </c>
      <c r="T199" s="223" t="inlineStr">
        <is>
          <t>Lokal</t>
        </is>
      </c>
      <c r="U199" s="261" t="n">
        <v>240</v>
      </c>
      <c r="V199" s="86" t="inlineStr">
        <is>
          <t>pdf</t>
        </is>
      </c>
      <c r="W199" s="223" t="inlineStr">
        <is>
          <t>4.3 MB</t>
        </is>
      </c>
      <c r="X199" s="223" t="inlineStr">
        <is>
          <t>&lt;p&gt;Persahabatan diuji ketika enam manusia memutuskan tuk melakukan petualangan ke kota Malang. Empat jiwa, pergi ke Semeru. Dua jiwa, memilih berkeliling melihat indahnya kota Malang. Keringat, air mata, hingga berjuta rahasia, dan satu tujuan bernama cinta dan cita-cita, terungkap sepanjang perjalanan. Dari beragam sifat dan watak, serta perasaan yang terpendam, mengharuskan mereka tuk tetap kompak, meski dalam situasi ingin berontak. Dan di bawah romansa langit Malang, tabir rahasia satu per satu terungkap, membuat mereka selalu ingin &amp;Atilde;&amp;cent;&amp;acirc;&amp;sbquo;&amp;not;&amp;Euml;&amp;oelig;ada&amp;Atilde;&amp;cent;&amp;acirc;&amp;sbquo;&amp;not;&amp;acirc;&amp;bdquo;&amp;cent; . Mampukah mereka bertahan?&lt;/p&gt;</t>
        </is>
      </c>
      <c r="Y199" s="262" t="n">
        <v>66000</v>
      </c>
      <c r="Z199" s="226" t="n"/>
      <c r="AA199" s="241">
        <f>Y1839*Z1839</f>
        <v/>
      </c>
      <c r="AB199" s="237" t="inlineStr">
        <is>
          <t>fe69febb-5cda-43ca-837b-6a4647ffa5f3</t>
        </is>
      </c>
    </row>
    <row r="200" ht="15" customHeight="1" s="283">
      <c r="A200" s="109" t="n">
        <v>1831</v>
      </c>
      <c r="B200" s="222">
        <f>HYPERLINK("https://mocostore.moco.co.id/catalog/"&amp;AB1840,"Klik Disini")</f>
        <v/>
      </c>
      <c r="C200" s="223" t="inlineStr">
        <is>
          <t>Rumah Lego, Tempat Cinta, Rahasia, Dan Pengkhianatan Bertemu</t>
        </is>
      </c>
      <c r="D200" s="223" t="n"/>
      <c r="E200" s="223" t="inlineStr">
        <is>
          <t>Ivan Tirdianata</t>
        </is>
      </c>
      <c r="F200" s="223" t="inlineStr">
        <is>
          <t>978-623-7122-14-2</t>
        </is>
      </c>
      <c r="G200" s="223" t="inlineStr">
        <is>
          <t>978-623-7122-15-9</t>
        </is>
      </c>
      <c r="H200" s="223" t="inlineStr">
        <is>
          <t>Fiksi</t>
        </is>
      </c>
      <c r="I200" s="258" t="inlineStr">
        <is>
          <t>Fiksi</t>
        </is>
      </c>
      <c r="J200" s="186" t="inlineStr">
        <is>
          <t>001.03</t>
        </is>
      </c>
      <c r="K200" s="223" t="n"/>
      <c r="L200" s="223" t="n"/>
      <c r="M200" s="259" t="n"/>
      <c r="N200" s="223" t="inlineStr">
        <is>
          <t>Indonesia</t>
        </is>
      </c>
      <c r="O200" s="223" t="inlineStr">
        <is>
          <t>Novel</t>
        </is>
      </c>
      <c r="P200" s="260" t="n">
        <v>2019</v>
      </c>
      <c r="Q200" s="260" t="n">
        <v>2020</v>
      </c>
      <c r="R200" s="223" t="inlineStr">
        <is>
          <t>Sheila Publishing</t>
        </is>
      </c>
      <c r="S200" s="223" t="inlineStr">
        <is>
          <t>Andi Offset CV</t>
        </is>
      </c>
      <c r="T200" s="223" t="inlineStr">
        <is>
          <t>Lokal</t>
        </is>
      </c>
      <c r="U200" s="261" t="n">
        <v>208</v>
      </c>
      <c r="V200" s="86" t="inlineStr">
        <is>
          <t>pdf</t>
        </is>
      </c>
      <c r="W200" s="223" t="inlineStr">
        <is>
          <t>4.9 MB</t>
        </is>
      </c>
      <c r="X200" s="223" t="inlineStr">
        <is>
          <t>&lt;p&gt;Saat hewan-hewan berbicara padamu, itu adalah bahasa kejujuran. Bahkan ketika kamu ragu pada dunia sekitarmu, hatimu bisa saja mengkhianati kepastian yang ada. Seperti kisahku yang ada di tanganmu, tentang hewan-hewan yang berbicara padaku, kejujuran, pengkhianatan, dan rahasia, tempat semuanya beradu menjadi realita yang sulit kubedakan. Ini bukan kisah spektakuler atau cerita cinta penuh romansa seperti yang kamu bayangkan. Tapi, ingatlah selalu... Dengan segala ketulusan hati, aku menunggumu di bagian akhir.&lt;/p&gt;</t>
        </is>
      </c>
      <c r="Y200" s="262" t="n">
        <v>59000</v>
      </c>
      <c r="Z200" s="226" t="n"/>
      <c r="AA200" s="241">
        <f>Y1840*Z1840</f>
        <v/>
      </c>
      <c r="AB200" s="237" t="inlineStr">
        <is>
          <t>d90acead-25d7-4084-a467-ce40defb82aa</t>
        </is>
      </c>
    </row>
    <row r="201" ht="15" customHeight="1" s="283">
      <c r="A201" s="109" t="n">
        <v>1832</v>
      </c>
      <c r="B201" s="222">
        <f>HYPERLINK("https://mocostore.moco.co.id/catalog/"&amp;AB1841,"Klik Disini")</f>
        <v/>
      </c>
      <c r="C201" s="223" t="inlineStr">
        <is>
          <t>Sakura Dalam Pelukan</t>
        </is>
      </c>
      <c r="D201" s="223" t="n"/>
      <c r="E201" s="223" t="inlineStr">
        <is>
          <t>Auni FA</t>
        </is>
      </c>
      <c r="F201" s="223" t="inlineStr">
        <is>
          <t>978-623-7122-63-0</t>
        </is>
      </c>
      <c r="G201" s="223" t="inlineStr">
        <is>
          <t>978-623-7122-64-7</t>
        </is>
      </c>
      <c r="H201" s="223" t="inlineStr">
        <is>
          <t>Fiksi</t>
        </is>
      </c>
      <c r="I201" s="258" t="inlineStr">
        <is>
          <t>Fiksi</t>
        </is>
      </c>
      <c r="J201" s="186" t="inlineStr">
        <is>
          <t>001.03</t>
        </is>
      </c>
      <c r="K201" s="223" t="n"/>
      <c r="L201" s="223" t="n"/>
      <c r="M201" s="259" t="n"/>
      <c r="N201" s="223" t="inlineStr">
        <is>
          <t>Indonesia</t>
        </is>
      </c>
      <c r="O201" s="223" t="inlineStr">
        <is>
          <t>Novel</t>
        </is>
      </c>
      <c r="P201" s="260" t="n">
        <v>2019</v>
      </c>
      <c r="Q201" s="260" t="n">
        <v>2020</v>
      </c>
      <c r="R201" s="223" t="inlineStr">
        <is>
          <t>Sheila Publishing</t>
        </is>
      </c>
      <c r="S201" s="223" t="inlineStr">
        <is>
          <t>Andi Offset CV</t>
        </is>
      </c>
      <c r="T201" s="223" t="inlineStr">
        <is>
          <t>Lokal</t>
        </is>
      </c>
      <c r="U201" s="261" t="n">
        <v>320</v>
      </c>
      <c r="V201" s="86" t="inlineStr">
        <is>
          <t>pdf</t>
        </is>
      </c>
      <c r="W201" s="223" t="inlineStr">
        <is>
          <t>2.4 MB</t>
        </is>
      </c>
      <c r="X201" s="223" t="inlineStr">
        <is>
          <t>&lt;p&gt;Hidupku adalah hidupmu. Dalam setiap detak jantung yang mengalirkan darah, mengalir pula namamu di sana. Ketika ingatan telah mengerak, terkorosi oleh waktu, dan raga ini beranjak rapuh, hanya kenangan tentangmu yang tak ikut pudar. Cinta dalam kesederhanaan, kasih sayang dalam kesakitan, ketulusan dalam pengorbanan. Semuanya terbayar lunas saat harapan yang sempat menghilang kini menjadi nyata. Sebuah novel apik yang bercerita tentang seorang ayah, dengan segala kekurangan dan kelebihannya, berjuang untuk mendapatkan cinta Sang Buah Hati.&lt;/p&gt;</t>
        </is>
      </c>
      <c r="Y201" s="262" t="n">
        <v>75000</v>
      </c>
      <c r="Z201" s="226" t="n"/>
      <c r="AA201" s="241">
        <f>Y1841*Z1841</f>
        <v/>
      </c>
      <c r="AB201" s="237" t="inlineStr">
        <is>
          <t>18b80bc9-f18a-4c7d-a47f-890a1fb2ecf0</t>
        </is>
      </c>
    </row>
    <row r="202" ht="15" customHeight="1" s="283">
      <c r="A202" s="109" t="n">
        <v>1834</v>
      </c>
      <c r="B202" s="222">
        <f>HYPERLINK("https://mocostore.moco.co.id/catalog/"&amp;AB1843,"Klik Disini")</f>
        <v/>
      </c>
      <c r="C202" s="223" t="inlineStr">
        <is>
          <t>The Brothers Legacy</t>
        </is>
      </c>
      <c r="D202" s="223" t="n"/>
      <c r="E202" s="223" t="inlineStr">
        <is>
          <t>Wulan Murti</t>
        </is>
      </c>
      <c r="F202" s="223" t="inlineStr">
        <is>
          <t>978-623-7122-19-7</t>
        </is>
      </c>
      <c r="G202" s="223" t="inlineStr">
        <is>
          <t>978-623-7122-18-0</t>
        </is>
      </c>
      <c r="H202" s="223" t="inlineStr">
        <is>
          <t>Fiksi</t>
        </is>
      </c>
      <c r="I202" s="258" t="inlineStr">
        <is>
          <t>Fiksi</t>
        </is>
      </c>
      <c r="J202" s="186" t="inlineStr">
        <is>
          <t>001.03</t>
        </is>
      </c>
      <c r="K202" s="223" t="n"/>
      <c r="L202" s="223" t="n"/>
      <c r="M202" s="259" t="n"/>
      <c r="N202" s="223" t="inlineStr">
        <is>
          <t>Indonesia</t>
        </is>
      </c>
      <c r="O202" s="223" t="inlineStr">
        <is>
          <t>Fiksi</t>
        </is>
      </c>
      <c r="P202" s="260" t="n">
        <v>2019</v>
      </c>
      <c r="Q202" s="260" t="n">
        <v>2020</v>
      </c>
      <c r="R202" s="223" t="inlineStr">
        <is>
          <t>Penerbit Andi</t>
        </is>
      </c>
      <c r="S202" s="223" t="inlineStr">
        <is>
          <t>Andi Offset CV</t>
        </is>
      </c>
      <c r="T202" s="223" t="inlineStr">
        <is>
          <t>Lokal</t>
        </is>
      </c>
      <c r="U202" s="261" t="n">
        <v>272</v>
      </c>
      <c r="V202" s="86" t="inlineStr">
        <is>
          <t>pdf</t>
        </is>
      </c>
      <c r="W202" s="223" t="inlineStr">
        <is>
          <t>19.2 MB</t>
        </is>
      </c>
      <c r="X202" s="223" t="inlineStr">
        <is>
          <t>&lt;p&gt;Setahun telah berlalu, Kim Na Eun kini menjadi anak kelas 2 dan memiliki adik kelas yang unik-unik. Ditinggalkan oleh orang-orang yang sebelumnya membadaikan perasaan Kim Na Eun, dia harus menjadi murid hebat sekaligus anak yang berbakti. Kehidupan sekolah hingga romansa Kim Na Eun semakin bergejolak dengan sulitnya dia untuk move on. Meskipun sang Kakak telah menjadi mahasiswa yang sibuk dengan urusannya sendiri, dia tetap menjaga adiknya dengan cara yang tak terduga. Akankah Kim Na Eun menjadi murid SMA juara kelas dan masuk kuliah yang tepat untuknya? Bagaimana pula ketua-ketua geng yang dulu sekaligus takdir percintaannya? Hei, apakah Kim Na Eun akan menjadi seperti kakaknya?&lt;/p&gt;</t>
        </is>
      </c>
      <c r="Y202" s="262" t="n">
        <v>72000</v>
      </c>
      <c r="Z202" s="226" t="n"/>
      <c r="AA202" s="241">
        <f>Y1843*Z1843</f>
        <v/>
      </c>
      <c r="AB202" s="237" t="inlineStr">
        <is>
          <t>0ff6af96-4c8f-4d6e-a38e-13f6cdc342bf</t>
        </is>
      </c>
    </row>
    <row r="203" ht="15" customHeight="1" s="283">
      <c r="A203" s="109" t="n">
        <v>1836</v>
      </c>
      <c r="B203" s="222">
        <f>HYPERLINK("https://mocostore.moco.co.id/catalog/"&amp;AB1845,"Klik Disini")</f>
        <v/>
      </c>
      <c r="C203" s="223" t="inlineStr">
        <is>
          <t>ZO'R: The Teenagers</t>
        </is>
      </c>
      <c r="D203" s="223" t="n"/>
      <c r="E203" s="223" t="inlineStr">
        <is>
          <t>Candelabris</t>
        </is>
      </c>
      <c r="F203" s="223" t="inlineStr">
        <is>
          <t>978-623-7122-60-9</t>
        </is>
      </c>
      <c r="G203" s="223" t="inlineStr">
        <is>
          <t>978-623-7122-61-6</t>
        </is>
      </c>
      <c r="H203" s="223" t="inlineStr">
        <is>
          <t>Fiksi</t>
        </is>
      </c>
      <c r="I203" s="258" t="inlineStr">
        <is>
          <t>Fiksi</t>
        </is>
      </c>
      <c r="J203" s="186" t="inlineStr">
        <is>
          <t>001.03</t>
        </is>
      </c>
      <c r="K203" s="264" t="n"/>
      <c r="L203" s="264" t="n"/>
      <c r="M203" s="259" t="n"/>
      <c r="N203" s="223" t="inlineStr">
        <is>
          <t>Indonesia</t>
        </is>
      </c>
      <c r="O203" s="223" t="inlineStr">
        <is>
          <t>Novel</t>
        </is>
      </c>
      <c r="P203" s="260" t="n">
        <v>2019</v>
      </c>
      <c r="Q203" s="260" t="n">
        <v>2020</v>
      </c>
      <c r="R203" s="223" t="inlineStr">
        <is>
          <t>Sheila Publishing</t>
        </is>
      </c>
      <c r="S203" s="223" t="inlineStr">
        <is>
          <t>Andi Offset CV</t>
        </is>
      </c>
      <c r="T203" s="223" t="inlineStr">
        <is>
          <t>Lokal</t>
        </is>
      </c>
      <c r="U203" s="261" t="n">
        <v>240</v>
      </c>
      <c r="V203" s="86" t="inlineStr">
        <is>
          <t>pdf</t>
        </is>
      </c>
      <c r="W203" s="223" t="inlineStr">
        <is>
          <t>8.6 MB</t>
        </is>
      </c>
      <c r="X203" s="223" t="inlineStr">
        <is>
          <t>&lt;p&gt;&amp;quot;Kalian dibawa ke sini, karena kalian harus dihancurkan. Kalian adalah mesin penghancur dunia.&amp;quot; Tujuh Remaja yang berasal dari negara berbeda, dipertemukan di tempat yang sama. Tempat yang menuntun mereka semua ke kenyataan akan diri mereka--siapa mereka, masa lalu mereka, dan masa depan mereka yang telah ditentukan oleh para peneliti, yang mengubah susunan tubuh mereka menjadi mesin penghancur dunia. Mereka tidak percaya, tetapi mereka terpaksa percaya. Mereka mencoba menghindar, tetapi tidak bisa. Seiring waktu berjalan, semuanya semakin jelas dan membingungkan. Pilihan yang harus mereka ambil jauh lebih sulit. Begitu pula dengan pertanyaan-pertanyaan yang bersemayam di pikiran mereka, tentang konflik antara Iustum dan Falsus, keluarga Netunum, dan kesatuan Unum. Satu hal yang paling misteri, apa hubungan antara Gerhana Matahari, Zo&amp;#39;r, Falsus, Iustum, dan Unum?&lt;/p&gt;</t>
        </is>
      </c>
      <c r="Y203" s="262" t="n">
        <v>65000</v>
      </c>
      <c r="Z203" s="226" t="n"/>
      <c r="AA203" s="241">
        <f>Y1845*Z1845</f>
        <v/>
      </c>
      <c r="AB203" s="237" t="inlineStr">
        <is>
          <t>10e6503a-3f79-4a65-8d7e-65ee46863ec5</t>
        </is>
      </c>
    </row>
    <row r="204" ht="15" customHeight="1" s="283">
      <c r="A204" s="109" t="n">
        <v>1840</v>
      </c>
      <c r="B204" s="222">
        <f>HYPERLINK("https://mocostore.moco.co.id/catalog/"&amp;AB1849,"Klik Disini")</f>
        <v/>
      </c>
      <c r="C204" s="223" t="inlineStr">
        <is>
          <t>Di Balik Bukit Tangga Langit</t>
        </is>
      </c>
      <c r="D204" s="223" t="n"/>
      <c r="E204" s="223" t="inlineStr">
        <is>
          <t>Ratna Pande</t>
        </is>
      </c>
      <c r="F204" s="223" t="inlineStr">
        <is>
          <t>978-623-7122-52-4</t>
        </is>
      </c>
      <c r="G204" s="223" t="inlineStr">
        <is>
          <t>978-623-7122-53-1</t>
        </is>
      </c>
      <c r="H204" s="223" t="inlineStr">
        <is>
          <t>Fiksi</t>
        </is>
      </c>
      <c r="I204" s="258" t="inlineStr">
        <is>
          <t>Fiksi</t>
        </is>
      </c>
      <c r="J204" s="186" t="inlineStr">
        <is>
          <t>001.03</t>
        </is>
      </c>
      <c r="K204" s="223" t="n"/>
      <c r="L204" s="223" t="n"/>
      <c r="M204" s="259" t="n"/>
      <c r="N204" s="223" t="inlineStr">
        <is>
          <t>Indonesia</t>
        </is>
      </c>
      <c r="O204" s="223" t="inlineStr">
        <is>
          <t>Fiksi</t>
        </is>
      </c>
      <c r="P204" s="260" t="n">
        <v>2019</v>
      </c>
      <c r="Q204" s="260" t="n">
        <v>2020</v>
      </c>
      <c r="R204" s="223" t="inlineStr">
        <is>
          <t>Sheila Publishing</t>
        </is>
      </c>
      <c r="S204" s="223" t="inlineStr">
        <is>
          <t>Andi Offset CV</t>
        </is>
      </c>
      <c r="T204" s="223" t="inlineStr">
        <is>
          <t>Lokal</t>
        </is>
      </c>
      <c r="U204" s="261" t="n">
        <v>208</v>
      </c>
      <c r="V204" s="86" t="inlineStr">
        <is>
          <t>pdf</t>
        </is>
      </c>
      <c r="W204" s="223" t="inlineStr">
        <is>
          <t>3.0 MB</t>
        </is>
      </c>
      <c r="X204" s="223" t="inlineStr">
        <is>
          <t>&lt;p&gt;Sekembalinya ke Pontianak, sebuah kejutan didapat dari sahabat-sahabat Oryza. Ya, kedua sahabatnya, Shania dan Farlan, bertunangan. Oryza yang sejak lama mengetahui Shania menyukai Farlan pun turut berbahagia. Kedua sahabatnya itu pun menjodohkan Oryza dengan Martin, sepupu Farlan. Di sisi lain, Shania menceritakan keraguannya pada Oryza. Ia merasa bahwa Farlan tidak mencintainya sepenuh hati.Kesibukan Oryza dan Farlan sebagai dokter, memaksa mereka sering menghabiskan waktu bersama. Suatu ketika, Farlan mengajak Oryza mengunjungi panti asuhan di dekat Bukit Tangga Langit. Dan di tempat itulah, Farlan mengungkapkan perasaannya yang sudah lama terpendam untuk Oryza.Bagaimana Oryza menyikapi situasi yang menjebaknya itu? Akankan persahabatan ini berlanjut tanpa menyimpan luka hati?&lt;/p&gt;</t>
        </is>
      </c>
      <c r="Y204" s="262" t="n">
        <v>59000</v>
      </c>
      <c r="Z204" s="226" t="n"/>
      <c r="AA204" s="241">
        <f>Y1849*Z1849</f>
        <v/>
      </c>
      <c r="AB204" s="237" t="inlineStr">
        <is>
          <t>eccb250c-a299-4621-8013-4b062e5552fd</t>
        </is>
      </c>
    </row>
    <row r="205" ht="15" customHeight="1" s="283">
      <c r="A205" s="109" t="n">
        <v>1841</v>
      </c>
      <c r="B205" s="222">
        <f>HYPERLINK("https://mocostore.moco.co.id/catalog/"&amp;AB1850,"Klik Disini")</f>
        <v/>
      </c>
      <c r="C205" s="223" t="inlineStr">
        <is>
          <t>A Little More Diary</t>
        </is>
      </c>
      <c r="D205" s="223" t="n"/>
      <c r="E205" s="223" t="inlineStr">
        <is>
          <t>Pie</t>
        </is>
      </c>
      <c r="F205" s="223" t="inlineStr">
        <is>
          <t>978-623-7122-76-0</t>
        </is>
      </c>
      <c r="G205" s="223" t="inlineStr">
        <is>
          <t>978-623-7122-77-7</t>
        </is>
      </c>
      <c r="H205" s="223" t="inlineStr">
        <is>
          <t>Novel</t>
        </is>
      </c>
      <c r="I205" s="258" t="inlineStr">
        <is>
          <t>Fiksi</t>
        </is>
      </c>
      <c r="J205" s="186" t="inlineStr">
        <is>
          <t>001.02</t>
        </is>
      </c>
      <c r="K205" s="223" t="n"/>
      <c r="L205" s="223" t="n"/>
      <c r="M205" s="259" t="n"/>
      <c r="N205" s="223" t="inlineStr">
        <is>
          <t>Indonesia</t>
        </is>
      </c>
      <c r="O205" s="223" t="inlineStr">
        <is>
          <t>Novel</t>
        </is>
      </c>
      <c r="P205" s="260" t="n">
        <v>2020</v>
      </c>
      <c r="Q205" s="260" t="n">
        <v>2020</v>
      </c>
      <c r="R205" s="223" t="inlineStr">
        <is>
          <t>Sheila Publishing</t>
        </is>
      </c>
      <c r="S205" s="223" t="inlineStr">
        <is>
          <t>Andi Offset CV</t>
        </is>
      </c>
      <c r="T205" s="223" t="inlineStr">
        <is>
          <t>Lokal</t>
        </is>
      </c>
      <c r="U205" s="261" t="n">
        <v>272</v>
      </c>
      <c r="V205" s="86" t="inlineStr">
        <is>
          <t>pdf</t>
        </is>
      </c>
      <c r="W205" s="223" t="inlineStr">
        <is>
          <t>964.7 kB</t>
        </is>
      </c>
      <c r="X205" s="223" t="inlineStr">
        <is>
          <t>&lt;p&gt;Ini adalah kisah ketika Romeo yang bersembunyi di balik lembaran-lembaran A Little More bertemu dengan Julliet yang terdampar di sebuah pulau. Mereka bertarung dengan senjata kebencian dan kebohongan, disusul dengan tentara-tentara angkuh dan egois hingga suatu hari pertarungan itu meluluhlantakkan jiwa-jiwa kecil dan menyisakan suatu tempat yang bernama sesal dan takut.&lt;/p&gt;</t>
        </is>
      </c>
      <c r="Y205" s="262" t="n">
        <v>61000</v>
      </c>
      <c r="Z205" s="226" t="n"/>
      <c r="AA205" s="241">
        <f>Y1850*Z1850</f>
        <v/>
      </c>
      <c r="AB205" s="237" t="inlineStr">
        <is>
          <t>052c5f0b-25cf-48bf-b21a-aaae04b84cf4</t>
        </is>
      </c>
    </row>
    <row r="206" ht="15" customHeight="1" s="283">
      <c r="A206" s="109" t="n">
        <v>1843</v>
      </c>
      <c r="B206" s="222">
        <f>HYPERLINK("https://mocostore.moco.co.id/catalog/"&amp;AB1852,"Klik Disini")</f>
        <v/>
      </c>
      <c r="C206" s="223" t="inlineStr">
        <is>
          <t>Coffee House No.53</t>
        </is>
      </c>
      <c r="D206" s="223" t="n"/>
      <c r="E206" s="223" t="inlineStr">
        <is>
          <t>Elmira Arasy</t>
        </is>
      </c>
      <c r="F206" s="223" t="inlineStr">
        <is>
          <t>978-602-53-7301-5</t>
        </is>
      </c>
      <c r="G206" s="223" t="inlineStr">
        <is>
          <t>978-602-53-7302-2</t>
        </is>
      </c>
      <c r="H206" s="223" t="inlineStr">
        <is>
          <t>Novel</t>
        </is>
      </c>
      <c r="I206" s="258" t="inlineStr">
        <is>
          <t>Fiksi</t>
        </is>
      </c>
      <c r="J206" s="186" t="inlineStr">
        <is>
          <t>001.02</t>
        </is>
      </c>
      <c r="K206" s="223" t="n"/>
      <c r="L206" s="223" t="n"/>
      <c r="M206" s="259" t="n"/>
      <c r="N206" s="223" t="inlineStr">
        <is>
          <t>Indonesia</t>
        </is>
      </c>
      <c r="O206" s="223" t="inlineStr">
        <is>
          <t>Novel</t>
        </is>
      </c>
      <c r="P206" s="260" t="n">
        <v>2018</v>
      </c>
      <c r="Q206" s="260" t="n">
        <v>2020</v>
      </c>
      <c r="R206" s="223" t="inlineStr">
        <is>
          <t>Sheila Publishing</t>
        </is>
      </c>
      <c r="S206" s="223" t="inlineStr">
        <is>
          <t>Andi Offset CV</t>
        </is>
      </c>
      <c r="T206" s="223" t="inlineStr">
        <is>
          <t>Lokal</t>
        </is>
      </c>
      <c r="U206" s="261" t="n">
        <v>224</v>
      </c>
      <c r="V206" s="86" t="inlineStr">
        <is>
          <t>pdf</t>
        </is>
      </c>
      <c r="W206" s="223" t="inlineStr">
        <is>
          <t>3.1 MB</t>
        </is>
      </c>
      <c r="X206" s="223" t="inlineStr">
        <is>
          <t>&lt;p&gt;Hari berganti hari, tahun berganti tahun. Issabel kecil sudah menjadi wanita yang berparas ayu. Badai hidup pun sudah berlalu. Kin, sang ayah sudah menjadi pebisnis sukses Coffee House dan Issabel menjadi penulis dan desainer muda yang sukses. Kehidupan berjalan dengan tenang dan damai, tidak ada badai yang menderu hingga suatu hari datanglah seorang pemuda ke tengah-tengah kehidupan mereka. Seorang pemuda yang akan mengubah hidup Issabel selamanya...&lt;/p&gt;</t>
        </is>
      </c>
      <c r="Y206" s="262" t="n">
        <v>55000</v>
      </c>
      <c r="Z206" s="226" t="n"/>
      <c r="AA206" s="241">
        <f>Y1852*Z1852</f>
        <v/>
      </c>
      <c r="AB206" s="237" t="inlineStr">
        <is>
          <t>99a85c4e-4e62-42aa-80f7-947f1d873f15</t>
        </is>
      </c>
    </row>
    <row r="207" ht="15" customHeight="1" s="283">
      <c r="A207" s="109" t="n">
        <v>1846</v>
      </c>
      <c r="B207" s="222">
        <f>HYPERLINK("https://mocostore.moco.co.id/catalog/"&amp;AB1855,"Klik Disini")</f>
        <v/>
      </c>
      <c r="C207" s="223" t="inlineStr">
        <is>
          <t>Dunia Sunyi â€“ Aku Terlahir ke Dunia Tanpa Suara</t>
        </is>
      </c>
      <c r="D207" s="223" t="n"/>
      <c r="E207" s="223" t="inlineStr">
        <is>
          <t>Achi TM</t>
        </is>
      </c>
      <c r="F207" s="223" t="inlineStr">
        <is>
          <t>978-623-7122-70-8</t>
        </is>
      </c>
      <c r="G207" s="223" t="inlineStr">
        <is>
          <t>978-623-7122-73-9</t>
        </is>
      </c>
      <c r="H207" s="223" t="inlineStr">
        <is>
          <t>Novel</t>
        </is>
      </c>
      <c r="I207" s="258" t="inlineStr">
        <is>
          <t>Fiksi</t>
        </is>
      </c>
      <c r="J207" s="186" t="inlineStr">
        <is>
          <t>001.02</t>
        </is>
      </c>
      <c r="K207" s="223" t="n"/>
      <c r="L207" s="223" t="n"/>
      <c r="M207" s="259" t="n"/>
      <c r="N207" s="223" t="inlineStr">
        <is>
          <t>Indonesia</t>
        </is>
      </c>
      <c r="O207" s="223" t="inlineStr">
        <is>
          <t>Novel</t>
        </is>
      </c>
      <c r="P207" s="260" t="n">
        <v>2020</v>
      </c>
      <c r="Q207" s="260" t="n">
        <v>2020</v>
      </c>
      <c r="R207" s="223" t="inlineStr">
        <is>
          <t>Sheila Publishing</t>
        </is>
      </c>
      <c r="S207" s="223" t="inlineStr">
        <is>
          <t>Andi Offset CV</t>
        </is>
      </c>
      <c r="T207" s="223" t="inlineStr">
        <is>
          <t>Lokal</t>
        </is>
      </c>
      <c r="U207" s="261" t="n">
        <v>190</v>
      </c>
      <c r="V207" s="86" t="inlineStr">
        <is>
          <t>pdf</t>
        </is>
      </c>
      <c r="W207" s="223" t="inlineStr">
        <is>
          <t>1.4 MB</t>
        </is>
      </c>
      <c r="X207" s="223" t="inlineStr">
        <is>
          <t>&lt;p&gt;Jantung Bu Sulis berdebar dua kali lebih keras. Wulan, anak semata wayang yang diketahui tunarungu itu tengah duduk di belakang drum. Wulan menirukan gerakan Pak Darmo, ayahnya, dari balik layar televisi.&lt;/p&gt;</t>
        </is>
      </c>
      <c r="Y207" s="262" t="n">
        <v>50000</v>
      </c>
      <c r="Z207" s="226" t="n"/>
      <c r="AA207" s="241">
        <f>Y1855*Z1855</f>
        <v/>
      </c>
      <c r="AB207" s="237" t="inlineStr">
        <is>
          <t>c9862b0f-04df-40f0-8037-7ee37316b357</t>
        </is>
      </c>
    </row>
    <row r="208" ht="15" customHeight="1" s="283">
      <c r="A208" s="109" t="n">
        <v>1848</v>
      </c>
      <c r="B208" s="222">
        <f>HYPERLINK("https://mocostore.moco.co.id/catalog/"&amp;AB1857,"Klik Disini")</f>
        <v/>
      </c>
      <c r="C208" s="223" t="inlineStr">
        <is>
          <t>The Hidden Truth</t>
        </is>
      </c>
      <c r="D208" s="223" t="n"/>
      <c r="E208" s="223" t="inlineStr">
        <is>
          <t>Redy Kuswanto</t>
        </is>
      </c>
      <c r="F208" s="223" t="inlineStr">
        <is>
          <t>978-623-7122-68-5</t>
        </is>
      </c>
      <c r="G208" s="223" t="inlineStr">
        <is>
          <t>978-623-7122-69-2</t>
        </is>
      </c>
      <c r="H208" s="223" t="inlineStr">
        <is>
          <t>Novel</t>
        </is>
      </c>
      <c r="I208" s="258" t="inlineStr">
        <is>
          <t>Fiksi</t>
        </is>
      </c>
      <c r="J208" s="186" t="inlineStr">
        <is>
          <t>001.02</t>
        </is>
      </c>
      <c r="K208" s="223" t="n"/>
      <c r="L208" s="223" t="n"/>
      <c r="M208" s="259" t="n"/>
      <c r="N208" s="223" t="inlineStr">
        <is>
          <t>Indonesia</t>
        </is>
      </c>
      <c r="O208" s="223" t="inlineStr">
        <is>
          <t>Fiksi</t>
        </is>
      </c>
      <c r="P208" s="260" t="n">
        <v>2020</v>
      </c>
      <c r="Q208" s="260" t="n">
        <v>2020</v>
      </c>
      <c r="R208" s="223" t="inlineStr">
        <is>
          <t>Penerbit Andi</t>
        </is>
      </c>
      <c r="S208" s="223" t="inlineStr">
        <is>
          <t>Andi Offset CV</t>
        </is>
      </c>
      <c r="T208" s="223" t="inlineStr">
        <is>
          <t>Lokal</t>
        </is>
      </c>
      <c r="U208" s="261" t="n">
        <v>224</v>
      </c>
      <c r="V208" s="86" t="inlineStr">
        <is>
          <t>pdf</t>
        </is>
      </c>
      <c r="W208" s="223" t="inlineStr">
        <is>
          <t>8.1 MB</t>
        </is>
      </c>
      <c r="X208" s="223" t="inlineStr">
        <is>
          <t>&lt;p&gt;Kehadiran Nindy telah mengetuk pintu hati Yudha telah lama terkunci rapat. Ada rasa yang perlahan bersemi, antara bimbang dan harapan. Kedekatan keduanya pun memercikkan api cemburu bagi Egi.&lt;/p&gt;</t>
        </is>
      </c>
      <c r="Y208" s="262" t="n">
        <v>55000</v>
      </c>
      <c r="Z208" s="226" t="n"/>
      <c r="AA208" s="241">
        <f>Y1857*Z1857</f>
        <v/>
      </c>
      <c r="AB208" s="237" t="inlineStr">
        <is>
          <t>85299f98-552b-4138-9fc9-8154918c091f</t>
        </is>
      </c>
    </row>
    <row r="209" ht="15" customHeight="1" s="283">
      <c r="A209" s="109" t="n">
        <v>1849</v>
      </c>
      <c r="B209" s="222">
        <f>HYPERLINK("https://mocostore.moco.co.id/catalog/"&amp;AB1858,"Klik Disini")</f>
        <v/>
      </c>
      <c r="C209" s="223" t="inlineStr">
        <is>
          <t>Little Love</t>
        </is>
      </c>
      <c r="D209" s="223" t="n"/>
      <c r="E209" s="223" t="inlineStr">
        <is>
          <t>Honey Dee</t>
        </is>
      </c>
      <c r="F209" s="223" t="inlineStr">
        <is>
          <t>978-602-53730-6-0</t>
        </is>
      </c>
      <c r="G209" s="223" t="inlineStr">
        <is>
          <t>978-602-53730-7-7</t>
        </is>
      </c>
      <c r="H209" s="223" t="inlineStr">
        <is>
          <t>Novel</t>
        </is>
      </c>
      <c r="I209" s="258" t="inlineStr">
        <is>
          <t>Fiksi</t>
        </is>
      </c>
      <c r="J209" s="186" t="inlineStr">
        <is>
          <t>001.02</t>
        </is>
      </c>
      <c r="K209" s="223" t="n"/>
      <c r="L209" s="264" t="n"/>
      <c r="M209" s="259" t="n"/>
      <c r="N209" s="223" t="inlineStr">
        <is>
          <t>Indonesia</t>
        </is>
      </c>
      <c r="O209" s="223" t="inlineStr">
        <is>
          <t>Novel</t>
        </is>
      </c>
      <c r="P209" s="260" t="n">
        <v>2019</v>
      </c>
      <c r="Q209" s="260" t="n">
        <v>2020</v>
      </c>
      <c r="R209" s="223" t="inlineStr">
        <is>
          <t>Sheila Publishing</t>
        </is>
      </c>
      <c r="S209" s="223" t="inlineStr">
        <is>
          <t>Andi Offset CV</t>
        </is>
      </c>
      <c r="T209" s="223" t="inlineStr">
        <is>
          <t>Lokal</t>
        </is>
      </c>
      <c r="U209" s="261" t="n">
        <v>256</v>
      </c>
      <c r="V209" s="86" t="inlineStr">
        <is>
          <t>pdf</t>
        </is>
      </c>
      <c r="W209" s="223" t="inlineStr">
        <is>
          <t>4.2 MB</t>
        </is>
      </c>
      <c r="X209" s="223" t="inlineStr">
        <is>
          <t>&lt;p&gt;Memiliki kehidupan yang nyaris sempurna tidak lantas membuat Levy bahagia. Keinginannya hanyalah bisa melalui masa sekolah dengan cepat, lalu menikah agar masa depannya terjamin tanpa repot kuliah atau bekerja. Maklum, dia sadar benar kalau dia tidak serajin dan sepintar dua sahabatnya, Meena dan Lilo.&lt;/p&gt;</t>
        </is>
      </c>
      <c r="Y209" s="262" t="n">
        <v>59000</v>
      </c>
      <c r="Z209" s="226" t="n"/>
      <c r="AA209" s="241">
        <f>Y1858*Z1858</f>
        <v/>
      </c>
      <c r="AB209" s="237" t="inlineStr">
        <is>
          <t>16eaa8f9-67a5-46cd-a8bd-ab1e5333de8f</t>
        </is>
      </c>
    </row>
    <row r="210" ht="15" customHeight="1" s="283">
      <c r="A210" s="109" t="n">
        <v>1850</v>
      </c>
      <c r="B210" s="222">
        <f>HYPERLINK("https://mocostore.moco.co.id/catalog/"&amp;AB1859,"Klik Disini")</f>
        <v/>
      </c>
      <c r="C210" s="223" t="inlineStr">
        <is>
          <t>Love, Please Stay! Antara cinta dan benci, pun hidup dan mati</t>
        </is>
      </c>
      <c r="D210" s="223" t="n"/>
      <c r="E210" s="223" t="inlineStr">
        <is>
          <t>Lucy Liestiyo</t>
        </is>
      </c>
      <c r="F210" s="223" t="inlineStr">
        <is>
          <t>978-623-7122-74-6</t>
        </is>
      </c>
      <c r="G210" s="223" t="inlineStr">
        <is>
          <t>978-623-7122-75-3</t>
        </is>
      </c>
      <c r="H210" s="223" t="inlineStr">
        <is>
          <t>Novel</t>
        </is>
      </c>
      <c r="I210" s="258" t="inlineStr">
        <is>
          <t>Fiksi</t>
        </is>
      </c>
      <c r="J210" s="186" t="inlineStr">
        <is>
          <t>001.02</t>
        </is>
      </c>
      <c r="K210" s="264" t="n"/>
      <c r="L210" s="264" t="n"/>
      <c r="M210" s="259" t="n"/>
      <c r="N210" s="223" t="inlineStr">
        <is>
          <t>Indonesia</t>
        </is>
      </c>
      <c r="O210" s="223" t="inlineStr">
        <is>
          <t>Novel</t>
        </is>
      </c>
      <c r="P210" s="260" t="n">
        <v>2020</v>
      </c>
      <c r="Q210" s="260" t="n">
        <v>2020</v>
      </c>
      <c r="R210" s="223" t="inlineStr">
        <is>
          <t>Sheila Publishing</t>
        </is>
      </c>
      <c r="S210" s="223" t="inlineStr">
        <is>
          <t>Andi Offset CV</t>
        </is>
      </c>
      <c r="T210" s="223" t="inlineStr">
        <is>
          <t>Lokal</t>
        </is>
      </c>
      <c r="U210" s="261" t="n">
        <v>256</v>
      </c>
      <c r="V210" s="86" t="inlineStr">
        <is>
          <t>pdf</t>
        </is>
      </c>
      <c r="W210" s="223" t="inlineStr">
        <is>
          <t>11.0 MB</t>
        </is>
      </c>
      <c r="X210" s="223" t="inlineStr">
        <is>
          <t>&lt;p&gt;Memendam rasa pada Juna, kakak kelas yang tidak mengacuhkannya, tentu membuat Elin merasa tidak nyaman. Reputasi plus-plus yang menempel pada Juna selalu membuatnya bergidik, kecuali iringan dayang-dayang cantik dan menarik di sekitar Juna. Kemustahilan menjadi pacar primadona itu pun membuat Elin merasa cukup puas dengan status sebagai pengagum.&lt;/p&gt;</t>
        </is>
      </c>
      <c r="Y210" s="262" t="n">
        <v>58000</v>
      </c>
      <c r="Z210" s="226" t="n"/>
      <c r="AA210" s="241">
        <f>Y1859*Z1859</f>
        <v/>
      </c>
      <c r="AB210" s="237" t="inlineStr">
        <is>
          <t>0071fc46-6c23-4477-9e29-31e8f56fc1f4</t>
        </is>
      </c>
    </row>
    <row r="211" ht="15" customHeight="1" s="283">
      <c r="A211" s="109" t="n">
        <v>1854</v>
      </c>
      <c r="B211" s="222">
        <f>HYPERLINK("https://mocostore.moco.co.id/catalog/"&amp;AB1863,"Klik Disini")</f>
        <v/>
      </c>
      <c r="C211" s="223" t="inlineStr">
        <is>
          <t>Obsesi Biru</t>
        </is>
      </c>
      <c r="D211" s="223" t="n"/>
      <c r="E211" s="223" t="inlineStr">
        <is>
          <t>Rizkyel</t>
        </is>
      </c>
      <c r="F211" s="223" t="inlineStr">
        <is>
          <t>978-602-53-7300-8</t>
        </is>
      </c>
      <c r="G211" s="223" t="inlineStr">
        <is>
          <t>978-602-53-7303-9</t>
        </is>
      </c>
      <c r="H211" s="223" t="inlineStr">
        <is>
          <t>Novel</t>
        </is>
      </c>
      <c r="I211" s="258" t="inlineStr">
        <is>
          <t>Fiksi</t>
        </is>
      </c>
      <c r="J211" s="186" t="inlineStr">
        <is>
          <t>001.02</t>
        </is>
      </c>
      <c r="K211" s="264" t="n"/>
      <c r="L211" s="264" t="n"/>
      <c r="M211" s="259" t="n"/>
      <c r="N211" s="223" t="inlineStr">
        <is>
          <t>Indonesia</t>
        </is>
      </c>
      <c r="O211" s="223" t="inlineStr">
        <is>
          <t>Novel</t>
        </is>
      </c>
      <c r="P211" s="260" t="n">
        <v>2018</v>
      </c>
      <c r="Q211" s="260" t="n">
        <v>2020</v>
      </c>
      <c r="R211" s="223" t="inlineStr">
        <is>
          <t>Sheila Publishing</t>
        </is>
      </c>
      <c r="S211" s="223" t="inlineStr">
        <is>
          <t>Andi Offset CV</t>
        </is>
      </c>
      <c r="T211" s="223" t="inlineStr">
        <is>
          <t>Lokal</t>
        </is>
      </c>
      <c r="U211" s="261" t="n">
        <v>224</v>
      </c>
      <c r="V211" s="86" t="inlineStr">
        <is>
          <t>pdf</t>
        </is>
      </c>
      <c r="W211" s="223" t="inlineStr">
        <is>
          <t>4.3 MB</t>
        </is>
      </c>
      <c r="X211" s="223" t="inlineStr">
        <is>
          <t>&lt;p&gt;Di dunia yang serba-random ini, nggak sedikit orang ditakdirkan bersahabat gara-gara memiliki kelebihan yang sama atau dalam kasus Biru dan Anya, kekurangan yang sama. Biru ingin dirinya dilihat, sementara Anya ingin Biru melihatnya. Gelombang mimpi indah yang pasang membuat obsesi Biru terkabul: cowok itu mendapatkan semua hal yang selama ini didambakannya, sementara hati Anya, tanpa siapa pun tahu, seketika hancur: cewek itu kehilangan sahabatnya sekaligus orang yang sekian lama diam-diam disayanginya. Dan ketika gelombang mimpi indah itu akhirnya reda, semua hal telah telanjur berubah. Sepenuhnya. Segala-galanya. * Cerita ini ada karena orang-orang terlalu lupa untuk melihat cinta yang bertebaran di sekitar mereka, terlalu on fire pada obsesi semu yang membutakan mata dan hati mereka, pula terlalu nggak mampu untuk menerima seseorang, siapa pun dia, dengan apa adanya.&lt;/p&gt;</t>
        </is>
      </c>
      <c r="Y211" s="262" t="n">
        <v>55000</v>
      </c>
      <c r="Z211" s="226" t="n"/>
      <c r="AA211" s="241">
        <f>Y1863*Z1863</f>
        <v/>
      </c>
      <c r="AB211" s="237" t="inlineStr">
        <is>
          <t>66b64d6d-d7e5-405e-9b5b-af83b9039152</t>
        </is>
      </c>
    </row>
    <row r="212" ht="15" customHeight="1" s="283">
      <c r="A212" s="109" t="n">
        <v>1857</v>
      </c>
      <c r="B212" s="222">
        <f>HYPERLINK("https://mocostore.moco.co.id/catalog/"&amp;AB1866,"Klik Disini")</f>
        <v/>
      </c>
      <c r="C212" s="223" t="inlineStr">
        <is>
          <t>Perang Cinta, Haruskah Aku Tetap Diam Membiarkan Waktu Terus Membawaku Kemana Saja Dia Berpindah</t>
        </is>
      </c>
      <c r="D212" s="223" t="n"/>
      <c r="E212" s="223" t="inlineStr">
        <is>
          <t>Tirsa Pratawa</t>
        </is>
      </c>
      <c r="F212" s="223" t="inlineStr">
        <is>
          <t>978-602-53-7305-3</t>
        </is>
      </c>
      <c r="G212" s="223" t="inlineStr">
        <is>
          <t>978-602-53-7304-6</t>
        </is>
      </c>
      <c r="H212" s="223" t="inlineStr">
        <is>
          <t>Novel</t>
        </is>
      </c>
      <c r="I212" s="258" t="inlineStr">
        <is>
          <t>Fiksi</t>
        </is>
      </c>
      <c r="J212" s="186" t="inlineStr">
        <is>
          <t>001.02</t>
        </is>
      </c>
      <c r="K212" s="264" t="inlineStr">
        <is>
          <t>Tidak Tersedia</t>
        </is>
      </c>
      <c r="L212" s="264" t="n"/>
      <c r="M212" s="259" t="inlineStr">
        <is>
          <t>Tidak Tersedia</t>
        </is>
      </c>
      <c r="N212" s="223" t="inlineStr">
        <is>
          <t>Indonesia</t>
        </is>
      </c>
      <c r="O212" s="223" t="inlineStr">
        <is>
          <t>Fiksi</t>
        </is>
      </c>
      <c r="P212" s="260" t="n">
        <v>2019</v>
      </c>
      <c r="Q212" s="260" t="n">
        <v>2020</v>
      </c>
      <c r="R212" s="223" t="inlineStr">
        <is>
          <t>Sheila Publishing</t>
        </is>
      </c>
      <c r="S212" s="223" t="inlineStr">
        <is>
          <t>Andi Offset CV</t>
        </is>
      </c>
      <c r="T212" s="223" t="inlineStr">
        <is>
          <t>Lokal</t>
        </is>
      </c>
      <c r="U212" s="261" t="n">
        <v>240</v>
      </c>
      <c r="V212" s="86" t="inlineStr">
        <is>
          <t>pdf</t>
        </is>
      </c>
      <c r="W212" s="223" t="inlineStr">
        <is>
          <t>3.8 MB</t>
        </is>
      </c>
      <c r="X212" s="223" t="inlineStr">
        <is>
          <t>&lt;p&gt;Dia masih terlelap dalam tidur panjangnya yang lama!Dan kau sendiri tidak tahu akan sampai kapan. Dia adalah seseorang yang akan bersanding denganmu di pelaminan. Seseorang yang akan membuatmu bahagia seumur hidupmu. Namun,kebahagiaan itu sepertinya akan sirna setelah kau mendapati ada rahasia besar yang selama ini disembunyikan di belakangmu. Rahasia itu menusuk dan menghancurkan hatimu menjadi kepingan-kepingan kecil yang berserakan di atas lantai. Sebuah pengkhianatan, kebohongan, dan kepalsuan. Apakah kauakan tetap menunggunya? Bagaimana kalau setelah dia terbangun, dia memilih meninggalkanmu demi seseorang yang lain?&lt;/p&gt;</t>
        </is>
      </c>
      <c r="Y212" s="262" t="n">
        <v>61000</v>
      </c>
      <c r="Z212" s="226" t="n"/>
      <c r="AA212" s="241">
        <f>Y1866*Z1866</f>
        <v/>
      </c>
      <c r="AB212" s="237" t="inlineStr">
        <is>
          <t>f687051f-a05e-4df1-804f-b902ff129736</t>
        </is>
      </c>
    </row>
    <row r="213" ht="15" customHeight="1" s="283">
      <c r="A213" s="109" t="n">
        <v>1860</v>
      </c>
      <c r="B213" s="222">
        <f>HYPERLINK("https://mocostore.moco.co.id/catalog/"&amp;AB1869,"Klik Disini")</f>
        <v/>
      </c>
      <c r="C213" s="223" t="inlineStr">
        <is>
          <t>Sarang-Haerang</t>
        </is>
      </c>
      <c r="D213" s="223" t="n"/>
      <c r="E213" s="223" t="inlineStr">
        <is>
          <t>Ririn Ayu</t>
        </is>
      </c>
      <c r="F213" s="223" t="inlineStr">
        <is>
          <t>978-623-7122-37-1</t>
        </is>
      </c>
      <c r="G213" s="223" t="inlineStr">
        <is>
          <t>978-623-7122-36-4</t>
        </is>
      </c>
      <c r="H213" s="223" t="inlineStr">
        <is>
          <t>Novel</t>
        </is>
      </c>
      <c r="I213" s="258" t="inlineStr">
        <is>
          <t>Fiksi</t>
        </is>
      </c>
      <c r="J213" s="186" t="inlineStr">
        <is>
          <t>001.02</t>
        </is>
      </c>
      <c r="K213" s="264" t="n"/>
      <c r="L213" s="264" t="n"/>
      <c r="M213" s="259" t="n"/>
      <c r="N213" s="263" t="inlineStr">
        <is>
          <t>Indonesia</t>
        </is>
      </c>
      <c r="O213" s="263" t="inlineStr">
        <is>
          <t>Fiksi</t>
        </is>
      </c>
      <c r="P213" s="260" t="n">
        <v>2019</v>
      </c>
      <c r="Q213" s="260" t="n">
        <v>2020</v>
      </c>
      <c r="R213" s="223" t="inlineStr">
        <is>
          <t>Sheila Publishing</t>
        </is>
      </c>
      <c r="S213" s="223" t="inlineStr">
        <is>
          <t>Andi Offset CV</t>
        </is>
      </c>
      <c r="T213" s="223" t="inlineStr">
        <is>
          <t>Lokal</t>
        </is>
      </c>
      <c r="U213" s="261" t="n">
        <v>320</v>
      </c>
      <c r="V213" s="86" t="inlineStr">
        <is>
          <t>pdf</t>
        </is>
      </c>
      <c r="W213" s="223" t="inlineStr">
        <is>
          <t>6.8 MB</t>
        </is>
      </c>
      <c r="X213" s="223" t="inlineStr">
        <is>
          <t>&lt;p&gt;Kecelakaan yang menimpa saudara kembarnya membuat Hae-rang harus menyamar menjadi cewek. Awalnya dia hanya ingin memastikan Sa-rang menerima beasiswanya, akan tetapi buku harian milik Sa-rang serta teror bunga yang terjadi memberikan petunjuk lain kalau apa yang menimpa adiknya bukan kecelakaan. Kecurigaan mengarah pada Da-ra. Berbekal satu petunjuk, Hae-rang memutuskan untuk menyusup ke asrama dan tinggal di sana selama liburan. Rencana belum juga dieksekusi, namun berbagai kesialan sudah menimpa Hae-rang Kesialan pertama, Da-ra sangat licik. Kesialan kedua, ternyata Sa-rang sekamar dengan Da-ra di asrama. Saat Hae-rang mulai tidak yakin bisa membongkar kedok Da-ra. Kesialan ketiga sudah menimpa. Jantungnya sekarang suka sekali melawan, selalu berdebar kencang saat di dekat gadis itu.&lt;/p&gt;</t>
        </is>
      </c>
      <c r="Y213" s="262" t="n">
        <v>61000</v>
      </c>
      <c r="Z213" s="226" t="n"/>
      <c r="AA213" s="241">
        <f>Y1869*Z1869</f>
        <v/>
      </c>
      <c r="AB213" s="237" t="inlineStr">
        <is>
          <t>4a0849d5-2583-480d-8b00-ce18767da132</t>
        </is>
      </c>
    </row>
    <row r="214" ht="15" customHeight="1" s="283">
      <c r="A214" s="109" t="n">
        <v>1861</v>
      </c>
      <c r="B214" s="222">
        <f>HYPERLINK("https://mocostore.moco.co.id/catalog/"&amp;AB1870,"Klik Disini")</f>
        <v/>
      </c>
      <c r="C214" s="223" t="inlineStr">
        <is>
          <t>Broken Angel - Jika Kamu Tahu Apa Makna Cinta, Kamu Tidak Akan Merusaknya</t>
        </is>
      </c>
      <c r="D214" s="223" t="n"/>
      <c r="E214" s="223" t="inlineStr">
        <is>
          <t>Umi Wandira Gajah</t>
        </is>
      </c>
      <c r="F214" s="223" t="inlineStr">
        <is>
          <t>978-623-7122-56-2</t>
        </is>
      </c>
      <c r="G214" s="223" t="inlineStr">
        <is>
          <t>978-623-7122-59-3</t>
        </is>
      </c>
      <c r="H214" s="223" t="inlineStr">
        <is>
          <t>Novel</t>
        </is>
      </c>
      <c r="I214" s="258" t="inlineStr">
        <is>
          <t>Fiksi</t>
        </is>
      </c>
      <c r="J214" s="186" t="inlineStr">
        <is>
          <t>001.02</t>
        </is>
      </c>
      <c r="K214" s="264" t="n"/>
      <c r="L214" s="264" t="n"/>
      <c r="M214" s="259" t="n"/>
      <c r="N214" s="223" t="inlineStr">
        <is>
          <t>Indonesia</t>
        </is>
      </c>
      <c r="O214" s="223" t="inlineStr">
        <is>
          <t>Fiksi</t>
        </is>
      </c>
      <c r="P214" s="260" t="n">
        <v>2019</v>
      </c>
      <c r="Q214" s="260" t="n">
        <v>2020</v>
      </c>
      <c r="R214" s="223" t="inlineStr">
        <is>
          <t>Sheila Publishing</t>
        </is>
      </c>
      <c r="S214" s="223" t="inlineStr">
        <is>
          <t>Andi Offset CV</t>
        </is>
      </c>
      <c r="T214" s="223" t="inlineStr">
        <is>
          <t>Lokal</t>
        </is>
      </c>
      <c r="U214" s="261" t="n">
        <v>306</v>
      </c>
      <c r="V214" s="86" t="inlineStr">
        <is>
          <t>pdf</t>
        </is>
      </c>
      <c r="W214" s="223" t="inlineStr">
        <is>
          <t>11.4 MB</t>
        </is>
      </c>
      <c r="X214" s="223" t="inlineStr">
        <is>
          <t>&lt;p&gt;Qiran tidak menyukai Vano. Kekuasaan yang lebih tinggi dimanfaatkan oleh Vano sebaik mungkin untuk mengatur-atur Qiran. Dia tidak puas jika belum melihat wajah merah padam Qiran karena amarah. Terlebih lagi mereka dulunya pernah dekat. Salah satu alat yang digunakan Vano untuk menggodanya meskipun Qiran selalu mengelak. Kedatangan seseorang di antara mereka menjadi sebuah kisah yang rumit. Secara perlahan-lahan masa lalu mulai terungkap. Ternyata, mereka bukan hanya sekedar dekat saja. Banyak rahasia yang tersimpan dalam diri mereka selama ini tertutup rapat. Temukan faktanya dalam cerita mereka. Kamu tidak akan menyangka bahwa kisah mereka serumit itu!&lt;/p&gt;</t>
        </is>
      </c>
      <c r="Y214" s="262" t="n">
        <v>56000</v>
      </c>
      <c r="Z214" s="226" t="n"/>
      <c r="AA214" s="241">
        <f>Y1870*Z1870</f>
        <v/>
      </c>
      <c r="AB214" s="237" t="inlineStr">
        <is>
          <t>97173b2e-43fe-44fc-894b-9eb23abf512e</t>
        </is>
      </c>
    </row>
    <row r="215" ht="15" customHeight="1" s="283">
      <c r="A215" s="109" t="n">
        <v>1868</v>
      </c>
      <c r="B215" s="222">
        <f>HYPERLINK("https://mocostore.moco.co.id/catalog/"&amp;AB1877,"Klik Disini")</f>
        <v/>
      </c>
      <c r="C215" s="223" t="inlineStr">
        <is>
          <t>Mr &amp; Mrs Writer</t>
        </is>
      </c>
      <c r="D215" s="223" t="n"/>
      <c r="E215" s="223" t="inlineStr">
        <is>
          <t>Achi TM</t>
        </is>
      </c>
      <c r="F215" s="223" t="inlineStr">
        <is>
          <t>978-979-29-5353-4</t>
        </is>
      </c>
      <c r="G215" s="223" t="inlineStr">
        <is>
          <t>978-623-7122-98-2</t>
        </is>
      </c>
      <c r="H215" s="223" t="inlineStr">
        <is>
          <t>Fiksi</t>
        </is>
      </c>
      <c r="I215" s="258" t="inlineStr">
        <is>
          <t>Fiksi</t>
        </is>
      </c>
      <c r="J215" s="186" t="inlineStr">
        <is>
          <t>001.03</t>
        </is>
      </c>
      <c r="K215" s="264" t="inlineStr">
        <is>
          <t>Edisi Ke-1</t>
        </is>
      </c>
      <c r="L215" s="264" t="n"/>
      <c r="M215" s="259" t="inlineStr">
        <is>
          <t>Tidak Tersedia</t>
        </is>
      </c>
      <c r="N215" s="223" t="inlineStr">
        <is>
          <t>Indonesia</t>
        </is>
      </c>
      <c r="O215" s="223" t="inlineStr">
        <is>
          <t>Fiksi</t>
        </is>
      </c>
      <c r="P215" s="260" t="n">
        <v>2015</v>
      </c>
      <c r="Q215" s="260" t="n">
        <v>2020</v>
      </c>
      <c r="R215" s="223" t="inlineStr">
        <is>
          <t>Sheila Publishing</t>
        </is>
      </c>
      <c r="S215" s="223" t="inlineStr">
        <is>
          <t>Andi Offset CV</t>
        </is>
      </c>
      <c r="T215" s="223" t="inlineStr">
        <is>
          <t>Lokal</t>
        </is>
      </c>
      <c r="U215" s="261" t="n">
        <v>420</v>
      </c>
      <c r="V215" s="86" t="inlineStr">
        <is>
          <t>pdf</t>
        </is>
      </c>
      <c r="W215" s="223" t="inlineStr">
        <is>
          <t>2.9 MB</t>
        </is>
      </c>
      <c r="X215" s="223" t="inlineStr">
        <is>
          <t>&lt;p&gt;&amp;ldquo;Benarkah cinta itu adalah sepasang kata-kata yang sedang kasmaran? Atau cinta adalah tanda koma, tanda titik dan tanda Tanya yang tersesat di atas kertas?&amp;rdquo; &amp;ldquo;Hanya waktu yang bisa menjawab semua pertanyaan. Ngomong-ngomong mesin tik kamu bagus juga.&amp;rdquo; Kasir itu mengelus kepalaku yang ada di pelukanmu.&lt;/p&gt;</t>
        </is>
      </c>
      <c r="Y215" s="262" t="n">
        <v>85500</v>
      </c>
      <c r="Z215" s="226" t="n"/>
      <c r="AA215" s="241">
        <f>Y1877*Z1877</f>
        <v/>
      </c>
      <c r="AB215" s="237" t="inlineStr">
        <is>
          <t>9ee8b1a4-134b-49ab-9baa-4896d364368b</t>
        </is>
      </c>
    </row>
    <row r="216" ht="15" customHeight="1" s="283">
      <c r="A216" s="109" t="n">
        <v>1874</v>
      </c>
      <c r="B216" s="222">
        <f>HYPERLINK("https://mocostore.moco.co.id/catalog/"&amp;AB1883,"Klik Disini")</f>
        <v/>
      </c>
      <c r="C216" s="223" t="inlineStr">
        <is>
          <t>20 Kisah Dahsyat dari Negeri Padang Pasir</t>
        </is>
      </c>
      <c r="D216" s="223" t="n"/>
      <c r="E216" s="223" t="inlineStr">
        <is>
          <t>Redy Kuswanto &amp; Nurwahiddatur Rohman</t>
        </is>
      </c>
      <c r="F216" s="223" t="inlineStr">
        <is>
          <t>978-623-7230-85-4</t>
        </is>
      </c>
      <c r="G216" s="223" t="inlineStr">
        <is>
          <t>978-623-7230-84-7</t>
        </is>
      </c>
      <c r="H216" s="223" t="inlineStr">
        <is>
          <t>Anak</t>
        </is>
      </c>
      <c r="I216" s="258" t="inlineStr">
        <is>
          <t>Fiksi</t>
        </is>
      </c>
      <c r="J216" s="186" t="inlineStr">
        <is>
          <t>001.01</t>
        </is>
      </c>
      <c r="K216" s="264" t="inlineStr">
        <is>
          <t>Edisi Ke-1</t>
        </is>
      </c>
      <c r="L216" s="264" t="n"/>
      <c r="M216" s="259" t="inlineStr">
        <is>
          <t>Tidak Tersedia</t>
        </is>
      </c>
      <c r="N216" s="223" t="inlineStr">
        <is>
          <t>Indonesia</t>
        </is>
      </c>
      <c r="O216" s="223" t="inlineStr">
        <is>
          <t>Fiksi</t>
        </is>
      </c>
      <c r="P216" s="260" t="n">
        <v>2020</v>
      </c>
      <c r="Q216" s="260" t="n">
        <v>2021</v>
      </c>
      <c r="R216" s="223" t="inlineStr">
        <is>
          <t>Rainbow Publisher</t>
        </is>
      </c>
      <c r="S216" s="223" t="inlineStr">
        <is>
          <t>Andi Offset CV</t>
        </is>
      </c>
      <c r="T216" s="223" t="inlineStr">
        <is>
          <t>Lokal</t>
        </is>
      </c>
      <c r="U216" s="261" t="n">
        <v>92</v>
      </c>
      <c r="V216" s="86" t="inlineStr">
        <is>
          <t>pdf</t>
        </is>
      </c>
      <c r="W216" s="223" t="inlineStr">
        <is>
          <t>18.2 MB</t>
        </is>
      </c>
      <c r="X216" s="223" t="inlineStr">
        <is>
          <t>&lt;p&gt;Bagaimana Abu Nawas bisa terbang? Bagaimana juga perjalanan Nasruddin dan Kedelai Kesayangannya? Hai adik-adik &amp;brvbar;yuk ikuti petualangan Abu Nawas dan kawan-kawannya dari negeri Padang Pasir, yang penuh aksi dan menyenangkan serta banyak pelajaran yang kita dapatkan. Kita baca sama-sama yuk kisah mereka dalam buku 20 Kisah Dahsyat dari Negeri Padang Pasir ini. Ajak juga adik, kakak, Ayah, Bunda juga teman-temanmu ya! Agar membaca lebih menyenangkan.&lt;/p&gt;</t>
        </is>
      </c>
      <c r="Y216" s="262" t="n">
        <v>79000</v>
      </c>
      <c r="Z216" s="226" t="n"/>
      <c r="AA216" s="241">
        <f>Y1883*Z1883</f>
        <v/>
      </c>
      <c r="AB216" s="237" t="inlineStr">
        <is>
          <t>4ac4c67b-5086-47aa-852b-ba45e22b45c0</t>
        </is>
      </c>
    </row>
    <row r="217" ht="15" customHeight="1" s="283">
      <c r="A217" s="109" t="n">
        <v>1876</v>
      </c>
      <c r="B217" s="222">
        <f>HYPERLINK("https://mocostore.moco.co.id/catalog/"&amp;AB1885,"Klik Disini")</f>
        <v/>
      </c>
      <c r="C217" s="223" t="inlineStr">
        <is>
          <t>A Piece Of Heaven â€“ Mata melihat dengan batasan, tapi hati melihat dengan menembus batas</t>
        </is>
      </c>
      <c r="D217" s="223" t="n"/>
      <c r="E217" s="223" t="inlineStr">
        <is>
          <t>Fransisca Lenny</t>
        </is>
      </c>
      <c r="F217" s="223" t="inlineStr">
        <is>
          <t>978-623-7122-10-4</t>
        </is>
      </c>
      <c r="G217" s="223" t="inlineStr">
        <is>
          <t>978-623-7122-11-1</t>
        </is>
      </c>
      <c r="H217" s="223" t="inlineStr">
        <is>
          <t>Fiksi Remaja</t>
        </is>
      </c>
      <c r="I217" s="258" t="inlineStr">
        <is>
          <t>Fiksi</t>
        </is>
      </c>
      <c r="J217" s="186" t="inlineStr">
        <is>
          <t>001.02</t>
        </is>
      </c>
      <c r="K217" s="223" t="inlineStr">
        <is>
          <t>Edisi Ke-1</t>
        </is>
      </c>
      <c r="L217" s="223" t="n"/>
      <c r="M217" s="259" t="inlineStr">
        <is>
          <t>Tidak Tersedia</t>
        </is>
      </c>
      <c r="N217" s="223" t="inlineStr">
        <is>
          <t>Indonesia</t>
        </is>
      </c>
      <c r="O217" s="223" t="inlineStr">
        <is>
          <t>Fiksi</t>
        </is>
      </c>
      <c r="P217" s="260" t="n">
        <v>2019</v>
      </c>
      <c r="Q217" s="260" t="n">
        <v>2019</v>
      </c>
      <c r="R217" s="223" t="inlineStr">
        <is>
          <t>Sheila Publishing</t>
        </is>
      </c>
      <c r="S217" s="223" t="inlineStr">
        <is>
          <t>Andi Offset CV</t>
        </is>
      </c>
      <c r="T217" s="223" t="inlineStr">
        <is>
          <t>Lokal</t>
        </is>
      </c>
      <c r="U217" s="261" t="n">
        <v>352</v>
      </c>
      <c r="V217" s="86" t="inlineStr">
        <is>
          <t>pdf</t>
        </is>
      </c>
      <c r="W217" s="223" t="inlineStr">
        <is>
          <t>3.4 MB</t>
        </is>
      </c>
      <c r="X217" s="223" t="inlineStr">
        <is>
          <t>&lt;p&gt;Mitha, wanita muda enerjik dan menyukai petualangan-petualangan baru yang penuh tantangan. Bersama sahabatnya, Lea, mereka pergi berpetualang safari jauh ke tanah Afrika. Sungguh, siapa sangka petualangan seru itu menjadi petaka baginya? Kecelakaan fatal menyebabkan Mitha kehilangan indra penglihatannya! Nyawa seorang fotografer seperti lenyap bersama gelap pandangannya. Pil pahit penyesalan yang harus ditelannya utuh-utuh seumur hidup. Pun hidup harus terus berjalan. Hari-hari terus berganti. Mitha harus bangkit. Namun, akankah seseorang yang tulus hadir menolongnya? Masih berhakkah ia atas cinta?&lt;/p&gt;</t>
        </is>
      </c>
      <c r="Y217" s="262" t="n">
        <v>80000</v>
      </c>
      <c r="Z217" s="226" t="n"/>
      <c r="AA217" s="241">
        <f>Y1885*Z1885</f>
        <v/>
      </c>
      <c r="AB217" s="237" t="inlineStr">
        <is>
          <t>4af92d67-7721-4ba2-b663-6a5294d0b46d</t>
        </is>
      </c>
    </row>
    <row r="218" ht="15" customHeight="1" s="283">
      <c r="A218" s="109" t="n">
        <v>1877</v>
      </c>
      <c r="B218" s="222">
        <f>HYPERLINK("https://mocostore.moco.co.id/catalog/"&amp;AB1886,"Klik Disini")</f>
        <v/>
      </c>
      <c r="C218" s="223" t="inlineStr">
        <is>
          <t>A Piece of My Soul</t>
        </is>
      </c>
      <c r="D218" s="223" t="n"/>
      <c r="E218" s="223" t="inlineStr">
        <is>
          <t>K. Nada</t>
        </is>
      </c>
      <c r="F218" s="223" t="inlineStr">
        <is>
          <t>978-623-7122-16-6</t>
        </is>
      </c>
      <c r="G218" s="223" t="inlineStr">
        <is>
          <t>978-623-7122-17-3</t>
        </is>
      </c>
      <c r="H218" s="223" t="inlineStr">
        <is>
          <t>Fiksi Remaja</t>
        </is>
      </c>
      <c r="I218" s="258" t="inlineStr">
        <is>
          <t>Fiksi</t>
        </is>
      </c>
      <c r="J218" s="186" t="inlineStr">
        <is>
          <t>001.02</t>
        </is>
      </c>
      <c r="K218" s="264" t="inlineStr">
        <is>
          <t>Edisi Ke-1</t>
        </is>
      </c>
      <c r="L218" s="264" t="n"/>
      <c r="M218" s="259" t="inlineStr">
        <is>
          <t>Tidak Tersedia</t>
        </is>
      </c>
      <c r="N218" s="223" t="inlineStr">
        <is>
          <t>Indonesia</t>
        </is>
      </c>
      <c r="O218" s="223" t="inlineStr">
        <is>
          <t>Fiksi</t>
        </is>
      </c>
      <c r="P218" s="260" t="n">
        <v>2019</v>
      </c>
      <c r="Q218" s="260" t="n">
        <v>2019</v>
      </c>
      <c r="R218" s="223" t="inlineStr">
        <is>
          <t>Sheila Publishing</t>
        </is>
      </c>
      <c r="S218" s="223" t="inlineStr">
        <is>
          <t>Andi Offset CV</t>
        </is>
      </c>
      <c r="T218" s="223" t="inlineStr">
        <is>
          <t>Lokal</t>
        </is>
      </c>
      <c r="U218" s="261" t="n">
        <v>362</v>
      </c>
      <c r="V218" s="86" t="inlineStr">
        <is>
          <t>pdf</t>
        </is>
      </c>
      <c r="W218" s="223" t="inlineStr">
        <is>
          <t>2.8 MB</t>
        </is>
      </c>
      <c r="X218" s="223" t="inlineStr">
        <is>
          <t>&lt;p&gt;Lo nggak pernah sadar selama ini, Kei. Kenapa gue suka natap mata lo dengan sungguh-sungguh? Karena gue pengen cari tahu apakah yang gue rasain juga lo rasain. Apa ini pengakuan cinta? Apa ini termasuk kategori itu? tanyaku dalam hati. Jatuh cinta ke orang yang sama hanya dengan memandang matanya. Bahkan nggak butuh alasan lain selain itu. Kei, seorang fangirl yang kehidupannya hanya dipenuhi dengan kecintaannya kepada grup M&amp;amp;H, bahkan tidak ada waktu untuk dirinya benar-benar memiliki cinta sesungguhnya. Namun kehidupan fangirling-nya sedikit terkontrol dengan keberadaan Arka di sampingnya. Suatu hari, kesabaran Kei diuji ketika Daniel, murid baru di Melody Empire, datang. Cowok jahil yang selalu dipertemukan dengan Kei. Awalnya, terasa sangat menganggu. Namun, Kei sadar jika Daniel berperan banyak dalam pencapaian impiannya. Semua telah mencapai titik didihnya, ketika seseorang datang dibarengi dengan masa lalu Daniel yang terkuak, serta impian Kei yang menjadi terancam. Semua hal menjadi rumit, ketika Arka dan Daniel datang dengan membawa payung teduhnya masing-masing. Jika keduanya membawa porsi cinta yang sama, siapakah pilihan Kei?&lt;/p&gt;</t>
        </is>
      </c>
      <c r="Y218" s="262" t="n">
        <v>80000</v>
      </c>
      <c r="Z218" s="226" t="n"/>
      <c r="AA218" s="241">
        <f>Y1886*Z1886</f>
        <v/>
      </c>
      <c r="AB218" s="237" t="inlineStr">
        <is>
          <t>0c9b933c-77af-4aa5-a16d-72780c318992</t>
        </is>
      </c>
    </row>
    <row r="219" ht="15" customHeight="1" s="283">
      <c r="A219" s="109" t="n">
        <v>1880</v>
      </c>
      <c r="B219" s="222">
        <f>HYPERLINK("https://mocostore.moco.co.id/catalog/"&amp;AB1889,"Klik Disini")</f>
        <v/>
      </c>
      <c r="C219" s="223" t="inlineStr">
        <is>
          <t>Monokrom</t>
        </is>
      </c>
      <c r="D219" s="223" t="n"/>
      <c r="E219" s="223" t="inlineStr">
        <is>
          <t>Nurman Hasim Usman</t>
        </is>
      </c>
      <c r="F219" s="223" t="inlineStr">
        <is>
          <t>978-623-7122-58-6</t>
        </is>
      </c>
      <c r="G219" s="223" t="inlineStr">
        <is>
          <t>978-623-7122-57-9</t>
        </is>
      </c>
      <c r="H219" s="223" t="inlineStr">
        <is>
          <t>Fiksi</t>
        </is>
      </c>
      <c r="I219" s="258" t="inlineStr">
        <is>
          <t>Fiksi</t>
        </is>
      </c>
      <c r="J219" s="186" t="inlineStr">
        <is>
          <t>001.03</t>
        </is>
      </c>
      <c r="K219" s="223" t="inlineStr">
        <is>
          <t>Edisi Ke-1</t>
        </is>
      </c>
      <c r="L219" s="223" t="n"/>
      <c r="M219" s="259" t="inlineStr">
        <is>
          <t>Tidak Tersedia</t>
        </is>
      </c>
      <c r="N219" s="223" t="inlineStr">
        <is>
          <t>Indonesia</t>
        </is>
      </c>
      <c r="O219" s="223" t="inlineStr">
        <is>
          <t>Fiksi</t>
        </is>
      </c>
      <c r="P219" s="260" t="n">
        <v>2019</v>
      </c>
      <c r="Q219" s="260" t="n">
        <v>2019</v>
      </c>
      <c r="R219" s="223" t="inlineStr">
        <is>
          <t>Sheila Publishing</t>
        </is>
      </c>
      <c r="S219" s="223" t="inlineStr">
        <is>
          <t>Andi Offset CV</t>
        </is>
      </c>
      <c r="T219" s="223" t="inlineStr">
        <is>
          <t>Lokal</t>
        </is>
      </c>
      <c r="U219" s="261" t="n">
        <v>434</v>
      </c>
      <c r="V219" s="86" t="inlineStr">
        <is>
          <t>pdf</t>
        </is>
      </c>
      <c r="W219" s="223" t="inlineStr">
        <is>
          <t>13.3 MB</t>
        </is>
      </c>
      <c r="X219" s="223" t="inlineStr">
        <is>
          <t>&lt;p&gt;Hingga pada suatu saat momen yang sangat singkat mengubah hidup Damar untuk selama-lamanya. Merontokkan tembok kukuh pertahanan terakhirnya dalam mengejar cita-cita. Rintik gerimis dan hawa dingin di waktu istirahat, membuatnya malas untuk keluar kelas. Berdirilah Ia di balik jendela kelas yang menghadap lapangan basket. Matanya terpaku pada sesosok gadis yang berlari-lari kecil ke arahnya menghindari gerimis. Wajah bening serupa kaca, kulit kuning jeruk, serta rambut panjang terikat semakin menambah keangunannya. Jantung Damar berdegup kencang sekali. Satu.. Dua.. Tiga.. la mengatur napas dalam-dalam. Tak pernah ia rasakan perasaan luar biasa seperti inj. Terpaku dan terpana dalam waktu yang cukup lama. Tepat saat di depan Damar, gadis itu pun berhenti berlari lantas menoleh. Merekahlah senyum terindah yang belum pernah ia jumpai sepanjang hayatnya. Gadis itu adalah Hanum. Akan kah kedua pasang matayang berpadu itu menyatu? Akankah hidup mereka menjadi surga?&lt;/p&gt;</t>
        </is>
      </c>
      <c r="Y219" s="262" t="n">
        <v>80000</v>
      </c>
      <c r="Z219" s="226" t="n"/>
      <c r="AA219" s="241">
        <f>Y1889*Z1889</f>
        <v/>
      </c>
      <c r="AB219" s="237" t="inlineStr">
        <is>
          <t>0c4b07de-a02d-45d2-b019-3eb8376dfcbe</t>
        </is>
      </c>
    </row>
    <row r="220" ht="15" customHeight="1" s="283">
      <c r="A220" s="109" t="n">
        <v>1882</v>
      </c>
      <c r="B220" s="222">
        <f>HYPERLINK("https://mocostore.moco.co.id/catalog/"&amp;AB1891,"Klik Disini")</f>
        <v/>
      </c>
      <c r="C220" s="223" t="inlineStr">
        <is>
          <t>Adventure in The Fantastic Dreamland â€“ Edisi Natal</t>
        </is>
      </c>
      <c r="D220" s="223" t="n"/>
      <c r="E220" s="223" t="inlineStr">
        <is>
          <t>Tim Kreatif Rainbow</t>
        </is>
      </c>
      <c r="F220" s="223" t="inlineStr">
        <is>
          <t>978-623-6701-09-6</t>
        </is>
      </c>
      <c r="G220" s="223" t="inlineStr">
        <is>
          <t>978-623-01-1533-2</t>
        </is>
      </c>
      <c r="H220" s="223" t="inlineStr">
        <is>
          <t>Anak</t>
        </is>
      </c>
      <c r="I220" s="258" t="inlineStr">
        <is>
          <t>Fiksi</t>
        </is>
      </c>
      <c r="J220" s="186" t="inlineStr">
        <is>
          <t>001.01</t>
        </is>
      </c>
      <c r="K220" s="264" t="inlineStr">
        <is>
          <t>Edisi Ke-1</t>
        </is>
      </c>
      <c r="L220" s="264" t="inlineStr">
        <is>
          <t>Adventure in The Fantastic Dreamland</t>
        </is>
      </c>
      <c r="M220" s="259" t="inlineStr">
        <is>
          <t>Tidak Tersedia</t>
        </is>
      </c>
      <c r="N220" s="223" t="inlineStr">
        <is>
          <t>Indonesia</t>
        </is>
      </c>
      <c r="O220" s="223" t="inlineStr">
        <is>
          <t>Fiksi</t>
        </is>
      </c>
      <c r="P220" s="260" t="n">
        <v>2020</v>
      </c>
      <c r="Q220" s="260" t="n">
        <v>2021</v>
      </c>
      <c r="R220" s="223" t="inlineStr">
        <is>
          <t>Rainbow Publisher</t>
        </is>
      </c>
      <c r="S220" s="223" t="inlineStr">
        <is>
          <t>Andi Offset CV</t>
        </is>
      </c>
      <c r="T220" s="223" t="inlineStr">
        <is>
          <t>Lokal</t>
        </is>
      </c>
      <c r="U220" s="261" t="n">
        <v>43</v>
      </c>
      <c r="V220" s="86" t="inlineStr">
        <is>
          <t>pdf</t>
        </is>
      </c>
      <c r="W220" s="223" t="inlineStr">
        <is>
          <t>18.9 MB</t>
        </is>
      </c>
      <c r="X220" s="223" t="inlineStr">
        <is>
          <t>&lt;p&gt;Halo adik-adik... Bagaimana kabar kalian? Banyak benda-benda dalam perayaan Natal. Ayo, kita mengenal benda-benda yang biasanya ada pada hari Natal dalam bahasa Inggris dan Korea. Pengenalan hewan air ini akan mengasah kemampuanmu dalam berbahasa asing. Jangan lupa selesaikan seluruh aktivitas dalam buku ini, ya! Agar kamu semakin cerdas, aktif, dan ceria! - Tim Kreatif Rainbow -&lt;/p&gt;</t>
        </is>
      </c>
      <c r="Y220" s="262" t="n">
        <v>39000</v>
      </c>
      <c r="Z220" s="226" t="n"/>
      <c r="AA220" s="241">
        <f>Y1891*Z1891</f>
        <v/>
      </c>
      <c r="AB220" s="237" t="inlineStr">
        <is>
          <t>88a8fa82-85d9-482c-8e2c-69fa9ba258ea</t>
        </is>
      </c>
    </row>
    <row r="221" ht="15" customHeight="1" s="283">
      <c r="A221" s="109" t="n">
        <v>1888</v>
      </c>
      <c r="B221" s="222">
        <f>HYPERLINK("https://mocostore.moco.co.id/catalog/"&amp;AB1897,"Klik Disini")</f>
        <v/>
      </c>
      <c r="C221" s="223" t="inlineStr">
        <is>
          <t>Another Love Story of Bangtan Girls and Bangtan Boys â€“ Deeply Inspired by BTS</t>
        </is>
      </c>
      <c r="D221" s="223" t="n"/>
      <c r="E221" s="223" t="inlineStr">
        <is>
          <t>Putri Ai</t>
        </is>
      </c>
      <c r="F221" s="223" t="inlineStr">
        <is>
          <t>978-602-53730-8-4</t>
        </is>
      </c>
      <c r="G221" s="223" t="inlineStr">
        <is>
          <t>978-602-53730-9-1</t>
        </is>
      </c>
      <c r="H221" s="223" t="inlineStr">
        <is>
          <t>Novel</t>
        </is>
      </c>
      <c r="I221" s="258" t="inlineStr">
        <is>
          <t>Fiksi</t>
        </is>
      </c>
      <c r="J221" s="186" t="inlineStr">
        <is>
          <t>001.02</t>
        </is>
      </c>
      <c r="K221" s="264" t="inlineStr">
        <is>
          <t>Edisi Ke-1</t>
        </is>
      </c>
      <c r="L221" s="264" t="n"/>
      <c r="M221" s="259" t="inlineStr">
        <is>
          <t>Tidak Tersedia</t>
        </is>
      </c>
      <c r="N221" s="223" t="inlineStr">
        <is>
          <t>Indonesia</t>
        </is>
      </c>
      <c r="O221" s="223" t="inlineStr">
        <is>
          <t>Fiksi</t>
        </is>
      </c>
      <c r="P221" s="260" t="n">
        <v>2019</v>
      </c>
      <c r="Q221" s="260" t="n">
        <v>2019</v>
      </c>
      <c r="R221" s="223" t="inlineStr">
        <is>
          <t>Sheila Publishing</t>
        </is>
      </c>
      <c r="S221" s="223" t="inlineStr">
        <is>
          <t>Andi Offset CV</t>
        </is>
      </c>
      <c r="T221" s="223" t="inlineStr">
        <is>
          <t>Lokal</t>
        </is>
      </c>
      <c r="U221" s="261" t="n">
        <v>450</v>
      </c>
      <c r="V221" s="86" t="inlineStr">
        <is>
          <t>pdf</t>
        </is>
      </c>
      <c r="W221" s="223" t="inlineStr">
        <is>
          <t>4.3 MB</t>
        </is>
      </c>
      <c r="X221" s="223" t="inlineStr">
        <is>
          <t>&lt;p&gt;Big Hit Entertainment, agensi musik milik pamannya, membawa Ara pada dunia baru yang dulu sempat ditinggalkannya. Obsesi Bang PD-nim yang dulu dibencinya kini bisa dinikmatinya dengan indah. Tapi disaat ia sudah tenang di perusahaan pamannya, masa lalu itu kembali hadir. Jungkook adalah saksi betapa sedih masa lalunya sekaligus malaikat pelindungnya. Ara kembali menemukan cinta baru dalam dunia musiknya. Ara dan dia saling mencintai dengan manis. Jungkook-kah? Entahlah. Tapi, entah kenapa, sedikit kesalahpahaman selalu mengundang masalah. Kesalahpahaman yang sebenarnya selalu timbul dalam novel-novel romance pada umumnya. Hanya kali ini, masalah itu timbul karena cerita masa lalu yang masih menggantung. Menggantung seperti apa? Ya seperti itu. Masa lalu yang datang bisa menyebabkan masalah di masa sekarang.&lt;/p&gt;</t>
        </is>
      </c>
      <c r="Y221" s="262" t="n">
        <v>80000</v>
      </c>
      <c r="Z221" s="226" t="n"/>
      <c r="AA221" s="241">
        <f>Y1897*Z1897</f>
        <v/>
      </c>
      <c r="AB221" s="237" t="inlineStr">
        <is>
          <t>cb84b816-46c3-459d-a321-b955471adfbb</t>
        </is>
      </c>
    </row>
    <row r="222" ht="15" customHeight="1" s="283">
      <c r="A222" s="109" t="n">
        <v>1889</v>
      </c>
      <c r="B222" s="222">
        <f>HYPERLINK("https://mocostore.moco.co.id/catalog/"&amp;AB1898,"Klik Disini")</f>
        <v/>
      </c>
      <c r="C222" s="223" t="inlineStr">
        <is>
          <t>Anti Stranger Girl</t>
        </is>
      </c>
      <c r="D222" s="223" t="n"/>
      <c r="E222" s="223" t="inlineStr">
        <is>
          <t>Nazavelis</t>
        </is>
      </c>
      <c r="F222" s="223" t="inlineStr">
        <is>
          <t>978-623-7122-34-0</t>
        </is>
      </c>
      <c r="G222" s="223" t="inlineStr">
        <is>
          <t>978-623-7122-35-7</t>
        </is>
      </c>
      <c r="H222" s="223" t="inlineStr">
        <is>
          <t>Novel</t>
        </is>
      </c>
      <c r="I222" s="258" t="inlineStr">
        <is>
          <t>Fiksi</t>
        </is>
      </c>
      <c r="J222" s="186" t="inlineStr">
        <is>
          <t>001.02</t>
        </is>
      </c>
      <c r="K222" s="264" t="inlineStr">
        <is>
          <t>Edisi Ke-1</t>
        </is>
      </c>
      <c r="L222" s="264" t="n"/>
      <c r="M222" s="259" t="inlineStr">
        <is>
          <t>Tidak Tersedia</t>
        </is>
      </c>
      <c r="N222" s="223" t="inlineStr">
        <is>
          <t>Indonesia</t>
        </is>
      </c>
      <c r="O222" s="223" t="inlineStr">
        <is>
          <t>Fiksi</t>
        </is>
      </c>
      <c r="P222" s="260" t="n">
        <v>2019</v>
      </c>
      <c r="Q222" s="260" t="n">
        <v>2019</v>
      </c>
      <c r="R222" s="223" t="inlineStr">
        <is>
          <t>Sheila Publishing</t>
        </is>
      </c>
      <c r="S222" s="223" t="inlineStr">
        <is>
          <t>Andi Offset CV</t>
        </is>
      </c>
      <c r="T222" s="223" t="inlineStr">
        <is>
          <t>Lokal</t>
        </is>
      </c>
      <c r="U222" s="261" t="n">
        <v>338</v>
      </c>
      <c r="V222" s="86" t="inlineStr">
        <is>
          <t>pdf</t>
        </is>
      </c>
      <c r="W222" s="223" t="inlineStr">
        <is>
          <t>3.3 MB</t>
        </is>
      </c>
      <c r="X222" s="223" t="inlineStr">
        <is>
          <t>&lt;p&gt;Kepindahan Grace ke Indonesia, membuatnya mendapat teman baru. Namun, dia memilih bersikap apatis. Tidak mau berteman dengan siapa pun. Trauma masa lalu berkembang menjadi fobia. Baginya, teman adalah omong kosong belaka. Sikap Grace itu membuat Sean penasaran dan selalu menggodanya. Namun, Grace tidak menghiraukannya. Kedekatan mereka membuat cewek-cewek di sekolah mengusilinya. Kejadian itu pula yang membuatnya bertemu Kefan. Aneh! Grace menjadi gadis yang baik. Saat Grace merasa mulai menyukai Kefan, ada fakta lain yang dia ketahui. Fakta yang dengan sekejap menjungkirbalikkan kehidupannya.&lt;/p&gt;</t>
        </is>
      </c>
      <c r="Y222" s="262" t="n">
        <v>80000</v>
      </c>
      <c r="Z222" s="226" t="n"/>
      <c r="AA222" s="241">
        <f>Y1898*Z1898</f>
        <v/>
      </c>
      <c r="AB222" s="237" t="inlineStr">
        <is>
          <t>acb1c459-50a0-47fb-ad95-ac93144dfd65</t>
        </is>
      </c>
    </row>
    <row r="223" ht="15" customHeight="1" s="283">
      <c r="A223" s="109" t="n">
        <v>1892</v>
      </c>
      <c r="B223" s="222">
        <f>HYPERLINK("https://mocostore.moco.co.id/catalog/"&amp;AB1901,"Klik Disini")</f>
        <v/>
      </c>
      <c r="C223" s="223" t="inlineStr">
        <is>
          <t>Yeaaayyy...!!! Aku Berhasil Buat Prakarya Sendiri</t>
        </is>
      </c>
      <c r="D223" s="223" t="n"/>
      <c r="E223" s="223" t="inlineStr">
        <is>
          <t>Feri Yanni</t>
        </is>
      </c>
      <c r="F223" s="223" t="inlineStr">
        <is>
          <t>978-623-7230-66-3</t>
        </is>
      </c>
      <c r="G223" s="223" t="inlineStr">
        <is>
          <t>978-623-7230-67-0</t>
        </is>
      </c>
      <c r="H223" s="223" t="inlineStr">
        <is>
          <t>Anak</t>
        </is>
      </c>
      <c r="I223" s="258" t="inlineStr">
        <is>
          <t>Fiksi</t>
        </is>
      </c>
      <c r="J223" s="186" t="inlineStr">
        <is>
          <t>001.01</t>
        </is>
      </c>
      <c r="K223" s="264" t="inlineStr">
        <is>
          <t>Edisi Ke-1</t>
        </is>
      </c>
      <c r="L223" s="264" t="inlineStr">
        <is>
          <t>Seri Aku Pantang Menyerah</t>
        </is>
      </c>
      <c r="M223" s="259" t="inlineStr">
        <is>
          <t>Tidak Tersedia</t>
        </is>
      </c>
      <c r="N223" s="223" t="inlineStr">
        <is>
          <t>Indonesia</t>
        </is>
      </c>
      <c r="O223" s="223" t="inlineStr">
        <is>
          <t>Bukan fiksi</t>
        </is>
      </c>
      <c r="P223" s="260" t="n">
        <v>2020</v>
      </c>
      <c r="Q223" s="260" t="n">
        <v>2021</v>
      </c>
      <c r="R223" s="223" t="inlineStr">
        <is>
          <t>Rainbow Publisher</t>
        </is>
      </c>
      <c r="S223" s="223" t="inlineStr">
        <is>
          <t>Andi Offset CV</t>
        </is>
      </c>
      <c r="T223" s="223" t="inlineStr">
        <is>
          <t>Lokal</t>
        </is>
      </c>
      <c r="U223" s="261" t="n">
        <v>36</v>
      </c>
      <c r="V223" s="86" t="inlineStr">
        <is>
          <t>pdf</t>
        </is>
      </c>
      <c r="W223" s="223" t="inlineStr">
        <is>
          <t>3.9 MB</t>
        </is>
      </c>
      <c r="X223" s="223" t="inlineStr">
        <is>
          <t>&lt;p&gt;uku Seri Pantang Menyerah: Yeaaayyy...!!! Aku Berhasil Buat Prakarya Sendiri dapat anda dapatkan di toko buku Andi Publisher terdekat di kota anda, atau dibeli melalui website toko buku online kami Buku anak ini menceritakan di sekolah, Qiana mendapat tugas ketrampilan untuk membuat miniature rumah dari bahan apa saja. Qiana yang masih duduk di bangku sekolah dasar tentu saja bingung. Akhirnya, Qiana mendapat ide untuk membuatnya dari stik es krim. Kira-kira Qiana berhasil membuatnya ga yaaa...hemmm penasaran kan? Yuukk ikuti cerita Qiana di Seri Pantang Menyerah: &amp;quot;YEAAAYYY...!!! AKU BERHASIL BUAT PRAKARYA SENDIRI..&amp;quot; Semoga cerita Qiana dan semangatnya ini bisa membuat adik-adik semua bersemangat dan tidak gampang menyerah ya... Selamat membaca adik-adik... Dan, temukan Seri Pantang Menyerah lainnya yaaa...jangan sampai ketinggalan ya...&lt;/p&gt;</t>
        </is>
      </c>
      <c r="Y223" s="262" t="n">
        <v>49000</v>
      </c>
      <c r="Z223" s="226" t="n"/>
      <c r="AA223" s="241">
        <f>Y1901*Z1901</f>
        <v/>
      </c>
      <c r="AB223" s="237" t="inlineStr">
        <is>
          <t>7722cab8-ed9c-4589-87a0-78a215b1385f</t>
        </is>
      </c>
    </row>
    <row r="224" ht="15" customHeight="1" s="283">
      <c r="A224" s="109" t="n">
        <v>1893</v>
      </c>
      <c r="B224" s="222">
        <f>HYPERLINK("https://mocostore.moco.co.id/catalog/"&amp;AB1902,"Klik Disini")</f>
        <v/>
      </c>
      <c r="C224" s="223" t="inlineStr">
        <is>
          <t>Serunya! Mengenal Angka</t>
        </is>
      </c>
      <c r="D224" s="223" t="n"/>
      <c r="E224" s="223" t="inlineStr">
        <is>
          <t>Tim Kreatif Rainbow</t>
        </is>
      </c>
      <c r="F224" s="223" t="inlineStr">
        <is>
          <t>978-623-7230-89-2</t>
        </is>
      </c>
      <c r="G224" s="223" t="inlineStr">
        <is>
          <t>978-623-7230-90-8</t>
        </is>
      </c>
      <c r="H224" s="223" t="inlineStr">
        <is>
          <t>Anak</t>
        </is>
      </c>
      <c r="I224" s="258" t="inlineStr">
        <is>
          <t>Fiksi</t>
        </is>
      </c>
      <c r="J224" s="186" t="inlineStr">
        <is>
          <t>001.01</t>
        </is>
      </c>
      <c r="K224" s="264" t="inlineStr">
        <is>
          <t>Edisi Ke-1</t>
        </is>
      </c>
      <c r="L224" s="264" t="n"/>
      <c r="M224" s="259" t="inlineStr">
        <is>
          <t>Tidak Tersedia</t>
        </is>
      </c>
      <c r="N224" s="223" t="inlineStr">
        <is>
          <t>Indonesia</t>
        </is>
      </c>
      <c r="O224" s="223" t="inlineStr">
        <is>
          <t>Bukan fiksi</t>
        </is>
      </c>
      <c r="P224" s="260" t="n">
        <v>2020</v>
      </c>
      <c r="Q224" s="260" t="n">
        <v>2021</v>
      </c>
      <c r="R224" s="223" t="inlineStr">
        <is>
          <t>Rainbow Publisher</t>
        </is>
      </c>
      <c r="S224" s="223" t="inlineStr">
        <is>
          <t>Andi Offset CV</t>
        </is>
      </c>
      <c r="T224" s="223" t="inlineStr">
        <is>
          <t>Lokal</t>
        </is>
      </c>
      <c r="U224" s="261" t="n">
        <v>40</v>
      </c>
      <c r="V224" s="86" t="inlineStr">
        <is>
          <t>pdf</t>
        </is>
      </c>
      <c r="W224" s="223" t="inlineStr">
        <is>
          <t>4.3 MB</t>
        </is>
      </c>
      <c r="X224" s="223" t="inlineStr">
        <is>
          <t>&lt;p&gt;&amp;nbsp;&lt;/p&gt;
 &lt;p&gt;Buku Serunya! Mengenal Angka dapat anda dapatkan di toko buku Andi Publisher terdekat di kota anda, atau dibeli melalui website toko buku online kami Dengan buku Serunya! Mengenal Angka, anak-anak diajak untuk mengenal angka 1-10 berikut cara menulis dan menebalkan angka-angkanya dengan pola yang sudah diajarkan sebelumnya. Ada pula berbagai aktivitas belajar berhitung anak yang bisa dilakukan, mulai dari mewarnai sesuai warna yang tertera pada angka, menghubungkan titik-titik, mencocokkan, dan sebagainya. Sebagai pelengkap, di halaman terakhir terdapat sertifikat yang bisa dipotong sebagai bentuk apresiasi kepada anak yang sudah menyelesaikan buku ini.&lt;/p&gt;</t>
        </is>
      </c>
      <c r="Y224" s="262" t="n">
        <v>39000</v>
      </c>
      <c r="Z224" s="226" t="n"/>
      <c r="AA224" s="241">
        <f>Y1902*Z1902</f>
        <v/>
      </c>
      <c r="AB224" s="237" t="inlineStr">
        <is>
          <t>c833a0c2-1a69-4375-92f0-a7bd303a3d6d</t>
        </is>
      </c>
    </row>
    <row r="225" ht="15" customHeight="1" s="283">
      <c r="A225" s="109" t="n">
        <v>1896</v>
      </c>
      <c r="B225" s="222">
        <f>HYPERLINK("https://mocostore.moco.co.id/catalog/"&amp;AB1905,"Klik Disini")</f>
        <v/>
      </c>
      <c r="C225" s="223" t="inlineStr">
        <is>
          <t>I Still Heart You: First Love Never Dies</t>
        </is>
      </c>
      <c r="D225" s="223" t="n"/>
      <c r="E225" s="223" t="inlineStr">
        <is>
          <t>Lolita Alvianti</t>
        </is>
      </c>
      <c r="F225" s="223" t="inlineStr">
        <is>
          <t>978-623-7122-13-5</t>
        </is>
      </c>
      <c r="G225" s="223" t="inlineStr">
        <is>
          <t>978-623-7122-12-8</t>
        </is>
      </c>
      <c r="H225" s="223" t="inlineStr">
        <is>
          <t>Fiksi</t>
        </is>
      </c>
      <c r="I225" s="258" t="inlineStr">
        <is>
          <t>Fiksi</t>
        </is>
      </c>
      <c r="J225" s="186" t="inlineStr">
        <is>
          <t>001.03</t>
        </is>
      </c>
      <c r="K225" s="264" t="inlineStr">
        <is>
          <t>Edisi Ke-1</t>
        </is>
      </c>
      <c r="L225" s="264" t="n"/>
      <c r="M225" s="259" t="inlineStr">
        <is>
          <t>Tidak Tersedia</t>
        </is>
      </c>
      <c r="N225" s="223" t="inlineStr">
        <is>
          <t>Indonesia</t>
        </is>
      </c>
      <c r="O225" s="223" t="inlineStr">
        <is>
          <t>Fiksi</t>
        </is>
      </c>
      <c r="P225" s="260" t="n">
        <v>2019</v>
      </c>
      <c r="Q225" s="260" t="n">
        <v>2019</v>
      </c>
      <c r="R225" s="223" t="inlineStr">
        <is>
          <t>Sheila Publishing</t>
        </is>
      </c>
      <c r="S225" s="223" t="inlineStr">
        <is>
          <t>Andi Offset CV</t>
        </is>
      </c>
      <c r="T225" s="223" t="inlineStr">
        <is>
          <t>Lokal</t>
        </is>
      </c>
      <c r="U225" s="261" t="n">
        <v>363</v>
      </c>
      <c r="V225" s="86" t="inlineStr">
        <is>
          <t>pdf</t>
        </is>
      </c>
      <c r="W225" s="223" t="inlineStr">
        <is>
          <t>8.6 MB</t>
        </is>
      </c>
      <c r="X225" s="223" t="inlineStr">
        <is>
          <t>&lt;p&gt;Tidak ada hal yang lebih buruk bagi hidup seorang Lily ketika sebuah kesialan yang terjadi setelah jam makan siang memporak-porandakan hidupnya dan menghancurkan mimpi yang telah susah payah diraihnya. Terlebih jika perjalanan meraih mimpi itu tinggal selangkah lagi. Selain menghanguskan mimpinya, kesialan itu juga mempertemukannya dengan Devon, mantan pacar yang selama bertahun-tahun tak bisa dilupakannya. Di tengah kesialan itu, muncullah Remy, sosok pria yang selalu ada baginya.&lt;br /&gt;
 Apakah Lily dapat benar-benar melupakan Devon dan memilih Remy? Satu hal yang harus diingat: takdir selalu punya misterinya sendiri yang tak terduga...&lt;/p&gt;</t>
        </is>
      </c>
      <c r="Y225" s="262" t="n">
        <v>80000</v>
      </c>
      <c r="Z225" s="226" t="n"/>
      <c r="AA225" s="241">
        <f>Y1905*Z1905</f>
        <v/>
      </c>
      <c r="AB225" s="237" t="inlineStr">
        <is>
          <t>dd4ec7fa-92a5-4203-8349-6f5ea59862bf</t>
        </is>
      </c>
    </row>
    <row r="226" ht="15" customHeight="1" s="283">
      <c r="A226" s="109" t="n">
        <v>1904</v>
      </c>
      <c r="B226" s="222">
        <f>HYPERLINK("https://mocostore.moco.co.id/catalog/"&amp;AB1913,"Klik Disini")</f>
        <v/>
      </c>
      <c r="C226" s="223" t="inlineStr">
        <is>
          <t>Sudut Istana</t>
        </is>
      </c>
      <c r="D226" s="223" t="n"/>
      <c r="E226" s="223" t="inlineStr">
        <is>
          <t>Sukardi Rinakit</t>
        </is>
      </c>
      <c r="F226" s="223" t="inlineStr">
        <is>
          <t>978-602-8620-95-6</t>
        </is>
      </c>
      <c r="G226" s="223" t="inlineStr">
        <is>
          <t>978-623-6844-20-5</t>
        </is>
      </c>
      <c r="H226" s="223" t="inlineStr">
        <is>
          <t>Novel</t>
        </is>
      </c>
      <c r="I226" s="258" t="inlineStr">
        <is>
          <t>Fiksi</t>
        </is>
      </c>
      <c r="J226" s="186" t="inlineStr">
        <is>
          <t>001.02</t>
        </is>
      </c>
      <c r="K226" s="264" t="inlineStr">
        <is>
          <t>Edisi Ke-1</t>
        </is>
      </c>
      <c r="L226" s="264" t="n"/>
      <c r="M226" s="259" t="inlineStr">
        <is>
          <t>Tidak Tersedia</t>
        </is>
      </c>
      <c r="N226" s="223" t="inlineStr">
        <is>
          <t>Indonesia</t>
        </is>
      </c>
      <c r="O226" s="223" t="inlineStr">
        <is>
          <t>Fiksi</t>
        </is>
      </c>
      <c r="P226" s="260" t="n">
        <v>2019</v>
      </c>
      <c r="Q226" s="260" t="n">
        <v>2019</v>
      </c>
      <c r="R226" s="223" t="inlineStr">
        <is>
          <t>Sheila Publishing</t>
        </is>
      </c>
      <c r="S226" s="223" t="inlineStr">
        <is>
          <t>Andi Offset CV</t>
        </is>
      </c>
      <c r="T226" s="223" t="inlineStr">
        <is>
          <t>Lokal</t>
        </is>
      </c>
      <c r="U226" s="261" t="n">
        <v>306</v>
      </c>
      <c r="V226" s="86" t="inlineStr">
        <is>
          <t>pdf</t>
        </is>
      </c>
      <c r="W226" s="223" t="inlineStr">
        <is>
          <t>1.7 MB</t>
        </is>
      </c>
      <c r="X226" s="223" t="inlineStr">
        <is>
          <t>&lt;p&gt;Mulai 5 Mei 2015, saya menjadi Staf Khusus Presiden Jokowi. Banyak teman, khususnya para budayawan dan peneliti pada heran, mengapa saya menerima posisi itu. Kalau jadi menteri masih mereka maklumi.&lt;br /&gt;
 Alasan saya sederhana saja. Pertama, saya ingin bisa sedikit-sedikit membantu Pak Jokowi. Kapan lagi punya Presiden dari kalangan rakyat biasa, bukan pimpinan partai, pekerja keras, dan sederhana. Siapa tahu pikiran saya ada gunanya. Kedua, menjadi Staf Khusus Presiden itu seperti berdiri di mercusuar. Bisa melihat sekeliling.&lt;/p&gt;
 &lt;p&gt;Bisa tahu banyak masalah karena selalu ikut Rapat Terbatas Kabinet, Sidang Paripurna dan kadang mendampingi Presiden menerima tamu. Juga ikut blusukan Presiden ke daerah-daerah atau kunjungan ke luar negeri. Kalau jadi Menteri? Hanya tahu masalah departemennya sendiri!&lt;br /&gt;
 Berita saya jadi Staf Khusus Presiden itu, berkat media online dan berita di televisi, cepat sekali menyebar. Para tetangga pun semua pada tahu.&lt;br /&gt;
 Suatu hari, pulang dari kantor dan turun dari taksi, pemilik warung nasi di depan rumah terheran-heran. Dia langsung tanya, &amp;quot;Lho kok nggak naik mobil menteri? Ajudannya mana?&amp;quot;&lt;/p&gt;
 &lt;p&gt;Sambil tertawa saya jawab, &amp;quot;Saya tinggal di kantor Menjadi Staf Khusus Presiden itu mereka kira sama dengan jadi menteri. Punya ajudan dan pakai mobil dinas menteri!&amp;quot;&lt;br /&gt;
 Apa dulu-dulu seperti ituya?&lt;/p&gt;</t>
        </is>
      </c>
      <c r="Y226" s="262" t="n">
        <v>80000</v>
      </c>
      <c r="Z226" s="226" t="n"/>
      <c r="AA226" s="241">
        <f>Y1913*Z1913</f>
        <v/>
      </c>
      <c r="AB226" s="237" t="inlineStr">
        <is>
          <t>96c89c34-e170-4e5b-a65d-f3a8d4fe189c</t>
        </is>
      </c>
    </row>
    <row r="227" ht="15" customHeight="1" s="283">
      <c r="A227" s="109" t="n">
        <v>1906</v>
      </c>
      <c r="B227" s="222">
        <f>HYPERLINK("https://mocostore.moco.co.id/catalog/"&amp;AB1915,"Klik Disini")</f>
        <v/>
      </c>
      <c r="C227" s="223" t="inlineStr">
        <is>
          <t>Perfect Dream</t>
        </is>
      </c>
      <c r="D227" s="223" t="n"/>
      <c r="E227" s="223" t="inlineStr">
        <is>
          <t>Rizki De</t>
        </is>
      </c>
      <c r="F227" s="223" t="inlineStr">
        <is>
          <t>978-623-7122-01-2</t>
        </is>
      </c>
      <c r="G227" s="223" t="inlineStr">
        <is>
          <t>978-623-7122-00-5</t>
        </is>
      </c>
      <c r="H227" s="223" t="inlineStr">
        <is>
          <t>Fiksi</t>
        </is>
      </c>
      <c r="I227" s="258" t="inlineStr">
        <is>
          <t>Fiksi</t>
        </is>
      </c>
      <c r="J227" s="186" t="inlineStr">
        <is>
          <t>001.03</t>
        </is>
      </c>
      <c r="K227" s="264" t="inlineStr">
        <is>
          <t>Edisi Ke-1</t>
        </is>
      </c>
      <c r="L227" s="264" t="n"/>
      <c r="M227" s="259" t="inlineStr">
        <is>
          <t>Tidak Tersedia</t>
        </is>
      </c>
      <c r="N227" s="223" t="inlineStr">
        <is>
          <t>Indonesia</t>
        </is>
      </c>
      <c r="O227" s="223" t="inlineStr">
        <is>
          <t>Fiksi</t>
        </is>
      </c>
      <c r="P227" s="260" t="n">
        <v>2019</v>
      </c>
      <c r="Q227" s="260" t="n">
        <v>2019</v>
      </c>
      <c r="R227" s="223" t="inlineStr">
        <is>
          <t>Sheila Publishing</t>
        </is>
      </c>
      <c r="S227" s="223" t="inlineStr">
        <is>
          <t>Andi Offset CV</t>
        </is>
      </c>
      <c r="T227" s="223" t="inlineStr">
        <is>
          <t>Lokal</t>
        </is>
      </c>
      <c r="U227" s="261" t="n">
        <v>274</v>
      </c>
      <c r="V227" s="86" t="inlineStr">
        <is>
          <t>pdf</t>
        </is>
      </c>
      <c r="W227" s="223" t="inlineStr">
        <is>
          <t>9.3 MB</t>
        </is>
      </c>
      <c r="X227" s="223" t="inlineStr">
        <is>
          <t>&lt;p&gt;Dibyo, seorang yangberambisi untuk mew judkan seluruh mimpinya. Keberhasilannya diukur dari sebe apa besar ia mampu memenuhi ambistnya. Hingga akhirnya ia berhasil menikasi Lisa Hi awan, seorang anak tu&amp;aring;ggal dari pengusaha kaya raya di Surabaya, Marcel Himawan. Namun, kegelapan yang tidak bisa ditutupi lagi dari mimipi dan keserakahan Dibyo menyeretnya dalam sebuah masalah. Keluarganya berada di ambang kehancuran. Cinta yang dulu ia kejar tak lagi berarti saat Dibyo bertemu dengan Rina, seorang fotografer cantik pemilik galeri Kudo, Bahkan saat anak pertamanya kabur dari rumah, rasa yang selama ini Dibyo harapkan ada saat bertemu Lisa, perlahan sirnah seiring dengan kehadiran Rina yang semakin kuat dalam kehidupan Dibyo... Akankah Dibyo berhasil mempertahankan keluarga dan mimpinya? Ataukan Cinta Rina lebih berarti dari keluarga yang telah 25 tahun Dibyo bangun?&lt;/p&gt;</t>
        </is>
      </c>
      <c r="Y227" s="262" t="n">
        <v>80000</v>
      </c>
      <c r="Z227" s="226" t="n"/>
      <c r="AA227" s="241">
        <f>Y1915*Z1915</f>
        <v/>
      </c>
      <c r="AB227" s="237" t="inlineStr">
        <is>
          <t>89df41f9-8875-4b7f-a2ad-0eaeb53e7d8a</t>
        </is>
      </c>
    </row>
    <row r="228" ht="15" customHeight="1" s="283">
      <c r="A228" s="109" t="n">
        <v>1913</v>
      </c>
      <c r="B228" s="222">
        <f>HYPERLINK("https://mocostore.moco.co.id/catalog/"&amp;AB1922,"Klik Disini")</f>
        <v/>
      </c>
      <c r="C228" s="223" t="inlineStr">
        <is>
          <t>Red Bromelia: Janji Cinta Sejati</t>
        </is>
      </c>
      <c r="D228" s="223" t="n"/>
      <c r="E228" s="223" t="inlineStr">
        <is>
          <t>Rianti Marena</t>
        </is>
      </c>
      <c r="F228" s="223" t="inlineStr">
        <is>
          <t>978-623-7122-71-5</t>
        </is>
      </c>
      <c r="G228" s="223" t="inlineStr">
        <is>
          <t>978-623-7122-72-2</t>
        </is>
      </c>
      <c r="H228" s="223" t="inlineStr">
        <is>
          <t>Fiksi</t>
        </is>
      </c>
      <c r="I228" s="258" t="inlineStr">
        <is>
          <t>Fiksi</t>
        </is>
      </c>
      <c r="J228" s="186" t="inlineStr">
        <is>
          <t>001.03</t>
        </is>
      </c>
      <c r="K228" s="264" t="inlineStr">
        <is>
          <t>Edisi Ke-1</t>
        </is>
      </c>
      <c r="L228" s="264" t="n"/>
      <c r="M228" s="259" t="inlineStr">
        <is>
          <t>Tidak Tersedia</t>
        </is>
      </c>
      <c r="N228" s="223" t="inlineStr">
        <is>
          <t>Indonesia</t>
        </is>
      </c>
      <c r="O228" s="223" t="inlineStr">
        <is>
          <t>Fiksi</t>
        </is>
      </c>
      <c r="P228" s="260" t="n">
        <v>2020</v>
      </c>
      <c r="Q228" s="260" t="n">
        <v>2021</v>
      </c>
      <c r="R228" s="223" t="inlineStr">
        <is>
          <t>Sheila Publishing</t>
        </is>
      </c>
      <c r="S228" s="223" t="inlineStr">
        <is>
          <t>Andi Offset CV</t>
        </is>
      </c>
      <c r="T228" s="223" t="inlineStr">
        <is>
          <t>Lokal</t>
        </is>
      </c>
      <c r="U228" s="261" t="n">
        <v>387</v>
      </c>
      <c r="V228" s="86" t="inlineStr">
        <is>
          <t>pdf</t>
        </is>
      </c>
      <c r="W228" s="223" t="inlineStr">
        <is>
          <t>15.8 MB</t>
        </is>
      </c>
      <c r="X228" s="223" t="inlineStr">
        <is>
          <t>&lt;p&gt;Setiap orang bebas berharap dan bermimpi untuk bisa mencinta tanpa harus terluka atau melukai. Tapi dalam dunia nyata, Cinta dan Iuka adalah pasangan sejati. l&lt;/p&gt;</t>
        </is>
      </c>
      <c r="Y228" s="262" t="n">
        <v>80000</v>
      </c>
      <c r="Z228" s="226" t="n"/>
      <c r="AA228" s="241">
        <f>Y1922*Z1922</f>
        <v/>
      </c>
      <c r="AB228" s="237" t="inlineStr">
        <is>
          <t>3934475f-4a45-4670-aef2-b9921b572c22</t>
        </is>
      </c>
    </row>
    <row r="229" ht="15" customHeight="1" s="283">
      <c r="A229" s="109" t="n">
        <v>1915</v>
      </c>
      <c r="B229" s="222">
        <f>HYPERLINK("https://mocostore.moco.co.id/catalog/"&amp;AB1924,"Klik Disini")</f>
        <v/>
      </c>
      <c r="C229" s="223" t="inlineStr">
        <is>
          <t>Reina: Kampus Biru, Tempat Segalanya Bermula</t>
        </is>
      </c>
      <c r="D229" s="223" t="n"/>
      <c r="E229" s="223" t="inlineStr">
        <is>
          <t>Sofia</t>
        </is>
      </c>
      <c r="F229" s="223" t="inlineStr">
        <is>
          <t>978-623-7122-20-3</t>
        </is>
      </c>
      <c r="G229" s="223" t="inlineStr">
        <is>
          <t>978-623-7122-21-0</t>
        </is>
      </c>
      <c r="H229" s="223" t="inlineStr">
        <is>
          <t>Fiksi</t>
        </is>
      </c>
      <c r="I229" s="258" t="inlineStr">
        <is>
          <t>Fiksi</t>
        </is>
      </c>
      <c r="J229" s="186" t="inlineStr">
        <is>
          <t>001.03</t>
        </is>
      </c>
      <c r="K229" s="264" t="inlineStr">
        <is>
          <t>Edisi Ke-1</t>
        </is>
      </c>
      <c r="L229" s="264" t="n"/>
      <c r="M229" s="259" t="inlineStr">
        <is>
          <t>Tidak Tersedia</t>
        </is>
      </c>
      <c r="N229" s="223" t="inlineStr">
        <is>
          <t>Indonesia</t>
        </is>
      </c>
      <c r="O229" s="223" t="inlineStr">
        <is>
          <t>Fiksi</t>
        </is>
      </c>
      <c r="P229" s="260" t="n">
        <v>2019</v>
      </c>
      <c r="Q229" s="260" t="n">
        <v>2019</v>
      </c>
      <c r="R229" s="223" t="inlineStr">
        <is>
          <t>Sheila Publishing</t>
        </is>
      </c>
      <c r="S229" s="223" t="inlineStr">
        <is>
          <t>Andi Offset CV</t>
        </is>
      </c>
      <c r="T229" s="223" t="inlineStr">
        <is>
          <t>Lokal</t>
        </is>
      </c>
      <c r="U229" s="261" t="n">
        <v>463</v>
      </c>
      <c r="V229" s="86" t="inlineStr">
        <is>
          <t>pdf</t>
        </is>
      </c>
      <c r="W229" s="223" t="inlineStr">
        <is>
          <t>8.7 MB</t>
        </is>
      </c>
      <c r="X229" s="223" t="inlineStr">
        <is>
          <t>&lt;p&gt;&amp;quot;Kampus T&amp;szlig;iru, [empafsega[anya bermula &amp;quot; Reina begitu menikmati hidupnya sebagai gadis yang diberkahi sejuta talenta dan impian. Kampus Biru menyempurnakan langkahnya meraih cita. Di Bulaksumur pula Cinta pertamanya tertambat pada sosok dosen yang tampan dan cerdas bernama Abhinaya. Di luar sanat ada sosok Azka yang diam-diam jatuh Cinta pada Reina. Alih-alih mengungkapkan perasaannya, lelaki berkacamata ini justru lebih sering membuat Reina kesal dengan sikapnya yang tidak bersahabat. Kebersamaan di Griya Sahabat dan Radio Kampus membuat hubungan Azka dan Reina kian akrab. Tentu saja Abhinaya yang posesif tidak membiarkan sosok Azka yang begitu dia benci itu memenangkan hati kekasihnya. Terlebih ada Iuka masa lalu yang mewarnai hubungan Abhinaya dan Azka. Memilih setting Universitas Gadjah Mada di tahun 1 995 hingga 2000-an, Reina begitu indah menghimpun artefak kenangan yang berserak.&lt;/p&gt;</t>
        </is>
      </c>
      <c r="Y229" s="262" t="n">
        <v>80000</v>
      </c>
      <c r="Z229" s="226" t="n"/>
      <c r="AA229" s="241">
        <f>Y1924*Z1924</f>
        <v/>
      </c>
      <c r="AB229" s="237" t="inlineStr">
        <is>
          <t>611d1a3d-f8b4-4296-b936-02cde9cd9f2a</t>
        </is>
      </c>
    </row>
    <row r="230" ht="15" customHeight="1" s="283">
      <c r="A230" s="109" t="n">
        <v>1916</v>
      </c>
      <c r="B230" s="222">
        <f>HYPERLINK("https://mocostore.moco.co.id/catalog/"&amp;AB1925,"Klik Disini")</f>
        <v/>
      </c>
      <c r="C230" s="223" t="inlineStr">
        <is>
          <t>Rude Beautiful Girl</t>
        </is>
      </c>
      <c r="D230" s="223" t="n"/>
      <c r="E230" s="223" t="inlineStr">
        <is>
          <t>Trivia Indriani</t>
        </is>
      </c>
      <c r="F230" s="223" t="inlineStr">
        <is>
          <t>978-623-7122-48-7</t>
        </is>
      </c>
      <c r="G230" s="223" t="inlineStr">
        <is>
          <t>978-623-7122-49-4</t>
        </is>
      </c>
      <c r="H230" s="223" t="inlineStr">
        <is>
          <t>Fiksi</t>
        </is>
      </c>
      <c r="I230" s="258" t="inlineStr">
        <is>
          <t>Fiksi</t>
        </is>
      </c>
      <c r="J230" s="186" t="inlineStr">
        <is>
          <t>001.03</t>
        </is>
      </c>
      <c r="K230" s="264" t="inlineStr">
        <is>
          <t>Edisi Ke-1</t>
        </is>
      </c>
      <c r="L230" s="264" t="n"/>
      <c r="M230" s="259" t="inlineStr">
        <is>
          <t>Tidak Tersedia</t>
        </is>
      </c>
      <c r="N230" s="223" t="inlineStr">
        <is>
          <t>Indonesia</t>
        </is>
      </c>
      <c r="O230" s="223" t="inlineStr">
        <is>
          <t>Fiksi</t>
        </is>
      </c>
      <c r="P230" s="260" t="n">
        <v>2019</v>
      </c>
      <c r="Q230" s="260" t="n">
        <v>2019</v>
      </c>
      <c r="R230" s="223" t="inlineStr">
        <is>
          <t>Sheila Publishing</t>
        </is>
      </c>
      <c r="S230" s="223" t="inlineStr">
        <is>
          <t>Andi Offset CV</t>
        </is>
      </c>
      <c r="T230" s="223" t="inlineStr">
        <is>
          <t>Lokal</t>
        </is>
      </c>
      <c r="U230" s="261" t="n">
        <v>483</v>
      </c>
      <c r="V230" s="86" t="inlineStr">
        <is>
          <t>pdf</t>
        </is>
      </c>
      <c r="W230" s="223" t="inlineStr">
        <is>
          <t>6.3 MB</t>
        </is>
      </c>
      <c r="X230" s="223" t="inlineStr">
        <is>
          <t>&lt;p&gt;Diandra Putri, wanita dingin dengan pahatan sernpurna di Dia tidak akan segan untuk melagangkan Lnjuan pada stapa saja yang mengganggu ketenanganrya. Baryak t&amp;aelig;ng menyatakan Cinta pada Diandra, tapi selalu berujung dengan penolakan disertal kallrnat kejam darl biblr ryungtl iewnlta Itu. Hingga satu malhluk menyebalkan datang dan selalu mengustk ketentramanrya. Alexandro Wljaga, si biang kerok yang purya sejuta cara untuk meluluhkan hati wanita, Wajah tampanrya tak jarang rnembuat kaum hawa dengan berani mengungkapkan perasaannq.&amp;aelig;. Alex menerlmanya, untuk sekedar bermain-rnatn. Sarrpat (a bertemu kasar yang stfatrya begltu dingln. Untuk pertama kali dalam hldupnya, dia setuju bahwa ada wanita cantik dt rnuka burri int. Bagaimana perjuangan Si Biang Kerok rnengejar cintarya, Putrl Es?&lt;/p&gt;</t>
        </is>
      </c>
      <c r="Y230" s="262" t="n">
        <v>80000</v>
      </c>
      <c r="Z230" s="226" t="n"/>
      <c r="AA230" s="241">
        <f>Y1925*Z1925</f>
        <v/>
      </c>
      <c r="AB230" s="237" t="inlineStr">
        <is>
          <t>e3b3688a-de29-4d79-83eb-28328162aca8</t>
        </is>
      </c>
    </row>
    <row r="231" ht="15" customHeight="1" s="283">
      <c r="A231" s="109" t="n">
        <v>1920</v>
      </c>
      <c r="B231" s="222">
        <f>HYPERLINK("https://mocostore.moco.co.id/catalog/"&amp;AB1929,"Klik Disini")</f>
        <v/>
      </c>
      <c r="C231" s="223" t="inlineStr">
        <is>
          <t>Kring...Kring... Gowes..Gowes...</t>
        </is>
      </c>
      <c r="D231" s="223" t="n"/>
      <c r="E231" s="223" t="inlineStr">
        <is>
          <t>Feri Lorena Yanni</t>
        </is>
      </c>
      <c r="F231" s="223" t="inlineStr">
        <is>
          <t>978-623-7230-62-5</t>
        </is>
      </c>
      <c r="G231" s="223" t="inlineStr">
        <is>
          <t>978-623-7230-63-2</t>
        </is>
      </c>
      <c r="H231" s="223" t="inlineStr">
        <is>
          <t>Anak</t>
        </is>
      </c>
      <c r="I231" s="258" t="inlineStr">
        <is>
          <t>Fiksi</t>
        </is>
      </c>
      <c r="J231" s="186" t="inlineStr">
        <is>
          <t>001.01</t>
        </is>
      </c>
      <c r="K231" s="264" t="inlineStr">
        <is>
          <t>Edisi Ke-1</t>
        </is>
      </c>
      <c r="L231" s="264" t="inlineStr">
        <is>
          <t>Seri Aku Pantang Menyerah</t>
        </is>
      </c>
      <c r="M231" s="259" t="inlineStr">
        <is>
          <t>Tidak Tersedia</t>
        </is>
      </c>
      <c r="N231" s="223" t="inlineStr">
        <is>
          <t>Indonesia</t>
        </is>
      </c>
      <c r="O231" s="223" t="inlineStr">
        <is>
          <t>Fiksi</t>
        </is>
      </c>
      <c r="P231" s="260" t="n">
        <v>2020</v>
      </c>
      <c r="Q231" s="260" t="n">
        <v>2021</v>
      </c>
      <c r="R231" s="223" t="inlineStr">
        <is>
          <t>Rainbow Publisher</t>
        </is>
      </c>
      <c r="S231" s="223" t="inlineStr">
        <is>
          <t>Andi Offset CV</t>
        </is>
      </c>
      <c r="T231" s="223" t="inlineStr">
        <is>
          <t>Lokal</t>
        </is>
      </c>
      <c r="U231" s="261" t="n">
        <v>36</v>
      </c>
      <c r="V231" s="86" t="inlineStr">
        <is>
          <t>pdf</t>
        </is>
      </c>
      <c r="W231" s="223" t="inlineStr">
        <is>
          <t>5.0 MB</t>
        </is>
      </c>
      <c r="X231" s="223" t="inlineStr">
        <is>
          <t>&lt;p&gt;Ayooo angkat tangan yang sedang belajar naik Siapa yang masih takut belajar naik sepedaaa... Kali ini Seri Pantang Menyerah, &amp;quot;KRING...KRING...GOWES...GOWES... &amp;quot;bercerita tentang Dayu yang mendapat hadiah sepeda baru, karena sudah menjadi anak yang baik. Antara senang sekali mempunyai sepeda baru dan waswas karena belum bisa mengendarai sepeda... Apakah Dayu akhirnya akan menyerah begitu saja? Yuukkk kita ikuti cerita Dayu... Semoga cerita bayu dan Sepeda barunya ini bisa membuat adik-adik semua bersemangat dan tidak gampang menyerah belajar hal yang baru ya... Selamat membaca adik-adik... ban, temukan Seri Pantang Menyerah lainnya yaaa... Jangan sampai ketinggalan ya...&lt;/p&gt;</t>
        </is>
      </c>
      <c r="Y231" s="262" t="n">
        <v>49000</v>
      </c>
      <c r="Z231" s="226" t="n"/>
      <c r="AA231" s="241">
        <f>Y1929*Z1929</f>
        <v/>
      </c>
      <c r="AB231" s="237" t="inlineStr">
        <is>
          <t>c5cf1754-a040-4976-9df9-9dbea67d8cff</t>
        </is>
      </c>
    </row>
    <row r="232" ht="15" customHeight="1" s="283">
      <c r="A232" s="109" t="n">
        <v>1921</v>
      </c>
      <c r="B232" s="222">
        <f>HYPERLINK("https://mocostore.moco.co.id/catalog/"&amp;AB1930,"Klik Disini")</f>
        <v/>
      </c>
      <c r="C232" s="223" t="inlineStr">
        <is>
          <t>Yeaaayyy...!!! Aku Bisa Berhitung</t>
        </is>
      </c>
      <c r="D232" s="223" t="n"/>
      <c r="E232" s="223" t="inlineStr">
        <is>
          <t>Feri Lorena Yanni</t>
        </is>
      </c>
      <c r="F232" s="223" t="inlineStr">
        <is>
          <t>978-623-7230-69-4</t>
        </is>
      </c>
      <c r="G232" s="223" t="inlineStr">
        <is>
          <t>978-623-7230-68-7</t>
        </is>
      </c>
      <c r="H232" s="223" t="inlineStr">
        <is>
          <t>Anak</t>
        </is>
      </c>
      <c r="I232" s="258" t="inlineStr">
        <is>
          <t>Fiksi</t>
        </is>
      </c>
      <c r="J232" s="186" t="inlineStr">
        <is>
          <t>001.01</t>
        </is>
      </c>
      <c r="K232" s="264" t="inlineStr">
        <is>
          <t>Edisi Ke-1</t>
        </is>
      </c>
      <c r="L232" s="264" t="inlineStr">
        <is>
          <t>Seri Aku Pantang Menyerah</t>
        </is>
      </c>
      <c r="M232" s="259" t="inlineStr">
        <is>
          <t>Tidak Tersedia</t>
        </is>
      </c>
      <c r="N232" s="223" t="inlineStr">
        <is>
          <t>Indonesia</t>
        </is>
      </c>
      <c r="O232" s="223" t="inlineStr">
        <is>
          <t>Fiksi</t>
        </is>
      </c>
      <c r="P232" s="260" t="n">
        <v>2020</v>
      </c>
      <c r="Q232" s="260" t="n">
        <v>2021</v>
      </c>
      <c r="R232" s="223" t="inlineStr">
        <is>
          <t>Rainbow Publisher</t>
        </is>
      </c>
      <c r="S232" s="223" t="inlineStr">
        <is>
          <t>Andi Offset CV</t>
        </is>
      </c>
      <c r="T232" s="223" t="inlineStr">
        <is>
          <t>Lokal</t>
        </is>
      </c>
      <c r="U232" s="261" t="n">
        <v>36</v>
      </c>
      <c r="V232" s="86" t="inlineStr">
        <is>
          <t>pdf</t>
        </is>
      </c>
      <c r="W232" s="223" t="inlineStr">
        <is>
          <t>4.2 MB</t>
        </is>
      </c>
      <c r="X232" s="223" t="inlineStr">
        <is>
          <t>&lt;p&gt;Kali ini Seri Pantang Menyerah: BISA BERHITUNG mengajak bercerita tentang Dhifa yang berusaha untuk mengerjakan sendiri PR Matematikanya. Ayooo... siapa yang suka malas dan sudah menyerah duluan kalau mendapat PR Matematika... angkat tangan...!!! Semoga cerita Dhifa dan PR Matematikanya ini bisa membuat adik-adik semua bersemangat untuk belajar ya... Selamat membaca adik-adik... Dan, temukan Seri Pantang Menyerah lainnya yaaa... Jangan sampai ketinggalan ya...&lt;/p&gt;</t>
        </is>
      </c>
      <c r="Y232" s="262" t="n">
        <v>49000</v>
      </c>
      <c r="Z232" s="226" t="n"/>
      <c r="AA232" s="241">
        <f>Y1930*Z1930</f>
        <v/>
      </c>
      <c r="AB232" s="237" t="inlineStr">
        <is>
          <t>15de2527-3035-4a33-9dfc-25f0195306fc</t>
        </is>
      </c>
    </row>
    <row r="233" ht="15" customHeight="1" s="283">
      <c r="A233" s="109" t="n">
        <v>1922</v>
      </c>
      <c r="B233" s="222">
        <f>HYPERLINK("https://mocostore.moco.co.id/catalog/"&amp;AB1931,"Klik Disini")</f>
        <v/>
      </c>
      <c r="C233" s="223" t="inlineStr">
        <is>
          <t>Yeaaayyy...!!! Aku Bisa Sampai Ke Garis Finish...!!!</t>
        </is>
      </c>
      <c r="D233" s="223" t="n"/>
      <c r="E233" s="223" t="inlineStr">
        <is>
          <t>Feri Yanni</t>
        </is>
      </c>
      <c r="F233" s="223" t="inlineStr">
        <is>
          <t>978-623-7230-65-6</t>
        </is>
      </c>
      <c r="G233" s="223" t="inlineStr">
        <is>
          <t>978-623-7230-64-9</t>
        </is>
      </c>
      <c r="H233" s="223" t="inlineStr">
        <is>
          <t>Anak</t>
        </is>
      </c>
      <c r="I233" s="258" t="inlineStr">
        <is>
          <t>Fiksi</t>
        </is>
      </c>
      <c r="J233" s="186" t="inlineStr">
        <is>
          <t>001.01</t>
        </is>
      </c>
      <c r="K233" s="264" t="inlineStr">
        <is>
          <t>Edisi Ke-1</t>
        </is>
      </c>
      <c r="L233" s="264" t="inlineStr">
        <is>
          <t>Seri Aku Pantang Menyerah</t>
        </is>
      </c>
      <c r="M233" s="259" t="inlineStr">
        <is>
          <t>Tidak Tersedia</t>
        </is>
      </c>
      <c r="N233" s="223" t="inlineStr">
        <is>
          <t>Indonesia</t>
        </is>
      </c>
      <c r="O233" s="223" t="inlineStr">
        <is>
          <t>Fiksi</t>
        </is>
      </c>
      <c r="P233" s="260" t="n">
        <v>2020</v>
      </c>
      <c r="Q233" s="260" t="n">
        <v>2021</v>
      </c>
      <c r="R233" s="223" t="inlineStr">
        <is>
          <t>Rainbow Publisher</t>
        </is>
      </c>
      <c r="S233" s="223" t="inlineStr">
        <is>
          <t>Andi Offset CV</t>
        </is>
      </c>
      <c r="T233" s="223" t="inlineStr">
        <is>
          <t>Lokal</t>
        </is>
      </c>
      <c r="U233" s="261" t="n">
        <v>36</v>
      </c>
      <c r="V233" s="86" t="inlineStr">
        <is>
          <t>pdf</t>
        </is>
      </c>
      <c r="W233" s="223" t="inlineStr">
        <is>
          <t>4.1 MB</t>
        </is>
      </c>
      <c r="X233" s="223" t="inlineStr">
        <is>
          <t>&lt;p&gt;Miqdad dan ayahnya akan mengikuti lomba lari Ayah dan Anaki dalam rangka hari Kemerdekaan RI, tujuh belas Agustus. Miqdad mulai ngos-ngosan hingga ia dan ayahnya berkali-kali berhenti untuk istirahat. Bahkan Miqdad juga sempat tersandung jatuh. Kira-kira Miqdad dan ayahnya bisa menyelesaikan lomba lari mereka tidak ya? Penasaran kan? Yuukk ikuti cerita Miqdad dan ayahnya di Seri Pantang Menyerah &amp;quot;YEAAAYYY...!!! AKU BISA SAMPAI KE GARIS FINISH...!!!&amp;quot; Semoga cerita Miqdad dan semangatnya ini bisa membuat adik-adik semua bersemangat dan tidak gampang menyerah ya... Selamat membaca adik-adik... Dan, temukan Seri Pantang Menyerah lainnya yaaa... Jangan sampai ketinggalan ya&lt;/p&gt;</t>
        </is>
      </c>
      <c r="Y233" s="262" t="n">
        <v>42000</v>
      </c>
      <c r="Z233" s="226" t="n"/>
      <c r="AA233" s="241">
        <f>Y1931*Z1931</f>
        <v/>
      </c>
      <c r="AB233" s="237" t="inlineStr">
        <is>
          <t>4d2ca9f3-ef62-4cec-ae14-9a20948ae1fe</t>
        </is>
      </c>
    </row>
    <row r="234" ht="15" customHeight="1" s="283">
      <c r="A234" s="109" t="n">
        <v>1926</v>
      </c>
      <c r="B234" s="222">
        <f>HYPERLINK("https://mocostore.moco.co.id/catalog/"&amp;AB1935,"Klik Disini")</f>
        <v/>
      </c>
      <c r="C234" s="223" t="inlineStr">
        <is>
          <t>The Legend of Arkant Human: Seri 1: Ophelia Queen</t>
        </is>
      </c>
      <c r="D234" s="223" t="n"/>
      <c r="E234" s="223" t="inlineStr">
        <is>
          <t>Risa N Rheincya</t>
        </is>
      </c>
      <c r="F234" s="223" t="inlineStr">
        <is>
          <t>978-623-7122-41-8</t>
        </is>
      </c>
      <c r="G234" s="223" t="inlineStr">
        <is>
          <t>978-623-7122-45-6</t>
        </is>
      </c>
      <c r="H234" s="223" t="inlineStr">
        <is>
          <t>Novel</t>
        </is>
      </c>
      <c r="I234" s="258" t="inlineStr">
        <is>
          <t>Fiksi</t>
        </is>
      </c>
      <c r="J234" s="186" t="inlineStr">
        <is>
          <t>001.02</t>
        </is>
      </c>
      <c r="K234" s="264" t="inlineStr">
        <is>
          <t>Edisi Ke-1</t>
        </is>
      </c>
      <c r="L234" s="264" t="inlineStr">
        <is>
          <t>Ophelia Queen</t>
        </is>
      </c>
      <c r="M234" s="259" t="inlineStr">
        <is>
          <t>Jilid 1</t>
        </is>
      </c>
      <c r="N234" s="223" t="inlineStr">
        <is>
          <t>Indonesia</t>
        </is>
      </c>
      <c r="O234" s="223" t="inlineStr">
        <is>
          <t>Fiksi</t>
        </is>
      </c>
      <c r="P234" s="260" t="n">
        <v>2019</v>
      </c>
      <c r="Q234" s="260" t="n">
        <v>2019</v>
      </c>
      <c r="R234" s="223" t="inlineStr">
        <is>
          <t>Sheila Publishing</t>
        </is>
      </c>
      <c r="S234" s="223" t="inlineStr">
        <is>
          <t>Andi Offset CV</t>
        </is>
      </c>
      <c r="T234" s="223" t="inlineStr">
        <is>
          <t>Lokal</t>
        </is>
      </c>
      <c r="U234" s="261" t="n">
        <v>467</v>
      </c>
      <c r="V234" s="86" t="inlineStr">
        <is>
          <t>pdf</t>
        </is>
      </c>
      <c r="W234" s="223" t="inlineStr">
        <is>
          <t>11.2 MB</t>
        </is>
      </c>
      <c r="X234" s="223" t="inlineStr">
        <is>
          <t>&lt;p&gt;Letaknya di tengah hutan larangan yang diselimuti kabut putih tebal, membuat Kerajaan Manusia Arkant tak terlihat oleh mata manusia biasa. Sebelum kematian The First King of Arkant Human, King Jasper, ia sempat menyetujui perjanjian antara kedua anaknya, Hazel dan Ophelia, yang terlibat perseteruan. Hanya keturunan yang diakui sebagai petarung tangguhlah yang dapat membebaskan perseteruan ini. Siapakah keturunan yang dapat menyelamatkan generasi terakhir dari moyangnya? Bagaimana keberadaan Kerajaan Manusia Arkant selanjutnya? Yuk, segera kita ikuti petualangan para pejuang di Kerajaan Manusia Arkant!&lt;/p&gt;</t>
        </is>
      </c>
      <c r="Y234" s="262" t="n">
        <v>80000</v>
      </c>
      <c r="Z234" s="226" t="n"/>
      <c r="AA234" s="241">
        <f>Y1935*Z1935</f>
        <v/>
      </c>
      <c r="AB234" s="237" t="inlineStr">
        <is>
          <t>d2ad75ba-5b57-47b1-8090-d2eb84928828</t>
        </is>
      </c>
    </row>
    <row r="235" ht="15" customHeight="1" s="283">
      <c r="A235" s="109" t="n">
        <v>1942</v>
      </c>
      <c r="B235" s="222">
        <f>HYPERLINK("https://mocostore.moco.co.id/catalog/"&amp;AB1951,"Klik Disini")</f>
        <v/>
      </c>
      <c r="C235" s="223" t="inlineStr">
        <is>
          <t>Dear Future Husband</t>
        </is>
      </c>
      <c r="D235" s="223" t="n"/>
      <c r="E235" s="223" t="inlineStr">
        <is>
          <t>Risa N Rheincya</t>
        </is>
      </c>
      <c r="F235" s="223" t="inlineStr">
        <is>
          <t>978-623-7122-62-3</t>
        </is>
      </c>
      <c r="G235" s="223" t="inlineStr">
        <is>
          <t>978-623-7122-65-4</t>
        </is>
      </c>
      <c r="H235" s="223" t="inlineStr">
        <is>
          <t>Fiksi</t>
        </is>
      </c>
      <c r="I235" s="258" t="inlineStr">
        <is>
          <t>Fiksi</t>
        </is>
      </c>
      <c r="J235" s="186" t="inlineStr">
        <is>
          <t>001.03</t>
        </is>
      </c>
      <c r="K235" s="264" t="inlineStr">
        <is>
          <t>Edisi Ke-1</t>
        </is>
      </c>
      <c r="L235" s="264" t="n"/>
      <c r="M235" s="259" t="inlineStr">
        <is>
          <t>Tidak Tersedia</t>
        </is>
      </c>
      <c r="N235" s="223" t="inlineStr">
        <is>
          <t>Indonesia</t>
        </is>
      </c>
      <c r="O235" s="223" t="inlineStr">
        <is>
          <t>Fiksi</t>
        </is>
      </c>
      <c r="P235" s="260" t="n">
        <v>2019</v>
      </c>
      <c r="Q235" s="260" t="n">
        <v>2019</v>
      </c>
      <c r="R235" s="223" t="inlineStr">
        <is>
          <t>Penerbit Andi</t>
        </is>
      </c>
      <c r="S235" s="223" t="inlineStr">
        <is>
          <t>Andi Offset CV</t>
        </is>
      </c>
      <c r="T235" s="223" t="inlineStr">
        <is>
          <t>Lokal</t>
        </is>
      </c>
      <c r="U235" s="261" t="n">
        <v>402</v>
      </c>
      <c r="V235" s="86" t="inlineStr">
        <is>
          <t>pdf</t>
        </is>
      </c>
      <c r="W235" s="223" t="inlineStr">
        <is>
          <t>2.8 MB</t>
        </is>
      </c>
      <c r="X235" s="223" t="inlineStr">
        <is>
          <t>&lt;p&gt;Nadia tak menyangka bila kunjungannya ke Bandung merupakan awal dari roman percintaannya. Juga keputusannya meninggalkan sahabatnya di Jakarta, termasuk Haris, pria tampan dan tajir yang gencar mendekatinya. Rasa penasaran akan boneka cantik yang dimilikinya 14 tahun silam, menguatkan niatnya pergi ke kota Roma. Gilang, sahabat yang sudah dianggap Nadia sebagai kakak, memiliki ruang tersendiri di hati Nadia. Orang tua Gilang sudah menganggap Nadia seperti anak sendiri. Maklumlah, mereka hanya memiliki enam orang putra. Nadia sangat dekat dengan keluarga Gilang, kecuali Krisna, adik kandung Gilang. Krisna, musuh sekaligus mimpi buruk bagi Nadia, selalu terang-terangan memusuhi Nadia hingga membuatnya trauma. Sosok pria jenius namun arogan tetap saja memiliki daya pikat yang dipuja oleh banyak wanita. Namun, di balik sosoknya yang misterius, ia menyimpan rahasia yang paling dalam tentang perasaannya. Bagaimakah Nadia menguak rahasia di balik rasa penasarannya? Akankah ia menemukan jawabannya setelah meninggalkan Indonesia?&lt;/p&gt;</t>
        </is>
      </c>
      <c r="Y235" s="262" t="n">
        <v>80000</v>
      </c>
      <c r="Z235" s="226" t="n"/>
      <c r="AA235" s="241">
        <f>Y1951*Z1951</f>
        <v/>
      </c>
      <c r="AB235" s="237" t="inlineStr">
        <is>
          <t>c1b24982-bb63-4f1f-a188-55ac5354bb52</t>
        </is>
      </c>
    </row>
    <row r="236" ht="15" customHeight="1" s="283">
      <c r="A236" s="109" t="n">
        <v>1943</v>
      </c>
      <c r="B236" s="222">
        <f>HYPERLINK("https://mocostore.moco.co.id/catalog/"&amp;AB1952,"Klik Disini")</f>
        <v/>
      </c>
      <c r="C236" s="223" t="inlineStr">
        <is>
          <t>Bara Dalam Jelaga: Puncak Mencintai adalah Merelakan</t>
        </is>
      </c>
      <c r="D236" s="223" t="n"/>
      <c r="E236" s="223" t="inlineStr">
        <is>
          <t>Ana Permana</t>
        </is>
      </c>
      <c r="F236" s="223" t="inlineStr">
        <is>
          <t>978-623-7122-87-6</t>
        </is>
      </c>
      <c r="G236" s="223" t="inlineStr">
        <is>
          <t>978-623-7122-88-3</t>
        </is>
      </c>
      <c r="H236" s="223" t="inlineStr">
        <is>
          <t>Fiksi</t>
        </is>
      </c>
      <c r="I236" s="258" t="inlineStr">
        <is>
          <t>Fiksi</t>
        </is>
      </c>
      <c r="J236" s="186" t="inlineStr">
        <is>
          <t>001.03</t>
        </is>
      </c>
      <c r="K236" s="264" t="inlineStr">
        <is>
          <t>Edisi Ke-1</t>
        </is>
      </c>
      <c r="L236" s="264" t="n"/>
      <c r="M236" s="259" t="inlineStr">
        <is>
          <t>Tidak Tersedia</t>
        </is>
      </c>
      <c r="N236" s="223" t="inlineStr">
        <is>
          <t>Indonesia</t>
        </is>
      </c>
      <c r="O236" s="223" t="inlineStr">
        <is>
          <t>Fiksi</t>
        </is>
      </c>
      <c r="P236" s="260" t="n">
        <v>2020</v>
      </c>
      <c r="Q236" s="260" t="n">
        <v>2021</v>
      </c>
      <c r="R236" s="223" t="inlineStr">
        <is>
          <t>Sheila Publishing</t>
        </is>
      </c>
      <c r="S236" s="223" t="inlineStr">
        <is>
          <t>Andi Offset CV</t>
        </is>
      </c>
      <c r="T236" s="223" t="inlineStr">
        <is>
          <t>Lokal</t>
        </is>
      </c>
      <c r="U236" s="261" t="n">
        <v>192</v>
      </c>
      <c r="V236" s="86" t="inlineStr">
        <is>
          <t>pdf</t>
        </is>
      </c>
      <c r="W236" s="223" t="inlineStr">
        <is>
          <t>3.0 MB</t>
        </is>
      </c>
      <c r="X236" s="223" t="inlineStr">
        <is>
          <t>&lt;p&gt;Hati Jelaga bahagia karena Akbar mengutarakan keinginan untuk menikahinya. Namun, sebagai seorang bangsawan, ia tiba-tiba dijodohkan oleh keluarganya dengan Bara yang merupakan sepupu dekat keluarga mereka. Baik Jelaga maupun Bara, tidak setuju dengan perjodohan itu. Jelaga ingin bersama Akbar, sedang Bara dengan mimpinya. Masalah semakin pelik ketika Jelaga perlahan menyadari bahwa ia mulai mencintai Bara seiring dengan pertemuan-pertemuan yang sudah diatur oleh keluarga kedua belah pihak. Begitu pun Bara. Di sisi lain, Akbar mengetahui sebuah rahasia yang disimpan erat oleh keluarganya. Jelaga bimbang memilih antara Akbar atau Bara karena ia tahu, tak seharusnya hatinya mencintai dua orang bersamaan. Jelaga harus memilih. Akbar atau Bara?&lt;/p&gt;</t>
        </is>
      </c>
      <c r="Y236" s="262" t="n">
        <v>49000</v>
      </c>
      <c r="Z236" s="226" t="n"/>
      <c r="AA236" s="241">
        <f>Y1952*Z1952</f>
        <v/>
      </c>
      <c r="AB236" s="237" t="inlineStr">
        <is>
          <t>97b43f86-0ab3-4393-a4a8-f0d1c47456b6</t>
        </is>
      </c>
    </row>
    <row r="237" ht="15" customHeight="1" s="283">
      <c r="A237" s="109" t="n">
        <v>1945</v>
      </c>
      <c r="B237" s="222">
        <f>HYPERLINK("https://mocostore.moco.co.id/catalog/"&amp;AB1954,"Klik Disini")</f>
        <v/>
      </c>
      <c r="C237" s="223" t="inlineStr">
        <is>
          <t>#Cintakarenacinta</t>
        </is>
      </c>
      <c r="D237" s="223" t="n"/>
      <c r="E237" s="223" t="inlineStr">
        <is>
          <t>Joanne</t>
        </is>
      </c>
      <c r="F237" s="223" t="inlineStr">
        <is>
          <t>978-623-7122-86-9</t>
        </is>
      </c>
      <c r="G237" s="223" t="inlineStr">
        <is>
          <t>978-623-7122-85-2</t>
        </is>
      </c>
      <c r="H237" s="223" t="inlineStr">
        <is>
          <t>Fiksi</t>
        </is>
      </c>
      <c r="I237" s="258" t="inlineStr">
        <is>
          <t>Fiksi</t>
        </is>
      </c>
      <c r="J237" s="186" t="inlineStr">
        <is>
          <t>001.03</t>
        </is>
      </c>
      <c r="K237" s="264" t="inlineStr">
        <is>
          <t>Edisi Ke-1</t>
        </is>
      </c>
      <c r="L237" s="264" t="n"/>
      <c r="M237" s="259" t="inlineStr">
        <is>
          <t>Tidak Tersedia</t>
        </is>
      </c>
      <c r="N237" s="223" t="inlineStr">
        <is>
          <t>Indonesia</t>
        </is>
      </c>
      <c r="O237" s="223" t="inlineStr">
        <is>
          <t>Fiksi</t>
        </is>
      </c>
      <c r="P237" s="260" t="n">
        <v>2020</v>
      </c>
      <c r="Q237" s="260" t="n">
        <v>2021</v>
      </c>
      <c r="R237" s="223" t="inlineStr">
        <is>
          <t>Sheila Publishing</t>
        </is>
      </c>
      <c r="S237" s="223" t="inlineStr">
        <is>
          <t>Andi Offset CV</t>
        </is>
      </c>
      <c r="T237" s="223" t="inlineStr">
        <is>
          <t>Lokal</t>
        </is>
      </c>
      <c r="U237" s="261" t="n">
        <v>96</v>
      </c>
      <c r="V237" s="86" t="inlineStr">
        <is>
          <t>pdf</t>
        </is>
      </c>
      <c r="W237" s="223" t="inlineStr">
        <is>
          <t>10.5 MB</t>
        </is>
      </c>
      <c r="X237" s="223" t="inlineStr">
        <is>
          <t>&lt;p&gt;Pernah dengar ungkapan a picture is worth a thousand words? Sebuah gambar bisa mengungkapkan seribu kata. Sebuah gambar bisa menyimpan ribuan makna dan arti. Seperti buku #Cintakarenacinta ini. Melalui gambar dan ilustrasi, penulis mengungkapkan dan mengekspresikan makna cinta. Ternyata cinta yang indah dan mendatangkan kebahagiaan itu bisa berasal dari hal-hal kecil dan sederhana. Keseharian kita yang mungkin terlihat biasa-biasa saja ternyata bisa berarti begitu dalam dan sangat berkesan bila dilakukan bersama seseorang yang paling kita cintai. Itulah yang kuungkapkan melalui setiap ilustrasi yang kubuat. Tidak semua kisah cinta yang indah harus dituangkan dalam kata-kata, beberapa terlihat lebih menawan dalam bentuk ilustrasi. Buku ini membawa kita masuk ke dalam kehidupan sepasang kekasih yang punya ratusan cara sederhana dan tulus dalam mengekspresikan cinta mereka setiap hari. Buku ini akan membuatmu tersenyum dan akan membuatmu menyimpan memori-memori kecil yang manis dari keseharianmu bersama pasangan.&lt;/p&gt;</t>
        </is>
      </c>
      <c r="Y237" s="262" t="n">
        <v>57000</v>
      </c>
      <c r="Z237" s="226" t="n"/>
      <c r="AA237" s="241">
        <f>Y1954*Z1954</f>
        <v/>
      </c>
      <c r="AB237" s="237" t="inlineStr">
        <is>
          <t>90ce3a71-adf3-4c0a-87eb-71e8a951012b</t>
        </is>
      </c>
    </row>
    <row r="238" ht="15" customHeight="1" s="283">
      <c r="A238" s="109" t="n">
        <v>1954</v>
      </c>
      <c r="B238" s="222">
        <f>HYPERLINK("https://mocostore.moco.co.id/catalog/"&amp;AB1963,"Klik Disini")</f>
        <v/>
      </c>
      <c r="C238" s="223" t="inlineStr">
        <is>
          <t>Good (Bye) Resember! â€“ Remember to December</t>
        </is>
      </c>
      <c r="D238" s="223" t="n"/>
      <c r="E238" s="223" t="inlineStr">
        <is>
          <t>Nila Maulida</t>
        </is>
      </c>
      <c r="F238" s="223" t="inlineStr">
        <is>
          <t>978-979-29-7067-8</t>
        </is>
      </c>
      <c r="G238" s="223" t="inlineStr">
        <is>
          <t>978-979-29-7200-9</t>
        </is>
      </c>
      <c r="H238" s="223" t="inlineStr">
        <is>
          <t>Fiksi</t>
        </is>
      </c>
      <c r="I238" s="258" t="inlineStr">
        <is>
          <t>Fiksi</t>
        </is>
      </c>
      <c r="J238" s="186" t="inlineStr">
        <is>
          <t>001.03</t>
        </is>
      </c>
      <c r="K238" s="223" t="inlineStr">
        <is>
          <t>Edisi Ke-1</t>
        </is>
      </c>
      <c r="L238" s="223" t="n"/>
      <c r="M238" s="259" t="inlineStr">
        <is>
          <t>Tidak Tersedia</t>
        </is>
      </c>
      <c r="N238" s="223" t="inlineStr">
        <is>
          <t>Indonesia</t>
        </is>
      </c>
      <c r="O238" s="223" t="inlineStr">
        <is>
          <t>Novel</t>
        </is>
      </c>
      <c r="P238" s="260" t="n">
        <v>2018</v>
      </c>
      <c r="Q238" s="260" t="n">
        <v>2021</v>
      </c>
      <c r="R238" s="223" t="inlineStr">
        <is>
          <t>Sheila Publishing</t>
        </is>
      </c>
      <c r="S238" s="223" t="inlineStr">
        <is>
          <t>Andi Offset CV</t>
        </is>
      </c>
      <c r="T238" s="223" t="inlineStr">
        <is>
          <t>Lokal</t>
        </is>
      </c>
      <c r="U238" s="261" t="n">
        <v>386</v>
      </c>
      <c r="V238" s="86" t="inlineStr">
        <is>
          <t>pdf</t>
        </is>
      </c>
      <c r="W238" s="223" t="inlineStr">
        <is>
          <t>8.1 MB</t>
        </is>
      </c>
      <c r="X238" s="223" t="inlineStr">
        <is>
          <t>&lt;p&gt;Ini adalah sebuah kisah cinta yang tidak pernah berakhir. Berawal dari pertemuan konyol di rumah sakit hingga hal-hal konyol yang terjadi dan tak terlewatkan. Brilliant dan Resember adalah manusia biasa yang mengerti cinta tanpa perlu repot-repot menjabarkanya. Siapa yang mengira kalau pertemuan konyol di lorong rumah sakit itu berakhir dengan sebuah kisah cinta yang abadi? Meskipun begitu, di sisi lain mereka harus berjuang melawan waktu yang kejam. Dan, saat waktunya tiba nanti, seseorang diantara mereka harus menyerah pada takdir dan tertidur untuk waktu yang cukup lama seperti seorang putri tidur dalam dongeng-dongeng klasik.&lt;/p&gt;</t>
        </is>
      </c>
      <c r="Y238" s="262" t="n">
        <v>89000</v>
      </c>
      <c r="Z238" s="226" t="n"/>
      <c r="AA238" s="241">
        <f>Y1963*Z1963</f>
        <v/>
      </c>
      <c r="AB238" s="237" t="inlineStr">
        <is>
          <t>c8417b7f-e912-4a53-9034-318ff599b671</t>
        </is>
      </c>
    </row>
    <row r="239" ht="15" customHeight="1" s="283">
      <c r="A239" s="109" t="n">
        <v>1955</v>
      </c>
      <c r="B239" s="222">
        <f>HYPERLINK("https://mocostore.moco.co.id/catalog/"&amp;AB1964,"Klik Disini")</f>
        <v/>
      </c>
      <c r="C239" s="223" t="inlineStr">
        <is>
          <t>Miss Rekomendasi</t>
        </is>
      </c>
      <c r="D239" s="223" t="n"/>
      <c r="E239" s="223" t="inlineStr">
        <is>
          <t>Missef</t>
        </is>
      </c>
      <c r="F239" s="223" t="inlineStr">
        <is>
          <t>978-623-7122-09-8</t>
        </is>
      </c>
      <c r="G239" s="223" t="inlineStr">
        <is>
          <t>978-623-7122-08-1</t>
        </is>
      </c>
      <c r="H239" s="223" t="inlineStr">
        <is>
          <t>Fiksi</t>
        </is>
      </c>
      <c r="I239" s="258" t="inlineStr">
        <is>
          <t>Fiksi</t>
        </is>
      </c>
      <c r="J239" s="186" t="inlineStr">
        <is>
          <t>001.03</t>
        </is>
      </c>
      <c r="K239" s="223" t="inlineStr">
        <is>
          <t>Edisi Ke-1</t>
        </is>
      </c>
      <c r="L239" s="223" t="n"/>
      <c r="M239" s="259" t="inlineStr">
        <is>
          <t>Tidak Tersedia</t>
        </is>
      </c>
      <c r="N239" s="223" t="inlineStr">
        <is>
          <t>Indonesia</t>
        </is>
      </c>
      <c r="O239" s="223" t="inlineStr">
        <is>
          <t>Novel</t>
        </is>
      </c>
      <c r="P239" s="260" t="n">
        <v>2019</v>
      </c>
      <c r="Q239" s="260" t="n">
        <v>2021</v>
      </c>
      <c r="R239" s="223" t="inlineStr">
        <is>
          <t>Sheila Publishing</t>
        </is>
      </c>
      <c r="S239" s="223" t="inlineStr">
        <is>
          <t>Andi Offset CV</t>
        </is>
      </c>
      <c r="T239" s="223" t="inlineStr">
        <is>
          <t>Lokal</t>
        </is>
      </c>
      <c r="U239" s="261" t="n">
        <v>624</v>
      </c>
      <c r="V239" s="86" t="inlineStr">
        <is>
          <t>pdf</t>
        </is>
      </c>
      <c r="W239" s="223" t="inlineStr">
        <is>
          <t>5.5 MB</t>
        </is>
      </c>
      <c r="X239" s="223" t="inlineStr">
        <is>
          <t>&lt;p&gt;Paket-paket misterius diterima Audrey secara beruntutan. Paket yang hanya memiliki sebuah inisial membuatnya tak bisa menebak dari mana dan siapa pengirimnya. Kehidupan bertambah rumit lagi tatkala ia dipromosikan untuk menjadi seorang junior producer di sebuah TV terrestrial milik The Eagle Network yang akan segera mengudara.&lt;br /&gt;
 Ia ragu akan mampu mengemban tugasnya. Keraguannya diamini oleh seorang produser TV berpengalaman, laki-laki perfeksionis, tampan dan pintar yang menjabat sebagai creative director sekaligus seorang eksekutif produser Indonesia Leading Network; ILNet, media TV yang sama tempat Audrey direkomendasikan. Pria itu adalah Ilbram, yang sangat menentang sistem rekomendasi atas seseorang yang tidak berpengalaman di bidang TV broadcasting.&lt;br /&gt;
 Namun siapa sangka, kalau Audrey adalah orang yang sama yang telah menolongnya keluar dari sebuah permasalahan. Belum lagi, ada satu benang merah yang mengikat Audrey dan Ilbram, yaitu paket misterius yang diterima Audrey.&lt;/p&gt;</t>
        </is>
      </c>
      <c r="Y239" s="262" t="n">
        <v>149000</v>
      </c>
      <c r="Z239" s="226" t="n"/>
      <c r="AA239" s="241">
        <f>Y1964*Z1964</f>
        <v/>
      </c>
      <c r="AB239" s="237" t="inlineStr">
        <is>
          <t>0308eacb-f058-4974-9a67-d28327b94ad9</t>
        </is>
      </c>
    </row>
    <row r="240" ht="15" customHeight="1" s="283">
      <c r="A240" s="109" t="n">
        <v>1958</v>
      </c>
      <c r="B240" s="222">
        <f>HYPERLINK("https://mocostore.moco.co.id/catalog/"&amp;AB1967,"Klik Disini")</f>
        <v/>
      </c>
      <c r="C240" s="223" t="inlineStr">
        <is>
          <t>Saving The Drama Queen</t>
        </is>
      </c>
      <c r="D240" s="223" t="n"/>
      <c r="E240" s="223" t="inlineStr">
        <is>
          <t>Kyria</t>
        </is>
      </c>
      <c r="F240" s="223" t="inlineStr">
        <is>
          <t>978-979-29-6696-1</t>
        </is>
      </c>
      <c r="G240" s="223" t="inlineStr">
        <is>
          <t>978-623-6844-16-8</t>
        </is>
      </c>
      <c r="H240" s="223" t="inlineStr">
        <is>
          <t>Fiksi</t>
        </is>
      </c>
      <c r="I240" s="258" t="inlineStr">
        <is>
          <t>Fiksi</t>
        </is>
      </c>
      <c r="J240" s="186" t="inlineStr">
        <is>
          <t>001.03</t>
        </is>
      </c>
      <c r="K240" s="223" t="inlineStr">
        <is>
          <t>Edisi Ke-1</t>
        </is>
      </c>
      <c r="L240" s="264" t="n"/>
      <c r="M240" s="259" t="inlineStr">
        <is>
          <t>Tidak Tersedia</t>
        </is>
      </c>
      <c r="N240" s="223" t="inlineStr">
        <is>
          <t>Indonesia</t>
        </is>
      </c>
      <c r="O240" s="223" t="inlineStr">
        <is>
          <t>Novel</t>
        </is>
      </c>
      <c r="P240" s="260" t="n">
        <v>2018</v>
      </c>
      <c r="Q240" s="260" t="n">
        <v>2021</v>
      </c>
      <c r="R240" s="223" t="inlineStr">
        <is>
          <t>Sheila Publishing</t>
        </is>
      </c>
      <c r="S240" s="223" t="inlineStr">
        <is>
          <t>Andi Offset CV</t>
        </is>
      </c>
      <c r="T240" s="223" t="inlineStr">
        <is>
          <t>Lokal</t>
        </is>
      </c>
      <c r="U240" s="261" t="n">
        <v>498</v>
      </c>
      <c r="V240" s="86" t="inlineStr">
        <is>
          <t>pdf</t>
        </is>
      </c>
      <c r="W240" s="223" t="inlineStr">
        <is>
          <t>16.3 MB</t>
        </is>
      </c>
      <c r="X240" s="223" t="inlineStr">
        <is>
          <t>&lt;p&gt;&amp;nbsp;&lt;/p&gt;
 &lt;p&gt;Felicity adalah seorang nona besar yang selalu berikap dramatis dan senang berbuat semaunya. Kedua orang tuanya yang over protective tidak pernah membiarkan Felice pergi tanpa bodyguard. Namun, ia dijanjikan kebebasannya setelah menginjak usia kedua puluh dua.&lt;br /&gt;
 Felice sangat kecewa ketika harapannya musnah. Saat orang tuanya memutuskan pergi berbulan madu kedua kali ke Eropa, seorang bodyguard bernama Damon datang untuk menjaganya. Terlebih lagi, bodyguard itu dikirim oleh keluarga pria yang akan dijodohkan dengannya. Felice sangat kesal mengetahui rencana perjodohan sepihak itu. Semua rencananya, termasuk rencana berlibur dengan kekasihnya, Dennis harus gagal di tengah jalan akibat kehadiran Damon. Tidak seperti bodyguard-nya sebelumnya, Damon sama sekali tidak bisa diaturnya. Felice merencanakan berbagai cara untuk mengerjai dan mengusir Damon, namun selalu berakhir dengan kegagalan.&lt;br /&gt;
 Sampai akhirnya satu per satu kejadian menimpa Felice dan membuatnya menyadari, Damon berada di sana bukan tanpa alasan. Di luar dugaannya, kejutan terbesar bukan hanya kejadian yang membahayakan nyawanya. Tetapi juga, sesuatu yang menyerang hatinya.&lt;/p&gt;</t>
        </is>
      </c>
      <c r="Y240" s="262" t="n">
        <v>110000</v>
      </c>
      <c r="Z240" s="226" t="n"/>
      <c r="AA240" s="241">
        <f>Y1967*Z1967</f>
        <v/>
      </c>
      <c r="AB240" s="237" t="inlineStr">
        <is>
          <t>0067b0fe-7606-48db-8d67-d8353d13a906</t>
        </is>
      </c>
    </row>
    <row r="241" ht="15" customHeight="1" s="283">
      <c r="A241" s="109" t="n">
        <v>1964</v>
      </c>
      <c r="B241" s="222">
        <f>HYPERLINK("https://mocostore.moco.co.id/catalog/"&amp;AB1973,"Klik Disini")</f>
        <v/>
      </c>
      <c r="C241" s="223" t="inlineStr">
        <is>
          <t>Wonderful Bangkok â€“ Enjoy a Place of Happiness</t>
        </is>
      </c>
      <c r="D241" s="223" t="n"/>
      <c r="E241" s="223" t="inlineStr">
        <is>
          <t>Kinoysan</t>
        </is>
      </c>
      <c r="F241" s="223" t="inlineStr">
        <is>
          <t>978-979-29-7069-2</t>
        </is>
      </c>
      <c r="G241" s="223" t="inlineStr">
        <is>
          <t>978-623-6844-12-0</t>
        </is>
      </c>
      <c r="H241" s="223" t="inlineStr">
        <is>
          <t>Fiksi</t>
        </is>
      </c>
      <c r="I241" s="258" t="inlineStr">
        <is>
          <t>Fiksi</t>
        </is>
      </c>
      <c r="J241" s="186" t="inlineStr">
        <is>
          <t>001.03</t>
        </is>
      </c>
      <c r="K241" s="223" t="inlineStr">
        <is>
          <t>Edisi Ke-1</t>
        </is>
      </c>
      <c r="L241" s="223" t="n"/>
      <c r="M241" s="259" t="inlineStr">
        <is>
          <t>Tidak Tersedia</t>
        </is>
      </c>
      <c r="N241" s="263" t="inlineStr">
        <is>
          <t>Indonesia</t>
        </is>
      </c>
      <c r="O241" s="263" t="inlineStr">
        <is>
          <t>Novel</t>
        </is>
      </c>
      <c r="P241" s="260" t="n">
        <v>2018</v>
      </c>
      <c r="Q241" s="260" t="n">
        <v>2021</v>
      </c>
      <c r="R241" s="223" t="inlineStr">
        <is>
          <t>Sheila Publishing</t>
        </is>
      </c>
      <c r="S241" s="223" t="inlineStr">
        <is>
          <t>Andi Offset CV</t>
        </is>
      </c>
      <c r="T241" s="223" t="inlineStr">
        <is>
          <t>Lokal</t>
        </is>
      </c>
      <c r="U241" s="261" t="n">
        <v>370</v>
      </c>
      <c r="V241" s="86" t="inlineStr">
        <is>
          <t>pdf</t>
        </is>
      </c>
      <c r="W241" s="223" t="inlineStr">
        <is>
          <t>10.2 MB</t>
        </is>
      </c>
      <c r="X241" s="223" t="inlineStr">
        <is>
          <t>&lt;p&gt;Melinda sangat terpukul dengan apa yang baru saja dilihatnya. Bayangkan saja, Erwin, tunangannya tertangkap basah sedang tidur dengan wanita lain! Di tengah-tengah kekalutan dan kondisinya yang down, Melinda terpaksa harus memutuskan pertunangan mereka. Pengkhianatan Erwin menyisakan luka yang mendalam di hati Melinda. Namun Melinda sadar, ia harus cepat moveon.Ia mengiyakanpermintaan pergi ke Bangkok meng-handleproyek besar. Di luar dugaan, Alif, sahabat Melinda yang jauh lebih mudarela jauh-jauh dari Jogja untukmenyusulnya ke Bangkok. Rasa hati dan cinta yang menggerakkan Alif pergi ke Bangkok. Deretan pertemuan dan waktu-waktu yang mereka lalui di negeri gajah putih itu, mulai memberikan riangdi hati Melinda. Apakah Melinda bisa benar-benar membuka diri seutuhnya kepada lelaki gagah yang tidak pernah diperhitungkan tersebut? Apa jadinya jika hubungan mereka ditentang oleh orang-orang terdekatnya?Lalu, bagaimana dengan Erwin? Siapakah perusak hubungan Melinda dan Erwin? Apakah dia orang dekat Melinda? Simak dan temukan jawabannya pada novel memikat ini!&lt;/p&gt;</t>
        </is>
      </c>
      <c r="Y241" s="262" t="n">
        <v>88000</v>
      </c>
      <c r="Z241" s="226" t="n"/>
      <c r="AA241" s="241">
        <f>Y1973*Z1973</f>
        <v/>
      </c>
      <c r="AB241" s="237" t="inlineStr">
        <is>
          <t>3504720a-1d7f-4e5c-a5a2-fcbec68e74af</t>
        </is>
      </c>
    </row>
    <row r="242" ht="15" customHeight="1" s="283">
      <c r="A242" s="109" t="n">
        <v>1971</v>
      </c>
      <c r="B242" s="222">
        <f>HYPERLINK("https://mocostore.moco.co.id/catalog/"&amp;AB1980,"Klik Disini")</f>
        <v/>
      </c>
      <c r="C242" s="223" t="inlineStr">
        <is>
          <t>Moro Pemimpin Baru Suku Layamara, Yuk Belajar jadi Pemimpin</t>
        </is>
      </c>
      <c r="D242" s="223" t="n"/>
      <c r="E242" s="223" t="inlineStr">
        <is>
          <t>Elia Indar PA, SS</t>
        </is>
      </c>
      <c r="F242" s="223" t="inlineStr">
        <is>
          <t>978-979-29-4360-3</t>
        </is>
      </c>
      <c r="G242" s="223" t="inlineStr">
        <is>
          <t>978-979-29-8006-6</t>
        </is>
      </c>
      <c r="H242" s="223" t="inlineStr">
        <is>
          <t>Fiksi</t>
        </is>
      </c>
      <c r="I242" s="258" t="inlineStr">
        <is>
          <t>Fiksi</t>
        </is>
      </c>
      <c r="J242" s="186" t="inlineStr">
        <is>
          <t>001.03</t>
        </is>
      </c>
      <c r="K242" s="223" t="inlineStr">
        <is>
          <t>Edisi Ke-1</t>
        </is>
      </c>
      <c r="L242" s="223" t="n"/>
      <c r="M242" s="259" t="inlineStr">
        <is>
          <t>Tidak Tersedia</t>
        </is>
      </c>
      <c r="N242" s="223" t="inlineStr">
        <is>
          <t>Indonesia</t>
        </is>
      </c>
      <c r="O242" s="223" t="inlineStr">
        <is>
          <t>Fiksi</t>
        </is>
      </c>
      <c r="P242" s="260" t="n">
        <v>2014</v>
      </c>
      <c r="Q242" s="260" t="n">
        <v>2018</v>
      </c>
      <c r="R242" s="223" t="inlineStr">
        <is>
          <t>Rainbow Publisher</t>
        </is>
      </c>
      <c r="S242" s="223" t="inlineStr">
        <is>
          <t>Andi Offset CV</t>
        </is>
      </c>
      <c r="T242" s="223" t="inlineStr">
        <is>
          <t>Lokal</t>
        </is>
      </c>
      <c r="U242" s="261" t="n">
        <v>168</v>
      </c>
      <c r="V242" s="86" t="inlineStr">
        <is>
          <t>pdf</t>
        </is>
      </c>
      <c r="W242" s="223" t="inlineStr">
        <is>
          <t>6.0 MB</t>
        </is>
      </c>
      <c r="X242" s="223" t="inlineStr">
        <is>
          <t>&lt;p&gt;permai, diamlah suku Layamara. Suku itu dipimpin oleh seorang kepala suku yang bijaksana bernama Daga Kulu. Daga adalah sebutan kehormatan untuk kepala suku di negeri itu. Daga Kulu hanya mempunyai seorang anak. Dia diberi nama Moro. Moro adalah seorang anak laki-laki yang gagah dan pintar. Anak inilah yang dipersiapkan Daga Kulu untuk menjadi penggantinya sebagai pemimpin suku kalau sudah dewasa nanti. Penasarankan dengan cerita si Moro, apakah ia nanti akan benar-benar menjadi pemimpin suku Layamara? Segera baca ya ceritanya dalam buku ini! Dalam buku Moro Pemimpin Baru Suku Layamara, Yuk Belajar Jadi Pemimpin ini, anak-anak juga akan belajar tentang menjadi pemimpin yang baik melalui tokoh Moro. Selain itu, anak-anak akan diberikan renungan tentang kepemimpinan, seperti berikut ini: Sebagai seorang pemimpin, kita harus menjalin hubungan yang baik dengan pemimpin-pemimpin yang lain. Contohnya: Kalau kamu jadi ketua kelas, kamu juga harus menjalin hubungan yang baik dengan ketua-ketua kelas yang lainnya. Jangan bersaing! Jangan bermusuhan!&lt;/p&gt;</t>
        </is>
      </c>
      <c r="Y242" s="262" t="n">
        <v>107500</v>
      </c>
      <c r="Z242" s="226" t="n"/>
      <c r="AA242" s="241">
        <f>Y1980*Z1980</f>
        <v/>
      </c>
      <c r="AB242" s="237" t="inlineStr">
        <is>
          <t>35cecece-4e32-4742-919f-1b03e59df824</t>
        </is>
      </c>
    </row>
    <row r="243" ht="15" customHeight="1" s="283">
      <c r="A243" s="109" t="n">
        <v>2026</v>
      </c>
      <c r="B243" s="222">
        <f>HYPERLINK("https://mocostore.moco.co.id/catalog/"&amp;AB2035,"Klik Disini")</f>
        <v/>
      </c>
      <c r="C243" s="223" t="inlineStr">
        <is>
          <t>Maniaco del libro</t>
        </is>
      </c>
      <c r="D243" s="223" t="n"/>
      <c r="E243" s="223" t="inlineStr">
        <is>
          <t>Ainun Mubin Misbah N</t>
        </is>
      </c>
      <c r="F243" s="223" t="n"/>
      <c r="G243" s="223" t="inlineStr">
        <is>
          <t>978-623-6844-84-7</t>
        </is>
      </c>
      <c r="H243" s="223" t="inlineStr">
        <is>
          <t>Fiksi</t>
        </is>
      </c>
      <c r="I243" s="258" t="inlineStr">
        <is>
          <t>Fiksi</t>
        </is>
      </c>
      <c r="J243" s="186" t="inlineStr">
        <is>
          <t>001.03</t>
        </is>
      </c>
      <c r="K243" s="264" t="inlineStr">
        <is>
          <t>Edisi Ke-1</t>
        </is>
      </c>
      <c r="L243" s="264" t="n"/>
      <c r="M243" s="259" t="inlineStr">
        <is>
          <t>Tidak Tersedia</t>
        </is>
      </c>
      <c r="N243" s="223" t="inlineStr">
        <is>
          <t>Indonesia</t>
        </is>
      </c>
      <c r="O243" s="223" t="inlineStr">
        <is>
          <t>Bukan fiksi</t>
        </is>
      </c>
      <c r="P243" s="260" t="inlineStr">
        <is>
          <t>Tidak Tersedia</t>
        </is>
      </c>
      <c r="Q243" s="260" t="n">
        <v>2023</v>
      </c>
      <c r="R243" s="223" t="inlineStr">
        <is>
          <t>Sheila Publishing</t>
        </is>
      </c>
      <c r="S243" s="223" t="inlineStr">
        <is>
          <t>Andi Offset CV</t>
        </is>
      </c>
      <c r="T243" s="223" t="inlineStr">
        <is>
          <t>Lokal</t>
        </is>
      </c>
      <c r="U243" s="261" t="n">
        <v>214</v>
      </c>
      <c r="V243" s="86" t="inlineStr">
        <is>
          <t>pdf</t>
        </is>
      </c>
      <c r="W243" s="223" t="inlineStr">
        <is>
          <t>19.0 MB</t>
        </is>
      </c>
      <c r="X243" s="223" t="inlineStr">
        <is>
          <t>&lt;p&gt;Novel Maniaco del Libro ini adalah sebuah novel pendidikan yang menceritakan tentang Delva yang awalnya sangat membenci sejarah tiba-tiba menjadi jatuh cinta dengan sejarah. Pelajaran sejarah yang awalnya membosankan, menekan, dan banyak sekali hafalannya seketika berubah menjadi seru saat Delva diajar oleh Sir Afgan. Karena Sir Afgan selalu memberikan games yang seru dan menarik sehingga kita jadi suka belajar sejarah. Oh, ternyata belajar itu tidak harus dengan menghafal ya. Belajar itu sebenarnya tidak harus duduk diam di dalam kelas, tetapi bisa dilakukan di mana saja. Sekarang juga sudah banyak metode dan pendekatan yang bisa digunakan agar belajar itu jadi terasa mudah dan menyenangkan. Lagipula siapa sih anak-anak zaman now yang suka dengan didikan dan cara belajar jadul dan kuno seperti itu? Wkwkwk. Nyatanya banyak pengajar dan pendidik saat ini yang suka melarang dan membatasi anak-anak untuk berkarya seperti guru sejarah Delva. Semoga novel ini bisa menjadi inspirasi sekaligus bahan refleksi kepada kita semua bahwa banyak hal yang perlu dibenahi dari pendidikan di Indonesia. Yap, dunia pendidikan di Indonesia sedang tidak baik-baik saja. Salam sehat, sukses, dan bahagia selalu untuk anak-anak dan para pendidik yang ada di seluruh Indonesia.&lt;/p&gt;</t>
        </is>
      </c>
      <c r="Y243" s="262" t="n">
        <v>64350</v>
      </c>
      <c r="Z243" s="226" t="n"/>
      <c r="AA243" s="241">
        <f>Y2035*Z2035</f>
        <v/>
      </c>
      <c r="AB243" s="237" t="inlineStr">
        <is>
          <t>f7cb888a-b1b8-4f7c-8704-275f5456cc47</t>
        </is>
      </c>
    </row>
    <row r="244" ht="15" customHeight="1" s="283">
      <c r="A244" s="109" t="n">
        <v>2032</v>
      </c>
      <c r="B244" s="222">
        <f>HYPERLINK("https://mocostore.moco.co.id/catalog/"&amp;AB2041,"Klik Disini")</f>
        <v/>
      </c>
      <c r="C244" s="223" t="inlineStr">
        <is>
          <t>Komik Sains Bocah Pintar: Tata Surya</t>
        </is>
      </c>
      <c r="D244" s="223" t="n"/>
      <c r="E244" s="223" t="inlineStr">
        <is>
          <t>SmartKids studio</t>
        </is>
      </c>
      <c r="F244" s="223" t="inlineStr">
        <is>
          <t>978-623-01-0195-3</t>
        </is>
      </c>
      <c r="G244" s="223" t="inlineStr">
        <is>
          <t>978-623-01-3195-0</t>
        </is>
      </c>
      <c r="H244" s="223" t="inlineStr">
        <is>
          <t>Anak</t>
        </is>
      </c>
      <c r="I244" s="258" t="inlineStr">
        <is>
          <t>Fiksi</t>
        </is>
      </c>
      <c r="J244" s="186" t="inlineStr">
        <is>
          <t>001.01</t>
        </is>
      </c>
      <c r="K244" s="264" t="inlineStr">
        <is>
          <t>Edisi Ke-1</t>
        </is>
      </c>
      <c r="L244" s="264" t="n"/>
      <c r="M244" s="259" t="inlineStr">
        <is>
          <t>None</t>
        </is>
      </c>
      <c r="N244" s="223" t="inlineStr">
        <is>
          <t>Indonesia</t>
        </is>
      </c>
      <c r="O244" s="223" t="inlineStr">
        <is>
          <t>Fiksi</t>
        </is>
      </c>
      <c r="P244" s="260" t="n">
        <v>2019</v>
      </c>
      <c r="Q244" s="260" t="n">
        <v>2021</v>
      </c>
      <c r="R244" s="223" t="inlineStr">
        <is>
          <t>Penerbit Andi</t>
        </is>
      </c>
      <c r="S244" s="223" t="inlineStr">
        <is>
          <t>Andi Offset CV</t>
        </is>
      </c>
      <c r="T244" s="223" t="inlineStr">
        <is>
          <t>Lokal</t>
        </is>
      </c>
      <c r="U244" s="261" t="n">
        <v>42</v>
      </c>
      <c r="V244" s="86" t="inlineStr">
        <is>
          <t>pdf</t>
        </is>
      </c>
      <c r="W244" s="223" t="inlineStr">
        <is>
          <t>7.2 MB</t>
        </is>
      </c>
      <c r="X244" s="223" t="inlineStr">
        <is>
          <t>&lt;p&gt;Alam semesta ini sangat mengagumkan. Angkasa raya yang begitu besarnya, dengan taburan bintang, bulan, komet, dan benda-benda langit lainnya sungguh menarik untuk kita pelajari, matahari yang kelihatannya hanya sebesar bola sepak ternyata jauh lebih besar dibandingkan dengan bumi yang kita pijak! Kok bisa ya&amp;acirc;&amp;euro;&amp;brvbar;? Semua bintang yang terlihat di langit malam adalah anggota galaksi Bimasakti. Semua tampak kecil karena letaknya yang sangat jauh dari Bumi. Bintang yang letaknya paling dekat dengan Bumi adalah Matahari; jarak rata-ratanya 149.600.000 km. Dengan jarak itu cahaya Matahari membutuhkan waktu 8,3 menit untuk sampai ke permukaan Bumi. Matahari bukanlah bintang tunggal, dia punya tetangga lho! Bintang terdekat dengan Matahari Proxima Centauri; yang jaraknya 4,423 tahun cahaya dari Bumi. Ini berarti bahwa cahaya yang meninggalkan Proxima Centauri baru akan sampai ke Bumi setelah 4,243 tahun kemudian. Bintang berekor, bintang jatuh, satelit, meteor, semua ada di tata surya kita. Bulan yang kita lihat di malam hari, tidak memiliki sumber cahaya. Kenapa bisa begitu? Kenapa juga meteor bisa jatuh menghujam bumi? Kita bisa belajar banyak tentang tat surya. Misalnya, partikel apa saja yang menyusun matahari. Partikel apa saja yang menyusun planet-planet dan benda langit lainnya. Penasarankan.. yuk baca dan simak sains ini! Semoga menambah pengetahuan dan tetap semangat belajar meraih cita-cita.&lt;/p&gt;</t>
        </is>
      </c>
      <c r="Y244" s="262" t="n">
        <v>55000</v>
      </c>
      <c r="Z244" s="226" t="n"/>
      <c r="AA244" s="241">
        <f>Y2041*Z2041</f>
        <v/>
      </c>
      <c r="AB244" s="237" t="inlineStr">
        <is>
          <t>06ed91a8-9f73-4259-ae1a-a978909e2ba2</t>
        </is>
      </c>
    </row>
    <row r="245" ht="15" customHeight="1" s="283">
      <c r="A245" s="109" t="n">
        <v>2034</v>
      </c>
      <c r="B245" s="222">
        <f>HYPERLINK("https://mocostore.moco.co.id/catalog/"&amp;AB2043,"Klik Disini")</f>
        <v/>
      </c>
      <c r="C245" s="223" t="inlineStr">
        <is>
          <t>Seri Cerita Dongeng Dunia: Kumpulan Dongeng Negeri Yunani Icarus Terbang Terlalu Tinggi</t>
        </is>
      </c>
      <c r="D245" s="223" t="n"/>
      <c r="E245" s="223" t="inlineStr">
        <is>
          <t>Winkanda Satria Putra</t>
        </is>
      </c>
      <c r="F245" s="223" t="inlineStr">
        <is>
          <t>978-979-29-6931-3</t>
        </is>
      </c>
      <c r="G245" s="223" t="inlineStr">
        <is>
          <t>978-623-01-3206-3</t>
        </is>
      </c>
      <c r="H245" s="223" t="inlineStr">
        <is>
          <t>Anak</t>
        </is>
      </c>
      <c r="I245" s="258" t="inlineStr">
        <is>
          <t>Fiksi</t>
        </is>
      </c>
      <c r="J245" s="186" t="inlineStr">
        <is>
          <t>001.01</t>
        </is>
      </c>
      <c r="K245" s="264" t="inlineStr">
        <is>
          <t>Edisi Ke-1</t>
        </is>
      </c>
      <c r="L245" s="264" t="n"/>
      <c r="M245" s="259" t="inlineStr">
        <is>
          <t>None</t>
        </is>
      </c>
      <c r="N245" s="223" t="inlineStr">
        <is>
          <t>Indonesia</t>
        </is>
      </c>
      <c r="O245" s="223" t="inlineStr">
        <is>
          <t>Fiksi</t>
        </is>
      </c>
      <c r="P245" s="260" t="n">
        <v>2019</v>
      </c>
      <c r="Q245" s="260" t="n">
        <v>2021</v>
      </c>
      <c r="R245" s="223" t="inlineStr">
        <is>
          <t>Penerbit Andi</t>
        </is>
      </c>
      <c r="S245" s="223" t="inlineStr">
        <is>
          <t>Andi Offset CV</t>
        </is>
      </c>
      <c r="T245" s="223" t="inlineStr">
        <is>
          <t>Lokal</t>
        </is>
      </c>
      <c r="U245" s="261" t="n">
        <v>86</v>
      </c>
      <c r="V245" s="86" t="inlineStr">
        <is>
          <t>pdf</t>
        </is>
      </c>
      <c r="W245" s="223" t="inlineStr">
        <is>
          <t>4.8 MB</t>
        </is>
      </c>
      <c r="X245"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&amp;acirc;&amp;euro;&amp;oelig;Icarus Yang Terbang Terlalu Tinggiserta Kumpulan 12 Dongeng Yunani lainnya&amp;acirc;&amp;euro;&amp;Acirc;&amp;iuml;&amp;iquest;&amp;frac12;. Icarus, anak laki-laki Daedalus, seorang yang mahir menciptakan berbagai peralatan yang canggih dan juga seorang arsitek yang jenius. Suatu kali raja Minos kewalahan menghadapi binatang peliharaannya Minotaur, mahkluk setengah banteng, setengah manusia. Minotaur ini sangat ganas dan mempunyai tenaga yang sangat kuat, sehingga mampu menghancurkan bukit dengan tanduknya.Dan, makanannya adalah manusia, minumannya darah manusia. Bisa dibayangkan jika ia lepas, maka ia akan memakan habis semua manusia yang ia temui. Karena itu, Raja Minos kemudian meinta bantuan Daedalus untuk membuatkan tempat yang aman agar Miotaur tidak bisa bertemu dengan manusia, tetapi masih bisa bebas. Daedalus menyanggupinya dan mengajak anaknya Icarus untuk membangun kandang bagi Minotaur. Tapi ketika kandang itu akhirnya jadi, Raja Minos merasa enggan untuk melepaskan Daedalus dan Icarus. Lalu, apa yang akan terjadi pada Daedalus dan Icarus? Dan kandang seperti apa ya yang bisa menahan Minotaur yang sangat kuat itu? Penasaran kan pada apa yang terjadi kemudian?&amp;eth;&amp;Yuml;&amp;tilde;&amp;Scaron; Cek yok ke dalam buku dongeng ini. Selamat membaca dan menikmati keseruan membaca dongeng ini. Masih ada 12dongeng dari negeri Yunani yang menarik lainnya dalam buku ini. Selamat membaca ya :)&lt;/p&gt;</t>
        </is>
      </c>
      <c r="Y245" s="262" t="n">
        <v>69000</v>
      </c>
      <c r="Z245" s="226" t="n"/>
      <c r="AA245" s="241">
        <f>Y2043*Z2043</f>
        <v/>
      </c>
      <c r="AB245" s="237" t="inlineStr">
        <is>
          <t>0bc9aeda-e13d-4a94-89c8-fc35ffaf6d26</t>
        </is>
      </c>
    </row>
    <row r="246" ht="15" customHeight="1" s="283">
      <c r="A246" s="109" t="n">
        <v>2036</v>
      </c>
      <c r="B246" s="222">
        <f>HYPERLINK("https://mocostore.moco.co.id/catalog/"&amp;AB2045,"Klik Disini")</f>
        <v/>
      </c>
      <c r="C246" s="223" t="inlineStr">
        <is>
          <t>Seri Cerita Dongeng Dunia: Kumpulan Dongeng Negeri Swedia, Raksasa Stompe Pilt Dan Seorang Anak Gembala</t>
        </is>
      </c>
      <c r="D246" s="223" t="n"/>
      <c r="E246" s="223" t="inlineStr">
        <is>
          <t>Winkanda Satria Putra</t>
        </is>
      </c>
      <c r="F246" s="223" t="inlineStr">
        <is>
          <t>978-979-29-7099-9</t>
        </is>
      </c>
      <c r="G246" s="223" t="inlineStr">
        <is>
          <t>978-623-01-3205-6</t>
        </is>
      </c>
      <c r="H246" s="223" t="inlineStr">
        <is>
          <t>Anak</t>
        </is>
      </c>
      <c r="I246" s="258" t="inlineStr">
        <is>
          <t>Fiksi</t>
        </is>
      </c>
      <c r="J246" s="186" t="inlineStr">
        <is>
          <t>001.01</t>
        </is>
      </c>
      <c r="K246" s="223" t="inlineStr">
        <is>
          <t>Edisi Ke-1</t>
        </is>
      </c>
      <c r="L246" s="264" t="n"/>
      <c r="M246" s="259" t="inlineStr">
        <is>
          <t>None</t>
        </is>
      </c>
      <c r="N246" s="263" t="inlineStr">
        <is>
          <t>Indonesia</t>
        </is>
      </c>
      <c r="O246" s="263" t="inlineStr">
        <is>
          <t>Fiksi</t>
        </is>
      </c>
      <c r="P246" s="260" t="n">
        <v>2019</v>
      </c>
      <c r="Q246" s="260" t="n">
        <v>2021</v>
      </c>
      <c r="R246" s="223" t="inlineStr">
        <is>
          <t>Penerbit Andi</t>
        </is>
      </c>
      <c r="S246" s="223" t="inlineStr">
        <is>
          <t>Andi Offset CV</t>
        </is>
      </c>
      <c r="T246" s="223" t="inlineStr">
        <is>
          <t>Lokal</t>
        </is>
      </c>
      <c r="U246" s="261" t="n">
        <v>98</v>
      </c>
      <c r="V246" s="86" t="inlineStr">
        <is>
          <t>pdf</t>
        </is>
      </c>
      <c r="W246" s="223" t="inlineStr">
        <is>
          <t>9.2 MB</t>
        </is>
      </c>
      <c r="X246"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&amp;acirc;&amp;euro;&amp;oelig;Raksasa Stompe Pilt dan Seorang Anak Gembala serta Kumpulan 12 Dongeng Swedia lainnya. Stompe Pilt, seorang raksasa yang hidup di Willandsharad, adalah raksasa yang bertubuh sangat besar, tangannya kekar dan wajahnya mengerikan. Semua orang yang melihatnya pasti ketakutan. Akan tetapi sebenarnya Stompe Pilt adalah raksasa yang bodoh. Pikirannya sangat sempit. Tidak ada penduduk desa yang berani menggembalakan domba-dombanya di padang rumput dekat rumah Stompe Pilt. Hingga seorang anak gembala menggiring dombanya di dekat bukit kediaman Stompe Pilt. Maka marahlah raksasa itu, tetapi anak gembala itu tidak gentar. Ia bahkan menantang raksasa Stompe Pilt untuk berkelahi. Nah, kira-kira apakah anak gembala itu akan selamat? Penasaran kan pada apa yang terjadi kemudian? Cek yok ke dalam buku dongeng ini. Selamat membaca dan menikmati keseruan membaca dongeng ini. Masih ada 12 dongeng menarik lainnya dari negeri Swedia dalam buku ini. Selamat membaca ya :)&lt;/p&gt;</t>
        </is>
      </c>
      <c r="Y246" s="262" t="n">
        <v>74000</v>
      </c>
      <c r="Z246" s="226" t="n"/>
      <c r="AA246" s="241">
        <f>Y2045*Z2045</f>
        <v/>
      </c>
      <c r="AB246" s="237" t="inlineStr">
        <is>
          <t>b14ea4d7-b396-4ff1-b155-ded1b968d3ca</t>
        </is>
      </c>
    </row>
    <row r="247" ht="15" customHeight="1" s="283">
      <c r="A247" s="109" t="n">
        <v>2037</v>
      </c>
      <c r="B247" s="222">
        <f>HYPERLINK("https://mocostore.moco.co.id/catalog/"&amp;AB2046,"Klik Disini")</f>
        <v/>
      </c>
      <c r="C247" s="223" t="inlineStr">
        <is>
          <t>Seri Cerita Dongeng Dunia: Kumpulan Dongeng Negeri Spanyol Kebijaksanaan Raja Leon</t>
        </is>
      </c>
      <c r="D247" s="223" t="n"/>
      <c r="E247" s="223" t="inlineStr">
        <is>
          <t>Winkanda Satria Putra</t>
        </is>
      </c>
      <c r="F247" s="223" t="inlineStr">
        <is>
          <t>978-979-29-7098-2</t>
        </is>
      </c>
      <c r="G247" s="223" t="inlineStr">
        <is>
          <t>978-623-01-3204-9</t>
        </is>
      </c>
      <c r="H247" s="223" t="inlineStr">
        <is>
          <t>Anak</t>
        </is>
      </c>
      <c r="I247" s="258" t="inlineStr">
        <is>
          <t>Fiksi</t>
        </is>
      </c>
      <c r="J247" s="186" t="inlineStr">
        <is>
          <t>001.01</t>
        </is>
      </c>
      <c r="K247" s="223" t="inlineStr">
        <is>
          <t>Edisi Ke-1</t>
        </is>
      </c>
      <c r="L247" s="223" t="n"/>
      <c r="M247" s="259" t="inlineStr">
        <is>
          <t>None</t>
        </is>
      </c>
      <c r="N247" s="223" t="inlineStr">
        <is>
          <t>Indonesia</t>
        </is>
      </c>
      <c r="O247" s="223" t="inlineStr">
        <is>
          <t>Fiksi</t>
        </is>
      </c>
      <c r="P247" s="260" t="n">
        <v>2019</v>
      </c>
      <c r="Q247" s="260" t="n">
        <v>2021</v>
      </c>
      <c r="R247" s="223" t="inlineStr">
        <is>
          <t>Penerbit Andi</t>
        </is>
      </c>
      <c r="S247" s="223" t="inlineStr">
        <is>
          <t>Andi Offset CV</t>
        </is>
      </c>
      <c r="T247" s="223" t="inlineStr">
        <is>
          <t>Lokal</t>
        </is>
      </c>
      <c r="U247" s="261" t="n">
        <v>98</v>
      </c>
      <c r="V247" s="86" t="inlineStr">
        <is>
          <t>pdf</t>
        </is>
      </c>
      <c r="W247" s="223" t="inlineStr">
        <is>
          <t>7.1 MB</t>
        </is>
      </c>
      <c r="X247"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&amp;ldquo;Kebijaksanaan Raja Leonserta Kumpulan 12 Dongeng Spanyol lainnya. Raja Leon mempunyai sahabat seorang bangsawan bernama Marquez. Marquez mempunyai tiga anak laki-laki yang tampan, ketiganya akhirnya bekerja sebagai pegawai istana. Si Sulung menjadi seorang pengawal, yang tengah menjadi pelayan istana dan yang bungsu menjadi tukang cukur istana. Putri tunggal Raja Leon yang cantik bertemu dengan si bungsu dan mereka saling jatuh cinta. Sayangnya, Raja Leon tidak setuju dengan hubungan mereka dan mengancam Putri untuk memutuskan hubungan dengan si Anak Bungsu, atau kekasihnya akan dibunuh. Putri sangat sedih dan memilih pergi meninggalkan istana. Sesampainya di hutan, malam telah larut... Lalu apa ya yang terjadi pada Sang Putri? Penasaran kan pada apa yang terjadi kemudian? Cek yok ke dalam buku dongeng ini. Selamat membaca dan menikmati keseruan membaca dongeng ini. Masih ada 12dongeng dari negeri Spanyol menarik lainnya dalam buku ini. Selamat membaca ya :)&lt;/p&gt;</t>
        </is>
      </c>
      <c r="Y247" s="262" t="n">
        <v>74000</v>
      </c>
      <c r="Z247" s="226" t="n"/>
      <c r="AA247" s="241">
        <f>Y2046*Z2046</f>
        <v/>
      </c>
      <c r="AB247" s="237" t="inlineStr">
        <is>
          <t>81f86488-4ea4-4234-9d30-c88823b47400</t>
        </is>
      </c>
    </row>
    <row r="248" ht="15" customHeight="1" s="283">
      <c r="A248" s="109" t="n">
        <v>2038</v>
      </c>
      <c r="B248" s="222">
        <f>HYPERLINK("https://mocostore.moco.co.id/catalog/"&amp;AB2047,"Klik Disini")</f>
        <v/>
      </c>
      <c r="C248" s="223" t="inlineStr">
        <is>
          <t>Mahir Berhitung Dan Bermain Angka 2nd Series C, Mengembangkan EQ-IQ-AQ-MQ-SQ-MI</t>
        </is>
      </c>
      <c r="D248" s="223" t="n"/>
      <c r="E248" s="223" t="inlineStr">
        <is>
          <t>Tim Kreatif Moohan</t>
        </is>
      </c>
      <c r="F248" s="223" t="inlineStr">
        <is>
          <t>978-623-6701-02-7</t>
        </is>
      </c>
      <c r="G248" s="223" t="inlineStr">
        <is>
          <t>978-623-7230-98-4</t>
        </is>
      </c>
      <c r="H248" s="223" t="inlineStr">
        <is>
          <t>Anak</t>
        </is>
      </c>
      <c r="I248" s="258" t="inlineStr">
        <is>
          <t>Fiksi</t>
        </is>
      </c>
      <c r="J248" s="186" t="inlineStr">
        <is>
          <t>001.01</t>
        </is>
      </c>
      <c r="K248" s="264" t="inlineStr">
        <is>
          <t>Edisi Ke-1</t>
        </is>
      </c>
      <c r="L248" s="264" t="n"/>
      <c r="M248" s="259" t="inlineStr">
        <is>
          <t>Tidak Tersedia</t>
        </is>
      </c>
      <c r="N248" s="223" t="inlineStr">
        <is>
          <t>Indonesia</t>
        </is>
      </c>
      <c r="O248" s="223" t="inlineStr">
        <is>
          <t>Bukan fiksi</t>
        </is>
      </c>
      <c r="P248" s="260" t="n">
        <v>2020</v>
      </c>
      <c r="Q248" s="260" t="n">
        <v>2021</v>
      </c>
      <c r="R248" s="223" t="inlineStr">
        <is>
          <t>Rainbow Publisher</t>
        </is>
      </c>
      <c r="S248" s="223" t="inlineStr">
        <is>
          <t>Andi Offset CV</t>
        </is>
      </c>
      <c r="T248" s="223" t="inlineStr">
        <is>
          <t>Lokal</t>
        </is>
      </c>
      <c r="U248" s="261" t="n">
        <v>32</v>
      </c>
      <c r="V248" s="86" t="inlineStr">
        <is>
          <t>pdf</t>
        </is>
      </c>
      <c r="W248" s="223" t="inlineStr">
        <is>
          <t>10.3 MB</t>
        </is>
      </c>
      <c r="X248" s="223" t="inlineStr">
        <is>
          <t>&lt;p&gt;Seri Matemetika Moohan-Belajar Matematika adalah program pelatihan matematika untuk anak yang dapat membuat mereka memahami hal baru. Selain itu, dapat pula merangsang minat anak melalui pembelajaran tiga dimensi dengan cara mendongeng.&lt;/p&gt;</t>
        </is>
      </c>
      <c r="Y248" s="262" t="n">
        <v>38000</v>
      </c>
      <c r="Z248" s="226" t="n"/>
      <c r="AA248" s="241">
        <f>Y2047*Z2047</f>
        <v/>
      </c>
      <c r="AB248" s="237" t="inlineStr">
        <is>
          <t>297905a3-7dba-4ef7-885c-83f1c3c38af5</t>
        </is>
      </c>
    </row>
    <row r="249" ht="15" customHeight="1" s="283">
      <c r="A249" s="109" t="n">
        <v>2039</v>
      </c>
      <c r="B249" s="222">
        <f>HYPERLINK("https://mocostore.moco.co.id/catalog/"&amp;AB2048,"Klik Disini")</f>
        <v/>
      </c>
      <c r="C249" s="223" t="inlineStr">
        <is>
          <t>Wim</t>
        </is>
      </c>
      <c r="D249" s="223" t="n"/>
      <c r="E249" s="223" t="inlineStr">
        <is>
          <t>Rizki De</t>
        </is>
      </c>
      <c r="F249" s="223" t="inlineStr">
        <is>
          <t>978-623-01-1241-6</t>
        </is>
      </c>
      <c r="G249" s="223" t="inlineStr">
        <is>
          <t>978-623-01-1242-3</t>
        </is>
      </c>
      <c r="H249" s="223" t="inlineStr">
        <is>
          <t>Fiksi</t>
        </is>
      </c>
      <c r="I249" s="258" t="inlineStr">
        <is>
          <t>Fiksi</t>
        </is>
      </c>
      <c r="J249" s="186" t="inlineStr">
        <is>
          <t>001.02</t>
        </is>
      </c>
      <c r="K249" s="223" t="inlineStr">
        <is>
          <t>Edisi Ke-1</t>
        </is>
      </c>
      <c r="L249" s="223" t="n"/>
      <c r="M249" s="259" t="inlineStr">
        <is>
          <t>Tidak Tersedia</t>
        </is>
      </c>
      <c r="N249" s="223" t="inlineStr">
        <is>
          <t>Indonesia</t>
        </is>
      </c>
      <c r="O249" s="223" t="inlineStr">
        <is>
          <t>Fiksi</t>
        </is>
      </c>
      <c r="P249" s="260" t="n">
        <v>2021</v>
      </c>
      <c r="Q249" s="260" t="n">
        <v>2021</v>
      </c>
      <c r="R249" s="223" t="inlineStr">
        <is>
          <t>Penerbit Andi</t>
        </is>
      </c>
      <c r="S249" s="223" t="inlineStr">
        <is>
          <t>Andi Offset CV</t>
        </is>
      </c>
      <c r="T249" s="223" t="inlineStr">
        <is>
          <t>Lokal</t>
        </is>
      </c>
      <c r="U249" s="261" t="n">
        <v>362</v>
      </c>
      <c r="V249" s="86" t="inlineStr">
        <is>
          <t>pdf</t>
        </is>
      </c>
      <c r="W249" s="223" t="inlineStr">
        <is>
          <t>11.6 MB</t>
        </is>
      </c>
      <c r="X249" s="223" t="inlineStr">
        <is>
          <t>&lt;p&gt;WIM, &amp;quot;Tak pernah kulihat cinta begitu sulit. Datang dan Pergi tanpa sepengetahuanku, menghilang dalam sekerjapan mata&amp;quot;&lt;/p&gt;</t>
        </is>
      </c>
      <c r="Y249" s="262" t="n">
        <v>71200</v>
      </c>
      <c r="Z249" s="226" t="n"/>
      <c r="AA249" s="241">
        <f>Y2048*Z2048</f>
        <v/>
      </c>
      <c r="AB249" s="237" t="inlineStr">
        <is>
          <t>3a1bea43-da76-4b12-bf0a-a72b43d90c06</t>
        </is>
      </c>
    </row>
    <row r="250" ht="15" customHeight="1" s="283">
      <c r="A250" s="109" t="n">
        <v>2040</v>
      </c>
      <c r="B250" s="222">
        <f>HYPERLINK("https://mocostore.moco.co.id/catalog/"&amp;AB2049,"Klik Disini")</f>
        <v/>
      </c>
      <c r="C250" s="223" t="inlineStr">
        <is>
          <t>Wanita Dan Hormon</t>
        </is>
      </c>
      <c r="D250" s="223" t="n"/>
      <c r="E250" s="223" t="inlineStr">
        <is>
          <t>YM Dato Seri Paduka Prof. Dr. Noor Zaman Khan MD.Ph.D.</t>
        </is>
      </c>
      <c r="F250" s="223" t="inlineStr">
        <is>
          <t>978-623-7239-41-3</t>
        </is>
      </c>
      <c r="G250" s="223" t="inlineStr">
        <is>
          <t>978-623-7239-42-0</t>
        </is>
      </c>
      <c r="H250" s="223" t="inlineStr">
        <is>
          <t>Anak</t>
        </is>
      </c>
      <c r="I250" s="258" t="inlineStr">
        <is>
          <t>Fiksi</t>
        </is>
      </c>
      <c r="J250" s="186" t="inlineStr">
        <is>
          <t>001.01</t>
        </is>
      </c>
      <c r="K250" s="264" t="inlineStr">
        <is>
          <t>Edisi Ke-1</t>
        </is>
      </c>
      <c r="L250" s="264" t="n"/>
      <c r="M250" s="259" t="inlineStr">
        <is>
          <t>Tidak Tersedia</t>
        </is>
      </c>
      <c r="N250" s="223" t="inlineStr">
        <is>
          <t>Indonesia</t>
        </is>
      </c>
      <c r="O250" s="223" t="inlineStr">
        <is>
          <t>Bukan fiksi</t>
        </is>
      </c>
      <c r="P250" s="260" t="n">
        <v>2019</v>
      </c>
      <c r="Q250" s="260" t="n">
        <v>2021</v>
      </c>
      <c r="R250" s="223" t="inlineStr">
        <is>
          <t>Rapha Publishing</t>
        </is>
      </c>
      <c r="S250" s="223" t="inlineStr">
        <is>
          <t>Andi Offset CV</t>
        </is>
      </c>
      <c r="T250" s="223" t="inlineStr">
        <is>
          <t>Lokal</t>
        </is>
      </c>
      <c r="U250" s="261" t="n">
        <v>210</v>
      </c>
      <c r="V250" s="86" t="inlineStr">
        <is>
          <t>pdf</t>
        </is>
      </c>
      <c r="W250" s="223" t="inlineStr">
        <is>
          <t>16.9 MB</t>
        </is>
      </c>
      <c r="X250" s="223" t="inlineStr">
        <is>
          <t>&lt;p&gt;Dalam buku Wanita dan Hormon ini, penulis banyak membahas berbagai penyakit yang sering kali mengganggu kesehatan kaum wanita. Berbagai penyakit yang banyak dipengaruhi oleh kecenderungan perubahan hormon. Seperti tekanan psikologis yang tanpa disadari dialami oleh sebagian besar wanita, sehingga bisa mengganggu kesehatannya, seperti rambut rontok, kehilangan elastisitas, masalah seksualitas, sakit kepala, merupakan sebagian topik-topik yang dibahas dalam buku ini. Untuk itu, sangat penting mencegah dan mengetahui bagaimana menjalani kehidupan agar tetap cantik dan sehat. Itulah yang mau disampaikan penulis dalam buku ini , yaitu mengajak para wanita dan mereka yang mencintai wanita untuk memahami perubahan hormone dari tubuhnya serta untuk berjaga-jaga pada perubahan yang mungkin terjadi pada dirinya.&lt;/p&gt;</t>
        </is>
      </c>
      <c r="Y250" s="262" t="n">
        <v>142000</v>
      </c>
      <c r="Z250" s="226" t="n"/>
      <c r="AA250" s="241">
        <f>Y2049*Z2049</f>
        <v/>
      </c>
      <c r="AB250" s="237" t="inlineStr">
        <is>
          <t>68c83c6b-c7fa-44d5-9abf-247270c27899</t>
        </is>
      </c>
    </row>
    <row r="251" ht="15" customHeight="1" s="283">
      <c r="A251" s="109" t="n">
        <v>2041</v>
      </c>
      <c r="B251" s="222">
        <f>HYPERLINK("https://mocostore.moco.co.id/catalog/"&amp;AB2050,"Klik Disini")</f>
        <v/>
      </c>
      <c r="C251" s="223" t="inlineStr">
        <is>
          <t>Asyiknya Berhitung dan Membandingkan Angka Besar vs Kecil, Belajar Matematika Sambil Bermain 2nd Series D, Mengembangkan EQ-IQ-AQ-MQ-SQ-MI</t>
        </is>
      </c>
      <c r="D251" s="223" t="n"/>
      <c r="E251" s="223" t="inlineStr">
        <is>
          <t>Tim Kreatif Moohan</t>
        </is>
      </c>
      <c r="F251" s="223" t="inlineStr">
        <is>
          <t>978-623-6701-05-8</t>
        </is>
      </c>
      <c r="G251" s="223" t="inlineStr">
        <is>
          <t>978-623-6701-06-5</t>
        </is>
      </c>
      <c r="H251" s="223" t="inlineStr">
        <is>
          <t>Anak</t>
        </is>
      </c>
      <c r="I251" s="258" t="inlineStr">
        <is>
          <t>Fiksi</t>
        </is>
      </c>
      <c r="J251" s="186" t="inlineStr">
        <is>
          <t>001.01</t>
        </is>
      </c>
      <c r="K251" s="264" t="inlineStr">
        <is>
          <t>Edisi Ke-1</t>
        </is>
      </c>
      <c r="L251" s="264" t="n"/>
      <c r="M251" s="259" t="inlineStr">
        <is>
          <t>Tidak Tersedia</t>
        </is>
      </c>
      <c r="N251" s="223" t="inlineStr">
        <is>
          <t>Indonesia</t>
        </is>
      </c>
      <c r="O251" s="223" t="inlineStr">
        <is>
          <t>Bukan fiksi</t>
        </is>
      </c>
      <c r="P251" s="260" t="n">
        <v>2020</v>
      </c>
      <c r="Q251" s="260" t="n">
        <v>2021</v>
      </c>
      <c r="R251" s="223" t="inlineStr">
        <is>
          <t>Rainbow Publisher</t>
        </is>
      </c>
      <c r="S251" s="223" t="inlineStr">
        <is>
          <t>Andi Offset CV</t>
        </is>
      </c>
      <c r="T251" s="223" t="inlineStr">
        <is>
          <t>Lokal</t>
        </is>
      </c>
      <c r="U251" s="261" t="n">
        <v>34</v>
      </c>
      <c r="V251" s="86" t="inlineStr">
        <is>
          <t>pdf</t>
        </is>
      </c>
      <c r="W251" s="223" t="inlineStr">
        <is>
          <t>11.3 MB</t>
        </is>
      </c>
      <c r="X251" s="223"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51" s="262" t="n">
        <v>38000</v>
      </c>
      <c r="Z251" s="226" t="n"/>
      <c r="AA251" s="241">
        <f>Y2050*Z2050</f>
        <v/>
      </c>
      <c r="AB251" s="237" t="inlineStr">
        <is>
          <t>67b2b25c-124e-4170-aee7-e6c8aadcb3b4</t>
        </is>
      </c>
    </row>
    <row r="252" ht="15" customHeight="1" s="283">
      <c r="A252" s="109" t="n">
        <v>2043</v>
      </c>
      <c r="B252" s="222">
        <f>HYPERLINK("https://mocostore.moco.co.id/catalog/"&amp;AB2052,"Klik Disini")</f>
        <v/>
      </c>
      <c r="C252" s="223" t="inlineStr">
        <is>
          <t>Paycheck, Game On!</t>
        </is>
      </c>
      <c r="D252" s="223" t="n"/>
      <c r="E252" s="223" t="inlineStr">
        <is>
          <t>Kristian Kei</t>
        </is>
      </c>
      <c r="F252" s="223" t="inlineStr">
        <is>
          <t>978-623-6844-24-3</t>
        </is>
      </c>
      <c r="G252" s="223" t="inlineStr">
        <is>
          <t>978-623-6844-25-0</t>
        </is>
      </c>
      <c r="H252" s="223" t="inlineStr">
        <is>
          <t>Fiksi</t>
        </is>
      </c>
      <c r="I252" s="258" t="inlineStr">
        <is>
          <t>Fiksi</t>
        </is>
      </c>
      <c r="J252" s="186" t="inlineStr">
        <is>
          <t>001.02</t>
        </is>
      </c>
      <c r="K252" s="223" t="inlineStr">
        <is>
          <t>Edisi Ke-1</t>
        </is>
      </c>
      <c r="L252" s="223" t="n"/>
      <c r="M252" s="259" t="inlineStr">
        <is>
          <t>Tidak Tersedia</t>
        </is>
      </c>
      <c r="N252" s="223" t="inlineStr">
        <is>
          <t>Indonesia</t>
        </is>
      </c>
      <c r="O252" s="223" t="inlineStr">
        <is>
          <t>Fiksi</t>
        </is>
      </c>
      <c r="P252" s="260" t="n">
        <v>2021</v>
      </c>
      <c r="Q252" s="260" t="n">
        <v>2021</v>
      </c>
      <c r="R252" s="223" t="inlineStr">
        <is>
          <t>Sheila Publishing</t>
        </is>
      </c>
      <c r="S252" s="223" t="inlineStr">
        <is>
          <t>Andi Offset CV</t>
        </is>
      </c>
      <c r="T252" s="223" t="inlineStr">
        <is>
          <t>Lokal</t>
        </is>
      </c>
      <c r="U252" s="261" t="n">
        <v>274</v>
      </c>
      <c r="V252" s="86" t="inlineStr">
        <is>
          <t>pdf</t>
        </is>
      </c>
      <c r="W252" s="223" t="inlineStr">
        <is>
          <t>4.5 MB</t>
        </is>
      </c>
      <c r="X252" s="223" t="inlineStr">
        <is>
          <t>&lt;p&gt;ARIA SHIRA baru menduduki kelas XI SMA tetapi di usianya yang muda itu dia harus bekerja paruh waktu untuk menafkai dirinya sendiri. Kehidupannya yang tadinya tenang dan tentram seketika berubah setelah dia melamar kerja di arkade bernama FUN!TASY. Arkade ini dipenuhi oleh para pekerjanya yang bersifat aneh dan beberapa menyeramkan untuknya, terutama seorang gadis bernama NADIA KIRANA yang tergila-gila bermain game di setiap saat. Nadia selalu saja berwajah datar dan tak pernah peduli dengan keadaan sekitar, dia juga sangat keras kepala sekali tentang penyakitnya ini, merasa orang-orang selalu saja salah untuk menghakiminya. Dalam beberapa kasus, kebiasaannya dalam bermain game hampir mencelakakannya saat berjalan pulang. Untuk memastikan keselamatannya Nadia, Aria pun membuat kesepakatan untuk pulang bersamanya saat pulang kerja, dengan biaya Aria harus sering bermain game bersama Nadia saat ada kesempatan. Melihat ini adalah skenario win-win Aria setuju mengambil kesepakatan itu. Tak sadar bahwa dari kesepakatan yang sederhana itulah sebuah perasaan tertanam, sebuah ikatan yang membentuk cerita ini menjadi pahit dan manisnya. Paycheck Game On adalah sebuah cerita menyenangkan mengenai romansa komedi remaja di tempat kerja.&lt;/p&gt;</t>
        </is>
      </c>
      <c r="Y252" s="262" t="n">
        <v>75000</v>
      </c>
      <c r="Z252" s="226" t="n"/>
      <c r="AA252" s="241">
        <f>Y2052*Z2052</f>
        <v/>
      </c>
      <c r="AB252" s="237" t="inlineStr">
        <is>
          <t>9cc4f025-a7d6-4252-b542-468c1e472ed0</t>
        </is>
      </c>
    </row>
    <row r="253" ht="15" customHeight="1" s="283">
      <c r="A253" s="109" t="n">
        <v>2044</v>
      </c>
      <c r="B253" s="222">
        <f>HYPERLINK("https://mocostore.moco.co.id/catalog/"&amp;AB2053,"Klik Disini")</f>
        <v/>
      </c>
      <c r="C253" s="223" t="inlineStr">
        <is>
          <t>Belajar Matematika Sambil Bermain 2nd Series A; Belajar Membuat Variasi Garis Dan Berhitung , Mengembangkan EQ-IQ-AQ-MQ-SQ-MI</t>
        </is>
      </c>
      <c r="D253" s="223" t="n"/>
      <c r="E253" s="223" t="inlineStr">
        <is>
          <t>Tim Kreatif Moohan</t>
        </is>
      </c>
      <c r="F253" s="223" t="inlineStr">
        <is>
          <t>978-623-7230-99-1</t>
        </is>
      </c>
      <c r="G253" s="223" t="inlineStr">
        <is>
          <t>978-623-7230-97-1</t>
        </is>
      </c>
      <c r="H253" s="223" t="inlineStr">
        <is>
          <t>Anak</t>
        </is>
      </c>
      <c r="I253" s="258" t="inlineStr">
        <is>
          <t>Fiksi</t>
        </is>
      </c>
      <c r="J253" s="186" t="inlineStr">
        <is>
          <t>001.01</t>
        </is>
      </c>
      <c r="K253" s="264" t="inlineStr">
        <is>
          <t>Edisi Ke-1</t>
        </is>
      </c>
      <c r="L253" s="264" t="n"/>
      <c r="M253" s="259" t="inlineStr">
        <is>
          <t>Tidak Tersedia</t>
        </is>
      </c>
      <c r="N253" s="223" t="inlineStr">
        <is>
          <t>Indonesia</t>
        </is>
      </c>
      <c r="O253" s="223" t="inlineStr">
        <is>
          <t>Bukan fiksi</t>
        </is>
      </c>
      <c r="P253" s="260" t="n">
        <v>2020</v>
      </c>
      <c r="Q253" s="260" t="n">
        <v>2021</v>
      </c>
      <c r="R253" s="223" t="inlineStr">
        <is>
          <t>Rainbow Publisher</t>
        </is>
      </c>
      <c r="S253" s="223" t="inlineStr">
        <is>
          <t>Andi Offset CV</t>
        </is>
      </c>
      <c r="T253" s="223" t="inlineStr">
        <is>
          <t>Lokal</t>
        </is>
      </c>
      <c r="U253" s="261" t="n">
        <v>32</v>
      </c>
      <c r="V253" s="86" t="inlineStr">
        <is>
          <t>pdf</t>
        </is>
      </c>
      <c r="W253" s="223" t="inlineStr">
        <is>
          <t>10.6 MB</t>
        </is>
      </c>
      <c r="X253" s="223"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53" s="262" t="n">
        <v>59000</v>
      </c>
      <c r="Z253" s="226" t="n"/>
      <c r="AA253" s="241">
        <f>Y2053*Z2053</f>
        <v/>
      </c>
      <c r="AB253" s="237" t="inlineStr">
        <is>
          <t>b2fdd634-f604-43d9-a12d-5041daa67b3f</t>
        </is>
      </c>
    </row>
    <row r="254" ht="15" customHeight="1" s="283">
      <c r="A254" s="109" t="n">
        <v>2045</v>
      </c>
      <c r="B254" s="222">
        <f>HYPERLINK("https://mocostore.moco.co.id/catalog/"&amp;AB2054,"Klik Disini")</f>
        <v/>
      </c>
      <c r="C254" s="223" t="inlineStr">
        <is>
          <t>Perfect Proposal</t>
        </is>
      </c>
      <c r="D254" s="223" t="n"/>
      <c r="E254" s="223" t="inlineStr">
        <is>
          <t>Ririn Ayu</t>
        </is>
      </c>
      <c r="F254" s="223" t="inlineStr">
        <is>
          <t>978-623-6844-23-6</t>
        </is>
      </c>
      <c r="G254" s="223" t="inlineStr">
        <is>
          <t>978-623-6844-22-9</t>
        </is>
      </c>
      <c r="H254" s="223" t="inlineStr">
        <is>
          <t>Fiksi</t>
        </is>
      </c>
      <c r="I254" s="258" t="inlineStr">
        <is>
          <t>Fiksi</t>
        </is>
      </c>
      <c r="J254" s="186" t="inlineStr">
        <is>
          <t>001.02</t>
        </is>
      </c>
      <c r="K254" s="223" t="inlineStr">
        <is>
          <t>Revisi 1</t>
        </is>
      </c>
      <c r="L254" s="223" t="n"/>
      <c r="M254" s="259" t="inlineStr">
        <is>
          <t>Tidak Tersedia</t>
        </is>
      </c>
      <c r="N254" s="223" t="inlineStr">
        <is>
          <t>Indonesia</t>
        </is>
      </c>
      <c r="O254" s="223" t="inlineStr">
        <is>
          <t>Fiksi</t>
        </is>
      </c>
      <c r="P254" s="260" t="n">
        <v>2021</v>
      </c>
      <c r="Q254" s="260" t="n">
        <v>2021</v>
      </c>
      <c r="R254" s="223" t="inlineStr">
        <is>
          <t>Sheila Publishing</t>
        </is>
      </c>
      <c r="S254" s="223" t="inlineStr">
        <is>
          <t>Andi Offset CV</t>
        </is>
      </c>
      <c r="T254" s="223" t="inlineStr">
        <is>
          <t>Lokal</t>
        </is>
      </c>
      <c r="U254" s="261" t="n">
        <v>514</v>
      </c>
      <c r="V254" s="86" t="inlineStr">
        <is>
          <t>pdf</t>
        </is>
      </c>
      <c r="W254" s="223" t="inlineStr">
        <is>
          <t>4.1 MB</t>
        </is>
      </c>
      <c r="X254" s="223" t="inlineStr">
        <is>
          <t>&lt;p&gt;Han Da-eun dipaksa menikah dengan Kang Ha-neul, anak lelaki tetangga karena katanya terkena kutukan. Pernikahan paksa yang terjadi tanpa cinta itu dilakukan demi menyelamatkan nyawa. Meski begitu Ha-neul setuju untuk merahasiakan pernikahan itu sampai Da-eun lulus SMA. Semuanya berjalan lancar dan sepertinya pernikahan rahasia itu akan berlangsung tanpa masalah. Namun, semuanya menjadi runyam ketika sebuah buku hitam misterius tiba-tiba ada di laci meja milik Da-eun. Buku itu katanya membawa kutukan. Awalnya, Da-eun tidak percaya dengan kutukan yang ada di dalam buku hitam itu sampai muncul teror demi teror yang mengancam untuk membuka rahasia yang mereka sembunyikan. Teror itu dimulai dari ratusan undangan pernikahan yang ditaruh di lobi sekolah dan menyebar ke ratusan siswa. Buku itu juga menjanjikan akan membuat teror lain yang lebih spektakuler, kalau Da-eun gagal menemukan semua seri bukunya. Da-eun yang berlomba dengan waktu, akhirnya memilih untuk bekerjasama dengan Ha-neul untuk memecahkan semua teka-teki buku hitam itu. Masalahnya, tidak ada petunjuk tersedia selain buku hitam dan teror yang terus-menerus datang. Satu hal yang diketahui dari buku ini adalah pengarangnya bernama Hexagon. Sialnya, nama penulis buku itu tidak memberikan petunjuk apa pun. Tapi, benarkah demikian? Lalu, mampukah Da-eun dan Ha-neul menemukan semua bukunya? Siapa dalang di balik buku misterius dan serangan teror itu? Di atas semua itu, apakah pasangan suami istri ini mampu untuk tetap kompak, ketika ada cowok idaman lain dan oknum calon perebut suami orang yang mulai berkeliaran?&lt;/p&gt;</t>
        </is>
      </c>
      <c r="Y254" s="262" t="n">
        <v>59500</v>
      </c>
      <c r="Z254" s="226" t="n"/>
      <c r="AA254" s="241">
        <f>Y2054*Z2054</f>
        <v/>
      </c>
      <c r="AB254" s="237" t="inlineStr">
        <is>
          <t>90be5d7a-3b6d-476b-b4f2-bdb111de0af1</t>
        </is>
      </c>
    </row>
    <row r="255" ht="15" customHeight="1" s="283">
      <c r="A255" s="109" t="n">
        <v>2048</v>
      </c>
      <c r="B255" s="222">
        <f>HYPERLINK("https://mocostore.moco.co.id/catalog/"&amp;AB2057,"Klik Disini")</f>
        <v/>
      </c>
      <c r="C255" s="223" t="inlineStr">
        <is>
          <t>Belajar Matematika Sambil Bermain 2nd series E, Asyiknya Belajar Penjumlahan. Mengembangkan EQ, IQ, AQ, MQ, SQ, MI</t>
        </is>
      </c>
      <c r="D255" s="223" t="n"/>
      <c r="E255" s="223" t="inlineStr">
        <is>
          <t>Tim Kreatif Moohan</t>
        </is>
      </c>
      <c r="F255" s="223" t="inlineStr">
        <is>
          <t>978-623-6701-04-1</t>
        </is>
      </c>
      <c r="G255" s="223" t="inlineStr">
        <is>
          <t>978-623-6701-03-4</t>
        </is>
      </c>
      <c r="H255" s="223" t="inlineStr">
        <is>
          <t>Anak</t>
        </is>
      </c>
      <c r="I255" s="258" t="inlineStr">
        <is>
          <t>Fiksi</t>
        </is>
      </c>
      <c r="J255" s="186" t="inlineStr">
        <is>
          <t>001.01</t>
        </is>
      </c>
      <c r="K255" s="223" t="inlineStr">
        <is>
          <t>Edisi Ke-1</t>
        </is>
      </c>
      <c r="L255" s="223" t="n"/>
      <c r="M255" s="259" t="inlineStr">
        <is>
          <t>Tidak Tersedia</t>
        </is>
      </c>
      <c r="N255" s="223" t="inlineStr">
        <is>
          <t>Indonesia</t>
        </is>
      </c>
      <c r="O255" s="223" t="inlineStr">
        <is>
          <t>Bukan fiksi</t>
        </is>
      </c>
      <c r="P255" s="260" t="n">
        <v>2020</v>
      </c>
      <c r="Q255" s="260" t="n">
        <v>2021</v>
      </c>
      <c r="R255" s="223" t="inlineStr">
        <is>
          <t>Rainbow Publisher</t>
        </is>
      </c>
      <c r="S255" s="223" t="inlineStr">
        <is>
          <t>Andi Offset CV</t>
        </is>
      </c>
      <c r="T255" s="223" t="inlineStr">
        <is>
          <t>Lokal</t>
        </is>
      </c>
      <c r="U255" s="261" t="n">
        <v>32</v>
      </c>
      <c r="V255" s="86" t="inlineStr">
        <is>
          <t>pdf</t>
        </is>
      </c>
      <c r="W255" s="223" t="inlineStr">
        <is>
          <t>8.3 MB</t>
        </is>
      </c>
      <c r="X255" s="223"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55" s="262" t="n">
        <v>38000</v>
      </c>
      <c r="Z255" s="226" t="n"/>
      <c r="AA255" s="241">
        <f>Y2057*Z2057</f>
        <v/>
      </c>
      <c r="AB255" s="237" t="inlineStr">
        <is>
          <t>066b5f5b-2557-4b1a-93d4-f100c0b62a92</t>
        </is>
      </c>
    </row>
    <row r="256" ht="15" customHeight="1" s="283">
      <c r="A256" s="109" t="n">
        <v>2050</v>
      </c>
      <c r="B256" s="222">
        <f>HYPERLINK("https://mocostore.moco.co.id/catalog/"&amp;AB2059,"Klik Disini")</f>
        <v/>
      </c>
      <c r="C256" s="223" t="inlineStr">
        <is>
          <t>Berkat Rumah Teletubies - Seri Cergam &amp; Aktivitas Mitigasi Bencana</t>
        </is>
      </c>
      <c r="D256" s="223" t="n"/>
      <c r="E256" s="223" t="inlineStr">
        <is>
          <t>Ika Alfianita Suherningtyas, S.Si., M.Sc</t>
        </is>
      </c>
      <c r="F256" s="223" t="inlineStr">
        <is>
          <t>978-623-6701-61-4</t>
        </is>
      </c>
      <c r="G256" s="223" t="inlineStr">
        <is>
          <t>978-623-6701-07-2</t>
        </is>
      </c>
      <c r="H256" s="223" t="inlineStr">
        <is>
          <t>Anak</t>
        </is>
      </c>
      <c r="I256" s="258" t="inlineStr">
        <is>
          <t>Fiksi</t>
        </is>
      </c>
      <c r="J256" s="186" t="inlineStr">
        <is>
          <t>001.01</t>
        </is>
      </c>
      <c r="K256" s="223" t="inlineStr">
        <is>
          <t>Edisi Ke-1</t>
        </is>
      </c>
      <c r="L256" s="223" t="n"/>
      <c r="M256" s="259" t="inlineStr">
        <is>
          <t>Tidak Tersedia</t>
        </is>
      </c>
      <c r="N256" s="223" t="inlineStr">
        <is>
          <t>Indonesia</t>
        </is>
      </c>
      <c r="O256" s="223" t="inlineStr">
        <is>
          <t>Fiksi</t>
        </is>
      </c>
      <c r="P256" s="260" t="n">
        <v>2021</v>
      </c>
      <c r="Q256" s="260" t="n">
        <v>2021</v>
      </c>
      <c r="R256" s="223" t="inlineStr">
        <is>
          <t>Rainbow Publisher</t>
        </is>
      </c>
      <c r="S256" s="223" t="inlineStr">
        <is>
          <t>Andi Offset CV</t>
        </is>
      </c>
      <c r="T256" s="223" t="inlineStr">
        <is>
          <t>Lokal</t>
        </is>
      </c>
      <c r="U256" s="261" t="n">
        <v>68</v>
      </c>
      <c r="V256" s="86" t="inlineStr">
        <is>
          <t>pdf</t>
        </is>
      </c>
      <c r="W256" s="223" t="inlineStr">
        <is>
          <t>4.4 MB</t>
        </is>
      </c>
      <c r="X256" s="223" t="inlineStr">
        <is>
          <t>&lt;p&gt;Indonesia kita tercinta merupakan negara yang berada di kawasan rawan bencana. Salah satunya adalah gempa bumi. Edukasi tanggap bencana menjadi penting diberikan sejak dini pada anak-anak. Buku cerita seri mitigasi bencana ini merupakan cerita bergambar yang ditujukan sebagai media pembelajaran tentang bagaimana bila menghadapi berbagai bencana. Dan, kali ini yang diangkat adalah saat menghadapi bencana gempa bumi. Disampaikan dengan cerita bergambar agar anak-anak tertarik dan mudah dipahami. Melalui buku cerita bergambar ini diharapkan sejak dini anak-anak mulai sadar dan tanggap terhadap lingkungannya. Terutama saat terjadi bencana gempa bumi, sehingga mampu mengurangi dampak resiko bila terjadi gempa bumi. Selamat membaca.&lt;/p&gt;</t>
        </is>
      </c>
      <c r="Y256" s="262" t="n">
        <v>74000</v>
      </c>
      <c r="Z256" s="226" t="n"/>
      <c r="AA256" s="241">
        <f>Y2059*Z2059</f>
        <v/>
      </c>
      <c r="AB256" s="237" t="inlineStr">
        <is>
          <t>0cbc802a-2140-4a18-8bfb-64279467b5bf</t>
        </is>
      </c>
    </row>
    <row r="257" ht="15" customHeight="1" s="283">
      <c r="A257" s="109" t="n">
        <v>2051</v>
      </c>
      <c r="B257" s="222">
        <f>HYPERLINK("https://mocostore.moco.co.id/catalog/"&amp;AB2060,"Klik Disini")</f>
        <v/>
      </c>
      <c r="C257" s="223" t="inlineStr">
        <is>
          <t>Sensei No Kaban, Hanya Ruang Kosong nan Sepi yang Terbentang Luas</t>
        </is>
      </c>
      <c r="D257" s="223" t="n"/>
      <c r="E257" s="223" t="inlineStr">
        <is>
          <t>Hiromi Kawakami</t>
        </is>
      </c>
      <c r="F257" s="223" t="inlineStr">
        <is>
          <t>978-623-7122-51-7</t>
        </is>
      </c>
      <c r="G257" s="223" t="inlineStr">
        <is>
          <t>978-623-7122-50-0</t>
        </is>
      </c>
      <c r="H257" s="223" t="inlineStr">
        <is>
          <t>Fiksi</t>
        </is>
      </c>
      <c r="I257" s="258" t="inlineStr">
        <is>
          <t>Fiksi</t>
        </is>
      </c>
      <c r="J257" s="186" t="inlineStr">
        <is>
          <t>001.02</t>
        </is>
      </c>
      <c r="K257" s="223" t="inlineStr">
        <is>
          <t>Edisi Ke-1</t>
        </is>
      </c>
      <c r="L257" s="223" t="n"/>
      <c r="M257" s="259" t="inlineStr">
        <is>
          <t>Tidak Tersedia</t>
        </is>
      </c>
      <c r="N257" s="263" t="inlineStr">
        <is>
          <t>Indonesia</t>
        </is>
      </c>
      <c r="O257" s="263" t="inlineStr">
        <is>
          <t>Fiksi</t>
        </is>
      </c>
      <c r="P257" s="260" t="n">
        <v>2019</v>
      </c>
      <c r="Q257" s="260" t="n">
        <v>2021</v>
      </c>
      <c r="R257" s="223" t="inlineStr">
        <is>
          <t>Sheila Publishing</t>
        </is>
      </c>
      <c r="S257" s="223" t="inlineStr">
        <is>
          <t>Andi Offset CV</t>
        </is>
      </c>
      <c r="T257" s="223" t="inlineStr">
        <is>
          <t>Lokal</t>
        </is>
      </c>
      <c r="U257" s="261" t="n">
        <v>289</v>
      </c>
      <c r="V257" s="86" t="inlineStr">
        <is>
          <t>pdf</t>
        </is>
      </c>
      <c r="W257" s="223" t="inlineStr">
        <is>
          <t>14.0 MB</t>
        </is>
      </c>
      <c r="X257" s="223" t="inlineStr">
        <is>
          <t>&lt;p&gt;Novel Sensei No Kaban &amp;ldquo;Hanya Ruang Kosong nana Sepi yang terbentang luas&amp;rdquo; adalah terjemahan dari Novel aslinya yang dikenal sebagai Sensei no kaban (Koper Guru) diterbitkan di Jepang tahun 2000, di Amerika dengan judul The Briefcase pada tahun 2012, di Inggris dengan judul Strange Weather in Tokyo pada tahun 2013. Novel ini memenangkan penghargaan Tanizaki pada tahun 2001, terpilih untuk Man Asian Literary Prize pada tahun 2013. Karyanya telah diadaptasi menjadi sebuah film di Jepang dan Novelnya telah diterjemahkan ke lebih dari 15 bahasa. Penulis novel : Hiromi Kawakami (lahir 1958) adalah seorang Novelis terkenal dan terlaris di Jepang yang dikenal karena novel-novel alternatifnya, puisi, dan kritik sastra. Dia telah memenangkan banyak Penghargaan Sastra Jepang, termasuk Penghargaan Akutagawa, Penghargaan Tanizaki, Penghargaan Yomiuri, Penghargaan Izumi Kyoka untuk Sastra, dan Penghargaan MEXT Art Encouragement. Tsukiko, seorang gadis berusia 37 tahun yang gemar pergi ke kedai minum seorang diri. Suatu hari, kebetulan seorang pria paruh baya yang duduk di sebelahnya adalah guru bahasanya semasa duduk di bangku SMA. Hari-hari Tsukiko dan Sensei dalam menjalani empat musim bersama-sama dimulai dari saling mengobrol basa-basi di meja konter, pergi ke festival melihat bunga sakura, bahkan terkadang terselip pertengkaran kecil di antara mereka. Inilah karya populer di banyak kalangan yang dianugerahi Penghargaan Tanizaki, menggambarkan kisah cinta yang tidak bisa ditebak, dan berakhir dengan tumbuhnya rasa saling menyayangi yang sungguh menyentuh.&lt;/p&gt;</t>
        </is>
      </c>
      <c r="Y257" s="262" t="n">
        <v>79000</v>
      </c>
      <c r="Z257" s="226" t="n"/>
      <c r="AA257" s="241">
        <f>Y2060*Z2060</f>
        <v/>
      </c>
      <c r="AB257" s="237" t="inlineStr">
        <is>
          <t>aefd1997-25b8-4d5d-93e8-5516413742a5</t>
        </is>
      </c>
    </row>
    <row r="258" ht="15" customHeight="1" s="283">
      <c r="A258" s="109" t="n">
        <v>2052</v>
      </c>
      <c r="B258" s="222">
        <f>HYPERLINK("https://mocostore.moco.co.id/catalog/"&amp;AB2061,"Klik Disini")</f>
        <v/>
      </c>
      <c r="C258" s="223" t="inlineStr">
        <is>
          <t>Seri Aktivitas Anak Tempel Dan Gambar: Pintar Menggunting</t>
        </is>
      </c>
      <c r="D258" s="223" t="n"/>
      <c r="E258" s="223" t="inlineStr">
        <is>
          <t>Dwi Rahmawati</t>
        </is>
      </c>
      <c r="F258" s="223" t="inlineStr">
        <is>
          <t>978-602-53860-6-0</t>
        </is>
      </c>
      <c r="G258" s="223" t="inlineStr">
        <is>
          <t>978-602-53860-7-7</t>
        </is>
      </c>
      <c r="H258" s="223" t="inlineStr">
        <is>
          <t>Anak</t>
        </is>
      </c>
      <c r="I258" s="258" t="inlineStr">
        <is>
          <t>Fiksi</t>
        </is>
      </c>
      <c r="J258" s="186" t="inlineStr">
        <is>
          <t>001.01</t>
        </is>
      </c>
      <c r="K258" s="223" t="inlineStr">
        <is>
          <t>Edisi Ke-1</t>
        </is>
      </c>
      <c r="L258" s="223" t="n"/>
      <c r="M258" s="259" t="inlineStr">
        <is>
          <t>Tidak Tersedia</t>
        </is>
      </c>
      <c r="N258" s="263" t="inlineStr">
        <is>
          <t>Indonesia</t>
        </is>
      </c>
      <c r="O258" s="263" t="inlineStr">
        <is>
          <t>Bukan fiksi</t>
        </is>
      </c>
      <c r="P258" s="260" t="n">
        <v>2019</v>
      </c>
      <c r="Q258" s="260" t="n">
        <v>2021</v>
      </c>
      <c r="R258" s="223" t="inlineStr">
        <is>
          <t>Rainbow Publisher</t>
        </is>
      </c>
      <c r="S258" s="223" t="inlineStr">
        <is>
          <t>Andi Offset CV</t>
        </is>
      </c>
      <c r="T258" s="223" t="inlineStr">
        <is>
          <t>Lokal</t>
        </is>
      </c>
      <c r="U258" s="261" t="n">
        <v>130</v>
      </c>
      <c r="V258" s="86" t="inlineStr">
        <is>
          <t>pdf</t>
        </is>
      </c>
      <c r="W258" s="223" t="inlineStr">
        <is>
          <t>7.5 MB</t>
        </is>
      </c>
      <c r="X258" s="223" t="inlineStr">
        <is>
          <t>&lt;p&gt;Menggunting pada anak dapat melatih otak kiri mereka. Kemampuan menggunting tepat di garis, akan sangat membantu Balita melakukan segala sesuatu dengan tepat. Menggunting juga mampu melatih koordinasi tangan dan mata anak. Selain itu, menggunting dapat mendorong anak untuk menggunakan kordinasi bilateral, yaitu dua tangan yang melakukan gerakan berbeda pada waktu bersamaan. Saat tangan kanan menggunting, tangan kiri memegang kertas. Koordinasi tersebut penting untuk merangsang kedua belahan otak. Kegiatan membuka dan menutup gunting membuat jari-jari dan otot tangan anak lebih terlatih untuk belajar menulis. Buku ini memenuhi kebutuhan anak saat menggunting. Tahapan menggunting dengan beragam pola disajikan dengan gambar yang cantik. Serunya lagi, pada bagian akhir buku ini, dilengkapi dengan kegiatan membuat permainan dari hasil guntingan. Ada bonus sertifikatnya juga, lho.&lt;/p&gt;</t>
        </is>
      </c>
      <c r="Y258" s="262" t="n">
        <v>80000</v>
      </c>
      <c r="Z258" s="226" t="n"/>
      <c r="AA258" s="241">
        <f>Y2061*Z2061</f>
        <v/>
      </c>
      <c r="AB258" s="237" t="inlineStr">
        <is>
          <t>d8115740-af53-49a8-bf5b-8ec0f98bfb24</t>
        </is>
      </c>
    </row>
    <row r="259" ht="15" customHeight="1" s="283">
      <c r="A259" s="109" t="n">
        <v>2053</v>
      </c>
      <c r="B259" s="222">
        <f>HYPERLINK("https://mocostore.moco.co.id/catalog/"&amp;AB2062,"Klik Disini")</f>
        <v/>
      </c>
      <c r="C259" s="223" t="inlineStr">
        <is>
          <t>Seri Aktivitas Dinosaurus Dan Kawan-kawannya 1</t>
        </is>
      </c>
      <c r="D259" s="223" t="n"/>
      <c r="E259" s="223" t="inlineStr">
        <is>
          <t>Ariant</t>
        </is>
      </c>
      <c r="F259" s="223" t="inlineStr">
        <is>
          <t>978-623-7230-31-1</t>
        </is>
      </c>
      <c r="G259" s="223" t="inlineStr">
        <is>
          <t>978-623-7230-34-2</t>
        </is>
      </c>
      <c r="H259" s="223" t="inlineStr">
        <is>
          <t>Anak</t>
        </is>
      </c>
      <c r="I259" s="258" t="inlineStr">
        <is>
          <t>Fiksi</t>
        </is>
      </c>
      <c r="J259" s="186" t="inlineStr">
        <is>
          <t>001.01</t>
        </is>
      </c>
      <c r="K259" s="223" t="inlineStr">
        <is>
          <t>Edisi Ke-1</t>
        </is>
      </c>
      <c r="L259" s="223" t="n"/>
      <c r="M259" s="259" t="inlineStr">
        <is>
          <t>Jilid 1</t>
        </is>
      </c>
      <c r="N259" s="223" t="inlineStr">
        <is>
          <t>Indonesia</t>
        </is>
      </c>
      <c r="O259" s="223" t="inlineStr">
        <is>
          <t>Fiksi</t>
        </is>
      </c>
      <c r="P259" s="260" t="n">
        <v>2022</v>
      </c>
      <c r="Q259" s="260" t="n">
        <v>2022</v>
      </c>
      <c r="R259" s="223" t="inlineStr">
        <is>
          <t>Rainbow Publisher</t>
        </is>
      </c>
      <c r="S259" s="223" t="inlineStr">
        <is>
          <t>Andi Offset CV</t>
        </is>
      </c>
      <c r="T259" s="223" t="inlineStr">
        <is>
          <t>Lokal</t>
        </is>
      </c>
      <c r="U259" s="261" t="n">
        <v>50</v>
      </c>
      <c r="V259" s="86" t="inlineStr">
        <is>
          <t>pdf</t>
        </is>
      </c>
      <c r="W259" s="223" t="inlineStr">
        <is>
          <t>5.4 MB</t>
        </is>
      </c>
      <c r="X259" s="223" t="inlineStr">
        <is>
          <t>&lt;p&gt;Belajar mengenal macam-macam dinosaurus bersama anak bisa jadi aktivitas yang menyenangkan. Beli sekarang, stok terbatas Buku Mewarnai Anak Seri Aktivitas Dinosaurus Dan Kawan-kawannya dapat anda dapatkan di toko buku Andi Publisher terdekat di kota anda, atau dibeli melalui website toko buku online kami Buku aktivitas mewarnai anak Dinosaurus dan teman-temannya. Jadi buku ini tidak semata-mata buku mewarnai. Tetapi orang tua juga bisa menceritakan sejarah singkat keluarga Dinosaurus dan teman-temannya kepada anak. Selain itu juga, adik-adik tidak hanya akan menikmati cerita Dinosaurus dan teman-temannya, serta mewarnainya saja. Adik-adik juga bisa sambil belajar menulis dalam buku ini. Menuliskan nama-nama Dinosaurus dan teman-temannya.&lt;/p&gt;</t>
        </is>
      </c>
      <c r="Y259" s="262" t="n">
        <v>59000</v>
      </c>
      <c r="Z259" s="226" t="n"/>
      <c r="AA259" s="241">
        <f>Y2062*Z2062</f>
        <v/>
      </c>
      <c r="AB259" s="237" t="inlineStr">
        <is>
          <t>477aac64-6a78-4183-867a-6926b4169f2b</t>
        </is>
      </c>
    </row>
    <row r="260" ht="15" customHeight="1" s="283">
      <c r="A260" s="109" t="n">
        <v>2054</v>
      </c>
      <c r="B260" s="222">
        <f>HYPERLINK("https://mocostore.moco.co.id/catalog/"&amp;AB2063,"Klik Disini")</f>
        <v/>
      </c>
      <c r="C260" s="223" t="inlineStr">
        <is>
          <t>Seri Aktivitas Dinosaurus dan Kawan-kawannya 2</t>
        </is>
      </c>
      <c r="D260" s="223" t="n"/>
      <c r="E260" s="223" t="inlineStr">
        <is>
          <t>Ariant</t>
        </is>
      </c>
      <c r="F260" s="223" t="inlineStr">
        <is>
          <t>978-623-7230-32-8</t>
        </is>
      </c>
      <c r="G260" s="223" t="inlineStr">
        <is>
          <t>978-623-7230-35-9</t>
        </is>
      </c>
      <c r="H260" s="223" t="inlineStr">
        <is>
          <t>Anak</t>
        </is>
      </c>
      <c r="I260" s="258" t="inlineStr">
        <is>
          <t>Fiksi</t>
        </is>
      </c>
      <c r="J260" s="186" t="inlineStr">
        <is>
          <t>001.01</t>
        </is>
      </c>
      <c r="K260" s="223" t="inlineStr">
        <is>
          <t>Edisi Ke-1</t>
        </is>
      </c>
      <c r="L260" s="223" t="n"/>
      <c r="M260" s="259" t="inlineStr">
        <is>
          <t>Jilid 2</t>
        </is>
      </c>
      <c r="N260" s="223" t="inlineStr">
        <is>
          <t>Indonesia</t>
        </is>
      </c>
      <c r="O260" s="223" t="inlineStr">
        <is>
          <t>Fiksi</t>
        </is>
      </c>
      <c r="P260" s="260" t="n">
        <v>2020</v>
      </c>
      <c r="Q260" s="260" t="n">
        <v>2021</v>
      </c>
      <c r="R260" s="223" t="inlineStr">
        <is>
          <t>Rainbow Publisher</t>
        </is>
      </c>
      <c r="S260" s="223" t="inlineStr">
        <is>
          <t>Andi Offset CV</t>
        </is>
      </c>
      <c r="T260" s="223" t="inlineStr">
        <is>
          <t>Lokal</t>
        </is>
      </c>
      <c r="U260" s="261" t="n">
        <v>50</v>
      </c>
      <c r="V260" s="86" t="inlineStr">
        <is>
          <t>pdf</t>
        </is>
      </c>
      <c r="W260" s="223" t="inlineStr">
        <is>
          <t>5.3 MB</t>
        </is>
      </c>
      <c r="X260" s="223" t="inlineStr">
        <is>
          <t>&lt;p&gt;Mengenalkan berbagai macam dinosaurus pada anak bisa menjadi aktivitas yang menyenangkan. Hubungi kami, dapatkan diskon 20% Buku Mewarnai Anak Seri Aktivitas Dinosaurus dan Kawan-kawannya 2 dapat anda dapatkan di toko buku Andi Publisher terdekat di kota anda, atau dibeli melalui website toko buku online kami Buku aktivitas mewarnai Dinosaurus dan teman-temannya. Jadi buku ini tidak semata-mata buku mewarnai. Tetapi orang tua juga bisa menceritakan sejarah singkat keluarga Dinosaurus dan teman-temannya. Selain itu juga, adik-adik tidak hanya akan menikmati cerita Dinosaurus dan teman-temannya, serta mewarnainya saja. Adik-adik juga bisa sambil belajar menulis dalam buku ini. Menuliskan nama-nama Dinosaurus dan teman-temannya. Selamat menikmati cerita Dinosaurusnya dan selamat belajar adik-adik.&lt;/p&gt;</t>
        </is>
      </c>
      <c r="Y260" s="262" t="n">
        <v>59000</v>
      </c>
      <c r="Z260" s="226" t="n"/>
      <c r="AA260" s="241">
        <f>Y2063*Z2063</f>
        <v/>
      </c>
      <c r="AB260" s="237" t="inlineStr">
        <is>
          <t>a00251ed-dd58-490a-b03e-93e407a800b9</t>
        </is>
      </c>
    </row>
    <row r="261" ht="15" customHeight="1" s="283">
      <c r="A261" s="109" t="n">
        <v>2063</v>
      </c>
      <c r="B261" s="222">
        <f>HYPERLINK("https://mocostore.moco.co.id/catalog/"&amp;AB2072,"Klik Disini")</f>
        <v/>
      </c>
      <c r="C261" s="223" t="inlineStr">
        <is>
          <t>Cinta Kedua</t>
        </is>
      </c>
      <c r="D261" s="223" t="inlineStr">
        <is>
          <t>Sejauh apapun berlari, hati tahu tempatnya kembali</t>
        </is>
      </c>
      <c r="E261" s="223" t="inlineStr">
        <is>
          <t>Achi TM</t>
        </is>
      </c>
      <c r="F261" s="223" t="inlineStr">
        <is>
          <t>978-623-6844-08-3</t>
        </is>
      </c>
      <c r="G261" s="223" t="inlineStr">
        <is>
          <t>978-623-6844-09-0</t>
        </is>
      </c>
      <c r="H261" s="223" t="inlineStr">
        <is>
          <t>Fiksi</t>
        </is>
      </c>
      <c r="I261" s="258" t="inlineStr">
        <is>
          <t>Fiksi</t>
        </is>
      </c>
      <c r="J261" s="186" t="inlineStr">
        <is>
          <t>001.02</t>
        </is>
      </c>
      <c r="K261" s="223" t="inlineStr">
        <is>
          <t>Edisi Ke-1</t>
        </is>
      </c>
      <c r="L261" s="223" t="n"/>
      <c r="M261" s="259" t="inlineStr">
        <is>
          <t>Tidak Tersedia</t>
        </is>
      </c>
      <c r="N261" s="223" t="inlineStr">
        <is>
          <t>Indonesia</t>
        </is>
      </c>
      <c r="O261" s="223" t="inlineStr">
        <is>
          <t>Fiksi</t>
        </is>
      </c>
      <c r="P261" s="260" t="n">
        <v>2021</v>
      </c>
      <c r="Q261" s="260" t="n">
        <v>2021</v>
      </c>
      <c r="R261" s="223" t="inlineStr">
        <is>
          <t>Sheila Publishing</t>
        </is>
      </c>
      <c r="S261" s="223" t="inlineStr">
        <is>
          <t>Andi Offset CV</t>
        </is>
      </c>
      <c r="T261" s="223" t="inlineStr">
        <is>
          <t>Lokal</t>
        </is>
      </c>
      <c r="U261" s="261" t="n">
        <v>416</v>
      </c>
      <c r="V261" s="86" t="inlineStr">
        <is>
          <t>pdf</t>
        </is>
      </c>
      <c r="W261" s="223" t="inlineStr">
        <is>
          <t>2.3 MB</t>
        </is>
      </c>
      <c r="X261" s="223" t="inlineStr">
        <is>
          <t>&lt;p&gt;HANS Jika cinta adalah kata yang bisa kulipat di saku celana, maka aku akan terus membawanya bersama semua kenangan tentangmu. DINAR Aku berjalan dalam titian rindu, sendirian, dan menemukan cinta yang baru. Namun, kenapa kamu masih ada di situ? Apakah kamu sedang menungguku? HANS Kalau aku kangen, bolehkah aku sebut namamu? DINAR Biar kupikirkan dulu... di mana harus kusimpan kangennya kamu. Ini kiash cinta Hans dan Dinar. Cinta pertama yang tepisah puluhan tahun lamanya. Mereka berjumpa kembali ketika keduanya akan menikah dengan pasangan masing-masing. Percayakah cinta pertama itu masih tersisa? Atau... ada cinta kedua di hati mereka?&lt;/p&gt;</t>
        </is>
      </c>
      <c r="Y261" s="262" t="n">
        <v>89000</v>
      </c>
      <c r="Z261" s="226" t="n"/>
      <c r="AA261" s="241">
        <f>Y2072*Z2072</f>
        <v/>
      </c>
      <c r="AB261" s="237" t="inlineStr">
        <is>
          <t>e34fd809-3af0-4e1a-9a93-5d68527bda0a</t>
        </is>
      </c>
    </row>
    <row r="262" ht="15" customHeight="1" s="283">
      <c r="A262" s="109" t="n">
        <v>2073</v>
      </c>
      <c r="B262" s="222">
        <f>HYPERLINK("https://mocostore.moco.co.id/catalog/"&amp;AB2082,"Klik Disini")</f>
        <v/>
      </c>
      <c r="C262" s="223" t="inlineStr">
        <is>
          <t>Ikan Kecil, Terbanglah!</t>
        </is>
      </c>
      <c r="D262" s="223" t="n"/>
      <c r="E262" s="223" t="inlineStr">
        <is>
          <t>lavanya Karthik</t>
        </is>
      </c>
      <c r="F262" s="223" t="inlineStr">
        <is>
          <t>978-623-7230-56-4</t>
        </is>
      </c>
      <c r="G262" s="223" t="inlineStr">
        <is>
          <t>978-623-7230-57-1</t>
        </is>
      </c>
      <c r="H262" s="223" t="inlineStr">
        <is>
          <t>Anak</t>
        </is>
      </c>
      <c r="I262" s="258" t="inlineStr">
        <is>
          <t>Fiksi</t>
        </is>
      </c>
      <c r="J262" s="186" t="inlineStr">
        <is>
          <t>001.01</t>
        </is>
      </c>
      <c r="K262" s="264" t="inlineStr">
        <is>
          <t>Edisi Ke-1</t>
        </is>
      </c>
      <c r="L262" s="264" t="n"/>
      <c r="M262" s="265" t="inlineStr">
        <is>
          <t>Tidak Tersedia</t>
        </is>
      </c>
      <c r="N262" s="263" t="inlineStr">
        <is>
          <t>Indonesia</t>
        </is>
      </c>
      <c r="O262" s="263" t="inlineStr">
        <is>
          <t>Fiksi</t>
        </is>
      </c>
      <c r="P262" s="260" t="n">
        <v>2019</v>
      </c>
      <c r="Q262" s="260" t="n">
        <v>2021</v>
      </c>
      <c r="R262" s="223" t="inlineStr">
        <is>
          <t>Rainbow Publisher</t>
        </is>
      </c>
      <c r="S262" s="223" t="inlineStr">
        <is>
          <t>Andi Offset CV</t>
        </is>
      </c>
      <c r="T262" s="223" t="inlineStr">
        <is>
          <t>Lokal</t>
        </is>
      </c>
      <c r="U262" s="261" t="n">
        <v>32</v>
      </c>
      <c r="V262" s="86" t="inlineStr">
        <is>
          <t>pdf</t>
        </is>
      </c>
      <c r="W262" s="223" t="inlineStr">
        <is>
          <t>6.6 MB</t>
        </is>
      </c>
      <c r="X262" s="223" t="inlineStr">
        <is>
          <t>&lt;p&gt;Satu-satunya yang dinginkan si Ikan kecil di dunia adalah terbang! Meskipun dihalang-halangi oleh sekitarnya, ia tetap mengepakkan siripnya dan berusaha untuk terbang. Tapi, apakah si Ikan Kecil akhirnya bisa terbang? Kisah luar biasa karya Lavanya Karthik dengan ilustrasi yang sangat menakjubkan karya Satwik Gade dan Ashwathy P.S., Ikan Kecil, Terbanglah!, adalah contoh kisah kegigihan yang membuahkan hasil.&lt;/p&gt;</t>
        </is>
      </c>
      <c r="Y262" s="262" t="n">
        <v>48000</v>
      </c>
      <c r="Z262" s="226" t="n"/>
      <c r="AA262" s="241">
        <f>Y2082*Z2082</f>
        <v/>
      </c>
      <c r="AB262" s="237" t="inlineStr">
        <is>
          <t>85655a03-8c72-4238-baab-ce2c979f1b9d</t>
        </is>
      </c>
    </row>
    <row r="263" ht="15" customHeight="1" s="283">
      <c r="A263" s="109" t="n">
        <v>2074</v>
      </c>
      <c r="B263" s="222">
        <f>HYPERLINK("https://mocostore.moco.co.id/catalog/"&amp;AB2083,"Klik Disini")</f>
        <v/>
      </c>
      <c r="C263" s="223" t="inlineStr">
        <is>
          <t>IZINKAN AKU MEMILIH-The dream that I ever wish for</t>
        </is>
      </c>
      <c r="D263" s="223" t="n"/>
      <c r="E263" s="223" t="inlineStr">
        <is>
          <t>Albertha Ivana</t>
        </is>
      </c>
      <c r="F263" s="223" t="inlineStr">
        <is>
          <t>978-623-7122-67-8</t>
        </is>
      </c>
      <c r="G263" s="223" t="inlineStr">
        <is>
          <t>978-623-7122-66-1</t>
        </is>
      </c>
      <c r="H263" s="223" t="inlineStr">
        <is>
          <t>Fiksi</t>
        </is>
      </c>
      <c r="I263" s="258" t="inlineStr">
        <is>
          <t>Fiksi</t>
        </is>
      </c>
      <c r="J263" s="186" t="inlineStr">
        <is>
          <t>001.02</t>
        </is>
      </c>
      <c r="K263" s="223" t="inlineStr">
        <is>
          <t>Edisi Ke-1</t>
        </is>
      </c>
      <c r="L263" s="223" t="n"/>
      <c r="M263" s="259" t="inlineStr">
        <is>
          <t>Tidak Tersedia</t>
        </is>
      </c>
      <c r="N263" s="223" t="inlineStr">
        <is>
          <t>Indonesia</t>
        </is>
      </c>
      <c r="O263" s="223" t="inlineStr">
        <is>
          <t>Fiksi</t>
        </is>
      </c>
      <c r="P263" s="260" t="n">
        <v>2020</v>
      </c>
      <c r="Q263" s="260" t="n">
        <v>2021</v>
      </c>
      <c r="R263" s="223" t="inlineStr">
        <is>
          <t>Sheila Publishing</t>
        </is>
      </c>
      <c r="S263" s="223" t="inlineStr">
        <is>
          <t>Andi Offset CV</t>
        </is>
      </c>
      <c r="T263" s="223" t="inlineStr">
        <is>
          <t>Lokal</t>
        </is>
      </c>
      <c r="U263" s="261" t="n">
        <v>255</v>
      </c>
      <c r="V263" s="86" t="inlineStr">
        <is>
          <t>pdf</t>
        </is>
      </c>
      <c r="W263" s="223" t="inlineStr">
        <is>
          <t>3.7 MB</t>
        </is>
      </c>
      <c r="X263" s="223" t="inlineStr">
        <is>
          <t>&lt;p&gt;&amp;quot;Tak dapat ku lukiskan betapa sakitnya mengusir seseorang dengan hati yang seutuhnya masih mencintai dia&amp;quot; - Adrela - Adrela tak pernah menyangka hidupnya akan berubah total setelah ia mengenal Robeno, pria asing penuh pesona yang menghipnotisnya saat pertemuan pertama mereka di Yogyakarta. Tak perlu waktu lama bagi gadis itu untuk terjerumus dalam pesona seorang Robeno. Pria itu seakan membuka harapan untuk kelangsungan hubungan mereka. Namun, suatu kenyataan pahit menghadang kesungguhan hati Adrela. Robeno yang ia cintai tidak benar-benar bisa keluar dari masa lalu yang telah menghancurkan hidup pria itu. Masa lalu yang membuat Robeno tak ingin lagi mengenal perempuan dan tak ingin lagi jatuh cinta. Akankah Adrela berjuang mempertahankan Robeno dan membantunya bangkit dari masa lalu? Akankah Robeno ikut berjuang bersama Adrela dan memulai kembali segalanya dari awal? Dan akankah mereka berdua dapat bertahan bila gadis yang telah menghancurkan masa lalu Robeno datang kembali?&lt;/p&gt;</t>
        </is>
      </c>
      <c r="Y263" s="262" t="n">
        <v>62000</v>
      </c>
      <c r="Z263" s="226" t="n"/>
      <c r="AA263" s="241">
        <f>Y2083*Z2083</f>
        <v/>
      </c>
      <c r="AB263" s="237" t="inlineStr">
        <is>
          <t>4ef10f04-5802-4cc0-a513-8404b21ad1c2</t>
        </is>
      </c>
    </row>
    <row r="264" ht="15" customHeight="1" s="283">
      <c r="A264" s="109" t="n">
        <v>2087</v>
      </c>
      <c r="B264" s="222">
        <f>HYPERLINK("https://mocostore.moco.co.id/catalog/"&amp;AB2096,"Klik Disini")</f>
        <v/>
      </c>
      <c r="C264" s="223" t="inlineStr">
        <is>
          <t>Seri Cerita Dongeng Dunia: Kumpulan Dongeng Negeri Portugal Manoel Littlebean</t>
        </is>
      </c>
      <c r="D264" s="223" t="n"/>
      <c r="E264" s="223" t="inlineStr">
        <is>
          <t>Winkanda Satria Putra</t>
        </is>
      </c>
      <c r="F264" s="223" t="inlineStr">
        <is>
          <t>978-979-29-6932-0</t>
        </is>
      </c>
      <c r="G264" s="223" t="inlineStr">
        <is>
          <t>978-623-01-3203-2</t>
        </is>
      </c>
      <c r="H264" s="223" t="inlineStr">
        <is>
          <t>Anak</t>
        </is>
      </c>
      <c r="I264" s="258" t="inlineStr">
        <is>
          <t>Fiksi</t>
        </is>
      </c>
      <c r="J264" s="186" t="inlineStr">
        <is>
          <t>001.01</t>
        </is>
      </c>
      <c r="K264" s="264" t="inlineStr">
        <is>
          <t>Tidak Tersedia</t>
        </is>
      </c>
      <c r="L264" s="264" t="n"/>
      <c r="M264" s="259" t="inlineStr">
        <is>
          <t>Tidak Tersedia</t>
        </is>
      </c>
      <c r="N264" s="223" t="inlineStr">
        <is>
          <t>Indonesia</t>
        </is>
      </c>
      <c r="O264" s="223" t="inlineStr">
        <is>
          <t>Fiksi</t>
        </is>
      </c>
      <c r="P264" s="260" t="n">
        <v>2022</v>
      </c>
      <c r="Q264" s="260" t="n">
        <v>2022</v>
      </c>
      <c r="R264" s="223" t="inlineStr">
        <is>
          <t>Penerbit Andi</t>
        </is>
      </c>
      <c r="S264" s="223" t="inlineStr">
        <is>
          <t>Andi Offset CV</t>
        </is>
      </c>
      <c r="T264" s="223" t="inlineStr">
        <is>
          <t>Lokal</t>
        </is>
      </c>
      <c r="U264" s="261" t="n">
        <v>98</v>
      </c>
      <c r="V264" s="86" t="inlineStr">
        <is>
          <t>pdf</t>
        </is>
      </c>
      <c r="W264" s="223" t="inlineStr">
        <is>
          <t>16.1 MB</t>
        </is>
      </c>
      <c r="X264" s="223"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&amp;acirc;&amp;euro;&amp;oelig;Manoel Littlebean serta Kumpulan 12 Dongeng Portugal lainnya. Alkisah hiduplah sepasang suami istri yang sudah lama menikah tapi tak kunjung juga dikaruniai seorang anak. Tiap hari mereka berdoa memohon pada Tuhan agar dikaruniai seorang anak. Hingga sang istri berkata betapa ia sangat mengharapkan seorang anak,meski hanya sekecil biji kacang, ia akan sangat berbahagia. Maka terkabullah permohonannya, ia mengandung. Dan saat lahir, benarlah anaknya sangat kecil dan meski bertambah besar, ia tetap sebesar kacang dan diberi nama Manoel Littlebean. Saking kecilnya, seringkali Manoel hampir termakan. Hingga suatu hari, kedua orang tua Manoel kebingungan karena anaknya tidak bisa ditemukan dimanapun. Ternyata, Manoel termakan oleh kambing ketika ia bermain di padang rumput. Dan, karena kemudian Manoel menusuk perut kambing itu dari dalam, kambing itu mulai kesakitan dan berlari masuk ke hutan. Di hutan kambing itu bertemu dengan serigala yang kemudian memakannya. Manoel pun ikut termakan dan kini pindah ke perut serigala. Maka ia pun melakukan hal yang sama, yaitu merobek perut Serigala dari dalam. Serigala itu pun kesakitan dan lari membabi buta hingga sampai pada suatu goa dimana ada kawanan perampok yang sedang menyimpan harta rampasannya. Para perampok itupun ketakutan dan tunggang langgang keluar dari goa itu menyelamatkan diri. Manoel kemudian menusuk hati serigala itu dari dalam. Lalu... Penasaran kan pada apa yang terjadi kemudian dengan Manuel kan? Cek yok ke dalam buku dongeng ini. Masih ada 12 dongeng dari negeri Portugal yang menarik lainnya dalam buku ini.&lt;/p&gt;</t>
        </is>
      </c>
      <c r="Y264" s="262" t="n">
        <v>72000</v>
      </c>
      <c r="Z264" s="226" t="n"/>
      <c r="AA264" s="241">
        <f>Y2096*Z2096</f>
        <v/>
      </c>
      <c r="AB264" s="237" t="inlineStr">
        <is>
          <t>9fcb9cf5-b226-4d0e-bf74-53fa47a0390c</t>
        </is>
      </c>
    </row>
    <row r="265" ht="15" customHeight="1" s="283">
      <c r="A265" s="109" t="n">
        <v>2090</v>
      </c>
      <c r="B265" s="222">
        <f>HYPERLINK("https://mocostore.moco.co.id/catalog/"&amp;AB2099,"Klik Disini")</f>
        <v/>
      </c>
      <c r="C265" s="223" t="inlineStr">
        <is>
          <t>Seri Bangun Datar: Asyiknya Bermain</t>
        </is>
      </c>
      <c r="D265" s="223" t="n"/>
      <c r="E265" s="223" t="inlineStr">
        <is>
          <t>Dwi Rahmawati</t>
        </is>
      </c>
      <c r="F265" s="223" t="inlineStr">
        <is>
          <t>978-623-90315-4-1</t>
        </is>
      </c>
      <c r="G265" s="223" t="inlineStr">
        <is>
          <t>978-623-90315-5-8</t>
        </is>
      </c>
      <c r="H265" s="223" t="inlineStr">
        <is>
          <t>Anak</t>
        </is>
      </c>
      <c r="I265" s="258" t="inlineStr">
        <is>
          <t>Fiksi</t>
        </is>
      </c>
      <c r="J265" s="186" t="inlineStr">
        <is>
          <t>001.01</t>
        </is>
      </c>
      <c r="K265" s="264" t="inlineStr">
        <is>
          <t>Edisi Ke-1</t>
        </is>
      </c>
      <c r="L265" s="264" t="n"/>
      <c r="M265" s="259" t="inlineStr">
        <is>
          <t>Tidak Tersedia</t>
        </is>
      </c>
      <c r="N265" s="223" t="inlineStr">
        <is>
          <t>Indonesia</t>
        </is>
      </c>
      <c r="O265" s="223" t="inlineStr">
        <is>
          <t>Bukan fiksi</t>
        </is>
      </c>
      <c r="P265" s="260" t="n">
        <v>2019</v>
      </c>
      <c r="Q265" s="260" t="n">
        <v>2021</v>
      </c>
      <c r="R265" s="223" t="inlineStr">
        <is>
          <t>Rainbow Publisher</t>
        </is>
      </c>
      <c r="S265" s="223" t="inlineStr">
        <is>
          <t>Andi Offset CV</t>
        </is>
      </c>
      <c r="T265" s="223" t="inlineStr">
        <is>
          <t>Lokal</t>
        </is>
      </c>
      <c r="U265" s="261" t="n">
        <v>82</v>
      </c>
      <c r="V265" s="86" t="inlineStr">
        <is>
          <t>pdf</t>
        </is>
      </c>
      <c r="W265" s="223" t="inlineStr">
        <is>
          <t>18.6 MB</t>
        </is>
      </c>
      <c r="X265" s="223" t="inlineStr">
        <is>
          <t>&lt;p&gt;Untuk membangun konsep geometri pada anak dapat dimulai dengan memperkenalkan bentuk-bentuk geometri tersebut secara langsung. Ajak anak mengamati benda yang dilihatnya, kemudian mengelompokkan gambar-gambar sesuai dengan bentuknya, misalnya segitiga, persegi, persegi panjang, lingkaran, dan seterusnya. Buku ini membantu putra-putri Anda untuk mengenal bentuk-bentuk geometri dengan mudah dan menyenangkan. Disertai lembar aktivitas, untuk mengukur sejauh mana pemahaman mereka terhadap konsep geometri. Bonus sertifikat sebagai penghargaan bagi anak-anak yang telah paham konsep geometri dalam buku ini. Segera miliki buku ini dan bersenang-senanglah mengenal bentuk-bentuk geometri.&lt;/p&gt;</t>
        </is>
      </c>
      <c r="Y265" s="262" t="n">
        <v>70000</v>
      </c>
      <c r="Z265" s="226" t="n"/>
      <c r="AA265" s="241">
        <f>Y2099*Z2099</f>
        <v/>
      </c>
      <c r="AB265" s="237" t="inlineStr">
        <is>
          <t>b7094aec-55f0-4491-80d4-7d76fc2914bc</t>
        </is>
      </c>
    </row>
    <row r="266" ht="15" customHeight="1" s="283">
      <c r="A266" s="109" t="n">
        <v>2205</v>
      </c>
      <c r="B266" s="222">
        <f>HYPERLINK("https://mocostore.moco.co.id/catalog/"&amp;AB2214,"Klik Disini")</f>
        <v/>
      </c>
      <c r="C266" s="223" t="inlineStr">
        <is>
          <t>Light From the Heart</t>
        </is>
      </c>
      <c r="D266" s="223" t="inlineStr">
        <is>
          <t>A Difficult Life Must Be Passed to Know The Meaning of Struggle</t>
        </is>
      </c>
      <c r="E266" s="223" t="inlineStr">
        <is>
          <t>Alberthiene Endah</t>
        </is>
      </c>
      <c r="F266" s="223" t="inlineStr">
        <is>
          <t>978-523-01-2530-0</t>
        </is>
      </c>
      <c r="G266" s="223" t="inlineStr">
        <is>
          <t>978-623-01-2313-9</t>
        </is>
      </c>
      <c r="H266" s="223" t="inlineStr">
        <is>
          <t>Fiksi</t>
        </is>
      </c>
      <c r="I266" s="258" t="inlineStr">
        <is>
          <t>Fiksi</t>
        </is>
      </c>
      <c r="J266" s="186" t="inlineStr">
        <is>
          <t>001.02</t>
        </is>
      </c>
      <c r="K266" s="264" t="inlineStr">
        <is>
          <t>Edisi Ke-1</t>
        </is>
      </c>
      <c r="L266" s="264" t="n"/>
      <c r="M266" s="265" t="inlineStr">
        <is>
          <t>Tidak Tersedia</t>
        </is>
      </c>
      <c r="N266" s="223" t="inlineStr">
        <is>
          <t>Indonesia</t>
        </is>
      </c>
      <c r="O266" s="223" t="inlineStr">
        <is>
          <t>Fiksi</t>
        </is>
      </c>
      <c r="P266" s="260" t="n">
        <v>2017</v>
      </c>
      <c r="Q266" s="260" t="n">
        <v>2021</v>
      </c>
      <c r="R266" s="223" t="inlineStr">
        <is>
          <t>Penerbit Andi</t>
        </is>
      </c>
      <c r="S266" s="223" t="inlineStr">
        <is>
          <t>Andi Offset CV</t>
        </is>
      </c>
      <c r="T266" s="223" t="inlineStr">
        <is>
          <t>Lokal</t>
        </is>
      </c>
      <c r="U266" s="261" t="n">
        <v>354</v>
      </c>
      <c r="V266" s="86" t="inlineStr">
        <is>
          <t>pdf</t>
        </is>
      </c>
      <c r="W266" s="223" t="inlineStr">
        <is>
          <t>7.8 MB</t>
        </is>
      </c>
      <c r="X266" s="223" t="inlineStr">
        <is>
          <t>&lt;p&gt;It&amp;rsquo;s important that what thoughts you are feeding into your mind because your thoughts create your belief and experiences. You have positive thoughts and you have negative ones too. Nurture your mind with positive thoughts: kindness, empathy, compassion, peace, love, joy, humility, generosity, etc. The more you feed your mind with positive thoughts, the more you can attract great things into your life.&lt;/p&gt;</t>
        </is>
      </c>
      <c r="Y266" s="262" t="n">
        <v>271000</v>
      </c>
      <c r="Z266" s="226" t="n"/>
      <c r="AA266" s="241">
        <f>Y2214*Z2214</f>
        <v/>
      </c>
      <c r="AB266" s="237" t="inlineStr">
        <is>
          <t>4a502245-9bd4-4c03-a589-1bdbedd71105</t>
        </is>
      </c>
    </row>
    <row r="267" ht="15" customHeight="1" s="283">
      <c r="A267" s="109" t="n">
        <v>2215</v>
      </c>
      <c r="B267" s="222">
        <f>HYPERLINK("https://mocostore.moco.co.id/catalog/"&amp;AB2224,"Klik Disini")</f>
        <v/>
      </c>
      <c r="C267" s="223" t="inlineStr">
        <is>
          <t>Krisan</t>
        </is>
      </c>
      <c r="D267" s="223" t="n"/>
      <c r="E267" s="223" t="inlineStr">
        <is>
          <t>Tirsa Pratawa</t>
        </is>
      </c>
      <c r="F267" s="223" t="inlineStr">
        <is>
          <t>978-623-6844-06-9</t>
        </is>
      </c>
      <c r="G267" s="223" t="inlineStr">
        <is>
          <t>978-623-6844-05-2</t>
        </is>
      </c>
      <c r="H267" s="223" t="inlineStr">
        <is>
          <t>Fiksi</t>
        </is>
      </c>
      <c r="I267" s="258" t="inlineStr">
        <is>
          <t>Fiksi</t>
        </is>
      </c>
      <c r="J267" s="186" t="inlineStr">
        <is>
          <t>001.02</t>
        </is>
      </c>
      <c r="K267" s="264" t="inlineStr">
        <is>
          <t>Edisi Ke-1</t>
        </is>
      </c>
      <c r="L267" s="264" t="n"/>
      <c r="M267" s="259" t="inlineStr">
        <is>
          <t>Tidak Tersedia</t>
        </is>
      </c>
      <c r="N267" s="223" t="inlineStr">
        <is>
          <t>Indonesia</t>
        </is>
      </c>
      <c r="O267" s="223" t="inlineStr">
        <is>
          <t>Fiksi</t>
        </is>
      </c>
      <c r="P267" s="260" t="n">
        <v>2022</v>
      </c>
      <c r="Q267" s="260" t="n">
        <v>2022</v>
      </c>
      <c r="R267" s="223" t="inlineStr">
        <is>
          <t>Sheila Publishing</t>
        </is>
      </c>
      <c r="S267" s="223" t="inlineStr">
        <is>
          <t>Andi Offset CV</t>
        </is>
      </c>
      <c r="T267" s="223" t="inlineStr">
        <is>
          <t>Lokal</t>
        </is>
      </c>
      <c r="U267" s="261" t="n">
        <v>226</v>
      </c>
      <c r="V267" s="86" t="inlineStr">
        <is>
          <t>pdf</t>
        </is>
      </c>
      <c r="W267" s="223" t="inlineStr">
        <is>
          <t>6.8 MB</t>
        </is>
      </c>
      <c r="X267" s="223" t="inlineStr">
        <is>
          <t>&lt;p&gt;Novel Krisan dapat anda dapatkan di toko buku Andi Publisher terdekat di kota anda, atau dibeli melalui website toko buku online kami. Janji yang diucapkan setelah bertahun-tahun yang terlupakan. Patutkah janji itu diperjuangkan ? Novel romantis ini menceritakan perjuangan seorang wanita dalam memperjuangkan janji cintanya. Pembaca diajak untuk merasakan perjuangan yang dilakukan dan perasaan yang dirasakan dari tokoh utama dalam novel ini. Akankah janji cinta ditepati pada akhirnya ? Bunga krisan adalah jawabannya.&lt;/p&gt;</t>
        </is>
      </c>
      <c r="Y267" s="262" t="n">
        <v>59000</v>
      </c>
      <c r="Z267" s="226" t="n"/>
      <c r="AA267" s="241">
        <f>Y2224*Z2224</f>
        <v/>
      </c>
      <c r="AB267" s="237" t="inlineStr">
        <is>
          <t>2d6144b4-5777-4bc1-aa6f-03e5fdf48ed4</t>
        </is>
      </c>
    </row>
    <row r="268" ht="15" customHeight="1" s="283">
      <c r="A268" s="109" t="n">
        <v>2280</v>
      </c>
      <c r="B268" s="222">
        <f>HYPERLINK("https://mocostore.moco.co.id/catalog/"&amp;AB2289,"Klik Disini")</f>
        <v/>
      </c>
      <c r="C268" s="223" t="inlineStr">
        <is>
          <t>Misjudged</t>
        </is>
      </c>
      <c r="D268" s="223" t="n"/>
      <c r="E268" s="223" t="inlineStr">
        <is>
          <t>Monica Petra</t>
        </is>
      </c>
      <c r="F268" s="223" t="inlineStr">
        <is>
          <t>978-623-6844-52-6</t>
        </is>
      </c>
      <c r="G268" s="223" t="inlineStr">
        <is>
          <t>978-623-6844-53-3</t>
        </is>
      </c>
      <c r="H268" s="223" t="inlineStr">
        <is>
          <t>Novel</t>
        </is>
      </c>
      <c r="I268" s="258" t="inlineStr">
        <is>
          <t>Fiksi</t>
        </is>
      </c>
      <c r="J268" s="186" t="inlineStr">
        <is>
          <t>001.02</t>
        </is>
      </c>
      <c r="K268" s="264" t="inlineStr">
        <is>
          <t>Edisi Ke-1</t>
        </is>
      </c>
      <c r="L268" s="264" t="n"/>
      <c r="M268" s="259" t="inlineStr">
        <is>
          <t>Tidak Tersedia</t>
        </is>
      </c>
      <c r="N268" s="223" t="inlineStr">
        <is>
          <t>Indonesia</t>
        </is>
      </c>
      <c r="O268" s="223" t="inlineStr">
        <is>
          <t>Novel</t>
        </is>
      </c>
      <c r="P268" s="260" t="n">
        <v>2022</v>
      </c>
      <c r="Q268" s="260" t="n">
        <v>2022</v>
      </c>
      <c r="R268" s="223" t="inlineStr">
        <is>
          <t>Sheila Publishing</t>
        </is>
      </c>
      <c r="S268" s="223" t="inlineStr">
        <is>
          <t>Andi Offset CV</t>
        </is>
      </c>
      <c r="T268" s="223" t="inlineStr">
        <is>
          <t>Lokal</t>
        </is>
      </c>
      <c r="U268" s="261" t="n">
        <v>162</v>
      </c>
      <c r="V268" s="86" t="inlineStr">
        <is>
          <t>pdf</t>
        </is>
      </c>
      <c r="W268" s="223" t="inlineStr">
        <is>
          <t>4.7 MB</t>
        </is>
      </c>
      <c r="X268" s="223" t="inlineStr">
        <is>
          <t>&lt;p&gt;Kisah Tentang Percintaan Anak Sma. Gadis Pacaran Dengan Reno Seorang Cowok Yang Begitu Jadul Dan Malu-Maluin. Bayangin, Kesukaan Reno Adalah Baca Buku Dan Ikut Perlombaan Ilmiah. Gadis Mau Pacaran Dengan Reno Karena Ketulusannya. Setiap Hari Cowok Itu Mengantar Gadis Ke Sekolah Naik Sepeda Mini. Saat Muncul Yustian Yang Keren Dan Tajir, Hati Gadis Terbelah Dua. Anak Basket Vs. Kutu Buku, Gimana Nih? Padahal Yustian Bisa Mengantar-Jemput Gadis Naik Mobil, Sementara Sepeda Mini Reno Hanya Berganti Dengan Vespa Tua. Akhirnya, Meskipun Merasa Bersalah, Gadis Memilih Yustian. Tapi Ternyata Yustian Tidak Sebaik Dugaan Gadis.&lt;/p&gt;</t>
        </is>
      </c>
      <c r="Y268" s="262" t="n">
        <v>54000</v>
      </c>
      <c r="Z268" s="226" t="n"/>
      <c r="AA268" s="241">
        <f>Y2289*Z2289</f>
        <v/>
      </c>
      <c r="AB268" s="237" t="inlineStr">
        <is>
          <t>c2eab145-b82b-4a45-a2e3-9510d7edbca2</t>
        </is>
      </c>
    </row>
    <row r="269" ht="15" customHeight="1" s="283">
      <c r="A269" s="109" t="n">
        <v>2282</v>
      </c>
      <c r="B269" s="222">
        <f>HYPERLINK("https://mocostore.moco.co.id/catalog/"&amp;AB2291,"Klik Disini")</f>
        <v/>
      </c>
      <c r="C269" s="223" t="inlineStr">
        <is>
          <t>Akulah Banda Naira</t>
        </is>
      </c>
      <c r="D269" s="223" t="n"/>
      <c r="E269" s="223" t="inlineStr">
        <is>
          <t>Sekar Ayu Asmara</t>
        </is>
      </c>
      <c r="F269" s="223" t="inlineStr">
        <is>
          <t>978-623-6844-61-8</t>
        </is>
      </c>
      <c r="G269" s="223" t="inlineStr">
        <is>
          <t>978-623-6844-62-5</t>
        </is>
      </c>
      <c r="H269" s="223" t="inlineStr">
        <is>
          <t>Novel</t>
        </is>
      </c>
      <c r="I269" s="258" t="inlineStr">
        <is>
          <t>Fiksi</t>
        </is>
      </c>
      <c r="J269" s="186" t="inlineStr">
        <is>
          <t>001.02</t>
        </is>
      </c>
      <c r="K269" s="264" t="inlineStr">
        <is>
          <t>Edisi Ke-1</t>
        </is>
      </c>
      <c r="L269" s="264" t="n"/>
      <c r="M269" s="259" t="inlineStr">
        <is>
          <t>Tidak Tersedia</t>
        </is>
      </c>
      <c r="N269" s="223" t="inlineStr">
        <is>
          <t>Indonesia</t>
        </is>
      </c>
      <c r="O269" s="223" t="inlineStr">
        <is>
          <t>Novel</t>
        </is>
      </c>
      <c r="P269" s="260" t="n">
        <v>2023</v>
      </c>
      <c r="Q269" s="260" t="n">
        <v>2023</v>
      </c>
      <c r="R269" s="223" t="inlineStr">
        <is>
          <t>Sheila Publishing</t>
        </is>
      </c>
      <c r="S269" s="223" t="inlineStr">
        <is>
          <t>Andi Offset CV</t>
        </is>
      </c>
      <c r="T269" s="223" t="inlineStr">
        <is>
          <t>Lokal</t>
        </is>
      </c>
      <c r="U269" s="261" t="n">
        <v>258</v>
      </c>
      <c r="V269" s="86" t="inlineStr">
        <is>
          <t>pdf</t>
        </is>
      </c>
      <c r="W269" s="223" t="inlineStr">
        <is>
          <t>6.1 MB</t>
        </is>
      </c>
      <c r="X269" s="223" t="inlineStr">
        <is>
          <t>&lt;p&gt;&amp;quot;Akulah Banda Naira novel yang melintas dua masa yang berbeda. Romantika anak manusia yang bermuara pada satu keyakinan. Bahwa cinta sejati tak mengenal batas jarak dan waktu.&lt;br /&gt;
 &lt;br /&gt;
 Pada tahun 1901, pemuda pribumi Banda bernama Aru bergabung bersama kelompok Sio Banda. Sebuah gerakan bawah tanah bertujuan mengusir kekuasaan Belanda dari bumi Banda Naira. Semua berubah ketika ia kemudian bertemu dan jatuh cinta kepada Mariana, anak gadis perkenier Belanda. Sebuah kutukan masa lalu muncul dan menantang. Mengancam keteguhan cinta mereka.&lt;br /&gt;
 &lt;br /&gt;
 Usai pandemi Covid-19 reda di tahun 2022, Izabel Larasati meninggalkan kota kelahirannya Amsterdam untuk melupakan hubungan cintanya yang kandas. Sesampainya di negeri leluhur ibunya Indonesia, ia mengalami kejadian demi kejadian yang menyisakan berbagai pertanyaan. Semua sepertinya berkaitan dengan buah pala. Penjelajahan cinta kemudian membawanya ke Banda Naira, di mana jawaban cinta sejati menunggunya.&lt;br /&gt;
 &lt;br /&gt;
 Akulah Banda Naira novel yang melintas dua masa yang berbeda. Romantika anak manusia yang bermuara pada satu keyakinan. Bahwa cinta sejati tak mengenal batas jarak dan waktu.&lt;br /&gt;
 &amp;quot;&lt;/p&gt;</t>
        </is>
      </c>
      <c r="Y269" s="262" t="n">
        <v>79000</v>
      </c>
      <c r="Z269" s="226" t="n"/>
      <c r="AA269" s="241">
        <f>Y2291*Z2291</f>
        <v/>
      </c>
      <c r="AB269" s="237" t="inlineStr">
        <is>
          <t>4c032426-e7ed-4c09-a475-908587f53172</t>
        </is>
      </c>
    </row>
    <row r="270" ht="15" customHeight="1" s="283">
      <c r="A270" s="109" t="n">
        <v>2283</v>
      </c>
      <c r="B270" s="222">
        <f>HYPERLINK("https://mocostore.moco.co.id/catalog/"&amp;AB2292,"Klik Disini")</f>
        <v/>
      </c>
      <c r="C270" s="223" t="inlineStr">
        <is>
          <t>The Boy With The Hidden Hurt</t>
        </is>
      </c>
      <c r="D270" s="223" t="n"/>
      <c r="E270" s="223" t="inlineStr">
        <is>
          <t>Gusti Riant</t>
        </is>
      </c>
      <c r="F270" s="223" t="inlineStr">
        <is>
          <t>978-623-6844-36-3</t>
        </is>
      </c>
      <c r="G270" s="223" t="inlineStr">
        <is>
          <t>978-623-6844-37-3</t>
        </is>
      </c>
      <c r="H270" s="223" t="inlineStr">
        <is>
          <t>Novel</t>
        </is>
      </c>
      <c r="I270" s="258" t="inlineStr">
        <is>
          <t>Fiksi</t>
        </is>
      </c>
      <c r="J270" s="186" t="inlineStr">
        <is>
          <t>001.02</t>
        </is>
      </c>
      <c r="K270" s="264" t="inlineStr">
        <is>
          <t>Edisi Ke-1</t>
        </is>
      </c>
      <c r="L270" s="264" t="n"/>
      <c r="M270" s="265" t="inlineStr">
        <is>
          <t>Tidak Tersedia</t>
        </is>
      </c>
      <c r="N270" s="223" t="inlineStr">
        <is>
          <t>Indonesia</t>
        </is>
      </c>
      <c r="O270" s="223" t="inlineStr">
        <is>
          <t>Novel</t>
        </is>
      </c>
      <c r="P270" s="260" t="n">
        <v>2022</v>
      </c>
      <c r="Q270" s="260" t="n">
        <v>2022</v>
      </c>
      <c r="R270" s="223" t="inlineStr">
        <is>
          <t>Sheila Publishing</t>
        </is>
      </c>
      <c r="S270" s="223" t="inlineStr">
        <is>
          <t>Andi Offset CV</t>
        </is>
      </c>
      <c r="T270" s="223" t="inlineStr">
        <is>
          <t>Lokal</t>
        </is>
      </c>
      <c r="U270" s="261" t="n">
        <v>210</v>
      </c>
      <c r="V270" s="86" t="inlineStr">
        <is>
          <t>pdf</t>
        </is>
      </c>
      <c r="W270" s="223" t="inlineStr">
        <is>
          <t>4.0 MB</t>
        </is>
      </c>
      <c r="X270" s="223" t="inlineStr">
        <is>
          <t>&lt;p&gt;Althaniel Arson Adalah Seorang Pembalap Muda Yang Harus Mengubur Mimpi-Mimpinya Karena Suatu Kecelakaan. Rachel Amanda Adalah Seorang Gadis Yang Hidup Di Masa Lalu Setelah Mengalami Banyak Kehilangan.Ketika Waktu Mempertemukan Dan Saling Menyentuh Kehidupan Masing-Masing, Dunia Mereka Mulai Berwarna, Bahkan Ada Hubungan Manis Yang Tercipta. Namun, Itu Tidak Berlangsung Lama Saat Rachel Menyadari Ada Yang Janggal Dengan Althaniel. Ketika Rachel Mengetahui Siapa Cowok Itu Sebenarnya, Ternyata Semua Sudah Terlambatsetiap Kata Pergi Memang Tidak Selalu Diiringi Kata Kembali. Namun, Percayalah, Akan Ada Pengganti Meski Dalam Bentuk Berbeda.&lt;/p&gt;</t>
        </is>
      </c>
      <c r="Y270" s="262" t="n">
        <v>56000</v>
      </c>
      <c r="Z270" s="226" t="n"/>
      <c r="AA270" s="241">
        <f>Y2292*Z2292</f>
        <v/>
      </c>
      <c r="AB270" s="237" t="inlineStr">
        <is>
          <t>d23d18e0-92d4-4d74-ae7a-f12b68c9f364</t>
        </is>
      </c>
    </row>
    <row r="271" ht="15" customHeight="1" s="283">
      <c r="A271" s="109" t="n">
        <v>2284</v>
      </c>
      <c r="B271" s="222">
        <f>HYPERLINK("https://mocostore.moco.co.id/catalog/"&amp;AB2293,"Klik Disini")</f>
        <v/>
      </c>
      <c r="C271" s="223" t="inlineStr">
        <is>
          <t>Cita-Cita Titik Dua Petani !</t>
        </is>
      </c>
      <c r="D271" s="223" t="n"/>
      <c r="E271" s="223" t="inlineStr">
        <is>
          <t>Kanti W. Janis</t>
        </is>
      </c>
      <c r="F271" s="223" t="inlineStr">
        <is>
          <t>978-623-6844-59-5</t>
        </is>
      </c>
      <c r="G271" s="223" t="inlineStr">
        <is>
          <t>978-623-6844-60-1</t>
        </is>
      </c>
      <c r="H271" s="223" t="inlineStr">
        <is>
          <t>Fiksi</t>
        </is>
      </c>
      <c r="I271" s="258" t="inlineStr">
        <is>
          <t>Fiksi</t>
        </is>
      </c>
      <c r="J271" s="186" t="inlineStr">
        <is>
          <t>001.02</t>
        </is>
      </c>
      <c r="K271" s="264" t="inlineStr">
        <is>
          <t>Edisi Ke-1</t>
        </is>
      </c>
      <c r="L271" s="264" t="n"/>
      <c r="M271" s="259" t="inlineStr">
        <is>
          <t>Tidak Tersedia</t>
        </is>
      </c>
      <c r="N271" s="263" t="inlineStr">
        <is>
          <t>Indonesia</t>
        </is>
      </c>
      <c r="O271" s="263" t="inlineStr">
        <is>
          <t>Novel</t>
        </is>
      </c>
      <c r="P271" s="260" t="n">
        <v>2023</v>
      </c>
      <c r="Q271" s="260" t="n">
        <v>2023</v>
      </c>
      <c r="R271" s="223" t="inlineStr">
        <is>
          <t>Sheila Publishing</t>
        </is>
      </c>
      <c r="S271" s="223" t="inlineStr">
        <is>
          <t>Andi Offset CV</t>
        </is>
      </c>
      <c r="T271" s="223" t="inlineStr">
        <is>
          <t>Lokal</t>
        </is>
      </c>
      <c r="U271" s="261" t="n">
        <v>274</v>
      </c>
      <c r="V271" s="86" t="inlineStr">
        <is>
          <t>pdf</t>
        </is>
      </c>
      <c r="W271" s="223" t="inlineStr">
        <is>
          <t>9.9 MB</t>
        </is>
      </c>
      <c r="X271" s="223" t="inlineStr">
        <is>
          <t>&lt;p&gt;&amp;quot;Kisah persahabatan Tama, Randy, dan Menik. Randy ingin jadi komikus, Menik ingin jadi bintang film, sementara Tama ingin menjadi Petani! Cita-cita yang tidak biasa itu menyatukan mereka.&lt;br /&gt;
 &lt;br /&gt;
 Randy suka menyendiri sambil menggambar komik, tidak ada yang menonjol darinya, dia duduk di kelas dua SMP. Dia menderita di sekolah, sebab hampir setiap hari ia mengalami gencetan kakak kelas, mau pun Radit Cs, anak pejabat negara, lalu para guru yang mengejar target nilai demi menaikkan peringkat sekolah. Ibunya juga menuntut Randy dapat nilai tinggi. Meski demikian masih ada dua hal yang membuatnya bertahan: menggambar komik dan Menik, gadis manis teman sekelasnya. Randy sudah menaruh hati pada Menik sejak kelas 1 SMP, Menik selalu menghargai komik-komik buatan Randy.&lt;br /&gt;
 Suatu hari, saat pelajaran Bahasa Indonesia, datang murid baru. Anak lelaki berperawakan kecil, kurus, kulitnya hitam terbakar matahari, sepatu dan tasnya sudah butut, seragamnya lusuh. Tapi tatapan matanya begitu jernih dan tajam. Ia memperkenalkan diri, Pratama, dipanggil Tama, dan dengan lantang menyatakan cita-citanya menjadi petani. Seluruh kelas terkesima. Anak mana yang mau jadi petani? Sejak saat itu Randy, Tama dan Menik berkawan.&lt;br /&gt;
 Ternyata Tama adalah murid jenius. Dia selalu meraih nilai tertinggi di kelas tanpa perlu belajar susah payah, jago main bola, dan selalu menang setiap ikut kompetisi antar sekolah. Hal itu membuat Randy semakin penasaran, siapa sebenarnya Tama?&lt;br /&gt;
 &lt;br /&gt;
 &amp;quot;&lt;/p&gt;</t>
        </is>
      </c>
      <c r="Y271" s="262" t="n">
        <v>89000</v>
      </c>
      <c r="Z271" s="226" t="n"/>
      <c r="AA271" s="241">
        <f>Y2293*Z2293</f>
        <v/>
      </c>
      <c r="AB271" s="237" t="inlineStr">
        <is>
          <t>3ecfe005-0065-4046-88d8-ebfddb517119</t>
        </is>
      </c>
    </row>
    <row r="272" ht="15" customHeight="1" s="283">
      <c r="A272" s="109" t="n">
        <v>2285</v>
      </c>
      <c r="B272" s="222">
        <f>HYPERLINK("https://mocostore.moco.co.id/catalog/"&amp;AB2294,"Klik Disini")</f>
        <v/>
      </c>
      <c r="C272" s="223" t="inlineStr">
        <is>
          <t>BERANI BERBUAT BAIK</t>
        </is>
      </c>
      <c r="D272" s="223" t="n"/>
      <c r="E272" s="223" t="inlineStr">
        <is>
          <t>Kak Anna &amp; Kak Ester</t>
        </is>
      </c>
      <c r="F272" s="223" t="inlineStr">
        <is>
          <t>978-623-471-003-8</t>
        </is>
      </c>
      <c r="G272" s="223" t="inlineStr">
        <is>
          <t>978-623-471-004-5</t>
        </is>
      </c>
      <c r="H272" s="223" t="inlineStr">
        <is>
          <t>Anak</t>
        </is>
      </c>
      <c r="I272" s="258" t="inlineStr">
        <is>
          <t>Fiksi</t>
        </is>
      </c>
      <c r="J272" s="186" t="inlineStr">
        <is>
          <t>001.01</t>
        </is>
      </c>
      <c r="K272" s="264" t="inlineStr">
        <is>
          <t>Edisi Ke-1</t>
        </is>
      </c>
      <c r="L272" s="264" t="inlineStr">
        <is>
          <t>Seri Cerita Anak Pembentuk Karakter</t>
        </is>
      </c>
      <c r="M272" s="259" t="inlineStr">
        <is>
          <t>Tidak Tersedia</t>
        </is>
      </c>
      <c r="N272" s="223" t="inlineStr">
        <is>
          <t>Indonesia</t>
        </is>
      </c>
      <c r="O272" s="223" t="inlineStr">
        <is>
          <t>Cerita pendek</t>
        </is>
      </c>
      <c r="P272" s="260" t="n">
        <v>2022</v>
      </c>
      <c r="Q272" s="260" t="n">
        <v>2022</v>
      </c>
      <c r="R272" s="223" t="inlineStr">
        <is>
          <t>Rainbow Publisher</t>
        </is>
      </c>
      <c r="S272" s="223" t="inlineStr">
        <is>
          <t>Andi Offset CV</t>
        </is>
      </c>
      <c r="T272" s="223" t="inlineStr">
        <is>
          <t>Lokal</t>
        </is>
      </c>
      <c r="U272" s="261" t="n">
        <v>50</v>
      </c>
      <c r="V272" s="86" t="inlineStr">
        <is>
          <t>pdf</t>
        </is>
      </c>
      <c r="W272" s="223" t="inlineStr">
        <is>
          <t>2.9 MB</t>
        </is>
      </c>
      <c r="X272" s="223" t="inlineStr">
        <is>
          <t>&lt;p&gt;Dino Tiba-Tiba Menjadi Lebih Mudah Marah Dan Ngambek Kalau Di Rumah. Kedua Kakaknya Dan Bi Irahbingung Dengan Perubahan Sikap Dino. La Juga Terlihat Lebih Lesu Dan Tidak Bersemangat Saat Akanberangkat Ke Sekolah. Sementara Itu, Saat Di Kelas, Riko Memandang Dino Dengan Sikap Bermusuhan.Ada Apa Ya Antara Riko Dan Dino? Apakah Dino Berbuat Salah?Nah, Adik-Adik Apakah Kalian Juga Suka Berantem Dengan Teman Sekelas? Apakah Juga Pernah Bingungmau Berbuat Baik Atau Diam Saja? Atau Sudah Berbuat Baik Tapi Malah Dimusuhi Oleh Teman?Nah, Semoga Adik-Adik Bisa Belajar Dari Pengalaman Yang Dialami Dino Yaa....Pengalaman Apa Itu?Penasaran Kan? Yukkk Kita Baca Saja Pengalaman Dino Di Buku Ini.&lt;/p&gt;</t>
        </is>
      </c>
      <c r="Y272" s="262" t="n">
        <v>42000</v>
      </c>
      <c r="Z272" s="226" t="n"/>
      <c r="AA272" s="241">
        <f>Y2294*Z2294</f>
        <v/>
      </c>
      <c r="AB272" s="237" t="inlineStr">
        <is>
          <t>d0b135a3-cec3-4a30-a49c-6a7600e4219a</t>
        </is>
      </c>
    </row>
    <row r="273" ht="15" customHeight="1" s="283">
      <c r="A273" s="109" t="n">
        <v>2286</v>
      </c>
      <c r="B273" s="222">
        <f>HYPERLINK("https://mocostore.moco.co.id/catalog/"&amp;AB2295,"Klik Disini")</f>
        <v/>
      </c>
      <c r="C273" s="223" t="inlineStr">
        <is>
          <t>No Choice</t>
        </is>
      </c>
      <c r="D273" s="223" t="inlineStr">
        <is>
          <t>Saat Laki-Laki Harus Memilih</t>
        </is>
      </c>
      <c r="E273" s="223" t="inlineStr">
        <is>
          <t>Elmira Arasy</t>
        </is>
      </c>
      <c r="F273" s="223" t="inlineStr">
        <is>
          <t>978-623-6844-54-0</t>
        </is>
      </c>
      <c r="G273" s="223" t="inlineStr">
        <is>
          <t>978-623-6844-55-7</t>
        </is>
      </c>
      <c r="H273" s="223" t="inlineStr">
        <is>
          <t>Fiksi</t>
        </is>
      </c>
      <c r="I273" s="258" t="inlineStr">
        <is>
          <t>Fiksi</t>
        </is>
      </c>
      <c r="J273" s="186" t="inlineStr">
        <is>
          <t>001.02</t>
        </is>
      </c>
      <c r="K273" s="264" t="inlineStr">
        <is>
          <t>Edisi Ke-1</t>
        </is>
      </c>
      <c r="L273" s="264" t="n"/>
      <c r="M273" s="259" t="inlineStr">
        <is>
          <t>Tidak Tersedia</t>
        </is>
      </c>
      <c r="N273" s="223" t="inlineStr">
        <is>
          <t>Indonesia</t>
        </is>
      </c>
      <c r="O273" s="223" t="inlineStr">
        <is>
          <t>Fiksi</t>
        </is>
      </c>
      <c r="P273" s="260" t="n">
        <v>2022</v>
      </c>
      <c r="Q273" s="260" t="n">
        <v>2022</v>
      </c>
      <c r="R273" s="223" t="inlineStr">
        <is>
          <t>Sheila Publishing</t>
        </is>
      </c>
      <c r="S273" s="223" t="inlineStr">
        <is>
          <t>Andi Offset CV</t>
        </is>
      </c>
      <c r="T273" s="223" t="inlineStr">
        <is>
          <t>Lokal</t>
        </is>
      </c>
      <c r="U273" s="261" t="n">
        <v>226</v>
      </c>
      <c r="V273" s="86" t="inlineStr">
        <is>
          <t>pdf</t>
        </is>
      </c>
      <c r="W273" s="223" t="inlineStr">
        <is>
          <t>4.8 MB</t>
        </is>
      </c>
      <c r="X273" s="223" t="inlineStr">
        <is>
          <t>&lt;p&gt;No Choice mengisahkan tentang perjalanan hidurp Arman yang menentang ibunya demi menikahi Naina, wanita yang ia cintai. Arman bahkan nekat datang ke pernikahan Naina dan menghancurkan pernikahan itu demi bisa mendapatkannya. Meski berhasil mendapatkan Naina, nyatanya hidup Arman tidak semulus yang dia bayangkan. Selalu terjadi ketegangan antara Naina dan ibunya karena sejak awal Nyonya Amalia (ibu Arman) tidak menyukai Naina.&lt;/p&gt;
 &lt;p&gt;Nyonya Amalia menganggap Naina miskin dan kampungan sehingga selalu punya cara untuk menghina dan mempermalukan seluruh keluarga Naina. Tidak terima dengan penghinaan itu, Naina dan ayahnya yang sakit hati nekat membakar pabrik milik Nyonya Amalia untuk menghancurkan segala kesombongan wanita itu. Hal itu membuat Nyonya Bmalia marah dan menjebloskan ayah Naina ke penjara.&lt;/p&gt;
 &lt;p&gt;Konflik semakin meruncing saat Naina meminta Arman memilih antara dia atau ibunya. Ketika itulah Arman dilanda kegelisahan luar biasa. Kedua wanita itu terus saja ribut dan tidak ada yang mau mengalah. Lalu Sherenaj sahabatnya, datang menenangkan Arman. Dia mengatakan bahwa baik Naina maupun ibunya sama-sama ingin bahagia. Akan tetapi, definisi kebahagiaan dari keduanya berbeda. Itulah sebabnya sering terjadi konflik dan ketegangan. Yang harus Arman lakukan hanyalah mencoba memberi pengertian pada keduanya. Sayangnya, Arman tidak pernah berhasil melakukannya karena keduanya memiliki ego yang sangat tinggi yang tidak mau mengalah satu sama lain.&lt;/p&gt;</t>
        </is>
      </c>
      <c r="Y273" s="262" t="n">
        <v>65000</v>
      </c>
      <c r="Z273" s="226" t="n"/>
      <c r="AA273" s="241">
        <f>Y2295*Z2295</f>
        <v/>
      </c>
      <c r="AB273" s="237" t="inlineStr">
        <is>
          <t>8a4817f1-c714-48c7-9e46-24b544e34378</t>
        </is>
      </c>
    </row>
    <row r="274" ht="15" customHeight="1" s="283">
      <c r="A274" s="109" t="n">
        <v>2287</v>
      </c>
      <c r="B274" s="222">
        <f>HYPERLINK("https://mocostore.moco.co.id/catalog/"&amp;AB2296,"Klik Disini")</f>
        <v/>
      </c>
      <c r="C274" s="223" t="inlineStr">
        <is>
          <t>EL, Benih Kasih Sayang yang Tertanam dengan Baik Akan Bertumbuh dengan Sendirinya</t>
        </is>
      </c>
      <c r="D274" s="223" t="n"/>
      <c r="E274" s="223" t="inlineStr">
        <is>
          <t>Galuh Larasati</t>
        </is>
      </c>
      <c r="F274" s="223" t="inlineStr">
        <is>
          <t>978-623-471-001-4</t>
        </is>
      </c>
      <c r="G274" s="223" t="inlineStr">
        <is>
          <t>978-623-471-002-1</t>
        </is>
      </c>
      <c r="H274" s="223" t="inlineStr">
        <is>
          <t>Anak</t>
        </is>
      </c>
      <c r="I274" s="258" t="inlineStr">
        <is>
          <t>Fiksi</t>
        </is>
      </c>
      <c r="J274" s="186" t="inlineStr">
        <is>
          <t>001.01</t>
        </is>
      </c>
      <c r="K274" s="264" t="inlineStr">
        <is>
          <t>Edisi Ke-1</t>
        </is>
      </c>
      <c r="L274" s="264" t="n"/>
      <c r="M274" s="265" t="inlineStr">
        <is>
          <t>Tidak Tersedia</t>
        </is>
      </c>
      <c r="N274" s="223" t="inlineStr">
        <is>
          <t>Indonesia</t>
        </is>
      </c>
      <c r="O274" s="223" t="inlineStr">
        <is>
          <t>Cerita pendek</t>
        </is>
      </c>
      <c r="P274" s="260" t="n">
        <v>2023</v>
      </c>
      <c r="Q274" s="260" t="n">
        <v>2023</v>
      </c>
      <c r="R274" s="223" t="inlineStr">
        <is>
          <t>Rainbow Publisher</t>
        </is>
      </c>
      <c r="S274" s="223" t="inlineStr">
        <is>
          <t>Andi Offset CV</t>
        </is>
      </c>
      <c r="T274" s="223" t="inlineStr">
        <is>
          <t>Lokal</t>
        </is>
      </c>
      <c r="U274" s="261" t="n">
        <v>34</v>
      </c>
      <c r="V274" s="86" t="inlineStr">
        <is>
          <t>pdf</t>
        </is>
      </c>
      <c r="W274" s="223" t="inlineStr">
        <is>
          <t>9.6 MB</t>
        </is>
      </c>
      <c r="X274" s="223" t="inlineStr">
        <is>
          <t>&lt;p&gt;El adalah seekor bayi anjing lucu yang ditemukan Ibu Nastiti di bak sampah. Sebenarnya ada keraguan besar di hati Ibu Nastiti apakah kedua anaknya bisa menerima seekor anjing di rumah. Di sisi lain ibu Nastiti ingin menyelamatkan El dan merawatnya.&lt;br /&gt;
 Berbeda dengan Gadhing yang mula-mula agak ragu menerima kehadiran El, sebaliknya Manggar bersuka cita karena diam-diam sudah lama ia ingin sekali memiliki anjing. Pun ia menganggap keingannya itu tidak mungkin terwujud.&lt;br /&gt;
 Bagaimanakah kelanjutan kisah El si anjing kecil? Dapatkah El, Manggar, dan Gadhing tumbuh bersama menjadi sahabat baik?&lt;/p&gt;</t>
        </is>
      </c>
      <c r="Y274" s="262" t="n">
        <v>40000</v>
      </c>
      <c r="Z274" s="226" t="n"/>
      <c r="AA274" s="241">
        <f>Y2296*Z2296</f>
        <v/>
      </c>
      <c r="AB274" s="237" t="inlineStr">
        <is>
          <t>bc419798-4bbf-4afd-97f5-47cd3d834fc4</t>
        </is>
      </c>
    </row>
    <row r="275" ht="15" customHeight="1" s="283">
      <c r="A275" s="109" t="n">
        <v>2288</v>
      </c>
      <c r="B275" s="222">
        <f>HYPERLINK("https://mocostore.moco.co.id/catalog/"&amp;AB2297,"Klik Disini")</f>
        <v/>
      </c>
      <c r="C275" s="223" t="inlineStr">
        <is>
          <t>Bunga Ajaib Vanya</t>
        </is>
      </c>
      <c r="D275" s="223" t="n"/>
      <c r="E275" s="223" t="inlineStr">
        <is>
          <t>Alby Syafie</t>
        </is>
      </c>
      <c r="F275" s="223" t="inlineStr">
        <is>
          <t>978-623-471-025-0</t>
        </is>
      </c>
      <c r="G275" s="223" t="inlineStr">
        <is>
          <t>978-623-471-026-7</t>
        </is>
      </c>
      <c r="H275" s="223" t="inlineStr">
        <is>
          <t>Anak</t>
        </is>
      </c>
      <c r="I275" s="258" t="inlineStr">
        <is>
          <t>Fiksi</t>
        </is>
      </c>
      <c r="J275" s="186" t="inlineStr">
        <is>
          <t>001.01</t>
        </is>
      </c>
      <c r="K275" s="264" t="inlineStr">
        <is>
          <t>Edisi Ke-2</t>
        </is>
      </c>
      <c r="L275" s="264" t="inlineStr">
        <is>
          <t>Seri Cerita Anak &amp; Anti Mati Gaya di Rumah</t>
        </is>
      </c>
      <c r="M275" s="265" t="inlineStr">
        <is>
          <t>Tidak Tersedia</t>
        </is>
      </c>
      <c r="N275" s="223" t="inlineStr">
        <is>
          <t>Indonesia</t>
        </is>
      </c>
      <c r="O275" s="223" t="inlineStr">
        <is>
          <t>Cerita pendek</t>
        </is>
      </c>
      <c r="P275" s="260" t="n">
        <v>2023</v>
      </c>
      <c r="Q275" s="260" t="n">
        <v>2023</v>
      </c>
      <c r="R275" s="223" t="inlineStr">
        <is>
          <t>Rainbow Publisher</t>
        </is>
      </c>
      <c r="S275" s="223" t="inlineStr">
        <is>
          <t>Andi Offset CV</t>
        </is>
      </c>
      <c r="T275" s="223" t="inlineStr">
        <is>
          <t>Lokal</t>
        </is>
      </c>
      <c r="U275" s="261" t="n">
        <v>39</v>
      </c>
      <c r="V275" s="86" t="inlineStr">
        <is>
          <t>pdf</t>
        </is>
      </c>
      <c r="W275" s="223" t="inlineStr">
        <is>
          <t>2.0 MB</t>
        </is>
      </c>
      <c r="X275" s="223" t="inlineStr">
        <is>
          <t>&lt;p&gt;Kak Yola dinyatakan positif Covid-19 dan terpaksa harus menjalani karantina di Rumah Sakit. Ayah, Ibu, dan juga Vanya harus menjalani rapid test dan swab, khawatir tertular virus juga. Syukurlah mereka negatif. Vanya ingin memberikan hadiah untuk Kak Yola agar bersemangat melawan sakitnya. Hmmm&amp;hellip;, kira-kira kalian tahu tidak, hadiah apa yang akan Vanya berikan pada Kak Yola.&lt;br /&gt;
 Baca kisah serunya di Seri Cerita Anak &amp;amp; Anti Mati Gaya di Rumah, Bunga Ajaib Vanya. Jangan lewatkan kisah seru lainnya, Kado Buat Ibu dan Layang-Layang Bikinanku Terbang Tinggi.&lt;br /&gt;
 Selamat membaca&lt;/p&gt;</t>
        </is>
      </c>
      <c r="Y275" s="262" t="n">
        <v>45000</v>
      </c>
      <c r="Z275" s="226" t="n"/>
      <c r="AA275" s="241">
        <f>Y2297*Z2297</f>
        <v/>
      </c>
      <c r="AB275" s="237" t="inlineStr">
        <is>
          <t>6f786ecf-9749-4fb1-a023-8ad959c67876</t>
        </is>
      </c>
    </row>
    <row r="276" ht="15" customHeight="1" s="283">
      <c r="A276" s="109" t="n">
        <v>2289</v>
      </c>
      <c r="B276" s="222">
        <f>HYPERLINK("https://mocostore.moco.co.id/catalog/"&amp;AB2298,"Klik Disini")</f>
        <v/>
      </c>
      <c r="C276" s="223" t="inlineStr">
        <is>
          <t>The One</t>
        </is>
      </c>
      <c r="D276" s="223" t="inlineStr">
        <is>
          <t>Because Every Story Has an End</t>
        </is>
      </c>
      <c r="E276" s="223" t="inlineStr">
        <is>
          <t>Bety Kristianto</t>
        </is>
      </c>
      <c r="F276" s="223" t="inlineStr">
        <is>
          <t>978-623-6844-32-8</t>
        </is>
      </c>
      <c r="G276" s="223" t="inlineStr">
        <is>
          <t>978-623-6844-33-5</t>
        </is>
      </c>
      <c r="H276" s="223" t="inlineStr">
        <is>
          <t>Novel</t>
        </is>
      </c>
      <c r="I276" s="258" t="inlineStr">
        <is>
          <t>Fiksi</t>
        </is>
      </c>
      <c r="J276" s="186" t="inlineStr">
        <is>
          <t>001.02</t>
        </is>
      </c>
      <c r="K276" s="264" t="inlineStr">
        <is>
          <t>Edisi Ke-1</t>
        </is>
      </c>
      <c r="L276" s="264" t="n"/>
      <c r="M276" s="265" t="inlineStr">
        <is>
          <t>Tidak Tersedia</t>
        </is>
      </c>
      <c r="N276" s="223" t="inlineStr">
        <is>
          <t>Indonesia</t>
        </is>
      </c>
      <c r="O276" s="223" t="inlineStr">
        <is>
          <t>Novel</t>
        </is>
      </c>
      <c r="P276" s="260" t="n">
        <v>2022</v>
      </c>
      <c r="Q276" s="260" t="n">
        <v>2022</v>
      </c>
      <c r="R276" s="223" t="inlineStr">
        <is>
          <t>Sheila Publishing</t>
        </is>
      </c>
      <c r="S276" s="223" t="inlineStr">
        <is>
          <t>Andi Offset CV</t>
        </is>
      </c>
      <c r="T276" s="223" t="inlineStr">
        <is>
          <t>Lokal</t>
        </is>
      </c>
      <c r="U276" s="261" t="n">
        <v>210</v>
      </c>
      <c r="V276" s="86" t="inlineStr">
        <is>
          <t>pdf</t>
        </is>
      </c>
      <c r="W276" s="223" t="inlineStr">
        <is>
          <t>6.3 MB</t>
        </is>
      </c>
      <c r="X276" s="223" t="inlineStr">
        <is>
          <t>&lt;p&gt;Cinta pertama akan selamanya dikenang bagi banyak orang. Tapi tidak begitu halnya dengan Mitha. Pertemuan tak terencananya dengan Jonathan menciptakan riak-riak baru, bahkan mengguncang kehidupannya yang selama ini baik-baik saja. Menarik diri dari project yang melibatkan mereka berdua hanya akan membuatnya tampil menyedihkan. Keinginan terbesarnya hanyalah bisa melalui hari-hari dengan cepat dan mendapatkan kembali ketenangan hidup. Sayang, takdir membawanya pada peristiwa demi peristiwa menyesakkan, yang kemudian melemparkannya ke belahan bumi yang lain, tepat saat cinta di hatinya mulai merekah lagi.&lt;br /&gt;
 &lt;em&gt;&amp;quot;Aku berhak mendapat yang lebih baik dalam hidupku.&amp;quot;&lt;/em&gt;&lt;br /&gt;
 Namun, ketika Mitha telah sepenuhnya bertekad melupakan urusan cinta, takdir justru kembali menuntunnya pada cinta sejati. Akankah Mitha berdamai dengan takdir yang selama ini mempermainkannya? Ataukah dia justru lari menjauh seperti dulu?&lt;/p&gt;</t>
        </is>
      </c>
      <c r="Y276" s="262" t="n">
        <v>60000</v>
      </c>
      <c r="Z276" s="226" t="n"/>
      <c r="AA276" s="241">
        <f>Y2298*Z2298</f>
        <v/>
      </c>
      <c r="AB276" s="237" t="inlineStr">
        <is>
          <t>b185c280-a60e-4ada-9a2c-2cdf6808bf8c</t>
        </is>
      </c>
    </row>
    <row r="277" ht="15" customHeight="1" s="283">
      <c r="A277" s="109" t="n">
        <v>2290</v>
      </c>
      <c r="B277" s="222">
        <f>HYPERLINK("https://mocostore.moco.co.id/catalog/"&amp;AB2299,"Klik Disini")</f>
        <v/>
      </c>
      <c r="C277" s="223" t="inlineStr">
        <is>
          <t>Summer Triangle</t>
        </is>
      </c>
      <c r="D277" s="223" t="n"/>
      <c r="E277" s="223" t="inlineStr">
        <is>
          <t>Sheila Salsabiila</t>
        </is>
      </c>
      <c r="F277" s="223" t="inlineStr">
        <is>
          <t>978-623-6844-26-7</t>
        </is>
      </c>
      <c r="G277" s="223" t="inlineStr">
        <is>
          <t>978-623-6844-27-4</t>
        </is>
      </c>
      <c r="H277" s="223" t="inlineStr">
        <is>
          <t>Novel</t>
        </is>
      </c>
      <c r="I277" s="258" t="inlineStr">
        <is>
          <t>Fiksi</t>
        </is>
      </c>
      <c r="J277" s="186" t="inlineStr">
        <is>
          <t>001.02</t>
        </is>
      </c>
      <c r="K277" s="264" t="inlineStr">
        <is>
          <t>Edisi Ke-1</t>
        </is>
      </c>
      <c r="L277" s="264" t="n"/>
      <c r="M277" s="265" t="inlineStr">
        <is>
          <t>Tidak Tersedia</t>
        </is>
      </c>
      <c r="N277" s="223" t="inlineStr">
        <is>
          <t>Indonesia</t>
        </is>
      </c>
      <c r="O277" s="223" t="inlineStr">
        <is>
          <t>Novel</t>
        </is>
      </c>
      <c r="P277" s="260" t="n">
        <v>2022</v>
      </c>
      <c r="Q277" s="260" t="n">
        <v>2022</v>
      </c>
      <c r="R277" s="223" t="inlineStr">
        <is>
          <t>Sheila Publishing</t>
        </is>
      </c>
      <c r="S277" s="223" t="inlineStr">
        <is>
          <t>Andi Offset CV</t>
        </is>
      </c>
      <c r="T277" s="223" t="inlineStr">
        <is>
          <t>Lokal</t>
        </is>
      </c>
      <c r="U277" s="261" t="n">
        <v>258</v>
      </c>
      <c r="V277" s="86" t="inlineStr">
        <is>
          <t>pdf</t>
        </is>
      </c>
      <c r="W277" s="223" t="inlineStr">
        <is>
          <t>3.7 MB</t>
        </is>
      </c>
      <c r="X277" s="223" t="inlineStr">
        <is>
          <t>&lt;p&gt;Raynard Pratama, remaja 17 tahun yang sering dianggap sempurna oleh teman-teman di sekolahnya. Namun siapa sangka, kalau sebenarnya Ia adalah seorang tunarungu. Memiliki kekurangan membuat Ray berbeda dengan remaja lainnya, bahkan ia sempat menyerah dengan mimpinya.&lt;br /&gt;
 &amp;quot;Gue bukannya nggak bisa denger. Gue cuma denger apa yang gue mau denger, dan gue denger itu semua lewat mata dan hati.&amp;quot; - Raynard&lt;br /&gt;
 Namun, Kiera Shafia, gadis pecinta astronomi yang membuat Ray jatuh cinta, mampu membangkitkan semangat cowok itu. Kata-kata yang keluar dari bibir mungil Kiera selalu mampu membuat Ray terkesan. Mereka pun harus berjuang di penghujung masa SMA, membuat prestasi, kenangan, serta perpisahan.&lt;br /&gt;
 &amp;quot;Bintangnya juga nggak terlalu suka tempat ramai. Kalau di tempat ramai, bintangnya jadi nggak menonjol. Kalau di tempat sepi, bintang jadi satu-satunya objek yang paling indah. Jadi, bintang sama kayak lo, sama-sama nggak suka tempat ramai.&amp;quot; - Kiera&lt;br /&gt;
 Ini adalah kehidupan romansa seorang remaja tunarungu, mengenai bintang-bintang, dan kenangan saat masa putih abu-abu.&lt;/p&gt;</t>
        </is>
      </c>
      <c r="Y277" s="262" t="n">
        <v>65000</v>
      </c>
      <c r="Z277" s="226" t="n"/>
      <c r="AA277" s="241">
        <f>Y2299*Z2299</f>
        <v/>
      </c>
      <c r="AB277" s="237" t="inlineStr">
        <is>
          <t>65e6ff9a-6ad6-45c6-8840-bf471c3e5f33</t>
        </is>
      </c>
    </row>
    <row r="278" ht="15" customHeight="1" s="283">
      <c r="A278" s="109" t="n">
        <v>2292</v>
      </c>
      <c r="B278" s="222">
        <f>HYPERLINK("https://mocostore.moco.co.id/catalog/"&amp;AB2301,"Klik Disini")</f>
        <v/>
      </c>
      <c r="C278" s="223" t="inlineStr">
        <is>
          <t>YEAAAYYYâ€¦AKU MENANGâ€¦!!!</t>
        </is>
      </c>
      <c r="D278" s="223" t="n"/>
      <c r="E278" s="223" t="inlineStr">
        <is>
          <t>Feri Yanni</t>
        </is>
      </c>
      <c r="F278" s="223" t="inlineStr">
        <is>
          <t>978-623-7230-70-0</t>
        </is>
      </c>
      <c r="G278" s="223" t="inlineStr">
        <is>
          <t>978-623-7230-71-7</t>
        </is>
      </c>
      <c r="H278" s="223" t="inlineStr">
        <is>
          <t>Anak</t>
        </is>
      </c>
      <c r="I278" s="258" t="inlineStr">
        <is>
          <t>Fiksi</t>
        </is>
      </c>
      <c r="J278" s="186" t="inlineStr">
        <is>
          <t>001.01</t>
        </is>
      </c>
      <c r="K278" s="264" t="inlineStr">
        <is>
          <t>Edisi Ke-1</t>
        </is>
      </c>
      <c r="L278" s="264" t="n"/>
      <c r="M278" s="265" t="inlineStr">
        <is>
          <t>Tidak Tersedia</t>
        </is>
      </c>
      <c r="N278" s="223" t="inlineStr">
        <is>
          <t>Indonesia</t>
        </is>
      </c>
      <c r="O278" s="223" t="inlineStr">
        <is>
          <t>Cerita pendek</t>
        </is>
      </c>
      <c r="P278" s="260" t="n">
        <v>2022</v>
      </c>
      <c r="Q278" s="260" t="n">
        <v>2022</v>
      </c>
      <c r="R278" s="223" t="inlineStr">
        <is>
          <t>Rainbow Publisher</t>
        </is>
      </c>
      <c r="S278" s="223" t="inlineStr">
        <is>
          <t>Andi Offset CV</t>
        </is>
      </c>
      <c r="T278" s="223" t="inlineStr">
        <is>
          <t>Lokal</t>
        </is>
      </c>
      <c r="U278" s="261" t="n">
        <v>35</v>
      </c>
      <c r="V278" s="86" t="inlineStr">
        <is>
          <t>pdf</t>
        </is>
      </c>
      <c r="W278" s="223" t="inlineStr">
        <is>
          <t>4.8 MB</t>
        </is>
      </c>
      <c r="X278" s="223" t="inlineStr">
        <is>
          <t>&lt;p&gt;Di kampung Kalitaman, diadakan lomba panjat pinang dengan berbagai macam hadiah yang menarik, dalam rangka Tujuh Belas Agustusan. Pohon pinang ini tinggi, lurus, dan licin karena sudah dilumuri oli. Hadiah yang bergelantungan di tempat yang tertinggi menambah semangat para peserta lomba. Tapi berkali-kali mereka memanjat dan selalu terjatuh di kolam air. Kira-kira apakah ada yang bisa meraih hadiahnya dan mencapai puncak? Seruuu...&lt;br /&gt;
 Yuukk ikuti cerita Seri Aku Pantang Menyerah. &amp;quot;YEAAAYYY...AKU...MENANG...!!!&amp;quot;&lt;br /&gt;
 Semoga cerita para peserta lomba panjat pinang di Kampung Kalitaman ini bisa membuat adik-adik semua bersemangat dan tidak gampang menyerah meski jatuh berkali-kali ya.... Selamat membaca adik-adik...&lt;br /&gt;
 Temukan Seri Aku Pantang Menyerah lainnya yaaa...Jangan sampai ketinggalan ya....&lt;/p&gt;</t>
        </is>
      </c>
      <c r="Y278" s="262" t="n">
        <v>49000</v>
      </c>
      <c r="Z278" s="226" t="n"/>
      <c r="AA278" s="241">
        <f>Y2301*Z2301</f>
        <v/>
      </c>
      <c r="AB278" s="237" t="inlineStr">
        <is>
          <t>08022e7f-e5aa-4c93-803e-18eac3f24f5d</t>
        </is>
      </c>
    </row>
    <row r="279" ht="15" customHeight="1" s="283">
      <c r="A279" s="109" t="n">
        <v>2294</v>
      </c>
      <c r="B279" s="222">
        <f>HYPERLINK("https://mocostore.moco.co.id/catalog/"&amp;AB2303,"Klik Disini")</f>
        <v/>
      </c>
      <c r="C279" s="223" t="inlineStr">
        <is>
          <t>Layang-Layang Bikinanku Terbang Tinggi</t>
        </is>
      </c>
      <c r="D279" s="223" t="n"/>
      <c r="E279" s="223" t="inlineStr">
        <is>
          <t>Alby Syafie</t>
        </is>
      </c>
      <c r="F279" s="223" t="inlineStr">
        <is>
          <t>978-623-471-027-4</t>
        </is>
      </c>
      <c r="G279" s="223" t="inlineStr">
        <is>
          <t>978-623-471-028-1</t>
        </is>
      </c>
      <c r="H279" s="223" t="inlineStr">
        <is>
          <t>Anak</t>
        </is>
      </c>
      <c r="I279" s="258" t="inlineStr">
        <is>
          <t>Fiksi</t>
        </is>
      </c>
      <c r="J279" s="186" t="inlineStr">
        <is>
          <t>001.01</t>
        </is>
      </c>
      <c r="K279" s="264" t="inlineStr">
        <is>
          <t>Edisi Ke-1</t>
        </is>
      </c>
      <c r="L279" s="264" t="inlineStr">
        <is>
          <t>Seri Cerita Anak &amp; Anti Mati Gaya di Rumah</t>
        </is>
      </c>
      <c r="M279" s="265" t="inlineStr">
        <is>
          <t>Tidak Tersedia</t>
        </is>
      </c>
      <c r="N279" s="263" t="inlineStr">
        <is>
          <t>Indonesia</t>
        </is>
      </c>
      <c r="O279" s="263" t="inlineStr">
        <is>
          <t>Cerita pendek</t>
        </is>
      </c>
      <c r="P279" s="260" t="n">
        <v>2023</v>
      </c>
      <c r="Q279" s="260" t="n">
        <v>2023</v>
      </c>
      <c r="R279" s="223" t="inlineStr">
        <is>
          <t>Rainbow Publisher</t>
        </is>
      </c>
      <c r="S279" s="223" t="inlineStr">
        <is>
          <t>Andi Offset CV</t>
        </is>
      </c>
      <c r="T279" s="223" t="inlineStr">
        <is>
          <t>Lokal</t>
        </is>
      </c>
      <c r="U279" s="261" t="n">
        <v>39</v>
      </c>
      <c r="V279" s="86" t="inlineStr">
        <is>
          <t>pdf</t>
        </is>
      </c>
      <c r="W279" s="223" t="inlineStr">
        <is>
          <t>22.5 MB</t>
        </is>
      </c>
      <c r="X279" s="223" t="inlineStr">
        <is>
          <t>&lt;p&gt;Akibat Covid-19, semua sekolah diliburkan, termasuk sekolah Vito. Ia harus melakukan semua kegiatan di rumah dan tidak bisa pergi ke mana-mana. Lama-lama ia merasa bosan. Vito rindu kepada teman-temannya, dan juga gurunya. Vito juga rindu bermain layang-layang bersama temannya. Bagaimana caranya agar Vito bisa bermain layang-layang lagi?&lt;br /&gt;
 Yuk, baca kisahnya di di Seri Cerita Anak &amp;amp; Anti Mati Gaya di Rumah, Layang-Layang Bikinanku Terbang Tinggi. Jangan lewatkan kisah seru lainnya, Kado Buat Ibu dan Bunga Ajaib Vanya.&lt;br /&gt;
 Selamat membaca&lt;/p&gt;</t>
        </is>
      </c>
      <c r="Y279" s="262" t="n">
        <v>45000</v>
      </c>
      <c r="Z279" s="226" t="n"/>
      <c r="AA279" s="241">
        <f>Y2303*Z2303</f>
        <v/>
      </c>
      <c r="AB279" s="237" t="inlineStr">
        <is>
          <t>66c2d749-d6b6-43bc-ab4f-8a1575c0472e</t>
        </is>
      </c>
    </row>
    <row r="280" ht="15" customHeight="1" s="283">
      <c r="A280" s="109" t="n">
        <v>2295</v>
      </c>
      <c r="B280" s="222">
        <f>HYPERLINK("https://mocostore.moco.co.id/catalog/"&amp;AB2304,"Klik Disini")</f>
        <v/>
      </c>
      <c r="C280" s="223" t="inlineStr">
        <is>
          <t>REDAM TEMARAM</t>
        </is>
      </c>
      <c r="D280" s="223" t="n"/>
      <c r="E280" s="223" t="inlineStr">
        <is>
          <t>Rizky Xavier</t>
        </is>
      </c>
      <c r="F280" s="223" t="inlineStr">
        <is>
          <t>978-623-6844-65-6</t>
        </is>
      </c>
      <c r="G280" s="223" t="inlineStr">
        <is>
          <t>978-623-6844-66-3</t>
        </is>
      </c>
      <c r="H280" s="223" t="inlineStr">
        <is>
          <t>Fiksi</t>
        </is>
      </c>
      <c r="I280" s="258" t="inlineStr">
        <is>
          <t>Fiksi</t>
        </is>
      </c>
      <c r="J280" s="186" t="inlineStr">
        <is>
          <t>001.02</t>
        </is>
      </c>
      <c r="K280" s="264" t="inlineStr">
        <is>
          <t>Edisi Ke-1</t>
        </is>
      </c>
      <c r="L280" s="264" t="n"/>
      <c r="M280" s="265" t="inlineStr">
        <is>
          <t>Tidak Tersedia</t>
        </is>
      </c>
      <c r="N280" s="223" t="inlineStr">
        <is>
          <t>Indonesia</t>
        </is>
      </c>
      <c r="O280" s="223" t="inlineStr">
        <is>
          <t>Fiksi</t>
        </is>
      </c>
      <c r="P280" s="260" t="n">
        <v>2023</v>
      </c>
      <c r="Q280" s="260" t="n">
        <v>2023</v>
      </c>
      <c r="R280" s="223" t="inlineStr">
        <is>
          <t>Sheila Publishing</t>
        </is>
      </c>
      <c r="S280" s="223" t="inlineStr">
        <is>
          <t>Andi Offset CV</t>
        </is>
      </c>
      <c r="T280" s="223" t="inlineStr">
        <is>
          <t>Lokal</t>
        </is>
      </c>
      <c r="U280" s="261" t="n">
        <v>146</v>
      </c>
      <c r="V280" s="86" t="inlineStr">
        <is>
          <t>pdf</t>
        </is>
      </c>
      <c r="W280" s="223" t="inlineStr">
        <is>
          <t>2.8 MB</t>
        </is>
      </c>
      <c r="X280" s="223" t="inlineStr">
        <is>
          <t>&lt;p&gt;&amp;ldquo;Kehadiranmu sudah seperti layaknya bintang jatuh Hanyasekejap&lt;br /&gt;
 Namun berhasil membuatku berkali-kali berharap&amp;rdquo;&lt;br /&gt;
 Pernahkan kita merasa terjebak dalam suatu masa yang memaksa kita untuk meredam seluruh rasa yang ada?? Tanpa tahu kapan rasa itu akan menguap tanpa mengucapkan salam lebih dulu.&lt;br /&gt;
 Sosok yang berusaha untuk melupakan hari yang selalu diingat untuk dilupakan&lt;br /&gt;
 &amp;nbsp;&lt;/p&gt;</t>
        </is>
      </c>
      <c r="Y280" s="262" t="n">
        <v>100000</v>
      </c>
      <c r="Z280" s="226" t="n"/>
      <c r="AA280" s="241">
        <f>Y2304*Z2304</f>
        <v/>
      </c>
      <c r="AB280" s="237" t="inlineStr">
        <is>
          <t>626e17af-721b-4ef1-8870-a68d4a69a14b</t>
        </is>
      </c>
    </row>
    <row r="281" ht="15" customHeight="1" s="283">
      <c r="A281" s="109" t="n">
        <v>2296</v>
      </c>
      <c r="B281" s="222">
        <f>HYPERLINK("https://mocostore.moco.co.id/catalog/"&amp;AB2305,"Klik Disini")</f>
        <v/>
      </c>
      <c r="C281" s="223" t="inlineStr">
        <is>
          <t>SENJA KELANA</t>
        </is>
      </c>
      <c r="D281" s="223" t="n"/>
      <c r="E281" s="223" t="inlineStr">
        <is>
          <t>Titi Setiyoningsih</t>
        </is>
      </c>
      <c r="F281" s="223" t="inlineStr">
        <is>
          <t>978-623-6844-63-2</t>
        </is>
      </c>
      <c r="G281" s="223" t="inlineStr">
        <is>
          <t>978-623-6844-64-9</t>
        </is>
      </c>
      <c r="H281" s="223" t="inlineStr">
        <is>
          <t>Fiksi</t>
        </is>
      </c>
      <c r="I281" s="258" t="inlineStr">
        <is>
          <t>Fiksi</t>
        </is>
      </c>
      <c r="J281" s="186" t="inlineStr">
        <is>
          <t>001.02</t>
        </is>
      </c>
      <c r="K281" s="223" t="inlineStr">
        <is>
          <t>Edisi Ke-1</t>
        </is>
      </c>
      <c r="L281" s="223" t="n"/>
      <c r="M281" s="259" t="inlineStr">
        <is>
          <t>Tidak Tersedia</t>
        </is>
      </c>
      <c r="N281" s="223" t="inlineStr">
        <is>
          <t>Indonesia</t>
        </is>
      </c>
      <c r="O281" s="223" t="inlineStr">
        <is>
          <t>Fiksi</t>
        </is>
      </c>
      <c r="P281" s="260" t="n">
        <v>2023</v>
      </c>
      <c r="Q281" s="260" t="n">
        <v>2023</v>
      </c>
      <c r="R281" s="223" t="inlineStr">
        <is>
          <t>Sheila Publishing</t>
        </is>
      </c>
      <c r="S281" s="223" t="inlineStr">
        <is>
          <t>Andi Offset CV</t>
        </is>
      </c>
      <c r="T281" s="223" t="inlineStr">
        <is>
          <t>Lokal</t>
        </is>
      </c>
      <c r="U281" s="261" t="n">
        <v>194</v>
      </c>
      <c r="V281" s="86" t="inlineStr">
        <is>
          <t>pdf</t>
        </is>
      </c>
      <c r="W281" s="223" t="inlineStr">
        <is>
          <t>4.9 MB</t>
        </is>
      </c>
      <c r="X281" s="223" t="inlineStr">
        <is>
          <t>&lt;p&gt;Jika perasaan cinta datang padamu, sekalipun dengan orang yang tak kamu suka sebelumnya, sanggupkah kamu menghentikannya? Mungkin puluhan alasan akan kamu buat untuk menyangkalnya. Berjuta pertanyaan akan kamu pertimbangkan baik tidaknya. Namun adakah yang dapat menghentikan sesuatu yang takterhentikan?&lt;br /&gt;
 Karena semakin kamu berusaha untuk melawannya,hatimu yang justru akan terluka. Tak bisakah kamu sekadar menerimanya? Membiarkannya mengalir lalu menghidupkanmu.&lt;br /&gt;
 Sanding harus menerima kenyataan bahwa pacarnya, Kala, hilang ingatan. Kala harus dibawa kembali ke Jepang dan kini Sanding sendirian. Di saat Sanding sedang patah hati, Ragan kembali datang untuk membantu Sanding. Namun masalah menjadi rumit ketika sosok Agni terang-terangan menyukai Ragan. Belum lagi suatu hari Sanding mengetahui semua kebohongan ayahnya. Rupanya terlalu banyak rahasia yang belum terungkap oleh&lt;br /&gt;
 Sanding. Hingga akhirnya tanpa sengaja neneknya yang justru memberitahukan banyak hal pada Sanding&lt;br /&gt;
 &amp;nbsp;&lt;/p&gt;</t>
        </is>
      </c>
      <c r="Y281" s="262" t="n">
        <v>66000</v>
      </c>
      <c r="Z281" s="226" t="n"/>
      <c r="AA281" s="241">
        <f>Y2305*Z2305</f>
        <v/>
      </c>
      <c r="AB281" s="237" t="inlineStr">
        <is>
          <t>6cdeb44e-5417-48ac-9e12-f2ac14530564</t>
        </is>
      </c>
    </row>
    <row r="282" ht="15" customHeight="1" s="283">
      <c r="A282" s="109" t="n">
        <v>2297</v>
      </c>
      <c r="B282" s="222">
        <f>HYPERLINK("https://mocostore.moco.co.id/catalog/"&amp;AB2306,"Klik Disini")</f>
        <v/>
      </c>
      <c r="C282" s="223" t="inlineStr">
        <is>
          <t>UNTITLE DIARY</t>
        </is>
      </c>
      <c r="D282" s="223" t="inlineStr">
        <is>
          <t>Sekuel from a Little More Diary</t>
        </is>
      </c>
      <c r="E282" s="223" t="inlineStr">
        <is>
          <t>Pie</t>
        </is>
      </c>
      <c r="F282" s="223" t="inlineStr">
        <is>
          <t>978-623-6844-67-0</t>
        </is>
      </c>
      <c r="G282" s="223" t="inlineStr">
        <is>
          <t>978-623-6844-68-7</t>
        </is>
      </c>
      <c r="H282" s="223" t="inlineStr">
        <is>
          <t>Fiksi</t>
        </is>
      </c>
      <c r="I282" s="258" t="inlineStr">
        <is>
          <t>Fiksi</t>
        </is>
      </c>
      <c r="J282" s="186" t="inlineStr">
        <is>
          <t>001.02</t>
        </is>
      </c>
      <c r="K282" s="223" t="inlineStr">
        <is>
          <t>Edisi Ke-1</t>
        </is>
      </c>
      <c r="L282" s="223" t="n"/>
      <c r="M282" s="259" t="inlineStr">
        <is>
          <t>Tidak Tersedia</t>
        </is>
      </c>
      <c r="N282" s="223" t="inlineStr">
        <is>
          <t>Indonesia</t>
        </is>
      </c>
      <c r="O282" s="223" t="inlineStr">
        <is>
          <t>Fiksi</t>
        </is>
      </c>
      <c r="P282" s="260" t="n">
        <v>2023</v>
      </c>
      <c r="Q282" s="260" t="n">
        <v>2023</v>
      </c>
      <c r="R282" s="223" t="inlineStr">
        <is>
          <t>Sheila Publishing</t>
        </is>
      </c>
      <c r="S282" s="223" t="inlineStr">
        <is>
          <t>Andi Offset CV</t>
        </is>
      </c>
      <c r="T282" s="223" t="inlineStr">
        <is>
          <t>Lokal</t>
        </is>
      </c>
      <c r="U282" s="261" t="n">
        <v>434</v>
      </c>
      <c r="V282" s="86" t="inlineStr">
        <is>
          <t>pdf</t>
        </is>
      </c>
      <c r="W282" s="223" t="inlineStr">
        <is>
          <t>4.2 MB</t>
        </is>
      </c>
      <c r="X282" s="223" t="inlineStr">
        <is>
          <t>&lt;p&gt;Setelah bangun dari mimpi panjang tentang Gadis Jeju, Song Jaeson memulai kisah sebagai seorang mahasiswa kedokteran di Universitas Yongin.&lt;/p&gt;
 &lt;p&gt;Awalnya, semua rencananya berjalan mulus.&amp;nbsp;&lt;/p&gt;
 &lt;p&gt;Berkat koneksi ayahnya dengan seorang profesor dan juga berkat otak &amp;nbsp;encer yang ia miliki, ia bisa mendapatkan nilai cemerlang tanpa perlu bersusah payah untuk melakukan praktik bedah dan berurusan dengan darah.&lt;/p&gt;
 &lt;p&gt;Namun beberapa saat sebelum kegiatan CSP dimulai, Jaeson mendadak khawatir. Bagaimana jika Mirae&amp;mdash;mahasiswa kedokteran yang memegang kartu matinya dan sangat hobi mengganggu&amp;mdash;mengungkapkan kenyataan bahwa mahasiswa kedokteran terbaik Yongin di angkatannya yang bernama Song Jaeson itu menderita hematofobia dan berkuliah dengan bantuan koneksi?&lt;/p&gt;
 &lt;p&gt;Bukan hanya akan kehilangan kesempatan untuk menjadi dokter, semua orang juga pasti akan melabel Jaeson, lalu mengabadikan dalam sejarah tentang fobia mengerikan yang ia derita.&lt;/p&gt;
 &lt;p&gt;Menyadari kemungkinan buruk itu, Jaeson mulai mempertimbangkan; haruskah ia menyerah dengan janjinya pada Ibu dan Gadis Jeju untuk menjadi seorang dokter? Dan menuruti permintaan ayahnya untuk hidup nyaman dan melakukan apa yang ia suka di Berlin? Atau berjuang sampai titik darah penghabisan, tak peduli dengan risiko besar yang menantinya di masa depan?&lt;br /&gt;
 &amp;nbsp;&lt;/p&gt;</t>
        </is>
      </c>
      <c r="Y282" s="262" t="n">
        <v>114000</v>
      </c>
      <c r="Z282" s="226" t="n"/>
      <c r="AA282" s="241">
        <f>Y2306*Z2306</f>
        <v/>
      </c>
      <c r="AB282" s="237" t="inlineStr">
        <is>
          <t>b08f22f5-467e-40a7-9b92-bba72ea9e498</t>
        </is>
      </c>
    </row>
    <row r="283" ht="15" customHeight="1" s="283">
      <c r="A283" s="109" t="n">
        <v>2298</v>
      </c>
      <c r="B283" s="222">
        <f>HYPERLINK("https://mocostore.moco.co.id/catalog/"&amp;AB2307,"Klik Disini")</f>
        <v/>
      </c>
      <c r="C283" s="223" t="inlineStr">
        <is>
          <t>#Jika Cinta itu Suci, yang Salah Manusianya</t>
        </is>
      </c>
      <c r="D283" s="223" t="inlineStr">
        <is>
          <t>I Love U More and More, Uncle!</t>
        </is>
      </c>
      <c r="E283" s="223" t="inlineStr">
        <is>
          <t>Charansa</t>
        </is>
      </c>
      <c r="F283" s="223" t="inlineStr">
        <is>
          <t>978-623-6844-56-4</t>
        </is>
      </c>
      <c r="G283" s="223" t="inlineStr">
        <is>
          <t>978-623-6844-57-1</t>
        </is>
      </c>
      <c r="H283" s="223" t="inlineStr">
        <is>
          <t>Fiksi</t>
        </is>
      </c>
      <c r="I283" s="258" t="inlineStr">
        <is>
          <t>Fiksi</t>
        </is>
      </c>
      <c r="J283" s="186" t="inlineStr">
        <is>
          <t>001.02</t>
        </is>
      </c>
      <c r="K283" s="223" t="inlineStr">
        <is>
          <t>Edisi Ke-1</t>
        </is>
      </c>
      <c r="L283" s="223" t="n"/>
      <c r="M283" s="259" t="inlineStr">
        <is>
          <t>Tidak Tersedia</t>
        </is>
      </c>
      <c r="N283" s="263" t="inlineStr">
        <is>
          <t>Indonesia</t>
        </is>
      </c>
      <c r="O283" s="263" t="inlineStr">
        <is>
          <t>Novel</t>
        </is>
      </c>
      <c r="P283" s="260" t="n">
        <v>2023</v>
      </c>
      <c r="Q283" s="260" t="n">
        <v>2023</v>
      </c>
      <c r="R283" s="223" t="inlineStr">
        <is>
          <t>Sheila Publishing</t>
        </is>
      </c>
      <c r="S283" s="223" t="inlineStr">
        <is>
          <t>Andi Offset CV</t>
        </is>
      </c>
      <c r="T283" s="223" t="inlineStr">
        <is>
          <t>Lokal</t>
        </is>
      </c>
      <c r="U283" s="261" t="n">
        <v>162</v>
      </c>
      <c r="V283" s="86" t="inlineStr">
        <is>
          <t>pdf</t>
        </is>
      </c>
      <c r="W283" s="223" t="inlineStr">
        <is>
          <t>3.0 MB</t>
        </is>
      </c>
      <c r="X283" s="223" t="inlineStr">
        <is>
          <t>&lt;p&gt;&amp;quot;Kau tahu, mencintai seseorang yang tidak mencintaimu itu sakit, tapi kadang terdengar manis bukan? Itu sama seperti yang aku rasakan.&lt;br /&gt;
 Rasanya sakit. Kalau terus memikirkan bagaimana rasa sakitnya, sama saja aku tidak dapat menikmati hidup, kan? Aku akan menerimanya, menerimanya kalau ia memang tidak ditakdirkan untuk menghabiskan waktunya denganku.&amp;quot;&lt;br /&gt;
 Namanya Diana, dengan Cinta yang ia pendam pada sosok yang tak seharusnya.&lt;br /&gt;
 &amp;quot;Kalau mencintai sesakit ini, lebih baik aku tak pernah bertemu denganmu, 0m.&amp;quot;&lt;/p&gt;</t>
        </is>
      </c>
      <c r="Y283" s="262" t="n">
        <v>55000</v>
      </c>
      <c r="Z283" s="226" t="n"/>
      <c r="AA283" s="241">
        <f>Y2307*Z2307</f>
        <v/>
      </c>
      <c r="AB283" s="237" t="inlineStr">
        <is>
          <t>6e1018f9-3f85-4aeb-ba31-1a55a3186baa</t>
        </is>
      </c>
    </row>
    <row r="284" ht="15" customHeight="1" s="283">
      <c r="A284" s="109" t="n">
        <v>2299</v>
      </c>
      <c r="B284" s="222">
        <f>HYPERLINK("https://mocostore.moco.co.id/catalog/"&amp;AB2308,"Klik Disini")</f>
        <v/>
      </c>
      <c r="C284" s="223" t="inlineStr">
        <is>
          <t>Berpetualang ke Planet Axion</t>
        </is>
      </c>
      <c r="D284" s="223" t="inlineStr">
        <is>
          <t>Kalau Kita Tidak Hidup Bersih dan Sehat</t>
        </is>
      </c>
      <c r="E284" s="223" t="inlineStr">
        <is>
          <t>dr. Vicka Farah Diba M.Sc., Sp. A</t>
        </is>
      </c>
      <c r="F284" s="223" t="n"/>
      <c r="G284" s="223" t="inlineStr">
        <is>
          <t>978-623-471-068-7</t>
        </is>
      </c>
      <c r="H284" s="223" t="inlineStr">
        <is>
          <t>Anak</t>
        </is>
      </c>
      <c r="I284" s="258" t="inlineStr">
        <is>
          <t>Fiksi</t>
        </is>
      </c>
      <c r="J284" s="186" t="inlineStr">
        <is>
          <t>001.01</t>
        </is>
      </c>
      <c r="K284" s="264" t="inlineStr">
        <is>
          <t>Edisi Ke-1</t>
        </is>
      </c>
      <c r="L284" s="264" t="n"/>
      <c r="M284" s="259" t="inlineStr">
        <is>
          <t>Tidak Tersedia</t>
        </is>
      </c>
      <c r="N284" s="263" t="inlineStr">
        <is>
          <t>Indonesia</t>
        </is>
      </c>
      <c r="O284" s="263" t="inlineStr">
        <is>
          <t>Fiksi</t>
        </is>
      </c>
      <c r="P284" s="260" t="n">
        <v>2022</v>
      </c>
      <c r="Q284" s="260" t="n">
        <v>2022</v>
      </c>
      <c r="R284" s="223" t="inlineStr">
        <is>
          <t>Rainbow Publisher</t>
        </is>
      </c>
      <c r="S284" s="223" t="inlineStr">
        <is>
          <t>Andi Offset CV</t>
        </is>
      </c>
      <c r="T284" s="223" t="inlineStr">
        <is>
          <t>Lokal</t>
        </is>
      </c>
      <c r="U284" s="261" t="n">
        <v>74</v>
      </c>
      <c r="V284" s="86" t="inlineStr">
        <is>
          <t>pdf</t>
        </is>
      </c>
      <c r="W284" s="223" t="inlineStr">
        <is>
          <t>11.4 MB</t>
        </is>
      </c>
      <c r="X284" s="223" t="inlineStr">
        <is>
          <t>&lt;p&gt;Merupakan tiga buah buku yang mengajarkan anak untuk hidup sehat. Ketiganya dirangkum dalam kisah petualangan Zain dan adiknya Sarah, yang bertemu dengan Putri Xia dan Pangeran&lt;br /&gt;
 Abdul dari Planet Axion Perilaku Hidup Bersih Sehat ternyata tak untuk kesehatan diri dan lingkungan. Perilaku Hidup Bersih Sehat ternyata juga bisa menyelamatkan sebuah Planet! Yuk Ikuti petualangan seru Zain dan adiknya Sarah membantu Putri .Xia, menyelamatkan Planet Axion.&lt;/p&gt;</t>
        </is>
      </c>
      <c r="Y284" s="262" t="n">
        <v>69000</v>
      </c>
      <c r="Z284" s="226" t="n"/>
      <c r="AA284" s="241">
        <f>Y2308*Z2308</f>
        <v/>
      </c>
      <c r="AB284" s="237" t="inlineStr">
        <is>
          <t>1f9f1eb9-2c6d-44d7-864e-b603e9ea931c</t>
        </is>
      </c>
    </row>
    <row r="285" ht="15" customHeight="1" s="283">
      <c r="A285" s="109" t="n">
        <v>2353</v>
      </c>
      <c r="B285" s="222">
        <f>HYPERLINK("https://mocostore.moco.co.id/catalog/"&amp;AB2362,"Klik Disini")</f>
        <v/>
      </c>
      <c r="C285" s="223" t="inlineStr">
        <is>
          <t>Fakta, Fiksi, Cinta Dan Air Mata</t>
        </is>
      </c>
      <c r="D285" s="223" t="n"/>
      <c r="E285" s="223" t="inlineStr">
        <is>
          <t>Magdalena Pranata &amp; Team Penulis Universitas Petra</t>
        </is>
      </c>
      <c r="F285" s="223" t="n"/>
      <c r="G285" s="223" t="inlineStr">
        <is>
          <t>978-623-6844-21-2</t>
        </is>
      </c>
      <c r="H285" s="223" t="inlineStr">
        <is>
          <t>Fiksi</t>
        </is>
      </c>
      <c r="I285" s="258" t="inlineStr">
        <is>
          <t>Fiksi</t>
        </is>
      </c>
      <c r="J285" s="186" t="inlineStr">
        <is>
          <t>001.02</t>
        </is>
      </c>
      <c r="K285" s="264" t="inlineStr">
        <is>
          <t>Edisi Ke-1</t>
        </is>
      </c>
      <c r="L285" s="264" t="n"/>
      <c r="M285" s="259" t="inlineStr">
        <is>
          <t>Tidak Tersedia</t>
        </is>
      </c>
      <c r="N285" s="223" t="inlineStr">
        <is>
          <t>Indonesia</t>
        </is>
      </c>
      <c r="O285" s="223" t="inlineStr">
        <is>
          <t>Fiksi</t>
        </is>
      </c>
      <c r="P285" s="260" t="inlineStr">
        <is>
          <t>Tidak Tersedia</t>
        </is>
      </c>
      <c r="Q285" s="260" t="n">
        <v>2022</v>
      </c>
      <c r="R285" s="223" t="inlineStr">
        <is>
          <t>Sheila Publishing</t>
        </is>
      </c>
      <c r="S285" s="223" t="inlineStr">
        <is>
          <t>Andi Offset CV</t>
        </is>
      </c>
      <c r="T285" s="223" t="inlineStr">
        <is>
          <t>Lokal</t>
        </is>
      </c>
      <c r="U285" s="261" t="n">
        <v>326</v>
      </c>
      <c r="V285" s="86" t="inlineStr">
        <is>
          <t>pdf</t>
        </is>
      </c>
      <c r="W285" s="223" t="inlineStr">
        <is>
          <t>3.0 MB</t>
        </is>
      </c>
      <c r="X285" s="223" t="inlineStr">
        <is>
          <t>&lt;p&gt;Jelas membaca buku cerpen semacam ini, bukan hanya untuk mengisi waktu luang,namun untuk merenungkan makna penting dibalik setiap cerpen yang dituliskan para anak muda bangsa yang sedang duduk dibangku kuliah dan mempersiapkan diri menjadi seorang dewasa yang memahami makna dan tujuan hidupnya. Tak habis-habisnya saya mengagumi bagaimana para penulis sebagai anak muda yang ideal dan hatinya penuh cinta kepada Tuhan dan kepedulian pada sesama, secara apik dan menarik menorehkan kisahsejati ataupun imaginasi dari batin terdalam, dalam bentuk cerita yang pendek, namun bermakna dalam. Judul kumpulan cerpen inia dalah Fakta, Fiksi, Cinta, dan Airmata, karena demikianlah yang coba dituangkan darihati dan pemikiran para mahasiswa ini ,yang menyadari bahwa hidup mereka ada dalam keterbatasan antara impian dan kenyataan hidup, antara harapan dan fakta yang tidak bisa dikendalikan oleh. kekuatan manusia.Tulisan dalam bentuk cerpen ini juga sebagai bentuk dan cara anak muda bertanya atau menjawab pergumulan hidup mereka, dan pada akhirnya menuju pada pengakuan iman padaTuhan yang menciptakan mereka dan mengasihi dengan kasih-Nya yang sempurna.&lt;/p&gt;</t>
        </is>
      </c>
      <c r="Y285" s="262" t="n">
        <v>89000</v>
      </c>
      <c r="Z285" s="226" t="n"/>
      <c r="AA285" s="241">
        <f>Y2362*Z2362</f>
        <v/>
      </c>
      <c r="AB285" s="237" t="inlineStr">
        <is>
          <t>d4ab4a6b-7d81-4f2c-bdd9-34b4627e0a05</t>
        </is>
      </c>
    </row>
    <row r="286" ht="15" customHeight="1" s="283">
      <c r="A286" s="109" t="n">
        <v>2357</v>
      </c>
      <c r="B286" s="222">
        <f>HYPERLINK("https://mocostore.moco.co.id/catalog/"&amp;AB2366,"Klik Disini")</f>
        <v/>
      </c>
      <c r="C286" s="223" t="inlineStr">
        <is>
          <t>Anak-Anak Cahaya</t>
        </is>
      </c>
      <c r="D286" s="223" t="n"/>
      <c r="E286" s="223" t="inlineStr">
        <is>
          <t>Ramaditya Adikara</t>
        </is>
      </c>
      <c r="F286" s="223" t="inlineStr">
        <is>
          <t>978-623-6844-40-3</t>
        </is>
      </c>
      <c r="G286" s="223" t="inlineStr">
        <is>
          <t>978-623-6844-41-0</t>
        </is>
      </c>
      <c r="H286" s="223" t="inlineStr">
        <is>
          <t>Novel</t>
        </is>
      </c>
      <c r="I286" s="258" t="inlineStr">
        <is>
          <t>Fiksi</t>
        </is>
      </c>
      <c r="J286" s="186" t="inlineStr">
        <is>
          <t>001.02</t>
        </is>
      </c>
      <c r="K286" s="264" t="inlineStr">
        <is>
          <t>Edisi Ke-1</t>
        </is>
      </c>
      <c r="L286" s="264" t="n"/>
      <c r="M286" s="259" t="inlineStr">
        <is>
          <t>Tidak Tersedia</t>
        </is>
      </c>
      <c r="N286" s="223" t="inlineStr">
        <is>
          <t>Indonesia</t>
        </is>
      </c>
      <c r="O286" s="223" t="inlineStr">
        <is>
          <t>Fiksi</t>
        </is>
      </c>
      <c r="P286" s="260" t="n">
        <v>2022</v>
      </c>
      <c r="Q286" s="260" t="n">
        <v>2022</v>
      </c>
      <c r="R286" s="223" t="inlineStr">
        <is>
          <t>Sheila Publishing</t>
        </is>
      </c>
      <c r="S286" s="223" t="inlineStr">
        <is>
          <t>Andi Offset CV</t>
        </is>
      </c>
      <c r="T286" s="223" t="inlineStr">
        <is>
          <t>Lokal</t>
        </is>
      </c>
      <c r="U286" s="261" t="n">
        <v>306</v>
      </c>
      <c r="V286" s="86" t="inlineStr">
        <is>
          <t>pdf</t>
        </is>
      </c>
      <c r="W286" s="223" t="inlineStr">
        <is>
          <t>4.1 MB</t>
        </is>
      </c>
      <c r="X286" s="223" t="inlineStr">
        <is>
          <t>&lt;p&gt;Rama Adalah Seorang Anak Tunanetra. Sulung Dari Dua Bersaudara Itu Baru Saja Pindah Ke Sebuah Kompleks, Yaitu Jatiwaringin Asri. Sebagai Tunanetra, Ia Harus Menghadapi Cobaan Hidup Yang Berat, Baik Dalam Pergaulan Maupun Pendidikan. Di Kompleks Jatiwaringin Asri, Rama Bertemu Dengan Teman-Teman Baru Yang Akan Mewarnai Kegelapan Hidupnya Lewat Berbagai Petualangan Dan Pengalaman Seru. Belajar Dan Bermain, Berbahagia Dan Bersedih, Semuanya Rama Lewati Bersama Cita-Citanya; Ingin Menjadi Cahaya Bagi Orang Lain. Dalam Perjalanannya, Rama Harus Berjuang Untuk Dapat Bersekolah. Tak Hanya Itu! Ia Juga Harus Tegar Menghadapi Anak-Anak Yang Tidak Dapat Menerima Kondisinya Sebagai Seorang Tunanetra. Novel Ini Terinspirasi Pengalaman Kecil Penulis. Adapun Karya Ini Dibuat Sebagai Tribut Untuk Kompleks Beserta Warganya Yang Telah Memberikan Banyak Kenangan Dan Pelajaran Berharga. Nama Tokoh, Tempat, Dan Kejadian Sebagian Besar Adalah Nyata Dan Telah Mendapatkan Izin Dari Yang Bersangkutan. Selamat Membaca!&lt;/p&gt;</t>
        </is>
      </c>
      <c r="Y286" s="262" t="n">
        <v>79000</v>
      </c>
      <c r="Z286" s="226" t="n"/>
      <c r="AA286" s="241">
        <f>Y2366*Z2366</f>
        <v/>
      </c>
      <c r="AB286" s="237" t="inlineStr">
        <is>
          <t>fc62b406-0207-4c4a-90ee-963e5b61b3a7</t>
        </is>
      </c>
    </row>
    <row r="287" ht="15" customHeight="1" s="283">
      <c r="A287" s="109" t="n">
        <v>2372</v>
      </c>
      <c r="B287" s="222">
        <f>HYPERLINK("https://mocostore.moco.co.id/catalog/"&amp;AB2381,"Klik Disini")</f>
        <v/>
      </c>
      <c r="C287" s="223" t="inlineStr">
        <is>
          <t>Stuck on You</t>
        </is>
      </c>
      <c r="D287" s="223" t="n"/>
      <c r="E287" s="223" t="inlineStr">
        <is>
          <t>R.A Trivani Desyara</t>
        </is>
      </c>
      <c r="F287" s="223" t="n"/>
      <c r="G287" s="223" t="inlineStr">
        <is>
          <t>978-623-6844-29-8</t>
        </is>
      </c>
      <c r="H287" s="223" t="inlineStr">
        <is>
          <t>Fiksi</t>
        </is>
      </c>
      <c r="I287" s="258" t="inlineStr">
        <is>
          <t>Fiksi</t>
        </is>
      </c>
      <c r="J287" s="186" t="inlineStr">
        <is>
          <t>001.02</t>
        </is>
      </c>
      <c r="K287" s="264" t="inlineStr">
        <is>
          <t>Edisi Ke-1</t>
        </is>
      </c>
      <c r="L287" s="264" t="n"/>
      <c r="M287" s="259" t="inlineStr">
        <is>
          <t>Tidak Tersedia</t>
        </is>
      </c>
      <c r="N287" s="223" t="inlineStr">
        <is>
          <t>Indonesia</t>
        </is>
      </c>
      <c r="O287" s="223" t="inlineStr">
        <is>
          <t>Fiksi</t>
        </is>
      </c>
      <c r="P287" s="260" t="inlineStr">
        <is>
          <t>Tidak Tersedia</t>
        </is>
      </c>
      <c r="Q287" s="260" t="n">
        <v>2022</v>
      </c>
      <c r="R287" s="223" t="inlineStr">
        <is>
          <t>Sheila Publishing</t>
        </is>
      </c>
      <c r="S287" s="223" t="inlineStr">
        <is>
          <t>Andi Offset CV</t>
        </is>
      </c>
      <c r="T287" s="223" t="inlineStr">
        <is>
          <t>Lokal</t>
        </is>
      </c>
      <c r="U287" s="261" t="n">
        <v>458</v>
      </c>
      <c r="V287" s="86" t="inlineStr">
        <is>
          <t>pdf</t>
        </is>
      </c>
      <c r="W287" s="223" t="inlineStr">
        <is>
          <t>1.8 MB</t>
        </is>
      </c>
      <c r="X287" s="223" t="inlineStr">
        <is>
          <t>&lt;p&gt;Ketika dua insan menjalin hubungan asmara, maka dua insan tersebut sudah siap untuk saling mencintai dan dicintai, setiap orang mengatakan pacaran itu indah, setiap orang mengatakan bahwa memiliki pacar yang hampir sempurna adalah sebuah kebanggaan, namun bagi Nina Ayarizki itu merupakan hal paling buruk dalam perjalanan cintanya. Nina menyadari satu hal bahwa, berpacaran dengan orang yang dicintainya tak selamanya menuai indah, bahkan itu terlihat sebagai mimpi buruk, menyesakkan dada dan membuat derita, se-tragis itu perjalanan cinta-nya. Apakah pada akhirnya kebahagiaan akan merangkulnya?&lt;/p&gt;</t>
        </is>
      </c>
      <c r="Y287" s="262" t="n">
        <v>99000</v>
      </c>
      <c r="Z287" s="226" t="n"/>
      <c r="AA287" s="241">
        <f>Y2381*Z2381</f>
        <v/>
      </c>
      <c r="AB287" s="237" t="inlineStr">
        <is>
          <t>6990038c-b9fe-4167-a99f-d5af3c9c18de</t>
        </is>
      </c>
    </row>
    <row r="288" ht="15" customHeight="1" s="283">
      <c r="A288" s="109" t="n">
        <v>2373</v>
      </c>
      <c r="B288" s="222">
        <f>HYPERLINK("https://mocostore.moco.co.id/catalog/"&amp;AB2382,"Klik Disini")</f>
        <v/>
      </c>
      <c r="C288" s="223" t="inlineStr">
        <is>
          <t>Sweet Family</t>
        </is>
      </c>
      <c r="D288" s="223" t="n"/>
      <c r="E288" s="223" t="inlineStr">
        <is>
          <t>Yusvi Maryam Uffa</t>
        </is>
      </c>
      <c r="F288" s="223" t="n"/>
      <c r="G288" s="223" t="inlineStr">
        <is>
          <t>978-623-6844-38-0</t>
        </is>
      </c>
      <c r="H288" s="223" t="inlineStr">
        <is>
          <t>Fiksi</t>
        </is>
      </c>
      <c r="I288" s="258" t="inlineStr">
        <is>
          <t>Fiksi</t>
        </is>
      </c>
      <c r="J288" s="186" t="inlineStr">
        <is>
          <t>001.02</t>
        </is>
      </c>
      <c r="K288" s="264" t="inlineStr">
        <is>
          <t>Edisi Ke-1</t>
        </is>
      </c>
      <c r="L288" s="264" t="n"/>
      <c r="M288" s="259" t="inlineStr">
        <is>
          <t>Tidak Tersedia</t>
        </is>
      </c>
      <c r="N288" s="263" t="inlineStr">
        <is>
          <t>Indonesia</t>
        </is>
      </c>
      <c r="O288" s="263" t="inlineStr">
        <is>
          <t>Fiksi</t>
        </is>
      </c>
      <c r="P288" s="260" t="inlineStr">
        <is>
          <t>Tidak Tersedia</t>
        </is>
      </c>
      <c r="Q288" s="260" t="n">
        <v>2022</v>
      </c>
      <c r="R288" s="223" t="inlineStr">
        <is>
          <t>Sheila Publishing</t>
        </is>
      </c>
      <c r="S288" s="223" t="inlineStr">
        <is>
          <t>Andi Offset CV</t>
        </is>
      </c>
      <c r="T288" s="223" t="inlineStr">
        <is>
          <t>Lokal</t>
        </is>
      </c>
      <c r="U288" s="261" t="n">
        <v>509</v>
      </c>
      <c r="V288" s="86" t="inlineStr">
        <is>
          <t>pdf</t>
        </is>
      </c>
      <c r="W288" s="223" t="inlineStr">
        <is>
          <t>12.5 MB</t>
        </is>
      </c>
      <c r="X288" s="223" t="inlineStr">
        <is>
          <t>&lt;p&gt;Keluarga yang bermarga Elswet adalah keluarga yang penuh dengan keceriaan dan penuh permatian. Keluarga ini tentunya akan membuat anak-anak di luar sana memimpikan keluarga yang penuh keharmonisan ini. Namun, sebahagia Begtupun dengan keluarga Elswet Ternyata, salah satu dari mereka memendam rasa i&amp;ntilde; yang begitu besar hingga membuatnya buta akan apa yang telah dia mliki. Dan salah satu dari mereka mempunyai sebutan sebaga Dandelion. Bunga yang kapan saja b&amp;#39;sa terbang bersama angin kagan pun angin menginginkannya untuk terbang bersamanya. Dan bunga itu sama seperti pemilk gadis itu, kehidupannya terihat sempurna namun jika diperhatikan lagi, maka akan ada kerapuhan dibalik keindahannya. apapun sebuah keluarga pasti akan ada konfliknya.&lt;/p&gt;</t>
        </is>
      </c>
      <c r="Y288" s="262" t="n">
        <v>108000</v>
      </c>
      <c r="Z288" s="226" t="n"/>
      <c r="AA288" s="241">
        <f>Y2382*Z2382</f>
        <v/>
      </c>
      <c r="AB288" s="237" t="inlineStr">
        <is>
          <t>5e804da7-6139-4190-86ef-7ed851dee3d7</t>
        </is>
      </c>
    </row>
    <row r="289" ht="15" customHeight="1" s="283">
      <c r="A289" s="109" t="n">
        <v>2387</v>
      </c>
      <c r="B289" s="222">
        <f>HYPERLINK("https://mocostore.moco.co.id/catalog/"&amp;AB2396,"Klik Disini")</f>
        <v/>
      </c>
      <c r="C289" s="223" t="inlineStr">
        <is>
          <t>Cahaya dari Balik Takbir Kegelapan</t>
        </is>
      </c>
      <c r="D289" s="223" t="n"/>
      <c r="E289" s="223" t="inlineStr">
        <is>
          <t>Jefta Atapeni</t>
        </is>
      </c>
      <c r="F289" s="223" t="n"/>
      <c r="G289" s="223" t="inlineStr">
        <is>
          <t>978-623-8186-10-5</t>
        </is>
      </c>
      <c r="H289" s="223" t="inlineStr">
        <is>
          <t>Fiksi</t>
        </is>
      </c>
      <c r="I289" s="258" t="inlineStr">
        <is>
          <t>Fiksi</t>
        </is>
      </c>
      <c r="J289" s="186" t="inlineStr">
        <is>
          <t>001.02</t>
        </is>
      </c>
      <c r="K289" s="264" t="inlineStr">
        <is>
          <t>Edisi Ke-1</t>
        </is>
      </c>
      <c r="L289" s="264" t="n"/>
      <c r="M289" s="259" t="inlineStr">
        <is>
          <t>Tidak Tersedia</t>
        </is>
      </c>
      <c r="N289" s="223" t="inlineStr">
        <is>
          <t>Indonesia</t>
        </is>
      </c>
      <c r="O289" s="223" t="inlineStr">
        <is>
          <t>Fiksi</t>
        </is>
      </c>
      <c r="P289" s="260" t="inlineStr">
        <is>
          <t>Tidak Tersedia</t>
        </is>
      </c>
      <c r="Q289" s="260" t="n">
        <v>2022</v>
      </c>
      <c r="R289" s="223" t="inlineStr">
        <is>
          <t>Pustaka Referensi</t>
        </is>
      </c>
      <c r="S289" s="223" t="inlineStr">
        <is>
          <t>Andi Offset CV</t>
        </is>
      </c>
      <c r="T289" s="223" t="inlineStr">
        <is>
          <t>Lokal</t>
        </is>
      </c>
      <c r="U289" s="261" t="n">
        <v>68</v>
      </c>
      <c r="V289" s="86" t="inlineStr">
        <is>
          <t>pdf</t>
        </is>
      </c>
      <c r="W289" s="223" t="inlineStr">
        <is>
          <t>5.7 MB</t>
        </is>
      </c>
      <c r="X289" s="223" t="inlineStr">
        <is>
          <t>&lt;p&gt;Sekarang kau menjadi hambaku. Tugasmu adalah menjalankan semua misi kejahatanku di bumi, maka aku akan berikan kepadamu segala kekayaan dan bangsa-bangsa di bumi. Kau akan menjadi penguasa terkaya dan terkuat di bumi. Lihatlah. Semua itu akan menjadi milikmu karena bumi ada dalam kuasa dan kendaliku.&amp;rdquo; Sosok gaib itu menunjukkan semua yang ia katakan kepada Marko. Marko terdecak kagum pada semua yang diperlihatkan sosok gaib itu. Marko tersenyum gembira dan ia tidak sabar untuk menerima semua itu. Sebelum sosok gaib itu memberi semua itu kepada Marko, ia membawa Marko ke tengah laut dan ia meneguk laut hingga kering. Aroma garam dan lumut karang menguap ke angkasa memberi warna dan rasa pada awan. Tiba-tiba langit menjadi tabir kegelapan dan Marko tak percaya lagi pada suara batinnya tentang kesetiaannya kepada Tuhan. Hati dan pikirannya terbius oleh sosok gaib itu sehingga Marko mencurigai Tuhan dan segala yang hidup....&lt;/p&gt;</t>
        </is>
      </c>
      <c r="Y289" s="262" t="n">
        <v>32000</v>
      </c>
      <c r="Z289" s="226" t="n"/>
      <c r="AA289" s="241">
        <f>Y2396*Z2396</f>
        <v/>
      </c>
      <c r="AB289" s="237" t="inlineStr">
        <is>
          <t>b02d6a54-3929-4127-acca-50b3990a27d4</t>
        </is>
      </c>
    </row>
    <row r="290" ht="15" customHeight="1" s="283">
      <c r="A290" s="109" t="n">
        <v>2390</v>
      </c>
      <c r="B290" s="222">
        <f>HYPERLINK("https://mocostore.moco.co.id/catalog/"&amp;AB2399,"Klik Disini")</f>
        <v/>
      </c>
      <c r="C290" s="223" t="inlineStr">
        <is>
          <t>Pangeran Suatu Hari</t>
        </is>
      </c>
      <c r="D290" s="223" t="n"/>
      <c r="E290" s="223" t="inlineStr">
        <is>
          <t>Johan Martinus</t>
        </is>
      </c>
      <c r="F290" s="223" t="n"/>
      <c r="G290" s="223" t="inlineStr">
        <is>
          <t>978-623-91927-7-8</t>
        </is>
      </c>
      <c r="H290" s="223" t="inlineStr">
        <is>
          <t>Fiksi</t>
        </is>
      </c>
      <c r="I290" s="258" t="inlineStr">
        <is>
          <t>Fiksi</t>
        </is>
      </c>
      <c r="J290" s="186" t="inlineStr">
        <is>
          <t>001.02</t>
        </is>
      </c>
      <c r="K290" s="264" t="inlineStr">
        <is>
          <t>Edisi Ke-1</t>
        </is>
      </c>
      <c r="L290" s="264" t="n"/>
      <c r="M290" s="259" t="inlineStr">
        <is>
          <t>Jilid 1</t>
        </is>
      </c>
      <c r="N290" s="223" t="inlineStr">
        <is>
          <t>Indonesia</t>
        </is>
      </c>
      <c r="O290" s="223" t="inlineStr">
        <is>
          <t>Fiksi</t>
        </is>
      </c>
      <c r="P290" s="260" t="inlineStr">
        <is>
          <t>Tidak Tersedia</t>
        </is>
      </c>
      <c r="Q290" s="260" t="n">
        <v>2022</v>
      </c>
      <c r="R290" s="223" t="inlineStr">
        <is>
          <t>Cahaya Harapan</t>
        </is>
      </c>
      <c r="S290" s="223" t="inlineStr">
        <is>
          <t>Andi Offset CV</t>
        </is>
      </c>
      <c r="T290" s="223" t="inlineStr">
        <is>
          <t>Lokal</t>
        </is>
      </c>
      <c r="U290" s="261" t="n">
        <v>158</v>
      </c>
      <c r="V290" s="86" t="inlineStr">
        <is>
          <t>pdf</t>
        </is>
      </c>
      <c r="W290" s="223" t="inlineStr">
        <is>
          <t>3.0 MB</t>
        </is>
      </c>
      <c r="X290" s="223" t="inlineStr">
        <is>
          <t>&lt;p&gt;Lalu, Sang Pangeran pun pergi, meninggalkan kerajaan untuk mengejar mimpi-mimpinya. Entah berapa lama ia akan pergi. Entah apa yang akan terjadi. Tetapi tekad Sang Pangeran pun sudah bulat untuk menghampiri Sang Dewi. Demi mengutarakan apa yang ia pendam selama ini.&lt;/p&gt;</t>
        </is>
      </c>
      <c r="Y290" s="262" t="n">
        <v>42000</v>
      </c>
      <c r="Z290" s="226" t="n"/>
      <c r="AA290" s="241">
        <f>Y2399*Z2399</f>
        <v/>
      </c>
      <c r="AB290" s="237" t="inlineStr">
        <is>
          <t>9100d293-9b9b-4950-bbf7-b373b0bd3f30</t>
        </is>
      </c>
    </row>
    <row r="291" ht="15" customHeight="1" s="283">
      <c r="A291" s="109" t="n">
        <v>2401</v>
      </c>
      <c r="B291" s="222">
        <f>HYPERLINK("https://mocostore.moco.co.id/catalog/"&amp;AB2410,"Klik Disini")</f>
        <v/>
      </c>
      <c r="C291" s="223" t="inlineStr">
        <is>
          <t>Jiwaku, Merah Putih Kelabu</t>
        </is>
      </c>
      <c r="D291" s="223" t="n"/>
      <c r="E291" s="223" t="inlineStr">
        <is>
          <t>Yudha Izye</t>
        </is>
      </c>
      <c r="F291" s="223" t="n"/>
      <c r="G291" s="223" t="inlineStr">
        <is>
          <t>978-623-6844-73-1</t>
        </is>
      </c>
      <c r="H291" s="223" t="inlineStr">
        <is>
          <t>Novel</t>
        </is>
      </c>
      <c r="I291" s="258" t="inlineStr">
        <is>
          <t>Fiksi</t>
        </is>
      </c>
      <c r="J291" s="186" t="inlineStr">
        <is>
          <t>001.02</t>
        </is>
      </c>
      <c r="K291" s="264" t="inlineStr">
        <is>
          <t>Edisi Ke-1</t>
        </is>
      </c>
      <c r="L291" s="264" t="n"/>
      <c r="M291" s="259" t="inlineStr">
        <is>
          <t>Tidak Tersedia</t>
        </is>
      </c>
      <c r="N291" s="223" t="inlineStr">
        <is>
          <t>Indonesia</t>
        </is>
      </c>
      <c r="O291" s="223" t="inlineStr">
        <is>
          <t>Fiksi</t>
        </is>
      </c>
      <c r="P291" s="260" t="inlineStr">
        <is>
          <t>Tidak Tersedia</t>
        </is>
      </c>
      <c r="Q291" s="260" t="n">
        <v>2022</v>
      </c>
      <c r="R291" s="223" t="inlineStr">
        <is>
          <t>Sheila Publishing</t>
        </is>
      </c>
      <c r="S291" s="223" t="inlineStr">
        <is>
          <t>Andi Offset CV</t>
        </is>
      </c>
      <c r="T291" s="223" t="inlineStr">
        <is>
          <t>Lokal</t>
        </is>
      </c>
      <c r="U291" s="261" t="n">
        <v>276</v>
      </c>
      <c r="V291" s="86" t="inlineStr">
        <is>
          <t>pdf</t>
        </is>
      </c>
      <c r="W291" s="223" t="inlineStr">
        <is>
          <t>5.8 MB</t>
        </is>
      </c>
      <c r="X291" s="223" t="inlineStr">
        <is>
          <t>&lt;p&gt;Kalau mendengar kata &amp;ldquo;Paskibra&amp;rdquo;, umumnya kita akan membayangkan sosok yang good looking, badan ideal, dan utamanya memiliki tekad yang kuat dan rela mengabdi. Itu, memang benar. Harusnya seperti itu. Tapi, tetap saja ada cerita di mana orang lolos masuk Paskibra karena skill-nya ada, tapi hatinya tidak ada di sana. Tentunya, orang itu sangat merasa terbebani ketika menjalankan kehidupan yang penuh dengan siksaan fisik dan mental setiap hari. Tapi, untungnya, diantara semua bentakan dan getakan itu, ada kisah-kasih yang menyelingi sehingga orang itu bisa bertahan. &amp;ldquo;...Serius, aku benar-benar enggak mau jadi Polisi sekolah begini. Mengabdi untuk sekolah? Dengan sistem zonasi dan angkatan busuk ini? Ha! Enggak sudi. Tapi, gimana lagi? Aku udah enggak punya pilihan...&amp;rdquo;&lt;/p&gt;</t>
        </is>
      </c>
      <c r="Y291" s="262" t="n">
        <v>79000</v>
      </c>
      <c r="Z291" s="226" t="n"/>
      <c r="AA291" s="241">
        <f>Y2410*Z2410</f>
        <v/>
      </c>
      <c r="AB291" s="237" t="inlineStr">
        <is>
          <t>c62cfc6c-3907-45e1-a461-32075a586d0f</t>
        </is>
      </c>
    </row>
    <row r="292" ht="15" customHeight="1" s="283">
      <c r="A292" s="109" t="n">
        <v>2414</v>
      </c>
      <c r="B292" s="222">
        <f>HYPERLINK("https://mocostore.moco.co.id/catalog/"&amp;AB2423,"Klik Disini")</f>
        <v/>
      </c>
      <c r="C292" s="223" t="inlineStr">
        <is>
          <t>Romantika dan Logika: Gani Please Deh....!</t>
        </is>
      </c>
      <c r="D292" s="223" t="n"/>
      <c r="E292" s="223" t="inlineStr">
        <is>
          <t>Dede Solehudin</t>
        </is>
      </c>
      <c r="F292" s="223" t="n"/>
      <c r="G292" s="223" t="inlineStr">
        <is>
          <t>978-623-6844-75-5</t>
        </is>
      </c>
      <c r="H292" s="223" t="inlineStr">
        <is>
          <t>Fiksi</t>
        </is>
      </c>
      <c r="I292" s="258" t="inlineStr">
        <is>
          <t>Fiksi</t>
        </is>
      </c>
      <c r="J292" s="186" t="inlineStr">
        <is>
          <t>001.02</t>
        </is>
      </c>
      <c r="K292" s="264" t="inlineStr">
        <is>
          <t>Edisi Ke-1</t>
        </is>
      </c>
      <c r="L292" s="264" t="n"/>
      <c r="M292" s="259" t="inlineStr">
        <is>
          <t>Tidak Tersedia</t>
        </is>
      </c>
      <c r="N292" s="223" t="inlineStr">
        <is>
          <t>Indonesia</t>
        </is>
      </c>
      <c r="O292" s="223" t="inlineStr">
        <is>
          <t>Fiksi</t>
        </is>
      </c>
      <c r="P292" s="260" t="inlineStr">
        <is>
          <t>Tidak Tersedia</t>
        </is>
      </c>
      <c r="Q292" s="260" t="n">
        <v>2022</v>
      </c>
      <c r="R292" s="223" t="inlineStr">
        <is>
          <t>Sheila Publishing</t>
        </is>
      </c>
      <c r="S292" s="223" t="inlineStr">
        <is>
          <t>Andi Offset CV</t>
        </is>
      </c>
      <c r="T292" s="223" t="inlineStr">
        <is>
          <t>Lokal</t>
        </is>
      </c>
      <c r="U292" s="261" t="n">
        <v>338</v>
      </c>
      <c r="V292" s="86" t="inlineStr">
        <is>
          <t>pdf</t>
        </is>
      </c>
      <c r="W292" s="223" t="inlineStr">
        <is>
          <t>6.3 MB</t>
        </is>
      </c>
      <c r="X292" s="223" t="inlineStr">
        <is>
          <t>&lt;p&gt;Novel ini bercerita khas mahasiswa yang digambarkan oleh tokoh Gani, Fazeela, Donni dan Windy. Latar belakang dari keempat tokoh dalam cerita ini sengaja dibuat berbeda. Karena salahsatu tujuan dari cerita ini adalah menyampaikan pesan bahwa kampus merupakan tempat berinteraksinya semua warga kampus yang bersal dari budaya dan tradisi yang berbeda dan tempat bertemunya berbagai watak, bahasa dan pemikiran yang berbeda. Kampus pun bukan hanya melahirkan para ilmuwan atau kaum cerdik pandai sebagai solusi bagi kehidupan bangsa, namun acap kali tempat lahirnya biang kerok masalah bangsa yaitu melahirkan koruptor yang sangat menyengsarakan bangsa. Pesan lainnya adalah setiap mahasiswa harus memiliki cita-cita yang harus diperjuangkan dengan serius sehingga kesuksesan bisa diraih. Mental dan semangat mahasiswa harus diasah sedemikian rupa salahsatunya dengan adanya organisasi kampus dan berbagai kompetisi yang diikuti. Sehingga melahirkan individu yang lebih tahan banting dan tidak mudah menyerah. Namun selain diksi dan pesan yang disampaikan cenderung berkesan humor, namun semoga bisa menambah pengetahuan para pembaca dan bisa menambah wawasan pembaca. Sebagai daya tarik, saya menyertakan bumbu-bumbu cerita cinta dan pernik kehidupan kampus yang dikemas sedemikian rupa disuguhkan sebagai pemanis yang semoga bisa memberikan cara pandang yang berbeda bagi pembaca tentang sisi lain romantisme kehidupan mahasiswa.&lt;/p&gt;</t>
        </is>
      </c>
      <c r="Y292" s="262" t="n">
        <v>65000</v>
      </c>
      <c r="Z292" s="226" t="n"/>
      <c r="AA292" s="241">
        <f>Y2423*Z2423</f>
        <v/>
      </c>
      <c r="AB292" s="237" t="inlineStr">
        <is>
          <t>7b353a02-1c44-4131-a047-198643837666</t>
        </is>
      </c>
    </row>
    <row r="293" ht="15" customHeight="1" s="283">
      <c r="A293" s="109" t="n">
        <v>2415</v>
      </c>
      <c r="B293" s="222">
        <f>HYPERLINK("https://mocostore.moco.co.id/catalog/"&amp;AB2424,"Klik Disini")</f>
        <v/>
      </c>
      <c r="C293" s="223" t="inlineStr">
        <is>
          <t>Kitab Mantan</t>
        </is>
      </c>
      <c r="D293" s="223" t="inlineStr">
        <is>
          <t>50+ Tanda Kenapa Status Dia Harus Berubah Jadi Mantan</t>
        </is>
      </c>
      <c r="E293" s="223" t="inlineStr">
        <is>
          <t>Sekar Ayu Asmara</t>
        </is>
      </c>
      <c r="F293" s="223" t="inlineStr">
        <is>
          <t>978-623-6844-34-2</t>
        </is>
      </c>
      <c r="G293" s="223" t="inlineStr">
        <is>
          <t>978-623-6844-35-9</t>
        </is>
      </c>
      <c r="H293" s="223" t="inlineStr">
        <is>
          <t>Fiksi</t>
        </is>
      </c>
      <c r="I293" s="258" t="inlineStr">
        <is>
          <t>Fiksi</t>
        </is>
      </c>
      <c r="J293" s="186" t="inlineStr">
        <is>
          <t>001.02</t>
        </is>
      </c>
      <c r="K293" s="264" t="inlineStr">
        <is>
          <t>Edisi Ke-1</t>
        </is>
      </c>
      <c r="L293" s="264" t="n"/>
      <c r="M293" s="259" t="inlineStr">
        <is>
          <t>Tidak Tersedia</t>
        </is>
      </c>
      <c r="N293" s="223" t="inlineStr">
        <is>
          <t>Indonesia</t>
        </is>
      </c>
      <c r="O293" s="223" t="inlineStr">
        <is>
          <t>Fiksi</t>
        </is>
      </c>
      <c r="P293" s="260" t="n">
        <v>2022</v>
      </c>
      <c r="Q293" s="260" t="n">
        <v>2022</v>
      </c>
      <c r="R293" s="223" t="inlineStr">
        <is>
          <t>Sheila Publishing</t>
        </is>
      </c>
      <c r="S293" s="223" t="inlineStr">
        <is>
          <t>Andi Offset CV</t>
        </is>
      </c>
      <c r="T293" s="223" t="inlineStr">
        <is>
          <t>Lokal</t>
        </is>
      </c>
      <c r="U293" s="261" t="n">
        <v>114</v>
      </c>
      <c r="V293" s="86" t="inlineStr">
        <is>
          <t>pdf</t>
        </is>
      </c>
      <c r="W293" s="223" t="inlineStr">
        <is>
          <t>9.7 MB</t>
        </is>
      </c>
      <c r="X293" s="223" t="inlineStr">
        <is>
          <t>&lt;p&gt;Hey, Shay... Apa bener pasanganmu cinta mati sama lo 100%? Apa kamu punya pacar hanya jadi ajang pamer ke sahabat-sahabat Lo? Tapi dengan kamu punya pacar saatnya kedua kaki Lo mesti kencang menapak bumi, jangan goyang ke kanan atau kiri. Jangan sampai Lo jadi ga punya akal sehat dan jadi bucin banget dengan pasangan Lo tanpa melihat dirinya seperti apa. Melewati masa pacaran lo harusnya udah bisa mengukur &amp;quot;si dia&amp;quot; itu spesies apa. Kenali tanda-tandanya. Apa dia benar menghargai dan menyayangi lo? Kenali hal-hal yang tak biasa di awal pacaran. Misalnya Lo udah ga bisa jadi diri sendiri, dan makin ilfil dengan sikap-sikapnya. Kalau dari awal-awal pacaran udah basi, buat apa lanjut?&lt;/p&gt;</t>
        </is>
      </c>
      <c r="Y293" s="262" t="n">
        <v>99000</v>
      </c>
      <c r="Z293" s="226" t="n"/>
      <c r="AA293" s="241">
        <f>Y2424*Z2424</f>
        <v/>
      </c>
      <c r="AB293" s="237" t="inlineStr">
        <is>
          <t>8994a4da-3fde-4a90-b3a3-8a4389b60661</t>
        </is>
      </c>
    </row>
    <row r="294" ht="15" customHeight="1" s="283">
      <c r="A294" s="109" t="n">
        <v>2423</v>
      </c>
      <c r="B294" s="222">
        <f>HYPERLINK("https://mocostore.moco.co.id/catalog/"&amp;AB2432,"Klik Disini")</f>
        <v/>
      </c>
      <c r="C294" s="223" t="inlineStr">
        <is>
          <t>Kumpulan Cerita Anak - Penakluk Makhluk Halus di Bantaran Sungai</t>
        </is>
      </c>
      <c r="D294" s="223" t="n"/>
      <c r="E294" s="223" t="inlineStr">
        <is>
          <t>Budi Wahyono</t>
        </is>
      </c>
      <c r="F294" s="223" t="n"/>
      <c r="G294" s="223" t="inlineStr">
        <is>
          <t>978-623-471-016-8</t>
        </is>
      </c>
      <c r="H294" s="223" t="inlineStr">
        <is>
          <t>Anak</t>
        </is>
      </c>
      <c r="I294" s="258" t="inlineStr">
        <is>
          <t>Fiksi</t>
        </is>
      </c>
      <c r="J294" s="186" t="inlineStr">
        <is>
          <t>001.01</t>
        </is>
      </c>
      <c r="K294" s="223" t="inlineStr">
        <is>
          <t>Edisi Ke-1</t>
        </is>
      </c>
      <c r="L294" s="223" t="n"/>
      <c r="M294" s="259" t="inlineStr">
        <is>
          <t>Tidak Tersedia</t>
        </is>
      </c>
      <c r="N294" s="223" t="inlineStr">
        <is>
          <t>Indonesia</t>
        </is>
      </c>
      <c r="O294" s="223" t="inlineStr">
        <is>
          <t>Fiksi</t>
        </is>
      </c>
      <c r="P294" s="260" t="inlineStr">
        <is>
          <t>Tidak Tersedia</t>
        </is>
      </c>
      <c r="Q294" s="260" t="n">
        <v>2022</v>
      </c>
      <c r="R294" s="223" t="inlineStr">
        <is>
          <t>Rainbow Publisher</t>
        </is>
      </c>
      <c r="S294" s="223" t="inlineStr">
        <is>
          <t>Andi Offset CV</t>
        </is>
      </c>
      <c r="T294" s="223" t="inlineStr">
        <is>
          <t>Lokal</t>
        </is>
      </c>
      <c r="U294" s="261" t="n">
        <v>125</v>
      </c>
      <c r="V294" s="86" t="inlineStr">
        <is>
          <t>pdf</t>
        </is>
      </c>
      <c r="W294" s="223" t="inlineStr">
        <is>
          <t>2.6 MB</t>
        </is>
      </c>
      <c r="X294" s="223" t="inlineStr">
        <is>
          <t>&lt;p&gt;Semua cerita dalam buku ini dirancang konsisten pemikiran eksploratif peserta didik. Dengan demikian penerokaan yang mengarah pada sikap apresiatif, diharapkanpeserta didik akan mampu membangun / menemukan nilai-nilai yang tersembunyi dalam karya sastra. Pertanyaan seputar nama tokoh protagonis, tokoh antagonis, alur maju, alur mundur, alur sorot balik hingga alur campuran &amp;ndash; sudah mengajak pemikiran peserta didik berpancu lebih progresif.&lt;/p&gt;</t>
        </is>
      </c>
      <c r="Y294" s="262" t="n">
        <v>86000</v>
      </c>
      <c r="Z294" s="226" t="n"/>
      <c r="AA294" s="241">
        <f>Y2432*Z2432</f>
        <v/>
      </c>
      <c r="AB294" s="237" t="inlineStr">
        <is>
          <t>5f835e5b-b7f7-4853-8ce4-4e044c4517b4</t>
        </is>
      </c>
    </row>
    <row r="295" ht="15" customHeight="1" s="283">
      <c r="A295" s="109" t="n">
        <v>2424</v>
      </c>
      <c r="B295" s="222">
        <f>HYPERLINK("https://mocostore.moco.co.id/catalog/"&amp;AB2433,"Klik Disini")</f>
        <v/>
      </c>
      <c r="C295" s="223" t="inlineStr">
        <is>
          <t>Mencari Ayah</t>
        </is>
      </c>
      <c r="D295" s="223" t="n"/>
      <c r="E295" s="223" t="inlineStr">
        <is>
          <t>Natya</t>
        </is>
      </c>
      <c r="F295" s="223" t="n"/>
      <c r="G295" s="223" t="inlineStr">
        <is>
          <t>978-623-6844-58-8</t>
        </is>
      </c>
      <c r="H295" s="223" t="inlineStr">
        <is>
          <t>Novel</t>
        </is>
      </c>
      <c r="I295" s="258" t="inlineStr">
        <is>
          <t>Fiksi</t>
        </is>
      </c>
      <c r="J295" s="186" t="inlineStr">
        <is>
          <t>001.02</t>
        </is>
      </c>
      <c r="K295" s="264" t="inlineStr">
        <is>
          <t>Edisi Ke-1</t>
        </is>
      </c>
      <c r="L295" s="264" t="n"/>
      <c r="M295" s="259" t="inlineStr">
        <is>
          <t>Tidak Tersedia</t>
        </is>
      </c>
      <c r="N295" s="223" t="inlineStr">
        <is>
          <t>Indonesia</t>
        </is>
      </c>
      <c r="O295" s="223" t="inlineStr">
        <is>
          <t>Novel</t>
        </is>
      </c>
      <c r="P295" s="260" t="inlineStr">
        <is>
          <t>Tidak Tersedia</t>
        </is>
      </c>
      <c r="Q295" s="260" t="n">
        <v>2022</v>
      </c>
      <c r="R295" s="223" t="inlineStr">
        <is>
          <t>Sheila Publishing</t>
        </is>
      </c>
      <c r="S295" s="223" t="inlineStr">
        <is>
          <t>Andi Offset CV</t>
        </is>
      </c>
      <c r="T295" s="223" t="inlineStr">
        <is>
          <t>Lokal</t>
        </is>
      </c>
      <c r="U295" s="261" t="n">
        <v>294</v>
      </c>
      <c r="V295" s="86" t="inlineStr">
        <is>
          <t>pdf</t>
        </is>
      </c>
      <c r="W295" s="223" t="inlineStr">
        <is>
          <t>2.6 MB</t>
        </is>
      </c>
      <c r="X295" s="223" t="inlineStr">
        <is>
          <t>&lt;p&gt;Rumah seharusnya menjadi tempat paling aman bagi seorang anak untuk tumbuh dan berkembang, tetapi Ana justru tumbuh dewasa di tempat-tempat yang berkelindan dengan kekerasan. Hanya ayahnya yang memperlakukan Ana berbeda dan mengajarkan Ana untuk membebaskan imajinasi serta mimpinya. Meski keluarga Ana terbiasa hidup dengan kekerasan dan menganggap kekerasan sebagai hal yang lumrah, tetapi Ana memiliki pemikiran berbeda. Ia merasa ada yang salah dalam hidupnya, tetapi tidak tahu bagaimana cara membebaskan diri dari belenggu kekerasan itu. Setelah ayahnya meninggal dunia dan Ana dititipkan di rumah mertua kakaknya, Ana tetap menghadapi berbagai kekerasan dan berjuang demi bertahan hidup. Kekerasan yang dialami Ana tidak hanya kekerasan fisik, tetapi juga kekerasan psikis. Ana percaya bahwa dirinya rendah dan tidak berharga, hingga tumbuh dewasa tanpa rasa percaya diri dan tidak berani bermimpi. Kekerasan juga tetap mengaliri hidup Ana setelah ia dewasa dan mPenerbit Andiri. Kekerasan demi kekerasan yang ia terima menimbulkan rasa frustasi dan kemarahan hingga Ana membenci dirinya sendiri dan ingin mengakhiri hidupnya. Namun, suara nurani membantu menyudahi keputusasaan Ana terhadap hidup. Ia memutuskan memberontak dan mulai memperjuangkan kebahagiaannya. Kekerasan harus dihentikan. Ia lelah hidup tersiksa dalam amarah dan luka. Perjuangannya untuk mencecap kebahagiaan membuat Ana berusaha menjauh dari keluarganya. Ia tetap menyayangi dan mengurus ibunya saat sang ibu mulai sepuh, tetapi menutup komunikasi dengan anggota keluarga yang lain. Namun, keputusan untuk menjauhi keluarganya sulit terlaksana karena ibunya menginginkan Ana tetap dekat dan berhubungan dengan keluarganya. Dikara kenangan bersama ayahnya membuat Ana ingin memiliki ayah lagi. Ia mencari, mencari, dan mencari. Meski harus bertemu lelaki terburuk yang bisa dijadikan ayah, ia tetap mencari. Akhirnya, ia menemukan sosok ayah dalam diri Pak Agus, bos di tempat ia bekerja. Pada penghujung kisah, Ana berhasil memperbaiki hubungan dengan ibunya dan mulai menata hidupnya.&lt;/p&gt;</t>
        </is>
      </c>
      <c r="Y295" s="262" t="n">
        <v>77000</v>
      </c>
      <c r="Z295" s="226" t="n"/>
      <c r="AA295" s="241">
        <f>Y2433*Z2433</f>
        <v/>
      </c>
      <c r="AB295" s="237" t="inlineStr">
        <is>
          <t>12cacaa7-717a-458c-81de-a06a34b102bb</t>
        </is>
      </c>
    </row>
    <row r="296" ht="15" customHeight="1" s="283">
      <c r="A296" s="109" t="n">
        <v>2441</v>
      </c>
      <c r="B296" s="222">
        <f>HYPERLINK("https://mocostore.moco.co.id/catalog/"&amp;AB2450,"Klik Disini")</f>
        <v/>
      </c>
      <c r="C296" s="223" t="inlineStr">
        <is>
          <t>Ketika Kanza, Kancil Sekolah</t>
        </is>
      </c>
      <c r="D296" s="223" t="n"/>
      <c r="E296" s="223" t="inlineStr">
        <is>
          <t>Ivana Dee</t>
        </is>
      </c>
      <c r="F296" s="223" t="inlineStr">
        <is>
          <t>978-623-7230-61-8</t>
        </is>
      </c>
      <c r="G296" s="223" t="inlineStr">
        <is>
          <t>978-623-7230-60-1</t>
        </is>
      </c>
      <c r="H296" s="223" t="inlineStr">
        <is>
          <t>Anak</t>
        </is>
      </c>
      <c r="I296" s="258" t="inlineStr">
        <is>
          <t>Fiksi</t>
        </is>
      </c>
      <c r="J296" s="186" t="inlineStr">
        <is>
          <t>001.01</t>
        </is>
      </c>
      <c r="K296" s="264" t="inlineStr">
        <is>
          <t>Edisi Ke-1</t>
        </is>
      </c>
      <c r="L296" s="264" t="n"/>
      <c r="M296" s="259" t="inlineStr">
        <is>
          <t>Tidak Tersedia</t>
        </is>
      </c>
      <c r="N296" s="223" t="inlineStr">
        <is>
          <t>Indonesia</t>
        </is>
      </c>
      <c r="O296" s="223" t="inlineStr">
        <is>
          <t>Fiksi</t>
        </is>
      </c>
      <c r="P296" s="260" t="n">
        <v>2019</v>
      </c>
      <c r="Q296" s="260" t="n">
        <v>2019</v>
      </c>
      <c r="R296" s="223" t="inlineStr">
        <is>
          <t>Rainbow Publisher</t>
        </is>
      </c>
      <c r="S296" s="223" t="inlineStr">
        <is>
          <t>Andi Offset CV</t>
        </is>
      </c>
      <c r="T296" s="223" t="inlineStr">
        <is>
          <t>Lokal</t>
        </is>
      </c>
      <c r="U296" s="261" t="n">
        <v>210</v>
      </c>
      <c r="V296" s="86" t="inlineStr">
        <is>
          <t>pdf</t>
        </is>
      </c>
      <c r="W296" s="223" t="inlineStr">
        <is>
          <t>24.6 MB</t>
        </is>
      </c>
      <c r="X296" s="223" t="inlineStr">
        <is>
          <t>&lt;p&gt;Kisah Kanza di Sekolah bercerita tentang interaksi kancil dan kawan-kau/annya di sekolah. Ada banyak aktivitas di sekolah yang dieksplorasi di sini, yang juga dilakukan pembacanyasehari-hari. Konflik yang ada juga kerap dialami pembacanya sehingga diharapkan bisa memberikan pendekatan padapembaca tan pa harus menggurui.Kanza yang ada di sini adalah hewan yang tidak hanya cerdas namun memiliki hati yang baik. Dua hal tersebut adalahkualitas yang sangat penting untuk dikembangkan. Di sini, Kanza juga akan bersosialisasi dengan teman-temannya yang bervariasi. Dia juga mengalami masalah yang kemungkinanbesar sama dengan pembaca. Karenanya, besar harapan penulis agar bisa membawa pembaca menjadi pribadi yang lebih baiksetelah membaca buku ini.Akhir kata, buku ini diharapkan memberikan manfaat yang seluas-luasnya bagi pembacanya, baik dari segi moral ceritamaupun kegemaran membaca di usia dini.&lt;/p&gt;</t>
        </is>
      </c>
      <c r="Y296" s="262" t="n">
        <v>165000</v>
      </c>
      <c r="Z296" s="226" t="n"/>
      <c r="AA296" s="241">
        <f>Y2450*Z2450</f>
        <v/>
      </c>
      <c r="AB296" s="237" t="inlineStr">
        <is>
          <t>2438eeb3-8980-4ed7-8de9-14d8a9bfcd79</t>
        </is>
      </c>
    </row>
    <row r="297" ht="15" customHeight="1" s="283">
      <c r="A297" s="109" t="n">
        <v>2446</v>
      </c>
      <c r="B297" s="222">
        <f>HYPERLINK("https://mocostore.moco.co.id/catalog/"&amp;AB2455,"Klik Disini")</f>
        <v/>
      </c>
      <c r="C297" s="223" t="inlineStr">
        <is>
          <t>Mahir Menulis Angka &amp; Berhitung, Belajar Matematika Sambil Bermain 2nd Series B</t>
        </is>
      </c>
      <c r="D297" s="223" t="n"/>
      <c r="E297" s="223" t="inlineStr">
        <is>
          <t>Tim Kreatif Moohan</t>
        </is>
      </c>
      <c r="F297" s="223" t="inlineStr">
        <is>
          <t>978-623-6701-00-3</t>
        </is>
      </c>
      <c r="G297" s="223" t="inlineStr">
        <is>
          <t>978-623-6701-01-0</t>
        </is>
      </c>
      <c r="H297" s="223" t="inlineStr">
        <is>
          <t>Anak</t>
        </is>
      </c>
      <c r="I297" s="258" t="inlineStr">
        <is>
          <t>Fiksi</t>
        </is>
      </c>
      <c r="J297" s="186" t="inlineStr">
        <is>
          <t>001.01</t>
        </is>
      </c>
      <c r="K297" s="264" t="inlineStr">
        <is>
          <t>Edisi Ke-1</t>
        </is>
      </c>
      <c r="L297" s="264" t="n"/>
      <c r="M297" s="259" t="inlineStr">
        <is>
          <t>Tidak Tersedia</t>
        </is>
      </c>
      <c r="N297" s="223" t="inlineStr">
        <is>
          <t>Indonesia</t>
        </is>
      </c>
      <c r="O297" s="223" t="inlineStr">
        <is>
          <t>Bukan fiksi</t>
        </is>
      </c>
      <c r="P297" s="260" t="n">
        <v>2020</v>
      </c>
      <c r="Q297" s="260" t="n">
        <v>2020</v>
      </c>
      <c r="R297" s="223" t="inlineStr">
        <is>
          <t>Rainbow Publisher</t>
        </is>
      </c>
      <c r="S297" s="223" t="inlineStr">
        <is>
          <t>Andi Offset CV</t>
        </is>
      </c>
      <c r="T297" s="223" t="inlineStr">
        <is>
          <t>Lokal</t>
        </is>
      </c>
      <c r="U297" s="261" t="n">
        <v>34</v>
      </c>
      <c r="V297" s="86" t="inlineStr">
        <is>
          <t>pdf</t>
        </is>
      </c>
      <c r="W297" s="223" t="inlineStr">
        <is>
          <t>10.1 MB</t>
        </is>
      </c>
      <c r="X297" s="223"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97" s="262" t="n">
        <v>38000</v>
      </c>
      <c r="Z297" s="226" t="n"/>
      <c r="AA297" s="241">
        <f>Y2455*Z2455</f>
        <v/>
      </c>
      <c r="AB297" s="237" t="inlineStr">
        <is>
          <t>a5664a54-568b-46fc-86f7-cde78ad5c514</t>
        </is>
      </c>
    </row>
    <row r="298" ht="15" customHeight="1" s="283">
      <c r="A298" s="109" t="n">
        <v>2497</v>
      </c>
      <c r="B298" s="222">
        <f>HYPERLINK("https://mocostore.moco.co.id/catalog/"&amp;AB2506,"Klik Disini")</f>
        <v/>
      </c>
      <c r="C298" s="223" t="inlineStr">
        <is>
          <t>Epiphany</t>
        </is>
      </c>
      <c r="D298" s="223" t="inlineStr">
        <is>
          <t>Ketika Takdir Itu Ada</t>
        </is>
      </c>
      <c r="E298" s="223" t="inlineStr">
        <is>
          <t>Hatescarrot</t>
        </is>
      </c>
      <c r="F298" s="223" t="inlineStr">
        <is>
          <t>978-623-6844-69-4</t>
        </is>
      </c>
      <c r="G298" s="223" t="inlineStr">
        <is>
          <t>978-623-6844-70-0</t>
        </is>
      </c>
      <c r="H298" s="223" t="inlineStr">
        <is>
          <t>Fiksi</t>
        </is>
      </c>
      <c r="I298" s="258" t="inlineStr">
        <is>
          <t>Fiksi</t>
        </is>
      </c>
      <c r="J298" s="186" t="inlineStr">
        <is>
          <t>001.02</t>
        </is>
      </c>
      <c r="K298" s="264" t="inlineStr">
        <is>
          <t>Edisi Ke-1</t>
        </is>
      </c>
      <c r="L298" s="264" t="n"/>
      <c r="M298" s="259" t="inlineStr">
        <is>
          <t>Tidak Tersedia</t>
        </is>
      </c>
      <c r="N298" s="223" t="inlineStr">
        <is>
          <t>Indonesia</t>
        </is>
      </c>
      <c r="O298" s="223" t="inlineStr">
        <is>
          <t>Fiksi</t>
        </is>
      </c>
      <c r="P298" s="260" t="n">
        <v>2023</v>
      </c>
      <c r="Q298" s="260" t="n">
        <v>2023</v>
      </c>
      <c r="R298" s="223" t="inlineStr">
        <is>
          <t>Sheila Publishing</t>
        </is>
      </c>
      <c r="S298" s="223" t="inlineStr">
        <is>
          <t>Andi Offset CV</t>
        </is>
      </c>
      <c r="T298" s="223" t="inlineStr">
        <is>
          <t>Lokal</t>
        </is>
      </c>
      <c r="U298" s="261" t="n">
        <v>226</v>
      </c>
      <c r="V298" s="86" t="inlineStr">
        <is>
          <t>pdf</t>
        </is>
      </c>
      <c r="W298" s="223" t="inlineStr">
        <is>
          <t>6.1 MB</t>
        </is>
      </c>
      <c r="X298" s="223" t="inlineStr">
        <is>
          <t>&lt;p&gt;&amp;quot;Epiphany cerita berlatar tempat di Paris, bercerita tentang seorang wanita bernama Ros&amp;egrave;llie Laurels, seorang pianis muda yang sudah bermain piano sejak berumur 10 tahun, namun tiba-tiba berhenti bermain piano saat berumur 20 tahun. Setelah tiga tahun tidak bermain piano, Ros&amp;egrave; berniat untuk kembali memainkan alat musik klasik tersebut. Namun, siapa sangka? Saat ia mendaftarkan diri sebagai seorang pelatih calon pianis muda, ia tiba-tiba dihadapkan dengan seseorang yang berkaitan dengan masa lalunya, Zayn Caldwell.&lt;br /&gt;
 Tanpa Zayn Caldwell ketahui, ayahnya, Abraham Caldwell, telah melakukan hal keji pada Ros&amp;egrave; saat Ros&amp;egrave; masih berusia 20 tahun. Kelakuan keji Abraham tanpa Zayn Caldwell ketahui dibantu oleh kakanya sendiri, Axel Caldwell. Abraham Caldwell dan Axel Caldwell telah melecehkan Ros&amp;egrave;, membuat Ros&amp;egrave; kehilangan mahkota yang telah ia jaga untuk suaminya seorang. Jika ditanya apa Ros&amp;egrave; memiliki dendam pada Abraham dan Axel Caldwell, tentu saja punya. Tetapi dia tidak bisa apa-apa dan memilih untuk diam. Saat itu Abraham merasa tertarik pada Ros&amp;egrave;, seorang pianis muda.&lt;br /&gt;
 Ros&amp;egrave; berusaha untuk tidak berhubungan dengan siapapun yang memiliki hubungan dengan Abraham dan Axel Caldwell, namun takdir tidak sesuai dengan keinginannya. Entah kenapa, Ros&amp;egrave; merasa aman dan merasa sangat dihargai saat bersama Zayn Caldwell. Pria itu membuktikan bahwa tidak selamanya sifat ayah akan menurun pada anak laki-lakinya. Sifat keduanya berbanding terbalik.&lt;br /&gt;
 Sewaktu Zayn Caldwell mengetahui semua fakta tentang Abraham, Axel, dan Ros&amp;egrave;, dirinya tidak bisa tenang dari perasaaan bersalah terhadap gadis itu. Bayangan bagaimana gadis itu ketakutan dan memiliki trauma karena ayahhnya membuat Zayn Caldwell selalu menyalahkan dirinya, seakan-akan semua itu terjadi karenanya.&lt;br /&gt;
 Kendati tiba saat Zayn Caldwell telah membuka pintu dunianya untuk Ros&amp;egrave; dan Ros&amp;egrave; bersedia untuk masuk dunia Zayn Caldwell, tetap saja semua fakta pahit itu membuat Zayn Caldwell merasa tidak pantas memasukkan Ros&amp;egrave; ke dalam dunianya.&lt;br /&gt;
 &amp;quot;&lt;/p&gt;</t>
        </is>
      </c>
      <c r="Y298" s="262" t="n">
        <v>69000</v>
      </c>
      <c r="Z298" s="226" t="n"/>
      <c r="AA298" s="241">
        <f>Y2506*Z2506</f>
        <v/>
      </c>
      <c r="AB298" s="237" t="inlineStr">
        <is>
          <t>5ca662ff-b731-4774-8440-5d4a1885f615</t>
        </is>
      </c>
    </row>
    <row r="299" ht="15" customHeight="1" s="283">
      <c r="A299" s="109" t="n">
        <v>2498</v>
      </c>
      <c r="B299" s="222">
        <f>HYPERLINK("https://mocostore.moco.co.id/catalog/"&amp;AB2507,"Klik Disini")</f>
        <v/>
      </c>
      <c r="C299" s="223" t="inlineStr">
        <is>
          <t>Erkis Meninggalkan Rumah</t>
        </is>
      </c>
      <c r="D299" s="223" t="n"/>
      <c r="E299" s="223" t="inlineStr">
        <is>
          <t>Lau Metjiho</t>
        </is>
      </c>
      <c r="F299" s="223" t="inlineStr">
        <is>
          <t>978-623-471-009-0</t>
        </is>
      </c>
      <c r="G299" s="223" t="inlineStr">
        <is>
          <t>978-623-471-006-9</t>
        </is>
      </c>
      <c r="H299" s="223" t="inlineStr">
        <is>
          <t>Anak</t>
        </is>
      </c>
      <c r="I299" s="258" t="inlineStr">
        <is>
          <t>Fiksi</t>
        </is>
      </c>
      <c r="J299" s="186" t="inlineStr">
        <is>
          <t>001.01</t>
        </is>
      </c>
      <c r="K299" s="223" t="inlineStr">
        <is>
          <t>Edisi Ke-1</t>
        </is>
      </c>
      <c r="L299" s="223" t="n"/>
      <c r="M299" s="259" t="inlineStr">
        <is>
          <t>Tidak Tersedia</t>
        </is>
      </c>
      <c r="N299" s="223" t="inlineStr">
        <is>
          <t>Indonesia</t>
        </is>
      </c>
      <c r="O299" s="223" t="inlineStr">
        <is>
          <t>Fiksi</t>
        </is>
      </c>
      <c r="P299" s="260" t="n">
        <v>2022</v>
      </c>
      <c r="Q299" s="260" t="n">
        <v>2022</v>
      </c>
      <c r="R299" s="223" t="inlineStr">
        <is>
          <t>Rainbow Publisher</t>
        </is>
      </c>
      <c r="S299" s="223" t="inlineStr">
        <is>
          <t>Andi Offset CV</t>
        </is>
      </c>
      <c r="T299" s="223" t="inlineStr">
        <is>
          <t>Lokal</t>
        </is>
      </c>
      <c r="U299" s="261" t="n">
        <v>38</v>
      </c>
      <c r="V299" s="86" t="inlineStr">
        <is>
          <t>pdf</t>
        </is>
      </c>
      <c r="W299" s="223" t="inlineStr">
        <is>
          <t>2.9 MB</t>
        </is>
      </c>
      <c r="X299" s="223" t="inlineStr">
        <is>
          <t>&lt;p&gt;Erkis Adalah Semut Kecil Yang Malas, Karena Itu Dia Meninggalkan Kota Koloni Untuk Bertualang Kea Lam Bebas. Di Dunia Yang Luas Dan Alam Yang Keras, Dia Mendapat Banyak Pengalaman Istimewa. Dia Bertemu Dengan Raksasa Yang Tinggi Besar Dan Bermulut Lebar, Ada Pula Hewan Bersisik Yang Menyeramkan, Dan Juga Hewan Yang Bisa Mengubah Warna Kulitnya. Apakah Erkis Bisa Kembali Pulang? Apa Sebenarnya Yang Terjadi Pada Hari Ia Melarikan Diri? Temukan Jawabannya Di Buku Ini, Sambil Berkenalan Dengan Alam Dan Makhluk-Makhluk Luar Biasa. Selamat Membaca!&lt;/p&gt;</t>
        </is>
      </c>
      <c r="Y299" s="262" t="n">
        <v>39000</v>
      </c>
      <c r="Z299" s="226" t="n"/>
      <c r="AA299" s="241">
        <f>Y2507*Z2507</f>
        <v/>
      </c>
      <c r="AB299" s="237" t="inlineStr">
        <is>
          <t>645019c1-b68b-432d-bfdd-0005ac162888</t>
        </is>
      </c>
    </row>
    <row r="300" ht="15" customHeight="1" s="283">
      <c r="A300" s="109" t="n">
        <v>2502</v>
      </c>
      <c r="B300" s="222">
        <f>HYPERLINK("https://mocostore.moco.co.id/catalog/"&amp;AB2511,"Klik Disini")</f>
        <v/>
      </c>
      <c r="C300" s="223" t="inlineStr">
        <is>
          <t>Fabulous Bestie</t>
        </is>
      </c>
      <c r="D300" s="223" t="n"/>
      <c r="E300" s="223" t="inlineStr">
        <is>
          <t>Monica Petra</t>
        </is>
      </c>
      <c r="F300" s="223" t="inlineStr">
        <is>
          <t>978-623-6844-50-2</t>
        </is>
      </c>
      <c r="G300" s="223" t="inlineStr">
        <is>
          <t>978-623-6844-51-9</t>
        </is>
      </c>
      <c r="H300" s="223" t="inlineStr">
        <is>
          <t>Fiksi</t>
        </is>
      </c>
      <c r="I300" s="258" t="inlineStr">
        <is>
          <t>Fiksi</t>
        </is>
      </c>
      <c r="J300" s="186" t="inlineStr">
        <is>
          <t>001.02</t>
        </is>
      </c>
      <c r="K300" s="264" t="inlineStr">
        <is>
          <t>Edisi Ke-1</t>
        </is>
      </c>
      <c r="L300" s="264" t="n"/>
      <c r="M300" s="259" t="inlineStr">
        <is>
          <t>Tidak Tersedia</t>
        </is>
      </c>
      <c r="N300" s="223" t="inlineStr">
        <is>
          <t>Indonesia</t>
        </is>
      </c>
      <c r="O300" s="223" t="inlineStr">
        <is>
          <t>Fiksi</t>
        </is>
      </c>
      <c r="P300" s="260" t="n">
        <v>2022</v>
      </c>
      <c r="Q300" s="260" t="n">
        <v>2022</v>
      </c>
      <c r="R300" s="223" t="inlineStr">
        <is>
          <t>Sheila Publishing</t>
        </is>
      </c>
      <c r="S300" s="223" t="inlineStr">
        <is>
          <t>Andi Offset CV</t>
        </is>
      </c>
      <c r="T300" s="223" t="inlineStr">
        <is>
          <t>Lokal</t>
        </is>
      </c>
      <c r="U300" s="261" t="n">
        <v>194</v>
      </c>
      <c r="V300" s="86" t="inlineStr">
        <is>
          <t>pdf</t>
        </is>
      </c>
      <c r="W300" s="223" t="inlineStr">
        <is>
          <t>4.0 MB</t>
        </is>
      </c>
      <c r="X300" s="223" t="inlineStr">
        <is>
          <t>&lt;p&gt;Patricia Sarah Mahasiswi Semester Akhir Yang Tengah Sibuk Menyusun Skripsi. Sebagai Novelis Muda Berbakat, Karier Dan Kesibukan Membuatnya Belum Memiliki Pacar. Rupanya Perjalanan Cintanya Tak Semulus Perjalanan Karier Dan Studinya. Beberapa Pemuda Membuat Patricia Tertarik, Di Antaranya Clyde Pemuda Warga Negara Thailand Yang Ia Temui Di Bali, Andhika Aktor Terkenal, Dan Bryan Teman Di Dunia Maya. Belum Lagi Ada Adrian Dan Felix Yang Juga Memberi Warna Dalam Hidup Patricia.&lt;/p&gt;</t>
        </is>
      </c>
      <c r="Y300" s="262" t="n">
        <v>55000</v>
      </c>
      <c r="Z300" s="226" t="n"/>
      <c r="AA300" s="241">
        <f>Y2511*Z2511</f>
        <v/>
      </c>
      <c r="AB300" s="237" t="inlineStr">
        <is>
          <t>9b1ee912-c4e5-48f8-8eba-d85bea2f6553</t>
        </is>
      </c>
    </row>
    <row r="301" ht="15" customHeight="1" s="283">
      <c r="A301" s="109" t="n">
        <v>2503</v>
      </c>
      <c r="B301" s="222">
        <f>HYPERLINK("https://mocostore.moco.co.id/catalog/"&amp;AB2512,"Klik Disini")</f>
        <v/>
      </c>
      <c r="C301" s="223" t="inlineStr">
        <is>
          <t>Golllllâ€¦Kita Menangggg!!!</t>
        </is>
      </c>
      <c r="D301" s="223" t="n"/>
      <c r="E301" s="223" t="inlineStr">
        <is>
          <t>Feri Yanni</t>
        </is>
      </c>
      <c r="F301" s="223" t="inlineStr">
        <is>
          <t>978-623-471-032-8</t>
        </is>
      </c>
      <c r="G301" s="223" t="inlineStr">
        <is>
          <t>978-623-471-031-1</t>
        </is>
      </c>
      <c r="H301" s="223" t="inlineStr">
        <is>
          <t>Anak</t>
        </is>
      </c>
      <c r="I301" s="258" t="inlineStr">
        <is>
          <t>Fiksi</t>
        </is>
      </c>
      <c r="J301" s="186" t="inlineStr">
        <is>
          <t>001.01</t>
        </is>
      </c>
      <c r="K301" s="264" t="inlineStr">
        <is>
          <t>Edisi Ke-1</t>
        </is>
      </c>
      <c r="L301" s="264" t="inlineStr">
        <is>
          <t>Seri Aku Pantang Menyerah</t>
        </is>
      </c>
      <c r="M301" s="259" t="inlineStr">
        <is>
          <t>Tidak Tersedia</t>
        </is>
      </c>
      <c r="N301" s="223" t="inlineStr">
        <is>
          <t>Indonesia</t>
        </is>
      </c>
      <c r="O301" s="223" t="inlineStr">
        <is>
          <t>Fiksi</t>
        </is>
      </c>
      <c r="P301" s="260" t="n">
        <v>2023</v>
      </c>
      <c r="Q301" s="260" t="n">
        <v>2023</v>
      </c>
      <c r="R301" s="223" t="inlineStr">
        <is>
          <t>Rainbow Publisher</t>
        </is>
      </c>
      <c r="S301" s="223" t="inlineStr">
        <is>
          <t>Andi Offset CV</t>
        </is>
      </c>
      <c r="T301" s="223" t="inlineStr">
        <is>
          <t>Lokal</t>
        </is>
      </c>
      <c r="U301" s="261" t="n">
        <v>35</v>
      </c>
      <c r="V301" s="86" t="inlineStr">
        <is>
          <t>pdf</t>
        </is>
      </c>
      <c r="W301" s="223" t="inlineStr">
        <is>
          <t>3.7 MB</t>
        </is>
      </c>
      <c r="X301" s="223" t="inlineStr">
        <is>
          <t>&lt;p&gt;&amp;quot;Pertandingan sepakbola selalu seru dan menguras emosi. Ketika tim sepakbola SD 05 mengalami kekalahan dari SD 01 mereka juga sedih dan kehilangan semangat. Pelatih mereka, Pak Toha tak bosan-bosannya menyemangati mereka untuk terus berlatih dan tidak menyerah. Kini tim sepakbola SD 05 akan kembali bertanding menghadapi SD 09. Apakah mereka akan kalah lagi? Atau akankah mereka bisa memenangkan pertandingan itu? Seru dan tegang pastinya kan&amp;hellip;?!&lt;br /&gt;
 Yuukk ikuti cerita Tim Sepakbola SD 05 di Seri Pantang Menyerah: &amp;ldquo;GOLLLLL.....KITA MENANGGGG!!!&amp;rdquo;&lt;br /&gt;
 Semoga cerita Tim Sepakbola SD 05 ini bisa membuat adik-adik semua bersemangat dan tidak gampang menyerah ya&amp;hellip;. Selamat membaca adik-adik&amp;hellip; Dan, temukan Seri Pantang Menyerah lainnya yaaa&amp;hellip;jangan sampai ketinggalan ya&amp;hellip;.&lt;br /&gt;
 &amp;quot;&lt;/p&gt;</t>
        </is>
      </c>
      <c r="Y301" s="262" t="n">
        <v>49000</v>
      </c>
      <c r="Z301" s="226" t="n"/>
      <c r="AA301" s="241">
        <f>Y2512*Z2512</f>
        <v/>
      </c>
      <c r="AB301" s="237" t="inlineStr">
        <is>
          <t>7fd7d05e-29e6-4d66-b676-4617143c8958</t>
        </is>
      </c>
    </row>
    <row r="302" ht="15" customHeight="1" s="283">
      <c r="A302" s="109" t="n">
        <v>2506</v>
      </c>
      <c r="B302" s="222">
        <f>HYPERLINK("https://mocostore.moco.co.id/catalog/"&amp;AB2515,"Klik Disini")</f>
        <v/>
      </c>
      <c r="C302" s="223" t="inlineStr">
        <is>
          <t>Kado Buat Ibu</t>
        </is>
      </c>
      <c r="D302" s="223" t="n"/>
      <c r="E302" s="223" t="inlineStr">
        <is>
          <t>Alby Syafie</t>
        </is>
      </c>
      <c r="F302" s="223" t="inlineStr">
        <is>
          <t>978-623-471-029-8</t>
        </is>
      </c>
      <c r="G302" s="223" t="inlineStr">
        <is>
          <t>978-623-471-030-4</t>
        </is>
      </c>
      <c r="H302" s="223" t="inlineStr">
        <is>
          <t>Anak</t>
        </is>
      </c>
      <c r="I302" s="258" t="inlineStr">
        <is>
          <t>Fiksi</t>
        </is>
      </c>
      <c r="J302" s="186" t="inlineStr">
        <is>
          <t>001.01</t>
        </is>
      </c>
      <c r="K302" s="264" t="inlineStr">
        <is>
          <t>Edisi Ke-1</t>
        </is>
      </c>
      <c r="L302" s="264" t="n"/>
      <c r="M302" s="259" t="inlineStr">
        <is>
          <t>Tidak Tersedia</t>
        </is>
      </c>
      <c r="N302" s="223" t="inlineStr">
        <is>
          <t>Indonesia</t>
        </is>
      </c>
      <c r="O302" s="223" t="inlineStr">
        <is>
          <t>Fiksi</t>
        </is>
      </c>
      <c r="P302" s="260" t="n">
        <v>2023</v>
      </c>
      <c r="Q302" s="260" t="n">
        <v>2023</v>
      </c>
      <c r="R302" s="223" t="inlineStr">
        <is>
          <t>Rainbow Publisher</t>
        </is>
      </c>
      <c r="S302" s="223" t="inlineStr">
        <is>
          <t>Andi Offset CV</t>
        </is>
      </c>
      <c r="T302" s="223" t="inlineStr">
        <is>
          <t>Lokal</t>
        </is>
      </c>
      <c r="U302" s="261" t="n">
        <v>39</v>
      </c>
      <c r="V302" s="86" t="inlineStr">
        <is>
          <t>pdf</t>
        </is>
      </c>
      <c r="W302" s="223" t="inlineStr">
        <is>
          <t>10.6 MB</t>
        </is>
      </c>
      <c r="X302" s="223" t="inlineStr">
        <is>
          <t>&lt;p&gt;Sejak ada virus Corona, Kia tidak bisa bertemu dengan Ibu seperti dahulu. Ibu Kia, seorang dokter, terpaksa tidak bisa pulang ke rumah karena harus merawat pasien Corona. Sebentar lagi Ibu akan berulang tahun. Kia ingin sekali memberikan kado untuk ibunya. Kalian tahu tidak kado apa yang akan Kia berikan kepada Ibu sebagai hadiah ulang tahunnya?&lt;br /&gt;
 Yuk, baca kisahnya di Seri Cerita Anak &amp;amp; Anti Mati Gaya di Rumah, Kado Buat Ibu. Jangan lewatkan kisah seru lainnya, Layang-Layang Bikinanku Terbang Tinggi dan Bunga Ajaib Vanya.&lt;/p&gt;</t>
        </is>
      </c>
      <c r="Y302" s="262" t="n">
        <v>45000</v>
      </c>
      <c r="Z302" s="226" t="n"/>
      <c r="AA302" s="241">
        <f>Y2515*Z2515</f>
        <v/>
      </c>
      <c r="AB302" s="237" t="inlineStr">
        <is>
          <t>67f185c9-c667-425f-992d-c7f712f1e63a</t>
        </is>
      </c>
    </row>
    <row r="303" ht="15" customHeight="1" s="283">
      <c r="A303" s="109" t="n">
        <v>2507</v>
      </c>
      <c r="B303" s="222">
        <f>HYPERLINK("https://mocostore.moco.co.id/catalog/"&amp;AB2516,"Klik Disini")</f>
        <v/>
      </c>
      <c r="C303" s="223" t="inlineStr">
        <is>
          <t>Kingdom Of Arkant Human Series</t>
        </is>
      </c>
      <c r="D303" s="223" t="inlineStr">
        <is>
          <t>Book 2: The Game Poison Of Love â€“ Game Ratu Cinta</t>
        </is>
      </c>
      <c r="E303" s="223" t="inlineStr">
        <is>
          <t>Risa N Rheincya</t>
        </is>
      </c>
      <c r="F303" s="223" t="inlineStr">
        <is>
          <t>978-623-6844-44-1</t>
        </is>
      </c>
      <c r="G303" s="223" t="inlineStr">
        <is>
          <t>978-623-6844-45-8</t>
        </is>
      </c>
      <c r="H303" s="223" t="inlineStr">
        <is>
          <t>Fiksi</t>
        </is>
      </c>
      <c r="I303" s="258" t="inlineStr">
        <is>
          <t>Fiksi</t>
        </is>
      </c>
      <c r="J303" s="186" t="inlineStr">
        <is>
          <t>001.02</t>
        </is>
      </c>
      <c r="K303" s="264" t="inlineStr">
        <is>
          <t>Edisi Ke-1</t>
        </is>
      </c>
      <c r="L303" s="264" t="n"/>
      <c r="M303" s="259" t="inlineStr">
        <is>
          <t>Tidak Tersedia</t>
        </is>
      </c>
      <c r="N303" s="223" t="inlineStr">
        <is>
          <t>Indonesia</t>
        </is>
      </c>
      <c r="O303" s="223" t="inlineStr">
        <is>
          <t>Fiksi</t>
        </is>
      </c>
      <c r="P303" s="260" t="n">
        <v>2022</v>
      </c>
      <c r="Q303" s="260" t="n">
        <v>2022</v>
      </c>
      <c r="R303" s="223" t="inlineStr">
        <is>
          <t>Sheila Publishing</t>
        </is>
      </c>
      <c r="S303" s="223" t="inlineStr">
        <is>
          <t>Andi Offset CV</t>
        </is>
      </c>
      <c r="T303" s="223" t="inlineStr">
        <is>
          <t>Lokal</t>
        </is>
      </c>
      <c r="U303" s="261" t="n">
        <v>466</v>
      </c>
      <c r="V303" s="86" t="inlineStr">
        <is>
          <t>pdf</t>
        </is>
      </c>
      <c r="W303" s="223" t="inlineStr">
        <is>
          <t>5.8 MB</t>
        </is>
      </c>
      <c r="X303" s="223" t="inlineStr">
        <is>
          <t>&lt;p&gt;Klara Alexandra Menjalin Hubungan Asmara Dengan Mathew. Sementara, Pangeran Rigel Juga Turut Mengasihi Klara. Bahkan Muncul Satu Nama Lagi, Panglima Vermillion Yang Juga Menaruh Hati Pada Klara Dan Ingin Menjadikanya Istri. Semua Menjadi Semakin Rumit, Kala Hubungan Asmara Yang Ternyata Dibumbui Ambisi Pribadi Dan Juga Intrik Perebutan Kekuasaan. Adakah Bawang Merah Dari Setiap Peristiwa Yang Terjadi? Mengapa Klara Begitu Penting Bagi Mathew, Pangeran Rigel, Dan Panglima Vermillion? Siapakah Yang Menjadi Pelabuhan Hati Terakhir Klara Dari Ketiga Laki-Laki Tersebut?&lt;/p&gt;</t>
        </is>
      </c>
      <c r="Y303" s="262" t="n">
        <v>125000</v>
      </c>
      <c r="Z303" s="226" t="n"/>
      <c r="AA303" s="241">
        <f>Y2516*Z2516</f>
        <v/>
      </c>
      <c r="AB303" s="237" t="inlineStr">
        <is>
          <t>0c582463-7147-44c7-bb40-796a6854cd3c</t>
        </is>
      </c>
    </row>
    <row r="304" ht="15" customHeight="1" s="283">
      <c r="A304" s="109" t="n">
        <v>2512</v>
      </c>
      <c r="B304" s="222">
        <f>HYPERLINK("https://mocostore.moco.co.id/catalog/"&amp;AB2521,"Klik Disini")</f>
        <v/>
      </c>
      <c r="C304" s="223" t="inlineStr">
        <is>
          <t>Lonely Star</t>
        </is>
      </c>
      <c r="D304" s="223" t="inlineStr">
        <is>
          <t>Ketika Rasa Kembali Berpendar</t>
        </is>
      </c>
      <c r="E304" s="223" t="inlineStr">
        <is>
          <t>Aulia Manaf</t>
        </is>
      </c>
      <c r="F304" s="223" t="inlineStr">
        <is>
          <t>978-623-6844-48-9</t>
        </is>
      </c>
      <c r="G304" s="223" t="inlineStr">
        <is>
          <t>978-623-6844-49-6</t>
        </is>
      </c>
      <c r="H304" s="223" t="inlineStr">
        <is>
          <t>Fiksi</t>
        </is>
      </c>
      <c r="I304" s="258" t="inlineStr">
        <is>
          <t>Fiksi</t>
        </is>
      </c>
      <c r="J304" s="186" t="inlineStr">
        <is>
          <t>001.02</t>
        </is>
      </c>
      <c r="K304" s="264" t="inlineStr">
        <is>
          <t>Edisi Ke-1</t>
        </is>
      </c>
      <c r="L304" s="264" t="n"/>
      <c r="M304" s="259" t="inlineStr">
        <is>
          <t>Tidak Tersedia</t>
        </is>
      </c>
      <c r="N304" s="223" t="inlineStr">
        <is>
          <t>Indonesia</t>
        </is>
      </c>
      <c r="O304" s="223" t="inlineStr">
        <is>
          <t>Fiksi</t>
        </is>
      </c>
      <c r="P304" s="260" t="n">
        <v>2022</v>
      </c>
      <c r="Q304" s="260" t="n">
        <v>2022</v>
      </c>
      <c r="R304" s="223" t="inlineStr">
        <is>
          <t>Sheila Publishing</t>
        </is>
      </c>
      <c r="S304" s="223" t="inlineStr">
        <is>
          <t>Andi Offset CV</t>
        </is>
      </c>
      <c r="T304" s="223" t="inlineStr">
        <is>
          <t>Lokal</t>
        </is>
      </c>
      <c r="U304" s="261" t="n">
        <v>226</v>
      </c>
      <c r="V304" s="86" t="inlineStr">
        <is>
          <t>pdf</t>
        </is>
      </c>
      <c r="W304" s="223" t="inlineStr">
        <is>
          <t>3.9 MB</t>
        </is>
      </c>
      <c r="X304" s="223" t="inlineStr">
        <is>
          <t>&lt;p&gt;Dialah Lonely Star, Bintang Yang Kesepian Di Tengah Kehancuran Segala Mimpinya. Tapi Benarlah Kalau Ada Yang Bilang Bahwa Ketika Kita Kehilangan, Tuhan Sudah Menyediakan Pengganti.Dinda Bertemu Dengan Bagaskara. Tapi Di Sisi Lain, Bagaskara Harus Bersaing Dengan Orang Yang Sangat Dihormati. Hanya Satu Pertanyaan Dinda Kepada Bagas, Apakah Ada Alasan Untuk Menolak Lelaki Baik Itu? Dia Tak Bisa Menjawab.Hanya Dinda Yang Bisa Memilih.&lt;/p&gt;</t>
        </is>
      </c>
      <c r="Y304" s="262" t="n">
        <v>66000</v>
      </c>
      <c r="Z304" s="226" t="n"/>
      <c r="AA304" s="241">
        <f>Y2521*Z2521</f>
        <v/>
      </c>
      <c r="AB304" s="237" t="inlineStr">
        <is>
          <t>3a818bff-22df-4666-8b91-487972206f9b</t>
        </is>
      </c>
    </row>
    <row r="305" ht="15" customHeight="1" s="283">
      <c r="A305" s="109" t="n">
        <v>2531</v>
      </c>
      <c r="B305" s="222">
        <f>HYPERLINK("https://mocostore.moco.co.id/catalog/"&amp;AB2540,"Klik Disini")</f>
        <v/>
      </c>
      <c r="C305" s="223" t="inlineStr">
        <is>
          <t>LILY</t>
        </is>
      </c>
      <c r="D305" s="223" t="inlineStr">
        <is>
          <t>Love in My Life</t>
        </is>
      </c>
      <c r="E305" s="223" t="inlineStr">
        <is>
          <t>Ari Kinoysan, Rizki De &amp; Xavier Pranata</t>
        </is>
      </c>
      <c r="F305" s="223" t="inlineStr">
        <is>
          <t>978-623-01-1248-5</t>
        </is>
      </c>
      <c r="G305" s="223" t="inlineStr">
        <is>
          <t>978-623-01-1247-8</t>
        </is>
      </c>
      <c r="H305" s="223" t="inlineStr">
        <is>
          <t>Novel</t>
        </is>
      </c>
      <c r="I305" s="258" t="inlineStr">
        <is>
          <t>Fiksi</t>
        </is>
      </c>
      <c r="J305" s="186" t="inlineStr">
        <is>
          <t>001.02</t>
        </is>
      </c>
      <c r="K305" s="264" t="inlineStr">
        <is>
          <t>Edisi Ke-1</t>
        </is>
      </c>
      <c r="L305" s="264" t="n"/>
      <c r="M305" s="259" t="inlineStr">
        <is>
          <t>Tidak Tersedia</t>
        </is>
      </c>
      <c r="N305" s="223" t="inlineStr">
        <is>
          <t>Indonesia</t>
        </is>
      </c>
      <c r="O305" s="223" t="inlineStr">
        <is>
          <t>Novel</t>
        </is>
      </c>
      <c r="P305" s="260" t="n">
        <v>2021</v>
      </c>
      <c r="Q305" s="260" t="n">
        <v>2021</v>
      </c>
      <c r="R305" s="223" t="inlineStr">
        <is>
          <t>Penerbit Andi</t>
        </is>
      </c>
      <c r="S305" s="223" t="inlineStr">
        <is>
          <t>Andi Offset CV</t>
        </is>
      </c>
      <c r="T305" s="223" t="inlineStr">
        <is>
          <t>Lokal</t>
        </is>
      </c>
      <c r="U305" s="261" t="n">
        <v>226</v>
      </c>
      <c r="V305" s="86" t="inlineStr">
        <is>
          <t>pdf</t>
        </is>
      </c>
      <c r="W305" s="223" t="inlineStr">
        <is>
          <t>19.7 MB</t>
        </is>
      </c>
      <c r="X305" s="223" t="inlineStr">
        <is>
          <t>&lt;p&gt;Kisah dalam buku ini akan sangat menginspirasi anda. kisah nyata penulis mulai dari awal pertemuan, menghadapi kehidupan bersama, hingga akhirnya harus berbesar hati menghadapi kepergian sang istri, lily. baca buku ini, perjuangkan mimpi anda dan berkaryalah bagi negara kita tercinta.&lt;/p&gt;</t>
        </is>
      </c>
      <c r="Y305" s="262" t="n">
        <v>71200</v>
      </c>
      <c r="Z305" s="226" t="n"/>
      <c r="AA305" s="241">
        <f>Y2540*Z2540</f>
        <v/>
      </c>
      <c r="AB305" s="237" t="inlineStr">
        <is>
          <t>98a062ff-c6b8-43cb-8212-398bb352430f</t>
        </is>
      </c>
    </row>
    <row r="306" ht="15" customHeight="1" s="283">
      <c r="A306" s="109" t="n">
        <v>2532</v>
      </c>
      <c r="B306" s="222">
        <f>HYPERLINK("https://mocostore.moco.co.id/catalog/"&amp;AB2541,"Klik Disini")</f>
        <v/>
      </c>
      <c r="C306" s="223" t="inlineStr">
        <is>
          <t>Loveless</t>
        </is>
      </c>
      <c r="D306" s="223" t="n"/>
      <c r="E306" s="223" t="inlineStr">
        <is>
          <t>Ririn Ayu</t>
        </is>
      </c>
      <c r="F306" s="223" t="inlineStr">
        <is>
          <t>978-623-7122-03-6</t>
        </is>
      </c>
      <c r="G306" s="223" t="inlineStr">
        <is>
          <t>978-623-7122-02-9</t>
        </is>
      </c>
      <c r="H306" s="223" t="inlineStr">
        <is>
          <t>Fiksi</t>
        </is>
      </c>
      <c r="I306" s="258" t="inlineStr">
        <is>
          <t>Fiksi</t>
        </is>
      </c>
      <c r="J306" s="186" t="inlineStr">
        <is>
          <t>001.02</t>
        </is>
      </c>
      <c r="K306" s="264" t="inlineStr">
        <is>
          <t>Edisi Ke-1</t>
        </is>
      </c>
      <c r="L306" s="264" t="n"/>
      <c r="M306" s="259" t="inlineStr">
        <is>
          <t>Tidak Tersedia</t>
        </is>
      </c>
      <c r="N306" s="223" t="inlineStr">
        <is>
          <t>Indonesia</t>
        </is>
      </c>
      <c r="O306" s="223" t="inlineStr">
        <is>
          <t>Fiksi</t>
        </is>
      </c>
      <c r="P306" s="260" t="n">
        <v>2019</v>
      </c>
      <c r="Q306" s="260" t="n">
        <v>2021</v>
      </c>
      <c r="R306" s="223" t="inlineStr">
        <is>
          <t>Sheila Publishing</t>
        </is>
      </c>
      <c r="S306" s="223" t="inlineStr">
        <is>
          <t>Andi Offset CV</t>
        </is>
      </c>
      <c r="T306" s="223" t="inlineStr">
        <is>
          <t>Lokal</t>
        </is>
      </c>
      <c r="U306" s="261" t="n">
        <v>529</v>
      </c>
      <c r="V306" s="86" t="inlineStr">
        <is>
          <t>pdf</t>
        </is>
      </c>
      <c r="W306" s="223" t="inlineStr">
        <is>
          <t>4.5 MB</t>
        </is>
      </c>
      <c r="X306" s="223" t="inlineStr">
        <is>
          <t>&lt;p&gt;Raline, gadis cantik implusif materialistis yang memilih untuk tidak mencintai, selama ini hidup dibiayai oleh seorang pria misterius bernama Angka Wijaya yang tidak pernah ditemuinya. Kehidupan Raline berjalan sebagaimana mestinya sampai muncul sosok Karel yang tiba-tiba menjadi tetangga Raline. Kehadirannya, perlahan tapi pasti, mengusik Raline dan membawanya kembali ke masa lalu yang selama ini ingin dilupakannya. Kehidupannya semakin jadi makin runyam saat Alva, sepupu Karel, hadir di hidupnya. Dan, Seth, sahabatnya, malah menghilang misterius. Perjalanan Raline mencari tahu siapa sosok AW hanya menghadirkan teka-teki yang tidak terselesaikan dan jawaban semu. Ironisnya, berbagai petunjuk yang ditemukannya malah semakin membawanya kembali ke masa lalunya.&lt;/p&gt;</t>
        </is>
      </c>
      <c r="Y306" s="262" t="n">
        <v>129000</v>
      </c>
      <c r="Z306" s="226" t="n"/>
      <c r="AA306" s="241">
        <f>Y2541*Z2541</f>
        <v/>
      </c>
      <c r="AB306" s="237" t="inlineStr">
        <is>
          <t>fb948e6b-e7ce-44da-a98d-4000125d5444</t>
        </is>
      </c>
    </row>
    <row r="307" ht="15" customHeight="1" s="283">
      <c r="A307" s="109" t="n">
        <v>2547</v>
      </c>
      <c r="B307" s="222">
        <f>HYPERLINK("https://mocostore.moco.co.id/catalog/"&amp;AB2556,"Klik Disini")</f>
        <v/>
      </c>
      <c r="C307" s="223" t="inlineStr">
        <is>
          <t>Twins</t>
        </is>
      </c>
      <c r="D307" s="223" t="n"/>
      <c r="E307" s="223" t="inlineStr">
        <is>
          <t>Eliysha Christie Saputra</t>
        </is>
      </c>
      <c r="F307" s="223" t="inlineStr">
        <is>
          <t>979-763-416-7</t>
        </is>
      </c>
      <c r="G307" s="223" t="inlineStr">
        <is>
          <t>978-979-29-9702-6</t>
        </is>
      </c>
      <c r="H307" s="223" t="inlineStr">
        <is>
          <t>Novel</t>
        </is>
      </c>
      <c r="I307" s="258" t="inlineStr">
        <is>
          <t>Fiksi</t>
        </is>
      </c>
      <c r="J307" s="186" t="inlineStr">
        <is>
          <t>001.02</t>
        </is>
      </c>
      <c r="K307" s="264" t="n"/>
      <c r="L307" s="264" t="n"/>
      <c r="M307" s="259" t="n"/>
      <c r="N307" s="223" t="inlineStr">
        <is>
          <t>Indonesia</t>
        </is>
      </c>
      <c r="O307" s="223" t="inlineStr">
        <is>
          <t>Tidak diketahui</t>
        </is>
      </c>
      <c r="P307" s="260" t="n">
        <v>2006</v>
      </c>
      <c r="Q307" s="260" t="n">
        <v>2018</v>
      </c>
      <c r="R307" s="223" t="inlineStr">
        <is>
          <t>Penerbit Andi</t>
        </is>
      </c>
      <c r="S307" s="223" t="inlineStr">
        <is>
          <t>Andi Offset CV</t>
        </is>
      </c>
      <c r="T307" s="223" t="inlineStr">
        <is>
          <t>Lokal</t>
        </is>
      </c>
      <c r="U307" s="261" t="n">
        <v>170</v>
      </c>
      <c r="V307" s="86" t="inlineStr">
        <is>
          <t>pdf</t>
        </is>
      </c>
      <c r="W307" s="223" t="inlineStr">
        <is>
          <t>18.8 MB</t>
        </is>
      </c>
      <c r="X307" s="223" t="inlineStr">
        <is>
          <t>&lt;p&gt;Ck, ck, ck, kebayang nggak sih klo 2 sodara udah berantem? Nggak di rumah, di sekolah, siang, malam, wuiih, gendang telinga bisa-bisa pecah klo deket-deket mereka! Rara and Raga, si kembar cewek cowok ini emang nggak bisa akur. Lha, gimana bisa akur, dua-duanya idola sekolah sich! Uda gitu fans keduanya bejibun..bun..bun.. and satu lagi kesamaan mereka: dua-duanya KERAS KEPALA BANGEEET! Hehehe.. (Rara &amp;amp; Raga banget gitu loh!)&amp;nbsp;&lt;br /&gt;
 &lt;br /&gt;
 Tapi Rara and Raga bisa saling peluk and bertangisan juga loh! (Ah, masa??) Waktu Raga ngeboongin Rara soal ceweknya and waktu Rara mo ninggalin Raga ngelanjutin kuliah ke UCLA!&amp;nbsp;&lt;br /&gt;
 &lt;br /&gt;
 Kamu-kamu yang sering punya konflik dengan brother or sister-mu apa ga penasaran dengan message yang mo disampaikan Sha-sha dalam novelnya ini? Meski Sha-sha, sang novelis cilik ini menuliskannya saat berusia 11 tahun, ia pengen kamu memahami satu hal: &amp;quot;sesering apa pun kamu bertengkar dengan sodaramu, sesering itu pula kamu akan memerlukan mereka!&amp;quot; Right! Keep them in mind and enjoy this book!&lt;/p&gt;</t>
        </is>
      </c>
      <c r="Y307" s="262" t="n">
        <v>50500</v>
      </c>
      <c r="Z307" s="226" t="n"/>
      <c r="AA307" s="241">
        <f>Y2556*Z2556</f>
        <v/>
      </c>
      <c r="AB307" s="237" t="inlineStr">
        <is>
          <t>5632e2b6-70f5-49ef-8c4f-ad90af70558f</t>
        </is>
      </c>
    </row>
    <row r="308" ht="15" customHeight="1" s="283">
      <c r="A308" s="109" t="n">
        <v>2553</v>
      </c>
      <c r="B308" s="222">
        <f>HYPERLINK("https://mocostore.moco.co.id/catalog/"&amp;AB2562,"Klik Disini")</f>
        <v/>
      </c>
      <c r="C308" s="223" t="inlineStr">
        <is>
          <t>What I Want To Be</t>
        </is>
      </c>
      <c r="D308" s="223" t="n"/>
      <c r="E308" s="223" t="inlineStr">
        <is>
          <t>Annie Angsana</t>
        </is>
      </c>
      <c r="F308" s="223" t="inlineStr">
        <is>
          <t>978-979-29-0582-3</t>
        </is>
      </c>
      <c r="G308" s="223" t="inlineStr">
        <is>
          <t>978-979-29-8629-7</t>
        </is>
      </c>
      <c r="H308" s="223" t="inlineStr">
        <is>
          <t>Fiksi</t>
        </is>
      </c>
      <c r="I308" s="258" t="inlineStr">
        <is>
          <t>Fiksi</t>
        </is>
      </c>
      <c r="J308" s="186" t="inlineStr">
        <is>
          <t>001.02</t>
        </is>
      </c>
      <c r="K308" s="264" t="n"/>
      <c r="L308" s="264" t="n"/>
      <c r="M308" s="259" t="n"/>
      <c r="N308" s="223" t="n"/>
      <c r="O308" s="223" t="n"/>
      <c r="P308" s="260" t="n">
        <v>2008</v>
      </c>
      <c r="Q308" s="260" t="n">
        <v>2018</v>
      </c>
      <c r="R308" s="223" t="inlineStr">
        <is>
          <t>Nyonyo Publisher</t>
        </is>
      </c>
      <c r="S308" s="223" t="inlineStr">
        <is>
          <t>Andi Offset CV</t>
        </is>
      </c>
      <c r="T308" s="223" t="n"/>
      <c r="U308" s="261" t="n">
        <v>24</v>
      </c>
      <c r="V308" s="86" t="inlineStr">
        <is>
          <t>pdf</t>
        </is>
      </c>
      <c r="W308" s="223" t="inlineStr">
        <is>
          <t>4.4 MB</t>
        </is>
      </c>
      <c r="X308" s="223" t="inlineStr">
        <is>
          <t>&lt;p&gt;Buku ini memperkenalkan kepada anak-anak kita tentang cita-cita mereka pasda sat dewasa. setiap gambar dilengkapi Bahasa Indonesia dan Bahasa Inggris, yang memungkinkan mereka untuk belajar kedua bahasa dengan mudah dan mengasyikkan, serta menambahkan perbendaharaan kata&lt;/p&gt;
 &lt;p&gt;Anak-anak telah mulai bisa membaca akan dapat membaca sendiri dengan senag hati. orang tua dan guru dapat menggunakan buku ini untuk bahan berdiskusi dengan mereka&lt;/p&gt;</t>
        </is>
      </c>
      <c r="Y308" s="262" t="n">
        <v>48000</v>
      </c>
      <c r="Z308" s="226" t="n"/>
      <c r="AA308" s="241">
        <f>Y2562*Z2562</f>
        <v/>
      </c>
      <c r="AB308" s="237" t="inlineStr">
        <is>
          <t>fc1791f1-6030-4055-80a3-32cc35914736</t>
        </is>
      </c>
    </row>
    <row r="309" ht="15" customHeight="1" s="283">
      <c r="A309" s="109" t="n">
        <v>2554</v>
      </c>
      <c r="B309" s="222">
        <f>HYPERLINK("https://mocostore.moco.co.id/catalog/"&amp;AB2563,"Klik Disini")</f>
        <v/>
      </c>
      <c r="C309" s="223" t="inlineStr">
        <is>
          <t>Harapan Rayn</t>
        </is>
      </c>
      <c r="D309" s="223" t="n"/>
      <c r="E309" s="223" t="inlineStr">
        <is>
          <t>R. Carolina</t>
        </is>
      </c>
      <c r="F309" s="223" t="inlineStr">
        <is>
          <t>978-979-29-0128-3</t>
        </is>
      </c>
      <c r="G309" s="223" t="inlineStr">
        <is>
          <t>978-979-29-9790-3</t>
        </is>
      </c>
      <c r="H309" s="223" t="inlineStr">
        <is>
          <t>Fiksi</t>
        </is>
      </c>
      <c r="I309" s="258" t="inlineStr">
        <is>
          <t>Fiksi</t>
        </is>
      </c>
      <c r="J309" s="186" t="inlineStr">
        <is>
          <t>001.02</t>
        </is>
      </c>
      <c r="K309" s="264" t="n"/>
      <c r="L309" s="264" t="n"/>
      <c r="M309" s="259" t="n"/>
      <c r="N309" s="223" t="inlineStr">
        <is>
          <t>Indonesia</t>
        </is>
      </c>
      <c r="O309" s="223" t="inlineStr">
        <is>
          <t>Tidak diketahui</t>
        </is>
      </c>
      <c r="P309" s="260" t="n">
        <v>2007</v>
      </c>
      <c r="Q309" s="260" t="n">
        <v>2018</v>
      </c>
      <c r="R309" s="223" t="inlineStr">
        <is>
          <t>Nyonyo Publisher</t>
        </is>
      </c>
      <c r="S309" s="223" t="inlineStr">
        <is>
          <t>Andi Offset CV</t>
        </is>
      </c>
      <c r="T309" s="223" t="inlineStr">
        <is>
          <t>Lokal</t>
        </is>
      </c>
      <c r="U309" s="261" t="n">
        <v>25</v>
      </c>
      <c r="V309" s="86" t="inlineStr">
        <is>
          <t>pdf</t>
        </is>
      </c>
      <c r="W309" s="223" t="inlineStr">
        <is>
          <t>9.2 MB</t>
        </is>
      </c>
      <c r="X309" s="223" t="inlineStr">
        <is>
          <t>&lt;p&gt;Apa yang kamu perlukan bila kamu diserahi tugas penting untuk menyelamatkan dunia? Pasti kamu harus punya tubuh yang kuat. Padahal itu tak dimiliki Rayn. Ia sering sakit, dan karena itulah ia akrab dengan dongeng.&lt;br /&gt;
 Tak disangka, Rayn bisa menjelajahi dunia dongeng. Betapa senangnya ia, apa lagi ditemani tokoh-tokoh dongeng yang ia sukai. Juga stelion - seekor pegaussus yang selalu menemaninya bermain.&lt;br /&gt;
 sayangnya, dunia dongeng akan segera hancurdan lenyap.&lt;br /&gt;
 Seluruh penghuninya menaruh harapan pada Rayn. Begitu juga dengan Ratu Peri.&lt;br /&gt;
 Akankah Rayn berhasil melaksanakan tugasnya?&lt;/p&gt;</t>
        </is>
      </c>
      <c r="Y309" s="262" t="n">
        <v>55000</v>
      </c>
      <c r="Z309" s="226" t="n"/>
      <c r="AA309" s="241">
        <f>Y2563*Z2563</f>
        <v/>
      </c>
      <c r="AB309" s="237" t="inlineStr">
        <is>
          <t>84363e44-359f-4b6d-8039-3a8f6f99ae55</t>
        </is>
      </c>
    </row>
    <row r="310" ht="15" customHeight="1" s="283">
      <c r="A310" s="109" t="n">
        <v>2555</v>
      </c>
      <c r="B310" s="222">
        <f>HYPERLINK("https://mocostore.moco.co.id/catalog/"&amp;AB2564,"Klik Disini")</f>
        <v/>
      </c>
      <c r="C310" s="223" t="inlineStr">
        <is>
          <t>Seri Dongeng Dunia: Orpheus Ksatria Albion</t>
        </is>
      </c>
      <c r="D310" s="223" t="n"/>
      <c r="E310" s="223" t="inlineStr">
        <is>
          <t>R. Carolina</t>
        </is>
      </c>
      <c r="F310" s="223" t="inlineStr">
        <is>
          <t>978-979-29-0127-6</t>
        </is>
      </c>
      <c r="G310" s="223" t="inlineStr">
        <is>
          <t>978-979-29-8660-0</t>
        </is>
      </c>
      <c r="H310" s="223" t="inlineStr">
        <is>
          <t>Fiksi</t>
        </is>
      </c>
      <c r="I310" s="258" t="inlineStr">
        <is>
          <t>Fiksi</t>
        </is>
      </c>
      <c r="J310" s="186" t="inlineStr">
        <is>
          <t>001.02</t>
        </is>
      </c>
      <c r="K310" s="264" t="n"/>
      <c r="L310" s="264" t="n"/>
      <c r="M310" s="259" t="n"/>
      <c r="N310" s="223" t="inlineStr">
        <is>
          <t>Indonesia</t>
        </is>
      </c>
      <c r="O310" s="223" t="inlineStr">
        <is>
          <t>Tidak diketahui</t>
        </is>
      </c>
      <c r="P310" s="260" t="n">
        <v>2007</v>
      </c>
      <c r="Q310" s="260" t="n">
        <v>2018</v>
      </c>
      <c r="R310" s="223" t="inlineStr">
        <is>
          <t>Nyonyo Publisher</t>
        </is>
      </c>
      <c r="S310" s="223" t="inlineStr">
        <is>
          <t>Andi Offset CV</t>
        </is>
      </c>
      <c r="T310" s="223" t="inlineStr">
        <is>
          <t>Lokal</t>
        </is>
      </c>
      <c r="U310" s="261" t="n">
        <v>26</v>
      </c>
      <c r="V310" s="86" t="inlineStr">
        <is>
          <t>pdf</t>
        </is>
      </c>
      <c r="W310" s="223" t="inlineStr">
        <is>
          <t>9.5 MB</t>
        </is>
      </c>
      <c r="X310" s="223" t="inlineStr">
        <is>
          <t>&lt;p&gt;Apajadinya kalau kerajaan dikuasai orang jahatt? sudah pasti rakyat menderita sengsara. Karena,itulah ksatria orpheus tergerak untuk melawannya sebagai pangeran yang tersingkir, apakah ia mampu melakukannya? Orpheus adalah putra mahkota kerajaan albion dari raja alexis dan ratu leila. karena kelicikan penyihir voltres, ratu leila dan orpheus di penjarakan dan akhirnya di usir dari istana. tetapi orpheus tidak menyerah ia belajar keras menjadi ksatria. Dan ia berjanji, suatu saat ia akan merebut kerajaan albion dari tangan poltres yang jahat.&lt;/p&gt;</t>
        </is>
      </c>
      <c r="Y310" s="262" t="n">
        <v>55000</v>
      </c>
      <c r="Z310" s="226" t="n"/>
      <c r="AA310" s="241">
        <f>Y2564*Z2564</f>
        <v/>
      </c>
      <c r="AB310" s="237" t="inlineStr">
        <is>
          <t>ec4a7ba6-d4b9-45d0-839e-6d0d831c0eb7</t>
        </is>
      </c>
    </row>
    <row r="311" ht="15" customHeight="1" s="283">
      <c r="A311" s="109" t="n">
        <v>2561</v>
      </c>
      <c r="B311" s="222">
        <f>HYPERLINK("https://mocostore.moco.co.id/catalog/"&amp;AB2570,"Klik Disini")</f>
        <v/>
      </c>
      <c r="C311" s="223" t="inlineStr">
        <is>
          <t>Seri Dongeng Dunia: Pangeran Federico dan Putri Negeri Etrania</t>
        </is>
      </c>
      <c r="D311" s="223" t="n"/>
      <c r="E311" s="223" t="inlineStr">
        <is>
          <t>R. Carolina</t>
        </is>
      </c>
      <c r="F311" s="223" t="inlineStr">
        <is>
          <t>978-979-29-0619-6</t>
        </is>
      </c>
      <c r="G311" s="223" t="inlineStr">
        <is>
          <t>978-979-29-8750-8</t>
        </is>
      </c>
      <c r="H311" s="223" t="inlineStr">
        <is>
          <t>Fiksi</t>
        </is>
      </c>
      <c r="I311" s="258" t="inlineStr">
        <is>
          <t>Fiksi</t>
        </is>
      </c>
      <c r="J311" s="186" t="inlineStr">
        <is>
          <t>001.02</t>
        </is>
      </c>
      <c r="K311" s="264" t="n"/>
      <c r="L311" s="264" t="n"/>
      <c r="M311" s="259" t="n"/>
      <c r="N311" s="223" t="inlineStr">
        <is>
          <t>Indonesia</t>
        </is>
      </c>
      <c r="O311" s="223" t="inlineStr">
        <is>
          <t>Tidak diketahui</t>
        </is>
      </c>
      <c r="P311" s="260" t="n">
        <v>2008</v>
      </c>
      <c r="Q311" s="260" t="n">
        <v>2018</v>
      </c>
      <c r="R311" s="223" t="inlineStr">
        <is>
          <t>Nyonyo Publisher</t>
        </is>
      </c>
      <c r="S311" s="223" t="inlineStr">
        <is>
          <t>Andi Offset CV</t>
        </is>
      </c>
      <c r="T311" s="223" t="inlineStr">
        <is>
          <t>Lokal</t>
        </is>
      </c>
      <c r="U311" s="261" t="n">
        <v>29</v>
      </c>
      <c r="V311" s="86" t="inlineStr">
        <is>
          <t>pdf</t>
        </is>
      </c>
      <c r="W311" s="223" t="inlineStr">
        <is>
          <t>9.0 MB</t>
        </is>
      </c>
      <c r="X311" s="223" t="inlineStr">
        <is>
          <t>&lt;p&gt;Pada zaman dahulu kala, hiduplah raja dan ratu yang memerintah di negeri Etrania. Mereka dikaruniai seorang putri yang mereka beri nama Shylphid. Namun ada seorang penyihir yang iri karena kebahagiaan mereka. Dia pun mengutuk putri kecil itu. Sang raja marah tetapi tidak bisa berbuat apa-apa. Putri yang dikutuk, menjadi sakit-sakitan. sudah dipanggil tabib-tabib dari seluruh negeri dengan imbalan yang banyak tapi mereka tidak bisa menyembuhkan penyakit sang putri. Bagaimana nasib sang putri selanjutnya?&lt;/p&gt;</t>
        </is>
      </c>
      <c r="Y311" s="262" t="n">
        <v>53500</v>
      </c>
      <c r="Z311" s="226" t="n"/>
      <c r="AA311" s="241">
        <f>Y2570*Z2570</f>
        <v/>
      </c>
      <c r="AB311" s="237" t="inlineStr">
        <is>
          <t>56152624-9e4d-4fb2-bf0f-c2a0bbb52926</t>
        </is>
      </c>
    </row>
    <row r="312" ht="15" customHeight="1" s="283">
      <c r="A312" s="109" t="n">
        <v>2563</v>
      </c>
      <c r="B312" s="222">
        <f>HYPERLINK("https://mocostore.moco.co.id/catalog/"&amp;AB2572,"Klik Disini")</f>
        <v/>
      </c>
      <c r="C312" s="223" t="inlineStr">
        <is>
          <t>Pelajaran Berharga Putri Selena</t>
        </is>
      </c>
      <c r="D312" s="223" t="n"/>
      <c r="E312" s="223" t="inlineStr">
        <is>
          <t>R. Carolina</t>
        </is>
      </c>
      <c r="F312" s="223" t="inlineStr">
        <is>
          <t>978-979-29-0126-9</t>
        </is>
      </c>
      <c r="G312" s="223" t="inlineStr">
        <is>
          <t>978-979-29-8771-3</t>
        </is>
      </c>
      <c r="H312" s="223" t="inlineStr">
        <is>
          <t>Fiksi</t>
        </is>
      </c>
      <c r="I312" s="258" t="inlineStr">
        <is>
          <t>Fiksi</t>
        </is>
      </c>
      <c r="J312" s="186" t="inlineStr">
        <is>
          <t>001.02</t>
        </is>
      </c>
      <c r="K312" s="264" t="n"/>
      <c r="L312" s="264" t="n"/>
      <c r="M312" s="259" t="n"/>
      <c r="N312" s="223" t="inlineStr">
        <is>
          <t>Indonesia</t>
        </is>
      </c>
      <c r="O312" s="223" t="inlineStr">
        <is>
          <t>Tidak diketahui</t>
        </is>
      </c>
      <c r="P312" s="260" t="n">
        <v>2008</v>
      </c>
      <c r="Q312" s="260" t="n">
        <v>2018</v>
      </c>
      <c r="R312" s="223" t="inlineStr">
        <is>
          <t>Nyonyo Publisher</t>
        </is>
      </c>
      <c r="S312" s="223" t="inlineStr">
        <is>
          <t>Andi Offset CV</t>
        </is>
      </c>
      <c r="T312" s="223" t="inlineStr">
        <is>
          <t>Lokal</t>
        </is>
      </c>
      <c r="U312" s="261" t="n">
        <v>25</v>
      </c>
      <c r="V312" s="86" t="inlineStr">
        <is>
          <t>pdf</t>
        </is>
      </c>
      <c r="W312" s="223" t="inlineStr">
        <is>
          <t>8.5 MB</t>
        </is>
      </c>
      <c r="X312" s="223" t="inlineStr">
        <is>
          <t>&lt;p&gt;Putri Selena adalah penerus tunggal kerajaan Allusion. Karena Raja sangat memanjakannya, maka Putri Selena tumbuh menjadi anak yang sombong dan bertindak semena-mena. Alkisah, seluruh kerajaan Allusion terkena musibah kekeringan. Panen gagal dan banyak hewan ternak yang mati. Tetapi itu tidak membuat Putri Allusion mengubah tabiatnya. Ia selalu meminta makanan yang paling lezat.&lt;br /&gt;
 &lt;br /&gt;
 Suatu kali, Putri Selena berlaku sangat kejam terhadap salah satu dayangnya. Oleh Peri Padi, Putri Selena dihukum supaya Ia menyadari kesalahannya dan mau berubah. Seperti apa hukuman yang pantas untuk Putri Selena? Apakah Peri Padi berhasil menyadarkannya?.&lt;/p&gt;</t>
        </is>
      </c>
      <c r="Y312" s="262" t="n">
        <v>55000</v>
      </c>
      <c r="Z312" s="226" t="n"/>
      <c r="AA312" s="241">
        <f>Y2572*Z2572</f>
        <v/>
      </c>
      <c r="AB312" s="237" t="inlineStr">
        <is>
          <t>e8261055-ea73-42dd-924b-1e92dcb734c5</t>
        </is>
      </c>
    </row>
    <row r="313" ht="15" customHeight="1" s="283">
      <c r="A313" s="109" t="n">
        <v>2576</v>
      </c>
      <c r="B313" s="222">
        <f>HYPERLINK("https://mocostore.moco.co.id/catalog/"&amp;AB2585,"Klik Disini")</f>
        <v/>
      </c>
      <c r="C313" s="223" t="inlineStr">
        <is>
          <t>Mat Pesek</t>
        </is>
      </c>
      <c r="D313" s="223" t="n"/>
      <c r="E313" s="223" t="inlineStr">
        <is>
          <t>Irma Widyarti</t>
        </is>
      </c>
      <c r="F313" s="223" t="inlineStr">
        <is>
          <t>978-979-29-5680-1</t>
        </is>
      </c>
      <c r="G313" s="223" t="inlineStr">
        <is>
          <t>978-979-29-9403-2</t>
        </is>
      </c>
      <c r="H313" s="223" t="inlineStr">
        <is>
          <t>Fiksi</t>
        </is>
      </c>
      <c r="I313" s="258" t="inlineStr">
        <is>
          <t>Fiksi</t>
        </is>
      </c>
      <c r="J313" s="186" t="inlineStr">
        <is>
          <t>001.02</t>
        </is>
      </c>
      <c r="K313" s="264" t="n"/>
      <c r="L313" s="264" t="n"/>
      <c r="M313" s="259" t="n"/>
      <c r="N313" s="223" t="inlineStr">
        <is>
          <t>Indonesia</t>
        </is>
      </c>
      <c r="O313" s="223" t="inlineStr">
        <is>
          <t>Tidak diketahui</t>
        </is>
      </c>
      <c r="P313" s="260" t="n">
        <v>2016</v>
      </c>
      <c r="Q313" s="260" t="n">
        <v>2018</v>
      </c>
      <c r="R313" s="223" t="inlineStr">
        <is>
          <t>Penerbit Andi</t>
        </is>
      </c>
      <c r="S313" s="223" t="inlineStr">
        <is>
          <t>Andi Offset CV</t>
        </is>
      </c>
      <c r="T313" s="223" t="inlineStr">
        <is>
          <t>Lokal</t>
        </is>
      </c>
      <c r="U313" s="261" t="n">
        <v>56</v>
      </c>
      <c r="V313" s="86" t="inlineStr">
        <is>
          <t>pdf</t>
        </is>
      </c>
      <c r="W313" s="223" t="inlineStr">
        <is>
          <t>7.8 MB</t>
        </is>
      </c>
      <c r="X313" s="223" t="inlineStr">
        <is>
          <t>&lt;p&gt;Mat adalah seorang pemuda yang tampan dengan hidung mancung dan terlahir dari keluarga yang kaya.&lt;br /&gt;
 Sayang ia memiliki watak yang sangat malas. Setiap hari kebiasaannya hanya tidur, makan, tidur dan makan lagi.&lt;br /&gt;
 &lt;br /&gt;
 Suatu hari ketika ada kerja bakti di kampungnya, ia pun beralasan sakit agar tidak ikut kerja bakti. Ia hanya tidur sampai jam makan siang tiba. Ibu kepala desa mengizinkannya untuk makan siang meskipun seharusnya Mat tidak mendapatkan jatah makan siang karena tidak ikut kerja bakti.&lt;br /&gt;
 &lt;br /&gt;
 Lalu, bagaimana hidup mancung Mat menjadi pesek? Apa pengaruhnya untuk Mat? Ikuti kisahnya.&lt;/p&gt;</t>
        </is>
      </c>
      <c r="Y313" s="262" t="n">
        <v>62500</v>
      </c>
      <c r="Z313" s="226" t="n"/>
      <c r="AA313" s="241">
        <f>Y2585*Z2585</f>
        <v/>
      </c>
      <c r="AB313" s="237" t="inlineStr">
        <is>
          <t>b410cf87-97f1-4450-84d9-b5246895bd5e</t>
        </is>
      </c>
    </row>
    <row r="314" ht="15" customHeight="1" s="283">
      <c r="A314" s="109" t="n">
        <v>2620</v>
      </c>
      <c r="B314" s="222">
        <f>HYPERLINK("https://mocostore.moco.co.id/catalog/"&amp;AB2629,"Klik Disini")</f>
        <v/>
      </c>
      <c r="C314" s="223" t="inlineStr">
        <is>
          <t>Aphrodite: Adakah Aku Dihatimu...</t>
        </is>
      </c>
      <c r="D314" s="223" t="n"/>
      <c r="E314" s="223" t="inlineStr">
        <is>
          <t>Alfida Fawazi</t>
        </is>
      </c>
      <c r="F314" s="223" t="inlineStr">
        <is>
          <t>978-979-29-4173-9</t>
        </is>
      </c>
      <c r="G314" s="223" t="inlineStr">
        <is>
          <t>978-979-29-7336-5</t>
        </is>
      </c>
      <c r="H314" s="223" t="inlineStr">
        <is>
          <t>Fiksi</t>
        </is>
      </c>
      <c r="I314" s="258" t="inlineStr">
        <is>
          <t>Fiksi</t>
        </is>
      </c>
      <c r="J314" s="186" t="inlineStr">
        <is>
          <t>001.02</t>
        </is>
      </c>
      <c r="K314" s="264" t="n"/>
      <c r="L314" s="264" t="n"/>
      <c r="M314" s="259" t="n"/>
      <c r="N314" s="223" t="inlineStr">
        <is>
          <t>Indonesia</t>
        </is>
      </c>
      <c r="O314" s="223" t="inlineStr">
        <is>
          <t>Tidak diketahui</t>
        </is>
      </c>
      <c r="P314" s="260" t="n">
        <v>2013</v>
      </c>
      <c r="Q314" s="260" t="n">
        <v>2017</v>
      </c>
      <c r="R314" s="223" t="inlineStr">
        <is>
          <t>Sheila Publishing</t>
        </is>
      </c>
      <c r="S314" s="223" t="inlineStr">
        <is>
          <t>Andi Offset CV</t>
        </is>
      </c>
      <c r="T314" s="223" t="inlineStr">
        <is>
          <t>Lokal</t>
        </is>
      </c>
      <c r="U314" s="261" t="n">
        <v>162</v>
      </c>
      <c r="V314" s="86" t="inlineStr">
        <is>
          <t>pdf</t>
        </is>
      </c>
      <c r="W314" s="223" t="inlineStr">
        <is>
          <t>5.7 MB</t>
        </is>
      </c>
      <c r="X314" s="223" t="inlineStr">
        <is>
          <t>&lt;p&gt;Aphrodite Gazzele, bagi Arka dan Sesil, nama yang terlalu bagus bagi perempuan tipe childish, ceroboh, dan suka bertindak semaunya seperti Odit. Odit duduk dikelas 2 SMA, punya penampilan fisik yang bagi dua sahabat Odit memegang teguh prinsip&amp;ldquo;don&amp;rsquo;t judge a book by its cover&amp;rdquo;. Orang-orang yang belum kenal sepenuhnya dengan Odit pasti akan berpendapat Odit itu perempuan yang sangat manis.Wajah lucu dan sikap ramahnya ke setiap orang, membuat semua terpesona. Kepolosan Odit yang melebihi anak kecil pun membuat kedua sahabatnya itu harus ekstra ketat menjaga Odit. Terlebih kenekatan Odit akan suatu hal yang dia sukai. Odit punya satu keanehan. Disaat semua teman-teman disekolahnya, kecuali Arka, siap antri jadi pacar Odit, Odit punya kualifikasi aneh dalam mencari pacar. Satu, cowok manapun yang memiliki keinginan jadi pacar Odit harus keren dan dewasa seperti Mamoru Chiba, salah satu karakter serial kartun Sailormoon. Dua, cowok manapun itu harus bersikap cool dan misterius seperti Killua, tokoh kartun dari serial Hunter X Hunter.&amp;nbsp;Hingga suatu hari Odit bertemu dengan Adonis Alcanderiko (Iko) yang memiliki karakter datar, dingin dan jarang bicara. Odit langsung jatuh hati pada Iko dan melakukan berbagai cara untuk menarik perhatian Iko.Sayangnya, Iko tidak pernah menanggapi perasaan Odit. Tapi itu tidak membuat Odit menyerah, Odit semakin bersemangat mendapatkan hati Iko. Meskipun banyak rintangan yang harus dia hadapi. Mulai dari rintangan dalam skala kecil, hingga yang membahayakan bagi diri Odit sendiri.&lt;/p&gt;</t>
        </is>
      </c>
      <c r="Y314" s="262" t="n">
        <v>48500</v>
      </c>
      <c r="Z314" s="226" t="n"/>
      <c r="AA314" s="241">
        <f>Y2629*Z2629</f>
        <v/>
      </c>
      <c r="AB314" s="237" t="inlineStr">
        <is>
          <t>ac5bdc7b-c907-4d69-be95-ea598efec5d1</t>
        </is>
      </c>
    </row>
    <row r="315" ht="15" customHeight="1" s="283">
      <c r="A315" s="109" t="n">
        <v>2625</v>
      </c>
      <c r="B315" s="222">
        <f>HYPERLINK("https://mocostore.moco.co.id/catalog/"&amp;AB2634,"Klik Disini")</f>
        <v/>
      </c>
      <c r="C315" s="223" t="inlineStr">
        <is>
          <t>Dongeng Betawi Gaul, Putri Maleha di Negeri Seribu Kicau</t>
        </is>
      </c>
      <c r="D315" s="223" t="n"/>
      <c r="E315" s="223" t="inlineStr">
        <is>
          <t>Mimi Aira</t>
        </is>
      </c>
      <c r="F315" s="223" t="inlineStr">
        <is>
          <t>978-979-29-4158-6</t>
        </is>
      </c>
      <c r="G315" s="223" t="inlineStr">
        <is>
          <t>978-979-29-7462-1</t>
        </is>
      </c>
      <c r="H315" s="223" t="inlineStr">
        <is>
          <t>Anak</t>
        </is>
      </c>
      <c r="I315" s="258" t="inlineStr">
        <is>
          <t>Fiksi</t>
        </is>
      </c>
      <c r="J315" s="186" t="inlineStr">
        <is>
          <t>001.01</t>
        </is>
      </c>
      <c r="K315" s="264" t="n"/>
      <c r="L315" s="264" t="n"/>
      <c r="M315" s="259" t="n"/>
      <c r="N315" s="223" t="inlineStr">
        <is>
          <t>Indonesia</t>
        </is>
      </c>
      <c r="O315" s="223" t="inlineStr">
        <is>
          <t>Tidak diketahui</t>
        </is>
      </c>
      <c r="P315" s="260" t="n">
        <v>2013</v>
      </c>
      <c r="Q315" s="260" t="n">
        <v>2017</v>
      </c>
      <c r="R315" s="223" t="inlineStr">
        <is>
          <t>Sheila Publishing</t>
        </is>
      </c>
      <c r="S315" s="223" t="inlineStr">
        <is>
          <t>Andi Offset CV</t>
        </is>
      </c>
      <c r="T315" s="223" t="inlineStr">
        <is>
          <t>Lokal</t>
        </is>
      </c>
      <c r="U315" s="261" t="n">
        <v>176</v>
      </c>
      <c r="V315" s="86" t="inlineStr">
        <is>
          <t>pdf</t>
        </is>
      </c>
      <c r="W315" s="223" t="inlineStr">
        <is>
          <t>4.1 MB</t>
        </is>
      </c>
      <c r="X315" s="223" t="inlineStr">
        <is>
          <t>&lt;p&gt;Bray, elu semua ada yang pernah denger Negeri 1000 Kicau belom? Hah? Pernah? Di mane? &lt;em&gt;Set dah&lt;/em&gt;, di pesbuk? Eh, tapi bener juga sih, ya, pesbuk kan tempat orang-orang pada ngoceh. Jadi, gak ada salahnya juga kalo pesbuk itu dinamain Negeri 1000 Kicau, ye, Bray?&lt;/p&gt;
 &lt;p&gt;Tapi, Bray, ini negeri nggak ada hubungannya &lt;em&gt;ame&lt;/em&gt; pesbuk! Negeri 1000 Kicau ini dihuni oleh masyarakat Betawi, Bray. Lu mau tau nggak siapa nama rajanya? Ini raja, namanya Raja Nyang Baek, Bray. Nah, kalo ratunya bernama Ratu Nyang Botoh. Terus neh, Bray, Raja Nyang Baek dan Ratu Nyang Botoh punya enam orang putri. Ada Putri Banggoy (Kembang Goyang), Putri Kara (Akar Kelapa), Putri Kupe (Kue Pepe), Putri Maleha (Makan lele hangat), Putri Kelor (Kerak Telor), dan terakhir Putri Betok (Bir Pletok). Biar kate namanya pada unik-unik gitu, Bray, tapi mereka-mereka itu cuaaantiknya minta ampun!&lt;/p&gt;
 &lt;p&gt;Orang-orang di Negeri 1000 Kicau ini juga pada lucu-lucu banget, Bray. Kocak! Kocaknya Sule aja &lt;em&gt;mah&lt;/em&gt;, lewat! Udeh, pokoknya gini deh, Bray. Lu bawa nih buku ke meja kasir. Keluarin duit. Bawa bukunya pulang, trus baca di rumah. Dijamin dah, lu semua bakal ngakak berjilid-jilid, Bray.&amp;nbsp;&lt;/p&gt;</t>
        </is>
      </c>
      <c r="Y315" s="262" t="n">
        <v>42000</v>
      </c>
      <c r="Z315" s="226" t="n"/>
      <c r="AA315" s="241">
        <f>Y2634*Z2634</f>
        <v/>
      </c>
      <c r="AB315" s="237" t="inlineStr">
        <is>
          <t>797bc991-00b5-48dd-9b55-2e8e6bb9e46c</t>
        </is>
      </c>
    </row>
    <row r="316" ht="15" customHeight="1" s="283">
      <c r="A316" s="109" t="n">
        <v>2626</v>
      </c>
      <c r="B316" s="222">
        <f>HYPERLINK("https://mocostore.moco.co.id/catalog/"&amp;AB2635,"Klik Disini")</f>
        <v/>
      </c>
      <c r="C316" s="223" t="inlineStr">
        <is>
          <t>Endless Winter in Korea</t>
        </is>
      </c>
      <c r="D316" s="223" t="n"/>
      <c r="E316" s="223" t="inlineStr">
        <is>
          <t>Rizki De</t>
        </is>
      </c>
      <c r="F316" s="223" t="inlineStr">
        <is>
          <t>978-979-29-4354-2</t>
        </is>
      </c>
      <c r="G316" s="223" t="inlineStr">
        <is>
          <t>978-979-29-7467-6</t>
        </is>
      </c>
      <c r="H316" s="223" t="inlineStr">
        <is>
          <t>Fiksi</t>
        </is>
      </c>
      <c r="I316" s="258" t="inlineStr">
        <is>
          <t>Fiksi</t>
        </is>
      </c>
      <c r="J316" s="186" t="inlineStr">
        <is>
          <t>001.02</t>
        </is>
      </c>
      <c r="K316" s="264" t="n"/>
      <c r="L316" s="264" t="n"/>
      <c r="M316" s="259" t="n"/>
      <c r="N316" s="223" t="inlineStr">
        <is>
          <t>Indonesia</t>
        </is>
      </c>
      <c r="O316" s="223" t="inlineStr">
        <is>
          <t>Tidak diketahui</t>
        </is>
      </c>
      <c r="P316" s="260" t="n">
        <v>2014</v>
      </c>
      <c r="Q316" s="260" t="n">
        <v>2017</v>
      </c>
      <c r="R316" s="223" t="inlineStr">
        <is>
          <t>Sheila Publishing</t>
        </is>
      </c>
      <c r="S316" s="223" t="inlineStr">
        <is>
          <t>Andi Offset CV</t>
        </is>
      </c>
      <c r="T316" s="223" t="inlineStr">
        <is>
          <t>Lokal</t>
        </is>
      </c>
      <c r="U316" s="261" t="n">
        <v>432</v>
      </c>
      <c r="V316" s="86" t="inlineStr">
        <is>
          <t>pdf</t>
        </is>
      </c>
      <c r="W316" s="223" t="inlineStr">
        <is>
          <t>7.1 MB</t>
        </is>
      </c>
      <c r="X316" s="223" t="inlineStr">
        <is>
          <t>&lt;p&gt;Endless Winter In Korea&lt;/p&gt;
 &lt;p&gt;&amp;quot;Love has different shapes, like this falling snow in winter&amp;quot;&lt;/p&gt;
 &lt;p&gt;Aku menarik napas dalam. Udara dingin dapat kurasakan di dekat jendela. Kusentuhkan jari-jari ke permukaan kaca. Rasa dingin menyengat kulitku. Kembali teringat kenangan saat aku masih kecil tentang Pangeran Salju. Bibirku tanpa sadar tersenyum. Ada kepedihan di hatiku dengan hanya mengingatnya. Namun semuanya telah berakhir dan dongeng telah selesai. Kembali kupandangi langit bersalju. Kepingan Putih itu sangatlah indah. Tidak ada bentuk sama, seperti hidup manusia yang selalu memiliki kisah berbeda. Itulah yang dikatakan seseorang padaku, empat belas tahun yang lalu. Kepingan kecil ini memiliki waktu hidup singkat. Jatuh, terinjak, dan mencair. Manusia juga demikian, Mereka semua memiliki waktu singkat. Hanya sedikit saja dari mereka yang menyadari hal tersebut. Aku sangat menyukai salju. Keping-kepingan mungil itu mengingatkan ku pada kisah dari sebuah alunan lagu. Lagu tanpa lirik dari akustik gitar yang tiga tahun lalu pernah kudengar. Lagu pertama ini menarikku sepenuhnya pada orang itu. Mari temukan apa yang sesungguhnya tak pernah berakhir di dalam novel ini.&lt;/p&gt;</t>
        </is>
      </c>
      <c r="Y316" s="262" t="n">
        <v>80500</v>
      </c>
      <c r="Z316" s="226" t="n"/>
      <c r="AA316" s="241">
        <f>Y2635*Z2635</f>
        <v/>
      </c>
      <c r="AB316" s="237" t="inlineStr">
        <is>
          <t>5d882189-795a-49aa-a564-e88a32b55905</t>
        </is>
      </c>
    </row>
    <row r="317" ht="15" customHeight="1" s="283">
      <c r="A317" s="109" t="n">
        <v>2629</v>
      </c>
      <c r="B317" s="222">
        <f>HYPERLINK("https://mocostore.moco.co.id/catalog/"&amp;AB2638,"Klik Disini")</f>
        <v/>
      </c>
      <c r="C317" s="223" t="inlineStr">
        <is>
          <t>Niku di Negeri Awan</t>
        </is>
      </c>
      <c r="D317" s="223" t="n"/>
      <c r="E317" s="223" t="inlineStr">
        <is>
          <t>Juliana dan Jan Ken Pon Studio</t>
        </is>
      </c>
      <c r="F317" s="223" t="inlineStr">
        <is>
          <t>978-979-29-2179-3</t>
        </is>
      </c>
      <c r="G317" s="223" t="inlineStr">
        <is>
          <t>978-979-29-7659-5</t>
        </is>
      </c>
      <c r="H317" s="223" t="inlineStr">
        <is>
          <t>Anak</t>
        </is>
      </c>
      <c r="I317" s="258" t="inlineStr">
        <is>
          <t>Fiksi</t>
        </is>
      </c>
      <c r="J317" s="186" t="inlineStr">
        <is>
          <t>001.01</t>
        </is>
      </c>
      <c r="K317" s="264" t="n"/>
      <c r="L317" s="264" t="n"/>
      <c r="M317" s="259" t="n"/>
      <c r="N317" s="223" t="inlineStr">
        <is>
          <t>Indonesia</t>
        </is>
      </c>
      <c r="O317" s="223" t="inlineStr">
        <is>
          <t>Tidak diketahui</t>
        </is>
      </c>
      <c r="P317" s="260" t="n">
        <v>2013</v>
      </c>
      <c r="Q317" s="260" t="n">
        <v>2017</v>
      </c>
      <c r="R317" s="223" t="inlineStr">
        <is>
          <t>Rainbow Publisher</t>
        </is>
      </c>
      <c r="S317" s="223" t="inlineStr">
        <is>
          <t>Andi Offset CV</t>
        </is>
      </c>
      <c r="T317" s="223" t="inlineStr">
        <is>
          <t>Lokal</t>
        </is>
      </c>
      <c r="U317" s="261" t="n">
        <v>100</v>
      </c>
      <c r="V317" s="86" t="inlineStr">
        <is>
          <t>pdf</t>
        </is>
      </c>
      <c r="W317" s="223" t="inlineStr">
        <is>
          <t>6.7 MB</t>
        </is>
      </c>
      <c r="X317" s="223" t="inlineStr">
        <is>
          <t>&lt;p&gt;Suatu hari, Niku naik ke bukit untuk melihat layang-layang yang berwarna-warni melayang di langit. Tiba-tiba saja ada layangan yang putus dan melayang turun. Dengan senangnya Niku mengejar layangan tersebut, mengambilnya dan berusaha menerbangkannya&lt;em&gt;. &lt;/em&gt;Saat&lt;em&gt; &lt;/em&gt;itu juga angin bertiup kencang sehingga Niku ikut terbang terbawa angin. Layang-layang itu membawanya semakin tinggi sampai ke gumpalan awan yang besar. Di sana Niku melihat sebuah istana megah yang berdiri di atas awan. Ternyata istana itu adalah istana Pangeran Awan. Bersama Pangeran Awan, Niku bertualang dan belajar tentang layang-layang, pencemaran lingkungan, jenis-jenis awan, terjadinya hujan dan pelangi. Selama bertualang, Niku juga bertemu Bintang Kecil dan Angin yang menjadi teman barunya.&lt;/p&gt;</t>
        </is>
      </c>
      <c r="Y317" s="262" t="n">
        <v>58000</v>
      </c>
      <c r="Z317" s="226" t="n"/>
      <c r="AA317" s="241">
        <f>Y2638*Z2638</f>
        <v/>
      </c>
      <c r="AB317" s="237" t="inlineStr">
        <is>
          <t>a00bfd0b-a08d-498e-be56-2d37763d2a83</t>
        </is>
      </c>
    </row>
    <row r="318" ht="15" customHeight="1" s="283">
      <c r="A318" s="109" t="n">
        <v>2630</v>
      </c>
      <c r="B318" s="222">
        <f>HYPERLINK("https://mocostore.moco.co.id/catalog/"&amp;AB2639,"Klik Disini")</f>
        <v/>
      </c>
      <c r="C318" s="223" t="inlineStr">
        <is>
          <t>Petualangan Tania</t>
        </is>
      </c>
      <c r="D318" s="223" t="n"/>
      <c r="E318" s="223" t="inlineStr">
        <is>
          <t>Linda Emiyati</t>
        </is>
      </c>
      <c r="F318" s="223" t="inlineStr">
        <is>
          <t>978-979-29-2134-2</t>
        </is>
      </c>
      <c r="G318" s="223" t="inlineStr">
        <is>
          <t>978-979-29-7710-3</t>
        </is>
      </c>
      <c r="H318" s="223" t="inlineStr">
        <is>
          <t>Anak</t>
        </is>
      </c>
      <c r="I318" s="258" t="inlineStr">
        <is>
          <t>Fiksi</t>
        </is>
      </c>
      <c r="J318" s="186" t="inlineStr">
        <is>
          <t>001.01</t>
        </is>
      </c>
      <c r="K318" s="264" t="n"/>
      <c r="L318" s="264" t="n"/>
      <c r="M318" s="259" t="n"/>
      <c r="N318" s="223" t="inlineStr">
        <is>
          <t>Indonesia</t>
        </is>
      </c>
      <c r="O318" s="223" t="inlineStr">
        <is>
          <t>Tidak diketahui</t>
        </is>
      </c>
      <c r="P318" s="260" t="n">
        <v>2013</v>
      </c>
      <c r="Q318" s="260" t="n">
        <v>2017</v>
      </c>
      <c r="R318" s="223" t="inlineStr">
        <is>
          <t>Rainbow Publisher</t>
        </is>
      </c>
      <c r="S318" s="223" t="inlineStr">
        <is>
          <t>Andi Offset CV</t>
        </is>
      </c>
      <c r="T318" s="223" t="inlineStr">
        <is>
          <t>Lokal</t>
        </is>
      </c>
      <c r="U318" s="261" t="n">
        <v>28</v>
      </c>
      <c r="V318" s="86" t="inlineStr">
        <is>
          <t>pdf</t>
        </is>
      </c>
      <c r="W318" s="223" t="inlineStr">
        <is>
          <t>6.7 MB</t>
        </is>
      </c>
      <c r="X318" s="223" t="inlineStr">
        <is>
          <t>&lt;p&gt;&lt;strong&gt;Mengapa ia dinamakan &lt;/strong&gt;&lt;strong&gt;PENYU HIJAU&lt;/strong&gt;&lt;strong&gt;? &lt;/strong&gt;&amp;nbsp;Karena warna lemak di bagian bawah cangkang kerasnya yang berwarna hijau. Kepulauan Derawan, Kalimantan Timur merupakan surga di bawah laut tempat hewan langka ini berdiam. Mereka bebas berenang di birunya air laut, bermain di hamparan terumbu karang sambil memakan alga, rumput laut, serta biota laut. Di pulau indah dengan pantai yang landai dan berpasir halus ini mereka aman untuk bertelur. Penyu hijau termasuk pengelana samudra yang tangguh lo, dia memiliki sepasang tungkai depan yang mirip kaki pendayung, hal inilah yang membuatnya gesit berenang di dalam air. Hanya saja karena seringnya diburu, hewan ini termasuk habitat hewan langka yang terancam punah dan dilindungi.&lt;/p&gt;</t>
        </is>
      </c>
      <c r="Y318" s="262" t="n">
        <v>32500</v>
      </c>
      <c r="Z318" s="226" t="n"/>
      <c r="AA318" s="241">
        <f>Y2639*Z2639</f>
        <v/>
      </c>
      <c r="AB318" s="237" t="inlineStr">
        <is>
          <t>0f0ca08c-5bef-4c65-bab9-b7878f88d778</t>
        </is>
      </c>
    </row>
    <row r="319" ht="15" customHeight="1" s="283">
      <c r="A319" s="109" t="n">
        <v>2631</v>
      </c>
      <c r="B319" s="222">
        <f>HYPERLINK("https://mocostore.moco.co.id/catalog/"&amp;AB2640,"Klik Disini")</f>
        <v/>
      </c>
      <c r="C319" s="223" t="inlineStr">
        <is>
          <t>Pillo dan Dunia Permen</t>
        </is>
      </c>
      <c r="D319" s="223" t="n"/>
      <c r="E319" s="223" t="inlineStr">
        <is>
          <t>Novie Octaviane Mufti dan Jan Ken Pon Studio</t>
        </is>
      </c>
      <c r="F319" s="223" t="inlineStr">
        <is>
          <t>978-979-29-4183-8</t>
        </is>
      </c>
      <c r="G319" s="223" t="inlineStr">
        <is>
          <t>978-979-29-7713-4</t>
        </is>
      </c>
      <c r="H319" s="223" t="inlineStr">
        <is>
          <t>Anak</t>
        </is>
      </c>
      <c r="I319" s="258" t="inlineStr">
        <is>
          <t>Fiksi</t>
        </is>
      </c>
      <c r="J319" s="186" t="inlineStr">
        <is>
          <t>001.01</t>
        </is>
      </c>
      <c r="K319" s="264" t="n"/>
      <c r="L319" s="264" t="n"/>
      <c r="M319" s="259" t="n"/>
      <c r="N319" s="223" t="n"/>
      <c r="O319" s="223" t="n"/>
      <c r="P319" s="260" t="n">
        <v>2013</v>
      </c>
      <c r="Q319" s="260" t="n">
        <v>2017</v>
      </c>
      <c r="R319" s="223" t="inlineStr">
        <is>
          <t>Rainbow Publisher</t>
        </is>
      </c>
      <c r="S319" s="223" t="inlineStr">
        <is>
          <t>Andi Offset CV</t>
        </is>
      </c>
      <c r="T319" s="223" t="n"/>
      <c r="U319" s="261" t="n">
        <v>100</v>
      </c>
      <c r="V319" s="86" t="inlineStr">
        <is>
          <t>pdf</t>
        </is>
      </c>
      <c r="W319" s="223" t="inlineStr">
        <is>
          <t>6.1 MB</t>
        </is>
      </c>
      <c r="X319" s="223" t="inlineStr">
        <is>
          <t>&lt;p&gt;Suatu hari, Pillo berlibur ke rumah neneknya. Neneknya menyiapkan banyak mainan. Namun, Pillo hanya tertarik pada sebuah &lt;em&gt;board game&lt;/em&gt; ular tangga&lt;em&gt;.&lt;/em&gt; Pillo mengajak neneknya untuk bermain bersama. Ternyata, &lt;em&gt;board game &lt;/em&gt;ular tangga itu membuat Pillo dan neneknya memasuki dunia permen. Disana Pillo berkunjung ke berbagai tempat, yaitu pabrik loli pop, Mesir Kuno, klinik dokter gigi, kolam cokelat, dan perkebunan cokelat. Selama perjalanan, Pillo dan neneknya juga bertemu dengan Paman Min dan Dokter Gigi yang menjelaskan banyak pengetahuan tentang permen, cokelat, dan marshmallow.&lt;/p&gt;</t>
        </is>
      </c>
      <c r="Y319" s="262" t="n">
        <v>51000</v>
      </c>
      <c r="Z319" s="226" t="n"/>
      <c r="AA319" s="241">
        <f>Y2640*Z2640</f>
        <v/>
      </c>
      <c r="AB319" s="237" t="inlineStr">
        <is>
          <t>f02bb3f4-b608-4495-a2e7-0b3cee7be394</t>
        </is>
      </c>
    </row>
    <row r="320" ht="15" customHeight="1" s="283">
      <c r="A320" s="109" t="n">
        <v>2633</v>
      </c>
      <c r="B320" s="222">
        <f>HYPERLINK("https://mocostore.moco.co.id/catalog/"&amp;AB2642,"Klik Disini")</f>
        <v/>
      </c>
      <c r="C320" s="223" t="inlineStr">
        <is>
          <t>Roda Rea</t>
        </is>
      </c>
      <c r="D320" s="223" t="n"/>
      <c r="E320" s="223" t="inlineStr">
        <is>
          <t>Anjar Anastasia</t>
        </is>
      </c>
      <c r="F320" s="223" t="inlineStr">
        <is>
          <t>978-979-29-2189-2</t>
        </is>
      </c>
      <c r="G320" s="223" t="inlineStr">
        <is>
          <t>978-979-29-7740-0</t>
        </is>
      </c>
      <c r="H320" s="223" t="inlineStr">
        <is>
          <t>Fiksi</t>
        </is>
      </c>
      <c r="I320" s="258" t="inlineStr">
        <is>
          <t>Fiksi</t>
        </is>
      </c>
      <c r="J320" s="186" t="inlineStr">
        <is>
          <t>001.02</t>
        </is>
      </c>
      <c r="K320" s="264" t="n"/>
      <c r="L320" s="264" t="n"/>
      <c r="M320" s="259" t="n"/>
      <c r="N320" s="223" t="inlineStr">
        <is>
          <t>Indonesia</t>
        </is>
      </c>
      <c r="O320" s="223" t="inlineStr">
        <is>
          <t>Tidak diketahui</t>
        </is>
      </c>
      <c r="P320" s="260" t="n">
        <v>2013</v>
      </c>
      <c r="Q320" s="260" t="n">
        <v>2017</v>
      </c>
      <c r="R320" s="223" t="inlineStr">
        <is>
          <t>Sheila Publishing</t>
        </is>
      </c>
      <c r="S320" s="223" t="inlineStr">
        <is>
          <t>Andi Offset CV</t>
        </is>
      </c>
      <c r="T320" s="223" t="inlineStr">
        <is>
          <t>Lokal</t>
        </is>
      </c>
      <c r="U320" s="261" t="n">
        <v>272</v>
      </c>
      <c r="V320" s="86" t="inlineStr">
        <is>
          <t>pdf</t>
        </is>
      </c>
      <c r="W320" s="223" t="inlineStr">
        <is>
          <t>3.3 MB</t>
        </is>
      </c>
      <c r="X320" s="223" t="inlineStr">
        <is>
          <t>&lt;p&gt;Kau pasti sudah lupa cara nulis cerpen, Anjar Anastasia. Kebanyakan nulis novel sih...:D &lt;strong&gt;Farick Ziat&lt;/strong&gt;, redaksi cerpen majalah &lt;em&gt;GADIS&lt;/em&gt;.&lt;/p&gt;
 &lt;p&gt;Anjar adalah sahabat sekaligus teman &amp;#39;seperjuangan&amp;#39; saya waktu kami sama2 memulai karir sebagai penulis cerpen, hampir 20 tahun yg lalu. Bedanya, dia tetap fokus dan konsisten menulis cerita fiksi, baik cerpen maupun novel, sehingga sampai saat ini sudah berhasil menelurkan beberapa buku, sementara saya tidak. Selamat untuk terbitnya kumpulan cerpen terbaru berjudul &amp;#39;Roda Rea&amp;#39;. Salut untuk konsistensi dan semua pencapaian Anjar. Saya bangga pernah berjuang bersama&lt;/p&gt;
 &lt;p&gt;&lt;strong&gt;Caesilia Intan Pratiwi&lt;/strong&gt;&lt;em&gt;, &amp;nbsp;&lt;/em&gt;owner &amp;amp; founder majalah&lt;em&gt; GitarPlus&lt;/em&gt;&lt;/p&gt;
 &lt;p&gt;Cut to cut yang mengalir cepat dan penuh kejutan.&amp;nbsp;&lt;/p&gt;
 &lt;p&gt;&lt;strong&gt;Ganda Pekasih&lt;/strong&gt;&lt;em&gt;, &lt;/em&gt;editor fiksi majalah&lt;em&gt; ANITA CEMERLANG, &lt;/em&gt;1992-1998&lt;/p&gt;
 &lt;p&gt;Buat anjar, menulis itu berbagi hidup. Maka, menulis apapun menjadi kebahagiaan buatnya. Dari menulis pengalaman tokoh-tokoh inspiratif, pengalaman spiritualnya, dan tentunya kisah2 romantisme seperti di buku ini.&lt;/p&gt;
 &lt;p&gt;&lt;strong&gt;Felicitas Harmandini&lt;/strong&gt;, mantan redaksi cerpen majalah &lt;em&gt;HAI&lt;/em&gt;&lt;/p&gt;</t>
        </is>
      </c>
      <c r="Y320" s="262" t="n">
        <v>55500</v>
      </c>
      <c r="Z320" s="226" t="n"/>
      <c r="AA320" s="241">
        <f>Y2642*Z2642</f>
        <v/>
      </c>
      <c r="AB320" s="237" t="inlineStr">
        <is>
          <t>cb4562b0-afa7-464e-a07c-e6f191930b71</t>
        </is>
      </c>
    </row>
    <row r="321" ht="15" customHeight="1" s="283">
      <c r="A321" s="109" t="n">
        <v>2634</v>
      </c>
      <c r="B321" s="222">
        <f>HYPERLINK("https://mocostore.moco.co.id/catalog/"&amp;AB2643,"Klik Disini")</f>
        <v/>
      </c>
      <c r="C321" s="223" t="inlineStr">
        <is>
          <t>Seri Anak-anak Damai: Separuh Apelku - Half Apple of Mine</t>
        </is>
      </c>
      <c r="D321" s="223" t="n"/>
      <c r="E321" s="223" t="inlineStr">
        <is>
          <t>Arlinah Imam Rahardjo</t>
        </is>
      </c>
      <c r="F321" s="223" t="inlineStr">
        <is>
          <t>978-979-29-2162-5</t>
        </is>
      </c>
      <c r="G321" s="223" t="inlineStr">
        <is>
          <t>978-979-29-7776-9</t>
        </is>
      </c>
      <c r="H321" s="223" t="inlineStr">
        <is>
          <t>Anak</t>
        </is>
      </c>
      <c r="I321" s="258" t="inlineStr">
        <is>
          <t>Fiksi</t>
        </is>
      </c>
      <c r="J321" s="186" t="inlineStr">
        <is>
          <t>001.01</t>
        </is>
      </c>
      <c r="K321" s="264" t="n"/>
      <c r="L321" s="264" t="n"/>
      <c r="M321" s="259" t="n"/>
      <c r="N321" s="223" t="inlineStr">
        <is>
          <t>Indonesia</t>
        </is>
      </c>
      <c r="O321" s="223" t="inlineStr">
        <is>
          <t>Tidak diketahui</t>
        </is>
      </c>
      <c r="P321" s="260" t="n">
        <v>2014</v>
      </c>
      <c r="Q321" s="260" t="n">
        <v>2017</v>
      </c>
      <c r="R321" s="223" t="inlineStr">
        <is>
          <t>Rainbow Publisher</t>
        </is>
      </c>
      <c r="S321" s="223" t="inlineStr">
        <is>
          <t>Andi Offset CV</t>
        </is>
      </c>
      <c r="T321" s="223" t="inlineStr">
        <is>
          <t>Lokal</t>
        </is>
      </c>
      <c r="U321" s="261" t="n">
        <v>96</v>
      </c>
      <c r="V321" s="86" t="inlineStr">
        <is>
          <t>pdf</t>
        </is>
      </c>
      <c r="W321" s="223" t="inlineStr">
        <is>
          <t>6.3 MB</t>
        </is>
      </c>
      <c r="X321" s="223" t="inlineStr">
        <is>
          <t>&lt;p&gt;Adelia, yang biasa disapa Adel tinggal di sebuah rumah besar di Surabaya. Rumahnya seperti hotel dan dihuni oleh saudara-saudara dari pihak mamanya. Bayangkan betapa ramai suasana rumahnya. Adel mempunyai seorang kakak yang bernama Eki. Mereka berdua suka membaca buku. Hampir tiap sore Adel menghabiskan waktu di atas pohon untuk membaca buku atau sekadar berangan-angan. Buah kesukaan Adel adalah apel. Hingga di suatu sore ia diberi apel oleh kakeknya. Dengan hati yang bahagia Adel masuk ke kamar dan menyembunyikan apelnya. Ia berniat untuk memakannya seorang diri di atas pohon kesayangannya. Saat memikirkan rencana tersebut tiba-tiba Adel teringat perkataan Ayahnya bahwa di saat senang tidak boleh melupakan saudara. Adel dilema, ia dihadapkan dengan dua pilihan. Membagi apelnya dengan Eki kakaknya ataukah memakan apelnya seorang diri. Di satu sisi ia teringat perkataan Ayahnya tetapi di sisi lain Ia tidak rela membaginya.&lt;/p&gt;</t>
        </is>
      </c>
      <c r="Y321" s="262" t="n">
        <v>59000</v>
      </c>
      <c r="Z321" s="226" t="n"/>
      <c r="AA321" s="241">
        <f>Y2643*Z2643</f>
        <v/>
      </c>
      <c r="AB321" s="237" t="inlineStr">
        <is>
          <t>e8392218-71b4-4f43-a7bf-75ff4eee24ed</t>
        </is>
      </c>
    </row>
    <row r="322" ht="15" customHeight="1" s="283">
      <c r="A322" s="109" t="n">
        <v>2639</v>
      </c>
      <c r="B322" s="222">
        <f>HYPERLINK("https://mocostore.moco.co.id/catalog/"&amp;AB2648,"Klik Disini")</f>
        <v/>
      </c>
      <c r="C322" s="223" t="inlineStr">
        <is>
          <t>Mata Espresso â€“ Give Me a Hug</t>
        </is>
      </c>
      <c r="D322" s="223" t="n"/>
      <c r="E322" s="223" t="inlineStr">
        <is>
          <t>Richa Miskiyya</t>
        </is>
      </c>
      <c r="F322" s="223" t="inlineStr">
        <is>
          <t>978-979-29-4257-6</t>
        </is>
      </c>
      <c r="G322" s="223" t="inlineStr">
        <is>
          <t>978-979-29-7622-9</t>
        </is>
      </c>
      <c r="H322" s="223" t="inlineStr">
        <is>
          <t>Fiksi</t>
        </is>
      </c>
      <c r="I322" s="258" t="inlineStr">
        <is>
          <t>Fiksi</t>
        </is>
      </c>
      <c r="J322" s="186" t="inlineStr">
        <is>
          <t>001.02</t>
        </is>
      </c>
      <c r="K322" s="264" t="n"/>
      <c r="L322" s="264" t="n"/>
      <c r="M322" s="259" t="n"/>
      <c r="N322" s="223" t="inlineStr">
        <is>
          <t>Indonesia</t>
        </is>
      </c>
      <c r="O322" s="223" t="inlineStr">
        <is>
          <t>Tidak diketahui</t>
        </is>
      </c>
      <c r="P322" s="260" t="n">
        <v>2013</v>
      </c>
      <c r="Q322" s="260" t="n">
        <v>2017</v>
      </c>
      <c r="R322" s="223" t="inlineStr">
        <is>
          <t>Sheila Publishing</t>
        </is>
      </c>
      <c r="S322" s="223" t="inlineStr">
        <is>
          <t>Andi Offset CV</t>
        </is>
      </c>
      <c r="T322" s="223" t="inlineStr">
        <is>
          <t>Lokal</t>
        </is>
      </c>
      <c r="U322" s="261" t="n">
        <v>240</v>
      </c>
      <c r="V322" s="86" t="inlineStr">
        <is>
          <t>pdf</t>
        </is>
      </c>
      <c r="W322" s="223" t="inlineStr">
        <is>
          <t>6.2 MB</t>
        </is>
      </c>
      <c r="X322" s="223" t="inlineStr">
        <is>
          <t>&lt;p&gt;Kayla, seorang barista di &lt;em&gt;Coffee Paradise,&lt;/em&gt; di Surga Kopi itulah ia mengenal Fandi, sesama barista dan terpesona pada Rafi, manajer di &lt;em&gt;cafe &lt;/em&gt;tempatnya bekerja. Nama Rafi mengingatkannya pada seseorang di masa lalunya.&lt;/p&gt;
 &lt;p&gt;Namun, ketika ia sudah mulai dekat dengan Rafi, Kayla justru merasa ada yang menusuk hatinya setiap melihat kedekatan Fandi dengan Alana, karyawan baru di &lt;em&gt;Coffee Paradise. &lt;/em&gt;Kayla ingin sekali menjadi kekasih Rafi, namun ia selalu menemukan kedamaian ketika menatap manik mata Fandi yang sehitam kopi.&lt;/p&gt;
 &lt;p&gt;Bagi Kayla, cinta itu seperti espresso. Espresso yang baik harus dibuat antara 18 hingga 23 detik, jika espresso dibuat di bawah 18 detik, ia akan terlalu encer, jika dibuat lebih dari 23 detik, ia akan terlalu pahit.&amp;nbsp; Espresso harus disajikan dalam takaran yang pas, seperti juga cinta. Jika terlalu berlebihan, rasanya akan sangat pahit dan sakit.&lt;/p&gt;
 &lt;p&gt;Kayla pun mencari tahu kemana hatinya akan menuju? Hati yang tepat, tempatnya melabuhkan cinta.&lt;/p&gt;</t>
        </is>
      </c>
      <c r="Y322" s="262" t="n">
        <v>57500</v>
      </c>
      <c r="Z322" s="226" t="n"/>
      <c r="AA322" s="241">
        <f>Y2648*Z2648</f>
        <v/>
      </c>
      <c r="AB322" s="237" t="inlineStr">
        <is>
          <t>c4f1b31c-67a4-4333-b8a6-51659699a46a</t>
        </is>
      </c>
    </row>
    <row r="323" ht="15" customHeight="1" s="283">
      <c r="A323" s="109" t="n">
        <v>2651</v>
      </c>
      <c r="B323" s="222">
        <f>HYPERLINK("https://mocostore.moco.co.id/catalog/"&amp;AB2660,"Klik Disini")</f>
        <v/>
      </c>
      <c r="C323" s="223" t="inlineStr">
        <is>
          <t>Love Me, Marry Me: Cinta Itu Bukan Keegoisan</t>
        </is>
      </c>
      <c r="D323" s="223" t="n"/>
      <c r="E323" s="223" t="inlineStr">
        <is>
          <t>Esther Priscilla</t>
        </is>
      </c>
      <c r="F323" s="223" t="inlineStr">
        <is>
          <t>978-979-29-4356-6</t>
        </is>
      </c>
      <c r="G323" s="223" t="inlineStr">
        <is>
          <t>978-979-29-7604-5</t>
        </is>
      </c>
      <c r="H323" s="223" t="inlineStr">
        <is>
          <t>Fiksi</t>
        </is>
      </c>
      <c r="I323" s="258" t="inlineStr">
        <is>
          <t>Fiksi</t>
        </is>
      </c>
      <c r="J323" s="186" t="inlineStr">
        <is>
          <t>001.02</t>
        </is>
      </c>
      <c r="K323" s="223" t="n"/>
      <c r="L323" s="223" t="n"/>
      <c r="M323" s="259" t="n"/>
      <c r="N323" s="223" t="inlineStr">
        <is>
          <t>Indonesia</t>
        </is>
      </c>
      <c r="O323" s="223" t="inlineStr">
        <is>
          <t>Tidak diketahui</t>
        </is>
      </c>
      <c r="P323" s="260" t="n">
        <v>2014</v>
      </c>
      <c r="Q323" s="260" t="n">
        <v>2017</v>
      </c>
      <c r="R323" s="223" t="inlineStr">
        <is>
          <t>Sheila Publishing</t>
        </is>
      </c>
      <c r="S323" s="223" t="inlineStr">
        <is>
          <t>Andi Offset CV</t>
        </is>
      </c>
      <c r="T323" s="223" t="inlineStr">
        <is>
          <t>Lokal</t>
        </is>
      </c>
      <c r="U323" s="261" t="n">
        <v>224</v>
      </c>
      <c r="V323" s="86" t="inlineStr">
        <is>
          <t>pdf</t>
        </is>
      </c>
      <c r="W323" s="223" t="inlineStr">
        <is>
          <t>4.8 MB</t>
        </is>
      </c>
      <c r="X323" s="223" t="inlineStr">
        <is>
          <t>&lt;p&gt;Demi Ayahnya, Livi melakukan segala cara untuk bisa menikah dengan Egan, walau diantara mereka tak ada rasa suka sama sekali. Egan yang tidak ingin pernikahan itu terjadi, memberikan Livi syarat-syarat yang sulit jika ingin menikah dengannya hingga mengorbankan harga diri Livi untuk berjuang memenuhi syarat itu. Ketika ia benar-benar lelah dan menyerah, Egan mulai menunjukkan perhatian kepada Livi.&lt;br /&gt;
 Di tengah situasi itu, ada Revan yang super perhatian pada Livi. Ada juga Shania yang mencintai Egan setengah mati.&lt;br /&gt;
 Bagaimana kelanjutan hubungan Livi dan Egan di tengah situasi yang makin rumit?&lt;br /&gt;
 Novel ini akan membuatmu tertawa dan menangis, serta tak ingin berhenti membacanya.&lt;/p&gt;</t>
        </is>
      </c>
      <c r="Y323" s="262" t="n">
        <v>52000</v>
      </c>
      <c r="Z323" s="226" t="n"/>
      <c r="AA323" s="241">
        <f>Y2660*Z2660</f>
        <v/>
      </c>
      <c r="AB323" s="237" t="inlineStr">
        <is>
          <t>abd2713a-6693-4945-89c0-41cf3f8a9213</t>
        </is>
      </c>
    </row>
    <row r="324" ht="15" customHeight="1" s="283">
      <c r="A324" s="109" t="n">
        <v>2653</v>
      </c>
      <c r="B324" s="222">
        <f>HYPERLINK("https://mocostore.moco.co.id/catalog/"&amp;AB2662,"Klik Disini")</f>
        <v/>
      </c>
      <c r="C324" s="223" t="inlineStr">
        <is>
          <t>Bukan Pangeran Kodok</t>
        </is>
      </c>
      <c r="D324" s="223" t="n"/>
      <c r="E324" s="223" t="inlineStr">
        <is>
          <t>Sabrina WS, Riawani Elyta, Sari Yulianti, Dkk</t>
        </is>
      </c>
      <c r="F324" s="223" t="inlineStr">
        <is>
          <t>978-979-29-2136-6</t>
        </is>
      </c>
      <c r="G324" s="223" t="inlineStr">
        <is>
          <t>978-979-29-7409-6</t>
        </is>
      </c>
      <c r="H324" s="223" t="inlineStr">
        <is>
          <t>Fiksi</t>
        </is>
      </c>
      <c r="I324" s="258" t="inlineStr">
        <is>
          <t>Fiksi</t>
        </is>
      </c>
      <c r="J324" s="186" t="inlineStr">
        <is>
          <t>001.02</t>
        </is>
      </c>
      <c r="K324" s="264" t="n"/>
      <c r="L324" s="264" t="n"/>
      <c r="M324" s="259" t="n"/>
      <c r="N324" s="223" t="inlineStr">
        <is>
          <t>Indonesia</t>
        </is>
      </c>
      <c r="O324" s="223" t="inlineStr">
        <is>
          <t>Tidak diketahui</t>
        </is>
      </c>
      <c r="P324" s="260" t="n">
        <v>2013</v>
      </c>
      <c r="Q324" s="260" t="n">
        <v>2017</v>
      </c>
      <c r="R324" s="223" t="inlineStr">
        <is>
          <t>Sheila Publishing</t>
        </is>
      </c>
      <c r="S324" s="223" t="inlineStr">
        <is>
          <t>Andi Offset CV</t>
        </is>
      </c>
      <c r="T324" s="223" t="inlineStr">
        <is>
          <t>Lokal</t>
        </is>
      </c>
      <c r="U324" s="261" t="n">
        <v>231</v>
      </c>
      <c r="V324" s="86" t="inlineStr">
        <is>
          <t>pdf</t>
        </is>
      </c>
      <c r="W324" s="223" t="inlineStr">
        <is>
          <t>6.6 MB</t>
        </is>
      </c>
      <c r="X324" s="223" t="inlineStr">
        <is>
          <t>&lt;p&gt;Pernahkah kamu menyangka, kalau cinta bisa mengejutkanmu lebih dari yang kamu duga? Bicara cinta memang tidak ada habisnya. Bukan Pangeran Kodok, adalah kumpulan cerita yang berisi asem, manis, dan getirnya cinta.&lt;br /&gt;
 &lt;br /&gt;
 Adalah Celeste, gadis asli Sorong, memiliki impian hidup yang tinggi walau pernah mengalami masa lalu kelam. Seorang peneliti asal Amerika tertarik pada tulisan ilmiahnya dan bersedia membiayai kuliah Celeste di Washington D.C. Dukungan selalu diperoleh dari Ben Saimima yang diam-diam mencintainya. Namun sayang, tes kesehatan yang ia lakukan ternyata menunjukkan bahwa dirinya mengidap HIV. Nila Kaltia, berkisah di Chendrawasih Patah Sayap, dengan nuansa lokal yang eksotis.&lt;br /&gt;
 &lt;br /&gt;
 Lain lagi yang dialami Anne. Akun fb-nya di-hack. Dia semakin pusing ketika pelaku mengarah pada Langit, cowok yang diam-diam menarik perhatiannya. Masa iya sih, Langit setega itu? &amp;ldquo;Jejaring Romansa&amp;rdquo; persembahan cantik dari Keenan Naura.&lt;br /&gt;
 &lt;br /&gt;
 Fe percaya, cinta itu punya tempat sendiri-sendiri. Dia lahir bersama takdirnya. Dan itulah yang dinamakan jodoh. Tapi Fe jatuh cinta pada Zaki, cowok yang 12 tahunlebih tua darinya. Siapkah Fe menikah? Kisah menggemaskan dari Linda Satibi.&lt;br /&gt;
 &lt;br /&gt;
 Dan, masih banyak cerpen lain di buku ini yang akan membuat ekspresimu berubah-ubah. Inilah persembahan spesial dari komunitas Be A Writer Indonesia.&lt;/p&gt;</t>
        </is>
      </c>
      <c r="Y324" s="262" t="n">
        <v>61500</v>
      </c>
      <c r="Z324" s="226" t="n"/>
      <c r="AA324" s="241">
        <f>Y2662*Z2662</f>
        <v/>
      </c>
      <c r="AB324" s="237" t="inlineStr">
        <is>
          <t>c69e8c5b-feb6-4f12-8954-dbb4cc75d7c8</t>
        </is>
      </c>
    </row>
    <row r="325" ht="15" customHeight="1" s="283">
      <c r="A325" s="109" t="n">
        <v>2655</v>
      </c>
      <c r="B325" s="222">
        <f>HYPERLINK("https://mocostore.moco.co.id/catalog/"&amp;AB2664,"Klik Disini")</f>
        <v/>
      </c>
      <c r="C325" s="223" t="inlineStr">
        <is>
          <t>A Heart for Two â€“ Kuatlah Ketika Duka Datang</t>
        </is>
      </c>
      <c r="D325" s="223" t="n"/>
      <c r="E325" s="223" t="inlineStr">
        <is>
          <t>T. Sandi Situmorang</t>
        </is>
      </c>
      <c r="F325" s="223" t="inlineStr">
        <is>
          <t>978-979-29-2187-8</t>
        </is>
      </c>
      <c r="G325" s="223" t="inlineStr">
        <is>
          <t>978-979-29-7316-7</t>
        </is>
      </c>
      <c r="H325" s="223" t="inlineStr">
        <is>
          <t>Novel</t>
        </is>
      </c>
      <c r="I325" s="258" t="inlineStr">
        <is>
          <t>Fiksi</t>
        </is>
      </c>
      <c r="J325" s="186" t="inlineStr">
        <is>
          <t>001.03</t>
        </is>
      </c>
      <c r="K325" s="264" t="n"/>
      <c r="L325" s="264" t="n"/>
      <c r="M325" s="259" t="n"/>
      <c r="N325" s="223" t="inlineStr">
        <is>
          <t>Indonesia</t>
        </is>
      </c>
      <c r="O325" s="223" t="inlineStr">
        <is>
          <t>Tidak diketahui</t>
        </is>
      </c>
      <c r="P325" s="260" t="n">
        <v>2013</v>
      </c>
      <c r="Q325" s="260" t="n">
        <v>2017</v>
      </c>
      <c r="R325" s="223" t="inlineStr">
        <is>
          <t>Sheila Publishing</t>
        </is>
      </c>
      <c r="S325" s="223" t="inlineStr">
        <is>
          <t>Andi Offset CV</t>
        </is>
      </c>
      <c r="T325" s="223" t="inlineStr">
        <is>
          <t>Lokal</t>
        </is>
      </c>
      <c r="U325" s="261" t="n">
        <v>240</v>
      </c>
      <c r="V325" s="86" t="inlineStr">
        <is>
          <t>pdf</t>
        </is>
      </c>
      <c r="W325" s="223" t="inlineStr">
        <is>
          <t>10.2 MB</t>
        </is>
      </c>
      <c r="X325" s="223" t="inlineStr">
        <is>
          <t>&lt;p&gt;Jo tidak menduga akan bertemu Fia di Jogja. Mulutnya nyaris memanggil Fia ketika seorang lelaki meraih tangan gadis itu. Keduanya berjalan bergandengan tangan, bahkan kemudian tangan mereka terlepas dan lelaki itu merangkul pundak Fia.&lt;br /&gt;
 Sungguh, Jo tidak ingin memercayai jika gadis yang berada dalam rangkulan lelaki itu adalah Fia. Tetapi, gadis itu memang Fia. Jo sempat merasa waktu berhenti. Setelah bisa menguasai diri, langkahnya lebar-lebar. Menghadang Fia.&lt;br /&gt;
 Sakit hati Jo menyaksikan Fia melepas diri dari rangkulan lelaki itu. Wajah Fia pucat, ia berdiri serba salah.&amp;nbsp;&lt;br /&gt;
 &amp;ldquo;Jo&amp;hellip;kamu kok ada di Jogja juga?&amp;rdquo;&amp;nbsp;&lt;br /&gt;
 Jo mematung. Saat seperti ini, perlukah berbasa-basi?&lt;br /&gt;
 Tanpa suara Jo meninggalkan tempat itu. Fia tidak memanggil maupun mengejar.&lt;br /&gt;
 Tahulah Jo, hubungan mereka tidak baik-baik saja.&lt;br /&gt;
 ***&lt;br /&gt;
 Jonathan Preston&lt;br /&gt;
 Penulis novel best seller. Tepi pantai dan kafe , dua tempat favoritnya menulis. Ia suka berpetualang dari satu kota ke kota lain sembari menyelesaikan tulisannya. Bebas, sederhana, dan memiliki pacar yang sangat mengerti dirinya. Apalagi yang kurang ?&lt;br /&gt;
 &lt;br /&gt;
 Fiana Loretta&lt;br /&gt;
 Gadis mungil dan editor. Ia bisa menerima Jo apa adanya. Baginya, melajang di usia 27 adalah hal biasa. Tapi tidak bagi ibunya.&amp;nbsp;&lt;br /&gt;
 Ia nyaman bersama Jo. Bagaimana, ketika lelaki yang bisa membuatnya nyaman dan disukai ibunya hadir mengisi hidupnya?&lt;br /&gt;
 &lt;br /&gt;
 Panji Teguh Saputro&lt;br /&gt;
 Chief Editor dan tunangan puteri tunggal pemilik Sandiora Publisher. Lelaki metroseksual ini sangat perduli dengan Jo. Ia memberi lebih pada Jo.&lt;br /&gt;
 &lt;br /&gt;
 Fia dan Panji. Dua orang berarti dalam hidup Jo.&lt;br /&gt;
 Bagaimana, ketika mereka melukai Jo?&amp;nbsp;&lt;br /&gt;
 Tidak hanya hati, tapi juga harga dirinya.&lt;/p&gt;</t>
        </is>
      </c>
      <c r="Y325" s="262" t="n">
        <v>57500</v>
      </c>
      <c r="Z325" s="226" t="n"/>
      <c r="AA325" s="241">
        <f>Y2664*Z2664</f>
        <v/>
      </c>
      <c r="AB325" s="237" t="inlineStr">
        <is>
          <t>eb72e63f-cf7b-42cb-9df9-2af7579894ef</t>
        </is>
      </c>
    </row>
    <row r="326" ht="15" customHeight="1" s="283">
      <c r="A326" s="109" t="n">
        <v>2658</v>
      </c>
      <c r="B326" s="222">
        <f>HYPERLINK("https://mocostore.moco.co.id/catalog/"&amp;AB2667,"Klik Disini")</f>
        <v/>
      </c>
      <c r="C326" s="223" t="inlineStr">
        <is>
          <t>Seri Aku Berani: Berani Yuk! Cacing Tanah</t>
        </is>
      </c>
      <c r="D326" s="223" t="n"/>
      <c r="E326" s="223" t="inlineStr">
        <is>
          <t>Nasri Alam</t>
        </is>
      </c>
      <c r="F326" s="223" t="inlineStr">
        <is>
          <t>978-979-29-4402-0</t>
        </is>
      </c>
      <c r="G326" s="223" t="inlineStr">
        <is>
          <t>978-979-29-7766-0</t>
        </is>
      </c>
      <c r="H326" s="223" t="inlineStr">
        <is>
          <t>Anak</t>
        </is>
      </c>
      <c r="I326" s="258" t="inlineStr">
        <is>
          <t>Fiksi</t>
        </is>
      </c>
      <c r="J326" s="186" t="inlineStr">
        <is>
          <t>001.01</t>
        </is>
      </c>
      <c r="K326" s="264" t="n"/>
      <c r="L326" s="264" t="n"/>
      <c r="M326" s="259" t="n"/>
      <c r="N326" s="223" t="inlineStr">
        <is>
          <t>Indonesia</t>
        </is>
      </c>
      <c r="O326" s="223" t="inlineStr">
        <is>
          <t>Tidak diketahui</t>
        </is>
      </c>
      <c r="P326" s="260" t="n">
        <v>2014</v>
      </c>
      <c r="Q326" s="260" t="n">
        <v>2017</v>
      </c>
      <c r="R326" s="223" t="inlineStr">
        <is>
          <t>Rainbow Publisher</t>
        </is>
      </c>
      <c r="S326" s="223" t="inlineStr">
        <is>
          <t>Andi Offset CV</t>
        </is>
      </c>
      <c r="T326" s="223" t="inlineStr">
        <is>
          <t>Lokal</t>
        </is>
      </c>
      <c r="U326" s="261" t="n">
        <v>28</v>
      </c>
      <c r="V326" s="86" t="inlineStr">
        <is>
          <t>pdf</t>
        </is>
      </c>
      <c r="W326" s="223" t="inlineStr">
        <is>
          <t>8.2 MB</t>
        </is>
      </c>
      <c r="X326" s="225" t="inlineStr">
        <is>
          <t>&lt;p&gt;Siapa yang pernah melihat cacing tanah? Ada yang tahu warna dan bentuknya?&lt;br /&gt;
 Ya, dalam buku ini kalian akan tahu apa itu cacing tanah, tempat hidupnya, dan manfaatnya dalam kehidupan kita.&lt;br /&gt;
 Ternyata cacing tanah tidak mengerikan seperti yang kita bayangkan. Ia juga tidak mengigit kita. Cacing tanah bahkan membantu menyuburkan tanah lho. Kok bisa ya? Penasaran? Yuk langsung aja baca buku ini.&lt;/p&gt;</t>
        </is>
      </c>
      <c r="Y326" s="262" t="n">
        <v>26500</v>
      </c>
      <c r="Z326" s="226" t="n"/>
      <c r="AA326" s="241">
        <f>Y2667*Z2667</f>
        <v/>
      </c>
      <c r="AB326" s="237" t="inlineStr">
        <is>
          <t>e6f15dba-3f8b-47f0-8746-5c4bbdc74755</t>
        </is>
      </c>
    </row>
    <row r="327" ht="15" customHeight="1" s="283">
      <c r="A327" s="109" t="n">
        <v>2659</v>
      </c>
      <c r="B327" s="222">
        <f>HYPERLINK("https://mocostore.moco.co.id/catalog/"&amp;AB2668,"Klik Disini")</f>
        <v/>
      </c>
      <c r="C327" s="223" t="inlineStr">
        <is>
          <t>Seri Aku Berani: Berani Yuk! Gelap</t>
        </is>
      </c>
      <c r="D327" s="223" t="n"/>
      <c r="E327" s="223" t="inlineStr">
        <is>
          <t>Nasri Alam Rifani</t>
        </is>
      </c>
      <c r="F327" s="223" t="inlineStr">
        <is>
          <t>978-979-29-4396-2</t>
        </is>
      </c>
      <c r="G327" s="223" t="inlineStr">
        <is>
          <t>978-979-29-7767-7</t>
        </is>
      </c>
      <c r="H327" s="223" t="inlineStr">
        <is>
          <t>Anak</t>
        </is>
      </c>
      <c r="I327" s="258" t="inlineStr">
        <is>
          <t>Fiksi</t>
        </is>
      </c>
      <c r="J327" s="186" t="inlineStr">
        <is>
          <t>001.01</t>
        </is>
      </c>
      <c r="K327" s="264" t="n"/>
      <c r="L327" s="264" t="n"/>
      <c r="M327" s="259" t="n"/>
      <c r="N327" s="223" t="inlineStr">
        <is>
          <t>Indonesia</t>
        </is>
      </c>
      <c r="O327" s="223" t="inlineStr">
        <is>
          <t>Tidak diketahui</t>
        </is>
      </c>
      <c r="P327" s="260" t="n">
        <v>2014</v>
      </c>
      <c r="Q327" s="260" t="n">
        <v>2017</v>
      </c>
      <c r="R327" s="223" t="inlineStr">
        <is>
          <t>Rainbow Publisher</t>
        </is>
      </c>
      <c r="S327" s="223" t="inlineStr">
        <is>
          <t>Andi Offset CV</t>
        </is>
      </c>
      <c r="T327" s="223" t="inlineStr">
        <is>
          <t>Lokal</t>
        </is>
      </c>
      <c r="U327" s="261" t="n">
        <v>28</v>
      </c>
      <c r="V327" s="86" t="inlineStr">
        <is>
          <t>pdf</t>
        </is>
      </c>
      <c r="W327" s="223" t="inlineStr">
        <is>
          <t>2.9 MB</t>
        </is>
      </c>
      <c r="X327" s="223" t="inlineStr">
        <is>
          <t>&lt;p&gt;Pernahkah kalian terbangun di malam hari dan mendapati sekeliling kalian gelap gulita? Itu juga yang dialami oleh Nana. Nah, adik-adik tidak perlu takut ya karena gelap itu tidak selalu mengerikan. Coba kalian lihat langit malam, walaupun gelap tetapi ada bintang yang berkelap-kelip kan? Ternyata dalam kegelapan ada keindahan juga lho.&lt;/p&gt;</t>
        </is>
      </c>
      <c r="Y327" s="262" t="n">
        <v>26500</v>
      </c>
      <c r="Z327" s="226" t="n"/>
      <c r="AA327" s="241">
        <f>Y2668*Z2668</f>
        <v/>
      </c>
      <c r="AB327" s="237" t="inlineStr">
        <is>
          <t>6496e8d4-0303-4816-bb8b-4279a5390316</t>
        </is>
      </c>
    </row>
    <row r="328" ht="15" customHeight="1" s="283">
      <c r="A328" s="109" t="n">
        <v>2660</v>
      </c>
      <c r="B328" s="222">
        <f>HYPERLINK("https://mocostore.moco.co.id/catalog/"&amp;AB2669,"Klik Disini")</f>
        <v/>
      </c>
      <c r="C328" s="223" t="inlineStr">
        <is>
          <t>Seri Aku Berani: Berani Yuk! Imunisasi</t>
        </is>
      </c>
      <c r="D328" s="223" t="n"/>
      <c r="E328" s="223" t="inlineStr">
        <is>
          <t>Nasri Alam Rifani</t>
        </is>
      </c>
      <c r="F328" s="223" t="inlineStr">
        <is>
          <t>978-979-29-4394-8</t>
        </is>
      </c>
      <c r="G328" s="223" t="inlineStr">
        <is>
          <t>978-979-29-7768-4</t>
        </is>
      </c>
      <c r="H328" s="223" t="inlineStr">
        <is>
          <t>Anak</t>
        </is>
      </c>
      <c r="I328" s="258" t="inlineStr">
        <is>
          <t>Fiksi</t>
        </is>
      </c>
      <c r="J328" s="186" t="inlineStr">
        <is>
          <t>001.01</t>
        </is>
      </c>
      <c r="K328" s="264" t="n"/>
      <c r="L328" s="264" t="n"/>
      <c r="M328" s="259" t="n"/>
      <c r="N328" s="223" t="inlineStr">
        <is>
          <t>Indonesia</t>
        </is>
      </c>
      <c r="O328" s="223" t="inlineStr">
        <is>
          <t>Tidak diketahui</t>
        </is>
      </c>
      <c r="P328" s="260" t="n">
        <v>2014</v>
      </c>
      <c r="Q328" s="260" t="n">
        <v>2017</v>
      </c>
      <c r="R328" s="223" t="inlineStr">
        <is>
          <t>Rainbow Publisher</t>
        </is>
      </c>
      <c r="S328" s="223" t="inlineStr">
        <is>
          <t>Andi Offset CV</t>
        </is>
      </c>
      <c r="T328" s="223" t="inlineStr">
        <is>
          <t>Lokal</t>
        </is>
      </c>
      <c r="U328" s="261" t="n">
        <v>28</v>
      </c>
      <c r="V328" s="86" t="inlineStr">
        <is>
          <t>pdf</t>
        </is>
      </c>
      <c r="W328" s="223" t="inlineStr">
        <is>
          <t>3.5 MB</t>
        </is>
      </c>
      <c r="X328" s="223" t="inlineStr">
        <is>
          <t>&lt;p&gt;Apa yang kalian bayangkan saat mendengar kata &amp;ldquo;Imunisasi&amp;rdquo; ? Duh mengerikan enggak yah? EIt, jangan takut dulu adik-adik,Imunisasi itu pemberian kekebalan tubuh terhadap suatu penyakit.Jadi,dengan diimunisasi maka adik-adik tidak akan mudah terserang penyakit. Kalian enggak mau sakit kan? Yuk ramai-ramai diimunisasi&lt;/p&gt;</t>
        </is>
      </c>
      <c r="Y328" s="262" t="n">
        <v>26500</v>
      </c>
      <c r="Z328" s="226" t="n"/>
      <c r="AA328" s="241">
        <f>Y2669*Z2669</f>
        <v/>
      </c>
      <c r="AB328" s="237" t="inlineStr">
        <is>
          <t>36bc78ed-620c-4ca2-99a4-d4ac2c27e709</t>
        </is>
      </c>
    </row>
    <row r="329" ht="15" customHeight="1" s="283">
      <c r="A329" s="109" t="n">
        <v>2661</v>
      </c>
      <c r="B329" s="222">
        <f>HYPERLINK("https://mocostore.moco.co.id/catalog/"&amp;AB2670,"Klik Disini")</f>
        <v/>
      </c>
      <c r="C329" s="223" t="inlineStr">
        <is>
          <t>Seri Aku Berani: Berani Yuk! Makan Sayur</t>
        </is>
      </c>
      <c r="D329" s="223" t="n"/>
      <c r="E329" s="223" t="inlineStr">
        <is>
          <t>Nasri Alam Rifani</t>
        </is>
      </c>
      <c r="F329" s="223" t="inlineStr">
        <is>
          <t>978-979-29-4395-5</t>
        </is>
      </c>
      <c r="G329" s="223" t="inlineStr">
        <is>
          <t>978-979-29-7769-1</t>
        </is>
      </c>
      <c r="H329" s="223" t="inlineStr">
        <is>
          <t>Anak</t>
        </is>
      </c>
      <c r="I329" s="258" t="inlineStr">
        <is>
          <t>Fiksi</t>
        </is>
      </c>
      <c r="J329" s="186" t="inlineStr">
        <is>
          <t>001.01</t>
        </is>
      </c>
      <c r="K329" s="264" t="n"/>
      <c r="L329" s="264" t="n"/>
      <c r="M329" s="259" t="n"/>
      <c r="N329" s="223" t="inlineStr">
        <is>
          <t>Indonesia</t>
        </is>
      </c>
      <c r="O329" s="223" t="inlineStr">
        <is>
          <t>Tidak diketahui</t>
        </is>
      </c>
      <c r="P329" s="260" t="n">
        <v>2014</v>
      </c>
      <c r="Q329" s="260" t="n">
        <v>2017</v>
      </c>
      <c r="R329" s="223" t="inlineStr">
        <is>
          <t>Penerbit Andi</t>
        </is>
      </c>
      <c r="S329" s="223" t="inlineStr">
        <is>
          <t>Andi Offset CV</t>
        </is>
      </c>
      <c r="T329" s="223" t="inlineStr">
        <is>
          <t>Lokal</t>
        </is>
      </c>
      <c r="U329" s="261" t="n">
        <v>28</v>
      </c>
      <c r="V329" s="86" t="inlineStr">
        <is>
          <t>pdf</t>
        </is>
      </c>
      <c r="W329" s="223" t="inlineStr">
        <is>
          <t>4.9 MB</t>
        </is>
      </c>
      <c r="X329" s="223" t="inlineStr">
        <is>
          <t>&lt;p&gt;Sayuuurrr??? No!!! Mungkin itulah jawaban adik-adik saat disajikan sayuran di rumah. Adik-adik tahu tidak manfaat sayuran bagi tubuh kita?&lt;br /&gt;
 Sayuran itu mengandung banyak vitamin yang berguna untuk kesehatan tubuh kita. Serat yang terdapat di dalam sayuran akan membuat pencernaan kita menjadi lancar dan sehat. Nah, sekarang adik-adik sudah berani makan sayur kan?&lt;/p&gt;</t>
        </is>
      </c>
      <c r="Y329" s="262" t="n">
        <v>26500</v>
      </c>
      <c r="Z329" s="226" t="n"/>
      <c r="AA329" s="241">
        <f>Y2670*Z2670</f>
        <v/>
      </c>
      <c r="AB329" s="237" t="inlineStr">
        <is>
          <t>9a9ae08a-2598-4966-8636-b2b79dc1aee9</t>
        </is>
      </c>
    </row>
    <row r="330" ht="15" customHeight="1" s="283">
      <c r="A330" s="109" t="n">
        <v>2662</v>
      </c>
      <c r="B330" s="222">
        <f>HYPERLINK("https://mocostore.moco.co.id/catalog/"&amp;AB2671,"Klik Disini")</f>
        <v/>
      </c>
      <c r="C330" s="223" t="inlineStr">
        <is>
          <t>Ensiklopedia Dunia Amphibi</t>
        </is>
      </c>
      <c r="D330" s="223" t="n"/>
      <c r="E330" s="223" t="inlineStr">
        <is>
          <t>Rani Yulianty</t>
        </is>
      </c>
      <c r="F330" s="223" t="inlineStr">
        <is>
          <t>978-979-29-4241-5</t>
        </is>
      </c>
      <c r="G330" s="223" t="inlineStr">
        <is>
          <t>978-979-29-7472-0</t>
        </is>
      </c>
      <c r="H330" s="223" t="inlineStr">
        <is>
          <t>Anak</t>
        </is>
      </c>
      <c r="I330" s="258" t="inlineStr">
        <is>
          <t>Fiksi</t>
        </is>
      </c>
      <c r="J330" s="186" t="inlineStr">
        <is>
          <t>001.01</t>
        </is>
      </c>
      <c r="K330" s="264" t="n"/>
      <c r="L330" s="264" t="n"/>
      <c r="M330" s="259" t="n"/>
      <c r="N330" s="263" t="inlineStr">
        <is>
          <t>Indonesia</t>
        </is>
      </c>
      <c r="O330" s="263" t="inlineStr">
        <is>
          <t>Tidak diketahui</t>
        </is>
      </c>
      <c r="P330" s="260" t="n">
        <v>2013</v>
      </c>
      <c r="Q330" s="260" t="n">
        <v>2017</v>
      </c>
      <c r="R330" s="223" t="inlineStr">
        <is>
          <t>Rainbow Publisher</t>
        </is>
      </c>
      <c r="S330" s="223" t="inlineStr">
        <is>
          <t>Andi Offset CV</t>
        </is>
      </c>
      <c r="T330" s="223" t="inlineStr">
        <is>
          <t>Lokal</t>
        </is>
      </c>
      <c r="U330" s="261" t="n">
        <v>52</v>
      </c>
      <c r="V330" s="86" t="inlineStr">
        <is>
          <t>pdf</t>
        </is>
      </c>
      <c r="W330" s="223" t="inlineStr">
        <is>
          <t>23.4 MB</t>
        </is>
      </c>
      <c r="X330" s="225" t="inlineStr">
        <is>
          <t>&lt;p&gt;Halo Teman-Teman,&lt;br /&gt;
 Pernahkah teman-teman membayangkan hidup di dua tempat?&lt;br /&gt;
 Wah, tentunya suli tbagi makhluk hidup seperti kita. Namun, kodok dan bangsa amfibi lainnya mampu hidup di dua tempat lho, yaitu hidup di darat dan di air. Kok, bisa ya? Ternyata mereka dilengkapi oleh organ tubuh yang memungkinkan mereka untuk hidup di dua tempat. Menarik, bukan? Sekarang, yuk kita pelajari dan jelajahi dunia amfibi. Dijamin menarik dan menakjubkan.&amp;nbsp; Ayo buruan, agar kalian makin pintar dan cerdas.&lt;/p&gt;</t>
        </is>
      </c>
      <c r="Y330" s="262" t="n">
        <v>51000</v>
      </c>
      <c r="Z330" s="226" t="n"/>
      <c r="AA330" s="241">
        <f>Y2671*Z2671</f>
        <v/>
      </c>
      <c r="AB330" s="237" t="inlineStr">
        <is>
          <t>33b4a9f2-b794-40af-8b04-647893caa611</t>
        </is>
      </c>
    </row>
    <row r="331" ht="15" customHeight="1" s="283">
      <c r="A331" s="109" t="n">
        <v>2663</v>
      </c>
      <c r="B331" s="222">
        <f>HYPERLINK("https://mocostore.moco.co.id/catalog/"&amp;AB2672,"Klik Disini")</f>
        <v/>
      </c>
      <c r="C331" s="223" t="inlineStr">
        <is>
          <t>Ensiklopedia Dunia Burung</t>
        </is>
      </c>
      <c r="D331" s="223" t="n"/>
      <c r="E331" s="223" t="inlineStr">
        <is>
          <t>Rani Yulianty</t>
        </is>
      </c>
      <c r="F331" s="223" t="inlineStr">
        <is>
          <t>978-979-29-2160-1</t>
        </is>
      </c>
      <c r="G331" s="223" t="inlineStr">
        <is>
          <t>978-979-29-7476-8</t>
        </is>
      </c>
      <c r="H331" s="223" t="inlineStr">
        <is>
          <t>Anak</t>
        </is>
      </c>
      <c r="I331" s="258" t="inlineStr">
        <is>
          <t>Fiksi</t>
        </is>
      </c>
      <c r="J331" s="186" t="inlineStr">
        <is>
          <t>001.01</t>
        </is>
      </c>
      <c r="K331" s="264" t="n"/>
      <c r="L331" s="264" t="n"/>
      <c r="M331" s="259" t="n"/>
      <c r="N331" s="223" t="n"/>
      <c r="O331" s="223" t="n"/>
      <c r="P331" s="260" t="n">
        <v>2013</v>
      </c>
      <c r="Q331" s="260" t="n">
        <v>2017</v>
      </c>
      <c r="R331" s="223" t="inlineStr">
        <is>
          <t>Rainbow Publisher</t>
        </is>
      </c>
      <c r="S331" s="223" t="inlineStr">
        <is>
          <t>Andi Offset CV</t>
        </is>
      </c>
      <c r="T331" s="223" t="n"/>
      <c r="U331" s="261" t="n">
        <v>52</v>
      </c>
      <c r="V331" s="86" t="inlineStr">
        <is>
          <t>pdf</t>
        </is>
      </c>
      <c r="W331" s="223" t="inlineStr">
        <is>
          <t>9.7 MB</t>
        </is>
      </c>
      <c r="X331" s="223" t="inlineStr">
        <is>
          <t>&lt;p&gt;Pernahkah teman-teman membayangkan bisa terbang seperti burung? Wah, tentunya sangat mengasyikkanya? Ternyata untuk bisa terbang dan melayang di angkasa diperlukan energi yang sangat besar. Namun, burung telah diberikan kemampuan untuk menghemat energi. Burung bisa tetap terbang dan melintasi perjalanan yang sangat jauh bahkan ribuan kilometer dengan cara menghemat energinya. Wah, menarik bukan. Yuk, kita pelajari dan jelajahi dunia burung.&lt;/p&gt;</t>
        </is>
      </c>
      <c r="Y331" s="262" t="n">
        <v>47000</v>
      </c>
      <c r="Z331" s="226" t="n"/>
      <c r="AA331" s="241">
        <f>Y2672*Z2672</f>
        <v/>
      </c>
      <c r="AB331" s="237" t="inlineStr">
        <is>
          <t>ccfe9559-da31-4294-8e78-c107296e5d94</t>
        </is>
      </c>
    </row>
    <row r="332" ht="15" customHeight="1" s="283">
      <c r="A332" s="109" t="n">
        <v>2664</v>
      </c>
      <c r="B332" s="222">
        <f>HYPERLINK("https://mocostore.moco.co.id/catalog/"&amp;AB2673,"Klik Disini")</f>
        <v/>
      </c>
      <c r="C332" s="223" t="inlineStr">
        <is>
          <t>Ensiklopedia Dunia Mamalia</t>
        </is>
      </c>
      <c r="D332" s="223" t="n"/>
      <c r="E332" s="223" t="inlineStr">
        <is>
          <t>Rani Yulianty</t>
        </is>
      </c>
      <c r="F332" s="223" t="inlineStr">
        <is>
          <t>978-979-29-2163-2</t>
        </is>
      </c>
      <c r="G332" s="223" t="inlineStr">
        <is>
          <t>978-979-29-7481-2</t>
        </is>
      </c>
      <c r="H332" s="223" t="inlineStr">
        <is>
          <t>Anak</t>
        </is>
      </c>
      <c r="I332" s="258" t="inlineStr">
        <is>
          <t>Fiksi</t>
        </is>
      </c>
      <c r="J332" s="186" t="inlineStr">
        <is>
          <t>001.01</t>
        </is>
      </c>
      <c r="K332" s="264" t="n"/>
      <c r="L332" s="264" t="n"/>
      <c r="M332" s="259" t="n"/>
      <c r="N332" s="223" t="n"/>
      <c r="O332" s="223" t="n"/>
      <c r="P332" s="260" t="n">
        <v>2014</v>
      </c>
      <c r="Q332" s="260" t="n">
        <v>2017</v>
      </c>
      <c r="R332" s="223" t="inlineStr">
        <is>
          <t>Rainbow Publisher</t>
        </is>
      </c>
      <c r="S332" s="223" t="inlineStr">
        <is>
          <t>Andi Offset CV</t>
        </is>
      </c>
      <c r="T332" s="223" t="n"/>
      <c r="U332" s="261" t="n">
        <v>52</v>
      </c>
      <c r="V332" s="86" t="inlineStr">
        <is>
          <t>pdf</t>
        </is>
      </c>
      <c r="W332" s="223" t="inlineStr">
        <is>
          <t>13.4 MB</t>
        </is>
      </c>
      <c r="X332" s="223" t="inlineStr">
        <is>
          <t>&lt;p&gt;Halo Teman-teman,Tahukah kalian apa mamalia terbesar? Ya, jawabannya pausbiru. Selain paus biru masih banyak mamalia lainnya yang berukuran besar maupun kecil. Nah, mamalia bereproduksi dengan cara melahirkan. Namun, ternyata ada juga mamalia petelur. Apakah itu? Penasaran ? Yuk, buka buku ini. Kalian pastiakan bertualang di dunia mamalia dengan menyenangkan. Selain itu, kalian akan makin pintar.&lt;/p&gt;</t>
        </is>
      </c>
      <c r="Y332" s="262" t="n">
        <v>47000</v>
      </c>
      <c r="Z332" s="226" t="n"/>
      <c r="AA332" s="241">
        <f>Y2673*Z2673</f>
        <v/>
      </c>
      <c r="AB332" s="237" t="inlineStr">
        <is>
          <t>a6137feb-0674-427e-9b9d-e34e406b50bc</t>
        </is>
      </c>
    </row>
    <row r="333" ht="15" customHeight="1" s="283">
      <c r="A333" s="109" t="n">
        <v>2665</v>
      </c>
      <c r="B333" s="222">
        <f>HYPERLINK("https://mocostore.moco.co.id/catalog/"&amp;AB2674,"Klik Disini")</f>
        <v/>
      </c>
      <c r="C333" s="223" t="inlineStr">
        <is>
          <t>Ensiklopedia Dunia Serangga</t>
        </is>
      </c>
      <c r="D333" s="223" t="n"/>
      <c r="E333" s="223" t="inlineStr">
        <is>
          <t>Rani Yulianty</t>
        </is>
      </c>
      <c r="F333" s="223" t="inlineStr">
        <is>
          <t>978-979-29-4242-2</t>
        </is>
      </c>
      <c r="G333" s="223" t="inlineStr">
        <is>
          <t>978-979-29-7482-9</t>
        </is>
      </c>
      <c r="H333" s="223" t="inlineStr">
        <is>
          <t>Anak</t>
        </is>
      </c>
      <c r="I333" s="258" t="inlineStr">
        <is>
          <t>Fiksi</t>
        </is>
      </c>
      <c r="J333" s="186" t="inlineStr">
        <is>
          <t>001.01</t>
        </is>
      </c>
      <c r="K333" s="264" t="n"/>
      <c r="L333" s="264" t="n"/>
      <c r="M333" s="259" t="n"/>
      <c r="N333" s="223" t="n"/>
      <c r="O333" s="223" t="n"/>
      <c r="P333" s="260" t="n">
        <v>2014</v>
      </c>
      <c r="Q333" s="260" t="n">
        <v>2017</v>
      </c>
      <c r="R333" s="223" t="inlineStr">
        <is>
          <t>Rainbow Publisher</t>
        </is>
      </c>
      <c r="S333" s="223" t="inlineStr">
        <is>
          <t>Andi Offset CV</t>
        </is>
      </c>
      <c r="T333" s="223" t="n"/>
      <c r="U333" s="261" t="n">
        <v>52</v>
      </c>
      <c r="V333" s="86" t="inlineStr">
        <is>
          <t>pdf</t>
        </is>
      </c>
      <c r="W333" s="223" t="inlineStr">
        <is>
          <t>10.9 MB</t>
        </is>
      </c>
      <c r="X333" s="223" t="inlineStr">
        <is>
          <t>&lt;p&gt;Sukakah kalian dengankupu-kupu yang cantik? Ternyata, kupu-kupu termasuk serangga. Beberapa jenis serangga mengalami metamorfosis.Itu pula yang terjadi pada kupu-kupu. Dari ulat jelek, kepompong, dan menjadi kupu-kupu.Tidak hanya kupu yang mengalami proses metamorfosis, serangga lain juga mengalami proses tersebut. Tidak semua serangga secantik kupu-kupu, juga tidak semua serangga menjijikkan seperti ulat. Masih banyak jenis serangga lainnya. Nah, kalian mau tahu lebih banyak tentang serangga? Yuk, buka buku ini. Kalian akan bertualang dan bermain bersama kupu-kupu. Kalian pun akan makin pintar dan cerdas.&lt;/p&gt;</t>
        </is>
      </c>
      <c r="Y333" s="262" t="n">
        <v>47000</v>
      </c>
      <c r="Z333" s="226" t="n"/>
      <c r="AA333" s="241">
        <f>Y2674*Z2674</f>
        <v/>
      </c>
      <c r="AB333" s="237" t="inlineStr">
        <is>
          <t>7428a439-dd72-4e1c-b59d-7b15b7ec7619</t>
        </is>
      </c>
    </row>
    <row r="334" ht="15" customHeight="1" s="283">
      <c r="A334" s="109" t="n">
        <v>2667</v>
      </c>
      <c r="B334" s="222">
        <f>HYPERLINK("https://mocostore.moco.co.id/catalog/"&amp;AB2676,"Klik Disini")</f>
        <v/>
      </c>
      <c r="C334" s="223" t="inlineStr">
        <is>
          <t>I Hope You Love Me: Dia Datang, Ada di Depan Mata, Tapi Tidak Datang untukku</t>
        </is>
      </c>
      <c r="D334" s="223" t="n"/>
      <c r="E334" s="223" t="inlineStr">
        <is>
          <t>Ulin Nurviana</t>
        </is>
      </c>
      <c r="F334" s="223" t="inlineStr">
        <is>
          <t>978-979-29-2190-8</t>
        </is>
      </c>
      <c r="G334" s="223" t="inlineStr">
        <is>
          <t>978-979-29-7519-2</t>
        </is>
      </c>
      <c r="H334" s="223" t="inlineStr">
        <is>
          <t>Fiksi</t>
        </is>
      </c>
      <c r="I334" s="258" t="inlineStr">
        <is>
          <t>Fiksi</t>
        </is>
      </c>
      <c r="J334" s="186" t="inlineStr">
        <is>
          <t>001.02</t>
        </is>
      </c>
      <c r="K334" s="264" t="n"/>
      <c r="L334" s="264" t="n"/>
      <c r="M334" s="259" t="n"/>
      <c r="N334" s="223" t="inlineStr">
        <is>
          <t>Indonesia</t>
        </is>
      </c>
      <c r="O334" s="223" t="inlineStr">
        <is>
          <t>Tidak diketahui</t>
        </is>
      </c>
      <c r="P334" s="260" t="n">
        <v>2013</v>
      </c>
      <c r="Q334" s="260" t="n">
        <v>2017</v>
      </c>
      <c r="R334" s="223" t="inlineStr">
        <is>
          <t>Sheila Publishing</t>
        </is>
      </c>
      <c r="S334" s="223" t="inlineStr">
        <is>
          <t>Andi Offset CV</t>
        </is>
      </c>
      <c r="T334" s="223" t="inlineStr">
        <is>
          <t>Lokal</t>
        </is>
      </c>
      <c r="U334" s="261" t="n">
        <v>224</v>
      </c>
      <c r="V334" s="86" t="inlineStr">
        <is>
          <t>pdf</t>
        </is>
      </c>
      <c r="W334" s="223" t="inlineStr">
        <is>
          <t>8.2 MB</t>
        </is>
      </c>
      <c r="X334" s="223" t="inlineStr">
        <is>
          <t>&lt;p&gt;Viona, sosok gadis yang bijak dan penuh ketulusan ini berusaha membangun setiap bongkah kesabaran yang kian mencair dalam dirinya. Dalam berbagai keadaan ia tetap berharap datangnya cinta untuknya. Ia yakin, walaupun terkadang keyakinannya mencair karena kekecewaan yang sering ia alami.&lt;br /&gt;
 Viona adalah anak penjual ikan sekaligus seorang mahasiswa universitas Muhammadiyah Malang. Ia memiliki sahabat bernama Rena yang super pupuler di kalangan lelaki, sampai kepopuleran itu membuat para lelaki memanfaatkan Viona untuk menggali informasi mengenai Rena. Bagi Viona tidak masalah dimanfaatkan oleh para lelaki itu, tapi dua lelaki yang pernah Viona suka pun memanfaatkan dirinya.&lt;br /&gt;
 Pertama David teman SMA-nya, yang meminta Viona mendekatkan dirinya dengan Rena. Awalnya Viona menolak, namun karena David memaksa, akhirnya ia pun menerima. Viona berusaha menutup luka dan membuang perasaannya pada David jauh-jauh, hingga akhirnya ia mengenal Khen. Seorang mahasiswa Ekonomi yang keren. Viona berharap bisa menutup kekecewaannya dengan menyukai Khen, namun sayangnya Khen pun ternyata memanfaatkan dirinya untuk menggali informasi tentang Rena.&lt;br /&gt;
 Viona yang mengetahui kalau Khen pun memanfaatkannya, awalnya kecewa, namun pada akhirnya ia menyerah. Apalagi Rena juga menyukai Khen, sehingga Viona pun mundur dan berharap Khen bisa merubah Rena.&lt;br /&gt;
 Khen adalah sepupu David. Tujuan ia mendekati Rena adalah untuk menyadarkan sekaligus memberi pelajaran pada Rena yang telah mengecewakan sepupunya. Namun David melarang keras usaha Khen, karena takut Khen sakit hati sepertinya, tapi Khen tetap pada pendiriannya, hingga akhirnya Rena benar-benar menyukainya.&amp;nbsp;&lt;br /&gt;
 Dengan masih memanfaatkan Viona, ia terus menggali informasi tentang Rena. Di tengah penggalian informasi itu ia turut mengenal Viona.Bukan Rena yang membuat Khen jatuh hati, tapi justru Viona yang memiliki ketulusan luar biasa. Khen dan Viona ternyata memiliki prinsip yang sama, yaitu tidak mau berpacaran kecuali setelah menikah. Perasaan untuk Viona terus tumbuh, sampai membuat Khen menolak ketika Rena menyatakan suka padanya.&lt;br /&gt;
 Rena kecewa dan akhirnya tahu alasan Khen menolaknya. Ia marah besar pada Viona dan Khen, sampai masuk rumah sakit karena tidak mau makan berhari-hari. Viona berusaha membujuk dan memberikan penjelasan, tapi ditolak dan diusir oleh Rena, namun akhirnya Rena pun bisa mengerti atas bantuan ibunya. Ia mulai menyadari kesalahannya dan merelakan Khen untuk Viona.&lt;br /&gt;
 Khen bingung harus berlaku bagaimana. Ia tidak bisa mengabaikan perasaannya begitu saja, namun juga belum sanggup mengambil keputusan untuk menikahi Viona. Perasaan yang dalam itu pun akhirnya mengantarkan Khen pada keputusannya. Meski masih kuliah, ia siap menikahi Viona dan bertanggung jawab atas keputusannya.&lt;/p&gt;</t>
        </is>
      </c>
      <c r="Y334" s="262" t="n">
        <v>52000</v>
      </c>
      <c r="Z334" s="226" t="n"/>
      <c r="AA334" s="241">
        <f>Y2676*Z2676</f>
        <v/>
      </c>
      <c r="AB334" s="237" t="inlineStr">
        <is>
          <t>44f23081-cb73-4311-a28c-8def8974687f</t>
        </is>
      </c>
    </row>
    <row r="335" ht="15" customHeight="1" s="283">
      <c r="A335" s="109" t="n">
        <v>2670</v>
      </c>
      <c r="B335" s="222">
        <f>HYPERLINK("https://mocostore.moco.co.id/catalog/"&amp;AB2679,"Klik Disini")</f>
        <v/>
      </c>
      <c r="C335" s="223" t="inlineStr">
        <is>
          <t>I Heart Tokyo: A Story About Adventure, Friendship, and Love...</t>
        </is>
      </c>
      <c r="D335" s="223" t="n"/>
      <c r="E335" s="223" t="inlineStr">
        <is>
          <t>Monica Tedja &amp; Anggabegood</t>
        </is>
      </c>
      <c r="F335" s="223" t="inlineStr">
        <is>
          <t>978-979-29-4409-9</t>
        </is>
      </c>
      <c r="G335" s="223" t="inlineStr">
        <is>
          <t>978-979-29-7578-9</t>
        </is>
      </c>
      <c r="H335" s="223" t="inlineStr">
        <is>
          <t>Fiksi</t>
        </is>
      </c>
      <c r="I335" s="258" t="inlineStr">
        <is>
          <t>Fiksi</t>
        </is>
      </c>
      <c r="J335" s="186" t="inlineStr">
        <is>
          <t>001.02</t>
        </is>
      </c>
      <c r="K335" s="264" t="n"/>
      <c r="L335" s="264" t="n"/>
      <c r="M335" s="259" t="n"/>
      <c r="N335" s="223" t="inlineStr">
        <is>
          <t>Indonesia</t>
        </is>
      </c>
      <c r="O335" s="223" t="inlineStr">
        <is>
          <t>Tidak diketahui</t>
        </is>
      </c>
      <c r="P335" s="260" t="n">
        <v>2014</v>
      </c>
      <c r="Q335" s="260" t="n">
        <v>2017</v>
      </c>
      <c r="R335" s="223" t="inlineStr">
        <is>
          <t>Penerbit Andi</t>
        </is>
      </c>
      <c r="S335" s="223" t="inlineStr">
        <is>
          <t>Andi Offset CV</t>
        </is>
      </c>
      <c r="T335" s="223" t="inlineStr">
        <is>
          <t>Lokal</t>
        </is>
      </c>
      <c r="U335" s="261" t="n">
        <v>208</v>
      </c>
      <c r="V335" s="86" t="inlineStr">
        <is>
          <t>pdf</t>
        </is>
      </c>
      <c r="W335" s="223" t="inlineStr">
        <is>
          <t>14.4 MB</t>
        </is>
      </c>
      <c r="X335" s="223" t="inlineStr">
        <is>
          <t>&lt;p&gt;&amp;quot;Sambil menyelam minum air.&amp;quot;&lt;br /&gt;
 &lt;br /&gt;
 &amp;quot;Sekali mendayung, dua-tiga pulau terlampaui.&amp;quot;&lt;br /&gt;
 &lt;br /&gt;
 Kedua peribahasa itu mungkin peribahasa yang paling tepat untuk menggambarkan situasi yang dialami oleh Tomo saat ini.&lt;br /&gt;
 Bahasa nge-trend-nya: MODUS&lt;br /&gt;
 &lt;br /&gt;
 Pasalnya, setelah melewati penantian yang cukup panjang, ia berhasil mendapatkan kesempatan untuk bertemu penyanyi idolanya di Tokyo. Tidak hanya itu, kedatangannya di Negeri Sakura akan disambut oleh sahabat penanya yang super kawaii, Kokoro-chan!&lt;br /&gt;
 &lt;br /&gt;
 &amp;quot;Selama ini cuma bisa ngeliat Kokoro dari balik layar kaca dunia maya. Sekarang bisa ketemu secara langsung, gak pake layar kaca,&lt;br /&gt;
 di dunia nyata! KYAAA!!!&amp;quot; Tomo histeris. Deg-degan bukan main. Kalau selama ini ia cuma bisa mengirimkan pesan-pesan gombalnya via tulisan kepada Kokoro, mulai sekarang ia harus belajar&lt;br /&gt;
 mengutarakannya secara lisan, bahkan dalam bahasa Jepang.&amp;nbsp;&lt;br /&gt;
 &lt;br /&gt;
 Dengan bermodalkan Yubisashi Guide Book di tangannya, Tomo-kun siap mempelajari jurus-jurus jitu untuk melancarkan aksi&lt;/p&gt;</t>
        </is>
      </c>
      <c r="Y335" s="262" t="n">
        <v>97500</v>
      </c>
      <c r="Z335" s="226" t="n"/>
      <c r="AA335" s="241">
        <f>Y2679*Z2679</f>
        <v/>
      </c>
      <c r="AB335" s="237" t="inlineStr">
        <is>
          <t>55635718-04bd-496d-91aa-f5ae61c86acb</t>
        </is>
      </c>
    </row>
    <row r="336" ht="15" customHeight="1" s="283">
      <c r="A336" s="109" t="n">
        <v>2671</v>
      </c>
      <c r="B336" s="222">
        <f>HYPERLINK("https://mocostore.moco.co.id/catalog/"&amp;AB2680,"Klik Disini")</f>
        <v/>
      </c>
      <c r="C336" s="223" t="inlineStr">
        <is>
          <t>Kumpulan Cerita Anak: Mercon Strawberry</t>
        </is>
      </c>
      <c r="D336" s="223" t="n"/>
      <c r="E336" s="223" t="inlineStr">
        <is>
          <t>Rauhiyatul Jannah</t>
        </is>
      </c>
      <c r="F336" s="223" t="inlineStr">
        <is>
          <t>978-979-29-2137-3</t>
        </is>
      </c>
      <c r="G336" s="223" t="inlineStr">
        <is>
          <t>978-979-29-7589-5</t>
        </is>
      </c>
      <c r="H336" s="223" t="inlineStr">
        <is>
          <t>Anak</t>
        </is>
      </c>
      <c r="I336" s="258" t="inlineStr">
        <is>
          <t>Fiksi</t>
        </is>
      </c>
      <c r="J336" s="186" t="inlineStr">
        <is>
          <t>001.01</t>
        </is>
      </c>
      <c r="K336" s="264" t="n"/>
      <c r="L336" s="264" t="n"/>
      <c r="M336" s="259" t="n"/>
      <c r="N336" s="223" t="inlineStr">
        <is>
          <t>Indonesia</t>
        </is>
      </c>
      <c r="O336" s="223" t="inlineStr">
        <is>
          <t>Tidak diketahui</t>
        </is>
      </c>
      <c r="P336" s="260" t="n">
        <v>2013</v>
      </c>
      <c r="Q336" s="260" t="n">
        <v>2017</v>
      </c>
      <c r="R336" s="223" t="inlineStr">
        <is>
          <t>Rainbow Publisher</t>
        </is>
      </c>
      <c r="S336" s="223" t="inlineStr">
        <is>
          <t>Andi Offset CV</t>
        </is>
      </c>
      <c r="T336" s="223" t="inlineStr">
        <is>
          <t>Lokal</t>
        </is>
      </c>
      <c r="U336" s="261" t="n">
        <v>72</v>
      </c>
      <c r="V336" s="86" t="inlineStr">
        <is>
          <t>pdf</t>
        </is>
      </c>
      <c r="W336" s="223" t="inlineStr">
        <is>
          <t>6.4 MB</t>
        </is>
      </c>
      <c r="X336" s="223" t="inlineStr">
        <is>
          <t>&lt;p&gt;Jaka mengikat kantong berisi strawberry dan air soda kuat-kuat lalu mengocoknya sekuat tenaga sambil berlompatan dan bernyanyi gembira. Muslim dan Rudi hanya memerhatikan sambil terbengong-bengong. Setelah dirasanya cukup, Jaka meletakkan kantong berisi potongan-potongan strawberry dan air soda di tengah halaman. Hati-hati...Â ujar Jaka memperingatkan sambil menutupi wajahnya. Kemudian... Duaarr!! *** Mercon StrawberryÂ adalah satu dari lima belas cerita yang bisa ditemukan dalam buku Kumpulan Cerita Anak ini. Kisah-kisah yang disajikan dalam buku ini sangat dekat dengan dunia anak-anak, dunia bermain yang menyenangkan. Dilengkapi fakta-fakta menarik dan pesan moral di setiap ceritanya, buku ini merupakan pilihan tepat untuk pembelajaran serta perkembangan akhlak anak-anak.&lt;/p&gt;</t>
        </is>
      </c>
      <c r="Y336" s="262" t="n">
        <v>56500</v>
      </c>
      <c r="Z336" s="226" t="n"/>
      <c r="AA336" s="241">
        <f>Y2680*Z2680</f>
        <v/>
      </c>
      <c r="AB336" s="237" t="inlineStr">
        <is>
          <t>df44b91f-2543-485f-abb5-8843f33cde8f</t>
        </is>
      </c>
    </row>
    <row r="337" ht="15" customHeight="1" s="283">
      <c r="A337" s="109" t="n">
        <v>2677</v>
      </c>
      <c r="B337" s="222">
        <f>HYPERLINK("https://mocostore.moco.co.id/catalog/"&amp;AB2686,"Klik Disini")</f>
        <v/>
      </c>
      <c r="C337" s="223" t="inlineStr">
        <is>
          <t>ATTABOY - Ketika Alien Menyerang Sekolah, Panggilah ATTABOY</t>
        </is>
      </c>
      <c r="D337" s="223" t="n"/>
      <c r="E337" s="223" t="inlineStr">
        <is>
          <t>Jacob Julian</t>
        </is>
      </c>
      <c r="F337" s="223" t="inlineStr">
        <is>
          <t>978-979-29-4312-2</t>
        </is>
      </c>
      <c r="G337" s="223" t="inlineStr">
        <is>
          <t>978-979-29-7560-4</t>
        </is>
      </c>
      <c r="H337" s="223" t="inlineStr">
        <is>
          <t>Fiksi</t>
        </is>
      </c>
      <c r="I337" s="258" t="inlineStr">
        <is>
          <t>Fiksi</t>
        </is>
      </c>
      <c r="J337" s="186" t="inlineStr">
        <is>
          <t>001.02</t>
        </is>
      </c>
      <c r="K337" s="264" t="n"/>
      <c r="L337" s="264" t="n"/>
      <c r="M337" s="259" t="n"/>
      <c r="N337" s="223" t="inlineStr">
        <is>
          <t>Indonesia</t>
        </is>
      </c>
      <c r="O337" s="223" t="inlineStr">
        <is>
          <t>Tidak diketahui</t>
        </is>
      </c>
      <c r="P337" s="260" t="n">
        <v>2014</v>
      </c>
      <c r="Q337" s="260" t="n">
        <v>2017</v>
      </c>
      <c r="R337" s="223" t="inlineStr">
        <is>
          <t>Sheila Publishing</t>
        </is>
      </c>
      <c r="S337" s="223" t="inlineStr">
        <is>
          <t>Andi Offset CV</t>
        </is>
      </c>
      <c r="T337" s="223" t="inlineStr">
        <is>
          <t>Lokal</t>
        </is>
      </c>
      <c r="U337" s="261" t="n">
        <v>208</v>
      </c>
      <c r="V337" s="86" t="inlineStr">
        <is>
          <t>pdf</t>
        </is>
      </c>
      <c r="W337" s="223" t="inlineStr">
        <is>
          <t>2.6 MB</t>
        </is>
      </c>
      <c r="X337" s="223" t="inlineStr">
        <is>
          <t>&lt;p&gt;Kita tidak sendirian.&lt;br /&gt;
 Selalu ada tempat bagi makhluk hidup lain untuk tinggal di jagat raya yang luas ini. Apakah mereka sama dengan kita? Kita tidak tahu itu. Masalahnya adalah apakah kita siap menerima tamu-tamu asing ini bila mereka ke tempat tinggal kita?&lt;br /&gt;
 Dua makhluk hidup yang berada di dalam pesawat tak dikenal tersebut kebingungan untuk mengoperasikan pesawat mereka yang sudah tak bisa dikendalikan lagi. Bentuk mereka tak sebegitu asing; kepala besar sekaligus berfungsi sebagai helm berdiri tegak dengan dua kaki dan dua tangan. Benda yang mereka tumpangilah yang membuat mereka asing.&lt;br /&gt;
 &amp;ldquo;Ini semua salahmu, 448! Kenapa kau harus melakukan pemindahan saat ada wormhole di dalamnya!&amp;rdquo;&lt;br /&gt;
 &amp;ldquo;Itu tidak bisa diprediksi!&amp;rdquo;&lt;br /&gt;
 &amp;ldquo;Seharusnya kau mengerti karena kau navigator ekspedisi ini!&amp;rdquo;&lt;br /&gt;
 Ketika Alien menyerang sekolah, panggilah Attaboy!&lt;/p&gt;</t>
        </is>
      </c>
      <c r="Y337" s="262" t="n">
        <v>47000</v>
      </c>
      <c r="Z337" s="226" t="n"/>
      <c r="AA337" s="241">
        <f>Y2686*Z2686</f>
        <v/>
      </c>
      <c r="AB337" s="237" t="inlineStr">
        <is>
          <t>da2c0a87-c945-4ed8-8f06-8aac4d6636b8</t>
        </is>
      </c>
    </row>
    <row r="338" ht="15" customHeight="1" s="283">
      <c r="A338" s="109" t="n">
        <v>2679</v>
      </c>
      <c r="B338" s="222">
        <f>HYPERLINK("https://mocostore.moco.co.id/catalog/"&amp;AB2688,"Klik Disini")</f>
        <v/>
      </c>
      <c r="C338" s="223" t="inlineStr">
        <is>
          <t>Bangku Merah Putih: Kisah Keteladanan dan Budi Pekerti Disertai Permainan Seru</t>
        </is>
      </c>
      <c r="D338" s="223" t="n"/>
      <c r="E338" s="223" t="inlineStr">
        <is>
          <t>Dwi Rahmawati &amp; Ruhiyatul Jannah</t>
        </is>
      </c>
      <c r="F338" s="223" t="inlineStr">
        <is>
          <t>978-979-29-4281-1</t>
        </is>
      </c>
      <c r="G338" s="223" t="inlineStr">
        <is>
          <t>978-979-29-7572-7</t>
        </is>
      </c>
      <c r="H338" s="223" t="inlineStr">
        <is>
          <t>Anak</t>
        </is>
      </c>
      <c r="I338" s="258" t="inlineStr">
        <is>
          <t>Fiksi</t>
        </is>
      </c>
      <c r="J338" s="186" t="inlineStr">
        <is>
          <t>001.01</t>
        </is>
      </c>
      <c r="K338" s="264" t="n"/>
      <c r="L338" s="264" t="n"/>
      <c r="M338" s="259" t="n"/>
      <c r="N338" s="223" t="inlineStr">
        <is>
          <t>Indonesia</t>
        </is>
      </c>
      <c r="O338" s="223" t="inlineStr">
        <is>
          <t>Tidak diketahui</t>
        </is>
      </c>
      <c r="P338" s="260" t="n">
        <v>2014</v>
      </c>
      <c r="Q338" s="260" t="n">
        <v>2017</v>
      </c>
      <c r="R338" s="223" t="inlineStr">
        <is>
          <t>Rainbow Publisher</t>
        </is>
      </c>
      <c r="S338" s="223" t="inlineStr">
        <is>
          <t>Andi Offset CV</t>
        </is>
      </c>
      <c r="T338" s="223" t="inlineStr">
        <is>
          <t>Lokal</t>
        </is>
      </c>
      <c r="U338" s="261" t="n">
        <v>80</v>
      </c>
      <c r="V338" s="86" t="inlineStr">
        <is>
          <t>pdf</t>
        </is>
      </c>
      <c r="W338" s="223" t="inlineStr">
        <is>
          <t>26.7 MB</t>
        </is>
      </c>
      <c r="X338" s="223" t="inlineStr">
        <is>
          <t>&lt;p&gt;Apa cita-citamu? Kenapa terjadi banjir? Mengapa tidak boleh jajan sembarangan? Seringkali anak-anak akan menemui pertanyaan seperti itu. Nah, di dalam buku Bangku Merah Putih ini, anak-anak akan diberikan berbagai cerita yang mengandung pesan budi pekertidan keteladanan, missal tidak boleh membuang sampah sembarangan, memisahkan sampah kering dan sampah basah, berkenalan dengan teman baru, memngahrgai nema teman, dan masih bangyak lagi. Menarik kan? Harapannya, melalui berbagai cerita yang menarik, setiap anak yang membaca buku ini dapat memetik nilai-nilai ketelandan dan budi pekerti dengan mudah,lalu bisa meneraokan di lingkungzn sekolah atau rumah. Selain itu, melalui buku ini , anak juga diajak unutuk beraktivitas melalui permainan yang diberikan di setiap akhir cerita. Yuk ikuti crita dan permainannya yang seru di dalam buku Bangku Merah Putih ini!&lt;br /&gt;
 Komentar Anda&lt;/p&gt;</t>
        </is>
      </c>
      <c r="Y338" s="262" t="n">
        <v>71000</v>
      </c>
      <c r="Z338" s="226" t="n"/>
      <c r="AA338" s="241">
        <f>Y2688*Z2688</f>
        <v/>
      </c>
      <c r="AB338" s="237" t="inlineStr">
        <is>
          <t>7d312735-ef96-4da8-b53c-e33bbd67e756</t>
        </is>
      </c>
    </row>
    <row r="339" ht="15" customHeight="1" s="283">
      <c r="A339" s="109" t="n">
        <v>2686</v>
      </c>
      <c r="B339" s="222">
        <f>HYPERLINK("https://mocostore.moco.co.id/catalog/"&amp;AB2695,"Klik Disini")</f>
        <v/>
      </c>
      <c r="C339" s="223" t="inlineStr">
        <is>
          <t>Miss Matching</t>
        </is>
      </c>
      <c r="D339" s="223" t="n"/>
      <c r="E339" s="223" t="inlineStr">
        <is>
          <t>Dewi Dedew Rieka</t>
        </is>
      </c>
      <c r="F339" s="223" t="inlineStr">
        <is>
          <t>978-979-29-4410-5</t>
        </is>
      </c>
      <c r="G339" s="223" t="inlineStr">
        <is>
          <t>978-979-29-7642-7</t>
        </is>
      </c>
      <c r="H339" s="223" t="inlineStr">
        <is>
          <t>Fiksi</t>
        </is>
      </c>
      <c r="I339" s="258" t="inlineStr">
        <is>
          <t>Fiksi</t>
        </is>
      </c>
      <c r="J339" s="186" t="inlineStr">
        <is>
          <t>001.02</t>
        </is>
      </c>
      <c r="K339" s="264" t="n"/>
      <c r="L339" s="264" t="n"/>
      <c r="M339" s="259" t="n"/>
      <c r="N339" s="223" t="inlineStr">
        <is>
          <t>Indonesia</t>
        </is>
      </c>
      <c r="O339" s="223" t="inlineStr">
        <is>
          <t>Tidak diketahui</t>
        </is>
      </c>
      <c r="P339" s="260" t="n">
        <v>2014</v>
      </c>
      <c r="Q339" s="260" t="n">
        <v>2017</v>
      </c>
      <c r="R339" s="223" t="inlineStr">
        <is>
          <t>Sheila Publishing</t>
        </is>
      </c>
      <c r="S339" s="223" t="inlineStr">
        <is>
          <t>Andi Offset CV</t>
        </is>
      </c>
      <c r="T339" s="223" t="inlineStr">
        <is>
          <t>Lokal</t>
        </is>
      </c>
      <c r="U339" s="261" t="n">
        <v>200</v>
      </c>
      <c r="V339" s="86" t="inlineStr">
        <is>
          <t>pdf</t>
        </is>
      </c>
      <c r="W339" s="223" t="inlineStr">
        <is>
          <t>2.2 MB</t>
        </is>
      </c>
      <c r="X339" s="223" t="inlineStr">
        <is>
          <t>&lt;p&gt;Keisya, truth or dare?&amp;rdquo; teriak Ajeng, sahabat Rensy,&lt;br /&gt;
 kelewat antusias.&lt;br /&gt;
 Keisya pasi. She hates this silly game. Dia ogah harus&lt;br /&gt;
 mendapat tantangan mencium bibir si Viona atau membaui&lt;br /&gt;
 kaus kaki buluk Angel. Huek! Not in million years!&lt;br /&gt;
 &amp;quot;Truth!&amp;quot;&lt;br /&gt;
 Kakak semata wayang dan teman-temannya mengelilinginya&lt;br /&gt;
 dengan raut muka ingin tahu. Kepo. Mereka menanti&lt;br /&gt;
 pengakuan dosa apa yang akan dilontarkan gadis mungil itu&lt;br /&gt;
 di pesta piyama kakaknya.&lt;br /&gt;
 &amp;quot;Ayo dong, buruan! Tapi jangan yang remeh ya,&amp;quot; ujar&lt;br /&gt;
 Viona.&lt;/p&gt;</t>
        </is>
      </c>
      <c r="Y339" s="262" t="n">
        <v>47000</v>
      </c>
      <c r="Z339" s="226" t="n"/>
      <c r="AA339" s="241">
        <f>Y2695*Z2695</f>
        <v/>
      </c>
      <c r="AB339" s="237" t="inlineStr">
        <is>
          <t>ecd4c4a7-2d97-4423-ad31-d9a8d1ed5e28</t>
        </is>
      </c>
    </row>
    <row r="340" ht="15" customHeight="1" s="283">
      <c r="A340" s="109" t="n">
        <v>2687</v>
      </c>
      <c r="B340" s="222">
        <f>HYPERLINK("https://mocostore.moco.co.id/catalog/"&amp;AB2696,"Klik Disini")</f>
        <v/>
      </c>
      <c r="C340" s="223" t="inlineStr">
        <is>
          <t>My Secret Days â€“ Biarkanlah Dia Berada di Sisiku untuk Selamanya</t>
        </is>
      </c>
      <c r="D340" s="223" t="n"/>
      <c r="E340" s="223" t="inlineStr">
        <is>
          <t>Yuanita Wong</t>
        </is>
      </c>
      <c r="F340" s="223" t="inlineStr">
        <is>
          <t>978-979-29-4400-6</t>
        </is>
      </c>
      <c r="G340" s="223" t="inlineStr">
        <is>
          <t>978-979-29-7655-7</t>
        </is>
      </c>
      <c r="H340" s="223" t="inlineStr">
        <is>
          <t>Fiksi</t>
        </is>
      </c>
      <c r="I340" s="258" t="inlineStr">
        <is>
          <t>Fiksi</t>
        </is>
      </c>
      <c r="J340" s="186" t="inlineStr">
        <is>
          <t>001.02</t>
        </is>
      </c>
      <c r="K340" s="264" t="n"/>
      <c r="L340" s="264" t="n"/>
      <c r="M340" s="259" t="n"/>
      <c r="N340" s="223" t="inlineStr">
        <is>
          <t>Indonesia</t>
        </is>
      </c>
      <c r="O340" s="223" t="inlineStr">
        <is>
          <t>Tidak diketahui</t>
        </is>
      </c>
      <c r="P340" s="260" t="n">
        <v>2014</v>
      </c>
      <c r="Q340" s="260" t="n">
        <v>2017</v>
      </c>
      <c r="R340" s="223" t="inlineStr">
        <is>
          <t>Sheila Publishing</t>
        </is>
      </c>
      <c r="S340" s="223" t="inlineStr">
        <is>
          <t>Andi Offset CV</t>
        </is>
      </c>
      <c r="T340" s="223" t="inlineStr">
        <is>
          <t>Lokal</t>
        </is>
      </c>
      <c r="U340" s="261" t="n">
        <v>272</v>
      </c>
      <c r="V340" s="86" t="inlineStr">
        <is>
          <t>pdf</t>
        </is>
      </c>
      <c r="W340" s="223" t="inlineStr">
        <is>
          <t>3.3 MB</t>
        </is>
      </c>
      <c r="X340" s="223" t="inlineStr">
        <is>
          <t>&lt;p&gt;Kenyataan lahir sebagai kembar identik tidak membuat fisik Jesica dan Jeselyn terlihat sama. Jesica yang bersusah payah mengubur masa lalu kelamnya harus dihadapkan dengan kepahitan lain. Kondisi itu mendorongnya menjadi sosok dingin dan tertutup, bertolak belakang dengan sifat terdahulunya, termasuk kepada Jeselyn.&amp;nbsp;&lt;br /&gt;
 Seseorang sanggup menghidupkan kembali hatinya yang terlanjur membeku, Han Yong Joon, salah satu pria di sekolah itu. Ia menganggap Jesica seperti bayangan dirinya sendiri.&amp;nbsp;&lt;br /&gt;
 Jesica sama sekali tak pernah mengharapkannya jika jiwanya harus tertukar dengan Jeselyn! Sebuah kesempatan, pilihan, dan perubahan (a chance, a choice, and a change), berbekal ketiga kata kunci itu, Jesica harus memecahkan teka-teki dalam hidupnya. Dengan satu syarat, ia tak boleh menceritakan hal-hal di luar kehidupan pada orang di dunia.&lt;br /&gt;
 My Secret Days, sebuah kisah persaudaraan, percintaan, dan pengorbanan. Ceritanya bertabur air mata. Seiring berjalannya waktu, kebenaran demi kebenaran lain muncul di hadapan Jesica. Yuk temukan kebenaran-kebenaran itu di dalam novel ini. Lalu, apakah ia bisa bertukar kembali jiwanya dengan Jeselyn? Oh iya, apakah kisah cinta Jesica dan Yong Joon juga akan berakhir bahagia?&lt;/p&gt;</t>
        </is>
      </c>
      <c r="Y340" s="262" t="n">
        <v>56500</v>
      </c>
      <c r="Z340" s="226" t="n"/>
      <c r="AA340" s="241">
        <f>Y2696*Z2696</f>
        <v/>
      </c>
      <c r="AB340" s="237" t="inlineStr">
        <is>
          <t>9601d660-c151-4817-a731-dbe43e840782</t>
        </is>
      </c>
    </row>
    <row r="341" ht="15" customHeight="1" s="283">
      <c r="A341" s="109" t="n">
        <v>2688</v>
      </c>
      <c r="B341" s="222">
        <f>HYPERLINK("https://mocostore.moco.co.id/catalog/"&amp;AB2697,"Klik Disini")</f>
        <v/>
      </c>
      <c r="C341" s="223" t="inlineStr">
        <is>
          <t>Only You - My One and Only. It's You and Always You</t>
        </is>
      </c>
      <c r="D341" s="223" t="n"/>
      <c r="E341" s="223" t="inlineStr">
        <is>
          <t>Cho Park Ha</t>
        </is>
      </c>
      <c r="F341" s="223" t="inlineStr">
        <is>
          <t>978-979-29-4450-1</t>
        </is>
      </c>
      <c r="G341" s="223" t="inlineStr">
        <is>
          <t>978-979-29-7534-5</t>
        </is>
      </c>
      <c r="H341" s="223" t="inlineStr">
        <is>
          <t>Fiksi</t>
        </is>
      </c>
      <c r="I341" s="258" t="inlineStr">
        <is>
          <t>Fiksi</t>
        </is>
      </c>
      <c r="J341" s="186" t="inlineStr">
        <is>
          <t>001.02</t>
        </is>
      </c>
      <c r="K341" s="264" t="n"/>
      <c r="L341" s="264" t="n"/>
      <c r="M341" s="259" t="n"/>
      <c r="N341" s="223" t="inlineStr">
        <is>
          <t>Indonesia</t>
        </is>
      </c>
      <c r="O341" s="223" t="inlineStr">
        <is>
          <t>Tidak diketahui</t>
        </is>
      </c>
      <c r="P341" s="260" t="n">
        <v>2014</v>
      </c>
      <c r="Q341" s="260" t="n">
        <v>2017</v>
      </c>
      <c r="R341" s="223" t="inlineStr">
        <is>
          <t>Sheila Publishing</t>
        </is>
      </c>
      <c r="S341" s="223" t="inlineStr">
        <is>
          <t>Andi Offset CV</t>
        </is>
      </c>
      <c r="T341" s="223" t="inlineStr">
        <is>
          <t>Lokal</t>
        </is>
      </c>
      <c r="U341" s="261" t="n">
        <v>304</v>
      </c>
      <c r="V341" s="86" t="inlineStr">
        <is>
          <t>pdf</t>
        </is>
      </c>
      <c r="W341" s="223" t="inlineStr">
        <is>
          <t>2.0 MB</t>
        </is>
      </c>
      <c r="X341" s="223" t="inlineStr">
        <is>
          <t>&lt;p&gt;Kau tidak bisa menilai kepribadian seseorang&lt;br /&gt;
 Sebelum kau mengenalnya&lt;br /&gt;
 Kayla tak dapat menahan senyum lebarnya. Ia akhirnya&lt;br /&gt;
 bisa kembali lagi ke Korea dan akan tinggal di sana selama&lt;br /&gt;
 tiga hingga lima bulan ke depan. Kayla akan menggarap&lt;br /&gt;
 sebuah fi lm yang kembali diangkat dari novelnya. Padahal,&lt;br /&gt;
 tiga bulan yang lalu dia baru kemari untuk mengantarkan&lt;br /&gt;
 Park Young Joo, leader XOStar yang pergi wamil. Sekarang,&lt;br /&gt;
 dia sudah berada di negara ini lagi. Kayla belum memberi&lt;br /&gt;
 tahu Cho Ji Hyun, kekasihnya yang juga member XOStar,&lt;br /&gt;
 tentang kedatangannya.1 Dia ingin memberikan kejutan untuk&lt;br /&gt;
 Ji Hyun.&lt;/p&gt;</t>
        </is>
      </c>
      <c r="Y341" s="262" t="n">
        <v>67500</v>
      </c>
      <c r="Z341" s="226" t="n"/>
      <c r="AA341" s="241">
        <f>Y2697*Z2697</f>
        <v/>
      </c>
      <c r="AB341" s="237" t="inlineStr">
        <is>
          <t>7245380d-e3ee-496c-b873-a3cedde07cf2</t>
        </is>
      </c>
    </row>
    <row r="342" ht="15" customHeight="1" s="283">
      <c r="A342" s="109" t="n">
        <v>2689</v>
      </c>
      <c r="B342" s="222">
        <f>HYPERLINK("https://mocostore.moco.co.id/catalog/"&amp;AB2698,"Klik Disini")</f>
        <v/>
      </c>
      <c r="C342" s="223" t="inlineStr">
        <is>
          <t>Pintar Membaca dalam 2 Bulan, untuk Peserta Didik: SD/MI/Paket A</t>
        </is>
      </c>
      <c r="D342" s="223" t="n"/>
      <c r="E342" s="223" t="inlineStr">
        <is>
          <t>Drs. Aedy Anshory dan Musthafa Fahmi, S.Pd</t>
        </is>
      </c>
      <c r="F342" s="223" t="inlineStr">
        <is>
          <t>978-979-29-4346-1</t>
        </is>
      </c>
      <c r="G342" s="223" t="inlineStr">
        <is>
          <t>978-979-29-7714-1</t>
        </is>
      </c>
      <c r="H342" s="223" t="inlineStr">
        <is>
          <t>Anak</t>
        </is>
      </c>
      <c r="I342" s="258" t="inlineStr">
        <is>
          <t>Fiksi</t>
        </is>
      </c>
      <c r="J342" s="186" t="inlineStr">
        <is>
          <t>001.01</t>
        </is>
      </c>
      <c r="K342" s="264" t="n"/>
      <c r="L342" s="264" t="n"/>
      <c r="M342" s="259" t="n"/>
      <c r="N342" s="223" t="inlineStr">
        <is>
          <t>Indonesia</t>
        </is>
      </c>
      <c r="O342" s="223" t="inlineStr">
        <is>
          <t>Tidak diketahui</t>
        </is>
      </c>
      <c r="P342" s="260" t="n">
        <v>2014</v>
      </c>
      <c r="Q342" s="260" t="n">
        <v>2014</v>
      </c>
      <c r="R342" s="223" t="inlineStr">
        <is>
          <t>Penerbit Andi</t>
        </is>
      </c>
      <c r="S342" s="223" t="inlineStr">
        <is>
          <t>Andi Offset CV</t>
        </is>
      </c>
      <c r="T342" s="223" t="inlineStr">
        <is>
          <t>Lokal</t>
        </is>
      </c>
      <c r="U342" s="261" t="n">
        <v>92</v>
      </c>
      <c r="V342" s="86" t="inlineStr">
        <is>
          <t>pdf</t>
        </is>
      </c>
      <c r="W342" s="223" t="inlineStr">
        <is>
          <t>3.1 MB</t>
        </is>
      </c>
      <c r="X342" s="223" t="inlineStr">
        <is>
          <t>&lt;p&gt;Proff S Bloom pakar pendidikan Universitas Chicago AS menyatakan bahwa membaca merupakan keterampilan yang memerlukan latihan membaca yang banyak. Makin banyak dan makin sering membaca maka akan makin sedikit pula anak melakukan kekeliruan membaca. Akhirnya tanpa berpikir panjang anak dapat membaca dengan cepat dan tepat. Hal ini disebut sebagai membaca refleks (otomatis).&amp;nbsp;&lt;br /&gt;
 Buku Pintar Membaca dalam 2 Bulan ini menjawab harapan dan keinginan orangtua agar anaknya yang kini duduk di Sekolah Dasar bisa membaca dengan lancar. Buku ini merupakan buku latihan membaca teknis permulaan dengan menggunakan multi metode terpadu yang sangat diperlukan oleh peserta didik sehingga buku ini mudah sekali digunakan sebagai buku latihan membaca bagi peserta didik.&amp;nbsp;&lt;br /&gt;
 Buku ini sangat tepat digunakan oleh guru sebagai sumber mengajar membaca karena buku ini dapat digunakan baik secara klasikal, kelompok maupun individu. Penulis telah mengujicobakan selama 10 tahun pada peserta didik kelas I SD/MI dan beberapa peserta didik yang mengalami kesulitan membaca di kelas lainnya, ternyata buku ini dirasakan sangat mudah digunakan dan dapat menimbulkan minat membaca yang tinggi bagi peserta didik di sekolah maupun bagi anak-anak di rumah.&lt;br /&gt;
 Kehadiran buku ini tentunya dapat bermanfaat bagi peserta didik, para pendidik, dan orang tua yang sedang membimbing putra-putri nya agar dapat mengenal huruf dan membaca dengan baik dalam waktu yang relatif singkat. Semoga berhasil!!!&lt;/p&gt;</t>
        </is>
      </c>
      <c r="Y342" s="262" t="n">
        <v>54000</v>
      </c>
      <c r="Z342" s="226" t="n"/>
      <c r="AA342" s="241">
        <f>Y2698*Z2698</f>
        <v/>
      </c>
      <c r="AB342" s="237" t="inlineStr">
        <is>
          <t>2cbc8765-d58c-44d6-9412-5c5421f520e4</t>
        </is>
      </c>
    </row>
    <row r="343" ht="15" customHeight="1" s="283">
      <c r="A343" s="109" t="n">
        <v>2690</v>
      </c>
      <c r="B343" s="222">
        <f>HYPERLINK("https://mocostore.moco.co.id/catalog/"&amp;AB2699,"Klik Disini")</f>
        <v/>
      </c>
      <c r="C343" s="223" t="inlineStr">
        <is>
          <t>Short Girl Story â€“ Pendek Itu Menyakitkan?</t>
        </is>
      </c>
      <c r="D343" s="223" t="n"/>
      <c r="E343" s="223" t="inlineStr">
        <is>
          <t>Tia Marty, ragil Kuning Dan Afin Yulia</t>
        </is>
      </c>
      <c r="F343" s="223" t="inlineStr">
        <is>
          <t>978-979-29-4449-5</t>
        </is>
      </c>
      <c r="G343" s="223" t="inlineStr">
        <is>
          <t>978-979-29-7829-2</t>
        </is>
      </c>
      <c r="H343" s="223" t="inlineStr">
        <is>
          <t>Fiksi</t>
        </is>
      </c>
      <c r="I343" s="258" t="inlineStr">
        <is>
          <t>Fiksi</t>
        </is>
      </c>
      <c r="J343" s="186" t="inlineStr">
        <is>
          <t>001.02</t>
        </is>
      </c>
      <c r="K343" s="264" t="n"/>
      <c r="L343" s="264" t="n"/>
      <c r="M343" s="259" t="n"/>
      <c r="N343" s="223" t="inlineStr">
        <is>
          <t>Indonesia</t>
        </is>
      </c>
      <c r="O343" s="223" t="inlineStr">
        <is>
          <t>Tidak diketahui</t>
        </is>
      </c>
      <c r="P343" s="260" t="n">
        <v>2014</v>
      </c>
      <c r="Q343" s="260" t="n">
        <v>2017</v>
      </c>
      <c r="R343" s="223" t="inlineStr">
        <is>
          <t>Sheila Publishing</t>
        </is>
      </c>
      <c r="S343" s="223" t="inlineStr">
        <is>
          <t>Andi Offset CV</t>
        </is>
      </c>
      <c r="T343" s="223" t="inlineStr">
        <is>
          <t>Lokal</t>
        </is>
      </c>
      <c r="U343" s="261" t="n">
        <v>164</v>
      </c>
      <c r="V343" s="86" t="inlineStr">
        <is>
          <t>pdf</t>
        </is>
      </c>
      <c r="W343" s="223" t="inlineStr">
        <is>
          <t>1.9 MB</t>
        </is>
      </c>
      <c r="X343" s="223" t="inlineStr">
        <is>
          <t>&lt;p&gt;Gadis bertubuh pendek itu bernama Sasha. Tingginya hanya 148 cm. Karena kekurangannya itu, ia terobsesi ingin bertambah tinggi. Berbagai cara dilakukannya. Mulai fitness, berenang, dan memesan alat penambah tinggi badan via facebook. Namun, ia tertipu oleh penjualan online. Ludes semua uang jajan yang selama berbulan-bulan disimpannya. Hal itu tidak menghentikan keinginannya untuk bertambah tinggi.&lt;br /&gt;
 Obsesi Sasha untuk meninggikan badanya makin mengebu-gebu, saat ia bertemu dengan Lex, pemain basket yang ganteng dan tubuhnya jangkung 180 cm. Saat itu bola yang Lex lempar tidak sengaja mengenai Sasha.&lt;br /&gt;
 Apakah dia mampu mendapatkan cinta Lex yang ternyata pernah bersumpah untuk tidak pacaran dengan cewek pendek manapun? Yuk ikuti kisah Sasha yang penuh perjuangan dan pengorbanan dalam novel ini.&lt;/p&gt;</t>
        </is>
      </c>
      <c r="Y343" s="262" t="n">
        <v>42000</v>
      </c>
      <c r="Z343" s="226" t="n"/>
      <c r="AA343" s="241">
        <f>Y2699*Z2699</f>
        <v/>
      </c>
      <c r="AB343" s="237" t="inlineStr">
        <is>
          <t>7f2e3963-bd6b-4e98-8ac9-7517f3c0ad63</t>
        </is>
      </c>
    </row>
    <row r="344" ht="15" customHeight="1" s="283">
      <c r="A344" s="109" t="n">
        <v>2692</v>
      </c>
      <c r="B344" s="222">
        <f>HYPERLINK("https://mocostore.moco.co.id/catalog/"&amp;AB2701,"Klik Disini")</f>
        <v/>
      </c>
      <c r="C344" s="223" t="inlineStr">
        <is>
          <t>Bouteille - Kutuliskan Harapan dan Cintaku</t>
        </is>
      </c>
      <c r="D344" s="223" t="n"/>
      <c r="E344" s="223" t="inlineStr">
        <is>
          <t>Aiu Ahra</t>
        </is>
      </c>
      <c r="F344" s="223" t="inlineStr">
        <is>
          <t>978-979-29-4655-0</t>
        </is>
      </c>
      <c r="G344" s="223" t="inlineStr">
        <is>
          <t>978-979-29-7404-1</t>
        </is>
      </c>
      <c r="H344" s="223" t="inlineStr">
        <is>
          <t>Fiksi</t>
        </is>
      </c>
      <c r="I344" s="258" t="inlineStr">
        <is>
          <t>Fiksi</t>
        </is>
      </c>
      <c r="J344" s="186" t="inlineStr">
        <is>
          <t>001.02</t>
        </is>
      </c>
      <c r="K344" s="264" t="n"/>
      <c r="L344" s="264" t="n"/>
      <c r="M344" s="259" t="n"/>
      <c r="N344" s="223" t="n"/>
      <c r="O344" s="223" t="n"/>
      <c r="P344" s="260" t="n">
        <v>2014</v>
      </c>
      <c r="Q344" s="260" t="n">
        <v>2017</v>
      </c>
      <c r="R344" s="223" t="inlineStr">
        <is>
          <t>Sheila Publishing</t>
        </is>
      </c>
      <c r="S344" s="223" t="inlineStr">
        <is>
          <t>Andi Offset CV</t>
        </is>
      </c>
      <c r="T344" s="223" t="n"/>
      <c r="U344" s="261" t="n">
        <v>192</v>
      </c>
      <c r="V344" s="86" t="inlineStr">
        <is>
          <t>pdf</t>
        </is>
      </c>
      <c r="W344" s="223" t="inlineStr">
        <is>
          <t>3.1 MB</t>
        </is>
      </c>
      <c r="X344" s="223" t="inlineStr">
        <is>
          <t>&lt;p&gt;Paris, musim semi...&lt;br /&gt;
 Senja tengah merangkak ke ufuk barat. Lalu gelap menyelimu??&lt;br /&gt;
 langit. Bintang pun mulai bermunculan dengan pendar cahayanya yang terkalahkan sang bulan. Di bawah panorama langit itu, tepatnya di atas Taman Champs de Mars, menara baja Eiff el seper?? tak mau kalah. Turut bersinar dengan cahaya lampunya yang terang. Membuat suasana taman yang ramai pengunjung menjadi temara. Di beberapa sisi ada banyak orang yang menikma?? Eiff el di malam hari.&lt;br /&gt;
 Azka Aldric menghen?? kan langkahnya begitu ia menemukan sebuah kursi besi yang kosong. Ia duduk di atasnya.&lt;br /&gt;
 Saat itu pula udara malam berembus lirih. Membuatnya bergidik dan merapatkan jaket jin yang membungkus tubuhnya.&lt;br /&gt;
 Pandangannya menatap ke bawah, ke arah rumput yang dipijaki kedua kakinya. Ada gelisah yang menyergapnya beberapa menit yang lalu.&lt;br /&gt;
 Lelaki itu sedang berusaha mencerna isi pesan yang menyinggahi ponselnya tadi. Sebuah nomor asing, tapi bukan pesan dari orang asing. Ia mengenal si pengirim pesan itu.&lt;br /&gt;
 Yang menjadi pertanyaannya, mengapa bisa seseorang itu vi Bouteille mengiriminya pesan? Lalu, apa maksudnya ia berkata seper?? itu? Setelah dua tahun berada di Paris, tak sekalipun orang&lt;br /&gt;
 itu menelepon atau mengiriminya surel. Namun, kenapa ?? ba-?? ba...?&lt;br /&gt;
 Kepala Azka terasa pusing. Udara yang lagi-lagi berembus membuatnya bergidik dan kini membuahkan ngilu di hatinya. Ia mengingat gadis itu lagi. Gadis yang seharusnya ia lupakan. Azka sudah berada di tempat yang jauh sekarang. Paris, tempat ia&amp;mdash;masih&amp;mdash;mencoba melupakan bayangan dari masa lalunya. Namun, sebait pesan tadi membuatnya hampir goyah.&lt;br /&gt;
 Azka merogoh saku jaketnya. Ia mengambil ponsel dengan tangan sedikit gemetar, lalu membuka kembali pesan di ponsel itu guna mencerna ulang kalimat yang tertera di dalamnya.&lt;/p&gt;</t>
        </is>
      </c>
      <c r="Y344" s="262" t="n">
        <v>46000</v>
      </c>
      <c r="Z344" s="226" t="n"/>
      <c r="AA344" s="241">
        <f>Y2701*Z2701</f>
        <v/>
      </c>
      <c r="AB344" s="237" t="inlineStr">
        <is>
          <t>7fe62a52-b156-4da2-8c25-25abffe3e47a</t>
        </is>
      </c>
    </row>
    <row r="345" ht="15" customHeight="1" s="283">
      <c r="A345" s="109" t="n">
        <v>2694</v>
      </c>
      <c r="B345" s="222">
        <f>HYPERLINK("https://mocostore.moco.co.id/catalog/"&amp;AB2703,"Klik Disini")</f>
        <v/>
      </c>
      <c r="C345" s="223" t="inlineStr">
        <is>
          <t>Seri Hachi â€“ Hachi Si Semut dan Balon Udara</t>
        </is>
      </c>
      <c r="D345" s="223" t="n"/>
      <c r="E345" s="223" t="inlineStr">
        <is>
          <t>Kak Jathee</t>
        </is>
      </c>
      <c r="F345" s="223" t="inlineStr">
        <is>
          <t>978-979-29-4326-9</t>
        </is>
      </c>
      <c r="G345" s="223" t="inlineStr">
        <is>
          <t>978-979-29-7801-8</t>
        </is>
      </c>
      <c r="H345" s="223" t="inlineStr">
        <is>
          <t>Anak</t>
        </is>
      </c>
      <c r="I345" s="258" t="inlineStr">
        <is>
          <t>Fiksi</t>
        </is>
      </c>
      <c r="J345" s="186" t="inlineStr">
        <is>
          <t>001.01</t>
        </is>
      </c>
      <c r="K345" s="264" t="n"/>
      <c r="L345" s="264" t="n"/>
      <c r="M345" s="259" t="n"/>
      <c r="N345" s="223" t="inlineStr">
        <is>
          <t>Indonesia</t>
        </is>
      </c>
      <c r="O345" s="223" t="inlineStr">
        <is>
          <t>Tidak diketahui</t>
        </is>
      </c>
      <c r="P345" s="260" t="n">
        <v>2014</v>
      </c>
      <c r="Q345" s="260" t="n">
        <v>2017</v>
      </c>
      <c r="R345" s="223" t="inlineStr">
        <is>
          <t>Rainbow Publisher</t>
        </is>
      </c>
      <c r="S345" s="223" t="inlineStr">
        <is>
          <t>Andi Offset CV</t>
        </is>
      </c>
      <c r="T345" s="223" t="inlineStr">
        <is>
          <t>Lokal</t>
        </is>
      </c>
      <c r="U345" s="261" t="n">
        <v>48</v>
      </c>
      <c r="V345" s="86" t="inlineStr">
        <is>
          <t>pdf</t>
        </is>
      </c>
      <c r="W345" s="223" t="inlineStr">
        <is>
          <t>3.5 MB</t>
        </is>
      </c>
      <c r="X345" s="223" t="inlineStr">
        <is>
          <t>&lt;p&gt;Hachi memang semut yang suka menuruti kehendaknya sendiri dan keras kepala. Ketika Bron, si Kura-kura bersusah payah membangun sebuah balon udara, Hachi malah usil menerbangkannya hingga membawanya ke tempat antah-berantah. Dengan balon udara ini, Hachi menemui beberapa peristiwa yang unik dan menyadarkan tentang sifatnya yang sering membuat orang lain kecewa. Bagaimana Hachi nanti kembali ke koloni semutnya, penasarankan? Siapakah yang membantu Hachi untuk pulang? Yuk simak ceritanya dalam buku ini.&lt;/p&gt;</t>
        </is>
      </c>
      <c r="Y345" s="262" t="n">
        <v>47000</v>
      </c>
      <c r="Z345" s="226" t="n"/>
      <c r="AA345" s="241">
        <f>Y2703*Z2703</f>
        <v/>
      </c>
      <c r="AB345" s="237" t="inlineStr">
        <is>
          <t>912de260-7b05-4217-904b-cdb396409fad</t>
        </is>
      </c>
    </row>
    <row r="346" ht="15" customHeight="1" s="283">
      <c r="A346" s="109" t="n">
        <v>2695</v>
      </c>
      <c r="B346" s="222">
        <f>HYPERLINK("https://mocostore.moco.co.id/catalog/"&amp;AB2704,"Klik Disini")</f>
        <v/>
      </c>
      <c r="C346" s="223" t="inlineStr">
        <is>
          <t>Seri Hachi â€“ Hachi Si Semut dan Rahasia Keringnya Air Sungai</t>
        </is>
      </c>
      <c r="D346" s="223" t="n"/>
      <c r="E346" s="223" t="inlineStr">
        <is>
          <t>Kak Jathee</t>
        </is>
      </c>
      <c r="F346" s="223" t="inlineStr">
        <is>
          <t>978-979-29-4376-4</t>
        </is>
      </c>
      <c r="G346" s="223" t="inlineStr">
        <is>
          <t>978-979-29-7802-5</t>
        </is>
      </c>
      <c r="H346" s="223" t="inlineStr">
        <is>
          <t>Anak</t>
        </is>
      </c>
      <c r="I346" s="258" t="inlineStr">
        <is>
          <t>Fiksi</t>
        </is>
      </c>
      <c r="J346" s="186" t="inlineStr">
        <is>
          <t>001.01</t>
        </is>
      </c>
      <c r="K346" s="264" t="n"/>
      <c r="L346" s="264" t="n"/>
      <c r="M346" s="259" t="n"/>
      <c r="N346" s="223" t="inlineStr">
        <is>
          <t>Indonesia</t>
        </is>
      </c>
      <c r="O346" s="223" t="inlineStr">
        <is>
          <t>Tidak diketahui</t>
        </is>
      </c>
      <c r="P346" s="260" t="n">
        <v>2014</v>
      </c>
      <c r="Q346" s="260" t="n">
        <v>2017</v>
      </c>
      <c r="R346" s="223" t="inlineStr">
        <is>
          <t>Rainbow Publisher</t>
        </is>
      </c>
      <c r="S346" s="223" t="inlineStr">
        <is>
          <t>Andi Offset CV</t>
        </is>
      </c>
      <c r="T346" s="223" t="inlineStr">
        <is>
          <t>Lokal</t>
        </is>
      </c>
      <c r="U346" s="261" t="n">
        <v>40</v>
      </c>
      <c r="V346" s="86" t="inlineStr">
        <is>
          <t>pdf</t>
        </is>
      </c>
      <c r="W346" s="223" t="inlineStr">
        <is>
          <t>3.1 MB</t>
        </is>
      </c>
      <c r="X346" s="223" t="inlineStr">
        <is>
          <t>&lt;p&gt;Hachi begitu resah ketika melihat ladangnya akan mengalami gagal panen di musim kemarau. Apalagi sungai yang selama ini mengalir, tiba-tiba kering. Hachi merasakan ada yang tak biasa dengan keringnya air sungai ini. Ia pun akhirnya menyelidikinya. Rupanya, ada kelompok hewan yang membendung air sungai.&lt;br /&gt;
 Bagaimana Hachi nanti menyelamatkan ke koloni semutnya dari ancaman kekeringan musim kemarau, penasarankan? Siapakah yang membantu Hachi tawar-menawar dengan kelompok pembendung sungai ini? Yuk simak ceritanya dalam buku ini.&lt;/p&gt;</t>
        </is>
      </c>
      <c r="Y346" s="262" t="n">
        <v>47000</v>
      </c>
      <c r="Z346" s="226" t="n"/>
      <c r="AA346" s="241">
        <f>Y2704*Z2704</f>
        <v/>
      </c>
      <c r="AB346" s="237" t="inlineStr">
        <is>
          <t>92b97a92-95e9-4fe3-b843-988b0ffabf58</t>
        </is>
      </c>
    </row>
    <row r="347" ht="15" customHeight="1" s="283">
      <c r="A347" s="109" t="n">
        <v>2696</v>
      </c>
      <c r="B347" s="222">
        <f>HYPERLINK("https://mocostore.moco.co.id/catalog/"&amp;AB2705,"Klik Disini")</f>
        <v/>
      </c>
      <c r="C347" s="223" t="inlineStr">
        <is>
          <t>Seri Hachi â€“ Hachi Si Semut yang Beruntung</t>
        </is>
      </c>
      <c r="D347" s="223" t="n"/>
      <c r="E347" s="223" t="inlineStr">
        <is>
          <t>Kak Jathee</t>
        </is>
      </c>
      <c r="F347" s="223" t="inlineStr">
        <is>
          <t>978-979-29-4240-8</t>
        </is>
      </c>
      <c r="G347" s="223" t="inlineStr">
        <is>
          <t>978-979-29-7799-8</t>
        </is>
      </c>
      <c r="H347" s="223" t="inlineStr">
        <is>
          <t>Anak</t>
        </is>
      </c>
      <c r="I347" s="258" t="inlineStr">
        <is>
          <t>Fiksi</t>
        </is>
      </c>
      <c r="J347" s="186" t="inlineStr">
        <is>
          <t>001.01</t>
        </is>
      </c>
      <c r="K347" s="264" t="n"/>
      <c r="L347" s="264" t="n"/>
      <c r="M347" s="259" t="n"/>
      <c r="N347" s="223" t="inlineStr">
        <is>
          <t>Indonesia</t>
        </is>
      </c>
      <c r="O347" s="223" t="inlineStr">
        <is>
          <t>Tidak diketahui</t>
        </is>
      </c>
      <c r="P347" s="260" t="n">
        <v>2013</v>
      </c>
      <c r="Q347" s="260" t="n">
        <v>2017</v>
      </c>
      <c r="R347" s="223" t="inlineStr">
        <is>
          <t>Rainbow Publisher</t>
        </is>
      </c>
      <c r="S347" s="223" t="inlineStr">
        <is>
          <t>Andi Offset CV</t>
        </is>
      </c>
      <c r="T347" s="223" t="inlineStr">
        <is>
          <t>Lokal</t>
        </is>
      </c>
      <c r="U347" s="261" t="n">
        <v>40</v>
      </c>
      <c r="V347" s="86" t="inlineStr">
        <is>
          <t>pdf</t>
        </is>
      </c>
      <c r="W347" s="223" t="inlineStr">
        <is>
          <t>4.0 MB</t>
        </is>
      </c>
      <c r="X347" s="223" t="inlineStr">
        <is>
          <t>&lt;p&gt;Hachi memang semut yang suka menuruti kehendaknya sendiri dan keras kepala. Ketika semut-semut dewasa lain sudah mulai hidup mandiri, Hachi malah memilih untuk tetap bersama orang tuanya. Saat semut dewasa lain mulai rajin mengolah ladangnya, ia juga malah lebih asyik main ke hutan hingga sebuah bendungan tua tiba-tiba ambrol hingga menghanyutkannya jauh dari koloninya. Bagaimana Hachi nanti kembali ke koloni semutnya, penasarankan? Siapakah yang membantu Hachi untuk pulang? Yuk simak ceritanya dalam buku ini.&lt;/p&gt;</t>
        </is>
      </c>
      <c r="Y347" s="262" t="n">
        <v>47000</v>
      </c>
      <c r="Z347" s="226" t="n"/>
      <c r="AA347" s="241">
        <f>Y2705*Z2705</f>
        <v/>
      </c>
      <c r="AB347" s="237" t="inlineStr">
        <is>
          <t>cd349765-f979-4d84-8292-bf09c8a0e0f9</t>
        </is>
      </c>
    </row>
    <row r="348" ht="15" customHeight="1" s="283">
      <c r="A348" s="109" t="n">
        <v>2697</v>
      </c>
      <c r="B348" s="222">
        <f>HYPERLINK("https://mocostore.moco.co.id/catalog/"&amp;AB2706,"Klik Disini")</f>
        <v/>
      </c>
      <c r="C348" s="223" t="inlineStr">
        <is>
          <t>Seri Hachi â€“ Hachi Si yang Tersesat di Kota</t>
        </is>
      </c>
      <c r="D348" s="223" t="n"/>
      <c r="E348" s="223" t="inlineStr">
        <is>
          <t>Kak Jathee</t>
        </is>
      </c>
      <c r="F348" s="223" t="inlineStr">
        <is>
          <t>978-979-29-4375-7</t>
        </is>
      </c>
      <c r="G348" s="223" t="inlineStr">
        <is>
          <t>978-979-29-7800-1</t>
        </is>
      </c>
      <c r="H348" s="223" t="inlineStr">
        <is>
          <t>Anak</t>
        </is>
      </c>
      <c r="I348" s="258" t="inlineStr">
        <is>
          <t>Fiksi</t>
        </is>
      </c>
      <c r="J348" s="186" t="inlineStr">
        <is>
          <t>001.01</t>
        </is>
      </c>
      <c r="K348" s="264" t="n"/>
      <c r="L348" s="264" t="n"/>
      <c r="M348" s="259" t="n"/>
      <c r="N348" s="223" t="inlineStr">
        <is>
          <t>Indonesia</t>
        </is>
      </c>
      <c r="O348" s="223" t="inlineStr">
        <is>
          <t>Tidak diketahui</t>
        </is>
      </c>
      <c r="P348" s="260" t="n">
        <v>2014</v>
      </c>
      <c r="Q348" s="260" t="n">
        <v>2017</v>
      </c>
      <c r="R348" s="223" t="inlineStr">
        <is>
          <t>Rainbow Publisher</t>
        </is>
      </c>
      <c r="S348" s="223" t="inlineStr">
        <is>
          <t>Andi Offset CV</t>
        </is>
      </c>
      <c r="T348" s="223" t="inlineStr">
        <is>
          <t>Lokal</t>
        </is>
      </c>
      <c r="U348" s="261" t="n">
        <v>48</v>
      </c>
      <c r="V348" s="86" t="inlineStr">
        <is>
          <t>pdf</t>
        </is>
      </c>
      <c r="W348" s="223" t="inlineStr">
        <is>
          <t>2.7 MB</t>
        </is>
      </c>
      <c r="X348" s="223" t="inlineStr">
        <is>
          <t>&lt;p&gt;Hachi memang semut yang suka menuruti kehendaknya sendiri dan keras kepala. Suatu hari ia memanjat dinding bus piknik karena kekagumannya pada benda yang sangat besar ini. Tanpa ia sadari, bus tiba-tiba berjalan mengarah ke arah kota. Ketika sampai di kota, Hachi mulai berpikir bahwa hidup di kota itu enak, banyak makanan. Tak disangka di kota penuh persaingan. Ia mulai berpikir tentang koloninya. Bagaimana Hachi nanti kembali ke koloni semutnya, penasarankan? Siapakah yang membantu Hachi untuk pulang? Yuk simak ceritanya dalam buku ini.&lt;/p&gt;</t>
        </is>
      </c>
      <c r="Y348" s="262" t="n">
        <v>47000</v>
      </c>
      <c r="Z348" s="226" t="n"/>
      <c r="AA348" s="241">
        <f>Y2706*Z2706</f>
        <v/>
      </c>
      <c r="AB348" s="237" t="inlineStr">
        <is>
          <t>d0626fe3-25e6-46e4-a8af-df9688d4e7c9</t>
        </is>
      </c>
    </row>
    <row r="349" ht="15" customHeight="1" s="283">
      <c r="A349" s="109" t="n">
        <v>2699</v>
      </c>
      <c r="B349" s="222">
        <f>HYPERLINK("https://mocostore.moco.co.id/catalog/"&amp;AB2708,"Klik Disini")</f>
        <v/>
      </c>
      <c r="C349" s="223" t="inlineStr">
        <is>
          <t>Anak-anak Minyak: Pangkalan Brandan Air Mata Terakhir</t>
        </is>
      </c>
      <c r="D349" s="223" t="n"/>
      <c r="E349" s="223" t="inlineStr">
        <is>
          <t>ImperialJathee</t>
        </is>
      </c>
      <c r="F349" s="223" t="inlineStr">
        <is>
          <t>978-979-29-4698-7</t>
        </is>
      </c>
      <c r="G349" s="223" t="inlineStr">
        <is>
          <t>978-979-29-7332-7</t>
        </is>
      </c>
      <c r="H349" s="223" t="inlineStr">
        <is>
          <t>Fiksi</t>
        </is>
      </c>
      <c r="I349" s="258" t="inlineStr">
        <is>
          <t>Fiksi</t>
        </is>
      </c>
      <c r="J349" s="186" t="inlineStr">
        <is>
          <t>001.02</t>
        </is>
      </c>
      <c r="K349" s="264" t="n"/>
      <c r="L349" s="264" t="n"/>
      <c r="M349" s="259" t="n"/>
      <c r="N349" s="223" t="inlineStr">
        <is>
          <t>Indonesia</t>
        </is>
      </c>
      <c r="O349" s="223" t="inlineStr">
        <is>
          <t>Tidak diketahui</t>
        </is>
      </c>
      <c r="P349" s="260" t="n">
        <v>2014</v>
      </c>
      <c r="Q349" s="260" t="n">
        <v>2017</v>
      </c>
      <c r="R349" s="223" t="inlineStr">
        <is>
          <t>Sheila Publishing</t>
        </is>
      </c>
      <c r="S349" s="223" t="inlineStr">
        <is>
          <t>Andi Offset CV</t>
        </is>
      </c>
      <c r="T349" s="223" t="inlineStr">
        <is>
          <t>Lokal</t>
        </is>
      </c>
      <c r="U349" s="261" t="n">
        <v>431</v>
      </c>
      <c r="V349" s="86" t="inlineStr">
        <is>
          <t>pdf</t>
        </is>
      </c>
      <c r="W349" s="223" t="inlineStr">
        <is>
          <t>1.5 MB</t>
        </is>
      </c>
      <c r="X349" s="223" t="inlineStr">
        <is>
          <t>&lt;p&gt;Kini kupegang jari-jari tangannya. Kurasakan begitu halus dengan kuku yang begitu berwarna putih. Kami berdua mulai bercerita tentang Brandan lagi, tentang pasirnya yang putih dan debur halus ombak yang biru dengan buihnya. Dulu, Julico bertanya tentang siapa penemu minyak bumi pertama kali di Brandan kepadaku. Aku tak bisa menjawab. Jawabnya yaitu Tuan Aeliko Janszoon Zijlker. Orang yang tak pernah kukenal, tapi menjadi kuketahui gara-gara Julico. Entah, seperti apa rupanya.&lt;br /&gt;
 Indonesia adalah nama bangsaku, bukan Hindia.&lt;br /&gt;
 ***&lt;br /&gt;
 Julico, anak perempuan dari pejabat penting perusahaan minyak Belanda&lt;br /&gt;
 Seandainya kamu di sini Han,s. Aku akan bahagia sekali menghabiskan waktu meski di luar begitu berbahaya. Aku bersyukur pernah dipertemukan denganmu Han,s. Kamu memang bagian terbaik dalam hidupku Han,s hingga waktuku kini tak terasa kosong lagi. Kau Han,s, kaulah yang mengisinya. Aku hanya takut bila kita tak pernah bersama dan berjumpa lagi Han,s.&lt;br /&gt;
 Han,s, murid H.B.S dan anak laki-laki dari seorang kerani perusahaan minyak Belanda&lt;br /&gt;
 Ketika itu, kau bilang ini bukan urusan kita, tapi kurasa kau telah salah karena mereka juga manusia, sama seperti kita, punya mata dan pikiran. Kata hatiku tak bisa menerima kenyataan itu.&amp;nbsp;&lt;br /&gt;
 Tuan Pierre, seorang insinyur dari Prancis yang bekerja di perusahaan minyak Belanda&lt;br /&gt;
 Kalau kau selalu merasa membela satu nyawa manusia itu masih ada harganya, meskipun kau telah kalah untuk menyelamatkan nyawa itu, artinya kau sudah menang melawan ketidakdilan itu, ingat-ingat perkataanku ini.&amp;nbsp;&lt;/p&gt;
 &lt;p&gt;Julico, Medan, dan Pangkalan Brandan. Tiga hal yang berarti dalam hidup Han,s.&lt;br /&gt;
 Bagaimana, ketika Han,s harus meninggalkan ketiganya?&amp;nbsp;&lt;br /&gt;
 Tidak hanya hatinya yang terluka, tapi juga perasaannya.&lt;/p&gt;</t>
        </is>
      </c>
      <c r="Y349" s="262" t="n">
        <v>89000</v>
      </c>
      <c r="Z349" s="226" t="n"/>
      <c r="AA349" s="241">
        <f>Y2708*Z2708</f>
        <v/>
      </c>
      <c r="AB349" s="237" t="inlineStr">
        <is>
          <t>7cc7bd2d-9a52-4400-9ff2-6f6b6b210089</t>
        </is>
      </c>
    </row>
    <row r="350" ht="15" customHeight="1" s="283">
      <c r="A350" s="109" t="n">
        <v>2700</v>
      </c>
      <c r="B350" s="222">
        <f>HYPERLINK("https://mocostore.moco.co.id/catalog/"&amp;AB2709,"Klik Disini")</f>
        <v/>
      </c>
      <c r="C350" s="223" t="inlineStr">
        <is>
          <t>Seri Cerita Rakyat Dunia: Cerita Rakyat Irlandia</t>
        </is>
      </c>
      <c r="D350" s="223" t="n"/>
      <c r="E350" s="223" t="inlineStr">
        <is>
          <t>Romiyanti</t>
        </is>
      </c>
      <c r="F350" s="223" t="inlineStr">
        <is>
          <t>978-979-29-4208-8</t>
        </is>
      </c>
      <c r="G350" s="223" t="inlineStr">
        <is>
          <t>978-979-29-7787-5</t>
        </is>
      </c>
      <c r="H350" s="223" t="inlineStr">
        <is>
          <t>Anak</t>
        </is>
      </c>
      <c r="I350" s="258" t="inlineStr">
        <is>
          <t>Fiksi</t>
        </is>
      </c>
      <c r="J350" s="186" t="inlineStr">
        <is>
          <t>001.01</t>
        </is>
      </c>
      <c r="K350" s="264" t="n"/>
      <c r="L350" s="264" t="n"/>
      <c r="M350" s="259" t="n"/>
      <c r="N350" s="223" t="inlineStr">
        <is>
          <t>Indonesia</t>
        </is>
      </c>
      <c r="O350" s="223" t="inlineStr">
        <is>
          <t>Tidak diketahui</t>
        </is>
      </c>
      <c r="P350" s="260" t="n">
        <v>2014</v>
      </c>
      <c r="Q350" s="260" t="n">
        <v>2017</v>
      </c>
      <c r="R350" s="223" t="inlineStr">
        <is>
          <t>Rainbow Publisher</t>
        </is>
      </c>
      <c r="S350" s="223" t="inlineStr">
        <is>
          <t>Andi Offset CV</t>
        </is>
      </c>
      <c r="T350" s="223" t="inlineStr">
        <is>
          <t>Lokal</t>
        </is>
      </c>
      <c r="U350" s="261" t="n">
        <v>144</v>
      </c>
      <c r="V350" s="86" t="inlineStr">
        <is>
          <t>pdf</t>
        </is>
      </c>
      <c r="W350" s="223" t="inlineStr">
        <is>
          <t>7.6 MB</t>
        </is>
      </c>
      <c r="X350" s="223" t="inlineStr">
        <is>
          <t>&lt;p&gt;Irlandia adalah sebuah negara kecil yang terletak di bagian utara benua Eropa. Negara ini memiliki cerita rakyat yang tidak kalah menarik dengan negara-negara di belahan dunia lain. Sejarah panjang Irlandia diwarnai dengan cerita rakyat dan mitologi kuno yang melegenda.&lt;br /&gt;
 Banyak cerita rakyat Irlandia yang sangat menarik untuk kita ketahui. Ada cerita tentang Leprechaun yang menyembunyikan emas mereka di ujung pelangi dan akan mengabulkan tiga permintaan manusia yang mau melepaskannya jika ia tertangkap. Cerita tentang prajurit yang mempunyai seluruh pengetahuan di dunia. Cerita mistis tentang Banshee, mahluk pembawa berita kematian, dan masih banyak lagi. Kumpulan cerita rakyat Irlandia ini tentunya akan sayang jika dilewatkan.&lt;br /&gt;
 Selain dapat mengenal negara lain melalui sebuah cerita, cerita rakyat ini juga kaya akan nilai dan pengetahuan yang penting untuk dipelajari dan ketahui.&amp;nbsp;&lt;br /&gt;
 Selamat membaca dan semoga bermanfaat!&lt;/p&gt;</t>
        </is>
      </c>
      <c r="Y350" s="262" t="n">
        <v>90000</v>
      </c>
      <c r="Z350" s="226" t="n"/>
      <c r="AA350" s="241">
        <f>Y2709*Z2709</f>
        <v/>
      </c>
      <c r="AB350" s="237" t="inlineStr">
        <is>
          <t>447ef055-14fc-4081-851f-e48db15f5d3c</t>
        </is>
      </c>
    </row>
    <row r="351" ht="15" customHeight="1" s="283">
      <c r="A351" s="109" t="n">
        <v>2702</v>
      </c>
      <c r="B351" s="222">
        <f>HYPERLINK("https://mocostore.moco.co.id/catalog/"&amp;AB2711,"Klik Disini")</f>
        <v/>
      </c>
      <c r="C351" s="223" t="inlineStr">
        <is>
          <t>Amor untuk Morin</t>
        </is>
      </c>
      <c r="D351" s="223" t="n"/>
      <c r="E351" s="223" t="inlineStr">
        <is>
          <t>Richa Miskiyya</t>
        </is>
      </c>
      <c r="F351" s="223" t="inlineStr">
        <is>
          <t>978-979-29-4703-8</t>
        </is>
      </c>
      <c r="G351" s="223" t="inlineStr">
        <is>
          <t>978-979-29-7330-3</t>
        </is>
      </c>
      <c r="H351" s="223" t="inlineStr">
        <is>
          <t>Fiksi</t>
        </is>
      </c>
      <c r="I351" s="258" t="inlineStr">
        <is>
          <t>Fiksi</t>
        </is>
      </c>
      <c r="J351" s="186" t="inlineStr">
        <is>
          <t>001.02</t>
        </is>
      </c>
      <c r="K351" s="264" t="n"/>
      <c r="L351" s="264" t="n"/>
      <c r="M351" s="259" t="n"/>
      <c r="N351" s="223" t="inlineStr">
        <is>
          <t>Indonesia</t>
        </is>
      </c>
      <c r="O351" s="223" t="inlineStr">
        <is>
          <t>Tidak diketahui</t>
        </is>
      </c>
      <c r="P351" s="260" t="n">
        <v>2014</v>
      </c>
      <c r="Q351" s="260" t="n">
        <v>2017</v>
      </c>
      <c r="R351" s="223" t="inlineStr">
        <is>
          <t>Sheila Publishing</t>
        </is>
      </c>
      <c r="S351" s="223" t="inlineStr">
        <is>
          <t>Andi Offset CV</t>
        </is>
      </c>
      <c r="T351" s="223" t="inlineStr">
        <is>
          <t>Lokal</t>
        </is>
      </c>
      <c r="U351" s="261" t="n">
        <v>192</v>
      </c>
      <c r="V351" s="86" t="inlineStr">
        <is>
          <t>pdf</t>
        </is>
      </c>
      <c r="W351" s="223" t="inlineStr">
        <is>
          <t>3.9 MB</t>
        </is>
      </c>
      <c r="X351" s="223" t="inlineStr">
        <is>
          <t>&lt;p&gt;Dunia remaja adalah dunia dengan sejuta rasa, merasakan pertama kalinya jatuh cinta, merasakan menjadi seorang secret admirer, hingga merasakan bagaimana sakitnya patah hati yang pertama.&amp;nbsp;&lt;br /&gt;
 Namun, dunia remaja tak melulu tentang cinta, tetapi juga tentang persahabatan, keluarga, juga kepedulian sosial.&lt;br /&gt;
 Banyak cerita yang menarik di dalamnya, yaitu Morin yang harus merasakan gegap gempita serta lika-liku kehidupan di panggung hiburan dalam &amp;ldquo;Amor untuk Morin&amp;rdquo;, Mona yang harus berbohong demi mengejar cintanya dalam &amp;ldquo;Bike to Love&amp;rdquo;, hingga kisah tentang &amp;ldquo;Aku, Alana, dan Bangau Kertas&amp;rdquo; yang bercerita tentang Alana yang harus merasakan pedihnya dikucilkan karena ayahnya seorang koruptor.&lt;br /&gt;
 Seperti sebuah lagu yang tercipta dari berbagai nada yang berbeda, dunia remaja adalah dunia yang menjadi indah karena banyak nada berbeda di dalamnya.&lt;/p&gt;</t>
        </is>
      </c>
      <c r="Y351" s="262" t="n">
        <v>47000</v>
      </c>
      <c r="Z351" s="226" t="n"/>
      <c r="AA351" s="241">
        <f>Y2711*Z2711</f>
        <v/>
      </c>
      <c r="AB351" s="237" t="inlineStr">
        <is>
          <t>4a66d143-5d58-460a-94e8-f410f79d74d5</t>
        </is>
      </c>
    </row>
    <row r="352" ht="15" customHeight="1" s="283">
      <c r="A352" s="109" t="n">
        <v>2705</v>
      </c>
      <c r="B352" s="222">
        <f>HYPERLINK("https://mocostore.moco.co.id/catalog/"&amp;AB2714,"Klik Disini")</f>
        <v/>
      </c>
      <c r="C352" s="223" t="inlineStr">
        <is>
          <t>Paradise Romance - You`re My Soulkeeper</t>
        </is>
      </c>
      <c r="D352" s="223" t="n"/>
      <c r="E352" s="223" t="inlineStr">
        <is>
          <t>Dita Safitri</t>
        </is>
      </c>
      <c r="F352" s="223" t="inlineStr">
        <is>
          <t>978-979-29-4741-0</t>
        </is>
      </c>
      <c r="G352" s="223" t="inlineStr">
        <is>
          <t>978-979-29-7693-9</t>
        </is>
      </c>
      <c r="H352" s="223" t="inlineStr">
        <is>
          <t>Fiksi</t>
        </is>
      </c>
      <c r="I352" s="258" t="inlineStr">
        <is>
          <t>Fiksi</t>
        </is>
      </c>
      <c r="J352" s="186" t="inlineStr">
        <is>
          <t>001.02</t>
        </is>
      </c>
      <c r="K352" s="223" t="n"/>
      <c r="L352" s="223" t="n"/>
      <c r="M352" s="259" t="n"/>
      <c r="N352" s="223" t="inlineStr">
        <is>
          <t>Indonesia</t>
        </is>
      </c>
      <c r="O352" s="223" t="inlineStr">
        <is>
          <t>Tidak diketahui</t>
        </is>
      </c>
      <c r="P352" s="260" t="n">
        <v>2014</v>
      </c>
      <c r="Q352" s="260" t="n">
        <v>2017</v>
      </c>
      <c r="R352" s="223" t="inlineStr">
        <is>
          <t>Sheila Publishing</t>
        </is>
      </c>
      <c r="S352" s="223" t="inlineStr">
        <is>
          <t>Andi Offset CV</t>
        </is>
      </c>
      <c r="T352" s="223" t="inlineStr">
        <is>
          <t>Lokal</t>
        </is>
      </c>
      <c r="U352" s="261" t="n">
        <v>192</v>
      </c>
      <c r="V352" s="86" t="inlineStr">
        <is>
          <t>pdf</t>
        </is>
      </c>
      <c r="W352" s="223" t="inlineStr">
        <is>
          <t>2.4 MB</t>
        </is>
      </c>
      <c r="X352" s="223" t="inlineStr">
        <is>
          <t>&lt;p&gt;Seorang soul keeper bernama Ken mendadak dijatuhkan dari langit. Ken yang tidak mengingat apa-apa ini pun akhirnya bertemu dengan Hanna. Satu-satunya manusia yang bisa melihatnya dalam keadaan bersayap.&amp;nbsp;&lt;br /&gt;
 Karena beberapa hal, Ken akhirnya menumpang tinggal di rumah Hanna dan beraktifitas layaknya manusia bersama Hanna. Ken bahkan bekerja di Paradise, kafe milik Park Shin, pria yang nantinya akan disukai Choi Hanna. Sampai suatu ketika, Ken yang mulai memiliki perasaan khusus pada Choi Hanna menemukan siapa dirinya yang sebenarnya. Kamu pasti penasarankan?&lt;br /&gt;
 Dengan mengusung genre fantasi romantik, kisah ini sama sekali sangat baru. Menceritakan bagaimana seseorang bisa berkorban apa saja untuk orang yang mereka cintai, bahkan nyawa sekalipun.&amp;nbsp;&lt;br /&gt;
 Yang menarik dari kisah ini adalah endingnya yang tak terduga dengan cerita sarat akan pesan-pesan moral dan menarik untuk dibaca kalangan muda.&lt;/p&gt;</t>
        </is>
      </c>
      <c r="Y352" s="262" t="n">
        <v>46000</v>
      </c>
      <c r="Z352" s="226" t="n"/>
      <c r="AA352" s="241">
        <f>Y2714*Z2714</f>
        <v/>
      </c>
      <c r="AB352" s="237" t="inlineStr">
        <is>
          <t>20638e35-5e10-4114-8cdd-f48d38d6df19</t>
        </is>
      </c>
    </row>
    <row r="353" ht="15" customHeight="1" s="283">
      <c r="A353" s="109" t="n">
        <v>2706</v>
      </c>
      <c r="B353" s="222">
        <f>HYPERLINK("https://mocostore.moco.co.id/catalog/"&amp;AB2715,"Klik Disini")</f>
        <v/>
      </c>
      <c r="C353" s="223" t="inlineStr">
        <is>
          <t>Seri Cerita Dongeng Dunia: Kumpulan Dongeng Negeri Brasil</t>
        </is>
      </c>
      <c r="D353" s="223" t="n"/>
      <c r="E353" s="223" t="inlineStr">
        <is>
          <t>Winkanda Satria Putra</t>
        </is>
      </c>
      <c r="F353" s="223" t="inlineStr">
        <is>
          <t>978-979-29-5009-0</t>
        </is>
      </c>
      <c r="G353" s="223" t="inlineStr">
        <is>
          <t>978-979-29-7778-3</t>
        </is>
      </c>
      <c r="H353" s="223" t="inlineStr">
        <is>
          <t>Anak</t>
        </is>
      </c>
      <c r="I353" s="258" t="inlineStr">
        <is>
          <t>Fiksi</t>
        </is>
      </c>
      <c r="J353" s="186" t="inlineStr">
        <is>
          <t>001.01</t>
        </is>
      </c>
      <c r="K353" s="223" t="n"/>
      <c r="L353" s="223" t="n"/>
      <c r="M353" s="259" t="n"/>
      <c r="N353" s="263" t="inlineStr">
        <is>
          <t>Indonesia</t>
        </is>
      </c>
      <c r="O353" s="263" t="inlineStr">
        <is>
          <t>Tidak diketahui</t>
        </is>
      </c>
      <c r="P353" s="260" t="n">
        <v>2014</v>
      </c>
      <c r="Q353" s="260" t="n">
        <v>2017</v>
      </c>
      <c r="R353" s="223" t="inlineStr">
        <is>
          <t>Rainbow Publisher</t>
        </is>
      </c>
      <c r="S353" s="223" t="inlineStr">
        <is>
          <t>Andi Offset CV</t>
        </is>
      </c>
      <c r="T353" s="223" t="inlineStr">
        <is>
          <t>Lokal</t>
        </is>
      </c>
      <c r="U353" s="261" t="n">
        <v>60</v>
      </c>
      <c r="V353" s="86" t="inlineStr">
        <is>
          <t>pdf</t>
        </is>
      </c>
      <c r="W353" s="223" t="inlineStr">
        <is>
          <t>18.1 MB</t>
        </is>
      </c>
      <c r="X353" s="223"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 Buku dongeng &amp;ldquo;KUMPULAN DONGENG NEGERI BRASIL&amp;rdquo;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353" s="262" t="n">
        <v>58000</v>
      </c>
      <c r="Z353" s="226" t="n"/>
      <c r="AA353" s="241">
        <f>Y2715*Z2715</f>
        <v/>
      </c>
      <c r="AB353" s="237" t="inlineStr">
        <is>
          <t>517f5d21-9f66-41a0-9dc6-bd10bad7523b</t>
        </is>
      </c>
    </row>
    <row r="354" ht="15" customHeight="1" s="283">
      <c r="A354" s="109" t="n">
        <v>2707</v>
      </c>
      <c r="B354" s="222">
        <f>HYPERLINK("https://mocostore.moco.co.id/catalog/"&amp;AB2716,"Klik Disini")</f>
        <v/>
      </c>
      <c r="C354" s="223" t="inlineStr">
        <is>
          <t>Seri Cerita Dongeng Dunia: Kumpulan Dongeng Negeri Inggris</t>
        </is>
      </c>
      <c r="D354" s="223" t="n"/>
      <c r="E354" s="223" t="inlineStr">
        <is>
          <t>Winkanda Satria Putra</t>
        </is>
      </c>
      <c r="F354" s="223" t="inlineStr">
        <is>
          <t>978-979-29-5010-6</t>
        </is>
      </c>
      <c r="G354" s="223" t="inlineStr">
        <is>
          <t>978-979-29-9735-4</t>
        </is>
      </c>
      <c r="H354" s="223" t="inlineStr">
        <is>
          <t>Anak</t>
        </is>
      </c>
      <c r="I354" s="258" t="inlineStr">
        <is>
          <t>Fiksi</t>
        </is>
      </c>
      <c r="J354" s="186" t="inlineStr">
        <is>
          <t>001.01</t>
        </is>
      </c>
      <c r="K354" s="223" t="n"/>
      <c r="L354" s="223" t="n"/>
      <c r="M354" s="259" t="n"/>
      <c r="N354" s="223" t="inlineStr">
        <is>
          <t>Indonesia</t>
        </is>
      </c>
      <c r="O354" s="223" t="inlineStr">
        <is>
          <t>Tidak diketahui</t>
        </is>
      </c>
      <c r="P354" s="260" t="n">
        <v>2014</v>
      </c>
      <c r="Q354" s="260" t="n">
        <v>2017</v>
      </c>
      <c r="R354" s="223" t="inlineStr">
        <is>
          <t>Rainbow Publisher</t>
        </is>
      </c>
      <c r="S354" s="223" t="inlineStr">
        <is>
          <t>Andi Offset CV</t>
        </is>
      </c>
      <c r="T354" s="223" t="inlineStr">
        <is>
          <t>Lokal</t>
        </is>
      </c>
      <c r="U354" s="261" t="n">
        <v>60</v>
      </c>
      <c r="V354" s="86" t="inlineStr">
        <is>
          <t>pdf</t>
        </is>
      </c>
      <c r="W354" s="223" t="inlineStr">
        <is>
          <t>17.0 MB</t>
        </is>
      </c>
      <c r="X354" s="223" t="inlineStr">
        <is>
          <t>&lt;p&gt;Buku dongeng &amp;ldquo;Kumpulan Dongeng Negeri inggris&amp;rdquo; ini memiliki kisah-kisah yang menarik. Selain itu, juga memilikki berbagai jenis karakter, toko baik atau jahat, yang memerankan kisah mereka masing-masing&lt;br /&gt;
 Tidurlah yang nyenyak dan bermimpilah yang indah, belajarlah yang giat dan gapailah cita-citamu stinggi langit.&lt;/p&gt;</t>
        </is>
      </c>
      <c r="Y354" s="262" t="n">
        <v>47000</v>
      </c>
      <c r="Z354" s="226" t="n"/>
      <c r="AA354" s="241">
        <f>Y2716*Z2716</f>
        <v/>
      </c>
      <c r="AB354" s="237" t="inlineStr">
        <is>
          <t>f108a2a4-83c7-4e19-8f5e-9e2d2711b7bd</t>
        </is>
      </c>
    </row>
    <row r="355" ht="15" customHeight="1" s="283">
      <c r="A355" s="109" t="n">
        <v>2708</v>
      </c>
      <c r="B355" s="222">
        <f>HYPERLINK("https://mocostore.moco.co.id/catalog/"&amp;AB2717,"Klik Disini")</f>
        <v/>
      </c>
      <c r="C355" s="223" t="inlineStr">
        <is>
          <t>Sogi Penyelamat : Dongeng Binatang Pilihan + Ensiklopedia Mini</t>
        </is>
      </c>
      <c r="D355" s="223" t="n"/>
      <c r="E355" s="223" t="inlineStr">
        <is>
          <t>Lia Herliana</t>
        </is>
      </c>
      <c r="F355" s="223" t="inlineStr">
        <is>
          <t>978-979-29-4723-6</t>
        </is>
      </c>
      <c r="G355" s="223" t="inlineStr">
        <is>
          <t>978-979-29-7843-8</t>
        </is>
      </c>
      <c r="H355" s="223" t="inlineStr">
        <is>
          <t>Anak</t>
        </is>
      </c>
      <c r="I355" s="258" t="inlineStr">
        <is>
          <t>Fiksi</t>
        </is>
      </c>
      <c r="J355" s="186" t="inlineStr">
        <is>
          <t>001.01</t>
        </is>
      </c>
      <c r="K355" s="264" t="n"/>
      <c r="L355" s="264" t="n"/>
      <c r="M355" s="259" t="n"/>
      <c r="N355" s="223" t="inlineStr">
        <is>
          <t>Indonesia</t>
        </is>
      </c>
      <c r="O355" s="223" t="inlineStr">
        <is>
          <t>Tidak diketahui</t>
        </is>
      </c>
      <c r="P355" s="260" t="n">
        <v>2014</v>
      </c>
      <c r="Q355" s="260" t="n">
        <v>2017</v>
      </c>
      <c r="R355" s="223" t="inlineStr">
        <is>
          <t>Rainbow Publisher</t>
        </is>
      </c>
      <c r="S355" s="223" t="inlineStr">
        <is>
          <t>Andi Offset CV</t>
        </is>
      </c>
      <c r="T355" s="223" t="inlineStr">
        <is>
          <t>Lokal</t>
        </is>
      </c>
      <c r="U355" s="261" t="n">
        <v>72</v>
      </c>
      <c r="V355" s="86" t="inlineStr">
        <is>
          <t>pdf</t>
        </is>
      </c>
      <c r="W355" s="223" t="inlineStr">
        <is>
          <t>9.3 MB</t>
        </is>
      </c>
      <c r="X355" s="223" t="inlineStr">
        <is>
          <t>&lt;p&gt;Dongeng adalah cerita fiktif yang mengajarkan moral, keteladanan, sifat baik-buruk, serta semangat berusaha. Kisah-kisah yang diceritakan di dalam dongeng ini merupakan gambaran nilai baik dan buruk serta keteladanan. Dongeng juga menjadi media belajar karena memiliki kisah-kisah yang bisa dijadikan teladan, misal menghargai diri sendiri, jujur, patuh, percaya diri, dll. Buku dongeng &amp;acirc;ï¿½ï¿½Sogi Penyelamat, Dongeng Binatang Pilihan + Ensiklopedia Mini&amp;acirc;ï¿½ï¿½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355" s="262" t="n">
        <v>68500</v>
      </c>
      <c r="Z355" s="226" t="n"/>
      <c r="AA355" s="241">
        <f>Y2717*Z2717</f>
        <v/>
      </c>
      <c r="AB355" s="237" t="inlineStr">
        <is>
          <t>d4d8eb50-5abb-43f5-854c-e68b4545ac5e</t>
        </is>
      </c>
    </row>
    <row r="356" ht="15" customHeight="1" s="283">
      <c r="A356" s="109" t="n">
        <v>2712</v>
      </c>
      <c r="B356" s="222">
        <f>HYPERLINK("https://mocostore.moco.co.id/catalog/"&amp;AB2721,"Klik Disini")</f>
        <v/>
      </c>
      <c r="C356" s="223" t="inlineStr">
        <is>
          <t>Cowokku Vegetarimood</t>
        </is>
      </c>
      <c r="D356" s="223" t="n"/>
      <c r="E356" s="223" t="inlineStr">
        <is>
          <t>Fahrul Khakim</t>
        </is>
      </c>
      <c r="F356" s="223" t="inlineStr">
        <is>
          <t>978-979-29-3545-5</t>
        </is>
      </c>
      <c r="G356" s="223" t="inlineStr">
        <is>
          <t>978-979-29-7449-2</t>
        </is>
      </c>
      <c r="H356" s="223" t="inlineStr">
        <is>
          <t>Fiksi</t>
        </is>
      </c>
      <c r="I356" s="258" t="inlineStr">
        <is>
          <t>Fiksi</t>
        </is>
      </c>
      <c r="J356" s="186" t="inlineStr">
        <is>
          <t>001.02</t>
        </is>
      </c>
      <c r="K356" s="223" t="n"/>
      <c r="L356" s="223" t="n"/>
      <c r="M356" s="259" t="n"/>
      <c r="N356" s="223" t="inlineStr">
        <is>
          <t>Indonesia</t>
        </is>
      </c>
      <c r="O356" s="223" t="inlineStr">
        <is>
          <t>Tidak diketahui</t>
        </is>
      </c>
      <c r="P356" s="260" t="n">
        <v>2013</v>
      </c>
      <c r="Q356" s="260" t="n">
        <v>2017</v>
      </c>
      <c r="R356" s="223" t="inlineStr">
        <is>
          <t>Sheila Publishing</t>
        </is>
      </c>
      <c r="S356" s="223" t="inlineStr">
        <is>
          <t>Andi Offset CV</t>
        </is>
      </c>
      <c r="T356" s="223" t="inlineStr">
        <is>
          <t>Lokal</t>
        </is>
      </c>
      <c r="U356" s="261" t="n">
        <v>152</v>
      </c>
      <c r="V356" s="86" t="inlineStr">
        <is>
          <t>pdf</t>
        </is>
      </c>
      <c r="W356" s="223" t="inlineStr">
        <is>
          <t>3.5 MB</t>
        </is>
      </c>
      <c r="X356" s="223" t="inlineStr">
        <is>
          <t>&lt;p&gt;Pokoknya Divvy ingin bikin Reaza, pacarnya, marah padanya. Makanya dia sengaja pura-pura selingkuh sama Tian. Divvy sudah nggak tahan dengan sikap Reaza yang super duper penyabar dan nggak pernah marah pada siapa pun itu. Sehingga Reaza sering dimanfaatkan oleh orang lain. Berhasilkah Divvy menyadarkan Reaza bahwa bersikap tegas itu perlu? Namun ternyata ada satu rahasia Reaza yang membuat Divvy menyesali semua tindakannya&amp;hellip;.&lt;br /&gt;
 Cowokku Vegaterimood dan cerita lainnya menyajikan kumpulan cerita kehidupan para remaja yang serba penuh kejutan dan bikin gemes. Eits, dunia remaja bukan sekedar kisah cinta, lho. Ada kisah perjuangan menggapai mimpi dalam keterbatasan, menumbuhkan percaya diri, obsesi, kehilangan, merajut persahabatan, saling memaafkan dan juga cinta kasih keluarga yang pastinya dekat banget dengan kehidupan para remaja.&lt;br /&gt;
 So, tunggu apa lagi? Baca sekarang! Belasan cerpen remaja yang berkualitas ini akan membawamu hanyut dalam dunia remaja yang penuh impian.&lt;/p&gt;</t>
        </is>
      </c>
      <c r="Y356" s="262" t="n">
        <v>43000</v>
      </c>
      <c r="Z356" s="226" t="n"/>
      <c r="AA356" s="241">
        <f>Y2721*Z2721</f>
        <v/>
      </c>
      <c r="AB356" s="237" t="inlineStr">
        <is>
          <t>5c3f402c-4f37-4c02-a34e-e604d595ca63</t>
        </is>
      </c>
    </row>
    <row r="357" ht="15" customHeight="1" s="283">
      <c r="A357" s="109" t="n">
        <v>2713</v>
      </c>
      <c r="B357" s="222">
        <f>HYPERLINK("https://mocostore.moco.co.id/catalog/"&amp;AB2722,"Klik Disini")</f>
        <v/>
      </c>
      <c r="C357" s="223" t="inlineStr">
        <is>
          <t>After A Long Time - Cinta pada Pertemuan Kedua</t>
        </is>
      </c>
      <c r="D357" s="223" t="n"/>
      <c r="E357" s="223" t="inlineStr">
        <is>
          <t>Kamal Agusta dan Retno Handini</t>
        </is>
      </c>
      <c r="F357" s="223" t="inlineStr">
        <is>
          <t>978-979-29-2184-7</t>
        </is>
      </c>
      <c r="G357" s="223" t="inlineStr">
        <is>
          <t>978-979-29-7322-8</t>
        </is>
      </c>
      <c r="H357" s="223" t="inlineStr">
        <is>
          <t>Fiksi</t>
        </is>
      </c>
      <c r="I357" s="258" t="inlineStr">
        <is>
          <t>Fiksi</t>
        </is>
      </c>
      <c r="J357" s="186" t="inlineStr">
        <is>
          <t>001.02</t>
        </is>
      </c>
      <c r="K357" s="223" t="n"/>
      <c r="L357" s="223" t="n"/>
      <c r="M357" s="259" t="n"/>
      <c r="N357" s="223" t="inlineStr">
        <is>
          <t>Indonesia</t>
        </is>
      </c>
      <c r="O357" s="223" t="inlineStr">
        <is>
          <t>Tidak diketahui</t>
        </is>
      </c>
      <c r="P357" s="260" t="n">
        <v>2013</v>
      </c>
      <c r="Q357" s="260" t="n">
        <v>2017</v>
      </c>
      <c r="R357" s="223" t="inlineStr">
        <is>
          <t>Sheila Publishing</t>
        </is>
      </c>
      <c r="S357" s="223" t="inlineStr">
        <is>
          <t>Andi Offset CV</t>
        </is>
      </c>
      <c r="T357" s="223" t="inlineStr">
        <is>
          <t>Lokal</t>
        </is>
      </c>
      <c r="U357" s="261" t="n">
        <v>208</v>
      </c>
      <c r="V357" s="86" t="inlineStr">
        <is>
          <t>pdf</t>
        </is>
      </c>
      <c r="W357" s="223" t="inlineStr">
        <is>
          <t>2.1 MB</t>
        </is>
      </c>
      <c r="X357" s="223" t="inlineStr">
        <is>
          <t>&lt;p&gt;Setelah sekian lama, aku merasa jarak dan waktu mengkhianatiku. Akhirnya, kita dipertemukan kembali oleh waktu. Aku tidak mengerti, entah takdir berubah pikiran sehingga memihak kita atau mungkin malah mengutuk kita dengan sapaan lembutnya melalui pertemuan kedua ini. Entah juga, apakah ini hanya sebuah belas kasihan dari waktu.&lt;/p&gt;
 &lt;p&gt;&amp;nbsp;&amp;nbsp;&amp;nbsp;&amp;nbsp;&amp;nbsp;&amp;nbsp;&amp;nbsp;&amp;nbsp;&amp;nbsp;&amp;nbsp;&amp;nbsp; Kupikir saat itu langit akan runtuh atau hanya aku saja yang terlalu berharap padamu sehingga tidak terima ketika semua berlalu untukku. Kupikir bumi akan meledak atau hanya aku saja yang terlalu lelah memutar otak untuk alasan yang tak mampu kutemukan. Alasan, mengapa aku masih saja mencintaimu setelah sekian lama semua berlalu.&lt;/p&gt;
 &lt;p&gt;&amp;nbsp;&amp;nbsp;&amp;nbsp;&amp;nbsp;&amp;nbsp;&amp;nbsp;&amp;nbsp;&amp;nbsp;&amp;nbsp;&amp;nbsp;&amp;nbsp; Aku tidak pernah menyesali pertemuan kita. Yang kusesali adalah waktu yang seakan memusuhi kita. Lalu, haruskah aku menaklukkan waktu agar dapat memiliki, atau pasrah menjadi budak takdir dan melepaskanmu untuk yang lain?&lt;/p&gt;</t>
        </is>
      </c>
      <c r="Y357" s="262" t="n">
        <v>47000</v>
      </c>
      <c r="Z357" s="226" t="n"/>
      <c r="AA357" s="241">
        <f>Y2722*Z2722</f>
        <v/>
      </c>
      <c r="AB357" s="237" t="inlineStr">
        <is>
          <t>dccae77a-c044-4648-bf3c-b26d5ac5791a</t>
        </is>
      </c>
    </row>
    <row r="358" ht="15" customHeight="1" s="283">
      <c r="A358" s="109" t="n">
        <v>2714</v>
      </c>
      <c r="B358" s="222">
        <f>HYPERLINK("https://mocostore.moco.co.id/catalog/"&amp;AB2723,"Klik Disini")</f>
        <v/>
      </c>
      <c r="C358" s="223" t="inlineStr">
        <is>
          <t>Asa-asa Kering - Cinta Tidak Datang dengan Sendirinya</t>
        </is>
      </c>
      <c r="D358" s="223" t="n"/>
      <c r="E358" s="223" t="inlineStr">
        <is>
          <t>Ari Keling</t>
        </is>
      </c>
      <c r="F358" s="223" t="inlineStr">
        <is>
          <t>978-979-29-4255-2</t>
        </is>
      </c>
      <c r="G358" s="223" t="inlineStr">
        <is>
          <t>978-979-29-7340-2</t>
        </is>
      </c>
      <c r="H358" s="223" t="inlineStr">
        <is>
          <t>Fiksi</t>
        </is>
      </c>
      <c r="I358" s="258" t="inlineStr">
        <is>
          <t>Fiksi</t>
        </is>
      </c>
      <c r="J358" s="186" t="inlineStr">
        <is>
          <t>001.02</t>
        </is>
      </c>
      <c r="K358" s="223" t="n"/>
      <c r="L358" s="223" t="n"/>
      <c r="M358" s="259" t="n"/>
      <c r="N358" s="223" t="inlineStr">
        <is>
          <t>Indonesia</t>
        </is>
      </c>
      <c r="O358" s="223" t="inlineStr">
        <is>
          <t>Tidak diketahui</t>
        </is>
      </c>
      <c r="P358" s="260" t="n">
        <v>2013</v>
      </c>
      <c r="Q358" s="260" t="n">
        <v>2017</v>
      </c>
      <c r="R358" s="223" t="inlineStr">
        <is>
          <t>Sheila Publishing</t>
        </is>
      </c>
      <c r="S358" s="223" t="inlineStr">
        <is>
          <t>Andi Offset CV</t>
        </is>
      </c>
      <c r="T358" s="223" t="inlineStr">
        <is>
          <t>Lokal</t>
        </is>
      </c>
      <c r="U358" s="261" t="n">
        <v>168</v>
      </c>
      <c r="V358" s="86" t="inlineStr">
        <is>
          <t>pdf</t>
        </is>
      </c>
      <c r="W358" s="223" t="inlineStr">
        <is>
          <t>2.5 MB</t>
        </is>
      </c>
      <c r="X358" s="223" t="inlineStr">
        <is>
          <t>&lt;p&gt;Aku mencintai Nadia, dia mencintai Rizal, dan Rizal mencintai Reika, kekasihnya. Aku dan Nadia mencintai saja. Cinta kami tak berujung; kami berjalan beriringan tapi tak bisa bergandeng tangan; melangkah di jalan yang sama tetapi beda tujuan. Menyakitkan!&lt;/p&gt;
 &lt;p&gt;*&lt;/p&gt;
 &lt;p&gt;Jika cinta adalah sebuah jarum, aku seperti mencari sebuah jarum di dalam tumpukan jerami. Jika cinta adalah semua rasa, aku adalah lidah yang mengecap-ngecap berusaha merasakannya padahal aku mati rasa. Jika cinta adalah keindahan dunia, aku adalah mata yang mengerjap-ngerjap berusaha melihatnya padahal aku buta, hanya hitam pekat yang aku lihat. Jika cinta adalah rangkaian nada yang mengalun indah, aku adalah telinga yang berusaha mendengarnya padahal aku tuli. Jika cinta adalah kehidupan, aku adalah orang yang mati dan berharap kematianku ialah mati suri.&lt;/p&gt;
 &lt;p&gt;&amp;ldquo;Membaca novel ini, ada bagian tertentu yang membuat hati menjadi hangat atau malah tersengat rasa nyeri. Ada banyak kalimat puitis yang membuat novel ini &amp;#39;berbeda&amp;#39;. Dan aku suka.&amp;rdquo;&lt;/p&gt;
 &lt;p&gt;(Indah Hanaco, penulis &amp;lsquo;Rainbow of You&amp;rsquo; dan &amp;lsquo;Beautiful Temptation&amp;rsquo;)&lt;/p&gt;
 &lt;p&gt;&amp;ldquo;Kisah cinta tak hanya memiliki satu warna dan satu rasa. Novel ini membawa kita merasakan warna-warni dan aneka rasa cinta itu.&amp;rdquo;&lt;/p&gt;
 &lt;p&gt;(Triani Retno A, penulis &amp;lsquo;Bila Mencintaimu Indah&amp;rsquo; dan &amp;lsquo;Braga Siang Itu&amp;rsquo;)&lt;/p&gt;</t>
        </is>
      </c>
      <c r="Y358" s="262" t="n">
        <v>44500</v>
      </c>
      <c r="Z358" s="226" t="n"/>
      <c r="AA358" s="241">
        <f>Y2723*Z2723</f>
        <v/>
      </c>
      <c r="AB358" s="237" t="inlineStr">
        <is>
          <t>25970df5-a479-4fd5-a112-5ad3b70e4620</t>
        </is>
      </c>
    </row>
    <row r="359" ht="15" customHeight="1" s="283">
      <c r="A359" s="109" t="n">
        <v>2716</v>
      </c>
      <c r="B359" s="222">
        <f>HYPERLINK("https://mocostore.moco.co.id/catalog/"&amp;AB2725,"Klik Disini")</f>
        <v/>
      </c>
      <c r="C359" s="223" t="inlineStr">
        <is>
          <t>F.L.U Fallin' Love With U</t>
        </is>
      </c>
      <c r="D359" s="223" t="n"/>
      <c r="E359" s="223" t="inlineStr">
        <is>
          <t>Adnan Buchori</t>
        </is>
      </c>
      <c r="F359" s="223" t="inlineStr">
        <is>
          <t>978-979-29-3570-7</t>
        </is>
      </c>
      <c r="G359" s="223" t="inlineStr">
        <is>
          <t>978-979-29-7485-0</t>
        </is>
      </c>
      <c r="H359" s="223" t="inlineStr">
        <is>
          <t>Fiksi</t>
        </is>
      </c>
      <c r="I359" s="258" t="inlineStr">
        <is>
          <t>Fiksi</t>
        </is>
      </c>
      <c r="J359" s="186" t="inlineStr">
        <is>
          <t>001.02</t>
        </is>
      </c>
      <c r="K359" s="223" t="n"/>
      <c r="L359" s="223" t="n"/>
      <c r="M359" s="259" t="n"/>
      <c r="N359" s="223" t="inlineStr">
        <is>
          <t>Indonesia</t>
        </is>
      </c>
      <c r="O359" s="223" t="inlineStr">
        <is>
          <t>Tidak diketahui</t>
        </is>
      </c>
      <c r="P359" s="260" t="n">
        <v>2013</v>
      </c>
      <c r="Q359" s="260" t="n">
        <v>2017</v>
      </c>
      <c r="R359" s="223" t="inlineStr">
        <is>
          <t>Sheila Publishing</t>
        </is>
      </c>
      <c r="S359" s="223" t="inlineStr">
        <is>
          <t>Andi Offset CV</t>
        </is>
      </c>
      <c r="T359" s="223" t="inlineStr">
        <is>
          <t>Lokal</t>
        </is>
      </c>
      <c r="U359" s="261" t="n">
        <v>196</v>
      </c>
      <c r="V359" s="86" t="inlineStr">
        <is>
          <t>pdf</t>
        </is>
      </c>
      <c r="W359" s="223" t="inlineStr">
        <is>
          <t>2.2 MB</t>
        </is>
      </c>
      <c r="X359" s="223" t="inlineStr">
        <is>
          <t>&lt;p&gt;Haattzziieee.... Dan virus flu itu pun menyebar, menular pada penghuni kelas, terutama pada Dimas, cowok keren yang kebetulan duduk sebangku dengan Dara. Dimas amat sangat merasa terganggu sekali sebangku dengan gadis mungil, adik kelas yang penyakitan dan membawa virus flu itu.&lt;br /&gt;
 Bener aja, keesokan harinya, hatziiiieeee.... Dari bangku belakang terdengar suara bersin. Beda dengan kemarin, kali ini suaranya berat dan lebih kenceng. Itu suara bersin Dimas.&lt;br /&gt;
 &amp;ldquo;Nih kak,&amp;rdquo; cewek itu menyodorkan tisu dengan takut takut.&lt;br /&gt;
 &amp;ldquo;Gara-gara kamu tau. Sekarang aku ketularan flu,&amp;rdquo; ujar Dimas jutek. Dengan kasar ia lalu mengambil tisu yang masih disodorin.&lt;br /&gt;
 Namun, ketika keesokan harinya Dara tak masuk, Dimas merasa ada yang kurang. Gak ada yang bertanggung jawab nyediain tisu buat flunya ini. Belum lagi misteri tentang Dara, kesepakatan dengan kakak Dara, tentang rasa bersalah dan tentang rasa cinta?&lt;br /&gt;
 Ini cerita tentang virus FLU yang bisa berubah jadi Fallin&amp;rsquo; Love with U.&amp;nbsp;&lt;br /&gt;
 Masih banyak cerita cinta dalam buku mungil ini. Tebaran cinta itu bagai love machine yang senantiasa berdenyut setiap kamu membaca satu kisah di dalamnya. So... jangan pernah kehilangan cinta ya....&lt;/p&gt;</t>
        </is>
      </c>
      <c r="Y359" s="262" t="n">
        <v>51000</v>
      </c>
      <c r="Z359" s="226" t="n"/>
      <c r="AA359" s="241">
        <f>Y2725*Z2725</f>
        <v/>
      </c>
      <c r="AB359" s="237" t="inlineStr">
        <is>
          <t>2f678fec-c4d3-4261-acaf-6a1d49edee4a</t>
        </is>
      </c>
    </row>
    <row r="360" ht="15" customHeight="1" s="283">
      <c r="A360" s="109" t="n">
        <v>2717</v>
      </c>
      <c r="B360" s="222">
        <f>HYPERLINK("https://mocostore.moco.co.id/catalog/"&amp;AB2726,"Klik Disini")</f>
        <v/>
      </c>
      <c r="C360" s="223" t="inlineStr">
        <is>
          <t>BIFI: Pahlawan Semut</t>
        </is>
      </c>
      <c r="D360" s="223" t="n"/>
      <c r="E360" s="223" t="inlineStr">
        <is>
          <t>Yere Agusto</t>
        </is>
      </c>
      <c r="F360" s="223" t="inlineStr">
        <is>
          <t>978-979-29-2177-9</t>
        </is>
      </c>
      <c r="G360" s="223" t="inlineStr">
        <is>
          <t>978-979-29-7400-3</t>
        </is>
      </c>
      <c r="H360" s="223" t="inlineStr">
        <is>
          <t>Anak</t>
        </is>
      </c>
      <c r="I360" s="258" t="inlineStr">
        <is>
          <t>Fiksi</t>
        </is>
      </c>
      <c r="J360" s="186" t="inlineStr">
        <is>
          <t>001.01</t>
        </is>
      </c>
      <c r="K360" s="223" t="n"/>
      <c r="L360" s="223" t="n"/>
      <c r="M360" s="259" t="n"/>
      <c r="N360" s="223" t="inlineStr">
        <is>
          <t>Indonesia</t>
        </is>
      </c>
      <c r="O360" s="223" t="inlineStr">
        <is>
          <t>Tidak diketahui</t>
        </is>
      </c>
      <c r="P360" s="260" t="n">
        <v>2016</v>
      </c>
      <c r="Q360" s="260" t="n">
        <v>2017</v>
      </c>
      <c r="R360" s="223" t="inlineStr">
        <is>
          <t>Rainbow Publisher</t>
        </is>
      </c>
      <c r="S360" s="223" t="inlineStr">
        <is>
          <t>Andi Offset CV</t>
        </is>
      </c>
      <c r="T360" s="223" t="inlineStr">
        <is>
          <t>Lokal</t>
        </is>
      </c>
      <c r="U360" s="261" t="n">
        <v>47</v>
      </c>
      <c r="V360" s="86" t="inlineStr">
        <is>
          <t>pdf</t>
        </is>
      </c>
      <c r="W360" s="223" t="inlineStr">
        <is>
          <t>12.8 MB</t>
        </is>
      </c>
      <c r="X360" s="223" t="inlineStr">
        <is>
          <t>&lt;p&gt;Bahaya! Hutan terbakar! Warga kerajaan semut terjebak di antara kobaran api dan sungai yang membentang di depan mereka. Lalu, bagaimana cara mereka bisa meloloskan diri?&amp;nbsp;Ayo belajar sifat-sifat kepahlawanan semut pekerja :&lt;/p&gt;
 &lt;ul&gt;
 &lt;li&gt;Berani&amp;nbsp;&amp;nbsp;&amp;nbsp;&amp;nbsp;&amp;nbsp;&amp;nbsp;&amp;nbsp;&amp;nbsp;&amp;nbsp;&amp;nbsp;&amp;nbsp;&amp;nbsp;&amp;nbsp;&amp;nbsp;&amp;nbsp;&amp;nbsp;&amp;nbsp;&amp;nbsp;&amp;nbsp;&amp;nbsp;&amp;nbsp;&amp;nbsp;&amp;nbsp;&amp;nbsp;&amp;nbsp;&amp;nbsp;&amp;nbsp;&amp;nbsp;&amp;nbsp;&amp;nbsp;&amp;nbsp;&amp;nbsp;&amp;nbsp;&amp;nbsp; - Rendah hati&lt;/li&gt;
 &lt;/ul&gt;
 &lt;ul&gt;
 &lt;li&gt;Setia&amp;nbsp;&amp;nbsp;&amp;nbsp;&amp;nbsp;&amp;nbsp;&amp;nbsp;&amp;nbsp;&amp;nbsp;&amp;nbsp;&amp;nbsp;&amp;nbsp;&amp;nbsp;&amp;nbsp;&amp;nbsp;&amp;nbsp;&amp;nbsp;&amp;nbsp;&amp;nbsp;&amp;nbsp;&amp;nbsp;&amp;nbsp;&amp;nbsp;&amp;nbsp;&amp;nbsp;&amp;nbsp;&amp;nbsp;&amp;nbsp;&amp;nbsp;&amp;nbsp;&amp;nbsp;&amp;nbsp;&amp;nbsp;&amp;nbsp;&amp;nbsp;&amp;nbsp;&amp;nbsp;&amp;nbsp; - Bekerjasama&lt;/li&gt;
 &lt;li&gt;Rajin&amp;nbsp;&amp;nbsp;&amp;nbsp;&amp;nbsp;&amp;nbsp;&amp;nbsp;&amp;nbsp;&amp;nbsp;&amp;nbsp;&amp;nbsp;&amp;nbsp;&amp;nbsp;&amp;nbsp;&amp;nbsp;&amp;nbsp;&amp;nbsp;&amp;nbsp;&amp;nbsp;&amp;nbsp;&amp;nbsp;&amp;nbsp;&amp;nbsp;&amp;nbsp;&amp;nbsp;&amp;nbsp;&amp;nbsp;&amp;nbsp;&amp;nbsp;&amp;nbsp;&amp;nbsp;&amp;nbsp;&amp;nbsp;&amp;nbsp;&amp;nbsp;&amp;nbsp;&amp;nbsp;&amp;nbsp; - Berpikir Cepat&lt;/li&gt;
 &lt;li&gt;Rela berkorban&amp;nbsp;&amp;nbsp; &amp;nbsp;&amp;nbsp;&amp;nbsp;&amp;nbsp;&amp;nbsp;&amp;nbsp;&amp;nbsp;&amp;nbsp;&amp;nbsp;&amp;nbsp;&amp;nbsp;&amp;nbsp;&amp;nbsp; - Bertindak tepat&lt;/li&gt;
 &lt;/ul&gt;</t>
        </is>
      </c>
      <c r="Y360" s="262" t="n">
        <v>47500</v>
      </c>
      <c r="Z360" s="226" t="n"/>
      <c r="AA360" s="241">
        <f>Y2726*Z2726</f>
        <v/>
      </c>
      <c r="AB360" s="237" t="inlineStr">
        <is>
          <t>ba369ce9-e6c5-4b28-a6ce-185906d036b0</t>
        </is>
      </c>
    </row>
    <row r="361" ht="15" customHeight="1" s="283">
      <c r="A361" s="109" t="n">
        <v>2719</v>
      </c>
      <c r="B361" s="222">
        <f>HYPERLINK("https://mocostore.moco.co.id/catalog/"&amp;AB2728,"Klik Disini")</f>
        <v/>
      </c>
      <c r="C361" s="223" t="inlineStr">
        <is>
          <t>Ensiklopedia Dunia Binatang Gurun Bagian 1</t>
        </is>
      </c>
      <c r="D361" s="223" t="n"/>
      <c r="E361" s="223" t="inlineStr">
        <is>
          <t>Rani Yulianty</t>
        </is>
      </c>
      <c r="F361" s="223" t="inlineStr">
        <is>
          <t>978-979-29-2180-9</t>
        </is>
      </c>
      <c r="G361" s="223" t="inlineStr">
        <is>
          <t>978-979-29-7473-7</t>
        </is>
      </c>
      <c r="H361" s="223" t="inlineStr">
        <is>
          <t>Anak</t>
        </is>
      </c>
      <c r="I361" s="258" t="inlineStr">
        <is>
          <t>Fiksi</t>
        </is>
      </c>
      <c r="J361" s="186" t="inlineStr">
        <is>
          <t>001.01</t>
        </is>
      </c>
      <c r="K361" s="223" t="n"/>
      <c r="L361" s="223" t="n"/>
      <c r="M361" s="259" t="n"/>
      <c r="N361" s="223" t="n"/>
      <c r="O361" s="223" t="n"/>
      <c r="P361" s="260" t="n">
        <v>2013</v>
      </c>
      <c r="Q361" s="260" t="n">
        <v>2017</v>
      </c>
      <c r="R361" s="223" t="inlineStr">
        <is>
          <t>Rainbow Publisher</t>
        </is>
      </c>
      <c r="S361" s="223" t="inlineStr">
        <is>
          <t>Andi Offset CV</t>
        </is>
      </c>
      <c r="T361" s="223" t="n"/>
      <c r="U361" s="261" t="n">
        <v>52</v>
      </c>
      <c r="V361" s="86" t="inlineStr">
        <is>
          <t>pdf</t>
        </is>
      </c>
      <c r="W361" s="223" t="inlineStr">
        <is>
          <t>7.7 MB</t>
        </is>
      </c>
      <c r="X361" s="223" t="inlineStr">
        <is>
          <t>&lt;p&gt;&lt;strong&gt;Gurun merupakan tempat yang sangat kering. Pernahkah kamu membayangkan akan ada makhluk hidup yang bisa tinggal di sana? Eits, ternyata ada beberapa jenis binatang yang mampu hidup di gurun. Mereka dilengkapi alat yang membuat mereka mampu hidup di sana. Mau tahu lebih banyak? Yuk, baca bukunya. Asyik dan seru, lho.&lt;/strong&gt;&lt;/p&gt;</t>
        </is>
      </c>
      <c r="Y361" s="262" t="n">
        <v>53000</v>
      </c>
      <c r="Z361" s="226" t="n"/>
      <c r="AA361" s="241">
        <f>Y2728*Z2728</f>
        <v/>
      </c>
      <c r="AB361" s="237" t="inlineStr">
        <is>
          <t>430cb801-06da-46d7-b0dc-d6d3cee3d623</t>
        </is>
      </c>
    </row>
    <row r="362" ht="15" customHeight="1" s="283">
      <c r="A362" s="109" t="n">
        <v>2725</v>
      </c>
      <c r="B362" s="222">
        <f>HYPERLINK("https://mocostore.moco.co.id/catalog/"&amp;AB2734,"Klik Disini")</f>
        <v/>
      </c>
      <c r="C362" s="223" t="inlineStr">
        <is>
          <t>Gagi - Kisah Tentang Semonster</t>
        </is>
      </c>
      <c r="D362" s="223" t="n"/>
      <c r="E362" s="223" t="inlineStr">
        <is>
          <t>Irene Tanurajaya</t>
        </is>
      </c>
      <c r="F362" s="223" t="inlineStr">
        <is>
          <t>978-979-29-2133-5</t>
        </is>
      </c>
      <c r="G362" s="223" t="inlineStr">
        <is>
          <t>978-979-29-7574-1</t>
        </is>
      </c>
      <c r="H362" s="223" t="inlineStr">
        <is>
          <t>Anak</t>
        </is>
      </c>
      <c r="I362" s="258" t="inlineStr">
        <is>
          <t>Fiksi</t>
        </is>
      </c>
      <c r="J362" s="186" t="inlineStr">
        <is>
          <t>001.01</t>
        </is>
      </c>
      <c r="K362" s="264" t="n"/>
      <c r="L362" s="264" t="n"/>
      <c r="M362" s="259" t="n"/>
      <c r="N362" s="223" t="inlineStr">
        <is>
          <t>Indonesia</t>
        </is>
      </c>
      <c r="O362" s="223" t="inlineStr">
        <is>
          <t>Tidak diketahui</t>
        </is>
      </c>
      <c r="P362" s="260" t="n">
        <v>2013</v>
      </c>
      <c r="Q362" s="260" t="n">
        <v>2017</v>
      </c>
      <c r="R362" s="223" t="inlineStr">
        <is>
          <t>Rainbow Publisher</t>
        </is>
      </c>
      <c r="S362" s="223" t="inlineStr">
        <is>
          <t>Andi Offset CV</t>
        </is>
      </c>
      <c r="T362" s="223" t="inlineStr">
        <is>
          <t>Lokal</t>
        </is>
      </c>
      <c r="U362" s="261" t="n">
        <v>174</v>
      </c>
      <c r="V362" s="86" t="inlineStr">
        <is>
          <t>pdf</t>
        </is>
      </c>
      <c r="W362" s="223" t="inlineStr">
        <is>
          <t>4.5 MB</t>
        </is>
      </c>
      <c r="X362" s="223" t="inlineStr">
        <is>
          <t>&lt;p&gt;Aku tidak akan menceritakan sebuah dongeng manis pengantar tidur padamu. &lt;em&gt;Hah,&lt;/em&gt; cerita semacam itu sudah ada ratusan jenis di luar sana. Aku bosan mendengarnya. Aku ingin menceritakan padamu sesuatu yang lebih... lebih&amp;hellip; &lt;em&gt;Hm&lt;/em&gt;, bagaimana aku harus menyebutnya? Lebih asyik. Lebih keren. Lebih menggelitik. Membuatmu mengernyitkan dahi, menggaruk-garuk kepala, dan bergidik saat membacanya. Jadi, apa kau siap?&lt;/p&gt;</t>
        </is>
      </c>
      <c r="Y362" s="262" t="n">
        <v>78000</v>
      </c>
      <c r="Z362" s="226" t="n"/>
      <c r="AA362" s="241">
        <f>Y2734*Z2734</f>
        <v/>
      </c>
      <c r="AB362" s="237" t="inlineStr">
        <is>
          <t>6a233f67-3cb2-43a5-8f27-d5a70a174023</t>
        </is>
      </c>
    </row>
    <row r="363" ht="15" customHeight="1" s="283">
      <c r="A363" s="109" t="n">
        <v>2727</v>
      </c>
      <c r="B363" s="222">
        <f>HYPERLINK("https://mocostore.moco.co.id/catalog/"&amp;AB2736,"Klik Disini")</f>
        <v/>
      </c>
      <c r="C363" s="223" t="inlineStr">
        <is>
          <t>Kunang-kunang Rock n Roll â€“ Cahaya Kunang-kunang Tak Akan Pernah Mati</t>
        </is>
      </c>
      <c r="D363" s="223" t="n"/>
      <c r="E363" s="223" t="inlineStr">
        <is>
          <t>Jimmo Morrison</t>
        </is>
      </c>
      <c r="F363" s="223" t="inlineStr">
        <is>
          <t>978-979-29-2185-4</t>
        </is>
      </c>
      <c r="G363" s="223" t="inlineStr">
        <is>
          <t>978-979-29-7594-9</t>
        </is>
      </c>
      <c r="H363" s="223" t="inlineStr">
        <is>
          <t>Fiksi</t>
        </is>
      </c>
      <c r="I363" s="258" t="inlineStr">
        <is>
          <t>Fiksi</t>
        </is>
      </c>
      <c r="J363" s="186" t="inlineStr">
        <is>
          <t>001.02</t>
        </is>
      </c>
      <c r="K363" s="223" t="n"/>
      <c r="L363" s="223" t="n"/>
      <c r="M363" s="259" t="n"/>
      <c r="N363" s="223" t="inlineStr">
        <is>
          <t>Indonesia</t>
        </is>
      </c>
      <c r="O363" s="223" t="inlineStr">
        <is>
          <t>Tidak diketahui</t>
        </is>
      </c>
      <c r="P363" s="260" t="n">
        <v>2013</v>
      </c>
      <c r="Q363" s="260" t="n">
        <v>2017</v>
      </c>
      <c r="R363" s="223" t="inlineStr">
        <is>
          <t>Sheila Publishing</t>
        </is>
      </c>
      <c r="S363" s="223" t="inlineStr">
        <is>
          <t>Andi Offset CV</t>
        </is>
      </c>
      <c r="T363" s="223" t="inlineStr">
        <is>
          <t>Lokal</t>
        </is>
      </c>
      <c r="U363" s="261" t="n">
        <v>216</v>
      </c>
      <c r="V363" s="86" t="inlineStr">
        <is>
          <t>pdf</t>
        </is>
      </c>
      <c r="W363" s="223" t="inlineStr">
        <is>
          <t>18.9 MB</t>
        </is>
      </c>
      <c r="X363" s="223" t="inlineStr">
        <is>
          <t>&lt;p&gt;Aku mengetuk kakiku di lantai, hujan makin deras. Beberapa menit kemudian secangkir kopi hitam yang kupesan lagi datang. Kuteguk perlahan dan ikut bernyanyi lagu lama.&lt;/p&gt;
 &lt;p&gt;&lt;code&gt;&lt;em&gt;Little patience, mmm&amp;hellip; yeah, ooh &amp;hellip; yeah&amp;hellip; &lt;/em&gt;&lt;/code&gt;&lt;br /&gt;
 &lt;code&gt;&lt;em&gt;I need a little patience, yeah &amp;hellip;&lt;/em&gt;&lt;/code&gt;&lt;br /&gt;
 &lt;code&gt;&lt;em&gt;Just a little patience, yeah&amp;hellip;&lt;/em&gt;&lt;/code&gt;&lt;/p&gt;
 &lt;p&gt;Orang-orang di dalam &lt;em&gt;caf&amp;eacute;&lt;/em&gt; melihatku, aku tak peduli. Aku terus bernyanyi sampai mataku terpenjam. Saat mataku terbuka kulihat Marta berdiri di depanku. &amp;ldquo;Apa kau memikirkan aku, Jim?&amp;rdquo; tanya Marta pelan. Aku diam, suasana menjadi sepi tiba-tiba. Lagu &lt;em&gt;Patience&lt;/em&gt; yang tadi terdengar sekarang hilang, lalu orang-orang di dalam &lt;em&gt;caf&amp;eacute;&lt;/em&gt; tak mengeluarkan suara, dan hanya mulutnya yang bergerak.&lt;/p&gt;</t>
        </is>
      </c>
      <c r="Y363" s="262" t="n">
        <v>47500</v>
      </c>
      <c r="Z363" s="226" t="n"/>
      <c r="AA363" s="241">
        <f>Y2736*Z2736</f>
        <v/>
      </c>
      <c r="AB363" s="237" t="inlineStr">
        <is>
          <t>1df43309-89c4-47c5-be6b-9e29c71dc701</t>
        </is>
      </c>
    </row>
    <row r="364" ht="15" customHeight="1" s="283">
      <c r="A364" s="109" t="n">
        <v>2729</v>
      </c>
      <c r="B364" s="222">
        <f>HYPERLINK("https://mocostore.moco.co.id/catalog/"&amp;AB2738,"Klik Disini")</f>
        <v/>
      </c>
      <c r="C364" s="223" t="inlineStr">
        <is>
          <t>ORIMO â€“ Origami dan Dongeng Moral : disertai dengan fakta menarik dan langkah pembuatan</t>
        </is>
      </c>
      <c r="D364" s="223" t="n"/>
      <c r="E364" s="223" t="inlineStr">
        <is>
          <t>Haziah Ans</t>
        </is>
      </c>
      <c r="F364" s="223" t="inlineStr">
        <is>
          <t>978-979-29-4243-9</t>
        </is>
      </c>
      <c r="G364" s="223" t="inlineStr">
        <is>
          <t>978-979-29-7670-0</t>
        </is>
      </c>
      <c r="H364" s="223" t="inlineStr">
        <is>
          <t>Anak</t>
        </is>
      </c>
      <c r="I364" s="258" t="inlineStr">
        <is>
          <t>Fiksi</t>
        </is>
      </c>
      <c r="J364" s="186" t="inlineStr">
        <is>
          <t>001.01</t>
        </is>
      </c>
      <c r="K364" s="264" t="n"/>
      <c r="L364" s="264" t="n"/>
      <c r="M364" s="259" t="n"/>
      <c r="N364" s="223" t="inlineStr">
        <is>
          <t>Indonesia</t>
        </is>
      </c>
      <c r="O364" s="223" t="inlineStr">
        <is>
          <t>Tidak diketahui</t>
        </is>
      </c>
      <c r="P364" s="260" t="n">
        <v>2014</v>
      </c>
      <c r="Q364" s="260" t="n">
        <v>2017</v>
      </c>
      <c r="R364" s="223" t="inlineStr">
        <is>
          <t>Rainbow Publisher</t>
        </is>
      </c>
      <c r="S364" s="223" t="inlineStr">
        <is>
          <t>Andi Offset CV</t>
        </is>
      </c>
      <c r="T364" s="223" t="inlineStr">
        <is>
          <t>Lokal</t>
        </is>
      </c>
      <c r="U364" s="261" t="n">
        <v>120</v>
      </c>
      <c r="V364" s="86" t="inlineStr">
        <is>
          <t>pdf</t>
        </is>
      </c>
      <c r="W364" s="223" t="inlineStr">
        <is>
          <t>14.8 MB</t>
        </is>
      </c>
      <c r="X364" s="223" t="inlineStr">
        <is>
          <t>&lt;p&gt;ORIMO kependekan dari Origami dan Dongeng Moral, sebuah aplikasi baru dalam berkreasi dengan origami. Jadi, selain belajar membuat origami, buku ini juga dilengkapi dengan dongeng dan fakta menarik yang memuat pesan moral untuk anak.&lt;/p&gt;
 &lt;p&gt;Tidak hanya mengasah kreativitas anak-anak, buku ini juga merangsang imajinasi, membantu perkembangan motorik anak, serta melatih ketekunan dan kesabaran.&lt;/p&gt;
 &lt;p&gt;Ada bonus kertas origami dan poster untuk lahan bermain sehingga bisa dipraktikkan langsung oleh anak-anak.&lt;/p&gt;</t>
        </is>
      </c>
      <c r="Y364" s="262" t="n">
        <v>83000</v>
      </c>
      <c r="Z364" s="226" t="n"/>
      <c r="AA364" s="241">
        <f>Y2738*Z2738</f>
        <v/>
      </c>
      <c r="AB364" s="237" t="inlineStr">
        <is>
          <t>54c5f784-17a9-4886-9798-46aaf62055bb</t>
        </is>
      </c>
    </row>
    <row r="365" ht="15" customHeight="1" s="283">
      <c r="A365" s="109" t="n">
        <v>2730</v>
      </c>
      <c r="B365" s="222">
        <f>HYPERLINK("https://mocostore.moco.co.id/catalog/"&amp;AB2739,"Klik Disini")</f>
        <v/>
      </c>
      <c r="C365" s="223" t="inlineStr">
        <is>
          <t>Queen, Ingin Sekali Aku Berkata Tidak</t>
        </is>
      </c>
      <c r="D365" s="223" t="n"/>
      <c r="E365" s="223" t="inlineStr">
        <is>
          <t>Devania Annesya</t>
        </is>
      </c>
      <c r="F365" s="223" t="inlineStr">
        <is>
          <t>978-979-29-4401-3</t>
        </is>
      </c>
      <c r="G365" s="223" t="inlineStr">
        <is>
          <t>978-979-29-7721-9</t>
        </is>
      </c>
      <c r="H365" s="223" t="inlineStr">
        <is>
          <t>Fiksi</t>
        </is>
      </c>
      <c r="I365" s="258" t="inlineStr">
        <is>
          <t>Fiksi</t>
        </is>
      </c>
      <c r="J365" s="186" t="inlineStr">
        <is>
          <t>001.02</t>
        </is>
      </c>
      <c r="K365" s="264" t="n"/>
      <c r="L365" s="264" t="n"/>
      <c r="M365" s="259" t="n"/>
      <c r="N365" s="223" t="inlineStr">
        <is>
          <t>Indonesia</t>
        </is>
      </c>
      <c r="O365" s="223" t="inlineStr">
        <is>
          <t>Tidak diketahui</t>
        </is>
      </c>
      <c r="P365" s="260" t="n">
        <v>2014</v>
      </c>
      <c r="Q365" s="260" t="n">
        <v>2017</v>
      </c>
      <c r="R365" s="223" t="inlineStr">
        <is>
          <t>Sheila Publishing</t>
        </is>
      </c>
      <c r="S365" s="223" t="inlineStr">
        <is>
          <t>Andi Offset CV</t>
        </is>
      </c>
      <c r="T365" s="223" t="inlineStr">
        <is>
          <t>Lokal</t>
        </is>
      </c>
      <c r="U365" s="261" t="n">
        <v>208</v>
      </c>
      <c r="V365" s="86" t="inlineStr">
        <is>
          <t>pdf</t>
        </is>
      </c>
      <c r="W365" s="223" t="inlineStr">
        <is>
          <t>1.9 MB</t>
        </is>
      </c>
      <c r="X365" s="223" t="inlineStr">
        <is>
          <t>&lt;p&gt;Entah sejak kapan Ares selalu mengikutiku, aku tidak begitu peduli. Bagiku, Ares hanya teman masa kecil yang pernah mencuri pakaian dalamku, tidak &lt;em&gt;lebih&lt;/em&gt;. Ares mungkin menyukaiku tapi apa peduliku? Ketika kini aku bekerja di Kafe Tante Mariam bersamanya, tidak banyak pula yang berubah. Ares hanya teman yang kebetulan bekerja sebagai koki. Ares hanya teman yang, dengan tanpa malu, memamerkan celana renangnya. Namun sebagian dari diriku tahu, bahwa perlahan Ares mulai memasuki kehidupanku dan aku tidak ingin itu terjadi. Aku harus menghentikan kegilaan ini sebelum terlambat!&lt;/p&gt;
 &lt;p&gt;&lt;br /&gt;
 &lt;em&gt;&amp;ldquo;Kadang lelaki, sehebat apapun dia, bisa juga melakukan hal bodoh. Misalnya, jatuh cinta sendiri.&amp;rdquo; &amp;ndash; Ares.&lt;/em&gt;&lt;/p&gt;</t>
        </is>
      </c>
      <c r="Y365" s="262" t="n">
        <v>47500</v>
      </c>
      <c r="Z365" s="226" t="n"/>
      <c r="AA365" s="241">
        <f>Y2739*Z2739</f>
        <v/>
      </c>
      <c r="AB365" s="237" t="inlineStr">
        <is>
          <t>85b88542-e429-44cd-9ecc-8d27c33a6ff8</t>
        </is>
      </c>
    </row>
    <row r="366" ht="15" customHeight="1" s="283">
      <c r="A366" s="109" t="n">
        <v>2731</v>
      </c>
      <c r="B366" s="222">
        <f>HYPERLINK("https://mocostore.moco.co.id/catalog/"&amp;AB2740,"Klik Disini")</f>
        <v/>
      </c>
      <c r="C366" s="223" t="inlineStr">
        <is>
          <t>Ratu Tomboy Jatuh Cinta, Sahabat Selamanya</t>
        </is>
      </c>
      <c r="D366" s="223" t="n"/>
      <c r="E366" s="223" t="inlineStr">
        <is>
          <t>Susan R</t>
        </is>
      </c>
      <c r="F366" s="223" t="inlineStr">
        <is>
          <t>978-979-29-4181-4</t>
        </is>
      </c>
      <c r="G366" s="223" t="inlineStr">
        <is>
          <t>978-979-29-7734-9</t>
        </is>
      </c>
      <c r="H366" s="223" t="inlineStr">
        <is>
          <t>Fiksi</t>
        </is>
      </c>
      <c r="I366" s="258" t="inlineStr">
        <is>
          <t>Fiksi</t>
        </is>
      </c>
      <c r="J366" s="186" t="inlineStr">
        <is>
          <t>001.02</t>
        </is>
      </c>
      <c r="K366" s="223" t="n"/>
      <c r="L366" s="223" t="n"/>
      <c r="M366" s="259" t="n"/>
      <c r="N366" s="263" t="inlineStr">
        <is>
          <t>Indonesia</t>
        </is>
      </c>
      <c r="O366" s="263" t="inlineStr">
        <is>
          <t>Tidak diketahui</t>
        </is>
      </c>
      <c r="P366" s="260" t="n">
        <v>2014</v>
      </c>
      <c r="Q366" s="260" t="n">
        <v>2017</v>
      </c>
      <c r="R366" s="223" t="inlineStr">
        <is>
          <t>Sheila Publishing</t>
        </is>
      </c>
      <c r="S366" s="223" t="inlineStr">
        <is>
          <t>Andi Offset CV</t>
        </is>
      </c>
      <c r="T366" s="223" t="inlineStr">
        <is>
          <t>Lokal</t>
        </is>
      </c>
      <c r="U366" s="261" t="n">
        <v>336</v>
      </c>
      <c r="V366" s="86" t="inlineStr">
        <is>
          <t>pdf</t>
        </is>
      </c>
      <c r="W366" s="223" t="inlineStr">
        <is>
          <t>2.0 MB</t>
        </is>
      </c>
      <c r="X366" s="223" t="inlineStr">
        <is>
          <t>&lt;p&gt;Kenalin, gue Satry. Kata teman-teman, otak gue rata-rata beratnya 2 ons, jadi nggak pinter-pinter amat dan nggak bodoh-bodoh amat. Nggak heran kalo di sekolah nilai-nilai gue nggak pernah di atas rata-rata masuk 50 besar, malah nilai gue paling rangking terakhir dari 60 siswa di kelas. Bukannya nggak niat mau belajar, tapi gue paling alergi dengan kosakata apalagi itung-itungan. Otak gue cuma dirancang hanya untuk malas-malasan. Tapi kalo untuk berantem gue jagonya. Kalo pelajaran, gue angkat kaki aja.&lt;/p&gt;
 &lt;p&gt;Jika kau yakin seorang sahabat adalah segalanya bagimu, jagalah ia dengan segenap ragamu. Jika kau yakin cinta itu bisa memberimu kebahagiaan, jagalah cinta itu dengan segenap hatimu.&lt;/p&gt;
 &lt;p&gt;Yuk ikuti kisah Ratry yang diwarnai dengan persaingan, persahabatan, dan cinta di dalam novel ini.&lt;/p&gt;
 &lt;p&gt;Hard times don&amp;rsquo;t last forever...&lt;/p&gt;
 &lt;p&gt;But true Friendship do...&lt;/p&gt;
 &lt;p&gt;I&amp;rsquo;II always be there ...&lt;/p&gt;
 &lt;p&gt;For&amp;nbsp; anything&amp;nbsp; you&amp;nbsp; need...&lt;/p&gt;
 &lt;p&gt;Even if it&amp;rsquo;s just someone to listen....&lt;/p&gt;</t>
        </is>
      </c>
      <c r="Y366" s="262" t="n">
        <v>66000</v>
      </c>
      <c r="Z366" s="226" t="n"/>
      <c r="AA366" s="241">
        <f>Y2740*Z2740</f>
        <v/>
      </c>
      <c r="AB366" s="237" t="inlineStr">
        <is>
          <t>68ea1974-5088-42de-95c5-09d24030436f</t>
        </is>
      </c>
    </row>
    <row r="367" ht="15" customHeight="1" s="283">
      <c r="A367" s="109" t="n">
        <v>2734</v>
      </c>
      <c r="B367" s="222">
        <f>HYPERLINK("https://mocostore.moco.co.id/catalog/"&amp;AB2743,"Klik Disini")</f>
        <v/>
      </c>
      <c r="C367" s="223" t="inlineStr">
        <is>
          <t>Anjing Tak Bertuan dan Kumpulan Cerita Anjing Lainnya</t>
        </is>
      </c>
      <c r="D367" s="223" t="n"/>
      <c r="E367" s="223" t="inlineStr">
        <is>
          <t>Winkanda Satria Putra</t>
        </is>
      </c>
      <c r="F367" s="223" t="inlineStr">
        <is>
          <t>978-979-29-4244-6</t>
        </is>
      </c>
      <c r="G367" s="223" t="inlineStr">
        <is>
          <t>978-979-29-7334-1</t>
        </is>
      </c>
      <c r="H367" s="223" t="inlineStr">
        <is>
          <t>Anak</t>
        </is>
      </c>
      <c r="I367" s="258" t="inlineStr">
        <is>
          <t>Fiksi</t>
        </is>
      </c>
      <c r="J367" s="186" t="inlineStr">
        <is>
          <t>001.01</t>
        </is>
      </c>
      <c r="K367" s="264" t="n"/>
      <c r="L367" s="264" t="n"/>
      <c r="M367" s="259" t="n"/>
      <c r="N367" s="263" t="n"/>
      <c r="O367" s="263" t="n"/>
      <c r="P367" s="260" t="n">
        <v>2014</v>
      </c>
      <c r="Q367" s="260" t="n">
        <v>2017</v>
      </c>
      <c r="R367" s="223" t="inlineStr">
        <is>
          <t>Rainbow Publisher</t>
        </is>
      </c>
      <c r="S367" s="223" t="inlineStr">
        <is>
          <t>Andi Offset CV</t>
        </is>
      </c>
      <c r="T367" s="223" t="n"/>
      <c r="U367" s="261" t="n">
        <v>60</v>
      </c>
      <c r="V367" s="86" t="inlineStr">
        <is>
          <t>pdf</t>
        </is>
      </c>
      <c r="W367" s="223" t="inlineStr">
        <is>
          <t>17.8 MB</t>
        </is>
      </c>
      <c r="X367" s="223" t="inlineStr">
        <is>
          <t>&lt;p&gt;Dari luar jendela, si anjing malang hanya bisa menangis. Ia berkata dalam hati, &amp;ldquo;Andai aku menjadi salah satu dari mereka, pasti hidupku sangat bahagia.&amp;rdquo; Air mata mulai menetes di pipinya. Dalam buku ini, kalian akan bertemu dengan berbagai macam tokoh anjing. Kisah-kisah anjing dalam buku ini sangat seru dan sayang untuk dilewatkan. Selain berisi pendidikan moral, cerita ini juga mengajarkan etika, keteladanan, dan semangat untuk berusaha.&lt;/p&gt;</t>
        </is>
      </c>
      <c r="Y367" s="262" t="n">
        <v>44500</v>
      </c>
      <c r="Z367" s="226" t="n"/>
      <c r="AA367" s="241">
        <f>Y2743*Z2743</f>
        <v/>
      </c>
      <c r="AB367" s="237" t="inlineStr">
        <is>
          <t>87db3cc7-b107-48a1-8eff-9159c36b85fd</t>
        </is>
      </c>
    </row>
    <row r="368" ht="15" customHeight="1" s="283">
      <c r="A368" s="109" t="n">
        <v>2735</v>
      </c>
      <c r="B368" s="222">
        <f>HYPERLINK("https://mocostore.moco.co.id/catalog/"&amp;AB2744,"Klik Disini")</f>
        <v/>
      </c>
      <c r="C368" s="223" t="inlineStr">
        <is>
          <t>Beautiful Exchange, Hidupku Takkan Sama</t>
        </is>
      </c>
      <c r="D368" s="223" t="n"/>
      <c r="E368" s="223" t="inlineStr">
        <is>
          <t>Ronaldo Tengker</t>
        </is>
      </c>
      <c r="F368" s="223" t="inlineStr">
        <is>
          <t>978-979-29-4258-3</t>
        </is>
      </c>
      <c r="G368" s="223" t="inlineStr">
        <is>
          <t>978-979-29-7366-2</t>
        </is>
      </c>
      <c r="H368" s="223" t="inlineStr">
        <is>
          <t>Fiksi</t>
        </is>
      </c>
      <c r="I368" s="258" t="inlineStr">
        <is>
          <t>Fiksi</t>
        </is>
      </c>
      <c r="J368" s="186" t="inlineStr">
        <is>
          <t>001.02</t>
        </is>
      </c>
      <c r="K368" s="223" t="n"/>
      <c r="L368" s="223" t="n"/>
      <c r="M368" s="259" t="n"/>
      <c r="N368" s="263" t="inlineStr">
        <is>
          <t>Indonesia</t>
        </is>
      </c>
      <c r="O368" s="263" t="inlineStr">
        <is>
          <t>Tidak diketahui</t>
        </is>
      </c>
      <c r="P368" s="260" t="n">
        <v>2014</v>
      </c>
      <c r="Q368" s="260" t="n">
        <v>2014</v>
      </c>
      <c r="R368" s="223" t="inlineStr">
        <is>
          <t>Sheila Publishing</t>
        </is>
      </c>
      <c r="S368" s="223" t="inlineStr">
        <is>
          <t>Andi Offset CV</t>
        </is>
      </c>
      <c r="T368" s="223" t="inlineStr">
        <is>
          <t>Lokal</t>
        </is>
      </c>
      <c r="U368" s="261" t="n">
        <v>176</v>
      </c>
      <c r="V368" s="86" t="inlineStr">
        <is>
          <t>pdf</t>
        </is>
      </c>
      <c r="W368" s="223" t="inlineStr">
        <is>
          <t>2.3 MB</t>
        </is>
      </c>
      <c r="X368" s="223" t="inlineStr">
        <is>
          <t>&lt;p&gt;&amp;nbsp;&amp;nbsp;&amp;nbsp;&amp;nbsp;&amp;nbsp;&amp;nbsp;&amp;nbsp; Saat aku menyanyi, entah kenapa jiwa ini terasa bergetar dan tiba &amp;ndash; tiba saja air mataku perlahan keluar, menetes membasahi pipi.&lt;/p&gt;
 &lt;p&gt;&amp;nbsp;&amp;nbsp;&amp;nbsp;&amp;nbsp;&amp;nbsp;&amp;nbsp;&amp;nbsp;&amp;nbsp;&amp;nbsp;&amp;nbsp;&amp;nbsp; &amp;ldquo;Pa, kenapa Papa nangis?&amp;rdquo; anakku memperhatikanku. Cepat-cepat aku menghapus air mataku, lalu tersenyum.&lt;/p&gt;
 &lt;p&gt;&amp;nbsp;&amp;nbsp;&amp;nbsp;&amp;nbsp;&amp;nbsp;&amp;nbsp;&amp;nbsp;&amp;nbsp;&amp;nbsp;&amp;nbsp;&amp;nbsp; &amp;ldquo;Nggak apa-apa Nak, Papa cuma teringat akan suatu hal yang dulu pernah Papa alami. Lagu ini mengingatkan Papa pada Om Yeremia, kembaran Papa yang telah rela berkorban untuk Papa. Papa sangat sayang sama dia dan dia mau menggantikan Papa sebagai seorang penjahat. Semua berawal dari cerita itu, pengalaman Papa yang pahit, namun kini berkat Anugerah Tuhan, semua menjadi indah pada waktuNya!&amp;rdquo; Aku memandang wajah polos Matius yang sedang mengernyitkan dahi.&lt;/p&gt;
 &lt;p&gt;Berkisah tentang sebuah perjalanan saudara kembar yang akan membuktikan kekuatan kasih. Memandang jauh di lubuk hati dan mau menerima apa adanya adalah arti kasih yang sesungguhnya. Yuk ikuti ceritanya dalam novel ini!&lt;/p&gt;</t>
        </is>
      </c>
      <c r="Y368" s="262" t="n">
        <v>42000</v>
      </c>
      <c r="Z368" s="226" t="n"/>
      <c r="AA368" s="241">
        <f>Y2744*Z2744</f>
        <v/>
      </c>
      <c r="AB368" s="237" t="inlineStr">
        <is>
          <t>ec95e674-f296-4889-9370-47281403c70c</t>
        </is>
      </c>
    </row>
    <row r="369" ht="15" customHeight="1" s="283">
      <c r="A369" s="109" t="n">
        <v>2736</v>
      </c>
      <c r="B369" s="222">
        <f>HYPERLINK("https://mocostore.moco.co.id/catalog/"&amp;AB2745,"Klik Disini")</f>
        <v/>
      </c>
      <c r="C369" s="223" t="inlineStr">
        <is>
          <t>Between Us, Segala Kenangan yang Akan Selalu Abadi di Hati</t>
        </is>
      </c>
      <c r="D369" s="223" t="n"/>
      <c r="E369" s="223" t="inlineStr">
        <is>
          <t>Alfida Fawazi</t>
        </is>
      </c>
      <c r="F369" s="223" t="inlineStr">
        <is>
          <t>978-979-29-4174-6</t>
        </is>
      </c>
      <c r="G369" s="223" t="inlineStr">
        <is>
          <t>978-979-29-7397-6</t>
        </is>
      </c>
      <c r="H369" s="223" t="inlineStr">
        <is>
          <t>Fiksi</t>
        </is>
      </c>
      <c r="I369" s="258" t="inlineStr">
        <is>
          <t>Fiksi</t>
        </is>
      </c>
      <c r="J369" s="186" t="inlineStr">
        <is>
          <t>001.02</t>
        </is>
      </c>
      <c r="K369" s="264" t="n"/>
      <c r="L369" s="264" t="n"/>
      <c r="M369" s="259" t="n"/>
      <c r="N369" s="223" t="inlineStr">
        <is>
          <t>Indonesia</t>
        </is>
      </c>
      <c r="O369" s="223" t="inlineStr">
        <is>
          <t>Tidak diketahui</t>
        </is>
      </c>
      <c r="P369" s="260" t="n">
        <v>2013</v>
      </c>
      <c r="Q369" s="260" t="n">
        <v>2017</v>
      </c>
      <c r="R369" s="223" t="inlineStr">
        <is>
          <t>Sheila Publishing</t>
        </is>
      </c>
      <c r="S369" s="223" t="inlineStr">
        <is>
          <t>Andi Offset CV</t>
        </is>
      </c>
      <c r="T369" s="223" t="inlineStr">
        <is>
          <t>Lokal</t>
        </is>
      </c>
      <c r="U369" s="261" t="n">
        <v>183</v>
      </c>
      <c r="V369" s="86" t="inlineStr">
        <is>
          <t>pdf</t>
        </is>
      </c>
      <c r="W369" s="223" t="inlineStr">
        <is>
          <t>1.9 MB</t>
        </is>
      </c>
      <c r="X369" s="223" t="inlineStr">
        <is>
          <t>&lt;p&gt;&amp;ldquo;Ini foto-foto yang tersisa antara aku, Tera, Ibu dan Ayah.&amp;rdquo; Dera menatap nanar foto-foto itu.&lt;/p&gt;
 &lt;p&gt;Ada foto Dera dan Tera di pangkuan ayahnya dan foto dimana si kembar mencium pipi ibunya. Foto Dera yang sedang naik sepeda roda tiga ditemani ibunya dan Tera kecil yang mencoret-coret wajah sang ayah dengan krayon.&lt;/p&gt;
 &lt;p&gt;Naya bisa melihat ada kerinduan di wajah Dera. Bertahun-tahun Dera hanya tinggal bersama Tera yang diasuh oleh Om Rio. Bertahun-tahun pula Dera dan Tera hidup tanpa kasih sayang orangtua. Orangtua yang meninggalkan mereka karena kecelakaan.&lt;/p&gt;
 &lt;p&gt;&amp;ldquo;Loh, kok jadi kamu yang nangis?&amp;rdquo; Dera menghapus setetes airmata yang keluar dari mata Naya.&lt;/p&gt;
 &lt;p&gt;**&lt;/p&gt;
 &lt;p&gt;Nayala Killanzy, yang biasanya dipanggil Naya dikenal sebagai pribadi yang periang dan mau berteman dengan siapa aja. Namun, semua sifat itu hilang seiring dengan pacarnya yang memutuskannya. Naya menjadi pribadi yang pendiam, dingin, dan sinis.&lt;/p&gt;
 &lt;p&gt;Ketika melihat perubahan Naya, Dera (Nadera Satria) teman sekelas Naya, langsung gencar menggoda dan menggangu Naya hingga memintanya untuk menjadi pacarnya. Seiring waktu, Naya terkejut ketika mengetahui bahwa Dera memiliki saudara kembar bernama Tera. Penasarankan dengan serunya kisah persahabatan dan cinta di antara mereka bertiga, yuk baca ceritanya di dalam novel ini.&lt;/p&gt;</t>
        </is>
      </c>
      <c r="Y369" s="262" t="n">
        <v>43500</v>
      </c>
      <c r="Z369" s="226" t="n"/>
      <c r="AA369" s="241">
        <f>Y2745*Z2745</f>
        <v/>
      </c>
      <c r="AB369" s="237" t="inlineStr">
        <is>
          <t>7fa5799e-c2a3-480c-ac44-46e59ebbf850</t>
        </is>
      </c>
    </row>
    <row r="370" ht="15" customHeight="1" s="283">
      <c r="A370" s="109" t="n">
        <v>2737</v>
      </c>
      <c r="B370" s="222">
        <f>HYPERLINK("https://mocostore.moco.co.id/catalog/"&amp;AB2746,"Klik Disini")</f>
        <v/>
      </c>
      <c r="C370" s="223" t="inlineStr">
        <is>
          <t>Seri Aku Berani: Berani Yuk! Burung Hantu</t>
        </is>
      </c>
      <c r="D370" s="223" t="n"/>
      <c r="E370" s="223" t="inlineStr">
        <is>
          <t>Nasri Alam Rifani</t>
        </is>
      </c>
      <c r="F370" s="223" t="inlineStr">
        <is>
          <t>978-979-29-4370-2</t>
        </is>
      </c>
      <c r="G370" s="223" t="inlineStr">
        <is>
          <t>978-979-29-7764-6</t>
        </is>
      </c>
      <c r="H370" s="223" t="inlineStr">
        <is>
          <t>Anak</t>
        </is>
      </c>
      <c r="I370" s="258" t="inlineStr">
        <is>
          <t>Fiksi</t>
        </is>
      </c>
      <c r="J370" s="186" t="inlineStr">
        <is>
          <t>001.01</t>
        </is>
      </c>
      <c r="K370" s="223" t="n"/>
      <c r="L370" s="223" t="n"/>
      <c r="M370" s="259" t="n"/>
      <c r="N370" s="223" t="inlineStr">
        <is>
          <t>Indonesia</t>
        </is>
      </c>
      <c r="O370" s="223" t="inlineStr">
        <is>
          <t>Tidak diketahui</t>
        </is>
      </c>
      <c r="P370" s="260" t="n">
        <v>2014</v>
      </c>
      <c r="Q370" s="260" t="n">
        <v>2017</v>
      </c>
      <c r="R370" s="223" t="inlineStr">
        <is>
          <t>Rainbow Publisher</t>
        </is>
      </c>
      <c r="S370" s="223" t="inlineStr">
        <is>
          <t>Andi Offset CV</t>
        </is>
      </c>
      <c r="T370" s="223" t="inlineStr">
        <is>
          <t>Lokal</t>
        </is>
      </c>
      <c r="U370" s="261" t="n">
        <v>28</v>
      </c>
      <c r="V370" s="86" t="inlineStr">
        <is>
          <t>pdf</t>
        </is>
      </c>
      <c r="W370" s="223" t="inlineStr">
        <is>
          <t>2.4 MB</t>
        </is>
      </c>
      <c r="X370" s="223" t="inlineStr">
        <is>
          <t>&lt;p&gt;&amp;ldquo;Kuk ku..., kuk ku..., kuk ku....&amp;rdquo; Suara itu selalu terdengar di malam hari menjelang tidur. Selain suara, juga terdengar bunyi kepakan sesekali. Moni pun gelisah dan ketakutan. Ia tidak tahu darimana asal suara tersebut.&lt;/p&gt;
 &lt;p&gt;Pernahkah kalian mengalami kejadian serupa? Kira-kira suara apa ya? Dan bagaimana kelanjutan kisah Moni? Apakah Ia bisa tidur malam itu?&lt;/p&gt;</t>
        </is>
      </c>
      <c r="Y370" s="262" t="n">
        <v>26500</v>
      </c>
      <c r="Z370" s="226" t="n"/>
      <c r="AA370" s="241">
        <f>Y2746*Z2746</f>
        <v/>
      </c>
      <c r="AB370" s="237" t="inlineStr">
        <is>
          <t>d2d90618-3ad7-442d-a8c3-41fa376be35c</t>
        </is>
      </c>
    </row>
    <row r="371" ht="15" customHeight="1" s="283">
      <c r="A371" s="109" t="n">
        <v>2738</v>
      </c>
      <c r="B371" s="222">
        <f>HYPERLINK("https://mocostore.moco.co.id/catalog/"&amp;AB2747,"Klik Disini")</f>
        <v/>
      </c>
      <c r="C371" s="223" t="inlineStr">
        <is>
          <t>Seri Aku Berani - Berani Yuk! Cabut Gigi</t>
        </is>
      </c>
      <c r="D371" s="223" t="n"/>
      <c r="E371" s="223" t="inlineStr">
        <is>
          <t>Nasri Alam Rifani</t>
        </is>
      </c>
      <c r="F371" s="223" t="inlineStr">
        <is>
          <t>978-979-29-4371-9</t>
        </is>
      </c>
      <c r="G371" s="223" t="inlineStr">
        <is>
          <t>978-979-29-7765-3</t>
        </is>
      </c>
      <c r="H371" s="223" t="inlineStr">
        <is>
          <t>Anak</t>
        </is>
      </c>
      <c r="I371" s="258" t="inlineStr">
        <is>
          <t>Fiksi</t>
        </is>
      </c>
      <c r="J371" s="186" t="inlineStr">
        <is>
          <t>001.01</t>
        </is>
      </c>
      <c r="K371" s="264" t="n"/>
      <c r="L371" s="264" t="n"/>
      <c r="M371" s="259" t="n"/>
      <c r="N371" s="223" t="inlineStr">
        <is>
          <t>Indonesia</t>
        </is>
      </c>
      <c r="O371" s="223" t="inlineStr">
        <is>
          <t>Tidak diketahui</t>
        </is>
      </c>
      <c r="P371" s="260" t="n">
        <v>2014</v>
      </c>
      <c r="Q371" s="260" t="n">
        <v>2017</v>
      </c>
      <c r="R371" s="223" t="inlineStr">
        <is>
          <t>Rainbow Publisher</t>
        </is>
      </c>
      <c r="S371" s="223" t="inlineStr">
        <is>
          <t>Andi Offset CV</t>
        </is>
      </c>
      <c r="T371" s="223" t="inlineStr">
        <is>
          <t>Lokal</t>
        </is>
      </c>
      <c r="U371" s="261" t="n">
        <v>28</v>
      </c>
      <c r="V371" s="86" t="inlineStr">
        <is>
          <t>pdf</t>
        </is>
      </c>
      <c r="W371" s="223" t="inlineStr">
        <is>
          <t>11.2 MB</t>
        </is>
      </c>
      <c r="X371" s="223" t="inlineStr">
        <is>
          <t>&lt;p&gt;Ayo, siapa yang pernah sakit gigi? Pasti rasanya tidak enak kan? Moni juga mengalaminya. Karena giginya yang sudah goyang tidak segera dicabut, Moni menjadi demam karena gusinya bengkak. Moni pun akhirnya mau ke dokter karena sudah tidak tahan dengan sakitnya. Saat diperiksa dokter, gigi Moni tidak langsung dicabut, tetapi diberi obat agar bengkaknya hilang. Setelah itu barulah bisa dicabut. Ternyata saat giginya dicabut, Moni tidak merasakan sakit seperti yang Ia bayangkan.&amp;nbsp;&lt;/p&gt;
 &lt;p&gt;Buku ini menceritakan pengalaman Moni saat cabut gigi. Moni saja berani, bagaimana dengan kalian?&lt;/p&gt;</t>
        </is>
      </c>
      <c r="Y371" s="262" t="n">
        <v>26500</v>
      </c>
      <c r="Z371" s="226" t="n"/>
      <c r="AA371" s="241">
        <f>Y2747*Z2747</f>
        <v/>
      </c>
      <c r="AB371" s="237" t="inlineStr">
        <is>
          <t>efa41036-8a6d-4518-8229-8bb8d3b9b671</t>
        </is>
      </c>
    </row>
    <row r="372" ht="15" customHeight="1" s="283">
      <c r="A372" s="109" t="n">
        <v>2740</v>
      </c>
      <c r="B372" s="222">
        <f>HYPERLINK("https://mocostore.moco.co.id/catalog/"&amp;AB2749,"Klik Disini")</f>
        <v/>
      </c>
      <c r="C372" s="223" t="inlineStr">
        <is>
          <t>Chinderellaâ€™s Stepbrother vs Seoul Evil Queen - Kejutan yang Indahâ€¦</t>
        </is>
      </c>
      <c r="D372" s="223" t="n"/>
      <c r="E372" s="223" t="inlineStr">
        <is>
          <t>Ayuka Sora</t>
        </is>
      </c>
      <c r="F372" s="223" t="inlineStr">
        <is>
          <t>978-979-29-2186-1</t>
        </is>
      </c>
      <c r="G372" s="223" t="inlineStr">
        <is>
          <t>978-979-29-7441-6</t>
        </is>
      </c>
      <c r="H372" s="223" t="inlineStr">
        <is>
          <t>Fiksi</t>
        </is>
      </c>
      <c r="I372" s="258" t="inlineStr">
        <is>
          <t>Fiksi</t>
        </is>
      </c>
      <c r="J372" s="186" t="inlineStr">
        <is>
          <t>001.02</t>
        </is>
      </c>
      <c r="K372" s="264" t="n"/>
      <c r="L372" s="264" t="n"/>
      <c r="M372" s="259" t="n"/>
      <c r="N372" s="223" t="inlineStr">
        <is>
          <t>Indonesia</t>
        </is>
      </c>
      <c r="O372" s="223" t="inlineStr">
        <is>
          <t>Tidak diketahui</t>
        </is>
      </c>
      <c r="P372" s="260" t="n">
        <v>2013</v>
      </c>
      <c r="Q372" s="260" t="n">
        <v>2017</v>
      </c>
      <c r="R372" s="223" t="inlineStr">
        <is>
          <t>Sheila Publishing</t>
        </is>
      </c>
      <c r="S372" s="223" t="inlineStr">
        <is>
          <t>Andi Offset CV</t>
        </is>
      </c>
      <c r="T372" s="223" t="inlineStr">
        <is>
          <t>Lokal</t>
        </is>
      </c>
      <c r="U372" s="261" t="n">
        <v>288</v>
      </c>
      <c r="V372" s="86" t="inlineStr">
        <is>
          <t>pdf</t>
        </is>
      </c>
      <c r="W372" s="223" t="inlineStr">
        <is>
          <t>2.7 MB</t>
        </is>
      </c>
      <c r="X372" s="223" t="inlineStr">
        <is>
          <t>&lt;p&gt;&amp;nbsp;&lt;/p&gt;
 &lt;p&gt;Sudah jelas kan, siapa Pangeran tampanku itu? Ya, aku tahu, apa pendapat kalian. Ia memang tidak sesempurna pangeran dalam dongeng karena pangeran memang hanya dalam dongeng semata. Inilah Pangeranku. Meski ia datang tanpa menunggangi seekor kuda putih tapi ia masih tetap terlihat gagah. Meski ia tidak memakai baju &lt;em&gt;zirah&lt;/em&gt;, tapi ia masih terlihat tampan bagai seorang ksatria.&lt;/p&gt;
 &lt;p&gt;Walaupun ia bukan seorang pangeran sungguhan, tapi bagiku, ia adalah seorang pangeran tampan yang akan selalu menghiasi hariku dengan senyumnya, membahagiakanku dengan cintanya, dan melindungiku dengan keberaniannya. Meski nanti kami tidak tinggal di istana, tapi aku yakin ia bisa membahagiakanku dalam singgasana hatinya. Ia adalah seseorang yang mencintaiku dan akan aku cintai seumur hidupku.&lt;/p&gt;
 &lt;p&gt;&amp;nbsp;&lt;/p&gt;
 &lt;p&gt;&lt;strong&gt;&lt;em&gt;Yeongweonhi n&lt;/em&gt;&lt;/strong&gt;&lt;strong&gt;&lt;em&gt;eor&lt;/em&gt;&lt;/strong&gt;&lt;strong&gt;&lt;em&gt;eul saranghae&amp;hellip;&lt;/em&gt;&lt;/strong&gt;&lt;strong&gt;&lt;em&gt;&amp;hearts;&lt;/em&gt;&lt;/strong&gt;&lt;/p&gt;
 &lt;p&gt;&lt;strong&gt;***&lt;/strong&gt;&lt;/p&gt;
 &lt;p&gt;&amp;nbsp;&lt;/p&gt;
 &lt;p&gt;Ternyata Cinderella memang hanyalah sebuah dongeng. Sebuah dongeng pengantar tidur favoritku dulu saat masih kecil. Lagipula, itu bukanlah akhir ceritanya&amp;hellip;&lt;/p&gt;
 &lt;p&gt;Bukankah Cinderella berakhir bahagia? Akhirnya, ia bertemu pangeran tampan dan menikah dengannya. Sedangkan ibu tiri dan saudara tirinya akhirnya menyesal dan meminta maaf pada Cinderella. Akhirnya, mereka tinggal bersama di istana dan hidup bahagia selamanya. Akhir yang sangat membahagiakan bukan?&lt;/p&gt;
 &lt;p&gt;Tapi tentang pangeran tampan itu&amp;hellip;.&lt;/p&gt;
 &lt;p&gt;Kita lihat saja nanti&amp;hellip;&lt;/p&gt;
 &lt;p&gt;Kalian &amp;nbsp;baca kisahnya dalam novel ini ya...&lt;/p&gt;</t>
        </is>
      </c>
      <c r="Y372" s="262" t="n">
        <v>59000</v>
      </c>
      <c r="Z372" s="226" t="n"/>
      <c r="AA372" s="241">
        <f>Y2749*Z2749</f>
        <v/>
      </c>
      <c r="AB372" s="237" t="inlineStr">
        <is>
          <t>2c2d8524-06c3-49ba-aabd-8555fe9917aa</t>
        </is>
      </c>
    </row>
    <row r="373" ht="15" customHeight="1" s="283">
      <c r="A373" s="109" t="n">
        <v>2741</v>
      </c>
      <c r="B373" s="222">
        <f>HYPERLINK("https://mocostore.moco.co.id/catalog/"&amp;AB2750,"Klik Disini")</f>
        <v/>
      </c>
      <c r="C373" s="223" t="inlineStr">
        <is>
          <t>Fate of Love â€“ Cinta Harus Diperjuangkan</t>
        </is>
      </c>
      <c r="D373" s="223" t="n"/>
      <c r="E373" s="223" t="inlineStr">
        <is>
          <t>T. Sandi Situmorang</t>
        </is>
      </c>
      <c r="F373" s="223" t="inlineStr">
        <is>
          <t>978-979-29-2188-5</t>
        </is>
      </c>
      <c r="G373" s="223" t="inlineStr">
        <is>
          <t>978-979-29-7489-8</t>
        </is>
      </c>
      <c r="H373" s="223" t="inlineStr">
        <is>
          <t>Fiksi</t>
        </is>
      </c>
      <c r="I373" s="258" t="inlineStr">
        <is>
          <t>Fiksi</t>
        </is>
      </c>
      <c r="J373" s="186" t="inlineStr">
        <is>
          <t>001.02</t>
        </is>
      </c>
      <c r="K373" s="223" t="n"/>
      <c r="L373" s="223" t="n"/>
      <c r="M373" s="259" t="n"/>
      <c r="N373" s="223" t="inlineStr">
        <is>
          <t>Indonesia</t>
        </is>
      </c>
      <c r="O373" s="223" t="inlineStr">
        <is>
          <t>Tidak diketahui</t>
        </is>
      </c>
      <c r="P373" s="260" t="n">
        <v>2013</v>
      </c>
      <c r="Q373" s="260" t="n">
        <v>2017</v>
      </c>
      <c r="R373" s="223" t="inlineStr">
        <is>
          <t>Sheila Publishing</t>
        </is>
      </c>
      <c r="S373" s="223" t="inlineStr">
        <is>
          <t>Andi Offset CV</t>
        </is>
      </c>
      <c r="T373" s="223" t="inlineStr">
        <is>
          <t>Lokal</t>
        </is>
      </c>
      <c r="U373" s="261" t="n">
        <v>264</v>
      </c>
      <c r="V373" s="86" t="inlineStr">
        <is>
          <t>pdf</t>
        </is>
      </c>
      <c r="W373" s="223" t="inlineStr">
        <is>
          <t>2.7 MB</t>
        </is>
      </c>
      <c r="X373" s="223" t="inlineStr">
        <is>
          <t>&lt;p&gt;&amp;ldquo;Mungkin Marco bukan buat lo, Mon. Ikhlasin aja,&amp;rdquo; katanya pelan&lt;/p&gt;
 &lt;p&gt;Monic tersenyum getir, ia menggigit bibir sebagai usaha agar matanya tidak berair. Melepas cinta yang sudah berakar dan mencengkeram hatinya dengan kuat itu tidak mudah, tapi bagaimanapun caranya ia harus bisa. Affan meraih tubuh mungil adiknya, membawanya ke dalam pelukan. Monic merasa nyaman dalam pelukan itu. Berdua mereka melihat Dinda dan Marco saling berpelukan, di halaman samping.&lt;/p&gt;
 &lt;p&gt;&amp;ldquo;Lo lihat, mereka saling menyukai. Gue rasa, lebih mudah buat lo melupakan Marco daripada lo memilih berjuang mendapatkannya. Benar cinta harus diperjuangkan, tapi bukan sendiri. Harus berdua.&amp;rdquo;&lt;/p&gt;
 &lt;p&gt;Mengerut kening Monic mendengar ucapan Ilham. Nada bicaranya barusan seperti tidak menyimpan kebencian pada Dinda, &amp;ldquo;Lo nggak benci lagi sama Dinda?&amp;rdquo;&lt;/p&gt;
 &lt;p&gt;Ada jeda sekian waktu sampai akhirnya terdengar helaan napas panjang Affan, &amp;ldquo;Setelah mendengar semuanya dari Papa, gue sadar Dinda nggak layak gue benci. Justru Mama yang merebut Papa dari tangan ibunya. Jadi Tante Lusia hanya mengambil kembali miliknya.&amp;rdquo;&lt;/p&gt;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&lt;p&gt;Namun, cinta adalah urusan hati, semakin dihalau semakin terasa kuatnya. Ketika Dinda mengalami kecelakaan motor, Marco adalah orang yang paling telaten merawat Dinda. Bagaimanakah dengan hati Monic? Karena yang ia tahu, Marco hanya menyukai Dinda, bukan dirinya. Yuk temukan akhir cerita tentang pergulatan cinta di dalam novel ini ya...&lt;/p&gt;</t>
        </is>
      </c>
      <c r="Y373" s="262" t="n">
        <v>56500</v>
      </c>
      <c r="Z373" s="226" t="n"/>
      <c r="AA373" s="241">
        <f>Y2750*Z2750</f>
        <v/>
      </c>
      <c r="AB373" s="237" t="inlineStr">
        <is>
          <t>c4896bae-2e98-4270-8bec-140950319ded</t>
        </is>
      </c>
    </row>
    <row r="374" ht="15" customHeight="1" s="283">
      <c r="A374" s="109" t="n">
        <v>2742</v>
      </c>
      <c r="B374" s="222">
        <f>HYPERLINK("https://mocostore.moco.co.id/catalog/"&amp;AB2751,"Klik Disini")</f>
        <v/>
      </c>
      <c r="C374" s="223" t="inlineStr">
        <is>
          <t>Gendhis - True Forget-Me-Not</t>
        </is>
      </c>
      <c r="D374" s="223" t="n"/>
      <c r="E374" s="223" t="inlineStr">
        <is>
          <t>Dyah Prameswarie</t>
        </is>
      </c>
      <c r="F374" s="223" t="inlineStr">
        <is>
          <t>978-979-29-2183-0</t>
        </is>
      </c>
      <c r="G374" s="223" t="inlineStr">
        <is>
          <t>978-979-29-7502-4</t>
        </is>
      </c>
      <c r="H374" s="223" t="inlineStr">
        <is>
          <t>Fiksi</t>
        </is>
      </c>
      <c r="I374" s="258" t="inlineStr">
        <is>
          <t>Fiksi</t>
        </is>
      </c>
      <c r="J374" s="186" t="inlineStr">
        <is>
          <t>001.02</t>
        </is>
      </c>
      <c r="K374" s="264" t="n"/>
      <c r="L374" s="264" t="n"/>
      <c r="M374" s="259" t="n"/>
      <c r="N374" s="223" t="inlineStr">
        <is>
          <t>Indonesia</t>
        </is>
      </c>
      <c r="O374" s="223" t="inlineStr">
        <is>
          <t>Tidak diketahui</t>
        </is>
      </c>
      <c r="P374" s="260" t="n">
        <v>2013</v>
      </c>
      <c r="Q374" s="260" t="n">
        <v>2017</v>
      </c>
      <c r="R374" s="223" t="inlineStr">
        <is>
          <t>Sheila Publishing</t>
        </is>
      </c>
      <c r="S374" s="223" t="inlineStr">
        <is>
          <t>Andi Offset CV</t>
        </is>
      </c>
      <c r="T374" s="223" t="inlineStr">
        <is>
          <t>Lokal</t>
        </is>
      </c>
      <c r="U374" s="261" t="n">
        <v>224</v>
      </c>
      <c r="V374" s="86" t="inlineStr">
        <is>
          <t>pdf</t>
        </is>
      </c>
      <c r="W374" s="223" t="inlineStr">
        <is>
          <t>3.2 MB</t>
        </is>
      </c>
      <c r="X374" s="223" t="inlineStr">
        <is>
          <t>&lt;p&gt;&amp;nbsp;&amp;nbsp;&amp;nbsp;&amp;nbsp; Aku merentangkan kedua tanganku, menjatuhkan kepala di dada Dave dan memeluknya erat-erat. Butuh setengah menit bagi Dave untuk mendekapku. Air mataku berjatuhan dan aku mendengar ia membisikkan, &amp;ldquo;Welcome home, Ndhis, to the place you called it love.&amp;rdquo;&lt;/p&gt;
 &lt;p&gt;***&lt;/p&gt;
 &lt;p&gt;&amp;nbsp;&amp;nbsp;&amp;nbsp;&amp;nbsp;&amp;nbsp;&amp;nbsp; Pulang ke Surabaya, buat Gendhis adalah pilihan sulit. Bukan hanya karena klien yang harus ditemuinya, tapi karena mimpi yang menghantuinya. Mimpi yang sama selama empat tahun. Mimpi yang menuntunnya menemukan sebentuk kenangan masa kecil.&lt;/p&gt;
 &lt;p&gt;&amp;nbsp;&amp;nbsp;&amp;nbsp; &amp;nbsp;&amp;nbsp;&amp;nbsp;&amp;nbsp;Desau angin yang meniup daun-daun kersen rupanya sedang berkonsiprasi menuntun Gendhis menemukan kembali cinta pertamanya.&lt;/p&gt;
 &lt;p&gt;&amp;nbsp;&amp;nbsp;&amp;nbsp;&amp;nbsp;&amp;nbsp; Kata orang, cinta pertama tak lekang oleh waktu. Betulkah begitu?&lt;/p&gt;
 &lt;p&gt;&amp;nbsp;&amp;nbsp;&amp;nbsp;&amp;nbsp;&amp;nbsp; Apakah Gendhis berhasil menemukan lelaki cinta pertamanya?&lt;/p&gt;
 &lt;p&gt;&amp;nbsp;&amp;nbsp;&amp;nbsp;&amp;nbsp;&amp;nbsp; Mampukah ia menolak kata hatinya?&lt;/p&gt;</t>
        </is>
      </c>
      <c r="Y374" s="262" t="n">
        <v>47500</v>
      </c>
      <c r="Z374" s="226" t="n"/>
      <c r="AA374" s="241">
        <f>Y2751*Z2751</f>
        <v/>
      </c>
      <c r="AB374" s="237" t="inlineStr">
        <is>
          <t>bd0d92d4-9211-41fc-b1eb-d1918eb73a09</t>
        </is>
      </c>
    </row>
    <row r="375" ht="15" customHeight="1" s="283">
      <c r="A375" s="109" t="n">
        <v>2743</v>
      </c>
      <c r="B375" s="222">
        <f>HYPERLINK("https://mocostore.moco.co.id/catalog/"&amp;AB2752,"Klik Disini")</f>
        <v/>
      </c>
      <c r="C375" s="223" t="inlineStr">
        <is>
          <t>Jauh di Muka Dekat di Hati - Cinta Hanya Akan Hinggap di Tempat Orang yang Mempercayai Kekuatannya</t>
        </is>
      </c>
      <c r="D375" s="223" t="n"/>
      <c r="E375" s="223" t="inlineStr">
        <is>
          <t>Ratri Desmayana</t>
        </is>
      </c>
      <c r="F375" s="223" t="inlineStr">
        <is>
          <t>978-979-29-4253-8</t>
        </is>
      </c>
      <c r="G375" s="223" t="inlineStr">
        <is>
          <t>978-979-29-7545-1</t>
        </is>
      </c>
      <c r="H375" s="223" t="inlineStr">
        <is>
          <t>Fiksi</t>
        </is>
      </c>
      <c r="I375" s="258" t="inlineStr">
        <is>
          <t>Fiksi</t>
        </is>
      </c>
      <c r="J375" s="186" t="inlineStr">
        <is>
          <t>001.02</t>
        </is>
      </c>
      <c r="K375" s="264" t="n"/>
      <c r="L375" s="264" t="n"/>
      <c r="M375" s="259" t="n"/>
      <c r="N375" s="223" t="inlineStr">
        <is>
          <t>Indonesia</t>
        </is>
      </c>
      <c r="O375" s="223" t="inlineStr">
        <is>
          <t>Tidak diketahui</t>
        </is>
      </c>
      <c r="P375" s="260" t="n">
        <v>2013</v>
      </c>
      <c r="Q375" s="260" t="n">
        <v>2017</v>
      </c>
      <c r="R375" s="223" t="inlineStr">
        <is>
          <t>Sheila Publishing</t>
        </is>
      </c>
      <c r="S375" s="223" t="inlineStr">
        <is>
          <t>Andi Offset CV</t>
        </is>
      </c>
      <c r="T375" s="223" t="inlineStr">
        <is>
          <t>Lokal</t>
        </is>
      </c>
      <c r="U375" s="261" t="n">
        <v>168</v>
      </c>
      <c r="V375" s="86" t="inlineStr">
        <is>
          <t>pdf</t>
        </is>
      </c>
      <c r="W375" s="223" t="inlineStr">
        <is>
          <t>2.8 MB</t>
        </is>
      </c>
      <c r="X375" s="223" t="inlineStr">
        <is>
          <t>&lt;p&gt;&amp;nbsp;&amp;nbsp;&amp;nbsp;&amp;nbsp;&amp;nbsp;&amp;nbsp;&amp;nbsp; Pada suatu sore, di dunia mimpi Juki, Juki sedang asyik menikmati pemandangan di taman. Dia di sana sendirian dengan memakai baju seragam. Anehnya tidak ada seorang pun di situ kecuali dia. Sedang asyiknya berjalan-jalan, dia ketemu ama Kepet dkk. Kepet dkk tertawa girang sambil menunjukkan muka sok jagoannya ke Juki. Melihat aksi Kepet, dia memilih menghindar dan pergi. Dia takut bakalan kena palak lagi atau malah digundulin. Bisa-bisa nasib apesnya terulang kembali.&lt;/p&gt;
 &lt;p&gt;&amp;nbsp;&amp;nbsp;&amp;nbsp;&amp;nbsp;&amp;nbsp;&amp;nbsp;&amp;nbsp; Kaki Juki rasanya seperti dilem, nggak bisa diangkat.&lt;/p&gt;
 &lt;p&gt;&amp;nbsp;&amp;nbsp;&amp;nbsp;&amp;nbsp;&amp;nbsp;&amp;nbsp;&amp;nbsp; &amp;ldquo;Lhoh... kenapa ini?&amp;rdquo; Juki gelagapan sambil mengangkat kakinya pakai kedua tangannya. Kepet malah tertawa terbahak-bahak.&lt;/p&gt;
 &lt;p&gt;&amp;nbsp;&amp;nbsp;&amp;nbsp;&amp;nbsp;&amp;nbsp;&amp;nbsp; &amp;ldquo;Juk... Juki... tolong....!&amp;rdquo; Tiba-tiba ada suara cewek.&lt;/p&gt;
 &lt;p&gt;&amp;nbsp;&amp;nbsp;&amp;nbsp;&amp;nbsp;&amp;nbsp;&amp;nbsp;&amp;nbsp; Juki mencari sumber suara. Ternyata Verica tangan dan kakinya dirante ama Kepet. Verica diseret-seret kayak tahanan. Suara Verica terdengar sangat lemah, mukanya penuh dengan luka cambukan, bajunya sobek-sobek kayak gelandangan.&lt;/p&gt;
 &lt;p&gt;&amp;nbsp;&amp;nbsp;&amp;nbsp;&amp;nbsp;&amp;nbsp;&amp;nbsp;&amp;nbsp; &amp;ldquo;Hei, kamu apakan Vericaku?&amp;rdquo; tanya Juki.&lt;/p&gt;
 &lt;p&gt;&amp;nbsp;&amp;nbsp;&amp;nbsp;&amp;nbsp;&amp;nbsp;&amp;nbsp;&amp;nbsp; &amp;ldquo;Ha... ha... ha... ha...&amp;rdquo; Kepet malah mengeluarkan cambuknya.&lt;/p&gt;
 &lt;p&gt;&amp;nbsp;&amp;nbsp;&amp;nbsp;&amp;nbsp;&amp;nbsp;&amp;nbsp;&amp;nbsp; &amp;nbsp;Cuetar... cuetar&amp;hellip;!&lt;/p&gt;
 &lt;p&gt;&amp;nbsp;&amp;nbsp;&amp;nbsp;&amp;nbsp;&amp;nbsp;&amp;nbsp;&amp;nbsp; Penasaran kan, yuk ikuti kisah kocak dan gokilnya Juki di dalam cerita novel ini!&lt;/p&gt;
 &lt;p&gt;***&lt;/p&gt;
 &lt;p&gt;Bila kamu yakin itu cinta, perjuangkanlah.&lt;/p&gt;
 &lt;p&gt;Tak peduli seburuk apa pun mukamu dan tak peduli seberapa sedikitnya uangmu.&lt;/p&gt;
 &lt;p&gt;Karena cinta hanya akan hinggap di tempat orang yang memercayai kekuatannya&lt;/p&gt;
 &lt;p&gt;dan mengejarnya.&lt;/p&gt;</t>
        </is>
      </c>
      <c r="Y375" s="262" t="n">
        <v>43500</v>
      </c>
      <c r="Z375" s="226" t="n"/>
      <c r="AA375" s="241">
        <f>Y2752*Z2752</f>
        <v/>
      </c>
      <c r="AB375" s="237" t="inlineStr">
        <is>
          <t>9b394211-107e-4898-abad-5c2ab12ce707</t>
        </is>
      </c>
    </row>
    <row r="376" ht="15" customHeight="1" s="283">
      <c r="A376" s="109" t="n">
        <v>2744</v>
      </c>
      <c r="B376" s="222">
        <f>HYPERLINK("https://mocostore.moco.co.id/catalog/"&amp;AB2753,"Klik Disini")</f>
        <v/>
      </c>
      <c r="C376" s="223" t="inlineStr">
        <is>
          <t>Kancil Menipu Gajah dan Kumpulan Cerita Kancil Lainnya</t>
        </is>
      </c>
      <c r="D376" s="223" t="n"/>
      <c r="E376" s="223" t="inlineStr">
        <is>
          <t>Winkanda Satria Putra</t>
        </is>
      </c>
      <c r="F376" s="223" t="inlineStr">
        <is>
          <t>978-979-29-4239-2</t>
        </is>
      </c>
      <c r="G376" s="223" t="inlineStr">
        <is>
          <t>978-979-29-7554-3</t>
        </is>
      </c>
      <c r="H376" s="223" t="inlineStr">
        <is>
          <t>Anak</t>
        </is>
      </c>
      <c r="I376" s="258" t="inlineStr">
        <is>
          <t>Fiksi</t>
        </is>
      </c>
      <c r="J376" s="186" t="inlineStr">
        <is>
          <t>001.01</t>
        </is>
      </c>
      <c r="K376" s="264" t="n"/>
      <c r="L376" s="264" t="n"/>
      <c r="M376" s="259" t="n"/>
      <c r="N376" s="223" t="n"/>
      <c r="O376" s="223" t="n"/>
      <c r="P376" s="260" t="n">
        <v>2014</v>
      </c>
      <c r="Q376" s="260" t="n">
        <v>2017</v>
      </c>
      <c r="R376" s="223" t="inlineStr">
        <is>
          <t>Rainbow Publisher</t>
        </is>
      </c>
      <c r="S376" s="223" t="inlineStr">
        <is>
          <t>Andi Offset CV</t>
        </is>
      </c>
      <c r="T376" s="223" t="n"/>
      <c r="U376" s="261" t="n">
        <v>68</v>
      </c>
      <c r="V376" s="86" t="inlineStr">
        <is>
          <t>pdf</t>
        </is>
      </c>
      <c r="W376" s="223" t="inlineStr">
        <is>
          <t>2.6 MB</t>
        </is>
      </c>
      <c r="X376" s="223" t="inlineStr">
        <is>
          <t>&lt;p&gt;Kancil mulai putus asa. Ia berteriak minta tolong dari dalam jurang,&lt;/p&gt;
 &lt;p&gt;namun tak ada satu pun binatang hutan yang mendengarnya. Kancil&lt;/p&gt;
 &lt;p&gt;pun menangis. Ia tidak tahu harus berbuat apa lagi.&lt;/p&gt;
 &lt;p&gt;***&lt;/p&gt;
 &lt;p&gt;Dalam buku ini, kalian akan bertemu dengan berbagai macam tokoh kancil. Kisah-kisah kancil dalam buku ini sangat seru dan sayang untuk dilewatkan. Selain berisi pendidikan moral, cerita ini juga mengajarkan etika, keteladanan, dan semangat untuk berusaha.&lt;/p&gt;</t>
        </is>
      </c>
      <c r="Y376" s="262" t="n">
        <v>47000</v>
      </c>
      <c r="Z376" s="226" t="n"/>
      <c r="AA376" s="241">
        <f>Y2753*Z2753</f>
        <v/>
      </c>
      <c r="AB376" s="237" t="inlineStr">
        <is>
          <t>c2e0279b-b405-469c-9151-239149396f1f</t>
        </is>
      </c>
    </row>
    <row r="377" ht="15" customHeight="1" s="283">
      <c r="A377" s="109" t="n">
        <v>2745</v>
      </c>
      <c r="B377" s="222">
        <f>HYPERLINK("https://mocostore.moco.co.id/catalog/"&amp;AB2754,"Klik Disini")</f>
        <v/>
      </c>
      <c r="C377" s="223" t="inlineStr">
        <is>
          <t>Lampion</t>
        </is>
      </c>
      <c r="D377" s="223" t="n"/>
      <c r="E377" s="223" t="inlineStr">
        <is>
          <t>Husen Arifin</t>
        </is>
      </c>
      <c r="F377" s="223" t="inlineStr">
        <is>
          <t>978-979-29-4180-7</t>
        </is>
      </c>
      <c r="G377" s="223" t="inlineStr">
        <is>
          <t>978-979-29-7597-0</t>
        </is>
      </c>
      <c r="H377" s="223" t="inlineStr">
        <is>
          <t>Fiksi</t>
        </is>
      </c>
      <c r="I377" s="258" t="inlineStr">
        <is>
          <t>Fiksi</t>
        </is>
      </c>
      <c r="J377" s="186" t="inlineStr">
        <is>
          <t>001.02</t>
        </is>
      </c>
      <c r="K377" s="264" t="n"/>
      <c r="L377" s="264" t="n"/>
      <c r="M377" s="259" t="n"/>
      <c r="N377" s="223" t="inlineStr">
        <is>
          <t>Indonesia</t>
        </is>
      </c>
      <c r="O377" s="223" t="inlineStr">
        <is>
          <t>Tidak diketahui</t>
        </is>
      </c>
      <c r="P377" s="260" t="n">
        <v>2013</v>
      </c>
      <c r="Q377" s="260" t="n">
        <v>2017</v>
      </c>
      <c r="R377" s="223" t="inlineStr">
        <is>
          <t>Sheila Publishing</t>
        </is>
      </c>
      <c r="S377" s="223" t="inlineStr">
        <is>
          <t>Andi Offset CV</t>
        </is>
      </c>
      <c r="T377" s="223" t="inlineStr">
        <is>
          <t>Lokal</t>
        </is>
      </c>
      <c r="U377" s="261" t="n">
        <v>208</v>
      </c>
      <c r="V377" s="86" t="inlineStr">
        <is>
          <t>pdf</t>
        </is>
      </c>
      <c r="W377" s="223" t="inlineStr">
        <is>
          <t>2.4 MB</t>
        </is>
      </c>
      <c r="X377" s="223" t="inlineStr">
        <is>
          <t>&lt;p&gt;Ini bukan hanya cerita biasa, rupa-rupa ide menjadi campur rasa dalam 25 ide cerita. Husen Arifin berhasil mengambil sisi-sisi lain dari kehidupan yg tak semua orang mampu meneropongnya. Cerita sudut negeri ini yang jarang diangkat ke permukaan, disajikan dengan diksi yg menawan. Sangat menarik!&lt;/p&gt;
 &lt;p&gt;&lt;strong&gt;Aida.MA&lt;/strong&gt;&lt;strong&gt;, &lt;/strong&gt;&lt;strong&gt;&lt;em&gt;Novelis&lt;/em&gt;&lt;/strong&gt;&lt;strong&gt;&lt;em&gt;, Jakarta &lt;/em&gt;&lt;/strong&gt;&lt;/p&gt;
 &lt;p&gt;&amp;nbsp;&lt;/p&gt;
 &lt;p&gt;Perbedaan keyakinan, cinta yang kuat serta optimisme untuk hidup bersama yang tinggi hingga restu pun didapat. Perjuangan yang berat untuk membuktikan bahwa perbedaan keyakinan bisa disatukan dan bahagia. Kisah yang menyentuh tentang kekuatan cinta yang dikemas apik!&lt;/p&gt;
 &lt;p&gt;&lt;strong&gt;Kha Rida Rerey, &lt;em&gt;Freelance Writer, tinggal di Kowloon Hongkong&lt;/em&gt; &amp;nbsp;&lt;/strong&gt;&lt;/p&gt;
 &lt;p&gt;&amp;nbsp;&lt;/p&gt;
 &lt;p&gt;&amp;nbsp;&lt;/p&gt;
 &lt;p&gt;Teknik bercerita yang melankolis antara keberanian dan romantisme yang jujur. Husen Arifin menjadikan kumpulan cerpen &amp;ldquo;Lampion&amp;rdquo; ini menapaki jalan yang menggembirakan dalam dunia prosa Indonesia. Saya merekomendasikan buku ini untuk Anda.&amp;nbsp;&lt;/p&gt;
 &lt;p&gt;&lt;strong&gt;Ahmad Makki Hasan, &lt;em&gt;Dosen Fakultas Humaniora dan Budaya UIN MALIKI Malang&lt;/em&gt; &lt;/strong&gt;&lt;/p&gt;
 &lt;p&gt;&amp;nbsp;&lt;/p&gt;
 &lt;p&gt;Lampion berarti merah, semangat, cinta, dan harapan. Sebuah cerita bertema realita yang menangguhkan hati, tentang bagaimana menyikapi perbedaan dalam sebuah kisah romansa yang manis dan segar. Bahkan di sini kita juga bisa memahami bahwa kesetiaan tak pernah mengkhianati dan begitu pula dengan pengorbanan. Emosi dalam &amp;ldquo;LAMPION&amp;rdquo; akan semakin terasa jika kita membacanya ditemani lantunan melodi hujan sambil menyesap secangkir cokelat hangat.&lt;/p&gt;
 &lt;p&gt;&lt;strong&gt;Evelyne Ivoryanto,&lt;em&gt; Mahasiswi Fakultas Kedokteran Universitas Brawijaya, Malang &lt;/em&gt;&lt;/strong&gt;&lt;/p&gt;
 &lt;p&gt;&amp;nbsp;&lt;/p&gt;
 &lt;p&gt;Cerita yang dikemas dengan bahasa yang anggun dan indah, membaca kumpulan cerita ini membangkitkan rasa cintaku pada karya yang menghanyutkan pembacanya. Kalau jadi teater atau film pasti seru, mengangkat perbedaan dengan halus dan&amp;nbsp;terbuka.&lt;/p&gt;
 &lt;p&gt;&lt;strong&gt;Luh Santika Dewi, &lt;em&gt;Mahasiswi Universitas Mahasaraswati Denpasar, Bali&lt;/em&gt;&lt;/strong&gt;&lt;/p&gt;
 &lt;p&gt;&amp;nbsp;&lt;/p&gt;</t>
        </is>
      </c>
      <c r="Y377" s="262" t="n">
        <v>47000</v>
      </c>
      <c r="Z377" s="226" t="n"/>
      <c r="AA377" s="241">
        <f>Y2754*Z2754</f>
        <v/>
      </c>
      <c r="AB377" s="237" t="inlineStr">
        <is>
          <t>7dbdb988-283e-461f-ab4d-13897d546c3e</t>
        </is>
      </c>
    </row>
    <row r="378" ht="15" customHeight="1" s="283">
      <c r="A378" s="109" t="n">
        <v>2746</v>
      </c>
      <c r="B378" s="222">
        <f>HYPERLINK("https://mocostore.moco.co.id/catalog/"&amp;AB2755,"Klik Disini")</f>
        <v/>
      </c>
      <c r="C378" s="223" t="inlineStr">
        <is>
          <t>Lesus dan Kisah Becak-Becak</t>
        </is>
      </c>
      <c r="D378" s="223" t="n"/>
      <c r="E378" s="223" t="inlineStr">
        <is>
          <t>Shabrina WS</t>
        </is>
      </c>
      <c r="F378" s="223" t="inlineStr">
        <is>
          <t>978-979-29-2181-6</t>
        </is>
      </c>
      <c r="G378" s="223" t="inlineStr">
        <is>
          <t>978-979-29-7600-7</t>
        </is>
      </c>
      <c r="H378" s="223" t="inlineStr">
        <is>
          <t>Anak</t>
        </is>
      </c>
      <c r="I378" s="258" t="inlineStr">
        <is>
          <t>Fiksi</t>
        </is>
      </c>
      <c r="J378" s="186" t="inlineStr">
        <is>
          <t>001.01</t>
        </is>
      </c>
      <c r="K378" s="264" t="n"/>
      <c r="L378" s="264" t="n"/>
      <c r="M378" s="259" t="n"/>
      <c r="N378" s="223" t="inlineStr">
        <is>
          <t>Indonesia</t>
        </is>
      </c>
      <c r="O378" s="223" t="inlineStr">
        <is>
          <t>Tidak diketahui</t>
        </is>
      </c>
      <c r="P378" s="260" t="n">
        <v>2013</v>
      </c>
      <c r="Q378" s="260" t="n">
        <v>2017</v>
      </c>
      <c r="R378" s="223" t="inlineStr">
        <is>
          <t>Rainbow Publisher</t>
        </is>
      </c>
      <c r="S378" s="223" t="inlineStr">
        <is>
          <t>Andi Offset CV</t>
        </is>
      </c>
      <c r="T378" s="223" t="inlineStr">
        <is>
          <t>Lokal</t>
        </is>
      </c>
      <c r="U378" s="261" t="n">
        <v>64</v>
      </c>
      <c r="V378" s="86" t="inlineStr">
        <is>
          <t>pdf</t>
        </is>
      </c>
      <c r="W378" s="223" t="inlineStr">
        <is>
          <t>2.1 MB</t>
        </is>
      </c>
      <c r="X378" s="223" t="inlineStr">
        <is>
          <t>&lt;p&gt;Lesus hanyalah becak kusam yang tinggal di persewaan. Sebagian besinya karatan. Atapnya bolong-bolong dan joknya sobek-sobek. Dia bahkan tidak punya nama. Setiap ada pawai becak dia harus rela menjadi penonton saja.&lt;/p&gt;
 &lt;p&gt;Tapi itu dulu.&lt;/p&gt;
 &lt;p&gt;Hari-hari Lesus menjadi berbeda sejak dibeli Pak Sabar. Dia bertemu banyak teman di pangkalan becak. Bentor si becak motor, Kliwon yang ingin jadi pesawat, Buldoser yang perkasa, juga Sen si tukang ngorok. Semuanya mempunyai cerita yang menakjubkan.&lt;/p&gt;
 &lt;p&gt;Tetapi suatu hari, ada kabar tentang pelarangan becak di kota mereka. Benarkah kabar itu? Lalu apa yang akan dilakukan Lesus dan teman-temannya jika becak benar-benar dilarang?&lt;/p&gt;</t>
        </is>
      </c>
      <c r="Y378" s="262" t="n">
        <v>29000</v>
      </c>
      <c r="Z378" s="226" t="n"/>
      <c r="AA378" s="241">
        <f>Y2755*Z2755</f>
        <v/>
      </c>
      <c r="AB378" s="237" t="inlineStr">
        <is>
          <t>9738df28-4876-4782-8c19-2125100e1b0f</t>
        </is>
      </c>
    </row>
    <row r="379" ht="15" customHeight="1" s="283">
      <c r="A379" s="109" t="n">
        <v>2747</v>
      </c>
      <c r="B379" s="222">
        <f>HYPERLINK("https://mocostore.moco.co.id/catalog/"&amp;AB2756,"Klik Disini")</f>
        <v/>
      </c>
      <c r="C379" s="223" t="inlineStr">
        <is>
          <t>Love U - Kehadiranmu Menelisik Hati</t>
        </is>
      </c>
      <c r="D379" s="223" t="n"/>
      <c r="E379" s="223" t="inlineStr">
        <is>
          <t>Ratna Dks</t>
        </is>
      </c>
      <c r="F379" s="223" t="inlineStr">
        <is>
          <t>978-979-29-4313-9</t>
        </is>
      </c>
      <c r="G379" s="223" t="inlineStr">
        <is>
          <t>978-979-29-7605-2</t>
        </is>
      </c>
      <c r="H379" s="223" t="inlineStr">
        <is>
          <t>Fiksi</t>
        </is>
      </c>
      <c r="I379" s="258" t="inlineStr">
        <is>
          <t>Fiksi</t>
        </is>
      </c>
      <c r="J379" s="186" t="inlineStr">
        <is>
          <t>001.02</t>
        </is>
      </c>
      <c r="K379" s="264" t="n"/>
      <c r="L379" s="264" t="n"/>
      <c r="M379" s="259" t="n"/>
      <c r="N379" s="223" t="inlineStr">
        <is>
          <t>Indonesia</t>
        </is>
      </c>
      <c r="O379" s="223" t="inlineStr">
        <is>
          <t>Tidak diketahui</t>
        </is>
      </c>
      <c r="P379" s="260" t="n">
        <v>2014</v>
      </c>
      <c r="Q379" s="260" t="n">
        <v>2017</v>
      </c>
      <c r="R379" s="223" t="inlineStr">
        <is>
          <t>Sheila Publishing</t>
        </is>
      </c>
      <c r="S379" s="223" t="inlineStr">
        <is>
          <t>Andi Offset CV</t>
        </is>
      </c>
      <c r="T379" s="223" t="inlineStr">
        <is>
          <t>Lokal</t>
        </is>
      </c>
      <c r="U379" s="261" t="n">
        <v>144</v>
      </c>
      <c r="V379" s="86" t="inlineStr">
        <is>
          <t>pdf</t>
        </is>
      </c>
      <c r="W379" s="223" t="inlineStr">
        <is>
          <t>2.3 MB</t>
        </is>
      </c>
      <c r="X379" s="223" t="inlineStr">
        <is>
          <t>&lt;p&gt;&amp;nbsp;&amp;ldquo;Silahkan saja. Saya mengijinkan Anda memotret putri saya dengan pose apapun.&amp;ldquo;&lt;/p&gt;
 &lt;p&gt;&amp;nbsp;&amp;nbsp;&amp;nbsp;&amp;nbsp;&amp;nbsp;&amp;nbsp;&amp;nbsp;&amp;nbsp;&amp;nbsp;&amp;nbsp;&amp;nbsp;&amp;nbsp;&amp;nbsp;&amp;nbsp;&amp;nbsp; &amp;nbsp;Sabrina terhenyak, ia seperti tersambar petir di siang bolong.&lt;/p&gt;
 &lt;p&gt;&amp;nbsp;&amp;nbsp;&amp;nbsp;&amp;nbsp;&amp;nbsp;&amp;nbsp;&amp;nbsp;&amp;nbsp;&amp;nbsp;&amp;nbsp;&amp;nbsp;&amp;nbsp;&amp;nbsp;&amp;nbsp;&amp;nbsp; &amp;ldquo;Mi, kembalikan uangnya! Sabrina tidak mau difoto dengan baju transparant!&amp;ldquo;Sabrina berteriak tertahan&lt;/p&gt;
 &lt;p&gt;&amp;nbsp;&amp;nbsp;&amp;nbsp;&amp;nbsp;&amp;nbsp;&amp;nbsp;&amp;nbsp;&amp;nbsp;&amp;nbsp;&amp;nbsp;&amp;nbsp;&amp;nbsp;&amp;nbsp;&amp;nbsp;&amp;nbsp; &amp;ldquo;Mami tidak bisa kembalikan uangnya. Semua sudah Mami gunakan. Jadi lakukanlah pekerjaanmu dengan baik &amp;ldquo; Mami Sabrina memutus pembicaraan.&lt;/p&gt;
 &lt;p&gt;&amp;nbsp;&amp;nbsp;&amp;nbsp;&amp;nbsp;&amp;nbsp;&amp;nbsp;&amp;nbsp;&amp;nbsp;&amp;nbsp;&amp;nbsp;&amp;nbsp;&amp;nbsp;&amp;nbsp;&amp;nbsp;&amp;nbsp; Erlangga menatap Sabrina tajam&lt;/p&gt;
 &lt;p&gt;&amp;nbsp;&amp;nbsp;&amp;nbsp;&amp;nbsp;&amp;nbsp;&amp;nbsp;&amp;nbsp;&amp;nbsp;&amp;nbsp;&amp;nbsp;&amp;nbsp;&amp;nbsp;&amp;nbsp;&amp;nbsp;&amp;nbsp; &amp;ldquo;Saya akan kembali sepuluh menit lagi, Saya harap Kamu sudah siap &amp;ldquo; dengan tenang Erlangga meninggalkan kamar Sabrina.&lt;/p&gt;
 &lt;p&gt;**&lt;/p&gt;
 &lt;p&gt;&amp;nbsp;&amp;nbsp;&amp;nbsp;&amp;nbsp;&amp;nbsp;&amp;nbsp;&amp;nbsp;&amp;nbsp; Papi Sabrina bangkrut, Mami Sabrina yang takut menghadapi kenyataan hidup memaksa Sabrina untuk menerima tawaran seorang fotografer bernama Erlangga untuk menjadi model foto pameran tunggal bertajuk &amp;ldquo;Woman On the Day&amp;rdquo;.&lt;/p&gt;
 &lt;p&gt;&amp;nbsp;&amp;nbsp;&amp;nbsp;&amp;nbsp;&amp;nbsp;&amp;nbsp;&amp;nbsp; Erlangga telah banyak menyeleksi pelamar namun belum menemukan satupun yang cocok. Ketika ia melihat sabrina&amp;nbsp; ia merasa ada chemistry dalam diri gadis itu. Ia berani membayar mahal untuk bisa menggunakan jasa gadis itu selama sebulan penuh.&lt;/p&gt;
 &lt;p&gt;&amp;nbsp;&amp;nbsp;&amp;nbsp; &amp;nbsp;&amp;nbsp;&amp;nbsp;&amp;nbsp;Pertengkaran demi pertengkaran menjadi bagian dari kehidupan Erlangga dan Sabrina. Dan sabrina harus menjadi orang yang selalu kalah dalam pertengkaran tersebut. Penasarankan dengan bagaimana letupan kemarahan Sabrina nanti? Yuk ikuti kisah menariknya dalam novel ini!&lt;/p&gt;</t>
        </is>
      </c>
      <c r="Y379" s="262" t="n">
        <v>42000</v>
      </c>
      <c r="Z379" s="226" t="n"/>
      <c r="AA379" s="241">
        <f>Y2756*Z2756</f>
        <v/>
      </c>
      <c r="AB379" s="237" t="inlineStr">
        <is>
          <t>10fb7289-6cc3-4383-b443-c6e4ad837be5</t>
        </is>
      </c>
    </row>
    <row r="380" ht="15" customHeight="1" s="283">
      <c r="A380" s="109" t="n">
        <v>2749</v>
      </c>
      <c r="B380" s="222">
        <f>HYPERLINK("https://mocostore.moco.co.id/catalog/"&amp;AB2758,"Klik Disini")</f>
        <v/>
      </c>
      <c r="C380" s="223" t="inlineStr">
        <is>
          <t>Mata Sayu itu Bercerita</t>
        </is>
      </c>
      <c r="D380" s="223" t="n"/>
      <c r="E380" s="223" t="inlineStr">
        <is>
          <t>Guntur Alam</t>
        </is>
      </c>
      <c r="F380" s="223" t="inlineStr">
        <is>
          <t>978-979-29-4254-5</t>
        </is>
      </c>
      <c r="G380" s="223" t="inlineStr">
        <is>
          <t>978-979-29-7624-3</t>
        </is>
      </c>
      <c r="H380" s="223" t="inlineStr">
        <is>
          <t>Fiksi</t>
        </is>
      </c>
      <c r="I380" s="258" t="inlineStr">
        <is>
          <t>Fiksi</t>
        </is>
      </c>
      <c r="J380" s="186" t="inlineStr">
        <is>
          <t>001.02</t>
        </is>
      </c>
      <c r="K380" s="264" t="n"/>
      <c r="L380" s="264" t="n"/>
      <c r="M380" s="259" t="n"/>
      <c r="N380" s="223" t="inlineStr">
        <is>
          <t>Indonesia</t>
        </is>
      </c>
      <c r="O380" s="223" t="inlineStr">
        <is>
          <t>Tidak diketahui</t>
        </is>
      </c>
      <c r="P380" s="260" t="n">
        <v>2013</v>
      </c>
      <c r="Q380" s="260" t="n">
        <v>2017</v>
      </c>
      <c r="R380" s="223" t="inlineStr">
        <is>
          <t>Sheila Publishing</t>
        </is>
      </c>
      <c r="S380" s="223" t="inlineStr">
        <is>
          <t>Andi Offset CV</t>
        </is>
      </c>
      <c r="T380" s="223" t="inlineStr">
        <is>
          <t>Lokal</t>
        </is>
      </c>
      <c r="U380" s="261" t="n">
        <v>160</v>
      </c>
      <c r="V380" s="86" t="inlineStr">
        <is>
          <t>pdf</t>
        </is>
      </c>
      <c r="W380" s="223" t="inlineStr">
        <is>
          <t>3.1 MB</t>
        </is>
      </c>
      <c r="X380" s="223" t="inlineStr">
        <is>
          <t>&lt;p&gt;Dulu, 365 hari silam, seorang perempuan yang terjerat dalam dongeng-dongeng lelaki berhati malaikat merelakan dirinya tenggelam di Sungai Lematang. Baginya, pertemuan mereka di Cigar Longue hanyalah solilokui luka. Dia tak menyesal, tapi juga tak sanggup melewati hujan yang turun begitu lama. Akan ada pelangi usai hujan, itu andai-andai yang dia dengar sejak kecil dari neneknya, juga laki-laki yang mengaku malaikat itu. Dia menunggu, bilakah pelangi itu muncul? Atau menjelang tahun berganti baru? Dia akhirnya berhenti menunggu ketika musim demi musim hanya menurunkan kabut&lt;/p&gt;
 &lt;p&gt;Di dalam kereta yang membawanya memburu pelangi, dia teringat dengan wajah ibunya. Lalu dongeng ibunya tentang sebatang pohon yang tumbuh di belakang rumah membuat kaca-kaca di matanya pecah. Hujan luruh bersama kenangan akan ketupat dan tumis kangkung buatan ibunya dan cerita Bi Mar tentang laki-laki yang membuat hati perempuan itu lebam kian membuat dadanya sesak. Ah, matanya semakin lembap. Kenapa selalu ada kesedihan dalam perpisahan? tanyanya. Sebelum dia menjawab, sebuah dongeng&amp;nbsp; sudah mengutuk dirinya menjadi sepasang mata sayu yang bercerita.&lt;/p&gt;</t>
        </is>
      </c>
      <c r="Y380" s="262" t="n">
        <v>43500</v>
      </c>
      <c r="Z380" s="226" t="n"/>
      <c r="AA380" s="241">
        <f>Y2758*Z2758</f>
        <v/>
      </c>
      <c r="AB380" s="237" t="inlineStr">
        <is>
          <t>8a237473-9e64-4960-80ed-eb2f205b01eb</t>
        </is>
      </c>
    </row>
    <row r="381" ht="15" customHeight="1" s="283">
      <c r="A381" s="109" t="n">
        <v>2750</v>
      </c>
      <c r="B381" s="222">
        <f>HYPERLINK("https://mocostore.moco.co.id/catalog/"&amp;AB2759,"Klik Disini")</f>
        <v/>
      </c>
      <c r="C381" s="223" t="inlineStr">
        <is>
          <t>Origami Boneka Jari</t>
        </is>
      </c>
      <c r="D381" s="223" t="n"/>
      <c r="E381" s="223" t="inlineStr">
        <is>
          <t>Haziah Ans</t>
        </is>
      </c>
      <c r="F381" s="223" t="inlineStr">
        <is>
          <t>978-979-29-4397-9</t>
        </is>
      </c>
      <c r="G381" s="223" t="inlineStr">
        <is>
          <t>978-979-29-7669-4</t>
        </is>
      </c>
      <c r="H381" s="223" t="inlineStr">
        <is>
          <t>Anak</t>
        </is>
      </c>
      <c r="I381" s="258" t="inlineStr">
        <is>
          <t>Fiksi</t>
        </is>
      </c>
      <c r="J381" s="186" t="inlineStr">
        <is>
          <t>001.01</t>
        </is>
      </c>
      <c r="K381" s="264" t="inlineStr">
        <is>
          <t>Tidak Tersedia</t>
        </is>
      </c>
      <c r="L381" s="264" t="n"/>
      <c r="M381" s="259" t="inlineStr">
        <is>
          <t>Tidak Tersedia</t>
        </is>
      </c>
      <c r="N381" s="223" t="inlineStr">
        <is>
          <t>Indonesia</t>
        </is>
      </c>
      <c r="O381" s="223" t="inlineStr">
        <is>
          <t>Tidak diketahui</t>
        </is>
      </c>
      <c r="P381" s="260" t="n">
        <v>2014</v>
      </c>
      <c r="Q381" s="260" t="n">
        <v>2017</v>
      </c>
      <c r="R381" s="223" t="inlineStr">
        <is>
          <t>Rainbow Publisher</t>
        </is>
      </c>
      <c r="S381" s="223" t="inlineStr">
        <is>
          <t>Andi Offset CV</t>
        </is>
      </c>
      <c r="T381" s="223" t="inlineStr">
        <is>
          <t>Lokal</t>
        </is>
      </c>
      <c r="U381" s="261" t="n">
        <v>120</v>
      </c>
      <c r="V381" s="86" t="inlineStr">
        <is>
          <t>pdf</t>
        </is>
      </c>
      <c r="W381" s="223" t="inlineStr">
        <is>
          <t>21.6 MB</t>
        </is>
      </c>
      <c r="X381" s="223" t="inlineStr">
        <is>
          <t>&lt;p&gt;Story Telling adalah kegiatan mendongeng atau bercerita untuk menyampaikan pesan atau informasi menarik kepada pendengarnya. Story telling bisa disampaikan dengan menggunakan alat peraga ataupun tidak. Alat peraga bisa berupa papan tulis untuk menggambar, &lt;em&gt;story theatre&lt;/em&gt;, boneka dari kain flanel, atau menggunakan boneka jari origami.&lt;/p&gt;
 &lt;p&gt;Nah, dalam buku &lt;em&gt;Origami Boneka Jari&lt;/em&gt; ini akan berisi tentang origami dan &lt;em&gt;story telling&lt;/em&gt;-nya. Origami adalah seni melipat kertas yang berasal dari Jepang. Ada beberapa manfaat yang bisa dipetik anak saat bermain origami, di antaranya yaitu:&lt;/p&gt;
 &lt;ol&gt;
 &lt;li&gt;Membantu mengembangkan imajinasi&lt;/li&gt;
 &lt;li&gt;Membantu mengembangkan memori&lt;/li&gt;
 &lt;li&gt;Membantu perkembangan intelektual&lt;/li&gt;
 &lt;li&gt;Melatih motorik halus kedua tangan, dll.&lt;/li&gt;
 &lt;/ol&gt;
 &lt;p&gt;&amp;nbsp;&lt;/p&gt;
 &lt;p&gt;Keunikannya, buku berisi perpaduan Story Telling dan Origami&lt;/p&gt;
 &lt;p&gt;Buku unik &lt;em&gt;Origami Boneka Jari&lt;/em&gt; ini akan memberikan manfaat yang besar bagi tumbuh kembang anak. Selain itu, juga bisa mempererat hubungan pertemanan, persaudaran, atau kekeluargaan.&lt;/p&gt;</t>
        </is>
      </c>
      <c r="Y381" s="262" t="n">
        <v>90000</v>
      </c>
      <c r="Z381" s="226" t="n"/>
      <c r="AA381" s="241">
        <f>Y2759*Z2759</f>
        <v/>
      </c>
      <c r="AB381" s="237" t="inlineStr">
        <is>
          <t>1d82447d-b192-47bc-87c7-37c6868fb5a4</t>
        </is>
      </c>
    </row>
    <row r="382" ht="15" customHeight="1" s="283">
      <c r="A382" s="109" t="n">
        <v>2754</v>
      </c>
      <c r="B382" s="222">
        <f>HYPERLINK("https://mocostore.moco.co.id/catalog/"&amp;AB2763,"Klik Disini")</f>
        <v/>
      </c>
      <c r="C382" s="223" t="inlineStr">
        <is>
          <t>Semut Hitam dan Semut Merah</t>
        </is>
      </c>
      <c r="D382" s="223" t="n"/>
      <c r="E382" s="223" t="inlineStr">
        <is>
          <t>Hamdani MW</t>
        </is>
      </c>
      <c r="F382" s="223" t="inlineStr">
        <is>
          <t>978-979-29-2132-8</t>
        </is>
      </c>
      <c r="G382" s="223" t="inlineStr">
        <is>
          <t>978-979-29-7757-8</t>
        </is>
      </c>
      <c r="H382" s="223" t="inlineStr">
        <is>
          <t>Anak</t>
        </is>
      </c>
      <c r="I382" s="258" t="inlineStr">
        <is>
          <t>Fiksi</t>
        </is>
      </c>
      <c r="J382" s="186" t="inlineStr">
        <is>
          <t>001.01</t>
        </is>
      </c>
      <c r="K382" s="264" t="n"/>
      <c r="L382" s="264" t="n"/>
      <c r="M382" s="259" t="n"/>
      <c r="N382" s="223" t="inlineStr">
        <is>
          <t>Indonesia</t>
        </is>
      </c>
      <c r="O382" s="223" t="inlineStr">
        <is>
          <t>Tidak diketahui</t>
        </is>
      </c>
      <c r="P382" s="260" t="n">
        <v>2013</v>
      </c>
      <c r="Q382" s="260" t="n">
        <v>2017</v>
      </c>
      <c r="R382" s="223" t="inlineStr">
        <is>
          <t>Rainbow Publisher</t>
        </is>
      </c>
      <c r="S382" s="223" t="inlineStr">
        <is>
          <t>Andi Offset CV</t>
        </is>
      </c>
      <c r="T382" s="223" t="inlineStr">
        <is>
          <t>Lokal</t>
        </is>
      </c>
      <c r="U382" s="261" t="n">
        <v>52</v>
      </c>
      <c r="V382" s="86" t="inlineStr">
        <is>
          <t>pdf</t>
        </is>
      </c>
      <c r="W382" s="223" t="inlineStr">
        <is>
          <t>9.8 MB</t>
        </is>
      </c>
      <c r="X382" s="223" t="inlineStr">
        <is>
          <t>&lt;p&gt;Buku ini berisi 15 cerita fabel yang menarik. Beraneka jenis hewan ada dalam cerita ini, mulai dari hewan yang paling kecil ukuran tubuhnya seperti semut dan lalat, sampai hewan yang sangat besar, seperti buaya dan gajah.&amp;nbsp;&lt;/p&gt;
 &lt;p&gt;Hewan-hewan tersebut sebagaimana bentuk dan ukuran tubuhnya, digambarkan memiliki sifat yang berbeda-beda. Ada yang memiliki sikap jujur, hormat kepada sesama, suka membantu. Namun, ada juga hewan yang digambarkan memiliki sifat tamak, rakus dan suka mengganggu sesamanya.&lt;/p&gt;
 &lt;p&gt;Ada cerita berjudul&amp;nbsp; &lt;em&gt;Burung gemuk yang Pemalas&lt;/em&gt;. Burung ditakdirkan untuk terbang. Tapi ada satu anak burung yang sukanya malas-malasan, padahal saudara-saudaranya giat berlatih terbang. Akhirnya, si burung pemalas itu menjadi gemuk dan tak punya kekuatan untuk bergerak karena semua kebutuhan hidupnya dicukupi oleh induknya dan saudara-saudaranya.&lt;/p&gt;
 &lt;p&gt;Suatu ketika terjadilah musibah. Seekor ular sanca datang ke sarang burung itu. Anak-anak burung yang sudah pandai terbang,dengan lincah berkelit dari ancaman&amp;nbsp; ular, lalu terbang tinggi. Bagaimana nasib si burung gemuk yang pemalas itu? Ceritanya menarik dan seru kan?&lt;/p&gt;
 &lt;p&gt;&amp;nbsp;&amp;nbsp;&amp;nbsp;&amp;nbsp;&amp;nbsp;&amp;nbsp; Nah, masih banyak cerita dalam buku ini yang menarik untuk disimak. Ayo tunggu apa lagi, silakan buka halaman berikutnya. Selamat membaca, selamat menikmati&amp;hellip;&lt;/p&gt;</t>
        </is>
      </c>
      <c r="Y382" s="262" t="n">
        <v>55500</v>
      </c>
      <c r="Z382" s="226" t="n"/>
      <c r="AA382" s="241">
        <f>Y2763*Z2763</f>
        <v/>
      </c>
      <c r="AB382" s="237" t="inlineStr">
        <is>
          <t>9d8c189a-5289-4d98-b3ab-206bbc1c29b4</t>
        </is>
      </c>
    </row>
    <row r="383" ht="15" customHeight="1" s="283">
      <c r="A383" s="109" t="n">
        <v>2755</v>
      </c>
      <c r="B383" s="222">
        <f>HYPERLINK("https://mocostore.moco.co.id/catalog/"&amp;AB2764,"Klik Disini")</f>
        <v/>
      </c>
      <c r="C383" s="223" t="inlineStr">
        <is>
          <t>Tamasya Ke Hutan Ajaib</t>
        </is>
      </c>
      <c r="D383" s="223" t="n"/>
      <c r="E383" s="223" t="inlineStr">
        <is>
          <t>Elisabeth Rahayu Prasetyaningsih</t>
        </is>
      </c>
      <c r="F383" s="223" t="inlineStr">
        <is>
          <t>978-979-29-4246-0</t>
        </is>
      </c>
      <c r="G383" s="223" t="inlineStr">
        <is>
          <t>978-979-29-7865-0</t>
        </is>
      </c>
      <c r="H383" s="223" t="inlineStr">
        <is>
          <t>Anak</t>
        </is>
      </c>
      <c r="I383" s="258" t="inlineStr">
        <is>
          <t>Fiksi</t>
        </is>
      </c>
      <c r="J383" s="186" t="inlineStr">
        <is>
          <t>001.01</t>
        </is>
      </c>
      <c r="K383" s="264" t="n"/>
      <c r="L383" s="264" t="n"/>
      <c r="M383" s="259" t="n"/>
      <c r="N383" s="223" t="inlineStr">
        <is>
          <t>Indonesia</t>
        </is>
      </c>
      <c r="O383" s="223" t="inlineStr">
        <is>
          <t>Tidak diketahui</t>
        </is>
      </c>
      <c r="P383" s="260" t="n">
        <v>2014</v>
      </c>
      <c r="Q383" s="260" t="n">
        <v>2017</v>
      </c>
      <c r="R383" s="223" t="inlineStr">
        <is>
          <t>Rainbow Publisher</t>
        </is>
      </c>
      <c r="S383" s="223" t="inlineStr">
        <is>
          <t>Andi Offset CV</t>
        </is>
      </c>
      <c r="T383" s="223" t="inlineStr">
        <is>
          <t>Lokal</t>
        </is>
      </c>
      <c r="U383" s="261" t="n">
        <v>36</v>
      </c>
      <c r="V383" s="86" t="inlineStr">
        <is>
          <t>pdf</t>
        </is>
      </c>
      <c r="W383" s="223" t="inlineStr">
        <is>
          <t>18.8 MB</t>
        </is>
      </c>
      <c r="X383" s="223" t="inlineStr">
        <is>
          <t>&lt;p&gt;Riko dan Tasya begitu bersemangat untuk tamasya ke hutan ajaib.&amp;nbsp; Di hutan itu, Riko dan Tasya melihat hal-hal unik. Selain melihat binatang-binatang yang lucu, Riko dan Tasya banyak menemukan bentuk-bentuk unik di dalam hutan ajaib itu.&lt;/p&gt;
 &lt;p&gt;Selain bertamasya, rupanya Riko dan tasya bisa belajar banyak dari alam. Penasarankan dengan bentuk-bentuk unik apa saja yang Riko dan Tasya pelajari. Yuk ikuti petualangan seru dan mengasyikkan Riko dan Tasya dalam buku ini&lt;/p&gt;</t>
        </is>
      </c>
      <c r="Y383" s="262" t="n">
        <v>42000</v>
      </c>
      <c r="Z383" s="226" t="n"/>
      <c r="AA383" s="241">
        <f>Y2764*Z2764</f>
        <v/>
      </c>
      <c r="AB383" s="237" t="inlineStr">
        <is>
          <t>c222539a-7eb5-4556-86c6-8b6aed1aeca7</t>
        </is>
      </c>
    </row>
    <row r="384" ht="15" customHeight="1" s="283">
      <c r="A384" s="109" t="n">
        <v>2756</v>
      </c>
      <c r="B384" s="222">
        <f>HYPERLINK("https://mocostore.moco.co.id/catalog/"&amp;AB2765,"Klik Disini")</f>
        <v/>
      </c>
      <c r="C384" s="223" t="inlineStr">
        <is>
          <t>Bleeding Love</t>
        </is>
      </c>
      <c r="D384" s="223" t="n"/>
      <c r="E384" s="223" t="inlineStr">
        <is>
          <t>Ally Jane</t>
        </is>
      </c>
      <c r="F384" s="223" t="inlineStr">
        <is>
          <t>978-979-29-2138-0</t>
        </is>
      </c>
      <c r="G384" s="223" t="inlineStr">
        <is>
          <t>978-979-29-7402-7</t>
        </is>
      </c>
      <c r="H384" s="223" t="inlineStr">
        <is>
          <t>Fiksi</t>
        </is>
      </c>
      <c r="I384" s="258" t="inlineStr">
        <is>
          <t>Fiksi</t>
        </is>
      </c>
      <c r="J384" s="186" t="inlineStr">
        <is>
          <t>001.02</t>
        </is>
      </c>
      <c r="K384" s="264" t="n"/>
      <c r="L384" s="264" t="n"/>
      <c r="M384" s="259" t="n"/>
      <c r="N384" s="223" t="inlineStr">
        <is>
          <t>Indonesia</t>
        </is>
      </c>
      <c r="O384" s="223" t="inlineStr">
        <is>
          <t>Tidak diketahui</t>
        </is>
      </c>
      <c r="P384" s="260" t="n">
        <v>2013</v>
      </c>
      <c r="Q384" s="260" t="n">
        <v>2017</v>
      </c>
      <c r="R384" s="223" t="inlineStr">
        <is>
          <t>Sheila Publishing</t>
        </is>
      </c>
      <c r="S384" s="223" t="inlineStr">
        <is>
          <t>Andi Offset CV</t>
        </is>
      </c>
      <c r="T384" s="223" t="inlineStr">
        <is>
          <t>Lokal</t>
        </is>
      </c>
      <c r="U384" s="261" t="n">
        <v>368</v>
      </c>
      <c r="V384" s="86" t="inlineStr">
        <is>
          <t>pdf</t>
        </is>
      </c>
      <c r="W384" s="223" t="inlineStr">
        <is>
          <t>3.5 MB</t>
        </is>
      </c>
      <c r="X384" s="223" t="inlineStr">
        <is>
          <t>&lt;p&gt;You will always be part of me&lt;br /&gt;
 I&amp;rsquo;m part of you in definitely&lt;br /&gt;
 Always be My Baby &amp;ndash; David Cook&lt;br /&gt;
 Don&amp;rsquo;t go that far to push it away. It&amp;rsquo;s just love&amp;hellip;&lt;br /&gt;
 -Tidak perlu berusaha sekeras itu untuk&lt;br /&gt;
 menghindarinya. Ini hanya cinta&amp;hellip;-&lt;/p&gt;</t>
        </is>
      </c>
      <c r="Y384" s="262" t="n">
        <v>70500</v>
      </c>
      <c r="Z384" s="226" t="n"/>
      <c r="AA384" s="241">
        <f>Y2765*Z2765</f>
        <v/>
      </c>
      <c r="AB384" s="237" t="inlineStr">
        <is>
          <t>944599af-734c-4795-9993-f2bbcb19eb27</t>
        </is>
      </c>
    </row>
    <row r="385" ht="15" customHeight="1" s="283">
      <c r="A385" s="109" t="n">
        <v>2758</v>
      </c>
      <c r="B385" s="222">
        <f>HYPERLINK("https://mocostore.moco.co.id/catalog/"&amp;AB2767,"Klik Disini")</f>
        <v/>
      </c>
      <c r="C385" s="223" t="inlineStr">
        <is>
          <t>Dulu Metal Sekarang Mellow</t>
        </is>
      </c>
      <c r="D385" s="223" t="n"/>
      <c r="E385" s="223" t="inlineStr">
        <is>
          <t>Reni Erina</t>
        </is>
      </c>
      <c r="F385" s="223" t="inlineStr">
        <is>
          <t>978-979-29-4355-9</t>
        </is>
      </c>
      <c r="G385" s="223" t="inlineStr">
        <is>
          <t>978-979-29-7465-2</t>
        </is>
      </c>
      <c r="H385" s="223" t="inlineStr">
        <is>
          <t>Fiksi</t>
        </is>
      </c>
      <c r="I385" s="258" t="inlineStr">
        <is>
          <t>Fiksi</t>
        </is>
      </c>
      <c r="J385" s="186" t="inlineStr">
        <is>
          <t>001.02</t>
        </is>
      </c>
      <c r="K385" s="264" t="n"/>
      <c r="L385" s="264" t="n"/>
      <c r="M385" s="259" t="n"/>
      <c r="N385" s="223" t="inlineStr">
        <is>
          <t>Indonesia</t>
        </is>
      </c>
      <c r="O385" s="223" t="inlineStr">
        <is>
          <t>Tidak diketahui</t>
        </is>
      </c>
      <c r="P385" s="260" t="n">
        <v>2014</v>
      </c>
      <c r="Q385" s="260" t="n">
        <v>2017</v>
      </c>
      <c r="R385" s="223" t="inlineStr">
        <is>
          <t>Sheila Publishing</t>
        </is>
      </c>
      <c r="S385" s="223" t="inlineStr">
        <is>
          <t>Andi Offset CV</t>
        </is>
      </c>
      <c r="T385" s="223" t="inlineStr">
        <is>
          <t>Lokal</t>
        </is>
      </c>
      <c r="U385" s="261" t="n">
        <v>160</v>
      </c>
      <c r="V385" s="86" t="inlineStr">
        <is>
          <t>pdf</t>
        </is>
      </c>
      <c r="W385" s="223" t="inlineStr">
        <is>
          <t>16.3 MB</t>
        </is>
      </c>
      <c r="X385" s="223" t="inlineStr">
        <is>
          <t>&lt;p&gt;Kau membuat kuberantakan... Kau membuatku tak karuan&amp;hellip;&lt;br /&gt;
 Bimbim memejamkan mataya menahan bening yang nyaris ke luar. Gina. Kenapa sih, lo tinggalin gue? TIDAK! Dia gak boleh nangis. Cemen banget. Masa anak metal nangis? Sejurus dia terpicing. Anak metal? Lha tapi yang terdengar di radionya ini kan lagu mellow d&amp;rsquo;Massive? Tanpa dia sadari barusan dia ikut bersenandung&amp;hellip;&lt;br /&gt;
 Penasaran kan dengan kelanjutan ceritanya...&lt;br /&gt;
 **&amp;nbsp;&lt;br /&gt;
 Remaja punya cerita, remaja punya gaya. Dari yang rame, sampai yang senyap, dari yang metal, sampai yang mellow. Tawa, canda, air mata, dan juga cemburu, melengkapi perjalanan usia yang penuh warna. Trus, gimana dengan perjalanan kisahmu? Mungkin ada dari sekian kisah di dalam buku ini yang mirip atau bahkan benar-benar seperti yang kamu alami? Waktu membawa kita pada masa yang berbeda, dan karenanya kisah pun menjadi beragam. Remaja dan cinta, itu kamu. Itu kita! Dalam buku kumpulan cerpen Dulu Metal Sekarang Mellow, kamu akan menemukan cerita-cerita pendek yang menarik bertemakan warna-warni kehidupan remaja.&amp;nbsp;&lt;br /&gt;
 Ayo segera baca cerita-cerita pendeknya yang menarik dalam buku kumpulan cerpen ini!&lt;/p&gt;</t>
        </is>
      </c>
      <c r="Y385" s="262" t="n">
        <v>41000</v>
      </c>
      <c r="Z385" s="226" t="n"/>
      <c r="AA385" s="241">
        <f>Y2767*Z2767</f>
        <v/>
      </c>
      <c r="AB385" s="237" t="inlineStr">
        <is>
          <t>df25c5be-c3b7-47b2-9f85-f85dde3241a0</t>
        </is>
      </c>
    </row>
    <row r="386" ht="15" customHeight="1" s="283">
      <c r="A386" s="109" t="n">
        <v>2759</v>
      </c>
      <c r="B386" s="222">
        <f>HYPERLINK("https://mocostore.moco.co.id/catalog/"&amp;AB2768,"Klik Disini")</f>
        <v/>
      </c>
      <c r="C386" s="223" t="inlineStr">
        <is>
          <t>Seri Tania: Aku Bisa Sendiri</t>
        </is>
      </c>
      <c r="D386" s="223" t="n"/>
      <c r="E386" s="223" t="inlineStr">
        <is>
          <t>Askalin</t>
        </is>
      </c>
      <c r="F386" s="223" t="inlineStr">
        <is>
          <t>978-979-29-4452-5</t>
        </is>
      </c>
      <c r="G386" s="223" t="inlineStr">
        <is>
          <t>978-979-29-7824-7</t>
        </is>
      </c>
      <c r="H386" s="223" t="inlineStr">
        <is>
          <t>Anak</t>
        </is>
      </c>
      <c r="I386" s="258" t="inlineStr">
        <is>
          <t>Fiksi</t>
        </is>
      </c>
      <c r="J386" s="186" t="inlineStr">
        <is>
          <t>001.01</t>
        </is>
      </c>
      <c r="K386" s="264" t="n"/>
      <c r="L386" s="264" t="n"/>
      <c r="M386" s="259" t="n"/>
      <c r="N386" s="223" t="inlineStr">
        <is>
          <t>Indonesia</t>
        </is>
      </c>
      <c r="O386" s="223" t="inlineStr">
        <is>
          <t>Tidak diketahui</t>
        </is>
      </c>
      <c r="P386" s="260" t="n">
        <v>2014</v>
      </c>
      <c r="Q386" s="260" t="n">
        <v>2017</v>
      </c>
      <c r="R386" s="223" t="inlineStr">
        <is>
          <t>Rainbow Publisher</t>
        </is>
      </c>
      <c r="S386" s="223" t="inlineStr">
        <is>
          <t>Andi Offset CV</t>
        </is>
      </c>
      <c r="T386" s="223" t="inlineStr">
        <is>
          <t>Lokal</t>
        </is>
      </c>
      <c r="U386" s="261" t="n">
        <v>28</v>
      </c>
      <c r="V386" s="86" t="inlineStr">
        <is>
          <t>pdf</t>
        </is>
      </c>
      <c r="W386" s="223" t="inlineStr">
        <is>
          <t>2.0 MB</t>
        </is>
      </c>
      <c r="X386" s="223" t="inlineStr">
        <is>
          <t>&lt;p&gt;Seria Tania - Aku Bisa Sendiri&lt;/p&gt;
 &lt;p&gt;Menjadi anak yang mandiri, tentu hal mudah yang dilakukan. Buktinya, Tania bisa melakukan banyak hal secara mandiri lho. Tania bisa membereskan tempat tidur, memakai baju sendiri, makan tanpa disuapi, dan masih banyak lagi. Penasarankan dengan kelanjutan cerita dari Tania yang mandiri ini. Yuk temukan hal lain yang bisa dilakukan Tania secara mandiri dalam buku &amp;ldquo;Aku Bisa Sendiri&amp;rdquo;&lt;br /&gt;
 Bagaimana denganmu, apakah kamu anak mandiri?&lt;/p&gt;</t>
        </is>
      </c>
      <c r="Y386" s="262" t="n">
        <v>26500</v>
      </c>
      <c r="Z386" s="226" t="n"/>
      <c r="AA386" s="241">
        <f>Y2768*Z2768</f>
        <v/>
      </c>
      <c r="AB386" s="237" t="inlineStr">
        <is>
          <t>3fc556d0-c840-4fd0-99b5-61b065bedc7a</t>
        </is>
      </c>
    </row>
    <row r="387" ht="15" customHeight="1" s="283">
      <c r="A387" s="109" t="n">
        <v>2760</v>
      </c>
      <c r="B387" s="222">
        <f>HYPERLINK("https://mocostore.moco.co.id/catalog/"&amp;AB2769,"Klik Disini")</f>
        <v/>
      </c>
      <c r="C387" s="223" t="inlineStr">
        <is>
          <t>Seri Tania: Jangan Lupa Menggosok Gigi</t>
        </is>
      </c>
      <c r="D387" s="223" t="n"/>
      <c r="E387" s="223" t="inlineStr">
        <is>
          <t>Askalin</t>
        </is>
      </c>
      <c r="F387" s="223" t="inlineStr">
        <is>
          <t>978-979-29-4451-8</t>
        </is>
      </c>
      <c r="G387" s="223" t="inlineStr">
        <is>
          <t>978-979-29-7825-4</t>
        </is>
      </c>
      <c r="H387" s="223" t="inlineStr">
        <is>
          <t>Anak</t>
        </is>
      </c>
      <c r="I387" s="258" t="inlineStr">
        <is>
          <t>Fiksi</t>
        </is>
      </c>
      <c r="J387" s="186" t="inlineStr">
        <is>
          <t>001.01</t>
        </is>
      </c>
      <c r="K387" s="264" t="n"/>
      <c r="L387" s="264" t="n"/>
      <c r="M387" s="259" t="n"/>
      <c r="N387" s="223" t="inlineStr">
        <is>
          <t>Indonesia</t>
        </is>
      </c>
      <c r="O387" s="223" t="inlineStr">
        <is>
          <t>Tidak diketahui</t>
        </is>
      </c>
      <c r="P387" s="260" t="n">
        <v>2014</v>
      </c>
      <c r="Q387" s="260" t="n">
        <v>2017</v>
      </c>
      <c r="R387" s="223" t="inlineStr">
        <is>
          <t>Rainbow Publisher</t>
        </is>
      </c>
      <c r="S387" s="223" t="inlineStr">
        <is>
          <t>Andi Offset CV</t>
        </is>
      </c>
      <c r="T387" s="223" t="inlineStr">
        <is>
          <t>Lokal</t>
        </is>
      </c>
      <c r="U387" s="261" t="n">
        <v>28</v>
      </c>
      <c r="V387" s="86" t="inlineStr">
        <is>
          <t>pdf</t>
        </is>
      </c>
      <c r="W387" s="223" t="inlineStr">
        <is>
          <t>2.2 MB</t>
        </is>
      </c>
      <c r="X387" s="223" t="inlineStr">
        <is>
          <t>&lt;p&gt;Seri Tania - Jangan Lupa Menggosok Gigi&lt;/p&gt;
 &lt;p&gt;Tiba giliran Tania masuk ke ruang periksa. Tania berjalan di belakang Bundanya. &amp;ldquo;Ayo masuk, jangan takut,&amp;rdquo; kata Bunda. Tania sakit gigi karena sering lupa menggosok gigi. Bunda membawa Tania ke dokter gigi. Namun, Tania takut diperiksa giginya. Di ruang pemeriksaan, Tania banyak mendapat nasehat setelah diperiksa. Bu Dokter berpesan pada Tania. Yuk temukan pesan-pesan itu di dalam cerita &amp;ldquo;Jangan Lupa Menggosok Gigi&amp;rdquo; ini. Kamu pasti tahu penasarankan dengan pesan Bu Dokter?&lt;/p&gt;</t>
        </is>
      </c>
      <c r="Y387" s="262" t="n">
        <v>30000</v>
      </c>
      <c r="Z387" s="226" t="n"/>
      <c r="AA387" s="241">
        <f>Y2769*Z2769</f>
        <v/>
      </c>
      <c r="AB387" s="237" t="inlineStr">
        <is>
          <t>cc98e5df-c492-462c-9204-3ad3b561512d</t>
        </is>
      </c>
    </row>
    <row r="388" ht="15" customHeight="1" s="283">
      <c r="A388" s="109" t="n">
        <v>2762</v>
      </c>
      <c r="B388" s="222">
        <f>HYPERLINK("https://mocostore.moco.co.id/catalog/"&amp;AB2771,"Klik Disini")</f>
        <v/>
      </c>
      <c r="C388" s="223" t="inlineStr">
        <is>
          <t>Ups, I Remember The DJ â€“ Andai Tak Ada Cinta, Dunia Akan Membeku!</t>
        </is>
      </c>
      <c r="D388" s="223" t="n"/>
      <c r="E388" s="223" t="inlineStr">
        <is>
          <t>Fatmasari Ningrum</t>
        </is>
      </c>
      <c r="F388" s="223" t="inlineStr">
        <is>
          <t>978-979-29-4536-2</t>
        </is>
      </c>
      <c r="G388" s="223" t="inlineStr">
        <is>
          <t>978-979-29-7897-1</t>
        </is>
      </c>
      <c r="H388" s="223" t="inlineStr">
        <is>
          <t>Fiksi</t>
        </is>
      </c>
      <c r="I388" s="258" t="inlineStr">
        <is>
          <t>Fiksi</t>
        </is>
      </c>
      <c r="J388" s="186" t="inlineStr">
        <is>
          <t>001.02</t>
        </is>
      </c>
      <c r="K388" s="264" t="n"/>
      <c r="L388" s="264" t="n"/>
      <c r="M388" s="259" t="n"/>
      <c r="N388" s="223" t="inlineStr">
        <is>
          <t>Indonesia</t>
        </is>
      </c>
      <c r="O388" s="223" t="inlineStr">
        <is>
          <t>Tidak diketahui</t>
        </is>
      </c>
      <c r="P388" s="260" t="n">
        <v>2014</v>
      </c>
      <c r="Q388" s="260" t="n">
        <v>2017</v>
      </c>
      <c r="R388" s="223" t="inlineStr">
        <is>
          <t>Sheila Publishing</t>
        </is>
      </c>
      <c r="S388" s="223" t="inlineStr">
        <is>
          <t>Andi Offset CV</t>
        </is>
      </c>
      <c r="T388" s="223" t="inlineStr">
        <is>
          <t>Lokal</t>
        </is>
      </c>
      <c r="U388" s="261" t="n">
        <v>320</v>
      </c>
      <c r="V388" s="86" t="inlineStr">
        <is>
          <t>pdf</t>
        </is>
      </c>
      <c r="W388" s="223" t="inlineStr">
        <is>
          <t>2.5 MB</t>
        </is>
      </c>
      <c r="X388" s="223" t="inlineStr">
        <is>
          <t>&lt;p&gt;Putri akan memberikan kejutan di malam Tahun Baru untuk Rommy, sang kekasih.&amp;nbsp;Namun, tak disangka. Di malam Tahun Baru itu, justru dia yang mendapat kejutan.&amp;nbsp;Putri mendapat ciuman dahsyat di malam pergantian tahun.&lt;br /&gt;
 Walaupun sempat mengutuk ciuman itu, Putri tak bisa melupakannya begitu saja.&amp;nbsp;Sementara bagi Nicky, mencium Putri di malam Tahun Baru itu adalah pilihan hatinya sekaligus sebuah kecerobohan.&amp;nbsp;Nicky tidak menyesali perbuatannya, tetapi ada harga mahal yang harus dibayarnya.&amp;nbsp;Ciuman itulah yang kemudian membuat hidup Putri dan Nicky kacau-balau.&amp;nbsp;Masalah demi masalah muncul dalam kehidupan mereka. Bahkan menyeret keluarga Putri ke dalam persoalan besar.&amp;nbsp;Namun, ciuman itu pula yang mengajarkan mereka tentang arti cinta.&amp;nbsp;Sanggupkah mereka melalui kekacauan itu untuk menemukan cinta?&amp;nbsp;Hanya kata hati dan keberanian yang bisa menuntun mereka.&lt;/p&gt;</t>
        </is>
      </c>
      <c r="Y388" s="262" t="n">
        <v>66000</v>
      </c>
      <c r="Z388" s="226" t="n"/>
      <c r="AA388" s="241">
        <f>Y2771*Z2771</f>
        <v/>
      </c>
      <c r="AB388" s="237" t="inlineStr">
        <is>
          <t>78ccd414-4a2c-493c-9688-e80b1b426310</t>
        </is>
      </c>
    </row>
    <row r="389" ht="15" customHeight="1" s="283">
      <c r="A389" s="109" t="n">
        <v>2764</v>
      </c>
      <c r="B389" s="222">
        <f>HYPERLINK("https://mocostore.moco.co.id/catalog/"&amp;AB2773,"Klik Disini")</f>
        <v/>
      </c>
      <c r="C389" s="223" t="inlineStr">
        <is>
          <t>Anak Kera yang Nakal dan Kumpulan Cerita Kera Lainnya</t>
        </is>
      </c>
      <c r="D389" s="223" t="n"/>
      <c r="E389" s="223" t="inlineStr">
        <is>
          <t>Winkanda Satria Putra</t>
        </is>
      </c>
      <c r="F389" s="223" t="inlineStr">
        <is>
          <t>978-979-29-4597-3</t>
        </is>
      </c>
      <c r="G389" s="223" t="inlineStr">
        <is>
          <t>978-979-29-7331-0</t>
        </is>
      </c>
      <c r="H389" s="223" t="inlineStr">
        <is>
          <t>Anak</t>
        </is>
      </c>
      <c r="I389" s="258" t="inlineStr">
        <is>
          <t>Fiksi</t>
        </is>
      </c>
      <c r="J389" s="186" t="inlineStr">
        <is>
          <t>001.01</t>
        </is>
      </c>
      <c r="K389" s="223" t="n"/>
      <c r="L389" s="223" t="n"/>
      <c r="M389" s="259" t="n"/>
      <c r="N389" s="223" t="n"/>
      <c r="O389" s="223" t="n"/>
      <c r="P389" s="260" t="n">
        <v>2014</v>
      </c>
      <c r="Q389" s="260" t="n">
        <v>2017</v>
      </c>
      <c r="R389" s="223" t="inlineStr">
        <is>
          <t>Rainbow Publisher</t>
        </is>
      </c>
      <c r="S389" s="223" t="inlineStr">
        <is>
          <t>Andi Offset CV</t>
        </is>
      </c>
      <c r="T389" s="223" t="n"/>
      <c r="U389" s="261" t="n">
        <v>48</v>
      </c>
      <c r="V389" s="86" t="inlineStr">
        <is>
          <t>pdf</t>
        </is>
      </c>
      <c r="W389" s="223" t="inlineStr">
        <is>
          <t>12.1 MB</t>
        </is>
      </c>
      <c r="X389" s="223" t="inlineStr">
        <is>
          <t>&lt;p&gt;Fabel adalah cerita yang menggambarkan watak dan budi manusia yang&lt;br /&gt;
 pelakunya diperankan oleh binatang. Fabel biasanya berisi pendidikan moral dan&lt;br /&gt;
 budi pekerti. Fabel juga mengajarkan etika, keteladanan, dan semangat berusaha.&lt;br /&gt;
 Tepatlah kiranya bila fabel dijadikan teman pengantar tidur malam adik-adik tercinta.&lt;br /&gt;
 Dalam buku &amp;ldquo;Anak Kera yang Nakal dan Kumpulan Cerita Kera Lainnya&amp;rdquo;, kita&lt;br /&gt;
 akan menemukan berbagai karakter kera. Berbagai kisah kera dalam buku dongeng&lt;br /&gt;
 ini sangat seru dan sayang untuk dilewatkan. Tapi ingat, adik-adik harus tetap belajar&lt;br /&gt;
 dengan giat, ya&lt;/p&gt;</t>
        </is>
      </c>
      <c r="Y389" s="262" t="n">
        <v>38500</v>
      </c>
      <c r="Z389" s="226" t="n"/>
      <c r="AA389" s="241">
        <f>Y2773*Z2773</f>
        <v/>
      </c>
      <c r="AB389" s="237" t="inlineStr">
        <is>
          <t>213bc86c-b525-4533-9266-dde843a8f39e</t>
        </is>
      </c>
    </row>
    <row r="390" ht="15" customHeight="1" s="283">
      <c r="A390" s="109" t="n">
        <v>2765</v>
      </c>
      <c r="B390" s="222">
        <f>HYPERLINK("https://mocostore.moco.co.id/catalog/"&amp;AB2774,"Klik Disini")</f>
        <v/>
      </c>
      <c r="C390" s="223" t="inlineStr">
        <is>
          <t>Ayam yang Ingkar Janji dan Kumpulan Cerita Ayam Lainnya</t>
        </is>
      </c>
      <c r="D390" s="223" t="n"/>
      <c r="E390" s="223" t="inlineStr">
        <is>
          <t>Winkanda Satria Putra</t>
        </is>
      </c>
      <c r="F390" s="223" t="inlineStr">
        <is>
          <t>978-979-29-4596-6</t>
        </is>
      </c>
      <c r="G390" s="223" t="inlineStr">
        <is>
          <t>978-979-29-7348-8</t>
        </is>
      </c>
      <c r="H390" s="223" t="inlineStr">
        <is>
          <t>Anak</t>
        </is>
      </c>
      <c r="I390" s="258" t="inlineStr">
        <is>
          <t>Fiksi</t>
        </is>
      </c>
      <c r="J390" s="186" t="inlineStr">
        <is>
          <t>001.01</t>
        </is>
      </c>
      <c r="K390" s="223" t="n"/>
      <c r="L390" s="223" t="n"/>
      <c r="M390" s="259" t="n"/>
      <c r="N390" s="223" t="n"/>
      <c r="O390" s="223" t="n"/>
      <c r="P390" s="260" t="n">
        <v>2014</v>
      </c>
      <c r="Q390" s="260" t="n">
        <v>2017</v>
      </c>
      <c r="R390" s="223" t="inlineStr">
        <is>
          <t>Rainbow Publisher</t>
        </is>
      </c>
      <c r="S390" s="223" t="inlineStr">
        <is>
          <t>Andi Offset CV</t>
        </is>
      </c>
      <c r="T390" s="223" t="n"/>
      <c r="U390" s="261" t="n">
        <v>72</v>
      </c>
      <c r="V390" s="86" t="inlineStr">
        <is>
          <t>pdf</t>
        </is>
      </c>
      <c r="W390" s="223" t="inlineStr">
        <is>
          <t>6.4 MB</t>
        </is>
      </c>
      <c r="X390" s="223" t="inlineStr">
        <is>
          <t>&lt;p&gt;Fabel adalah cerita yang menggambarkan watak dan budi manusia&lt;br /&gt;
 yang pelakunya diperankan oleh binatang. Fabel biasanya berisi pendidikan&lt;br /&gt;
 moral dan budi pekerti. Fabel juga mengajarkan etika, keteladanan,&lt;br /&gt;
 dan semangat berusaha. Tepatlah kiranya bila fabel dijadikan teman&lt;br /&gt;
 pengantar tidur malam adik-adik tercinta.&lt;br /&gt;
 Dalam buku &amp;ldquo;AYAM YANG INGKAR JANJI DAN KUMPULAN CERITA AYAM&lt;br /&gt;
 LAINNYA&amp;rdquo;, kita akan bertemu dengan berbagai karakter ayam. Berbagai&lt;br /&gt;
 kisah ayam dalam buku dongeng ini sangat seru dan sayang untuk&lt;br /&gt;
 dilewatkan. Tapi ingat, adik-adik harus tetap belajar dengan giat, ya!&lt;/p&gt;</t>
        </is>
      </c>
      <c r="Y390" s="262" t="n">
        <v>54000</v>
      </c>
      <c r="Z390" s="226" t="n"/>
      <c r="AA390" s="241">
        <f>Y2774*Z2774</f>
        <v/>
      </c>
      <c r="AB390" s="237" t="inlineStr">
        <is>
          <t>c0293680-f62e-4662-af1b-f48f202f84ea</t>
        </is>
      </c>
    </row>
    <row r="391" ht="15" customHeight="1" s="283">
      <c r="A391" s="109" t="n">
        <v>2766</v>
      </c>
      <c r="B391" s="222">
        <f>HYPERLINK("https://mocostore.moco.co.id/catalog/"&amp;AB2775,"Klik Disini")</f>
        <v/>
      </c>
      <c r="C391" s="223" t="inlineStr">
        <is>
          <t>Belalang yang Tidak Pernah Puas dan Kumpulan Cerita Belalang Lainnya</t>
        </is>
      </c>
      <c r="D391" s="223" t="n"/>
      <c r="E391" s="223" t="inlineStr">
        <is>
          <t>Winkanda Satria Putra</t>
        </is>
      </c>
      <c r="F391" s="223" t="inlineStr">
        <is>
          <t>978-979-29-4595-9</t>
        </is>
      </c>
      <c r="G391" s="223" t="inlineStr">
        <is>
          <t>978-979-29-7392-1</t>
        </is>
      </c>
      <c r="H391" s="223" t="inlineStr">
        <is>
          <t>Anak</t>
        </is>
      </c>
      <c r="I391" s="258" t="inlineStr">
        <is>
          <t>Fiksi</t>
        </is>
      </c>
      <c r="J391" s="186" t="inlineStr">
        <is>
          <t>001.01</t>
        </is>
      </c>
      <c r="K391" s="264" t="n"/>
      <c r="L391" s="264" t="n"/>
      <c r="M391" s="259" t="n"/>
      <c r="N391" s="223" t="n"/>
      <c r="O391" s="223" t="n"/>
      <c r="P391" s="260" t="n">
        <v>2014</v>
      </c>
      <c r="Q391" s="260" t="n">
        <v>2017</v>
      </c>
      <c r="R391" s="223" t="inlineStr">
        <is>
          <t>Rainbow Publisher</t>
        </is>
      </c>
      <c r="S391" s="223" t="inlineStr">
        <is>
          <t>Andi Offset CV</t>
        </is>
      </c>
      <c r="T391" s="223" t="n"/>
      <c r="U391" s="261" t="n">
        <v>48</v>
      </c>
      <c r="V391" s="86" t="inlineStr">
        <is>
          <t>pdf</t>
        </is>
      </c>
      <c r="W391" s="223" t="inlineStr">
        <is>
          <t>4.4 MB</t>
        </is>
      </c>
      <c r="X391"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&amp;ldquo;BELALANG YANG TIDAK PERNAH PUAS DAN&lt;br /&gt;
 KUMPULAN CERITA BELALANG LAINNYA&amp;rdquo;, kita akan bertemu dengan&lt;br /&gt;
 berbagai karakter Belalang. Berbagai kisah belalang dalam buku ini sangat&lt;br /&gt;
 seru dan sayang untuk dilewatkan. Tapi ingat, adik-adik harus tetap belajar&lt;br /&gt;
 dengan giat, ya&lt;/p&gt;</t>
        </is>
      </c>
      <c r="Y391" s="262" t="n">
        <v>37500</v>
      </c>
      <c r="Z391" s="226" t="n"/>
      <c r="AA391" s="241">
        <f>Y2775*Z2775</f>
        <v/>
      </c>
      <c r="AB391" s="237" t="inlineStr">
        <is>
          <t>ba847a07-e3f2-4efe-bbe2-b6f5bcc7b593</t>
        </is>
      </c>
    </row>
    <row r="392" ht="15" customHeight="1" s="283">
      <c r="A392" s="109" t="n">
        <v>2767</v>
      </c>
      <c r="B392" s="222">
        <f>HYPERLINK("https://mocostore.moco.co.id/catalog/"&amp;AB2776,"Klik Disini")</f>
        <v/>
      </c>
      <c r="C392" s="223" t="inlineStr">
        <is>
          <t>Seri Cerita Rakyat Dunia: Cerita Rakyat Filipina</t>
        </is>
      </c>
      <c r="D392" s="223" t="n"/>
      <c r="E392" s="223" t="inlineStr">
        <is>
          <t>Tatik Widiyarti</t>
        </is>
      </c>
      <c r="F392" s="223" t="inlineStr">
        <is>
          <t>978-979-29-4377-1</t>
        </is>
      </c>
      <c r="G392" s="223" t="inlineStr">
        <is>
          <t>978-979-29-7785-1</t>
        </is>
      </c>
      <c r="H392" s="223" t="inlineStr">
        <is>
          <t>Anak</t>
        </is>
      </c>
      <c r="I392" s="258" t="inlineStr">
        <is>
          <t>Fiksi</t>
        </is>
      </c>
      <c r="J392" s="186" t="inlineStr">
        <is>
          <t>001.01</t>
        </is>
      </c>
      <c r="K392" s="264" t="n"/>
      <c r="L392" s="264" t="n"/>
      <c r="M392" s="259" t="n"/>
      <c r="N392" s="223" t="inlineStr">
        <is>
          <t>Indonesia</t>
        </is>
      </c>
      <c r="O392" s="223" t="inlineStr">
        <is>
          <t>Tidak diketahui</t>
        </is>
      </c>
      <c r="P392" s="260" t="n">
        <v>2014</v>
      </c>
      <c r="Q392" s="260" t="n">
        <v>2017</v>
      </c>
      <c r="R392" s="223" t="inlineStr">
        <is>
          <t>Rainbow Publisher</t>
        </is>
      </c>
      <c r="S392" s="223" t="inlineStr">
        <is>
          <t>Andi Offset CV</t>
        </is>
      </c>
      <c r="T392" s="223" t="inlineStr">
        <is>
          <t>Lokal</t>
        </is>
      </c>
      <c r="U392" s="261" t="n">
        <v>96</v>
      </c>
      <c r="V392" s="86" t="inlineStr">
        <is>
          <t>pdf</t>
        </is>
      </c>
      <c r="W392" s="223" t="inlineStr">
        <is>
          <t>5.4 MB</t>
        </is>
      </c>
      <c r="X392" s="223" t="inlineStr">
        <is>
          <t>&lt;p&gt;Filipina pun mempunyai banyak cerita rakyat yang secara turun-temurun&amp;nbsp;telah disampaikan baik secara lisan maupun secara tertulis dalam sebuah&amp;nbsp;karya sastra. Cerita rakyat yang dimiliki oleh negara Filipina mempunyai&amp;nbsp; ragam yang lebih banyak karena negara ini adalah negara yang terdiri dari&amp;nbsp;banyak kepulauan dan suku-suku bangsa.&amp;nbsp;Di negara Filipina, keberadaan cerita rakyat terutama yang berkaitan dengan&amp;nbsp;tokoh-tokoh gaib atau makhluk-makhluk yang dianggap suci masih banyak&amp;nbsp;diyakini keberadaannya terutama oleh para penduduk yang tinggal di&amp;nbsp;pedesaan. Meskipun tidak ada sejarah yang mencatat adanya keberadaan&amp;nbsp;hal-ha1 tersebut, ini merupakan bagian dari kepercayaan masyarakat&amp;nbsp;setempat.&lt;br /&gt;
 Pada akhirnya, sebuah cerita rakyat memiliki nilai-nilai kepercayaan dan&amp;nbsp;mencerminkan kekhasan setiap negara yang berbeda-beda. Hal ini juga&amp;nbsp;dipengaruhi oleh sejarah masing-masing negara. Namun, semua perbedaan&amp;nbsp;tersebut pada dasarnya terdapat sebuah kesamaan yaitu tentang nilai-nilai&amp;nbsp;kebenaran yang harus dipercayai dan diyakini dalam kehidupan manusia.&lt;/p&gt;</t>
        </is>
      </c>
      <c r="Y392" s="262" t="n">
        <v>66000</v>
      </c>
      <c r="Z392" s="226" t="n"/>
      <c r="AA392" s="241">
        <f>Y2776*Z2776</f>
        <v/>
      </c>
      <c r="AB392" s="237" t="inlineStr">
        <is>
          <t>ce7293c8-2b2c-4f81-86d0-ab638a806a63</t>
        </is>
      </c>
    </row>
    <row r="393" ht="15" customHeight="1" s="283">
      <c r="A393" s="109" t="n">
        <v>2768</v>
      </c>
      <c r="B393" s="222">
        <f>HYPERLINK("https://mocostore.moco.co.id/catalog/"&amp;AB2777,"Klik Disini")</f>
        <v/>
      </c>
      <c r="C393" s="223" t="inlineStr">
        <is>
          <t>Seri Cerita Rakyat Dunia: Cerita Rakyat Korea Selatan</t>
        </is>
      </c>
      <c r="D393" s="223" t="n"/>
      <c r="E393" s="223" t="inlineStr">
        <is>
          <t>Romiyanti</t>
        </is>
      </c>
      <c r="F393" s="223" t="inlineStr">
        <is>
          <t>978-979-29-4358-0</t>
        </is>
      </c>
      <c r="G393" s="223" t="inlineStr">
        <is>
          <t>978-979-29-7790-5</t>
        </is>
      </c>
      <c r="H393" s="223" t="inlineStr">
        <is>
          <t>Anak</t>
        </is>
      </c>
      <c r="I393" s="258" t="inlineStr">
        <is>
          <t>Fiksi</t>
        </is>
      </c>
      <c r="J393" s="186" t="inlineStr">
        <is>
          <t>001.01</t>
        </is>
      </c>
      <c r="K393" s="264" t="n"/>
      <c r="L393" s="264" t="n"/>
      <c r="M393" s="259" t="n"/>
      <c r="N393" s="223" t="inlineStr">
        <is>
          <t>Indonesia</t>
        </is>
      </c>
      <c r="O393" s="223" t="inlineStr">
        <is>
          <t>Tidak diketahui</t>
        </is>
      </c>
      <c r="P393" s="260" t="n">
        <v>2014</v>
      </c>
      <c r="Q393" s="260" t="n">
        <v>2017</v>
      </c>
      <c r="R393" s="223" t="inlineStr">
        <is>
          <t>Rainbow Publisher</t>
        </is>
      </c>
      <c r="S393" s="223" t="inlineStr">
        <is>
          <t>Andi Offset CV</t>
        </is>
      </c>
      <c r="T393" s="223" t="inlineStr">
        <is>
          <t>Lokal</t>
        </is>
      </c>
      <c r="U393" s="261" t="n">
        <v>144</v>
      </c>
      <c r="V393" s="86" t="inlineStr">
        <is>
          <t>pdf</t>
        </is>
      </c>
      <c r="W393" s="223" t="inlineStr">
        <is>
          <t>11.6 MB</t>
        </is>
      </c>
      <c r="X393" s="223" t="inlineStr">
        <is>
          <t>&lt;p&gt;Masyarakat Korea Selatan juga terkenal sangat memelihara tradisi dan&amp;nbsp;budaya sebagai warisan nenek moyang yang harus terus dilestarikan. Mereka&amp;nbsp;sangat menghormati orang-orang yang lebih tua. Salah satu cara menghormati&amp;nbsp;orang yang lebih tua adalah dengan mengucapkan kata annyeonghaseyo. Kata&amp;nbsp;annyeonghaseyo adalah kata yang istimewa karena digunakan sebagai bentuk&amp;nbsp;penghormatan kepada orang yang lebih tua.&lt;br /&gt;
 Dalam hal memberikan penghormatan kepada orang yang lebih tua, Korea&amp;nbsp;Selatan juga membangun fasilitas khusus untuk para manula, seperti taman&amp;nbsp;dan sarana olah raga. Alat transportasi umum mereka, misalnya subway, juga&amp;nbsp;menyediakan tempat duduk khusus untuk orang lanjut usia, orang-orang difabel,&amp;nbsp;dan ibu hamil. Di sana, orang-orang muda tidak ada yang berani duduk di kursi&amp;nbsp;itu.&lt;br /&gt;
 Penghormatan itu berasal dari nilai-nilai luhur yang terdapat dalam cerita&amp;nbsp;rakyat, legenda, dan mitos yang masih dipercaya oleh sebagian besar masyarakat&amp;nbsp;Korea Selatan. Melalui sebuah cerita rakyat, kita dapat mengenal suatu negara serta&amp;nbsp;mengambil hikmah dari pengetahuan dan nilai-nilai yang ada di dalamnya. Hal ini&amp;nbsp;sangat penting untuk masyarakat Korea Selatan pada khususnya, dan masyarakat&amp;nbsp;dunia pada umumnya.&lt;/p&gt;</t>
        </is>
      </c>
      <c r="Y393" s="262" t="n">
        <v>90000</v>
      </c>
      <c r="Z393" s="226" t="n"/>
      <c r="AA393" s="241">
        <f>Y2777*Z2777</f>
        <v/>
      </c>
      <c r="AB393" s="237" t="inlineStr">
        <is>
          <t>16db5581-2555-41f9-b077-fdf88deecef3</t>
        </is>
      </c>
    </row>
    <row r="394" ht="15" customHeight="1" s="283">
      <c r="A394" s="109" t="n">
        <v>2769</v>
      </c>
      <c r="B394" s="222">
        <f>HYPERLINK("https://mocostore.moco.co.id/catalog/"&amp;AB2778,"Klik Disini")</f>
        <v/>
      </c>
      <c r="C394" s="223" t="inlineStr">
        <is>
          <t>Kambing Bertanduk Emas dan Kumpulan Cerita Kambing Lainnyaï»¿</t>
        </is>
      </c>
      <c r="D394" s="223" t="n"/>
      <c r="E394" s="223" t="inlineStr">
        <is>
          <t>Winkanda Satria Putra</t>
        </is>
      </c>
      <c r="F394" s="223" t="inlineStr">
        <is>
          <t>978-979-29-4601-7</t>
        </is>
      </c>
      <c r="G394" s="223" t="inlineStr">
        <is>
          <t>978-979-29-7553-6</t>
        </is>
      </c>
      <c r="H394" s="223" t="inlineStr">
        <is>
          <t>Anak</t>
        </is>
      </c>
      <c r="I394" s="258" t="inlineStr">
        <is>
          <t>Fiksi</t>
        </is>
      </c>
      <c r="J394" s="186" t="inlineStr">
        <is>
          <t>001.01</t>
        </is>
      </c>
      <c r="K394" s="264" t="n"/>
      <c r="L394" s="264" t="n"/>
      <c r="M394" s="259" t="n"/>
      <c r="N394" s="223" t="n"/>
      <c r="O394" s="223" t="n"/>
      <c r="P394" s="260" t="n">
        <v>2014</v>
      </c>
      <c r="Q394" s="260" t="n">
        <v>2017</v>
      </c>
      <c r="R394" s="223" t="inlineStr">
        <is>
          <t>Rainbow Publisher</t>
        </is>
      </c>
      <c r="S394" s="223" t="inlineStr">
        <is>
          <t>Andi Offset CV</t>
        </is>
      </c>
      <c r="T394" s="223" t="n"/>
      <c r="U394" s="261" t="n">
        <v>48</v>
      </c>
      <c r="V394" s="86" t="inlineStr">
        <is>
          <t>pdf</t>
        </is>
      </c>
      <c r="W394" s="223" t="inlineStr">
        <is>
          <t>13.9 MB</t>
        </is>
      </c>
      <c r="X394"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&amp;ldquo;KAMBING BERTANDUK EMAS DAN KUMPULAN CERITA&lt;br /&gt;
 KAMBING LAINNYA&amp;rdquo;, kita akan bertemu dengan berbagai karakter&lt;br /&gt;
 kambing. Berbagai kisah kambing dalam buku dongeng ini sangat seru dan&lt;br /&gt;
 sayang untuk dilewatkan. Tapi ingat, adik-adik harus tetap belajar dengan&lt;br /&gt;
 giat, ya&lt;/p&gt;</t>
        </is>
      </c>
      <c r="Y394" s="262" t="n">
        <v>37500</v>
      </c>
      <c r="Z394" s="226" t="n"/>
      <c r="AA394" s="241">
        <f>Y2778*Z2778</f>
        <v/>
      </c>
      <c r="AB394" s="237" t="inlineStr">
        <is>
          <t>900118e3-b27d-4ee8-8899-1981988536b9</t>
        </is>
      </c>
    </row>
    <row r="395" ht="15" customHeight="1" s="283">
      <c r="A395" s="109" t="n">
        <v>2770</v>
      </c>
      <c r="B395" s="222">
        <f>HYPERLINK("https://mocostore.moco.co.id/catalog/"&amp;AB2779,"Klik Disini")</f>
        <v/>
      </c>
      <c r="C395" s="223" t="inlineStr">
        <is>
          <t>Kepiting yang Pintar dan Kumpulan Cerita Kepiting Lainnya</t>
        </is>
      </c>
      <c r="D395" s="223" t="n"/>
      <c r="E395" s="223" t="inlineStr">
        <is>
          <t>Winkanda Satria Putra</t>
        </is>
      </c>
      <c r="F395" s="223" t="inlineStr">
        <is>
          <t>978-979-29-4511-9</t>
        </is>
      </c>
      <c r="G395" s="223" t="inlineStr">
        <is>
          <t>978-979-29-7558-1</t>
        </is>
      </c>
      <c r="H395" s="223" t="inlineStr">
        <is>
          <t>Anak</t>
        </is>
      </c>
      <c r="I395" s="258" t="inlineStr">
        <is>
          <t>Fiksi</t>
        </is>
      </c>
      <c r="J395" s="186" t="inlineStr">
        <is>
          <t>001.01</t>
        </is>
      </c>
      <c r="K395" s="264" t="n"/>
      <c r="L395" s="264" t="n"/>
      <c r="M395" s="259" t="n"/>
      <c r="N395" s="223" t="inlineStr">
        <is>
          <t>Indonesia</t>
        </is>
      </c>
      <c r="O395" s="223" t="inlineStr">
        <is>
          <t>Tidak diketahui</t>
        </is>
      </c>
      <c r="P395" s="260" t="n">
        <v>2014</v>
      </c>
      <c r="Q395" s="260" t="n">
        <v>2017</v>
      </c>
      <c r="R395" s="223" t="inlineStr">
        <is>
          <t>Rainbow Publisher</t>
        </is>
      </c>
      <c r="S395" s="223" t="inlineStr">
        <is>
          <t>Andi Offset CV</t>
        </is>
      </c>
      <c r="T395" s="223" t="inlineStr">
        <is>
          <t>Lokal</t>
        </is>
      </c>
      <c r="U395" s="261" t="n">
        <v>48</v>
      </c>
      <c r="V395" s="86" t="inlineStr">
        <is>
          <t>pdf</t>
        </is>
      </c>
      <c r="W395" s="223" t="inlineStr">
        <is>
          <t>14.9 MB</t>
        </is>
      </c>
      <c r="X395" s="223"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seri &amp;ldquo;Kepiting yang Pintar dan Kumpulan Dongeng Kepiting&lt;br /&gt;
 Lainnya&amp;rdquo; ini, kita akan bertemu dengan berbagai karakter tokoh kepiting.&lt;br /&gt;
 Berbagai kisah kepiting dalam buku dongeng ini sangat seru dan sayang&lt;br /&gt;
 untuk dilewatkan. Tapi ingat, adik-adik harus tetap belajar dengan giat.&lt;/p&gt;</t>
        </is>
      </c>
      <c r="Y395" s="262" t="n">
        <v>35000</v>
      </c>
      <c r="Z395" s="226" t="n"/>
      <c r="AA395" s="241">
        <f>Y2779*Z2779</f>
        <v/>
      </c>
      <c r="AB395" s="237" t="inlineStr">
        <is>
          <t>52232106-b971-4b8a-b059-40866b95aa2d</t>
        </is>
      </c>
    </row>
    <row r="396" ht="15" customHeight="1" s="283">
      <c r="A396" s="109" t="n">
        <v>2773</v>
      </c>
      <c r="B396" s="222">
        <f>HYPERLINK("https://mocostore.moco.co.id/catalog/"&amp;AB2782,"Klik Disini")</f>
        <v/>
      </c>
      <c r="C396" s="223" t="inlineStr">
        <is>
          <t>Ratu Semut dan Rakit Daun, Serta Kumpulan Cerita Semut Lainnya</t>
        </is>
      </c>
      <c r="D396" s="223" t="n"/>
      <c r="E396" s="223" t="inlineStr">
        <is>
          <t>Winkanda Satria Putra</t>
        </is>
      </c>
      <c r="F396" s="223" t="inlineStr">
        <is>
          <t>978-979-29-4619-2</t>
        </is>
      </c>
      <c r="G396" s="223" t="inlineStr">
        <is>
          <t>978-979-29-7733-2</t>
        </is>
      </c>
      <c r="H396" s="223" t="inlineStr">
        <is>
          <t>Anak</t>
        </is>
      </c>
      <c r="I396" s="258" t="inlineStr">
        <is>
          <t>Fiksi</t>
        </is>
      </c>
      <c r="J396" s="186" t="inlineStr">
        <is>
          <t>001.01</t>
        </is>
      </c>
      <c r="K396" s="264" t="n"/>
      <c r="L396" s="264" t="n"/>
      <c r="M396" s="259" t="n"/>
      <c r="N396" s="223" t="n"/>
      <c r="O396" s="223" t="n"/>
      <c r="P396" s="260" t="n">
        <v>2014</v>
      </c>
      <c r="Q396" s="260" t="n">
        <v>2017</v>
      </c>
      <c r="R396" s="223" t="inlineStr">
        <is>
          <t>Rainbow Publisher</t>
        </is>
      </c>
      <c r="S396" s="223" t="inlineStr">
        <is>
          <t>Andi Offset CV</t>
        </is>
      </c>
      <c r="T396" s="223" t="n"/>
      <c r="U396" s="261" t="n">
        <v>60</v>
      </c>
      <c r="V396" s="86" t="inlineStr">
        <is>
          <t>pdf</t>
        </is>
      </c>
      <c r="W396" s="223" t="inlineStr">
        <is>
          <t>6.4 MB</t>
        </is>
      </c>
      <c r="X396" s="223" t="inlineStr">
        <is>
          <t>&lt;p&gt;Fabel adalah cerita yang diperankan binatang. Biasanya menggambarkan watak dan budi manusia. Fabel biasanya berisi pendidikan moral dan budi pekerti. Dalam buku Ratu Semut dan Rakit Daun serta Kumpulan Cerita Semut Lainnya, kita akan bertemu dengan berbagai karakter Semut. Salah satu pesan moralnya adalah bila kita mau bekerjasama, sesulit apa pun permasalahan yang kita hadapi pasti ada jalan keluarnya. Berbagai kisah semut dalam buku dongeng ini sangat seru dan sayang untuk dilewatkan. Tepatlah kiranya, bila fabel semut ini dijadikan teman pengantar tidur malam adik-adik tercinta! Selamat membaca&lt;/p&gt;</t>
        </is>
      </c>
      <c r="Y396" s="262" t="n">
        <v>42000</v>
      </c>
      <c r="Z396" s="226" t="n"/>
      <c r="AA396" s="241">
        <f>Y2782*Z2782</f>
        <v/>
      </c>
      <c r="AB396" s="237" t="inlineStr">
        <is>
          <t>714d644b-fa51-4322-9038-dffc36180c2b</t>
        </is>
      </c>
    </row>
    <row r="397" ht="15" customHeight="1" s="283">
      <c r="A397" s="109" t="n">
        <v>2774</v>
      </c>
      <c r="B397" s="222">
        <f>HYPERLINK("https://mocostore.moco.co.id/catalog/"&amp;AB2783,"Klik Disini")</f>
        <v/>
      </c>
      <c r="C397" s="223" t="inlineStr">
        <is>
          <t>Second Chance â€“ Dia Soulmate-mu</t>
        </is>
      </c>
      <c r="D397" s="223" t="n"/>
      <c r="E397" s="223" t="inlineStr">
        <is>
          <t>Ribka Adelina Purba</t>
        </is>
      </c>
      <c r="F397" s="223" t="inlineStr">
        <is>
          <t>978-979-29-4700-7</t>
        </is>
      </c>
      <c r="G397" s="223" t="inlineStr">
        <is>
          <t>978-979-29-7744-8</t>
        </is>
      </c>
      <c r="H397" s="223" t="inlineStr">
        <is>
          <t>Fiksi</t>
        </is>
      </c>
      <c r="I397" s="258" t="inlineStr">
        <is>
          <t>Fiksi</t>
        </is>
      </c>
      <c r="J397" s="186" t="inlineStr">
        <is>
          <t>001.02</t>
        </is>
      </c>
      <c r="K397" s="264" t="n"/>
      <c r="L397" s="264" t="n"/>
      <c r="M397" s="259" t="n"/>
      <c r="N397" s="223" t="inlineStr">
        <is>
          <t>Indonesia</t>
        </is>
      </c>
      <c r="O397" s="223" t="inlineStr">
        <is>
          <t>Tidak diketahui</t>
        </is>
      </c>
      <c r="P397" s="260" t="n">
        <v>2014</v>
      </c>
      <c r="Q397" s="260" t="n">
        <v>2017</v>
      </c>
      <c r="R397" s="223" t="inlineStr">
        <is>
          <t>Sheila Publishing</t>
        </is>
      </c>
      <c r="S397" s="223" t="inlineStr">
        <is>
          <t>Andi Offset CV</t>
        </is>
      </c>
      <c r="T397" s="223" t="inlineStr">
        <is>
          <t>Lokal</t>
        </is>
      </c>
      <c r="U397" s="261" t="n">
        <v>304</v>
      </c>
      <c r="V397" s="86" t="inlineStr">
        <is>
          <t>pdf</t>
        </is>
      </c>
      <c r="W397" s="223" t="inlineStr">
        <is>
          <t>8.1 MB</t>
        </is>
      </c>
      <c r="X397" s="223" t="inlineStr">
        <is>
          <t>&lt;p&gt;Berkisah tentang kesempatan kedua. Berawal dari sebuoh quote dari sebuah film Filipina:&lt;br /&gt;
 &amp;quot;Dari sebegitu banyak manusia di negaramu, bagaimana kau bisa menemukan jodohmu? Bagaimana kau tau bahwa dia&lt;br /&gt;
 adalah &amp;#39;the one&amp;#39;. Bagoimana kalau kau bertemu dengannya di jalan, tapi tak menyadarinya karna kau terlalu sibuk dengan&lt;br /&gt;
 * tali sepatumu? Atau, bagaimana kalau kau ternyata sudoh melewatinya?&amp;quot;&lt;br /&gt;
 Ya. Bagaimana? Bagaimana kalau kau sudah pernah bersamanya, tapi tak menyadarinya. Kau sudoh mengenalnya lama, bohkon hompir melupakannya tanpa tahu dia adlah soulmate mu Jodohmu.&lt;/p&gt;
 &lt;p&gt;Second Change terdiri dari&amp;nbsp;&lt;br /&gt;
 5 kiah dengan latar belakang 5 negara yang berbeda. Selain kesempatan kedua sebagai benang merah, 5&lt;br /&gt;
 tokoh perempuan dalam cerita ini pada akhirnya terhubung satu dengan yong lain, walau mungkin awalnyo tak saling kenal.&lt;br /&gt;
 Kau memang tidak pernah tahu ke mana hidup membawamu, serta bagaimana cerita dan kisah yang harus kau jalani.&lt;br /&gt;
 Mereka beruntung mempunyai kesempatan kedua, kemudian bisa bersama dengan orang yang dicintainya&lt;br /&gt;
 Bagaimana denganmu? Yuk segera simak cerita tentang kesempatan kedua dalam buku ini!&lt;/p&gt;</t>
        </is>
      </c>
      <c r="Y397" s="262" t="n">
        <v>67500</v>
      </c>
      <c r="Z397" s="226" t="n"/>
      <c r="AA397" s="241">
        <f>Y2783*Z2783</f>
        <v/>
      </c>
      <c r="AB397" s="237" t="inlineStr">
        <is>
          <t>d52526cb-5aad-4af8-8af1-6d8483981f3f</t>
        </is>
      </c>
    </row>
    <row r="398" ht="15" customHeight="1" s="283">
      <c r="A398" s="109" t="n">
        <v>2776</v>
      </c>
      <c r="B398" s="222">
        <f>HYPERLINK("https://mocostore.moco.co.id/catalog/"&amp;AB2785,"Klik Disini")</f>
        <v/>
      </c>
      <c r="C398" s="223" t="inlineStr">
        <is>
          <t>Singa Yang Serakah Dan Kumpulan Cerita Singa Lainnya</t>
        </is>
      </c>
      <c r="D398" s="223" t="n"/>
      <c r="E398" s="223" t="inlineStr">
        <is>
          <t>Winkanda Satria Putra</t>
        </is>
      </c>
      <c r="F398" s="223" t="inlineStr">
        <is>
          <t>978-979-29-4510-2</t>
        </is>
      </c>
      <c r="G398" s="223" t="inlineStr">
        <is>
          <t>978-979-29-7837-7</t>
        </is>
      </c>
      <c r="H398" s="223" t="inlineStr">
        <is>
          <t>Anak</t>
        </is>
      </c>
      <c r="I398" s="258" t="inlineStr">
        <is>
          <t>Fiksi</t>
        </is>
      </c>
      <c r="J398" s="186" t="inlineStr">
        <is>
          <t>001.01</t>
        </is>
      </c>
      <c r="K398" s="264" t="n"/>
      <c r="L398" s="264" t="n"/>
      <c r="M398" s="259" t="n"/>
      <c r="N398" s="223" t="inlineStr">
        <is>
          <t>Indonesia</t>
        </is>
      </c>
      <c r="O398" s="223" t="inlineStr">
        <is>
          <t>Tidak diketahui</t>
        </is>
      </c>
      <c r="P398" s="260" t="n">
        <v>2014</v>
      </c>
      <c r="Q398" s="260" t="n">
        <v>2017</v>
      </c>
      <c r="R398" s="223" t="inlineStr">
        <is>
          <t>Rainbow Publisher</t>
        </is>
      </c>
      <c r="S398" s="223" t="inlineStr">
        <is>
          <t>Andi Offset CV</t>
        </is>
      </c>
      <c r="T398" s="223" t="inlineStr">
        <is>
          <t>Lokal</t>
        </is>
      </c>
      <c r="U398" s="261" t="n">
        <v>48</v>
      </c>
      <c r="V398" s="86" t="inlineStr">
        <is>
          <t>pdf</t>
        </is>
      </c>
      <c r="W398" s="223" t="inlineStr">
        <is>
          <t>12.4 MB</t>
        </is>
      </c>
      <c r="X398" s="223" t="inlineStr">
        <is>
          <t>&lt;p&gt;Fabel adalah cerita yang diperankan binatang. Biasanya menggambarkan watak dan budi manusia. Fabel biasanya berisi pendidikan moral dan budi pekerti. Dalam buku Singa yang Serakah dan Kumpulan Cerita Singa Lainnya, kita akan bertemu dengan berbagai karakter singa. Salah satu pesan moralnya adalah bila kita berbuat baik kepada orang lain, pasti orang lain akan berbuat baik kepada kita. Akan tetapi bila kita berbuat jahat kepada orang lain, pasti orang lain juga akan berbuat jahat kepada kita. Oleh karena itu hendaknya kita selalu berbuat baik. Berbagai kisah singa dalam buku dongeng ini sangat seru dan sayang untuk dilewatkan. Tepatlah kiranya, bila fabel singa ini dijadikan teman pengantar tidur malam adik-adik tercinta! Selamat membaca&lt;/p&gt;</t>
        </is>
      </c>
      <c r="Y398" s="262" t="n">
        <v>38500</v>
      </c>
      <c r="Z398" s="226" t="n"/>
      <c r="AA398" s="241">
        <f>Y2785*Z2785</f>
        <v/>
      </c>
      <c r="AB398" s="237" t="inlineStr">
        <is>
          <t>b4e6474f-f0d4-4d51-bf18-a30f14e346c6</t>
        </is>
      </c>
    </row>
    <row r="399" ht="15" customHeight="1" s="283">
      <c r="A399" s="109" t="n">
        <v>2779</v>
      </c>
      <c r="B399" s="222">
        <f>HYPERLINK("https://mocostore.moco.co.id/catalog/"&amp;AB2788,"Klik Disini")</f>
        <v/>
      </c>
      <c r="C399" s="223" t="inlineStr">
        <is>
          <t>Forever You â€“ Kita Berjalan dengan Tujuan yang Sama</t>
        </is>
      </c>
      <c r="D399" s="223" t="n"/>
      <c r="E399" s="223" t="inlineStr">
        <is>
          <t>Sri Marflowers</t>
        </is>
      </c>
      <c r="F399" s="223" t="inlineStr">
        <is>
          <t>978-979-29-4622-2</t>
        </is>
      </c>
      <c r="G399" s="223" t="inlineStr">
        <is>
          <t>978-979-29-7575-8</t>
        </is>
      </c>
      <c r="H399" s="223" t="inlineStr">
        <is>
          <t>Fiksi</t>
        </is>
      </c>
      <c r="I399" s="258" t="inlineStr">
        <is>
          <t>Fiksi</t>
        </is>
      </c>
      <c r="J399" s="186" t="inlineStr">
        <is>
          <t>001.02</t>
        </is>
      </c>
      <c r="K399" s="264" t="n"/>
      <c r="L399" s="264" t="n"/>
      <c r="M399" s="259" t="n"/>
      <c r="N399" s="223" t="inlineStr">
        <is>
          <t>Indonesia</t>
        </is>
      </c>
      <c r="O399" s="223" t="inlineStr">
        <is>
          <t>Tidak diketahui</t>
        </is>
      </c>
      <c r="P399" s="260" t="n">
        <v>2014</v>
      </c>
      <c r="Q399" s="260" t="n">
        <v>2017</v>
      </c>
      <c r="R399" s="223" t="inlineStr">
        <is>
          <t>Sheila Publishing</t>
        </is>
      </c>
      <c r="S399" s="223" t="inlineStr">
        <is>
          <t>Andi Offset CV</t>
        </is>
      </c>
      <c r="T399" s="223" t="inlineStr">
        <is>
          <t>Lokal</t>
        </is>
      </c>
      <c r="U399" s="261" t="n">
        <v>240</v>
      </c>
      <c r="V399" s="86" t="inlineStr">
        <is>
          <t>pdf</t>
        </is>
      </c>
      <c r="W399" s="223" t="inlineStr">
        <is>
          <t>2.9 MB</t>
        </is>
      </c>
      <c r="X399" s="223" t="inlineStr">
        <is>
          <t>&lt;p&gt;Ji Ho! Nama itu tidak ingin Hanny dengar lagi dalam kehidupannya. Setelah rentetan masalah yang Hanny hadapi, kekasihnya itu malah pergi meninggalkannya bersama wanita lain untuk menikah. Wanita itu adalah sahabat Hanny sendiri.&lt;br /&gt;
 Jika diminta memilih, Hanny ingin hidup sebagai orang lain, menjalani hidup layaknya orang lain, mempunyai keluarga yang utuh, kasih sayang yang selalu tercurahkan, dan dengan materi yang tercukupi. Namun, semua itu hanya mimpi bagi Hanny sehingga ia harus tertidur dahulu untuk memperolehnya.&lt;br /&gt;
 Kencan buta yang sudah direncanakan Nana matang-matang, berakibat fatal bagi sahabatnya Eun Hanny. Pria yang dipilih Nana memang sesuai dengan kriteria yang Hanny inginkan, tetapi Hanny malah membuat masalah dengan mengaku sebagai kekasih dari pria lain, yang akan melamar pacarnya di sebuah restoran terkenal, tempat ia bertemu dengan pasangan kencan butanya saat itu.&lt;br /&gt;
 Sungguh membingungkan ya?&lt;br /&gt;
 Apakah Hanny akan mendapatkan cinta sejatinya yang diimpikan-impikan? Yuk ikuti kisah pencarian cinta dan liku kehidupan Hanny yang rumit dalam novel ini.&lt;/p&gt;</t>
        </is>
      </c>
      <c r="Y399" s="262" t="n">
        <v>54000</v>
      </c>
      <c r="Z399" s="226" t="n"/>
      <c r="AA399" s="241">
        <f>Y2788*Z2788</f>
        <v/>
      </c>
      <c r="AB399" s="237" t="inlineStr">
        <is>
          <t>8044b0da-8d52-4bfe-aded-53dfaafc27bc</t>
        </is>
      </c>
    </row>
    <row r="400" ht="15" customHeight="1" s="283">
      <c r="A400" s="109" t="n">
        <v>2781</v>
      </c>
      <c r="B400" s="222">
        <f>HYPERLINK("https://mocostore.moco.co.id/catalog/"&amp;AB2790,"Klik Disini")</f>
        <v/>
      </c>
      <c r="C400" s="223" t="inlineStr">
        <is>
          <t>It Hurts â€“ Ketika Mencintaimu Adalah Sakit Untukku</t>
        </is>
      </c>
      <c r="D400" s="223" t="n"/>
      <c r="E400" s="223" t="inlineStr">
        <is>
          <t>Gogor Subyakto</t>
        </is>
      </c>
      <c r="F400" s="223" t="inlineStr">
        <is>
          <t>978-979-29-2665-9</t>
        </is>
      </c>
      <c r="G400" s="223" t="inlineStr">
        <is>
          <t>978-979-29-7533-8</t>
        </is>
      </c>
      <c r="H400" s="223" t="inlineStr">
        <is>
          <t>Fiksi</t>
        </is>
      </c>
      <c r="I400" s="258" t="inlineStr">
        <is>
          <t>Fiksi</t>
        </is>
      </c>
      <c r="J400" s="186" t="inlineStr">
        <is>
          <t>001.02</t>
        </is>
      </c>
      <c r="K400" s="264" t="n"/>
      <c r="L400" s="264" t="n"/>
      <c r="M400" s="259" t="n"/>
      <c r="N400" s="223" t="inlineStr">
        <is>
          <t>Indonesia</t>
        </is>
      </c>
      <c r="O400" s="223" t="inlineStr">
        <is>
          <t>Tidak diketahui</t>
        </is>
      </c>
      <c r="P400" s="260" t="n">
        <v>2014</v>
      </c>
      <c r="Q400" s="260" t="n">
        <v>2017</v>
      </c>
      <c r="R400" s="223" t="inlineStr">
        <is>
          <t>Sheila Publishing</t>
        </is>
      </c>
      <c r="S400" s="223" t="inlineStr">
        <is>
          <t>Andi Offset CV</t>
        </is>
      </c>
      <c r="T400" s="223" t="inlineStr">
        <is>
          <t>Lokal</t>
        </is>
      </c>
      <c r="U400" s="261" t="n">
        <v>192</v>
      </c>
      <c r="V400" s="86" t="inlineStr">
        <is>
          <t>pdf</t>
        </is>
      </c>
      <c r="W400" s="223" t="inlineStr">
        <is>
          <t>2.4 MB</t>
        </is>
      </c>
      <c r="X400" s="223" t="inlineStr">
        <is>
          <t>&lt;p&gt;Memiliki suara yang indah, mudah bergaul, dan tentu saja cantik. Banyak teman-teman kampusnya yang menaruh hati padanya. Namun, dengan halus seperti biasa, Mitha membentengi dirinya.&lt;br /&gt;
 Vera, sahabat Mitha, tahu mengapa dirinya bersikap seperti itu. Vera selalu mengatainya bodoh karena masalah yang satu ini selalu berkaitan dengan kisah masa lalu Mitha. Masa lalu itu punya nama, Fahmi.&lt;br /&gt;
 Satria hanya bisa menjadi teman yang baik untuk Mitha. Walau hati kecilnya selalu berharap gadis itu akan memandangnya lebih dari sekedar teman. Tapi baginya ini cukup, asal dia bisa membuat sebuah senyuman di bibir gadis pujaannya.&lt;br /&gt;
 Entah apa yang membuat Mitha begitu menaruh harapan lebih terhadap mantan kekasihnya yang sudah lebih dari satu tahun itu tak memberinya kabar. Dirinya sendirilah yang tahu. Terkadang Mitha sendiri pun tak yakin apa yang dia rasakan.&lt;br /&gt;
 Namun saat memandang kedua mata Fahmi, Mitha tak menemukan apa yang dia butuhkan. Mitha melepas masa lalunya sepertinya sudah terlambat untuk meraih masa kini dan mungkin masa depannya.&lt;br /&gt;
 Setahun berlalu.&lt;br /&gt;
 Ketidaksengajaan itu mempertemukan Mitha dan Satria kembali.&lt;/p&gt;
 &lt;p&gt;Apakah Mitha akan mendapatkan cinta yang selama ini diharapkannya? Yuk ikuti kisah cerita pencarian cinta Mitha yang berliku dalam novel ini.&lt;/p&gt;</t>
        </is>
      </c>
      <c r="Y400" s="262" t="n">
        <v>44500</v>
      </c>
      <c r="Z400" s="226" t="n"/>
      <c r="AA400" s="241">
        <f>Y2790*Z2790</f>
        <v/>
      </c>
      <c r="AB400" s="237" t="inlineStr">
        <is>
          <t>a33d9c0f-ded1-41b8-8fd7-5a2e9c17baa4</t>
        </is>
      </c>
    </row>
    <row r="401" ht="15" customHeight="1" s="283">
      <c r="A401" s="109" t="n">
        <v>2784</v>
      </c>
      <c r="B401" s="222">
        <f>HYPERLINK("https://mocostore.moco.co.id/catalog/"&amp;AB2793,"Klik Disini")</f>
        <v/>
      </c>
      <c r="C401" s="223" t="inlineStr">
        <is>
          <t>Petualangan Geng Serangga</t>
        </is>
      </c>
      <c r="D401" s="223" t="n"/>
      <c r="E401" s="223" t="inlineStr">
        <is>
          <t>Apin Septian</t>
        </is>
      </c>
      <c r="F401" s="223" t="inlineStr">
        <is>
          <t>978-979-29-4650-5</t>
        </is>
      </c>
      <c r="G401" s="223" t="inlineStr">
        <is>
          <t>978-979-29-7705-9</t>
        </is>
      </c>
      <c r="H401" s="223" t="inlineStr">
        <is>
          <t>Anak</t>
        </is>
      </c>
      <c r="I401" s="258" t="inlineStr">
        <is>
          <t>Fiksi</t>
        </is>
      </c>
      <c r="J401" s="186" t="inlineStr">
        <is>
          <t>001.01</t>
        </is>
      </c>
      <c r="K401" s="264" t="n"/>
      <c r="L401" s="264" t="n"/>
      <c r="M401" s="259" t="n"/>
      <c r="N401" s="223" t="inlineStr">
        <is>
          <t>Indonesia</t>
        </is>
      </c>
      <c r="O401" s="223" t="inlineStr">
        <is>
          <t>Tidak diketahui</t>
        </is>
      </c>
      <c r="P401" s="260" t="n">
        <v>2014</v>
      </c>
      <c r="Q401" s="260" t="n">
        <v>2017</v>
      </c>
      <c r="R401" s="223" t="inlineStr">
        <is>
          <t>Rainbow Publisher</t>
        </is>
      </c>
      <c r="S401" s="223" t="inlineStr">
        <is>
          <t>Andi Offset CV</t>
        </is>
      </c>
      <c r="T401" s="223" t="inlineStr">
        <is>
          <t>Lokal</t>
        </is>
      </c>
      <c r="U401" s="261" t="n">
        <v>72</v>
      </c>
      <c r="V401" s="86" t="inlineStr">
        <is>
          <t>pdf</t>
        </is>
      </c>
      <c r="W401" s="223" t="inlineStr">
        <is>
          <t>4.0 MB</t>
        </is>
      </c>
      <c r="X401" s="223" t="inlineStr">
        <is>
          <t>&lt;p&gt;Ketika berjalan-jalan mencari makanan di kebun, geng serangga Cimut, Alang, dan Piko menemukan sebuah biskuit yang ada di dekat pohon. Biskuit itu ternyata terlalu berat dan membutuhkan banyak tenaga. Akhirnya, mereka pun berpikir tentang cara membawa biskuit itu. Penasaran kan dengan cerita selanjutnya?&lt;br /&gt;
 Buku Petualangan Geng Serangga ini akan membuat kalian mengerti tentang arti seorang sahabat, tolong-menolong, bekerja sama, berbagi, dan tidak memikirkan diri sendiri. Yuk segera baca kisah geng serangga ini!&lt;/p&gt;</t>
        </is>
      </c>
      <c r="Y401" s="262" t="n">
        <v>52500</v>
      </c>
      <c r="Z401" s="226" t="n"/>
      <c r="AA401" s="241">
        <f>Y2793*Z2793</f>
        <v/>
      </c>
      <c r="AB401" s="237" t="inlineStr">
        <is>
          <t>a37d3d59-7df7-4c82-80c9-868eb756389d</t>
        </is>
      </c>
    </row>
    <row r="402" ht="15" customHeight="1" s="283">
      <c r="A402" s="109" t="n">
        <v>2785</v>
      </c>
      <c r="B402" s="222">
        <f>HYPERLINK("https://mocostore.moco.co.id/catalog/"&amp;AB2794,"Klik Disini")</f>
        <v/>
      </c>
      <c r="C402" s="223" t="inlineStr">
        <is>
          <t>Petualangan Popo dan Rara: Sepatu Kaca Cindy</t>
        </is>
      </c>
      <c r="D402" s="223" t="n"/>
      <c r="E402" s="223" t="inlineStr">
        <is>
          <t>Kak Talita &amp; Kak Nofee</t>
        </is>
      </c>
      <c r="F402" s="223" t="inlineStr">
        <is>
          <t>978-979-29-4634-5</t>
        </is>
      </c>
      <c r="G402" s="223" t="inlineStr">
        <is>
          <t>978-979-29-7707-3</t>
        </is>
      </c>
      <c r="H402" s="223" t="inlineStr">
        <is>
          <t>Anak</t>
        </is>
      </c>
      <c r="I402" s="258" t="inlineStr">
        <is>
          <t>Fiksi</t>
        </is>
      </c>
      <c r="J402" s="186" t="inlineStr">
        <is>
          <t>001.01</t>
        </is>
      </c>
      <c r="K402" s="264" t="n"/>
      <c r="L402" s="264" t="n"/>
      <c r="M402" s="259" t="n"/>
      <c r="N402" s="223" t="inlineStr">
        <is>
          <t>Indonesia</t>
        </is>
      </c>
      <c r="O402" s="223" t="inlineStr">
        <is>
          <t>Tidak diketahui</t>
        </is>
      </c>
      <c r="P402" s="260" t="n">
        <v>2014</v>
      </c>
      <c r="Q402" s="260" t="n">
        <v>2017</v>
      </c>
      <c r="R402" s="223" t="inlineStr">
        <is>
          <t>Rainbow Publisher</t>
        </is>
      </c>
      <c r="S402" s="223" t="inlineStr">
        <is>
          <t>Andi Offset CV</t>
        </is>
      </c>
      <c r="T402" s="223" t="inlineStr">
        <is>
          <t>Lokal</t>
        </is>
      </c>
      <c r="U402" s="261" t="n">
        <v>56</v>
      </c>
      <c r="V402" s="86" t="inlineStr">
        <is>
          <t>pdf</t>
        </is>
      </c>
      <c r="W402" s="223" t="inlineStr">
        <is>
          <t>4.2 MB</t>
        </is>
      </c>
      <c r="X402" s="223" t="inlineStr">
        <is>
          <t>&lt;p&gt;Dalam Petualangan Popo Rara, kalian akan belajar untuk saling menolong kepada teman, meski teman itu sangat sombong. Popo dan Rara akan mengajak kalian ke sebuah petualangan yang seru saat membantu Cindy yang kaya dan sombong mencari potongan kaca untuk sepatu kacanya. Kita juga akan belajar tentang arti sahabat, meski terkadang menjengkelkan. Selain itu, akan banyak aktivitas unik yang dapat kalian lakukan di dalam buku. Penasarankan?&lt;br /&gt;
 Popo, anak laki-laki dari sebuah desa. Lucu, tampan tapi agak berantakan. Meski agak malas, tapi baik dan suka membantu.&lt;br /&gt;
 Rara, anak perempuan tetangga Popo. Cantik, pintar memecahkan masalah, dan berani.&lt;br /&gt;
 Yuk segera simak kisahnya yang menarik dalam buku Petualangan Popo Rara ini!&lt;/p&gt;</t>
        </is>
      </c>
      <c r="Y402" s="262" t="n">
        <v>59000</v>
      </c>
      <c r="Z402" s="226" t="n"/>
      <c r="AA402" s="241">
        <f>Y2794*Z2794</f>
        <v/>
      </c>
      <c r="AB402" s="237" t="inlineStr">
        <is>
          <t>b963aa64-9343-4498-94df-d8801baf43de</t>
        </is>
      </c>
    </row>
    <row r="403" ht="15" customHeight="1" s="283">
      <c r="A403" s="109" t="n">
        <v>2786</v>
      </c>
      <c r="B403" s="222">
        <f>HYPERLINK("https://mocostore.moco.co.id/catalog/"&amp;AB2795,"Klik Disini")</f>
        <v/>
      </c>
      <c r="C403" s="223" t="inlineStr">
        <is>
          <t>Petualangan Popo dan Rara : Mencari Daun Waras</t>
        </is>
      </c>
      <c r="D403" s="223" t="n"/>
      <c r="E403" s="223" t="inlineStr">
        <is>
          <t>Kak Talita &amp; Kak Nofee</t>
        </is>
      </c>
      <c r="F403" s="223" t="inlineStr">
        <is>
          <t>978-979-29-4457-0</t>
        </is>
      </c>
      <c r="G403" s="223" t="inlineStr">
        <is>
          <t>978-979-29-7706-6</t>
        </is>
      </c>
      <c r="H403" s="223" t="inlineStr">
        <is>
          <t>Anak</t>
        </is>
      </c>
      <c r="I403" s="258" t="inlineStr">
        <is>
          <t>Fiksi</t>
        </is>
      </c>
      <c r="J403" s="186" t="inlineStr">
        <is>
          <t>001.01</t>
        </is>
      </c>
      <c r="K403" s="264" t="n"/>
      <c r="L403" s="264" t="n"/>
      <c r="M403" s="259" t="n"/>
      <c r="N403" s="223" t="inlineStr">
        <is>
          <t>Indonesia</t>
        </is>
      </c>
      <c r="O403" s="223" t="inlineStr">
        <is>
          <t>Tidak diketahui</t>
        </is>
      </c>
      <c r="P403" s="260" t="n">
        <v>2014</v>
      </c>
      <c r="Q403" s="260" t="n">
        <v>2017</v>
      </c>
      <c r="R403" s="223" t="inlineStr">
        <is>
          <t>Rainbow Publisher</t>
        </is>
      </c>
      <c r="S403" s="223" t="inlineStr">
        <is>
          <t>Andi Offset CV</t>
        </is>
      </c>
      <c r="T403" s="223" t="inlineStr">
        <is>
          <t>Lokal</t>
        </is>
      </c>
      <c r="U403" s="261" t="n">
        <v>48</v>
      </c>
      <c r="V403" s="86" t="inlineStr">
        <is>
          <t>pdf</t>
        </is>
      </c>
      <c r="W403" s="223" t="inlineStr">
        <is>
          <t>3.9 MB</t>
        </is>
      </c>
      <c r="X403" s="223" t="inlineStr">
        <is>
          <t>&lt;p&gt;Dalam Petualangan Popo Rara, kalian akan belajar untuk saling menolong. Popo dan Rara akan mengajak kalian ke sebuah petualangan yang seru dan penuh rintangan saat mencari daun waras. Kita juga akan belajar untuk tidak boleh mudah putus asa dalam membantu teman walau sulit.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403" s="262" t="n">
        <v>53000</v>
      </c>
      <c r="Z403" s="226" t="n"/>
      <c r="AA403" s="241">
        <f>Y2795*Z2795</f>
        <v/>
      </c>
      <c r="AB403" s="237" t="inlineStr">
        <is>
          <t>d90d2b02-4980-4dfa-a1e2-85efecbbf8d6</t>
        </is>
      </c>
    </row>
    <row r="404" ht="15" customHeight="1" s="283">
      <c r="A404" s="109" t="n">
        <v>2787</v>
      </c>
      <c r="B404" s="222">
        <f>HYPERLINK("https://mocostore.moco.co.id/catalog/"&amp;AB2796,"Klik Disini")</f>
        <v/>
      </c>
      <c r="C404" s="223" t="inlineStr">
        <is>
          <t>Rasa Ini â€“ Andai Saja Dia Tahu, Sebenarnya Aku Tidak Ingin Dia Pergi</t>
        </is>
      </c>
      <c r="D404" s="223" t="n"/>
      <c r="E404" s="223" t="inlineStr">
        <is>
          <t>Ari Keling</t>
        </is>
      </c>
      <c r="F404" s="223" t="inlineStr">
        <is>
          <t>978-979-29-4635-2</t>
        </is>
      </c>
      <c r="G404" s="223" t="inlineStr">
        <is>
          <t>978-979-29-7732-5</t>
        </is>
      </c>
      <c r="H404" s="223" t="inlineStr">
        <is>
          <t>Fiksi</t>
        </is>
      </c>
      <c r="I404" s="258" t="inlineStr">
        <is>
          <t>Fiksi</t>
        </is>
      </c>
      <c r="J404" s="186" t="inlineStr">
        <is>
          <t>001.02</t>
        </is>
      </c>
      <c r="K404" s="264" t="n"/>
      <c r="L404" s="264" t="n"/>
      <c r="M404" s="259" t="n"/>
      <c r="N404" s="223" t="inlineStr">
        <is>
          <t>Indonesia</t>
        </is>
      </c>
      <c r="O404" s="223" t="inlineStr">
        <is>
          <t>Tidak diketahui</t>
        </is>
      </c>
      <c r="P404" s="260" t="n">
        <v>2014</v>
      </c>
      <c r="Q404" s="260" t="n">
        <v>2017</v>
      </c>
      <c r="R404" s="223" t="inlineStr">
        <is>
          <t>Sheila Publishing</t>
        </is>
      </c>
      <c r="S404" s="223" t="inlineStr">
        <is>
          <t>Andi Offset CV</t>
        </is>
      </c>
      <c r="T404" s="223" t="inlineStr">
        <is>
          <t>Lokal</t>
        </is>
      </c>
      <c r="U404" s="261" t="n">
        <v>192</v>
      </c>
      <c r="V404" s="86" t="inlineStr">
        <is>
          <t>pdf</t>
        </is>
      </c>
      <c r="W404" s="223" t="inlineStr">
        <is>
          <t>2.3 MB</t>
        </is>
      </c>
      <c r="X404" s="223" t="inlineStr">
        <is>
          <t>&lt;p&gt;&amp;ldquo;Mengapa sulit sekali mengutarakan cinta di usia yang masih sangat muda?&amp;rdquo;&lt;br /&gt;
 Billy tidak berani mengutarakan perasaannya. Ingin menelpon ke rumah Putri, dia takut dan malu. Akhirnya, Billy mengirim surat cinta yang dimasukkan ke kotak pos pinggir jalan. Perkiraannya, sebelum pengambilan ijazah, surat itu sudah sampai ke tangan Putri. Namun, ternyata perkiraan Billy meleset. Billy berpikir, Putri menolak cintanya dengan cara tidak mau menemuinya di hari pengambilan ijazah. Billy salah dan akhirnya pindah ke kota lain.&lt;br /&gt;
 Sementara Putri yang akhirnya memberanikan diri untuk mengutarakan cintanya, tidak mendapati Billy di hari pengambilan ijazah. Putri berpikir, Billy memang tidak pernah mencintainya.&lt;br /&gt;
 Lima tahun kemudian mereka dipertemukan di acara reuni. Billy masih menginginkan Putri, sementara gadis itu sudah tak lagi sendiri. Akankah mereka bisa bersama, ataukah cinta hanya dapat bersarang di dalam dada?&lt;br /&gt;
 ***&lt;br /&gt;
 &amp;ldquo;Novel remaja yang memberikan pembelajaran, tapi renyah dan nikmat untuk dikunyah.&amp;rdquo;&lt;br /&gt;
 Eva Sri Rahayu, penulis &amp;ldquo;I&amp;rsquo;m Not an Underdog&amp;rdquo;, &amp;ldquo;Dunia Trisa&amp;rdquo; dan &amp;ldquo;Love Puzzle&amp;rdquo;&lt;br /&gt;
 &amp;ldquo;Kisah yang manis, seperti dibawa ke masa-masa cinta pertama. Cinta yang sederhana, dikisahkan dengan gaya bercerita melankolis nan lembut khas Ari Keling. Very recommended.&amp;rdquo;&lt;br /&gt;
 Zachira, penulis &amp;ldquo;So... Loveable&amp;rdquo; dan &amp;ldquo;Diamond Sky in Edinburgh&amp;rdquo;&lt;/p&gt;</t>
        </is>
      </c>
      <c r="Y404" s="262" t="n">
        <v>44500</v>
      </c>
      <c r="Z404" s="226" t="n"/>
      <c r="AA404" s="241">
        <f>Y2796*Z2796</f>
        <v/>
      </c>
      <c r="AB404" s="237" t="inlineStr">
        <is>
          <t>d05626cc-1417-4804-bbf3-d8ef0630ecbb</t>
        </is>
      </c>
    </row>
    <row r="405" ht="15" customHeight="1" s="283">
      <c r="A405" s="109" t="n">
        <v>2788</v>
      </c>
      <c r="B405" s="222">
        <f>HYPERLINK("https://mocostore.moco.co.id/catalog/"&amp;AB2797,"Klik Disini")</f>
        <v/>
      </c>
      <c r="C405" s="223" t="inlineStr">
        <is>
          <t>Petualangan Popo dan Rara : Si Bulus Ingin Terbang</t>
        </is>
      </c>
      <c r="D405" s="223" t="n"/>
      <c r="E405" s="223" t="inlineStr">
        <is>
          <t>Kak Talita &amp; Kak Nofee</t>
        </is>
      </c>
      <c r="F405" s="223" t="inlineStr">
        <is>
          <t>978-979-29-4666-6</t>
        </is>
      </c>
      <c r="G405" s="223" t="inlineStr">
        <is>
          <t>978-979-29-7708-0</t>
        </is>
      </c>
      <c r="H405" s="223" t="inlineStr">
        <is>
          <t>Anak</t>
        </is>
      </c>
      <c r="I405" s="258" t="inlineStr">
        <is>
          <t>Fiksi</t>
        </is>
      </c>
      <c r="J405" s="186" t="inlineStr">
        <is>
          <t>001.01</t>
        </is>
      </c>
      <c r="K405" s="264" t="n"/>
      <c r="L405" s="264" t="n"/>
      <c r="M405" s="259" t="n"/>
      <c r="N405" s="223" t="inlineStr">
        <is>
          <t>Indonesia</t>
        </is>
      </c>
      <c r="O405" s="223" t="inlineStr">
        <is>
          <t>Tidak diketahui</t>
        </is>
      </c>
      <c r="P405" s="260" t="n">
        <v>2014</v>
      </c>
      <c r="Q405" s="260" t="n">
        <v>2017</v>
      </c>
      <c r="R405" s="223" t="inlineStr">
        <is>
          <t>Rainbow Publisher</t>
        </is>
      </c>
      <c r="S405" s="223" t="inlineStr">
        <is>
          <t>Andi Offset CV</t>
        </is>
      </c>
      <c r="T405" s="223" t="inlineStr">
        <is>
          <t>Lokal</t>
        </is>
      </c>
      <c r="U405" s="261" t="n">
        <v>64</v>
      </c>
      <c r="V405" s="86" t="inlineStr">
        <is>
          <t>pdf</t>
        </is>
      </c>
      <c r="W405" s="223" t="inlineStr">
        <is>
          <t>14.3 MB</t>
        </is>
      </c>
      <c r="X405" s="223" t="inlineStr">
        <is>
          <t>&lt;p&gt;Dalam Petualangan Popo Rara, kalian akan belajar untuk saling menolong kepada teman, yaitu si Bulus yang ingin terbang. Popo dan Rara akan mengajak kalian ke sebuah petualangan yang seru saat berusaha menyadarkan si Bulus bahwa setiap binatang memiliki keunikannya tersendiri. Kita juga akan belajar tentang arti sahabat, yaitu saling menguatkan antara satu dengan yang lainnya.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405" s="262" t="n">
        <v>59000</v>
      </c>
      <c r="Z405" s="226" t="n"/>
      <c r="AA405" s="241">
        <f>Y2797*Z2797</f>
        <v/>
      </c>
      <c r="AB405" s="237" t="inlineStr">
        <is>
          <t>5e2f2c30-985f-49fd-a305-09e36dd62cf6</t>
        </is>
      </c>
    </row>
    <row r="406" ht="15" customHeight="1" s="283">
      <c r="A406" s="109" t="n">
        <v>2789</v>
      </c>
      <c r="B406" s="222">
        <f>HYPERLINK("https://mocostore.moco.co.id/catalog/"&amp;AB2798,"Klik Disini")</f>
        <v/>
      </c>
      <c r="C406" s="223" t="inlineStr">
        <is>
          <t>Pintar Membaca Jam</t>
        </is>
      </c>
      <c r="D406" s="223" t="n"/>
      <c r="E406" s="223" t="inlineStr">
        <is>
          <t>Dwi Rahmawati</t>
        </is>
      </c>
      <c r="F406" s="223" t="inlineStr">
        <is>
          <t>978-979-29-4456-3</t>
        </is>
      </c>
      <c r="G406" s="223" t="inlineStr">
        <is>
          <t>978-979-29-7715-8</t>
        </is>
      </c>
      <c r="H406" s="223" t="inlineStr">
        <is>
          <t>Anak</t>
        </is>
      </c>
      <c r="I406" s="258" t="inlineStr">
        <is>
          <t>Fiksi</t>
        </is>
      </c>
      <c r="J406" s="186" t="inlineStr">
        <is>
          <t>001.01</t>
        </is>
      </c>
      <c r="K406" s="264" t="n"/>
      <c r="L406" s="264" t="n"/>
      <c r="M406" s="259" t="n"/>
      <c r="N406" s="223" t="inlineStr">
        <is>
          <t>Indonesia</t>
        </is>
      </c>
      <c r="O406" s="223" t="inlineStr">
        <is>
          <t>Tidak diketahui</t>
        </is>
      </c>
      <c r="P406" s="260" t="n">
        <v>2014</v>
      </c>
      <c r="Q406" s="260" t="n">
        <v>2017</v>
      </c>
      <c r="R406" s="223" t="inlineStr">
        <is>
          <t>Rainbow Publisher</t>
        </is>
      </c>
      <c r="S406" s="223" t="inlineStr">
        <is>
          <t>Andi Offset CV</t>
        </is>
      </c>
      <c r="T406" s="223" t="inlineStr">
        <is>
          <t>Lokal</t>
        </is>
      </c>
      <c r="U406" s="261" t="n">
        <v>48</v>
      </c>
      <c r="V406" s="86" t="inlineStr">
        <is>
          <t>pdf</t>
        </is>
      </c>
      <c r="W406" s="223" t="inlineStr">
        <is>
          <t>5.2 MB</t>
        </is>
      </c>
      <c r="X406" s="223" t="inlineStr">
        <is>
          <t>&lt;p&gt;Yuk, latihan membaca jam yang menunjukkan pukul 1 lewat 30 menit. 30 menit artinya sama dengan setengah jam. Berarti, pukul satu lebih 30 menit sama dengan pukul satu lebih setengah jam. Inilah salah satu konsep yang akan dipelajari tentang cara membaca jam. Tentunya, dilengkapi dengan ilustrasi jam yang menarik.&lt;br /&gt;
 Buku &amp;ldquo;Pintar Membaca Jam&amp;rdquo; akan mengajarkan anak usia dini untuk belajar membaca jam dengan cara yang menyenangkan. Buku ini dilengkapi ilustrasi gambar yang menarik dan lembar latihan. Buku ini juga menawarkan konsep yang mudah dipahami oleh anak-anak usia dini, yaitu dimulai dengan konsep berhitung dan membaca angka, membaca jam biasa dan jam digital, serta membuat kegiatan harian berdasarkan waktu.&lt;br /&gt;
 Selamat belajar membaca jam!&lt;/p&gt;</t>
        </is>
      </c>
      <c r="Y406" s="262" t="n">
        <v>65000</v>
      </c>
      <c r="Z406" s="226" t="n"/>
      <c r="AA406" s="241">
        <f>Y2798*Z2798</f>
        <v/>
      </c>
      <c r="AB406" s="237" t="inlineStr">
        <is>
          <t>55efab53-f5bf-4333-b782-dcc3677b8ccb</t>
        </is>
      </c>
    </row>
    <row r="407" ht="15" customHeight="1" s="283">
      <c r="A407" s="109" t="n">
        <v>2793</v>
      </c>
      <c r="B407" s="222">
        <f>HYPERLINK("https://mocostore.moco.co.id/catalog/"&amp;AB2802,"Klik Disini")</f>
        <v/>
      </c>
      <c r="C407" s="223" t="inlineStr">
        <is>
          <t>Ensiklopedia Dunia Ikan Air Laut</t>
        </is>
      </c>
      <c r="D407" s="223" t="n"/>
      <c r="E407" s="223" t="inlineStr">
        <is>
          <t>Rani Yulianty</t>
        </is>
      </c>
      <c r="F407" s="223" t="inlineStr">
        <is>
          <t>978-979-29-2191-5</t>
        </is>
      </c>
      <c r="G407" s="223" t="inlineStr">
        <is>
          <t>978-979-29-7480-5</t>
        </is>
      </c>
      <c r="H407" s="223" t="inlineStr">
        <is>
          <t>Anak</t>
        </is>
      </c>
      <c r="I407" s="258" t="inlineStr">
        <is>
          <t>Fiksi</t>
        </is>
      </c>
      <c r="J407" s="186" t="inlineStr">
        <is>
          <t>001.01</t>
        </is>
      </c>
      <c r="K407" s="264" t="n"/>
      <c r="L407" s="264" t="n"/>
      <c r="M407" s="259" t="n"/>
      <c r="N407" s="223" t="n"/>
      <c r="O407" s="223" t="n"/>
      <c r="P407" s="260" t="n">
        <v>2014</v>
      </c>
      <c r="Q407" s="260" t="n">
        <v>2017</v>
      </c>
      <c r="R407" s="223" t="inlineStr">
        <is>
          <t>Penerbit Andi</t>
        </is>
      </c>
      <c r="S407" s="223" t="inlineStr">
        <is>
          <t>Andi Offset CV</t>
        </is>
      </c>
      <c r="T407" s="223" t="n"/>
      <c r="U407" s="261" t="n">
        <v>52</v>
      </c>
      <c r="V407" s="86" t="inlineStr">
        <is>
          <t>pdf</t>
        </is>
      </c>
      <c r="W407" s="223" t="inlineStr">
        <is>
          <t>13.1 MB</t>
        </is>
      </c>
      <c r="X407" s="223" t="inlineStr">
        <is>
          <t>&lt;p&gt;Wilayah bumi terdiri dari dari lautan dan daratan. Luas seluruh&lt;br /&gt;
 lautan di bumi adalah 362 juta km2 atau dua kali luas daratan. Laut&lt;br /&gt;
 menyimpan 97% air yang ada di bumi. Oleh karena laut sangat luas, maka&lt;br /&gt;
 wilayahnya dikelompokkan menjadi empat bagian, yaitu Samudra Pasifik,&lt;br /&gt;
 Samudra Atlantik, Samudra Hindia, dan Samudra Arktik. Pembagian area&lt;br /&gt;
 tersebut menjadi dasar dari tipologi kehidupan laut.&lt;br /&gt;
 Laut terbagi menjadi tiga lapisan atau zona, yaitu perairan dangkal,&lt;br /&gt;
 zona twilight, dan laut dalam. Zona laut yang sangat luas menjadi habitat&lt;br /&gt;
 bagi banyak makhluk laut seperti ikan. Keragaman zona laut, yang memiliki&lt;br /&gt;
 karakteristik masing-masing, menimbulkan keanekaragaman jenis ikan laut.&lt;br /&gt;
 Setiap ikan laut memiliki karakteristik yang berbeda-beda. Ada spesies&lt;br /&gt;
 ikan laut yang termasuk dalam golongan predator laut (pemangsa) seperti&lt;br /&gt;
 Ikan Hiu, dan ada spesies ikan laut yang bisa diolah menjadi makanan seperti&lt;br /&gt;
 Ikan Sarden (Lemuru). Nah, teman-teman, pasti semakin penasaran dengan&lt;br /&gt;
 ikan-ikan laut, kan? Yuk, kita mulai mengenal dan mempelajari dunia ikan air&lt;br /&gt;
 laut!&lt;/p&gt;</t>
        </is>
      </c>
      <c r="Y407" s="262" t="n">
        <v>47000</v>
      </c>
      <c r="Z407" s="226" t="n"/>
      <c r="AA407" s="241">
        <f>Y2802*Z2802</f>
        <v/>
      </c>
      <c r="AB407" s="237" t="inlineStr">
        <is>
          <t>e71eac6d-9fb9-4613-a9e6-924b0641f847</t>
        </is>
      </c>
    </row>
    <row r="408" ht="15" customHeight="1" s="283">
      <c r="A408" s="109" t="n">
        <v>2794</v>
      </c>
      <c r="B408" s="222">
        <f>HYPERLINK("https://mocostore.moco.co.id/catalog/"&amp;AB2803,"Klik Disini")</f>
        <v/>
      </c>
      <c r="C408" s="223" t="inlineStr">
        <is>
          <t>Ensiklopedia Dunia Binatang Gurun Bagian 2</t>
        </is>
      </c>
      <c r="D408" s="223" t="n"/>
      <c r="E408" s="223" t="inlineStr">
        <is>
          <t>Rani Yulianty</t>
        </is>
      </c>
      <c r="F408" s="223" t="inlineStr">
        <is>
          <t>978-979-29-4537-9</t>
        </is>
      </c>
      <c r="G408" s="223" t="inlineStr">
        <is>
          <t>978-979-29-7474-4</t>
        </is>
      </c>
      <c r="H408" s="223" t="inlineStr">
        <is>
          <t>Anak</t>
        </is>
      </c>
      <c r="I408" s="258" t="inlineStr">
        <is>
          <t>Fiksi</t>
        </is>
      </c>
      <c r="J408" s="186" t="inlineStr">
        <is>
          <t>001.01</t>
        </is>
      </c>
      <c r="K408" s="264" t="n"/>
      <c r="L408" s="264" t="n"/>
      <c r="M408" s="259" t="n"/>
      <c r="N408" s="223" t="n"/>
      <c r="O408" s="223" t="n"/>
      <c r="P408" s="260" t="n">
        <v>2014</v>
      </c>
      <c r="Q408" s="260" t="n">
        <v>2017</v>
      </c>
      <c r="R408" s="223" t="inlineStr">
        <is>
          <t>Rainbow Publisher</t>
        </is>
      </c>
      <c r="S408" s="223" t="inlineStr">
        <is>
          <t>Andi Offset CV</t>
        </is>
      </c>
      <c r="T408" s="223" t="n"/>
      <c r="U408" s="261" t="n">
        <v>52</v>
      </c>
      <c r="V408" s="86" t="inlineStr">
        <is>
          <t>pdf</t>
        </is>
      </c>
      <c r="W408" s="223" t="inlineStr">
        <is>
          <t>7.8 MB</t>
        </is>
      </c>
      <c r="X408" s="223" t="inlineStr">
        <is>
          <t>&lt;p&gt;Setelah membaca buku Ensiklopedia Binatang Gurun, kalian tentu sudah&lt;br /&gt;
 mengenal beberapa jenis binatang gurun. Kondisi gurun yang unik&lt;br /&gt;
 membuat sedikit binatang dapat bertahan hidup di sana. Akan tetapi, di antara&lt;br /&gt;
 jenis-jenis binatang gurun, yang tidak banyak itu, ada beberapa binatang yang&lt;br /&gt;
 mampu tinggal dan bertahan hidup di gurun.&lt;br /&gt;
 Binatang-binatang itu memiliki&lt;br /&gt;
 karakter yang sangat khas. Mereka&lt;br /&gt;
 dibekali anggota tubuh yang membuat&lt;br /&gt;
 mereka mampu bertahan hidup di gurun&lt;br /&gt;
 yang sangat panas. Walaupun binatang&lt;br /&gt;
 gurun tidak mudah mencari makanan, tapi&lt;br /&gt;
 itu bukan masalah besar bagi mereka.&lt;br /&gt;
 Mau tahu nggak binatang apa saja&lt;br /&gt;
 yang bisa tinggal di gurun? Lalu, bagaimana&lt;br /&gt;
 mereka bisa bertahan hidup di tempat yang&lt;br /&gt;
 sangat panas itu? Penasaran? Yuk, buka&lt;br /&gt;
 buku Ensiklopedia Binatang Gurun (Bagian 2)!&lt;br /&gt;
 Selamat membaca!&lt;/p&gt;</t>
        </is>
      </c>
      <c r="Y408" s="262" t="n">
        <v>47000</v>
      </c>
      <c r="Z408" s="226" t="n"/>
      <c r="AA408" s="241">
        <f>Y2803*Z2803</f>
        <v/>
      </c>
      <c r="AB408" s="237" t="inlineStr">
        <is>
          <t>07b73122-5ee3-4934-af66-d2862efb5a6b</t>
        </is>
      </c>
    </row>
    <row r="409" ht="15" customHeight="1" s="283">
      <c r="A409" s="109" t="n">
        <v>2796</v>
      </c>
      <c r="B409" s="222">
        <f>HYPERLINK("https://mocostore.moco.co.id/catalog/"&amp;AB2805,"Klik Disini")</f>
        <v/>
      </c>
      <c r="C409" s="223" t="inlineStr">
        <is>
          <t>Ensiklopedia Dunia Binatang Hutan</t>
        </is>
      </c>
      <c r="D409" s="223" t="n"/>
      <c r="E409" s="223" t="inlineStr">
        <is>
          <t>Rani Yulianty</t>
        </is>
      </c>
      <c r="F409" s="223" t="inlineStr">
        <is>
          <t>978-979-29-2175-5</t>
        </is>
      </c>
      <c r="G409" s="223" t="inlineStr">
        <is>
          <t>978-979-29-7475-1</t>
        </is>
      </c>
      <c r="H409" s="223" t="inlineStr">
        <is>
          <t>Anak</t>
        </is>
      </c>
      <c r="I409" s="258" t="inlineStr">
        <is>
          <t>Fiksi</t>
        </is>
      </c>
      <c r="J409" s="186" t="inlineStr">
        <is>
          <t>001.01</t>
        </is>
      </c>
      <c r="K409" s="264" t="n"/>
      <c r="L409" s="264" t="n"/>
      <c r="M409" s="259" t="n"/>
      <c r="N409" s="223" t="inlineStr">
        <is>
          <t>Indonesia</t>
        </is>
      </c>
      <c r="O409" s="223" t="inlineStr">
        <is>
          <t>Tidak diketahui</t>
        </is>
      </c>
      <c r="P409" s="260" t="n">
        <v>2014</v>
      </c>
      <c r="Q409" s="260" t="n">
        <v>2017</v>
      </c>
      <c r="R409" s="223" t="inlineStr">
        <is>
          <t>Rainbow Publisher</t>
        </is>
      </c>
      <c r="S409" s="223" t="inlineStr">
        <is>
          <t>Andi Offset CV</t>
        </is>
      </c>
      <c r="T409" s="223" t="inlineStr">
        <is>
          <t>Lokal</t>
        </is>
      </c>
      <c r="U409" s="261" t="n">
        <v>52</v>
      </c>
      <c r="V409" s="86" t="inlineStr">
        <is>
          <t>pdf</t>
        </is>
      </c>
      <c r="W409" s="223" t="inlineStr">
        <is>
          <t>13.7 MB</t>
        </is>
      </c>
      <c r="X409" s="223" t="inlineStr">
        <is>
          <t>&lt;p&gt;Apa yang teman-teman bayangkan bila mendengar kata hutan? Tempat&lt;br /&gt;
 yang penuh dengan pohon dan gelap? Bayangan teman-teman mengenai&lt;br /&gt;
 hutan memang tidak salah. Hutan merupakan tempat yang ditumbuhi pepohonan&lt;br /&gt;
 lebat sehingga terlihat gelap. Akan tetapi, hutan juga menjadi habitat atau tempat&lt;br /&gt;
 tinggal untuk berbagai jenis binatang, lho.&lt;br /&gt;
 Di atas bumi, ada berbagai jenis hutan yang dipengaruhi oleh beberapa hal seperti&lt;br /&gt;
 ketinggian tempat, letak geografis, jenis pohon, dan lain-lain. Keanekaragaman jenis&lt;br /&gt;
 hutan membuat makhluk hidup yang tinggal di dalamnya pun berbeda-beda, baik&lt;br /&gt;
 tumbuhan maupun binatang.&lt;br /&gt;
 Wah, keanekaragaman jenis makhluk hidup di hutan pasti menarik untuk&lt;br /&gt;
 diketahui, termasuk binatang-binatang yang hidup di dalamnya. Yuk, kita bertualang&lt;br /&gt;
 ke dunia hutan dan berjumpa dengan binatang-binatangnya!&lt;/p&gt;</t>
        </is>
      </c>
      <c r="Y409" s="262" t="n">
        <v>47000</v>
      </c>
      <c r="Z409" s="226" t="n"/>
      <c r="AA409" s="241">
        <f>Y2805*Z2805</f>
        <v/>
      </c>
      <c r="AB409" s="237" t="inlineStr">
        <is>
          <t>130421a2-98d4-4d82-a856-b9d73de3be89</t>
        </is>
      </c>
    </row>
    <row r="410" ht="15" customHeight="1" s="283">
      <c r="A410" s="109" t="n">
        <v>2797</v>
      </c>
      <c r="B410" s="222">
        <f>HYPERLINK("https://mocostore.moco.co.id/catalog/"&amp;AB2806,"Klik Disini")</f>
        <v/>
      </c>
      <c r="C410" s="223" t="inlineStr">
        <is>
          <t>Petualangan Rara di Pulau Kebaikan</t>
        </is>
      </c>
      <c r="D410" s="223" t="n"/>
      <c r="E410" s="223" t="inlineStr">
        <is>
          <t>msfstudio7</t>
        </is>
      </c>
      <c r="F410" s="223" t="inlineStr">
        <is>
          <t>978-979-29-4618-5</t>
        </is>
      </c>
      <c r="G410" s="223" t="inlineStr">
        <is>
          <t>978-979-29-7709-7</t>
        </is>
      </c>
      <c r="H410" s="223" t="inlineStr">
        <is>
          <t>Anak</t>
        </is>
      </c>
      <c r="I410" s="258" t="inlineStr">
        <is>
          <t>Fiksi</t>
        </is>
      </c>
      <c r="J410" s="186" t="inlineStr">
        <is>
          <t>001.01</t>
        </is>
      </c>
      <c r="K410" s="264" t="n"/>
      <c r="L410" s="264" t="n"/>
      <c r="M410" s="259" t="n"/>
      <c r="N410" s="223" t="inlineStr">
        <is>
          <t>Indonesia</t>
        </is>
      </c>
      <c r="O410" s="223" t="inlineStr">
        <is>
          <t>Tidak diketahui</t>
        </is>
      </c>
      <c r="P410" s="260" t="n">
        <v>2014</v>
      </c>
      <c r="Q410" s="260" t="n">
        <v>2017</v>
      </c>
      <c r="R410" s="223" t="inlineStr">
        <is>
          <t>Rainbow Publisher</t>
        </is>
      </c>
      <c r="S410" s="223" t="inlineStr">
        <is>
          <t>Andi Offset CV</t>
        </is>
      </c>
      <c r="T410" s="223" t="inlineStr">
        <is>
          <t>Lokal</t>
        </is>
      </c>
      <c r="U410" s="261" t="n">
        <v>32</v>
      </c>
      <c r="V410" s="86" t="inlineStr">
        <is>
          <t>pdf</t>
        </is>
      </c>
      <c r="W410" s="223" t="inlineStr">
        <is>
          <t>2.1 MB</t>
        </is>
      </c>
      <c r="X410" s="223" t="inlineStr">
        <is>
          <t>&lt;p&gt;Rara dikenal memiliki perilaku yang kurang baik. Selain malas belajar, ia suka melanggar aturan orang tuanya. Namun, setelah berlibur di rumah neneknya, Rara berubah perilakunya. Apa yang sesungguhnya terjadi dengannya, penasaran kan? Yuk simak petualangan ajaib dan seru Rara di dalam buku &lt;em&gt;Petualangan Rara di Pulau Kebaikan&lt;/em&gt; ini.&lt;/p&gt;</t>
        </is>
      </c>
      <c r="Y410" s="262" t="n">
        <v>47000</v>
      </c>
      <c r="Z410" s="226" t="n"/>
      <c r="AA410" s="241">
        <f>Y2806*Z2806</f>
        <v/>
      </c>
      <c r="AB410" s="237" t="inlineStr">
        <is>
          <t>2a591840-5bf7-400b-a2ec-15bc339a6e84</t>
        </is>
      </c>
    </row>
    <row r="411" ht="15" customHeight="1" s="283">
      <c r="A411" s="109" t="n">
        <v>2800</v>
      </c>
      <c r="B411" s="222">
        <f>HYPERLINK("https://mocostore.moco.co.id/catalog/"&amp;AB2809,"Klik Disini")</f>
        <v/>
      </c>
      <c r="C411" s="223" t="inlineStr">
        <is>
          <t>Unbreakable Wings</t>
        </is>
      </c>
      <c r="D411" s="223" t="n"/>
      <c r="E411" s="223" t="inlineStr">
        <is>
          <t>Monica Petra</t>
        </is>
      </c>
      <c r="F411" s="223" t="inlineStr">
        <is>
          <t>978-979-29-4600-0</t>
        </is>
      </c>
      <c r="G411" s="223" t="inlineStr">
        <is>
          <t>978-979-29-7891-9</t>
        </is>
      </c>
      <c r="H411" s="223" t="inlineStr">
        <is>
          <t>Fiksi</t>
        </is>
      </c>
      <c r="I411" s="258" t="inlineStr">
        <is>
          <t>Fiksi</t>
        </is>
      </c>
      <c r="J411" s="186" t="inlineStr">
        <is>
          <t>001.02</t>
        </is>
      </c>
      <c r="K411" s="264" t="n"/>
      <c r="L411" s="264" t="n"/>
      <c r="M411" s="259" t="n"/>
      <c r="N411" s="223" t="inlineStr">
        <is>
          <t>Indonesia</t>
        </is>
      </c>
      <c r="O411" s="223" t="inlineStr">
        <is>
          <t>Tidak diketahui</t>
        </is>
      </c>
      <c r="P411" s="260" t="n">
        <v>2014</v>
      </c>
      <c r="Q411" s="260" t="n">
        <v>2017</v>
      </c>
      <c r="R411" s="223" t="inlineStr">
        <is>
          <t>Sheila Publishing</t>
        </is>
      </c>
      <c r="S411" s="223" t="inlineStr">
        <is>
          <t>Andi Offset CV</t>
        </is>
      </c>
      <c r="T411" s="223" t="inlineStr">
        <is>
          <t>Lokal</t>
        </is>
      </c>
      <c r="U411" s="261" t="n">
        <v>256</v>
      </c>
      <c r="V411" s="86" t="inlineStr">
        <is>
          <t>pdf</t>
        </is>
      </c>
      <c r="W411" s="223" t="inlineStr">
        <is>
          <t>5.9 MB</t>
        </is>
      </c>
      <c r="X411" s="223" t="inlineStr">
        <is>
          <t>&lt;p&gt;Inilah Hidup...&lt;br /&gt;
 Semua orang seharusnya mampu melihat peluang&amp;nbsp;untuk mengubah dunia, melihat cara untuk&amp;nbsp;memperbaiki dunia bagi orang &amp;ndash; orang di mana pun. Memang&amp;nbsp;tidak mudah. Butuh kebulatan tekad. Bukan untuk&amp;nbsp;membangun kekayaan pribadinya, bukan juga untuk kepentingan&amp;nbsp;pribadinya, melainkan dengan membangun&amp;nbsp;mimpinya untuk memberikan cara hidup baru bagi banyak&amp;nbsp;orang. Novel Kehidupan ialah sebuah karya nyata yang dialami&amp;nbsp;dalam hidup. Walaupun sederhana, karya ini bisa&amp;nbsp;memberikan inspirasi, kekuatan, bahkan pilihan (choice)&amp;nbsp;yang sanggup mengubah nasib banyak orang dalam kehidupan&amp;nbsp;ini.&lt;/p&gt;</t>
        </is>
      </c>
      <c r="Y411" s="262" t="n">
        <v>55500</v>
      </c>
      <c r="Z411" s="226" t="n"/>
      <c r="AA411" s="241">
        <f>Y2809*Z2809</f>
        <v/>
      </c>
      <c r="AB411" s="237" t="inlineStr">
        <is>
          <t>cad706a2-fb3f-4ede-b6f9-4f8ac4ed8807</t>
        </is>
      </c>
    </row>
    <row r="412" ht="15" customHeight="1" s="283">
      <c r="A412" s="109" t="n">
        <v>2802</v>
      </c>
      <c r="B412" s="222">
        <f>HYPERLINK("https://mocostore.moco.co.id/catalog/"&amp;AB2811,"Klik Disini")</f>
        <v/>
      </c>
      <c r="C412" s="223" t="inlineStr">
        <is>
          <t>Seri Pengenalan Profesi - Panya Dokter Cilik</t>
        </is>
      </c>
      <c r="D412" s="223" t="n"/>
      <c r="E412" s="223" t="inlineStr">
        <is>
          <t>Marina Wardaya</t>
        </is>
      </c>
      <c r="F412" s="223" t="inlineStr">
        <is>
          <t>978-979-29-4620-8</t>
        </is>
      </c>
      <c r="G412" s="223" t="inlineStr">
        <is>
          <t>978-979-29-7818-6</t>
        </is>
      </c>
      <c r="H412" s="223" t="inlineStr">
        <is>
          <t>Anak</t>
        </is>
      </c>
      <c r="I412" s="258" t="inlineStr">
        <is>
          <t>Fiksi</t>
        </is>
      </c>
      <c r="J412" s="186" t="inlineStr">
        <is>
          <t>001.01</t>
        </is>
      </c>
      <c r="K412" s="264" t="n"/>
      <c r="L412" s="264" t="n"/>
      <c r="M412" s="259" t="n"/>
      <c r="N412" s="223" t="inlineStr">
        <is>
          <t>Indonesia</t>
        </is>
      </c>
      <c r="O412" s="223" t="inlineStr">
        <is>
          <t>Tidak diketahui</t>
        </is>
      </c>
      <c r="P412" s="260" t="n">
        <v>2014</v>
      </c>
      <c r="Q412" s="260" t="n">
        <v>2017</v>
      </c>
      <c r="R412" s="223" t="inlineStr">
        <is>
          <t>Rainbow Publisher</t>
        </is>
      </c>
      <c r="S412" s="223" t="inlineStr">
        <is>
          <t>Andi Offset CV</t>
        </is>
      </c>
      <c r="T412" s="223" t="inlineStr">
        <is>
          <t>Lokal</t>
        </is>
      </c>
      <c r="U412" s="261" t="n">
        <v>36</v>
      </c>
      <c r="V412" s="86" t="inlineStr">
        <is>
          <t>pdf</t>
        </is>
      </c>
      <c r="W412" s="223" t="inlineStr">
        <is>
          <t>3.6 MB</t>
        </is>
      </c>
      <c r="X412" s="223" t="inlineStr">
        <is>
          <t>&lt;p&gt;Panya suka bermain sambil belajar. Saat bermain, dia sering membayangkan akan jadi apa saat dia dewasa nanti. mari bermain bersama Panya dan membantunya belajar menjadi dokter. Bersama Panya, kamu bisa menjadi apa pun kalau besar nanti, yang dibutuhkan cuma belajar dan berusaha.&amp;nbsp;&lt;br /&gt;
 Yuk simak cerita Panya dalam buku ini. Selamat membaca ya.&lt;/p&gt;</t>
        </is>
      </c>
      <c r="Y412" s="262" t="n">
        <v>38500</v>
      </c>
      <c r="Z412" s="226" t="n"/>
      <c r="AA412" s="241">
        <f>Y2811*Z2811</f>
        <v/>
      </c>
      <c r="AB412" s="237" t="inlineStr">
        <is>
          <t>00adaeb2-c224-4ef3-802f-163f882d2efc</t>
        </is>
      </c>
    </row>
    <row r="413" ht="15" customHeight="1" s="283">
      <c r="A413" s="109" t="n">
        <v>2810</v>
      </c>
      <c r="B413" s="222">
        <f>HYPERLINK("https://mocostore.moco.co.id/catalog/"&amp;AB2819,"Klik Disini")</f>
        <v/>
      </c>
      <c r="C413" s="223" t="inlineStr">
        <is>
          <t>Jingga Si Burung Biru</t>
        </is>
      </c>
      <c r="D413" s="223" t="n"/>
      <c r="E413" s="223" t="inlineStr">
        <is>
          <t>Susan R</t>
        </is>
      </c>
      <c r="F413" s="223" t="inlineStr">
        <is>
          <t>978-979-29-4124-1</t>
        </is>
      </c>
      <c r="G413" s="223" t="inlineStr">
        <is>
          <t>978-979-29-7547-5</t>
        </is>
      </c>
      <c r="H413" s="223" t="inlineStr">
        <is>
          <t>Anak</t>
        </is>
      </c>
      <c r="I413" s="258" t="inlineStr">
        <is>
          <t>Fiksi</t>
        </is>
      </c>
      <c r="J413" s="186" t="inlineStr">
        <is>
          <t>001.01</t>
        </is>
      </c>
      <c r="K413" s="264" t="inlineStr">
        <is>
          <t>Tidak Tersedia</t>
        </is>
      </c>
      <c r="L413" s="264" t="n"/>
      <c r="M413" s="259" t="inlineStr">
        <is>
          <t>Tidak Tersedia</t>
        </is>
      </c>
      <c r="N413" s="263" t="inlineStr">
        <is>
          <t>Indonesia</t>
        </is>
      </c>
      <c r="O413" s="263" t="inlineStr">
        <is>
          <t>Belum didefenisikan</t>
        </is>
      </c>
      <c r="P413" s="260" t="n">
        <v>2013</v>
      </c>
      <c r="Q413" s="260" t="n">
        <v>2017</v>
      </c>
      <c r="R413" s="223" t="inlineStr">
        <is>
          <t>Nyonyo Publisher</t>
        </is>
      </c>
      <c r="S413" s="223" t="inlineStr">
        <is>
          <t>Andi Offset CV</t>
        </is>
      </c>
      <c r="T413" s="223" t="inlineStr">
        <is>
          <t>Lokal</t>
        </is>
      </c>
      <c r="U413" s="261" t="n">
        <v>24</v>
      </c>
      <c r="V413" s="86" t="inlineStr">
        <is>
          <t>pdf</t>
        </is>
      </c>
      <c r="W413" s="223" t="inlineStr">
        <is>
          <t>1.1 MB</t>
        </is>
      </c>
      <c r="X413" s="223" t="inlineStr">
        <is>
          <t>&lt;p&gt;Burung Biru, atau nama daerahnya Raja Udang Meninting, berasal dari Kalimantan. Burung yang cantik dan lincah ini ukuran tubuhnya sekitar 15 cm dengan punggung biru terang/metalik. Punggungnya lebih gelap dan tubuh bagian bawahnya berwarna merah-jingga terang. Mempunyai penutup telinga biru mencolok, iris coklat, paruh kehitaman, dan kaki merah. Habitatnya di dekat aliran air tawar seperti sungai dan lebih menyukai pepohonan.&lt;/p&gt;
 &lt;p&gt;&lt;br /&gt;
 &amp;nbsp;&lt;/p&gt;</t>
        </is>
      </c>
      <c r="Y413" s="262" t="n">
        <v>22000</v>
      </c>
      <c r="Z413" s="226" t="n"/>
      <c r="AA413" s="241">
        <f>Y2819*Z2819</f>
        <v/>
      </c>
      <c r="AB413" s="237" t="inlineStr">
        <is>
          <t>331e3749-f13d-4de6-a3f9-d77814102470</t>
        </is>
      </c>
    </row>
    <row r="414" ht="15" customHeight="1" s="283">
      <c r="A414" s="109" t="n">
        <v>2819</v>
      </c>
      <c r="B414" s="222">
        <f>HYPERLINK("https://mocostore.moco.co.id/catalog/"&amp;AB2828,"Klik Disini")</f>
        <v/>
      </c>
      <c r="C414" s="223" t="inlineStr">
        <is>
          <t>Lupi, Miss Palopa</t>
        </is>
      </c>
      <c r="D414" s="223" t="n"/>
      <c r="E414" s="223" t="inlineStr">
        <is>
          <t>Tedi Siswoko</t>
        </is>
      </c>
      <c r="F414" s="223" t="inlineStr">
        <is>
          <t>978-979-29-3496-0</t>
        </is>
      </c>
      <c r="G414" s="223" t="inlineStr">
        <is>
          <t>978-979-29-7606-9</t>
        </is>
      </c>
      <c r="H414" s="223" t="inlineStr">
        <is>
          <t>Anak</t>
        </is>
      </c>
      <c r="I414" s="258" t="inlineStr">
        <is>
          <t>Fiksi</t>
        </is>
      </c>
      <c r="J414" s="186" t="inlineStr">
        <is>
          <t>001.01</t>
        </is>
      </c>
      <c r="K414" s="264" t="n"/>
      <c r="L414" s="264" t="n"/>
      <c r="M414" s="259" t="n"/>
      <c r="N414" s="223" t="inlineStr">
        <is>
          <t>Indonesia</t>
        </is>
      </c>
      <c r="O414" s="223" t="inlineStr">
        <is>
          <t>Tidak diketahui</t>
        </is>
      </c>
      <c r="P414" s="260" t="n">
        <v>2013</v>
      </c>
      <c r="Q414" s="260" t="n">
        <v>2017</v>
      </c>
      <c r="R414" s="223" t="inlineStr">
        <is>
          <t>Nyonyo Publisher</t>
        </is>
      </c>
      <c r="S414" s="223" t="inlineStr">
        <is>
          <t>Andi Offset CV</t>
        </is>
      </c>
      <c r="T414" s="223" t="inlineStr">
        <is>
          <t>Lokal</t>
        </is>
      </c>
      <c r="U414" s="261" t="n">
        <v>128</v>
      </c>
      <c r="V414" s="86" t="inlineStr">
        <is>
          <t>pdf</t>
        </is>
      </c>
      <c r="W414" s="223" t="inlineStr">
        <is>
          <t>2.5 MB</t>
        </is>
      </c>
      <c r="X414" s="223" t="inlineStr">
        <is>
          <t>&lt;p&gt;Palupi Indriaswari Safitri. Itu nama lengkap Lupi. Tapi, teman-teman memanggilnya Miss Palopa. Tahu kenapa? Karena sifat Lupi yang sangat (ssttt&amp;hellip; jangan keras-keras) p-e-l-u-p-a! Sifat Lupi yang satu itu membuat ia harus mengalami berbagai kejadian konyol dan memalukan. Ia pernah berangkat ke sekolah pada hari libur. Ia pernah salah masuk kelas dan menjadi bahan tertawaan. Gara-gara lupa juga Lupi bertengkar dengan temannya.&amp;nbsp;&lt;br /&gt;
 Lupi benci dijuluki Miss Palopa. Ia ingin dipanggil Lupi saja, atau Lupi titik, tanpa buntut apa pun. Lupi berusaha sekuat tenaga menghilangkan sifat pelupanya. Apabila ia tidak lagi pelupa maka teman-teman tidak lagi berhak memanggilnya Miss Palopa! Maka berbagai usaha dilakukan Lupi, mulai dari membuat neckbook (buku catatan kecil) sampai belajar mantera pemanggil benda.&amp;nbsp;&lt;br /&gt;
 Tapi bisakah Lupi menghilangkan sifat pelupanya?&lt;/p&gt;</t>
        </is>
      </c>
      <c r="Y414" s="262" t="n">
        <v>42000</v>
      </c>
      <c r="Z414" s="226" t="n"/>
      <c r="AA414" s="241">
        <f>Y2828*Z2828</f>
        <v/>
      </c>
      <c r="AB414" s="237" t="inlineStr">
        <is>
          <t>87c8abf2-0466-49f9-9535-253c24d2a0b1</t>
        </is>
      </c>
    </row>
    <row r="415" ht="15" customHeight="1" s="283">
      <c r="A415" s="109" t="n">
        <v>2820</v>
      </c>
      <c r="B415" s="222">
        <f>HYPERLINK("https://mocostore.moco.co.id/catalog/"&amp;AB2829,"Klik Disini")</f>
        <v/>
      </c>
      <c r="C415" s="223" t="inlineStr">
        <is>
          <t>On Air In Love: Sejak Detik Itu, Aku Jatuh Cinta. Ya, pada Pandangan Pertama</t>
        </is>
      </c>
      <c r="D415" s="223" t="n"/>
      <c r="E415" s="223" t="inlineStr">
        <is>
          <t>Farah Dara</t>
        </is>
      </c>
      <c r="F415" s="223" t="inlineStr">
        <is>
          <t>978-979-29-4172-2</t>
        </is>
      </c>
      <c r="G415" s="223" t="inlineStr">
        <is>
          <t>978-979-29-7667-0</t>
        </is>
      </c>
      <c r="H415" s="223" t="inlineStr">
        <is>
          <t>Fiksi</t>
        </is>
      </c>
      <c r="I415" s="258" t="inlineStr">
        <is>
          <t>Fiksi</t>
        </is>
      </c>
      <c r="J415" s="186" t="inlineStr">
        <is>
          <t>001.02</t>
        </is>
      </c>
      <c r="K415" s="223" t="n"/>
      <c r="L415" s="264" t="n"/>
      <c r="M415" s="259" t="n"/>
      <c r="N415" s="223" t="inlineStr">
        <is>
          <t>Indonesia</t>
        </is>
      </c>
      <c r="O415" s="223" t="inlineStr">
        <is>
          <t>Tidak diketahui</t>
        </is>
      </c>
      <c r="P415" s="260" t="n">
        <v>2013</v>
      </c>
      <c r="Q415" s="260" t="n">
        <v>2017</v>
      </c>
      <c r="R415" s="223" t="inlineStr">
        <is>
          <t>Sheila Publishing</t>
        </is>
      </c>
      <c r="S415" s="223" t="inlineStr">
        <is>
          <t>Andi Offset CV</t>
        </is>
      </c>
      <c r="T415" s="223" t="inlineStr">
        <is>
          <t>Lokal</t>
        </is>
      </c>
      <c r="U415" s="261" t="n">
        <v>176</v>
      </c>
      <c r="V415" s="86" t="inlineStr">
        <is>
          <t>pdf</t>
        </is>
      </c>
      <c r="W415" s="223" t="inlineStr">
        <is>
          <t>7.4 MB</t>
        </is>
      </c>
      <c r="X415" s="223" t="inlineStr">
        <is>
          <t>&lt;p&gt;Seneng rasanya siaran bodoh kita tiap hari itu bisa membuahkan hasil seperti buku ini. apakah ini buku revolusioner yang akan mengubah dunia penulisan Indonesia? Jelas tidak. Buku ini sederhana, tapi justru kesederhanaannya itu yang akan membuat banyak orang bisa mengerti bahwa cinta dan mimpi itu erat hubungannya. Nice. I like it. ?&lt;br /&gt;
 Imam Darto &amp;ldquo;The Dandees&amp;rdquo;&lt;/p&gt;
 &lt;p&gt;Terbawa. Apalagi adegan di kereta mulai bikin gue tebak-tebakan buah manggis. Enteng-enteng dalem.&lt;br /&gt;
 Dimas Danang &amp;ldquo;The Dandees&amp;rdquo;&lt;/p&gt;
 &lt;p&gt;Gokil pake banget, On Air In Love sukses bikin saya cekikikan sendiri karena ceritanya penuh dengan jokes-jokes seger. Tapi bukan kisah cinta namanya kalo ngga ada cerita romantis dan dramatisnya. So, jangan heran kalo habis ngakak kamu bakal dibuat mellow karena terbawa dan hanyut dalam konfliknya yang cadas!&lt;br /&gt;
 Nurul Noe, Travel Blogger dan penggiat Backpacking With Children&lt;/p&gt;
 &lt;p&gt;&lt;br /&gt;
 Jatuh cinta pada pandangan pertama, emmm... biasa banget ya. Ketika cinta berawal dari frekuensi radio, wew... kisah cinta cukup unik yang membuat saya kepo hingga halaman terakhir.&lt;br /&gt;
 Nita Faera, penulis the Tanjidor Boyz&lt;/p&gt;
 &lt;p&gt;Novel ini membawa suasana segar karena cara penceritaan si penulis yang begitu mengalir. Jokes-jokesnya juga bisa jadi bahan buat ngegombal ke pacar Alur ceritanya tidak mudah ditebak ternyata, jadi penasaran pengen baca terus sampai akhir. Ada saatnya saya merasa pernah memiliki pemikiran yang sama dengan tokoh utama ketika hendak menikah dulu. Pokoknya novel ini &amp;#39;ngena&amp;#39; banget ke jiwa remaja yang masih suka ngegalau deh!&lt;br /&gt;
 Ninna Rosmina, penulis One More Chance&lt;/p&gt;</t>
        </is>
      </c>
      <c r="Y415" s="262" t="n">
        <v>45500</v>
      </c>
      <c r="Z415" s="226" t="n"/>
      <c r="AA415" s="241">
        <f>Y2829*Z2829</f>
        <v/>
      </c>
      <c r="AB415" s="237" t="inlineStr">
        <is>
          <t>5f540343-f4e4-4a46-bea7-7316ec479ef8</t>
        </is>
      </c>
    </row>
    <row r="416" ht="15" customHeight="1" s="283">
      <c r="A416" s="109" t="n">
        <v>2821</v>
      </c>
      <c r="B416" s="222">
        <f>HYPERLINK("https://mocostore.moco.co.id/catalog/"&amp;AB2830,"Klik Disini")</f>
        <v/>
      </c>
      <c r="C416" s="223" t="inlineStr">
        <is>
          <t>Palupi dan Pandagi</t>
        </is>
      </c>
      <c r="D416" s="223" t="n"/>
      <c r="E416" s="223" t="inlineStr">
        <is>
          <t>Inni Indarpuri</t>
        </is>
      </c>
      <c r="F416" s="223" t="inlineStr">
        <is>
          <t>978-979-29-4122-7</t>
        </is>
      </c>
      <c r="G416" s="223" t="inlineStr">
        <is>
          <t>978-979-29-7671-7</t>
        </is>
      </c>
      <c r="H416" s="223" t="inlineStr">
        <is>
          <t>Anak</t>
        </is>
      </c>
      <c r="I416" s="258" t="inlineStr">
        <is>
          <t>Fiksi</t>
        </is>
      </c>
      <c r="J416" s="186" t="inlineStr">
        <is>
          <t>001.01</t>
        </is>
      </c>
      <c r="K416" s="264" t="n"/>
      <c r="L416" s="264" t="n"/>
      <c r="M416" s="259" t="n"/>
      <c r="N416" s="263" t="inlineStr">
        <is>
          <t>Indonesia</t>
        </is>
      </c>
      <c r="O416" s="263" t="inlineStr">
        <is>
          <t>Tidak diketahui</t>
        </is>
      </c>
      <c r="P416" s="260" t="n">
        <v>2013</v>
      </c>
      <c r="Q416" s="260" t="n">
        <v>2017</v>
      </c>
      <c r="R416" s="223" t="inlineStr">
        <is>
          <t>Nyonyo Publisher</t>
        </is>
      </c>
      <c r="S416" s="223" t="inlineStr">
        <is>
          <t>Andi Offset CV</t>
        </is>
      </c>
      <c r="T416" s="223" t="inlineStr">
        <is>
          <t>Lokal</t>
        </is>
      </c>
      <c r="U416" s="261" t="n">
        <v>32</v>
      </c>
      <c r="V416" s="86" t="inlineStr">
        <is>
          <t>pdf</t>
        </is>
      </c>
      <c r="W416" s="223" t="inlineStr">
        <is>
          <t>3.5 MB</t>
        </is>
      </c>
      <c r="X416" s="223" t="inlineStr">
        <is>
          <t>&lt;p&gt;TAHUKAH KAMU?&lt;br /&gt;
 Rusa merupakan satwa liar yang dilindungi undang-undang. Ada 11 subspesiesrusa yang penyebarannya merata dari Indonesia bagian timur sampai Indonesia bagian barat. Rusa merupakan hewan herbivora yang membutuhkan tumbuh-tumbuhan sebagai makananan pokoknya.Di habitatnya di hutan alam, rusa biasanya mencari makanan pada pagi dan sore hari menjelang petang dan bersembunyi pada siang hari. Ciri morfologi rusa adalah memiliki tanduk bercabang.&lt;br /&gt;
 Sayangnya, perburuanterhadaprusaterusberlangsung, sehinggahewaninibisaterancampunah.Jikahalinidibiarkanterjaditerusmenerusmakadaurkehidupanakanterputus. Olehkarenaitu, perludilakukantindakanpelestarianataukonservasiterhadapsatwa yang dilindungiini. Di duniaini, tidakadamakhlukhidup yang tidakmembutuhkanmakhlukhidup lain. Itulah yang dinamakanrantaimakanan.Sebagaicontohpadidimakantikus, tikusdimakanular, ular di makanelang, elangmatidiuraikanolehbakteri yang ada di dalamtanah, bakterimenjadimakanantanaman, danbegituseterusnya.&lt;/p&gt;</t>
        </is>
      </c>
      <c r="Y416" s="262" t="n">
        <v>29000</v>
      </c>
      <c r="Z416" s="226" t="n"/>
      <c r="AA416" s="241">
        <f>Y2830*Z2830</f>
        <v/>
      </c>
      <c r="AB416" s="237" t="inlineStr">
        <is>
          <t>6b4a3d98-1e30-46d0-82ae-9636dff77154</t>
        </is>
      </c>
    </row>
    <row r="417" ht="15" customHeight="1" s="283">
      <c r="A417" s="109" t="n">
        <v>2827</v>
      </c>
      <c r="B417" s="222">
        <f>HYPERLINK("https://mocostore.moco.co.id/catalog/"&amp;AB2836,"Klik Disini")</f>
        <v/>
      </c>
      <c r="C417" s="223" t="inlineStr">
        <is>
          <t>Siapa Mau Jadi Pacarku?</t>
        </is>
      </c>
      <c r="D417" s="223" t="n"/>
      <c r="E417" s="223" t="inlineStr">
        <is>
          <t>Triani Retno A</t>
        </is>
      </c>
      <c r="F417" s="223" t="inlineStr">
        <is>
          <t>978-979-29-3542-4</t>
        </is>
      </c>
      <c r="G417" s="223" t="inlineStr">
        <is>
          <t>978-979-29-7835-3</t>
        </is>
      </c>
      <c r="H417" s="223" t="inlineStr">
        <is>
          <t>Fiksi Remaja</t>
        </is>
      </c>
      <c r="I417" s="258" t="inlineStr">
        <is>
          <t>Fiksi</t>
        </is>
      </c>
      <c r="J417" s="186" t="inlineStr">
        <is>
          <t>001.02</t>
        </is>
      </c>
      <c r="K417" s="264" t="n"/>
      <c r="L417" s="264" t="n"/>
      <c r="M417" s="259" t="n"/>
      <c r="N417" s="223" t="inlineStr">
        <is>
          <t>Indonesia</t>
        </is>
      </c>
      <c r="O417" s="223" t="inlineStr">
        <is>
          <t>Tidak diketahui</t>
        </is>
      </c>
      <c r="P417" s="260" t="n">
        <v>2013</v>
      </c>
      <c r="Q417" s="260" t="n">
        <v>2017</v>
      </c>
      <c r="R417" s="223" t="inlineStr">
        <is>
          <t>Sheila Publishing</t>
        </is>
      </c>
      <c r="S417" s="223" t="inlineStr">
        <is>
          <t>Andi Offset CV</t>
        </is>
      </c>
      <c r="T417" s="223" t="inlineStr">
        <is>
          <t>Lokal</t>
        </is>
      </c>
      <c r="U417" s="261" t="n">
        <v>136</v>
      </c>
      <c r="V417" s="86" t="inlineStr">
        <is>
          <t>pdf</t>
        </is>
      </c>
      <c r="W417" s="223" t="inlineStr">
        <is>
          <t>2.8 MB</t>
        </is>
      </c>
      <c r="X417" s="223" t="inlineStr">
        <is>
          <t>&lt;p&gt;&amp;quot;Saat membaca &amp;#39;Siapa Mau Jadi Pacarku&amp;#39;, saya terjerat masuk ke dunia remaja yang sudah lama saya tinggalkan. Begitu juga dengan belasan cerpen lain di dalam buku ini yang punya &amp;#39;sesuatu&amp;#39; bagi remaja. Bahasa yang lentur, ringan, dan sangat khas, benar-benar memberikan efek menyegarkan.&amp;quot; (Reni Erina, Managing Editor Story Teenlit Magazine)&lt;/p&gt;
 &lt;p&gt;&amp;quot;Tidak perlu kata-kata yang puitis dan berat untuk menjadi seorang penulis yang hebat. Menulis dengan jujur dan apa adanya lebih dari cukup untuk menjadi seorang penulis yang menghibur. Setelah baca buku ini, aku sadar akan hal itu&amp;quot; (Yanna Marvells, vokalis)&lt;/p&gt;
 &lt;p&gt;&amp;quot;Triani Retno A membidik keseharian remaja, apa adanya. Mimpi dan cinta, bunga-bunga belia yang penuh warna.&amp;quot; (Donatus A. Nugroho; penulis lebih dari 1.000 cerpen remaja).&lt;/p&gt;
 &lt;p&gt;&amp;quot;Mau cerita yang seru dan teenlit banget? Atau yang bisa membuatmu tertawa, tersenyum, serta larut di dalamnya? Di buku inilah kamu akan menemukannya. So, don&amp;#39;t miss it!&amp;quot; (Nando, penulis buku BEAUTIFUL BOY)&lt;/p&gt;</t>
        </is>
      </c>
      <c r="Y417" s="262" t="n">
        <v>43000</v>
      </c>
      <c r="Z417" s="226" t="n"/>
      <c r="AA417" s="241">
        <f>Y2836*Z2836</f>
        <v/>
      </c>
      <c r="AB417" s="237" t="inlineStr">
        <is>
          <t>a1ceddc9-9999-407a-b741-af959c352b58</t>
        </is>
      </c>
    </row>
    <row r="418" ht="15" customHeight="1" s="283">
      <c r="A418" s="109" t="n">
        <v>2841</v>
      </c>
      <c r="B418" s="222">
        <f>HYPERLINK("https://mocostore.moco.co.id/catalog/"&amp;AB2850,"Klik Disini")</f>
        <v/>
      </c>
      <c r="C418" s="223" t="inlineStr">
        <is>
          <t>Absolutely Him</t>
        </is>
      </c>
      <c r="D418" s="223" t="n"/>
      <c r="E418" s="223" t="inlineStr">
        <is>
          <t>Prudensy Opit</t>
        </is>
      </c>
      <c r="F418" s="223" t="inlineStr">
        <is>
          <t>978-979-29-3834-0</t>
        </is>
      </c>
      <c r="G418" s="223" t="inlineStr">
        <is>
          <t>978-979-29-7319-8</t>
        </is>
      </c>
      <c r="H418" s="223" t="inlineStr">
        <is>
          <t>Fiksi</t>
        </is>
      </c>
      <c r="I418" s="258" t="inlineStr">
        <is>
          <t>Fiksi</t>
        </is>
      </c>
      <c r="J418" s="186" t="inlineStr">
        <is>
          <t>001.02</t>
        </is>
      </c>
      <c r="K418" s="264" t="n"/>
      <c r="L418" s="264" t="n"/>
      <c r="M418" s="259" t="n"/>
      <c r="N418" s="223" t="inlineStr">
        <is>
          <t>Indonesia</t>
        </is>
      </c>
      <c r="O418" s="223" t="inlineStr">
        <is>
          <t>Tidak diketahui</t>
        </is>
      </c>
      <c r="P418" s="260" t="n">
        <v>2013</v>
      </c>
      <c r="Q418" s="260" t="n">
        <v>2017</v>
      </c>
      <c r="R418" s="223" t="inlineStr">
        <is>
          <t>Sheila Publishing</t>
        </is>
      </c>
      <c r="S418" s="223" t="inlineStr">
        <is>
          <t>Andi Offset CV</t>
        </is>
      </c>
      <c r="T418" s="223" t="inlineStr">
        <is>
          <t>Lokal</t>
        </is>
      </c>
      <c r="U418" s="261" t="n">
        <v>256</v>
      </c>
      <c r="V418" s="86" t="inlineStr">
        <is>
          <t>pdf</t>
        </is>
      </c>
      <c r="W418" s="223" t="inlineStr">
        <is>
          <t>3.0 MB</t>
        </is>
      </c>
      <c r="X418" s="223" t="inlineStr">
        <is>
          <t>&lt;p&gt;&amp;ldquo;Saranghae.&amp;rdquo; ucapnya tiba-tiba sambil mengecup keningku. Wajahnya yang tampan kini dihiasi senyuman manis nan tulus. Sama sekali tidak romantis, sebenarnya. Menyatakan cinta disiang bolong, ditengah perjalanan menuju restoran o-jingo. Tapi toh aku malah balas mencium sebelah pipinya dan berkata, &amp;ldquo;Na do saranghae.&amp;rdquo;&lt;/p&gt;
 &lt;p&gt;&amp;nbsp; &amp;nbsp; &amp;nbsp; Sejujurnya, aku masih saja tidak mengerti mengapa aku bisa menjadi satu-satunya cewek yang sukses membuatnya jatuh cinta (nyaris) tanpa alasan. Kalau bukan karena campur tangan Tuhan, mungkin karena gaya menariku di panggung noraebang yang (agak) ketinggalan jaman (hohoho). Aku tak tahu jawabannya, dan mungkin, tak akan pernah tahu. Tapi yang pasti, kali ini, bukan hanya jantungku yang berdebar kencang saat menatap wajah tampannya, namun suara dalam kepalaku juga berkali-kali membisikkan nama itu.&lt;/p&gt;
 &lt;p&gt;***&lt;/p&gt;
 &lt;p&gt;&amp;nbsp; &amp;nbsp; &amp;nbsp; &amp;nbsp;Dari jam 10 pagi hingga jam 10 malam. 12 jam, full-time! Itulah jam kerja Reita di labnya tercinta dari hari Senin hingga hari Jumat, dari Spring hingga Winter. Setiap harinya, Reita harus menghadapi tingkah laku teman-teman Koreanya yang unik, para Profesor yang displin, tugas-tugas yang menggunung, serta berbagai hal lain yang terkadang sulit untuk dicerna akal sehat. Hari-hari Reita menjadi luar biasa sibuk dan seringkali kacau.&lt;/p&gt;
 &lt;p&gt;&amp;nbsp; &amp;nbsp; &amp;nbsp;Lalu siapa sangka di tengah-tengah musim semi yang indah, Reita malah terlibat dalam masalah pelik, yaitu berhutang dalam jumlah besar pada seorang cowok yang tidak dikenalnya. Masalah itu membuatnya terlibat dalam masalah-masalah lain yang kemudian datang secara beruntun. Yang paling membingungkan lagi, Reita malah terlibat cinta segitiga dengan seorang cowok Korea-Jepang yang tampan dan Ketua labnya, seorang cowok Korea berwajah manis. Siapakah yang akan dipilih Reita?&amp;nbsp;&lt;/p&gt;</t>
        </is>
      </c>
      <c r="Y418" s="262" t="n">
        <v>84500</v>
      </c>
      <c r="Z418" s="226" t="n"/>
      <c r="AA418" s="241">
        <f>Y2850*Z2850</f>
        <v/>
      </c>
      <c r="AB418" s="237" t="inlineStr">
        <is>
          <t>9d89bccc-555c-495a-9e12-c55da8bc7c37</t>
        </is>
      </c>
    </row>
    <row r="419" ht="15" customHeight="1" s="283">
      <c r="A419" s="109" t="n">
        <v>2844</v>
      </c>
      <c r="B419" s="222">
        <f>HYPERLINK("https://mocostore.moco.co.id/catalog/"&amp;AB2853,"Klik Disini")</f>
        <v/>
      </c>
      <c r="C419" s="223" t="inlineStr">
        <is>
          <t>Keinginan Cero</t>
        </is>
      </c>
      <c r="D419" s="223" t="n"/>
      <c r="E419" s="223" t="inlineStr">
        <is>
          <t>Emy Tyas</t>
        </is>
      </c>
      <c r="F419" s="223" t="inlineStr">
        <is>
          <t>978-979-29-4140-1</t>
        </is>
      </c>
      <c r="G419" s="223" t="inlineStr">
        <is>
          <t>978-979-29-7557-4</t>
        </is>
      </c>
      <c r="H419" s="223" t="inlineStr">
        <is>
          <t>Anak</t>
        </is>
      </c>
      <c r="I419" s="258" t="inlineStr">
        <is>
          <t>Fiksi</t>
        </is>
      </c>
      <c r="J419" s="186" t="inlineStr">
        <is>
          <t>001.01</t>
        </is>
      </c>
      <c r="K419" s="264" t="n"/>
      <c r="L419" s="264" t="n"/>
      <c r="M419" s="259" t="n"/>
      <c r="N419" s="223" t="n"/>
      <c r="O419" s="223" t="n"/>
      <c r="P419" s="260" t="n">
        <v>2013</v>
      </c>
      <c r="Q419" s="260" t="n">
        <v>2017</v>
      </c>
      <c r="R419" s="223" t="inlineStr">
        <is>
          <t>Nyonyo Publisher</t>
        </is>
      </c>
      <c r="S419" s="223" t="inlineStr">
        <is>
          <t>Andi Offset CV</t>
        </is>
      </c>
      <c r="T419" s="223" t="n"/>
      <c r="U419" s="261" t="n">
        <v>28</v>
      </c>
      <c r="V419" s="86" t="inlineStr">
        <is>
          <t>pdf</t>
        </is>
      </c>
      <c r="W419" s="223" t="inlineStr">
        <is>
          <t>11.9 MB</t>
        </is>
      </c>
      <c r="X419" s="223" t="inlineStr">
        <is>
          <t>&lt;p&gt;Enggang Gading bernama latin Bucerosvigil. Di antara ekornya, terselip semacam dua tangkai gading dengan panjang sekitar 50 cm. Warna bulunya coklat, hitam, putih atau hitam dan putih. Terlihat lebih indah dengan polalurik, garis putih, kuning atau krem pada bulu area tubuh bawah, sayap dan ekor. Enggang betina memiliki warna bulu lebih unik, yakni biru sampai biru pucat. Enggang Gading memiliki bentuk paruh yang unik karena melengkung dan berwarna merah dan kuning. Selain itu, suara Enggang Gading sangat lantang dan keras.Dia menyukai aneka buah-buahan seperti buah beringin/ara dan palem, juga suka memakan serangga, reptil dan burung kecil serta tupai. Dia bersarang di lubang-lubang pohon besar.&lt;br /&gt;
 Burung Enggang Gading hidup di habitat hutan yang lebat dengan pohon buah-buahan. Populasinya tersebar di hutan hujan tropis di Kalimantan. Tetapi, burung Enggang Gading banyak diburu karena paruhnya yang istimewa. Selain itu, burung ini semakin jarang ditemukan dan hampir langka karena perkembang biakannya yang sangat lambat. Oleh karena itu, pemerintah mulai melindungi habitat burung Enggang Gading. Yuk, kita ikut menjaga Enggang Gading dengan tidak memburunya.&lt;/p&gt;</t>
        </is>
      </c>
      <c r="Y419" s="262" t="n">
        <v>30000</v>
      </c>
      <c r="Z419" s="226" t="n"/>
      <c r="AA419" s="241">
        <f>Y2853*Z2853</f>
        <v/>
      </c>
      <c r="AB419" s="237" t="inlineStr">
        <is>
          <t>2b7ef1a7-e1be-46f6-887c-f3e28346eb53</t>
        </is>
      </c>
    </row>
    <row r="420" ht="15" customHeight="1" s="283">
      <c r="A420" s="109" t="n">
        <v>2845</v>
      </c>
      <c r="B420" s="222">
        <f>HYPERLINK("https://mocostore.moco.co.id/catalog/"&amp;AB2854,"Klik Disini")</f>
        <v/>
      </c>
      <c r="C420" s="223" t="inlineStr">
        <is>
          <t>Keranjang Buah Oma</t>
        </is>
      </c>
      <c r="D420" s="223" t="n"/>
      <c r="E420" s="223" t="inlineStr">
        <is>
          <t>Rauhiyatul Jannah</t>
        </is>
      </c>
      <c r="F420" s="223" t="inlineStr">
        <is>
          <t>978-979-29-4137-1</t>
        </is>
      </c>
      <c r="G420" s="223" t="inlineStr">
        <is>
          <t>978-979-29-7559-8</t>
        </is>
      </c>
      <c r="H420" s="223" t="inlineStr">
        <is>
          <t>Anak</t>
        </is>
      </c>
      <c r="I420" s="258" t="inlineStr">
        <is>
          <t>Fiksi</t>
        </is>
      </c>
      <c r="J420" s="186" t="inlineStr">
        <is>
          <t>001.01</t>
        </is>
      </c>
      <c r="K420" s="223" t="n"/>
      <c r="L420" s="223" t="n"/>
      <c r="M420" s="259" t="n"/>
      <c r="N420" s="223" t="inlineStr">
        <is>
          <t>Indonesia</t>
        </is>
      </c>
      <c r="O420" s="223" t="inlineStr">
        <is>
          <t>Tidak diketahui</t>
        </is>
      </c>
      <c r="P420" s="260" t="n">
        <v>2013</v>
      </c>
      <c r="Q420" s="260" t="n">
        <v>2017</v>
      </c>
      <c r="R420" s="223" t="inlineStr">
        <is>
          <t>Nyonyo Publisher</t>
        </is>
      </c>
      <c r="S420" s="223" t="inlineStr">
        <is>
          <t>Andi Offset CV</t>
        </is>
      </c>
      <c r="T420" s="223" t="inlineStr">
        <is>
          <t>Lokal</t>
        </is>
      </c>
      <c r="U420" s="261" t="n">
        <v>28</v>
      </c>
      <c r="V420" s="86" t="inlineStr">
        <is>
          <t>pdf</t>
        </is>
      </c>
      <c r="W420" s="223" t="inlineStr">
        <is>
          <t>6.2 MB</t>
        </is>
      </c>
      <c r="X420" s="223" t="inlineStr">
        <is>
          <t>&lt;p&gt;Kamu mau tahu siapa si Orang Utan?&lt;br /&gt;
 Orang utan masih berkerabat dekat dengan monyet.Orang utan adalah jenis monyet bertubuh besar dengan warna rambut kemerahan dan tidak berekor, tidak seperti monyet kebanyakan.&lt;br /&gt;
 Mereka adalah hewan yang pandai.Mereka bisa berkomunikasi menggunakan bahasa isyarat.Orang utan dewasa juga bisa mengeluarkan suara-suara yang dapat didengar oleh temannya dari jarak yang jauh.Bisa lebih dari 1 km,lho!Selain itu orang utan juga mahir menggunakan peralatan, seperti tongkat untuk memukul, memecahkan buah,atau menjangkau dahan pohon yang jauh.&lt;br /&gt;
 Tangan orang utan sangat kuat.Tangannya yang panjang dan kokoh dapat bergelantungan dari satu pohon kepohon lainnya dengan sangat cepat.Auoooo!&lt;br /&gt;
 Orang utan tidak bisa berenang.Padahal, di dalam hutan yang lebat kebanyakan mereka tinggal disepanjang aliran sungai.Hal ini karena mereka butuh air untuk tetap hidup. Mereka juga sangat pemalu. Mereka tidak suka terlihat oleh binatang lain apalagi manusia. Mereka akan kabur atau bersembunyi di balik pohon.&amp;nbsp;&lt;br /&gt;
 Orang utan ini cuma ada di Indonesia, lho! Tempat tinggalnya adalah pulau Kalimantan dan Sumatra.Kini orang utan tergolong binatang langka sehingga harus dilindungi habitat dan populasinya.&lt;/p&gt;</t>
        </is>
      </c>
      <c r="Y420" s="262" t="n">
        <v>27500</v>
      </c>
      <c r="Z420" s="226" t="n"/>
      <c r="AA420" s="241">
        <f>Y2854*Z2854</f>
        <v/>
      </c>
      <c r="AB420" s="237" t="inlineStr">
        <is>
          <t>15ed938f-fd16-4dd8-8d48-cf219cff9027</t>
        </is>
      </c>
    </row>
    <row r="421" ht="15" customHeight="1" s="283">
      <c r="A421" s="109" t="n">
        <v>2846</v>
      </c>
      <c r="B421" s="222">
        <f>HYPERLINK("https://mocostore.moco.co.id/catalog/"&amp;AB2855,"Klik Disini")</f>
        <v/>
      </c>
      <c r="C421" s="223" t="inlineStr">
        <is>
          <t>Ketika Ibu Ganti Kulit</t>
        </is>
      </c>
      <c r="D421" s="223" t="n"/>
      <c r="E421" s="223" t="inlineStr">
        <is>
          <t>Irmayana</t>
        </is>
      </c>
      <c r="F421" s="223" t="inlineStr">
        <is>
          <t>978-979-29-4096-1</t>
        </is>
      </c>
      <c r="G421" s="223" t="inlineStr">
        <is>
          <t>978-979-29-7561-1</t>
        </is>
      </c>
      <c r="H421" s="223" t="inlineStr">
        <is>
          <t>Anak</t>
        </is>
      </c>
      <c r="I421" s="258" t="inlineStr">
        <is>
          <t>Fiksi</t>
        </is>
      </c>
      <c r="J421" s="186" t="inlineStr">
        <is>
          <t>001.01</t>
        </is>
      </c>
      <c r="K421" s="223" t="n"/>
      <c r="L421" s="223" t="n"/>
      <c r="M421" s="259" t="n"/>
      <c r="N421" s="263" t="inlineStr">
        <is>
          <t>Indonesia</t>
        </is>
      </c>
      <c r="O421" s="263" t="inlineStr">
        <is>
          <t>Tidak diketahui</t>
        </is>
      </c>
      <c r="P421" s="260" t="n">
        <v>2013</v>
      </c>
      <c r="Q421" s="260" t="n">
        <v>2017</v>
      </c>
      <c r="R421" s="223" t="inlineStr">
        <is>
          <t>Nyonyo Publisher</t>
        </is>
      </c>
      <c r="S421" s="223" t="inlineStr">
        <is>
          <t>Andi Offset CV</t>
        </is>
      </c>
      <c r="T421" s="223" t="inlineStr">
        <is>
          <t>Lokal</t>
        </is>
      </c>
      <c r="U421" s="261" t="n">
        <v>24</v>
      </c>
      <c r="V421" s="86" t="inlineStr">
        <is>
          <t>pdf</t>
        </is>
      </c>
      <c r="W421" s="223" t="inlineStr">
        <is>
          <t>13.7 MB</t>
        </is>
      </c>
      <c r="X421" s="223" t="inlineStr">
        <is>
          <t>&lt;p&gt;Ular cincin mas (Boiga dendrophila) berwarna hitam berbelang kuning. Warna kuningnya lebih sempit dan perutnya berwarna hitam. Ular cincin emas terdapat di wilayah-wilayah perbatasan antara hutan-hutan, dataran rendah, hutan-hutan pegunungan, semak belukar, rawa-rawa,daerah pertanian, perkebunan dan persawahan. Dapat juga ditemui di sekitar rumah kita, jalan raya atau sungai.&lt;br /&gt;
 Makanan ular cincin emas biasanya jenis ular lainnya, tetapi ular ini juga bisa memakan katak,ikan, dan telur. Ular cincin emas biasanya mencari makan pada malam hari dan pada siang hari bersembunyi di bawah tumpukan kayu atau batu.&lt;br /&gt;
 Ular ini jinak dan tidak mau menggigit orang di siang hari tetapi dapat menjadi liar di malam&lt;br /&gt;
 hari. Bila diganggu, biasanya ular ini akan menyembunyikan kepalanya di bawah tumpukan&lt;br /&gt;
 tubuhnya yang bergelung. Kita harus tetap berhati-hati, karena tidak semua ular cincin emas&lt;br /&gt;
 bersikap seperti itu. Ular cincin emas sangat berbahaya lho, karena racunnya dapat menyebabkan manusia meninggal.&lt;br /&gt;
 &amp;nbsp;&lt;/p&gt;</t>
        </is>
      </c>
      <c r="Y421" s="262" t="n">
        <v>27500</v>
      </c>
      <c r="Z421" s="226" t="n"/>
      <c r="AA421" s="241">
        <f>Y2855*Z2855</f>
        <v/>
      </c>
      <c r="AB421" s="237" t="inlineStr">
        <is>
          <t>cc7944a7-a801-4e3d-8e55-a7747b04ac56</t>
        </is>
      </c>
    </row>
    <row r="422" ht="15" customHeight="1" s="283">
      <c r="A422" s="109" t="n">
        <v>2847</v>
      </c>
      <c r="B422" s="222">
        <f>HYPERLINK("https://mocostore.moco.co.id/catalog/"&amp;AB2856,"Klik Disini")</f>
        <v/>
      </c>
      <c r="C422" s="223" t="inlineStr">
        <is>
          <t>Kiki, Si Kijang Kuning</t>
        </is>
      </c>
      <c r="D422" s="223" t="n"/>
      <c r="E422" s="223" t="inlineStr">
        <is>
          <t>Tri Wahyuni Zuhri</t>
        </is>
      </c>
      <c r="F422" s="223" t="inlineStr">
        <is>
          <t>978-979-29-4141-8</t>
        </is>
      </c>
      <c r="G422" s="223" t="inlineStr">
        <is>
          <t>978-979-29-7571-0</t>
        </is>
      </c>
      <c r="H422" s="223" t="inlineStr">
        <is>
          <t>Anak</t>
        </is>
      </c>
      <c r="I422" s="258" t="inlineStr">
        <is>
          <t>Fiksi</t>
        </is>
      </c>
      <c r="J422" s="186" t="inlineStr">
        <is>
          <t>001.01</t>
        </is>
      </c>
      <c r="K422" s="223" t="n"/>
      <c r="L422" s="223" t="n"/>
      <c r="M422" s="259" t="n"/>
      <c r="N422" s="223" t="n"/>
      <c r="O422" s="223" t="n"/>
      <c r="P422" s="260" t="n">
        <v>2013</v>
      </c>
      <c r="Q422" s="260" t="n">
        <v>2017</v>
      </c>
      <c r="R422" s="223" t="inlineStr">
        <is>
          <t>Nyonyo Publisher</t>
        </is>
      </c>
      <c r="S422" s="223" t="inlineStr">
        <is>
          <t>Andi Offset CV</t>
        </is>
      </c>
      <c r="T422" s="223" t="n"/>
      <c r="U422" s="261" t="n">
        <v>28</v>
      </c>
      <c r="V422" s="86" t="inlineStr">
        <is>
          <t>pdf</t>
        </is>
      </c>
      <c r="W422" s="223" t="inlineStr">
        <is>
          <t>7.7 MB</t>
        </is>
      </c>
      <c r="X422" s="223" t="inlineStr">
        <is>
          <t>&lt;p&gt;TAHUKAH KAMU?&lt;/p&gt;
 &lt;p&gt;KIJANG KUNING. Kijang Kuning Kalimantan atau yang disebut Muncak Keemasan (nama latinnya Muntiacus atherodes) merupakan salah satujenis rusa dengan bulu punggung berwarna merah kekuningan. Ranggah kijang kuning tidak bercabang seperti rusa pada umumnya dan mereka hanya bisa ditemukan di Kalimantan.&lt;/p&gt;
 &lt;p&gt;Kijang ini suka sekali memakan daun-daun muda dan buah-buahan. Mereka juga suka memakan rumput dan akar tanaman. Kijang berkembang biak dengan melahirkan. Karena kijang kuning ini sangat unik dan langka, mereka tergolong hewan yang dilindungi.&lt;br /&gt;
 &amp;nbsp;&lt;/p&gt;</t>
        </is>
      </c>
      <c r="Y422" s="262" t="n">
        <v>27500</v>
      </c>
      <c r="Z422" s="226" t="n"/>
      <c r="AA422" s="241">
        <f>Y2856*Z2856</f>
        <v/>
      </c>
      <c r="AB422" s="237" t="inlineStr">
        <is>
          <t>9980b0c1-221a-4b14-b07a-5674de3b6898</t>
        </is>
      </c>
    </row>
    <row r="423" ht="15" customHeight="1" s="283">
      <c r="A423" s="109" t="n">
        <v>2848</v>
      </c>
      <c r="B423" s="222">
        <f>HYPERLINK("https://mocostore.moco.co.id/catalog/"&amp;AB2857,"Klik Disini")</f>
        <v/>
      </c>
      <c r="C423" s="223" t="inlineStr">
        <is>
          <t>Mama Papa Kepo Banget Sih? Apa Itu ` X `- BOX</t>
        </is>
      </c>
      <c r="D423" s="223" t="n"/>
      <c r="E423" s="223" t="inlineStr">
        <is>
          <t>Jenni Fin</t>
        </is>
      </c>
      <c r="F423" s="223" t="inlineStr">
        <is>
          <t>978-979-29-4098-5</t>
        </is>
      </c>
      <c r="G423" s="223" t="inlineStr">
        <is>
          <t>978-979-29-7615-1</t>
        </is>
      </c>
      <c r="H423" s="223" t="inlineStr">
        <is>
          <t>Fiksi</t>
        </is>
      </c>
      <c r="I423" s="258" t="inlineStr">
        <is>
          <t>Fiksi</t>
        </is>
      </c>
      <c r="J423" s="186" t="inlineStr">
        <is>
          <t>001.02</t>
        </is>
      </c>
      <c r="K423" s="264" t="n"/>
      <c r="L423" s="264" t="n"/>
      <c r="M423" s="259" t="n"/>
      <c r="N423" s="223" t="inlineStr">
        <is>
          <t>Indonesia</t>
        </is>
      </c>
      <c r="O423" s="223" t="inlineStr">
        <is>
          <t>Tidak diketahui</t>
        </is>
      </c>
      <c r="P423" s="260" t="n">
        <v>2013</v>
      </c>
      <c r="Q423" s="260" t="n">
        <v>2017</v>
      </c>
      <c r="R423" s="223" t="inlineStr">
        <is>
          <t>Sheila Publishing</t>
        </is>
      </c>
      <c r="S423" s="223" t="inlineStr">
        <is>
          <t>Andi Offset CV</t>
        </is>
      </c>
      <c r="T423" s="223" t="inlineStr">
        <is>
          <t>Lokal</t>
        </is>
      </c>
      <c r="U423" s="261" t="n">
        <v>96</v>
      </c>
      <c r="V423" s="86" t="inlineStr">
        <is>
          <t>pdf</t>
        </is>
      </c>
      <c r="W423" s="223" t="inlineStr">
        <is>
          <t>4.5 MB</t>
        </is>
      </c>
      <c r="X423" s="223" t="inlineStr">
        <is>
          <t>&lt;p&gt;Kamu pasti pernah merasa kepo kan?&lt;br /&gt;
 Nah, di dalam keseharian, ada sebagian orang tua yang suka merasa khawatir dan bingung melihat pertumbuhan anak-anaknya yang sedang beranjak remaja. Seringkali, papa dan mama memiliki keingintahuan yang besar tentang dunia anak-anaknya yang baru gede tersebut. Di sisi lain, anak-anak yang sedang mencari jati diri ini pun sering merasa tertekan menghadapi tindakan orangtuanya itu.&lt;br /&gt;
 Buku ini tidak bermaksud menggurui, atau menasehati. Buku ini berisi pertanyaan-pertanyaan sederhana yang mewakili isi hati orang tua dan jawaban-jawaban singkat dari sebagian anak remaja yang berada di sekitar kita. Penulis mencatat beberapa percakapan singkat antara orang tua dan beberapa ABG (Anak Baru Gede). Merasa kepo kan? Yuk ikuti ceritanya dalam buku ini.&lt;/p&gt;</t>
        </is>
      </c>
      <c r="Y423" s="262" t="n">
        <v>32500</v>
      </c>
      <c r="Z423" s="226" t="n"/>
      <c r="AA423" s="241">
        <f>Y2857*Z2857</f>
        <v/>
      </c>
      <c r="AB423" s="237" t="inlineStr">
        <is>
          <t>5c12cd8f-d110-4c5c-bbc2-6d121e2613de</t>
        </is>
      </c>
    </row>
    <row r="424" ht="15" customHeight="1" s="283">
      <c r="A424" s="109" t="n">
        <v>2851</v>
      </c>
      <c r="B424" s="222">
        <f>HYPERLINK("https://mocostore.moco.co.id/catalog/"&amp;AB2860,"Klik Disini")</f>
        <v/>
      </c>
      <c r="C424" s="223" t="inlineStr">
        <is>
          <t>Pangeran Impian</t>
        </is>
      </c>
      <c r="D424" s="223" t="n"/>
      <c r="E424" s="223" t="inlineStr">
        <is>
          <t>Ana Regar</t>
        </is>
      </c>
      <c r="F424" s="223" t="inlineStr">
        <is>
          <t>978-979-29-3882-1</t>
        </is>
      </c>
      <c r="G424" s="223" t="inlineStr">
        <is>
          <t>978-979-29-7691-5</t>
        </is>
      </c>
      <c r="H424" s="223" t="inlineStr">
        <is>
          <t>Fiksi</t>
        </is>
      </c>
      <c r="I424" s="258" t="inlineStr">
        <is>
          <t>Fiksi</t>
        </is>
      </c>
      <c r="J424" s="186" t="inlineStr">
        <is>
          <t>001.02</t>
        </is>
      </c>
      <c r="K424" s="264" t="n"/>
      <c r="L424" s="264" t="n"/>
      <c r="M424" s="259" t="n"/>
      <c r="N424" s="263" t="inlineStr">
        <is>
          <t>Indonesia</t>
        </is>
      </c>
      <c r="O424" s="263" t="inlineStr">
        <is>
          <t>Tidak diketahui</t>
        </is>
      </c>
      <c r="P424" s="260" t="n">
        <v>2013</v>
      </c>
      <c r="Q424" s="260" t="n">
        <v>2017</v>
      </c>
      <c r="R424" s="223" t="inlineStr">
        <is>
          <t>Sheila Publishing</t>
        </is>
      </c>
      <c r="S424" s="223" t="inlineStr">
        <is>
          <t>Andi Offset CV</t>
        </is>
      </c>
      <c r="T424" s="223" t="inlineStr">
        <is>
          <t>Lokal</t>
        </is>
      </c>
      <c r="U424" s="261" t="n">
        <v>196</v>
      </c>
      <c r="V424" s="86" t="inlineStr">
        <is>
          <t>pdf</t>
        </is>
      </c>
      <c r="W424" s="223" t="inlineStr">
        <is>
          <t>1.6 MB</t>
        </is>
      </c>
      <c r="X424" s="223" t="inlineStr">
        <is>
          <t>&lt;p&gt;Pangeran impian merupakan cerpen yang mencangkup segala rasa bahagia, sedih dan kecewa. Cerpen-cerpen ini berkisah tentang segala rasa itu. Hari-Hari Heri berkisah tentang seorang siwa SMAN 2 Pekanbaru yang nada ngocol, heri memiliki teman-teman se-geng yang konyol serupa dengan dirinya. Hari-hari mereka selalu dihabiskan bersama dengan kegiatan-kegiatan yang tak kalah konyol. Kesukaan main PS bareng serta untuk bersama selalu mereka lakukan. Suatu hari, sejak teman-teman haeri memiliki tambatan hati masing-masing, kebersamaan mereka mulai yang dilakukan. Tinggallah heri yang masih menjomblo. Wajah pas-pasan yang ia miliki untuk menaklukkan hati seorang cewek. Hingga suatu ketika, akhirnya heri berhasil menemukan tambatan hati yang diimpikannya. Kisah Cinta Oca, menceritakan tentang seorang gadis remaja SMA nan rupawan. Ketika pulang sekolah ia kehujanan sehingga harus berteduh di halte di sana Oca bertemu dengan seorang cowok yang menjengkelkan bernama hendra, tak disangka beberapa hari kemudian ia bertemu lagi dengan Hendra , kali ini disekolahanya . ternyata hendra adalah sepupu Tio, shabatnya yang merupakan mahasiswa baru dikota itu yang datang dari Medan. Pertemuan ini mulai mengakrabkan Oca dan Hendra. OCa pun membantu Hendra mencarikan tempat kost di sekitar rumahnya, hal ini membuat Tio yang memang sudah naksir Oca merasa cemburu. Dia pun ikut nge-kost di tempat Hendra sehingga membuat Oca heran. Tio mengajak Oca untuk bicara empat mata bermaksud menyampaikan isi hatinya. Kedua synopsis cerita diatas mewakili isi dari cerpen-cerpen yang terangkum dalam kumpulan cerpen ini. Semuanya mengungkapkan segalanya tentang rasa.&lt;/p&gt;</t>
        </is>
      </c>
      <c r="Y424" s="262" t="n">
        <v>57500</v>
      </c>
      <c r="Z424" s="226" t="n"/>
      <c r="AA424" s="241">
        <f>Y2860*Z2860</f>
        <v/>
      </c>
      <c r="AB424" s="237" t="inlineStr">
        <is>
          <t>c699bfea-2cad-4432-8b11-437e5f033c46</t>
        </is>
      </c>
    </row>
    <row r="425" ht="15" customHeight="1" s="283">
      <c r="A425" s="109" t="n">
        <v>2852</v>
      </c>
      <c r="B425" s="222">
        <f>HYPERLINK("https://mocostore.moco.co.id/catalog/"&amp;AB2861,"Klik Disini")</f>
        <v/>
      </c>
      <c r="C425" s="223" t="inlineStr">
        <is>
          <t>Chat, Love and Danny</t>
        </is>
      </c>
      <c r="D425" s="223" t="n"/>
      <c r="E425" s="223" t="inlineStr">
        <is>
          <t>Kristina Erika</t>
        </is>
      </c>
      <c r="F425" s="223" t="inlineStr">
        <is>
          <t>978-979-29-3543-1</t>
        </is>
      </c>
      <c r="G425" s="223" t="inlineStr">
        <is>
          <t>978-979-29-7438-6</t>
        </is>
      </c>
      <c r="H425" s="223" t="inlineStr">
        <is>
          <t>Fiksi Remaja</t>
        </is>
      </c>
      <c r="I425" s="258" t="inlineStr">
        <is>
          <t>Fiksi</t>
        </is>
      </c>
      <c r="J425" s="186" t="inlineStr">
        <is>
          <t>001.02</t>
        </is>
      </c>
      <c r="K425" s="264" t="n"/>
      <c r="L425" s="264" t="n"/>
      <c r="M425" s="259" t="n"/>
      <c r="N425" s="263" t="inlineStr">
        <is>
          <t>Indonesia</t>
        </is>
      </c>
      <c r="O425" s="263" t="inlineStr">
        <is>
          <t>Tidak diketahui</t>
        </is>
      </c>
      <c r="P425" s="260" t="n">
        <v>2013</v>
      </c>
      <c r="Q425" s="260" t="n">
        <v>2017</v>
      </c>
      <c r="R425" s="223" t="inlineStr">
        <is>
          <t>Sheila Publishing</t>
        </is>
      </c>
      <c r="S425" s="223" t="inlineStr">
        <is>
          <t>Andi Offset CV</t>
        </is>
      </c>
      <c r="T425" s="223" t="inlineStr">
        <is>
          <t>Lokal</t>
        </is>
      </c>
      <c r="U425" s="261" t="n">
        <v>208</v>
      </c>
      <c r="V425" s="86" t="inlineStr">
        <is>
          <t>pdf</t>
        </is>
      </c>
      <c r="W425" s="223" t="inlineStr">
        <is>
          <t>3.8 MB</t>
        </is>
      </c>
      <c r="X425" s="223" t="inlineStr">
        <is>
          <t>&lt;p&gt;Hari-hari Debo mendadak berubah menjadi kelam sejak awal kelas XI. Masa SMAnya yang dulu tenang, aman, damai, bahagia kini hancur berantakan, masalah-masalahnya di sekolah hanya dibuat oleh satu orang, yaitu Cathrine, seseorang yang secara diam-diam mempunyai dendam besar pada Debo. Pertemuannya yang mengejutkan dengan Danny akhirnya menumbuhkan benih-benih cinta di hati mereka. Namun, rahasia antara Danny dan Tirta -teman chatting Debo- membuat hidupnya kembali hancur hingga membawanya ke sebuah tempat yang bisa membuatnya aman. Di tempat itulah, Debo menemukan rahasia besar penyebab kematian pacar pertamanya dulu, hingga membuat cinta mereka terpisah.&lt;/p&gt;</t>
        </is>
      </c>
      <c r="Y425" s="262" t="n">
        <v>57500</v>
      </c>
      <c r="Z425" s="226" t="n"/>
      <c r="AA425" s="241">
        <f>Y2861*Z2861</f>
        <v/>
      </c>
      <c r="AB425" s="237" t="inlineStr">
        <is>
          <t>3482650d-4315-48b4-bcf6-185a8f9dee4b</t>
        </is>
      </c>
    </row>
    <row r="426" ht="15" customHeight="1" s="283">
      <c r="A426" s="109" t="n">
        <v>2853</v>
      </c>
      <c r="B426" s="222">
        <f>HYPERLINK("https://mocostore.moco.co.id/catalog/"&amp;AB2862,"Klik Disini")</f>
        <v/>
      </c>
      <c r="C426" s="223" t="inlineStr">
        <is>
          <t>Pangeran Tikus dan Puluhan Dongeng Mancanegara</t>
        </is>
      </c>
      <c r="D426" s="223" t="n"/>
      <c r="E426" s="223" t="inlineStr">
        <is>
          <t>Winkanda Satria Putra</t>
        </is>
      </c>
      <c r="F426" s="223" t="inlineStr">
        <is>
          <t>978-979-29-4022-0</t>
        </is>
      </c>
      <c r="G426" s="223" t="inlineStr">
        <is>
          <t>978-979-29-7692-2</t>
        </is>
      </c>
      <c r="H426" s="223" t="inlineStr">
        <is>
          <t>Anak</t>
        </is>
      </c>
      <c r="I426" s="258" t="inlineStr">
        <is>
          <t>Fiksi</t>
        </is>
      </c>
      <c r="J426" s="186" t="inlineStr">
        <is>
          <t>001.01</t>
        </is>
      </c>
      <c r="K426" s="223" t="inlineStr">
        <is>
          <t>Tidak Tersedia</t>
        </is>
      </c>
      <c r="L426" s="223" t="n"/>
      <c r="M426" s="259" t="inlineStr">
        <is>
          <t>Tidak Tersedia</t>
        </is>
      </c>
      <c r="N426" s="223" t="inlineStr">
        <is>
          <t>Indonesia</t>
        </is>
      </c>
      <c r="O426" s="223" t="inlineStr">
        <is>
          <t>Tidak diketahui</t>
        </is>
      </c>
      <c r="P426" s="260" t="n">
        <v>2013</v>
      </c>
      <c r="Q426" s="260" t="n">
        <v>2017</v>
      </c>
      <c r="R426" s="223" t="inlineStr">
        <is>
          <t>Nyonyo Publisher</t>
        </is>
      </c>
      <c r="S426" s="223" t="inlineStr">
        <is>
          <t>Andi Offset CV</t>
        </is>
      </c>
      <c r="T426" s="223" t="inlineStr">
        <is>
          <t>Lokal</t>
        </is>
      </c>
      <c r="U426" s="261" t="n">
        <v>228</v>
      </c>
      <c r="V426" s="86" t="inlineStr">
        <is>
          <t>pdf</t>
        </is>
      </c>
      <c r="W426" s="223" t="inlineStr">
        <is>
          <t>2.7 MB</t>
        </is>
      </c>
      <c r="X426" s="223" t="inlineStr">
        <is>
          <t>&lt;p&gt;Tadinya kehidupan Putri Sofia dan keluarganya sangat bahagia. Sang putri beserta kedua orang tuanya, Raja dan Ratu, juga rakyat di kerajaan mereka hidup sejahtera. Sampai suatu hari datang penyihir jahat yang ingin menguasai kerajaan. Penyihir jahat itu mengubah Raja, Ratu, juga Putri Sofia menjadi boneka kayu. Rakyat pun hidup dalam ketakutan di bawah pimpinan penyihir itu. Putri Sofia berusaha mengembalikan kerajaannya seperti semula dan mengalahkan si penyihir jahat. Bersama seekor tikus yang membantunya, dimulailah petualangan Putri Sofia demi kembalinya kehidupan mereka yang damai dan bahagia. Bagaimana cara mengalahkan penyihir jahat itu? Berhasilkah Putri Sofia dan si Tikus mengembalikan kedamaian di kerajaan?&lt;br /&gt;
 Pangeran Tikus merupakan salah satu judul cerita dalam buku ini. Selain cerita tersebut, masih banyak lagi dongeng mancanegara yang bisa kalian baca dalam buku ini, seperti Pinokio, Jack dan Kacang Ajaib, dan Itik Buruk Rupa. 25 dongeng mancanegara yang bisa kalian temukan di sini, selain bisa menambah pengetahuan tentang dongeng mancanegara, tentunya sarat akan pesan moral yang baik bagi kita semua.&lt;/p&gt;</t>
        </is>
      </c>
      <c r="Y426" s="262" t="n">
        <v>117000</v>
      </c>
      <c r="Z426" s="226" t="n"/>
      <c r="AA426" s="241">
        <f>Y2862*Z2862</f>
        <v/>
      </c>
      <c r="AB426" s="237" t="inlineStr">
        <is>
          <t>c0b2e4e9-3e79-4e81-9c48-84bd2410612d</t>
        </is>
      </c>
    </row>
    <row r="427" ht="15" customHeight="1" s="283">
      <c r="A427" s="109" t="n">
        <v>2880</v>
      </c>
      <c r="B427" s="222">
        <f>HYPERLINK("https://mocostore.moco.co.id/catalog/"&amp;AB2889,"Klik Disini")</f>
        <v/>
      </c>
      <c r="C427" s="223" t="inlineStr">
        <is>
          <t>Senyum Biskuit</t>
        </is>
      </c>
      <c r="D427" s="223" t="n"/>
      <c r="E427" s="223" t="inlineStr">
        <is>
          <t>Rae Sita Patappa</t>
        </is>
      </c>
      <c r="F427" s="223" t="inlineStr">
        <is>
          <t>978-979-29-3069-6</t>
        </is>
      </c>
      <c r="G427" s="223" t="inlineStr">
        <is>
          <t>978-979-29-7759-2</t>
        </is>
      </c>
      <c r="H427" s="223" t="inlineStr">
        <is>
          <t>Anak</t>
        </is>
      </c>
      <c r="I427" s="258" t="inlineStr">
        <is>
          <t>Fiksi</t>
        </is>
      </c>
      <c r="J427" s="186" t="inlineStr">
        <is>
          <t>001.01</t>
        </is>
      </c>
      <c r="K427" s="264" t="n"/>
      <c r="L427" s="264" t="n"/>
      <c r="M427" s="259" t="n"/>
      <c r="N427" s="223" t="inlineStr">
        <is>
          <t>Indonesia</t>
        </is>
      </c>
      <c r="O427" s="223" t="inlineStr">
        <is>
          <t>Tidak diketahui</t>
        </is>
      </c>
      <c r="P427" s="260" t="n">
        <v>2012</v>
      </c>
      <c r="Q427" s="260" t="n">
        <v>2017</v>
      </c>
      <c r="R427" s="223" t="inlineStr">
        <is>
          <t>Nyonyo Publisher</t>
        </is>
      </c>
      <c r="S427" s="223" t="inlineStr">
        <is>
          <t>Andi Offset CV</t>
        </is>
      </c>
      <c r="T427" s="223" t="inlineStr">
        <is>
          <t>Lokal</t>
        </is>
      </c>
      <c r="U427" s="261" t="n">
        <v>120</v>
      </c>
      <c r="V427" s="86" t="inlineStr">
        <is>
          <t>pdf</t>
        </is>
      </c>
      <c r="W427" s="223" t="inlineStr">
        <is>
          <t>5.6 MB</t>
        </is>
      </c>
      <c r="X427" s="223" t="inlineStr">
        <is>
          <t>&lt;p&gt;Apa susahnya memberi sedikit senyum, Biskuit Pemalu?&lt;br /&gt;
 Bukankah senyum bisa terbentuk cukup dengan menarik sedikit kedua sudut bibir ke atas? Semudah itu kelihatannya. Tapi, kali ini ia merasa seperti sekeping biskuit yang berada di permukaan stoples yang penuh. Ia tak dibutuhkan dan stoples itu tak bisa ditutup. Biskuit lain pasti ingin ia keluar sesegera mungkin.&lt;br /&gt;
 Ah, perasaan-perasaan seperti itu membuat senyum sangat sulit dilakukan. Apalagi ketika reaksi dari senyum yang coba ia berikan, ternyata jauh dari harapan.&lt;br /&gt;
 &lt;br /&gt;
 Senyum Biskuit adalah salah satu dari 15 cerita dalam buku ini. Baca deh. Teman-teman akan menemukan beragam kisah menarik dengan rasa yang berbeda.&lt;/p&gt;</t>
        </is>
      </c>
      <c r="Y427" s="262" t="n">
        <v>38000</v>
      </c>
      <c r="Z427" s="226" t="n"/>
      <c r="AA427" s="241">
        <f>Y2889*Z2889</f>
        <v/>
      </c>
      <c r="AB427" s="237" t="inlineStr">
        <is>
          <t>a26f85a4-3943-4f05-a6d3-68f0ce2db8ee</t>
        </is>
      </c>
    </row>
    <row r="428" ht="15" customHeight="1" s="283">
      <c r="A428" s="109" t="n">
        <v>2882</v>
      </c>
      <c r="B428" s="222">
        <f>HYPERLINK("https://mocostore.moco.co.id/catalog/"&amp;AB2891,"Klik Disini")</f>
        <v/>
      </c>
      <c r="C428" s="223" t="inlineStr">
        <is>
          <t>Seri Aku Terampil: Yuk, Berkreasi dengan Barang Bekas</t>
        </is>
      </c>
      <c r="D428" s="223" t="n"/>
      <c r="E428" s="223" t="inlineStr">
        <is>
          <t>Lisdy Rahayu</t>
        </is>
      </c>
      <c r="F428" s="223" t="inlineStr">
        <is>
          <t>978-979-29-2241-7</t>
        </is>
      </c>
      <c r="G428" s="223" t="inlineStr">
        <is>
          <t>978-979-29-7772-1</t>
        </is>
      </c>
      <c r="H428" s="223" t="inlineStr">
        <is>
          <t>Anak</t>
        </is>
      </c>
      <c r="I428" s="258" t="inlineStr">
        <is>
          <t>Fiksi</t>
        </is>
      </c>
      <c r="J428" s="186" t="inlineStr">
        <is>
          <t>001.01</t>
        </is>
      </c>
      <c r="K428" s="264" t="n"/>
      <c r="L428" s="264" t="n"/>
      <c r="M428" s="259" t="n"/>
      <c r="N428" s="263" t="inlineStr">
        <is>
          <t>Indonesia</t>
        </is>
      </c>
      <c r="O428" s="263" t="inlineStr">
        <is>
          <t>Tidak diketahui</t>
        </is>
      </c>
      <c r="P428" s="260" t="n">
        <v>2012</v>
      </c>
      <c r="Q428" s="260" t="n">
        <v>2017</v>
      </c>
      <c r="R428" s="223" t="inlineStr">
        <is>
          <t>G-Media Publisher</t>
        </is>
      </c>
      <c r="S428" s="223" t="inlineStr">
        <is>
          <t>Andi Offset CV</t>
        </is>
      </c>
      <c r="T428" s="223" t="inlineStr">
        <is>
          <t>Lokal</t>
        </is>
      </c>
      <c r="U428" s="261" t="n">
        <v>56</v>
      </c>
      <c r="V428" s="86" t="inlineStr">
        <is>
          <t>pdf</t>
        </is>
      </c>
      <c r="W428" s="223" t="inlineStr">
        <is>
          <t>2.3 MB</t>
        </is>
      </c>
      <c r="X428" s="223" t="inlineStr">
        <is>
          <t>&lt;p&gt;Adik-adik, adakah dari kalian yang pernah berpura-pura menjelajahi bulan dengan memakai baju astronot buatan sendiri? Atau pernahkah kalian mengenakan sebuah gelang yang terbuat dari botol bekas? Wah, pasti lucu dan seru, adik-adik! Kalian juga tidak perlu membeli itu semua, sebab kalian hanya tinggal membuatnya sendiri. Asyik, kan? Dengan mengikuti langkah-langkah dalam buku ini, kalian akan dapat membuat banyak prakarya yang pasti tidak akan membosankan, deh!&lt;br /&gt;
 Banyak benda unik dan menarik yang dapat kita buat dari bermacam-macam bahan bekas. Kalian juga dapat membuat hiasan dan mainan dari bahan yang sudah tidak terpakai tersebut. Di dalam buku ini, kalian diajak untuk membuat prakarya yang terbuat dari bahan-bahan yang murah dan juga mudah didapat. Contohnya, botol, kaleng, plastik bekas, gelas, dan kayu. Semua bahan tersebut akan kita sulap menjadi berbagai hiasan dan mainan yang bagus, lho! Ayo, mulailah bersiap dan ikuti semua petunjuk dalam buku ini!&lt;/p&gt;</t>
        </is>
      </c>
      <c r="Y428" s="262" t="n">
        <v>47000</v>
      </c>
      <c r="Z428" s="226" t="n"/>
      <c r="AA428" s="241">
        <f>Y2891*Z2891</f>
        <v/>
      </c>
      <c r="AB428" s="237" t="inlineStr">
        <is>
          <t>fc44c0df-e277-4a15-a973-2ab7e579d0cd</t>
        </is>
      </c>
    </row>
    <row r="429" ht="15" customHeight="1" s="283">
      <c r="A429" s="109" t="n">
        <v>2885</v>
      </c>
      <c r="B429" s="222">
        <f>HYPERLINK("https://mocostore.moco.co.id/catalog/"&amp;AB2894,"Klik Disini")</f>
        <v/>
      </c>
      <c r="C429" s="223" t="inlineStr">
        <is>
          <t>Seri Aku Terampil: Yuk, Berkreasi dengan Benang dan Kain</t>
        </is>
      </c>
      <c r="D429" s="223" t="n"/>
      <c r="E429" s="223" t="inlineStr">
        <is>
          <t>Lisdy Rahayu</t>
        </is>
      </c>
      <c r="F429" s="223" t="inlineStr">
        <is>
          <t>978-979-29-2243-1</t>
        </is>
      </c>
      <c r="G429" s="223" t="inlineStr">
        <is>
          <t>978-979-29-7771-4</t>
        </is>
      </c>
      <c r="H429" s="223" t="inlineStr">
        <is>
          <t>Anak</t>
        </is>
      </c>
      <c r="I429" s="258" t="inlineStr">
        <is>
          <t>Fiksi</t>
        </is>
      </c>
      <c r="J429" s="186" t="inlineStr">
        <is>
          <t>001.01</t>
        </is>
      </c>
      <c r="K429" s="223" t="n"/>
      <c r="L429" s="223" t="n"/>
      <c r="M429" s="259" t="n"/>
      <c r="N429" s="263" t="inlineStr">
        <is>
          <t>Indonesia</t>
        </is>
      </c>
      <c r="O429" s="263" t="inlineStr">
        <is>
          <t>Tidak diketahui</t>
        </is>
      </c>
      <c r="P429" s="260" t="n">
        <v>2012</v>
      </c>
      <c r="Q429" s="260" t="n">
        <v>2017</v>
      </c>
      <c r="R429" s="223" t="inlineStr">
        <is>
          <t>G-Media Publisher</t>
        </is>
      </c>
      <c r="S429" s="223" t="inlineStr">
        <is>
          <t>Andi Offset CV</t>
        </is>
      </c>
      <c r="T429" s="223" t="inlineStr">
        <is>
          <t>Lokal</t>
        </is>
      </c>
      <c r="U429" s="261" t="n">
        <v>56</v>
      </c>
      <c r="V429" s="86" t="inlineStr">
        <is>
          <t>pdf</t>
        </is>
      </c>
      <c r="W429" s="223" t="inlineStr">
        <is>
          <t>2.5 MB</t>
        </is>
      </c>
      <c r="X429" s="223" t="inlineStr">
        <is>
          <t>&lt;p&gt;Domba wol, tas perca pelangi, atau keranjang teratai? Kira-kira seperti apa, sih, bentuknya? Semuanya terdengar unik, kan, adik-adik! Tentu kalian ingin melihat atau mengenakannya, kan? Tidak perlu membeli, kalian bisa membuat semua itu sendiri, lho. Masih banyak lagi prakarya berupa hiasan dan mainan lainnya yang pasti seru dan asyik! Kalau kalian berhasil membuatnya, keluarga, guru, dan teman-teman kalian pasti ikut senang, deh!&lt;br /&gt;
 Sebenarnya, berbagai macam kerajinan tangan yang bagus dan menarik dapat kalian buat sendiri. Lebih baik kita membuatnya sendiri daripada membelinya dengan harga yang mahal, kan? Dalam buku ini, adik-adik akan belajar bagaimana membuat banyak prakarya dari bermacam bahan. Mulai dari benang, kain bekas, hingga kolase. Saat membuatnya, kalian juga dapat mengasah kreativitas dan berbagai kemampuan kalian. Jangan ragu-ragu, adik-adik. Ayo, kita mulai berkarya dan tunjukkan kemampuan kalian!&lt;/p&gt;</t>
        </is>
      </c>
      <c r="Y429" s="262" t="n">
        <v>47000</v>
      </c>
      <c r="Z429" s="226" t="n"/>
      <c r="AA429" s="241">
        <f>Y2894*Z2894</f>
        <v/>
      </c>
      <c r="AB429" s="237" t="inlineStr">
        <is>
          <t>e33b035e-cb4e-4c28-bcec-897e33b554e9</t>
        </is>
      </c>
    </row>
    <row r="430" ht="15" customHeight="1" s="283">
      <c r="A430" s="109" t="n">
        <v>2888</v>
      </c>
      <c r="B430" s="222">
        <f>HYPERLINK("https://mocostore.moco.co.id/catalog/"&amp;AB2897,"Klik Disini")</f>
        <v/>
      </c>
      <c r="C430" s="223" t="inlineStr">
        <is>
          <t>Setengah Hari Bersama Idola</t>
        </is>
      </c>
      <c r="D430" s="223" t="n"/>
      <c r="E430" s="223" t="inlineStr">
        <is>
          <t>T. Sandi Situmorang</t>
        </is>
      </c>
      <c r="F430" s="223" t="inlineStr">
        <is>
          <t>978-979-29-3025-2</t>
        </is>
      </c>
      <c r="G430" s="223" t="inlineStr">
        <is>
          <t>978-979-29-7828-5</t>
        </is>
      </c>
      <c r="H430" s="223" t="inlineStr">
        <is>
          <t>Anak</t>
        </is>
      </c>
      <c r="I430" s="258" t="inlineStr">
        <is>
          <t>Fiksi</t>
        </is>
      </c>
      <c r="J430" s="186" t="inlineStr">
        <is>
          <t>001.01</t>
        </is>
      </c>
      <c r="K430" s="264" t="n"/>
      <c r="L430" s="264" t="n"/>
      <c r="M430" s="259" t="n"/>
      <c r="N430" s="263" t="inlineStr">
        <is>
          <t>Indonesia</t>
        </is>
      </c>
      <c r="O430" s="263" t="inlineStr">
        <is>
          <t>Tidak diketahui</t>
        </is>
      </c>
      <c r="P430" s="260" t="n">
        <v>2011</v>
      </c>
      <c r="Q430" s="260" t="n">
        <v>2017</v>
      </c>
      <c r="R430" s="223" t="inlineStr">
        <is>
          <t>Nyonyo Publisher</t>
        </is>
      </c>
      <c r="S430" s="223" t="inlineStr">
        <is>
          <t>Andi Offset CV</t>
        </is>
      </c>
      <c r="T430" s="223" t="inlineStr">
        <is>
          <t>Lokal</t>
        </is>
      </c>
      <c r="U430" s="261" t="n">
        <v>120</v>
      </c>
      <c r="V430" s="86" t="inlineStr">
        <is>
          <t>pdf</t>
        </is>
      </c>
      <c r="W430" s="223" t="inlineStr">
        <is>
          <t>3.9 MB</t>
        </is>
      </c>
      <c r="X430" s="223" t="inlineStr">
        <is>
          <t>&lt;p&gt;marina senang banget ketika dapat kesempatan bertemu artis idolanya, renata. tapi, ternyata marina juga harus bertemu dengan jessica sahabat renata. marina benci jessica karena di tivi sering menindas renata. marina belum mengetahui kebenaran yang sebentar lagi akan ia temui. kebenaran seperti apa ya?&amp;nbsp;&lt;br /&gt;
 &lt;br /&gt;
 yuk baca buku ini, masih banyak cerita-cerita menarik lainnya yang menunggu untuk kamu baca.&lt;/p&gt;</t>
        </is>
      </c>
      <c r="Y430" s="262" t="n">
        <v>35500</v>
      </c>
      <c r="Z430" s="226" t="n"/>
      <c r="AA430" s="241">
        <f>Y2897*Z2897</f>
        <v/>
      </c>
      <c r="AB430" s="237" t="inlineStr">
        <is>
          <t>b972e905-466f-4d56-ab67-8618f8a0a8e5</t>
        </is>
      </c>
    </row>
    <row r="431" ht="15" customHeight="1" s="283">
      <c r="A431" s="109" t="n">
        <v>2889</v>
      </c>
      <c r="B431" s="222">
        <f>HYPERLINK("https://mocostore.moco.co.id/catalog/"&amp;AB2898,"Klik Disini")</f>
        <v/>
      </c>
      <c r="C431" s="223" t="inlineStr">
        <is>
          <t>Si Kancil Dan 55 Dongeng Pilihan Lainnya</t>
        </is>
      </c>
      <c r="D431" s="223" t="n"/>
      <c r="E431" s="223" t="inlineStr">
        <is>
          <t>Kak Alang</t>
        </is>
      </c>
      <c r="F431" s="223" t="inlineStr">
        <is>
          <t>978-979-29-3053-5</t>
        </is>
      </c>
      <c r="G431" s="223" t="inlineStr">
        <is>
          <t>978-979-29-7830-8</t>
        </is>
      </c>
      <c r="H431" s="223" t="inlineStr">
        <is>
          <t>Anak</t>
        </is>
      </c>
      <c r="I431" s="258" t="inlineStr">
        <is>
          <t>Fiksi</t>
        </is>
      </c>
      <c r="J431" s="186" t="inlineStr">
        <is>
          <t>001.01</t>
        </is>
      </c>
      <c r="K431" s="264" t="n"/>
      <c r="L431" s="264" t="n"/>
      <c r="M431" s="259" t="n"/>
      <c r="N431" s="263" t="inlineStr">
        <is>
          <t>Indonesia</t>
        </is>
      </c>
      <c r="O431" s="263" t="inlineStr">
        <is>
          <t>Tidak diketahui</t>
        </is>
      </c>
      <c r="P431" s="260" t="n">
        <v>2012</v>
      </c>
      <c r="Q431" s="260" t="n">
        <v>2017</v>
      </c>
      <c r="R431" s="223" t="inlineStr">
        <is>
          <t>Nyonyo Publisher</t>
        </is>
      </c>
      <c r="S431" s="223" t="inlineStr">
        <is>
          <t>Andi Offset CV</t>
        </is>
      </c>
      <c r="T431" s="223" t="inlineStr">
        <is>
          <t>Lokal</t>
        </is>
      </c>
      <c r="U431" s="261" t="n">
        <v>176</v>
      </c>
      <c r="V431" s="86" t="inlineStr">
        <is>
          <t>pdf</t>
        </is>
      </c>
      <c r="W431" s="223" t="inlineStr">
        <is>
          <t>7.7 MB</t>
        </is>
      </c>
      <c r="X431" s="223" t="inlineStr">
        <is>
          <t>&lt;p&gt;Si Kancil yang cerdik itu memungut beberapa kerikil. Dengan kekuatan penuh, dia lemparkan kerikil-kerikil itu ke tubuh Monyet. Meski kerikil itu mengenai tubuh si Monyet, dia tidak merasa kesakitan. Si Monyet hanya terkikik karena merasa geli. Karena tidak mempan, Kancil pun kemudian mengambil sebuah batu yang agak besar.&lt;br /&gt;
 ________________&lt;br /&gt;
 &lt;br /&gt;
 sepenggal dongeng binatang di atas bisa kamu temui di dalam buku ini. selain cerita si Kancil masih ada banyak dongeng lainnya seperti:&lt;br /&gt;
 - Ayam Jago yang Sombong&lt;br /&gt;
 - Antara Kelebihan dan Kekurangan&lt;br /&gt;
 - Badak Penakut&lt;br /&gt;
 - Pentingnya Disiplin&lt;br /&gt;
 - Elang yang Sombong&lt;br /&gt;
 - Rencana Jahat Serigala&lt;br /&gt;
 - Singa yang Bodoh&lt;br /&gt;
 - Kancil yang Bijak&lt;br /&gt;
 - Buruknya Adu Domba&lt;br /&gt;
 - Serigala yang Licik&lt;br /&gt;
 &lt;br /&gt;
 dengan gambar yang menarik buku ini pasti lebih menyenangkan untuk di baca. selain itu, di dalam setiap cerita kamu bisa belajar mengetahui mana yang baik dan buruk. selamat membaca ya!&lt;/p&gt;</t>
        </is>
      </c>
      <c r="Y431" s="262" t="n">
        <v>139500</v>
      </c>
      <c r="Z431" s="226" t="n"/>
      <c r="AA431" s="241">
        <f>Y2898*Z2898</f>
        <v/>
      </c>
      <c r="AB431" s="237" t="inlineStr">
        <is>
          <t>b6f13ca3-0c58-4238-bd16-b0836a121d42</t>
        </is>
      </c>
    </row>
    <row r="432" ht="15" customHeight="1" s="283">
      <c r="A432" s="109" t="n">
        <v>2890</v>
      </c>
      <c r="B432" s="222">
        <f>HYPERLINK("https://mocostore.moco.co.id/catalog/"&amp;AB2899,"Klik Disini")</f>
        <v/>
      </c>
      <c r="C432" s="223" t="inlineStr">
        <is>
          <t>Splash</t>
        </is>
      </c>
      <c r="D432" s="223" t="n"/>
      <c r="E432" s="223" t="inlineStr">
        <is>
          <t>Almino Situmorang</t>
        </is>
      </c>
      <c r="F432" s="223" t="inlineStr">
        <is>
          <t>978-979-29-3061-0</t>
        </is>
      </c>
      <c r="G432" s="223" t="inlineStr">
        <is>
          <t>978-979-29-7845-2</t>
        </is>
      </c>
      <c r="H432" s="223" t="inlineStr">
        <is>
          <t>Fiksi Remaja</t>
        </is>
      </c>
      <c r="I432" s="258" t="inlineStr">
        <is>
          <t>Fiksi</t>
        </is>
      </c>
      <c r="J432" s="186" t="inlineStr">
        <is>
          <t>001.02</t>
        </is>
      </c>
      <c r="K432" s="264" t="n"/>
      <c r="L432" s="264" t="n"/>
      <c r="M432" s="259" t="n"/>
      <c r="N432" s="223" t="inlineStr">
        <is>
          <t>Indonesia</t>
        </is>
      </c>
      <c r="O432" s="223" t="inlineStr">
        <is>
          <t>Tidak diketahui</t>
        </is>
      </c>
      <c r="P432" s="260" t="n">
        <v>2012</v>
      </c>
      <c r="Q432" s="260" t="n">
        <v>2017</v>
      </c>
      <c r="R432" s="223" t="inlineStr">
        <is>
          <t>Sheila Publishing</t>
        </is>
      </c>
      <c r="S432" s="223" t="inlineStr">
        <is>
          <t>Andi Offset CV</t>
        </is>
      </c>
      <c r="T432" s="223" t="inlineStr">
        <is>
          <t>Lokal</t>
        </is>
      </c>
      <c r="U432" s="261" t="n">
        <v>416</v>
      </c>
      <c r="V432" s="86" t="inlineStr">
        <is>
          <t>pdf</t>
        </is>
      </c>
      <c r="W432" s="223" t="inlineStr">
        <is>
          <t>6.2 MB</t>
        </is>
      </c>
      <c r="X432" s="223" t="inlineStr">
        <is>
          <t>&lt;p&gt;&amp;ldquo;Tak mengertikah engkau? Sudah kulakukan dan kukorbankan apa saja untuk mendapatkanmu, tapi kenapa tak bisa kau terima saja lamaranku? Kenapa tak bisa kau memilihku saja? Kenapa tak bisa kau cintai aku saja?&amp;rdquo;&amp;nbsp;&lt;br /&gt;
 &lt;br /&gt;
 Jika cinta Tunggul sehangat percikan api, sparks, dan cinta Daniel laksana angin lembut di musim semi, spring, maka cinta Gerald sejuk bagai deburan ombak, splash, lalu cinta seperti apa yang dicari oleh Vomi, dan siapa yang menjadi pilihan terakhir Vomi? Cinta seperti apa yang sebenarnya Vomi inginkan?&amp;nbsp;&lt;br /&gt;
 Dari Jakarta hingga ke Jepang, dari Danau Toba hingga ke Paris, sejauh apa dia harus pergi untuk menemukan jawaban?&amp;nbsp;&lt;br /&gt;
 &lt;br /&gt;
 Selalu ada pilihan, kita hanya tak berani menanggung risikonya.&lt;br /&gt;
 &lt;br /&gt;
 -*-&lt;br /&gt;
 &lt;br /&gt;
 Kocak. Lucu. Iseng banget! Itulah tipe tulisan Almino. Tapi juga inspiratif! Terima kasih sudah mengingatkan aku pada kekuatan impian! Ganbareba, Nantokanaru kara ne&amp;hellip;&amp;nbsp;&lt;br /&gt;
 --Yulia Astuti, 35 tahun, Founder Moz5 Salon Muslimah, Jakarta&lt;br /&gt;
 &lt;br /&gt;
 Tidak seperti kebiasaan saya bila membaca novel, yaitu terpaksa harus melewatkan beberapa kalimat, alinea, bahkan beberapa halaman karena membosankan..., Mino berhasil &amp;quot;menyuruh&amp;quot; saya membaca kalimat demi kalimat dalam novelnya hingga selesai. Mino berkali-kali seperti memunculkan hidden memory sehingga rangkaian kenangan saya menjadi lebih komplet dan jelas. Pada diri tokoh-tokoh dalam novelnya, Mino bagaikan berhasil &amp;quot;mengaktualisasikan&amp;quot; kepingan-kepingan bagian hidup saya selama puluhan tahun... Sungguh, imajinasi yang hebat! --Raja Pantun L.Gaol, 40 tahun, Animal Scientist, Cirebon&lt;br /&gt;
 &lt;br /&gt;
 Saya sempat begadang karena membaca novel-novelnya dan tidak bisa berhenti membaca karena penasaran ingin tahu akhir ceritanya. Thumbs up untuk Mino dan saya tidak ragu untuk merekomendasikan novel-novelnya yang bermutu dan light hearted!&amp;nbsp;&lt;br /&gt;
 --Iva Payne, 32 tahun, London, UK&lt;br /&gt;
 &lt;br /&gt;
 Membaca trilogy novel Mino bagai meluncur ke masa lalu naik jet coaster! Kadang ngakak, kadang terharu, kadang gemas. Ada manisnya cinta monyet, pahitnya cinta muda, serunya masa remaja, dan indahnya kenal Tuhan. Seperti jet coaster dengan tanjakan dan turunannya, Mino nggak pernah berhenti memberi kejutan, bahkan di dalam satu lembar halaman! Sebuah novel yang menginspirasi hidup saya, bahwa hidup tidak selalu mudah, tapi semua indah pada waktu-Nya.&lt;br /&gt;
 --Eva Hutagalung, 33 tahun, Host &amp;quot;House and Living&amp;quot; DAAI-tv, Jakarta&lt;/p&gt;</t>
        </is>
      </c>
      <c r="Y432" s="262" t="n">
        <v>77000</v>
      </c>
      <c r="Z432" s="226" t="n"/>
      <c r="AA432" s="241">
        <f>Y2899*Z2899</f>
        <v/>
      </c>
      <c r="AB432" s="237" t="inlineStr">
        <is>
          <t>19eb52f1-a25f-456c-a9aa-1e4d2ebc3091</t>
        </is>
      </c>
    </row>
    <row r="433" ht="15" customHeight="1" s="283">
      <c r="A433" s="109" t="n">
        <v>2893</v>
      </c>
      <c r="B433" s="222">
        <f>HYPERLINK("https://mocostore.moco.co.id/catalog/"&amp;AB2902,"Klik Disini")</f>
        <v/>
      </c>
      <c r="C433" s="223" t="inlineStr">
        <is>
          <t>Lebay 24 Karat, Ini Memang Bagian Menakjubkan dalam Hidup Gue!</t>
        </is>
      </c>
      <c r="D433" s="223" t="n"/>
      <c r="E433" s="223" t="inlineStr">
        <is>
          <t>Kristiananda</t>
        </is>
      </c>
      <c r="F433" s="223" t="inlineStr">
        <is>
          <t>978-979-29-4155-5</t>
        </is>
      </c>
      <c r="G433" s="223" t="inlineStr">
        <is>
          <t>978-979-29-7598-7</t>
        </is>
      </c>
      <c r="H433" s="223" t="inlineStr">
        <is>
          <t>Fiksi</t>
        </is>
      </c>
      <c r="I433" s="258" t="inlineStr">
        <is>
          <t>Fiksi</t>
        </is>
      </c>
      <c r="J433" s="186" t="inlineStr">
        <is>
          <t>001.02</t>
        </is>
      </c>
      <c r="K433" s="264" t="n"/>
      <c r="L433" s="264" t="n"/>
      <c r="M433" s="259" t="n"/>
      <c r="N433" s="223" t="inlineStr">
        <is>
          <t>Indonesia</t>
        </is>
      </c>
      <c r="O433" s="223" t="inlineStr">
        <is>
          <t>Tidak diketahui</t>
        </is>
      </c>
      <c r="P433" s="260" t="n">
        <v>2013</v>
      </c>
      <c r="Q433" s="260" t="n">
        <v>2017</v>
      </c>
      <c r="R433" s="223" t="inlineStr">
        <is>
          <t>Sheila Publishing</t>
        </is>
      </c>
      <c r="S433" s="223" t="inlineStr">
        <is>
          <t>Andi Offset CV</t>
        </is>
      </c>
      <c r="T433" s="223" t="inlineStr">
        <is>
          <t>Lokal</t>
        </is>
      </c>
      <c r="U433" s="261" t="n">
        <v>264</v>
      </c>
      <c r="V433" s="86" t="inlineStr">
        <is>
          <t>pdf</t>
        </is>
      </c>
      <c r="W433" s="223" t="inlineStr">
        <is>
          <t>1.6 MB</t>
        </is>
      </c>
      <c r="X433" s="223" t="inlineStr">
        <is>
          <t>&lt;p&gt;Rasa sakit hati Bevalitareinastasya terhadap Ivan, sang mantan pacar, yang meninggalkan dirinya untuk melanjutkan sekolah di luar negeri belum juga sembuh. Sekarang ia harus dihadapkan pada kenyataan bahwa ia harus berpisah dengan orangtua dan sahabat-sahabatnya untuk kuliah dan tinggal bersama Eyangnya di Jogja. Be, begitu ia dipanggil, tidak bisa membayangkan jika harus hidup berdua bersama Eyangnya yang tidak begitu ia kenal. Hidupnya jadi tambah jungkir balik ketika bertemu dengan orang-orang baru dalam hidupnya. Lele alias Bona, cucu Eyang Lastri sekaligus tetanggganya selalu mebuat Be sebel dengan kelakuannya yang aneh. Sedangkan Sam, sang pujaan hati barunya yang ternyata adalah kakak angkatannya di kampus, selalu membuat Be deg-degan, jatuh dalam pesona kepala botaknya. Yang terakhir, Bebi, manusia super besar yang akhirnya menjadi teman baru Be di kampus.&lt;/p&gt;
 &lt;p&gt;Namun ternyata, di balik keanehan Lele, pesona Sam, dan kebaikan hati Bebi, mereka menyimpan sebuah rahasia. Rahasia yang akhirnya menyeret Be masuk dalam sebuah pusaran konflik yang tidak pernah ia bayangkan sebelumnya. Ingin rasanya Be lari, menjauh dari pusaran itu. Namun ia sudah terlanjur tenggelam di dalamnya. Mampukah Be beradaptasi dengan lingkungan barunya di Jogja? Mampukah Be mengatasi masalah-masalah di lingkungan barunya? Ataukah Be memilih untuk melarikan diri?&lt;/p&gt;</t>
        </is>
      </c>
      <c r="Y433" s="262" t="n">
        <v>55500</v>
      </c>
      <c r="Z433" s="226" t="n"/>
      <c r="AA433" s="241">
        <f>Y2902*Z2902</f>
        <v/>
      </c>
      <c r="AB433" s="237" t="inlineStr">
        <is>
          <t>8f8ff143-48b1-40b8-a6cf-a6373cf80f70</t>
        </is>
      </c>
    </row>
    <row r="434" ht="15" customHeight="1" s="283">
      <c r="A434" s="109" t="n">
        <v>2897</v>
      </c>
      <c r="B434" s="222">
        <f>HYPERLINK("https://mocostore.moco.co.id/catalog/"&amp;AB2906,"Klik Disini")</f>
        <v/>
      </c>
      <c r="C434" s="223" t="inlineStr">
        <is>
          <t>Perfume Butterfly, Kupu-kupu Parfum</t>
        </is>
      </c>
      <c r="D434" s="223" t="n"/>
      <c r="E434" s="223" t="inlineStr">
        <is>
          <t>Mama Deora Dan Fitra</t>
        </is>
      </c>
      <c r="F434" s="223" t="inlineStr">
        <is>
          <t>978-979-29-3872-2</t>
        </is>
      </c>
      <c r="G434" s="223" t="inlineStr">
        <is>
          <t>978-979-29-7703-5</t>
        </is>
      </c>
      <c r="H434" s="223" t="inlineStr">
        <is>
          <t>Anak</t>
        </is>
      </c>
      <c r="I434" s="258" t="inlineStr">
        <is>
          <t>Fiksi</t>
        </is>
      </c>
      <c r="J434" s="186" t="inlineStr">
        <is>
          <t>001.01</t>
        </is>
      </c>
      <c r="K434" s="264" t="n"/>
      <c r="L434" s="264" t="n"/>
      <c r="M434" s="259" t="n"/>
      <c r="N434" s="223" t="inlineStr">
        <is>
          <t>Indonesia</t>
        </is>
      </c>
      <c r="O434" s="223" t="inlineStr">
        <is>
          <t>Tidak diketahui</t>
        </is>
      </c>
      <c r="P434" s="260" t="n">
        <v>2013</v>
      </c>
      <c r="Q434" s="260" t="n">
        <v>2017</v>
      </c>
      <c r="R434" s="223" t="inlineStr">
        <is>
          <t>Nyonyo Publisher</t>
        </is>
      </c>
      <c r="S434" s="223" t="inlineStr">
        <is>
          <t>Andi Offset CV</t>
        </is>
      </c>
      <c r="T434" s="223" t="inlineStr">
        <is>
          <t>Lokal</t>
        </is>
      </c>
      <c r="U434" s="261" t="n">
        <v>32</v>
      </c>
      <c r="V434" s="86" t="inlineStr">
        <is>
          <t>pdf</t>
        </is>
      </c>
      <c r="W434" s="223" t="inlineStr">
        <is>
          <t>19.1 MB</t>
        </is>
      </c>
      <c r="X434" s="223" t="inlineStr">
        <is>
          <t>&lt;p&gt;Buku ini bercerita tentang Betty sebagai pemimpin koloni kupu kupu cantik.&amp;nbsp;&lt;br /&gt;
 Mereka adalah koloni pembuat parfum.&lt;br /&gt;
 Suatu ketika negerinya dilanda kekeringan.&lt;br /&gt;
 Karena kesabaranya akhirnya Betty mampu keluar dari masalahnya.&lt;/p&gt;</t>
        </is>
      </c>
      <c r="Y434" s="262" t="n">
        <v>51000</v>
      </c>
      <c r="Z434" s="226" t="n"/>
      <c r="AA434" s="241">
        <f>Y2906*Z2906</f>
        <v/>
      </c>
      <c r="AB434" s="237" t="inlineStr">
        <is>
          <t>4ea334ab-ca97-4a25-a605-2e9bc65db72e</t>
        </is>
      </c>
    </row>
    <row r="435" ht="15" customHeight="1" s="283">
      <c r="A435" s="109" t="n">
        <v>2898</v>
      </c>
      <c r="B435" s="222">
        <f>HYPERLINK("https://mocostore.moco.co.id/catalog/"&amp;AB2907,"Klik Disini")</f>
        <v/>
      </c>
      <c r="C435" s="223" t="inlineStr">
        <is>
          <t>The Tasteless Country, Negeri Hambar</t>
        </is>
      </c>
      <c r="D435" s="223" t="n"/>
      <c r="E435" s="223" t="inlineStr">
        <is>
          <t>Mama Deora Dan Fitra</t>
        </is>
      </c>
      <c r="F435" s="223" t="inlineStr">
        <is>
          <t>978-979-29-3871-5</t>
        </is>
      </c>
      <c r="G435" s="223" t="inlineStr">
        <is>
          <t>978-979-29-7886-5</t>
        </is>
      </c>
      <c r="H435" s="223" t="inlineStr">
        <is>
          <t>Anak</t>
        </is>
      </c>
      <c r="I435" s="258" t="inlineStr">
        <is>
          <t>Fiksi</t>
        </is>
      </c>
      <c r="J435" s="186" t="inlineStr">
        <is>
          <t>001.01</t>
        </is>
      </c>
      <c r="K435" s="264" t="n"/>
      <c r="L435" s="264" t="n"/>
      <c r="M435" s="259" t="n"/>
      <c r="N435" s="223" t="inlineStr">
        <is>
          <t>Indonesia</t>
        </is>
      </c>
      <c r="O435" s="223" t="inlineStr">
        <is>
          <t>Tidak diketahui</t>
        </is>
      </c>
      <c r="P435" s="260" t="n">
        <v>2013</v>
      </c>
      <c r="Q435" s="260" t="n">
        <v>2017</v>
      </c>
      <c r="R435" s="223" t="inlineStr">
        <is>
          <t>Nyonyo Publisher</t>
        </is>
      </c>
      <c r="S435" s="223" t="inlineStr">
        <is>
          <t>Andi Offset CV</t>
        </is>
      </c>
      <c r="T435" s="223" t="inlineStr">
        <is>
          <t>Lokal</t>
        </is>
      </c>
      <c r="U435" s="261" t="n">
        <v>32</v>
      </c>
      <c r="V435" s="86" t="inlineStr">
        <is>
          <t>pdf</t>
        </is>
      </c>
      <c r="W435" s="223" t="inlineStr">
        <is>
          <t>7.0 MB</t>
        </is>
      </c>
      <c r="X435" s="223" t="inlineStr">
        <is>
          <t>&lt;p&gt;Buku ini bercerita tentang oeri-peri penghisap rasa, yang mengambil semua rasa sayur dan buah.&lt;br /&gt;
 Akibatnya semua sayur dan buah denegeri itu menjadi hambar. Seorang ajudan Raja berhasil menangkap mereka, dan raja memperbolehkan mereka tinggal di Negerinya asalkan tidak lagi mengambil semua rasa buah dan sayur.&lt;/p&gt;</t>
        </is>
      </c>
      <c r="Y435" s="262" t="n">
        <v>51000</v>
      </c>
      <c r="Z435" s="226" t="n"/>
      <c r="AA435" s="241">
        <f>Y2907*Z2907</f>
        <v/>
      </c>
      <c r="AB435" s="237" t="inlineStr">
        <is>
          <t>adc32116-1d27-4e2b-9bd3-fb79ba116a6a</t>
        </is>
      </c>
    </row>
    <row r="436" ht="15" customHeight="1" s="283">
      <c r="A436" s="109" t="n">
        <v>2903</v>
      </c>
      <c r="B436" s="222">
        <f>HYPERLINK("https://mocostore.moco.co.id/catalog/"&amp;AB2912,"Klik Disini")</f>
        <v/>
      </c>
      <c r="C436" s="223" t="inlineStr">
        <is>
          <t>Bermain Warna</t>
        </is>
      </c>
      <c r="D436" s="223" t="n"/>
      <c r="E436" s="223" t="inlineStr">
        <is>
          <t>Aung Botiwan</t>
        </is>
      </c>
      <c r="F436" s="223" t="inlineStr">
        <is>
          <t>978-979-29-4006-0</t>
        </is>
      </c>
      <c r="G436" s="223" t="inlineStr">
        <is>
          <t>978-979-29-7394-5</t>
        </is>
      </c>
      <c r="H436" s="223" t="inlineStr">
        <is>
          <t>Anak</t>
        </is>
      </c>
      <c r="I436" s="258" t="inlineStr">
        <is>
          <t>Fiksi</t>
        </is>
      </c>
      <c r="J436" s="186" t="inlineStr">
        <is>
          <t>001.01</t>
        </is>
      </c>
      <c r="K436" s="264" t="n"/>
      <c r="L436" s="264" t="n"/>
      <c r="M436" s="265" t="n"/>
      <c r="N436" s="223" t="inlineStr">
        <is>
          <t>Indonesia</t>
        </is>
      </c>
      <c r="O436" s="223" t="inlineStr">
        <is>
          <t>Tidak diketahui</t>
        </is>
      </c>
      <c r="P436" s="260" t="n">
        <v>2013</v>
      </c>
      <c r="Q436" s="260" t="n">
        <v>2017</v>
      </c>
      <c r="R436" s="223" t="inlineStr">
        <is>
          <t>Nyonyo Publisher</t>
        </is>
      </c>
      <c r="S436" s="223" t="inlineStr">
        <is>
          <t>Andi Offset CV</t>
        </is>
      </c>
      <c r="T436" s="223" t="inlineStr">
        <is>
          <t>Lokal</t>
        </is>
      </c>
      <c r="U436" s="261" t="n">
        <v>24</v>
      </c>
      <c r="V436" s="86" t="inlineStr">
        <is>
          <t>pdf</t>
        </is>
      </c>
      <c r="W436" s="223" t="inlineStr">
        <is>
          <t>8.7 MB</t>
        </is>
      </c>
      <c r="X436" s="223" t="inlineStr">
        <is>
          <t>&lt;p&gt;Coba adik-adik perhatikan benda-benda di&lt;br /&gt;
 sekitar kalian. Penuh warna, kan? Ada ape1&lt;br /&gt;
 yang berwarna merah, jeruk yang berwarna&lt;br /&gt;
 oranye, mentimun yang berwarna hijau, es&lt;br /&gt;
 krim yang berwarna cokelat, dan masih banya&lt;br /&gt;
 yang lainnya.&lt;br /&gt;
 Nah, buku ini dapat membantu adik-adik&lt;br /&gt;
 bermain sambil belajar mengenal warna. Berisi&lt;br /&gt;
 bermacam-macam gambar dan jenis warna.&lt;br /&gt;
 Selain itu ada aktivitas menarik juga Iho, 4 seperti mencocokan gambar dengan jenis&lt;br /&gt;
 warnanya, mencari perbedaan warna, dan&lt;br /&gt;
 mewarnai gambar. Tunggu apa lagi? Yuk,&lt;br /&gt;
 bermain warna!&lt;/p&gt;</t>
        </is>
      </c>
      <c r="Y436" s="262" t="n">
        <v>34000</v>
      </c>
      <c r="Z436" s="226" t="n"/>
      <c r="AA436" s="241">
        <f>Y2912*Z2912</f>
        <v/>
      </c>
      <c r="AB436" s="237" t="inlineStr">
        <is>
          <t>19655af6-d45e-45a3-ae93-f4c88b46457b</t>
        </is>
      </c>
    </row>
    <row r="437" ht="15" customHeight="1" s="283">
      <c r="A437" s="109" t="n">
        <v>2904</v>
      </c>
      <c r="B437" s="222">
        <f>HYPERLINK("https://mocostore.moco.co.id/catalog/"&amp;AB2913,"Klik Disini")</f>
        <v/>
      </c>
      <c r="C437" s="223" t="inlineStr">
        <is>
          <t>The Lost Garden, Taman yang Hilang</t>
        </is>
      </c>
      <c r="D437" s="223" t="n"/>
      <c r="E437" s="223" t="inlineStr">
        <is>
          <t>Mama Deora Dan Fitra</t>
        </is>
      </c>
      <c r="F437" s="223" t="inlineStr">
        <is>
          <t>978-979-29-3868-5</t>
        </is>
      </c>
      <c r="G437" s="223" t="inlineStr">
        <is>
          <t>978-979-29-7878-0</t>
        </is>
      </c>
      <c r="H437" s="223" t="inlineStr">
        <is>
          <t>Anak</t>
        </is>
      </c>
      <c r="I437" s="258" t="inlineStr">
        <is>
          <t>Fiksi</t>
        </is>
      </c>
      <c r="J437" s="186" t="inlineStr">
        <is>
          <t>001.01</t>
        </is>
      </c>
      <c r="K437" s="264" t="n"/>
      <c r="L437" s="264" t="n"/>
      <c r="M437" s="259" t="n"/>
      <c r="N437" s="263" t="inlineStr">
        <is>
          <t>Indonesia</t>
        </is>
      </c>
      <c r="O437" s="263" t="inlineStr">
        <is>
          <t>Tidak diketahui</t>
        </is>
      </c>
      <c r="P437" s="260" t="n">
        <v>2013</v>
      </c>
      <c r="Q437" s="260" t="n">
        <v>2017</v>
      </c>
      <c r="R437" s="223" t="inlineStr">
        <is>
          <t>Nyonyo Publisher</t>
        </is>
      </c>
      <c r="S437" s="223" t="inlineStr">
        <is>
          <t>Andi Offset CV</t>
        </is>
      </c>
      <c r="T437" s="223" t="inlineStr">
        <is>
          <t>Lokal</t>
        </is>
      </c>
      <c r="U437" s="261" t="n">
        <v>32</v>
      </c>
      <c r="V437" s="86" t="inlineStr">
        <is>
          <t>pdf</t>
        </is>
      </c>
      <c r="W437" s="223" t="inlineStr">
        <is>
          <t>14.8 MB</t>
        </is>
      </c>
      <c r="X437" s="223" t="inlineStr">
        <is>
          <t>&lt;p&gt;Buku ini bercerita&amp;nbsp;tentang hilangnya taman&amp;nbsp;yang dihuni bangsa peri,&amp;nbsp;raksasa dan manusia.&lt;br /&gt;
 Karena makin lama bangsa manusia&amp;nbsp;berubah sifat menjadi buruk,&amp;nbsp;maka bangsa peri dan raksasa&amp;nbsp;melempar mereka ke padang gurun.&amp;nbsp;Berabad-abad lamanya hingga akhirnya bangsa manusia mulai berubah menjadi lebih baik dan dikembalikan ke taman&lt;/p&gt;</t>
        </is>
      </c>
      <c r="Y437" s="262" t="n">
        <v>51000</v>
      </c>
      <c r="Z437" s="226" t="n"/>
      <c r="AA437" s="241">
        <f>Y2913*Z2913</f>
        <v/>
      </c>
      <c r="AB437" s="237" t="inlineStr">
        <is>
          <t>180871d1-8649-4099-b253-f38d778127df</t>
        </is>
      </c>
    </row>
    <row r="438" ht="15" customHeight="1" s="283">
      <c r="A438" s="109" t="n">
        <v>2905</v>
      </c>
      <c r="B438" s="222">
        <f>HYPERLINK("https://mocostore.moco.co.id/catalog/"&amp;AB2914,"Klik Disini")</f>
        <v/>
      </c>
      <c r="C438" s="223" t="inlineStr">
        <is>
          <t>Love and Heart</t>
        </is>
      </c>
      <c r="D438" s="223" t="n"/>
      <c r="E438" s="223" t="inlineStr">
        <is>
          <t>Loryta Chai</t>
        </is>
      </c>
      <c r="F438" s="223" t="inlineStr">
        <is>
          <t>978-979-29-4114-2</t>
        </is>
      </c>
      <c r="G438" s="223" t="inlineStr">
        <is>
          <t>978-979-29-7603-8</t>
        </is>
      </c>
      <c r="H438" s="223" t="inlineStr">
        <is>
          <t>Fiksi</t>
        </is>
      </c>
      <c r="I438" s="258" t="inlineStr">
        <is>
          <t>Fiksi</t>
        </is>
      </c>
      <c r="J438" s="186" t="inlineStr">
        <is>
          <t>001.02</t>
        </is>
      </c>
      <c r="K438" s="264" t="n"/>
      <c r="L438" s="264" t="n"/>
      <c r="M438" s="259" t="n"/>
      <c r="N438" s="223" t="inlineStr">
        <is>
          <t>Indonesia</t>
        </is>
      </c>
      <c r="O438" s="223" t="inlineStr">
        <is>
          <t>Tidak diketahui</t>
        </is>
      </c>
      <c r="P438" s="260" t="n">
        <v>2013</v>
      </c>
      <c r="Q438" s="260" t="n">
        <v>2017</v>
      </c>
      <c r="R438" s="223" t="inlineStr">
        <is>
          <t>Sheila Publishing</t>
        </is>
      </c>
      <c r="S438" s="223" t="inlineStr">
        <is>
          <t>Andi Offset CV</t>
        </is>
      </c>
      <c r="T438" s="223" t="inlineStr">
        <is>
          <t>Lokal</t>
        </is>
      </c>
      <c r="U438" s="261" t="n">
        <v>192</v>
      </c>
      <c r="V438" s="86" t="inlineStr">
        <is>
          <t>pdf</t>
        </is>
      </c>
      <c r="W438" s="223" t="inlineStr">
        <is>
          <t>2.0 MB</t>
        </is>
      </c>
      <c r="X438" s="223" t="inlineStr">
        <is>
          <t>&lt;p&gt;Love &amp;amp; Heart merupakan kumpulan cerita pendek yang terdiri dari 14 cerita menarik tentang impian, harapan, dan cinta. Selain itu, juga menjadi cerita inspirasi bagi kita untuk lebih menghargai apa yang kita punya saat ini dan betapa pentingnya sebuah keluarga, serta arti sebuah persahabatan bagi kita. Love &amp;amp; Heart juga mengajari kita untuk tidak putus asa, serta lebih menghargai hidup kita tentang segala kelebihan dan kekurangan yang kita miliki saat ini karena mencintai tak perlu alasan.&lt;/p&gt;</t>
        </is>
      </c>
      <c r="Y438" s="262" t="n">
        <v>57500</v>
      </c>
      <c r="Z438" s="226" t="n"/>
      <c r="AA438" s="241">
        <f>Y2914*Z2914</f>
        <v/>
      </c>
      <c r="AB438" s="237" t="inlineStr">
        <is>
          <t>ca43ad22-44ad-4ed8-8311-8b29929f1829</t>
        </is>
      </c>
    </row>
    <row r="439" ht="15" customHeight="1" s="283">
      <c r="A439" s="109" t="n">
        <v>2906</v>
      </c>
      <c r="B439" s="222">
        <f>HYPERLINK("https://mocostore.moco.co.id/catalog/"&amp;AB2915,"Klik Disini")</f>
        <v/>
      </c>
      <c r="C439" s="223" t="inlineStr">
        <is>
          <t>Ma Cherie, Kekasihku...</t>
        </is>
      </c>
      <c r="D439" s="223" t="n"/>
      <c r="E439" s="223" t="inlineStr">
        <is>
          <t>Raha Kurnia</t>
        </is>
      </c>
      <c r="F439" s="223" t="inlineStr">
        <is>
          <t>978-979-29-3574-5</t>
        </is>
      </c>
      <c r="G439" s="223" t="inlineStr">
        <is>
          <t>978-979-29-7607-6</t>
        </is>
      </c>
      <c r="H439" s="223" t="inlineStr">
        <is>
          <t>Fiksi</t>
        </is>
      </c>
      <c r="I439" s="258" t="inlineStr">
        <is>
          <t>Fiksi</t>
        </is>
      </c>
      <c r="J439" s="186" t="inlineStr">
        <is>
          <t>001.02</t>
        </is>
      </c>
      <c r="K439" s="223" t="n"/>
      <c r="L439" s="223" t="n"/>
      <c r="M439" s="259" t="n"/>
      <c r="N439" s="263" t="n"/>
      <c r="O439" s="263" t="n"/>
      <c r="P439" s="260" t="n">
        <v>2013</v>
      </c>
      <c r="Q439" s="260" t="n">
        <v>2017</v>
      </c>
      <c r="R439" s="223" t="inlineStr">
        <is>
          <t>Sheila Publishing</t>
        </is>
      </c>
      <c r="S439" s="223" t="inlineStr">
        <is>
          <t>Andi Offset CV</t>
        </is>
      </c>
      <c r="T439" s="223" t="n"/>
      <c r="U439" s="261" t="n">
        <v>192</v>
      </c>
      <c r="V439" s="86" t="inlineStr">
        <is>
          <t>pdf</t>
        </is>
      </c>
      <c r="W439" s="223" t="inlineStr">
        <is>
          <t>4.5 MB</t>
        </is>
      </c>
      <c r="X439" s="223" t="inlineStr">
        <is>
          <t>&lt;p&gt;Apakah waktu dan jarak bisa mengubah seseorang? Dennis percaya itu. Karena itulah dia terbang ke Prancis, supaya Serena bisa melihatnya lebih dari seorang teman yang selama ini membantunya mengatasi patah hatinya&amp;mdash;setelah Axel mencampakkannya demi cinta pertama cowok itu.&amp;nbsp;Tapi apakah Nena juga meyakini hal yang sama? Kalo waktu dan jarak akan bisa membuatnya melupakan Axel dan &amp;lsquo;melihat&amp;rsquo; Dennis yang begitu ingin memanggilnya: &amp;ldquo;Ma Cherie... kekasihku&amp;rdquo;?&amp;nbsp;&lt;/p&gt;
 &lt;p&gt;Kisah cinta Dennis-Serena hanyalah satu dari 15 cerpen cinta yang ada di buku kumpulan cerpen ini. 15 cerpen yang memotret beragam warna cinta, bukan hanya cinta sepasang kekasih, tapi juga pada sahabat&amp;mdash;yang membuat kita rela &amp;ldquo;Membagi Segalanya&amp;rdquo; seperti Kejora dan Kania; bahkan keluarga&amp;mdash;seperti Abby yang rela berhujan-hujan demi mencari ibunya dalam &amp;ldquo;Bayangan Jelaga&amp;rdquo;. Cinta yang akan membuatmu belajar menjadi manusia yang lebih baik lagi seperti Reihan yang cintanya pada &amp;ldquo;Flora&amp;rdquo; membuatnya mencintai alam.&lt;/p&gt;
 &lt;p&gt;15 cerpen yang akan membuatmu terhanyut dengan jalinan setiap kisahnya....&lt;/p&gt;</t>
        </is>
      </c>
      <c r="Y439" s="262" t="n">
        <v>55000</v>
      </c>
      <c r="Z439" s="226" t="n"/>
      <c r="AA439" s="241">
        <f>Y2915*Z2915</f>
        <v/>
      </c>
      <c r="AB439" s="237" t="inlineStr">
        <is>
          <t>c7238042-b012-4580-9be7-1bbd02d15c89</t>
        </is>
      </c>
    </row>
    <row r="440" ht="15" customHeight="1" s="283">
      <c r="A440" s="109" t="n">
        <v>2909</v>
      </c>
      <c r="B440" s="222">
        <f>HYPERLINK("https://mocostore.moco.co.id/catalog/"&amp;AB2918,"Klik Disini")</f>
        <v/>
      </c>
      <c r="C440" s="223" t="inlineStr">
        <is>
          <t>Rainbow After The Rain â€“ Kumpulan Kisah Anak yang Menginspirasi</t>
        </is>
      </c>
      <c r="D440" s="223" t="n"/>
      <c r="E440" s="223" t="inlineStr">
        <is>
          <t>Leonardus Alvin Ferdiansyah</t>
        </is>
      </c>
      <c r="F440" s="223" t="inlineStr">
        <is>
          <t>978-979-29-4023-7</t>
        </is>
      </c>
      <c r="G440" s="223" t="inlineStr">
        <is>
          <t>978-979-29-7731-8</t>
        </is>
      </c>
      <c r="H440" s="223" t="inlineStr">
        <is>
          <t>Anak</t>
        </is>
      </c>
      <c r="I440" s="258" t="inlineStr">
        <is>
          <t>Fiksi</t>
        </is>
      </c>
      <c r="J440" s="186" t="inlineStr">
        <is>
          <t>001.01</t>
        </is>
      </c>
      <c r="K440" s="223" t="n"/>
      <c r="L440" s="223" t="n"/>
      <c r="M440" s="259" t="n"/>
      <c r="N440" s="263" t="inlineStr">
        <is>
          <t>Indonesia</t>
        </is>
      </c>
      <c r="O440" s="263" t="inlineStr">
        <is>
          <t>Tidak diketahui</t>
        </is>
      </c>
      <c r="P440" s="260" t="n">
        <v>2013</v>
      </c>
      <c r="Q440" s="260" t="n">
        <v>2017</v>
      </c>
      <c r="R440" s="223" t="inlineStr">
        <is>
          <t>Nyonyo Publisher</t>
        </is>
      </c>
      <c r="S440" s="223" t="inlineStr">
        <is>
          <t>Andi Offset CV</t>
        </is>
      </c>
      <c r="T440" s="223" t="inlineStr">
        <is>
          <t>Lokal</t>
        </is>
      </c>
      <c r="U440" s="261" t="n">
        <v>132</v>
      </c>
      <c r="V440" s="86" t="inlineStr">
        <is>
          <t>pdf</t>
        </is>
      </c>
      <c r="W440" s="223" t="inlineStr">
        <is>
          <t>2.4 MB</t>
        </is>
      </c>
      <c r="X440" s="223" t="inlineStr">
        <is>
          <t>&lt;p&gt;Rainbow After The Rain merupakan kumpulan kisah 19 orang anak berha?? mulia yang&lt;br /&gt;
 mewujudkan kebaikan ha?? mereka dalam perbuatan-perbuatan yang nyata, sehingga&lt;br /&gt;
 memberikan kebaikan dan kebahagiaan baik bagi diri mereka sendiri, keluarganya,&lt;br /&gt;
 orang-orang di sekitarnya, maupun bagi masyarakat global.&lt;br /&gt;
 Masing-masing kisah memiliki keunikan dan pesan kebaikan masing-masing.&lt;br /&gt;
 Mereka meng ajarkan nilai-nilai kebaikan kehidupan yang hakiki melalui apa yang mereka&lt;br /&gt;
 perbuat dan bagaimana mereka memaknai kehidupan mereka. Karena pada akhirnya,&lt;br /&gt;
 nilai sebuah kehidupan akan ditentukan dari seberapa besar kebaikan yang kita tebarkan&lt;br /&gt;
 di dalam kehidupan kita.&lt;br /&gt;
 Kisah-kisah ini juga memberikan bukti , bahwa sebuah pencapaian besar dalam hal&lt;br /&gt;
 kebaikan yang memberikan pengaruh besar pula terhadap kehidupan, bisa dilakukan&lt;br /&gt;
 sejak masa kanak-kanak. Yang diperlukan hanyalah kemauan untuk segera melakukan&lt;br /&gt;
 ?? ndakan, ketika niatan itu telah ada dalam ha?? kita. Karena sekecil atau sesederhana&lt;br /&gt;
 apa pun tindakan yang kita nyatakan secara nyata, pas?? akan jauh memberi manfaat&lt;br /&gt;
 daripada tidak melakukan apa-apa.&lt;/p&gt;</t>
        </is>
      </c>
      <c r="Y440" s="262" t="n">
        <v>57500</v>
      </c>
      <c r="Z440" s="226" t="n"/>
      <c r="AA440" s="241">
        <f>Y2918*Z2918</f>
        <v/>
      </c>
      <c r="AB440" s="237" t="inlineStr">
        <is>
          <t>630c94f4-a170-431a-8665-23f8da68be77</t>
        </is>
      </c>
    </row>
    <row r="441" ht="15" customHeight="1" s="283">
      <c r="A441" s="109" t="n">
        <v>2912</v>
      </c>
      <c r="B441" s="222">
        <f>HYPERLINK("https://mocostore.moco.co.id/catalog/"&amp;AB2921,"Klik Disini")</f>
        <v/>
      </c>
      <c r="C441" s="223" t="inlineStr">
        <is>
          <t>Kumpulan Cerpen: Wayang Inderaloka, Jatayu</t>
        </is>
      </c>
      <c r="D441" s="223" t="n"/>
      <c r="E441" s="223" t="inlineStr">
        <is>
          <t>Yolla Miranda</t>
        </is>
      </c>
      <c r="F441" s="223" t="inlineStr">
        <is>
          <t>978-979-29-4056-5</t>
        </is>
      </c>
      <c r="G441" s="223" t="inlineStr">
        <is>
          <t>978-979-29-7590-1</t>
        </is>
      </c>
      <c r="H441" s="223" t="inlineStr">
        <is>
          <t>Fiksi</t>
        </is>
      </c>
      <c r="I441" s="258" t="inlineStr">
        <is>
          <t>Fiksi</t>
        </is>
      </c>
      <c r="J441" s="186" t="inlineStr">
        <is>
          <t>001.02</t>
        </is>
      </c>
      <c r="K441" s="264" t="n"/>
      <c r="L441" s="264" t="n"/>
      <c r="M441" s="265" t="n"/>
      <c r="N441" s="263" t="inlineStr">
        <is>
          <t>Indonesia</t>
        </is>
      </c>
      <c r="O441" s="263" t="inlineStr">
        <is>
          <t>Tidak diketahui</t>
        </is>
      </c>
      <c r="P441" s="260" t="n">
        <v>2013</v>
      </c>
      <c r="Q441" s="260" t="n">
        <v>2017</v>
      </c>
      <c r="R441" s="223" t="inlineStr">
        <is>
          <t>Sheila Publishing</t>
        </is>
      </c>
      <c r="S441" s="223" t="inlineStr">
        <is>
          <t>Andi Offset CV</t>
        </is>
      </c>
      <c r="T441" s="223" t="inlineStr">
        <is>
          <t>Lokal</t>
        </is>
      </c>
      <c r="U441" s="261" t="n">
        <v>104</v>
      </c>
      <c r="V441" s="86" t="inlineStr">
        <is>
          <t>pdf</t>
        </is>
      </c>
      <c r="W441" s="223" t="inlineStr">
        <is>
          <t>2.6 MB</t>
        </is>
      </c>
      <c r="X441" s="223" t="inlineStr">
        <is>
          <t>&lt;p&gt;Perlahan , kau terbang mengitari closet, sebelum akhirnya kau menjebloskan diri ke lubangnya yang berisi air. Kau memaksakan diri untuk masuk , tapi sulit sekali. Celah itu ssperti tertutup dan memilki tekanan yang sangat kuat. Kau tak memiliki tenaga cukup besar untuk mampu masuk ke dalamnya. Kau ingin keluar, dan mencobanya sekali lagi. Namun, mustahil, karena barang siapa yang sudah menjebloskan diri kelobang closet tidak akan bisa keluar, kecuali berusaha terus untuk bisa masuk kedalamnya. Cerita dalam kumpulan cerpen ini diambil dari karakter-karakter tokoh wayang golek dengan penceritaan masa kii tanpa menghilangkan sifa asli tiap tokoh dari cerita asalnya. Tentunya, akan membuat semakin istimewa setiap cerita pendek dalam kumpulan cerpen ini. Apa jadinya jika cerita wayang diangkat dengan latar masa kini ? yuk ikuti ceritanya dalam buku ini kumpulan cerpen ini !&lt;/p&gt;</t>
        </is>
      </c>
      <c r="Y441" s="262" t="n">
        <v>32500</v>
      </c>
      <c r="Z441" s="226" t="n"/>
      <c r="AA441" s="241">
        <f>Y2921*Z2921</f>
        <v/>
      </c>
      <c r="AB441" s="237" t="inlineStr">
        <is>
          <t>980f055c-e672-4c8e-8ad5-8a62358c7f4d</t>
        </is>
      </c>
    </row>
    <row r="442" ht="15" customHeight="1" s="283">
      <c r="A442" s="109" t="n">
        <v>2913</v>
      </c>
      <c r="B442" s="222">
        <f>HYPERLINK("https://mocostore.moco.co.id/catalog/"&amp;AB2922,"Klik Disini")</f>
        <v/>
      </c>
      <c r="C442" s="223" t="inlineStr">
        <is>
          <t>Bersamamu Cinta, Selalu</t>
        </is>
      </c>
      <c r="D442" s="223" t="n"/>
      <c r="E442" s="223" t="inlineStr">
        <is>
          <t>Ratna Pande</t>
        </is>
      </c>
      <c r="F442" s="223" t="inlineStr">
        <is>
          <t>978-979-29-4156-2</t>
        </is>
      </c>
      <c r="G442" s="223" t="inlineStr">
        <is>
          <t>978-979-29-7395-2</t>
        </is>
      </c>
      <c r="H442" s="223" t="inlineStr">
        <is>
          <t>Fiksi</t>
        </is>
      </c>
      <c r="I442" s="258" t="inlineStr">
        <is>
          <t>Fiksi</t>
        </is>
      </c>
      <c r="J442" s="186" t="inlineStr">
        <is>
          <t>001.02</t>
        </is>
      </c>
      <c r="K442" s="264" t="n"/>
      <c r="L442" s="264" t="n"/>
      <c r="M442" s="259" t="n"/>
      <c r="N442" s="263" t="inlineStr">
        <is>
          <t>Indonesia</t>
        </is>
      </c>
      <c r="O442" s="263" t="inlineStr">
        <is>
          <t>Tidak diketahui</t>
        </is>
      </c>
      <c r="P442" s="260" t="n">
        <v>2013</v>
      </c>
      <c r="Q442" s="260" t="n">
        <v>2017</v>
      </c>
      <c r="R442" s="223" t="inlineStr">
        <is>
          <t>Sheila Publishing</t>
        </is>
      </c>
      <c r="S442" s="223" t="inlineStr">
        <is>
          <t>Andi Offset CV</t>
        </is>
      </c>
      <c r="T442" s="223" t="inlineStr">
        <is>
          <t>Lokal</t>
        </is>
      </c>
      <c r="U442" s="261" t="n">
        <v>200</v>
      </c>
      <c r="V442" s="86" t="inlineStr">
        <is>
          <t>pdf</t>
        </is>
      </c>
      <c r="W442" s="223" t="inlineStr">
        <is>
          <t>3.4 MB</t>
        </is>
      </c>
      <c r="X442" s="223" t="inlineStr">
        <is>
          <t>&lt;p&gt;Melly, Iren, Leon, Kamal, Toni, Carlo dan Erlan adalah sahabat sejak SMA. Bagi mereka persahabatan adalah segalanya. Karena itu, tabu bagi mereka untuk jatuh cinta pada sahabat sendiri. Namun tanpa diduga benih cinta tumbuh di hati Toni untuk Melly. Di lain pihak, juga ada Rey, anak tetangga Melly yang perfeksionis, yang menaruh hati pada Melly. Dihadapkan pada dua pilihan yang sulit, siapakah yang akan dipilih Melly? Apakah Melly akan melanggar janji persahabatannya dengan memilih Toni? Ataukah Melly akan memilih Rey dan tetap menjaga janjinya dengan sahabat-sahabatnya?&lt;/p&gt;</t>
        </is>
      </c>
      <c r="Y442" s="262" t="n">
        <v>51000</v>
      </c>
      <c r="Z442" s="226" t="n"/>
      <c r="AA442" s="241">
        <f>Y2922*Z2922</f>
        <v/>
      </c>
      <c r="AB442" s="237" t="inlineStr">
        <is>
          <t>c50cbaad-177c-4076-b3f4-afe76295b33b</t>
        </is>
      </c>
    </row>
    <row r="443" ht="15" customHeight="1" s="283">
      <c r="A443" s="109" t="n">
        <v>2915</v>
      </c>
      <c r="B443" s="222">
        <f>HYPERLINK("https://mocostore.moco.co.id/catalog/"&amp;AB2924,"Klik Disini")</f>
        <v/>
      </c>
      <c r="C443" s="223" t="inlineStr">
        <is>
          <t>Braga Siang Itu</t>
        </is>
      </c>
      <c r="D443" s="223" t="n"/>
      <c r="E443" s="223" t="inlineStr">
        <is>
          <t>Triani Retno A</t>
        </is>
      </c>
      <c r="F443" s="223" t="inlineStr">
        <is>
          <t>978-979-29-4157-9</t>
        </is>
      </c>
      <c r="G443" s="223" t="inlineStr">
        <is>
          <t>978-979-29-7405-8</t>
        </is>
      </c>
      <c r="H443" s="223" t="inlineStr">
        <is>
          <t>Fiksi</t>
        </is>
      </c>
      <c r="I443" s="258" t="inlineStr">
        <is>
          <t>Fiksi</t>
        </is>
      </c>
      <c r="J443" s="186" t="inlineStr">
        <is>
          <t>001.02</t>
        </is>
      </c>
      <c r="K443" s="264" t="n"/>
      <c r="L443" s="264" t="n"/>
      <c r="M443" s="259" t="n"/>
      <c r="N443" s="263" t="inlineStr">
        <is>
          <t>Indonesia</t>
        </is>
      </c>
      <c r="O443" s="263" t="inlineStr">
        <is>
          <t>Tidak diketahui</t>
        </is>
      </c>
      <c r="P443" s="260" t="n">
        <v>2013</v>
      </c>
      <c r="Q443" s="260" t="n">
        <v>2017</v>
      </c>
      <c r="R443" s="223" t="inlineStr">
        <is>
          <t>Sheila Publishing</t>
        </is>
      </c>
      <c r="S443" s="223" t="inlineStr">
        <is>
          <t>Andi Offset CV</t>
        </is>
      </c>
      <c r="T443" s="223" t="inlineStr">
        <is>
          <t>Lokal</t>
        </is>
      </c>
      <c r="U443" s="261" t="n">
        <v>142</v>
      </c>
      <c r="V443" s="86" t="inlineStr">
        <is>
          <t>pdf</t>
        </is>
      </c>
      <c r="W443" s="223" t="inlineStr">
        <is>
          <t>3.2 MB</t>
        </is>
      </c>
      <c r="X443" s="223" t="inlineStr">
        <is>
          <t>&lt;p&gt;Fei tak berkedip menatap awan kumulus di langit Braga. Semburat warna jingga menjadikan gumpalan awan itu bagaikan es krim vanilla-orange berukuran raksasa.&amp;nbsp;&lt;br /&gt;
 Fei menemani Ron, seorang penulis dari tanah seberang, menikmati Braga di suatu siang. Fei selalu mencintai Braga. Namun Braga telah banyak berubah, sama seperti Ben, lelaki yang pernah menjadi kekasih Fei.&lt;br /&gt;
 ***&lt;br /&gt;
 &amp;ldquo;Braga Siang Itu&amp;rdquo;merupakan kumcer yang terdiri dari lima belas cerpen.Kelima belas cerpen ini berfokus pada perempuan. Konflik yang diangkat dalam cerpen-cerpen ini sebenarnya sederhana, namun dikemas dengan apik dan menarik oleh si penulis. Tujuh dari lima belas cerpen dalam buku ini pernah dimuat di beberapa koran (Tribun Jabar) dan majalah (Sekar dan Kartika).&lt;/p&gt;</t>
        </is>
      </c>
      <c r="Y443" s="262" t="n">
        <v>45500</v>
      </c>
      <c r="Z443" s="226" t="n"/>
      <c r="AA443" s="241">
        <f>Y2924*Z2924</f>
        <v/>
      </c>
      <c r="AB443" s="237" t="inlineStr">
        <is>
          <t>0e2ed113-5592-4ed8-976d-fdc99ca374de</t>
        </is>
      </c>
    </row>
    <row r="444" ht="15" customHeight="1" s="283">
      <c r="A444" s="109" t="n">
        <v>2919</v>
      </c>
      <c r="B444" s="222">
        <f>HYPERLINK("https://mocostore.moco.co.id/catalog/"&amp;AB2928,"Klik Disini")</f>
        <v/>
      </c>
      <c r="C444" s="223" t="inlineStr">
        <is>
          <t>Bulan Memerah</t>
        </is>
      </c>
      <c r="D444" s="223" t="n"/>
      <c r="E444" s="223" t="inlineStr">
        <is>
          <t>Abednego Afriadi</t>
        </is>
      </c>
      <c r="F444" s="223" t="inlineStr">
        <is>
          <t>978-979-29-4112-8</t>
        </is>
      </c>
      <c r="G444" s="223" t="inlineStr">
        <is>
          <t>978-979-29-7419-5</t>
        </is>
      </c>
      <c r="H444" s="223" t="inlineStr">
        <is>
          <t>Fiksi</t>
        </is>
      </c>
      <c r="I444" s="258" t="inlineStr">
        <is>
          <t>Fiksi</t>
        </is>
      </c>
      <c r="J444" s="186" t="inlineStr">
        <is>
          <t>001.02</t>
        </is>
      </c>
      <c r="K444" s="223" t="n"/>
      <c r="L444" s="223" t="n"/>
      <c r="M444" s="259" t="n"/>
      <c r="N444" s="263" t="inlineStr">
        <is>
          <t>Indonesia</t>
        </is>
      </c>
      <c r="O444" s="263" t="inlineStr">
        <is>
          <t>Tidak diketahui</t>
        </is>
      </c>
      <c r="P444" s="260" t="n">
        <v>2013</v>
      </c>
      <c r="Q444" s="260" t="n">
        <v>2017</v>
      </c>
      <c r="R444" s="223" t="inlineStr">
        <is>
          <t>Sheila Publishing</t>
        </is>
      </c>
      <c r="S444" s="223" t="inlineStr">
        <is>
          <t>Andi Offset CV</t>
        </is>
      </c>
      <c r="T444" s="223" t="inlineStr">
        <is>
          <t>Lokal</t>
        </is>
      </c>
      <c r="U444" s="261" t="n">
        <v>144</v>
      </c>
      <c r="V444" s="86" t="inlineStr">
        <is>
          <t>pdf</t>
        </is>
      </c>
      <c r="W444" s="223" t="inlineStr">
        <is>
          <t>3.2 MB</t>
        </is>
      </c>
      <c r="X444" s="223" t="inlineStr">
        <is>
          <t>&lt;p&gt;Abednego memilih tema-tema marjinal yang sungguh tak jauh dari dunia hari ini, Membuat pembaca seolah melihat kisah tetangga dan bahkan dirinya sendiri. Namun pula diperlukan satu loncatan untuk meyakinkan bahwa inilah cerita hidup yang sederhana itu, yang memungkinkan kita untuk berselingkuh dengan segala kenangan (Kereta terakhir) atau menemukan kekuatan dari tulang rusuk seseorang (Jendela kesunyian). SANIE B KUNCORO penulis novel garis perempuan, mayan, kekasih gelap, dll. Rasanya seperti baru mendapatkan cara untuk bisa menikmati senja : Secangkir kopi panas, sepotong brownis coklat, dan buku bulan memerah. YUDHI HERWIBOWO, Penulis novel perjalanan menuju cahaya, untung surapati [un]affair, miracle journey, dll Mengalir dan menelakan. Memberi ruang untuk sejenak memanjakan imajinasi. Bahkan sampai lupa kalau ini cerpen-cerpen karya abed... he..he..he EKA HARI WIBAWA Jurnalis Metro Tv&lt;/p&gt;</t>
        </is>
      </c>
      <c r="Y444" s="262" t="n">
        <v>42000</v>
      </c>
      <c r="Z444" s="226" t="n"/>
      <c r="AA444" s="241">
        <f>Y2928*Z2928</f>
        <v/>
      </c>
      <c r="AB444" s="237" t="inlineStr">
        <is>
          <t>55f15239-b76f-4288-9df9-2dd99890221b</t>
        </is>
      </c>
    </row>
    <row r="445" ht="15" customHeight="1" s="283">
      <c r="A445" s="109" t="n">
        <v>2920</v>
      </c>
      <c r="B445" s="222">
        <f>HYPERLINK("https://mocostore.moco.co.id/catalog/"&amp;AB2929,"Klik Disini")</f>
        <v/>
      </c>
      <c r="C445" s="223" t="inlineStr">
        <is>
          <t>Manisnya Buah Kebaikan: Sweet Return of Good Deed</t>
        </is>
      </c>
      <c r="D445" s="223" t="n"/>
      <c r="E445" s="223" t="inlineStr">
        <is>
          <t>Ita Susanto</t>
        </is>
      </c>
      <c r="F445" s="223" t="inlineStr">
        <is>
          <t>978-979-29-4005-3</t>
        </is>
      </c>
      <c r="G445" s="223" t="inlineStr">
        <is>
          <t>978-979-29-7617-5</t>
        </is>
      </c>
      <c r="H445" s="223" t="inlineStr">
        <is>
          <t>Anak</t>
        </is>
      </c>
      <c r="I445" s="258" t="inlineStr">
        <is>
          <t>Fiksi</t>
        </is>
      </c>
      <c r="J445" s="186" t="inlineStr">
        <is>
          <t>001.01</t>
        </is>
      </c>
      <c r="K445" s="223" t="n"/>
      <c r="L445" s="223" t="n"/>
      <c r="M445" s="259" t="n"/>
      <c r="N445" s="223" t="inlineStr">
        <is>
          <t>Indonesia</t>
        </is>
      </c>
      <c r="O445" s="223" t="inlineStr">
        <is>
          <t>Tidak diketahui</t>
        </is>
      </c>
      <c r="P445" s="260" t="n">
        <v>2013</v>
      </c>
      <c r="Q445" s="260" t="n">
        <v>2017</v>
      </c>
      <c r="R445" s="223" t="inlineStr">
        <is>
          <t>Nyonyo Publisher</t>
        </is>
      </c>
      <c r="S445" s="223" t="inlineStr">
        <is>
          <t>Andi Offset CV</t>
        </is>
      </c>
      <c r="T445" s="223" t="inlineStr">
        <is>
          <t>Lokal</t>
        </is>
      </c>
      <c r="U445" s="261" t="n">
        <v>27</v>
      </c>
      <c r="V445" s="86" t="inlineStr">
        <is>
          <t>pdf</t>
        </is>
      </c>
      <c r="W445" s="223" t="inlineStr">
        <is>
          <t>4.1 MB</t>
        </is>
      </c>
      <c r="X445" s="223" t="inlineStr">
        <is>
          <t>&lt;p&gt;Wina adalah anak bungsu dari tiga bersaudara. sang ibu membesarkan wina dan kedua kakanya dengan berjualan kue. Wina anak yang pintar, rajin, dan patuh kepada orang tua. Ia selalu membantu ibunya dengan berjualan kue disekolah. Meski ia sering diejek teman-temannya sebagai anak miskin, tetapi ia tidak malu. Wina pun tetap bersikap baik kepada teman-temannya. Akhirnya teman-teman yang jahat kepadanya berubah sikap . Sifat wina berbeda dari dua kakaknya. Mereka hanya bersenang-senang , tidak mau belajar ataupun membantu ibu. Ibu pun menjadi sangat sedih . Suatu hari, Wina sakit sehingga tidak bisa berjualan kue . Kondisinya yang kritis membuat ibu dan kakak-kakaknya menangis dan berdoa tiada henti . Kedua kakaknya kemudian menyadari kesalahan mereka . Selama ini mereka sering berbuat jahat kepada wina membawa berkat tersendiri bagi berubahnya tabiat sari dan susan.&lt;/p&gt;</t>
        </is>
      </c>
      <c r="Y445" s="262" t="n">
        <v>35500</v>
      </c>
      <c r="Z445" s="226" t="n"/>
      <c r="AA445" s="241">
        <f>Y2929*Z2929</f>
        <v/>
      </c>
      <c r="AB445" s="237" t="inlineStr">
        <is>
          <t>5b3af53b-604c-4508-ba1c-38454bfce9a0</t>
        </is>
      </c>
    </row>
    <row r="446" ht="15" customHeight="1" s="283">
      <c r="A446" s="109" t="n">
        <v>2922</v>
      </c>
      <c r="B446" s="222">
        <f>HYPERLINK("https://mocostore.moco.co.id/catalog/"&amp;AB2931,"Klik Disini")</f>
        <v/>
      </c>
      <c r="C446" s="223" t="inlineStr">
        <is>
          <t>Mata Kedua: It`s Time For A New Story. A Story Between You</t>
        </is>
      </c>
      <c r="D446" s="223" t="n"/>
      <c r="E446" s="223" t="inlineStr">
        <is>
          <t>Ramaditya Adikara</t>
        </is>
      </c>
      <c r="F446" s="223" t="inlineStr">
        <is>
          <t>978-979-29-2098-7</t>
        </is>
      </c>
      <c r="G446" s="223" t="inlineStr">
        <is>
          <t>978-979-29-7623-6</t>
        </is>
      </c>
      <c r="H446" s="223" t="inlineStr">
        <is>
          <t>Fiksi</t>
        </is>
      </c>
      <c r="I446" s="258" t="inlineStr">
        <is>
          <t>Fiksi</t>
        </is>
      </c>
      <c r="J446" s="186" t="inlineStr">
        <is>
          <t>001.02</t>
        </is>
      </c>
      <c r="K446" s="264" t="n"/>
      <c r="L446" s="264" t="n"/>
      <c r="M446" s="259" t="n"/>
      <c r="N446" s="263" t="inlineStr">
        <is>
          <t>Indonesia</t>
        </is>
      </c>
      <c r="O446" s="263" t="inlineStr">
        <is>
          <t>Tidak diketahui</t>
        </is>
      </c>
      <c r="P446" s="260" t="n">
        <v>2013</v>
      </c>
      <c r="Q446" s="260" t="n">
        <v>2017</v>
      </c>
      <c r="R446" s="223" t="inlineStr">
        <is>
          <t>Sheila Publishing</t>
        </is>
      </c>
      <c r="S446" s="223" t="inlineStr">
        <is>
          <t>Andi Offset CV</t>
        </is>
      </c>
      <c r="T446" s="223" t="inlineStr">
        <is>
          <t>Lokal</t>
        </is>
      </c>
      <c r="U446" s="261" t="n">
        <v>384</v>
      </c>
      <c r="V446" s="86" t="inlineStr">
        <is>
          <t>pdf</t>
        </is>
      </c>
      <c r="W446" s="223" t="inlineStr">
        <is>
          <t>2.0 MB</t>
        </is>
      </c>
      <c r="X446" s="223" t="inlineStr">
        <is>
          <t>&lt;p&gt;&amp;nbsp;&amp;ldquo;Sayang, apa kamu yakin?&amp;rdquo; ujar perempuan di depanku.&lt;/p&gt;
 &lt;p&gt;&amp;nbsp; &amp;nbsp; &amp;nbsp; &amp;nbsp; &amp;nbsp; &amp;nbsp; Lagu bosanova yang mengalun indah di restoran ini memberikan nuansa yang sangat romantis. Aku dan perempuan itu duduk berhadap-hadapan. Di antara kami ada sebongkah cinta yang sedang diuji. Hari ini aku mengakui&amp;hellip; bahwa ada perempuan lain di hatiku.&lt;/p&gt;
 &lt;p&gt;&amp;nbsp; &amp;nbsp; &amp;nbsp; &amp;nbsp; &amp;nbsp; &amp;nbsp; Aku mendengar suara kertas bergesekan. Perempuan itu terdiam lalu menghela napas.&lt;/p&gt;
 &lt;p&gt;&amp;nbsp; &amp;nbsp; &amp;nbsp; &amp;nbsp; &amp;nbsp; &amp;nbsp; &amp;ldquo;Bacakan saja suratnya. Aku sudah siap!&amp;rdquo; pintaku dengan suara bergetar. Tanpa sadar aku menekan jemari sekuat tenaga saat memegang gelas. Tangan perempuan itu segera memegangku, mengenggamnya erat, membuatku merasa tenang.&lt;/p&gt;
 &lt;p&gt;&amp;nbsp; &amp;nbsp; &amp;nbsp; &amp;nbsp; &amp;nbsp; &amp;nbsp; &amp;ldquo;Iya, aku akan membacakan surat ini pelan-pelan, Sayang.&amp;rdquo;&lt;/p&gt;
 &lt;p&gt;&amp;nbsp; &amp;nbsp; &amp;nbsp; &amp;nbsp; &amp;nbsp; &amp;nbsp; Apa pun isi surat itu aku siap. Apa pun reaksi perempuan di depanku, aku akan menerimanya. Kuhempaskan badanku ke sofa dan semua memori di kepalaku berputar. Sangat cepat sampai pada hari pertama saat aku masuk ke SMA. 15 tahun silam&amp;hellip;&lt;/p&gt;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&lt;p&gt;&amp;nbsp;&lt;/p&gt;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446" s="262" t="n">
        <v>108000</v>
      </c>
      <c r="Z446" s="226" t="n"/>
      <c r="AA446" s="241">
        <f>Y2931*Z2931</f>
        <v/>
      </c>
      <c r="AB446" s="237" t="inlineStr">
        <is>
          <t>f1d70245-6418-4ce1-887a-d27cc6055b1e</t>
        </is>
      </c>
    </row>
    <row r="447" ht="15" customHeight="1" s="283">
      <c r="A447" s="109" t="n">
        <v>2927</v>
      </c>
      <c r="B447" s="222">
        <f>HYPERLINK("https://mocostore.moco.co.id/catalog/"&amp;AB2936,"Klik Disini")</f>
        <v/>
      </c>
      <c r="C447" s="223" t="inlineStr">
        <is>
          <t>Cundamanik</t>
        </is>
      </c>
      <c r="D447" s="223" t="n"/>
      <c r="E447" s="223" t="inlineStr">
        <is>
          <t>Indah Darmastuti</t>
        </is>
      </c>
      <c r="F447" s="223" t="inlineStr">
        <is>
          <t>978-979-29-3071-9</t>
        </is>
      </c>
      <c r="G447" s="223" t="inlineStr">
        <is>
          <t>978-979-29-7450-8</t>
        </is>
      </c>
      <c r="H447" s="223" t="inlineStr">
        <is>
          <t>Fiksi Remaja</t>
        </is>
      </c>
      <c r="I447" s="258" t="inlineStr">
        <is>
          <t>Fiksi</t>
        </is>
      </c>
      <c r="J447" s="186" t="inlineStr">
        <is>
          <t>001.02</t>
        </is>
      </c>
      <c r="K447" s="264" t="n"/>
      <c r="L447" s="264" t="n"/>
      <c r="M447" s="259" t="n"/>
      <c r="N447" s="263" t="inlineStr">
        <is>
          <t>Indonesia</t>
        </is>
      </c>
      <c r="O447" s="263" t="inlineStr">
        <is>
          <t>Tidak diketahui</t>
        </is>
      </c>
      <c r="P447" s="260" t="n">
        <v>2012</v>
      </c>
      <c r="Q447" s="260" t="n">
        <v>2017</v>
      </c>
      <c r="R447" s="223" t="inlineStr">
        <is>
          <t>Sheila Publishing</t>
        </is>
      </c>
      <c r="S447" s="223" t="inlineStr">
        <is>
          <t>Andi Offset CV</t>
        </is>
      </c>
      <c r="T447" s="223" t="inlineStr">
        <is>
          <t>Lokal</t>
        </is>
      </c>
      <c r="U447" s="261" t="n">
        <v>240</v>
      </c>
      <c r="V447" s="86" t="inlineStr">
        <is>
          <t>pdf</t>
        </is>
      </c>
      <c r="W447" s="223" t="inlineStr">
        <is>
          <t>12.1 MB</t>
        </is>
      </c>
      <c r="X447" s="223" t="inlineStr">
        <is>
          <t>&lt;p&gt;Cunda merebahkan kepalanya pada suami yang mulai ia ragukan cinta dan kesetiaannya. Bukan tak mungkin Prajna akan mencari pelengkap kebahagiaan lain, ia terus membatin. Ia tak percaya ada lelaki sebaik Prajna, yang tetap mencintainya tatkala ia tak sanggup berikan apa yang seharusnya diterima Prajna sebagai suami. &amp;ldquo;Jika ada seorang lelaki yang demikian baik, bahkan terlalu baik, ia pantas dicurigai.&amp;rdquo;&lt;br /&gt;
 Demikian kesimpulan yang dulu sekali pernah ia buat bersama geng-nya semasa kuliah. Dan kini, yang mendekapnya mesra malam ini adalah lelaki maha baik. Adakah kesimpulan itu berlaku untuknya? Untuk suaminya? Cunda gelisah luar biasa.&lt;/p&gt;</t>
        </is>
      </c>
      <c r="Y447" s="262" t="n">
        <v>57500</v>
      </c>
      <c r="Z447" s="226" t="n"/>
      <c r="AA447" s="241">
        <f>Y2936*Z2936</f>
        <v/>
      </c>
      <c r="AB447" s="237" t="inlineStr">
        <is>
          <t>e307e202-20f3-4ac9-861f-ca8a46e4f005</t>
        </is>
      </c>
    </row>
    <row r="448" ht="15" customHeight="1" s="283">
      <c r="A448" s="109" t="n">
        <v>2934</v>
      </c>
      <c r="B448" s="222">
        <f>HYPERLINK("https://mocostore.moco.co.id/catalog/"&amp;AB2943,"Klik Disini")</f>
        <v/>
      </c>
      <c r="C448" s="223" t="inlineStr">
        <is>
          <t>Perempuan Berlipstik Kapur</t>
        </is>
      </c>
      <c r="D448" s="223" t="n"/>
      <c r="E448" s="223" t="inlineStr">
        <is>
          <t>Esti Nuryanti Kasam</t>
        </is>
      </c>
      <c r="F448" s="223" t="inlineStr">
        <is>
          <t>978-979-29-3080-1</t>
        </is>
      </c>
      <c r="G448" s="223" t="inlineStr">
        <is>
          <t>978-979-29-7701-1</t>
        </is>
      </c>
      <c r="H448" s="223" t="inlineStr">
        <is>
          <t>Fiksi</t>
        </is>
      </c>
      <c r="I448" s="258" t="inlineStr">
        <is>
          <t>Fiksi</t>
        </is>
      </c>
      <c r="J448" s="186" t="inlineStr">
        <is>
          <t>001.02</t>
        </is>
      </c>
      <c r="K448" s="264" t="n"/>
      <c r="L448" s="264" t="n"/>
      <c r="M448" s="259" t="n"/>
      <c r="N448" s="263" t="inlineStr">
        <is>
          <t>Indonesia</t>
        </is>
      </c>
      <c r="O448" s="263" t="inlineStr">
        <is>
          <t>Tidak diketahui</t>
        </is>
      </c>
      <c r="P448" s="260" t="n">
        <v>2012</v>
      </c>
      <c r="Q448" s="260" t="n">
        <v>2017</v>
      </c>
      <c r="R448" s="223" t="inlineStr">
        <is>
          <t>Sheila Publishing</t>
        </is>
      </c>
      <c r="S448" s="223" t="inlineStr">
        <is>
          <t>Andi Offset CV</t>
        </is>
      </c>
      <c r="T448" s="223" t="inlineStr">
        <is>
          <t>Lokal</t>
        </is>
      </c>
      <c r="U448" s="261" t="n">
        <v>224</v>
      </c>
      <c r="V448" s="86" t="inlineStr">
        <is>
          <t>pdf</t>
        </is>
      </c>
      <c r="W448" s="223" t="inlineStr">
        <is>
          <t>7.1 MB</t>
        </is>
      </c>
      <c r="X448" s="223" t="inlineStr">
        <is>
          <t>&lt;p&gt;Di kursi kereta, aku beberapa kali menghela nafas, ada sesuatu mengganjal di paru-paru. Andai bisa kurogoh dengan tanganku, ingin secepatnya membuangnya melintasi kaca kereta yang bergerak perlahan meninggalkan embun pengap kota.&lt;br /&gt;
 Tuhan, andai perempuan yang berkutat dengan batu kapur dan tak pernah mengenal lipstik itu tak membawaku ke mari, mungkin aku akan tetap menjadi Alfira, gadis kota dengan tingkah sekental-kentalnya pendosa...&lt;/p&gt;</t>
        </is>
      </c>
      <c r="Y448" s="262" t="n">
        <v>49500</v>
      </c>
      <c r="Z448" s="226" t="n"/>
      <c r="AA448" s="241">
        <f>Y2943*Z2943</f>
        <v/>
      </c>
      <c r="AB448" s="237" t="inlineStr">
        <is>
          <t>fea8f5d0-16d2-44f8-83d8-46449c1d2826</t>
        </is>
      </c>
    </row>
    <row r="449" ht="15" customHeight="1" s="283">
      <c r="A449" s="109" t="n">
        <v>2936</v>
      </c>
      <c r="B449" s="222">
        <f>HYPERLINK("https://mocostore.moco.co.id/catalog/"&amp;AB2945,"Klik Disini")</f>
        <v/>
      </c>
      <c r="C449" s="223" t="inlineStr">
        <is>
          <t>Sampek Engtay â€“ Dongeng Dwibahasa Indonesia - Mandarin</t>
        </is>
      </c>
      <c r="D449" s="223" t="n"/>
      <c r="E449" s="223" t="inlineStr">
        <is>
          <t>Stely Luanda</t>
        </is>
      </c>
      <c r="F449" s="223" t="inlineStr">
        <is>
          <t>978-979-29-0201-3</t>
        </is>
      </c>
      <c r="G449" s="223" t="inlineStr">
        <is>
          <t>978-979-29-7463-8</t>
        </is>
      </c>
      <c r="H449" s="223" t="inlineStr">
        <is>
          <t>Anak</t>
        </is>
      </c>
      <c r="I449" s="258" t="inlineStr">
        <is>
          <t>Fiksi</t>
        </is>
      </c>
      <c r="J449" s="186" t="inlineStr">
        <is>
          <t>001.01</t>
        </is>
      </c>
      <c r="K449" s="264" t="n"/>
      <c r="L449" s="264" t="n"/>
      <c r="M449" s="259" t="n"/>
      <c r="N449" s="223" t="n"/>
      <c r="O449" s="223" t="n"/>
      <c r="P449" s="260" t="n">
        <v>2012</v>
      </c>
      <c r="Q449" s="260" t="n">
        <v>2017</v>
      </c>
      <c r="R449" s="223" t="inlineStr">
        <is>
          <t>Nyonyo Publisher</t>
        </is>
      </c>
      <c r="S449" s="223" t="inlineStr">
        <is>
          <t>Andi Offset CV</t>
        </is>
      </c>
      <c r="T449" s="223" t="n"/>
      <c r="U449" s="261" t="n">
        <v>48</v>
      </c>
      <c r="V449" s="86" t="inlineStr">
        <is>
          <t>pdf</t>
        </is>
      </c>
      <c r="W449" s="223" t="inlineStr">
        <is>
          <t>5.4 MB</t>
        </is>
      </c>
      <c r="X449" s="223" t="inlineStr">
        <is>
          <t>&lt;p&gt;Engtay adalah gadis dari keluarga kaya yang sangat suka belajar.&amp;nbsp;&lt;br /&gt;
 Karena pada masa itu anak perempuan tidak boleh sekolah, ia kemudian menyamar sebagai anak laki-laki dan pergi sekolah. Di sana ia ditempatkan bersama seorang pria kutu buku bernama Sampek. Lama kelamaan, Engtay jatuh hati kepada Sampek. Namun Sampek yang mengira Engtay adalah laki-laki, hanya menganggapnya seperti seorang adik. Sementara itu, Engtay akan dijodohkan dengan pria lain. Bagaimana kelanjutan kisahnya? Dapatkah mereka bersatu?&lt;/p&gt;</t>
        </is>
      </c>
      <c r="Y449" s="262" t="n">
        <v>49500</v>
      </c>
      <c r="Z449" s="226" t="n"/>
      <c r="AA449" s="241">
        <f>Y2945*Z2945</f>
        <v/>
      </c>
      <c r="AB449" s="237" t="inlineStr">
        <is>
          <t>d7ffb899-d3e6-49e8-ac0b-9af98a16e3a1</t>
        </is>
      </c>
    </row>
    <row r="450" ht="15" customHeight="1" s="283">
      <c r="A450" s="109" t="n">
        <v>2941</v>
      </c>
      <c r="B450" s="222">
        <f>HYPERLINK("https://mocostore.moco.co.id/catalog/"&amp;AB2950,"Klik Disini")</f>
        <v/>
      </c>
      <c r="C450" s="223" t="inlineStr">
        <is>
          <t>The Clown Magician Who Never Sleep, Badut Pesulap yang Tak pernah Tidur</t>
        </is>
      </c>
      <c r="D450" s="223" t="n"/>
      <c r="E450" s="223" t="inlineStr">
        <is>
          <t>Mama Deora &amp; Fitra</t>
        </is>
      </c>
      <c r="F450" s="223" t="inlineStr">
        <is>
          <t>978-979-29-3870-8</t>
        </is>
      </c>
      <c r="G450" s="223" t="inlineStr">
        <is>
          <t>978-979-29-7877-3</t>
        </is>
      </c>
      <c r="H450" s="223" t="inlineStr">
        <is>
          <t>Anak</t>
        </is>
      </c>
      <c r="I450" s="258" t="inlineStr">
        <is>
          <t>Fiksi</t>
        </is>
      </c>
      <c r="J450" s="186" t="inlineStr">
        <is>
          <t>001.01</t>
        </is>
      </c>
      <c r="K450" s="264" t="n"/>
      <c r="L450" s="264" t="n"/>
      <c r="M450" s="259" t="n"/>
      <c r="N450" s="223" t="inlineStr">
        <is>
          <t>Indonesia</t>
        </is>
      </c>
      <c r="O450" s="223" t="inlineStr">
        <is>
          <t>Tidak diketahui</t>
        </is>
      </c>
      <c r="P450" s="260" t="n">
        <v>2013</v>
      </c>
      <c r="Q450" s="260" t="n">
        <v>2017</v>
      </c>
      <c r="R450" s="223" t="inlineStr">
        <is>
          <t>Nyonyo Publisher</t>
        </is>
      </c>
      <c r="S450" s="223" t="inlineStr">
        <is>
          <t>Andi Offset CV</t>
        </is>
      </c>
      <c r="T450" s="223" t="inlineStr">
        <is>
          <t>Lokal</t>
        </is>
      </c>
      <c r="U450" s="261" t="n">
        <v>32</v>
      </c>
      <c r="V450" s="86" t="inlineStr">
        <is>
          <t>pdf</t>
        </is>
      </c>
      <c r="W450" s="223" t="inlineStr">
        <is>
          <t>13.1 MB</t>
        </is>
      </c>
      <c r="X450" s="223" t="inlineStr">
        <is>
          <t>&lt;p&gt;Buku ini bercerita tentang seorang badut pesulap yang sederhana kemudian menjadi terkenal karena sering menghibur raja. Lambat laun badut pesulap menjadi sombong, hingga akhirnya dia ditawan gerombolan penyihir dan akan dibebaskan jika badut pesulap mau menukar semua barang berharganya.&lt;/p&gt;</t>
        </is>
      </c>
      <c r="Y450" s="262" t="n">
        <v>51000</v>
      </c>
      <c r="Z450" s="226" t="n"/>
      <c r="AA450" s="241">
        <f>Y2950*Z2950</f>
        <v/>
      </c>
      <c r="AB450" s="237" t="inlineStr">
        <is>
          <t>7b3cd64e-8226-4910-b3dc-f60ca14bba94</t>
        </is>
      </c>
    </row>
    <row r="451" ht="15" customHeight="1" s="283">
      <c r="A451" s="109" t="n">
        <v>2943</v>
      </c>
      <c r="B451" s="222">
        <f>HYPERLINK("https://mocostore.moco.co.id/catalog/"&amp;AB2952,"Klik Disini")</f>
        <v/>
      </c>
      <c r="C451" s="223" t="inlineStr">
        <is>
          <t>4 Friends</t>
        </is>
      </c>
      <c r="D451" s="223" t="n"/>
      <c r="E451" s="223" t="inlineStr">
        <is>
          <t>Metty Maria</t>
        </is>
      </c>
      <c r="F451" s="223" t="inlineStr">
        <is>
          <t>978-979-29-0117-7</t>
        </is>
      </c>
      <c r="G451" s="223" t="inlineStr">
        <is>
          <t>978-979-29-7297-9</t>
        </is>
      </c>
      <c r="H451" s="223" t="inlineStr">
        <is>
          <t>Fiksi</t>
        </is>
      </c>
      <c r="I451" s="258" t="inlineStr">
        <is>
          <t>Fiksi</t>
        </is>
      </c>
      <c r="J451" s="186" t="inlineStr">
        <is>
          <t>001.02</t>
        </is>
      </c>
      <c r="K451" s="264" t="n"/>
      <c r="L451" s="264" t="n"/>
      <c r="M451" s="259" t="n"/>
      <c r="N451" s="263" t="n"/>
      <c r="O451" s="263" t="n"/>
      <c r="P451" s="260" t="n">
        <v>2007</v>
      </c>
      <c r="Q451" s="260" t="n">
        <v>2017</v>
      </c>
      <c r="R451" s="223" t="inlineStr">
        <is>
          <t>Sheila Publishing</t>
        </is>
      </c>
      <c r="S451" s="223" t="inlineStr">
        <is>
          <t>Andi Offset CV</t>
        </is>
      </c>
      <c r="T451" s="223" t="n"/>
      <c r="U451" s="261" t="n">
        <v>331</v>
      </c>
      <c r="V451" s="86" t="inlineStr">
        <is>
          <t>pdf</t>
        </is>
      </c>
      <c r="W451" s="223" t="inlineStr">
        <is>
          <t>15.5 MB</t>
        </is>
      </c>
      <c r="X451" s="223" t="inlineStr">
        <is>
          <t>&lt;p&gt;Apa artinya 4 buat kamu? Mungkin tidak ada selain angka. Tapi buat Mita, Lala, Zaky dan Darwin, angka itu istimewa. Tepatnya merujuk pada mereka berempat. Awalnya siih, mereka cuma bertiga. Anggota terakhir, Darwin. Cowok yang bikin gara-gara dengan Mita, Lala dan Zaky, hingga mereka bermusuhan. Bahkan sampai babak belur dipukul Zaky. Tapi akhirnya ia malah jadi anggota keempat. Loh kok bisa?&lt;/p&gt;
 &lt;p&gt;Lalu bagaimana jadinya kalau empat karakter digabung jadi satu? Yang jelas, keren abis! Apalagi plus-minus masing-masing malah jadi pemersatu. Terlebih saat menghadapi masalah. Mita, misalnya harus menelam hinaan Lisa - mantan pacar Darwin, karena cacat fisiknya. Juga Zaky yang harus kehilangan orang yang dicintainya. Sebagai cowok keren di sekolah hidup Darwin bukan tanpa masalah. Belum lagi Lala, yang mengalami problem paling berat dalam hidupnya, sampai harus dijauhi seisi sekolah. Apa pasal? Trus gimana solusinya? Baca sampai akhir, dan kamu akan tahu!&lt;/p&gt;</t>
        </is>
      </c>
      <c r="Y451" s="262" t="n">
        <v>84000</v>
      </c>
      <c r="Z451" s="226" t="n"/>
      <c r="AA451" s="241">
        <f>Y2952*Z2952</f>
        <v/>
      </c>
      <c r="AB451" s="237" t="inlineStr">
        <is>
          <t>eede7aa7-1841-4049-9264-003f4ecbccb7</t>
        </is>
      </c>
    </row>
    <row r="452" ht="15" customHeight="1" s="283">
      <c r="A452" s="109" t="n">
        <v>2962</v>
      </c>
      <c r="B452" s="222">
        <f>HYPERLINK("https://mocostore.moco.co.id/catalog/"&amp;AB2971,"Klik Disini")</f>
        <v/>
      </c>
      <c r="C452" s="223" t="inlineStr">
        <is>
          <t>Pelangi Cinta Kedua</t>
        </is>
      </c>
      <c r="D452" s="223" t="n"/>
      <c r="E452" s="223" t="inlineStr">
        <is>
          <t>Esa</t>
        </is>
      </c>
      <c r="F452" s="223" t="inlineStr">
        <is>
          <t>978-979-29-0036-1</t>
        </is>
      </c>
      <c r="G452" s="223" t="inlineStr">
        <is>
          <t>978-979-29-7696-0</t>
        </is>
      </c>
      <c r="H452" s="223" t="inlineStr">
        <is>
          <t>Fiksi</t>
        </is>
      </c>
      <c r="I452" s="258" t="inlineStr">
        <is>
          <t>Fiksi</t>
        </is>
      </c>
      <c r="J452" s="186" t="inlineStr">
        <is>
          <t>001.02</t>
        </is>
      </c>
      <c r="K452" s="264" t="n"/>
      <c r="L452" s="264" t="n"/>
      <c r="M452" s="259" t="n"/>
      <c r="N452" s="263" t="inlineStr">
        <is>
          <t>Indonesia</t>
        </is>
      </c>
      <c r="O452" s="263" t="inlineStr">
        <is>
          <t>Tidak diketahui</t>
        </is>
      </c>
      <c r="P452" s="260" t="n">
        <v>2007</v>
      </c>
      <c r="Q452" s="260" t="n">
        <v>2017</v>
      </c>
      <c r="R452" s="223" t="inlineStr">
        <is>
          <t>Sheila Publishing</t>
        </is>
      </c>
      <c r="S452" s="223" t="inlineStr">
        <is>
          <t>Andi Offset CV</t>
        </is>
      </c>
      <c r="T452" s="223" t="inlineStr">
        <is>
          <t>Lokal</t>
        </is>
      </c>
      <c r="U452" s="261" t="n">
        <v>453</v>
      </c>
      <c r="V452" s="86" t="inlineStr">
        <is>
          <t>pdf</t>
        </is>
      </c>
      <c r="W452" s="223" t="inlineStr">
        <is>
          <t>5.1 MB</t>
        </is>
      </c>
      <c r="X452" s="223" t="inlineStr">
        <is>
          <t>&lt;p&gt;Rully heran. Kok bisa sih, ada cowok jutek setengah mati gitu? Sampai-sampai ia memilih ekskul karate biar bisa melibas mukanya! But, tak disangka, dia adalah jagoan karate! Aduh, gimana dong.... Jujur, Rully benci banget. Begitu juga dengan Indra, nama cowok itu. Alhasil keduanya saling menyerang bak kucing dan anjing.vberbagai kebetulan justru membuat mereka selalu bertemu. Tapi bukannya semakin dekat, malah jutexnya Indra bertambah.&lt;br /&gt;
 Di saat yang sama, Brian&amp;ndash;cowok terkeren di sekolah&amp;ndash;yang selalu dikejar-kejar cewek&amp;ndash;menyatakan cintanya pada Rully. Oh my God! Seharusnya Rully bahagia. Semestinya hatinya berbunga-bunga. Gimana tidak, sudah ganteng, terkenal, tajir lagi... Pokoknya poinnya plus, plus, plus.&lt;br /&gt;
 Tapi, kenapa dengan Rully? Belum lagi kedekatannya dengan Brian menuai masalah. Termasuk dengan si jutex yang kian tidak senang. Ada apa ya? Mengapa juga si jutex bertindak jadi pahlawan bagi Rully? Padahal dia kan benci banget....&lt;/p&gt;</t>
        </is>
      </c>
      <c r="Y452" s="262" t="n">
        <v>90000</v>
      </c>
      <c r="Z452" s="226" t="n"/>
      <c r="AA452" s="241">
        <f>Y2971*Z2971</f>
        <v/>
      </c>
      <c r="AB452" s="237" t="inlineStr">
        <is>
          <t>ae00fc2f-9eb8-49db-b87e-44e7f57788d4</t>
        </is>
      </c>
    </row>
    <row r="453" ht="15" customHeight="1" s="283">
      <c r="A453" s="109" t="n">
        <v>2966</v>
      </c>
      <c r="B453" s="222">
        <f>HYPERLINK("https://mocostore.moco.co.id/catalog/"&amp;AB2975,"Klik Disini")</f>
        <v/>
      </c>
      <c r="C453" s="223" t="inlineStr">
        <is>
          <t>Lajang Nikah Sama Enaknya Sama Ribetnya</t>
        </is>
      </c>
      <c r="D453" s="223" t="n"/>
      <c r="E453" s="223" t="inlineStr">
        <is>
          <t>Nita Sellya dan Okke SepatuMerah</t>
        </is>
      </c>
      <c r="F453" s="223" t="inlineStr">
        <is>
          <t>978-979-29-0834-3</t>
        </is>
      </c>
      <c r="G453" s="223" t="inlineStr">
        <is>
          <t>978-979-29-7596-3</t>
        </is>
      </c>
      <c r="H453" s="223" t="inlineStr">
        <is>
          <t>Fiksi</t>
        </is>
      </c>
      <c r="I453" s="258" t="inlineStr">
        <is>
          <t>Fiksi</t>
        </is>
      </c>
      <c r="J453" s="186" t="inlineStr">
        <is>
          <t>001.02</t>
        </is>
      </c>
      <c r="K453" s="264" t="n"/>
      <c r="L453" s="264" t="n"/>
      <c r="M453" s="259" t="n"/>
      <c r="N453" s="223" t="inlineStr">
        <is>
          <t>Indonesia</t>
        </is>
      </c>
      <c r="O453" s="223" t="inlineStr">
        <is>
          <t>Tidak diketahui</t>
        </is>
      </c>
      <c r="P453" s="260" t="n">
        <v>2009</v>
      </c>
      <c r="Q453" s="260" t="n">
        <v>2017</v>
      </c>
      <c r="R453" s="223" t="inlineStr">
        <is>
          <t>Sheila Publishing</t>
        </is>
      </c>
      <c r="S453" s="223" t="inlineStr">
        <is>
          <t>Andi Offset CV</t>
        </is>
      </c>
      <c r="T453" s="223" t="inlineStr">
        <is>
          <t>Lokal</t>
        </is>
      </c>
      <c r="U453" s="261" t="n">
        <v>145</v>
      </c>
      <c r="V453" s="86" t="inlineStr">
        <is>
          <t>pdf</t>
        </is>
      </c>
      <c r="W453" s="223" t="inlineStr">
        <is>
          <t>17.7 MB</t>
        </is>
      </c>
      <c r="X453" s="223" t="inlineStr">
        <is>
          <t>&lt;p&gt;Cerita Alexa pun menarik, walaupun saya tidak pernah merasakan umur-umur dimana ditanyain mulu, &amp;ldquo;kapan nikah?&amp;rdquo; saya rasa saya bisa merasakannya, karena beberapa tante saya yang berumur thirty something bisa dengan mudah curhat ke saya dan Mama, malah kalo udah umur menjelang 40 gitu, udah tutup kuping dengan panggilan &amp;lsquo;perawan tua&amp;rsquo;&lt;/p&gt;
 &lt;p&gt;Walaupun buku ini ditulis dua orang, saya rasa keduanya punya aksen berbeda dalam menulis. Alexa yang gaul dalam penulisan, berasa baca blog pribadi orang dengan bahasa sehari-hari khas anak muda. Adisti memang lebih terasa penulisannya seperti saya, emang kerasa lebih gimanaa gitu, lebih dewasa *tsah!* (tsah, ini saya ambil dari gaya nulis keduanya)&lt;/p&gt;</t>
        </is>
      </c>
      <c r="Y453" s="262" t="n">
        <v>56000</v>
      </c>
      <c r="Z453" s="226" t="n"/>
      <c r="AA453" s="241">
        <f>Y2975*Z2975</f>
        <v/>
      </c>
      <c r="AB453" s="237" t="inlineStr">
        <is>
          <t>17c94721-040c-4f1b-bad2-2f753f79004e</t>
        </is>
      </c>
    </row>
    <row r="454" ht="15" customHeight="1" s="283">
      <c r="A454" s="109" t="n">
        <v>2969</v>
      </c>
      <c r="B454" s="222">
        <f>HYPERLINK("https://mocostore.moco.co.id/catalog/"&amp;AB2978,"Klik Disini")</f>
        <v/>
      </c>
      <c r="C454" s="223" t="inlineStr">
        <is>
          <t>Perfect Boy</t>
        </is>
      </c>
      <c r="D454" s="223" t="n"/>
      <c r="E454" s="223" t="inlineStr">
        <is>
          <t>Faulina Anjar</t>
        </is>
      </c>
      <c r="F454" s="223" t="inlineStr">
        <is>
          <t>978-979-29-0999-9</t>
        </is>
      </c>
      <c r="G454" s="223" t="inlineStr">
        <is>
          <t>978-979-29-7702-8</t>
        </is>
      </c>
      <c r="H454" s="223" t="inlineStr">
        <is>
          <t>Fiksi</t>
        </is>
      </c>
      <c r="I454" s="258" t="inlineStr">
        <is>
          <t>Fiksi</t>
        </is>
      </c>
      <c r="J454" s="186" t="inlineStr">
        <is>
          <t>001.02</t>
        </is>
      </c>
      <c r="K454" s="223" t="n"/>
      <c r="L454" s="223" t="n"/>
      <c r="M454" s="259" t="n"/>
      <c r="N454" s="223" t="inlineStr">
        <is>
          <t>Indonesia</t>
        </is>
      </c>
      <c r="O454" s="223" t="inlineStr">
        <is>
          <t>Tidak diketahui</t>
        </is>
      </c>
      <c r="P454" s="260" t="n">
        <v>2009</v>
      </c>
      <c r="Q454" s="260" t="n">
        <v>2017</v>
      </c>
      <c r="R454" s="223" t="inlineStr">
        <is>
          <t>Sheila Publishing</t>
        </is>
      </c>
      <c r="S454" s="223" t="inlineStr">
        <is>
          <t>Andi Offset CV</t>
        </is>
      </c>
      <c r="T454" s="223" t="inlineStr">
        <is>
          <t>Lokal</t>
        </is>
      </c>
      <c r="U454" s="261" t="n">
        <v>176</v>
      </c>
      <c r="V454" s="86" t="inlineStr">
        <is>
          <t>pdf</t>
        </is>
      </c>
      <c r="W454" s="223" t="inlineStr">
        <is>
          <t>14.0 MB</t>
        </is>
      </c>
      <c r="X454" s="223" t="inlineStr">
        <is>
          <t>&lt;p&gt;Siapa sih yang nggak pengen punya cowok sempurna? Itu juga yang selama ini selalu diimpi-impikan Chika. Tapi, kenyataannya cinta itu membutuhkan modal. Cantik, anggun, feminim, seksi, tajir, dan otak yang lumayan pintar. Kata orang sih, Chika itu cantik. Nggak sedikit cowok yang nguber-nguber dia. Tapi, sayang, semua cuma di bawah rata-rata, nggak ada yang oke satu pun.&lt;/p&gt;
 &lt;p&gt;Selama ini Chika selalu bermimpi ingin punya cowok sekali aja seumur hidup. Tapi, kesalahan yang nggak disengaja membuat Chika harus membuang jauh semua impiannya. Jatuh cinta sama temen masa kecil membuat impiannya berantakan. Ternyata nggak seperti di film-film, temen masa kecil nggak selalu bisa menjadi pacar yang baik. Belum lagi, cuma karena bualan teman baiknya, Chika juga harus rela pacaran sama cowok super pendiam yang baru sepuluh menit yang lalu dia lihat. Pacaran model apa? Sama sekali nggak saling kenal, tapi tiba-tiba aja jadian. Masih syukur tau namanya. Terus gimana sama Odi? Teman satu kelasnya yang cakep, keren, gagah, tajir, tapi selalu jutek, nyebelin, dan kasar sama cewek. Bener nggak sih Odi suka sama Chika? Kalau nggak bener, kenapa Chika ngerasa Odi selalu memberikan perhatian yang berbeda? Atau, Chika aja yang terlalu ke-GR-an.&lt;/p&gt;</t>
        </is>
      </c>
      <c r="Y454" s="262" t="n">
        <v>63000</v>
      </c>
      <c r="Z454" s="226" t="n"/>
      <c r="AA454" s="241">
        <f>Y2978*Z2978</f>
        <v/>
      </c>
      <c r="AB454" s="237" t="inlineStr">
        <is>
          <t>a8c721cd-94e9-4db3-9b19-c98fc90d3636</t>
        </is>
      </c>
    </row>
    <row r="455" ht="15" customHeight="1" s="283">
      <c r="A455" s="109" t="n">
        <v>2970</v>
      </c>
      <c r="B455" s="222">
        <f>HYPERLINK("https://mocostore.moco.co.id/catalog/"&amp;AB2979,"Klik Disini")</f>
        <v/>
      </c>
      <c r="C455" s="223" t="inlineStr">
        <is>
          <t>Perjalanan Menuju Cahaya</t>
        </is>
      </c>
      <c r="D455" s="223" t="n"/>
      <c r="E455" s="223" t="inlineStr">
        <is>
          <t>Yudhi Herwibowo</t>
        </is>
      </c>
      <c r="F455" s="223" t="inlineStr">
        <is>
          <t>978-979-29-0650-9</t>
        </is>
      </c>
      <c r="G455" s="223" t="inlineStr">
        <is>
          <t>978-979-29-7704-2</t>
        </is>
      </c>
      <c r="H455" s="223" t="inlineStr">
        <is>
          <t>Fiksi</t>
        </is>
      </c>
      <c r="I455" s="258" t="inlineStr">
        <is>
          <t>Fiksi</t>
        </is>
      </c>
      <c r="J455" s="186" t="inlineStr">
        <is>
          <t>001.02</t>
        </is>
      </c>
      <c r="K455" s="264" t="n"/>
      <c r="L455" s="264" t="n"/>
      <c r="M455" s="259" t="n"/>
      <c r="N455" s="223" t="inlineStr">
        <is>
          <t>Indonesia</t>
        </is>
      </c>
      <c r="O455" s="223" t="inlineStr">
        <is>
          <t>Tidak diketahui</t>
        </is>
      </c>
      <c r="P455" s="260" t="n">
        <v>2008</v>
      </c>
      <c r="Q455" s="260" t="n">
        <v>2017</v>
      </c>
      <c r="R455" s="223" t="inlineStr">
        <is>
          <t>Sheila Publishing</t>
        </is>
      </c>
      <c r="S455" s="223" t="inlineStr">
        <is>
          <t>Andi Offset CV</t>
        </is>
      </c>
      <c r="T455" s="223" t="inlineStr">
        <is>
          <t>Lokal</t>
        </is>
      </c>
      <c r="U455" s="261" t="n">
        <v>217</v>
      </c>
      <c r="V455" s="86" t="inlineStr">
        <is>
          <t>pdf</t>
        </is>
      </c>
      <c r="W455" s="223" t="inlineStr">
        <is>
          <t>829.1 kB</t>
        </is>
      </c>
      <c r="X455" s="223" t="inlineStr">
        <is>
          <t>&lt;p&gt;&amp;quot;Nanti, bila tiba waktunya, pandanglah langit saat malam tercerah... Kau akan temukan satu cahaya, yang paling berkilau diantara cahaya yang lain... Mungkin itu adalah cahaya milikmu, arah perjalananmu...&amp;quot;&lt;/p&gt;
 &lt;p&gt;Ucapan Opa Mora inilah yang kemudian mengantar Suara Sethan melakukan perjalanan panjang untuk membuktikan semua cerita Opa Mora, yang selama ini hanya dianggapnya dongeng mas kecilnya...&lt;/p&gt;
 &lt;p&gt;Awalnya ia menuju Kofa, tanah yang dulu pernah menjadi tanah terindah diantara tanah gersang. Lalu ia menuju Lamalera untuk mengunjungi seorang lama fa, atau pemburu paus, yang memiliki kemampuan mengundang paus dengan suaranya. ia juga menuju Teluk Bapuara mencari manusia ikan diantara bangkai kapal karam peninggalan Portugis. kemudian berlanjut ke So&amp;#39;e, tanah para tiku, peram[pok berkuda, tempat Opa Mora memendam cinta yang tak pernah diketahui sebelumnya. lalu ke Manufui, tempat sirkus para hantu melakukan pertunjukan, dan juga tempat pertemuannya dengan sosok istimewa Kanna Edo. Dan terakhir, ia mengunjungi Atambua, dimana terdapat pohon yang kono pada masa dulu, dapat mengabulkan hujan...&lt;/p&gt;
 &lt;p&gt;Semuanya merupakan perjalanan yang begitu mirip dengan perjalanan yang dilakukan Opa Mora hampir 40 tahun yang lalu. Sungguh, awalnya Duara Dethan tak terlalu berharap banyak membuktikan semua perjalana itu, namun yang terjadi adalah sebuah petualangan panjang yang tak pernah dibayangkan sebelumnya....&amp;nbsp;&lt;/p&gt;</t>
        </is>
      </c>
      <c r="Y455" s="262" t="n">
        <v>70000</v>
      </c>
      <c r="Z455" s="226" t="n"/>
      <c r="AA455" s="241">
        <f>Y2979*Z2979</f>
        <v/>
      </c>
      <c r="AB455" s="237" t="inlineStr">
        <is>
          <t>17c38bcb-ec63-4db5-a4d2-8b301df590bd</t>
        </is>
      </c>
    </row>
    <row r="456" ht="15" customHeight="1" s="283">
      <c r="A456" s="109" t="n">
        <v>2971</v>
      </c>
      <c r="B456" s="222">
        <f>HYPERLINK("https://mocostore.moco.co.id/catalog/"&amp;AB2980,"Klik Disini")</f>
        <v/>
      </c>
      <c r="C456" s="223" t="inlineStr">
        <is>
          <t>Melodie d`Amour</t>
        </is>
      </c>
      <c r="D456" s="223" t="n"/>
      <c r="E456" s="223" t="inlineStr">
        <is>
          <t>Jesslyn Chandra</t>
        </is>
      </c>
      <c r="F456" s="223" t="inlineStr">
        <is>
          <t>978-979-29-3098-6</t>
        </is>
      </c>
      <c r="G456" s="223" t="inlineStr">
        <is>
          <t>978-979-29-7630-4</t>
        </is>
      </c>
      <c r="H456" s="223" t="inlineStr">
        <is>
          <t>Fiksi Remaja</t>
        </is>
      </c>
      <c r="I456" s="258" t="inlineStr">
        <is>
          <t>Fiksi</t>
        </is>
      </c>
      <c r="J456" s="186" t="inlineStr">
        <is>
          <t>001.02</t>
        </is>
      </c>
      <c r="K456" s="264" t="n"/>
      <c r="L456" s="264" t="n"/>
      <c r="M456" s="259" t="n"/>
      <c r="N456" s="223" t="inlineStr">
        <is>
          <t>Indonesia</t>
        </is>
      </c>
      <c r="O456" s="223" t="inlineStr">
        <is>
          <t>Tidak diketahui</t>
        </is>
      </c>
      <c r="P456" s="260" t="n">
        <v>2012</v>
      </c>
      <c r="Q456" s="260" t="n">
        <v>2017</v>
      </c>
      <c r="R456" s="223" t="inlineStr">
        <is>
          <t>Sheila Publishing</t>
        </is>
      </c>
      <c r="S456" s="223" t="inlineStr">
        <is>
          <t>Andi Offset CV</t>
        </is>
      </c>
      <c r="T456" s="223" t="inlineStr">
        <is>
          <t>Lokal</t>
        </is>
      </c>
      <c r="U456" s="261" t="n">
        <v>312</v>
      </c>
      <c r="V456" s="86" t="inlineStr">
        <is>
          <t>pdf</t>
        </is>
      </c>
      <c r="W456" s="223" t="inlineStr">
        <is>
          <t>6.4 MB</t>
        </is>
      </c>
      <c r="X456" s="223" t="inlineStr">
        <is>
          <t>&lt;p&gt;Emily Christine tak pernah tahu rasanya hati yang remuk redam sampai ia mengalaminya sendiri. Cinta pertamanya pergi, meninggalkan gadis ituyang bahkan tak mampu bergerak barang sesenti.&lt;/p&gt;
 &lt;p&gt;Sampai suatu ketika, roda kehidupan yang berputar membawa Emily bertemu dengan seorang lelaki bermata kelabu di Paris. Sosokyang perlahan membuatnya mengertibahwa ada saatnya bertahan, ada saatnya melepaskan. Sosok yang perlahan-lahan pula menjadi melodi,mengisi dan meluruh dalam hati.&lt;/p&gt;</t>
        </is>
      </c>
      <c r="Y456" s="262" t="n">
        <v>62500</v>
      </c>
      <c r="Z456" s="226" t="n"/>
      <c r="AA456" s="241">
        <f>Y2980*Z2980</f>
        <v/>
      </c>
      <c r="AB456" s="237" t="inlineStr">
        <is>
          <t>acd444ff-d4a9-45f4-817a-d504ddc6a1bc</t>
        </is>
      </c>
    </row>
    <row r="457" ht="15" customHeight="1" s="283">
      <c r="A457" s="109" t="n">
        <v>2973</v>
      </c>
      <c r="B457" s="222">
        <f>HYPERLINK("https://mocostore.moco.co.id/catalog/"&amp;AB2982,"Klik Disini")</f>
        <v/>
      </c>
      <c r="C457" s="223" t="inlineStr">
        <is>
          <t>Puus In Love</t>
        </is>
      </c>
      <c r="D457" s="223" t="n"/>
      <c r="E457" s="223" t="inlineStr">
        <is>
          <t>Annora Putri</t>
        </is>
      </c>
      <c r="F457" s="223" t="inlineStr">
        <is>
          <t>978-979-29-0325-6</t>
        </is>
      </c>
      <c r="G457" s="223" t="inlineStr">
        <is>
          <t>978-979-29-7720-2</t>
        </is>
      </c>
      <c r="H457" s="223" t="inlineStr">
        <is>
          <t>Fiksi</t>
        </is>
      </c>
      <c r="I457" s="258" t="inlineStr">
        <is>
          <t>Fiksi</t>
        </is>
      </c>
      <c r="J457" s="186" t="inlineStr">
        <is>
          <t>001.02</t>
        </is>
      </c>
      <c r="K457" s="264" t="n"/>
      <c r="L457" s="264" t="n"/>
      <c r="M457" s="259" t="n"/>
      <c r="N457" s="263" t="inlineStr">
        <is>
          <t>Indonesia</t>
        </is>
      </c>
      <c r="O457" s="263" t="inlineStr">
        <is>
          <t>Tidak diketahui</t>
        </is>
      </c>
      <c r="P457" s="260" t="n">
        <v>2008</v>
      </c>
      <c r="Q457" s="260" t="n">
        <v>2017</v>
      </c>
      <c r="R457" s="223" t="inlineStr">
        <is>
          <t>Sheila Publishing</t>
        </is>
      </c>
      <c r="S457" s="223" t="inlineStr">
        <is>
          <t>Andi Offset CV</t>
        </is>
      </c>
      <c r="T457" s="223" t="inlineStr">
        <is>
          <t>Lokal</t>
        </is>
      </c>
      <c r="U457" s="261" t="n">
        <v>174</v>
      </c>
      <c r="V457" s="86" t="inlineStr">
        <is>
          <t>pdf</t>
        </is>
      </c>
      <c r="W457" s="223" t="inlineStr">
        <is>
          <t>12.5 MB</t>
        </is>
      </c>
      <c r="X457" s="223" t="inlineStr">
        <is>
          <t>&lt;p&gt;Ditaksir cowok keren plus populer di sekolah? Mau dong! Itu juga yang dilakukan Mila, pemilik wajah imut di SMA Dua. Riko memang ganteng, apalagi ia adalah vokalis band yang sedang ngetop. Tak salah kalau Mila bangga menjadi tambatan hatinya. Segalanya berjalan dengan begitu manis, hingga akhirnya sesuatu yang buruk terjadi. Pada saat yang sama, ada seorang cowok, Rama, yang diam-diam menaruh hati pada Mila. Sayangnya, Mila terlanjur benci padanya, cuma karena alasan yang sepele: masalah nama! Sampai-sampai Mila sengaja tidak mengundangnya pada acara ulangtahunnya. Rama memang tidak mudah menyerah. Dengan caranya sendiri, ia bertekad mengungkapkan perasaannya. Masalahnya, gara-gara dua cowok itu, Mila jadi berubah. Jadi jutek. Hatinya mendadak tertutup untuk orang lain. Lalu akankah Rama bisa merebut hati Mila? Lalu bagaimana pula dengan Riko?&lt;/p&gt;</t>
        </is>
      </c>
      <c r="Y457" s="262" t="n">
        <v>66000</v>
      </c>
      <c r="Z457" s="226" t="n"/>
      <c r="AA457" s="241">
        <f>Y2982*Z2982</f>
        <v/>
      </c>
      <c r="AB457" s="237" t="inlineStr">
        <is>
          <t>d0dd0f43-f2f5-43cf-9938-db4f4d95795e</t>
        </is>
      </c>
    </row>
    <row r="458" ht="15" customHeight="1" s="283">
      <c r="A458" s="109" t="n">
        <v>2978</v>
      </c>
      <c r="B458" s="222">
        <f>HYPERLINK("https://mocostore.moco.co.id/catalog/"&amp;AB2987,"Klik Disini")</f>
        <v/>
      </c>
      <c r="C458" s="223" t="inlineStr">
        <is>
          <t>The Sadness - Winter in Korea</t>
        </is>
      </c>
      <c r="D458" s="223" t="n"/>
      <c r="E458" s="223" t="inlineStr">
        <is>
          <t>Rizki De</t>
        </is>
      </c>
      <c r="F458" s="223" t="inlineStr">
        <is>
          <t>978-979-29-3136-5</t>
        </is>
      </c>
      <c r="G458" s="223" t="inlineStr">
        <is>
          <t>978-979-29-7881-0</t>
        </is>
      </c>
      <c r="H458" s="223" t="inlineStr">
        <is>
          <t>Fiksi Remaja</t>
        </is>
      </c>
      <c r="I458" s="258" t="inlineStr">
        <is>
          <t>Fiksi</t>
        </is>
      </c>
      <c r="J458" s="186" t="inlineStr">
        <is>
          <t>001.02</t>
        </is>
      </c>
      <c r="K458" s="264" t="n"/>
      <c r="L458" s="264" t="n"/>
      <c r="M458" s="259" t="n"/>
      <c r="N458" s="223" t="inlineStr">
        <is>
          <t>Indonesia</t>
        </is>
      </c>
      <c r="O458" s="223" t="inlineStr">
        <is>
          <t>Tidak diketahui</t>
        </is>
      </c>
      <c r="P458" s="260" t="n">
        <v>2012</v>
      </c>
      <c r="Q458" s="260" t="n">
        <v>2017</v>
      </c>
      <c r="R458" s="223" t="inlineStr">
        <is>
          <t>Sheila Publishing</t>
        </is>
      </c>
      <c r="S458" s="223" t="inlineStr">
        <is>
          <t>Andi Offset CV</t>
        </is>
      </c>
      <c r="T458" s="223" t="inlineStr">
        <is>
          <t>Lokal</t>
        </is>
      </c>
      <c r="U458" s="261" t="n">
        <v>472</v>
      </c>
      <c r="V458" s="86" t="inlineStr">
        <is>
          <t>pdf</t>
        </is>
      </c>
      <c r="W458" s="223" t="inlineStr">
        <is>
          <t>4.7 MB</t>
        </is>
      </c>
      <c r="X458" s="223" t="inlineStr">
        <is>
          <t>&lt;p&gt;Kebanyakan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Kevin.&lt;br /&gt;
 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mendapatkannya?&lt;/p&gt;</t>
        </is>
      </c>
      <c r="Y458" s="262" t="n">
        <v>92500</v>
      </c>
      <c r="Z458" s="226" t="n"/>
      <c r="AA458" s="241">
        <f>Y2987*Z2987</f>
        <v/>
      </c>
      <c r="AB458" s="237" t="inlineStr">
        <is>
          <t>6edc6a0f-179c-44ab-8f19-0055328697c7</t>
        </is>
      </c>
    </row>
    <row r="459" ht="15" customHeight="1" s="283">
      <c r="A459" s="109" t="n">
        <v>2984</v>
      </c>
      <c r="B459" s="222">
        <f>HYPERLINK("https://mocostore.moco.co.id/catalog/"&amp;AB2993,"Klik Disini")</f>
        <v/>
      </c>
      <c r="C459" s="223" t="inlineStr">
        <is>
          <t>Lima Kelopak Mawar Berbisa</t>
        </is>
      </c>
      <c r="D459" s="223" t="n"/>
      <c r="E459" s="223" t="inlineStr">
        <is>
          <t>Ria Jumriati</t>
        </is>
      </c>
      <c r="F459" s="223" t="inlineStr">
        <is>
          <t>978-979-29-0198-6</t>
        </is>
      </c>
      <c r="G459" s="223" t="inlineStr">
        <is>
          <t>978-979-29-7305-1</t>
        </is>
      </c>
      <c r="H459" s="223" t="inlineStr">
        <is>
          <t>Fiksi</t>
        </is>
      </c>
      <c r="I459" s="258" t="inlineStr">
        <is>
          <t>Fiksi</t>
        </is>
      </c>
      <c r="J459" s="186" t="inlineStr">
        <is>
          <t>001.02</t>
        </is>
      </c>
      <c r="K459" s="264" t="n"/>
      <c r="L459" s="264" t="n"/>
      <c r="M459" s="259" t="n"/>
      <c r="N459" s="223" t="inlineStr">
        <is>
          <t>Indonesia</t>
        </is>
      </c>
      <c r="O459" s="223" t="inlineStr">
        <is>
          <t>Tidak diketahui</t>
        </is>
      </c>
      <c r="P459" s="260" t="n">
        <v>2007</v>
      </c>
      <c r="Q459" s="260" t="n">
        <v>2017</v>
      </c>
      <c r="R459" s="223" t="inlineStr">
        <is>
          <t>Sheila Publishing</t>
        </is>
      </c>
      <c r="S459" s="223" t="inlineStr">
        <is>
          <t>Andi Offset CV</t>
        </is>
      </c>
      <c r="T459" s="223" t="inlineStr">
        <is>
          <t>Lokal</t>
        </is>
      </c>
      <c r="U459" s="261" t="n">
        <v>152</v>
      </c>
      <c r="V459" s="86" t="inlineStr">
        <is>
          <t>pdf</t>
        </is>
      </c>
      <c r="W459" s="223" t="inlineStr">
        <is>
          <t>29.0 MB</t>
        </is>
      </c>
      <c r="X459" s="223" t="inlineStr">
        <is>
          <t>&lt;p&gt;Novel ini adalah persembahan tertinggi untuk para wanita yang pernah ternistakan zaman. Sebagai tonggak sejarah kelam tentang derita sebuah gender yang terpinggirkan. Tentang pemahaman terdalam bahwa para Jugun Lanfu bahkan lebih dari sekedar pahlawan tanpa tanda jasa. Tak hanya mengorbankan jiwa dan raga namun mental, harga diri serta hak hidup yang terampas sebagai manusia, pernah tergadaikan akibat kebrutalan perang dan perlakuan hingga titik terendah sebagai perembuan dan manusia.&lt;/p&gt;
 &lt;p&gt;5 kelopak mawar berbisa ini adalah Novel tentang derita seorang Jugun Lanfu dan keturunannya. Tentang dendam yang tak berkesudahan, tentang ketidak adilan zaman yang bermuara pada penyelesaian manusiawi...Dendam! Ikuti petualangan Sagiyem, Marni, Winarsih, Rumijah, dan Hana Motukura. mereka ibaratkan 5 kelopak mawar yang menawarkann -Bisa- yang berbeda. Mencoba memberi racun mematikan pada pria pemberi nista, meski harus bercampur dengan ramuan bernama cinta sejati..siapa kemudian yang terkalahkan? Pertempuran batin, harga diri dan bakti sebagai seorang anak menjadi satu rangkaian cerita yang mengharukan dan pada akhirnya, tetap menerbitkan tanya tentang keberpihakkan dunia terhadap wanita.&lt;/p&gt;</t>
        </is>
      </c>
      <c r="Y459" s="262" t="n">
        <v>67500</v>
      </c>
      <c r="Z459" s="226" t="n"/>
      <c r="AA459" s="241">
        <f>Y2993*Z2993</f>
        <v/>
      </c>
      <c r="AB459" s="237" t="inlineStr">
        <is>
          <t>7334b8a5-53f4-412d-9532-743657b693c5</t>
        </is>
      </c>
    </row>
    <row r="460" ht="15" customHeight="1" s="283">
      <c r="A460" s="109" t="n">
        <v>2991</v>
      </c>
      <c r="B460" s="222">
        <f>HYPERLINK("https://mocostore.moco.co.id/catalog/"&amp;AB3000,"Klik Disini")</f>
        <v/>
      </c>
      <c r="C460" s="223" t="inlineStr">
        <is>
          <t>Accidentally Love</t>
        </is>
      </c>
      <c r="D460" s="223" t="n"/>
      <c r="E460" s="223" t="inlineStr">
        <is>
          <t>Ratna Pande</t>
        </is>
      </c>
      <c r="F460" s="223" t="inlineStr">
        <is>
          <t>978-979-29-3207-2</t>
        </is>
      </c>
      <c r="G460" s="223" t="inlineStr">
        <is>
          <t>978-979-29-7320-4</t>
        </is>
      </c>
      <c r="H460" s="223" t="inlineStr">
        <is>
          <t>Fiksi Remaja</t>
        </is>
      </c>
      <c r="I460" s="258" t="inlineStr">
        <is>
          <t>Fiksi</t>
        </is>
      </c>
      <c r="J460" s="186" t="inlineStr">
        <is>
          <t>001.02</t>
        </is>
      </c>
      <c r="K460" s="264" t="n"/>
      <c r="L460" s="264" t="n"/>
      <c r="M460" s="265" t="n"/>
      <c r="N460" s="223" t="n"/>
      <c r="O460" s="223" t="n"/>
      <c r="P460" s="260" t="n">
        <v>2012</v>
      </c>
      <c r="Q460" s="260" t="n">
        <v>2017</v>
      </c>
      <c r="R460" s="223" t="inlineStr">
        <is>
          <t>Sheila Publishing</t>
        </is>
      </c>
      <c r="S460" s="223" t="inlineStr">
        <is>
          <t>Andi Offset CV</t>
        </is>
      </c>
      <c r="T460" s="223" t="n"/>
      <c r="U460" s="261" t="n">
        <v>160</v>
      </c>
      <c r="V460" s="86" t="inlineStr">
        <is>
          <t>pdf</t>
        </is>
      </c>
      <c r="W460" s="223" t="inlineStr">
        <is>
          <t>5.0 MB</t>
        </is>
      </c>
      <c r="X460" s="223" t="inlineStr">
        <is>
          <t>&lt;p&gt;Mama Tasya yang khawatir melihat putrinya belum bisa melupakan mantan kekasihnya, berencana menjodohkannya dengan putra salah seorang temannya. Sebuah rencana terselubung. Namun, rencana agar Tasya mendatangi Diego, putra Bu Zahra, ternyata tidak berjalan mulus.&amp;nbsp;&lt;br /&gt;
 Tasya yang tidak tahu tentang rencana mamanya itu, benar-benar pusing saat harus mengantar pesanan pelanggan butik mamanya, dengan cara yang sungguh merepotkan. Dan saat Diego menganggap Tasya sengaja mengejarnya, Tasya mengaku bahwa dia sudah punya pacar. Dia meminta sahabatnya untuk mengaku sebagai kekasihnya.&lt;br /&gt;
 Semua berjalan seperti keinginan Tasya sampai akhirnya Diego tahu kalau Tasya hanya ingin mempermainkannya. Diego sendiri telah jatuh hati pada Tasya dan berniat untuk merebut hati Tasya dari Mandar, pacar pura-pura Tasya.&lt;/p&gt;</t>
        </is>
      </c>
      <c r="Y460" s="262" t="n">
        <v>42000</v>
      </c>
      <c r="Z460" s="226" t="n"/>
      <c r="AA460" s="241">
        <f>Y3000*Z3000</f>
        <v/>
      </c>
      <c r="AB460" s="237" t="inlineStr">
        <is>
          <t>66af9518-6efb-4812-9921-65d828611634</t>
        </is>
      </c>
    </row>
    <row r="461" ht="15" customHeight="1" s="283">
      <c r="A461" s="109" t="n">
        <v>2994</v>
      </c>
      <c r="B461" s="222">
        <f>HYPERLINK("https://mocostore.moco.co.id/catalog/"&amp;AB3003,"Klik Disini")</f>
        <v/>
      </c>
      <c r="C461" s="223" t="inlineStr">
        <is>
          <t>Teroris Cinta</t>
        </is>
      </c>
      <c r="D461" s="223" t="n"/>
      <c r="E461" s="223" t="inlineStr">
        <is>
          <t>Neno</t>
        </is>
      </c>
      <c r="F461" s="223" t="inlineStr">
        <is>
          <t>978-979-29-0217-4</t>
        </is>
      </c>
      <c r="G461" s="223" t="inlineStr">
        <is>
          <t>978-979-29-7873-5</t>
        </is>
      </c>
      <c r="H461" s="223" t="inlineStr">
        <is>
          <t>Fiksi</t>
        </is>
      </c>
      <c r="I461" s="258" t="inlineStr">
        <is>
          <t>Fiksi</t>
        </is>
      </c>
      <c r="J461" s="186" t="inlineStr">
        <is>
          <t>001.02</t>
        </is>
      </c>
      <c r="K461" s="264" t="inlineStr">
        <is>
          <t>Tidak Tersedia</t>
        </is>
      </c>
      <c r="L461" s="264" t="n"/>
      <c r="M461" s="259" t="inlineStr">
        <is>
          <t>Tidak Tersedia</t>
        </is>
      </c>
      <c r="N461" s="223" t="inlineStr">
        <is>
          <t>Indonesia</t>
        </is>
      </c>
      <c r="O461" s="223" t="inlineStr">
        <is>
          <t>Tidak diketahui</t>
        </is>
      </c>
      <c r="P461" s="260" t="n">
        <v>2008</v>
      </c>
      <c r="Q461" s="260" t="n">
        <v>2017</v>
      </c>
      <c r="R461" s="223" t="inlineStr">
        <is>
          <t>Sheila Publishing</t>
        </is>
      </c>
      <c r="S461" s="223" t="inlineStr">
        <is>
          <t>Andi Offset CV</t>
        </is>
      </c>
      <c r="T461" s="223" t="inlineStr">
        <is>
          <t>Lokal</t>
        </is>
      </c>
      <c r="U461" s="261" t="n">
        <v>280</v>
      </c>
      <c r="V461" s="86" t="inlineStr">
        <is>
          <t>pdf</t>
        </is>
      </c>
      <c r="W461" s="223" t="inlineStr">
        <is>
          <t>1.2 MB</t>
        </is>
      </c>
      <c r="X461" s="223" t="inlineStr">
        <is>
          <t>&lt;p&gt;Bagaimana rasanya kalau punya pengagum rahasia? kalau sekedar memuji sih ok saja. Tapi kalau sudah dalam taraf teror meneror, siapa yang suka? Inilah yang dihadapi oleh Diar. Dari bisikan di telinga sampai puisi cinta di majalah sekolah. Parahnya, tidak ada seorangpun yang tahu.....&lt;/p&gt;
 &lt;p&gt;Diar, seorang siswi pindahan dari jakarta, selain harus beradaptasi dengan sekolahnya yang baru, terpaksa harus penasaran dengan ulah fansnya. Diar memang cepat populer disitu. Bagaimana tidak? Ia langsung direkrut sebagai manajer tim basket favorit di sekolah. Otomatis itu membuat namanya dikenal senatero sekolah.&lt;/p&gt;</t>
        </is>
      </c>
      <c r="Y461" s="262" t="n">
        <v>95500</v>
      </c>
      <c r="Z461" s="226" t="n"/>
      <c r="AA461" s="241">
        <f>Y3003*Z3003</f>
        <v/>
      </c>
      <c r="AB461" s="237" t="inlineStr">
        <is>
          <t>3a03fbcf-773c-4dd6-ba3e-8467e4d18337</t>
        </is>
      </c>
    </row>
    <row r="462" ht="15" customHeight="1" s="283">
      <c r="A462" s="109" t="n">
        <v>2998</v>
      </c>
      <c r="B462" s="222">
        <f>HYPERLINK("https://mocostore.moco.co.id/catalog/"&amp;AB3007,"Klik Disini")</f>
        <v/>
      </c>
      <c r="C462" s="223" t="inlineStr">
        <is>
          <t>Seri Sains Anak SAYURAN â€“ Segar dan Sehat, Kaya Manfaat</t>
        </is>
      </c>
      <c r="D462" s="223" t="n"/>
      <c r="E462" s="223" t="inlineStr">
        <is>
          <t>Dessy Danarti</t>
        </is>
      </c>
      <c r="F462" s="223" t="inlineStr">
        <is>
          <t>978-979-29-3038-2</t>
        </is>
      </c>
      <c r="G462" s="223" t="inlineStr">
        <is>
          <t>978-979-29-7823-0</t>
        </is>
      </c>
      <c r="H462" s="223" t="inlineStr">
        <is>
          <t>Anak</t>
        </is>
      </c>
      <c r="I462" s="258" t="inlineStr">
        <is>
          <t>Fiksi</t>
        </is>
      </c>
      <c r="J462" s="186" t="inlineStr">
        <is>
          <t>001.01</t>
        </is>
      </c>
      <c r="K462" s="264" t="n"/>
      <c r="L462" s="264" t="n"/>
      <c r="M462" s="259" t="n"/>
      <c r="N462" s="223" t="inlineStr">
        <is>
          <t>Indonesia</t>
        </is>
      </c>
      <c r="O462" s="223" t="inlineStr">
        <is>
          <t>Tidak diketahui</t>
        </is>
      </c>
      <c r="P462" s="260" t="n">
        <v>2012</v>
      </c>
      <c r="Q462" s="260" t="n">
        <v>2017</v>
      </c>
      <c r="R462" s="223" t="inlineStr">
        <is>
          <t>Nyonyo Publisher</t>
        </is>
      </c>
      <c r="S462" s="223" t="inlineStr">
        <is>
          <t>Andi Offset CV</t>
        </is>
      </c>
      <c r="T462" s="223" t="inlineStr">
        <is>
          <t>Lokal</t>
        </is>
      </c>
      <c r="U462" s="261" t="n">
        <v>52</v>
      </c>
      <c r="V462" s="86" t="inlineStr">
        <is>
          <t>pdf</t>
        </is>
      </c>
      <c r="W462" s="223" t="inlineStr">
        <is>
          <t>2.9 MB</t>
        </is>
      </c>
      <c r="X462" s="223" t="inlineStr">
        <is>
          <t>&lt;p&gt;Apakah kamu suka makan sayur? Jika ya, maka kamu anak yang hebat!&lt;br /&gt;
 Karena ada banyak manfaat yang ada dalam sayur-sayuran. Selain vitamin,&amp;nbsp;terdapat mineral yang akan menyehatkan tubuh kita. Sayur juga&amp;nbsp;mengandung serat yang akan menjaga pencernaan kita tetap sehat.&lt;/p&gt;
 &lt;p&gt;Berapa banyak jenis sayur yang kamu ketahui? Ada bnyak jenis sayuran&amp;nbsp;yang bisa dimakan. Ada sayuran yang asli dari Indonesia, tetapi ada juga&amp;nbsp;sayuran yang berasal dari negara lain tetapi sudah ditanam di sini.&lt;/p&gt;
 &lt;p&gt;Nah, dalam buku ini, kamu akan mengetahui berbagai jenis sayuran. Kamu&amp;nbsp;juga akan mengetahui manfaat dari setiap jenis sayuran. Bahkan sayuran&amp;nbsp;bisa digunakan sebagai obat,lho! Resepnya bisa kamu baca dalam buku ini.&lt;/p&gt;
 &lt;p&gt;Yuk, kita perbanyak makan sayur!&lt;/p&gt;</t>
        </is>
      </c>
      <c r="Y462" s="262" t="n">
        <v>51000</v>
      </c>
      <c r="Z462" s="226" t="n"/>
      <c r="AA462" s="241">
        <f>Y3007*Z3007</f>
        <v/>
      </c>
      <c r="AB462" s="237" t="inlineStr">
        <is>
          <t>76086bfd-e6ce-4a1b-9371-03efe4111dd1</t>
        </is>
      </c>
    </row>
    <row r="463" ht="15" customHeight="1" s="283">
      <c r="A463" s="109" t="n">
        <v>2999</v>
      </c>
      <c r="B463" s="222">
        <f>HYPERLINK("https://mocostore.moco.co.id/catalog/"&amp;AB3008,"Klik Disini")</f>
        <v/>
      </c>
      <c r="C463" s="223" t="inlineStr">
        <is>
          <t>Sumur Ajaib &amp; Puluhan Dongeng dari Negeri Ginseng</t>
        </is>
      </c>
      <c r="D463" s="223" t="n"/>
      <c r="E463" s="223" t="inlineStr">
        <is>
          <t>Endah Sulistyowati</t>
        </is>
      </c>
      <c r="F463" s="223" t="inlineStr">
        <is>
          <t>978-979-29-3133-4</t>
        </is>
      </c>
      <c r="G463" s="223" t="inlineStr">
        <is>
          <t>978-979-29-7859-9</t>
        </is>
      </c>
      <c r="H463" s="223" t="inlineStr">
        <is>
          <t>Anak</t>
        </is>
      </c>
      <c r="I463" s="258" t="inlineStr">
        <is>
          <t>Fiksi</t>
        </is>
      </c>
      <c r="J463" s="186" t="inlineStr">
        <is>
          <t>001.01</t>
        </is>
      </c>
      <c r="K463" s="264" t="n"/>
      <c r="L463" s="264" t="n"/>
      <c r="M463" s="259" t="n"/>
      <c r="N463" s="223" t="inlineStr">
        <is>
          <t>Indonesia</t>
        </is>
      </c>
      <c r="O463" s="223" t="inlineStr">
        <is>
          <t>Tidak diketahui</t>
        </is>
      </c>
      <c r="P463" s="260" t="n">
        <v>2012</v>
      </c>
      <c r="Q463" s="260" t="n">
        <v>2017</v>
      </c>
      <c r="R463" s="223" t="inlineStr">
        <is>
          <t>Nyonyo Publisher</t>
        </is>
      </c>
      <c r="S463" s="223" t="inlineStr">
        <is>
          <t>Andi Offset CV</t>
        </is>
      </c>
      <c r="T463" s="223" t="inlineStr">
        <is>
          <t>Lokal</t>
        </is>
      </c>
      <c r="U463" s="261" t="n">
        <v>184</v>
      </c>
      <c r="V463" s="86" t="inlineStr">
        <is>
          <t>pdf</t>
        </is>
      </c>
      <c r="W463" s="223" t="inlineStr">
        <is>
          <t>6.0 MB</t>
        </is>
      </c>
      <c r="X463" s="223" t="inlineStr">
        <is>
          <t>&lt;p&gt;Konon dahulu kala hiduplah sepasang kakek nenek yang sangat baik hati. Setiap hari sang kakek selalu rajin bekerja dengan mencari kayu bakar di gunung, lalu menjualnya di pasar.&lt;br /&gt;
 Kakek dan nenek yang baik hati itu mempunyai tetangga, seorang lelaki tua yang sangat pelit, jahat, dan serakah. Dia tidak suka bila ada tetangganya yang lebih kaya daripada dirinya. Setiap hari ada saja ulah usil yang dikerjakannya untuk menjahili para tetangganya.&amp;nbsp;&lt;br /&gt;
 Suatu ketika, saat beristirahat selesai mencari kayu,&lt;br /&gt;
 &amp;ldquo;Oh, ada sebuah sumur. Kebetulan sekali aku sangat haus,&amp;rdquo; kata sang kakek sambil memasukkan tangannya mengambil air sumur untuk di minum.&lt;br /&gt;
 &amp;ldquo;Ah, segarrr&amp;hellip; Rasanya enak sekali.&amp;rdquo;&lt;br /&gt;
 Setelah minum air sumur, karena sangat kecapekan kakek tersebut duduk-duduk istirahat di pinggir sumur hingga tertidur pulas.&amp;nbsp;&lt;br /&gt;
 &amp;ldquo;Oh, aku terlalu lama tertidur rupanya. Nenek pasti sudah gelisah menungguku,&amp;rdquo; katanya sambil mengucek-ngucek kedua matanya.&lt;br /&gt;
 Kakek itu pun dengan tergesa-gesa mengikat kayu bakarnya dan segera memanggulnya pulang ke rumah.&lt;br /&gt;
 Begitu melihat suaminya sudah pulang, sang nenek terlihat begitu terkejut dan berkata,&amp;rdquo;Oh, Tuhan! Bagaimana mungkin ini terjadi? Dirimu menjadi muda seperti pengantin baru lagi, Kek?&amp;rdquo;&lt;br /&gt;
 Hari berikutnya, nenek itu pun pergi ke sumur ajaib itu dan meminum airnya. Dia pun berubah menjadi muda seperti pengantin baru lagi.&lt;br /&gt;
 Kabar tentang kakek dan nenek yang berubah menjadi muda lagi begitu cepat tersebar ke seluruh pelosok desa. Mendengar jawaban sang kakek, tanpa mengucapkan terima kasih, si lelaki tua serakah itu pun dengan terburu-buru segera berangkat menuju sumur ajaib di balik gunung.&lt;br /&gt;
 Namun, sampai keesokan pagi hari berikutnya, si lelaki tua serakah itu belum juga kembali pulang ke rumahnya. Kakek dan nenek yang baik hati itu merasa sangat khawatir jangan-jangan terjadi sesuatu dengan si lelaki tua serakah. Lalu mereka pun menyusul ke balik gunung.&lt;br /&gt;
 &amp;ldquo;Lho! Kok ada seorang bayi di sini, ya?&amp;rdquo; tanya nenek keheranan.&lt;br /&gt;
 &amp;ldquo;O, o, o&amp;hellip;pasti&amp;hellip;pasti&amp;hellip; Si tua serakah itu kambuh sifat serakahnya! Rupanya dia minum air sumur terlalu banyak. Over dosis! Hingga berubah jadi bayi lagi!&amp;rdquo;&lt;br /&gt;
 &amp;ldquo;Gimana kalau bayi ini kita rawat saja? Lihatlah dia begitu lucu dan imut-imut sekali?&amp;rdquo;&lt;br /&gt;
 &amp;ldquo;Ya, benar. Selama ini kita belum dikaruniai seorang anak. Sebaiknya, bayi ini kita pungut saja.&amp;rdquo;&lt;br /&gt;
 Akhirnya, suami istri yang baik hati itu pun merawat anak itu dengan penuh kasih sayang dan menjadi orang yang baik hati dan berbudi pekerti luhur.&lt;/p&gt;</t>
        </is>
      </c>
      <c r="Y463" s="262" t="n">
        <v>101500</v>
      </c>
      <c r="Z463" s="226" t="n"/>
      <c r="AA463" s="241">
        <f>Y3008*Z3008</f>
        <v/>
      </c>
      <c r="AB463" s="237" t="inlineStr">
        <is>
          <t>d9344a22-b80b-4e87-b6c8-cdffb245740d</t>
        </is>
      </c>
    </row>
    <row r="464" ht="15" customHeight="1" s="283">
      <c r="A464" s="109" t="n">
        <v>3001</v>
      </c>
      <c r="B464" s="222">
        <f>HYPERLINK("https://mocostore.moco.co.id/catalog/"&amp;AB3010,"Klik Disini")</f>
        <v/>
      </c>
      <c r="C464" s="223" t="inlineStr">
        <is>
          <t>Buruan Ramal Gue!</t>
        </is>
      </c>
      <c r="D464" s="223" t="n"/>
      <c r="E464" s="223" t="inlineStr">
        <is>
          <t>Ditta Arieska</t>
        </is>
      </c>
      <c r="F464" s="223" t="inlineStr">
        <is>
          <t>978-979-29-0588-5</t>
        </is>
      </c>
      <c r="G464" s="223" t="inlineStr">
        <is>
          <t>978-979-29-7420-1</t>
        </is>
      </c>
      <c r="H464" s="223" t="inlineStr">
        <is>
          <t>Fiksi</t>
        </is>
      </c>
      <c r="I464" s="258" t="inlineStr">
        <is>
          <t>Fiksi</t>
        </is>
      </c>
      <c r="J464" s="186" t="inlineStr">
        <is>
          <t>001.02</t>
        </is>
      </c>
      <c r="K464" s="264" t="n"/>
      <c r="L464" s="264" t="n"/>
      <c r="M464" s="259" t="n"/>
      <c r="N464" s="263" t="inlineStr">
        <is>
          <t>Indonesia</t>
        </is>
      </c>
      <c r="O464" s="263" t="inlineStr">
        <is>
          <t>Tidak diketahui</t>
        </is>
      </c>
      <c r="P464" s="260" t="n">
        <v>2009</v>
      </c>
      <c r="Q464" s="260" t="n">
        <v>2017</v>
      </c>
      <c r="R464" s="223" t="inlineStr">
        <is>
          <t>Sheila Publishing</t>
        </is>
      </c>
      <c r="S464" s="223" t="inlineStr">
        <is>
          <t>Andi Offset CV</t>
        </is>
      </c>
      <c r="T464" s="223" t="inlineStr">
        <is>
          <t>Lokal</t>
        </is>
      </c>
      <c r="U464" s="261" t="n">
        <v>173</v>
      </c>
      <c r="V464" s="86" t="inlineStr">
        <is>
          <t>pdf</t>
        </is>
      </c>
      <c r="W464" s="223" t="inlineStr">
        <is>
          <t>1.2 MB</t>
        </is>
      </c>
      <c r="X464" s="223" t="inlineStr">
        <is>
          <t>&lt;p&gt;Bagai jatuh tertimpa tangga, tiba-tiba saja Noldi didaulat menjadi pengisi rubrik ramalan di koran. Boro-boro meramal orang lain, buat diri sendiri saja Noldi nggak bisa. Alhasil, tugas ini jadi begitu berat sampai Noldi harus bersemedi di makam ayahnya. Tak dinyana, mendadak saja Noldi bisa meramal dengan tepat. Karuan saja namanya jadi terkenal plus punya fans dadakan.&lt;/p&gt;
 &lt;p&gt;Sayangnya kemampuan sakti Noldi nggak selalu ada. Suatu kali, ia harus meramalkan nasib komisaris koran tempatnya bekerja. Ini bukan hal mudah karena kalau ramalan meleset ia akan dipecat. Mampukah Noldi meramalkan nasib sang komisaris.? ow... ow.. pusing kepala Noldi.&lt;/p&gt;</t>
        </is>
      </c>
      <c r="Y464" s="262" t="n">
        <v>55000</v>
      </c>
      <c r="Z464" s="226" t="n"/>
      <c r="AA464" s="241">
        <f>Y3010*Z3010</f>
        <v/>
      </c>
      <c r="AB464" s="237" t="inlineStr">
        <is>
          <t>6052a6da-33f3-4868-995e-f59112e07b0c</t>
        </is>
      </c>
    </row>
    <row r="465" ht="15" customHeight="1" s="283">
      <c r="A465" s="109" t="n">
        <v>3002</v>
      </c>
      <c r="B465" s="222">
        <f>HYPERLINK("https://mocostore.moco.co.id/catalog/"&amp;AB3011,"Klik Disini")</f>
        <v/>
      </c>
      <c r="C465" s="223" t="inlineStr">
        <is>
          <t>Twin Love For One</t>
        </is>
      </c>
      <c r="D465" s="223" t="n"/>
      <c r="E465" s="223" t="inlineStr">
        <is>
          <t>Monica Petra</t>
        </is>
      </c>
      <c r="F465" s="223" t="inlineStr">
        <is>
          <t>978-979-29-3196-9</t>
        </is>
      </c>
      <c r="G465" s="223" t="inlineStr">
        <is>
          <t>978-979-29-7889-6</t>
        </is>
      </c>
      <c r="H465" s="223" t="inlineStr">
        <is>
          <t>Fiksi</t>
        </is>
      </c>
      <c r="I465" s="258" t="inlineStr">
        <is>
          <t>Fiksi</t>
        </is>
      </c>
      <c r="J465" s="186" t="inlineStr">
        <is>
          <t>001.02</t>
        </is>
      </c>
      <c r="K465" s="223" t="n"/>
      <c r="L465" s="223" t="n"/>
      <c r="M465" s="259" t="n"/>
      <c r="N465" s="223" t="inlineStr">
        <is>
          <t>Indonesia</t>
        </is>
      </c>
      <c r="O465" s="223" t="inlineStr">
        <is>
          <t>Tidak diketahui</t>
        </is>
      </c>
      <c r="P465" s="260" t="n">
        <v>2012</v>
      </c>
      <c r="Q465" s="260" t="n">
        <v>2017</v>
      </c>
      <c r="R465" s="223" t="inlineStr">
        <is>
          <t>Sheila Publishing</t>
        </is>
      </c>
      <c r="S465" s="223" t="inlineStr">
        <is>
          <t>Andi Offset CV</t>
        </is>
      </c>
      <c r="T465" s="223" t="inlineStr">
        <is>
          <t>Lokal</t>
        </is>
      </c>
      <c r="U465" s="261" t="n">
        <v>104</v>
      </c>
      <c r="V465" s="86" t="inlineStr">
        <is>
          <t>pdf</t>
        </is>
      </c>
      <c r="W465" s="223" t="inlineStr">
        <is>
          <t>8.2 MB</t>
        </is>
      </c>
      <c r="X465" s="223" t="inlineStr">
        <is>
          <t>&lt;p&gt;Brenda dan Siska adalah saudara kembar. Siska seorang yang tomboi sementara Brenda sebaliknya. Siska memiliki kebiasaan buruk self-injury (melukai diri sendiri) karena memiliki luka masa lalu saat sahabatnya Kelly meninggal dunia. Brenda sudah seperti penjaga Siska, ia yang selalu menyelamatkan dan mencegah Siska melakukan aksi menyakiti diri sendiri. Ayah mereka cenderung lebih menyayangi dan memperhatikan Siska. Awalnya Brenda bisa menerima hal itu, tapi lama-kelamaan Brenda mulai merasa muak. Ada seorang cowok yang hadir di kehidupan mereka, yaitu Roy. Roy menyukai Brenda, tetapi Siska menyukai Roy. Dan karena itulah Brenda melepaskan Roy. Di satu sisi, Brenda sangat terluka dengan hubungan Roy dan Siska hingga suatu hari Brenda memutuskan pergi dari rumah karena muak dengan keberadaan Siska yang selalu menjadi perhatian semua orang, bahkan ayah mereka rela memberikan liontin peninggalan ibu mereka pada Siska. Setelah Brenda pergi, Siska masuk rumah sakit karena ditemukan mencoba bunuh diri. Roy berusaha menemukan Brenda dan mengajaknya pulang. Saat Brenda pulang, sang ayah marah besar pada Brenda.&amp;nbsp;&lt;br /&gt;
 Pada perjalanan selanjutnya, Brenda tidak bisa menahan perasaannya pada Roy. Akhirnya, ia dan Roy pacaran di belakang Siska. Hingga suatu hari hal itu diketahui Siska dan membuat Siska sangat terluka. Siska pergi dari rumah. Brenda panik mencari Siska dan takut sesuatu akan terjadi padanya.....&lt;/p&gt;</t>
        </is>
      </c>
      <c r="Y465" s="262" t="n">
        <v>35500</v>
      </c>
      <c r="Z465" s="226" t="n"/>
      <c r="AA465" s="241">
        <f>Y3011*Z3011</f>
        <v/>
      </c>
      <c r="AB465" s="237" t="inlineStr">
        <is>
          <t>5b10d863-e5f0-49b1-a594-dfef5ca7fd25</t>
        </is>
      </c>
    </row>
    <row r="466" ht="15" customHeight="1" s="283">
      <c r="A466" s="109" t="n">
        <v>3003</v>
      </c>
      <c r="B466" s="222">
        <f>HYPERLINK("https://mocostore.moco.co.id/catalog/"&amp;AB3012,"Klik Disini")</f>
        <v/>
      </c>
      <c r="C466" s="223" t="inlineStr">
        <is>
          <t>Marrying Aids</t>
        </is>
      </c>
      <c r="D466" s="223" t="n"/>
      <c r="E466" s="223" t="inlineStr">
        <is>
          <t>Lia Indra Andriana</t>
        </is>
      </c>
      <c r="F466" s="223" t="inlineStr">
        <is>
          <t>978-979-29-0747-6</t>
        </is>
      </c>
      <c r="G466" s="223" t="inlineStr">
        <is>
          <t>978-979-29-7619-9</t>
        </is>
      </c>
      <c r="H466" s="223" t="inlineStr">
        <is>
          <t>Fiksi</t>
        </is>
      </c>
      <c r="I466" s="258" t="inlineStr">
        <is>
          <t>Fiksi</t>
        </is>
      </c>
      <c r="J466" s="186" t="inlineStr">
        <is>
          <t>001.02</t>
        </is>
      </c>
      <c r="K466" s="223" t="n"/>
      <c r="L466" s="223" t="n"/>
      <c r="M466" s="259" t="n"/>
      <c r="N466" s="263" t="inlineStr">
        <is>
          <t>Indonesia</t>
        </is>
      </c>
      <c r="O466" s="263" t="inlineStr">
        <is>
          <t>Tidak diketahui</t>
        </is>
      </c>
      <c r="P466" s="260" t="n">
        <v>2009</v>
      </c>
      <c r="Q466" s="260" t="n">
        <v>2017</v>
      </c>
      <c r="R466" s="223" t="inlineStr">
        <is>
          <t>Sheila Publishing</t>
        </is>
      </c>
      <c r="S466" s="223" t="inlineStr">
        <is>
          <t>Andi Offset CV</t>
        </is>
      </c>
      <c r="T466" s="223" t="inlineStr">
        <is>
          <t>Lokal</t>
        </is>
      </c>
      <c r="U466" s="261" t="n">
        <v>312</v>
      </c>
      <c r="V466" s="86" t="inlineStr">
        <is>
          <t>pdf</t>
        </is>
      </c>
      <c r="W466" s="223" t="inlineStr">
        <is>
          <t>4.1 MB</t>
        </is>
      </c>
      <c r="X466" s="223" t="inlineStr">
        <is>
          <t>&lt;p&gt;&amp;quot;Dokter? Mana dokter?&amp;quot; pemuda ini berteriak panik. &amp;quot;Biar saya lihat,&amp;quot; ucap Eri cepat. Tangan kirinya masih mengamit tasnya. Ia memegang lengan pemuda itu. Tak disangka, pemuda itu malah berjingkat ke belakang. &amp;quot;Jangansentuh!&amp;quot; &amp;quot;Aku mau dokter pria...&amp;quot;&lt;/p&gt;
 &lt;p&gt;&amp;quot;Maaf, dok,&amp;quot; begitu Eri memasukkan ponselnya, pria di dekatnya itu bersuara dengan logat menggantugnya. &amp;quot;Ji-Hwan bukan alergi wanita.&amp;quot; &amp;quot;Dia akan menikahi orang yangmenyentuhnya.&amp;quot; Apa? Eri terpana sebentar sebelu akhirnya menghembuskan tawa. &amp;quot;Anda bercanda ya?&amp;quot;&lt;br /&gt;
 &amp;quot;Bilang padanya aku akan menikahinya,&amp;quot; Eri berseru geram. Dasar, aneh-aneh saja!&lt;/p&gt;
 &lt;p&gt;Itu awal petaka bagi dokter Eri, perempuan cerdas, cantik, dan memiliki segalanya kecuali satu: jodoh. Tak disangka, jodoh itu datang terlalu cepat, dengan cara yang tak diduga.&lt;br /&gt;
 Kalau saja segalanya normal, siapapun tidak akan menolak cowok Korea setampan JI-Hwan! Hanya saja semua memang tak wajar. Mau tak mau, Eri pun terseret dalam alur hidup si Prince Charming. Di satu sisi Eri membencinya setengah mati. Sisi lain, diam-diam perasaan Indah mulai tumbuh.&lt;/p&gt;
 &lt;p&gt;Apakah Eri bisa membebaskan diri atau malah terjatuh lebih dalam lagi? Ditambah kenyataan Ji-Hwan punya rahasia kelam yang mengejutkan...&lt;/p&gt;</t>
        </is>
      </c>
      <c r="Y466" s="262" t="n">
        <v>88500</v>
      </c>
      <c r="Z466" s="226" t="n"/>
      <c r="AA466" s="241">
        <f>Y3012*Z3012</f>
        <v/>
      </c>
      <c r="AB466" s="237" t="inlineStr">
        <is>
          <t>c3311a66-756e-465a-8ea6-4ecbe6b391f4</t>
        </is>
      </c>
    </row>
    <row r="467" ht="15" customHeight="1" s="283">
      <c r="A467" s="109" t="n">
        <v>3014</v>
      </c>
      <c r="B467" s="222">
        <f>HYPERLINK("https://mocostore.moco.co.id/catalog/"&amp;AB3023,"Klik Disini")</f>
        <v/>
      </c>
      <c r="C467" s="223" t="inlineStr">
        <is>
          <t>Cerita Binatang dari 5 Benua</t>
        </is>
      </c>
      <c r="D467" s="223" t="n"/>
      <c r="E467" s="223" t="inlineStr">
        <is>
          <t>Astri Damayanti</t>
        </is>
      </c>
      <c r="F467" s="223" t="inlineStr">
        <is>
          <t>978-979-29-2083-3</t>
        </is>
      </c>
      <c r="G467" s="223" t="inlineStr">
        <is>
          <t>978-979-29-7437-9</t>
        </is>
      </c>
      <c r="H467" s="223" t="inlineStr">
        <is>
          <t>Anak</t>
        </is>
      </c>
      <c r="I467" s="258" t="inlineStr">
        <is>
          <t>Fiksi</t>
        </is>
      </c>
      <c r="J467" s="186" t="inlineStr">
        <is>
          <t>001.01</t>
        </is>
      </c>
      <c r="K467" s="264" t="n"/>
      <c r="L467" s="264" t="n"/>
      <c r="M467" s="259" t="n"/>
      <c r="N467" s="223" t="n"/>
      <c r="O467" s="223" t="n"/>
      <c r="P467" s="260" t="n">
        <v>2013</v>
      </c>
      <c r="Q467" s="260" t="n">
        <v>2017</v>
      </c>
      <c r="R467" s="223" t="inlineStr">
        <is>
          <t>Rainbow Publisher</t>
        </is>
      </c>
      <c r="S467" s="223" t="inlineStr">
        <is>
          <t>Andi Offset CV</t>
        </is>
      </c>
      <c r="T467" s="223" t="n"/>
      <c r="U467" s="261" t="n">
        <v>96</v>
      </c>
      <c r="V467" s="86" t="inlineStr">
        <is>
          <t>pdf</t>
        </is>
      </c>
      <c r="W467" s="223" t="inlineStr">
        <is>
          <t>5.6 MB</t>
        </is>
      </c>
      <c r="X467" s="223" t="inlineStr">
        <is>
          <t>&lt;p&gt;Tiba-tiba singa berteriak kesakitan. Dia berguling-guling di&lt;/p&gt;
 &lt;p&gt;atas tanah dan memohon ampun. &amp;ldquo;Ampun ... ampun ... tolooong,&lt;/p&gt;
 &lt;p&gt;keluarlah dari telingaku, Nyamuk. Hentikan seranganmu.&amp;rdquo; Nyamuk&lt;/p&gt;
 &lt;p&gt;pun segera menghentikan serangannya.&lt;/p&gt;
 &lt;p&gt;Sejak saat itu, singa tidak sombong lagi, karena nyamuk,&lt;/p&gt;
 &lt;p&gt;binatang kecil itu, bisa mengalahkannya dengan mudah. Para&lt;/p&gt;
 &lt;p&gt;penghuni hutan, gajah, dan nyamuk pun hidup bersama serta saling&lt;/p&gt;
 &lt;p&gt;menyayangi satu sama lain.&lt;/p&gt;
 &lt;p&gt;***&lt;/p&gt;
 &lt;p&gt;Pernahkah kalian mendengar cerita bagaimana jika gajah marah? Atau kenapa lidah anjing pendek sedangkan lidah buaya panjang? Nah, kalian akan menemukan jawabannya dalam buku ini. Cerita binatang dari 5 benua ini menyajikan cerita-cerita yang seru dan menarik untuk dibaca, serta ada pesan-pesan moral juga yang bisa berguna untuk kalian. Yuk, tunggu apa lagi?!&lt;/p&gt;</t>
        </is>
      </c>
      <c r="Y467" s="262" t="n">
        <v>51500</v>
      </c>
      <c r="Z467" s="226" t="n"/>
      <c r="AA467" s="241">
        <f>Y3023*Z3023</f>
        <v/>
      </c>
      <c r="AB467" s="237" t="inlineStr">
        <is>
          <t>abe88622-6c69-4404-bd84-fe51d54f994d</t>
        </is>
      </c>
    </row>
    <row r="468" ht="15" customHeight="1" s="283">
      <c r="A468" s="109" t="n">
        <v>3015</v>
      </c>
      <c r="B468" s="222">
        <f>HYPERLINK("https://mocostore.moco.co.id/catalog/"&amp;AB3024,"Klik Disini")</f>
        <v/>
      </c>
      <c r="C468" s="223" t="inlineStr">
        <is>
          <t>Seri Cerita Rakyat Dunia: Cerita Rakyat Afrika Selatan</t>
        </is>
      </c>
      <c r="D468" s="223" t="n"/>
      <c r="E468" s="223" t="inlineStr">
        <is>
          <t>Nelfi Syafrina</t>
        </is>
      </c>
      <c r="F468" s="223" t="inlineStr">
        <is>
          <t>978-979-29-3892-0</t>
        </is>
      </c>
      <c r="G468" s="223" t="inlineStr">
        <is>
          <t>978-979-29-7780-6</t>
        </is>
      </c>
      <c r="H468" s="223" t="inlineStr">
        <is>
          <t>Anak</t>
        </is>
      </c>
      <c r="I468" s="258" t="inlineStr">
        <is>
          <t>Fiksi</t>
        </is>
      </c>
      <c r="J468" s="186" t="inlineStr">
        <is>
          <t>001.01</t>
        </is>
      </c>
      <c r="K468" s="223" t="n"/>
      <c r="L468" s="223" t="n"/>
      <c r="M468" s="259" t="n"/>
      <c r="N468" s="223" t="inlineStr">
        <is>
          <t>Indonesia</t>
        </is>
      </c>
      <c r="O468" s="223" t="inlineStr">
        <is>
          <t>Tidak diketahui</t>
        </is>
      </c>
      <c r="P468" s="260" t="n">
        <v>2013</v>
      </c>
      <c r="Q468" s="260" t="n">
        <v>2017</v>
      </c>
      <c r="R468" s="223" t="inlineStr">
        <is>
          <t>Nyonyo Publisher</t>
        </is>
      </c>
      <c r="S468" s="223" t="inlineStr">
        <is>
          <t>Andi Offset CV</t>
        </is>
      </c>
      <c r="T468" s="223" t="inlineStr">
        <is>
          <t>Lokal</t>
        </is>
      </c>
      <c r="U468" s="261" t="n">
        <v>112</v>
      </c>
      <c r="V468" s="86" t="inlineStr">
        <is>
          <t>pdf</t>
        </is>
      </c>
      <c r="W468" s="223" t="inlineStr">
        <is>
          <t>3.9 MB</t>
        </is>
      </c>
      <c r="X468" s="223" t="inlineStr">
        <is>
          <t>&lt;p&gt;Seri Cerita Rakyat Dunia &amp;ndash; Cerita Rakyat Afrika Selatan&lt;/p&gt;
 &lt;p&gt;Lewa berusaha memejamkan matanya. Tapi bayangan burung besar berwarna hitam dan putih itu masih saja menari-nari di pikirannya. Burung itu menatapnya dengan tajam. Lewa mundur, ia sudah berusaha menghindar dari burung itu. tapi usahanya sia-sia. Burung itu tidak membiarkannya pergi begitu saja. Lewa melemparkan benda apa pun yang berada di dekatnya. Sayang benda itu tidak ada yang mengenai Impundulu.&lt;/p&gt;
 &lt;p&gt;&amp;ldquo;Pergi! Aku mohon jangan mangsa aku,&amp;rdquo; Lewa sudah kehabisan tenaga untuk berlari. Napasnya tersengal. Burung itu terus mendesaknya. Burung yang bisa mengeluarkan petir dari paruhnya itu terus mendekati Lewa. Ia yakin burung itu akan segera memangsanya.&lt;/p&gt;
 &lt;p&gt;&amp;ldquo;Jangan! Aku mohon jangan hisap darahku!&amp;rdquo; Lewa menutup mukanya dengan kedua tangannya. Ia berusaha menghindari patukan burung itu. &amp;ldquo;Jangan!&amp;rdquo;&lt;/p&gt;
 &lt;p&gt;&amp;nbsp;&lt;/p&gt;
 &lt;p&gt;***&lt;/p&gt;
 &lt;p&gt;Buku ini merupakan salah satu dari Seri Cerita Rakyat Duniayaitu Cerita Rakyat Afrika Selatan. Cerita rakyat Afrika Selatan ternyata hampir mirip dengan cerita rakyat Indonesia. Di Afrika Selatan ada cerita yang mirip dengan kisah si Kancil, namun dengan kelinci sebagai tokohnya. Nah, di dalam buku ini sudah dilengkapi dengan 12 cerita lho, dijamin dapat memberikan nilai-nilai kebaikan bagi kita semua.Ayo ikuti ceritanya dan jangan lewatkan seri lainnya.&lt;/p&gt;</t>
        </is>
      </c>
      <c r="Y468" s="262" t="n">
        <v>45500</v>
      </c>
      <c r="Z468" s="226" t="n"/>
      <c r="AA468" s="241">
        <f>Y3024*Z3024</f>
        <v/>
      </c>
      <c r="AB468" s="237" t="inlineStr">
        <is>
          <t>163db22a-5791-483f-b3a1-e225a4e18bf2</t>
        </is>
      </c>
    </row>
    <row r="469" ht="15" customHeight="1" s="283">
      <c r="A469" s="109" t="n">
        <v>3016</v>
      </c>
      <c r="B469" s="222">
        <f>HYPERLINK("https://mocostore.moco.co.id/catalog/"&amp;AB3025,"Klik Disini")</f>
        <v/>
      </c>
      <c r="C469" s="223" t="inlineStr">
        <is>
          <t>Seri Cerita Rakyat Dunia: Cerita Rakyat Australia</t>
        </is>
      </c>
      <c r="D469" s="223" t="n"/>
      <c r="E469" s="223" t="inlineStr">
        <is>
          <t>Erlita Pratiwi</t>
        </is>
      </c>
      <c r="F469" s="223" t="inlineStr">
        <is>
          <t>978-979-29-3890-6</t>
        </is>
      </c>
      <c r="G469" s="223" t="inlineStr">
        <is>
          <t>978-979-29-7783-7</t>
        </is>
      </c>
      <c r="H469" s="223" t="inlineStr">
        <is>
          <t>Anak</t>
        </is>
      </c>
      <c r="I469" s="258" t="inlineStr">
        <is>
          <t>Fiksi</t>
        </is>
      </c>
      <c r="J469" s="186" t="inlineStr">
        <is>
          <t>001.01</t>
        </is>
      </c>
      <c r="K469" s="264" t="n"/>
      <c r="L469" s="264" t="n"/>
      <c r="M469" s="259" t="n"/>
      <c r="N469" s="223" t="inlineStr">
        <is>
          <t>Indonesia</t>
        </is>
      </c>
      <c r="O469" s="223" t="inlineStr">
        <is>
          <t>Tidak diketahui</t>
        </is>
      </c>
      <c r="P469" s="260" t="n">
        <v>2013</v>
      </c>
      <c r="Q469" s="260" t="n">
        <v>2017</v>
      </c>
      <c r="R469" s="223" t="inlineStr">
        <is>
          <t>Nyonyo Publisher</t>
        </is>
      </c>
      <c r="S469" s="223" t="inlineStr">
        <is>
          <t>Andi Offset CV</t>
        </is>
      </c>
      <c r="T469" s="223" t="inlineStr">
        <is>
          <t>Lokal</t>
        </is>
      </c>
      <c r="U469" s="261" t="n">
        <v>111</v>
      </c>
      <c r="V469" s="86" t="inlineStr">
        <is>
          <t>pdf</t>
        </is>
      </c>
      <c r="W469" s="223" t="inlineStr">
        <is>
          <t>1.8 MB</t>
        </is>
      </c>
      <c r="X469" s="223" t="inlineStr">
        <is>
          <t>&lt;p&gt;Farley bertambah heran. Apa dia tidak salah dengar? Fisher memberikan semuanya kepada musuh bebuyutannya? Apa tidak ada orang lain yang lebih baik untuk mengurus pertanian dan perternakannya? Ia sangat tidak mengerti pemikiran Fisher. Apa Fisher dan Worall sudah berbaikan tanpa setahu dirinya?!&lt;/p&gt;
 &lt;p&gt;&amp;ldquo;Sungguh aneh. Mengapa Fisher pergi ke Inggris tiba-tiba?&amp;rdquo; gumam Farley. &amp;ldquo;Mengapa ia tidak bercerita kepadaku tentang rencananya?&amp;rdquo;&lt;/p&gt;
 &lt;p&gt;Farley meninggalkan kediaman Fisher. Tiba-tiba ia merasa sangat sedih. Fisher adalah sahabatnya yang sangat baik. Sedih rasanya ditinggal begitu saja. Ia tidak mengerti mengapa Fisher bisa memutuskan untuk memberikan semuanya kepadanya tetangganya yang paling menyebalkan.&lt;/p&gt;
 &lt;p&gt;Buku ini merupakan salah satu dari &amp;ldquo;Seri Bercerita Rakyat Dunia&amp;rdquo;yaitu&amp;rdquo;Cerita Rakyat Australia&amp;rdquo;. Australia memiliki banyak cerita rakyat dan legenda. Kadang-kadang tokoh-tokoh dalam cerita itu berwujud binatang dan dewaseperti dalam mitologi bangsa Romawi. Nah, di dalam buku ini sudah dilengkapi dengan 12 cerita lho, dijamin dapat memberikan nilai-nilai kebaikan bagi kita semua. Ayo ikuti ceritanya dan jangan lewatkan seri lainnya!&lt;/p&gt;</t>
        </is>
      </c>
      <c r="Y469" s="262" t="n">
        <v>45500</v>
      </c>
      <c r="Z469" s="226" t="n"/>
      <c r="AA469" s="241">
        <f>Y3025*Z3025</f>
        <v/>
      </c>
      <c r="AB469" s="237" t="inlineStr">
        <is>
          <t>e8c81faa-1457-4e75-bc53-813df4e7d5ba</t>
        </is>
      </c>
    </row>
    <row r="470" ht="15" customHeight="1" s="283">
      <c r="A470" s="109" t="n">
        <v>3017</v>
      </c>
      <c r="B470" s="222">
        <f>HYPERLINK("https://mocostore.moco.co.id/catalog/"&amp;AB3026,"Klik Disini")</f>
        <v/>
      </c>
      <c r="C470" s="223" t="inlineStr">
        <is>
          <t>Seri Cerita Rakyat Dunia: Cerita Rakyat Cina</t>
        </is>
      </c>
      <c r="D470" s="223" t="n"/>
      <c r="E470" s="223" t="inlineStr">
        <is>
          <t>Rina Hasan</t>
        </is>
      </c>
      <c r="F470" s="223" t="inlineStr">
        <is>
          <t>978-979-29-3894-4</t>
        </is>
      </c>
      <c r="G470" s="223" t="inlineStr">
        <is>
          <t>978-979-29-7784-4</t>
        </is>
      </c>
      <c r="H470" s="223" t="inlineStr">
        <is>
          <t>Anak</t>
        </is>
      </c>
      <c r="I470" s="258" t="inlineStr">
        <is>
          <t>Fiksi</t>
        </is>
      </c>
      <c r="J470" s="186" t="inlineStr">
        <is>
          <t>001.01</t>
        </is>
      </c>
      <c r="K470" s="223" t="n"/>
      <c r="L470" s="223" t="n"/>
      <c r="M470" s="259" t="n"/>
      <c r="N470" s="223" t="inlineStr">
        <is>
          <t>Indonesia</t>
        </is>
      </c>
      <c r="O470" s="223" t="inlineStr">
        <is>
          <t>Tidak diketahui</t>
        </is>
      </c>
      <c r="P470" s="260" t="n">
        <v>2013</v>
      </c>
      <c r="Q470" s="260" t="n">
        <v>2017</v>
      </c>
      <c r="R470" s="223" t="inlineStr">
        <is>
          <t>Nyonyo Publisher</t>
        </is>
      </c>
      <c r="S470" s="223" t="inlineStr">
        <is>
          <t>Andi Offset CV</t>
        </is>
      </c>
      <c r="T470" s="223" t="inlineStr">
        <is>
          <t>Lokal</t>
        </is>
      </c>
      <c r="U470" s="261" t="n">
        <v>119</v>
      </c>
      <c r="V470" s="86" t="inlineStr">
        <is>
          <t>pdf</t>
        </is>
      </c>
      <c r="W470" s="223" t="inlineStr">
        <is>
          <t>8.6 MB</t>
        </is>
      </c>
      <c r="X470" s="223" t="inlineStr">
        <is>
          <t>&lt;p&gt;Seri Cerita Rakyat Dunia &amp;ndash; Cerita Rakyat Cina&lt;/p&gt;
 &lt;p&gt;Raja Chang Ming mempunyai enam putri yang cantik jelita. Putri-putri ini sangat ramah dan penyayang. Raja beserta putri-putrinya sangat perhatian kepada rakyatnya. Mereka selalu mendengar keluhan rakyat dan mencari penyelesaiannya. Rakyat pun hidup sejahtera dan kerajaan semakin kuat.&lt;/p&gt;
 &lt;p&gt;Tidak disangka musibah datang menimpa kerajaan ini. Mereka diserang oleh burung raksasa yang tiba-tiba muncul. Tubuhnya sangat besar dan kepak sayapnya memekakkan telinga. Bu&amp;not;rung raksasa itu memangsa tentara kerajaan satu per satu hingga tak bernyawa. Yang tersisa hanyalah Raja, Permaisuri beserta keenam putrinya.&lt;/p&gt;
 &lt;p&gt;Ketika Raja Ming dan keluarganya bersembunyi muncullah seekor ular raksasa. Ular itu bernama Ular Dandaung. Ular ini ternyata ingin menikahi salah satu dari putri Raja Ming. Bagaimana mungkin seekor ular raksasa yang mengerikan akan memperistri seorang putri? Apakah keenam putri tersebut ada yang mau menerima lamaran Ular Dandaung? Bagaimana pula dengan burung raksasa yang sudah menghancurkan negeri mereka?&lt;/p&gt;
 &lt;p&gt;***&lt;/p&gt;
 &lt;p&gt;Buku ini merupakan salah satu dari Seri Cerita Rakyat Dunia yaitu Cerita Rakyat Cina. Masyarakat Cina memiliki karakter yang penuh dengan nilai ketaatan, kepatuhan kepada orang tua, kepercay&amp;not;aan, dan kesetiaan yang menjadi landasan budi pekerti masyarakat. Pada um&amp;not;umnya, cerita rakyat Cina memuat nilai-nilai keseimbangan kehidupan seperti perjuangan dan kasih sayang. Nah, di dalam buku ini sudah dilengkapi dengan 12 cerita lho, dijamin dapat memberikan nilai-nilai kebaikan bagi kita semua.Ayo ikuti ceritanya dan jangan lewatkan seri lainnya.&lt;/p&gt;</t>
        </is>
      </c>
      <c r="Y470" s="262" t="n">
        <v>47000</v>
      </c>
      <c r="Z470" s="226" t="n"/>
      <c r="AA470" s="241">
        <f>Y3026*Z3026</f>
        <v/>
      </c>
      <c r="AB470" s="237" t="inlineStr">
        <is>
          <t>ab804e63-5f9b-4b92-af0d-de3779a1d4d3</t>
        </is>
      </c>
    </row>
    <row r="471" ht="15" customHeight="1" s="283">
      <c r="A471" s="109" t="n">
        <v>3018</v>
      </c>
      <c r="B471" s="222">
        <f>HYPERLINK("https://mocostore.moco.co.id/catalog/"&amp;AB3027,"Klik Disini")</f>
        <v/>
      </c>
      <c r="C471" s="223" t="inlineStr">
        <is>
          <t>Seri Cerita Rakyat Dunia: Cerita Rakyat India</t>
        </is>
      </c>
      <c r="D471" s="223" t="n"/>
      <c r="E471" s="223" t="inlineStr">
        <is>
          <t>Ari Kurnia</t>
        </is>
      </c>
      <c r="F471" s="223" t="inlineStr">
        <is>
          <t>978-979-29-3895-1</t>
        </is>
      </c>
      <c r="G471" s="223" t="inlineStr">
        <is>
          <t>978-979-29-7786-8</t>
        </is>
      </c>
      <c r="H471" s="223" t="inlineStr">
        <is>
          <t>Anak</t>
        </is>
      </c>
      <c r="I471" s="258" t="inlineStr">
        <is>
          <t>Fiksi</t>
        </is>
      </c>
      <c r="J471" s="186" t="inlineStr">
        <is>
          <t>001.01</t>
        </is>
      </c>
      <c r="K471" s="264" t="n"/>
      <c r="L471" s="264" t="n"/>
      <c r="M471" s="259" t="n"/>
      <c r="N471" s="223" t="inlineStr">
        <is>
          <t>Indonesia</t>
        </is>
      </c>
      <c r="O471" s="223" t="inlineStr">
        <is>
          <t>Tidak diketahui</t>
        </is>
      </c>
      <c r="P471" s="260" t="n">
        <v>2013</v>
      </c>
      <c r="Q471" s="260" t="n">
        <v>2017</v>
      </c>
      <c r="R471" s="223" t="inlineStr">
        <is>
          <t>Nyonyo Publisher</t>
        </is>
      </c>
      <c r="S471" s="223" t="inlineStr">
        <is>
          <t>Andi Offset CV</t>
        </is>
      </c>
      <c r="T471" s="223" t="inlineStr">
        <is>
          <t>Lokal</t>
        </is>
      </c>
      <c r="U471" s="261" t="n">
        <v>120</v>
      </c>
      <c r="V471" s="86" t="inlineStr">
        <is>
          <t>pdf</t>
        </is>
      </c>
      <c r="W471" s="223" t="inlineStr">
        <is>
          <t>1.7 MB</t>
        </is>
      </c>
      <c r="X471" s="223" t="inlineStr">
        <is>
          <t>&lt;p&gt;Seri Cerita Rakyat Dunia &amp;ndash; Cerita Rakyat India&lt;/p&gt;
 &lt;p&gt;Mowgli adalah seorang anak laki-laki yang lincah yang dibesarkan oleh induk serigala dan hidup di hutan. Dulunya Mowgli ditemukan oleh panther yang bernama Baghera. Mowgli juga punya teman yang bernama Baloo si Beruang. Suatu hari ketiganya asyik bermain sambil bersenda gurau.&lt;/p&gt;
 &lt;p&gt;Diam-diam Baghera berkata kepada Baloo untuk membawa Mowgli ke desa manusia. Hal ini dikarenakan Shere Khan, harimau yang ganas mengincar Mowgli. Baloo awalnya tidak setuju untuk berpisah dengan Mowgli tetapi demi kebaikannya akhirnya Baloo dan Baghera sepakat untuk mengantar Mowgli.&lt;/p&gt;
 &lt;p&gt;Mowgli yang tau hal itu tidak terima dan langsung lari ke semak-semak yang rimbun meninggalkan Baloo dan Baghera. Tanpa diduga Mowgli bertemu dengan Shere Khan yang hendak memangsanya. Apa yang selanjutnya terjadi pada Mowgli? Mampukah Baloo dan Baghera membawa Mowgli ke desa manusia?&lt;/p&gt;
 &lt;p&gt;***&lt;/p&gt;
 &lt;p&gt;Buku ini merupakan salah satu dari Seri Cerita Rakyat Duniayaitu Cerita Rakyat IndiaIndia. Sebagai sesama bangsa Asia, India dan Indonesia memiliki banyak persamaan seperti kaya akan budaya dan keragaman. Tidak terkecuali untuk cerita rakyatnya.Nah, di dalam buku ini sudah dilengkapi dengan 12 cerita lho, dijamin dapat memberikan nilai-nilai kebaikan bagi kita semua.Ayo ikuti ceritanya dan jangan lewatkan seri lainnya&lt;/p&gt;</t>
        </is>
      </c>
      <c r="Y471" s="262" t="n">
        <v>45500</v>
      </c>
      <c r="Z471" s="226" t="n"/>
      <c r="AA471" s="241">
        <f>Y3027*Z3027</f>
        <v/>
      </c>
      <c r="AB471" s="237" t="inlineStr">
        <is>
          <t>f820d9b4-0295-4336-9a98-995762eba11a</t>
        </is>
      </c>
    </row>
    <row r="472" ht="15" customHeight="1" s="283">
      <c r="A472" s="109" t="n">
        <v>3019</v>
      </c>
      <c r="B472" s="222">
        <f>HYPERLINK("https://mocostore.moco.co.id/catalog/"&amp;AB3028,"Klik Disini")</f>
        <v/>
      </c>
      <c r="C472" s="223" t="inlineStr">
        <is>
          <t>Seri Cerita Rakyat Dunia: Cerita Rakyat Jepang</t>
        </is>
      </c>
      <c r="D472" s="223" t="n"/>
      <c r="E472" s="223" t="inlineStr">
        <is>
          <t>Ari Wulandari</t>
        </is>
      </c>
      <c r="F472" s="223" t="inlineStr">
        <is>
          <t>978-979-29-3893-7</t>
        </is>
      </c>
      <c r="G472" s="223" t="inlineStr">
        <is>
          <t>978-979-29-7788-2</t>
        </is>
      </c>
      <c r="H472" s="223" t="inlineStr">
        <is>
          <t>Anak</t>
        </is>
      </c>
      <c r="I472" s="258" t="inlineStr">
        <is>
          <t>Fiksi</t>
        </is>
      </c>
      <c r="J472" s="186" t="inlineStr">
        <is>
          <t>001.01</t>
        </is>
      </c>
      <c r="K472" s="223" t="n"/>
      <c r="L472" s="223" t="n"/>
      <c r="M472" s="259" t="n"/>
      <c r="N472" s="223" t="inlineStr">
        <is>
          <t>Indonesia</t>
        </is>
      </c>
      <c r="O472" s="223" t="inlineStr">
        <is>
          <t>Tidak diketahui</t>
        </is>
      </c>
      <c r="P472" s="260" t="n">
        <v>2013</v>
      </c>
      <c r="Q472" s="260" t="n">
        <v>2017</v>
      </c>
      <c r="R472" s="223" t="inlineStr">
        <is>
          <t>Nyonyo Publisher</t>
        </is>
      </c>
      <c r="S472" s="223" t="inlineStr">
        <is>
          <t>Andi Offset CV</t>
        </is>
      </c>
      <c r="T472" s="223" t="inlineStr">
        <is>
          <t>Lokal</t>
        </is>
      </c>
      <c r="U472" s="261" t="n">
        <v>83</v>
      </c>
      <c r="V472" s="86" t="inlineStr">
        <is>
          <t>pdf</t>
        </is>
      </c>
      <c r="W472" s="223" t="inlineStr">
        <is>
          <t>12.2 MB</t>
        </is>
      </c>
      <c r="X472" s="223" t="inlineStr">
        <is>
          <t>&lt;p&gt;Urashima taro adalah seorang nelayan sama seperti ayahnya. Ia sering berlayar ke tempat-tempat yang jauh di tengah laut. Hingga pada suatu hari gelombang dan angin kencang menerpa perahunya hingga memecahkannya hingga berkeping keping. Untung diselamatkan oleh penyu besar, yang ternyata adalah penyu kecil yang dulu pernah dilepaskannya. Penyu itu ternyata membawa urashima menuju kerajaan bawah laut. Ditempat itu, urashima diperlakukan seperti tamu agung. Hal itulah yang membuatnya betah dan mau tinggal di istana bawah laut. Terlebih disana ada dewi laut, akiko yang menjadi istrinya. Hingga pada suatu hari urashima teringat akan kedua orang tuanya dan ia ingin menemui mereka. Tetapi, akiko tidak ingin urashima meninggalkannya. Apakah urashima akan tetap berada dikerajaan bawah laut ? ataukah pergi meninggalkan akiko untuk menemui kedua orang tuanya? Buku ini merupakan salah satu seri cerita rakyat dunia yaitu cerita rakyat jepang. Negeri matahari terbit ini mempunyai cerita-cerita rakyat terkenal dan kaya akan kearifan budaya dan pemikiran khas jepang. Nah, didalam buku ini sudah dilengkapi dengan 12 cerita lho, dijamin dapat memberikan nilai-nilai kebaikan bagi kita semua. Ayo ikuti cerita rakyat dan jangan lewatkan seri lainnya.&lt;/p&gt;</t>
        </is>
      </c>
      <c r="Y472" s="262" t="n">
        <v>39000</v>
      </c>
      <c r="Z472" s="226" t="n"/>
      <c r="AA472" s="241">
        <f>Y3028*Z3028</f>
        <v/>
      </c>
      <c r="AB472" s="237" t="inlineStr">
        <is>
          <t>d4a3f9b5-110c-4030-a1ad-b41346af96dd</t>
        </is>
      </c>
    </row>
    <row r="473" ht="15" customHeight="1" s="283">
      <c r="A473" s="109" t="n">
        <v>3020</v>
      </c>
      <c r="B473" s="222">
        <f>HYPERLINK("https://mocostore.moco.co.id/catalog/"&amp;AB3029,"Klik Disini")</f>
        <v/>
      </c>
      <c r="C473" s="223" t="inlineStr">
        <is>
          <t>Seri Cerita Rakyat Dunia: Cerita Rakyat Jerman</t>
        </is>
      </c>
      <c r="D473" s="223" t="n"/>
      <c r="E473" s="223" t="inlineStr">
        <is>
          <t>Tantrini Andang</t>
        </is>
      </c>
      <c r="F473" s="223" t="inlineStr">
        <is>
          <t>978-979-29-3891-3</t>
        </is>
      </c>
      <c r="G473" s="223" t="inlineStr">
        <is>
          <t>978-979-29-7789-9</t>
        </is>
      </c>
      <c r="H473" s="223" t="inlineStr">
        <is>
          <t>Anak</t>
        </is>
      </c>
      <c r="I473" s="258" t="inlineStr">
        <is>
          <t>Fiksi</t>
        </is>
      </c>
      <c r="J473" s="186" t="inlineStr">
        <is>
          <t>001.01</t>
        </is>
      </c>
      <c r="K473" s="223" t="n"/>
      <c r="L473" s="223" t="n"/>
      <c r="M473" s="259" t="n"/>
      <c r="N473" s="223" t="inlineStr">
        <is>
          <t>Indonesia</t>
        </is>
      </c>
      <c r="O473" s="223" t="inlineStr">
        <is>
          <t>Tidak diketahui</t>
        </is>
      </c>
      <c r="P473" s="260" t="n">
        <v>2013</v>
      </c>
      <c r="Q473" s="260" t="n">
        <v>2017</v>
      </c>
      <c r="R473" s="223" t="inlineStr">
        <is>
          <t>Nyonyo Publisher</t>
        </is>
      </c>
      <c r="S473" s="223" t="inlineStr">
        <is>
          <t>Andi Offset CV</t>
        </is>
      </c>
      <c r="T473" s="223" t="inlineStr">
        <is>
          <t>Lokal</t>
        </is>
      </c>
      <c r="U473" s="261" t="n">
        <v>108</v>
      </c>
      <c r="V473" s="86" t="inlineStr">
        <is>
          <t>pdf</t>
        </is>
      </c>
      <c r="W473" s="223" t="inlineStr">
        <is>
          <t>3.8 MB</t>
        </is>
      </c>
      <c r="X473" s="223" t="inlineStr">
        <is>
          <t>&lt;p&gt;Beldy adalah seorang nelayan tua yang tinggal bersama dengan istrinya. Suatu hari ia pergi memancing dan mendapatkan seekor ikan besar berwarna keperakan. Ternyata ikan itu bernama Silber, ikan ajaib yang bisa berbicara. Silber memohon kepada Beldy agar melepaskannya. Beldy pun tidak sampai hati memakan ikan itu sehingga ia pun membiarkannya pergi.&lt;/p&gt;
 &lt;p&gt;Helena, istrinya marah karena Beldy tidak membawa seekor ikanpun untuk makanan mereka. Setelah Beldy menjelaskan bahwa Silber adalah ikan ajaib, Helena mulai menyuruh Beldy untuk meminta persediaan makanan pada Silber. Ikan ajaib itu mengabulkan permintaan Beldy.&lt;/p&gt;
 &lt;p&gt;Beberapa hari kemudian Helena kembali menyuruh Beldy untuk meminta sesuatu. Apa saja yang diinginkan Helena? Apakah Silber mengabulkan semua permintaan Helena?&lt;/p&gt;
 &lt;p&gt;***&lt;/p&gt;
 &lt;p&gt;Buku ini merupakan salah satu dari Seri Cerita Rakyat Dunia yaitu Cerita Rakyat Jerman. Jenis-jenis cerita rakyat Jerman cukup beragam. Ada kisah tentang peri, fabel, putri raja, serta kisah-kisah kaum jelata, seperti para petani, nelayan, dan kaum pedagang. Semuanya menggambarkan kondisi masyarakat Jerman pada masa lampau.Nah, di dalam buku inidilengkapi dengan 12 ceritalho, dijamin dapat memberikan nilai-nilai kebaikan bagi kita semua.Ayo ikuti ceritanya dan jangan lewatkan seri lainnya&lt;/p&gt;</t>
        </is>
      </c>
      <c r="Y473" s="262" t="n">
        <v>43000</v>
      </c>
      <c r="Z473" s="226" t="n"/>
      <c r="AA473" s="241">
        <f>Y3029*Z3029</f>
        <v/>
      </c>
      <c r="AB473" s="237" t="inlineStr">
        <is>
          <t>5e5c431f-42a8-4570-a64a-46727d45b551</t>
        </is>
      </c>
    </row>
    <row r="474" ht="15" customHeight="1" s="283">
      <c r="A474" s="109" t="n">
        <v>3025</v>
      </c>
      <c r="B474" s="222">
        <f>HYPERLINK("https://mocostore.moco.co.id/catalog/"&amp;AB3034,"Klik Disini")</f>
        <v/>
      </c>
      <c r="C474" s="223" t="inlineStr">
        <is>
          <t>Seri Anak Rajin: Yuk, Bantu Ortu Di Rumah</t>
        </is>
      </c>
      <c r="D474" s="223" t="n"/>
      <c r="E474" s="223" t="inlineStr">
        <is>
          <t>Askalin</t>
        </is>
      </c>
      <c r="F474" s="223" t="inlineStr">
        <is>
          <t>978-979-29-3586-8</t>
        </is>
      </c>
      <c r="G474" s="223" t="inlineStr">
        <is>
          <t>978-979-29-7774-5</t>
        </is>
      </c>
      <c r="H474" s="223" t="inlineStr">
        <is>
          <t>Anak</t>
        </is>
      </c>
      <c r="I474" s="258" t="inlineStr">
        <is>
          <t>Fiksi</t>
        </is>
      </c>
      <c r="J474" s="186" t="inlineStr">
        <is>
          <t>001.01</t>
        </is>
      </c>
      <c r="K474" s="264" t="n"/>
      <c r="L474" s="264" t="n"/>
      <c r="M474" s="259" t="n"/>
      <c r="N474" s="223" t="inlineStr">
        <is>
          <t>Indonesia</t>
        </is>
      </c>
      <c r="O474" s="223" t="inlineStr">
        <is>
          <t>Tidak diketahui</t>
        </is>
      </c>
      <c r="P474" s="260" t="n">
        <v>2013</v>
      </c>
      <c r="Q474" s="260" t="n">
        <v>2017</v>
      </c>
      <c r="R474" s="223" t="inlineStr">
        <is>
          <t>Nyonyo Publisher</t>
        </is>
      </c>
      <c r="S474" s="223" t="inlineStr">
        <is>
          <t>Andi Offset CV</t>
        </is>
      </c>
      <c r="T474" s="223" t="inlineStr">
        <is>
          <t>Lokal</t>
        </is>
      </c>
      <c r="U474" s="261" t="n">
        <v>36</v>
      </c>
      <c r="V474" s="86" t="inlineStr">
        <is>
          <t>pdf</t>
        </is>
      </c>
      <c r="W474" s="223" t="inlineStr">
        <is>
          <t>14.3 MB</t>
        </is>
      </c>
      <c r="X474" s="223" t="inlineStr">
        <is>
          <t>&lt;p&gt;Seri Anak Rajin &amp;ndash; Yuk, Bantu Ortu di Rumah&lt;/p&gt;
 &lt;p&gt;Pagi ini Ema dan Bimo bangun lebih pagi.Padahal hari ini mereka tidak sekolah karena hari Minggu. Mereka sudah mandi dan siap bertempur.Melihat Ema dan Bimo, ayah pun jadi heran. Memangnya ada apa ya? Siap bertempur untuk apa?&lt;/p&gt;
 &lt;p&gt;Ooh ternyata hari Minggu ini ada acara bersih-bersih bersama. Ibu Ema sebagai komandan langsung membagi tugas untuk Ema, Bimo, dan ayah. Apa ya kira-kira tugas Ema dan Bimo? Apakah mereka bisa menyelesaikannya dengan baik? Yuk, simak kelanjutan ceritanya.&lt;/p&gt;</t>
        </is>
      </c>
      <c r="Y474" s="262" t="n">
        <v>36500</v>
      </c>
      <c r="Z474" s="226" t="n"/>
      <c r="AA474" s="241">
        <f>Y3034*Z3034</f>
        <v/>
      </c>
      <c r="AB474" s="237" t="inlineStr">
        <is>
          <t>fd61e18b-d11c-41a0-b3b2-45dcdc412bce</t>
        </is>
      </c>
    </row>
    <row r="475" ht="15" customHeight="1" s="283">
      <c r="A475" s="109" t="n">
        <v>3028</v>
      </c>
      <c r="B475" s="222">
        <f>HYPERLINK("https://mocostore.moco.co.id/catalog/"&amp;AB3037,"Klik Disini")</f>
        <v/>
      </c>
      <c r="C475" s="223" t="inlineStr">
        <is>
          <t>Di Sini Senang di Sana Senang - Lido Jalan-Jalan</t>
        </is>
      </c>
      <c r="D475" s="223" t="n"/>
      <c r="E475" s="223" t="inlineStr">
        <is>
          <t>Kak Citra</t>
        </is>
      </c>
      <c r="F475" s="223" t="inlineStr">
        <is>
          <t>978-979-29-3157-0</t>
        </is>
      </c>
      <c r="G475" s="223" t="inlineStr">
        <is>
          <t>978-979-29-7456-0</t>
        </is>
      </c>
      <c r="H475" s="223" t="inlineStr">
        <is>
          <t>Anak</t>
        </is>
      </c>
      <c r="I475" s="258" t="inlineStr">
        <is>
          <t>Fiksi</t>
        </is>
      </c>
      <c r="J475" s="186" t="inlineStr">
        <is>
          <t>001.01</t>
        </is>
      </c>
      <c r="K475" s="223" t="n"/>
      <c r="L475" s="223" t="n"/>
      <c r="M475" s="259" t="n"/>
      <c r="N475" s="223" t="inlineStr">
        <is>
          <t>Indonesia</t>
        </is>
      </c>
      <c r="O475" s="223" t="inlineStr">
        <is>
          <t>Tidak diketahui</t>
        </is>
      </c>
      <c r="P475" s="260" t="n">
        <v>2012</v>
      </c>
      <c r="Q475" s="260" t="n">
        <v>2017</v>
      </c>
      <c r="R475" s="223" t="inlineStr">
        <is>
          <t>Nyonyo Publisher</t>
        </is>
      </c>
      <c r="S475" s="223" t="inlineStr">
        <is>
          <t>Andi Offset CV</t>
        </is>
      </c>
      <c r="T475" s="223" t="inlineStr">
        <is>
          <t>Lokal</t>
        </is>
      </c>
      <c r="U475" s="261" t="n">
        <v>29</v>
      </c>
      <c r="V475" s="86" t="inlineStr">
        <is>
          <t>pdf</t>
        </is>
      </c>
      <c r="W475" s="223" t="inlineStr">
        <is>
          <t>13.0 MB</t>
        </is>
      </c>
      <c r="X475" s="223" t="inlineStr">
        <is>
          <t>&lt;p&gt;Lido adalah anjing kesayangan milik Peter dengan ciri tiga totol di ekornya. Setiap pagi, Lido selalu rutin sarapan dan minum susu. Kini, Lido sedang jalan-jalan di taman. Bertemu dengan binatang apa saja ya di taman?. Setelah itu, Lido bermain di jalan raya. Hal-hal unik apa ya, yang kira-kira ada di jalan raya? Saat makan siang, Lido membayangkan makanan yang enak-enak untuk dibeli. Hmm&amp;hellip;makanan apa ya yang dibayangkan? Sesudah kenyang, Lido bermain petak umpet. Hayoo, sembunyi di mana Lido? Saat pulang, Lido tak tahu jalan untuk kembali ke rumah. Apakah Lido dapat pulang ke rumahnya atau tersesat? Simak ceritanya.&lt;/p&gt;</t>
        </is>
      </c>
      <c r="Y475" s="262" t="n">
        <v>34000</v>
      </c>
      <c r="Z475" s="226" t="n"/>
      <c r="AA475" s="241">
        <f>Y3037*Z3037</f>
        <v/>
      </c>
      <c r="AB475" s="237" t="inlineStr">
        <is>
          <t>25b44cee-b671-4b3d-9eab-07c3de2b2568</t>
        </is>
      </c>
    </row>
    <row r="476" ht="15" customHeight="1" s="283">
      <c r="A476" s="109" t="n">
        <v>3029</v>
      </c>
      <c r="B476" s="222">
        <f>HYPERLINK("https://mocostore.moco.co.id/catalog/"&amp;AB3038,"Klik Disini")</f>
        <v/>
      </c>
      <c r="C476" s="223" t="inlineStr">
        <is>
          <t>Di sini Senang di sana Senang - Lido dan Lebah</t>
        </is>
      </c>
      <c r="D476" s="223" t="n"/>
      <c r="E476" s="223" t="inlineStr">
        <is>
          <t>Kak Citra</t>
        </is>
      </c>
      <c r="F476" s="223" t="inlineStr">
        <is>
          <t>978-979-29-3158-7</t>
        </is>
      </c>
      <c r="G476" s="223" t="inlineStr">
        <is>
          <t>978-979-29-7457-7</t>
        </is>
      </c>
      <c r="H476" s="223" t="inlineStr">
        <is>
          <t>Anak</t>
        </is>
      </c>
      <c r="I476" s="258" t="inlineStr">
        <is>
          <t>Fiksi</t>
        </is>
      </c>
      <c r="J476" s="186" t="inlineStr">
        <is>
          <t>001.01</t>
        </is>
      </c>
      <c r="K476" s="223" t="n"/>
      <c r="L476" s="223" t="n"/>
      <c r="M476" s="259" t="n"/>
      <c r="N476" s="223" t="n"/>
      <c r="O476" s="223" t="n"/>
      <c r="P476" s="260" t="n">
        <v>2012</v>
      </c>
      <c r="Q476" s="260" t="n">
        <v>2017</v>
      </c>
      <c r="R476" s="223" t="inlineStr">
        <is>
          <t>Nyonyo Publisher</t>
        </is>
      </c>
      <c r="S476" s="223" t="inlineStr">
        <is>
          <t>Andi Offset CV</t>
        </is>
      </c>
      <c r="T476" s="223" t="n"/>
      <c r="U476" s="261" t="n">
        <v>29</v>
      </c>
      <c r="V476" s="86" t="inlineStr">
        <is>
          <t>pdf</t>
        </is>
      </c>
      <c r="W476" s="223" t="inlineStr">
        <is>
          <t>10.7 MB</t>
        </is>
      </c>
      <c r="X476" s="223" t="inlineStr">
        <is>
          <t>&lt;p&gt;Lido begitu menikmati rutinitasnya di dalam rumah setelah sarapan pagi. Tiba-tiba, ada kucing masuk ke rumah. Lido mengejarnya hingga menabrak lampu kesayangan Peter. Lido begitu takut jika Peter marah, lalu Lido memutuskan untuk pergi dari rumah. Di perjalanan, Lido melihat benda bulat, meanggantung di dahan pohon. Rupanya, Lido sedang mengusik sarang lebah. Lebah-lebah yang berpesta madu pun terganggu. Lido dikejar lebah. Apakah Lido akan selamat dari sengatan lebah? Yang terpenting, apakah Lido akan pulang ke rumah dan dimaafkan oleh Peter? Simak ceritanya.&lt;/p&gt;</t>
        </is>
      </c>
      <c r="Y476" s="262" t="n">
        <v>34000</v>
      </c>
      <c r="Z476" s="226" t="n"/>
      <c r="AA476" s="241">
        <f>Y3038*Z3038</f>
        <v/>
      </c>
      <c r="AB476" s="237" t="inlineStr">
        <is>
          <t>53eef8a9-8d77-44c3-adf0-aca15a8d04cb</t>
        </is>
      </c>
    </row>
    <row r="477" ht="15" customHeight="1" s="283">
      <c r="A477" s="109" t="n">
        <v>3030</v>
      </c>
      <c r="B477" s="222">
        <f>HYPERLINK("https://mocostore.moco.co.id/catalog/"&amp;AB3039,"Klik Disini")</f>
        <v/>
      </c>
      <c r="C477" s="223" t="inlineStr">
        <is>
          <t>Di Sini Senang di Sana Senang - Lido Dan Sepatu Ajaib</t>
        </is>
      </c>
      <c r="D477" s="223" t="n"/>
      <c r="E477" s="223" t="inlineStr">
        <is>
          <t>Kak Citra</t>
        </is>
      </c>
      <c r="F477" s="223" t="inlineStr">
        <is>
          <t>978-979-29-3159-4</t>
        </is>
      </c>
      <c r="G477" s="223" t="inlineStr">
        <is>
          <t>978-979-29-7458-4</t>
        </is>
      </c>
      <c r="H477" s="223" t="inlineStr">
        <is>
          <t>Anak</t>
        </is>
      </c>
      <c r="I477" s="258" t="inlineStr">
        <is>
          <t>Fiksi</t>
        </is>
      </c>
      <c r="J477" s="186" t="inlineStr">
        <is>
          <t>001.01</t>
        </is>
      </c>
      <c r="K477" s="223" t="n"/>
      <c r="L477" s="223" t="n"/>
      <c r="M477" s="259" t="n"/>
      <c r="N477" s="223" t="inlineStr">
        <is>
          <t>Indonesia</t>
        </is>
      </c>
      <c r="O477" s="223" t="inlineStr">
        <is>
          <t>Tidak diketahui</t>
        </is>
      </c>
      <c r="P477" s="260" t="n">
        <v>2012</v>
      </c>
      <c r="Q477" s="260" t="n">
        <v>2017</v>
      </c>
      <c r="R477" s="223" t="inlineStr">
        <is>
          <t>Nyonyo Publisher</t>
        </is>
      </c>
      <c r="S477" s="223" t="inlineStr">
        <is>
          <t>Andi Offset CV</t>
        </is>
      </c>
      <c r="T477" s="223" t="inlineStr">
        <is>
          <t>Lokal</t>
        </is>
      </c>
      <c r="U477" s="261" t="n">
        <v>29</v>
      </c>
      <c r="V477" s="86" t="inlineStr">
        <is>
          <t>pdf</t>
        </is>
      </c>
      <c r="W477" s="223" t="inlineStr">
        <is>
          <t>15.9 MB</t>
        </is>
      </c>
      <c r="X477" s="223" t="inlineStr">
        <is>
          <t>&lt;p&gt;Hari yang cerah, Lido dan Peter bermain di taman. Lido tampak begitu asyik bermain dengan kupu-kupu, dikejarnya kesana-kemari. Tanpa diduga, Lido menemukan sebuah sepatu, lalu dipakainya. Tiba-tiba, Lido melesat terbang ke ruang angkasa. Di sana, ia bertemu bulan yang bentuknya kuning. Benda kuning ini sungguh sangat ramah. Namun, tiba-tiba, ia melihat Mars dengan kepalanya yang benjol-benjol dan kesakitan. Apakah yang telah terjadi? Lido merasa kasihan dengan Mars. Apakah petualangan Lido begitu mengasyikkan di ruang angkasa atau sebaliknya? Peristiwa apa yang membuat Lido bisa kembali lagi ke bumi? Simak ceritanya.&lt;/p&gt;</t>
        </is>
      </c>
      <c r="Y477" s="262" t="n">
        <v>34000</v>
      </c>
      <c r="Z477" s="226" t="n"/>
      <c r="AA477" s="241">
        <f>Y3039*Z3039</f>
        <v/>
      </c>
      <c r="AB477" s="237" t="inlineStr">
        <is>
          <t>2b9454ec-28e4-4ada-8abe-120873aa30e7</t>
        </is>
      </c>
    </row>
    <row r="478" ht="15" customHeight="1" s="283">
      <c r="A478" s="109" t="n">
        <v>3031</v>
      </c>
      <c r="B478" s="222">
        <f>HYPERLINK("https://mocostore.moco.co.id/catalog/"&amp;AB3040,"Klik Disini")</f>
        <v/>
      </c>
      <c r="C478" s="223" t="inlineStr">
        <is>
          <t>Seri Dunia Kedua: Teman Baru</t>
        </is>
      </c>
      <c r="D478" s="223" t="n"/>
      <c r="E478" s="223" t="inlineStr">
        <is>
          <t>Erna Fitrini</t>
        </is>
      </c>
      <c r="F478" s="223" t="inlineStr">
        <is>
          <t>978-979-29-4100-5</t>
        </is>
      </c>
      <c r="G478" s="223" t="inlineStr">
        <is>
          <t>978-979-29-7798-1</t>
        </is>
      </c>
      <c r="H478" s="223" t="inlineStr">
        <is>
          <t>Anak</t>
        </is>
      </c>
      <c r="I478" s="258" t="inlineStr">
        <is>
          <t>Fiksi</t>
        </is>
      </c>
      <c r="J478" s="186" t="inlineStr">
        <is>
          <t>001.01</t>
        </is>
      </c>
      <c r="K478" s="223" t="n"/>
      <c r="L478" s="223" t="n"/>
      <c r="M478" s="259" t="n"/>
      <c r="N478" s="223" t="inlineStr">
        <is>
          <t>Indonesia</t>
        </is>
      </c>
      <c r="O478" s="223" t="inlineStr">
        <is>
          <t>Tidak diketahui</t>
        </is>
      </c>
      <c r="P478" s="260" t="n">
        <v>2013</v>
      </c>
      <c r="Q478" s="260" t="n">
        <v>2017</v>
      </c>
      <c r="R478" s="223" t="inlineStr">
        <is>
          <t>Rainbow Publisher</t>
        </is>
      </c>
      <c r="S478" s="223" t="inlineStr">
        <is>
          <t>Andi Offset CV</t>
        </is>
      </c>
      <c r="T478" s="223" t="inlineStr">
        <is>
          <t>Lokal</t>
        </is>
      </c>
      <c r="U478" s="261" t="n">
        <v>64</v>
      </c>
      <c r="V478" s="86" t="inlineStr">
        <is>
          <t>pdf</t>
        </is>
      </c>
      <c r="W478" s="223" t="inlineStr">
        <is>
          <t>2.2 MB</t>
        </is>
      </c>
      <c r="X478" s="223" t="inlineStr">
        <is>
          <t>&lt;p&gt;Aquana, seorang gadis cilik yatim piatu. Kedua orang tuanya meninggal tiga bulan yang lalu karena kecelakaan. Kini, Aquana tinggal bersama Nenek dan Kakek Ridwan, yang sering dianggap aneh oleh teman-teman barunya. Aquana juga dipandang aneh karena memiliki telapak tangan yang berwarna kebiruan. Akon, seorang gadis cilik yang dijauhi teman-temannya karena sering bersikap aneh. Akon suka memunguti bunga tanjung di pinggir jalan, setiap pulang sekolah. Akon juga suka menghilang, tanpa orang-orang tahu kemana dia pergi.&lt;/p&gt;
 &lt;p&gt;Awalnya, kehidupan baru Aquana berjalan biasa-biasa saja. Namun, kehadiran sosok Akon, yang aneh, mengubah semuanya. Berawal dari sekumpulan bunga tanjung yang disusun melingkar, di sebuah gudang kantor kelurahan, Akon membawa Aquana ke sebuah tempat rahasia. Di tempat itu, Aquana dan Akon mendapatkan sebuah petualangan seru, mendebarkan, dan tak terlupakan bersama dengan Ratu Candybelle, para Nishy, dan Alpha, penjahat berbadan licin yang suka bermain air di kolam renang. Dapatkah Aquana dan Akon membantu Ratu Candybelle dan para Nishy untuk menangkap si Alpha yang nakal? Apakah tangan biru Aquana bisa melumpuhkan Alpha yang bertubuh licin?&lt;/p&gt;</t>
        </is>
      </c>
      <c r="Y478" s="262" t="n">
        <v>31500</v>
      </c>
      <c r="Z478" s="226" t="n"/>
      <c r="AA478" s="241">
        <f>Y3040*Z3040</f>
        <v/>
      </c>
      <c r="AB478" s="237" t="inlineStr">
        <is>
          <t>0f66118d-c25f-4bf4-aa0f-987460ecb338</t>
        </is>
      </c>
    </row>
    <row r="479" ht="15" customHeight="1" s="283">
      <c r="A479" s="109" t="n">
        <v>3032</v>
      </c>
      <c r="B479" s="222">
        <f>HYPERLINK("https://mocostore.moco.co.id/catalog/"&amp;AB3041,"Klik Disini")</f>
        <v/>
      </c>
      <c r="C479" s="223" t="inlineStr">
        <is>
          <t>Di Sini Senang di sana Senang - Lido Sakit Flu</t>
        </is>
      </c>
      <c r="D479" s="223" t="n"/>
      <c r="E479" s="223" t="inlineStr">
        <is>
          <t>Kak Citra</t>
        </is>
      </c>
      <c r="F479" s="223" t="inlineStr">
        <is>
          <t>978-979-29-3161-7</t>
        </is>
      </c>
      <c r="G479" s="223" t="inlineStr">
        <is>
          <t>978-979-29-7459-1</t>
        </is>
      </c>
      <c r="H479" s="223" t="inlineStr">
        <is>
          <t>Anak</t>
        </is>
      </c>
      <c r="I479" s="258" t="inlineStr">
        <is>
          <t>Fiksi</t>
        </is>
      </c>
      <c r="J479" s="186" t="inlineStr">
        <is>
          <t>001.01</t>
        </is>
      </c>
      <c r="K479" s="264" t="n"/>
      <c r="L479" s="264" t="n"/>
      <c r="M479" s="259" t="n"/>
      <c r="N479" s="223" t="inlineStr">
        <is>
          <t>Indonesia</t>
        </is>
      </c>
      <c r="O479" s="223" t="inlineStr">
        <is>
          <t>Tidak diketahui</t>
        </is>
      </c>
      <c r="P479" s="260" t="n">
        <v>2012</v>
      </c>
      <c r="Q479" s="260" t="n">
        <v>2017</v>
      </c>
      <c r="R479" s="223" t="inlineStr">
        <is>
          <t>Nyonyo Publisher</t>
        </is>
      </c>
      <c r="S479" s="223" t="inlineStr">
        <is>
          <t>Andi Offset CV</t>
        </is>
      </c>
      <c r="T479" s="223" t="inlineStr">
        <is>
          <t>Lokal</t>
        </is>
      </c>
      <c r="U479" s="261" t="n">
        <v>29</v>
      </c>
      <c r="V479" s="86" t="inlineStr">
        <is>
          <t>pdf</t>
        </is>
      </c>
      <c r="W479" s="223" t="inlineStr">
        <is>
          <t>14.6 MB</t>
        </is>
      </c>
      <c r="X479" s="223" t="inlineStr">
        <is>
          <t>&lt;p&gt;Lido adalah anjing kesayangan milik Peter. Suatu hari, Lido ingin bermain bola dengan teman-temannya. Dengan sebuah bola yang dibawannya, Lido asyik bermain bola. Cuaca kelihatannya sangat mendung. Tiba-tiba, hujan turun lebat. Lido tak menggubrisnya hingga basah kuyup. Saat tidur, Lido merasakan kepalanya pusing, berkunang-kunang. Lido sakit flu. Bagaimana sikap Peter saat melihat Lido sakit? Apakah Lido akan segera sembuh? Simak ceritanya.&lt;/p&gt;</t>
        </is>
      </c>
      <c r="Y479" s="262" t="n">
        <v>34000</v>
      </c>
      <c r="Z479" s="226" t="n"/>
      <c r="AA479" s="241">
        <f>Y3041*Z3041</f>
        <v/>
      </c>
      <c r="AB479" s="237" t="inlineStr">
        <is>
          <t>c375bbb2-8fff-46e5-88bf-00ee26cb4d95</t>
        </is>
      </c>
    </row>
    <row r="480" ht="15" customHeight="1" s="283">
      <c r="A480" s="109" t="n">
        <v>3033</v>
      </c>
      <c r="B480" s="222">
        <f>HYPERLINK("https://mocostore.moco.co.id/catalog/"&amp;AB3042,"Klik Disini")</f>
        <v/>
      </c>
      <c r="C480" s="223" t="inlineStr">
        <is>
          <t>Seri Orima: Aku Penerbang Andal Bermata Mikro, Siapakah Aku?</t>
        </is>
      </c>
      <c r="D480" s="223" t="n"/>
      <c r="E480" s="223" t="inlineStr">
        <is>
          <t>Haziah Ans</t>
        </is>
      </c>
      <c r="F480" s="223" t="inlineStr">
        <is>
          <t>978-979-29-4147-0</t>
        </is>
      </c>
      <c r="G480" s="223" t="inlineStr">
        <is>
          <t>978-979-29-7803-2</t>
        </is>
      </c>
      <c r="H480" s="223" t="inlineStr">
        <is>
          <t>Anak</t>
        </is>
      </c>
      <c r="I480" s="258" t="inlineStr">
        <is>
          <t>Fiksi</t>
        </is>
      </c>
      <c r="J480" s="186" t="inlineStr">
        <is>
          <t>001.01</t>
        </is>
      </c>
      <c r="K480" s="223" t="n"/>
      <c r="L480" s="223" t="n"/>
      <c r="M480" s="259" t="n"/>
      <c r="N480" s="223" t="inlineStr">
        <is>
          <t>Indonesia</t>
        </is>
      </c>
      <c r="O480" s="223" t="inlineStr">
        <is>
          <t>Tidak diketahui</t>
        </is>
      </c>
      <c r="P480" s="260" t="n">
        <v>2013</v>
      </c>
      <c r="Q480" s="260" t="n">
        <v>2017</v>
      </c>
      <c r="R480" s="223" t="inlineStr">
        <is>
          <t>Rainbow Publisher</t>
        </is>
      </c>
      <c r="S480" s="223" t="inlineStr">
        <is>
          <t>Andi Offset CV</t>
        </is>
      </c>
      <c r="T480" s="223" t="inlineStr">
        <is>
          <t>Lokal</t>
        </is>
      </c>
      <c r="U480" s="261" t="n">
        <v>36</v>
      </c>
      <c r="V480" s="86" t="inlineStr">
        <is>
          <t>pdf</t>
        </is>
      </c>
      <c r="W480" s="223" t="inlineStr">
        <is>
          <t>5.6 MB</t>
        </is>
      </c>
      <c r="X480" s="223" t="inlineStr">
        <is>
          <t>&lt;p&gt;Aku bisa terbang.&lt;/p&gt;
 &lt;p&gt;Karena punya empat sayapyang melintang.&lt;/p&gt;
 &lt;p&gt;Sayapku berpasang-pasang.&lt;/p&gt;
 &lt;p&gt;Beberapa jenisku sangat mahir terbang layaknya seorang penerbang.&lt;/p&gt;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kan?!&lt;/p&gt;
 &lt;p&gt;Dapatkan juga 11 seri ORIMA lainnya!&lt;/p&gt;</t>
        </is>
      </c>
      <c r="Y480" s="262" t="n">
        <v>26000</v>
      </c>
      <c r="Z480" s="226" t="n"/>
      <c r="AA480" s="241">
        <f>Y3042*Z3042</f>
        <v/>
      </c>
      <c r="AB480" s="237" t="inlineStr">
        <is>
          <t>0a502a64-c529-436e-a418-74a2a98a1048</t>
        </is>
      </c>
    </row>
    <row r="481" ht="15" customHeight="1" s="283">
      <c r="A481" s="109" t="n">
        <v>3034</v>
      </c>
      <c r="B481" s="222">
        <f>HYPERLINK("https://mocostore.moco.co.id/catalog/"&amp;AB3043,"Klik Disini")</f>
        <v/>
      </c>
      <c r="C481" s="223" t="inlineStr">
        <is>
          <t>Di Sini Senang di Sana Senang - Teman Baru Lido</t>
        </is>
      </c>
      <c r="D481" s="223" t="n"/>
      <c r="E481" s="223" t="inlineStr">
        <is>
          <t>Kak Citra</t>
        </is>
      </c>
      <c r="F481" s="223" t="inlineStr">
        <is>
          <t>978-979-29-3160-0</t>
        </is>
      </c>
      <c r="G481" s="223" t="inlineStr">
        <is>
          <t>978-979-29-7460-7</t>
        </is>
      </c>
      <c r="H481" s="223" t="inlineStr">
        <is>
          <t>Anak</t>
        </is>
      </c>
      <c r="I481" s="258" t="inlineStr">
        <is>
          <t>Fiksi</t>
        </is>
      </c>
      <c r="J481" s="186" t="inlineStr">
        <is>
          <t>001.01</t>
        </is>
      </c>
      <c r="K481" s="264" t="n"/>
      <c r="L481" s="264" t="n"/>
      <c r="M481" s="259" t="n"/>
      <c r="N481" s="223" t="inlineStr">
        <is>
          <t>Indonesia</t>
        </is>
      </c>
      <c r="O481" s="223" t="inlineStr">
        <is>
          <t>Tidak diketahui</t>
        </is>
      </c>
      <c r="P481" s="260" t="n">
        <v>2012</v>
      </c>
      <c r="Q481" s="260" t="n">
        <v>2017</v>
      </c>
      <c r="R481" s="223" t="inlineStr">
        <is>
          <t>Nyonyo Publisher</t>
        </is>
      </c>
      <c r="S481" s="223" t="inlineStr">
        <is>
          <t>Andi Offset CV</t>
        </is>
      </c>
      <c r="T481" s="223" t="inlineStr">
        <is>
          <t>Lokal</t>
        </is>
      </c>
      <c r="U481" s="261" t="n">
        <v>29</v>
      </c>
      <c r="V481" s="86" t="inlineStr">
        <is>
          <t>pdf</t>
        </is>
      </c>
      <c r="W481" s="223" t="inlineStr">
        <is>
          <t>17.6 MB</t>
        </is>
      </c>
      <c r="X481" s="223" t="inlineStr">
        <is>
          <t>&lt;p&gt;Hari ini, sepupu Peter, Andrew berkunjung ke rumahnya. Andrew membawa seekor anjing bulldog, bernama Brown. Rupanya, Brown bukanlah anjing yang ramah. Saat makan siang, Lido melihat sepotong daging di dekat kandangnya. Tanpa pikir panjang, disantapnya daging itu. Brown melihatnya, lalu mengejar Lido karena daging itu miliknya. Saat terjadi kejar-kejaran, Lido dan Brown masuk ke lubang misterius hingga keduanya muncul di lahan pertanian negeri para anjing. Bagaimana kisah selanjutnya, apakah keduanya bisa keluar dari negeri para anjing? Apakah Brown akan semakin marah dengan Lido atau berbaikan selayaknya teman? Simak ceritanya. Simak ceritanya.&lt;/p&gt;</t>
        </is>
      </c>
      <c r="Y481" s="262" t="n">
        <v>34000</v>
      </c>
      <c r="Z481" s="226" t="n"/>
      <c r="AA481" s="241">
        <f>Y3043*Z3043</f>
        <v/>
      </c>
      <c r="AB481" s="237" t="inlineStr">
        <is>
          <t>f8b114b2-8b77-4d95-82cc-6db750b33d19</t>
        </is>
      </c>
    </row>
    <row r="482" ht="15" customHeight="1" s="283">
      <c r="A482" s="109" t="n">
        <v>3037</v>
      </c>
      <c r="B482" s="222">
        <f>HYPERLINK("https://mocostore.moco.co.id/catalog/"&amp;AB3046,"Klik Disini")</f>
        <v/>
      </c>
      <c r="C482" s="223" t="inlineStr">
        <is>
          <t>Mobi Si Ulat Pemberani</t>
        </is>
      </c>
      <c r="D482" s="223" t="n"/>
      <c r="E482" s="223" t="inlineStr">
        <is>
          <t>Nattaya Lakshita</t>
        </is>
      </c>
      <c r="F482" s="223" t="inlineStr">
        <is>
          <t>978-979-29-3139-6</t>
        </is>
      </c>
      <c r="G482" s="223" t="inlineStr">
        <is>
          <t>978-979-29-7646-5</t>
        </is>
      </c>
      <c r="H482" s="223" t="inlineStr">
        <is>
          <t>Anak</t>
        </is>
      </c>
      <c r="I482" s="258" t="inlineStr">
        <is>
          <t>Fiksi</t>
        </is>
      </c>
      <c r="J482" s="186" t="inlineStr">
        <is>
          <t>001.01</t>
        </is>
      </c>
      <c r="K482" s="223" t="n"/>
      <c r="L482" s="223" t="n"/>
      <c r="M482" s="259" t="n"/>
      <c r="N482" s="263" t="inlineStr">
        <is>
          <t>Indonesia</t>
        </is>
      </c>
      <c r="O482" s="263" t="inlineStr">
        <is>
          <t>Tidak diketahui</t>
        </is>
      </c>
      <c r="P482" s="260" t="n">
        <v>2012</v>
      </c>
      <c r="Q482" s="260" t="n">
        <v>2017</v>
      </c>
      <c r="R482" s="223" t="inlineStr">
        <is>
          <t>Nyonyo Publisher</t>
        </is>
      </c>
      <c r="S482" s="223" t="inlineStr">
        <is>
          <t>Andi Offset CV</t>
        </is>
      </c>
      <c r="T482" s="223" t="inlineStr">
        <is>
          <t>Lokal</t>
        </is>
      </c>
      <c r="U482" s="261" t="n">
        <v>24</v>
      </c>
      <c r="V482" s="86" t="inlineStr">
        <is>
          <t>pdf</t>
        </is>
      </c>
      <c r="W482" s="223" t="inlineStr">
        <is>
          <t>10.5 MB</t>
        </is>
      </c>
      <c r="X482" s="223" t="inlineStr">
        <is>
          <t>&lt;p&gt;Pada pohon yang rindang, Moby, si Ulat Penjelajah tinggal, bersama dengan temannya Magi. Keduanya adalah sesama ulat, tapi memiliki sifat yang berbeda. Moby begitu berani, yaitu biasa pergi ke pohon-pohon lain, bertemu binatang lain. Bagaimana dengan Magi yang penakut, yang hanya selalu tinggal di satu pohon saja? Sebuah proses metamorfosis mengharuskan keduanya untuk menjadi kupu-kupu. Bagaimana dengan nasib Mobi dan Magi? Bagaimana kelanjutan hidup mereka?&lt;/p&gt;</t>
        </is>
      </c>
      <c r="Y482" s="262" t="n">
        <v>31500</v>
      </c>
      <c r="Z482" s="226" t="n"/>
      <c r="AA482" s="241">
        <f>Y3046*Z3046</f>
        <v/>
      </c>
      <c r="AB482" s="237" t="inlineStr">
        <is>
          <t>c0446a39-66e2-4d60-b739-589e2a83e1de</t>
        </is>
      </c>
    </row>
    <row r="483" ht="15" customHeight="1" s="283">
      <c r="A483" s="109" t="n">
        <v>3039</v>
      </c>
      <c r="B483" s="222">
        <f>HYPERLINK("https://mocostore.moco.co.id/catalog/"&amp;AB3048,"Klik Disini")</f>
        <v/>
      </c>
      <c r="C483" s="223" t="inlineStr">
        <is>
          <t>Seri Anak Rajin : Bersih-Bersih Bersama Di Sekolah</t>
        </is>
      </c>
      <c r="D483" s="223" t="n"/>
      <c r="E483" s="223" t="inlineStr">
        <is>
          <t>Askalin</t>
        </is>
      </c>
      <c r="F483" s="223" t="inlineStr">
        <is>
          <t>978-979-29-3131-0</t>
        </is>
      </c>
      <c r="G483" s="223" t="inlineStr">
        <is>
          <t>978-979-29-7773-8</t>
        </is>
      </c>
      <c r="H483" s="223" t="inlineStr">
        <is>
          <t>Anak</t>
        </is>
      </c>
      <c r="I483" s="258" t="inlineStr">
        <is>
          <t>Fiksi</t>
        </is>
      </c>
      <c r="J483" s="186" t="inlineStr">
        <is>
          <t>001.01</t>
        </is>
      </c>
      <c r="K483" s="223" t="n"/>
      <c r="L483" s="223" t="n"/>
      <c r="M483" s="259" t="n"/>
      <c r="N483" s="223" t="inlineStr">
        <is>
          <t>Indonesia</t>
        </is>
      </c>
      <c r="O483" s="223" t="inlineStr">
        <is>
          <t>Tidak diketahui</t>
        </is>
      </c>
      <c r="P483" s="260" t="n">
        <v>2012</v>
      </c>
      <c r="Q483" s="260" t="n">
        <v>2017</v>
      </c>
      <c r="R483" s="223" t="inlineStr">
        <is>
          <t>Nyonyo Publisher</t>
        </is>
      </c>
      <c r="S483" s="223" t="inlineStr">
        <is>
          <t>Andi Offset CV</t>
        </is>
      </c>
      <c r="T483" s="223" t="inlineStr">
        <is>
          <t>Lokal</t>
        </is>
      </c>
      <c r="U483" s="261" t="n">
        <v>37</v>
      </c>
      <c r="V483" s="86" t="inlineStr">
        <is>
          <t>pdf</t>
        </is>
      </c>
      <c r="W483" s="223" t="inlineStr">
        <is>
          <t>9.9 MB</t>
        </is>
      </c>
      <c r="X483" s="223" t="inlineStr">
        <is>
          <t>&lt;p&gt;Ema, Sasi, Lela, dan Dodi akan mengadakan bersih-bersih bersama di sekolah. Empat sekawan ini sangat semangat pergi ke sekolah. Mengapa? Karena hari ini di sekolah, ada acara bersih-bersih bersama.&amp;nbsp;&lt;br /&gt;
 Ema membawa alat kebersihan yang mirip dengan milik penyihir. Apakah itu? Dodi juga membawa alat kebersihan. Benda apakah Itu? Sasi sudah sampai di gerbang sekolah. Sasi juga membawa alat kebersihan. Tahukah kamu alat kebersihan apa yang dibawa Sasi? Lela membawa apa ya?&lt;br /&gt;
 Kini, Ema dan teman-teman berkumpul di halaman sekolah. Semuanya telah siap dengan alat kebersihan masing-masing. Mereka menunggu pengumuman dari Bu Guru.&amp;nbsp;&lt;br /&gt;
 &amp;ldquo;MELAKUKAN KEGIATAN BERSAMA-SAMA, PASTI AKAN JADI LEBIH MUDAH DAN RINGAN.&amp;rdquo;&lt;/p&gt;</t>
        </is>
      </c>
      <c r="Y483" s="262" t="n">
        <v>35500</v>
      </c>
      <c r="Z483" s="226" t="n"/>
      <c r="AA483" s="241">
        <f>Y3048*Z3048</f>
        <v/>
      </c>
      <c r="AB483" s="237" t="inlineStr">
        <is>
          <t>edb4b66f-be3e-4914-b391-c1b8a02bc638</t>
        </is>
      </c>
    </row>
    <row r="484" ht="15" customHeight="1" s="283">
      <c r="A484" s="109" t="n">
        <v>3040</v>
      </c>
      <c r="B484" s="222">
        <f>HYPERLINK("https://mocostore.moco.co.id/catalog/"&amp;AB3049,"Klik Disini")</f>
        <v/>
      </c>
      <c r="C484" s="223" t="inlineStr">
        <is>
          <t>Beautiful Boy</t>
        </is>
      </c>
      <c r="D484" s="223" t="n"/>
      <c r="E484" s="223" t="inlineStr">
        <is>
          <t>Nando</t>
        </is>
      </c>
      <c r="F484" s="223" t="inlineStr">
        <is>
          <t>978-979-29-3225-6</t>
        </is>
      </c>
      <c r="G484" s="223" t="inlineStr">
        <is>
          <t>978-979-29-7365-5</t>
        </is>
      </c>
      <c r="H484" s="223" t="inlineStr">
        <is>
          <t>Fiksi</t>
        </is>
      </c>
      <c r="I484" s="258" t="inlineStr">
        <is>
          <t>Fiksi</t>
        </is>
      </c>
      <c r="J484" s="186" t="inlineStr">
        <is>
          <t>001.02</t>
        </is>
      </c>
      <c r="K484" s="223" t="n"/>
      <c r="L484" s="223" t="n"/>
      <c r="M484" s="259" t="n"/>
      <c r="N484" s="223" t="inlineStr">
        <is>
          <t>Indonesia</t>
        </is>
      </c>
      <c r="O484" s="223" t="inlineStr">
        <is>
          <t>Tidak diketahui</t>
        </is>
      </c>
      <c r="P484" s="260" t="n">
        <v>2012</v>
      </c>
      <c r="Q484" s="260" t="n">
        <v>2017</v>
      </c>
      <c r="R484" s="223" t="inlineStr">
        <is>
          <t>Sheila Publishing</t>
        </is>
      </c>
      <c r="S484" s="223" t="inlineStr">
        <is>
          <t>Andi Offset CV</t>
        </is>
      </c>
      <c r="T484" s="223" t="inlineStr">
        <is>
          <t>Lokal</t>
        </is>
      </c>
      <c r="U484" s="261" t="n">
        <v>208</v>
      </c>
      <c r="V484" s="86" t="inlineStr">
        <is>
          <t>pdf</t>
        </is>
      </c>
      <c r="W484" s="223" t="inlineStr">
        <is>
          <t>7.5 MB</t>
        </is>
      </c>
      <c r="X484" s="223" t="inlineStr">
        <is>
          <t>&lt;p&gt;Seperti pelangi. Begitulah warna dari kumpulan cerpen ini. Cerita-cerita di dalamnya tak hanya tentang percintaan ala remaja, tapi juga tentang mimpi, kepedulian, dan perjuangan dalam meraih sesuatu.&lt;br /&gt;
 Kamu bisa melihat bagaimana curangnya Dafi pada sahabatnya Boy dalam merebut hati Gita si cantik tapi tomboi dalam Beautiful Boy. Juga tentang Rico dalam Mimpi Sang Pemimpi, yang mencoba meraih mimpi dengan cara yang salah. Lain halnya dengan Yuni dan Nora dalam Please, Don&amp;rsquo;t Cry Mama dan Andai Mereka Tahu, mereka berdua memiliki Ibu yang luar biasa.&lt;br /&gt;
 Sedangkan Nara dalam Hore, Aku Jadi Model! Bercita-cita jadi model, tapi begitu sukses telah diraih, ia justru didera dilema. Atau Lintang sang penyanyi yang malah ingin kembali jomblo setelah menjadi pacar Rizky dalam Bebas Terbang Tinggi.&lt;br /&gt;
 Begitulah pelangi. Membaca buku ini seperti kamu memilih warna yang kamu suka. Juga seperti cermin, kamu bisa berkaca darinya.&lt;/p&gt;</t>
        </is>
      </c>
      <c r="Y484" s="262" t="n">
        <v>47000</v>
      </c>
      <c r="Z484" s="226" t="n"/>
      <c r="AA484" s="241">
        <f>Y3049*Z3049</f>
        <v/>
      </c>
      <c r="AB484" s="237" t="inlineStr">
        <is>
          <t>9c0e8300-ae9b-49e7-91c4-b44026ab19f8</t>
        </is>
      </c>
    </row>
    <row r="485" ht="15" customHeight="1" s="283">
      <c r="A485" s="109" t="n">
        <v>3041</v>
      </c>
      <c r="B485" s="222">
        <f>HYPERLINK("https://mocostore.moco.co.id/catalog/"&amp;AB3050,"Klik Disini")</f>
        <v/>
      </c>
      <c r="C485" s="223" t="inlineStr">
        <is>
          <t>Seri Cerita Rakyat Dunia: Cerita Rakyat Prancis</t>
        </is>
      </c>
      <c r="D485" s="223" t="n"/>
      <c r="E485" s="223" t="inlineStr">
        <is>
          <t>Kikien Kinanthi</t>
        </is>
      </c>
      <c r="F485" s="223" t="inlineStr">
        <is>
          <t>978-979-29-3937-8</t>
        </is>
      </c>
      <c r="G485" s="223" t="inlineStr">
        <is>
          <t>978-979-29-7793-6</t>
        </is>
      </c>
      <c r="H485" s="223" t="inlineStr">
        <is>
          <t>Anak</t>
        </is>
      </c>
      <c r="I485" s="258" t="inlineStr">
        <is>
          <t>Fiksi</t>
        </is>
      </c>
      <c r="J485" s="186" t="inlineStr">
        <is>
          <t>001.01</t>
        </is>
      </c>
      <c r="K485" s="264" t="n"/>
      <c r="L485" s="264" t="n"/>
      <c r="M485" s="259" t="n"/>
      <c r="N485" s="223" t="inlineStr">
        <is>
          <t>Indonesia</t>
        </is>
      </c>
      <c r="O485" s="223" t="inlineStr">
        <is>
          <t>Tidak diketahui</t>
        </is>
      </c>
      <c r="P485" s="260" t="n">
        <v>2013</v>
      </c>
      <c r="Q485" s="260" t="n">
        <v>2017</v>
      </c>
      <c r="R485" s="223" t="inlineStr">
        <is>
          <t>Nyonyo Publisher</t>
        </is>
      </c>
      <c r="S485" s="223" t="inlineStr">
        <is>
          <t>Andi Offset CV</t>
        </is>
      </c>
      <c r="T485" s="223" t="inlineStr">
        <is>
          <t>Lokal</t>
        </is>
      </c>
      <c r="U485" s="261" t="n">
        <v>120</v>
      </c>
      <c r="V485" s="86" t="inlineStr">
        <is>
          <t>pdf</t>
        </is>
      </c>
      <c r="W485" s="223" t="inlineStr">
        <is>
          <t>6.5 MB</t>
        </is>
      </c>
      <c r="X485" s="223" t="inlineStr">
        <is>
          <t>&lt;p&gt;Mengenal kebudayaan suatu negara bisa dilakukan melalui cerita&amp;nbsp;rakyatnya. Cerita rakyat suatu negara menunjukkan latar belakang budaya&amp;nbsp;dan pola pikir masyarakatnya. Awalnya, cerita rakyat Prancis disampaikan&amp;nbsp;secara lisan, dari satu generasi ke generasi lainnya. Cerita rakyat telah&amp;nbsp;mengajarkan adanya persamaan latar belakang, ekonomi, sosial, pendidikan&amp;nbsp;maupun minat masyarakat. Mereka berusaha menransfernya dalam&amp;nbsp;kehidupan melalui cerita tanpa adanya kesan menggurui. Selain itu, cerita&amp;nbsp;rakyat juga memberikan motivasi pada semua orang untuk memutuskan&amp;nbsp;jalan hidup yang akan ditempuh.&amp;nbsp;&amp;ldquo;Bonjour! Bienvenue en France.&amp;rdquo;&amp;nbsp;(Selamat datang di Prancis)&amp;nbsp;Begitulah bunyi sapaan yang biasa kita dengar saat mengunjungi&lt;br /&gt;
 Prancis. Sapaan ramah bagi siapa saja untuk mengelilingi negeri yang&amp;nbsp;masyhur dengan Menara Eiffel-nya. Negara ini terkenal dengan keindahan,&amp;nbsp;keromantisan serta kulinernya yang luar biasa. Sebagaimana negerinya&lt;br /&gt;
 yang luar biasa, Perancis juga memiliki cerita rakyat yang penuh inspirasi.&amp;nbsp;Dalam buku ini akan disajikan cerita rakyat Prancis&amp;nbsp;yang sarat pelajaran. Di dalamnya kita bisa belajar&amp;nbsp;tentang cinta, kasih sayang, balas budi sesama&lt;br /&gt;
 makhluk hidup, dan lain-lain.&lt;/p&gt;</t>
        </is>
      </c>
      <c r="Y485" s="262" t="n">
        <v>45500</v>
      </c>
      <c r="Z485" s="226" t="n"/>
      <c r="AA485" s="241">
        <f>Y3050*Z3050</f>
        <v/>
      </c>
      <c r="AB485" s="237" t="inlineStr">
        <is>
          <t>0a6df26e-e641-4999-9810-078c35a36ac6</t>
        </is>
      </c>
    </row>
    <row r="486" ht="15" customHeight="1" s="283">
      <c r="A486" s="109" t="n">
        <v>3042</v>
      </c>
      <c r="B486" s="222">
        <f>HYPERLINK("https://mocostore.moco.co.id/catalog/"&amp;AB3051,"Klik Disini")</f>
        <v/>
      </c>
      <c r="C486" s="223" t="inlineStr">
        <is>
          <t>Seri Cerita Rakyat Dunia: Cerita Rakyat Singapura</t>
        </is>
      </c>
      <c r="D486" s="223" t="n"/>
      <c r="E486" s="223" t="inlineStr">
        <is>
          <t>Rara Lingga</t>
        </is>
      </c>
      <c r="F486" s="223" t="inlineStr">
        <is>
          <t>978-979-29-3896-8</t>
        </is>
      </c>
      <c r="G486" s="223" t="inlineStr">
        <is>
          <t>978-979-29-7794-3</t>
        </is>
      </c>
      <c r="H486" s="223" t="inlineStr">
        <is>
          <t>Anak</t>
        </is>
      </c>
      <c r="I486" s="258" t="inlineStr">
        <is>
          <t>Fiksi</t>
        </is>
      </c>
      <c r="J486" s="186" t="inlineStr">
        <is>
          <t>001.01</t>
        </is>
      </c>
      <c r="K486" s="264" t="n"/>
      <c r="L486" s="264" t="n"/>
      <c r="M486" s="259" t="n"/>
      <c r="N486" s="223" t="inlineStr">
        <is>
          <t>Indonesia</t>
        </is>
      </c>
      <c r="O486" s="223" t="inlineStr">
        <is>
          <t>Tidak diketahui</t>
        </is>
      </c>
      <c r="P486" s="260" t="n">
        <v>2013</v>
      </c>
      <c r="Q486" s="260" t="n">
        <v>2017</v>
      </c>
      <c r="R486" s="223" t="inlineStr">
        <is>
          <t>Nyonyo Publisher</t>
        </is>
      </c>
      <c r="S486" s="223" t="inlineStr">
        <is>
          <t>Andi Offset CV</t>
        </is>
      </c>
      <c r="T486" s="223" t="inlineStr">
        <is>
          <t>Lokal</t>
        </is>
      </c>
      <c r="U486" s="261" t="n">
        <v>108</v>
      </c>
      <c r="V486" s="86" t="inlineStr">
        <is>
          <t>pdf</t>
        </is>
      </c>
      <c r="W486" s="223" t="inlineStr">
        <is>
          <t>6.7 MB</t>
        </is>
      </c>
      <c r="X486" s="223" t="inlineStr">
        <is>
          <t>&lt;p&gt;Singapura merupakan salah satu negara kepulauan terkecil di dunia. Walaupun kecil, kehebatan Singapura sudah sangat diakui. Singapura&amp;nbsp;merupakan salah satu Negara termakmur di dunia yang diminati oleh&amp;nbsp;wisatawan mancanegara karena kebersihan, ketertiban, dan keindahannya.&amp;nbsp;Namun dibalik negara yang modern tersebut terdapat kisah-kisah petualangan&amp;nbsp;klasik yang sangat mengesankan.&amp;nbsp;Cerita rakyat merupakan kisah dari masa lalu yang tersebar secara lisan.&amp;nbsp;Kisah tersebut bisa saja hilang dan dilupakan bila kita tidak melestarikannya.&amp;nbsp;Sering kali cerita rakyat dijadikan penyemangat ketika kita merasa tidak bisa&amp;nbsp;melakukan sesuatu. Cerita rakyat juga menanamkan nilai-nilai luhur yang&amp;nbsp;sangat penting agar kita tidak lupa kebudayaan asli bangsa kita.&lt;br /&gt;
 Dua belas kisah ini adalah kisah yang terjadi beratus-ratus tahun yang&amp;nbsp;lampau di Singapura. Kisah ini ditulis kembali dengan tujuan menghidupkan&amp;nbsp;kembali nilai-nilai lokal, serta kiranya nilai-nilai perjuangan dan kepahlawaan&lt;br /&gt;
 dapat dijadikan teladan yang bijaksana. Banyak sekali nilai lokal Singapura&amp;nbsp;yang dekat dengan Indonesia, karena di masa lampau kedua negara ini&amp;nbsp;memiliki keterikatan sejarah yang sama, Singapura pernah menjadi wilayah&lt;br /&gt;
 Majapahit. Suku bangsa Melayu pun banyak mendiami wilayah Singapura&amp;nbsp;dan Indonesia.&lt;/p&gt;</t>
        </is>
      </c>
      <c r="Y486" s="262" t="n">
        <v>45500</v>
      </c>
      <c r="Z486" s="226" t="n"/>
      <c r="AA486" s="241">
        <f>Y3051*Z3051</f>
        <v/>
      </c>
      <c r="AB486" s="237" t="inlineStr">
        <is>
          <t>55e69c77-50ae-41b5-8622-53415d1dd004</t>
        </is>
      </c>
    </row>
    <row r="487" ht="15" customHeight="1" s="283">
      <c r="A487" s="109" t="n">
        <v>3044</v>
      </c>
      <c r="B487" s="222">
        <f>HYPERLINK("https://mocostore.moco.co.id/catalog/"&amp;AB3053,"Klik Disini")</f>
        <v/>
      </c>
      <c r="C487" s="223" t="inlineStr">
        <is>
          <t>Cloud(y)</t>
        </is>
      </c>
      <c r="D487" s="223" t="n"/>
      <c r="E487" s="223" t="inlineStr">
        <is>
          <t>Achi TM</t>
        </is>
      </c>
      <c r="F487" s="223" t="inlineStr">
        <is>
          <t>978-979-29-3232-4</t>
        </is>
      </c>
      <c r="G487" s="223" t="inlineStr">
        <is>
          <t>978-979-29-7445-4</t>
        </is>
      </c>
      <c r="H487" s="223" t="inlineStr">
        <is>
          <t>Fiksi Remaja</t>
        </is>
      </c>
      <c r="I487" s="258" t="inlineStr">
        <is>
          <t>Fiksi</t>
        </is>
      </c>
      <c r="J487" s="186" t="inlineStr">
        <is>
          <t>001.02</t>
        </is>
      </c>
      <c r="K487" s="223" t="n"/>
      <c r="L487" s="223" t="n"/>
      <c r="M487" s="259" t="n"/>
      <c r="N487" s="223" t="inlineStr">
        <is>
          <t>Indonesia</t>
        </is>
      </c>
      <c r="O487" s="223" t="inlineStr">
        <is>
          <t>Tidak diketahui</t>
        </is>
      </c>
      <c r="P487" s="260" t="n">
        <v>2012</v>
      </c>
      <c r="Q487" s="260" t="n">
        <v>2017</v>
      </c>
      <c r="R487" s="223" t="inlineStr">
        <is>
          <t>Sheila Publishing</t>
        </is>
      </c>
      <c r="S487" s="223" t="inlineStr">
        <is>
          <t>Andi Offset CV</t>
        </is>
      </c>
      <c r="T487" s="223" t="inlineStr">
        <is>
          <t>Lokal</t>
        </is>
      </c>
      <c r="U487" s="261" t="n">
        <v>424</v>
      </c>
      <c r="V487" s="86" t="inlineStr">
        <is>
          <t>pdf</t>
        </is>
      </c>
      <c r="W487" s="223" t="inlineStr">
        <is>
          <t>7.7 MB</t>
        </is>
      </c>
      <c r="X487" s="223" t="inlineStr">
        <is>
          <t>&lt;p&gt;Mendung, sesuai namanya selalu menjalani hari-hari dengan penuh mendung dan nuansa abu-abu. Ia nyaris tidak merasakan bahagia dalam hidupnya apalagi setelah kedua orang tuanya meninggal saat ia duduk di bangku SMA. Namun kehadiran Verani membuat hidup Mendung tak lagi sepi. Bertahun-tahun bersahabat dengan Verani ternyata malah membuat Mendung tidak mandiri. Sampai kemudian Verani merebut cinta pertama Mendung dan menyingkirkan Mendung dari kantor baru mereka.&lt;br /&gt;
 Mendung merasa sangat jatuh dan dunia gelap di matanya. Ia krisis rasa percaya diri dan tidak mau menerima kehadiran teman lain di dalam hidupnya. Sampai kemudian ia bertemu dan Niki dan Niko. Dua anak kembar yang tidak identik, lebih mirip adik-kakak dan punya dua sifat berbeda. Satu yang pasti keceriaan mereka membuat Mendung merasa berarti dan mau mulai menggapai impiannya yang terkubur satu per satu.&lt;br /&gt;
 Dengan usaha kerasnya ia berhasil membangun sebuah EO, di sanalah ia kembali berinteraksi dengan Awan. Cowok misterius bermata elang, namun teduh. Cowok yang selalu hadir di saat Mendung membutuhkannya. Lelaki yang diam-diam mencintai Mendung sejak SMA. Tapi Mendung tidak menyadari hal itu, sampai ia kecanduan dengan Niko dan mulai jatuh cinta pada Niko. Niko adalah seseorang yang sulit ditebak, bebas, dan tidak pernah berpacaran.&lt;br /&gt;
 Akankah Mendung bisa mendapatkan cinta Niko? Mungkinkah perjalanan mimpi-mimpinya bisa bertahan apabila Verani dengan licik selalu berusaha menjatuhkannya? Sadarkah Mendung bahwa Awan adalah orang yang tulus mencintainya?&lt;/p&gt;</t>
        </is>
      </c>
      <c r="Y487" s="262" t="n">
        <v>97500</v>
      </c>
      <c r="Z487" s="226" t="n"/>
      <c r="AA487" s="241">
        <f>Y3053*Z3053</f>
        <v/>
      </c>
      <c r="AB487" s="237" t="inlineStr">
        <is>
          <t>254daacb-b213-469f-80f7-a9f58b51acc2</t>
        </is>
      </c>
    </row>
    <row r="488" ht="15" customHeight="1" s="283">
      <c r="A488" s="109" t="n">
        <v>3047</v>
      </c>
      <c r="B488" s="222">
        <f>HYPERLINK("https://mocostore.moco.co.id/catalog/"&amp;AB3056,"Klik Disini")</f>
        <v/>
      </c>
      <c r="C488" s="223" t="inlineStr">
        <is>
          <t>Dragon Gondola, Gondola Naga</t>
        </is>
      </c>
      <c r="D488" s="223" t="n"/>
      <c r="E488" s="223" t="inlineStr">
        <is>
          <t>Mama Deora &amp; Fitra</t>
        </is>
      </c>
      <c r="F488" s="223" t="inlineStr">
        <is>
          <t>978-979-29-3869-2</t>
        </is>
      </c>
      <c r="G488" s="223" t="inlineStr">
        <is>
          <t>978-979-29-7464-5</t>
        </is>
      </c>
      <c r="H488" s="223" t="inlineStr">
        <is>
          <t>Anak</t>
        </is>
      </c>
      <c r="I488" s="258" t="inlineStr">
        <is>
          <t>Fiksi</t>
        </is>
      </c>
      <c r="J488" s="186" t="inlineStr">
        <is>
          <t>001.01</t>
        </is>
      </c>
      <c r="K488" s="223" t="n"/>
      <c r="L488" s="223" t="n"/>
      <c r="M488" s="259" t="n"/>
      <c r="N488" s="223" t="n"/>
      <c r="O488" s="223" t="n"/>
      <c r="P488" s="260" t="n">
        <v>2013</v>
      </c>
      <c r="Q488" s="260" t="n">
        <v>2017</v>
      </c>
      <c r="R488" s="223" t="inlineStr">
        <is>
          <t>Nyonyo Publisher</t>
        </is>
      </c>
      <c r="S488" s="223" t="inlineStr">
        <is>
          <t>Andi Offset CV</t>
        </is>
      </c>
      <c r="T488" s="223" t="n"/>
      <c r="U488" s="261" t="n">
        <v>32</v>
      </c>
      <c r="V488" s="86" t="inlineStr">
        <is>
          <t>pdf</t>
        </is>
      </c>
      <c r="W488" s="223" t="inlineStr">
        <is>
          <t>8.0 MB</t>
        </is>
      </c>
      <c r="X488" s="223" t="inlineStr">
        <is>
          <t>&lt;p&gt;Buku ini bercerita tentang naga; kakak beradik. Sang kakak bernama Deora, mempunyai adik perempuan yang sangat manja dan selalu bergantung pada kakaknya. Sampai sampai karena kebiasaan buruk adiknya, sang kakak menjadi jatuh sakit karena keletihan. Berkat kesabaran sang kakak pula, si Adik perlahan berubah&lt;/p&gt;</t>
        </is>
      </c>
      <c r="Y488" s="262" t="n">
        <v>55000</v>
      </c>
      <c r="Z488" s="226" t="n"/>
      <c r="AA488" s="241">
        <f>Y3056*Z3056</f>
        <v/>
      </c>
      <c r="AB488" s="237" t="inlineStr">
        <is>
          <t>8b3d571a-6b3a-4f53-9f20-b8ba3ca7c4a1</t>
        </is>
      </c>
    </row>
    <row r="489" ht="15" customHeight="1" s="283">
      <c r="A489" s="109" t="n">
        <v>3048</v>
      </c>
      <c r="B489" s="222">
        <f>HYPERLINK("https://mocostore.moco.co.id/catalog/"&amp;AB3057,"Klik Disini")</f>
        <v/>
      </c>
      <c r="C489" s="223" t="inlineStr">
        <is>
          <t>Dunia Kristal</t>
        </is>
      </c>
      <c r="D489" s="223" t="n"/>
      <c r="E489" s="223" t="inlineStr">
        <is>
          <t>Ria J</t>
        </is>
      </c>
      <c r="F489" s="223" t="inlineStr">
        <is>
          <t>978-979-29-0596-0</t>
        </is>
      </c>
      <c r="G489" s="223" t="inlineStr">
        <is>
          <t>978-979-29-7466-9</t>
        </is>
      </c>
      <c r="H489" s="223" t="inlineStr">
        <is>
          <t>Fiksi</t>
        </is>
      </c>
      <c r="I489" s="258" t="inlineStr">
        <is>
          <t>Fiksi</t>
        </is>
      </c>
      <c r="J489" s="186" t="inlineStr">
        <is>
          <t>001.02</t>
        </is>
      </c>
      <c r="K489" s="223" t="n"/>
      <c r="L489" s="223" t="n"/>
      <c r="M489" s="259" t="n"/>
      <c r="N489" s="223" t="inlineStr">
        <is>
          <t>Indonesia</t>
        </is>
      </c>
      <c r="O489" s="223" t="inlineStr">
        <is>
          <t>Tidak diketahui</t>
        </is>
      </c>
      <c r="P489" s="260" t="n">
        <v>2008</v>
      </c>
      <c r="Q489" s="260" t="n">
        <v>2017</v>
      </c>
      <c r="R489" s="223" t="inlineStr">
        <is>
          <t>Sheila Publishing</t>
        </is>
      </c>
      <c r="S489" s="223" t="inlineStr">
        <is>
          <t>Andi Offset CV</t>
        </is>
      </c>
      <c r="T489" s="223" t="inlineStr">
        <is>
          <t>Lokal</t>
        </is>
      </c>
      <c r="U489" s="261" t="n">
        <v>162</v>
      </c>
      <c r="V489" s="86" t="inlineStr">
        <is>
          <t>pdf</t>
        </is>
      </c>
      <c r="W489" s="223" t="inlineStr">
        <is>
          <t>6.9 MB</t>
        </is>
      </c>
      <c r="X489" s="223" t="inlineStr">
        <is>
          <t>&lt;p&gt;Ada satu kata di dunia ini yang mengurai banyak peristiwa suka dan duka, namun kadang terlalu sulit&lt;br /&gt;
 untuk diterjemahkan dalam bahasa logika. Kata itu bernama &amp;ldquo;Cinta&amp;rdquo;. Sebuah kata singkat namun begitu banyak mengurai kisah kasih dan memberi makna terdalam pada perjalanan pan-jang seorang anak manusia bagi pencarian pada &amp;ldquo;Dunia Keisha&amp;rdquo;. Novel ini tercipta sebagai hadiah ulang tahun per-kawinan saya dengan suami yang telah menginjak tahun ke-12, dan telah menganugerahi saya dua belahan jiwa lainnya &amp;ldquo;Fahreza &amp;amp; Rivaldo&amp;rdquo;. Sebuah perjalanan dan perjuangan panjang dalam mempertahankan belahan jiwa yang harus terus dipupuk tidak hanya lewat kata-kata mesra, ungkapan&lt;br /&gt;
 cinta tapi juga tindakan dan keyakinan terdalam bahwa dialah--seseorang yang selama ini telah mendampingi kita-&lt;br /&gt;
 -yang merupakan belahan jiwa dari Tuhan sesungguhnya&lt;/p&gt;</t>
        </is>
      </c>
      <c r="Y489" s="262" t="n">
        <v>63000</v>
      </c>
      <c r="Z489" s="226" t="n"/>
      <c r="AA489" s="241">
        <f>Y3057*Z3057</f>
        <v/>
      </c>
      <c r="AB489" s="237" t="inlineStr">
        <is>
          <t>1cef7b9c-5c1a-40b9-9757-83ec71aa5f48</t>
        </is>
      </c>
    </row>
    <row r="490" ht="15" customHeight="1" s="283">
      <c r="A490" s="109" t="n">
        <v>3054</v>
      </c>
      <c r="B490" s="222">
        <f>HYPERLINK("https://mocostore.moco.co.id/catalog/"&amp;AB3063,"Klik Disini")</f>
        <v/>
      </c>
      <c r="C490" s="223" t="inlineStr">
        <is>
          <t>Menggapai Rembulan</t>
        </is>
      </c>
      <c r="D490" s="223" t="n"/>
      <c r="E490" s="223" t="inlineStr">
        <is>
          <t>Ridwan Abqary</t>
        </is>
      </c>
      <c r="F490" s="223" t="inlineStr">
        <is>
          <t>978-979-29-3960-6</t>
        </is>
      </c>
      <c r="G490" s="223" t="inlineStr">
        <is>
          <t>978-979-29-7635-9</t>
        </is>
      </c>
      <c r="H490" s="223" t="inlineStr">
        <is>
          <t>Anak</t>
        </is>
      </c>
      <c r="I490" s="258" t="inlineStr">
        <is>
          <t>Fiksi</t>
        </is>
      </c>
      <c r="J490" s="186" t="inlineStr">
        <is>
          <t>001.01</t>
        </is>
      </c>
      <c r="K490" s="223" t="n"/>
      <c r="L490" s="223" t="n"/>
      <c r="M490" s="259" t="n"/>
      <c r="N490" s="223" t="inlineStr">
        <is>
          <t>Indonesia</t>
        </is>
      </c>
      <c r="O490" s="223" t="inlineStr">
        <is>
          <t>Tidak diketahui</t>
        </is>
      </c>
      <c r="P490" s="260" t="n">
        <v>2013</v>
      </c>
      <c r="Q490" s="260" t="n">
        <v>2017</v>
      </c>
      <c r="R490" s="223" t="inlineStr">
        <is>
          <t>Nyonyo Publisher</t>
        </is>
      </c>
      <c r="S490" s="223" t="inlineStr">
        <is>
          <t>Andi Offset CV</t>
        </is>
      </c>
      <c r="T490" s="223" t="inlineStr">
        <is>
          <t>Lokal</t>
        </is>
      </c>
      <c r="U490" s="261" t="n">
        <v>136</v>
      </c>
      <c r="V490" s="86" t="inlineStr">
        <is>
          <t>pdf</t>
        </is>
      </c>
      <c r="W490" s="223" t="inlineStr">
        <is>
          <t>2.4 MB</t>
        </is>
      </c>
      <c r="X490" s="223" t="inlineStr">
        <is>
          <t>&lt;p&gt;Bulan hanya bisa pasrah saat Abah memintanya berhenti sekolah. Kehidupan mereka yang susah, bertambah sulit karena Emak jatuh sakit. Bulan diminta untuk bekerja menambah penghasilan keluarga, dan meninggalkan cita-citanya.&lt;br /&gt;
 Keluarga Bulan memang miskin. Abah hanya seorang tukang becak dan penjaga pemakaman, sementara Emak bekerja sebagai buruh cuci pakaian. Padahal, tanggungan keluarga bukan hanya Bulan, masih ada Bintang dan Mega, adik-adiknya. Demi keluarga, Bulan rela bekerja sebagai pembantu rumah tangga.&lt;br /&gt;
 Tapi, bagaimana dengan Story Telling Contest yang harus diikuti Bulan? Bukankah dia harus mewakili sekolahnya dalam lomba itu? Bu Lusi, Wali Kelas Bulan, tidak tinggal diam. Dia berupaya mencari Bulan dan memompa semangatnya agar tetap menyimpan harapan.&lt;br /&gt;
 Apakah Bulan akhirnya mengikuti lomba itu? Ataukah tetap memilih sebagai Pembantu Rumah Tangga demi keluarga? Bulan dihadapkan pada sebuah keputusan yang sangat sulit.&lt;/p&gt;</t>
        </is>
      </c>
      <c r="Y490" s="262" t="n">
        <v>38000</v>
      </c>
      <c r="Z490" s="226" t="n"/>
      <c r="AA490" s="241">
        <f>Y3063*Z3063</f>
        <v/>
      </c>
      <c r="AB490" s="237" t="inlineStr">
        <is>
          <t>638918e4-cd6a-4814-9a56-ab0c01c5bec7</t>
        </is>
      </c>
    </row>
    <row r="491" ht="15" customHeight="1" s="283">
      <c r="A491" s="109" t="n">
        <v>3056</v>
      </c>
      <c r="B491" s="222">
        <f>HYPERLINK("https://mocostore.moco.co.id/catalog/"&amp;AB3065,"Klik Disini")</f>
        <v/>
      </c>
      <c r="C491" s="223" t="inlineStr">
        <is>
          <t>Seri ORIMA: Aku Si Endut yang Imut, Siapakah Aku?</t>
        </is>
      </c>
      <c r="D491" s="223" t="n"/>
      <c r="E491" s="223" t="inlineStr">
        <is>
          <t>Haziah Ans</t>
        </is>
      </c>
      <c r="F491" s="223" t="inlineStr">
        <is>
          <t>978-979-29-4142-5</t>
        </is>
      </c>
      <c r="G491" s="223" t="inlineStr">
        <is>
          <t>978-979-29-7804-9</t>
        </is>
      </c>
      <c r="H491" s="223" t="inlineStr">
        <is>
          <t>Anak</t>
        </is>
      </c>
      <c r="I491" s="258" t="inlineStr">
        <is>
          <t>Fiksi</t>
        </is>
      </c>
      <c r="J491" s="186" t="inlineStr">
        <is>
          <t>001.01</t>
        </is>
      </c>
      <c r="K491" s="264" t="n"/>
      <c r="L491" s="264" t="n"/>
      <c r="M491" s="259" t="n"/>
      <c r="N491" s="223" t="inlineStr">
        <is>
          <t>Indonesia</t>
        </is>
      </c>
      <c r="O491" s="223" t="inlineStr">
        <is>
          <t>Tidak diketahui</t>
        </is>
      </c>
      <c r="P491" s="260" t="n">
        <v>2013</v>
      </c>
      <c r="Q491" s="260" t="n">
        <v>2017</v>
      </c>
      <c r="R491" s="223" t="inlineStr">
        <is>
          <t>Rainbow Publisher</t>
        </is>
      </c>
      <c r="S491" s="223" t="inlineStr">
        <is>
          <t>Andi Offset CV</t>
        </is>
      </c>
      <c r="T491" s="223" t="inlineStr">
        <is>
          <t>Lokal</t>
        </is>
      </c>
      <c r="U491" s="261" t="n">
        <v>32</v>
      </c>
      <c r="V491" s="86" t="inlineStr">
        <is>
          <t>pdf</t>
        </is>
      </c>
      <c r="W491" s="223" t="inlineStr">
        <is>
          <t>16.1 MB</t>
        </is>
      </c>
      <c r="X491" s="223" t="inlineStr">
        <is>
          <t>&lt;p&gt;Aku adalah hewan pengerat.&lt;br /&gt;
 Tubuhku berbulu dan agak bulat.&lt;br /&gt;
 Temanku ada yang berwarna cokelat.&lt;br /&gt;
 Aku tak suka minum obat.&lt;/p&gt;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1" s="262" t="n">
        <v>26000</v>
      </c>
      <c r="Z491" s="226" t="n"/>
      <c r="AA491" s="241">
        <f>Y3065*Z3065</f>
        <v/>
      </c>
      <c r="AB491" s="237" t="inlineStr">
        <is>
          <t>f18c3d63-e7bb-40fe-9fa6-5a81fa48bc8b</t>
        </is>
      </c>
    </row>
    <row r="492" ht="15" customHeight="1" s="283">
      <c r="A492" s="109" t="n">
        <v>3057</v>
      </c>
      <c r="B492" s="222">
        <f>HYPERLINK("https://mocostore.moco.co.id/catalog/"&amp;AB3066,"Klik Disini")</f>
        <v/>
      </c>
      <c r="C492" s="223" t="inlineStr">
        <is>
          <t>Seri ORIMA: Bulat Gemuk Memesona, Siapakah Aku?</t>
        </is>
      </c>
      <c r="D492" s="223" t="n"/>
      <c r="E492" s="223" t="inlineStr">
        <is>
          <t>Haziah Ans</t>
        </is>
      </c>
      <c r="F492" s="223" t="inlineStr">
        <is>
          <t>978-979-29-4153-1</t>
        </is>
      </c>
      <c r="G492" s="223" t="inlineStr">
        <is>
          <t>978-979-29-7805-6</t>
        </is>
      </c>
      <c r="H492" s="223" t="inlineStr">
        <is>
          <t>Anak</t>
        </is>
      </c>
      <c r="I492" s="258" t="inlineStr">
        <is>
          <t>Fiksi</t>
        </is>
      </c>
      <c r="J492" s="186" t="inlineStr">
        <is>
          <t>001.01</t>
        </is>
      </c>
      <c r="K492" s="223" t="n"/>
      <c r="L492" s="223" t="n"/>
      <c r="M492" s="259" t="n"/>
      <c r="N492" s="223" t="inlineStr">
        <is>
          <t>Indonesia</t>
        </is>
      </c>
      <c r="O492" s="223" t="inlineStr">
        <is>
          <t>Tidak diketahui</t>
        </is>
      </c>
      <c r="P492" s="260" t="n">
        <v>2013</v>
      </c>
      <c r="Q492" s="260" t="n">
        <v>2017</v>
      </c>
      <c r="R492" s="223" t="inlineStr">
        <is>
          <t>Rainbow Publisher</t>
        </is>
      </c>
      <c r="S492" s="223" t="inlineStr">
        <is>
          <t>Andi Offset CV</t>
        </is>
      </c>
      <c r="T492" s="223" t="inlineStr">
        <is>
          <t>Lokal</t>
        </is>
      </c>
      <c r="U492" s="261" t="n">
        <v>32</v>
      </c>
      <c r="V492" s="86" t="inlineStr">
        <is>
          <t>pdf</t>
        </is>
      </c>
      <c r="W492" s="223" t="inlineStr">
        <is>
          <t>19.4 MB</t>
        </is>
      </c>
      <c r="X492" s="223" t="inlineStr">
        <is>
          <t>&lt;p&gt;Aku jago berenang dan insangkuberlembaran.&lt;br /&gt;
 Tubuhku gendut tapi tetap imut.&lt;br /&gt;
 Saat berenang aku tampak lucudan menawan.&lt;br /&gt;
 Eiiittt... Jangan salah sangka, ya,aku bukan badut.&lt;/p&gt;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2" s="262" t="n">
        <v>26000</v>
      </c>
      <c r="Z492" s="226" t="n"/>
      <c r="AA492" s="241">
        <f>Y3066*Z3066</f>
        <v/>
      </c>
      <c r="AB492" s="237" t="inlineStr">
        <is>
          <t>3379f829-d168-4e86-ab9e-997199282fd8</t>
        </is>
      </c>
    </row>
    <row r="493" ht="15" customHeight="1" s="283">
      <c r="A493" s="109" t="n">
        <v>3058</v>
      </c>
      <c r="B493" s="222">
        <f>HYPERLINK("https://mocostore.moco.co.id/catalog/"&amp;AB3067,"Klik Disini")</f>
        <v/>
      </c>
      <c r="C493" s="223" t="inlineStr">
        <is>
          <t>Seri ORIMA: Burung Jago Renang yang Tak Bisa Terbang, Siapakah Aku?</t>
        </is>
      </c>
      <c r="D493" s="223" t="n"/>
      <c r="E493" s="223" t="inlineStr">
        <is>
          <t>Haziah Ans</t>
        </is>
      </c>
      <c r="F493" s="223" t="inlineStr">
        <is>
          <t>978-979-29-4144-9</t>
        </is>
      </c>
      <c r="G493" s="223" t="inlineStr">
        <is>
          <t>978-979-29-7806-3</t>
        </is>
      </c>
      <c r="H493" s="223" t="inlineStr">
        <is>
          <t>Anak</t>
        </is>
      </c>
      <c r="I493" s="258" t="inlineStr">
        <is>
          <t>Fiksi</t>
        </is>
      </c>
      <c r="J493" s="186" t="inlineStr">
        <is>
          <t>001.01</t>
        </is>
      </c>
      <c r="K493" s="223" t="n"/>
      <c r="L493" s="223" t="n"/>
      <c r="M493" s="259" t="n"/>
      <c r="N493" s="223" t="inlineStr">
        <is>
          <t>Indonesia</t>
        </is>
      </c>
      <c r="O493" s="223" t="inlineStr">
        <is>
          <t>Tidak diketahui</t>
        </is>
      </c>
      <c r="P493" s="260" t="n">
        <v>2013</v>
      </c>
      <c r="Q493" s="260" t="n">
        <v>2017</v>
      </c>
      <c r="R493" s="223" t="inlineStr">
        <is>
          <t>Rainbow Publisher</t>
        </is>
      </c>
      <c r="S493" s="223" t="inlineStr">
        <is>
          <t>Andi Offset CV</t>
        </is>
      </c>
      <c r="T493" s="223" t="inlineStr">
        <is>
          <t>Lokal</t>
        </is>
      </c>
      <c r="U493" s="261" t="n">
        <v>32</v>
      </c>
      <c r="V493" s="86" t="inlineStr">
        <is>
          <t>pdf</t>
        </is>
      </c>
      <c r="W493" s="223" t="inlineStr">
        <is>
          <t>2.4 MB</t>
        </is>
      </c>
      <c r="X493" s="223" t="inlineStr">
        <is>
          <t>&lt;p&gt;Aku sejenisburung.&lt;br /&gt;
 Tapi akutak bisa melambung.&lt;br /&gt;
 Sayapku berfungsi sebagaipendayung.&lt;br /&gt;
 Tapi akubukan putri duyung.&lt;br /&gt;
 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3" s="262" t="n">
        <v>26000</v>
      </c>
      <c r="Z493" s="226" t="n"/>
      <c r="AA493" s="241">
        <f>Y3067*Z3067</f>
        <v/>
      </c>
      <c r="AB493" s="237" t="inlineStr">
        <is>
          <t>86ee85eb-aa19-4126-a2f8-5bfc58bf21a9</t>
        </is>
      </c>
    </row>
    <row r="494" ht="15" customHeight="1" s="283">
      <c r="A494" s="109" t="n">
        <v>3060</v>
      </c>
      <c r="B494" s="222">
        <f>HYPERLINK("https://mocostore.moco.co.id/catalog/"&amp;AB3069,"Klik Disini")</f>
        <v/>
      </c>
      <c r="C494" s="223" t="inlineStr">
        <is>
          <t>Seri ORIMA: Jago Lari dan Lompat yang Suka Sayuran, Siapakah Aku?</t>
        </is>
      </c>
      <c r="D494" s="223" t="n"/>
      <c r="E494" s="223" t="inlineStr">
        <is>
          <t>Haziah Ans</t>
        </is>
      </c>
      <c r="F494" s="223" t="inlineStr">
        <is>
          <t>978-979-29-4152-4</t>
        </is>
      </c>
      <c r="G494" s="223" t="inlineStr">
        <is>
          <t>978-979-29-7807-0</t>
        </is>
      </c>
      <c r="H494" s="223" t="inlineStr">
        <is>
          <t>Anak</t>
        </is>
      </c>
      <c r="I494" s="258" t="inlineStr">
        <is>
          <t>Fiksi</t>
        </is>
      </c>
      <c r="J494" s="186" t="inlineStr">
        <is>
          <t>001.01</t>
        </is>
      </c>
      <c r="K494" s="223" t="n"/>
      <c r="L494" s="223" t="n"/>
      <c r="M494" s="259" t="n"/>
      <c r="N494" s="223" t="inlineStr">
        <is>
          <t>Indonesia</t>
        </is>
      </c>
      <c r="O494" s="223" t="inlineStr">
        <is>
          <t>Tidak diketahui</t>
        </is>
      </c>
      <c r="P494" s="260" t="n">
        <v>2013</v>
      </c>
      <c r="Q494" s="260" t="n">
        <v>2017</v>
      </c>
      <c r="R494" s="223" t="inlineStr">
        <is>
          <t>Rainbow Publisher</t>
        </is>
      </c>
      <c r="S494" s="223" t="inlineStr">
        <is>
          <t>Andi Offset CV</t>
        </is>
      </c>
      <c r="T494" s="223" t="inlineStr">
        <is>
          <t>Lokal</t>
        </is>
      </c>
      <c r="U494" s="261" t="n">
        <v>32</v>
      </c>
      <c r="V494" s="86" t="inlineStr">
        <is>
          <t>pdf</t>
        </is>
      </c>
      <c r="W494" s="223" t="inlineStr">
        <is>
          <t>2.6 MB</t>
        </is>
      </c>
      <c r="X494" s="223" t="inlineStr">
        <is>
          <t>&lt;p&gt;Aku hewan mamalia.&lt;br /&gt;
 Tubuhku berbulu sungguh memesona.&lt;br /&gt;
 Dari anak-anak hingga dewasa.&lt;br /&gt;
 Semua melihatku dengan suka cita.&lt;/p&gt;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4" s="262" t="n">
        <v>24000</v>
      </c>
      <c r="Z494" s="226" t="n"/>
      <c r="AA494" s="241">
        <f>Y3069*Z3069</f>
        <v/>
      </c>
      <c r="AB494" s="237" t="inlineStr">
        <is>
          <t>4d8c3c20-251b-47e3-bcb2-9ae9d2c2ef8b</t>
        </is>
      </c>
    </row>
    <row r="495" ht="15" customHeight="1" s="283">
      <c r="A495" s="109" t="n">
        <v>3061</v>
      </c>
      <c r="B495" s="222">
        <f>HYPERLINK("https://mocostore.moco.co.id/catalog/"&amp;AB3070,"Klik Disini")</f>
        <v/>
      </c>
      <c r="C495" s="223" t="inlineStr">
        <is>
          <t>Seri ORIMA: Ompong Tapi Kuat Menggigit, Siapakah Aku?</t>
        </is>
      </c>
      <c r="D495" s="223" t="n"/>
      <c r="E495" s="223" t="inlineStr">
        <is>
          <t>Haziah Ans</t>
        </is>
      </c>
      <c r="F495" s="223" t="inlineStr">
        <is>
          <t>978-979-29-4146-3</t>
        </is>
      </c>
      <c r="G495" s="223" t="inlineStr">
        <is>
          <t>978-979-29-7808-7</t>
        </is>
      </c>
      <c r="H495" s="223" t="inlineStr">
        <is>
          <t>Anak</t>
        </is>
      </c>
      <c r="I495" s="258" t="inlineStr">
        <is>
          <t>Fiksi</t>
        </is>
      </c>
      <c r="J495" s="186" t="inlineStr">
        <is>
          <t>001.01</t>
        </is>
      </c>
      <c r="K495" s="223" t="n"/>
      <c r="L495" s="223" t="n"/>
      <c r="M495" s="259" t="n"/>
      <c r="N495" s="263" t="inlineStr">
        <is>
          <t>Indonesia</t>
        </is>
      </c>
      <c r="O495" s="263" t="inlineStr">
        <is>
          <t>Tidak diketahui</t>
        </is>
      </c>
      <c r="P495" s="260" t="n">
        <v>2013</v>
      </c>
      <c r="Q495" s="260" t="n">
        <v>2017</v>
      </c>
      <c r="R495" s="223" t="inlineStr">
        <is>
          <t>Rainbow Publisher</t>
        </is>
      </c>
      <c r="S495" s="223" t="inlineStr">
        <is>
          <t>Andi Offset CV</t>
        </is>
      </c>
      <c r="T495" s="223" t="inlineStr">
        <is>
          <t>Lokal</t>
        </is>
      </c>
      <c r="U495" s="261" t="n">
        <v>32</v>
      </c>
      <c r="V495" s="86" t="inlineStr">
        <is>
          <t>pdf</t>
        </is>
      </c>
      <c r="W495" s="223" t="inlineStr">
        <is>
          <t>2.7 MB</t>
        </is>
      </c>
      <c r="X495" s="223" t="inlineStr">
        <is>
          <t>&lt;p&gt;Kata orang, aku tergolong reptil ataubinatang melata.&lt;br /&gt;
 Itu memang benar.&lt;br /&gt;
 Aku memang bersisik dan vertebrata.&lt;br /&gt;
 Tapi ingat ya, aku bukan ular.&lt;/p&gt;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5" s="262" t="n">
        <v>26000</v>
      </c>
      <c r="Z495" s="226" t="n"/>
      <c r="AA495" s="241">
        <f>Y3070*Z3070</f>
        <v/>
      </c>
      <c r="AB495" s="237" t="inlineStr">
        <is>
          <t>9ae266e7-df6c-4596-9ffa-7d092b803710</t>
        </is>
      </c>
    </row>
    <row r="496" ht="15" customHeight="1" s="283">
      <c r="A496" s="109" t="n">
        <v>3063</v>
      </c>
      <c r="B496" s="222">
        <f>HYPERLINK("https://mocostore.moco.co.id/catalog/"&amp;AB3072,"Klik Disini")</f>
        <v/>
      </c>
      <c r="C496" s="223" t="inlineStr">
        <is>
          <t>Seri ORIMA: Si Imut yang Rajin Gosok Gigi, Siapakah Aku?</t>
        </is>
      </c>
      <c r="D496" s="223" t="n"/>
      <c r="E496" s="223" t="inlineStr">
        <is>
          <t>Haziah Ans</t>
        </is>
      </c>
      <c r="F496" s="223" t="inlineStr">
        <is>
          <t>978-979-29-4148-7</t>
        </is>
      </c>
      <c r="G496" s="223" t="inlineStr">
        <is>
          <t>978-979-29-7809-4</t>
        </is>
      </c>
      <c r="H496" s="223" t="inlineStr">
        <is>
          <t>Anak</t>
        </is>
      </c>
      <c r="I496" s="258" t="inlineStr">
        <is>
          <t>Fiksi</t>
        </is>
      </c>
      <c r="J496" s="186" t="inlineStr">
        <is>
          <t>001.01</t>
        </is>
      </c>
      <c r="K496" s="223" t="n"/>
      <c r="L496" s="223" t="n"/>
      <c r="M496" s="259" t="n"/>
      <c r="N496" s="263" t="inlineStr">
        <is>
          <t>Indonesia</t>
        </is>
      </c>
      <c r="O496" s="263" t="inlineStr">
        <is>
          <t>Tidak diketahui</t>
        </is>
      </c>
      <c r="P496" s="260" t="n">
        <v>2013</v>
      </c>
      <c r="Q496" s="260" t="n">
        <v>2017</v>
      </c>
      <c r="R496" s="223" t="inlineStr">
        <is>
          <t>Rainbow Publisher</t>
        </is>
      </c>
      <c r="S496" s="223" t="inlineStr">
        <is>
          <t>Andi Offset CV</t>
        </is>
      </c>
      <c r="T496" s="223" t="inlineStr">
        <is>
          <t>Lokal</t>
        </is>
      </c>
      <c r="U496" s="261" t="n">
        <v>32</v>
      </c>
      <c r="V496" s="86" t="inlineStr">
        <is>
          <t>pdf</t>
        </is>
      </c>
      <c r="W496" s="223" t="inlineStr">
        <is>
          <t>2.7 MB</t>
        </is>
      </c>
      <c r="X496" s="223" t="inlineStr">
        <is>
          <t>&lt;p&gt;Aku ini mamalia kecil.&lt;br /&gt;
 Tetapi aku bukan kancil.&lt;br /&gt;
 Aku memang bertubuh mungil.&lt;br /&gt;
 Aku mampu berlari 20 mil per jamkarena aku memang terampil.&lt;/p&gt;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6" s="262" t="n">
        <v>26000</v>
      </c>
      <c r="Z496" s="226" t="n"/>
      <c r="AA496" s="241">
        <f>Y3072*Z3072</f>
        <v/>
      </c>
      <c r="AB496" s="237" t="inlineStr">
        <is>
          <t>1b38469e-8d3a-437e-9ace-0102089b190f</t>
        </is>
      </c>
    </row>
    <row r="497" ht="15" customHeight="1" s="283">
      <c r="A497" s="109" t="n">
        <v>3064</v>
      </c>
      <c r="B497" s="222">
        <f>HYPERLINK("https://mocostore.moco.co.id/catalog/"&amp;AB3073,"Klik Disini")</f>
        <v/>
      </c>
      <c r="C497" s="223" t="inlineStr">
        <is>
          <t>Seri ORIMA: Si Kaki Berselaput yang Jago Bela Diri, Siapakah Aku?</t>
        </is>
      </c>
      <c r="D497" s="223" t="n"/>
      <c r="E497" s="223" t="inlineStr">
        <is>
          <t>Haziah Ans</t>
        </is>
      </c>
      <c r="F497" s="223" t="inlineStr">
        <is>
          <t>978-979-29-4145-6</t>
        </is>
      </c>
      <c r="G497" s="223" t="inlineStr">
        <is>
          <t>978-979-29-7810-0</t>
        </is>
      </c>
      <c r="H497" s="223" t="inlineStr">
        <is>
          <t>Anak</t>
        </is>
      </c>
      <c r="I497" s="258" t="inlineStr">
        <is>
          <t>Fiksi</t>
        </is>
      </c>
      <c r="J497" s="186" t="inlineStr">
        <is>
          <t>001.01</t>
        </is>
      </c>
      <c r="K497" s="264" t="n"/>
      <c r="L497" s="264" t="n"/>
      <c r="M497" s="259" t="n"/>
      <c r="N497" s="263" t="inlineStr">
        <is>
          <t>Indonesia</t>
        </is>
      </c>
      <c r="O497" s="263" t="inlineStr">
        <is>
          <t>Tidak diketahui</t>
        </is>
      </c>
      <c r="P497" s="260" t="n">
        <v>2013</v>
      </c>
      <c r="Q497" s="260" t="n">
        <v>2017</v>
      </c>
      <c r="R497" s="223" t="inlineStr">
        <is>
          <t>Rainbow Publisher</t>
        </is>
      </c>
      <c r="S497" s="223" t="inlineStr">
        <is>
          <t>Andi Offset CV</t>
        </is>
      </c>
      <c r="T497" s="223" t="inlineStr">
        <is>
          <t>Lokal</t>
        </is>
      </c>
      <c r="U497" s="261" t="n">
        <v>32</v>
      </c>
      <c r="V497" s="86" t="inlineStr">
        <is>
          <t>pdf</t>
        </is>
      </c>
      <c r="W497" s="223" t="inlineStr">
        <is>
          <t>16.2 MB</t>
        </is>
      </c>
      <c r="X497" s="223" t="inlineStr">
        <is>
          <t>&lt;p&gt;Saat masih kecil aku tinggaldi perairan.&lt;br /&gt;
 Aku bernapas dengan insang.&lt;br /&gt;
 Setelah tumbuh dewasa,aku bisa tinggal di daratan.&lt;br /&gt;
 Paru-paru kini jadialat pernapasan.&lt;/p&gt;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497" s="262" t="n">
        <v>26000</v>
      </c>
      <c r="Z497" s="226" t="n"/>
      <c r="AA497" s="241">
        <f>Y3073*Z3073</f>
        <v/>
      </c>
      <c r="AB497" s="237" t="inlineStr">
        <is>
          <t>5b9fccf0-9451-4877-8493-26c5b8dbc7d8</t>
        </is>
      </c>
    </row>
    <row r="498" ht="15" customHeight="1" s="283">
      <c r="A498" s="109" t="n">
        <v>3070</v>
      </c>
      <c r="B498" s="222">
        <f>HYPERLINK("https://mocostore.moco.co.id/catalog/"&amp;AB3079,"Klik Disini")</f>
        <v/>
      </c>
      <c r="C498" s="223" t="inlineStr">
        <is>
          <t>Forgotten Love</t>
        </is>
      </c>
      <c r="D498" s="223" t="n"/>
      <c r="E498" s="223" t="inlineStr">
        <is>
          <t>Arleen Amidjaja</t>
        </is>
      </c>
      <c r="F498" s="223" t="inlineStr">
        <is>
          <t>978-979-29-0290-7</t>
        </is>
      </c>
      <c r="G498" s="223" t="inlineStr">
        <is>
          <t>978-979-29-7495-9</t>
        </is>
      </c>
      <c r="H498" s="223" t="inlineStr">
        <is>
          <t>Fiksi</t>
        </is>
      </c>
      <c r="I498" s="258" t="inlineStr">
        <is>
          <t>Fiksi</t>
        </is>
      </c>
      <c r="J498" s="186" t="inlineStr">
        <is>
          <t>001.02</t>
        </is>
      </c>
      <c r="K498" s="223" t="n"/>
      <c r="L498" s="223" t="n"/>
      <c r="M498" s="259" t="n"/>
      <c r="N498" s="263" t="inlineStr">
        <is>
          <t>Indonesia</t>
        </is>
      </c>
      <c r="O498" s="263" t="inlineStr">
        <is>
          <t>Tidak diketahui</t>
        </is>
      </c>
      <c r="P498" s="260" t="n">
        <v>2008</v>
      </c>
      <c r="Q498" s="260" t="n">
        <v>2017</v>
      </c>
      <c r="R498" s="223" t="inlineStr">
        <is>
          <t>Sheila Publishing</t>
        </is>
      </c>
      <c r="S498" s="223" t="inlineStr">
        <is>
          <t>Andi Offset CV</t>
        </is>
      </c>
      <c r="T498" s="223" t="inlineStr">
        <is>
          <t>Lokal</t>
        </is>
      </c>
      <c r="U498" s="261" t="n">
        <v>147</v>
      </c>
      <c r="V498" s="86" t="inlineStr">
        <is>
          <t>pdf</t>
        </is>
      </c>
      <c r="W498" s="223" t="inlineStr">
        <is>
          <t>19.2 MB</t>
        </is>
      </c>
      <c r="X498" s="223" t="inlineStr">
        <is>
          <t>&lt;p&gt;Bagaimana kalau ada dua pria yang tiba-tiba datang dalam hidupmu dan mengaku sebagai pacar dimasa lalumu? Padahal kamu tidak kenal siapa mereka? inilah yang dialami Lisa.&lt;/p&gt;
 &lt;p&gt;Sejak amnesia, Lisa lupa segala-galanya. Dia lupa namanya sendiri, dia lupa pekerjaannya, bahkan dia juga lupa dia itu punya pacar atau nggak. Sampai datang Dave, yang mengaku pacarnya. Tapi bukan hanya Dave seorang yang mengaku sebagai pacar Lisa, Josh juga.&lt;/p&gt;
 &lt;p&gt;Bingung campur kaget. Setelah Lisa mulai mengingat satu per satu, ia tidak menyangka masa lalunya begitu mencengangkan. Bahkan ia bisa terlibat dalam skandal keluarga Bowie, konglomerat pemilik beragam perusahaan diCalifornia.&lt;/p&gt;
 &lt;p&gt;Kisah ini kisah cinta dua akan manusia yang dimulai didekat istana pasir. Kisah cinta yang semestinya berakhir dengan they live happily ever after. Tapi hidup memang nggak pernah sesederhana itu. Dan cinta sejati memang selalu penuh perjuangan.&lt;/p&gt;</t>
        </is>
      </c>
      <c r="Y498" s="262" t="n">
        <v>57500</v>
      </c>
      <c r="Z498" s="226" t="n"/>
      <c r="AA498" s="241">
        <f>Y3079*Z3079</f>
        <v/>
      </c>
      <c r="AB498" s="237" t="inlineStr">
        <is>
          <t>0d03d51b-5d47-4c67-b34e-45b7479cabbb</t>
        </is>
      </c>
    </row>
    <row r="499" ht="15" customHeight="1" s="283">
      <c r="A499" s="109" t="n">
        <v>3073</v>
      </c>
      <c r="B499" s="222">
        <f>HYPERLINK("https://mocostore.moco.co.id/catalog/"&amp;AB3082,"Klik Disini")</f>
        <v/>
      </c>
      <c r="C499" s="223" t="inlineStr">
        <is>
          <t>Gak Narsis, Gak Eksis</t>
        </is>
      </c>
      <c r="D499" s="223" t="n"/>
      <c r="E499" s="223" t="inlineStr">
        <is>
          <t>Very Barus</t>
        </is>
      </c>
      <c r="F499" s="223" t="inlineStr">
        <is>
          <t>978-979-29-0848-0</t>
        </is>
      </c>
      <c r="G499" s="223" t="inlineStr">
        <is>
          <t>978-979-29-7500-0</t>
        </is>
      </c>
      <c r="H499" s="223" t="inlineStr">
        <is>
          <t>Fiksi</t>
        </is>
      </c>
      <c r="I499" s="258" t="inlineStr">
        <is>
          <t>Fiksi</t>
        </is>
      </c>
      <c r="J499" s="186" t="inlineStr">
        <is>
          <t>001.02</t>
        </is>
      </c>
      <c r="K499" s="264" t="n"/>
      <c r="L499" s="264" t="n"/>
      <c r="M499" s="265" t="n"/>
      <c r="N499" s="223" t="inlineStr">
        <is>
          <t>Indonesia</t>
        </is>
      </c>
      <c r="O499" s="223" t="inlineStr">
        <is>
          <t>Tidak diketahui</t>
        </is>
      </c>
      <c r="P499" s="260" t="n">
        <v>2009</v>
      </c>
      <c r="Q499" s="260" t="n">
        <v>2017</v>
      </c>
      <c r="R499" s="223" t="inlineStr">
        <is>
          <t>Sheila Publishing</t>
        </is>
      </c>
      <c r="S499" s="223" t="inlineStr">
        <is>
          <t>Andi Offset CV</t>
        </is>
      </c>
      <c r="T499" s="223" t="inlineStr">
        <is>
          <t>Lokal</t>
        </is>
      </c>
      <c r="U499" s="261" t="n">
        <v>178</v>
      </c>
      <c r="V499" s="86" t="inlineStr">
        <is>
          <t>pdf</t>
        </is>
      </c>
      <c r="W499" s="223" t="inlineStr">
        <is>
          <t>12.3 MB</t>
        </is>
      </c>
      <c r="X499" s="223" t="inlineStr">
        <is>
          <t>&lt;p&gt;Kalo dihitung pake jari tangan dan jari kaki, kayaknya gue butuh jari tangan dan kaki sahabat-sahabat gue untuk menjumlahkan berapa banyak &amp;ldquo;umat&amp;rdquo; yang menanyakan tentang profesi JURNALIS yang gue sandang. Pertanyaan klise menjurus ke standar itu adalah &amp;ldquo;Enak nggak sih jadi jurnalis? Ato, apa enaknya sih jadi jurnalis?&amp;ldquo;&amp;nbsp;&lt;br /&gt;
 &lt;br /&gt;
 Nah, ketimbang debat kusir masalah enak dan gak enak, mending gue jabarkan saja kedua sisi itu. Jadi lo bisa merenung dikamar, lo tertarik jadi jurnalis ato jadi artis?&lt;/p&gt;</t>
        </is>
      </c>
      <c r="Y499" s="262" t="n">
        <v>57500</v>
      </c>
      <c r="Z499" s="226" t="n"/>
      <c r="AA499" s="241">
        <f>Y3082*Z3082</f>
        <v/>
      </c>
      <c r="AB499" s="237" t="inlineStr">
        <is>
          <t>e37e000b-6590-4024-9546-e70d46d35c0c</t>
        </is>
      </c>
    </row>
    <row r="500" ht="15" customHeight="1" s="283">
      <c r="A500" s="109" t="n">
        <v>3078</v>
      </c>
      <c r="B500" s="222">
        <f>HYPERLINK("https://mocostore.moco.co.id/catalog/"&amp;AB3087,"Klik Disini")</f>
        <v/>
      </c>
      <c r="C500" s="223" t="inlineStr">
        <is>
          <t>Mila Si Tempakul</t>
        </is>
      </c>
      <c r="D500" s="223" t="n"/>
      <c r="E500" s="223" t="inlineStr">
        <is>
          <t>Hesti Daisy</t>
        </is>
      </c>
      <c r="F500" s="223" t="inlineStr">
        <is>
          <t>978-979-29-4266-8</t>
        </is>
      </c>
      <c r="G500" s="223" t="inlineStr">
        <is>
          <t>978-979-29-7640-3</t>
        </is>
      </c>
      <c r="H500" s="223" t="inlineStr">
        <is>
          <t>Anak</t>
        </is>
      </c>
      <c r="I500" s="258" t="inlineStr">
        <is>
          <t>Fiksi</t>
        </is>
      </c>
      <c r="J500" s="186" t="inlineStr">
        <is>
          <t>001.01</t>
        </is>
      </c>
      <c r="K500" s="264" t="n"/>
      <c r="L500" s="264" t="n"/>
      <c r="M500" s="259" t="n"/>
      <c r="N500" s="223" t="inlineStr">
        <is>
          <t>Indonesia</t>
        </is>
      </c>
      <c r="O500" s="223" t="inlineStr">
        <is>
          <t>Tidak diketahui</t>
        </is>
      </c>
      <c r="P500" s="260" t="n">
        <v>2013</v>
      </c>
      <c r="Q500" s="260" t="n">
        <v>2017</v>
      </c>
      <c r="R500" s="223" t="inlineStr">
        <is>
          <t>Nyonyo Publisher</t>
        </is>
      </c>
      <c r="S500" s="223" t="inlineStr">
        <is>
          <t>Andi Offset CV</t>
        </is>
      </c>
      <c r="T500" s="223" t="inlineStr">
        <is>
          <t>Lokal</t>
        </is>
      </c>
      <c r="U500" s="261" t="n">
        <v>24</v>
      </c>
      <c r="V500" s="86" t="inlineStr">
        <is>
          <t>pdf</t>
        </is>
      </c>
      <c r="W500" s="223" t="inlineStr">
        <is>
          <t>5.4 MB</t>
        </is>
      </c>
      <c r="X500" s="223" t="inlineStr">
        <is>
          <t>&lt;p&gt;Tempakul biasa disebut dengan gabus laut. Ia mendapat julukan MUDSKIPPER karena kegemarannya melompat-lompat dilumpur. Tempakul juga pandai memanjat akar-akar pohon bakau. Wajahnya unik karena punya mata seperti kodok. Panjang tubuhnya ada yang hampir 30 cm. Dia juga memiliki otot kuat pada pangkal sirip dada. Makanan tempakul bermacam-macam seperti; udang, ikan, kerang, cumi-cumi, sampai semut ranggang dan lalat. Ikan ini juga memakan beberapa jenis tembuhan.&lt;/p&gt;</t>
        </is>
      </c>
      <c r="Y500" s="262" t="n">
        <v>25500</v>
      </c>
      <c r="Z500" s="226" t="n"/>
      <c r="AA500" s="241">
        <f>Y3087*Z3087</f>
        <v/>
      </c>
      <c r="AB500" s="237" t="inlineStr">
        <is>
          <t>4de18a15-1215-4a94-8691-7a32310c48eb</t>
        </is>
      </c>
    </row>
    <row r="501" ht="15" customHeight="1" s="283">
      <c r="A501" s="109" t="n">
        <v>3079</v>
      </c>
      <c r="B501" s="222">
        <f>HYPERLINK("https://mocostore.moco.co.id/catalog/"&amp;AB3088,"Klik Disini")</f>
        <v/>
      </c>
      <c r="C501" s="223" t="inlineStr">
        <is>
          <t>Missed Call Me Miss U (I Will Survive)</t>
        </is>
      </c>
      <c r="D501" s="223" t="n"/>
      <c r="E501" s="223" t="inlineStr">
        <is>
          <t>Achi TM</t>
        </is>
      </c>
      <c r="F501" s="223" t="inlineStr">
        <is>
          <t>978-979-29-3926-2</t>
        </is>
      </c>
      <c r="G501" s="223" t="inlineStr">
        <is>
          <t>978-979-29-7643-4</t>
        </is>
      </c>
      <c r="H501" s="223" t="inlineStr">
        <is>
          <t>Fiksi</t>
        </is>
      </c>
      <c r="I501" s="258" t="inlineStr">
        <is>
          <t>Fiksi</t>
        </is>
      </c>
      <c r="J501" s="186" t="inlineStr">
        <is>
          <t>001.02</t>
        </is>
      </c>
      <c r="K501" s="264" t="n"/>
      <c r="L501" s="264" t="n"/>
      <c r="M501" s="265" t="n"/>
      <c r="N501" s="263" t="n"/>
      <c r="O501" s="263" t="n"/>
      <c r="P501" s="260" t="n">
        <v>2013</v>
      </c>
      <c r="Q501" s="260" t="n">
        <v>2017</v>
      </c>
      <c r="R501" s="223" t="inlineStr">
        <is>
          <t>Sheila Publishing</t>
        </is>
      </c>
      <c r="S501" s="223" t="inlineStr">
        <is>
          <t>Andi Offset CV</t>
        </is>
      </c>
      <c r="T501" s="223" t="n"/>
      <c r="U501" s="261" t="n">
        <v>196</v>
      </c>
      <c r="V501" s="86" t="inlineStr">
        <is>
          <t>pdf</t>
        </is>
      </c>
      <c r="W501" s="223" t="inlineStr">
        <is>
          <t>1.6 MB</t>
        </is>
      </c>
      <c r="X501" s="223" t="inlineStr">
        <is>
          <t>&lt;p&gt;&amp;ldquo;Kita jadian dengan baik-baik, Mi. Jadi aku mau sekarang kita putus juga dengan baik-baik,&amp;rdquo; Arman memandangku sendu ketika mengucapkan kalimat terakhir itu.&amp;nbsp;&lt;br /&gt;
 Ia mengucapkan &amp;lsquo;selamat tinggal&amp;rsquo;. Setelah itu ia memunggungiku. Berjalan dengan pelan. Pergi menjauh.&lt;br /&gt;
 &amp;ldquo;Cobalah untuk bertahan. Jangan pernah rapuh karena cinta, Mi,&amp;rdquo; ujar Vira, kakak perempuanku.&lt;br /&gt;
 Malam itu Aku terbangun dan mengatur napas yang mulai sesak karena tangis. Tidak ada lagi dering telepon yang ditujukan untukku atau sms cinta yang dikirim oleh Arman. Dan malam hari akan tampak seperti algojo yang mencambukiku dengan kerinduan.&lt;br /&gt;
 Aku disergap kesepian. Berkali-kali aku mencoba tertidur. Tapi tidak bisa juga. Dengan malas-malasan aku habiskan waktu dengan mengutak-atik HP baruku. Berharap mataku akan terpejam sendirinya karena lelah.&lt;br /&gt;
 Tapi ternyata sulit. Iseng-iseng aku memencet sembarang nomor dan memasang handsfree HP. Nyambung. Pemilik nomor itu memasang sebuah lagu sebagai nada tunggu HP-nya. I will survive-nya Cake.&amp;nbsp;&lt;br /&gt;
 I will survive... I will survive....&lt;br /&gt;
 ***&lt;br /&gt;
 Patah hati dan putus cinta memang deritanya tiada akhir. Kamu tidak sendirian merasakan sakit itu, cerpen-cerpen dalam buku ini akan menemanimu. Mengenggammu mengenal cinta, patah hati, luka dan tawa secara bersamaan. Pada akhirnya cinta akan jadi sesuatu yang indah, cinta bukan untuk ditangisi.&lt;/p&gt;</t>
        </is>
      </c>
      <c r="Y501" s="262" t="n">
        <v>57500</v>
      </c>
      <c r="Z501" s="226" t="n"/>
      <c r="AA501" s="241">
        <f>Y3088*Z3088</f>
        <v/>
      </c>
      <c r="AB501" s="237" t="inlineStr">
        <is>
          <t>d2aa9a5c-3e16-4b26-baef-c6268b7d1126</t>
        </is>
      </c>
    </row>
    <row r="502" ht="15" customHeight="1" s="283">
      <c r="A502" s="109" t="n">
        <v>3080</v>
      </c>
      <c r="B502" s="222">
        <f>HYPERLINK("https://mocostore.moco.co.id/catalog/"&amp;AB3089,"Klik Disini")</f>
        <v/>
      </c>
      <c r="C502" s="223" t="inlineStr">
        <is>
          <t>Misteri Lidah dan 30 Cerita untuk Membentuk Sikap dan Karakter Anak</t>
        </is>
      </c>
      <c r="D502" s="223" t="n"/>
      <c r="E502" s="223" t="inlineStr">
        <is>
          <t>Imelda Saputra</t>
        </is>
      </c>
      <c r="F502" s="223" t="inlineStr">
        <is>
          <t>978-979-29-3553-0</t>
        </is>
      </c>
      <c r="G502" s="223" t="inlineStr">
        <is>
          <t>978-979-29-7644-1</t>
        </is>
      </c>
      <c r="H502" s="223" t="inlineStr">
        <is>
          <t>Anak</t>
        </is>
      </c>
      <c r="I502" s="258" t="inlineStr">
        <is>
          <t>Fiksi</t>
        </is>
      </c>
      <c r="J502" s="186" t="inlineStr">
        <is>
          <t>001.01</t>
        </is>
      </c>
      <c r="K502" s="264" t="n"/>
      <c r="L502" s="264" t="n"/>
      <c r="M502" s="259" t="n"/>
      <c r="N502" s="263" t="inlineStr">
        <is>
          <t>Indonesia</t>
        </is>
      </c>
      <c r="O502" s="263" t="inlineStr">
        <is>
          <t>Tidak diketahui</t>
        </is>
      </c>
      <c r="P502" s="260" t="n">
        <v>2012</v>
      </c>
      <c r="Q502" s="260" t="n">
        <v>2017</v>
      </c>
      <c r="R502" s="223" t="inlineStr">
        <is>
          <t>Nyonyo Publisher</t>
        </is>
      </c>
      <c r="S502" s="223" t="inlineStr">
        <is>
          <t>Andi Offset CV</t>
        </is>
      </c>
      <c r="T502" s="223" t="inlineStr">
        <is>
          <t>Lokal</t>
        </is>
      </c>
      <c r="U502" s="261" t="n">
        <v>72</v>
      </c>
      <c r="V502" s="86" t="inlineStr">
        <is>
          <t>pdf</t>
        </is>
      </c>
      <c r="W502" s="223" t="inlineStr">
        <is>
          <t>6.6 MB</t>
        </is>
      </c>
      <c r="X502" s="223" t="inlineStr">
        <is>
          <t>&lt;p&gt;Semua orang senang dengan cerita. Kamu juga tentu senang membaca cerita, kan? Di dalam buku ini ada 31 cerita yang dapat mengajarkan bagaimana bersikap dengan baik. Selain itu, cerita-cerita yang disajikan pun akan membentuk karaktermu menjadi anak yang dapat dibanggakan orang tua dan sesama.&lt;/p&gt;</t>
        </is>
      </c>
      <c r="Y502" s="262" t="n">
        <v>35500</v>
      </c>
      <c r="Z502" s="226" t="n"/>
      <c r="AA502" s="241">
        <f>Y3089*Z3089</f>
        <v/>
      </c>
      <c r="AB502" s="237" t="inlineStr">
        <is>
          <t>249c7b83-8b4a-4cdf-8b96-d7d51931a3fb</t>
        </is>
      </c>
    </row>
    <row r="503" ht="15" customHeight="1" s="283">
      <c r="A503" s="109" t="n">
        <v>3083</v>
      </c>
      <c r="B503" s="222">
        <f>HYPERLINK("https://mocostore.moco.co.id/catalog/"&amp;AB3092,"Klik Disini")</f>
        <v/>
      </c>
      <c r="C503" s="223" t="inlineStr">
        <is>
          <t>Seri Cinta Lingkungan: Momby Menyelamatkan Hutan</t>
        </is>
      </c>
      <c r="D503" s="223" t="n"/>
      <c r="E503" s="223" t="inlineStr">
        <is>
          <t>Hendy Kurniawan Dan Lily Erlinawati</t>
        </is>
      </c>
      <c r="F503" s="223" t="inlineStr">
        <is>
          <t>978-979-29-3456-4</t>
        </is>
      </c>
      <c r="G503" s="223" t="inlineStr">
        <is>
          <t>978-979-29-7797-4</t>
        </is>
      </c>
      <c r="H503" s="223" t="inlineStr">
        <is>
          <t>Anak</t>
        </is>
      </c>
      <c r="I503" s="258" t="inlineStr">
        <is>
          <t>Fiksi</t>
        </is>
      </c>
      <c r="J503" s="186" t="inlineStr">
        <is>
          <t>001.01</t>
        </is>
      </c>
      <c r="K503" s="223" t="n"/>
      <c r="L503" s="223" t="n"/>
      <c r="M503" s="259" t="n"/>
      <c r="N503" s="263" t="inlineStr">
        <is>
          <t>Indonesia</t>
        </is>
      </c>
      <c r="O503" s="263" t="inlineStr">
        <is>
          <t>Tidak diketahui</t>
        </is>
      </c>
      <c r="P503" s="260" t="n">
        <v>2012</v>
      </c>
      <c r="Q503" s="260" t="n">
        <v>2017</v>
      </c>
      <c r="R503" s="223" t="inlineStr">
        <is>
          <t>Nyonyo Publisher</t>
        </is>
      </c>
      <c r="S503" s="223" t="inlineStr">
        <is>
          <t>Andi Offset CV</t>
        </is>
      </c>
      <c r="T503" s="223" t="inlineStr">
        <is>
          <t>Lokal</t>
        </is>
      </c>
      <c r="U503" s="261" t="n">
        <v>28</v>
      </c>
      <c r="V503" s="86" t="inlineStr">
        <is>
          <t>pdf</t>
        </is>
      </c>
      <c r="W503" s="223" t="inlineStr">
        <is>
          <t>4.4 MB</t>
        </is>
      </c>
      <c r="X503" s="223" t="inlineStr">
        <is>
          <t>&lt;p&gt;Momby adalah anak kera yg baik hati. Ia dan kera lainnya percaya bahwa manusia adalah dewa. Beranjak dewasa ia semakin menyadari bahwa dewa itu sering merusak lingkungan dengan menebang pohon di hutan secara sembarangan. Hal ini membuat Momby sedih dan merasa perlu memberitahu dewa untuk berhenti merusak lingkungan. Mampukah Momby mengubah dunia dan menyadarkan para dewa untuk mencintai lingkungan? Ikuti ceritanya, yuk!&lt;/p&gt;</t>
        </is>
      </c>
      <c r="Y503" s="262" t="n">
        <v>31500</v>
      </c>
      <c r="Z503" s="226" t="n"/>
      <c r="AA503" s="241">
        <f>Y3092*Z3092</f>
        <v/>
      </c>
      <c r="AB503" s="237" t="inlineStr">
        <is>
          <t>c31d74b0-2683-4de2-8c52-4ba32f952a2d</t>
        </is>
      </c>
    </row>
    <row r="504" ht="15" customHeight="1" s="283">
      <c r="A504" s="109" t="n">
        <v>3085</v>
      </c>
      <c r="B504" s="222">
        <f>HYPERLINK("https://mocostore.moco.co.id/catalog/"&amp;AB3094,"Klik Disini")</f>
        <v/>
      </c>
      <c r="C504" s="223" t="inlineStr">
        <is>
          <t>Seri ORIMA: Si Kecil yang Punya Banyak Jurus Rahasia, Siapakah Aku?</t>
        </is>
      </c>
      <c r="D504" s="223" t="n"/>
      <c r="E504" s="223" t="inlineStr">
        <is>
          <t>Haziah Ans</t>
        </is>
      </c>
      <c r="F504" s="223" t="inlineStr">
        <is>
          <t>978-979-29-4143-2</t>
        </is>
      </c>
      <c r="G504" s="223" t="inlineStr">
        <is>
          <t>978-979-29-7811-7</t>
        </is>
      </c>
      <c r="H504" s="223" t="inlineStr">
        <is>
          <t>Anak</t>
        </is>
      </c>
      <c r="I504" s="258" t="inlineStr">
        <is>
          <t>Fiksi</t>
        </is>
      </c>
      <c r="J504" s="186" t="inlineStr">
        <is>
          <t>001.01</t>
        </is>
      </c>
      <c r="K504" s="264" t="n"/>
      <c r="L504" s="264" t="n"/>
      <c r="M504" s="265" t="n"/>
      <c r="N504" s="223" t="inlineStr">
        <is>
          <t>Indonesia</t>
        </is>
      </c>
      <c r="O504" s="223" t="inlineStr">
        <is>
          <t>Tidak diketahui</t>
        </is>
      </c>
      <c r="P504" s="260" t="n">
        <v>2013</v>
      </c>
      <c r="Q504" s="260" t="n">
        <v>2017</v>
      </c>
      <c r="R504" s="223" t="inlineStr">
        <is>
          <t>Rainbow Publisher</t>
        </is>
      </c>
      <c r="S504" s="223" t="inlineStr">
        <is>
          <t>Andi Offset CV</t>
        </is>
      </c>
      <c r="T504" s="223" t="inlineStr">
        <is>
          <t>Lokal</t>
        </is>
      </c>
      <c r="U504" s="261" t="n">
        <v>32</v>
      </c>
      <c r="V504" s="86" t="inlineStr">
        <is>
          <t>pdf</t>
        </is>
      </c>
      <c r="W504" s="223" t="inlineStr">
        <is>
          <t>16.3 MB</t>
        </is>
      </c>
      <c r="X504" s="223" t="inlineStr">
        <is>
          <t>&lt;p&gt;Aku sejenis serangga.&lt;br /&gt;
 Tubuhku kecil dan imut.&lt;br /&gt;
 Aku punya banyak jurus rahasia.&lt;br /&gt;
 Tapi aku ini bukan semut.&lt;/p&gt;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504" s="262" t="n">
        <v>26000</v>
      </c>
      <c r="Z504" s="226" t="n"/>
      <c r="AA504" s="241">
        <f>Y3094*Z3094</f>
        <v/>
      </c>
      <c r="AB504" s="237" t="inlineStr">
        <is>
          <t>a0dd56f2-3d58-4a21-93c3-f16d3011b24c</t>
        </is>
      </c>
    </row>
    <row r="505" ht="15" customHeight="1" s="283">
      <c r="A505" s="109" t="n">
        <v>3087</v>
      </c>
      <c r="B505" s="222">
        <f>HYPERLINK("https://mocostore.moco.co.id/catalog/"&amp;AB3096,"Klik Disini")</f>
        <v/>
      </c>
      <c r="C505" s="223" t="inlineStr">
        <is>
          <t>Seri ORIMA: Si Kecil yang Tak Tahu Warna, Siapakah Aku?</t>
        </is>
      </c>
      <c r="D505" s="223" t="n"/>
      <c r="E505" s="223" t="inlineStr">
        <is>
          <t>Haziah Ans</t>
        </is>
      </c>
      <c r="F505" s="223" t="inlineStr">
        <is>
          <t>978-979-29-4149-4</t>
        </is>
      </c>
      <c r="G505" s="223" t="inlineStr">
        <is>
          <t>978-979-29-7812-4</t>
        </is>
      </c>
      <c r="H505" s="223" t="inlineStr">
        <is>
          <t>Anak</t>
        </is>
      </c>
      <c r="I505" s="258" t="inlineStr">
        <is>
          <t>Fiksi</t>
        </is>
      </c>
      <c r="J505" s="186" t="inlineStr">
        <is>
          <t>001.01</t>
        </is>
      </c>
      <c r="K505" s="223" t="n"/>
      <c r="L505" s="223" t="n"/>
      <c r="M505" s="259" t="n"/>
      <c r="N505" s="263" t="inlineStr">
        <is>
          <t>Indonesia</t>
        </is>
      </c>
      <c r="O505" s="263" t="inlineStr">
        <is>
          <t>Tidak diketahui</t>
        </is>
      </c>
      <c r="P505" s="260" t="n">
        <v>2013</v>
      </c>
      <c r="Q505" s="260" t="n">
        <v>2017</v>
      </c>
      <c r="R505" s="223" t="inlineStr">
        <is>
          <t>Rainbow Publisher</t>
        </is>
      </c>
      <c r="S505" s="223" t="inlineStr">
        <is>
          <t>Andi Offset CV</t>
        </is>
      </c>
      <c r="T505" s="223" t="inlineStr">
        <is>
          <t>Lokal</t>
        </is>
      </c>
      <c r="U505" s="261" t="n">
        <v>32</v>
      </c>
      <c r="V505" s="86" t="inlineStr">
        <is>
          <t>pdf</t>
        </is>
      </c>
      <c r="W505" s="223" t="inlineStr">
        <is>
          <t>14.9 MB</t>
        </is>
      </c>
      <c r="X505" s="223" t="inlineStr">
        <is>
          <t>&lt;p&gt;Cit... cit... cit... itu suaraku.&lt;br /&gt;
 Hihihi... kamu pasti sudah bisa menebakku.&lt;br /&gt;
 Eiiittt... tunggu dulu.&lt;br /&gt;
 Agar kamu tak salah duga, simak apayang akan kuceritakan tentangku.&lt;/p&gt;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505" s="262" t="n">
        <v>26000</v>
      </c>
      <c r="Z505" s="226" t="n"/>
      <c r="AA505" s="241">
        <f>Y3096*Z3096</f>
        <v/>
      </c>
      <c r="AB505" s="237" t="inlineStr">
        <is>
          <t>e2c9e61f-a040-44dd-9f42-4917dfa1f9e6</t>
        </is>
      </c>
    </row>
    <row r="506" ht="15" customHeight="1" s="283">
      <c r="A506" s="109" t="n">
        <v>3088</v>
      </c>
      <c r="B506" s="222">
        <f>HYPERLINK("https://mocostore.moco.co.id/catalog/"&amp;AB3097,"Klik Disini")</f>
        <v/>
      </c>
      <c r="C506" s="223" t="inlineStr">
        <is>
          <t>Seri ORIMA: Si Rabun Dekat yang Aktif di Malam Hari, Siapakah Aku?</t>
        </is>
      </c>
      <c r="D506" s="223" t="n"/>
      <c r="E506" s="223" t="inlineStr">
        <is>
          <t>Haziah Ans</t>
        </is>
      </c>
      <c r="F506" s="223" t="inlineStr">
        <is>
          <t>978-979-29-4151-7</t>
        </is>
      </c>
      <c r="G506" s="223" t="inlineStr">
        <is>
          <t>978-979-29-7813-1</t>
        </is>
      </c>
      <c r="H506" s="223" t="inlineStr">
        <is>
          <t>Anak</t>
        </is>
      </c>
      <c r="I506" s="258" t="inlineStr">
        <is>
          <t>Fiksi</t>
        </is>
      </c>
      <c r="J506" s="186" t="inlineStr">
        <is>
          <t>001.01</t>
        </is>
      </c>
      <c r="K506" s="264" t="n"/>
      <c r="L506" s="264" t="n"/>
      <c r="M506" s="259" t="n"/>
      <c r="N506" s="263" t="inlineStr">
        <is>
          <t>Indonesia</t>
        </is>
      </c>
      <c r="O506" s="263" t="inlineStr">
        <is>
          <t>Tidak diketahui</t>
        </is>
      </c>
      <c r="P506" s="260" t="n">
        <v>2013</v>
      </c>
      <c r="Q506" s="260" t="n">
        <v>2017</v>
      </c>
      <c r="R506" s="223" t="inlineStr">
        <is>
          <t>Rainbow Publisher</t>
        </is>
      </c>
      <c r="S506" s="223" t="inlineStr">
        <is>
          <t>Andi Offset CV</t>
        </is>
      </c>
      <c r="T506" s="223" t="inlineStr">
        <is>
          <t>Lokal</t>
        </is>
      </c>
      <c r="U506" s="261" t="n">
        <v>32</v>
      </c>
      <c r="V506" s="86" t="inlineStr">
        <is>
          <t>pdf</t>
        </is>
      </c>
      <c r="W506" s="223" t="inlineStr">
        <is>
          <t>4.1 MB</t>
        </is>
      </c>
      <c r="X506" s="223" t="inlineStr">
        <is>
          <t>&lt;p&gt;Kepalaku sungguh istimewa.&lt;br /&gt;
 Bisa kuputar hingga 135 derajat jauhnya.&lt;br /&gt;
 Aku tak perlu memutar tubuhku.&lt;br /&gt;
 Aku bisa melihat ke mana pun yang aku mau.&lt;/p&gt;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506" s="262" t="n">
        <v>26000</v>
      </c>
      <c r="Z506" s="226" t="n"/>
      <c r="AA506" s="241">
        <f>Y3097*Z3097</f>
        <v/>
      </c>
      <c r="AB506" s="237" t="inlineStr">
        <is>
          <t>719daf6d-4a7e-45f6-a0a7-b36ee5e89803</t>
        </is>
      </c>
    </row>
    <row r="507" ht="15" customHeight="1" s="283">
      <c r="A507" s="109" t="n">
        <v>3089</v>
      </c>
      <c r="B507" s="222">
        <f>HYPERLINK("https://mocostore.moco.co.id/catalog/"&amp;AB3098,"Klik Disini")</f>
        <v/>
      </c>
      <c r="C507" s="223" t="inlineStr">
        <is>
          <t>Seri Petualangan Icha - Bom Misterius</t>
        </is>
      </c>
      <c r="D507" s="223" t="n"/>
      <c r="E507" s="223" t="inlineStr">
        <is>
          <t>Hari Purwanto</t>
        </is>
      </c>
      <c r="F507" s="223" t="inlineStr">
        <is>
          <t>978-979-29-3516-5</t>
        </is>
      </c>
      <c r="G507" s="223" t="inlineStr">
        <is>
          <t>978-979-29-7819-3</t>
        </is>
      </c>
      <c r="H507" s="223" t="inlineStr">
        <is>
          <t>Anak</t>
        </is>
      </c>
      <c r="I507" s="258" t="inlineStr">
        <is>
          <t>Fiksi</t>
        </is>
      </c>
      <c r="J507" s="186" t="inlineStr">
        <is>
          <t>001.01</t>
        </is>
      </c>
      <c r="K507" s="264" t="n"/>
      <c r="L507" s="264" t="n"/>
      <c r="M507" s="259" t="n"/>
      <c r="N507" s="223" t="inlineStr">
        <is>
          <t>Indonesia</t>
        </is>
      </c>
      <c r="O507" s="223" t="inlineStr">
        <is>
          <t>Tidak diketahui</t>
        </is>
      </c>
      <c r="P507" s="260" t="n">
        <v>2013</v>
      </c>
      <c r="Q507" s="260" t="n">
        <v>2017</v>
      </c>
      <c r="R507" s="223" t="inlineStr">
        <is>
          <t>Nyonyo Publisher</t>
        </is>
      </c>
      <c r="S507" s="223" t="inlineStr">
        <is>
          <t>Andi Offset CV</t>
        </is>
      </c>
      <c r="T507" s="223" t="inlineStr">
        <is>
          <t>Lokal</t>
        </is>
      </c>
      <c r="U507" s="261" t="n">
        <v>196</v>
      </c>
      <c r="V507" s="86" t="inlineStr">
        <is>
          <t>pdf</t>
        </is>
      </c>
      <c r="W507" s="223" t="inlineStr">
        <is>
          <t>10.2 MB</t>
        </is>
      </c>
      <c r="X507" s="223" t="inlineStr">
        <is>
          <t>&lt;p&gt;Dalam petualangan kali ini, Icha dan teman-temannya kembali megalami kejadian yang mendebarkan. Sebuah ledakan hebat terjadi dilapangan, dekat pasar tradisional yang sedang mereka kunjungi. Saat itu mereka sedang berlibur di daerah bandung. Siapa yang meledakkan bom di situ? Untuk apa orang meledakkan bom di tengah lapangan luas? Lalu, ditemukkannya bukti sebuah logam misterius di sekitar tempat itu. Mereka juga mengalami terror dari orang-orang aneh dan nekat. Apakah benar itu bom? Atau meteor yang jatuh? Siapakah orang-orang yang menggangu mereka? Apa hubungan semua teka-teki ini? para peneliti diterjunkan ke tempat itu. Icha dan teman-teman bersahabat dengan mereka dan berusaha memecahkan masalah ini bersama-sama.&lt;/p&gt;</t>
        </is>
      </c>
      <c r="Y507" s="262" t="n">
        <v>57500</v>
      </c>
      <c r="Z507" s="226" t="n"/>
      <c r="AA507" s="241">
        <f>Y3098*Z3098</f>
        <v/>
      </c>
      <c r="AB507" s="237" t="inlineStr">
        <is>
          <t>f710c049-1cf3-4321-8137-7f28afdf968e</t>
        </is>
      </c>
    </row>
    <row r="508" ht="15" customHeight="1" s="283">
      <c r="A508" s="109" t="n">
        <v>3090</v>
      </c>
      <c r="B508" s="222">
        <f>HYPERLINK("https://mocostore.moco.co.id/catalog/"&amp;AB3099,"Klik Disini")</f>
        <v/>
      </c>
      <c r="C508" s="223" t="inlineStr">
        <is>
          <t>Setelah 7 Wanita Menamparku</t>
        </is>
      </c>
      <c r="D508" s="223" t="n"/>
      <c r="E508" s="223" t="inlineStr">
        <is>
          <t>Anak S-E-N</t>
        </is>
      </c>
      <c r="F508" s="223" t="inlineStr">
        <is>
          <t>978-979-29-0815-2</t>
        </is>
      </c>
      <c r="G508" s="223" t="inlineStr">
        <is>
          <t>978-979-29-7827-8</t>
        </is>
      </c>
      <c r="H508" s="223" t="inlineStr">
        <is>
          <t>Fiksi</t>
        </is>
      </c>
      <c r="I508" s="258" t="inlineStr">
        <is>
          <t>Fiksi</t>
        </is>
      </c>
      <c r="J508" s="186" t="inlineStr">
        <is>
          <t>001.02</t>
        </is>
      </c>
      <c r="K508" s="264" t="n"/>
      <c r="L508" s="264" t="n"/>
      <c r="M508" s="259" t="n"/>
      <c r="N508" s="223" t="inlineStr">
        <is>
          <t>Indonesia</t>
        </is>
      </c>
      <c r="O508" s="223" t="inlineStr">
        <is>
          <t>Tidak diketahui</t>
        </is>
      </c>
      <c r="P508" s="260" t="n">
        <v>2009</v>
      </c>
      <c r="Q508" s="260" t="n">
        <v>2017</v>
      </c>
      <c r="R508" s="223" t="inlineStr">
        <is>
          <t>Sheila Publishing</t>
        </is>
      </c>
      <c r="S508" s="223" t="inlineStr">
        <is>
          <t>Andi Offset CV</t>
        </is>
      </c>
      <c r="T508" s="223" t="inlineStr">
        <is>
          <t>Lokal</t>
        </is>
      </c>
      <c r="U508" s="261" t="n">
        <v>219</v>
      </c>
      <c r="V508" s="86" t="inlineStr">
        <is>
          <t>pdf</t>
        </is>
      </c>
      <c r="W508" s="223" t="inlineStr">
        <is>
          <t>2.1 MB</t>
        </is>
      </c>
      <c r="X508" s="223" t="inlineStr">
        <is>
          <t>&lt;p&gt;Freddy Mercuri pernah bilang kalau usia 70 hidup akan terasa sangat membosankan. Ia tidak mau hidup pada usia itu dan umur vokalis QUEEN itu memang tidak sampai 70. Aku tidak tahu apakah ia bersyukur atau tidak yang pasti saat ini usiaku masih jauh di bawah 70. Tapi, hidupku sangat membosankan. Angka 27 macam angka keramat untuk perempuan lajang dan tinggal di desa seperti aku. Pengangguran. Tak Cantik. Tak terlalu cerdas. Relasi pun tak banyak. Satu lagi, punya sepuluh adik yang harus kupertanggungjawabkan!&amp;nbsp;&lt;/p&gt;
 &lt;p&gt;Apakah ada yang lebih mengenaskan dari itu?&lt;br /&gt;
 &amp;nbsp; &amp;nbsp;&amp;nbsp;&lt;br /&gt;
 Aku pecundang domestik! Butuh banyak jalan pintas untuk punya arti. Butuh argumen, emosi, spekulasi, dan kelucuan. Harus belajar dari kesalahan-kesalahan khas wanita. Atau keajaiban layaknya pasir yang bersarang di perut kerang yang lalu menghasilkan mutiara. Atau, adakah cara lain?&lt;/p&gt;</t>
        </is>
      </c>
      <c r="Y508" s="262" t="n">
        <v>66000</v>
      </c>
      <c r="Z508" s="226" t="n"/>
      <c r="AA508" s="241">
        <f>Y3099*Z3099</f>
        <v/>
      </c>
      <c r="AB508" s="237" t="inlineStr">
        <is>
          <t>b91c4038-611a-4681-9a8b-b0b0c058e65e</t>
        </is>
      </c>
    </row>
    <row r="509" ht="15" customHeight="1" s="283">
      <c r="A509" s="109" t="n">
        <v>3091</v>
      </c>
      <c r="B509" s="222">
        <f>HYPERLINK("https://mocostore.moco.co.id/catalog/"&amp;AB3100,"Klik Disini")</f>
        <v/>
      </c>
      <c r="C509" s="223" t="inlineStr">
        <is>
          <t>The Shape of Love</t>
        </is>
      </c>
      <c r="D509" s="223" t="n"/>
      <c r="E509" s="223" t="inlineStr">
        <is>
          <t>Christina Juzwar</t>
        </is>
      </c>
      <c r="F509" s="223" t="inlineStr">
        <is>
          <t>978-979-29-4146-7</t>
        </is>
      </c>
      <c r="G509" s="223" t="inlineStr">
        <is>
          <t>978-979-29-7885-8</t>
        </is>
      </c>
      <c r="H509" s="223" t="inlineStr">
        <is>
          <t>Fiksi</t>
        </is>
      </c>
      <c r="I509" s="258" t="inlineStr">
        <is>
          <t>Fiksi</t>
        </is>
      </c>
      <c r="J509" s="186" t="inlineStr">
        <is>
          <t>001.02</t>
        </is>
      </c>
      <c r="K509" s="264" t="n"/>
      <c r="L509" s="264" t="n"/>
      <c r="M509" s="265" t="n"/>
      <c r="N509" s="223" t="n"/>
      <c r="O509" s="223" t="n"/>
      <c r="P509" s="260" t="n">
        <v>2013</v>
      </c>
      <c r="Q509" s="260" t="n">
        <v>2017</v>
      </c>
      <c r="R509" s="223" t="inlineStr">
        <is>
          <t>Sheila Publishing</t>
        </is>
      </c>
      <c r="S509" s="223" t="inlineStr">
        <is>
          <t>Andi Offset CV</t>
        </is>
      </c>
      <c r="T509" s="223" t="n"/>
      <c r="U509" s="261" t="n">
        <v>168</v>
      </c>
      <c r="V509" s="86" t="inlineStr">
        <is>
          <t>pdf</t>
        </is>
      </c>
      <c r="W509" s="223" t="inlineStr">
        <is>
          <t>9.6 MB</t>
        </is>
      </c>
      <c r="X509" s="223" t="inlineStr">
        <is>
          <t>&lt;p&gt;The Shape of Love adalah kumpulan cerita mengenai beragam bentuk cinta. Mungkin cinta yang kita kenal selama ini hanyalah berbentuk hati. Namun, jika menilik ke pori-pori terdalam, cinta itu berjuta bentuk dan rasa.&amp;nbsp;&lt;br /&gt;
 Seperti cerita 365 hari yang berisi cinta terhadap seorang cowok, Keriting vs Lurus, cerita cinta dengan kakak atau adik, My sweet 17th, cerita cinta terhadap orang tua, Rambut Panjang Nanda, cerita cinta terhadap sahabat, Ibuku Bernama Rosi, cerita cinta terhadap sosok ibu, Sayap Pink Lola, dan XXL, yang meramu cerita cinta terhadap diri sendiri.&amp;nbsp;&lt;br /&gt;
 Masih banyak cerita cinta lain di dalam kumpulan cerpen ini. The Shape of Love akan membuat hati kita terenyuh serta merenung, sekaligus bersorak gembira karena di kumpulan cerita ini, kita merayakan cinta yang bisa dirayakan oleh siapa saja dan untuk siapa saja.&lt;/p&gt;</t>
        </is>
      </c>
      <c r="Y509" s="262" t="n">
        <v>42000</v>
      </c>
      <c r="Z509" s="226" t="n"/>
      <c r="AA509" s="241">
        <f>Y3100*Z3100</f>
        <v/>
      </c>
      <c r="AB509" s="237" t="inlineStr">
        <is>
          <t>9fa4cfe3-d311-4ce6-8e4a-118bb8f2ad7d</t>
        </is>
      </c>
    </row>
    <row r="510" ht="15" customHeight="1" s="283">
      <c r="A510" s="109" t="n">
        <v>3092</v>
      </c>
      <c r="B510" s="222">
        <f>HYPERLINK("https://mocostore.moco.co.id/catalog/"&amp;AB3101,"Klik Disini")</f>
        <v/>
      </c>
      <c r="C510" s="223" t="inlineStr">
        <is>
          <t>Si Kembar Hera dan Hermus</t>
        </is>
      </c>
      <c r="D510" s="223" t="n"/>
      <c r="E510" s="223" t="inlineStr">
        <is>
          <t>Dwi Rahmawati</t>
        </is>
      </c>
      <c r="F510" s="223" t="inlineStr">
        <is>
          <t>978-979-29-4138-8</t>
        </is>
      </c>
      <c r="G510" s="223" t="inlineStr">
        <is>
          <t>978-979-29-7831-5</t>
        </is>
      </c>
      <c r="H510" s="223" t="inlineStr">
        <is>
          <t>Anak</t>
        </is>
      </c>
      <c r="I510" s="258" t="inlineStr">
        <is>
          <t>Fiksi</t>
        </is>
      </c>
      <c r="J510" s="186" t="inlineStr">
        <is>
          <t>001.01</t>
        </is>
      </c>
      <c r="K510" s="223" t="n"/>
      <c r="L510" s="223" t="n"/>
      <c r="M510" s="259" t="n"/>
      <c r="N510" s="223" t="inlineStr">
        <is>
          <t>Indonesia</t>
        </is>
      </c>
      <c r="O510" s="223" t="inlineStr">
        <is>
          <t>Tidak diketahui</t>
        </is>
      </c>
      <c r="P510" s="260" t="n">
        <v>2013</v>
      </c>
      <c r="Q510" s="260" t="n">
        <v>2017</v>
      </c>
      <c r="R510" s="223" t="inlineStr">
        <is>
          <t>Nyonyo Publisher</t>
        </is>
      </c>
      <c r="S510" s="223" t="inlineStr">
        <is>
          <t>Andi Offset CV</t>
        </is>
      </c>
      <c r="T510" s="223" t="inlineStr">
        <is>
          <t>Lokal</t>
        </is>
      </c>
      <c r="U510" s="261" t="n">
        <v>28</v>
      </c>
      <c r="V510" s="86" t="inlineStr">
        <is>
          <t>pdf</t>
        </is>
      </c>
      <c r="W510" s="223" t="inlineStr">
        <is>
          <t>17.7 MB</t>
        </is>
      </c>
      <c r="X510" s="223" t="inlineStr">
        <is>
          <t>&lt;p&gt;Beruang madu memiliki nama latin Helarctos malayanus. Mereka dikenal juga dengan sebutan sun bear. Habitatnya di hutan hujan tropis dan merupakan jenis beruang yang memiliki ukuran tubuh terkecil di antara delapan jenis beruang di dunia. Bulunya berwarna hitam dengan tanda di dada yang berwarna kuning atau putih.Lidahnya sangat panjang dibanding jenis beruang lain.&lt;/p&gt;
 &lt;p&gt;Beruang madu merupakan satwa asli Balikpapan dan masih ada populasi asli yang bertahan di Hutan Lindung Sungai Wain.&lt;br /&gt;
 Makanan utama beruang madu adalah serangga (terutama rayap, semut, larva kumbang,dan kecoak hutan), buah-buahan, madu (terutama dari lebah jenis kelulutatau stingless bees).Terkadang mereka juga memakan bunga tertentu.Rumput dan daun hampir tidak pernah dimakannya.&lt;/p&gt;
 &lt;p&gt;Sehari-hari mereka mencari makan di tanah atau di atas pohon.Mereka tidur pada malam hari di batang kayu roboh atau bersarang di atas pohon.&lt;/p&gt;</t>
        </is>
      </c>
      <c r="Y510" s="262" t="n">
        <v>27500</v>
      </c>
      <c r="Z510" s="226" t="n"/>
      <c r="AA510" s="241">
        <f>Y3101*Z3101</f>
        <v/>
      </c>
      <c r="AB510" s="237" t="inlineStr">
        <is>
          <t>d2a36280-6dba-49fd-adfc-e1d54d37df4c</t>
        </is>
      </c>
    </row>
    <row r="511" ht="15" customHeight="1" s="283">
      <c r="A511" s="109" t="n">
        <v>3093</v>
      </c>
      <c r="B511" s="222">
        <f>HYPERLINK("https://mocostore.moco.co.id/catalog/"&amp;AB3102,"Klik Disini")</f>
        <v/>
      </c>
      <c r="C511" s="223" t="inlineStr">
        <is>
          <t>Si Penjelajah Lut Tawar</t>
        </is>
      </c>
      <c r="D511" s="223" t="n"/>
      <c r="E511" s="223" t="inlineStr">
        <is>
          <t>Bambang Irwanto, dkk</t>
        </is>
      </c>
      <c r="F511" s="223" t="inlineStr">
        <is>
          <t>978-979-29-3877-7</t>
        </is>
      </c>
      <c r="G511" s="223" t="inlineStr">
        <is>
          <t>978-979-29-7832-2</t>
        </is>
      </c>
      <c r="H511" s="223" t="inlineStr">
        <is>
          <t>Fiksi</t>
        </is>
      </c>
      <c r="I511" s="258" t="inlineStr">
        <is>
          <t>Fiksi</t>
        </is>
      </c>
      <c r="J511" s="186" t="inlineStr">
        <is>
          <t>001.02</t>
        </is>
      </c>
      <c r="K511" s="264" t="n"/>
      <c r="L511" s="264" t="n"/>
      <c r="M511" s="259" t="n"/>
      <c r="N511" s="223" t="inlineStr">
        <is>
          <t>Indonesia</t>
        </is>
      </c>
      <c r="O511" s="223" t="inlineStr">
        <is>
          <t>Tidak diketahui</t>
        </is>
      </c>
      <c r="P511" s="260" t="n">
        <v>2013</v>
      </c>
      <c r="Q511" s="260" t="n">
        <v>2017</v>
      </c>
      <c r="R511" s="223" t="inlineStr">
        <is>
          <t>Sheila Publishing</t>
        </is>
      </c>
      <c r="S511" s="223" t="inlineStr">
        <is>
          <t>Andi Offset CV</t>
        </is>
      </c>
      <c r="T511" s="223" t="inlineStr">
        <is>
          <t>Lokal</t>
        </is>
      </c>
      <c r="U511" s="261" t="n">
        <v>104</v>
      </c>
      <c r="V511" s="86" t="inlineStr">
        <is>
          <t>pdf</t>
        </is>
      </c>
      <c r="W511" s="223" t="inlineStr">
        <is>
          <t>12.7 MB</t>
        </is>
      </c>
      <c r="X511" s="223" t="inlineStr">
        <is>
          <t>&lt;p&gt;&amp;ldquo;Karena aku tahu, Si Penjelajah Lut Tawar adalah perahu kebangaanmu. Aku tak mau kau kehilangan perahu ini.&amp;rdquo;&lt;br /&gt;
 Sontak mata Fikar berkaca-kaca. Buru-buru ia mengalihkan pandangan dari Malik.&lt;br /&gt;
 &amp;ldquo;Kar, ayo naik.&amp;rdquo; Malik memberi tanda agar Fikar naik ke perahu. &amp;ldquo;Sekarang kau bisa pakai perahu ini sepuasnya.&amp;rdquo;&amp;nbsp;&lt;br /&gt;
 Fikar menggeleng. &amp;ldquo;Perahu ini punyamu.&amp;rdquo;&amp;nbsp;&lt;br /&gt;
 &amp;ldquo;Bukan punyaku, tapi punya kita,&amp;rdquo; kata Malik sambil merangkul erat sahabatnya.&lt;br /&gt;
 *&amp;nbsp;&lt;br /&gt;
 Kesepuluh cerita di dalam buku ini memiliki muatan kedaerahan atau kearifan lokal yang begitu kuat dengan selalu disisipi pesan atau nilai-nilai kehidupan yang baik. Saat ini, cerita berbau kelokalan memang masih jarang ditemui karena kebanyakan selalu bercerita tentang hal-hal berbau perkotaan. Cerita dalam buku ini akan membuka cara pandang yang baru tentang keunikan dan nilai lokal yang bijaksana. Dengan penyajian cerita yang menarik, pembaca akan diajak berpetualang ke daerah-daerah yang tersebar di Indonesia.&lt;/p&gt;</t>
        </is>
      </c>
      <c r="Y511" s="262" t="n">
        <v>39000</v>
      </c>
      <c r="Z511" s="226" t="n"/>
      <c r="AA511" s="241">
        <f>Y3102*Z3102</f>
        <v/>
      </c>
      <c r="AB511" s="237" t="inlineStr">
        <is>
          <t>4dd8c84b-6049-4fa2-b934-40250ac5328c</t>
        </is>
      </c>
    </row>
    <row r="512" ht="15" customHeight="1" s="283">
      <c r="A512" s="109" t="n">
        <v>3098</v>
      </c>
      <c r="B512" s="222">
        <f>HYPERLINK("https://mocostore.moco.co.id/catalog/"&amp;AB3107,"Klik Disini")</f>
        <v/>
      </c>
      <c r="C512" s="223" t="inlineStr">
        <is>
          <t>Gudang Simpang Siur + 12 Dongeng Seru Pembangun Karakter</t>
        </is>
      </c>
      <c r="D512" s="223" t="n"/>
      <c r="E512" s="223" t="inlineStr">
        <is>
          <t>Komunitas Penulis Bacaan Anak (PBA) Jatim</t>
        </is>
      </c>
      <c r="F512" s="223" t="inlineStr">
        <is>
          <t>978-979-29-3934-7</t>
        </is>
      </c>
      <c r="G512" s="223" t="inlineStr">
        <is>
          <t>978-979-29-7506-2</t>
        </is>
      </c>
      <c r="H512" s="223" t="inlineStr">
        <is>
          <t>Anak</t>
        </is>
      </c>
      <c r="I512" s="258" t="inlineStr">
        <is>
          <t>Fiksi</t>
        </is>
      </c>
      <c r="J512" s="186" t="inlineStr">
        <is>
          <t>001.01</t>
        </is>
      </c>
      <c r="K512" s="223" t="n"/>
      <c r="L512" s="223" t="n"/>
      <c r="M512" s="259" t="n"/>
      <c r="N512" s="223" t="inlineStr">
        <is>
          <t>Indonesia</t>
        </is>
      </c>
      <c r="O512" s="223" t="inlineStr">
        <is>
          <t>Tidak diketahui</t>
        </is>
      </c>
      <c r="P512" s="260" t="n">
        <v>2013</v>
      </c>
      <c r="Q512" s="260" t="n">
        <v>2017</v>
      </c>
      <c r="R512" s="223" t="inlineStr">
        <is>
          <t>Nyonyo Publisher</t>
        </is>
      </c>
      <c r="S512" s="223" t="inlineStr">
        <is>
          <t>Andi Offset CV</t>
        </is>
      </c>
      <c r="T512" s="223" t="inlineStr">
        <is>
          <t>Lokal</t>
        </is>
      </c>
      <c r="U512" s="261" t="n">
        <v>108</v>
      </c>
      <c r="V512" s="86" t="inlineStr">
        <is>
          <t>pdf</t>
        </is>
      </c>
      <c r="W512" s="223" t="inlineStr">
        <is>
          <t>1.9 MB</t>
        </is>
      </c>
      <c r="X512" s="223" t="inlineStr">
        <is>
          <t>&lt;p&gt;&amp;ldquo;Dia sengaja membuat berita simpang siur tentang kita! Gudang ini cocok dinamakan Gudang Simpang Siur!&amp;rdquo; kata Terpal lagi. Seisi gudang tertawa terbahak-bahak mendengarnya. Gudang Simpang Siur, nama yang bagus, bukan? Setuju, bukan? Keren, bukan?&lt;/p&gt;
 &lt;p&gt;Pak Weku tidak boleh kita biarkan!&amp;rdquo; kali ini &amp;nbsp;Pan-cil yang bicara.&amp;ldquo;Dia perlu diberi pelajaran!&amp;rdquo; Bajak semakin berapi-api.&amp;nbsp; Semua mengangguk-angguk. Sangat setuju! Sangat mendukung Bajak!&lt;/p&gt;
 &lt;p&gt;Gudang Simpang Siur adalah salah satu dari 13 dongeng dalam buku ini. Teman-teman akan menemukan beragam kisah menarik yang dapat membentuk karakter menjadi lebih baik. Disajikan dengan ciamik tanpa meninggalkan pesan moral yang kuat di dalamnya. Tunggu apa lagi? Baca dan ikuti ceritanya!&lt;/p&gt;</t>
        </is>
      </c>
      <c r="Y512" s="262" t="n">
        <v>39000</v>
      </c>
      <c r="Z512" s="226" t="n"/>
      <c r="AA512" s="241">
        <f>Y3107*Z3107</f>
        <v/>
      </c>
      <c r="AB512" s="237" t="inlineStr">
        <is>
          <t>f492ec29-c340-42ec-9226-a4484207ec66</t>
        </is>
      </c>
    </row>
    <row r="513" ht="15" customHeight="1" s="283">
      <c r="A513" s="109" t="n">
        <v>3100</v>
      </c>
      <c r="B513" s="222">
        <f>HYPERLINK("https://mocostore.moco.co.id/catalog/"&amp;AB3109,"Klik Disini")</f>
        <v/>
      </c>
      <c r="C513" s="223" t="inlineStr">
        <is>
          <t>Hati Kedua: Aku Selalu Suka Sama Matahari. Aku Mau Jadi Matahari</t>
        </is>
      </c>
      <c r="D513" s="223" t="n"/>
      <c r="E513" s="223" t="inlineStr">
        <is>
          <t>Achi TM</t>
        </is>
      </c>
      <c r="F513" s="223" t="inlineStr">
        <is>
          <t>978-979-29-2099-4</t>
        </is>
      </c>
      <c r="G513" s="223" t="inlineStr">
        <is>
          <t>978-979-29-7508-6</t>
        </is>
      </c>
      <c r="H513" s="223" t="inlineStr">
        <is>
          <t>Fiksi</t>
        </is>
      </c>
      <c r="I513" s="258" t="inlineStr">
        <is>
          <t>Fiksi</t>
        </is>
      </c>
      <c r="J513" s="186" t="inlineStr">
        <is>
          <t>001.02</t>
        </is>
      </c>
      <c r="K513" s="223" t="n"/>
      <c r="L513" s="223" t="n"/>
      <c r="M513" s="259" t="n"/>
      <c r="N513" s="223" t="inlineStr">
        <is>
          <t>Indonesia</t>
        </is>
      </c>
      <c r="O513" s="223" t="inlineStr">
        <is>
          <t>Tidak diketahui</t>
        </is>
      </c>
      <c r="P513" s="260" t="n">
        <v>2013</v>
      </c>
      <c r="Q513" s="260" t="n">
        <v>2017</v>
      </c>
      <c r="R513" s="223" t="inlineStr">
        <is>
          <t>Sheila Publishing</t>
        </is>
      </c>
      <c r="S513" s="223" t="inlineStr">
        <is>
          <t>Andi Offset CV</t>
        </is>
      </c>
      <c r="T513" s="223" t="inlineStr">
        <is>
          <t>Lokal</t>
        </is>
      </c>
      <c r="U513" s="261" t="n">
        <v>352</v>
      </c>
      <c r="V513" s="86" t="inlineStr">
        <is>
          <t>pdf</t>
        </is>
      </c>
      <c r="W513" s="223" t="inlineStr">
        <is>
          <t>11.4 MB</t>
        </is>
      </c>
      <c r="X513" s="223" t="inlineStr">
        <is>
          <t>&lt;p&gt;&amp;ldquo;Hati kedua kamu siapa, Ra?&amp;rdquo;&lt;/p&gt;
 &lt;p&gt;&amp;ldquo;Hah?&amp;rdquo; kurasakan panas menjalar di pipiku, &amp;ldquo;Kok jadi bahas hati kedua?&amp;rdquo;&lt;/p&gt;
 &lt;p&gt;&amp;ldquo;Ada, kan?&amp;rdquo;&lt;/p&gt;
 &lt;p&gt;&amp;ldquo;Ngga&amp;hellip; ngga ada. Aku ngga ngerti cinta-cintaan, Kak.&amp;rdquo;&lt;/p&gt;
 &lt;p&gt;&amp;ldquo;Hihihi&amp;hellip; Rara masih polos, ya. Emang belum puber?&amp;rdquo;&lt;/p&gt;
 &lt;p&gt;&amp;ldquo;Udah, kok!&amp;rdquo; tungkasku cepat. Kak Syifa malah semakin tertawa. &amp;ldquo;U&amp;hellip; udah Kak&amp;hellip; jangan bahas Hati Kedua, ah. Bikin malu tauk.&amp;rdquo; Aku menunduk dan memandangi kakiku.&lt;/p&gt;
 &lt;p&gt;Kak Syifa berhenti tertawa dan memegangi kedua pipinya. &amp;ldquo;Kalau hati ketiga Rara?&amp;rdquo;&lt;/p&gt;
 &lt;p&gt;&amp;nbsp; &amp;nbsp; &amp;nbsp; &amp;nbsp; &amp;nbsp; &amp;nbsp; &amp;ldquo;Eh...,&amp;rdquo; aku mendongak dan menatap serius wajah Kak Syifa. &amp;ldquo;Eng&amp;hellip; Kak Syifa mau jadi hati ketiga Rara?&amp;rdquo;&lt;/p&gt;
 &lt;p&gt;&amp;nbsp; &amp;nbsp; &amp;nbsp; &amp;nbsp; &amp;nbsp; &amp;nbsp; &amp;ldquo;Mau&amp;hellip;.&amp;rdquo;&lt;/p&gt;
 &lt;p&gt;&amp;nbsp; &amp;nbsp; &amp;nbsp; &amp;nbsp; &amp;nbsp; &amp;nbsp; Bayangan Kak Syifa menghilang lenyap. Berganti dengan kabut putih yang membuat teduh. Tapi dari balik kabut itu, suara lembut Kak Syifa kembali menyapaku.&lt;/p&gt;
 &lt;p&gt;&amp;nbsp; &amp;nbsp; &amp;nbsp; &amp;nbsp; &amp;nbsp; &amp;nbsp; &amp;ldquo;Hati keduamu siapa, Ra?&amp;rdquo;&lt;/p&gt;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513" s="262" t="n">
        <v>108000</v>
      </c>
      <c r="Z513" s="226" t="n"/>
      <c r="AA513" s="241">
        <f>Y3109*Z3109</f>
        <v/>
      </c>
      <c r="AB513" s="237" t="inlineStr">
        <is>
          <t>ed38b10f-094c-4952-bc9f-4d1c07a77097</t>
        </is>
      </c>
    </row>
    <row r="514" ht="15" customHeight="1" s="283">
      <c r="A514" s="109" t="n">
        <v>3103</v>
      </c>
      <c r="B514" s="222">
        <f>HYPERLINK("https://mocostore.moco.co.id/catalog/"&amp;AB3112,"Klik Disini")</f>
        <v/>
      </c>
      <c r="C514" s="223" t="inlineStr">
        <is>
          <t>Hujan di Belanga</t>
        </is>
      </c>
      <c r="D514" s="223" t="n"/>
      <c r="E514" s="223" t="inlineStr">
        <is>
          <t>Chika Riki</t>
        </is>
      </c>
      <c r="F514" s="223" t="inlineStr">
        <is>
          <t>978-979-29-0324-9</t>
        </is>
      </c>
      <c r="G514" s="223" t="inlineStr">
        <is>
          <t>978-979-29-7516-1</t>
        </is>
      </c>
      <c r="H514" s="223" t="inlineStr">
        <is>
          <t>Fiksi</t>
        </is>
      </c>
      <c r="I514" s="258" t="inlineStr">
        <is>
          <t>Fiksi</t>
        </is>
      </c>
      <c r="J514" s="186" t="inlineStr">
        <is>
          <t>001.02</t>
        </is>
      </c>
      <c r="K514" s="223" t="n"/>
      <c r="L514" s="223" t="n"/>
      <c r="M514" s="259" t="n"/>
      <c r="N514" s="223" t="n"/>
      <c r="O514" s="223" t="n"/>
      <c r="P514" s="260" t="n">
        <v>2008</v>
      </c>
      <c r="Q514" s="260" t="n">
        <v>2017</v>
      </c>
      <c r="R514" s="223" t="inlineStr">
        <is>
          <t>Sheila Publishing</t>
        </is>
      </c>
      <c r="S514" s="223" t="inlineStr">
        <is>
          <t>Andi Offset CV</t>
        </is>
      </c>
      <c r="T514" s="223" t="n"/>
      <c r="U514" s="261" t="n">
        <v>292</v>
      </c>
      <c r="V514" s="86" t="inlineStr">
        <is>
          <t>pdf</t>
        </is>
      </c>
      <c r="W514" s="223" t="inlineStr">
        <is>
          <t>963.1 kB</t>
        </is>
      </c>
      <c r="X514" s="223" t="inlineStr">
        <is>
          <t>&lt;p&gt;Persahabatan antara cewek dan cowok tidak selalu berakhir dengan saling suka. itu menurut Lizkia dan Christian yang sudah bersahabat sejak kecil. Pendapat itu setidaknya bertahan sampai hadirnya Jettro di tengah pertemanan mereka. Apalagi Chris sangat menyukai Vira,cewek blesteran idola sekolah. Bahkan Chris selalu menulis surat-surat cinta untuk Vira.&lt;/p&gt;
 &lt;p&gt;Suatu ketika ada dua kejadian beruntun yang hampir menewaskan Lizkia. Ini membuat Chris sadar kalau sebenarnya ia tidak ingin kehilangan Lizkia. Begitu juga yang dirasakan Jettro. Lizkia harus memilih.&lt;/p&gt;
 &lt;p&gt;Bersama Jettro, Liz harus mengalami banyak hal tak terduga. Termasuk menjadi sasaran balas dendam dari seseorang di masa lalu Jettro. Sementara dengan Chris? Ada Vira diantara mereka. Akankah persahabatan mereka berakhir? Dan siapa Jettro yang sebenarnya?&lt;/p&gt;
 &lt;p&gt;Topik pembahasan dalam buku ini meliputi :&lt;/p&gt;
 &lt;p&gt;- Teman Tak Terperhatikan&lt;br /&gt;
 - Beatiful Girl&lt;br /&gt;
 - Episode Kesepian&lt;br /&gt;
 - Surat&lt;br /&gt;
 - Percaya&lt;br /&gt;
 - Forever&lt;br /&gt;
 - Bahagia dan Kecewa&lt;br /&gt;
 - Impian&lt;br /&gt;
 - Suvenir&lt;br /&gt;
 - Suatu Sore&lt;br /&gt;
 - Surat Kaleng&lt;br /&gt;
 - The Situations Have Changed&lt;br /&gt;
 - Orang Kelima&lt;br /&gt;
 - Dunia Jetro&lt;br /&gt;
 - Peristiwa&lt;br /&gt;
 - Ternyata...&lt;br /&gt;
 - Tentang Alvin&lt;br /&gt;
 - Perhatian Tulus Menyentuh Hati&lt;br /&gt;
 - Petunjuk Penting&lt;br /&gt;
 - Secret Name&lt;br /&gt;
 - Hidup Banyak Pilihan&lt;br /&gt;
 - Musuh dalam Selimut&lt;br /&gt;
 - Cuma Sobat&lt;br /&gt;
 - Kunci Pembuka Misteri&lt;br /&gt;
 - Hujan di Belanga&lt;/p&gt;</t>
        </is>
      </c>
      <c r="Y514" s="262" t="n">
        <v>83000</v>
      </c>
      <c r="Z514" s="226" t="n"/>
      <c r="AA514" s="241">
        <f>Y3112*Z3112</f>
        <v/>
      </c>
      <c r="AB514" s="237" t="inlineStr">
        <is>
          <t>8dfdbcb4-02da-4237-80c5-da3171b0916b</t>
        </is>
      </c>
    </row>
    <row r="515" ht="15" customHeight="1" s="283">
      <c r="A515" s="109" t="n">
        <v>3104</v>
      </c>
      <c r="B515" s="222">
        <f>HYPERLINK("https://mocostore.moco.co.id/catalog/"&amp;AB3113,"Klik Disini")</f>
        <v/>
      </c>
      <c r="C515" s="223" t="inlineStr">
        <is>
          <t>Si Pipit Di Atas Catwalk</t>
        </is>
      </c>
      <c r="D515" s="223" t="n"/>
      <c r="E515" s="223" t="inlineStr">
        <is>
          <t>Rini Veronica</t>
        </is>
      </c>
      <c r="F515" s="223" t="inlineStr">
        <is>
          <t>978-979-29-3243-0</t>
        </is>
      </c>
      <c r="G515" s="223" t="inlineStr">
        <is>
          <t>978-979-29-7833-9</t>
        </is>
      </c>
      <c r="H515" s="223" t="inlineStr">
        <is>
          <t>Fiksi</t>
        </is>
      </c>
      <c r="I515" s="258" t="inlineStr">
        <is>
          <t>Fiksi</t>
        </is>
      </c>
      <c r="J515" s="186" t="inlineStr">
        <is>
          <t>001.02</t>
        </is>
      </c>
      <c r="K515" s="223" t="n"/>
      <c r="L515" s="223" t="n"/>
      <c r="M515" s="259" t="n"/>
      <c r="N515" s="223" t="inlineStr">
        <is>
          <t>Indonesia</t>
        </is>
      </c>
      <c r="O515" s="223" t="inlineStr">
        <is>
          <t>Tidak diketahui</t>
        </is>
      </c>
      <c r="P515" s="260" t="n">
        <v>2012</v>
      </c>
      <c r="Q515" s="260" t="n">
        <v>2017</v>
      </c>
      <c r="R515" s="223" t="inlineStr">
        <is>
          <t>Sheila Publishing</t>
        </is>
      </c>
      <c r="S515" s="223" t="inlineStr">
        <is>
          <t>Andi Offset CV</t>
        </is>
      </c>
      <c r="T515" s="223" t="inlineStr">
        <is>
          <t>Lokal</t>
        </is>
      </c>
      <c r="U515" s="261" t="n">
        <v>256</v>
      </c>
      <c r="V515" s="86" t="inlineStr">
        <is>
          <t>pdf</t>
        </is>
      </c>
      <c r="W515" s="223" t="inlineStr">
        <is>
          <t>8.8 MB</t>
        </is>
      </c>
      <c r="X515" s="223" t="inlineStr">
        <is>
          <t>&lt;p&gt;Dite, siswa sekaligus anak kost yang datang dari desa, berusaha melawan arus pemikiran anak-anak muda masa kini. Dengan cara berpikirnya yang sederhana, cara berpakaiannya yang tidak berlebihan, gaya hidupnya yang membumi, Dite menjadi alien di tengah-tengah &amp;lsquo;orang modern&amp;rsquo;. Namun, Dite tetaplah anak remaja yang mudah tergoda oleh cinta. Maka, ketika cinta itu datang, Dite sesaat menjadi remaja normal pada umumnya, menangis, tertawa, rindu setengah mati, lalu patah hati.&lt;br /&gt;
 Suka dan duka Dite, tidak sendirian, tapi ada teman-teman kost yang mendukungnya, yang mencerahkan suasana, yang menggelitik tingkahnya, yang jutek kata-katanya, yang manis senyumnya. Mereka adalah anak-anak kost di Gang Srikandi nomor 9. Dite, dan teman-temannya saling menginspirasi, saling melengkapi hidup yang jauh dari orang tua.&lt;br /&gt;
 Sebuah novel yang sangat inspiratif bagi remaja, melalui kisah-kisah kecil yang terjadi pada tokoh-tokohnya, cara menyelesaikan masalah, cara berpikir, dan penerimaan terhadap diri sendiri. Karakter masing-masing tokohnya sangat kuat, jadi pembaca langsung bisa membayangkan ekspresi si tokoh, bahkan akan langsung tahu tokoh mana yang sedang berkomentar, sebelum ada penjelasan lebih lanjut.&lt;/p&gt;</t>
        </is>
      </c>
      <c r="Y515" s="262" t="n">
        <v>55000</v>
      </c>
      <c r="Z515" s="226" t="n"/>
      <c r="AA515" s="241">
        <f>Y3113*Z3113</f>
        <v/>
      </c>
      <c r="AB515" s="237" t="inlineStr">
        <is>
          <t>b1f5131e-82bb-40e6-b3cd-72ef513d040f</t>
        </is>
      </c>
    </row>
    <row r="516" ht="15" customHeight="1" s="283">
      <c r="A516" s="109" t="n">
        <v>3105</v>
      </c>
      <c r="B516" s="222">
        <f>HYPERLINK("https://mocostore.moco.co.id/catalog/"&amp;AB3114,"Klik Disini")</f>
        <v/>
      </c>
      <c r="C516" s="223" t="inlineStr">
        <is>
          <t>I Survived Because My Life Is So Precious - 10 Kisah Terbaik dan 10 Kisah Nyata</t>
        </is>
      </c>
      <c r="D516" s="223" t="n"/>
      <c r="E516" s="223" t="inlineStr">
        <is>
          <t>Kompak FK UNUD</t>
        </is>
      </c>
      <c r="F516" s="223" t="inlineStr">
        <is>
          <t>978-979-29-2097-0</t>
        </is>
      </c>
      <c r="G516" s="223" t="inlineStr">
        <is>
          <t>978-979-29-7520-8</t>
        </is>
      </c>
      <c r="H516" s="223" t="inlineStr">
        <is>
          <t>Fiksi</t>
        </is>
      </c>
      <c r="I516" s="258" t="inlineStr">
        <is>
          <t>Fiksi</t>
        </is>
      </c>
      <c r="J516" s="186" t="inlineStr">
        <is>
          <t>001.02</t>
        </is>
      </c>
      <c r="K516" s="223" t="n"/>
      <c r="L516" s="223" t="n"/>
      <c r="M516" s="259" t="n"/>
      <c r="N516" s="223" t="n"/>
      <c r="O516" s="223" t="n"/>
      <c r="P516" s="260" t="n">
        <v>2013</v>
      </c>
      <c r="Q516" s="260" t="n">
        <v>2017</v>
      </c>
      <c r="R516" s="223" t="inlineStr">
        <is>
          <t>Sheila Publishing</t>
        </is>
      </c>
      <c r="S516" s="223" t="inlineStr">
        <is>
          <t>Andi Offset CV</t>
        </is>
      </c>
      <c r="T516" s="223" t="n"/>
      <c r="U516" s="261" t="n">
        <v>264</v>
      </c>
      <c r="V516" s="86" t="inlineStr">
        <is>
          <t>pdf</t>
        </is>
      </c>
      <c r="W516" s="223" t="inlineStr">
        <is>
          <t>3.7 MB</t>
        </is>
      </c>
      <c r="X516" s="223" t="inlineStr">
        <is>
          <t>&lt;p&gt;Tentu tidak mudah menceritakan bagaimana penderitaan yang dirasakan, besarnya rasa takut yang saat ini menghantui setiap tidurnya, banyaknya pikiran dan rasa kasihan kepada keluarganya yang terus memperjuangkannya, baik materi maupun rohani untuk biaya dan kesembuhannya. Rasa menyesal dalam dirinya juga seringkali muncul karena belum bisa memberikan yang terbaik bagi orang orang yang ia cintai. Mungkin jika kalian mendengarnya secara langsung dari para penderita kanker, kalian akan merasa bersyukur dengan kehidupan yang kalian jalani saat ini.&lt;br /&gt;
 10 kisah terbaik dan 10 kisah nyata ini diharapkan akan memberikan kisah inspiratif untuk kita semua, terutama para pejuang kanker. Semoga juga dapat memberikan motivasi bagi para pembaca.&lt;br /&gt;
 I Survived because My Life is so Preciouse!&lt;/p&gt;</t>
        </is>
      </c>
      <c r="Y516" s="262" t="n">
        <v>58500</v>
      </c>
      <c r="Z516" s="226" t="n"/>
      <c r="AA516" s="241">
        <f>Y3114*Z3114</f>
        <v/>
      </c>
      <c r="AB516" s="237" t="inlineStr">
        <is>
          <t>778aeef2-5b40-4e18-ac52-2b086efe1992</t>
        </is>
      </c>
    </row>
    <row r="517" ht="15" customHeight="1" s="283">
      <c r="A517" s="109" t="n">
        <v>3106</v>
      </c>
      <c r="B517" s="222">
        <f>HYPERLINK("https://mocostore.moco.co.id/catalog/"&amp;AB3115,"Klik Disini")</f>
        <v/>
      </c>
      <c r="C517" s="223" t="inlineStr">
        <is>
          <t>Ibuku Hebat</t>
        </is>
      </c>
      <c r="D517" s="223" t="n"/>
      <c r="E517" s="223" t="inlineStr">
        <is>
          <t>Haziah Ans</t>
        </is>
      </c>
      <c r="F517" s="223" t="inlineStr">
        <is>
          <t>978-979-29-4136-4</t>
        </is>
      </c>
      <c r="G517" s="223" t="inlineStr">
        <is>
          <t>978-979-29-7521-5</t>
        </is>
      </c>
      <c r="H517" s="223" t="inlineStr">
        <is>
          <t>Anak</t>
        </is>
      </c>
      <c r="I517" s="258" t="inlineStr">
        <is>
          <t>Fiksi</t>
        </is>
      </c>
      <c r="J517" s="186" t="inlineStr">
        <is>
          <t>001.01</t>
        </is>
      </c>
      <c r="K517" s="223" t="n"/>
      <c r="L517" s="223" t="n"/>
      <c r="M517" s="259" t="n"/>
      <c r="N517" s="223" t="n"/>
      <c r="O517" s="223" t="n"/>
      <c r="P517" s="260" t="n">
        <v>2013</v>
      </c>
      <c r="Q517" s="260" t="n">
        <v>2017</v>
      </c>
      <c r="R517" s="223" t="inlineStr">
        <is>
          <t>Nyonyo Publisher</t>
        </is>
      </c>
      <c r="S517" s="223" t="inlineStr">
        <is>
          <t>Andi Offset CV</t>
        </is>
      </c>
      <c r="T517" s="223" t="n"/>
      <c r="U517" s="261" t="n">
        <v>28</v>
      </c>
      <c r="V517" s="86" t="inlineStr">
        <is>
          <t>pdf</t>
        </is>
      </c>
      <c r="W517" s="223" t="inlineStr">
        <is>
          <t>12.5 MB</t>
        </is>
      </c>
      <c r="X517" s="223" t="inlineStr">
        <is>
          <t>&lt;p&gt;Pesut Mahakam atau lumba-lumba air tawar sudah sangat jarang ditemukan di habitat aslinya di muara-muara sungai, Kalimantan. Dahulu, ketika air sungai belum tercemar danpohon-pohon di hutan belum banyak ditebang, pesut mahakam sering bermunculan di perairan Sungai Mahakam. Mereka muncul ke permukaan sambi lmenyemburkan air dari kepalanya. Namun kini, hal itu menjadi pemandangan yang langka. Kepala pesut berbentuk bulat dan matanya berukuran kecil. Dahinya tampak tinggi dan membundar, tidak terdapat paruh.Tubuhnya berwarna abu-abu.&lt;br /&gt;
 Hewan ini memiliki kemampuan mendeteksi adanya bahaya yang mengintai mereka.Tetapi sayang, hewan ini sudah tergolong satwa langka. Bisingnya deru kapal yang semakin memadati lalu lintas perairan sungai, tingkat erosi dan pendangkalan sungai akibat penggundulan hutan, pencemaran air yang semakin tinggi, dan ulah manusia yang ingin menangkap hewan tersebut membuat habitatnya semakin rusak dan populasinya semakin berkurang&lt;/p&gt;</t>
        </is>
      </c>
      <c r="Y517" s="262" t="n">
        <v>27000</v>
      </c>
      <c r="Z517" s="226" t="n"/>
      <c r="AA517" s="241">
        <f>Y3115*Z3115</f>
        <v/>
      </c>
      <c r="AB517" s="237" t="inlineStr">
        <is>
          <t>3a244f0b-e4d4-4a83-bd1e-ef3a1e0217ff</t>
        </is>
      </c>
    </row>
    <row r="518" ht="15" customHeight="1" s="283">
      <c r="A518" s="109" t="n">
        <v>3110</v>
      </c>
      <c r="B518" s="222">
        <f>HYPERLINK("https://mocostore.moco.co.id/catalog/"&amp;AB3119,"Klik Disini")</f>
        <v/>
      </c>
      <c r="C518" s="223" t="inlineStr">
        <is>
          <t>Mr.Right For Maya</t>
        </is>
      </c>
      <c r="D518" s="223" t="n"/>
      <c r="E518" s="223" t="inlineStr">
        <is>
          <t>Nakoja</t>
        </is>
      </c>
      <c r="F518" s="223" t="inlineStr">
        <is>
          <t>978-979-29-0225-9</t>
        </is>
      </c>
      <c r="G518" s="223" t="inlineStr">
        <is>
          <t>978-979-29-7649-6</t>
        </is>
      </c>
      <c r="H518" s="223" t="inlineStr">
        <is>
          <t>Fiksi</t>
        </is>
      </c>
      <c r="I518" s="258" t="inlineStr">
        <is>
          <t>Fiksi</t>
        </is>
      </c>
      <c r="J518" s="186" t="inlineStr">
        <is>
          <t>001.02</t>
        </is>
      </c>
      <c r="K518" s="223" t="n"/>
      <c r="L518" s="223" t="n"/>
      <c r="M518" s="259" t="n"/>
      <c r="N518" s="223" t="n"/>
      <c r="O518" s="223" t="n"/>
      <c r="P518" s="260" t="n">
        <v>2008</v>
      </c>
      <c r="Q518" s="260" t="n">
        <v>2017</v>
      </c>
      <c r="R518" s="223" t="inlineStr">
        <is>
          <t>Sheila Publishing</t>
        </is>
      </c>
      <c r="S518" s="223" t="inlineStr">
        <is>
          <t>Andi Offset CV</t>
        </is>
      </c>
      <c r="T518" s="223" t="n"/>
      <c r="U518" s="261" t="n">
        <v>184</v>
      </c>
      <c r="V518" s="86" t="inlineStr">
        <is>
          <t>pdf</t>
        </is>
      </c>
      <c r="W518" s="223" t="inlineStr">
        <is>
          <t>2.5 MB</t>
        </is>
      </c>
      <c r="X518" s="223" t="inlineStr">
        <is>
          <t>&lt;p&gt;Sama sekali tak terpikirkan oleh Maya buat berniat menjadi roller coaster woman dengan kisah cinta, gairah dan petualangan kecilnya bersama para pria yang ditemuinya.&lt;/p&gt;
 &lt;p&gt;namun sayangnya, berualangkali pula ia salah menentukan pilihan dan kerap kali bertemu dengan pria dalam waktu dan tempat yang salah &amp;quot;...yang namanya Mr Right itu berkebalikan jauh sama dengan yang namanya Mr perfect. jika yang dicari adalah pria sempurnah bernama Mr Perfect, maka carilah di alam mimpi, dunia tanpa cacat yang selalu menawarkan keindahan. Namun jika yang dicari adalah pria tepat yang bernama Mr Right, maka siap-siaplah buat merasa sakit, kecewa, dan malu sekaligus..&amp;quot;.&lt;/p&gt;
 &lt;p&gt;Lantas siapakah Mr Right yang dicari itu? Si Ganteng Reno lelaki yang sejalan antara naluri dan intuisinya, Berto dokter muda yang simpatik, humoris dan mobil jaguarnya, ataukah yang mana lagi? Pastinya, menhabiskan hidup dengan seseorang itu pentng, tapi yang lebih penting lagi adalah dengan siapa kita menghabiskannya.&lt;/p&gt;</t>
        </is>
      </c>
      <c r="Y518" s="262" t="n">
        <v>67500</v>
      </c>
      <c r="Z518" s="226" t="n"/>
      <c r="AA518" s="241">
        <f>Y3119*Z3119</f>
        <v/>
      </c>
      <c r="AB518" s="237" t="inlineStr">
        <is>
          <t>072bc7ff-dfb5-42bc-b738-079525f46c38</t>
        </is>
      </c>
    </row>
    <row r="519" ht="15" customHeight="1" s="283">
      <c r="A519" s="109" t="n">
        <v>3113</v>
      </c>
      <c r="B519" s="222">
        <f>HYPERLINK("https://mocostore.moco.co.id/catalog/"&amp;AB3122,"Klik Disini")</f>
        <v/>
      </c>
      <c r="C519" s="223" t="inlineStr">
        <is>
          <t>Petualangan Lily dan Pino â€“ Chiko, Kelinci yang Murung</t>
        </is>
      </c>
      <c r="D519" s="223" t="n"/>
      <c r="E519" s="223" t="inlineStr">
        <is>
          <t>Watiek Ideo</t>
        </is>
      </c>
      <c r="F519" s="223" t="inlineStr">
        <is>
          <t>978-979-29-3297-3</t>
        </is>
      </c>
      <c r="G519" s="223" t="inlineStr">
        <is>
          <t>978-979-29-7820-9</t>
        </is>
      </c>
      <c r="H519" s="223" t="inlineStr">
        <is>
          <t>Anak</t>
        </is>
      </c>
      <c r="I519" s="258" t="inlineStr">
        <is>
          <t>Fiksi</t>
        </is>
      </c>
      <c r="J519" s="186" t="inlineStr">
        <is>
          <t>001.01</t>
        </is>
      </c>
      <c r="K519" s="223" t="n"/>
      <c r="L519" s="223" t="n"/>
      <c r="M519" s="259" t="n"/>
      <c r="N519" s="223" t="inlineStr">
        <is>
          <t>Indonesia</t>
        </is>
      </c>
      <c r="O519" s="223" t="inlineStr">
        <is>
          <t>Tidak diketahui</t>
        </is>
      </c>
      <c r="P519" s="260" t="n">
        <v>2012</v>
      </c>
      <c r="Q519" s="260" t="n">
        <v>2017</v>
      </c>
      <c r="R519" s="223" t="inlineStr">
        <is>
          <t>Nyonyo Publisher</t>
        </is>
      </c>
      <c r="S519" s="223" t="inlineStr">
        <is>
          <t>Andi Offset CV</t>
        </is>
      </c>
      <c r="T519" s="223" t="inlineStr">
        <is>
          <t>Lokal</t>
        </is>
      </c>
      <c r="U519" s="261" t="n">
        <v>29</v>
      </c>
      <c r="V519" s="86" t="inlineStr">
        <is>
          <t>pdf</t>
        </is>
      </c>
      <c r="W519" s="223" t="inlineStr">
        <is>
          <t>17.0 MB</t>
        </is>
      </c>
      <c r="X519" s="223" t="inlineStr">
        <is>
          <t>&lt;p&gt;Seperti biasa, Lily dan Pino bermain di tepi hutan nan riang.&lt;br /&gt;
 Suatu ketika terdengar suara tangisan. Oh, tenyata itu adalah&amp;nbsp;suara tangisan Chiko, si kelinci, ia sedang bersedih. Chiko merasa&amp;nbsp;bahwa dirinya tidak secantik saudara-saudaranya. Lily dan Pino&amp;nbsp;berusaha menghibur Chiko dengan mengajaknya bermain bersama.&amp;nbsp;Tiba-tiba, dari sungai terdengar suara &amp;nbsp;terikan minta tolong.&amp;nbsp;Oh, tenyata Cici, adik Chiko tercebur ke sungai, dan dan&amp;nbsp;sudara-saudara Chiko yang lain tak ada yang bisa menolongnya.&amp;nbsp;Lalu, siapakah yang bisa menolong Cici? Dan apakah Chiko akan&amp;nbsp;tetap menjadi kelinci yang murung? Simak terus ceritanya dalam&lt;br /&gt;
 seri Chiko, si Kelinci yang Murung.&lt;/p&gt;</t>
        </is>
      </c>
      <c r="Y519" s="262" t="n">
        <v>38000</v>
      </c>
      <c r="Z519" s="226" t="n"/>
      <c r="AA519" s="241">
        <f>Y3122*Z3122</f>
        <v/>
      </c>
      <c r="AB519" s="237" t="inlineStr">
        <is>
          <t>cefc82d7-9f38-49b9-92fe-6ba0644cdfbb</t>
        </is>
      </c>
    </row>
    <row r="520" ht="15" customHeight="1" s="283">
      <c r="A520" s="109" t="n">
        <v>3114</v>
      </c>
      <c r="B520" s="222">
        <f>HYPERLINK("https://mocostore.moco.co.id/catalog/"&amp;AB3123,"Klik Disini")</f>
        <v/>
      </c>
      <c r="C520" s="223" t="inlineStr">
        <is>
          <t>Petualangan Lily dan Pino â€“ Impian Lala</t>
        </is>
      </c>
      <c r="D520" s="223" t="n"/>
      <c r="E520" s="223" t="inlineStr">
        <is>
          <t>Watiek Ideo</t>
        </is>
      </c>
      <c r="F520" s="223" t="inlineStr">
        <is>
          <t>978-979-29-3296-6</t>
        </is>
      </c>
      <c r="G520" s="223" t="inlineStr">
        <is>
          <t>978-979-29-7821-6</t>
        </is>
      </c>
      <c r="H520" s="223" t="inlineStr">
        <is>
          <t>Anak</t>
        </is>
      </c>
      <c r="I520" s="258" t="inlineStr">
        <is>
          <t>Fiksi</t>
        </is>
      </c>
      <c r="J520" s="186" t="inlineStr">
        <is>
          <t>001.01</t>
        </is>
      </c>
      <c r="K520" s="223" t="n"/>
      <c r="L520" s="223" t="n"/>
      <c r="M520" s="259" t="n"/>
      <c r="N520" s="223" t="inlineStr">
        <is>
          <t>Indonesia</t>
        </is>
      </c>
      <c r="O520" s="223" t="inlineStr">
        <is>
          <t>Tidak diketahui</t>
        </is>
      </c>
      <c r="P520" s="260" t="n">
        <v>2012</v>
      </c>
      <c r="Q520" s="260" t="n">
        <v>2017</v>
      </c>
      <c r="R520" s="223" t="inlineStr">
        <is>
          <t>Nyonyo Publisher</t>
        </is>
      </c>
      <c r="S520" s="223" t="inlineStr">
        <is>
          <t>Andi Offset CV</t>
        </is>
      </c>
      <c r="T520" s="223" t="inlineStr">
        <is>
          <t>Lokal</t>
        </is>
      </c>
      <c r="U520" s="261" t="n">
        <v>25</v>
      </c>
      <c r="V520" s="86" t="inlineStr">
        <is>
          <t>pdf</t>
        </is>
      </c>
      <c r="W520" s="223" t="inlineStr">
        <is>
          <t>11.7 MB</t>
        </is>
      </c>
      <c r="X520" s="223" t="inlineStr">
        <is>
          <t>&lt;p&gt;Tiko tikus bercerita kepada Lily bahwa akhir-akhir ini Lala si&amp;nbsp;Monyet terlihat murung. Ada apa dengan Lala? Lily akhirnya&amp;nbsp;mengajak Pino dan Tiko ke rumah Lala untuk mencari tahu. Oh,&amp;nbsp;ternyata, Lala bersedih karena ia merasa impiannya untuk&amp;nbsp;menjadi seorang balerina takkan terwujud karena ia&amp;nbsp;tak memiliki baju balet.&lt;/p&gt;
 &lt;p&gt;Lalu apa yang dilakukan Lily dan kawan-kawannya untuk&amp;nbsp;mewujudkan impian Lala? Akankah Lala benar-benar akan&lt;br /&gt;
 menjadi seorang balerina nan cantik? Simak petualangan Lily&amp;nbsp;dan kawan-kawannya dalam seri Impian Lala.&lt;/p&gt;</t>
        </is>
      </c>
      <c r="Y520" s="262" t="n">
        <v>38000</v>
      </c>
      <c r="Z520" s="226" t="n"/>
      <c r="AA520" s="241">
        <f>Y3123*Z3123</f>
        <v/>
      </c>
      <c r="AB520" s="237" t="inlineStr">
        <is>
          <t>4ca7cb95-8f99-4e24-a65d-f3493352ae8e</t>
        </is>
      </c>
    </row>
    <row r="521" ht="15" customHeight="1" s="283">
      <c r="A521" s="109" t="n">
        <v>3116</v>
      </c>
      <c r="B521" s="222">
        <f>HYPERLINK("https://mocostore.moco.co.id/catalog/"&amp;AB3125,"Klik Disini")</f>
        <v/>
      </c>
      <c r="C521" s="223" t="inlineStr">
        <is>
          <t>My Prince My Dream</t>
        </is>
      </c>
      <c r="D521" s="223" t="n"/>
      <c r="E521" s="223" t="inlineStr">
        <is>
          <t>Patrick Devo</t>
        </is>
      </c>
      <c r="F521" s="223" t="inlineStr">
        <is>
          <t>978-979-29-0227-3</t>
        </is>
      </c>
      <c r="G521" s="223" t="inlineStr">
        <is>
          <t>978-979-29-7654-0</t>
        </is>
      </c>
      <c r="H521" s="223" t="inlineStr">
        <is>
          <t>Fiksi</t>
        </is>
      </c>
      <c r="I521" s="258" t="inlineStr">
        <is>
          <t>Fiksi</t>
        </is>
      </c>
      <c r="J521" s="186" t="inlineStr">
        <is>
          <t>001.02</t>
        </is>
      </c>
      <c r="K521" s="223" t="n"/>
      <c r="L521" s="223" t="n"/>
      <c r="M521" s="259" t="n"/>
      <c r="N521" s="223" t="n"/>
      <c r="O521" s="223" t="n"/>
      <c r="P521" s="260" t="n">
        <v>2008</v>
      </c>
      <c r="Q521" s="260" t="n">
        <v>2017</v>
      </c>
      <c r="R521" s="223" t="inlineStr">
        <is>
          <t>Sheila Publishing</t>
        </is>
      </c>
      <c r="S521" s="223" t="inlineStr">
        <is>
          <t>Andi Offset CV</t>
        </is>
      </c>
      <c r="T521" s="223" t="n"/>
      <c r="U521" s="261" t="n">
        <v>265</v>
      </c>
      <c r="V521" s="86" t="inlineStr">
        <is>
          <t>pdf</t>
        </is>
      </c>
      <c r="W521" s="223" t="inlineStr">
        <is>
          <t>1.7 MB</t>
        </is>
      </c>
      <c r="X521" s="223" t="inlineStr">
        <is>
          <t>&lt;p&gt;Bagi Ical, Putri itu:&lt;/p&gt;
 &lt;p&gt;- Suka nonjok dan menjitak&lt;br /&gt;
 - Gampang marah-marah tanpa sebab&lt;br /&gt;
 - CS-an sama Pamela, ayamnya Pak Parmin&lt;br /&gt;
 - Benci banget sama yang namanya cerita dongen (kenapa ya???)&lt;br /&gt;
 - Lugu soal percintaan&lt;/p&gt;
 &lt;p&gt;&lt;br /&gt;
 Di mata Putri, Ical itu:&lt;/p&gt;
 &lt;p&gt;- Bawelnya,...ampun deh!&lt;br /&gt;
 - obyek pelampiasan rasa kesal&lt;br /&gt;
 - suka nguntit kemana-mana (Iih,..kayak Rotweiller aja nih, hehe..)&lt;br /&gt;
 - Suka ngegodain (walau kadang bercandanya garing abis!)&lt;br /&gt;
 - Orangnya nggak peka situasi&lt;br /&gt;
 Gimana ya kalau dua orang ini temenan? Pasti asyik banget. yang jelas, rame!&lt;/p&gt;
 &lt;p&gt;Hingga suatu hari, Sang Pangeran masa kecil Putri muncul. Bagai cerita dongeng, &amp;quot;Akhirnya Putri dan pangeran hidup bahagia selamanya.&amp;quot; Apa iya sih, ini akan terwujud? Lalu bagaimana nasib Ical? Akankah ia tersingkir jauh-jauh dari kehidupan sang putri?&lt;/p&gt;</t>
        </is>
      </c>
      <c r="Y521" s="262" t="n">
        <v>84000</v>
      </c>
      <c r="Z521" s="226" t="n"/>
      <c r="AA521" s="241">
        <f>Y3125*Z3125</f>
        <v/>
      </c>
      <c r="AB521" s="237" t="inlineStr">
        <is>
          <t>891c166e-cfcd-4a9b-a66c-bb277f918782</t>
        </is>
      </c>
    </row>
    <row r="522" ht="15" customHeight="1" s="283">
      <c r="A522" s="109" t="n">
        <v>3117</v>
      </c>
      <c r="B522" s="222">
        <f>HYPERLINK("https://mocostore.moco.co.id/catalog/"&amp;AB3126,"Klik Disini")</f>
        <v/>
      </c>
      <c r="C522" s="223" t="inlineStr">
        <is>
          <t>Naksir Anak Teroris</t>
        </is>
      </c>
      <c r="D522" s="223" t="n"/>
      <c r="E522" s="223" t="inlineStr">
        <is>
          <t>Ditta Arieska</t>
        </is>
      </c>
      <c r="F522" s="223" t="inlineStr">
        <is>
          <t>978-979-29-0565-6</t>
        </is>
      </c>
      <c r="G522" s="223" t="inlineStr">
        <is>
          <t>978-979-29-7657-1</t>
        </is>
      </c>
      <c r="H522" s="223" t="inlineStr">
        <is>
          <t>Fiksi</t>
        </is>
      </c>
      <c r="I522" s="258" t="inlineStr">
        <is>
          <t>Fiksi</t>
        </is>
      </c>
      <c r="J522" s="186" t="inlineStr">
        <is>
          <t>001.02</t>
        </is>
      </c>
      <c r="K522" s="264" t="n"/>
      <c r="L522" s="264" t="n"/>
      <c r="M522" s="259" t="n"/>
      <c r="N522" s="223" t="n"/>
      <c r="O522" s="223" t="n"/>
      <c r="P522" s="260" t="n">
        <v>2009</v>
      </c>
      <c r="Q522" s="260" t="n">
        <v>2017</v>
      </c>
      <c r="R522" s="223" t="inlineStr">
        <is>
          <t>Sheila Publishing</t>
        </is>
      </c>
      <c r="S522" s="223" t="inlineStr">
        <is>
          <t>Andi Offset CV</t>
        </is>
      </c>
      <c r="T522" s="223" t="n"/>
      <c r="U522" s="261" t="n">
        <v>232</v>
      </c>
      <c r="V522" s="86" t="inlineStr">
        <is>
          <t>pdf</t>
        </is>
      </c>
      <c r="W522" s="223" t="inlineStr">
        <is>
          <t>1.3 MB</t>
        </is>
      </c>
      <c r="X522" s="223" t="inlineStr">
        <is>
          <t>&lt;p&gt;SMA Ploim mendadak heboh. Apa pasal? Ada anak teroris di kelas XC! Memang sejak dulu kelas XC terkenal sebagai gudangnya anak-anak aneh. Mulai dari anak bengal, usil, sampai yang gokil habis. Padahal wali kelasnya bukan guru sembarangan.&lt;/p&gt;
 &lt;p&gt;Sementara Isson, si anak teroris yang justru jadi ketua kelas XC, langsung menjadi sorotan seluruh sekolah. Investigasi dadakan pun diluncurkan. Tak ketinggalan rencana penyusupan ke rumah Isson. Diam-diam, ternyata ada anak cewek yang rontok hatinya karena kasus ini. Tapi, belakangan justru ia yang paling semangat menyelidiki, bahkan sampai rela menyamar demi membebaskan Isson.&amp;nbsp;&lt;/p&gt;
 &lt;p&gt;Siapa cewek ini? Apa yang dilakukannya? Berhasilkan Isson bebas?&lt;/p&gt;</t>
        </is>
      </c>
      <c r="Y522" s="262" t="n">
        <v>66000</v>
      </c>
      <c r="Z522" s="226" t="n"/>
      <c r="AA522" s="241">
        <f>Y3126*Z3126</f>
        <v/>
      </c>
      <c r="AB522" s="237" t="inlineStr">
        <is>
          <t>281601a4-5acb-4994-84f5-4ea8e75242fa</t>
        </is>
      </c>
    </row>
    <row r="523" ht="15" customHeight="1" s="283">
      <c r="A523" s="109" t="n">
        <v>3118</v>
      </c>
      <c r="B523" s="222">
        <f>HYPERLINK("https://mocostore.moco.co.id/catalog/"&amp;AB3127,"Klik Disini")</f>
        <v/>
      </c>
      <c r="C523" s="223" t="inlineStr">
        <is>
          <t>Petualangan Lily dan Pino â€“ Pesta Hutan Paman Tom</t>
        </is>
      </c>
      <c r="D523" s="223" t="n"/>
      <c r="E523" s="223" t="inlineStr">
        <is>
          <t>Watiek Ideo</t>
        </is>
      </c>
      <c r="F523" s="223" t="inlineStr">
        <is>
          <t>978-979-29-3298-0</t>
        </is>
      </c>
      <c r="G523" s="223" t="inlineStr">
        <is>
          <t>978-979-29-7822-3</t>
        </is>
      </c>
      <c r="H523" s="223" t="inlineStr">
        <is>
          <t>Anak</t>
        </is>
      </c>
      <c r="I523" s="258" t="inlineStr">
        <is>
          <t>Fiksi</t>
        </is>
      </c>
      <c r="J523" s="186" t="inlineStr">
        <is>
          <t>001.01</t>
        </is>
      </c>
      <c r="K523" s="223" t="n"/>
      <c r="L523" s="223" t="n"/>
      <c r="M523" s="259" t="n"/>
      <c r="N523" s="223" t="inlineStr">
        <is>
          <t>Indonesia</t>
        </is>
      </c>
      <c r="O523" s="223" t="inlineStr">
        <is>
          <t>Tidak diketahui</t>
        </is>
      </c>
      <c r="P523" s="260" t="n">
        <v>2012</v>
      </c>
      <c r="Q523" s="260" t="n">
        <v>2017</v>
      </c>
      <c r="R523" s="223" t="inlineStr">
        <is>
          <t>Nyonyo Publisher</t>
        </is>
      </c>
      <c r="S523" s="223" t="inlineStr">
        <is>
          <t>Andi Offset CV</t>
        </is>
      </c>
      <c r="T523" s="223" t="inlineStr">
        <is>
          <t>Lokal</t>
        </is>
      </c>
      <c r="U523" s="261" t="n">
        <v>25</v>
      </c>
      <c r="V523" s="86" t="inlineStr">
        <is>
          <t>pdf</t>
        </is>
      </c>
      <c r="W523" s="223" t="inlineStr">
        <is>
          <t>17.6 MB</t>
        </is>
      </c>
      <c r="X523" s="223" t="inlineStr">
        <is>
          <t>&lt;p&gt;Moci sangat terkenal sebagai tupai yang suka pamer dan pelit.&amp;nbsp;&lt;br /&gt;
 Lily, Pino, dan teman-temannya yang lain sudah mengenal perilaku&amp;nbsp;Moci yang kurang menyenangkan itu. Suatu ketika terdengar kabar&amp;nbsp;bahwa Paman Tom Beruang hendak mengadakan pesta&amp;nbsp;hutan. Lily, Pino, dan teman-temannya menerima undangan dari&amp;nbsp;Paman Tom, tampak sesosok mungil yang sedang&amp;nbsp;memperhatikan pesta hutan Paman Tom. Siapakah sosok yang&amp;nbsp;bersembunyi itu? Apa yang dilakukannya ketika Lily, Pino, dan&amp;nbsp;teman-temannya selesai menghadiri pesta hutan Paman Tom?&amp;nbsp;Ikuti kisah mengejutkan yang dialami Lily, Pino dan Teman-temannya seusai menghadiri pesta hutan Paman Tom.&lt;/p&gt;</t>
        </is>
      </c>
      <c r="Y523" s="262" t="n">
        <v>38000</v>
      </c>
      <c r="Z523" s="226" t="n"/>
      <c r="AA523" s="241">
        <f>Y3127*Z3127</f>
        <v/>
      </c>
      <c r="AB523" s="237" t="inlineStr">
        <is>
          <t>bfaee7e7-48ab-4c16-aea9-cb12a80221e9</t>
        </is>
      </c>
    </row>
    <row r="524" ht="15" customHeight="1" s="283">
      <c r="A524" s="109" t="n">
        <v>3121</v>
      </c>
      <c r="B524" s="222">
        <f>HYPERLINK("https://mocostore.moco.co.id/catalog/"&amp;AB3130,"Klik Disini")</f>
        <v/>
      </c>
      <c r="C524" s="223" t="inlineStr">
        <is>
          <t>SMS Terakhir</t>
        </is>
      </c>
      <c r="D524" s="223" t="n"/>
      <c r="E524" s="223" t="inlineStr">
        <is>
          <t>Setiawan Chogah</t>
        </is>
      </c>
      <c r="F524" s="223" t="inlineStr">
        <is>
          <t>978-979-29-2135-9</t>
        </is>
      </c>
      <c r="G524" s="223" t="inlineStr">
        <is>
          <t>978-979-29-7841-4</t>
        </is>
      </c>
      <c r="H524" s="223" t="inlineStr">
        <is>
          <t>Fiksi</t>
        </is>
      </c>
      <c r="I524" s="258" t="inlineStr">
        <is>
          <t>Fiksi</t>
        </is>
      </c>
      <c r="J524" s="186" t="inlineStr">
        <is>
          <t>001.02</t>
        </is>
      </c>
      <c r="K524" s="223" t="n"/>
      <c r="L524" s="223" t="n"/>
      <c r="M524" s="259" t="n"/>
      <c r="N524" s="223" t="inlineStr">
        <is>
          <t>Indonesia</t>
        </is>
      </c>
      <c r="O524" s="223" t="inlineStr">
        <is>
          <t>Tidak diketahui</t>
        </is>
      </c>
      <c r="P524" s="260" t="n">
        <v>2013</v>
      </c>
      <c r="Q524" s="260" t="n">
        <v>2017</v>
      </c>
      <c r="R524" s="223" t="inlineStr">
        <is>
          <t>Sheila Publishing</t>
        </is>
      </c>
      <c r="S524" s="223" t="inlineStr">
        <is>
          <t>Andi Offset CV</t>
        </is>
      </c>
      <c r="T524" s="223" t="inlineStr">
        <is>
          <t>Lokal</t>
        </is>
      </c>
      <c r="U524" s="261" t="n">
        <v>176</v>
      </c>
      <c r="V524" s="86" t="inlineStr">
        <is>
          <t>pdf</t>
        </is>
      </c>
      <c r="W524" s="223" t="inlineStr">
        <is>
          <t>2.4 MB</t>
        </is>
      </c>
      <c r="X524" s="223" t="inlineStr">
        <is>
          <t>&lt;p&gt;&amp;ldquo;Setiawan Chogah memang kurang ajar! Kisah cinta yang begitu rumit dapat ia urai dengan sangat sederhana, renyah, dan gurih. Bumbu bahasa lokal, cerita legenda, misteri, pesan moral, dan kejutan-kejutan di akhir cerita mampu ia ramu menjadi hidangan yang nikmat dan bergizi. Ondeh mande, lamak bana!&amp;rdquo; &amp;ndash; Irvan Hq, Pemimpin Umum Tabloid Banten Muda&lt;/p&gt;
 &lt;p&gt;&amp;quot;Tak banyak cerita remaja bernuansa lokalitas. Dan Setiawan Chogah mengisi kekosongan itu. Cerita-cerita dalam SMS Terakhir tak hanya bercerita tentang cinta ala remaja saja, tapi bercerita tentang cinta yang lebih luas. Sepertinya penulis sengaja ingin menunjukkan hal yang berbeda dari dunia remaja.&amp;quot; &amp;ndash; Guntur Alam, penulis novel Jurai, Solely You, Sebenarnya Cinta, dan My Curly Love.&lt;/p&gt;
 &lt;p&gt;&amp;ldquo;Gila! Gue nggak tau mau kasih komentar apa. SMS Terakhir membuat gue merinding sekaligus berdecak kagum dengan gaya tutur lokal penulis yang romantis, namun tetap unyu!&amp;rdquo; &amp;ndash; Nando, penulis Beautiful Boy dan Genk Kompor.&lt;/p&gt;
 &lt;p&gt;&amp;ldquo;Siapa bilang cerita remaja selalu nge-pop, metropolis, atau alay? Setiawan Chogah menjawab itu semua melalui buku ini. Ya, buku ini isinya bercerita tentang remaja namun disajikan dengan gaya bertutur yang beda dengan nuansa lokalitas yang kental, banyak catatan kaki namun nyaman dikonsumsi. Sangat layak buat dikoleksi. &amp;ndash; Adnan Buchori, penulis buku Paperplane Of Love dan FLU, Fallin&amp;rsquo; Love with U&lt;/p&gt;
 &lt;p&gt;&amp;ldquo;Membaca kumpulan cerpen ini membuat saya semakin rindu pada seseorang. Udah, buang aja yang namanya gengsi, bingung, dan malu. Percaya, deh, tidak ada yang lebih indah dari cinta, dan semuanya ada di buku ini. &amp;ndash; Eva Riyanty Lubis, penulis novel Me And My Heart.&lt;/p&gt;</t>
        </is>
      </c>
      <c r="Y524" s="262" t="n">
        <v>45500</v>
      </c>
      <c r="Z524" s="226" t="n"/>
      <c r="AA524" s="241">
        <f>Y3130*Z3130</f>
        <v/>
      </c>
      <c r="AB524" s="237" t="inlineStr">
        <is>
          <t>30fc3180-8502-4fd0-bd7c-5487af01de44</t>
        </is>
      </c>
    </row>
    <row r="525" ht="15" customHeight="1" s="283">
      <c r="A525" s="109" t="n">
        <v>3122</v>
      </c>
      <c r="B525" s="222">
        <f>HYPERLINK("https://mocostore.moco.co.id/catalog/"&amp;AB3131,"Klik Disini")</f>
        <v/>
      </c>
      <c r="C525" s="223" t="inlineStr">
        <is>
          <t>Sven</t>
        </is>
      </c>
      <c r="D525" s="223" t="n"/>
      <c r="E525" s="223" t="inlineStr">
        <is>
          <t>Lia Indra Andriana</t>
        </is>
      </c>
      <c r="F525" s="223" t="inlineStr">
        <is>
          <t>978-979-29-0386-7</t>
        </is>
      </c>
      <c r="G525" s="223" t="inlineStr">
        <is>
          <t>978-979-29-7864-3</t>
        </is>
      </c>
      <c r="H525" s="223" t="inlineStr">
        <is>
          <t>Fiksi</t>
        </is>
      </c>
      <c r="I525" s="258" t="inlineStr">
        <is>
          <t>Fiksi</t>
        </is>
      </c>
      <c r="J525" s="186" t="inlineStr">
        <is>
          <t>001.02</t>
        </is>
      </c>
      <c r="K525" s="223" t="n"/>
      <c r="L525" s="223" t="n"/>
      <c r="M525" s="259" t="n"/>
      <c r="N525" s="223" t="n"/>
      <c r="O525" s="223" t="n"/>
      <c r="P525" s="260" t="n">
        <v>2008</v>
      </c>
      <c r="Q525" s="260" t="n">
        <v>2017</v>
      </c>
      <c r="R525" s="223" t="inlineStr">
        <is>
          <t>Sheila Publishing</t>
        </is>
      </c>
      <c r="S525" s="223" t="inlineStr">
        <is>
          <t>Andi Offset CV</t>
        </is>
      </c>
      <c r="T525" s="223" t="n"/>
      <c r="U525" s="261" t="n">
        <v>184</v>
      </c>
      <c r="V525" s="86" t="inlineStr">
        <is>
          <t>pdf</t>
        </is>
      </c>
      <c r="W525" s="223" t="inlineStr">
        <is>
          <t>929.6 kB</t>
        </is>
      </c>
      <c r="X525" s="223" t="inlineStr">
        <is>
          <t>&lt;p&gt;Sven, seorang penyanyi terkenal dan berbakat (terbukti, udah dapat penghargaan di ceritanya) yang membenci satu-satunya keluarga yang ia miliki, yaitu kakeknya, harus menjadi orang biasa selama setahun atas perintah sang kakek.&lt;/p&gt;
 &lt;p&gt;Kehidupan Sven selama menjadi orang biasa, pastinya gak mudah, karena ia harus tinggal di sebuah keluarga yang cukup bermasalah. Masalah keluarga ini, gak dituliskan dengan mendalam, tapi cuma sekilas&amp;hellip; Yang jelas, masih ada hubungannya dengan Sven sendiri.&lt;/p&gt;
 &lt;p&gt;Keluarga ini terdiri dari sepasang suami-istri beserta keponakannya yang sudah dianggap anak sendiri. Sang suami, sifatnya bisa dibilang gak tegas di awal cerita, tapi akhirnya menemukan jati diri sebagai &amp;ldquo;kepala keluarga&amp;rdquo; di akhir cerita. Sang istri punya delusi akut dan sang ponakan membenci Sven dan harus menganggap orang yang dia benci sebagai bagian dari keluarga mereka. Kebencian sang ponakan gak lepas dari rasa dendam untuk menyalahkan Sven dari kematian sepupunya (anak dari Om dan tante-nya). Dan seperti cerita remaja kebanyakan, benci di awal cerita akan berubah menjadi cinta.&lt;/p&gt;</t>
        </is>
      </c>
      <c r="Y525" s="262" t="n">
        <v>64500</v>
      </c>
      <c r="Z525" s="226" t="n"/>
      <c r="AA525" s="241">
        <f>Y3131*Z3131</f>
        <v/>
      </c>
      <c r="AB525" s="237" t="inlineStr">
        <is>
          <t>a7d5aec5-5fbc-4860-93ee-8cbff85ea2e8</t>
        </is>
      </c>
    </row>
    <row r="526" ht="15" customHeight="1" s="283">
      <c r="A526" s="109" t="n">
        <v>3124</v>
      </c>
      <c r="B526" s="222">
        <f>HYPERLINK("https://mocostore.moco.co.id/catalog/"&amp;AB3133,"Klik Disini")</f>
        <v/>
      </c>
      <c r="C526" s="223" t="inlineStr">
        <is>
          <t>Impian Uro, Si Kura-kura</t>
        </is>
      </c>
      <c r="D526" s="223" t="n"/>
      <c r="E526" s="223" t="inlineStr">
        <is>
          <t>Yere Agusto</t>
        </is>
      </c>
      <c r="F526" s="223" t="inlineStr">
        <is>
          <t>978-979-29-3585-1</t>
        </is>
      </c>
      <c r="G526" s="223" t="inlineStr">
        <is>
          <t>978-979-29-7524-6</t>
        </is>
      </c>
      <c r="H526" s="223" t="inlineStr">
        <is>
          <t>Anak</t>
        </is>
      </c>
      <c r="I526" s="258" t="inlineStr">
        <is>
          <t>Fiksi</t>
        </is>
      </c>
      <c r="J526" s="186" t="inlineStr">
        <is>
          <t>001.01</t>
        </is>
      </c>
      <c r="K526" s="223" t="n"/>
      <c r="L526" s="223" t="n"/>
      <c r="M526" s="259" t="n"/>
      <c r="N526" s="223" t="inlineStr">
        <is>
          <t>Indonesia</t>
        </is>
      </c>
      <c r="O526" s="223" t="inlineStr">
        <is>
          <t>Tidak diketahui</t>
        </is>
      </c>
      <c r="P526" s="260" t="n">
        <v>2013</v>
      </c>
      <c r="Q526" s="260" t="n">
        <v>2017</v>
      </c>
      <c r="R526" s="223" t="inlineStr">
        <is>
          <t>Nyonyo Publisher</t>
        </is>
      </c>
      <c r="S526" s="223" t="inlineStr">
        <is>
          <t>Andi Offset CV</t>
        </is>
      </c>
      <c r="T526" s="223" t="inlineStr">
        <is>
          <t>Lokal</t>
        </is>
      </c>
      <c r="U526" s="261" t="n">
        <v>36</v>
      </c>
      <c r="V526" s="86" t="inlineStr">
        <is>
          <t>pdf</t>
        </is>
      </c>
      <c r="W526" s="223" t="inlineStr">
        <is>
          <t>5.6 MB</t>
        </is>
      </c>
      <c r="X526" s="223" t="inlineStr">
        <is>
          <t>&lt;p&gt;Uro adalah kura-kura cilik yang bermimpi menjadi pesulap yang hebat seperti Bobin si kelinci. Ia suka membayangkan dirinya berada di atas panggung pertunjukan yang penuh dengan penonton yang memberikan sorak sorai. Untuk mewujudkan impiannya tersebut, Uro pergi ke kota dan membeli buku tentang sulap kemudian mempelajari dan mempraktikkannya.&lt;br /&gt;
 Setelah merasa menguasai, Uro pun mengundang kawan-kawan untuk menyaksikan sulap hebatnya. Uro pun beraksi mengerahkan kemampuan terbaiknya. Anehnya, kawan-kawan Uro malah tertawa terbahak-bahak melihat sulap yang dibawakan Uro bahkan memujinya sebagai komedian yang hebat. Lho ada apagerangan? Apakah ada yang salah dengan sulap Uro? Mampukah Uro mewujudkan mimpinya menjadi seorang pesulap?&lt;/p&gt;</t>
        </is>
      </c>
      <c r="Y526" s="262" t="n">
        <v>47000</v>
      </c>
      <c r="Z526" s="226" t="n"/>
      <c r="AA526" s="241">
        <f>Y3133*Z3133</f>
        <v/>
      </c>
      <c r="AB526" s="237" t="inlineStr">
        <is>
          <t>ec7d8b1a-0428-444a-a3f8-346de9932f94</t>
        </is>
      </c>
    </row>
    <row r="527" ht="15" customHeight="1" s="283">
      <c r="A527" s="109" t="n">
        <v>3129</v>
      </c>
      <c r="B527" s="222">
        <f>HYPERLINK("https://mocostore.moco.co.id/catalog/"&amp;AB3138,"Klik Disini")</f>
        <v/>
      </c>
      <c r="C527" s="223" t="inlineStr">
        <is>
          <t>Istirahat Itu Perlu Loh!</t>
        </is>
      </c>
      <c r="D527" s="223" t="n"/>
      <c r="E527" s="223" t="inlineStr">
        <is>
          <t>Nasri Alam Rifani</t>
        </is>
      </c>
      <c r="F527" s="223" t="inlineStr">
        <is>
          <t>978-979-29-4123-4</t>
        </is>
      </c>
      <c r="G527" s="223" t="inlineStr">
        <is>
          <t>978-979-29-7532-1</t>
        </is>
      </c>
      <c r="H527" s="223" t="inlineStr">
        <is>
          <t>Anak</t>
        </is>
      </c>
      <c r="I527" s="258" t="inlineStr">
        <is>
          <t>Fiksi</t>
        </is>
      </c>
      <c r="J527" s="186" t="inlineStr">
        <is>
          <t>001.01</t>
        </is>
      </c>
      <c r="K527" s="223" t="n"/>
      <c r="L527" s="223" t="n"/>
      <c r="M527" s="259" t="n"/>
      <c r="N527" s="223" t="inlineStr">
        <is>
          <t>Indonesia</t>
        </is>
      </c>
      <c r="O527" s="223" t="inlineStr">
        <is>
          <t>Tidak diketahui</t>
        </is>
      </c>
      <c r="P527" s="260" t="n">
        <v>2013</v>
      </c>
      <c r="Q527" s="260" t="n">
        <v>2017</v>
      </c>
      <c r="R527" s="223" t="inlineStr">
        <is>
          <t>Nyonyo Publisher</t>
        </is>
      </c>
      <c r="S527" s="223" t="inlineStr">
        <is>
          <t>Andi Offset CV</t>
        </is>
      </c>
      <c r="T527" s="223" t="inlineStr">
        <is>
          <t>Lokal</t>
        </is>
      </c>
      <c r="U527" s="261" t="n">
        <v>25</v>
      </c>
      <c r="V527" s="86" t="inlineStr">
        <is>
          <t>pdf</t>
        </is>
      </c>
      <c r="W527" s="223" t="inlineStr">
        <is>
          <t>4.0 MB</t>
        </is>
      </c>
      <c r="X527" s="223" t="inlineStr">
        <is>
          <t>&lt;p&gt;Tokoh kita adalah Owa kelawit (Hylobates muelleri), atau dalam bahasa Inggris disebut Bornean Gibbon. Adik-adik, Owa kelawit yang bahasa lokalnya Wawa , Kelampiau merupakan primata endemik yang hanya ditemukan di Borneo , loh! Tahu, Kan Borneo? Itu loh pulau Kalimantan. Selain itu, hampir semua anggota Wawa di kenal karena nyanyiannya yang khas di pagi hari (teriakan, bersiul) atau morning call. Hmm.... mirip artis, dong, ya? Wawa sangat suka buah-buahan. Wah.... pastinya mereka sangat sehat ,ya! Sekarang, satwa ini sangat dilindungi karena dalam krisis kepunahan. Maka dari itu, Adik-adik, kita semua harus melestarikan keneradaan hutan kita&lt;/p&gt;</t>
        </is>
      </c>
      <c r="Y527" s="262" t="n">
        <v>24000</v>
      </c>
      <c r="Z527" s="226" t="n"/>
      <c r="AA527" s="241">
        <f>Y3138*Z3138</f>
        <v/>
      </c>
      <c r="AB527" s="237" t="inlineStr">
        <is>
          <t>e775b5bf-c9dc-4c79-997f-39c785bf0ef2</t>
        </is>
      </c>
    </row>
    <row r="528" ht="15" customHeight="1" s="283">
      <c r="A528" s="109" t="n">
        <v>3135</v>
      </c>
      <c r="B528" s="222">
        <f>HYPERLINK("https://mocostore.moco.co.id/catalog/"&amp;AB3144,"Klik Disini")</f>
        <v/>
      </c>
      <c r="C528" s="223" t="inlineStr">
        <is>
          <t>Nesa Sayang Adik</t>
        </is>
      </c>
      <c r="D528" s="223" t="n"/>
      <c r="E528" s="223" t="inlineStr">
        <is>
          <t>Dwi Rahmawati</t>
        </is>
      </c>
      <c r="F528" s="223" t="inlineStr">
        <is>
          <t>978-979-29-4139-5</t>
        </is>
      </c>
      <c r="G528" s="223" t="inlineStr">
        <is>
          <t>978-979-29-7658-8</t>
        </is>
      </c>
      <c r="H528" s="223" t="inlineStr">
        <is>
          <t>Anak</t>
        </is>
      </c>
      <c r="I528" s="258" t="inlineStr">
        <is>
          <t>Fiksi</t>
        </is>
      </c>
      <c r="J528" s="186" t="inlineStr">
        <is>
          <t>001.01</t>
        </is>
      </c>
      <c r="K528" s="223" t="n"/>
      <c r="L528" s="223" t="n"/>
      <c r="M528" s="259" t="n"/>
      <c r="N528" s="223" t="inlineStr">
        <is>
          <t>Indonesia</t>
        </is>
      </c>
      <c r="O528" s="223" t="inlineStr">
        <is>
          <t>Tidak diketahui</t>
        </is>
      </c>
      <c r="P528" s="260" t="n">
        <v>2013</v>
      </c>
      <c r="Q528" s="260" t="n">
        <v>2017</v>
      </c>
      <c r="R528" s="223" t="inlineStr">
        <is>
          <t>Nyonyo Publisher</t>
        </is>
      </c>
      <c r="S528" s="223" t="inlineStr">
        <is>
          <t>Andi Offset CV</t>
        </is>
      </c>
      <c r="T528" s="223" t="inlineStr">
        <is>
          <t>Lokal</t>
        </is>
      </c>
      <c r="U528" s="261" t="n">
        <v>28</v>
      </c>
      <c r="V528" s="86" t="inlineStr">
        <is>
          <t>pdf</t>
        </is>
      </c>
      <c r="W528" s="223" t="inlineStr">
        <is>
          <t>4.4 MB</t>
        </is>
      </c>
      <c r="X528" s="223" t="inlineStr">
        <is>
          <t>&lt;p&gt;Bekantan dengan nama ilmiah Nasalis larvatus adalah sejenis kera berhidung panjang dengan rambut berwarna cokelat kemerahan. Bekantan yang dikenal dengan sebutan monyet Belanda berganti warna rambut beberapa kali selama hidupnya.&lt;br /&gt;
 Saat lahir, tubuh bayi bekantan berwarna hitam, menginjak remaja, rambut kepalanya menjadi merah namun, wajahnya masih hitam. Baru setelah dewasa, wajah dan badannya menjadi kuning kemerahan mendekati pirang.&lt;br /&gt;
 Makanan bekantan adalah daun-daunan dari pohon rambai, pohon panggung dan butun, buah dan bunga, serta ranting dan akar. Bekantan menggunakan pohon rumbai sebagai tempat tinggal, memelihara anak dan menghindarkan diri dari jangkauan manusia dan binatang lainnya.&lt;br /&gt;
 Bekantan tersebar dan hidup di hutan bakau, rawa, dan hutan pantai di pulau Kalimantan. Spesies ini menghabiskan sebagian waktunya di atas pohon dan hidup dalam kelompok-kelompok yang berjumlah 10-32 ekor bekantan&lt;/p&gt;</t>
        </is>
      </c>
      <c r="Y528" s="262" t="n">
        <v>27500</v>
      </c>
      <c r="Z528" s="226" t="n"/>
      <c r="AA528" s="241">
        <f>Y3144*Z3144</f>
        <v/>
      </c>
      <c r="AB528" s="237" t="inlineStr">
        <is>
          <t>f261c678-e22c-4359-bacc-e2e8d375f840</t>
        </is>
      </c>
    </row>
    <row r="529" ht="15" customHeight="1" s="283">
      <c r="A529" s="109" t="n">
        <v>3136</v>
      </c>
      <c r="B529" s="222">
        <f>HYPERLINK("https://mocostore.moco.co.id/catalog/"&amp;AB3145,"Klik Disini")</f>
        <v/>
      </c>
      <c r="C529" s="223" t="inlineStr">
        <is>
          <t>Ogan dan Kawan-kawan: Antre Bukan Hal Sepele</t>
        </is>
      </c>
      <c r="D529" s="223" t="n"/>
      <c r="E529" s="223" t="inlineStr">
        <is>
          <t>Drea Medits</t>
        </is>
      </c>
      <c r="F529" s="223" t="inlineStr">
        <is>
          <t>978-979-29-3952-1</t>
        </is>
      </c>
      <c r="G529" s="223" t="inlineStr">
        <is>
          <t>978-979-29-7662-5</t>
        </is>
      </c>
      <c r="H529" s="223" t="inlineStr">
        <is>
          <t>Anak</t>
        </is>
      </c>
      <c r="I529" s="258" t="inlineStr">
        <is>
          <t>Fiksi</t>
        </is>
      </c>
      <c r="J529" s="186" t="inlineStr">
        <is>
          <t>001.01</t>
        </is>
      </c>
      <c r="K529" s="264" t="n"/>
      <c r="L529" s="264" t="n"/>
      <c r="M529" s="259" t="n"/>
      <c r="N529" s="223" t="inlineStr">
        <is>
          <t>Indonesia</t>
        </is>
      </c>
      <c r="O529" s="223" t="inlineStr">
        <is>
          <t>Tidak diketahui</t>
        </is>
      </c>
      <c r="P529" s="260" t="n">
        <v>2013</v>
      </c>
      <c r="Q529" s="260" t="n">
        <v>2017</v>
      </c>
      <c r="R529" s="223" t="inlineStr">
        <is>
          <t>Nyonyo Publisher</t>
        </is>
      </c>
      <c r="S529" s="223" t="inlineStr">
        <is>
          <t>Andi Offset CV</t>
        </is>
      </c>
      <c r="T529" s="223" t="inlineStr">
        <is>
          <t>Lokal</t>
        </is>
      </c>
      <c r="U529" s="261" t="n">
        <v>25</v>
      </c>
      <c r="V529" s="86" t="inlineStr">
        <is>
          <t>pdf</t>
        </is>
      </c>
      <c r="W529" s="223" t="inlineStr">
        <is>
          <t>3.5 MB</t>
        </is>
      </c>
      <c r="X529" s="223" t="inlineStr">
        <is>
          <t>&lt;p&gt;Ogan dan teman-teman kesal pada baisa karena ia suka menerobos antrean. ogan mencari cara agar baisa tidak lagi meneruskan perilaku buruknya itu. Ogan kemudian mengajak baisa pergi ke dua tempat pesta. pesta pertama tidak tertib sedangkan pesta ke dua tertib antrean. Dapatkan ogan mengubah perilaku buruk baisayang suka menerobos antrean ? Ayo ikuti kisah seru ogan dan kawan-kawan.&lt;/p&gt;</t>
        </is>
      </c>
      <c r="Y529" s="262" t="n">
        <v>35500</v>
      </c>
      <c r="Z529" s="226" t="n"/>
      <c r="AA529" s="241">
        <f>Y3145*Z3145</f>
        <v/>
      </c>
      <c r="AB529" s="237" t="inlineStr">
        <is>
          <t>4a5fb274-21cb-4069-ad23-35c09fd7f85c</t>
        </is>
      </c>
    </row>
    <row r="530" ht="15" customHeight="1" s="283">
      <c r="A530" s="109" t="n">
        <v>3137</v>
      </c>
      <c r="B530" s="222">
        <f>HYPERLINK("https://mocostore.moco.co.id/catalog/"&amp;AB3146,"Klik Disini")</f>
        <v/>
      </c>
      <c r="C530" s="223" t="inlineStr">
        <is>
          <t>Ogan dan Kawan-kawan: Lomba Petik Mangga</t>
        </is>
      </c>
      <c r="D530" s="223" t="n"/>
      <c r="E530" s="223" t="inlineStr">
        <is>
          <t>Drea Medits</t>
        </is>
      </c>
      <c r="F530" s="223" t="inlineStr">
        <is>
          <t>978-979-29-3955-2</t>
        </is>
      </c>
      <c r="G530" s="223" t="inlineStr">
        <is>
          <t>978-979-29-7663-2</t>
        </is>
      </c>
      <c r="H530" s="223" t="inlineStr">
        <is>
          <t>Anak</t>
        </is>
      </c>
      <c r="I530" s="258" t="inlineStr">
        <is>
          <t>Fiksi</t>
        </is>
      </c>
      <c r="J530" s="186" t="inlineStr">
        <is>
          <t>001.01</t>
        </is>
      </c>
      <c r="K530" s="223" t="n"/>
      <c r="L530" s="223" t="n"/>
      <c r="M530" s="259" t="n"/>
      <c r="N530" s="223" t="inlineStr">
        <is>
          <t>Indonesia</t>
        </is>
      </c>
      <c r="O530" s="223" t="inlineStr">
        <is>
          <t>Tidak diketahui</t>
        </is>
      </c>
      <c r="P530" s="260" t="n">
        <v>2013</v>
      </c>
      <c r="Q530" s="260" t="n">
        <v>2017</v>
      </c>
      <c r="R530" s="223" t="inlineStr">
        <is>
          <t>Nyonyo Publisher</t>
        </is>
      </c>
      <c r="S530" s="223" t="inlineStr">
        <is>
          <t>Andi Offset CV</t>
        </is>
      </c>
      <c r="T530" s="223" t="inlineStr">
        <is>
          <t>Lokal</t>
        </is>
      </c>
      <c r="U530" s="261" t="n">
        <v>25</v>
      </c>
      <c r="V530" s="86" t="inlineStr">
        <is>
          <t>pdf</t>
        </is>
      </c>
      <c r="W530" s="223" t="inlineStr">
        <is>
          <t>3.5 MB</t>
        </is>
      </c>
      <c r="X530" s="223" t="inlineStr">
        <is>
          <t>&lt;p&gt;Warga hutan mengadakan lomba petik mangga. Lomba diikuti oleh ogan, luma dan sima. Sedangkan sasa bertugas sebagai panitia. Saat lomba usai, ogan dinyatakan sebagai pemenang padahal mangga yang ia petik tidak sebanyak mangga luma dan sima. Tentusaja lima dan sima tidak terima. Mengapa ogan yang dinyatakan sebagai juara? Dan bagaimana sikap luma dan sima selanjutnya? Ayu ikuti kisah seru ogan dan Kawan-kawan.&lt;/p&gt;</t>
        </is>
      </c>
      <c r="Y530" s="262" t="n">
        <v>35500</v>
      </c>
      <c r="Z530" s="226" t="n"/>
      <c r="AA530" s="241">
        <f>Y3146*Z3146</f>
        <v/>
      </c>
      <c r="AB530" s="237" t="inlineStr">
        <is>
          <t>1d0570c7-e4d7-4964-aa15-8c090b36b273</t>
        </is>
      </c>
    </row>
    <row r="531" ht="15" customHeight="1" s="283">
      <c r="A531" s="109" t="n">
        <v>3138</v>
      </c>
      <c r="B531" s="222">
        <f>HYPERLINK("https://mocostore.moco.co.id/catalog/"&amp;AB3147,"Klik Disini")</f>
        <v/>
      </c>
      <c r="C531" s="223" t="inlineStr">
        <is>
          <t>Ogan dan Kawan-kawan: Ogan Si Orang Utan</t>
        </is>
      </c>
      <c r="D531" s="223" t="n"/>
      <c r="E531" s="223" t="inlineStr">
        <is>
          <t>Drea Medits</t>
        </is>
      </c>
      <c r="F531" s="223" t="inlineStr">
        <is>
          <t>978-979-29-3953-8</t>
        </is>
      </c>
      <c r="G531" s="223" t="inlineStr">
        <is>
          <t>978-979-29-7664-9</t>
        </is>
      </c>
      <c r="H531" s="223" t="inlineStr">
        <is>
          <t>Anak</t>
        </is>
      </c>
      <c r="I531" s="258" t="inlineStr">
        <is>
          <t>Fiksi</t>
        </is>
      </c>
      <c r="J531" s="186" t="inlineStr">
        <is>
          <t>001.01</t>
        </is>
      </c>
      <c r="K531" s="264" t="n"/>
      <c r="L531" s="264" t="n"/>
      <c r="M531" s="259" t="n"/>
      <c r="N531" s="223" t="inlineStr">
        <is>
          <t>Indonesia</t>
        </is>
      </c>
      <c r="O531" s="223" t="inlineStr">
        <is>
          <t>Tidak diketahui</t>
        </is>
      </c>
      <c r="P531" s="260" t="n">
        <v>2013</v>
      </c>
      <c r="Q531" s="260" t="n">
        <v>2017</v>
      </c>
      <c r="R531" s="223" t="inlineStr">
        <is>
          <t>Nyonyo Publisher</t>
        </is>
      </c>
      <c r="S531" s="223" t="inlineStr">
        <is>
          <t>Andi Offset CV</t>
        </is>
      </c>
      <c r="T531" s="223" t="inlineStr">
        <is>
          <t>Lokal</t>
        </is>
      </c>
      <c r="U531" s="261" t="n">
        <v>24</v>
      </c>
      <c r="V531" s="86" t="inlineStr">
        <is>
          <t>pdf</t>
        </is>
      </c>
      <c r="W531" s="223" t="inlineStr">
        <is>
          <t>10.0 MB</t>
        </is>
      </c>
      <c r="X531" s="223" t="inlineStr">
        <is>
          <t>&lt;p&gt;Seekor orangutan kecil kehilangan ibunya.Ia kemudian diasun oleh petugas penyelamat orangutan dan diberi nama ogan. Setelah beberapa bulan hidup ditempat penampungan, Ogan dilepas kembali kedalam hutan. Bagaimanakelanjutan kisah ogan? Dapatkah ia hidup mandiri dihutan? Ayo ikut kisah seru ogan dan kawan-kawan.&lt;/p&gt;</t>
        </is>
      </c>
      <c r="Y531" s="262" t="n">
        <v>35500</v>
      </c>
      <c r="Z531" s="226" t="n"/>
      <c r="AA531" s="241">
        <f>Y3147*Z3147</f>
        <v/>
      </c>
      <c r="AB531" s="237" t="inlineStr">
        <is>
          <t>22a00bba-d3d4-4547-8bc8-24f82d517244</t>
        </is>
      </c>
    </row>
    <row r="532" ht="15" customHeight="1" s="283">
      <c r="A532" s="109" t="n">
        <v>3139</v>
      </c>
      <c r="B532" s="222">
        <f>HYPERLINK("https://mocostore.moco.co.id/catalog/"&amp;AB3148,"Klik Disini")</f>
        <v/>
      </c>
      <c r="C532" s="223" t="inlineStr">
        <is>
          <t>Ogan dan Kawan-kawan: Pesta Durian</t>
        </is>
      </c>
      <c r="D532" s="223" t="n"/>
      <c r="E532" s="223" t="inlineStr">
        <is>
          <t>Drea Medits</t>
        </is>
      </c>
      <c r="F532" s="223" t="inlineStr">
        <is>
          <t>978-979-29-3951-4</t>
        </is>
      </c>
      <c r="G532" s="223" t="inlineStr">
        <is>
          <t>978-979-29-7665-6</t>
        </is>
      </c>
      <c r="H532" s="223" t="inlineStr">
        <is>
          <t>Anak</t>
        </is>
      </c>
      <c r="I532" s="258" t="inlineStr">
        <is>
          <t>Fiksi</t>
        </is>
      </c>
      <c r="J532" s="186" t="inlineStr">
        <is>
          <t>001.01</t>
        </is>
      </c>
      <c r="K532" s="223" t="n"/>
      <c r="L532" s="223" t="n"/>
      <c r="M532" s="259" t="n"/>
      <c r="N532" s="223" t="inlineStr">
        <is>
          <t>Indonesia</t>
        </is>
      </c>
      <c r="O532" s="223" t="inlineStr">
        <is>
          <t>Tidak diketahui</t>
        </is>
      </c>
      <c r="P532" s="260" t="n">
        <v>2013</v>
      </c>
      <c r="Q532" s="260" t="n">
        <v>2017</v>
      </c>
      <c r="R532" s="223" t="inlineStr">
        <is>
          <t>Nyonyo Publisher</t>
        </is>
      </c>
      <c r="S532" s="223" t="inlineStr">
        <is>
          <t>Andi Offset CV</t>
        </is>
      </c>
      <c r="T532" s="223" t="inlineStr">
        <is>
          <t>Lokal</t>
        </is>
      </c>
      <c r="U532" s="261" t="n">
        <v>25</v>
      </c>
      <c r="V532" s="86" t="inlineStr">
        <is>
          <t>pdf</t>
        </is>
      </c>
      <c r="W532" s="223" t="inlineStr">
        <is>
          <t>3.7 MB</t>
        </is>
      </c>
      <c r="X532" s="223" t="inlineStr">
        <is>
          <t>&lt;p&gt;Ketika Ogan, Luma dan Aba sedang bermain, mereka mencium bau harum yang sangat tajam. Mereka kemudian mengikuti bau itu dan ternyata itu bau durian. Mereka ingin makan durian namun terhalang oleh sebuah sungai yang dalam. Bagaimana cara mereka menyebrang ? Apakah mereka berhasil makan durian? Ayo ikuti kisah seru ogan dan kawan-kawan&lt;/p&gt;</t>
        </is>
      </c>
      <c r="Y532" s="262" t="n">
        <v>35500</v>
      </c>
      <c r="Z532" s="226" t="n"/>
      <c r="AA532" s="241">
        <f>Y3148*Z3148</f>
        <v/>
      </c>
      <c r="AB532" s="237" t="inlineStr">
        <is>
          <t>94062491-187e-4386-b6f1-4ca576963683</t>
        </is>
      </c>
    </row>
    <row r="533" ht="15" customHeight="1" s="283">
      <c r="A533" s="109" t="n">
        <v>3140</v>
      </c>
      <c r="B533" s="222">
        <f>HYPERLINK("https://mocostore.moco.co.id/catalog/"&amp;AB3149,"Klik Disini")</f>
        <v/>
      </c>
      <c r="C533" s="223" t="inlineStr">
        <is>
          <t>Ogan dan Kawan-kawan: Pizza ala Rimba</t>
        </is>
      </c>
      <c r="D533" s="223" t="n"/>
      <c r="E533" s="223" t="inlineStr">
        <is>
          <t>Drea Medits</t>
        </is>
      </c>
      <c r="F533" s="223" t="inlineStr">
        <is>
          <t>978-979-29-3954-5</t>
        </is>
      </c>
      <c r="G533" s="223" t="inlineStr">
        <is>
          <t>978-979-29-7666-3</t>
        </is>
      </c>
      <c r="H533" s="223" t="inlineStr">
        <is>
          <t>Anak</t>
        </is>
      </c>
      <c r="I533" s="258" t="inlineStr">
        <is>
          <t>Fiksi</t>
        </is>
      </c>
      <c r="J533" s="186" t="inlineStr">
        <is>
          <t>001.01</t>
        </is>
      </c>
      <c r="K533" s="223" t="n"/>
      <c r="L533" s="223" t="n"/>
      <c r="M533" s="259" t="n"/>
      <c r="N533" s="223" t="inlineStr">
        <is>
          <t>Indonesia</t>
        </is>
      </c>
      <c r="O533" s="223" t="inlineStr">
        <is>
          <t>Tidak diketahui</t>
        </is>
      </c>
      <c r="P533" s="260" t="n">
        <v>2013</v>
      </c>
      <c r="Q533" s="260" t="n">
        <v>2017</v>
      </c>
      <c r="R533" s="223" t="inlineStr">
        <is>
          <t>Nyonyo Publisher</t>
        </is>
      </c>
      <c r="S533" s="223" t="inlineStr">
        <is>
          <t>Andi Offset CV</t>
        </is>
      </c>
      <c r="T533" s="223" t="inlineStr">
        <is>
          <t>Lokal</t>
        </is>
      </c>
      <c r="U533" s="261" t="n">
        <v>25</v>
      </c>
      <c r="V533" s="86" t="inlineStr">
        <is>
          <t>pdf</t>
        </is>
      </c>
      <c r="W533" s="223" t="inlineStr">
        <is>
          <t>3.5 MB</t>
        </is>
      </c>
      <c r="X533" s="223" t="inlineStr">
        <is>
          <t>&lt;p&gt;Ogan dan kawan-kawan ingin memberikan hadiah ulang tahun kepada luma. Ogan ingat luma luma ingin sekali makan pizza. Tetapi dihutan tidak ada pizza dan mereka tidak bisa pergi ke kota manusia untuk membelinya. Untunglah ogan menemukan akal untuk membuat pizza ala rimba. Bagaimanakah rupa pizza ala rimba? Apakah luma suka hadiah nya? Ayo ikuti kisah seru ogan dan kawan-kawan.&lt;/p&gt;</t>
        </is>
      </c>
      <c r="Y533" s="262" t="n">
        <v>35500</v>
      </c>
      <c r="Z533" s="226" t="n"/>
      <c r="AA533" s="241">
        <f>Y3149*Z3149</f>
        <v/>
      </c>
      <c r="AB533" s="237" t="inlineStr">
        <is>
          <t>78fe09ed-7cf3-4e47-9252-d91786d7fc7f</t>
        </is>
      </c>
    </row>
    <row r="534" ht="15" customHeight="1" s="283">
      <c r="A534" s="109" t="n">
        <v>3143</v>
      </c>
      <c r="B534" s="222">
        <f>HYPERLINK("https://mocostore.moco.co.id/catalog/"&amp;AB3152,"Klik Disini")</f>
        <v/>
      </c>
      <c r="C534" s="223" t="inlineStr">
        <is>
          <t>Spring In New Orleans</t>
        </is>
      </c>
      <c r="D534" s="223" t="n"/>
      <c r="E534" s="223" t="inlineStr">
        <is>
          <t>Donatus A.Nugroho</t>
        </is>
      </c>
      <c r="F534" s="223" t="inlineStr">
        <is>
          <t>978-979-29-0271-6</t>
        </is>
      </c>
      <c r="G534" s="223" t="inlineStr">
        <is>
          <t>978-979-29-7846-9</t>
        </is>
      </c>
      <c r="H534" s="223" t="inlineStr">
        <is>
          <t>Fiksi</t>
        </is>
      </c>
      <c r="I534" s="258" t="inlineStr">
        <is>
          <t>Fiksi</t>
        </is>
      </c>
      <c r="J534" s="186" t="inlineStr">
        <is>
          <t>001.02</t>
        </is>
      </c>
      <c r="K534" s="264" t="n"/>
      <c r="L534" s="264" t="n"/>
      <c r="M534" s="259" t="n"/>
      <c r="N534" s="223" t="inlineStr">
        <is>
          <t>Indonesia</t>
        </is>
      </c>
      <c r="O534" s="223" t="inlineStr">
        <is>
          <t>Tidak diketahui</t>
        </is>
      </c>
      <c r="P534" s="260" t="n">
        <v>2008</v>
      </c>
      <c r="Q534" s="260" t="n">
        <v>2017</v>
      </c>
      <c r="R534" s="223" t="inlineStr">
        <is>
          <t>Sheila Publishing</t>
        </is>
      </c>
      <c r="S534" s="223" t="inlineStr">
        <is>
          <t>Andi Offset CV</t>
        </is>
      </c>
      <c r="T534" s="223" t="inlineStr">
        <is>
          <t>Lokal</t>
        </is>
      </c>
      <c r="U534" s="261" t="n">
        <v>153</v>
      </c>
      <c r="V534" s="86" t="inlineStr">
        <is>
          <t>pdf</t>
        </is>
      </c>
      <c r="W534" s="223" t="inlineStr">
        <is>
          <t>971.8 kB</t>
        </is>
      </c>
      <c r="X534" s="223" t="inlineStr">
        <is>
          <t>&lt;p&gt;&amp;quot;Hai...&amp;quot; terdengar suara lirih. Ia pura-pura tidak mempedulikan suara itu, meneruskan tugasnya mengisi gelas-gelas di sekeliling meja oval itu. &amp;quot;Sandra...how are you doin&amp;#39;?&amp;quot; Kini Sandra mengangkat wajahnya dan tatapannya nanar. Tangannya tiba-tiba terasa lemas melihat siluet itu tersenyum dengan senyum yang sangat indah. Sandra yakin wajahnya sudah semerah crawfish rebus ala New Orleans. Oh My God, oh my God, oh my God, Sandra membatin berkali-kali. Oh teman, kau tahu, bila kau sedang ge-er, hal yang sekecil semut pun bisa tampak seperti seekor gajah yang tak rajin fitness!&amp;nbsp;&lt;br /&gt;
 ***&amp;nbsp;&lt;/p&gt;
 &lt;p&gt;Sandra berhasil meraih impian masa kecil: kuliah di Amerika! Semuanya itu ia capai dengan kerja keras. Tapi tampaknya ada sesuatu yang membuatnya berpikir ulang tentang hidupnya. Bagaimana bisa menolak pesona Jean-Pierre de la Galissonierre &amp;mdash; yang membuat angan Sandra membumbung tinggi di awan. &amp;quot;The Marquis and me&amp;quot;, bagai kisah Cinderella. Seharusnya semuanya berjalan dengan mudah, tapi oh apa yang terjadi? Ada sederet nama yang menawan - Ferdinand Peregrina. Ia bukan cuma ahli teknik, tapi juga seniman sekaligus ahli bisnis yang...ganteng! Lalu John Lawrence Maxim yang so cute, mahasiswa super cerdas yang kelak calon senator dan kemudian ...run for President. Hmm, wanita nomor satu di Amerika, asal Medan Indonesia. Astaga! Semua impian bermekaran, bagai musim semi di hati Sandra. Akankah Sandra menjadi first lady, the princess atau...?&amp;nbsp;&lt;br /&gt;
 &amp;nbsp;&lt;/p&gt;</t>
        </is>
      </c>
      <c r="Y534" s="262" t="n">
        <v>63000</v>
      </c>
      <c r="Z534" s="226" t="n"/>
      <c r="AA534" s="241">
        <f>Y3152*Z3152</f>
        <v/>
      </c>
      <c r="AB534" s="237" t="inlineStr">
        <is>
          <t>8d3cad82-dcca-4716-b520-e862401c6b12</t>
        </is>
      </c>
    </row>
    <row r="535" ht="15" customHeight="1" s="283">
      <c r="A535" s="109" t="n">
        <v>3151</v>
      </c>
      <c r="B535" s="222">
        <f>HYPERLINK("https://mocostore.moco.co.id/catalog/"&amp;AB3160,"Klik Disini")</f>
        <v/>
      </c>
      <c r="C535" s="223" t="inlineStr">
        <is>
          <t>Found Love</t>
        </is>
      </c>
      <c r="D535" s="223" t="n"/>
      <c r="E535" s="223" t="inlineStr">
        <is>
          <t>Yul Umzy Pilihan</t>
        </is>
      </c>
      <c r="F535" s="223" t="inlineStr">
        <is>
          <t>978-979-29-3315-4</t>
        </is>
      </c>
      <c r="G535" s="223" t="inlineStr">
        <is>
          <t>978-979-29-7497-3</t>
        </is>
      </c>
      <c r="H535" s="223" t="inlineStr">
        <is>
          <t>Fiksi</t>
        </is>
      </c>
      <c r="I535" s="258" t="inlineStr">
        <is>
          <t>Fiksi</t>
        </is>
      </c>
      <c r="J535" s="186" t="inlineStr">
        <is>
          <t>001.02</t>
        </is>
      </c>
      <c r="K535" s="223" t="n"/>
      <c r="L535" s="223" t="n"/>
      <c r="M535" s="259" t="n"/>
      <c r="N535" s="223" t="n"/>
      <c r="O535" s="223" t="n"/>
      <c r="P535" s="260" t="n">
        <v>2012</v>
      </c>
      <c r="Q535" s="260" t="n">
        <v>2017</v>
      </c>
      <c r="R535" s="223" t="inlineStr">
        <is>
          <t>Sheila Publishing</t>
        </is>
      </c>
      <c r="S535" s="223" t="inlineStr">
        <is>
          <t>Andi Offset CV</t>
        </is>
      </c>
      <c r="T535" s="223" t="n"/>
      <c r="U535" s="261" t="n">
        <v>208</v>
      </c>
      <c r="V535" s="86" t="inlineStr">
        <is>
          <t>pdf</t>
        </is>
      </c>
      <c r="W535" s="223" t="inlineStr">
        <is>
          <t>2.0 MB</t>
        </is>
      </c>
      <c r="X535" s="223" t="inlineStr">
        <is>
          <t>&lt;p&gt;Pertemuannya dengan Chevana memberi Bogi harapan untuk mendapatkan kesempatan kedua; kesempatan untuk mengungkapkan perasaannya yang sudah lama ia simpan. Di waktu yang sama, Chevana bertemu dengan Ji Yong, teman Bogi yang bermain dalam satu band bernama Eclipse. Ji Yong berhasil membuatnya penasaran yang akhirnya terbawa arus ke dalam masalah yang rumit.&amp;nbsp;&lt;br /&gt;
 Di tengah-tengah perjuangannya menyatakan cinta, Bogi selalu mendapat batu sandungan. Dimulai dari suratnya yang tidak dibaca oleh Chevana, sampai berbuah pada penolakan. Membutuhkan waktu hampir tujuh tahun untuk memberanikan diri mengatakan cinta. Dalam hitungan detik Bogi mendapatkan jawaban yang menyakitkan.&amp;nbsp;&lt;br /&gt;
 Persahabatan Diva dengan Bogi dan Ji Yong mendapat ujian. Diva akhirnya menenemukan jawaban atas kegundahan hatinya. Menjauh dari kedua sahabatnya bukanlah jawaban atas semua permasalahan yang ada. Potongan memori selama bersama mereka berhasil merajut perasaan Diva untuk memosisikan diri seperti awal kembali.&lt;br /&gt;
 Meskipun Ji Yong yakin, tidak akan pernah merasakan cinta karena ia sudah lupa rasanya dicintai dan mencintai, akhirnya ia tersihir dengan kalimat Echa, &amp;ldquo;Tak ada rasa sayang yang bisu&amp;rdquo;.&lt;/p&gt;</t>
        </is>
      </c>
      <c r="Y535" s="262" t="n">
        <v>52000</v>
      </c>
      <c r="Z535" s="226" t="n"/>
      <c r="AA535" s="241">
        <f>Y3160*Z3160</f>
        <v/>
      </c>
      <c r="AB535" s="237" t="inlineStr">
        <is>
          <t>6370546f-8d1c-4763-9495-25a60f8bce16</t>
        </is>
      </c>
    </row>
    <row r="536" ht="15" customHeight="1" s="283">
      <c r="A536" s="109" t="n">
        <v>3154</v>
      </c>
      <c r="B536" s="222">
        <f>HYPERLINK("https://mocostore.moco.co.id/catalog/"&amp;AB3163,"Klik Disini")</f>
        <v/>
      </c>
      <c r="C536" s="223" t="inlineStr">
        <is>
          <t>Dating a Perfect Guy (Looking for Laskar Cinta 2)</t>
        </is>
      </c>
      <c r="D536" s="223" t="n"/>
      <c r="E536" s="223" t="inlineStr">
        <is>
          <t>Monica Petra</t>
        </is>
      </c>
      <c r="F536" s="223" t="inlineStr">
        <is>
          <t>978-979-29-3477-9</t>
        </is>
      </c>
      <c r="G536" s="223" t="inlineStr">
        <is>
          <t>978-979-29-7454-6</t>
        </is>
      </c>
      <c r="H536" s="223" t="inlineStr">
        <is>
          <t>Fiksi</t>
        </is>
      </c>
      <c r="I536" s="258" t="inlineStr">
        <is>
          <t>Fiksi</t>
        </is>
      </c>
      <c r="J536" s="186" t="inlineStr">
        <is>
          <t>001.02</t>
        </is>
      </c>
      <c r="K536" s="264" t="n"/>
      <c r="L536" s="264" t="n"/>
      <c r="M536" s="259" t="n"/>
      <c r="N536" s="223" t="inlineStr">
        <is>
          <t>Indonesia</t>
        </is>
      </c>
      <c r="O536" s="223" t="inlineStr">
        <is>
          <t>Tidak diketahui</t>
        </is>
      </c>
      <c r="P536" s="260" t="n">
        <v>2012</v>
      </c>
      <c r="Q536" s="260" t="n">
        <v>2017</v>
      </c>
      <c r="R536" s="223" t="inlineStr">
        <is>
          <t>Sheila Publishing</t>
        </is>
      </c>
      <c r="S536" s="223" t="inlineStr">
        <is>
          <t>Andi Offset CV</t>
        </is>
      </c>
      <c r="T536" s="223" t="inlineStr">
        <is>
          <t>Lokal</t>
        </is>
      </c>
      <c r="U536" s="261" t="n">
        <v>184</v>
      </c>
      <c r="V536" s="86" t="inlineStr">
        <is>
          <t>pdf</t>
        </is>
      </c>
      <c r="W536" s="223" t="inlineStr">
        <is>
          <t>4.1 MB</t>
        </is>
      </c>
      <c r="X536" s="223" t="inlineStr">
        <is>
          <t>&lt;p&gt;Masih ingat Looking for Laskar Cinta ? Yup, buku itu telah sukses membuat pembaca jatuh cinta pada sosok Laskar. Kisah tentang Laura dan Laskar yang berteman dan saling support. Laura yang sangat pesimis dan Laskar yang sangat ceria.&lt;br /&gt;
 Kini hadirlah seri lanjutannya. Dating with A Perfect Guy&amp;hellip; akan menghadirkan Laura dan kawan-kawan saat sudah semester akhir di bangku kuliah. Setelah kehilangan Laskar untuk selamanya, Laura bertemu Isaac, seorang putera mahkota yang memiliki banyak usaha. Awalnya hubungan Laura dan Isaac tidak akur. Mereka bagaikan anjing dan kucing. Laura merasa kesal dengan sikap Isaac yang suka semena-mena, sedangkan Isaac tidak suka dengan Laura yang sangat keras kepala.&amp;nbsp;&lt;br /&gt;
 Namun pada akhirnya mereka saling jatuh cinta. Namun banyak rintangan dalam hubungan Laura dan Isaac. Mampukah mereka menjalani hubungan mereka? Akankah mereka bisa bersama?&amp;nbsp;&lt;br /&gt;
 Akankah Laura menyerah?&lt;br /&gt;
 Akankah Isaac menyerah?&lt;br /&gt;
 &lt;br /&gt;
 Inilah sebuah kisah cinta tentang dua anak manusia yang berasal dari latar belakang status sosial yang jauh berbeda&amp;hellip;&lt;/p&gt;</t>
        </is>
      </c>
      <c r="Y536" s="262" t="n">
        <v>51000</v>
      </c>
      <c r="Z536" s="226" t="n"/>
      <c r="AA536" s="241">
        <f>Y3163*Z3163</f>
        <v/>
      </c>
      <c r="AB536" s="237" t="inlineStr">
        <is>
          <t>1fe04767-ac02-403d-abe6-94055ba3372d</t>
        </is>
      </c>
    </row>
    <row r="537" ht="15" customHeight="1" s="283">
      <c r="A537" s="109" t="n">
        <v>3155</v>
      </c>
      <c r="B537" s="222">
        <f>HYPERLINK("https://mocostore.moco.co.id/catalog/"&amp;AB3164,"Klik Disini")</f>
        <v/>
      </c>
      <c r="C537" s="223" t="inlineStr">
        <is>
          <t>Rahasia Pastel Istimewa</t>
        </is>
      </c>
      <c r="D537" s="223" t="n"/>
      <c r="E537" s="223" t="inlineStr">
        <is>
          <t>Triani Retno A</t>
        </is>
      </c>
      <c r="F537" s="223" t="inlineStr">
        <is>
          <t>978-979-29-3309-3</t>
        </is>
      </c>
      <c r="G537" s="223" t="inlineStr">
        <is>
          <t>978-979-29-7727-1</t>
        </is>
      </c>
      <c r="H537" s="223" t="inlineStr">
        <is>
          <t>Anak</t>
        </is>
      </c>
      <c r="I537" s="258" t="inlineStr">
        <is>
          <t>Fiksi</t>
        </is>
      </c>
      <c r="J537" s="186" t="inlineStr">
        <is>
          <t>001.01</t>
        </is>
      </c>
      <c r="K537" s="223" t="n"/>
      <c r="L537" s="223" t="n"/>
      <c r="M537" s="259" t="n"/>
      <c r="N537" s="223" t="inlineStr">
        <is>
          <t>Indonesia</t>
        </is>
      </c>
      <c r="O537" s="223" t="inlineStr">
        <is>
          <t>Tidak diketahui</t>
        </is>
      </c>
      <c r="P537" s="260" t="n">
        <v>2012</v>
      </c>
      <c r="Q537" s="260" t="n">
        <v>2017</v>
      </c>
      <c r="R537" s="223" t="inlineStr">
        <is>
          <t>Nyonyo Publisher</t>
        </is>
      </c>
      <c r="S537" s="223" t="inlineStr">
        <is>
          <t>Andi Offset CV</t>
        </is>
      </c>
      <c r="T537" s="223" t="inlineStr">
        <is>
          <t>Lokal</t>
        </is>
      </c>
      <c r="U537" s="261" t="n">
        <v>160</v>
      </c>
      <c r="V537" s="86" t="inlineStr">
        <is>
          <t>pdf</t>
        </is>
      </c>
      <c r="W537" s="223" t="inlineStr">
        <is>
          <t>1.6 MB</t>
        </is>
      </c>
      <c r="X537" s="223" t="inlineStr">
        <is>
          <t>&lt;p&gt;Siapa yang tak kenal kue pastel buatan Dea dan ibunya? Selain rasanya yang top markotop, pastel Dea pun memiliki bermacam-macam isi. Mulai dari isi wortel-kentang, bihun, tumis jamur, stroberi, hingga tumisan mangga yang berasa manis asam.&amp;nbsp;&lt;br /&gt;
 Kue pastel itu dijual di berbagai tempat, termasuk SD Mutiara Harapan, tempat Dea bersekolah. Di kantin sekolah, pastel Dea menjadi jajanan favorit. Tapi tiba-tiba, pastel Dea tidak laku lagi. Anak-anak lebih menyukai pastel yang dijual oleh Mang Aji di depan sekolah. Padahal pastel Dea lebih enak, lho, dibandingkan pastel Mang Aji. Kulit pastel Mang Aji tidak renyah, terlalu gurih, sayurannya masih keras, terlalu berminyak, dan kadang-kadang malah agak hangus.&lt;br /&gt;
 Yasmin, Naya, Abe, dan Nando yang kasihan melihat Dea selalu bersedih, mencoba mencari tahu tentang Mang Aji. Mereka merasa aneh, mengapa pastel Mang Aji yang tidak ada apa-apanya dibandingkan pastel Dea bisa laris manis.&lt;br /&gt;
 Apa hanya karena anak-anak merasa bosan dengan pastel Dea? Atau tanda-tanda bahwa Dea harus segera mengganti kue andalannya itu? Keingintahuan keempat sahabat ini menunjukkan hasil di luar dugaan. Pastel Mang Aji yang tampak biasa-biasa saja ternyata pastel istimewa! Ada campuran narkoba di dalam pastel itu sehingga orang yang memakannya menjadi ketagihan!&lt;/p&gt;</t>
        </is>
      </c>
      <c r="Y537" s="262" t="n">
        <v>38000</v>
      </c>
      <c r="Z537" s="226" t="n"/>
      <c r="AA537" s="241">
        <f>Y3164*Z3164</f>
        <v/>
      </c>
      <c r="AB537" s="237" t="inlineStr">
        <is>
          <t>2172487f-a7f1-4ca1-be71-38e9f10b42bd</t>
        </is>
      </c>
    </row>
    <row r="538" ht="15" customHeight="1" s="283">
      <c r="A538" s="109" t="n">
        <v>3159</v>
      </c>
      <c r="B538" s="222">
        <f>HYPERLINK("https://mocostore.moco.co.id/catalog/"&amp;AB3168,"Klik Disini")</f>
        <v/>
      </c>
      <c r="C538" s="223" t="inlineStr">
        <is>
          <t>Batu Berdaun dan Puluhan Dongeng dari Nusantara</t>
        </is>
      </c>
      <c r="D538" s="223" t="n"/>
      <c r="E538" s="223" t="inlineStr">
        <is>
          <t>Winkanda Satria Putra &amp; Mentari Pujiana Yusuf</t>
        </is>
      </c>
      <c r="F538" s="223" t="inlineStr">
        <is>
          <t>978-979-29-3320-8</t>
        </is>
      </c>
      <c r="G538" s="223" t="inlineStr">
        <is>
          <t>978-979-29-7362-4</t>
        </is>
      </c>
      <c r="H538" s="223" t="inlineStr">
        <is>
          <t>Anak</t>
        </is>
      </c>
      <c r="I538" s="258" t="inlineStr">
        <is>
          <t>Fiksi</t>
        </is>
      </c>
      <c r="J538" s="186" t="inlineStr">
        <is>
          <t>001.01</t>
        </is>
      </c>
      <c r="K538" s="264" t="n"/>
      <c r="L538" s="264" t="n"/>
      <c r="M538" s="259" t="n"/>
      <c r="N538" s="223" t="inlineStr">
        <is>
          <t>Indonesia</t>
        </is>
      </c>
      <c r="O538" s="223" t="inlineStr">
        <is>
          <t>Tidak diketahui</t>
        </is>
      </c>
      <c r="P538" s="260" t="n">
        <v>2012</v>
      </c>
      <c r="Q538" s="260" t="n">
        <v>2017</v>
      </c>
      <c r="R538" s="223" t="inlineStr">
        <is>
          <t>Nyonyo Publisher</t>
        </is>
      </c>
      <c r="S538" s="223" t="inlineStr">
        <is>
          <t>Andi Offset CV</t>
        </is>
      </c>
      <c r="T538" s="223" t="inlineStr">
        <is>
          <t>Lokal</t>
        </is>
      </c>
      <c r="U538" s="261" t="n">
        <v>336</v>
      </c>
      <c r="V538" s="86" t="inlineStr">
        <is>
          <t>pdf</t>
        </is>
      </c>
      <c r="W538" s="223" t="inlineStr">
        <is>
          <t>4.2 MB</t>
        </is>
      </c>
      <c r="X538" s="223" t="inlineStr">
        <is>
          <t>&lt;p&gt;&amp;ldquo;Wahai,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mulutnya.&lt;/p&gt;
 &lt;p&gt;Dengan sekali hisap, si nenek langsung tertarik masuk ke dalam perut batu itu. Setelah si nenek tertelan, mulut batu itu mengatup kembali. Sejak itulah, si nenek tinggal di dalam perut batu itu dan tidak pernah keluar lagi.&lt;/p&gt;
 &lt;p&gt;Sementara itu, kedua cucunya dengan gelisah mencari nenek mereka. Saat tiba di puncak bukit itu, mereka hanya mendapati kain milik nenek mereka terurai sedikit di antara batu berdaun itu.&lt;/p&gt;
 &lt;p&gt;&amp;ldquo;Wahai, batu berdaun. Telanlah kami!&amp;rdquo; seru si sulung.&lt;/p&gt;
 &lt;p&gt;Meskipun kedua anak tersebut berkali-kali memohon, batu berdaun itu tetap tidak mau membuka mulutnya, sampai akhirnya kedua anak itu tertidur di dekatnya.&lt;br /&gt;
 &amp;nbsp;&lt;/p&gt;
 &lt;p&gt;***&lt;/p&gt;
 &lt;p&gt;Dongeng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kita!&lt;/p&gt;</t>
        </is>
      </c>
      <c r="Y538" s="262" t="n">
        <v>94000</v>
      </c>
      <c r="Z538" s="226" t="n"/>
      <c r="AA538" s="241">
        <f>Y3168*Z3168</f>
        <v/>
      </c>
      <c r="AB538" s="237" t="inlineStr">
        <is>
          <t>883edf94-ef68-4e9c-8559-429e9c3cb9e1</t>
        </is>
      </c>
    </row>
    <row r="539" ht="15" customHeight="1" s="283">
      <c r="A539" s="109" t="n">
        <v>3160</v>
      </c>
      <c r="B539" s="222">
        <f>HYPERLINK("https://mocostore.moco.co.id/catalog/"&amp;AB3169,"Klik Disini")</f>
        <v/>
      </c>
      <c r="C539" s="223" t="inlineStr">
        <is>
          <t>Bienvenue Amor</t>
        </is>
      </c>
      <c r="D539" s="223" t="n"/>
      <c r="E539" s="223" t="inlineStr">
        <is>
          <t>Ida Ernawati</t>
        </is>
      </c>
      <c r="F539" s="223" t="inlineStr">
        <is>
          <t>978-979-29-3319-2</t>
        </is>
      </c>
      <c r="G539" s="223" t="inlineStr">
        <is>
          <t>978-979-29-7399-0</t>
        </is>
      </c>
      <c r="H539" s="223" t="inlineStr">
        <is>
          <t>Fiksi</t>
        </is>
      </c>
      <c r="I539" s="258" t="inlineStr">
        <is>
          <t>Fiksi</t>
        </is>
      </c>
      <c r="J539" s="186" t="inlineStr">
        <is>
          <t>001.02</t>
        </is>
      </c>
      <c r="K539" s="223" t="n"/>
      <c r="L539" s="223" t="n"/>
      <c r="M539" s="259" t="n"/>
      <c r="N539" s="223" t="n"/>
      <c r="O539" s="223" t="n"/>
      <c r="P539" s="260" t="n">
        <v>2012</v>
      </c>
      <c r="Q539" s="260" t="n">
        <v>2017</v>
      </c>
      <c r="R539" s="223" t="inlineStr">
        <is>
          <t>Sheila Publishing</t>
        </is>
      </c>
      <c r="S539" s="223" t="inlineStr">
        <is>
          <t>Andi Offset CV</t>
        </is>
      </c>
      <c r="T539" s="223" t="n"/>
      <c r="U539" s="261" t="n">
        <v>208</v>
      </c>
      <c r="V539" s="86" t="inlineStr">
        <is>
          <t>pdf</t>
        </is>
      </c>
      <c r="W539" s="223" t="inlineStr">
        <is>
          <t>1.3 MB</t>
        </is>
      </c>
      <c r="X539" s="223" t="inlineStr">
        <is>
          <t>&lt;p&gt;Bercerita tentang Orin, perempuan karier yang sukses, yang merasa bahwa karier sukses itu membuatnya jauh dari jodoh. Kegemaran belanjanya karena ditopang karier yang sukses, membuat Orin diputus oleh Arki. Arki menganggap Orin terlalu mandiri dan tidak membutuhkan pria. Orin begitu depresi dan menyalurkannya dengan bekerja keras. Di kantornya, Orin memiliki rekan bernama Rangga, yang selalu membantah dan merecoki rencana-rencana Orin dalam setiap rapat perusahaan.&lt;br /&gt;
 Pada sebuah kesempatan, di sebuah spa, Orin bertemu dengan Bima. Baginya, Bima adalah tipe pria yang memenuhi kriteria. Ia berbohong kepadanya bila hanya bekerja di CV kecil. Rupanya, Bima adalah adik Dies, sekretaris PT tempat Orin akan bekerja sama. Orin putus lagi.&lt;br /&gt;
 Orin semakin yakin bahwa Tuhan menakdirkannya hanya untuk bekerja. Orin mengalami stagnasi dalam bekerja, hingga akhirnya ia memutuskan ke Paris. Di sanalah ia bertemu Rangga. Mereka pun jadian.&lt;/p&gt;</t>
        </is>
      </c>
      <c r="Y539" s="262" t="n">
        <v>51000</v>
      </c>
      <c r="Z539" s="226" t="n"/>
      <c r="AA539" s="241">
        <f>Y3169*Z3169</f>
        <v/>
      </c>
      <c r="AB539" s="237" t="inlineStr">
        <is>
          <t>832cb30c-aca0-46cb-bb3f-049c28d9f355</t>
        </is>
      </c>
    </row>
    <row r="540" ht="15" customHeight="1" s="283">
      <c r="A540" s="109" t="n">
        <v>3162</v>
      </c>
      <c r="B540" s="222">
        <f>HYPERLINK("https://mocostore.moco.co.id/catalog/"&amp;AB3171,"Klik Disini")</f>
        <v/>
      </c>
      <c r="C540" s="223" t="inlineStr">
        <is>
          <t>Bukan Jomblo Galau</t>
        </is>
      </c>
      <c r="D540" s="223" t="n"/>
      <c r="E540" s="223" t="inlineStr">
        <is>
          <t>Ribka Adelina Purba</t>
        </is>
      </c>
      <c r="F540" s="223" t="inlineStr">
        <is>
          <t>978-979-29-3335-2</t>
        </is>
      </c>
      <c r="G540" s="223" t="inlineStr">
        <is>
          <t>978-979-29-7408-9</t>
        </is>
      </c>
      <c r="H540" s="223" t="inlineStr">
        <is>
          <t>Fiksi</t>
        </is>
      </c>
      <c r="I540" s="258" t="inlineStr">
        <is>
          <t>Fiksi</t>
        </is>
      </c>
      <c r="J540" s="186" t="inlineStr">
        <is>
          <t>001.02</t>
        </is>
      </c>
      <c r="K540" s="223" t="n"/>
      <c r="L540" s="223" t="n"/>
      <c r="M540" s="259" t="n"/>
      <c r="N540" s="223" t="inlineStr">
        <is>
          <t>Indonesia</t>
        </is>
      </c>
      <c r="O540" s="223" t="inlineStr">
        <is>
          <t>Tidak diketahui</t>
        </is>
      </c>
      <c r="P540" s="260" t="n">
        <v>2012</v>
      </c>
      <c r="Q540" s="260" t="n">
        <v>2017</v>
      </c>
      <c r="R540" s="223" t="inlineStr">
        <is>
          <t>Sheila Publishing</t>
        </is>
      </c>
      <c r="S540" s="223" t="inlineStr">
        <is>
          <t>Andi Offset CV</t>
        </is>
      </c>
      <c r="T540" s="223" t="inlineStr">
        <is>
          <t>Lokal</t>
        </is>
      </c>
      <c r="U540" s="261" t="n">
        <v>208</v>
      </c>
      <c r="V540" s="86" t="inlineStr">
        <is>
          <t>pdf</t>
        </is>
      </c>
      <c r="W540" s="223" t="inlineStr">
        <is>
          <t>1.6 MB</t>
        </is>
      </c>
      <c r="X540" s="223" t="inlineStr">
        <is>
          <t>&lt;p&gt;Akhirnya quarter terakhir dimulai juga. Para pendukung Garuda bener-bener abis-abisan. Suara mereka kedengeran sampe luar gue rasa. Tiap anak PB megang bola dan keliatan mau nyetak angka, mereka langsung rame-rame ngasih semangat, teriak &amp;lsquo;defence&amp;acute;sekenceng-kencengnya. Pokoknya keliatan banget gak adil dari segi penonton dan supporter. Bener-bener uji mental buat anak-anak PB.&amp;nbsp;&lt;br /&gt;
 Karna itulah, sewaktu seorang player PB dapat kesempatan free throw, gue ngerasa amat sangat perlu memberi semangat. Biar mereka sadar kalo masih ada pendukung. Kali ini gue ngedukung PB, bukan hanya Onel. Yah, Onel aja sekarang lagi istirahat. Dan karna, seperti yang gue bilang, gue dukung PB, maka sewaktu player PB yang mau ngelakuin free throw itu lagi siap-siap, gue dengan sekuat tenaga berteriak sekencang yang gue bisa.&lt;br /&gt;
 &amp;ldquo;AYO PB!!!&amp;rdquo;&lt;br /&gt;
 Dan seketika itu juga, terdengar teriakan &amp;lsquo;HUUU&amp;rsquo; di sana-sini, ngomentari keberanian gue berteriak di kandang musuh. Adel langsung menutup wajahnya, malu mungkin duduk sama gue. Secara dia pendukung Garuda sepenuhnya. Sementara Deb dan Vonny cuman bisa geleng-geleng kepala. Speechless.&lt;br /&gt;
 Vissa itu cewek biasa. Anaknya agak kelewat polos, dan kadang juga kelewat lebay. Dia itu awalnya gak suka basket. Tapi abis diajakin sama temennya, dia jadi cinta mati. Bukan sama basketnya, tapi sama seorang cowok pemain basket di klub yang udah cukup terkenal. Dan Vissa kadang emang kelewat nekat. Kejadian di GOR waktu nonton basket itu contohnya.&lt;br /&gt;
 Onel itu atlet basket, yang udah bisa dibilang oke banget. Anaknya agak skeptis dan selalu berpandangan negatif sama orang-orang. Dia cinta basket dari dulu, tapi paling bego masalah wanita dan percintaan. Di rumah dia paling gak akur sama papanya. Papanya adalah orang yang paling nentang kegiatan basketnya, sampe berniat jodohin dia sama anak temennya&amp;mdash;perjodohan yang bikin Onel hampir gila.&lt;br /&gt;
 Buat orang-orang, khususnya cewek-cewek yang pernah punya mimpi bisa jadian sama idola, khususnya atlet basket, semoga novel ini bisa menjadi sarana penyalur keinginan itu. Gak pernah ngebayangin bisa jadian sama atlet idola? Well, si Vissa mungkin bisa dijadikan contoh, atau novel ini sekadar jadi pemuas keinginan semu (:&lt;/p&gt;</t>
        </is>
      </c>
      <c r="Y540" s="262" t="n">
        <v>45500</v>
      </c>
      <c r="Z540" s="226" t="n"/>
      <c r="AA540" s="241">
        <f>Y3171*Z3171</f>
        <v/>
      </c>
      <c r="AB540" s="237" t="inlineStr">
        <is>
          <t>ad1ba9f4-ff71-4654-b35c-0b34a6fb65c0</t>
        </is>
      </c>
    </row>
    <row r="541" ht="15" customHeight="1" s="283">
      <c r="A541" s="109" t="n">
        <v>3163</v>
      </c>
      <c r="B541" s="222">
        <f>HYPERLINK("https://mocostore.moco.co.id/catalog/"&amp;AB3172,"Klik Disini")</f>
        <v/>
      </c>
      <c r="C541" s="223" t="inlineStr">
        <is>
          <t>Diamond Crystal Romance</t>
        </is>
      </c>
      <c r="D541" s="223" t="n"/>
      <c r="E541" s="223" t="inlineStr">
        <is>
          <t>Sophie Maya</t>
        </is>
      </c>
      <c r="F541" s="223" t="inlineStr">
        <is>
          <t>978-979-29-3357-4</t>
        </is>
      </c>
      <c r="G541" s="223" t="inlineStr">
        <is>
          <t>978-979-29-7653-3</t>
        </is>
      </c>
      <c r="H541" s="223" t="inlineStr">
        <is>
          <t>Fiksi</t>
        </is>
      </c>
      <c r="I541" s="258" t="inlineStr">
        <is>
          <t>Fiksi</t>
        </is>
      </c>
      <c r="J541" s="186" t="inlineStr">
        <is>
          <t>001.02</t>
        </is>
      </c>
      <c r="K541" s="223" t="n"/>
      <c r="L541" s="223" t="n"/>
      <c r="M541" s="259" t="n"/>
      <c r="N541" s="223" t="inlineStr">
        <is>
          <t>Indonesia</t>
        </is>
      </c>
      <c r="O541" s="223" t="inlineStr">
        <is>
          <t>Tidak diketahui</t>
        </is>
      </c>
      <c r="P541" s="260" t="n">
        <v>2012</v>
      </c>
      <c r="Q541" s="260" t="n">
        <v>2017</v>
      </c>
      <c r="R541" s="223" t="inlineStr">
        <is>
          <t>Sheila Publishing</t>
        </is>
      </c>
      <c r="S541" s="223" t="inlineStr">
        <is>
          <t>Andi Offset CV</t>
        </is>
      </c>
      <c r="T541" s="223" t="inlineStr">
        <is>
          <t>Lokal</t>
        </is>
      </c>
      <c r="U541" s="261" t="n">
        <v>272</v>
      </c>
      <c r="V541" s="86" t="inlineStr">
        <is>
          <t>pdf</t>
        </is>
      </c>
      <c r="W541" s="223" t="inlineStr">
        <is>
          <t>5.2 MB</t>
        </is>
      </c>
      <c r="X541" s="223" t="inlineStr">
        <is>
          <t>&lt;p&gt;Kana Handani Zahara gak tahu kalo ngerusakkin jam tangan seseorang bisa mengubah hidupnya yang biasa jadi super ribet.&amp;nbsp;&lt;br /&gt;
 Gimana gak ribet? Gara-gara jam tangan seorang cowok di toko kue langganannya, dia harus mengalami berbagai kejadian buruk bersama cowok itu.&lt;br /&gt;
 Ya siapa yang nyangka sih kalo jam tangan itu harganya 50 juta? Siapa yang nyangka kalo cowok pemilik jam tangan itu ternyata anak pengusaha paling terkenal, paling kaya, paling sukses, yang foto keluarganya bahkan biasa muncul di koran-koran? Dan siapa yang nyangka kalo Kana akhirnya harus berpura-pura pacaran dengannya demi mengganti harga jam itu?&amp;nbsp;&lt;br /&gt;
 Bisa dibayangin, Kana tiap hari dikejar-kejar wartawan, ke mana pun, sampai Kana pusing sendiri. Belum lagi sahabatnya, Mira Anastasia, artis terkenal itu, ikut-ikutan suka sama si anak pengusaha. Ditambah kedatangan Angelicca, calon tunangan cowok itu, bikin Kana tambah serba salah. Arghhh!&lt;/p&gt;</t>
        </is>
      </c>
      <c r="Y541" s="262" t="n">
        <v>58500</v>
      </c>
      <c r="Z541" s="226" t="n"/>
      <c r="AA541" s="241">
        <f>Y3172*Z3172</f>
        <v/>
      </c>
      <c r="AB541" s="237" t="inlineStr">
        <is>
          <t>f7414340-b165-44ce-bb47-18ba1ed758c7</t>
        </is>
      </c>
    </row>
    <row r="542" ht="15" customHeight="1" s="283">
      <c r="A542" s="109" t="n">
        <v>3169</v>
      </c>
      <c r="B542" s="222">
        <f>HYPERLINK("https://mocostore.moco.co.id/catalog/"&amp;AB3178,"Klik Disini")</f>
        <v/>
      </c>
      <c r="C542" s="223" t="inlineStr">
        <is>
          <t>Marchen: Kumpulan Cerita Dongeng</t>
        </is>
      </c>
      <c r="D542" s="223" t="n"/>
      <c r="E542" s="223" t="inlineStr">
        <is>
          <t>Andrea</t>
        </is>
      </c>
      <c r="F542" s="223" t="inlineStr">
        <is>
          <t>978-979-29-3332-1</t>
        </is>
      </c>
      <c r="G542" s="223" t="inlineStr">
        <is>
          <t>978-979-29-7618-2</t>
        </is>
      </c>
      <c r="H542" s="223" t="inlineStr">
        <is>
          <t>Anak</t>
        </is>
      </c>
      <c r="I542" s="258" t="inlineStr">
        <is>
          <t>Fiksi</t>
        </is>
      </c>
      <c r="J542" s="186" t="inlineStr">
        <is>
          <t>001.01</t>
        </is>
      </c>
      <c r="K542" s="223" t="inlineStr">
        <is>
          <t>Tidak Tersedia</t>
        </is>
      </c>
      <c r="L542" s="223" t="n"/>
      <c r="M542" s="259" t="inlineStr">
        <is>
          <t>Tidak Tersedia</t>
        </is>
      </c>
      <c r="N542" s="223" t="inlineStr">
        <is>
          <t>Indonesia</t>
        </is>
      </c>
      <c r="O542" s="223" t="inlineStr">
        <is>
          <t>Tidak diketahui</t>
        </is>
      </c>
      <c r="P542" s="260" t="n">
        <v>2010</v>
      </c>
      <c r="Q542" s="260" t="n">
        <v>2017</v>
      </c>
      <c r="R542" s="223" t="inlineStr">
        <is>
          <t>Nyonyo Publisher</t>
        </is>
      </c>
      <c r="S542" s="223" t="inlineStr">
        <is>
          <t>Andi Offset CV</t>
        </is>
      </c>
      <c r="T542" s="223" t="inlineStr">
        <is>
          <t>Lokal</t>
        </is>
      </c>
      <c r="U542" s="261" t="n">
        <v>131</v>
      </c>
      <c r="V542" s="86" t="inlineStr">
        <is>
          <t>pdf</t>
        </is>
      </c>
      <c r="W542" s="223" t="inlineStr">
        <is>
          <t>10.2 MB</t>
        </is>
      </c>
      <c r="X542" s="223" t="inlineStr">
        <is>
          <t>&lt;p&gt;Halo teman-teman, didalam buku ini terdapat lima kisah yang menceritakan tentang kesetian seekor anjing, hangatnya sebuah keluarga, hidup dengan rasa bersyukur, indahnya berbagi sesame, serta arti dari kerja sama dan persatuan. Semuanya diceritakan dengan ilustrasi yang berbeda-beda dan menarik. Selamat membaca.&lt;/p&gt;</t>
        </is>
      </c>
      <c r="Y542" s="262" t="n">
        <v>108000</v>
      </c>
      <c r="Z542" s="226" t="n"/>
      <c r="AA542" s="241">
        <f>Y3178*Z3178</f>
        <v/>
      </c>
      <c r="AB542" s="237" t="inlineStr">
        <is>
          <t>e14f183a-bace-46fe-ad44-f72199258d80</t>
        </is>
      </c>
    </row>
    <row r="543" ht="15" customHeight="1" s="283">
      <c r="A543" s="109" t="n">
        <v>3172</v>
      </c>
      <c r="B543" s="222">
        <f>HYPERLINK("https://mocostore.moco.co.id/catalog/"&amp;AB3181,"Klik Disini")</f>
        <v/>
      </c>
      <c r="C543" s="223" t="inlineStr">
        <is>
          <t>Ratuku Bawel</t>
        </is>
      </c>
      <c r="D543" s="223" t="n"/>
      <c r="E543" s="223" t="inlineStr">
        <is>
          <t>Annora Putri</t>
        </is>
      </c>
      <c r="F543" s="223" t="inlineStr">
        <is>
          <t>978-979-29-3431-1</t>
        </is>
      </c>
      <c r="G543" s="223" t="inlineStr">
        <is>
          <t>978-979-29-7735-6</t>
        </is>
      </c>
      <c r="H543" s="223" t="inlineStr">
        <is>
          <t>Fiksi</t>
        </is>
      </c>
      <c r="I543" s="258" t="inlineStr">
        <is>
          <t>Fiksi</t>
        </is>
      </c>
      <c r="J543" s="186" t="inlineStr">
        <is>
          <t>001.02</t>
        </is>
      </c>
      <c r="K543" s="264" t="n"/>
      <c r="L543" s="264" t="n"/>
      <c r="M543" s="259" t="n"/>
      <c r="N543" s="223" t="inlineStr">
        <is>
          <t>Indonesia</t>
        </is>
      </c>
      <c r="O543" s="223" t="inlineStr">
        <is>
          <t>Tidak diketahui</t>
        </is>
      </c>
      <c r="P543" s="260" t="n">
        <v>2013</v>
      </c>
      <c r="Q543" s="260" t="n">
        <v>2017</v>
      </c>
      <c r="R543" s="223" t="inlineStr">
        <is>
          <t>Sheila Publishing</t>
        </is>
      </c>
      <c r="S543" s="223" t="inlineStr">
        <is>
          <t>Andi Offset CV</t>
        </is>
      </c>
      <c r="T543" s="223" t="inlineStr">
        <is>
          <t>Lokal</t>
        </is>
      </c>
      <c r="U543" s="261" t="n">
        <v>272</v>
      </c>
      <c r="V543" s="86" t="inlineStr">
        <is>
          <t>pdf</t>
        </is>
      </c>
      <c r="W543" s="223" t="inlineStr">
        <is>
          <t>4.2 MB</t>
        </is>
      </c>
      <c r="X543" s="223" t="inlineStr">
        <is>
          <t>&lt;p&gt;&amp;ldquo;Mas mau kan memaafkan aku?&amp;rdquo;&lt;br /&gt;
 Aku mengangguk-angguk. &amp;ldquo;Tentu, tentu saja, Sayang. Kesalahanku juga banyak. Lebih banyak. Terlalu banyak.&amp;rdquo;&lt;br /&gt;
 &amp;ldquo;Mas&amp;hellip;&amp;rdquo; Panggilan Ratu kini bernada sangat manja. &amp;ldquo;Beneran Mas kangen sama bawel aku?&amp;rdquo; tanyanya dengan mata menyipit.&lt;br /&gt;
 Oh, Tuhan, betapa aku mencintainya!&lt;br /&gt;
 Aku mencintainya, dengan segala kekurangannya!&lt;br /&gt;
 &amp;ldquo;Mas belum jawab pertanyaanku.&amp;rdquo;&amp;nbsp;&lt;br /&gt;
 &lt;br /&gt;
 ***&lt;br /&gt;
 Menikahi Ratu yang cantik, cerdas, dan sang aktifis kampus adalah dambaan Handoko. Namun, setelah keinginannya terwujud, seiring berlalunya waktu, apa-apa yang semula begitu indah di matanya tentang Ratu berubah. Apalagi setelah satu per satu anak lahir. Baginya kini Ratu adalah istri yang sangat menyebalkan. Bawel.&lt;br /&gt;
 Istri yang sangat bawel, anak-anak yang terlalu aktif, kemacetan lalu lintas yang kian hari kian parah, pekerjaan yang selalu menumpuk dan menyita waktu, serta atasan yang menuntut selalu perfect, adalah siksaan buat Handoko.&lt;br /&gt;
 Hari-hari Handoko berubah lebih bergairah mana kala di kantornya kehadiran Silvana, seorang karyawati baru. Perempuan yang dari segi fisik memiliki nilai nyaris sempurna di mata para lelaki di kantornya. Ikuti kelanjutan ceritanya yang seru dalam novel ini!&lt;/p&gt;</t>
        </is>
      </c>
      <c r="Y543" s="262" t="n">
        <v>61500</v>
      </c>
      <c r="Z543" s="226" t="n"/>
      <c r="AA543" s="241">
        <f>Y3181*Z3181</f>
        <v/>
      </c>
      <c r="AB543" s="237" t="inlineStr">
        <is>
          <t>6b6fdd66-944b-411a-8b1e-91e2dbd28a21</t>
        </is>
      </c>
    </row>
    <row r="544" ht="15" customHeight="1" s="283">
      <c r="A544" s="109" t="n">
        <v>3173</v>
      </c>
      <c r="B544" s="222">
        <f>HYPERLINK("https://mocostore.moco.co.id/catalog/"&amp;AB3182,"Klik Disini")</f>
        <v/>
      </c>
      <c r="C544" s="223" t="inlineStr">
        <is>
          <t>Njai Kedasih</t>
        </is>
      </c>
      <c r="D544" s="223" t="n"/>
      <c r="E544" s="223" t="inlineStr">
        <is>
          <t>Imperial Jathee</t>
        </is>
      </c>
      <c r="F544" s="223" t="inlineStr">
        <is>
          <t>978-979-29-3398-7</t>
        </is>
      </c>
      <c r="G544" s="223" t="inlineStr">
        <is>
          <t>978-979-29-7660-1</t>
        </is>
      </c>
      <c r="H544" s="223" t="inlineStr">
        <is>
          <t>Fiksi</t>
        </is>
      </c>
      <c r="I544" s="258" t="inlineStr">
        <is>
          <t>Fiksi</t>
        </is>
      </c>
      <c r="J544" s="186" t="inlineStr">
        <is>
          <t>001.02</t>
        </is>
      </c>
      <c r="K544" s="223" t="n"/>
      <c r="L544" s="223" t="n"/>
      <c r="M544" s="259" t="n"/>
      <c r="N544" s="223" t="inlineStr">
        <is>
          <t>Indonesia</t>
        </is>
      </c>
      <c r="O544" s="223" t="inlineStr">
        <is>
          <t>Tidak diketahui</t>
        </is>
      </c>
      <c r="P544" s="260" t="n">
        <v>2012</v>
      </c>
      <c r="Q544" s="260" t="n">
        <v>2017</v>
      </c>
      <c r="R544" s="223" t="inlineStr">
        <is>
          <t>Sheila Publishing</t>
        </is>
      </c>
      <c r="S544" s="223" t="inlineStr">
        <is>
          <t>Andi Offset CV</t>
        </is>
      </c>
      <c r="T544" s="223" t="inlineStr">
        <is>
          <t>Lokal</t>
        </is>
      </c>
      <c r="U544" s="261" t="n">
        <v>224</v>
      </c>
      <c r="V544" s="86" t="inlineStr">
        <is>
          <t>pdf</t>
        </is>
      </c>
      <c r="W544" s="223" t="inlineStr">
        <is>
          <t>1.9 MB</t>
        </is>
      </c>
      <c r="X544" s="223" t="inlineStr">
        <is>
          <t>&lt;p&gt;Nyai Kedasih merasakan hidup di dua jaman, yaitu masa kolonial Belanda dan masa penjajahan Jepang. Ia begitu terkagum dengan trem di kota Batavia. Dari benda yang dianggapnya ajaib ini, ia berjumpa dengan laki-laki Belanda yang bermata biru, yang juga seorang insinyur mesin kereta api. Baginya, Tuan Heidel ini tak seperti laki-laki lain yang hanya melihat dirinya dengan mata yang nakal. Mata birunya begitu tulus, penuh dengan perhatian.&lt;br /&gt;
 Ketika Jepang datang, suaminya membantu KNIL mempertahankan Pulau Jawa. Selama perang berlangsung, mereka hanya berhubungan lewat surat. Hingga sampai suatu waktu tak ada lagi surat datang dari Heidel. Apakah Suaminya ini akan kembali? Dengan begitu sedih, Kedasih berjanji untuk terus menunggunya.&lt;/p&gt;</t>
        </is>
      </c>
      <c r="Y544" s="262" t="n">
        <v>53500</v>
      </c>
      <c r="Z544" s="226" t="n"/>
      <c r="AA544" s="241">
        <f>Y3182*Z3182</f>
        <v/>
      </c>
      <c r="AB544" s="237" t="inlineStr">
        <is>
          <t>f9a6f0ab-f1ee-4985-aae9-0c43c342c4cd</t>
        </is>
      </c>
    </row>
    <row r="545" ht="15" customHeight="1" s="283">
      <c r="A545" s="109" t="n">
        <v>3174</v>
      </c>
      <c r="B545" s="222">
        <f>HYPERLINK("https://mocostore.moco.co.id/catalog/"&amp;AB3183,"Klik Disini")</f>
        <v/>
      </c>
      <c r="C545" s="223" t="inlineStr">
        <is>
          <t>Princess Virgin Love</t>
        </is>
      </c>
      <c r="D545" s="223" t="n"/>
      <c r="E545" s="223" t="inlineStr">
        <is>
          <t>Loryta Chai</t>
        </is>
      </c>
      <c r="F545" s="223" t="inlineStr">
        <is>
          <t>978-979-29-3341-3</t>
        </is>
      </c>
      <c r="G545" s="223" t="inlineStr">
        <is>
          <t>978-979-29-7717-2</t>
        </is>
      </c>
      <c r="H545" s="223" t="inlineStr">
        <is>
          <t>Fiksi</t>
        </is>
      </c>
      <c r="I545" s="258" t="inlineStr">
        <is>
          <t>Fiksi</t>
        </is>
      </c>
      <c r="J545" s="186" t="inlineStr">
        <is>
          <t>001.02</t>
        </is>
      </c>
      <c r="K545" s="223" t="n"/>
      <c r="L545" s="223" t="n"/>
      <c r="M545" s="259" t="n"/>
      <c r="N545" s="223" t="inlineStr">
        <is>
          <t>Indonesia</t>
        </is>
      </c>
      <c r="O545" s="223" t="inlineStr">
        <is>
          <t>Tidak diketahui</t>
        </is>
      </c>
      <c r="P545" s="260" t="n">
        <v>2012</v>
      </c>
      <c r="Q545" s="260" t="n">
        <v>2017</v>
      </c>
      <c r="R545" s="223" t="inlineStr">
        <is>
          <t>Sheila Publishing</t>
        </is>
      </c>
      <c r="S545" s="223" t="inlineStr">
        <is>
          <t>Andi Offset CV</t>
        </is>
      </c>
      <c r="T545" s="223" t="inlineStr">
        <is>
          <t>Lokal</t>
        </is>
      </c>
      <c r="U545" s="261" t="n">
        <v>184</v>
      </c>
      <c r="V545" s="86" t="inlineStr">
        <is>
          <t>pdf</t>
        </is>
      </c>
      <c r="W545" s="223" t="inlineStr">
        <is>
          <t>7.5 MB</t>
        </is>
      </c>
      <c r="X545" s="223" t="inlineStr">
        <is>
          <t>&lt;p&gt;Sena yang putus cinta dengan cinta pertamanya akhirnya memutuskan untuk tidak percaya lagi dengan namanya cinta, bahkan Sena jadi membenci cowok. Tapi suatu hari Sena diajak oleh bibinya untuk tinggal bersama dan tanpa sepengetahuannya di rumah itu telah tinggal tiga cowok tampan yaitu Kyou, seorang pelukis yang berasal dari Jepang dan Kay seorang model terkenal serta seorang biseksual, kemudian Austin seorang artis yang banyak dikagumi wanita. Selain tinggal satu atap, Sena juga harus satu kampus dengan mereka bertiga.&amp;nbsp;Masalah tambah rumit ketika muncul Ryo, mantan pacar gay Kay dan Kay terpaksa menjawab tantangan Ryo untuk menjadikan Sena ada di peringkat pertama cewek top di kampus.&lt;br /&gt;
 Apakah itik buruk rupa berhasil berubah menjadi seekor angsa?&lt;/p&gt;
 &lt;p&gt;Kay terhadap Sena&lt;br /&gt;
 Kenapa aku bisa suka pada gadis jelek ini?&lt;br /&gt;
 Bagaimana mungkin? Kapan?&lt;br /&gt;
 Tapi selama aku berada dekat dengan Sena, aku selalu merasa nyaman. Hanya itu yang kutahu.&lt;/p&gt;
 &lt;p&gt;Kyou terhadap Sena&lt;br /&gt;
 Kau menyukaiku? Siapa yang mengizinkanmu menyukaiku!&lt;/p&gt;
 &lt;p&gt;Sena terhadap Kyou&lt;br /&gt;
 Mulai sekarang... Aku akan berhenti untuk menyukai dan menggagumimu, aku akan menghilangkan semua perasaan sukaku padamu&amp;hellip; kembali seperti dulu, sebelum mengenalmu. Karena dalam hidupku tidak ada namanya cinta, tidak peduli aku menyukainya atau tidak, itu semua tidak ada artinya&amp;hellip; itulah mottoku dan bodohnya, aku hampir saja melupakannya.&lt;/p&gt;
 &lt;p&gt;Austin terhadap Sena&lt;br /&gt;
 Cinta tidak bisa begitu cepat semudah itu kau lenyapkan begitu saja&amp;hellip; Aku hanya bisa mengajarimu satu cara&amp;hellip; dengarkan suara kata hati. Kata hatimu yang akan berbicara dan memberikan jawabannya padamu.&lt;/p&gt;
 &lt;p&gt;Bi Via terhadap Kyou&lt;br /&gt;
 Kyou, aku akan membuatmu menyesal telah menolak gadis secantik Sena.&lt;/p&gt;</t>
        </is>
      </c>
      <c r="Y545" s="262" t="n">
        <v>47000</v>
      </c>
      <c r="Z545" s="226" t="n"/>
      <c r="AA545" s="241">
        <f>Y3183*Z3183</f>
        <v/>
      </c>
      <c r="AB545" s="237" t="inlineStr">
        <is>
          <t>e574a7b9-92f3-439d-8884-b4e22bb6ea55</t>
        </is>
      </c>
    </row>
    <row r="546" ht="15" customHeight="1" s="283">
      <c r="A546" s="109" t="n">
        <v>3181</v>
      </c>
      <c r="B546" s="222">
        <f>HYPERLINK("https://mocostore.moco.co.id/catalog/"&amp;AB3190,"Klik Disini")</f>
        <v/>
      </c>
      <c r="C546" s="223" t="inlineStr">
        <is>
          <t>Pelukan untuk Hati - Kumpulan 35 Kisah Inspiratif</t>
        </is>
      </c>
      <c r="D546" s="223" t="n"/>
      <c r="E546" s="223" t="inlineStr">
        <is>
          <t>Irin Sintriana</t>
        </is>
      </c>
      <c r="F546" s="223" t="inlineStr">
        <is>
          <t>978-979-29-4256-9</t>
        </is>
      </c>
      <c r="G546" s="223" t="inlineStr">
        <is>
          <t>978-979-29-7698-4</t>
        </is>
      </c>
      <c r="H546" s="223" t="inlineStr">
        <is>
          <t>Fiksi</t>
        </is>
      </c>
      <c r="I546" s="258" t="inlineStr">
        <is>
          <t>Fiksi</t>
        </is>
      </c>
      <c r="J546" s="186" t="inlineStr">
        <is>
          <t>001.02</t>
        </is>
      </c>
      <c r="K546" s="223" t="n"/>
      <c r="L546" s="223" t="n"/>
      <c r="M546" s="259" t="n"/>
      <c r="N546" s="223" t="n"/>
      <c r="O546" s="223" t="n"/>
      <c r="P546" s="260" t="n">
        <v>2013</v>
      </c>
      <c r="Q546" s="260" t="n">
        <v>2017</v>
      </c>
      <c r="R546" s="223" t="inlineStr">
        <is>
          <t>Nain Publisher</t>
        </is>
      </c>
      <c r="S546" s="223" t="inlineStr">
        <is>
          <t>Andi Offset CV</t>
        </is>
      </c>
      <c r="T546" s="223" t="n"/>
      <c r="U546" s="261" t="n">
        <v>160</v>
      </c>
      <c r="V546" s="86" t="inlineStr">
        <is>
          <t>pdf</t>
        </is>
      </c>
      <c r="W546" s="223" t="inlineStr">
        <is>
          <t>4.0 MB</t>
        </is>
      </c>
      <c r="X546" s="223" t="inlineStr">
        <is>
          <t>&lt;p&gt;Pernahkah menyadari bahwa begitu banyak kisah inspiratif yang tercecer di sekitar kita. Meskipun sangat sederhana, cerita itu menawarkan banyak contoh kebaikan. Namun, seringkali kita tak menyadari dan peka untuk menangkapnya. Padahal, bila bisa memetik arti dan maknanya, kita akan merasakan bahwa ternyata masih banyak hal baik dan manis di dunia ini.&amp;nbsp;&lt;br /&gt;
 Dalam kisah inspiratif Mesin Jahit untuk Ibu diceritakan tentang sebuah janji yang harus ditepati meski membutuhkan sebuah kesabaran, lalu kisah inspiratif Anak Pengantar Koran dan Gambar Seharga Lima Belas Ribu bercerita tentang perjuangan seorang anak yang membuat terharu seorang nyonya, pelanggan korannya. Kisah inspiratif Maaf untuk Dini bercerita tentang maaf yang pasti diberikan seorang ibu kepada anaknya. Tentunya, akan masih banyak kisah inspiratif yang bisa ditemukan dalam buku Pelukan untuk Hati ini.&lt;br /&gt;
 Buku &amp;ldquo;Pelukan untuk Hati&amp;rdquo; ini berisi 35 kisah inspiratif yang akan menggugah hati kita. Banyak nilai yang bisa kita petik untuk direnungkan, mulai dari harus selalu bersikap sabar, pantang menyerah, saling memaafkan, terus berbuat baik, dan masih banyak lagi yang bisa kita pelajari. Buku ini akan membuat kita untuk semakin yakin bahwa masih ada hal-hal baik dan manis di sekeliling kita.&lt;/p&gt;</t>
        </is>
      </c>
      <c r="Y546" s="262" t="n">
        <v>38500</v>
      </c>
      <c r="Z546" s="226" t="n"/>
      <c r="AA546" s="241">
        <f>Y3190*Z3190</f>
        <v/>
      </c>
      <c r="AB546" s="237" t="inlineStr">
        <is>
          <t>6dde9b19-2691-4606-bba2-52a07b40d803</t>
        </is>
      </c>
    </row>
    <row r="547" ht="15" customHeight="1" s="283">
      <c r="A547" s="109" t="n">
        <v>3182</v>
      </c>
      <c r="B547" s="222">
        <f>HYPERLINK("https://mocostore.moco.co.id/catalog/"&amp;AB3191,"Klik Disini")</f>
        <v/>
      </c>
      <c r="C547" s="223" t="inlineStr">
        <is>
          <t>Seri Anak-Anak Damai: Murid Bari di Kelasku (The New Student in My Class)</t>
        </is>
      </c>
      <c r="D547" s="223" t="n"/>
      <c r="E547" s="223" t="inlineStr">
        <is>
          <t>Arlinah Imam Rahardjo</t>
        </is>
      </c>
      <c r="F547" s="223" t="inlineStr">
        <is>
          <t>978-979-29-4125-8</t>
        </is>
      </c>
      <c r="G547" s="223" t="inlineStr">
        <is>
          <t>978-979-29-7775-2</t>
        </is>
      </c>
      <c r="H547" s="223" t="inlineStr">
        <is>
          <t>Anak</t>
        </is>
      </c>
      <c r="I547" s="258" t="inlineStr">
        <is>
          <t>Fiksi</t>
        </is>
      </c>
      <c r="J547" s="186" t="inlineStr">
        <is>
          <t>001.01</t>
        </is>
      </c>
      <c r="K547" s="223" t="n"/>
      <c r="L547" s="223" t="n"/>
      <c r="M547" s="259" t="n"/>
      <c r="N547" s="223" t="inlineStr">
        <is>
          <t>Indonesia</t>
        </is>
      </c>
      <c r="O547" s="223" t="inlineStr">
        <is>
          <t>Tidak diketahui</t>
        </is>
      </c>
      <c r="P547" s="260" t="n">
        <v>2013</v>
      </c>
      <c r="Q547" s="260" t="n">
        <v>2017</v>
      </c>
      <c r="R547" s="223" t="inlineStr">
        <is>
          <t>Rainbow Publisher</t>
        </is>
      </c>
      <c r="S547" s="223" t="inlineStr">
        <is>
          <t>Andi Offset CV</t>
        </is>
      </c>
      <c r="T547" s="223" t="inlineStr">
        <is>
          <t>Lokal</t>
        </is>
      </c>
      <c r="U547" s="261" t="n">
        <v>84</v>
      </c>
      <c r="V547" s="86" t="inlineStr">
        <is>
          <t>pdf</t>
        </is>
      </c>
      <c r="W547" s="223" t="inlineStr">
        <is>
          <t>8.6 MB</t>
        </is>
      </c>
      <c r="X547" s="223" t="inlineStr">
        <is>
          <t>&lt;p&gt;Anak-anak kelas 2 SD Alam Semesta Surabaya kedatangan siswa baru bernama Daniel yang berasal dari Merauke. Awalnya mereka sempat kaget dengan perawakan Daniel yang jarang ditemui sebelumnya, tetapi semua siswa tetap menyambut senang, tidak terkecuali Adelia, Bobby dan Isna.&lt;/p&gt;
 &lt;p&gt;Pada saat istirahat, mereka dimintai tolong oleh Ibu Guru yaitu Bu Eka untuk mengantarkan Daniel berkeliling-keliling halaman sekolah untuk menunjukkan tempat-tempat penting di sekolah. Sepanjang perjalanan Daniel hanya diam saja, hingga pada saat masuk kelas tiba-tiba Ia menghilang. Apa yang terjadi pada Daniel? Dan ke mana kah Ia pergi? &amp;nbsp;&lt;/p&gt;</t>
        </is>
      </c>
      <c r="Y547" s="262" t="n">
        <v>66000</v>
      </c>
      <c r="Z547" s="226" t="n"/>
      <c r="AA547" s="241">
        <f>Y3191*Z3191</f>
        <v/>
      </c>
      <c r="AB547" s="237" t="inlineStr">
        <is>
          <t>fbca386e-0089-4fc3-8050-eb9278529f18</t>
        </is>
      </c>
    </row>
    <row r="548" ht="15" customHeight="1" s="283">
      <c r="A548" s="109" t="n">
        <v>3183</v>
      </c>
      <c r="B548" s="222">
        <f>HYPERLINK("https://mocostore.moco.co.id/catalog/"&amp;AB3192,"Klik Disini")</f>
        <v/>
      </c>
      <c r="C548" s="223" t="inlineStr">
        <is>
          <t>Seri Cerita Rakyat Dunia: Cerita Rakyat Arab Saudi</t>
        </is>
      </c>
      <c r="D548" s="223" t="n"/>
      <c r="E548" s="223" t="inlineStr">
        <is>
          <t>Dian Sukma Kuswardhani</t>
        </is>
      </c>
      <c r="F548" s="223" t="inlineStr">
        <is>
          <t>978-979-29-4398-6</t>
        </is>
      </c>
      <c r="G548" s="223" t="inlineStr">
        <is>
          <t>978-979-29-7781-3</t>
        </is>
      </c>
      <c r="H548" s="223" t="inlineStr">
        <is>
          <t>Anak</t>
        </is>
      </c>
      <c r="I548" s="258" t="inlineStr">
        <is>
          <t>Fiksi</t>
        </is>
      </c>
      <c r="J548" s="186" t="inlineStr">
        <is>
          <t>001.01</t>
        </is>
      </c>
      <c r="K548" s="223" t="inlineStr">
        <is>
          <t>Tidak Tersedia</t>
        </is>
      </c>
      <c r="L548" s="223" t="n"/>
      <c r="M548" s="259" t="inlineStr">
        <is>
          <t>Tidak Tersedia</t>
        </is>
      </c>
      <c r="N548" s="223" t="inlineStr">
        <is>
          <t>Indonesia</t>
        </is>
      </c>
      <c r="O548" s="223" t="inlineStr">
        <is>
          <t>Tidak diketahui</t>
        </is>
      </c>
      <c r="P548" s="260" t="n">
        <v>2014</v>
      </c>
      <c r="Q548" s="260" t="n">
        <v>2017</v>
      </c>
      <c r="R548" s="223" t="inlineStr">
        <is>
          <t>Rainbow Publisher</t>
        </is>
      </c>
      <c r="S548" s="223" t="inlineStr">
        <is>
          <t>Andi Offset CV</t>
        </is>
      </c>
      <c r="T548" s="223" t="inlineStr">
        <is>
          <t>Lokal</t>
        </is>
      </c>
      <c r="U548" s="261" t="n">
        <v>144</v>
      </c>
      <c r="V548" s="86" t="inlineStr">
        <is>
          <t>pdf</t>
        </is>
      </c>
      <c r="W548" s="223" t="inlineStr">
        <is>
          <t>8.8 MB</t>
        </is>
      </c>
      <c r="X548" s="223" t="inlineStr">
        <is>
          <t>&lt;p&gt;Cerita rakyat negara Arab sebagian besar terhimpun dalam kisah-kisah seribu satu malam yang sangat terkenal. Tradisi lisan bangsa Arab juga menumbuhsuburkan kisah ini dalam banyak versi. Namun, semuanya masih mempunyai alur cerita utama dan nilai-nilai yang serupa. Cerita rakyat negara Arab pada umumnya berupa kisah mitologi, kisah kepahlawanan (epik), kisah kerajaan beserta para pangeran dan putri, serta kisah masyarakat sehari-hari di zaman dahulu. Kisah yang mendominasi cerita rakyat negara Arab adalah kisah yang berlatar kerajaan dan kisah masyarakat sehari-hari. Sebagian besar cerita memiliki garis besar bahwa kebaikan akan mengalahkan keburukan dan setiap perbuatan akan mendapatkan balasannya. Banyak nilai-nilai kebijaksaan dan filosofi yang terkandung dalam setiap cerita. Dengan demikian, cerita rakyat negara Arab tidak hanya bisa dinikmati kisahnya tetapi juga dapat diambil nilainya. Kita juga bisa mengetahui tradisi dan budaya unik bangsa Arab yang bahkan masih ada yang dijalani hingga di kehidupan modern sekarang ini. Selamat menikmati setiap kisahnya dan semoga bermanfaat.&lt;/p&gt;</t>
        </is>
      </c>
      <c r="Y548" s="262" t="n">
        <v>94000</v>
      </c>
      <c r="Z548" s="226" t="n"/>
      <c r="AA548" s="241">
        <f>Y3192*Z3192</f>
        <v/>
      </c>
      <c r="AB548" s="237" t="inlineStr">
        <is>
          <t>c9471aac-3fee-44be-9ffe-741fdd541699</t>
        </is>
      </c>
    </row>
    <row r="549" ht="15" customHeight="1" s="283">
      <c r="A549" s="109" t="n">
        <v>3184</v>
      </c>
      <c r="B549" s="222">
        <f>HYPERLINK("https://mocostore.moco.co.id/catalog/"&amp;AB3193,"Klik Disini")</f>
        <v/>
      </c>
      <c r="C549" s="223" t="inlineStr">
        <is>
          <t>Seri Cerita Rakyat Dunia: Cerita Rakyat Argentina</t>
        </is>
      </c>
      <c r="D549" s="223" t="n"/>
      <c r="E549" s="223" t="inlineStr">
        <is>
          <t>Ade Cahya Satria</t>
        </is>
      </c>
      <c r="F549" s="223" t="inlineStr">
        <is>
          <t>978-979-29-4428-0</t>
        </is>
      </c>
      <c r="G549" s="223" t="inlineStr">
        <is>
          <t>978-979-29-7782-0</t>
        </is>
      </c>
      <c r="H549" s="223" t="inlineStr">
        <is>
          <t>Anak</t>
        </is>
      </c>
      <c r="I549" s="258" t="inlineStr">
        <is>
          <t>Fiksi</t>
        </is>
      </c>
      <c r="J549" s="186" t="inlineStr">
        <is>
          <t>001.01</t>
        </is>
      </c>
      <c r="K549" s="223" t="n"/>
      <c r="L549" s="223" t="n"/>
      <c r="M549" s="259" t="n"/>
      <c r="N549" s="223" t="inlineStr">
        <is>
          <t>Indonesia</t>
        </is>
      </c>
      <c r="O549" s="223" t="inlineStr">
        <is>
          <t>Tidak diketahui</t>
        </is>
      </c>
      <c r="P549" s="260" t="n">
        <v>2014</v>
      </c>
      <c r="Q549" s="260" t="n">
        <v>2017</v>
      </c>
      <c r="R549" s="223" t="inlineStr">
        <is>
          <t>Rainbow Publisher</t>
        </is>
      </c>
      <c r="S549" s="223" t="inlineStr">
        <is>
          <t>Andi Offset CV</t>
        </is>
      </c>
      <c r="T549" s="223" t="inlineStr">
        <is>
          <t>Lokal</t>
        </is>
      </c>
      <c r="U549" s="261" t="n">
        <v>156</v>
      </c>
      <c r="V549" s="86" t="inlineStr">
        <is>
          <t>pdf</t>
        </is>
      </c>
      <c r="W549" s="223" t="inlineStr">
        <is>
          <t>7.2 MB</t>
        </is>
      </c>
      <c r="X549" s="223" t="inlineStr">
        <is>
          <t>&lt;p&gt;Nama Argentina berasal dari bahasa Latin &amp;ldquo;argentum&amp;rdquo; yang berarti perak. Nama ini diberikan oleh orang-orang Spanyol karena mereka menganggap daratan temuan Juan D&amp;iacute;az de Sol&amp;iacute;s ini penuh dengan kandungan perak. Cerita rakyat Argentina secara garis besar terbagi menjadi 2 jenis, yaitu cerita rakyat yang berasal dari penduduk asli Argentina dan cerita rakyat yang berasal dari orang-orang Spanyol yang menetap di Argentina. Cerita rakyat penduduk asli Argentina umumnya berisi nasihat untuk menghargai alam dan lingkungan hidup. Selain itu, ada beberapa cerita rakyat yang menjelaskan tentang asal mula sesuatu, seperti nama tempat, binatang, tanaman, dan semacamnya. Lain halnya dengan cerita rakyat orang-orang Spanyol yang menetap di Argentina atau biasa disebut kaum Hispanik. Cerita-cerita yang berasal dari mereka umumnya berisi nasihat untuk berbuat baik kepada sesama manusia, kerja keras, dan rajin beribadah. Buku &amp;ldquo;Cerita Rakyat Argentina&amp;rdquo; ini mencoba memuat sebagian kecil dari cerita-cerita rakyat di Argentina. Ada banyak contoh kebaikan dan hal-hal berharga yang bisa kita pelajari dari cerita-cerita rakyat tersebut. Sayang sekali jika kita melewatkan cerita-cerita yang menarik ini. Selamat menikmati setiap kisahnya dan semoga bermanfaat.&lt;/p&gt;</t>
        </is>
      </c>
      <c r="Y549" s="262" t="n">
        <v>101000</v>
      </c>
      <c r="Z549" s="226" t="n"/>
      <c r="AA549" s="241">
        <f>Y3193*Z3193</f>
        <v/>
      </c>
      <c r="AB549" s="237" t="inlineStr">
        <is>
          <t>c1d53f06-c40c-4545-acb3-8e00ed546a13</t>
        </is>
      </c>
    </row>
    <row r="550" ht="15" customHeight="1" s="283">
      <c r="A550" s="109" t="n">
        <v>3185</v>
      </c>
      <c r="B550" s="222">
        <f>HYPERLINK("https://mocostore.moco.co.id/catalog/"&amp;AB3194,"Klik Disini")</f>
        <v/>
      </c>
      <c r="C550" s="223" t="inlineStr">
        <is>
          <t>Seri Cerita Rakyat Dunia: Cerita Rakyat Meksiko</t>
        </is>
      </c>
      <c r="D550" s="223" t="n"/>
      <c r="E550" s="223" t="inlineStr">
        <is>
          <t>Dian Sukma Kuswardhani</t>
        </is>
      </c>
      <c r="F550" s="223" t="inlineStr">
        <is>
          <t>978-979-29-4207-1</t>
        </is>
      </c>
      <c r="G550" s="223" t="inlineStr">
        <is>
          <t>978-979-29-7791-2</t>
        </is>
      </c>
      <c r="H550" s="223" t="inlineStr">
        <is>
          <t>Anak</t>
        </is>
      </c>
      <c r="I550" s="258" t="inlineStr">
        <is>
          <t>Fiksi</t>
        </is>
      </c>
      <c r="J550" s="186" t="inlineStr">
        <is>
          <t>001.01</t>
        </is>
      </c>
      <c r="K550" s="223" t="n"/>
      <c r="L550" s="223" t="n"/>
      <c r="M550" s="259" t="n"/>
      <c r="N550" s="223" t="inlineStr">
        <is>
          <t>Indonesia</t>
        </is>
      </c>
      <c r="O550" s="223" t="inlineStr">
        <is>
          <t>Tidak diketahui</t>
        </is>
      </c>
      <c r="P550" s="260" t="n">
        <v>2014</v>
      </c>
      <c r="Q550" s="260" t="n">
        <v>2014</v>
      </c>
      <c r="R550" s="223" t="inlineStr">
        <is>
          <t>Rainbow Publisher</t>
        </is>
      </c>
      <c r="S550" s="223" t="inlineStr">
        <is>
          <t>Andi Offset CV</t>
        </is>
      </c>
      <c r="T550" s="223" t="inlineStr">
        <is>
          <t>Lokal</t>
        </is>
      </c>
      <c r="U550" s="261" t="n">
        <v>146</v>
      </c>
      <c r="V550" s="86" t="inlineStr">
        <is>
          <t>pdf</t>
        </is>
      </c>
      <c r="W550" s="223" t="inlineStr">
        <is>
          <t>9.4 MB</t>
        </is>
      </c>
      <c r="X550" s="223" t="inlineStr">
        <is>
          <t>&lt;p&gt;Seperti negara lain, negara Meksiko juga mempunyai cerita rakyat yang dikisahkan turun-temurun. Negara Meksiko juga mempunyai situs-situs bersejarah yang masih bisa disaksikan sampai saat ini. Situs-situs tersebut seolah menjadi bukti dan saksi kekayaan budaya yang mereka miliki. Cerita rakyat Meksiko berupa kisah-kisah mitologi, legenda, dan cerita rakyat yang lebih modern. Mitologi menceritakan tentang kehidupan dewa-dewi yang dipercaya oleh masyarakat Meksiko kuno pada zaman dahulu. Legenda mengisahkan asal-usul kehidupan atau fenomena alam yang dekat dengan keseharian manusia. Cerita rakyat modern mulai berkembang setelah invasi Spanyol ke Meksiko. Dengan buku Cerita Rakyat Meksiko ini, kita akan mendapatkan gambaran cerita-cerita rakyat yang berkembang di Meksiko. Kita juga dapat mempelajari budaya dan sejarah negara lain untuk memperkaya pengetahuan. Selain itu, kita juga mendapatkan nilai-nilai kebaikan yang berharga dan bersifat universal dari bangsa dan suku yang pernah hidup di sana. Menarikkan?&lt;br /&gt;
 Selamat membaca dan semoga bermanfaat.&lt;/p&gt;</t>
        </is>
      </c>
      <c r="Y550" s="262" t="n">
        <v>90000</v>
      </c>
      <c r="Z550" s="226" t="n"/>
      <c r="AA550" s="241">
        <f>Y3194*Z3194</f>
        <v/>
      </c>
      <c r="AB550" s="237" t="inlineStr">
        <is>
          <t>0bd5288c-69bd-4cbc-b046-0113524bcb0c</t>
        </is>
      </c>
    </row>
    <row r="551" ht="15" customHeight="1" s="283">
      <c r="A551" s="109" t="n">
        <v>3187</v>
      </c>
      <c r="B551" s="222">
        <f>HYPERLINK("https://mocostore.moco.co.id/catalog/"&amp;AB3196,"Klik Disini")</f>
        <v/>
      </c>
      <c r="C551" s="223" t="inlineStr">
        <is>
          <t>Seri Cerita Rakyat Dunia: Cerita Rakyat Turki</t>
        </is>
      </c>
      <c r="D551" s="223" t="n"/>
      <c r="E551" s="223" t="inlineStr">
        <is>
          <t>Eryani Widyastuti</t>
        </is>
      </c>
      <c r="F551" s="223" t="inlineStr">
        <is>
          <t>978-979-29-4329-0</t>
        </is>
      </c>
      <c r="G551" s="223" t="inlineStr">
        <is>
          <t>978-979-29-7795-0</t>
        </is>
      </c>
      <c r="H551" s="223" t="inlineStr">
        <is>
          <t>Anak</t>
        </is>
      </c>
      <c r="I551" s="258" t="inlineStr">
        <is>
          <t>Fiksi</t>
        </is>
      </c>
      <c r="J551" s="186" t="inlineStr">
        <is>
          <t>001.01</t>
        </is>
      </c>
      <c r="K551" s="223" t="n"/>
      <c r="L551" s="223" t="n"/>
      <c r="M551" s="259" t="n"/>
      <c r="N551" s="223" t="inlineStr">
        <is>
          <t>Indonesia</t>
        </is>
      </c>
      <c r="O551" s="223" t="inlineStr">
        <is>
          <t>Tidak diketahui</t>
        </is>
      </c>
      <c r="P551" s="260" t="n">
        <v>2014</v>
      </c>
      <c r="Q551" s="260" t="n">
        <v>2017</v>
      </c>
      <c r="R551" s="223" t="inlineStr">
        <is>
          <t>Rainbow Publisher</t>
        </is>
      </c>
      <c r="S551" s="223" t="inlineStr">
        <is>
          <t>Andi Offset CV</t>
        </is>
      </c>
      <c r="T551" s="223" t="inlineStr">
        <is>
          <t>Lokal</t>
        </is>
      </c>
      <c r="U551" s="261" t="n">
        <v>158</v>
      </c>
      <c r="V551" s="86" t="inlineStr">
        <is>
          <t>pdf</t>
        </is>
      </c>
      <c r="W551" s="223" t="inlineStr">
        <is>
          <t>12.4 MB</t>
        </is>
      </c>
      <c r="X551" s="223" t="inlineStr">
        <is>
          <t>&lt;p&gt;Apakah kalian pernah berkunjung ke negara Turki? Negara ini berada di dua benua yaitu Benua Asia dan Benua Eropa. Unik, bukan? Saat itu, Turki masih diperintah oleh para sultan yang mempunyai istana-istana megah dengan menara tinggi dan kubah besar. Pada masa itu pula, seorang pembuat permen ternama menciptakan satu jenis makanan manis yang khas dari negara Turki sampai sekarang. Jeli kenyal berbentuk kotak-kotak yang ditaburi tepung gula warna putih. Rasanya bermacam-macam, ada madu, kacang-kacangan, buah-buahan, krim, bahkan air mawar. Mmmm! Lezat, kan? Orang-orang menyebutnya Turkish Delight. Ini adalah bagian dari cerita rakyat yang dimiliki masyarakat Turki. Buku Cerita Rakyat Turki ini mempunyai banyak rasa yang tertuang dalam dua belas cerita dengan kisah-kisah yang berbeda, seperti kisah sultan, putri dan pangeran, kisah ajaib, kisah cerdik pandai, kisah petualangan, dan kisah legenda. Bagaikan memakan potongan-potongan Turkish Delight yang manis dan lezat, membaca buku ini akan meninggalkan kesan tak terlupakan dalam imajinasi dan hati siapa pun yang membaca. Selamat menikmati setiap kisahnya dan semoga bermanfaat.&lt;/p&gt;</t>
        </is>
      </c>
      <c r="Y551" s="262" t="n">
        <v>101000</v>
      </c>
      <c r="Z551" s="226" t="n"/>
      <c r="AA551" s="241">
        <f>Y3196*Z3196</f>
        <v/>
      </c>
      <c r="AB551" s="237" t="inlineStr">
        <is>
          <t>bfbafc49-03a9-4e93-8c15-b9caeaa4d1e3</t>
        </is>
      </c>
    </row>
    <row r="552" ht="15" customHeight="1" s="283">
      <c r="A552" s="109" t="n">
        <v>3188</v>
      </c>
      <c r="B552" s="222">
        <f>HYPERLINK("https://mocostore.moco.co.id/catalog/"&amp;AB3197,"Klik Disini")</f>
        <v/>
      </c>
      <c r="C552" s="223" t="inlineStr">
        <is>
          <t>Seri Cerita Rakyat Dunia: Cerita Rakyat Vietnam</t>
        </is>
      </c>
      <c r="D552" s="223" t="n"/>
      <c r="E552" s="223" t="inlineStr">
        <is>
          <t>Tatik Widiyarti</t>
        </is>
      </c>
      <c r="F552" s="223" t="inlineStr">
        <is>
          <t>978-979-29-4209-5</t>
        </is>
      </c>
      <c r="G552" s="223" t="inlineStr">
        <is>
          <t>978-979-29-7796-7</t>
        </is>
      </c>
      <c r="H552" s="223" t="inlineStr">
        <is>
          <t>Anak</t>
        </is>
      </c>
      <c r="I552" s="258" t="inlineStr">
        <is>
          <t>Fiksi</t>
        </is>
      </c>
      <c r="J552" s="186" t="inlineStr">
        <is>
          <t>001.01</t>
        </is>
      </c>
      <c r="K552" s="223" t="n"/>
      <c r="L552" s="223" t="n"/>
      <c r="M552" s="259" t="n"/>
      <c r="N552" s="223" t="inlineStr">
        <is>
          <t>Indonesia</t>
        </is>
      </c>
      <c r="O552" s="223" t="inlineStr">
        <is>
          <t>Tidak diketahui</t>
        </is>
      </c>
      <c r="P552" s="260" t="n">
        <v>2014</v>
      </c>
      <c r="Q552" s="260" t="n">
        <v>2017</v>
      </c>
      <c r="R552" s="223" t="inlineStr">
        <is>
          <t>Rainbow Publisher</t>
        </is>
      </c>
      <c r="S552" s="223" t="inlineStr">
        <is>
          <t>Andi Offset CV</t>
        </is>
      </c>
      <c r="T552" s="223" t="inlineStr">
        <is>
          <t>Lokal</t>
        </is>
      </c>
      <c r="U552" s="261" t="n">
        <v>96</v>
      </c>
      <c r="V552" s="86" t="inlineStr">
        <is>
          <t>pdf</t>
        </is>
      </c>
      <c r="W552" s="223" t="inlineStr">
        <is>
          <t>11.3 MB</t>
        </is>
      </c>
      <c r="X552" s="223" t="inlineStr">
        <is>
          <t>&lt;p&gt;Di negara Vietnam, cerita rakyat telah menjadi bagian dari kehidupan masyarakat, terutama sebagai pedoman sebuah keluarga dalam mengajarkan nilai-nilai kehidupan dan tingkah laku. Masyarakat Vietnam sangat menghargai kejujuran dan kebajikan yang tercermin dari cerita rakyat, baik yang tertulis maupun tidak tertulis. Oleh karena itu, masyarakat Vietnam mewariskan cerita rakyat dari generasi ke generasi melalui karya sastra dan cerita turun temurun. Pada mulanya, cerita rakyat Vietnam banyak mengangkat kisah dewa-dewa. Akan tetapi, setelah kekuasan Kaisar Cina berkembang, cerita kepahlawanan lebih banyak diangkat karena lebih masuk akal. Meski demikian, masyarakat Vietnam tetap memelihara keanekaragaman cerita rakyat hingga sekarang. Buku Cerita Rakyat Vietnam ini menceritakan keanekaragaman cerita rakyat yang ada di Vietnam. Melalui buku ini, kita bisa mengetahui budaya serta nilai-nilai yang dijunjung tinggi oleh masyarakat Vietnam. Menarikkan? Selamat menikmati setiap kisahnya dan semoga bermanfaat.&lt;/p&gt;</t>
        </is>
      </c>
      <c r="Y552" s="262" t="n">
        <v>67500</v>
      </c>
      <c r="Z552" s="226" t="n"/>
      <c r="AA552" s="241">
        <f>Y3197*Z3197</f>
        <v/>
      </c>
      <c r="AB552" s="237" t="inlineStr">
        <is>
          <t>dac849eb-e4c6-456c-8daa-5627703654f7</t>
        </is>
      </c>
    </row>
    <row r="553" ht="15" customHeight="1" s="283">
      <c r="A553" s="109" t="n">
        <v>3232</v>
      </c>
      <c r="B553" s="222">
        <f>HYPERLINK("https://mocostore.moco.co.id/catalog/"&amp;AB3241,"Klik Disini")</f>
        <v/>
      </c>
      <c r="C553" s="223" t="inlineStr">
        <is>
          <t>Misteri Lukisan Tua dan Kumpulan Cerita Anak Lainnya</t>
        </is>
      </c>
      <c r="D553" s="223" t="n"/>
      <c r="E553" s="223" t="inlineStr">
        <is>
          <t>T. Sandi Situmorang</t>
        </is>
      </c>
      <c r="F553" s="223" t="inlineStr">
        <is>
          <t>978-979-29-4408-2</t>
        </is>
      </c>
      <c r="G553" s="223" t="inlineStr">
        <is>
          <t>978-979-29-8233-6</t>
        </is>
      </c>
      <c r="H553" s="223" t="inlineStr">
        <is>
          <t>Anak</t>
        </is>
      </c>
      <c r="I553" s="258" t="inlineStr">
        <is>
          <t>Fiksi</t>
        </is>
      </c>
      <c r="J553" s="186" t="inlineStr">
        <is>
          <t>001.01</t>
        </is>
      </c>
      <c r="K553" s="223" t="inlineStr">
        <is>
          <t>Tidak Tersedia</t>
        </is>
      </c>
      <c r="L553" s="223" t="n"/>
      <c r="M553" s="259" t="inlineStr">
        <is>
          <t>Tidak Tersedia</t>
        </is>
      </c>
      <c r="N553" s="223" t="inlineStr">
        <is>
          <t>Indonesia</t>
        </is>
      </c>
      <c r="O553" s="223" t="inlineStr">
        <is>
          <t>Tidak diketahui</t>
        </is>
      </c>
      <c r="P553" s="260" t="n">
        <v>2015</v>
      </c>
      <c r="Q553" s="260" t="n">
        <v>2015</v>
      </c>
      <c r="R553" s="223" t="inlineStr">
        <is>
          <t>Rainbow Publisher</t>
        </is>
      </c>
      <c r="S553" s="223" t="inlineStr">
        <is>
          <t>Andi Offset CV</t>
        </is>
      </c>
      <c r="T553" s="223" t="inlineStr">
        <is>
          <t>Lokal</t>
        </is>
      </c>
      <c r="U553" s="261" t="n">
        <v>80</v>
      </c>
      <c r="V553" s="86" t="inlineStr">
        <is>
          <t>pdf</t>
        </is>
      </c>
      <c r="W553" s="223" t="inlineStr">
        <is>
          <t>4.9 MB</t>
        </is>
      </c>
      <c r="X553" s="223" t="inlineStr">
        <is>
          <t>&lt;p&gt;Misteri lukisan tua&amp;nbsp;adalah buku cerita misteri untuk anak-anak. Banyak nilai moral yang sangat bagus untuk pembentukan karakter anak-anak dalam buku ini..&amp;nbsp;&lt;/p&gt;</t>
        </is>
      </c>
      <c r="Y553" s="262" t="n">
        <v>79500</v>
      </c>
      <c r="Z553" s="226" t="n"/>
      <c r="AA553" s="241">
        <f>Y3241*Z3241</f>
        <v/>
      </c>
      <c r="AB553" s="237" t="inlineStr">
        <is>
          <t>18eb7d19-9887-4f62-855e-5182951396e2</t>
        </is>
      </c>
    </row>
    <row r="554" ht="15" customHeight="1" s="283">
      <c r="A554" s="109" t="n">
        <v>3238</v>
      </c>
      <c r="B554" s="222">
        <f>HYPERLINK("https://mocostore.moco.co.id/catalog/"&amp;AB3247,"Klik Disini")</f>
        <v/>
      </c>
      <c r="C554" s="223" t="inlineStr">
        <is>
          <t>Brother</t>
        </is>
      </c>
      <c r="D554" s="223" t="n"/>
      <c r="E554" s="223" t="inlineStr">
        <is>
          <t>Shofi Annisa</t>
        </is>
      </c>
      <c r="F554" s="223" t="inlineStr">
        <is>
          <t>978-979-29-3070-2</t>
        </is>
      </c>
      <c r="G554" s="223" t="inlineStr">
        <is>
          <t>978-979-29-8966-3</t>
        </is>
      </c>
      <c r="H554" s="223" t="inlineStr">
        <is>
          <t>Fiksi Remaja</t>
        </is>
      </c>
      <c r="I554" s="258" t="inlineStr">
        <is>
          <t>Fiksi</t>
        </is>
      </c>
      <c r="J554" s="186" t="inlineStr">
        <is>
          <t>001.02</t>
        </is>
      </c>
      <c r="K554" s="223" t="n"/>
      <c r="L554" s="223" t="n"/>
      <c r="M554" s="259" t="n"/>
      <c r="N554" s="223" t="inlineStr">
        <is>
          <t>Indonesia</t>
        </is>
      </c>
      <c r="O554" s="223" t="inlineStr">
        <is>
          <t>Tidak diketahui</t>
        </is>
      </c>
      <c r="P554" s="260" t="n">
        <v>2012</v>
      </c>
      <c r="Q554" s="260" t="n">
        <v>2017</v>
      </c>
      <c r="R554" s="223" t="inlineStr">
        <is>
          <t>Sheila Publishing</t>
        </is>
      </c>
      <c r="S554" s="223" t="inlineStr">
        <is>
          <t>Andi Offset CV</t>
        </is>
      </c>
      <c r="T554" s="223" t="inlineStr">
        <is>
          <t>Lokal</t>
        </is>
      </c>
      <c r="U554" s="261" t="n">
        <v>336</v>
      </c>
      <c r="V554" s="86" t="inlineStr">
        <is>
          <t>pdf</t>
        </is>
      </c>
      <c r="W554" s="223" t="inlineStr">
        <is>
          <t>9.3 MB</t>
        </is>
      </c>
      <c r="X554" s="223" t="inlineStr">
        <is>
          <t>&lt;p&gt;Rald, cowok populer, punya IQ jenius, dan benci angka 11. sayang, kepopulerannya harus meredup dengan kedatangan guru baru, Mr. Perfect. jelas keadaan ini membuat Rald meradang. segala upaya dilakukannya untuk kembali merebut gelar populer. namun, pada satu kesempatan, mereka justru diwajibkan untuk bekerjasama. kesempatan yang juga menguji cinta dan persahabatan Rald pada kekasih juga sahabat lainnya.&amp;nbsp;&lt;br /&gt;
 &lt;br /&gt;
 lalu, apakah kebencian Rald pada Mr. Perfect bisa pudar? belum lagi bila Mr. Perfect menguak rahasia besar antara dirinya dengan Rald. dan, mengapa Rald harus memilih 11 sebagai angka paling ia benci?!&lt;/p&gt;</t>
        </is>
      </c>
      <c r="Y554" s="262" t="n">
        <v>69000</v>
      </c>
      <c r="Z554" s="226" t="n"/>
      <c r="AA554" s="241">
        <f>Y3247*Z3247</f>
        <v/>
      </c>
      <c r="AB554" s="237" t="inlineStr">
        <is>
          <t>453d2660-c87e-4ca9-a2e5-a1638ce1415d</t>
        </is>
      </c>
    </row>
    <row r="555" ht="15" customHeight="1" s="283">
      <c r="A555" s="109" t="n">
        <v>3239</v>
      </c>
      <c r="B555" s="222">
        <f>HYPERLINK("https://mocostore.moco.co.id/catalog/"&amp;AB3248,"Klik Disini")</f>
        <v/>
      </c>
      <c r="C555" s="223" t="inlineStr">
        <is>
          <t>Selamanya Cinta</t>
        </is>
      </c>
      <c r="D555" s="223" t="n"/>
      <c r="E555" s="223" t="inlineStr">
        <is>
          <t>Rudy Efendy</t>
        </is>
      </c>
      <c r="F555" s="223" t="inlineStr">
        <is>
          <t>978-979-29-3506-6</t>
        </is>
      </c>
      <c r="G555" s="223" t="inlineStr">
        <is>
          <t>978-979-29-7754-7</t>
        </is>
      </c>
      <c r="H555" s="223" t="inlineStr">
        <is>
          <t>Novel</t>
        </is>
      </c>
      <c r="I555" s="258" t="inlineStr">
        <is>
          <t>Fiksi</t>
        </is>
      </c>
      <c r="J555" s="186" t="inlineStr">
        <is>
          <t>001.02</t>
        </is>
      </c>
      <c r="K555" s="223" t="n"/>
      <c r="L555" s="223" t="n"/>
      <c r="M555" s="259" t="n"/>
      <c r="N555" s="223" t="inlineStr">
        <is>
          <t>Indonesia</t>
        </is>
      </c>
      <c r="O555" s="223" t="inlineStr">
        <is>
          <t>Tidak diketahui</t>
        </is>
      </c>
      <c r="P555" s="260" t="n">
        <v>2013</v>
      </c>
      <c r="Q555" s="260" t="n">
        <v>2017</v>
      </c>
      <c r="R555" s="223" t="inlineStr">
        <is>
          <t>Sheila Publishing</t>
        </is>
      </c>
      <c r="S555" s="223" t="inlineStr">
        <is>
          <t>Andi Offset CV</t>
        </is>
      </c>
      <c r="T555" s="223" t="inlineStr">
        <is>
          <t>Lokal</t>
        </is>
      </c>
      <c r="U555" s="261" t="n">
        <v>384</v>
      </c>
      <c r="V555" s="86" t="inlineStr">
        <is>
          <t>pdf</t>
        </is>
      </c>
      <c r="W555" s="223" t="inlineStr">
        <is>
          <t>7.3 MB</t>
        </is>
      </c>
      <c r="X555" s="223" t="inlineStr">
        <is>
          <t>&lt;p&gt;Sakit hati karena Revan yang dicintainya terpaksa menikahi Rara karena hamil, Mei meninggalkan Indonesia dan tinggal di San Fransisco. Ketika suatu saat Mei harus kembali ke Indonesia, perlahan-lahan ia menyadari hatinya masih mencintai Revan. Revan pun masih sangat mengharapkan Mei kembali ke sisinya.&lt;br /&gt;
 Namun, Revan sudah memiliki seorang putri, Kiran, dan sudah memiliki Rara sebagai isterinya yang sah secara hukum.&lt;br /&gt;
 Muncul Rico yang mempertanyakan anak biologis hasil hubungan Revan dan Rara dan mengakui Kiran sebagai anaknya, bukan anak Revan.&lt;br /&gt;
 Di San Fransisco Tom atasan Mei, duda beranak dua yang sudah bercerai dari isterinya menyukai Mei secara diam-diam dan menunggu waktu yang tepat untuk mengungkapkan kepada Mei.&lt;br /&gt;
 Akankah Revan dan Mei melanjutkan kembali kisah-kasih mereka yang terputus?&lt;br /&gt;
 Akankah Revan kehilangan Kiran karena ternyata Kiran bukan anak biologisnya?&lt;br /&gt;
 Akankah Mei menyambut uluran cinta Tom dan melupakan perasaannya sendiri terhadap Revan?&lt;br /&gt;
 Akankah Rara membiarkan Mei kembali begitu saja kepada Revan, ataukah dia sudah merencanakan sesuatu yang jahat terhadap Mei?&lt;br /&gt;
 Ternyata banyak kesulitan dan liku-liku yang harus dihadapi Revan dan Mei dalam memperjuangkan cinta mereka.&lt;br /&gt;
 SELAMANYA CINTA, sebuah novel yang patut dibaca oleh siapa pun yang percaya akan sebuah cinta sejati. Cinta yang begitu kuat yang tidak akan pernah lekang oleh waktu, meski diterpa badai dan kesulitan tiada henti&lt;/p&gt;</t>
        </is>
      </c>
      <c r="Y555" s="262" t="n">
        <v>105500</v>
      </c>
      <c r="Z555" s="226" t="n"/>
      <c r="AA555" s="241">
        <f>Y3248*Z3248</f>
        <v/>
      </c>
      <c r="AB555" s="237" t="inlineStr">
        <is>
          <t>103348e5-e0d4-4a7f-aac2-10a60eda5074</t>
        </is>
      </c>
    </row>
    <row r="556" ht="15" customHeight="1" s="283">
      <c r="A556" s="109" t="n">
        <v>3241</v>
      </c>
      <c r="B556" s="222">
        <f>HYPERLINK("https://mocostore.moco.co.id/catalog/"&amp;AB3250,"Klik Disini")</f>
        <v/>
      </c>
      <c r="C556" s="223" t="inlineStr">
        <is>
          <t>Seri Cerita Dongeng Dunia: Kumpulan Dongeng Negeri Jepang - Patung Jizo Bertopi Jerami</t>
        </is>
      </c>
      <c r="D556" s="223" t="inlineStr">
        <is>
          <t>:</t>
        </is>
      </c>
      <c r="E556" s="223" t="inlineStr">
        <is>
          <t>Winkanda Satria Putra</t>
        </is>
      </c>
      <c r="F556" s="223" t="inlineStr">
        <is>
          <t>978-979-29-6136-2</t>
        </is>
      </c>
      <c r="G556" s="223" t="inlineStr">
        <is>
          <t>978-623-6701-13-3</t>
        </is>
      </c>
      <c r="H556" s="223" t="inlineStr">
        <is>
          <t>Anak</t>
        </is>
      </c>
      <c r="I556" s="258" t="inlineStr">
        <is>
          <t>Fiksi</t>
        </is>
      </c>
      <c r="J556" s="186" t="inlineStr">
        <is>
          <t>001.01</t>
        </is>
      </c>
      <c r="K556" s="223" t="inlineStr">
        <is>
          <t>Edisi Ke-1</t>
        </is>
      </c>
      <c r="L556" s="223" t="n"/>
      <c r="M556" s="259" t="inlineStr">
        <is>
          <t>Tidak Tersedia</t>
        </is>
      </c>
      <c r="N556" s="223" t="inlineStr">
        <is>
          <t>Indonesia</t>
        </is>
      </c>
      <c r="O556" s="223" t="inlineStr">
        <is>
          <t>Fiksi</t>
        </is>
      </c>
      <c r="P556" s="260" t="n">
        <v>2017</v>
      </c>
      <c r="Q556" s="260" t="n">
        <v>2018</v>
      </c>
      <c r="R556" s="223" t="inlineStr">
        <is>
          <t>Rainbow Publisher</t>
        </is>
      </c>
      <c r="S556" s="223" t="inlineStr">
        <is>
          <t>Andi Offset CV</t>
        </is>
      </c>
      <c r="T556" s="223" t="inlineStr">
        <is>
          <t>Lokal</t>
        </is>
      </c>
      <c r="U556" s="261" t="n">
        <v>182</v>
      </c>
      <c r="V556" s="86" t="inlineStr">
        <is>
          <t>pdf</t>
        </is>
      </c>
      <c r="W556" s="223" t="inlineStr">
        <is>
          <t>13.4 MB</t>
        </is>
      </c>
      <c r="X556"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&amp;ldquo;Kumpulan Dongeng Negeri Jepang;
 Patung Jizo Bertopi Jerami&amp;rdquo;. Bercerita tentang sepasang kakek-nenek yang hidup miskin. Tetapi meski mereka dalam kemiskinan, mereka tetap berbagi dengan sesama. Kebaikan hati mereka berbuah dengan berkat yang berlimpah-limpah. Para patung Jizo membalas kebaikan mereka pada pasangan kakek-nenek yang baik hati itu. Patung Jizo menurut kepercayaan agama Shinto di Jepang, Jizo adalah malaikat pelindung yang selalu menolong orang yang kesusahan. Orang-orang Jepang berdoa kepada Jizo di kuil dengan meneelungkupkan kedua tangan diatas dada.
 Dan, masih ada 20 dongeng dari negeri Jepang yang menarik lainnya dalam buku ini. Selamat membaca ya :)
 Komentar Anda</t>
        </is>
      </c>
      <c r="Y556" s="262" t="n">
        <v>103500</v>
      </c>
      <c r="Z556" s="226" t="n"/>
      <c r="AA556" s="241">
        <f>Y3250*Z3250</f>
        <v/>
      </c>
      <c r="AB556" s="237" t="inlineStr">
        <is>
          <t>7b59413f-3980-479f-987c-2657cc19575c</t>
        </is>
      </c>
    </row>
    <row r="557" ht="15" customHeight="1" s="283">
      <c r="A557" s="109" t="n">
        <v>3253</v>
      </c>
      <c r="B557" s="222">
        <f>HYPERLINK("https://mocostore.moco.co.id/catalog/"&amp;AB3262,"Klik Disini")</f>
        <v/>
      </c>
      <c r="C557" s="223" t="inlineStr">
        <is>
          <t>KOSONG</t>
        </is>
      </c>
      <c r="D557" s="223" t="inlineStr">
        <is>
          <t>: Bukan tentang awal melainkan akhir dari sebuah kisah</t>
        </is>
      </c>
      <c r="E557" s="223" t="inlineStr">
        <is>
          <t>Fitri Haryani Nasution</t>
        </is>
      </c>
      <c r="F557" s="223" t="inlineStr">
        <is>
          <t>978-623-6844-11-3</t>
        </is>
      </c>
      <c r="G557" s="223" t="inlineStr">
        <is>
          <t>978-623-6844-10-6</t>
        </is>
      </c>
      <c r="H557" s="223" t="inlineStr">
        <is>
          <t>Novel</t>
        </is>
      </c>
      <c r="I557" s="258" t="inlineStr">
        <is>
          <t>Fiksi</t>
        </is>
      </c>
      <c r="J557" s="186" t="inlineStr">
        <is>
          <t>001.02</t>
        </is>
      </c>
      <c r="K557" s="223" t="inlineStr">
        <is>
          <t>Edisi Ke-1</t>
        </is>
      </c>
      <c r="L557" s="223" t="n"/>
      <c r="M557" s="259" t="inlineStr">
        <is>
          <t>Tidak Tersedia</t>
        </is>
      </c>
      <c r="N557" s="223" t="inlineStr">
        <is>
          <t>Indonesia</t>
        </is>
      </c>
      <c r="O557" s="223" t="inlineStr">
        <is>
          <t>Fiksi</t>
        </is>
      </c>
      <c r="P557" s="260" t="n">
        <v>2023</v>
      </c>
      <c r="Q557" s="260" t="n">
        <v>2023</v>
      </c>
      <c r="R557" s="223" t="inlineStr">
        <is>
          <t>Sheila Publishing</t>
        </is>
      </c>
      <c r="S557" s="223" t="inlineStr">
        <is>
          <t>Andi Offset CV</t>
        </is>
      </c>
      <c r="T557" s="223" t="inlineStr">
        <is>
          <t>Lokal</t>
        </is>
      </c>
      <c r="U557" s="261" t="n">
        <v>226</v>
      </c>
      <c r="V557" s="86" t="inlineStr">
        <is>
          <t>pdf</t>
        </is>
      </c>
      <c r="W557" s="223" t="inlineStr">
        <is>
          <t>5.7 MB</t>
        </is>
      </c>
      <c r="X557" s="223" t="inlineStr">
        <is>
          <t>&amp;quot;Aku mencintaimu Sigra, aku mencintaimu. &amp;quot;Aku berjanji tidak akan membuatmu kecewa dan terluka. Kamu tahu enggak Sigra, orang yang aku cintai di dunia ini adalah yang pertama Tuhanku, setelah itu ibuku, lalu kamu...&amp;quot; Sigra adalah wanita yang cantik dan pintar. Namun, semua itu berubah tatkala ia mengalami cobaan dalam hidupnya. Ayahnya meninggal dunia, ibunya menikah dengan orang yang tidak disetujuinya, bahkan pacarnya, Erik yang sangat dicintainya ternyata mengkhianatinya karena Erik adalah seorang gay. Di tengah kekecewaannya muncul Domino, seorang teman yang berhasil membuatnya kembali bersinar. Domino adalah lelaki yang pintar dan terkenal di sekolah. Kebersamaan yang mereka lalui membuat mereka akhirnya resmi menjadi sepasang kekasih. Namun, suatu hari Sigra ditemukan terduduk dengan tatapan kosong di kamarnya. Ia tidak bisa bicara, bahkan tidak merespons siapa pun. Apa yang terjadi pada Sigra dan mengapa dia tiba-tiba berubah? Mungkinkah ada hubungannya dengan Domino?</t>
        </is>
      </c>
      <c r="Y557" s="262" t="n">
        <v>69000</v>
      </c>
      <c r="Z557" s="226" t="n"/>
      <c r="AA557" s="241">
        <f>Y3262*Z3262</f>
        <v/>
      </c>
      <c r="AB557" s="237" t="inlineStr">
        <is>
          <t>89bf8d46-1435-4fb2-afec-d43353ae7df1</t>
        </is>
      </c>
    </row>
    <row r="558" ht="15" customHeight="1" s="283">
      <c r="A558" s="109" t="n">
        <v>3257</v>
      </c>
      <c r="B558" s="222">
        <f>HYPERLINK("https://mocostore.moco.co.id/catalog/"&amp;AB3266,"Klik Disini")</f>
        <v/>
      </c>
      <c r="C558" s="223" t="inlineStr">
        <is>
          <t>Kilas Balik</t>
        </is>
      </c>
      <c r="D558" s="223" t="inlineStr">
        <is>
          <t>:</t>
        </is>
      </c>
      <c r="E558" s="223" t="inlineStr">
        <is>
          <t>Wulida Arina Najwa</t>
        </is>
      </c>
      <c r="F558" s="223" t="n"/>
      <c r="G558" s="223" t="inlineStr">
        <is>
          <t>978-623-6844-74-8</t>
        </is>
      </c>
      <c r="H558" s="223" t="inlineStr">
        <is>
          <t>Novel</t>
        </is>
      </c>
      <c r="I558" s="258" t="inlineStr">
        <is>
          <t>Fiksi</t>
        </is>
      </c>
      <c r="J558" s="186" t="inlineStr">
        <is>
          <t>001.02</t>
        </is>
      </c>
      <c r="K558" s="223" t="inlineStr">
        <is>
          <t>Edisi Ke-1</t>
        </is>
      </c>
      <c r="L558" s="223" t="n"/>
      <c r="M558" s="259" t="inlineStr">
        <is>
          <t>Tidak Tersedia</t>
        </is>
      </c>
      <c r="N558" s="223" t="inlineStr">
        <is>
          <t>Indonesia</t>
        </is>
      </c>
      <c r="O558" s="223" t="inlineStr">
        <is>
          <t>Fiksi</t>
        </is>
      </c>
      <c r="P558" s="260" t="inlineStr">
        <is>
          <t>Tidak tersedia</t>
        </is>
      </c>
      <c r="Q558" s="260" t="n">
        <v>2023</v>
      </c>
      <c r="R558" s="223" t="inlineStr">
        <is>
          <t>Sheila Publishing</t>
        </is>
      </c>
      <c r="S558" s="223" t="inlineStr">
        <is>
          <t>Andi Offset CV</t>
        </is>
      </c>
      <c r="T558" s="223" t="inlineStr">
        <is>
          <t>Lokal</t>
        </is>
      </c>
      <c r="U558" s="261" t="n">
        <v>162</v>
      </c>
      <c r="V558" s="86" t="inlineStr">
        <is>
          <t>pdf</t>
        </is>
      </c>
      <c r="W558" s="223" t="inlineStr">
        <is>
          <t>5.2 MB</t>
        </is>
      </c>
      <c r="X558" s="223" t="inlineStr">
        <is>
          <t>Warna pelangi langit ini bak persahabatan kita. Cantik sekali. Kemudian kita lihat pelangi itu di tepi pantai. Bersama. Tak lupa ada cinta yang mengiringi&amp;hellip; Oh&amp;hellip; sempurna rasanya. Tapi bagaimana jika kau harus memilihnya salah satu? Aku tahu ini menyakitkan&amp;hellip; Terus kucoba merengkuh keduanya. Tapi ternyata tidak bisa. Salah satu harus dipilih. Kilas balik, jawabannya.</t>
        </is>
      </c>
      <c r="Y558" s="262" t="n">
        <v>44000</v>
      </c>
      <c r="Z558" s="226" t="n"/>
      <c r="AA558" s="241">
        <f>Y3266*Z3266</f>
        <v/>
      </c>
      <c r="AB558" s="237" t="inlineStr">
        <is>
          <t>de87c7dc-da1a-43db-989a-809c6dfcd857</t>
        </is>
      </c>
    </row>
    <row r="559" ht="15" customHeight="1" s="283">
      <c r="A559" s="109" t="n">
        <v>3268</v>
      </c>
      <c r="B559" s="222">
        <f>HYPERLINK("https://mocostore.moco.co.id/catalog/"&amp;AB3277,"Klik Disini")</f>
        <v/>
      </c>
      <c r="C559" s="223" t="inlineStr">
        <is>
          <t>HAUNTED</t>
        </is>
      </c>
      <c r="D559" s="223" t="inlineStr">
        <is>
          <t>:</t>
        </is>
      </c>
      <c r="E559" s="223" t="inlineStr">
        <is>
          <t>Lia Permata</t>
        </is>
      </c>
      <c r="F559" s="223" t="inlineStr">
        <is>
          <t>978-623-6844-78-6</t>
        </is>
      </c>
      <c r="G559" s="223" t="inlineStr">
        <is>
          <t>978-623-6844-79-3</t>
        </is>
      </c>
      <c r="H559" s="223" t="inlineStr">
        <is>
          <t>Novel</t>
        </is>
      </c>
      <c r="I559" s="258" t="inlineStr">
        <is>
          <t>Fiksi</t>
        </is>
      </c>
      <c r="J559" s="186" t="inlineStr">
        <is>
          <t>001.02</t>
        </is>
      </c>
      <c r="K559" s="223" t="inlineStr">
        <is>
          <t>Edisi Ke-1</t>
        </is>
      </c>
      <c r="L559" s="223" t="n"/>
      <c r="M559" s="259" t="inlineStr">
        <is>
          <t>Tidak Tersedia</t>
        </is>
      </c>
      <c r="N559" s="223" t="inlineStr">
        <is>
          <t>Indonesia</t>
        </is>
      </c>
      <c r="O559" s="223" t="inlineStr">
        <is>
          <t>Fiksi</t>
        </is>
      </c>
      <c r="P559" s="260" t="n">
        <v>2023</v>
      </c>
      <c r="Q559" s="260" t="n">
        <v>2023</v>
      </c>
      <c r="R559" s="223" t="inlineStr">
        <is>
          <t>Sheila Publishing</t>
        </is>
      </c>
      <c r="S559" s="223" t="inlineStr">
        <is>
          <t>Andi Offset CV</t>
        </is>
      </c>
      <c r="T559" s="223" t="inlineStr">
        <is>
          <t>Lokal</t>
        </is>
      </c>
      <c r="U559" s="261" t="n">
        <v>402</v>
      </c>
      <c r="V559" s="86" t="inlineStr">
        <is>
          <t>pdf</t>
        </is>
      </c>
      <c r="W559" s="223" t="inlineStr">
        <is>
          <t>3.8 MB</t>
        </is>
      </c>
      <c r="X559" s="223" t="inlineStr">
        <is>
          <t>Yura Syabella terbangun dari koma akibat kecelakaan mobil yang membuatnya menjadi seseorang tanpa ingatan sepenggal pun. Walaupun begitu, kebidupannya berjalan cukup normal, dengan seorang sahabat dan kedua orang tua yang begitu pengertian dengan keadaannya. sampai satu titik waktu, ia kedatangan tamu yang mengubah hidupnya, sebuah penampakan seorang gadis bernama Katriana. Setelah Katriana hadir, hari-hari Yura berubah menjadi rangkaian teror kengerian dalam kewaspadaan setiap saat karena Katriana sering kali datang di saat- saat tidak terduga, semakin jelas dan kuat. Yura bahkan mulai dapat berkomunikasi dan diperlihatkan penggalan-penggalan kehidupan Katriana sebelum tewas. Satu titik menjadi asumsi Yura bahwa Katriana enggan untuk meninggalkannya sampai keinginannya itu terpenuhi. Demi mendapatkan kehidupan normalnya kembali, Yura mulai menelusuri kehidupan Katriana melalui penggalan-penggalan ingatan yang diperlihatkan Katriana kepadanya. Hingga ia mendapatkan fakta bahwa kematian Katriana dikarenakan sebuah tragedi yang berkaitan denga kekasihnya, Nina. Yura pun berangkat ke Bali-tempat terjadi tragedi yang menimpa Katriana untuk mengurai kejadian yang menimpa Katriano dan meluruskan kejadian yang sesungguhnya menimpa gadis itu. Namun sesampainya di Bali, Yura menemukan fakta-fakta yang mengejutkan tentang Katriana. Wajah Katriana yang sangat mirip dengan dirinya ternyata bukanlah permainan Katriana untuk menakuti Yura dengan meminjam wajahnya. Itu adalah wajah asli penampakan Katriana. Perjuangan Yura untuk melepaskan diri dari Katriana, pada kenyataannya semakin membuatnya tidak dapat lepas dari kenyataan bahwa wajah keduanya mirip karena keduanya memiliki hubungan di masa lalu. Yura berhadapan dengan pergumulannya sendiri, bahwa ia telah salah mengartikan keinginan Katriana. Keinginan untuk selalu diingat oleh Yuralah tujuan Katriana datang. la ingin Yura mengingat semua hal tentang dirinya dan semua hal yang dilakukan Yura terhadap dirinya, hingga kematian I merenggutnya.</t>
        </is>
      </c>
      <c r="Y559" s="262" t="n">
        <v>80000</v>
      </c>
      <c r="Z559" s="226" t="n"/>
      <c r="AA559" s="241">
        <f>Y3277*Z3277</f>
        <v/>
      </c>
      <c r="AB559" s="237" t="inlineStr">
        <is>
          <t>edf76f9a-bd2e-4d8d-8ba0-e6d686c24bfb</t>
        </is>
      </c>
    </row>
    <row r="560" ht="15" customHeight="1" s="283">
      <c r="A560" s="109" t="n">
        <v>3301</v>
      </c>
      <c r="B560" s="222">
        <f>HYPERLINK("https://mocostore.moco.co.id/catalog/"&amp;AB3310,"Klik Disini")</f>
        <v/>
      </c>
      <c r="C560" s="223" t="inlineStr">
        <is>
          <t>A Thousand Forgiveness</t>
        </is>
      </c>
      <c r="D560" s="223" t="inlineStr">
        <is>
          <t>:</t>
        </is>
      </c>
      <c r="E560" s="223" t="inlineStr">
        <is>
          <t>Albertha Ivana</t>
        </is>
      </c>
      <c r="F560" s="223" t="inlineStr">
        <is>
          <t>978-623-6844-96-0</t>
        </is>
      </c>
      <c r="G560" s="223" t="inlineStr">
        <is>
          <t>978-623-6844-97-7</t>
        </is>
      </c>
      <c r="H560" s="223" t="inlineStr">
        <is>
          <t>Novel</t>
        </is>
      </c>
      <c r="I560" s="258" t="inlineStr">
        <is>
          <t>Fiksi</t>
        </is>
      </c>
      <c r="J560" s="186" t="inlineStr">
        <is>
          <t>001.02</t>
        </is>
      </c>
      <c r="K560" s="223" t="inlineStr">
        <is>
          <t>Edisi Ke-1</t>
        </is>
      </c>
      <c r="L560" s="223" t="n"/>
      <c r="M560" s="259" t="inlineStr">
        <is>
          <t>Tidak Tersedia</t>
        </is>
      </c>
      <c r="N560" s="223" t="inlineStr">
        <is>
          <t>Indonesia</t>
        </is>
      </c>
      <c r="O560" s="223" t="inlineStr">
        <is>
          <t>Novel</t>
        </is>
      </c>
      <c r="P560" s="260" t="n">
        <v>2023</v>
      </c>
      <c r="Q560" s="260" t="n">
        <v>2023</v>
      </c>
      <c r="R560" s="223" t="inlineStr">
        <is>
          <t>Sheila Publishing</t>
        </is>
      </c>
      <c r="S560" s="223" t="inlineStr">
        <is>
          <t>Andi Offset CV</t>
        </is>
      </c>
      <c r="T560" s="223" t="inlineStr">
        <is>
          <t>Lokal</t>
        </is>
      </c>
      <c r="U560" s="261" t="n">
        <v>194</v>
      </c>
      <c r="V560" s="86" t="inlineStr">
        <is>
          <t>pdf</t>
        </is>
      </c>
      <c r="W560" s="223" t="inlineStr">
        <is>
          <t>3.5 MB</t>
        </is>
      </c>
      <c r="X560" s="223" t="inlineStr">
        <is>
          <t>Alfred dan Tara adalah sepasang sahabat yang berjanji untuk saling menjaga kesucian satu sama lain sampai mereka menikah masing-masing. Namun Alfred memiliki rasa yang lebih untuk Tara. Tak ingin merusak persahabatan mereka, Alfred bertekad membunuh rasa itu. Mencoba membuka hati dengan jatuh cinta pada perempuan lain, Ranisa, yang malangnya malah menjebak Alfred dalam pergaulan bebas. Ranisa berhasil merenggut kesucian Alfred, dan Tara yang tahu hal itu, hancur berkeping-keping. Ada seribu maaf untuk kesalahan Alfred, tetapi Tara tak pernah memberi toleransi pada pengkhianatan. Lantas bagaimana membangun kepercayaan yang telah hancur? Bagaimana mengenai perasaan Alfred yang belum terungkapkan? Mampukah persahabatan ini diselamatkan? &amp;ldquo;Alfred menginginkan yang terbaik untukku, tanpa sadar keputusan dia lah yang telah menyakiti aku.&amp;rdquo; - Tara Dakota Avilly &amp;ndash;</t>
        </is>
      </c>
      <c r="Y560" s="262" t="n">
        <v>64000</v>
      </c>
      <c r="Z560" s="226" t="n"/>
      <c r="AA560" s="241">
        <f>Y3310*Z3310</f>
        <v/>
      </c>
      <c r="AB560" s="237" t="inlineStr">
        <is>
          <t>06193887-4561-45fb-b2ce-35ad7c7fa555</t>
        </is>
      </c>
    </row>
    <row r="561" ht="15" customHeight="1" s="283">
      <c r="A561" s="109" t="n">
        <v>3303</v>
      </c>
      <c r="B561" s="222">
        <f>HYPERLINK("https://mocostore.moco.co.id/catalog/"&amp;AB3312,"Klik Disini")</f>
        <v/>
      </c>
      <c r="C561" s="223" t="inlineStr">
        <is>
          <t>The Angel’s Face</t>
        </is>
      </c>
      <c r="D561" s="223" t="inlineStr">
        <is>
          <t>:</t>
        </is>
      </c>
      <c r="E561" s="223" t="inlineStr">
        <is>
          <t>Rizki De</t>
        </is>
      </c>
      <c r="F561" s="223" t="inlineStr">
        <is>
          <t>978-623-6844-80-9</t>
        </is>
      </c>
      <c r="G561" s="223" t="inlineStr">
        <is>
          <t>978-623-6844-81-6</t>
        </is>
      </c>
      <c r="H561" s="223" t="inlineStr">
        <is>
          <t>Novel</t>
        </is>
      </c>
      <c r="I561" s="258" t="inlineStr">
        <is>
          <t>Fiksi</t>
        </is>
      </c>
      <c r="J561" s="186" t="inlineStr">
        <is>
          <t>001.02</t>
        </is>
      </c>
      <c r="K561" s="223" t="inlineStr">
        <is>
          <t>Edisi Ke-1</t>
        </is>
      </c>
      <c r="L561" s="223" t="n"/>
      <c r="M561" s="259" t="inlineStr">
        <is>
          <t>Tidak Tersedia</t>
        </is>
      </c>
      <c r="N561" s="223" t="inlineStr">
        <is>
          <t>Indonesia</t>
        </is>
      </c>
      <c r="O561" s="223" t="inlineStr">
        <is>
          <t>Fiksi</t>
        </is>
      </c>
      <c r="P561" s="260" t="n">
        <v>2023</v>
      </c>
      <c r="Q561" s="260" t="n">
        <v>2023</v>
      </c>
      <c r="R561" s="223" t="inlineStr">
        <is>
          <t>Sheila Publishing</t>
        </is>
      </c>
      <c r="S561" s="223" t="inlineStr">
        <is>
          <t>Andi Offset CV</t>
        </is>
      </c>
      <c r="T561" s="223" t="inlineStr">
        <is>
          <t>Lokal</t>
        </is>
      </c>
      <c r="U561" s="261" t="n">
        <v>338</v>
      </c>
      <c r="V561" s="86" t="inlineStr">
        <is>
          <t>pdf</t>
        </is>
      </c>
      <c r="W561" s="223" t="inlineStr">
        <is>
          <t>4.8 MB</t>
        </is>
      </c>
      <c r="X561" s="223" t="inlineStr">
        <is>
          <t>Lily Renaldi hanya ingin menjalani hidupnya dengan tenang dan menjadi gadis baik-baik. Itu yang ada dalam pikirannya. Namun, bekerja di Thompson Company bukanlah hal mudah. Dengan lingkungan yang selalu dipenuhi gosip dan kedengkian, menjadi gadis baik-baik kini menjadi hal yang amat sulit. Sejak ia mengetahui bahwa pemimpin perusahaannya digantikan Garry Thompson, Lily berjanji tidak ingin terlibat apa pun dengannya. Garry bukan orang baik. Ia menawarkan Lily menjadi sekertaris pribadinya dan jabatan tinggi lainnya supaya ia bisa memanfaatkan image baik Lily. Awalnya Lily menolak hingga suatu ketika ia kembali ke RS untuk mengurusi sisa dokumen kepulangan ibunya, ia mendapati laki-laki itu tengah dirawat karena mengalami sakit keras. Lily menyetujui permintaan Garry karena iba. Hari-hari berlalu bersama Garry menumbuhkan perasaan cinta dalam hati Lily. Namun, saat Belle, tunangan Garry, kembali datang ke Thompson Company, Lily merasa keputusan jatuh cinta adalah hal terburuk. Ia pun keluar dari perusahaan untuk selamanya. Di Portland Japanese Garden Lily kembali bertemu dengan Dean, sosok yang pernah ia sakiti. Dean akan menikah. Lily berusaha untuk tetap menjaga hatinya dan tidak terlibat lagi dengan dosanya pada masa lalunya itu. Namun, kata-kata Dean membuat Lily luluh. Ia menangis saat Dean Jones memaafkan semua yang pernah diperbuat Lily pada dirinya dan kenangannya 7 tahun silam.
 &amp;nbsp;</t>
        </is>
      </c>
      <c r="Y561" s="262" t="n">
        <v>80000</v>
      </c>
      <c r="Z561" s="226" t="n"/>
      <c r="AA561" s="241">
        <f>Y3312*Z3312</f>
        <v/>
      </c>
      <c r="AB561" s="237" t="inlineStr">
        <is>
          <t>6a59a8be-acfd-4403-9b38-10630d53e8a5</t>
        </is>
      </c>
    </row>
    <row r="562" ht="15" customHeight="1" s="283">
      <c r="A562" s="109" t="n">
        <v>3305</v>
      </c>
      <c r="B562" s="222">
        <f>HYPERLINK("https://mocostore.moco.co.id/catalog/"&amp;AB3314,"Klik Disini")</f>
        <v/>
      </c>
      <c r="C562" s="223" t="inlineStr">
        <is>
          <t>THE BITTER TEA</t>
        </is>
      </c>
      <c r="D562" s="223" t="inlineStr">
        <is>
          <t>: Karena Tegukan-tegukan Berikutnya Tak Selalu Pahit</t>
        </is>
      </c>
      <c r="E562" s="223" t="inlineStr">
        <is>
          <t>Mario Siswanto</t>
        </is>
      </c>
      <c r="F562" s="223" t="inlineStr">
        <is>
          <t>978-623-6844-71-7</t>
        </is>
      </c>
      <c r="G562" s="223" t="inlineStr">
        <is>
          <t>978-623-6844-72-4</t>
        </is>
      </c>
      <c r="H562" s="223" t="inlineStr">
        <is>
          <t>Novel</t>
        </is>
      </c>
      <c r="I562" s="258" t="inlineStr">
        <is>
          <t>Fiksi</t>
        </is>
      </c>
      <c r="J562" s="186" t="inlineStr">
        <is>
          <t>001.02</t>
        </is>
      </c>
      <c r="K562" s="223" t="inlineStr">
        <is>
          <t>Edisi Ke-1</t>
        </is>
      </c>
      <c r="L562" s="223" t="n"/>
      <c r="M562" s="259" t="inlineStr">
        <is>
          <t>Tidak Tersedia</t>
        </is>
      </c>
      <c r="N562" s="223" t="inlineStr">
        <is>
          <t>Indonesia</t>
        </is>
      </c>
      <c r="O562" s="223" t="inlineStr">
        <is>
          <t>Fiksi</t>
        </is>
      </c>
      <c r="P562" s="260" t="n">
        <v>2023</v>
      </c>
      <c r="Q562" s="260" t="n">
        <v>2023</v>
      </c>
      <c r="R562" s="223" t="inlineStr">
        <is>
          <t>Sheila Publishing</t>
        </is>
      </c>
      <c r="S562" s="223" t="inlineStr">
        <is>
          <t>Andi Offset CV</t>
        </is>
      </c>
      <c r="T562" s="223" t="inlineStr">
        <is>
          <t>Lokal</t>
        </is>
      </c>
      <c r="U562" s="261" t="n">
        <v>210</v>
      </c>
      <c r="V562" s="86" t="inlineStr">
        <is>
          <t>pdf</t>
        </is>
      </c>
      <c r="W562" s="223" t="inlineStr">
        <is>
          <t>3.2 MB</t>
        </is>
      </c>
      <c r="X562" s="223" t="inlineStr">
        <is>
          <t>Semula, Damar tak pernah menyadari bahwa perilaku dan keputusan aneh yang kerap dibuatnya adalah bagian dari sebuah gangguan jiwa. Yang ia tahu, semua itu hanyalah bagian dari sifat alami di dalam dirinya yang nekat dan suka berpikir pendek dalam memutuskansesuatu. Di satu waktu, ia mampu begitu berapi-api hingga nekat melakukan banyak hal tak terduga, tetapi di waktu yang lain ia merasa demikian depresifdantakberdaya. Keluardari pekerjaan tanpa alasan, pergi ke Kupang tanpa tujuan, hingga bergelut dengan pikirannya sendiri untuk mengakhiri hidup. Dari sekian banyak kenekatan yang telah dilakukan, ada satu hal yang mengubah hidupnya; membangun organisasi yang berkecimpung di bidang kesehatan jiwa untuk menyelamatkan jiwa orang lain. Dari organisasi yang dibangunnya, lambat laun ia menyadari, bahwa terjadi sesuatu yang salah pada dirinya. la berusaha menyelamatkan jiwa orang lain, padahal dirinya sendiri pun tak bisa ia selamatkan. la berusaha menyelamatkan orang dengan gangguan jiwa, padahal dirinya sendiri pun ternyata mengalami gangguan jiwa! Untunglah, ia dipertemukan dengan Cicik, pemilik perusahaan tempatnya bekerja, yang senanasa menjadi muara kegelisahannya, menjadi sebuah pelabuhan tempati a merapatkan kapal kehidupannya, menjadi seorang kakakyang selaluada meskitanpa ikatan darah. &amp;quot;Aku pengidap bipolar disorder, Cicik masih mau menerimaku kembali?&amp;quot; &amp;quot;Justru aku akan menemani sampai dirimu sembuh. Percayalah padaku, jangan ada yang kau ragukan lagi dariku.&amp;quot; Sepersedang menyesap secangkir teh pahit, terkadang kehidupan memang begitu adanya; pahit dan sepat. Namun, Damar percaya tegukan-tegukan berikutnya tak selalu pahit. Ambil secangkir teh pahitmu dan nikma bersama roller-coaster-nya kehidupan Damar!
 &amp;nbsp;</t>
        </is>
      </c>
      <c r="Y562" s="262" t="n">
        <v>78000</v>
      </c>
      <c r="Z562" s="226" t="n"/>
      <c r="AA562" s="241">
        <f>Y3314*Z3314</f>
        <v/>
      </c>
      <c r="AB562" s="237" t="inlineStr">
        <is>
          <t>14248ce0-ed66-4584-b515-eb928787792b</t>
        </is>
      </c>
    </row>
    <row r="563" ht="15" customHeight="1" s="283">
      <c r="A563" s="109" t="n">
        <v>3308</v>
      </c>
      <c r="B563" s="222">
        <f>HYPERLINK("https://mocostore.moco.co.id/catalog/"&amp;AB3317,"Klik Disini")</f>
        <v/>
      </c>
      <c r="C563" s="223" t="inlineStr">
        <is>
          <t>Tim Pencari Pesawat Sederhana</t>
        </is>
      </c>
      <c r="D563" s="223" t="inlineStr">
        <is>
          <t>:</t>
        </is>
      </c>
      <c r="E563" s="223" t="inlineStr">
        <is>
          <t>Sudomo, S.Pt.</t>
        </is>
      </c>
      <c r="F563" s="223" t="n"/>
      <c r="G563" s="223" t="inlineStr">
        <is>
          <t>978-623-471-005-2</t>
        </is>
      </c>
      <c r="H563" s="223" t="inlineStr">
        <is>
          <t>Anak</t>
        </is>
      </c>
      <c r="I563" s="258" t="inlineStr">
        <is>
          <t>Fiksi</t>
        </is>
      </c>
      <c r="J563" s="186" t="inlineStr">
        <is>
          <t>001.01</t>
        </is>
      </c>
      <c r="K563" s="223" t="inlineStr">
        <is>
          <t>Edisi Ke-1</t>
        </is>
      </c>
      <c r="L563" s="223" t="n"/>
      <c r="M563" s="259" t="inlineStr">
        <is>
          <t>Tidak Tersedia</t>
        </is>
      </c>
      <c r="N563" s="223" t="inlineStr">
        <is>
          <t>Indonesia</t>
        </is>
      </c>
      <c r="O563" s="223" t="inlineStr">
        <is>
          <t>Fiksi</t>
        </is>
      </c>
      <c r="P563" s="260" t="inlineStr">
        <is>
          <t>Tidak tersedia</t>
        </is>
      </c>
      <c r="Q563" s="260" t="n">
        <v>2023</v>
      </c>
      <c r="R563" s="223" t="inlineStr">
        <is>
          <t>Rainbow Publisher</t>
        </is>
      </c>
      <c r="S563" s="223" t="inlineStr">
        <is>
          <t>Andi Offset CV</t>
        </is>
      </c>
      <c r="T563" s="223" t="inlineStr">
        <is>
          <t>Lokal</t>
        </is>
      </c>
      <c r="U563" s="261" t="n">
        <v>51</v>
      </c>
      <c r="V563" s="86" t="inlineStr">
        <is>
          <t>pdf</t>
        </is>
      </c>
      <c r="W563" s="223" t="inlineStr">
        <is>
          <t>4.0 MB</t>
        </is>
      </c>
      <c r="X563" s="223" t="inlineStr">
        <is>
          <t>Tiga sekawan , Opin, komang dan nada tergantung dalam Tim,pecari pesawat sederhana. Mereka bertiga mengisi liburan dengan pergi ke rumah kakek Opin. Disana mereka menikmati liburan sekaligus menambah pengetahuan. Berkat kakek dan nenek Opin, mereka akhirnya memahami tentang pesawat sederhana dalam kehidupan. Teman-teman tahu tidak, apa saja yang mereka dapatkan ? Ayo ikuti keseruan perjalanan mereka dalam mencari pesawat sederhana.
 &amp;nbsp;</t>
        </is>
      </c>
      <c r="Y563" s="262" t="n">
        <v>39000</v>
      </c>
      <c r="Z563" s="226" t="n"/>
      <c r="AA563" s="241">
        <f>Y3317*Z3317</f>
        <v/>
      </c>
      <c r="AB563" s="237" t="inlineStr">
        <is>
          <t>1307ba0f-79f9-4715-a6bc-e39b1ec61f21</t>
        </is>
      </c>
    </row>
    <row r="564" ht="15" customHeight="1" s="283">
      <c r="A564" s="109" t="n">
        <v>3309</v>
      </c>
      <c r="B564" s="222">
        <f>HYPERLINK("https://mocostore.moco.co.id/catalog/"&amp;AB3318,"Klik Disini")</f>
        <v/>
      </c>
      <c r="C564" s="223" t="inlineStr">
        <is>
          <t>Virus, Bacteria, Germ, and You</t>
        </is>
      </c>
      <c r="D564" s="223" t="inlineStr">
        <is>
          <t>:</t>
        </is>
      </c>
      <c r="E564" s="223" t="inlineStr">
        <is>
          <t>Charansa</t>
        </is>
      </c>
      <c r="F564" s="223" t="inlineStr">
        <is>
          <t>978-623-6844-76-2</t>
        </is>
      </c>
      <c r="G564" s="223" t="inlineStr">
        <is>
          <t>978-623-6844-77-9</t>
        </is>
      </c>
      <c r="H564" s="223" t="inlineStr">
        <is>
          <t>Novel</t>
        </is>
      </c>
      <c r="I564" s="258" t="inlineStr">
        <is>
          <t>Fiksi</t>
        </is>
      </c>
      <c r="J564" s="186" t="inlineStr">
        <is>
          <t>001.02</t>
        </is>
      </c>
      <c r="K564" s="223" t="inlineStr">
        <is>
          <t>Edisi Ke-1</t>
        </is>
      </c>
      <c r="L564" s="223" t="n"/>
      <c r="M564" s="259" t="inlineStr">
        <is>
          <t>Tidak Tersedia</t>
        </is>
      </c>
      <c r="N564" s="223" t="inlineStr">
        <is>
          <t>Indonesia</t>
        </is>
      </c>
      <c r="O564" s="223" t="inlineStr">
        <is>
          <t>Fiksi</t>
        </is>
      </c>
      <c r="P564" s="260" t="n">
        <v>2023</v>
      </c>
      <c r="Q564" s="260" t="n">
        <v>2023</v>
      </c>
      <c r="R564" s="223" t="inlineStr">
        <is>
          <t>Sheila Publishing</t>
        </is>
      </c>
      <c r="S564" s="223" t="inlineStr">
        <is>
          <t>Andi Offset CV</t>
        </is>
      </c>
      <c r="T564" s="223" t="inlineStr">
        <is>
          <t>Lokal</t>
        </is>
      </c>
      <c r="U564" s="261" t="n">
        <v>210</v>
      </c>
      <c r="V564" s="86" t="inlineStr">
        <is>
          <t>pdf</t>
        </is>
      </c>
      <c r="W564" s="223" t="inlineStr">
        <is>
          <t>3.4 MB</t>
        </is>
      </c>
      <c r="X564" s="223" t="inlineStr">
        <is>
          <t>&amp;ldquo;Dia mungkin akan menularkan penyakitnya padaku. Tiba-tiba saja bayangan dirinya berubah di mataku. Ia terlihat begitu mengerikan dengan lendirlendir yang mengalir pelan dari tubuhnya menuju tempatku berdiri.&amp;rdquo; ... Cantik sih, tapi kok &amp;hellip;. Namanya Azalea Agatha, anak kampusku yang sangat aneh. Selalu menggunakan masker, sarung tangan, dan membawa penyemprot disenfektan ke mana pun ia pergi. Oh, bahkan aku mendapati dirinya menggunakan APD seperti tenaga medis. Sekarang ia tinggal bersamaku. Apakah aku bisa hidup bersama dengan wanita gila kebersihan sepertinya? Kumohon, siapa pun!! Usir dia dari rumah ini!!!
 &amp;nbsp;</t>
        </is>
      </c>
      <c r="Y564" s="262" t="n">
        <v>80000</v>
      </c>
      <c r="Z564" s="226" t="n"/>
      <c r="AA564" s="241">
        <f>Y3318*Z3318</f>
        <v/>
      </c>
      <c r="AB564" s="237" t="inlineStr">
        <is>
          <t>b23bfd98-73b5-4359-92b1-c374a52d7bd4</t>
        </is>
      </c>
    </row>
    <row r="565" ht="15" customHeight="1" s="283">
      <c r="A565" s="109" t="n">
        <v>3312</v>
      </c>
      <c r="B565" s="222">
        <f>HYPERLINK("https://mocostore.moco.co.id/catalog/"&amp;AB3321,"Klik Disini")</f>
        <v/>
      </c>
      <c r="C565" s="223" t="inlineStr">
        <is>
          <t>Abandonment</t>
        </is>
      </c>
      <c r="D565" s="223" t="inlineStr">
        <is>
          <t>:</t>
        </is>
      </c>
      <c r="E565" s="223" t="inlineStr">
        <is>
          <t>Putri Rahmadhani</t>
        </is>
      </c>
      <c r="F565" s="223" t="n"/>
      <c r="G565" s="223" t="inlineStr">
        <is>
          <t>978-623-6844-82-3</t>
        </is>
      </c>
      <c r="H565" s="223" t="inlineStr">
        <is>
          <t>Fiksi</t>
        </is>
      </c>
      <c r="I565" s="258" t="inlineStr">
        <is>
          <t>Fiksi</t>
        </is>
      </c>
      <c r="J565" s="186" t="inlineStr">
        <is>
          <t>001.02</t>
        </is>
      </c>
      <c r="K565" s="223" t="inlineStr">
        <is>
          <t>Edisi Ke-1</t>
        </is>
      </c>
      <c r="L565" s="223" t="n"/>
      <c r="M565" s="259" t="inlineStr">
        <is>
          <t>Tidak Tersedia</t>
        </is>
      </c>
      <c r="N565" s="223" t="inlineStr">
        <is>
          <t>Indonesia</t>
        </is>
      </c>
      <c r="O565" s="223" t="inlineStr">
        <is>
          <t>Fiksi</t>
        </is>
      </c>
      <c r="P565" s="260" t="inlineStr">
        <is>
          <t>Tidak tersedia</t>
        </is>
      </c>
      <c r="Q565" s="260" t="n">
        <v>2023</v>
      </c>
      <c r="R565" s="223" t="inlineStr">
        <is>
          <t>Sheila Publishing</t>
        </is>
      </c>
      <c r="S565" s="223" t="inlineStr">
        <is>
          <t>Andi Offset CV</t>
        </is>
      </c>
      <c r="T565" s="223" t="inlineStr">
        <is>
          <t>Lokal</t>
        </is>
      </c>
      <c r="U565" s="261" t="n">
        <v>306</v>
      </c>
      <c r="V565" s="86" t="inlineStr">
        <is>
          <t>pdf</t>
        </is>
      </c>
      <c r="W565" s="223" t="inlineStr">
        <is>
          <t>5.8 MB</t>
        </is>
      </c>
      <c r="X565" s="223" t="inlineStr">
        <is>
          <t>Fawnia Kama Ananta, atau yang lebih dienal dengan panggilan Fawnia. Ia merupakan gadis cantik yang memiliki senyum ceria, memiliki bulu mata lentik, hidung mancung, bibir berwarna pink alami, serta kaki jenjang dan tubuh yang langsing. Fawnia memiliki suara yang merdu dan unik. Ia juga pandai dalam memainkan beberapa alat musik, diantaranya ada gitar, dan piano. Tidak heran jika ia kini sudah menjadi penyanyi tetap di beberapa kafe, selain itu ia juga bekerja menjadi seorang pelatih vokal dan piano. Fawnia banyak disukai orang orang karena suara dan kecantikannya itu, tapi banyak juga orang yang membenci sifat Fawnia. Gadis ini sering kali marah hanya karna hal hal spele, emosian, keras kepala, dan selalu bersikap impulsif. Fawnia begitu karna trauma dan kejadian di masa lalunya. Suatu hari Fawnia bertemu kembali dengan seseorang dimasa lalunya. Teman pertama Fawnia yang saat itu pergi meninggalkan Fawnia, disaat gadis itu butuh seseorang untuk menemaninya.</t>
        </is>
      </c>
      <c r="Y565" s="262" t="n">
        <v>71000</v>
      </c>
      <c r="Z565" s="226" t="n"/>
      <c r="AA565" s="241">
        <f>Y3321*Z3321</f>
        <v/>
      </c>
      <c r="AB565" s="237" t="inlineStr">
        <is>
          <t>cc7b18fc-41ac-491a-b0f3-47bdea64bdb9</t>
        </is>
      </c>
    </row>
    <row r="566" ht="15" customHeight="1" s="283">
      <c r="A566" s="109" t="n">
        <v>3314</v>
      </c>
      <c r="B566" s="222">
        <f>HYPERLINK("https://mocostore.moco.co.id/catalog/"&amp;AB3323,"Klik Disini")</f>
        <v/>
      </c>
      <c r="C566" s="223" t="inlineStr">
        <is>
          <t>Beruang Madu - Sesakit apapun itu, kumohon bertahanlah</t>
        </is>
      </c>
      <c r="D566" s="223" t="inlineStr">
        <is>
          <t>:</t>
        </is>
      </c>
      <c r="E566" s="223" t="inlineStr">
        <is>
          <t>Intan Burman</t>
        </is>
      </c>
      <c r="F566" s="223" t="n"/>
      <c r="G566" s="223" t="inlineStr">
        <is>
          <t>978-623-6844-87-8</t>
        </is>
      </c>
      <c r="H566" s="223" t="inlineStr">
        <is>
          <t>Fiksi</t>
        </is>
      </c>
      <c r="I566" s="258" t="inlineStr">
        <is>
          <t>Fiksi</t>
        </is>
      </c>
      <c r="J566" s="186" t="inlineStr">
        <is>
          <t>001.02</t>
        </is>
      </c>
      <c r="K566" s="223" t="inlineStr">
        <is>
          <t>Edisi Ke-1</t>
        </is>
      </c>
      <c r="L566" s="223" t="n"/>
      <c r="M566" s="259" t="inlineStr">
        <is>
          <t>Tidak Tersedia</t>
        </is>
      </c>
      <c r="N566" s="223" t="inlineStr">
        <is>
          <t>Indonesia</t>
        </is>
      </c>
      <c r="O566" s="223" t="inlineStr">
        <is>
          <t>Fiksi</t>
        </is>
      </c>
      <c r="P566" s="260" t="inlineStr">
        <is>
          <t>Tidak tersedia</t>
        </is>
      </c>
      <c r="Q566" s="260" t="n">
        <v>2023</v>
      </c>
      <c r="R566" s="223" t="inlineStr">
        <is>
          <t>Sheila Publishing</t>
        </is>
      </c>
      <c r="S566" s="223" t="inlineStr">
        <is>
          <t>Andi Offset CV</t>
        </is>
      </c>
      <c r="T566" s="223" t="inlineStr">
        <is>
          <t>Lokal</t>
        </is>
      </c>
      <c r="U566" s="261" t="n">
        <v>168</v>
      </c>
      <c r="V566" s="86" t="inlineStr">
        <is>
          <t>pdf</t>
        </is>
      </c>
      <c r="W566" s="223" t="inlineStr">
        <is>
          <t>3.9 MB</t>
        </is>
      </c>
      <c r="X566" s="223" t="inlineStr">
        <is>
          <t>Novel ini berbeda dengan novel lain pada umumnya. Novel ini mengangkat cerita sederhana yang kerap kali terjadi sekitar kita namun dikemas dalam alur cerita yang lebih kompleks. Tidak banyak orang yang tau bahwa gangguan jiwa dapat merengut siapapun, tanpa mereka pinta. Kasih sayang serta kesabaran akan menghantarkan orang-orang dengan gangguan jiwa dapat bertahan menjalani kehidupan mereka yang sulit. Novel ini mencerita tentang ketulusan. Mengajarkan betapa penting kekuatan kasih sayang untuk membuat orang-orang bertahan dalam hidupnya. Melalui novel ini saya hendak menyampaikan bahwa sesungguhnya semua orang terlahir dalam keadaan baik. Terkadang, justru kitalah yang kurang baik, karena melihat orang lain dalam kacamata yang berbeda. Semoga dengan kehadiran novel ini dapat mendatangkan inspirasi untuk banyak orang. Tentang bagaimana mencintai tanpa harus menyakiti. Bagaimana melepaskan tanpa harus memaksakan. Dan bagaimana merelakan tanpa harus mengharapkan.</t>
        </is>
      </c>
      <c r="Y566" s="262" t="n">
        <v>86000</v>
      </c>
      <c r="Z566" s="226" t="n"/>
      <c r="AA566" s="241">
        <f>Y3323*Z3323</f>
        <v/>
      </c>
      <c r="AB566" s="237" t="inlineStr">
        <is>
          <t>07d754a0-4b0a-4381-8dcf-0b7740ca8b6e</t>
        </is>
      </c>
    </row>
    <row r="567" ht="15" customHeight="1" s="283">
      <c r="A567" s="109" t="n">
        <v>3320</v>
      </c>
      <c r="B567" s="222">
        <f>HYPERLINK("https://mocostore.moco.co.id/catalog/"&amp;AB3329,"Klik Disini")</f>
        <v/>
      </c>
      <c r="C567" s="223" t="inlineStr">
        <is>
          <t>Jangan Takut Semua Itu Ada Hikmahnya</t>
        </is>
      </c>
      <c r="D567" s="223" t="inlineStr">
        <is>
          <t>:</t>
        </is>
      </c>
      <c r="E567" s="223" t="inlineStr">
        <is>
          <t>Fitri Amelia, S.Pd.</t>
        </is>
      </c>
      <c r="F567" s="223" t="n"/>
      <c r="G567" s="223" t="inlineStr">
        <is>
          <t>978-623-6844-89-2</t>
        </is>
      </c>
      <c r="H567" s="223" t="inlineStr">
        <is>
          <t>Fiksi</t>
        </is>
      </c>
      <c r="I567" s="258" t="inlineStr">
        <is>
          <t>Fiksi</t>
        </is>
      </c>
      <c r="J567" s="186" t="inlineStr">
        <is>
          <t>001.02</t>
        </is>
      </c>
      <c r="K567" s="223" t="inlineStr">
        <is>
          <t>Edisi Ke-1</t>
        </is>
      </c>
      <c r="L567" s="223" t="n"/>
      <c r="M567" s="259" t="inlineStr">
        <is>
          <t>Tidak Tersedia</t>
        </is>
      </c>
      <c r="N567" s="223" t="inlineStr">
        <is>
          <t>Indonesia</t>
        </is>
      </c>
      <c r="O567" s="223" t="inlineStr">
        <is>
          <t>Fiksi</t>
        </is>
      </c>
      <c r="P567" s="260" t="inlineStr">
        <is>
          <t>Tidak tersedia</t>
        </is>
      </c>
      <c r="Q567" s="260" t="n">
        <v>2023</v>
      </c>
      <c r="R567" s="223" t="inlineStr">
        <is>
          <t>Sheila Publishing</t>
        </is>
      </c>
      <c r="S567" s="223" t="inlineStr">
        <is>
          <t>Andi Offset CV</t>
        </is>
      </c>
      <c r="T567" s="223" t="inlineStr">
        <is>
          <t>Lokal</t>
        </is>
      </c>
      <c r="U567" s="261" t="n">
        <v>102</v>
      </c>
      <c r="V567" s="86" t="inlineStr">
        <is>
          <t>pdf</t>
        </is>
      </c>
      <c r="W567" s="223" t="inlineStr">
        <is>
          <t>9.3 MB</t>
        </is>
      </c>
      <c r="X567" s="223" t="inlineStr">
        <is>
          <t>Jangan Takut Semua Itu Ada Hikmahnya, adalah buku tentang kehidupan yang di mana banyak proses yang dilalui dalam kehidupan ini. Proses untuk menjadikan diri lebih baik dari pada sebelumnya proses untuk menjadikan diri dewasa dan berpikiran terbuka, belajar dari kegagalan, belajar mengendalikan ego, belajar sabar, belajar ikhlas, rasa kecewa, rasa sakit hati, rasa sepi yang datang. Hingga ada di posisi kesadaran diri untuk dapat menerima dan mensyukuri segalanya, yang telah terjadi dalam kehidupan ini bahwa Takdir-Nya lah yang terbaik. Buku ini adalah teman dalam setiap langkah yang saya lalui dan saya rasakan, dari luka hingga tumbuh rasa syukur yang amat dalam. Semoga adanya buku ini bisa bermanfaat dan menginspirasi teman-teman lainnya. Tidak apa-apa kita berjalan dengan pelan, tetapi kita tau tujuan. Slow but sure!</t>
        </is>
      </c>
      <c r="Y567" s="262" t="n">
        <v>58500</v>
      </c>
      <c r="Z567" s="226" t="n"/>
      <c r="AA567" s="241">
        <f>Y3329*Z3329</f>
        <v/>
      </c>
      <c r="AB567" s="237" t="inlineStr">
        <is>
          <t>768b1a6b-b34d-4de6-b747-f3d0e5db2b8b</t>
        </is>
      </c>
    </row>
    <row r="568" ht="15" customHeight="1" s="283">
      <c r="A568" s="109" t="n">
        <v>3321</v>
      </c>
      <c r="B568" s="222">
        <f>HYPERLINK("https://mocostore.moco.co.id/catalog/"&amp;AB3330,"Klik Disini")</f>
        <v/>
      </c>
      <c r="C568" s="223" t="inlineStr">
        <is>
          <t>Kaffah</t>
        </is>
      </c>
      <c r="D568" s="223" t="inlineStr">
        <is>
          <t>:</t>
        </is>
      </c>
      <c r="E568" s="223" t="inlineStr">
        <is>
          <t>Ratifa Mazari</t>
        </is>
      </c>
      <c r="F568" s="223" t="n"/>
      <c r="G568" s="223" t="inlineStr">
        <is>
          <t>978-623-6844-86-1</t>
        </is>
      </c>
      <c r="H568" s="223" t="inlineStr">
        <is>
          <t>Fiksi</t>
        </is>
      </c>
      <c r="I568" s="258" t="inlineStr">
        <is>
          <t>Fiksi</t>
        </is>
      </c>
      <c r="J568" s="186" t="inlineStr">
        <is>
          <t>001.02</t>
        </is>
      </c>
      <c r="K568" s="223" t="inlineStr">
        <is>
          <t>Edisi Ke-1</t>
        </is>
      </c>
      <c r="L568" s="223" t="n"/>
      <c r="M568" s="259" t="inlineStr">
        <is>
          <t>Tidak Tersedia</t>
        </is>
      </c>
      <c r="N568" s="223" t="inlineStr">
        <is>
          <t>Indonesia</t>
        </is>
      </c>
      <c r="O568" s="223" t="inlineStr">
        <is>
          <t>Fiksi</t>
        </is>
      </c>
      <c r="P568" s="260" t="inlineStr">
        <is>
          <t>Tidak tersedia</t>
        </is>
      </c>
      <c r="Q568" s="260" t="n">
        <v>2023</v>
      </c>
      <c r="R568" s="223" t="inlineStr">
        <is>
          <t>Sheila Publishing</t>
        </is>
      </c>
      <c r="S568" s="223" t="inlineStr">
        <is>
          <t>Andi Offset CV</t>
        </is>
      </c>
      <c r="T568" s="223" t="inlineStr">
        <is>
          <t>Lokal</t>
        </is>
      </c>
      <c r="U568" s="261" t="n">
        <v>256</v>
      </c>
      <c r="V568" s="86" t="inlineStr">
        <is>
          <t>pdf</t>
        </is>
      </c>
      <c r="W568" s="223" t="inlineStr">
        <is>
          <t>4.1 MB</t>
        </is>
      </c>
      <c r="X568" s="223" t="inlineStr">
        <is>
          <t>Metode dakwahnya yang berbeda, yaitu langsung turun ke jalan atau tempat-tempat maksiat membuat Kaf dinilai sebagai ahli maksiat dan mengalami pengusiran dari kampung halamannya sendiri. Ayah Kaf selaku pemilik pesantren yang langsung mengusir Kaf. Sebab pengusiran tersebut, Kaf terpaksa merantau ke Ibu Kota provinsi. Namun, belum lama di Ibu Kota, Kaf kembali mendapat pengusiran. Diusir dari satu tempat ke tempat lainnya, hingga dia mendapatkan tempat yang terbaik dariNya. Bagaimanakah perjalanan Kaf?</t>
        </is>
      </c>
      <c r="Y568" s="262" t="n">
        <v>117000</v>
      </c>
      <c r="Z568" s="226" t="n"/>
      <c r="AA568" s="241">
        <f>Y3330*Z3330</f>
        <v/>
      </c>
      <c r="AB568" s="237" t="inlineStr">
        <is>
          <t>f3ab1c6a-df94-46c8-8df1-00242a96e8d3</t>
        </is>
      </c>
    </row>
    <row r="569" ht="15" customHeight="1" s="283">
      <c r="A569" s="109" t="n">
        <v>3324</v>
      </c>
      <c r="B569" s="222">
        <f>HYPERLINK("https://mocostore.moco.co.id/catalog/"&amp;AB3333,"Klik Disini")</f>
        <v/>
      </c>
      <c r="C569" s="223" t="inlineStr">
        <is>
          <t>Konflik Pernikahan Lusan</t>
        </is>
      </c>
      <c r="D569" s="223" t="inlineStr">
        <is>
          <t>:</t>
        </is>
      </c>
      <c r="E569" s="223" t="inlineStr">
        <is>
          <t>Jebal Kober</t>
        </is>
      </c>
      <c r="F569" s="223" t="n"/>
      <c r="G569" s="223" t="inlineStr">
        <is>
          <t>978-623-6844-99-1</t>
        </is>
      </c>
      <c r="H569" s="223" t="inlineStr">
        <is>
          <t>Fiksi</t>
        </is>
      </c>
      <c r="I569" s="258" t="inlineStr">
        <is>
          <t>Fiksi</t>
        </is>
      </c>
      <c r="J569" s="186" t="inlineStr">
        <is>
          <t>001.02</t>
        </is>
      </c>
      <c r="K569" s="223" t="inlineStr">
        <is>
          <t>Edisi Ke-1</t>
        </is>
      </c>
      <c r="L569" s="223" t="n"/>
      <c r="M569" s="259" t="inlineStr">
        <is>
          <t>Tidak Tersedia</t>
        </is>
      </c>
      <c r="N569" s="223" t="inlineStr">
        <is>
          <t>Indonesia</t>
        </is>
      </c>
      <c r="O569" s="223" t="inlineStr">
        <is>
          <t>Fiksi</t>
        </is>
      </c>
      <c r="P569" s="260" t="inlineStr">
        <is>
          <t>Tidak tersedia</t>
        </is>
      </c>
      <c r="Q569" s="260" t="n">
        <v>2023</v>
      </c>
      <c r="R569" s="223" t="inlineStr">
        <is>
          <t>Sheila Publishing</t>
        </is>
      </c>
      <c r="S569" s="223" t="inlineStr">
        <is>
          <t>Andi Offset CV</t>
        </is>
      </c>
      <c r="T569" s="223" t="inlineStr">
        <is>
          <t>Lokal</t>
        </is>
      </c>
      <c r="U569" s="261" t="n">
        <v>124</v>
      </c>
      <c r="V569" s="86" t="inlineStr">
        <is>
          <t>pdf</t>
        </is>
      </c>
      <c r="W569" s="223" t="inlineStr">
        <is>
          <t>5.9 MB</t>
        </is>
      </c>
      <c r="X569" s="223" t="inlineStr">
        <is>
          <t>Pernikahan yang telah dialamai antara Handoko dan Suryani memakan korban banyak nyawa secara misterius. Konflik pernikahan mereka berhasil mengungkap rahasia gelap ilmu-ilmu gaib yang telah dipraktikkan sebagian besar masyarakat Jawa hingga saat ini. Buku ini ditulis berdasarkan kisah nyata yang sengaja disamarkan oleh penulis. Penulis mendapatkan informasi langsung oleh beberapa pelaku pernikahan berdarah tersebut. Selamat membaca, semoga bermanfaat.</t>
        </is>
      </c>
      <c r="Y569" s="262" t="n">
        <v>62500</v>
      </c>
      <c r="Z569" s="226" t="n"/>
      <c r="AA569" s="241">
        <f>Y3333*Z3333</f>
        <v/>
      </c>
      <c r="AB569" s="237" t="inlineStr">
        <is>
          <t>4e83a52d-185b-471a-a547-e3985bcc9eeb</t>
        </is>
      </c>
    </row>
    <row r="570" ht="15" customHeight="1" s="283">
      <c r="A570" s="109" t="n">
        <v>3331</v>
      </c>
      <c r="B570" s="222">
        <f>HYPERLINK("https://mocostore.moco.co.id/catalog/"&amp;AB3340,"Klik Disini")</f>
        <v/>
      </c>
      <c r="C570" s="223" t="inlineStr">
        <is>
          <t>Mutiara-Mutiara</t>
        </is>
      </c>
      <c r="D570" s="223" t="inlineStr">
        <is>
          <t>:</t>
        </is>
      </c>
      <c r="E570" s="223" t="inlineStr">
        <is>
          <t>J.S. Kamdhi</t>
        </is>
      </c>
      <c r="F570" s="223" t="n"/>
      <c r="G570" s="223" t="inlineStr">
        <is>
          <t>978-623-6844-85-4</t>
        </is>
      </c>
      <c r="H570" s="223" t="inlineStr">
        <is>
          <t>Fiksi</t>
        </is>
      </c>
      <c r="I570" s="258" t="inlineStr">
        <is>
          <t>Fiksi</t>
        </is>
      </c>
      <c r="J570" s="186" t="inlineStr">
        <is>
          <t>001.02</t>
        </is>
      </c>
      <c r="K570" s="223" t="inlineStr">
        <is>
          <t>Edisi Ke-1</t>
        </is>
      </c>
      <c r="L570" s="223" t="n"/>
      <c r="M570" s="259" t="inlineStr">
        <is>
          <t>Tidak Tersedia</t>
        </is>
      </c>
      <c r="N570" s="223" t="inlineStr">
        <is>
          <t>Indonesia</t>
        </is>
      </c>
      <c r="O570" s="223" t="inlineStr">
        <is>
          <t>Bukan fiksi</t>
        </is>
      </c>
      <c r="P570" s="260" t="inlineStr">
        <is>
          <t>Tidak tersedia</t>
        </is>
      </c>
      <c r="Q570" s="260" t="n">
        <v>2023</v>
      </c>
      <c r="R570" s="223" t="inlineStr">
        <is>
          <t>Sheila Publishing</t>
        </is>
      </c>
      <c r="S570" s="223" t="inlineStr">
        <is>
          <t>Andi Offset CV</t>
        </is>
      </c>
      <c r="T570" s="223" t="inlineStr">
        <is>
          <t>Lokal</t>
        </is>
      </c>
      <c r="U570" s="261" t="n">
        <v>78</v>
      </c>
      <c r="V570" s="86" t="inlineStr">
        <is>
          <t>pdf</t>
        </is>
      </c>
      <c r="W570" s="223" t="inlineStr">
        <is>
          <t>16.9 MB</t>
        </is>
      </c>
      <c r="X570" s="223" t="inlineStr">
        <is>
          <t>Kemiskinan bukanlah halangan untuk meraih prestasi. Kemiskinan dapat menjadi pemacu untuk berjuang meraih cita-cita. Anto membuktikan keterbatasan ekonomi dan fasilitas dapat meraih prestasi maksimal dalam pendidikannya. Sejak ayahnya mengalami kecelakaan dan satu kakinya diamputasi, Anto menjadi tulang-punggung keluarganya. Pagi sebelum berangkat sekolah, ia memulung. Sepulang sekolah menawarkan jasa menyemis. Semua dijalani dengan senang sebagai wujud cinta pada kedua adiknya. Terlebih, ayah dan ibunya. Meski beban berat harus dijalani, Anto tidak pernah surut langkah dalam belajar. Selalu mencapai prestasi tertinggi di kelasnya. Waktu di sekolah, bagi Anto sangat berharga. Buku-buku perpustakaan menjadi menu utama. Berhasil memenangi pelajar teladan di kecamatan, Anto pun maju di tingkat kota. Peringkat pertama di tingkat kota Anto raih. Kini, sedang mempersiapkan pemilihan pelajar teladan di tingkat provinsi.</t>
        </is>
      </c>
      <c r="Y570" s="262" t="n">
        <v>46500</v>
      </c>
      <c r="Z570" s="226" t="n"/>
      <c r="AA570" s="241">
        <f>Y3340*Z3340</f>
        <v/>
      </c>
      <c r="AB570" s="237" t="inlineStr">
        <is>
          <t>596e578d-b3d5-46c5-aaf3-3850236de1f3</t>
        </is>
      </c>
    </row>
    <row r="571" ht="15" customHeight="1" s="283">
      <c r="A571" s="109" t="n">
        <v>3333</v>
      </c>
      <c r="B571" s="222">
        <f>HYPERLINK("https://mocostore.moco.co.id/catalog/"&amp;AB3342,"Klik Disini")</f>
        <v/>
      </c>
      <c r="C571" s="223" t="inlineStr">
        <is>
          <t>Petualangan Rhino Kumbang dan Kumpulan Dongeng Karakter Anak</t>
        </is>
      </c>
      <c r="D571" s="223" t="inlineStr">
        <is>
          <t>:</t>
        </is>
      </c>
      <c r="E571" s="223" t="inlineStr">
        <is>
          <t>Siti Fatimah, S. Pd., M. Pd</t>
        </is>
      </c>
      <c r="F571" s="223" t="n"/>
      <c r="G571" s="223" t="inlineStr">
        <is>
          <t>978-623-471-047-2</t>
        </is>
      </c>
      <c r="H571" s="223" t="inlineStr">
        <is>
          <t>Anak</t>
        </is>
      </c>
      <c r="I571" s="258" t="inlineStr">
        <is>
          <t>Fiksi</t>
        </is>
      </c>
      <c r="J571" s="186" t="inlineStr">
        <is>
          <t>001.01</t>
        </is>
      </c>
      <c r="K571" s="223" t="inlineStr">
        <is>
          <t>Edisi Ke-1</t>
        </is>
      </c>
      <c r="L571" s="223" t="n"/>
      <c r="M571" s="259" t="inlineStr">
        <is>
          <t>Tidak Tersedia</t>
        </is>
      </c>
      <c r="N571" s="223" t="inlineStr">
        <is>
          <t>Indonesia</t>
        </is>
      </c>
      <c r="O571" s="223" t="inlineStr">
        <is>
          <t>Bukan fiksi</t>
        </is>
      </c>
      <c r="P571" s="260" t="inlineStr">
        <is>
          <t>Tidak tersedia</t>
        </is>
      </c>
      <c r="Q571" s="260" t="n">
        <v>2023</v>
      </c>
      <c r="R571" s="223" t="inlineStr">
        <is>
          <t>Rainbow Publisher</t>
        </is>
      </c>
      <c r="S571" s="223" t="inlineStr">
        <is>
          <t>Andi Offset CV</t>
        </is>
      </c>
      <c r="T571" s="223" t="inlineStr">
        <is>
          <t>Lokal</t>
        </is>
      </c>
      <c r="U571" s="261" t="n">
        <v>126</v>
      </c>
      <c r="V571" s="86" t="inlineStr">
        <is>
          <t>pdf</t>
        </is>
      </c>
      <c r="W571" s="223" t="inlineStr">
        <is>
          <t>11.5 MB</t>
        </is>
      </c>
      <c r="X571" s="223" t="inlineStr">
        <is>
          <t>Wuss! Kekuatan angin akhirnya mengempaskan tubuh Rhino Kumbang dan terlepas dari helai daun kelapa. Tubuh Rhino Kumbang perlahan terjatuh dan hendak terempas ke tanah. Bagaimanakah nasib Rhino Kumbang? Apakah Rhino Kumbang akan selamat? Ikuti petualangan mendebarkan Rhino Kumbang dan Kawan-kawan dalam buku dongeng anak yang berjudul &amp;ldquo;Petualangan Rhino Kumbang dan Kumpulan Dongeng Karakter Anak.&amp;rdquo;</t>
        </is>
      </c>
      <c r="Y571" s="262" t="n">
        <v>112000</v>
      </c>
      <c r="Z571" s="226" t="n"/>
      <c r="AA571" s="241">
        <f>Y3342*Z3342</f>
        <v/>
      </c>
      <c r="AB571" s="237" t="inlineStr">
        <is>
          <t>00df09bd-e0d5-41ee-8cb3-1cf31d930e59</t>
        </is>
      </c>
    </row>
    <row r="572" ht="15" customHeight="1" s="283">
      <c r="A572" s="109" t="n">
        <v>3339</v>
      </c>
      <c r="B572" s="222">
        <f>HYPERLINK("https://mocostore.moco.co.id/catalog/"&amp;AB3348,"Klik Disini")</f>
        <v/>
      </c>
      <c r="C572" s="223" t="inlineStr">
        <is>
          <t>A Love So Beautiful</t>
        </is>
      </c>
      <c r="D572" s="223" t="inlineStr">
        <is>
          <t>:</t>
        </is>
      </c>
      <c r="E572" s="223" t="inlineStr">
        <is>
          <t>Ana Onymus</t>
        </is>
      </c>
      <c r="F572" s="223" t="n"/>
      <c r="G572" s="223" t="inlineStr">
        <is>
          <t>978-623-8419-02-9</t>
        </is>
      </c>
      <c r="H572" s="223" t="inlineStr">
        <is>
          <t>Fiksi</t>
        </is>
      </c>
      <c r="I572" s="258" t="inlineStr">
        <is>
          <t>Fiksi</t>
        </is>
      </c>
      <c r="J572" s="186" t="inlineStr">
        <is>
          <t>001.02</t>
        </is>
      </c>
      <c r="K572" s="223" t="inlineStr">
        <is>
          <t>Edisi Ke-1</t>
        </is>
      </c>
      <c r="L572" s="223" t="n"/>
      <c r="M572" s="259" t="inlineStr">
        <is>
          <t>Tidak Tersedia</t>
        </is>
      </c>
      <c r="N572" s="223" t="inlineStr">
        <is>
          <t>Indonesia</t>
        </is>
      </c>
      <c r="O572" s="223" t="inlineStr">
        <is>
          <t>Fiksi</t>
        </is>
      </c>
      <c r="P572" s="260" t="inlineStr">
        <is>
          <t>Tidak tersedia</t>
        </is>
      </c>
      <c r="Q572" s="260" t="n">
        <v>2023</v>
      </c>
      <c r="R572" s="223" t="inlineStr">
        <is>
          <t>Sheila Publishing</t>
        </is>
      </c>
      <c r="S572" s="223" t="inlineStr">
        <is>
          <t>Andi Offset CV</t>
        </is>
      </c>
      <c r="T572" s="223" t="inlineStr">
        <is>
          <t>Lokal</t>
        </is>
      </c>
      <c r="U572" s="261" t="n">
        <v>274</v>
      </c>
      <c r="V572" s="86" t="inlineStr">
        <is>
          <t>pdf</t>
        </is>
      </c>
      <c r="W572" s="223" t="inlineStr">
        <is>
          <t>7.5 MB</t>
        </is>
      </c>
      <c r="X572" s="223" t="inlineStr">
        <is>
          <t>Sebuah kisah sederhana tentang cinta lokasi di perkantoran. Mudah bagi Ana untuk menjaga dirinya, namun menjaga hati adalah hal tersulit untuknya. Bagaimana mungkin Ana bisa berlama-lama bertahan dari pesona Lutfi, rekan kerjanya sendiri? Begitu jauhnya hati Ana terjerumus akan pesona Lutfi hingga ia pantang menyerah dalam mendapatkan hatinya. Terlebih semesta seolah sering kali terasa mendukung, membuat pengalaman cintanya terasa begitu indah dan penuh warna. Walaupun mungkin hanya Ana sendiri yang merasakannya.</t>
        </is>
      </c>
      <c r="Y572" s="262" t="n">
        <v>138500</v>
      </c>
      <c r="Z572" s="226" t="n"/>
      <c r="AA572" s="241">
        <f>Y3348*Z3348</f>
        <v/>
      </c>
      <c r="AB572" s="237" t="inlineStr">
        <is>
          <t>79bea999-eba1-4d7b-8df1-28d464bd655a</t>
        </is>
      </c>
    </row>
    <row r="573" ht="15" customHeight="1" s="283">
      <c r="A573" s="109" t="n">
        <v>3340</v>
      </c>
      <c r="B573" s="222">
        <f>HYPERLINK("https://mocostore.moco.co.id/catalog/"&amp;AB3349,"Klik Disini")</f>
        <v/>
      </c>
      <c r="C573" s="223" t="inlineStr">
        <is>
          <t>Welcome Back to School</t>
        </is>
      </c>
      <c r="D573" s="223" t="inlineStr">
        <is>
          <t>:</t>
        </is>
      </c>
      <c r="E573" s="223" t="inlineStr">
        <is>
          <t>M. Abd. Rahim. S.Pd.I., M.Pd.</t>
        </is>
      </c>
      <c r="F573" s="223" t="n"/>
      <c r="G573" s="223" t="inlineStr">
        <is>
          <t>978-623-6844-83-0</t>
        </is>
      </c>
      <c r="H573" s="223" t="inlineStr">
        <is>
          <t>Novel</t>
        </is>
      </c>
      <c r="I573" s="258" t="inlineStr">
        <is>
          <t>Fiksi</t>
        </is>
      </c>
      <c r="J573" s="186" t="inlineStr">
        <is>
          <t>001.02</t>
        </is>
      </c>
      <c r="K573" s="223" t="inlineStr">
        <is>
          <t>Edisi Ke-1</t>
        </is>
      </c>
      <c r="L573" s="223" t="n"/>
      <c r="M573" s="259" t="inlineStr">
        <is>
          <t>Tidak Tersedia</t>
        </is>
      </c>
      <c r="N573" s="223" t="inlineStr">
        <is>
          <t>Indonesia</t>
        </is>
      </c>
      <c r="O573" s="223" t="inlineStr">
        <is>
          <t>Fiksi</t>
        </is>
      </c>
      <c r="P573" s="260" t="inlineStr">
        <is>
          <t>Tidak tersedia</t>
        </is>
      </c>
      <c r="Q573" s="260" t="n">
        <v>2023</v>
      </c>
      <c r="R573" s="223" t="inlineStr">
        <is>
          <t>Sheila Publishing</t>
        </is>
      </c>
      <c r="S573" s="223" t="inlineStr">
        <is>
          <t>Andi Offset CV</t>
        </is>
      </c>
      <c r="T573" s="223" t="inlineStr">
        <is>
          <t>Lokal</t>
        </is>
      </c>
      <c r="U573" s="261" t="n">
        <v>260</v>
      </c>
      <c r="V573" s="86" t="inlineStr">
        <is>
          <t>pdf</t>
        </is>
      </c>
      <c r="W573" s="223" t="inlineStr">
        <is>
          <t>5.8 MB</t>
        </is>
      </c>
      <c r="X573" s="223" t="inlineStr">
        <is>
          <t>Radit adalah anak terlahir dari keluarga yang sederhana, namun kesederhanaannya tidak menutupi semangatnya untuk selalu dispilin masuk sekolah. Tidak hanya itu, ketika mencari ilmu di sekolahnya ia dihadapkan beberapa ujian dan cobaan, tentunya masalah cinta dan cita-cita menjadi satu di tubuhnya, ia tetap semangat menghadapinya dengan taat beragama, berdoa, dan membantu orang tua. Dalam mencari ilmu menurutnya, Guru bagaikan obornya dan ilmu adalah cahayanya. Maka dari itu Radit berusaha sopan terhadap gurunya, kegiatan-kegiatan yang diamanahkannya ia lakukan dengan penuh tanggungjawab. Dan tidak lupa, Ia tetap semangat berusaha dan doa, sehingga mempermudahkannya menemukan cahaya menuju ke gerbang kesuksesan.</t>
        </is>
      </c>
      <c r="Y573" s="262" t="n">
        <v>63000</v>
      </c>
      <c r="Z573" s="226" t="n"/>
      <c r="AA573" s="241">
        <f>Y3349*Z3349</f>
        <v/>
      </c>
      <c r="AB573" s="237" t="inlineStr">
        <is>
          <t>d1599fe5-aa65-4543-a933-190dba888eef</t>
        </is>
      </c>
    </row>
    <row r="574" ht="15" customHeight="1" s="283">
      <c r="A574" s="109" t="n">
        <v>3341</v>
      </c>
      <c r="B574" s="222">
        <f>HYPERLINK("https://mocostore.moco.co.id/catalog/"&amp;AB3350,"Klik Disini")</f>
        <v/>
      </c>
      <c r="C574" s="223" t="inlineStr">
        <is>
          <t>A Beautiful Heartbreak</t>
        </is>
      </c>
      <c r="D574" s="223" t="inlineStr">
        <is>
          <t>:</t>
        </is>
      </c>
      <c r="E574" s="223" t="inlineStr">
        <is>
          <t>Zuyyina Laksita Dewi</t>
        </is>
      </c>
      <c r="F574" s="223" t="n"/>
      <c r="G574" s="223" t="inlineStr">
        <is>
          <t>978-623-8419-07-4</t>
        </is>
      </c>
      <c r="H574" s="223" t="inlineStr">
        <is>
          <t>Fiksi</t>
        </is>
      </c>
      <c r="I574" s="258" t="inlineStr">
        <is>
          <t>Fiksi</t>
        </is>
      </c>
      <c r="J574" s="186" t="inlineStr">
        <is>
          <t>001.02</t>
        </is>
      </c>
      <c r="K574" s="223" t="inlineStr">
        <is>
          <t>Edisi Ke-1</t>
        </is>
      </c>
      <c r="L574" s="223" t="n"/>
      <c r="M574" s="259" t="inlineStr">
        <is>
          <t>Tidak Tersedia</t>
        </is>
      </c>
      <c r="N574" s="223" t="inlineStr">
        <is>
          <t>Indonesia</t>
        </is>
      </c>
      <c r="O574" s="223" t="inlineStr">
        <is>
          <t>Fiksi</t>
        </is>
      </c>
      <c r="P574" s="260" t="inlineStr">
        <is>
          <t>Tidak tersedia</t>
        </is>
      </c>
      <c r="Q574" s="260" t="n">
        <v>2023</v>
      </c>
      <c r="R574" s="223" t="inlineStr">
        <is>
          <t>Sheila Publishing</t>
        </is>
      </c>
      <c r="S574" s="223" t="inlineStr">
        <is>
          <t>Andi Offset CV</t>
        </is>
      </c>
      <c r="T574" s="223" t="inlineStr">
        <is>
          <t>Lokal</t>
        </is>
      </c>
      <c r="U574" s="261" t="n">
        <v>458</v>
      </c>
      <c r="V574" s="86" t="inlineStr">
        <is>
          <t>pdf</t>
        </is>
      </c>
      <c r="W574" s="223" t="inlineStr">
        <is>
          <t>6.1 MB</t>
        </is>
      </c>
      <c r="X574" s="223" t="inlineStr">
        <is>
          <t>Pramudikta Wira tidak pernah jatuh cinta segila ini. Lalu pada Anastasia, gadis yang menderita depresi pasca gagal menikah dan tunangannya menghilang secara misterius, ia ingin melakukan segala segalanya. Dikta yang hidup berantakan mendadak lurus dan menata diri hanya untuk mendapatkan Ana. Namun, untuk menyingkirkan segala masa lalu dan mendapatkan gadis itu untuknya, ternyata tidak semudah mengajak minum whisky gadis-gadis yang tergila-gila padanya. Arka Danniswara tidak pernah menyangka kalau ia harus merelakan hubungan delapan tahunnya dengan Anastasia dan memulai hidupnya sendiri. Tapi kenyataannya ia tidak pernah bisa benar-benar pergi. Untuk perempuan yang paling ia sayangi, gadis kecil lucu yang menemaninya dari masa putih abu-abu itu, ia ingin kembali.</t>
        </is>
      </c>
      <c r="Y574" s="262" t="n">
        <v>207000</v>
      </c>
      <c r="Z574" s="226" t="n"/>
      <c r="AA574" s="241">
        <f>Y3350*Z3350</f>
        <v/>
      </c>
      <c r="AB574" s="237" t="inlineStr">
        <is>
          <t>ec07b848-8fb6-4cc5-9c0e-3592186c47df</t>
        </is>
      </c>
    </row>
    <row r="575" ht="15" customHeight="1" s="283">
      <c r="A575" s="109" t="n">
        <v>3348</v>
      </c>
      <c r="B575" s="222">
        <f>HYPERLINK("https://mocostore.moco.co.id/catalog/"&amp;AB3357,"Klik Disini")</f>
        <v/>
      </c>
      <c r="C575" s="223" t="inlineStr">
        <is>
          <t>Kalea</t>
        </is>
      </c>
      <c r="D575" s="223" t="inlineStr">
        <is>
          <t>:</t>
        </is>
      </c>
      <c r="E575" s="223" t="inlineStr">
        <is>
          <t>Bobalesssugar</t>
        </is>
      </c>
      <c r="F575" s="223" t="n"/>
      <c r="G575" s="223" t="inlineStr">
        <is>
          <t>978-623-6844-88-5</t>
        </is>
      </c>
      <c r="H575" s="223" t="inlineStr">
        <is>
          <t>Fiksi</t>
        </is>
      </c>
      <c r="I575" s="258" t="inlineStr">
        <is>
          <t>Fiksi</t>
        </is>
      </c>
      <c r="J575" s="186" t="inlineStr">
        <is>
          <t>001.02</t>
        </is>
      </c>
      <c r="K575" s="264" t="inlineStr">
        <is>
          <t>Edisi Ke-1</t>
        </is>
      </c>
      <c r="L575" s="264" t="n"/>
      <c r="M575" s="259" t="inlineStr">
        <is>
          <t>Tidak Tersedia</t>
        </is>
      </c>
      <c r="N575" s="223" t="inlineStr">
        <is>
          <t>Indonesia</t>
        </is>
      </c>
      <c r="O575" s="223" t="inlineStr">
        <is>
          <t>Fiksi</t>
        </is>
      </c>
      <c r="P575" s="260" t="inlineStr">
        <is>
          <t>Tidak tersedia</t>
        </is>
      </c>
      <c r="Q575" s="260" t="n">
        <v>2023</v>
      </c>
      <c r="R575" s="223" t="inlineStr">
        <is>
          <t>Sheila Publishing</t>
        </is>
      </c>
      <c r="S575" s="223" t="inlineStr">
        <is>
          <t>Andi Offset CV</t>
        </is>
      </c>
      <c r="T575" s="223" t="inlineStr">
        <is>
          <t>Lokal</t>
        </is>
      </c>
      <c r="U575" s="261" t="n">
        <v>348</v>
      </c>
      <c r="V575" s="86" t="inlineStr">
        <is>
          <t>pdf</t>
        </is>
      </c>
      <c r="W575" s="223" t="inlineStr">
        <is>
          <t>18.8 MB</t>
        </is>
      </c>
      <c r="X575" s="223" t="inlineStr">
        <is>
          <t>Namanya Kalea Angelica, senyumnya tersimpan dalam kisah hidup banyak orang. Namun, gadis itu memiliki musuh abadi, seorang pemuda yang tak puas bila melihat Kalea tertawa. Tapi apa jadinya jika ternyata mereka menyimpan rasa terhadap satu sama lain? Ketika ujian cinta datang akankah Kalea dan pemuda itu tetap bersama? &amp;quot;Do you wanna be my Universe?&amp;quot; -Arshaka Ardana. &amp;quot;No, I wanna be your girlfriend.&amp;quot; -Kalea Angelica</t>
        </is>
      </c>
      <c r="Y575" s="262" t="n">
        <v>157000</v>
      </c>
      <c r="Z575" s="226" t="n"/>
      <c r="AA575" s="241">
        <f>Y3357*Z3357</f>
        <v/>
      </c>
      <c r="AB575" s="237" t="inlineStr">
        <is>
          <t>dc53844b-682e-4b65-9b5e-ba6d726017a5</t>
        </is>
      </c>
    </row>
    <row r="576" ht="15" customHeight="1" s="283">
      <c r="A576" s="109" t="n">
        <v>3369</v>
      </c>
      <c r="B576" s="222">
        <f>HYPERLINK("https://mocostore.moco.co.id/catalog/"&amp;AB3378,"Klik Disini")</f>
        <v/>
      </c>
      <c r="C576" s="223" t="inlineStr">
        <is>
          <t>Putri Kaguya dan 3 Cerita Seru dari Jepang</t>
        </is>
      </c>
      <c r="D576" s="223" t="inlineStr">
        <is>
          <t>:</t>
        </is>
      </c>
      <c r="E576" s="223" t="inlineStr">
        <is>
          <t>Ari Wulandari</t>
        </is>
      </c>
      <c r="F576" s="223" t="n"/>
      <c r="G576" s="223" t="inlineStr">
        <is>
          <t>978-623-471-100-4</t>
        </is>
      </c>
      <c r="H576" s="223" t="inlineStr">
        <is>
          <t>Anak</t>
        </is>
      </c>
      <c r="I576" s="258" t="inlineStr">
        <is>
          <t>Fiksi</t>
        </is>
      </c>
      <c r="J576" s="186" t="inlineStr">
        <is>
          <t>001.01</t>
        </is>
      </c>
      <c r="K576" s="223" t="inlineStr">
        <is>
          <t>Edisi Ke-1</t>
        </is>
      </c>
      <c r="L576" s="223" t="n"/>
      <c r="M576" s="259" t="inlineStr">
        <is>
          <t>Tidak Tersedia</t>
        </is>
      </c>
      <c r="N576" s="223" t="inlineStr">
        <is>
          <t>Indonesia</t>
        </is>
      </c>
      <c r="O576" s="223" t="inlineStr">
        <is>
          <t>Bukan fiksi</t>
        </is>
      </c>
      <c r="P576" s="260" t="n">
        <v>2023</v>
      </c>
      <c r="Q576" s="260" t="n">
        <v>2023</v>
      </c>
      <c r="R576" s="223" t="inlineStr">
        <is>
          <t>Rainbow Publisher</t>
        </is>
      </c>
      <c r="S576" s="223" t="inlineStr">
        <is>
          <t>Andi Offset CV</t>
        </is>
      </c>
      <c r="T576" s="223" t="inlineStr">
        <is>
          <t>Lokal</t>
        </is>
      </c>
      <c r="U576" s="261" t="n">
        <v>36</v>
      </c>
      <c r="V576" s="86" t="inlineStr">
        <is>
          <t>pdf</t>
        </is>
      </c>
      <c r="W576" s="223" t="inlineStr">
        <is>
          <t>6.1 MB</t>
        </is>
      </c>
      <c r="X576" s="223" t="inlineStr">
        <is>
          <t>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576" s="262" t="n">
        <v>50500</v>
      </c>
      <c r="Z576" s="226" t="n"/>
      <c r="AA576" s="241">
        <f>Y3378*Z3378</f>
        <v/>
      </c>
      <c r="AB576" s="237" t="inlineStr">
        <is>
          <t>a5379ca7-bb57-4350-ab0b-e9e3a8dcd5db</t>
        </is>
      </c>
    </row>
    <row r="577" ht="15" customHeight="1" s="283">
      <c r="A577" s="109" t="n">
        <v>3372</v>
      </c>
      <c r="B577" s="222">
        <f>HYPERLINK("https://mocostore.moco.co.id/catalog/"&amp;AB3381,"Klik Disini")</f>
        <v/>
      </c>
      <c r="C577" s="223" t="inlineStr">
        <is>
          <t>Ratu Candybelle dan 4 Cerita Anak Seru Lainnya</t>
        </is>
      </c>
      <c r="D577" s="223" t="inlineStr">
        <is>
          <t>:</t>
        </is>
      </c>
      <c r="E577" s="223" t="inlineStr">
        <is>
          <t>Erna Fitrini</t>
        </is>
      </c>
      <c r="F577" s="223" t="n"/>
      <c r="G577" s="223" t="inlineStr">
        <is>
          <t>978-623-471-108-0</t>
        </is>
      </c>
      <c r="H577" s="223" t="inlineStr">
        <is>
          <t>Anak</t>
        </is>
      </c>
      <c r="I577" s="258" t="inlineStr">
        <is>
          <t>Fiksi</t>
        </is>
      </c>
      <c r="J577" s="186" t="inlineStr">
        <is>
          <t>001.01</t>
        </is>
      </c>
      <c r="K577" s="264" t="inlineStr">
        <is>
          <t>Edisi Ke-1</t>
        </is>
      </c>
      <c r="L577" s="264" t="n"/>
      <c r="M577" s="259" t="inlineStr">
        <is>
          <t>Tidak Tersedia</t>
        </is>
      </c>
      <c r="N577" s="223" t="inlineStr">
        <is>
          <t>Indonesia</t>
        </is>
      </c>
      <c r="O577" s="223" t="inlineStr">
        <is>
          <t>Fiksi</t>
        </is>
      </c>
      <c r="P577" s="260" t="n">
        <v>2023</v>
      </c>
      <c r="Q577" s="260" t="n">
        <v>2023</v>
      </c>
      <c r="R577" s="223" t="inlineStr">
        <is>
          <t>Rainbow Publisher</t>
        </is>
      </c>
      <c r="S577" s="223" t="inlineStr">
        <is>
          <t>Andi Offset CV</t>
        </is>
      </c>
      <c r="T577" s="223" t="inlineStr">
        <is>
          <t>Lokal</t>
        </is>
      </c>
      <c r="U577" s="261" t="n">
        <v>37</v>
      </c>
      <c r="V577" s="86" t="inlineStr">
        <is>
          <t>pdf</t>
        </is>
      </c>
      <c r="W577" s="223" t="inlineStr">
        <is>
          <t>2.6 MB</t>
        </is>
      </c>
      <c r="X577" s="223" t="inlineStr">
        <is>
          <t>Awalnya, kehidupan baru Aquana berjalan biasa-biasa saja. Namun, kehadiran sosok Akon yang aneh mengubah semuanya. Berawal dari sekumpulan bunga tanjung yang disusun melingkar, di sebuah gudang kantor kelurahan, Akon membawa Aquana ke sebuah tempat rahasia. Di tempat itu Aquana akan mendapatkan sebuah petualangan seru, mendebarkan, dan tak terlupakan bersama Ratu Candybelle, para Nishi, Alpha, dan penjahat berbadan licin yang suka bermain air di koam renang. Apakah Aquana dan Akon dapat membantu Ratu Candybelle? Baca cerita ini sampai akhir ya!</t>
        </is>
      </c>
      <c r="Y577" s="262" t="n">
        <v>35000</v>
      </c>
      <c r="Z577" s="226" t="n"/>
      <c r="AA577" s="241">
        <f>Y3381*Z3381</f>
        <v/>
      </c>
      <c r="AB577" s="237" t="inlineStr">
        <is>
          <t>4717e1bf-3450-4391-bb10-7597e5678410</t>
        </is>
      </c>
    </row>
    <row r="578" ht="15" customHeight="1" s="283">
      <c r="A578" s="109" t="n">
        <v>3380</v>
      </c>
      <c r="B578" s="222">
        <f>HYPERLINK("https://mocostore.moco.co.id/catalog/"&amp;AB3389,"Klik Disini")</f>
        <v/>
      </c>
      <c r="C578" s="223" t="inlineStr">
        <is>
          <t>Baju Pengantin untuk Ulung Rasita dan 6 Cerita Anak Lainnya</t>
        </is>
      </c>
      <c r="D578" s="223" t="inlineStr">
        <is>
          <t>:</t>
        </is>
      </c>
      <c r="E578" s="223" t="inlineStr">
        <is>
          <t>Endang Kristin Ningrum</t>
        </is>
      </c>
      <c r="F578" s="223" t="n"/>
      <c r="G578" s="223" t="inlineStr">
        <is>
          <t>978-623-471-107-3</t>
        </is>
      </c>
      <c r="H578" s="223" t="inlineStr">
        <is>
          <t>Anak</t>
        </is>
      </c>
      <c r="I578" s="258" t="inlineStr">
        <is>
          <t>Fiksi</t>
        </is>
      </c>
      <c r="J578" s="186" t="inlineStr">
        <is>
          <t>001.01</t>
        </is>
      </c>
      <c r="K578" s="223" t="inlineStr">
        <is>
          <t>Edisi Ke-1</t>
        </is>
      </c>
      <c r="L578" s="223" t="n"/>
      <c r="M578" s="259" t="inlineStr">
        <is>
          <t>Tidak Tersedia</t>
        </is>
      </c>
      <c r="N578" s="223" t="inlineStr">
        <is>
          <t>Indonesia</t>
        </is>
      </c>
      <c r="O578" s="223" t="inlineStr">
        <is>
          <t>Fiksi</t>
        </is>
      </c>
      <c r="P578" s="260" t="inlineStr">
        <is>
          <t>Tidak tersedia</t>
        </is>
      </c>
      <c r="Q578" s="260" t="n">
        <v>2022</v>
      </c>
      <c r="R578" s="223" t="inlineStr">
        <is>
          <t>Rainbow Publisher</t>
        </is>
      </c>
      <c r="S578" s="223" t="inlineStr">
        <is>
          <t>Andi Offset CV</t>
        </is>
      </c>
      <c r="T578" s="223" t="inlineStr">
        <is>
          <t>Lokal</t>
        </is>
      </c>
      <c r="U578" s="261" t="n">
        <v>66</v>
      </c>
      <c r="V578" s="86" t="inlineStr">
        <is>
          <t>pdf</t>
        </is>
      </c>
      <c r="W578" s="223" t="inlineStr">
        <is>
          <t>6.8 MB</t>
        </is>
      </c>
      <c r="X578" s="223" t="inlineStr">
        <is>
          <t>Sejak zaman dahulu, anak-anak sudah menyukai dongeng. Dongeng tidak hanya menghibur, tetapi juga memiliki manfaat bagi anak. Cerita dongeng membawa pesan yang begitu menyentuh, sehingga membentuk anak untuk berperilaku baik. Lebih dari itu, anak-anak akan terpesona dengan suara ibu atau ayah mereka saat membacakan dongeng malam hari sebelum tidur. Selain mempererat hubungan emosi antara orang tua dan anak, dongeng juga merangsang kreativitas, imajinasi, memperkenalkan nilai-nilai moral, mengembangkan kemampuan bahasa anak, dan bisa menjadi sarana untuk memperkenalkan budaya kepada anak. Indonesia terdiri dari 33 provinsi yang kaya akan budaya dan adat istiadat. Buku ini tidak hanya mengantarkan anak-anak untuk mengenal kebudayaan dan adat istiadat dari berbagai provinsi, namun juga membuat anak-anak termotivasi untuk mandiri dan memiliki dasar-dasar karakter bangsa yang luhur. Sifat-sifat seperti pemberani, mandiri, sabar, menghormati orang yang lebih tua, menghargai yang lebih muda, jujur, dan tidak mudah putus asa, ikut disisipkan dalam setiap karakter tokoh dalam cerita ini. Anak-anak adalah masa depan bangsa dan harapan para orang tua. Di tangan mereka nanti kelangsuangan hidup ditentukan. Mari kita beri anak-anak kita bacaan yang bermutu. Selamat membaca.</t>
        </is>
      </c>
      <c r="Y578" s="262" t="n">
        <v>70000</v>
      </c>
      <c r="Z578" s="226" t="n"/>
      <c r="AA578" s="241">
        <f>Y3389*Z3389</f>
        <v/>
      </c>
      <c r="AB578" s="237" t="inlineStr">
        <is>
          <t>a043beb4-1032-4314-b2c1-6fd372b6c524</t>
        </is>
      </c>
    </row>
    <row r="579" ht="15" customHeight="1" s="283">
      <c r="A579" s="109" t="n">
        <v>3382</v>
      </c>
      <c r="B579" s="222">
        <f>HYPERLINK("https://mocostore.moco.co.id/catalog/"&amp;AB3391,"Klik Disini")</f>
        <v/>
      </c>
      <c r="C579" s="223" t="inlineStr">
        <is>
          <t>Rambut Aneh Putri Michika dan 8 Dongeng Seru Lainnya</t>
        </is>
      </c>
      <c r="D579" s="223" t="inlineStr">
        <is>
          <t>:</t>
        </is>
      </c>
      <c r="E579" s="223" t="inlineStr">
        <is>
          <t>Binta Almamba &amp; Izzah Annisa</t>
        </is>
      </c>
      <c r="F579" s="223" t="n"/>
      <c r="G579" s="223" t="inlineStr">
        <is>
          <t>978-623-471-106-6</t>
        </is>
      </c>
      <c r="H579" s="223" t="inlineStr">
        <is>
          <t>Anak</t>
        </is>
      </c>
      <c r="I579" s="258" t="inlineStr">
        <is>
          <t>Fiksi</t>
        </is>
      </c>
      <c r="J579" s="186" t="inlineStr">
        <is>
          <t>001.01</t>
        </is>
      </c>
      <c r="K579" s="223" t="inlineStr">
        <is>
          <t>Edisi Ke-1</t>
        </is>
      </c>
      <c r="L579" s="223" t="n"/>
      <c r="M579" s="259" t="inlineStr">
        <is>
          <t>Tidak Tersedia</t>
        </is>
      </c>
      <c r="N579" s="223" t="inlineStr">
        <is>
          <t>Indonesia</t>
        </is>
      </c>
      <c r="O579" s="223" t="inlineStr">
        <is>
          <t>Fiksi</t>
        </is>
      </c>
      <c r="P579" s="260" t="inlineStr">
        <is>
          <t>Tidak tersedia</t>
        </is>
      </c>
      <c r="Q579" s="260" t="n">
        <v>2022</v>
      </c>
      <c r="R579" s="223" t="inlineStr">
        <is>
          <t>Rainbow Publisher</t>
        </is>
      </c>
      <c r="S579" s="223" t="inlineStr">
        <is>
          <t>Andi Offset CV</t>
        </is>
      </c>
      <c r="T579" s="223" t="inlineStr">
        <is>
          <t>Lokal</t>
        </is>
      </c>
      <c r="U579" s="261" t="n">
        <v>42</v>
      </c>
      <c r="V579" s="86" t="inlineStr">
        <is>
          <t>pdf</t>
        </is>
      </c>
      <c r="W579" s="223" t="inlineStr">
        <is>
          <t>14.5 MB</t>
        </is>
      </c>
      <c r="X579" s="223"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579" s="262" t="n">
        <v>53000</v>
      </c>
      <c r="Z579" s="226" t="n"/>
      <c r="AA579" s="241">
        <f>Y3391*Z3391</f>
        <v/>
      </c>
      <c r="AB579" s="237" t="inlineStr">
        <is>
          <t>c9a7fa54-ddb7-4dd4-9458-656d6f75aa9a</t>
        </is>
      </c>
    </row>
    <row r="580" ht="15" customHeight="1" s="283">
      <c r="A580" s="109" t="n">
        <v>3383</v>
      </c>
      <c r="B580" s="222">
        <f>HYPERLINK("https://mocostore.moco.co.id/catalog/"&amp;AB3392,"Klik Disini")</f>
        <v/>
      </c>
      <c r="C580" s="223" t="inlineStr">
        <is>
          <t>Zahin yang Cerdik dan 2 Cerita Lainnya dari Arab Saudi</t>
        </is>
      </c>
      <c r="D580" s="223" t="inlineStr">
        <is>
          <t>:</t>
        </is>
      </c>
      <c r="E580" s="223" t="inlineStr">
        <is>
          <t>Dian Sukma Kuswardhani</t>
        </is>
      </c>
      <c r="F580" s="223" t="n"/>
      <c r="G580" s="223" t="inlineStr">
        <is>
          <t>978-623-471-105-9</t>
        </is>
      </c>
      <c r="H580" s="223" t="inlineStr">
        <is>
          <t>Anak</t>
        </is>
      </c>
      <c r="I580" s="258" t="inlineStr">
        <is>
          <t>Fiksi</t>
        </is>
      </c>
      <c r="J580" s="186" t="inlineStr">
        <is>
          <t>001.01</t>
        </is>
      </c>
      <c r="K580" s="223" t="inlineStr">
        <is>
          <t>Edisi Ke-1</t>
        </is>
      </c>
      <c r="L580" s="223" t="n"/>
      <c r="M580" s="259" t="inlineStr">
        <is>
          <t>Tidak Tersedia</t>
        </is>
      </c>
      <c r="N580" s="223" t="inlineStr">
        <is>
          <t>Indonesia</t>
        </is>
      </c>
      <c r="O580" s="223" t="inlineStr">
        <is>
          <t>Fiksi</t>
        </is>
      </c>
      <c r="P580" s="260" t="inlineStr">
        <is>
          <t>Tidak tersedia</t>
        </is>
      </c>
      <c r="Q580" s="260" t="n">
        <v>2023</v>
      </c>
      <c r="R580" s="223" t="inlineStr">
        <is>
          <t>Rainbow Publisher</t>
        </is>
      </c>
      <c r="S580" s="223" t="inlineStr">
        <is>
          <t>Andi Offset CV</t>
        </is>
      </c>
      <c r="T580" s="223" t="inlineStr">
        <is>
          <t>Lokal</t>
        </is>
      </c>
      <c r="U580" s="261" t="n">
        <v>44</v>
      </c>
      <c r="V580" s="86" t="inlineStr">
        <is>
          <t>pdf</t>
        </is>
      </c>
      <c r="W580" s="223" t="inlineStr">
        <is>
          <t>16.3 MB</t>
        </is>
      </c>
      <c r="X580"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580" s="262" t="n">
        <v>38500</v>
      </c>
      <c r="Z580" s="226" t="n"/>
      <c r="AA580" s="241">
        <f>Y3392*Z3392</f>
        <v/>
      </c>
      <c r="AB580" s="237" t="inlineStr">
        <is>
          <t>1f8884e9-9ef8-4869-8eea-3a8e3b1c1878</t>
        </is>
      </c>
    </row>
    <row r="581" ht="15" customHeight="1" s="283">
      <c r="A581" s="109" t="n">
        <v>3451</v>
      </c>
      <c r="B581" s="222">
        <f>HYPERLINK("https://mocostore.moco.co.id/catalog/"&amp;AB3460,"Klik Disini")</f>
        <v/>
      </c>
      <c r="C581" s="223" t="inlineStr">
        <is>
          <t>Bangau yang Berbudi dan 3 Cerita Menarik dari Jepang</t>
        </is>
      </c>
      <c r="D581" s="223" t="inlineStr">
        <is>
          <t>:</t>
        </is>
      </c>
      <c r="E581" s="223" t="inlineStr">
        <is>
          <t>Ari Wulandari</t>
        </is>
      </c>
      <c r="F581" s="223" t="n"/>
      <c r="G581" s="223" t="inlineStr">
        <is>
          <t>978-623-471-085-4</t>
        </is>
      </c>
      <c r="H581" s="223" t="inlineStr">
        <is>
          <t>Anak</t>
        </is>
      </c>
      <c r="I581" s="258" t="inlineStr">
        <is>
          <t>Fiksi</t>
        </is>
      </c>
      <c r="J581" s="186" t="inlineStr">
        <is>
          <t>001.01</t>
        </is>
      </c>
      <c r="K581" s="223" t="inlineStr">
        <is>
          <t>Edisi Ke-1</t>
        </is>
      </c>
      <c r="L581" s="223" t="n"/>
      <c r="M581" s="259" t="inlineStr">
        <is>
          <t>Tidak Tersedia</t>
        </is>
      </c>
      <c r="N581" s="223" t="inlineStr">
        <is>
          <t>Indonesia</t>
        </is>
      </c>
      <c r="O581" s="223" t="inlineStr">
        <is>
          <t>Bukan fiksi</t>
        </is>
      </c>
      <c r="P581" s="260" t="n">
        <v>2023</v>
      </c>
      <c r="Q581" s="260" t="n">
        <v>2023</v>
      </c>
      <c r="R581" s="223" t="inlineStr">
        <is>
          <t>Rainbow Publisher</t>
        </is>
      </c>
      <c r="S581" s="223" t="inlineStr">
        <is>
          <t>Andi Offset CV</t>
        </is>
      </c>
      <c r="T581" s="223" t="inlineStr">
        <is>
          <t>Lokal</t>
        </is>
      </c>
      <c r="U581" s="261" t="n">
        <v>40</v>
      </c>
      <c r="V581" s="86" t="inlineStr">
        <is>
          <t>pdf</t>
        </is>
      </c>
      <c r="W581" s="223" t="inlineStr">
        <is>
          <t>4.5 MB</t>
        </is>
      </c>
      <c r="X581" s="223" t="inlineStr">
        <is>
          <t>Kalau dibaca dengan cermat, 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581" s="262" t="n">
        <v>50500</v>
      </c>
      <c r="Z581" s="226" t="n"/>
      <c r="AA581" s="241">
        <f>Y3460*Z3460</f>
        <v/>
      </c>
      <c r="AB581" s="237" t="inlineStr">
        <is>
          <t>95f354fc-449e-46d2-927d-849aa758949d</t>
        </is>
      </c>
    </row>
    <row r="582" ht="15" customHeight="1" s="283">
      <c r="A582" s="109" t="n">
        <v>3466</v>
      </c>
      <c r="B582" s="222">
        <f>HYPERLINK("https://mocostore.moco.co.id/catalog/"&amp;AB3475,"Klik Disini")</f>
        <v/>
      </c>
      <c r="C582" s="223" t="inlineStr">
        <is>
          <t>Matahari Kembar dan 2 Cerita Rakyat Meksiko Lainnya</t>
        </is>
      </c>
      <c r="D582" s="223" t="inlineStr">
        <is>
          <t>:</t>
        </is>
      </c>
      <c r="E582" s="223" t="inlineStr">
        <is>
          <t>Dian Sukma Kuswardhani</t>
        </is>
      </c>
      <c r="F582" s="223" t="n"/>
      <c r="G582" s="223" t="inlineStr">
        <is>
          <t>978-623-471-093-9</t>
        </is>
      </c>
      <c r="H582" s="223" t="inlineStr">
        <is>
          <t>Anak</t>
        </is>
      </c>
      <c r="I582" s="258" t="inlineStr">
        <is>
          <t>Fiksi</t>
        </is>
      </c>
      <c r="J582" s="186" t="inlineStr">
        <is>
          <t>001.01</t>
        </is>
      </c>
      <c r="K582" s="223" t="inlineStr">
        <is>
          <t>Edisi Ke-1</t>
        </is>
      </c>
      <c r="L582" s="223" t="n"/>
      <c r="M582" s="259" t="inlineStr">
        <is>
          <t>Tidak Tersedia</t>
        </is>
      </c>
      <c r="N582" s="223" t="inlineStr">
        <is>
          <t>Indonesia</t>
        </is>
      </c>
      <c r="O582" s="223" t="inlineStr">
        <is>
          <t>Fiksi</t>
        </is>
      </c>
      <c r="P582" s="260" t="n">
        <v>2023</v>
      </c>
      <c r="Q582" s="260" t="n">
        <v>2023</v>
      </c>
      <c r="R582" s="223" t="inlineStr">
        <is>
          <t>Rainbow Publisher</t>
        </is>
      </c>
      <c r="S582" s="223" t="inlineStr">
        <is>
          <t>Andi Offset CV</t>
        </is>
      </c>
      <c r="T582" s="223" t="inlineStr">
        <is>
          <t>Lokal</t>
        </is>
      </c>
      <c r="U582" s="261" t="n">
        <v>47</v>
      </c>
      <c r="V582" s="86" t="inlineStr">
        <is>
          <t>pdf</t>
        </is>
      </c>
      <c r="W582" s="223" t="inlineStr">
        <is>
          <t>6.9 MB</t>
        </is>
      </c>
      <c r="X582"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582" s="262" t="n">
        <v>38500</v>
      </c>
      <c r="Z582" s="226" t="n"/>
      <c r="AA582" s="241">
        <f>Y3475*Z3475</f>
        <v/>
      </c>
      <c r="AB582" s="237" t="inlineStr">
        <is>
          <t>94c4026a-423c-4e71-b869-8c62a089b958</t>
        </is>
      </c>
    </row>
    <row r="583" ht="15" customHeight="1" s="283">
      <c r="A583" s="109" t="n">
        <v>3468</v>
      </c>
      <c r="B583" s="222">
        <f>HYPERLINK("https://mocostore.moco.co.id/catalog/"&amp;AB3477,"Klik Disini")</f>
        <v/>
      </c>
      <c r="C583" s="223" t="inlineStr">
        <is>
          <t>Mahau Si Kura-Kura Gurun dan 2 Cerita Lain dari Meksiko</t>
        </is>
      </c>
      <c r="D583" s="223" t="inlineStr">
        <is>
          <t>:</t>
        </is>
      </c>
      <c r="E583" s="223" t="inlineStr">
        <is>
          <t>Dian Sukma Kuswardhani</t>
        </is>
      </c>
      <c r="F583" s="223" t="n"/>
      <c r="G583" s="223" t="inlineStr">
        <is>
          <t>978-623-471-092-2</t>
        </is>
      </c>
      <c r="H583" s="223" t="inlineStr">
        <is>
          <t>Anak</t>
        </is>
      </c>
      <c r="I583" s="258" t="inlineStr">
        <is>
          <t>Fiksi</t>
        </is>
      </c>
      <c r="J583" s="186" t="inlineStr">
        <is>
          <t>001.01</t>
        </is>
      </c>
      <c r="K583" s="223" t="inlineStr">
        <is>
          <t>Edisi Ke-1</t>
        </is>
      </c>
      <c r="L583" s="223" t="n"/>
      <c r="M583" s="259" t="inlineStr">
        <is>
          <t>Tidak Tersedia</t>
        </is>
      </c>
      <c r="N583" s="223" t="inlineStr">
        <is>
          <t>Indonesia</t>
        </is>
      </c>
      <c r="O583" s="223" t="inlineStr">
        <is>
          <t>Fiksi</t>
        </is>
      </c>
      <c r="P583" s="260" t="n">
        <v>2023</v>
      </c>
      <c r="Q583" s="260" t="n">
        <v>2023</v>
      </c>
      <c r="R583" s="223" t="inlineStr">
        <is>
          <t>Rainbow Publisher</t>
        </is>
      </c>
      <c r="S583" s="223" t="inlineStr">
        <is>
          <t>Andi Offset CV</t>
        </is>
      </c>
      <c r="T583" s="223" t="inlineStr">
        <is>
          <t>Lokal</t>
        </is>
      </c>
      <c r="U583" s="261" t="n">
        <v>45</v>
      </c>
      <c r="V583" s="86" t="inlineStr">
        <is>
          <t>pdf</t>
        </is>
      </c>
      <c r="W583" s="223" t="inlineStr">
        <is>
          <t>8.2 MB</t>
        </is>
      </c>
      <c r="X583"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583" s="262" t="n">
        <v>38000</v>
      </c>
      <c r="Z583" s="226" t="n"/>
      <c r="AA583" s="241">
        <f>Y3477*Z3477</f>
        <v/>
      </c>
      <c r="AB583" s="237" t="inlineStr">
        <is>
          <t>70b36452-97c2-4586-a552-1231e5137c9a</t>
        </is>
      </c>
    </row>
    <row r="584" ht="15" customHeight="1" s="283">
      <c r="A584" s="109" t="n">
        <v>3474</v>
      </c>
      <c r="B584" s="222">
        <f>HYPERLINK("https://mocostore.moco.co.id/catalog/"&amp;AB3483,"Klik Disini")</f>
        <v/>
      </c>
      <c r="C584" s="223" t="inlineStr">
        <is>
          <t>Kisah Seribu Satu Malam Serta 2 Cerita Menarik dari Arab Saudi</t>
        </is>
      </c>
      <c r="D584" s="223" t="inlineStr">
        <is>
          <t>:</t>
        </is>
      </c>
      <c r="E584" s="223" t="inlineStr">
        <is>
          <t>Dian Sukma Kuswardhani</t>
        </is>
      </c>
      <c r="F584" s="223" t="n"/>
      <c r="G584" s="223" t="inlineStr">
        <is>
          <t>978-623-471-089-2</t>
        </is>
      </c>
      <c r="H584" s="223" t="inlineStr">
        <is>
          <t>Anak</t>
        </is>
      </c>
      <c r="I584" s="258" t="inlineStr">
        <is>
          <t>Fiksi</t>
        </is>
      </c>
      <c r="J584" s="186" t="inlineStr">
        <is>
          <t>001.01</t>
        </is>
      </c>
      <c r="K584" s="223" t="inlineStr">
        <is>
          <t>Edisi Ke-1</t>
        </is>
      </c>
      <c r="L584" s="223" t="n"/>
      <c r="M584" s="259" t="inlineStr">
        <is>
          <t>Tidak Tersedia</t>
        </is>
      </c>
      <c r="N584" s="223" t="inlineStr">
        <is>
          <t>Indonesia</t>
        </is>
      </c>
      <c r="O584" s="223" t="inlineStr">
        <is>
          <t>Fiksi</t>
        </is>
      </c>
      <c r="P584" s="260" t="n">
        <v>2023</v>
      </c>
      <c r="Q584" s="260" t="n">
        <v>2023</v>
      </c>
      <c r="R584" s="223" t="inlineStr">
        <is>
          <t>Rainbow Publisher</t>
        </is>
      </c>
      <c r="S584" s="223" t="inlineStr">
        <is>
          <t>Andi Offset CV</t>
        </is>
      </c>
      <c r="T584" s="223" t="inlineStr">
        <is>
          <t>Lokal</t>
        </is>
      </c>
      <c r="U584" s="261" t="n">
        <v>46</v>
      </c>
      <c r="V584" s="86" t="inlineStr">
        <is>
          <t>pdf</t>
        </is>
      </c>
      <c r="W584" s="223" t="inlineStr">
        <is>
          <t>21.5 MB</t>
        </is>
      </c>
      <c r="X584"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
 &amp;nbsp;</t>
        </is>
      </c>
      <c r="Y584" s="262" t="n">
        <v>38500</v>
      </c>
      <c r="Z584" s="226" t="n"/>
      <c r="AA584" s="241">
        <f>Y3483*Z3483</f>
        <v/>
      </c>
      <c r="AB584" s="237" t="inlineStr">
        <is>
          <t>c52a2534-5ce5-400a-8028-bd7b07015fb2</t>
        </is>
      </c>
    </row>
    <row r="585" ht="15" customHeight="1" s="283">
      <c r="A585" s="109" t="n">
        <v>3475</v>
      </c>
      <c r="B585" s="222">
        <f>HYPERLINK("https://mocostore.moco.co.id/catalog/"&amp;AB3484,"Klik Disini")</f>
        <v/>
      </c>
      <c r="C585" s="223" t="inlineStr">
        <is>
          <t>Kisah Seiya dan Yuuki serta 3 Cerita Rakyat dari Jepang</t>
        </is>
      </c>
      <c r="D585" s="223" t="inlineStr">
        <is>
          <t>:</t>
        </is>
      </c>
      <c r="E585" s="223" t="inlineStr">
        <is>
          <t>Ari Wulandari</t>
        </is>
      </c>
      <c r="F585" s="223" t="n"/>
      <c r="G585" s="223" t="inlineStr">
        <is>
          <t>978-623-471-088-5</t>
        </is>
      </c>
      <c r="H585" s="223" t="inlineStr">
        <is>
          <t>Anak</t>
        </is>
      </c>
      <c r="I585" s="258" t="inlineStr">
        <is>
          <t>Fiksi</t>
        </is>
      </c>
      <c r="J585" s="186" t="inlineStr">
        <is>
          <t>001.01</t>
        </is>
      </c>
      <c r="K585" s="264" t="inlineStr">
        <is>
          <t>Edisi Ke-1</t>
        </is>
      </c>
      <c r="L585" s="264" t="n"/>
      <c r="M585" s="259" t="inlineStr">
        <is>
          <t>Tidak Tersedia</t>
        </is>
      </c>
      <c r="N585" s="223" t="inlineStr">
        <is>
          <t>Indonesia</t>
        </is>
      </c>
      <c r="O585" s="223" t="inlineStr">
        <is>
          <t>Fiksi</t>
        </is>
      </c>
      <c r="P585" s="260" t="n">
        <v>2023</v>
      </c>
      <c r="Q585" s="260" t="n">
        <v>2023</v>
      </c>
      <c r="R585" s="223" t="inlineStr">
        <is>
          <t>Rainbow Publisher</t>
        </is>
      </c>
      <c r="S585" s="223" t="inlineStr">
        <is>
          <t>Andi Offset CV</t>
        </is>
      </c>
      <c r="T585" s="223" t="inlineStr">
        <is>
          <t>Lokal</t>
        </is>
      </c>
      <c r="U585" s="261" t="n">
        <v>38</v>
      </c>
      <c r="V585" s="86" t="inlineStr">
        <is>
          <t>pdf</t>
        </is>
      </c>
      <c r="W585" s="223" t="inlineStr">
        <is>
          <t>7.0 MB</t>
        </is>
      </c>
      <c r="X585" s="223" t="inlineStr">
        <is>
          <t>Cerita-cerita rakyat selalu memiliki konsep pembelajaran dan pengajaran yang memuat nilai-nilai kearifan lokal, demikian pula cerita-cerita rakyat Jepang ini. Di dalam setiap cerita rakyat Jepang selalu ada semangat gambaru. Semangat gambaru adalah semangat untuk bekerja sekeras-kerasnya sampai titik darah penghabisan untuk mendapatkan masa depan yang baik.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
 &amp;nbsp;</t>
        </is>
      </c>
      <c r="Y585" s="262" t="n">
        <v>50500</v>
      </c>
      <c r="Z585" s="226" t="n"/>
      <c r="AA585" s="241">
        <f>Y3484*Z3484</f>
        <v/>
      </c>
      <c r="AB585" s="237" t="inlineStr">
        <is>
          <t>6956c100-070a-42da-b1e3-77259a08a32e</t>
        </is>
      </c>
    </row>
    <row r="586" ht="15" customHeight="1" s="283">
      <c r="A586" s="109" t="n">
        <v>3482</v>
      </c>
      <c r="B586" s="222">
        <f>HYPERLINK("https://mocostore.moco.co.id/catalog/"&amp;AB3491,"Klik Disini")</f>
        <v/>
      </c>
      <c r="C586" s="223" t="inlineStr">
        <is>
          <t>Asal Usul Bulu Indah Kolibri dan 2 Cerita Menarik dari Meksiko</t>
        </is>
      </c>
      <c r="D586" s="223" t="inlineStr">
        <is>
          <t>:</t>
        </is>
      </c>
      <c r="E586" s="223" t="inlineStr">
        <is>
          <t>Dian Sukma Kuswardhani</t>
        </is>
      </c>
      <c r="F586" s="223" t="n"/>
      <c r="G586" s="223" t="inlineStr">
        <is>
          <t>978-623-471-084-7</t>
        </is>
      </c>
      <c r="H586" s="223" t="inlineStr">
        <is>
          <t>Anak</t>
        </is>
      </c>
      <c r="I586" s="258" t="inlineStr">
        <is>
          <t>Fiksi</t>
        </is>
      </c>
      <c r="J586" s="186" t="inlineStr">
        <is>
          <t>001.01</t>
        </is>
      </c>
      <c r="K586" s="223" t="inlineStr">
        <is>
          <t>Edisi Ke-1</t>
        </is>
      </c>
      <c r="L586" s="223" t="n"/>
      <c r="M586" s="259" t="inlineStr">
        <is>
          <t>Tidak Tersedia</t>
        </is>
      </c>
      <c r="N586" s="223" t="inlineStr">
        <is>
          <t>Indonesia</t>
        </is>
      </c>
      <c r="O586" s="223" t="inlineStr">
        <is>
          <t>Fiksi</t>
        </is>
      </c>
      <c r="P586" s="260" t="n">
        <v>2023</v>
      </c>
      <c r="Q586" s="260" t="n">
        <v>2023</v>
      </c>
      <c r="R586" s="223" t="inlineStr">
        <is>
          <t>Rainbow Publisher</t>
        </is>
      </c>
      <c r="S586" s="223" t="inlineStr">
        <is>
          <t>Andi Offset CV</t>
        </is>
      </c>
      <c r="T586" s="223" t="inlineStr">
        <is>
          <t>Lokal</t>
        </is>
      </c>
      <c r="U586" s="261" t="n">
        <v>47</v>
      </c>
      <c r="V586" s="86" t="inlineStr">
        <is>
          <t>pdf</t>
        </is>
      </c>
      <c r="W586" s="223" t="inlineStr">
        <is>
          <t>8.5 MB</t>
        </is>
      </c>
      <c r="X586"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586" s="262" t="n">
        <v>38500</v>
      </c>
      <c r="Z586" s="226" t="n"/>
      <c r="AA586" s="241">
        <f>Y3491*Z3491</f>
        <v/>
      </c>
      <c r="AB586" s="237" t="inlineStr">
        <is>
          <t>fd132e04-5a02-45de-a6d0-bdf2aeab32a7</t>
        </is>
      </c>
    </row>
    <row r="587" ht="15" customHeight="1" s="283">
      <c r="A587" s="109" t="n">
        <v>3489</v>
      </c>
      <c r="B587" s="222">
        <f>HYPERLINK("https://mocostore.moco.co.id/catalog/"&amp;AB3498,"Klik Disini")</f>
        <v/>
      </c>
      <c r="C587" s="223" t="inlineStr">
        <is>
          <t>Alibaba dan Kawanan Perampok Serta 2 Cerita Seru dari Arab Saudi</t>
        </is>
      </c>
      <c r="D587" s="223" t="inlineStr">
        <is>
          <t>:</t>
        </is>
      </c>
      <c r="E587" s="223" t="inlineStr">
        <is>
          <t>Dian Sukma Kuswardhani</t>
        </is>
      </c>
      <c r="F587" s="223" t="n"/>
      <c r="G587" s="223" t="inlineStr">
        <is>
          <t>978-623-471-083-0</t>
        </is>
      </c>
      <c r="H587" s="223" t="inlineStr">
        <is>
          <t>Anak</t>
        </is>
      </c>
      <c r="I587" s="258" t="inlineStr">
        <is>
          <t>Fiksi</t>
        </is>
      </c>
      <c r="J587" s="186" t="inlineStr">
        <is>
          <t>001.01</t>
        </is>
      </c>
      <c r="K587" s="223" t="inlineStr">
        <is>
          <t>Edisi Ke-1</t>
        </is>
      </c>
      <c r="L587" s="223" t="n"/>
      <c r="M587" s="259" t="inlineStr">
        <is>
          <t>Tidak Tersedia</t>
        </is>
      </c>
      <c r="N587" s="223" t="inlineStr">
        <is>
          <t>Indonesia</t>
        </is>
      </c>
      <c r="O587" s="223" t="inlineStr">
        <is>
          <t>Fiksi</t>
        </is>
      </c>
      <c r="P587" s="260" t="n">
        <v>2023</v>
      </c>
      <c r="Q587" s="260" t="n">
        <v>2023</v>
      </c>
      <c r="R587" s="223" t="inlineStr">
        <is>
          <t>Rainbow Publisher</t>
        </is>
      </c>
      <c r="S587" s="223" t="inlineStr">
        <is>
          <t>Andi Offset CV</t>
        </is>
      </c>
      <c r="T587" s="223" t="inlineStr">
        <is>
          <t>Lokal</t>
        </is>
      </c>
      <c r="U587" s="261" t="n">
        <v>47</v>
      </c>
      <c r="V587" s="86" t="inlineStr">
        <is>
          <t>pdf</t>
        </is>
      </c>
      <c r="W587" s="223" t="inlineStr">
        <is>
          <t>3.2 MB</t>
        </is>
      </c>
      <c r="X587"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587" s="262" t="n">
        <v>39000</v>
      </c>
      <c r="Z587" s="226" t="n"/>
      <c r="AA587" s="241">
        <f>Y3498*Z3498</f>
        <v/>
      </c>
      <c r="AB587" s="237" t="inlineStr">
        <is>
          <t>0359ca4d-dbb0-43db-9d4f-382c5041518e</t>
        </is>
      </c>
    </row>
    <row r="588" ht="15" customHeight="1" s="283">
      <c r="A588" s="109" t="n">
        <v>3490</v>
      </c>
      <c r="B588" s="222">
        <f>HYPERLINK("https://mocostore.moco.co.id/catalog/"&amp;AB3499,"Klik Disini")</f>
        <v/>
      </c>
      <c r="C588" s="223" t="inlineStr">
        <is>
          <t>Raja Para Burung dan 2 Cerita dari Meksiko</t>
        </is>
      </c>
      <c r="D588" s="223" t="inlineStr">
        <is>
          <t>:</t>
        </is>
      </c>
      <c r="E588" s="223" t="inlineStr">
        <is>
          <t>Dian Sukma Kuswardhani</t>
        </is>
      </c>
      <c r="F588" s="223" t="n"/>
      <c r="G588" s="223" t="inlineStr">
        <is>
          <t>978-623-471-102-8</t>
        </is>
      </c>
      <c r="H588" s="223" t="inlineStr">
        <is>
          <t>Anak</t>
        </is>
      </c>
      <c r="I588" s="258" t="inlineStr">
        <is>
          <t>Fiksi</t>
        </is>
      </c>
      <c r="J588" s="186" t="inlineStr">
        <is>
          <t>001.01</t>
        </is>
      </c>
      <c r="K588" s="223" t="inlineStr">
        <is>
          <t>Edisi Ke-1</t>
        </is>
      </c>
      <c r="L588" s="223" t="n"/>
      <c r="M588" s="259" t="inlineStr">
        <is>
          <t>Tidak Tersedia</t>
        </is>
      </c>
      <c r="N588" s="223" t="inlineStr">
        <is>
          <t>Indonesia</t>
        </is>
      </c>
      <c r="O588" s="223" t="inlineStr">
        <is>
          <t>Bukan fiksi</t>
        </is>
      </c>
      <c r="P588" s="260" t="n">
        <v>2023</v>
      </c>
      <c r="Q588" s="260" t="n">
        <v>2023</v>
      </c>
      <c r="R588" s="223" t="inlineStr">
        <is>
          <t>Rainbow Publisher</t>
        </is>
      </c>
      <c r="S588" s="223" t="inlineStr">
        <is>
          <t>Andi Offset CV</t>
        </is>
      </c>
      <c r="T588" s="223" t="inlineStr">
        <is>
          <t>Lokal</t>
        </is>
      </c>
      <c r="U588" s="261" t="n">
        <v>47</v>
      </c>
      <c r="V588" s="86" t="inlineStr">
        <is>
          <t>pdf</t>
        </is>
      </c>
      <c r="W588" s="223" t="inlineStr">
        <is>
          <t>8.2 MB</t>
        </is>
      </c>
      <c r="X588" s="22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588" s="262" t="n">
        <v>38500</v>
      </c>
      <c r="Z588" s="226" t="n"/>
      <c r="AA588" s="241">
        <f>Y3499*Z3499</f>
        <v/>
      </c>
      <c r="AB588" s="237" t="inlineStr">
        <is>
          <t>65016c36-197d-49ae-8822-143a6c482208</t>
        </is>
      </c>
    </row>
    <row r="589" ht="15" customHeight="1" s="283">
      <c r="A589" s="109" t="n">
        <v>3491</v>
      </c>
      <c r="B589" s="222">
        <f>HYPERLINK("https://mocostore.moco.co.id/catalog/"&amp;AB3500,"Klik Disini")</f>
        <v/>
      </c>
      <c r="C589" s="223" t="inlineStr">
        <is>
          <t>Raja Istana Marmer dan 2 Cerita dari Arab Saudi</t>
        </is>
      </c>
      <c r="D589" s="223" t="inlineStr">
        <is>
          <t>:</t>
        </is>
      </c>
      <c r="E589" s="223" t="inlineStr">
        <is>
          <t>Dian Sukma Kuswardhani</t>
        </is>
      </c>
      <c r="F589" s="223" t="n"/>
      <c r="G589" s="223" t="inlineStr">
        <is>
          <t>978-623-471-101-1</t>
        </is>
      </c>
      <c r="H589" s="223" t="inlineStr">
        <is>
          <t>Anak</t>
        </is>
      </c>
      <c r="I589" s="258" t="inlineStr">
        <is>
          <t>Fiksi</t>
        </is>
      </c>
      <c r="J589" s="186" t="inlineStr">
        <is>
          <t>001.01</t>
        </is>
      </c>
      <c r="K589" s="223" t="inlineStr">
        <is>
          <t>Edisi Ke-1</t>
        </is>
      </c>
      <c r="L589" s="223" t="n"/>
      <c r="M589" s="259" t="inlineStr">
        <is>
          <t>Tidak Tersedia</t>
        </is>
      </c>
      <c r="N589" s="223" t="inlineStr">
        <is>
          <t>Indonesia</t>
        </is>
      </c>
      <c r="O589" s="223" t="inlineStr">
        <is>
          <t>Fiksi</t>
        </is>
      </c>
      <c r="P589" s="260" t="n">
        <v>2023</v>
      </c>
      <c r="Q589" s="260" t="n">
        <v>2023</v>
      </c>
      <c r="R589" s="223" t="inlineStr">
        <is>
          <t>Rainbow Publisher</t>
        </is>
      </c>
      <c r="S589" s="223" t="inlineStr">
        <is>
          <t>Andi Offset CV</t>
        </is>
      </c>
      <c r="T589" s="223" t="inlineStr">
        <is>
          <t>Lokal</t>
        </is>
      </c>
      <c r="U589" s="261" t="n">
        <v>44</v>
      </c>
      <c r="V589" s="86" t="inlineStr">
        <is>
          <t>pdf</t>
        </is>
      </c>
      <c r="W589" s="223" t="inlineStr">
        <is>
          <t>21.0 MB</t>
        </is>
      </c>
      <c r="X589" s="223"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589" s="262" t="n">
        <v>38000</v>
      </c>
      <c r="Z589" s="226" t="n"/>
      <c r="AA589" s="241">
        <f>Y3500*Z3500</f>
        <v/>
      </c>
      <c r="AB589" s="237" t="inlineStr">
        <is>
          <t>8dea3ff3-e083-49b8-9e29-43cba54ffe99</t>
        </is>
      </c>
    </row>
    <row r="590" ht="15" customHeight="1" s="283">
      <c r="A590" s="109" t="n">
        <v>3671</v>
      </c>
      <c r="B590" s="222">
        <f>HYPERLINK("https://mocostore.moco.co.id/catalog/"&amp;AB3680,"Klik Disini")</f>
        <v/>
      </c>
      <c r="C590" s="223" t="inlineStr">
        <is>
          <t>Seri Ensiklopedia Dongeng Nusantara, Kisah Klasik dari Pulau Papua, Woiram yang Perkasa</t>
        </is>
      </c>
      <c r="D590" s="223" t="inlineStr">
        <is>
          <t>:</t>
        </is>
      </c>
      <c r="E590" s="223" t="inlineStr">
        <is>
          <t>Ari Wulandari</t>
        </is>
      </c>
      <c r="F590" s="223" t="inlineStr">
        <is>
          <t>978-979-29-6757-9</t>
        </is>
      </c>
      <c r="G590" s="223" t="inlineStr">
        <is>
          <t>978-623-471-104-2</t>
        </is>
      </c>
      <c r="H590" s="223" t="inlineStr">
        <is>
          <t>Anak</t>
        </is>
      </c>
      <c r="I590" s="258" t="inlineStr">
        <is>
          <t>Fiksi</t>
        </is>
      </c>
      <c r="J590" s="186" t="inlineStr">
        <is>
          <t>001.01</t>
        </is>
      </c>
      <c r="K590" s="223" t="inlineStr">
        <is>
          <t>Edisi Ke-1</t>
        </is>
      </c>
      <c r="L590" s="223" t="n"/>
      <c r="M590" s="259" t="inlineStr">
        <is>
          <t>Tidak Tersedia</t>
        </is>
      </c>
      <c r="N590" s="223" t="inlineStr">
        <is>
          <t>Indonesia</t>
        </is>
      </c>
      <c r="O590" s="223" t="inlineStr">
        <is>
          <t>Fiksi</t>
        </is>
      </c>
      <c r="P590" s="260" t="n">
        <v>2018</v>
      </c>
      <c r="Q590" s="260" t="n">
        <v>2023</v>
      </c>
      <c r="R590" s="223" t="inlineStr">
        <is>
          <t>Rainbow Publisher</t>
        </is>
      </c>
      <c r="S590" s="223" t="inlineStr">
        <is>
          <t>Andi Offset CV</t>
        </is>
      </c>
      <c r="T590" s="223" t="inlineStr">
        <is>
          <t>Lokal</t>
        </is>
      </c>
      <c r="U590" s="261" t="n">
        <v>182</v>
      </c>
      <c r="V590" s="86" t="inlineStr">
        <is>
          <t>pdf</t>
        </is>
      </c>
      <c r="W590" s="223" t="inlineStr">
        <is>
          <t>4.1 MB</t>
        </is>
      </c>
      <c r="X590" s="223" t="inlineStr">
        <is>
          <t>Papua adalah pulau terbesar yang berada di timur Indonesia. Sebagai pulau terbesar dengan kekayaan suku dan bahasa daerah terbesar pula, menjadikan daerah ini juga kaya akan cerita cerita rakyat yang penuh inspirasi. Cerita-cerita tersebut sebagian sudah terdokumentasikan, sebagian lagi masih tersebar luas dalam tradisi lisan masyarakat Papua.
 Buku Cerita Rakyat Papua ini ditulis dalam rangka untuk mendokumentasikan dan menulis kembali cerita-cerita rakyat yang ada di Papua. Cerita rakyat ini dikemas dengan bahasa sederhana dan mudah dipahami dan dengan ilustrasi yang sesuai. Berbagai istilah lokal sudah diganti dalam bahasa Indonesia. Cerita rakyat Papua yang ada di dalam buku ini, tidak dikelompokkan dari tiap provinsi. Namun ditulis secara umum, yaitu cerita rakyat yang ada di Tanah Papua. Tujuannya agar khalayak umum mengenali cerita-cerita rakyat Papua lebih luas dan tidak terbatas dari tiap provinsi.
 Selamat membaca dan menikmati :)</t>
        </is>
      </c>
      <c r="Y590" s="262" t="n">
        <v>118500</v>
      </c>
      <c r="Z590" s="226" t="n"/>
      <c r="AA590" s="241">
        <f>Y3680*Z3680</f>
        <v/>
      </c>
      <c r="AB590" s="237" t="inlineStr">
        <is>
          <t>9faf4eea-e2c2-4dc5-b6b3-c328b380555a</t>
        </is>
      </c>
    </row>
    <row r="591" ht="15" customHeight="1" s="283">
      <c r="A591" s="109" t="n">
        <v>3673</v>
      </c>
      <c r="B591" s="222">
        <f>HYPERLINK("https://mocostore.moco.co.id/catalog/"&amp;AB3682,"Klik Disini")</f>
        <v/>
      </c>
      <c r="C591" s="223" t="inlineStr">
        <is>
          <t>Seri Cerita Dongeng Dunia Kumpulan Dongeng Negeri Eskimo, Itajung dan Istri Burung Bangau</t>
        </is>
      </c>
      <c r="D591" s="223" t="inlineStr">
        <is>
          <t>:</t>
        </is>
      </c>
      <c r="E591" s="223" t="inlineStr">
        <is>
          <t>Winkanda Satria Putra</t>
        </is>
      </c>
      <c r="F591" s="223" t="inlineStr">
        <is>
          <t>978-979-29-7113-2</t>
        </is>
      </c>
      <c r="G591" s="223" t="inlineStr">
        <is>
          <t>978-623-471-103-5</t>
        </is>
      </c>
      <c r="H591" s="223" t="inlineStr">
        <is>
          <t>Anak</t>
        </is>
      </c>
      <c r="I591" s="258" t="inlineStr">
        <is>
          <t>Fiksi</t>
        </is>
      </c>
      <c r="J591" s="186" t="inlineStr">
        <is>
          <t>001.01</t>
        </is>
      </c>
      <c r="K591" s="223" t="inlineStr">
        <is>
          <t>Edisi Ke-1</t>
        </is>
      </c>
      <c r="L591" s="223" t="n"/>
      <c r="M591" s="259" t="inlineStr">
        <is>
          <t>Tidak Tersedia</t>
        </is>
      </c>
      <c r="N591" s="223" t="inlineStr">
        <is>
          <t>Indonesia</t>
        </is>
      </c>
      <c r="O591" s="223" t="inlineStr">
        <is>
          <t>Fiksi</t>
        </is>
      </c>
      <c r="P591" s="260" t="n">
        <v>2018</v>
      </c>
      <c r="Q591" s="260" t="n">
        <v>2023</v>
      </c>
      <c r="R591" s="223" t="inlineStr">
        <is>
          <t>Rainbow Publisher</t>
        </is>
      </c>
      <c r="S591" s="223" t="inlineStr">
        <is>
          <t>Andi Offset CV</t>
        </is>
      </c>
      <c r="T591" s="223" t="inlineStr">
        <is>
          <t>Lokal</t>
        </is>
      </c>
      <c r="U591" s="261" t="n">
        <v>86</v>
      </c>
      <c r="V591" s="86" t="inlineStr">
        <is>
          <t>pdf</t>
        </is>
      </c>
      <c r="W591" s="223" t="inlineStr">
        <is>
          <t>4.8 MB</t>
        </is>
      </c>
      <c r="X591"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berjudulItajung dan Istri Burung Bangau serta Kumpulan 12 Dongeng Eskimo lainnya&amp;acirc;&amp;euro;. Itajung adalah seorang pemuda miskin yang tidak mempunyai rumah dan juga harta benda. Ia banyak bergantung pada belas kasihan para tetangganya. Saat dewasa tidak ada seorang gadis pun yang mau menikah dengan Itajung. Lalu Itajung pun pergi meninggalkan desanya dan sampai di suatu tepi danau yang besar. Disana ia melihat sekumpulan besar burung bangau yang cantik-cantik dan juga banyak sepatu boot yang berjajar rapi di pinggir sungai. Itajung kemudian mengambil salah satu sepatu boot itu dan mengajak salah satu burung bangau yang menjadi putri yang cantik untuk mau menikah dengannya. Apakah sang Putri Bangau akan bersedia menerima ajakan Itajung? Penasaran kan pada apa yang terjadi kemudian? Yok cuzz cek ceritanya ke dalam buku dongeng ini. Selamat membaca dan menikmati keseruan membaca dongeng ini.
 Masih ada 12 dongeng menarik lainnya dari negeri Eskimo dalam buku ini. Selamat membaca ya...</t>
        </is>
      </c>
      <c r="Y591" s="262" t="n">
        <v>65000</v>
      </c>
      <c r="Z591" s="226" t="n"/>
      <c r="AA591" s="241">
        <f>Y3682*Z3682</f>
        <v/>
      </c>
      <c r="AB591" s="237" t="inlineStr">
        <is>
          <t>27551bd6-60d9-4f71-a347-92d8f0beb127</t>
        </is>
      </c>
    </row>
    <row r="592" ht="15" customHeight="1" s="283">
      <c r="A592" s="109" t="n">
        <v>3674</v>
      </c>
      <c r="B592" s="222">
        <f>HYPERLINK("https://mocostore.moco.co.id/catalog/"&amp;AB3683,"Klik Disini")</f>
        <v/>
      </c>
      <c r="C592" s="223" t="inlineStr">
        <is>
          <t>Seri Cerita Dongeng Dunia Kumpulan Dongeng Negeri Denmark Holgen Danske</t>
        </is>
      </c>
      <c r="D592" s="223" t="inlineStr">
        <is>
          <t>:</t>
        </is>
      </c>
      <c r="E592" s="223" t="inlineStr">
        <is>
          <t>Winkanda Satria Putra</t>
        </is>
      </c>
      <c r="F592" s="223" t="inlineStr">
        <is>
          <t>978-979-29-6863-7</t>
        </is>
      </c>
      <c r="G592" s="223" t="inlineStr">
        <is>
          <t>978-623-01-3855-3</t>
        </is>
      </c>
      <c r="H592" s="223" t="inlineStr">
        <is>
          <t>Anak</t>
        </is>
      </c>
      <c r="I592" s="258" t="inlineStr">
        <is>
          <t>Fiksi</t>
        </is>
      </c>
      <c r="J592" s="186" t="inlineStr">
        <is>
          <t>001.01</t>
        </is>
      </c>
      <c r="K592" s="223" t="inlineStr">
        <is>
          <t>Edisi Ke-1</t>
        </is>
      </c>
      <c r="L592" s="223" t="n"/>
      <c r="M592" s="259" t="inlineStr">
        <is>
          <t>Jilid 1</t>
        </is>
      </c>
      <c r="N592" s="223" t="inlineStr">
        <is>
          <t>Indonesia</t>
        </is>
      </c>
      <c r="O592" s="223" t="inlineStr">
        <is>
          <t>Fiksi</t>
        </is>
      </c>
      <c r="P592" s="260" t="n">
        <v>2018</v>
      </c>
      <c r="Q592" s="260" t="n">
        <v>2023</v>
      </c>
      <c r="R592" s="223" t="inlineStr">
        <is>
          <t>Penerbit Andi</t>
        </is>
      </c>
      <c r="S592" s="223" t="inlineStr">
        <is>
          <t>Andi Offset CV</t>
        </is>
      </c>
      <c r="T592" s="223" t="inlineStr">
        <is>
          <t>Lokal</t>
        </is>
      </c>
      <c r="U592" s="261" t="n">
        <v>86</v>
      </c>
      <c r="V592" s="86" t="inlineStr">
        <is>
          <t>pdf</t>
        </is>
      </c>
      <c r="W592" s="223" t="inlineStr">
        <is>
          <t>5.8 MB</t>
        </is>
      </c>
      <c r="X592" s="223"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berjudulHolgen Danskeserta Kumpulan Dongeng Denmark. Hingga saat ini,orang-orang di Denmark percaya, bahwa seorang pahlawan agung masih hidup. Pahlawan agung itu bernama Holgen Danske. Konon Holgen Danske memiliki tubuh yang sangat besar dan tinggi, kira-kira setinggi benteng Cronberg. Bertahun-tahun Holgen Danske menjelajahi negeri dan bertempur membela orang-orang yang lemah. Berbagi monster jahat, naga dan penyihir telah dikalahkannya. Orang-orangpun semakin mencintai Holgen Danske. Hingga suatu saat, seorang penyihir jahat memperdaya Holgen Danske hingga akhirnya ia tertidur. Sebuah tidur yang cukup panjang, hingga ratusan tahun kemudian orang mulai melupakannya. Tapi, suatu ketika, seorang budak mendapatkan hukuman mati. Kerajaan memberikan keringanan hukuman kepada budak itu dengan syarat ia harus mau turun ke ruang bawah tanah benteng Cronberg. Budak itu tidak mempunyai pilihan lain kecuali turun ke ruang bawah tanah benteng Cronberg yang terkenal angker itu dan sering terdengar suara-suara aneh dari sana. Saat budak itu turun ke bawah... Penasaran pada apa yang terjadi kan?
 Masih ada 12 dongeng dari negeri Denmark yang menarik lainnya dalam buku ini. Selamat membaca ya :)</t>
        </is>
      </c>
      <c r="Y592" s="262" t="n">
        <v>59500</v>
      </c>
      <c r="Z592" s="226" t="n"/>
      <c r="AA592" s="241">
        <f>Y3683*Z3683</f>
        <v/>
      </c>
      <c r="AB592" s="237" t="inlineStr">
        <is>
          <t>9c8a0701-3dbc-42aa-9476-9804dd633ade</t>
        </is>
      </c>
    </row>
    <row r="593" ht="15" customHeight="1" s="283">
      <c r="A593" s="109" t="n">
        <v>3760</v>
      </c>
      <c r="B593" s="222">
        <f>HYPERLINK("https://mocostore.moco.co.id/catalog/"&amp;AB3769,"Klik Disini")</f>
        <v/>
      </c>
      <c r="C593" s="223" t="inlineStr">
        <is>
          <t>Meteor School , Karena Cinta Sejati, Bersemayam di Dalam Hati</t>
        </is>
      </c>
      <c r="D593" s="223" t="inlineStr">
        <is>
          <t>:</t>
        </is>
      </c>
      <c r="E593" s="223" t="inlineStr">
        <is>
          <t>Ervina Dyah P</t>
        </is>
      </c>
      <c r="F593" s="223" t="inlineStr">
        <is>
          <t>978-979-29-6587-2</t>
        </is>
      </c>
      <c r="G593" s="223" t="inlineStr">
        <is>
          <t>978-623-01-3838-6</t>
        </is>
      </c>
      <c r="H593" s="223" t="inlineStr">
        <is>
          <t>Fiksi</t>
        </is>
      </c>
      <c r="I593" s="258" t="inlineStr">
        <is>
          <t>Fiksi</t>
        </is>
      </c>
      <c r="J593" s="186" t="inlineStr">
        <is>
          <t>001.02</t>
        </is>
      </c>
      <c r="K593" s="264" t="inlineStr">
        <is>
          <t>Edisi Ke-1</t>
        </is>
      </c>
      <c r="L593" s="264" t="n"/>
      <c r="M593" s="259" t="inlineStr">
        <is>
          <t>Tidak Tersedia</t>
        </is>
      </c>
      <c r="N593" s="223" t="inlineStr">
        <is>
          <t>Indonesia</t>
        </is>
      </c>
      <c r="O593" s="223" t="inlineStr">
        <is>
          <t>Fiksi</t>
        </is>
      </c>
      <c r="P593" s="260" t="n">
        <v>2018</v>
      </c>
      <c r="Q593" s="260" t="n">
        <v>2023</v>
      </c>
      <c r="R593" s="223" t="inlineStr">
        <is>
          <t>Penerbit Andi</t>
        </is>
      </c>
      <c r="S593" s="223" t="inlineStr">
        <is>
          <t>Andi Offset CV</t>
        </is>
      </c>
      <c r="T593" s="223" t="inlineStr">
        <is>
          <t>Lokal</t>
        </is>
      </c>
      <c r="U593" s="261" t="n">
        <v>194</v>
      </c>
      <c r="V593" s="86" t="inlineStr">
        <is>
          <t>pdf</t>
        </is>
      </c>
      <c r="W593" s="223" t="inlineStr">
        <is>
          <t>2.1 MB</t>
        </is>
      </c>
      <c r="X593" s="223" t="inlineStr">
        <is>
          <t>Siapa yang menyangka seorang Miranti Anabella, siswi kelas 2-IPS1, yang berparas standar, kulit kuning langsat, dan rambut panjang hitam lebat, bisa berpacaran dengan seorang model ternama sekaligus anak band macam Dinar AdhirayaWiguna? Kebanggaan dan kebahagiaan yang ia dapat, temyata tak berjalan mulus. Masalah demi masalah hadir menghampiri hubungannya dan Dinar. Keberadaan Mario, saudara kembamya, dan Siwi, cewek paling cantikdan dikagumidi sekolah, membawa riak-riakdalam hubungan Ranti dan Dinar. Ranti mulai bertanya apakah selama ini Dinar tak melihat ketulusannya? Semakin runyam lagi saat Ranti merasa bahwa selama ini ia hanyalah sidekick alias kaki tangan Dara, sahabatnya. Hubungan persahabatan Ranti dan Dara pun merenggang. Ranti pun memutuskan untuk mengakhiri hubungan persahabatannya dengan Dara dan hubungan percintaannya dengan Dinar.</t>
        </is>
      </c>
      <c r="Y593" s="262" t="n">
        <v>49000</v>
      </c>
      <c r="Z593" s="226" t="n"/>
      <c r="AA593" s="241">
        <f>Y3769*Z3769</f>
        <v/>
      </c>
      <c r="AB593" s="237" t="inlineStr">
        <is>
          <t>64732972-ab04-4437-9290-f78d812aba1e</t>
        </is>
      </c>
    </row>
    <row r="594" ht="15" customHeight="1" s="283">
      <c r="A594" s="109" t="n">
        <v>3926</v>
      </c>
      <c r="B594" s="222">
        <f>HYPERLINK("https://mocostore.moco.co.id/catalog/"&amp;AB3935,"Klik Disini")</f>
        <v/>
      </c>
      <c r="C594" s="223" t="inlineStr">
        <is>
          <t>Adventure in The Fantastic Dreamland, Hewan Udara</t>
        </is>
      </c>
      <c r="D594" s="223" t="inlineStr">
        <is>
          <t>:</t>
        </is>
      </c>
      <c r="E594" s="223" t="inlineStr">
        <is>
          <t>Tim Kreatif Rainbow</t>
        </is>
      </c>
      <c r="F594" s="223" t="inlineStr">
        <is>
          <t>978-623-6701-16-4</t>
        </is>
      </c>
      <c r="G594" s="223" t="inlineStr">
        <is>
          <t>978-623-471-082-3</t>
        </is>
      </c>
      <c r="H594" s="223" t="inlineStr">
        <is>
          <t>Anak</t>
        </is>
      </c>
      <c r="I594" s="258" t="inlineStr">
        <is>
          <t>Fiksi</t>
        </is>
      </c>
      <c r="J594" s="186" t="inlineStr">
        <is>
          <t>001.01</t>
        </is>
      </c>
      <c r="K594" s="264" t="inlineStr">
        <is>
          <t>Edisi Ke-1</t>
        </is>
      </c>
      <c r="L594" s="264" t="n"/>
      <c r="M594" s="259" t="inlineStr">
        <is>
          <t>Tidak Tersedia</t>
        </is>
      </c>
      <c r="N594" s="223" t="inlineStr">
        <is>
          <t>Indonesia</t>
        </is>
      </c>
      <c r="O594" s="223" t="inlineStr">
        <is>
          <t>Bukan fiksi</t>
        </is>
      </c>
      <c r="P594" s="260" t="n">
        <v>2020</v>
      </c>
      <c r="Q594" s="260" t="n">
        <v>2023</v>
      </c>
      <c r="R594" s="223" t="inlineStr">
        <is>
          <t>Rainbow Publisher</t>
        </is>
      </c>
      <c r="S594" s="223" t="inlineStr">
        <is>
          <t>Andi Offset CV</t>
        </is>
      </c>
      <c r="T594" s="223" t="inlineStr">
        <is>
          <t>Lokal</t>
        </is>
      </c>
      <c r="U594" s="261" t="n">
        <v>42</v>
      </c>
      <c r="V594" s="86" t="inlineStr">
        <is>
          <t>pdf</t>
        </is>
      </c>
      <c r="W594" s="223" t="inlineStr">
        <is>
          <t>20.7 MB</t>
        </is>
      </c>
      <c r="X594" s="223" t="inlineStr">
        <is>
          <t>Anyeonghaseo! Dengan buku Advanture in the Fantastic Dreamland ini, si kecil bisa mengenal nama-nama hewan udara dalam Bahasa Inggris dan korea. Beragam aktivitas dalam buku ini bisa melatih kecerdasan motoric dan kognitif si kecil agar semakin cerdas, aktif dan ceria!
 &amp;nbsp;</t>
        </is>
      </c>
      <c r="Y594" s="262" t="n">
        <v>39000</v>
      </c>
      <c r="Z594" s="226" t="n"/>
      <c r="AA594" s="241">
        <f>Y3935*Z3935</f>
        <v/>
      </c>
      <c r="AB594" s="237" t="inlineStr">
        <is>
          <t>ff1b3408-3e02-4cc6-820c-ba05b5966f32</t>
        </is>
      </c>
    </row>
    <row r="595" ht="15" customHeight="1" s="283">
      <c r="A595" s="109" t="n">
        <v>3992</v>
      </c>
      <c r="B595" s="222">
        <f>HYPERLINK("https://mocostore.moco.co.id/catalog/"&amp;AB4001,"Klik Disini")</f>
        <v/>
      </c>
      <c r="C595" s="223" t="inlineStr">
        <is>
          <t>Persahabatan Pingo dan Woly serta 10 Dongeng Menarik Lainnya</t>
        </is>
      </c>
      <c r="D595" s="223" t="inlineStr">
        <is>
          <t>:</t>
        </is>
      </c>
      <c r="E595" s="223" t="inlineStr">
        <is>
          <t>Binta Almamba &amp; Izzah Annisa</t>
        </is>
      </c>
      <c r="F595" s="223" t="n"/>
      <c r="G595" s="223" t="inlineStr">
        <is>
          <t>978-623-471-081-6</t>
        </is>
      </c>
      <c r="H595" s="223" t="inlineStr">
        <is>
          <t>Anak</t>
        </is>
      </c>
      <c r="I595" s="258" t="inlineStr">
        <is>
          <t>Fiksi</t>
        </is>
      </c>
      <c r="J595" s="186" t="inlineStr">
        <is>
          <t>001.01</t>
        </is>
      </c>
      <c r="K595" s="223" t="inlineStr">
        <is>
          <t>Edisi Ke-1</t>
        </is>
      </c>
      <c r="L595" s="223" t="n"/>
      <c r="M595" s="259" t="inlineStr">
        <is>
          <t>Tidak Tersedia</t>
        </is>
      </c>
      <c r="N595" s="223" t="inlineStr">
        <is>
          <t>Indonesia</t>
        </is>
      </c>
      <c r="O595" s="223" t="inlineStr">
        <is>
          <t>Bukan fiksi</t>
        </is>
      </c>
      <c r="P595" s="260" t="inlineStr">
        <is>
          <t>Tidak tersedia</t>
        </is>
      </c>
      <c r="Q595" s="260" t="n">
        <v>2023</v>
      </c>
      <c r="R595" s="223" t="inlineStr">
        <is>
          <t>Rainbow Publisher</t>
        </is>
      </c>
      <c r="S595" s="223" t="inlineStr">
        <is>
          <t>Andi Offset CV</t>
        </is>
      </c>
      <c r="T595" s="223" t="inlineStr">
        <is>
          <t>Lokal</t>
        </is>
      </c>
      <c r="U595" s="261" t="n">
        <v>45</v>
      </c>
      <c r="V595" s="86" t="inlineStr">
        <is>
          <t>pdf</t>
        </is>
      </c>
      <c r="W595" s="223" t="inlineStr">
        <is>
          <t>4.5 MB</t>
        </is>
      </c>
      <c r="X595" s="223"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595" s="262" t="n">
        <v>47500</v>
      </c>
      <c r="Z595" s="226" t="n"/>
      <c r="AA595" s="241">
        <f>Y4001*Z4001</f>
        <v/>
      </c>
      <c r="AB595" s="237" t="inlineStr">
        <is>
          <t>d6719c76-3e64-4dcd-a609-04ec41842fbe</t>
        </is>
      </c>
    </row>
    <row r="596" ht="15" customHeight="1" s="283">
      <c r="A596" s="109" t="n">
        <v>4019</v>
      </c>
      <c r="B596" s="222">
        <f>HYPERLINK("https://mocostore.moco.co.id/catalog/"&amp;AB4028,"Klik Disini")</f>
        <v/>
      </c>
      <c r="C596" s="223" t="inlineStr">
        <is>
          <t>7 Kisah Klasik Nusantara</t>
        </is>
      </c>
      <c r="D596" s="223" t="inlineStr">
        <is>
          <t>:</t>
        </is>
      </c>
      <c r="E596" s="223" t="inlineStr">
        <is>
          <t>Winkanda Satria Putra &amp; Mentari Pujiana Yusuf</t>
        </is>
      </c>
      <c r="F596" s="223" t="n"/>
      <c r="G596" s="223" t="inlineStr">
        <is>
          <t>978-623-471-066-3</t>
        </is>
      </c>
      <c r="H596" s="223" t="inlineStr">
        <is>
          <t>Anak</t>
        </is>
      </c>
      <c r="I596" s="258" t="inlineStr">
        <is>
          <t>Fiksi</t>
        </is>
      </c>
      <c r="J596" s="186" t="inlineStr">
        <is>
          <t>001.01</t>
        </is>
      </c>
      <c r="K596" s="223" t="inlineStr">
        <is>
          <t>Edisi Ke-1</t>
        </is>
      </c>
      <c r="L596" s="223" t="n"/>
      <c r="M596" s="259" t="inlineStr">
        <is>
          <t>Tidak Tersedia</t>
        </is>
      </c>
      <c r="N596" s="223" t="inlineStr">
        <is>
          <t>Indonesia</t>
        </is>
      </c>
      <c r="O596" s="223" t="inlineStr">
        <is>
          <t>Fiksi</t>
        </is>
      </c>
      <c r="P596" s="260" t="inlineStr">
        <is>
          <t>Tidak tersedia</t>
        </is>
      </c>
      <c r="Q596" s="260" t="n">
        <v>2023</v>
      </c>
      <c r="R596" s="223" t="inlineStr">
        <is>
          <t>Rainbow Publisher</t>
        </is>
      </c>
      <c r="S596" s="223" t="inlineStr">
        <is>
          <t>Andi Offset CV</t>
        </is>
      </c>
      <c r="T596" s="223" t="inlineStr">
        <is>
          <t>Lokal</t>
        </is>
      </c>
      <c r="U596" s="261" t="n">
        <v>58</v>
      </c>
      <c r="V596" s="86" t="inlineStr">
        <is>
          <t>pdf</t>
        </is>
      </c>
      <c r="W596" s="223" t="inlineStr">
        <is>
          <t>4.7 MB</t>
        </is>
      </c>
      <c r="X596" s="223" t="inlineStr">
        <is>
          <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
 Dengan sekali hisap, si nenek langsung tertarik masuk ke dalam perut batu itu. Setelah si nenek tertelan, mulut batu itu mengatup kembali. Sejak itulah, si nenek tinggal di dalam perut batu itu dan tidak pernah keluar lagi.
 Sementara itu, kedua cucunya dengan gelisah mencari nenek mereka. Saat tiba di puncak bukit itu, mereka hanya mendapati kain milik nenek mereka terurai sedikit di antara batu berdaun itu.
 &amp;ldquo;Wahai, batu berdaun. Telanlah kami!&amp;rdquo; seru si sulung.
 Meskipun kedua anak tersebut berkali-kali memohon, batu berdaun itu tetap tidak mau membuka mulutnya, sampai akhirnya kedua anak itu tertidur di dekatnya.
 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
 Buku cerita ini berjudul 7 Kisah Klasik Nusantara yang berisi kisah tentang Datu Kalaka sampai dengan Kisah di Gua Kiskenda. Selamat membaca...</t>
        </is>
      </c>
      <c r="Y596" s="262" t="n">
        <v>66500</v>
      </c>
      <c r="Z596" s="226" t="n"/>
      <c r="AA596" s="241">
        <f>Y4028*Z4028</f>
        <v/>
      </c>
      <c r="AB596" s="237" t="inlineStr">
        <is>
          <t>d39621bf-bc81-4bab-916c-04090d5b8570</t>
        </is>
      </c>
    </row>
    <row r="597" ht="15" customHeight="1" s="283">
      <c r="A597" s="109" t="n">
        <v>4141</v>
      </c>
      <c r="B597" s="222">
        <f>HYPERLINK("https://mocostore.moco.co.id/catalog/"&amp;AB4150,"Klik Disini")</f>
        <v/>
      </c>
      <c r="C597" s="223" t="inlineStr">
        <is>
          <t>Dongeng dari Tanah Sumatra Suwarnadwipa BATU BETAJUK dan Dongeng lainnya</t>
        </is>
      </c>
      <c r="D597" s="223" t="inlineStr">
        <is>
          <t>:</t>
        </is>
      </c>
      <c r="E597" s="223" t="inlineStr">
        <is>
          <t>Ari Wulandari</t>
        </is>
      </c>
      <c r="F597" s="223" t="inlineStr">
        <is>
          <t>978-623-6701-95-9</t>
        </is>
      </c>
      <c r="G597" s="223" t="inlineStr">
        <is>
          <t>978-623-471-074-8</t>
        </is>
      </c>
      <c r="H597" s="223" t="inlineStr">
        <is>
          <t>Anak</t>
        </is>
      </c>
      <c r="I597" s="258" t="inlineStr">
        <is>
          <t>Fiksi</t>
        </is>
      </c>
      <c r="J597" s="186" t="inlineStr">
        <is>
          <t>001.01</t>
        </is>
      </c>
      <c r="K597" s="223" t="inlineStr">
        <is>
          <t>Edisi Ke-1</t>
        </is>
      </c>
      <c r="L597" s="223" t="inlineStr">
        <is>
          <t>Seri Ensiklopedia Dongeng Nusantara</t>
        </is>
      </c>
      <c r="M597" s="259" t="inlineStr">
        <is>
          <t>Tidak Tersedia</t>
        </is>
      </c>
      <c r="N597" s="223" t="inlineStr">
        <is>
          <t>Indonesia</t>
        </is>
      </c>
      <c r="O597" s="223" t="inlineStr">
        <is>
          <t>Fiksi</t>
        </is>
      </c>
      <c r="P597" s="260" t="n">
        <v>2022</v>
      </c>
      <c r="Q597" s="260" t="n">
        <v>2023</v>
      </c>
      <c r="R597" s="223" t="inlineStr">
        <is>
          <t>Rainbow Publisher</t>
        </is>
      </c>
      <c r="S597" s="223" t="inlineStr">
        <is>
          <t>Andi Offset CV</t>
        </is>
      </c>
      <c r="T597" s="223" t="inlineStr">
        <is>
          <t>Lokal</t>
        </is>
      </c>
      <c r="U597" s="261" t="n">
        <v>74</v>
      </c>
      <c r="V597" s="86" t="inlineStr">
        <is>
          <t>pdf</t>
        </is>
      </c>
      <c r="W597" s="223" t="inlineStr">
        <is>
          <t>5.1 MB</t>
        </is>
      </c>
      <c r="X597" s="22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597" s="262" t="n">
        <v>69000</v>
      </c>
      <c r="Z597" s="226" t="n"/>
      <c r="AA597" s="241">
        <f>Y4150*Z4150</f>
        <v/>
      </c>
      <c r="AB597" s="237" t="inlineStr">
        <is>
          <t>690142e5-271c-4aad-b8aa-5083b47ffea6</t>
        </is>
      </c>
    </row>
    <row r="598" ht="15" customHeight="1" s="283">
      <c r="A598" s="109" t="n">
        <v>4142</v>
      </c>
      <c r="B598" s="222">
        <f>HYPERLINK("https://mocostore.moco.co.id/catalog/"&amp;AB4151,"Klik Disini")</f>
        <v/>
      </c>
      <c r="C598" s="223" t="inlineStr">
        <is>
          <t>Dongeng dari Tanah Sumatra Suwarnadwipa PUTRI GADING CEMPAKA dan Dongeng lainnya</t>
        </is>
      </c>
      <c r="D598" s="223" t="inlineStr">
        <is>
          <t>:</t>
        </is>
      </c>
      <c r="E598" s="223" t="inlineStr">
        <is>
          <t>Ari Wulandari</t>
        </is>
      </c>
      <c r="F598" s="223" t="inlineStr">
        <is>
          <t>978-623-6701-93-5</t>
        </is>
      </c>
      <c r="G598" s="223" t="inlineStr">
        <is>
          <t>978-623-471-076-2</t>
        </is>
      </c>
      <c r="H598" s="223" t="inlineStr">
        <is>
          <t>Anak</t>
        </is>
      </c>
      <c r="I598" s="258" t="inlineStr">
        <is>
          <t>Fiksi</t>
        </is>
      </c>
      <c r="J598" s="186" t="inlineStr">
        <is>
          <t>001.01</t>
        </is>
      </c>
      <c r="K598" s="223" t="inlineStr">
        <is>
          <t>Edisi Ke-1</t>
        </is>
      </c>
      <c r="L598" s="223" t="inlineStr">
        <is>
          <t>Seri Ensiklopedia Dongeng Nusantara</t>
        </is>
      </c>
      <c r="M598" s="259" t="inlineStr">
        <is>
          <t>Tidak Tersedia</t>
        </is>
      </c>
      <c r="N598" s="223" t="inlineStr">
        <is>
          <t>Indonesia</t>
        </is>
      </c>
      <c r="O598" s="223" t="inlineStr">
        <is>
          <t>Fiksi</t>
        </is>
      </c>
      <c r="P598" s="260" t="n">
        <v>2022</v>
      </c>
      <c r="Q598" s="260" t="n">
        <v>2023</v>
      </c>
      <c r="R598" s="223" t="inlineStr">
        <is>
          <t>Rainbow Publisher</t>
        </is>
      </c>
      <c r="S598" s="223" t="inlineStr">
        <is>
          <t>Andi Offset CV</t>
        </is>
      </c>
      <c r="T598" s="223" t="inlineStr">
        <is>
          <t>Lokal</t>
        </is>
      </c>
      <c r="U598" s="261" t="n">
        <v>74</v>
      </c>
      <c r="V598" s="86" t="inlineStr">
        <is>
          <t>pdf</t>
        </is>
      </c>
      <c r="W598" s="223" t="inlineStr">
        <is>
          <t>5.6 MB</t>
        </is>
      </c>
      <c r="X598" s="22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598" s="262" t="n">
        <v>69000</v>
      </c>
      <c r="Z598" s="226" t="n"/>
      <c r="AA598" s="241">
        <f>Y4151*Z4151</f>
        <v/>
      </c>
      <c r="AB598" s="237" t="inlineStr">
        <is>
          <t>ec5fda9a-7f88-43d3-b866-68cb9e665093</t>
        </is>
      </c>
    </row>
    <row r="599" ht="15" customHeight="1" s="283">
      <c r="A599" s="109" t="n">
        <v>4143</v>
      </c>
      <c r="B599" s="222">
        <f>HYPERLINK("https://mocostore.moco.co.id/catalog/"&amp;AB4152,"Klik Disini")</f>
        <v/>
      </c>
      <c r="C599" s="223" t="inlineStr">
        <is>
          <t>Dongeng dari Tanah Sumatra Suwarnadwipa PUTRI RAJA SIMANGOLONG dan Dongeng lainnya</t>
        </is>
      </c>
      <c r="D599" s="223" t="inlineStr">
        <is>
          <t>:</t>
        </is>
      </c>
      <c r="E599" s="223" t="inlineStr">
        <is>
          <t>Ari Wulandari</t>
        </is>
      </c>
      <c r="F599" s="223" t="inlineStr">
        <is>
          <t>978-623-6701-94-2</t>
        </is>
      </c>
      <c r="G599" s="223" t="inlineStr">
        <is>
          <t>978-623-471-077-9</t>
        </is>
      </c>
      <c r="H599" s="223" t="inlineStr">
        <is>
          <t>Anak</t>
        </is>
      </c>
      <c r="I599" s="258" t="inlineStr">
        <is>
          <t>Fiksi</t>
        </is>
      </c>
      <c r="J599" s="186" t="inlineStr">
        <is>
          <t>001.01</t>
        </is>
      </c>
      <c r="K599" s="223" t="inlineStr">
        <is>
          <t>Edisi Ke-1</t>
        </is>
      </c>
      <c r="L599" s="223" t="inlineStr">
        <is>
          <t>Seri Ensiklopedia Dongeng Nusantara</t>
        </is>
      </c>
      <c r="M599" s="259" t="inlineStr">
        <is>
          <t>Tidak Tersedia</t>
        </is>
      </c>
      <c r="N599" s="223" t="inlineStr">
        <is>
          <t>Indonesia</t>
        </is>
      </c>
      <c r="O599" s="223" t="inlineStr">
        <is>
          <t>Fiksi</t>
        </is>
      </c>
      <c r="P599" s="260" t="n">
        <v>2022</v>
      </c>
      <c r="Q599" s="260" t="n">
        <v>2023</v>
      </c>
      <c r="R599" s="223" t="inlineStr">
        <is>
          <t>Rainbow Publisher</t>
        </is>
      </c>
      <c r="S599" s="223" t="inlineStr">
        <is>
          <t>Andi Offset CV</t>
        </is>
      </c>
      <c r="T599" s="223" t="inlineStr">
        <is>
          <t>Lokal</t>
        </is>
      </c>
      <c r="U599" s="261" t="n">
        <v>74</v>
      </c>
      <c r="V599" s="86" t="inlineStr">
        <is>
          <t>pdf</t>
        </is>
      </c>
      <c r="W599" s="223" t="inlineStr">
        <is>
          <t>6.6 MB</t>
        </is>
      </c>
      <c r="X599" s="22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599" s="262" t="n">
        <v>69000</v>
      </c>
      <c r="Z599" s="226" t="n"/>
      <c r="AA599" s="241">
        <f>Y4152*Z4152</f>
        <v/>
      </c>
      <c r="AB599" s="237" t="inlineStr">
        <is>
          <t>fcf98797-44f5-45af-b8f7-0899c6661f56</t>
        </is>
      </c>
    </row>
    <row r="600" ht="15" customHeight="1" s="283">
      <c r="A600" s="109" t="n">
        <v>4157</v>
      </c>
      <c r="B600" s="222">
        <f>HYPERLINK("https://mocostore.moco.co.id/catalog/"&amp;AB4166,"Klik Disini")</f>
        <v/>
      </c>
      <c r="C600" s="223" t="inlineStr">
        <is>
          <t>The Prisoner – Aku Harus Menemukan Cintaku Sendiri</t>
        </is>
      </c>
      <c r="D600" s="223" t="inlineStr">
        <is>
          <t>:</t>
        </is>
      </c>
      <c r="E600" s="223" t="inlineStr">
        <is>
          <t>Loryta Chai</t>
        </is>
      </c>
      <c r="F600" s="223" t="inlineStr">
        <is>
          <t>978-979-29-6782-1</t>
        </is>
      </c>
      <c r="G600" s="223" t="inlineStr">
        <is>
          <t>978-623-8419-14-2</t>
        </is>
      </c>
      <c r="H600" s="223" t="inlineStr">
        <is>
          <t>Fiksi</t>
        </is>
      </c>
      <c r="I600" s="258" t="inlineStr">
        <is>
          <t>Fiksi</t>
        </is>
      </c>
      <c r="J600" s="186" t="inlineStr">
        <is>
          <t>001.02</t>
        </is>
      </c>
      <c r="K600" s="223" t="inlineStr">
        <is>
          <t>Edisi Ke-1</t>
        </is>
      </c>
      <c r="L600" s="223" t="n"/>
      <c r="M600" s="259" t="inlineStr">
        <is>
          <t>Tidak Tersedia</t>
        </is>
      </c>
      <c r="N600" s="223" t="inlineStr">
        <is>
          <t>Indonesia</t>
        </is>
      </c>
      <c r="O600" s="223" t="inlineStr">
        <is>
          <t>Novel</t>
        </is>
      </c>
      <c r="P600" s="260" t="n">
        <v>2018</v>
      </c>
      <c r="Q600" s="260" t="n">
        <v>2021</v>
      </c>
      <c r="R600" s="223" t="inlineStr">
        <is>
          <t>Sheila Publishing</t>
        </is>
      </c>
      <c r="S600" s="223" t="inlineStr">
        <is>
          <t>Andi Offset CV</t>
        </is>
      </c>
      <c r="T600" s="223" t="inlineStr">
        <is>
          <t>Lokal</t>
        </is>
      </c>
      <c r="U600" s="261" t="n">
        <v>291</v>
      </c>
      <c r="V600" s="86" t="inlineStr">
        <is>
          <t>pdf</t>
        </is>
      </c>
      <c r="W600" s="223" t="inlineStr">
        <is>
          <t>18.1 MB</t>
        </is>
      </c>
      <c r="X600" s="223" t="inlineStr">
        <is>
          <t>Frey Addison, seorang sutradara film yang baru saja pulang dari New York untuk menghadiri pernikahan adiknya, Eddy Addison, sangat marah ketika mengetahui Sabrina telah menggagalkan pernikahan adiknya, dengan membawanya kabur di saat pernikahannya sedang berlangsung. Sabrina sendiri tidak menyangka kalau ia harus berurusan dengan Kakak dari sahabatnya itu. Sabrina pun dituduh sebagai wanita selingkuhannya Eddy yang mengincar kekayaannya saja. Dan Frey, akan melakukan apa saja untuk menjauhkan Sabrina dari Eddy. Frey yang sudah berkomitmen ingin menjadi pria lajang dan tidak memikirkan soal pernikahan karena masa lalunya, yang pernah dikhianati seorang wanita yang berprofesi sebagai seorang model malah harus jatuh cinta dengan Sabrina yang merupakan seorang model dan aktris pendatang baru yang memiliki masa lalu yang kelam juga.</t>
        </is>
      </c>
      <c r="Y600" s="262" t="n">
        <v>65000</v>
      </c>
      <c r="Z600" s="226" t="n"/>
      <c r="AA600" s="241">
        <f>Y4166*Z4166</f>
        <v/>
      </c>
      <c r="AB600" s="237" t="inlineStr">
        <is>
          <t>fdf88f15-f146-4b21-8638-7b397a8ac85a</t>
        </is>
      </c>
    </row>
    <row r="601" ht="15" customHeight="1" s="283">
      <c r="A601" s="109" t="n">
        <v>4184</v>
      </c>
      <c r="B601" s="222">
        <f>HYPERLINK("https://mocostore.moco.co.id/catalog/"&amp;AB4193,"Klik Disini")</f>
        <v/>
      </c>
      <c r="C601" s="223" t="inlineStr">
        <is>
          <t>GOODBYE, MAS! Ketika dua hati berhenti mencintai. Memilih hati tinggal atau pergi?</t>
        </is>
      </c>
      <c r="D601" s="223" t="inlineStr">
        <is>
          <t>:</t>
        </is>
      </c>
      <c r="E601" s="223" t="inlineStr">
        <is>
          <t>Achi TM</t>
        </is>
      </c>
      <c r="F601" s="223" t="inlineStr">
        <is>
          <t>978-623-8419-19-7</t>
        </is>
      </c>
      <c r="G601" s="223" t="inlineStr">
        <is>
          <t>978-623-8419-20-3</t>
        </is>
      </c>
      <c r="H601" s="223" t="inlineStr">
        <is>
          <t>Fiksi</t>
        </is>
      </c>
      <c r="I601" s="258" t="inlineStr">
        <is>
          <t>Fiksi</t>
        </is>
      </c>
      <c r="J601" s="186" t="inlineStr">
        <is>
          <t>001.02</t>
        </is>
      </c>
      <c r="K601" s="264" t="inlineStr">
        <is>
          <t>Edisi Ke-1</t>
        </is>
      </c>
      <c r="L601" s="264" t="n"/>
      <c r="M601" s="259" t="inlineStr">
        <is>
          <t>Tidak Tersedia</t>
        </is>
      </c>
      <c r="N601" s="223" t="inlineStr">
        <is>
          <t>Indonesia</t>
        </is>
      </c>
      <c r="O601" s="223" t="inlineStr">
        <is>
          <t>Fiksi</t>
        </is>
      </c>
      <c r="P601" s="260" t="n">
        <v>2024</v>
      </c>
      <c r="Q601" s="260" t="n">
        <v>2024</v>
      </c>
      <c r="R601" s="223" t="inlineStr">
        <is>
          <t>Sheila Publishing</t>
        </is>
      </c>
      <c r="S601" s="223" t="inlineStr">
        <is>
          <t>Andi Offset CV</t>
        </is>
      </c>
      <c r="T601" s="223" t="inlineStr">
        <is>
          <t>Lokal</t>
        </is>
      </c>
      <c r="U601" s="261" t="n">
        <v>482</v>
      </c>
      <c r="V601" s="86" t="inlineStr">
        <is>
          <t>pdf</t>
        </is>
      </c>
      <c r="W601" s="223" t="inlineStr">
        <is>
          <t>5.0 MB</t>
        </is>
      </c>
      <c r="X601" s="223" t="inlineStr">
        <is>
          <t>Asih sudah tdak tahan lagi dengan Setya! Ia ingin bercerai dari lelaki merepotkan itu. Selama 8 tahun pernikahan, Asih sibuk mengabdi.Mengikut semua kemauan Setya yang serba sempurna. Sarapan hanya mau Sop ayam, keasinan sedikit ngga mau makan,setrikaan kurang licin past ngedumel, dan hal hal remeh lain yang membuat Asih kerepotan jadi ibu rumah tangga.</t>
        </is>
      </c>
      <c r="Y601" s="262" t="n">
        <v>126000</v>
      </c>
      <c r="Z601" s="226" t="n"/>
      <c r="AA601" s="241">
        <f>Y4193*Z4193</f>
        <v/>
      </c>
      <c r="AB601" s="237" t="inlineStr">
        <is>
          <t>5b362422-9580-42b2-9e08-2c67e18d2964</t>
        </is>
      </c>
    </row>
    <row r="602" ht="15" customHeight="1" s="283">
      <c r="A602" s="109" t="n">
        <v>4190</v>
      </c>
      <c r="B602" s="222">
        <f>HYPERLINK("https://mocostore.moco.co.id/catalog/"&amp;AB4199,"Klik Disini")</f>
        <v/>
      </c>
      <c r="C602" s="223" t="inlineStr">
        <is>
          <t>SI ANAK KUCING &amp; BAYI IKAN PAUS THE KITTY &amp; THE BABY WHALE</t>
        </is>
      </c>
      <c r="D602" s="223" t="inlineStr">
        <is>
          <t>:</t>
        </is>
      </c>
      <c r="E602" s="223" t="inlineStr">
        <is>
          <t>Fredeswinda Wulandari</t>
        </is>
      </c>
      <c r="F602" s="223" t="inlineStr">
        <is>
          <t>978-623-471-126-4</t>
        </is>
      </c>
      <c r="G602" s="223" t="inlineStr">
        <is>
          <t>978-623-471-125-7</t>
        </is>
      </c>
      <c r="H602" s="223" t="inlineStr">
        <is>
          <t>Anak</t>
        </is>
      </c>
      <c r="I602" s="258" t="inlineStr">
        <is>
          <t>Fiksi</t>
        </is>
      </c>
      <c r="J602" s="186" t="inlineStr">
        <is>
          <t>001.01</t>
        </is>
      </c>
      <c r="K602" s="264" t="inlineStr">
        <is>
          <t>Edisi Ke-1</t>
        </is>
      </c>
      <c r="L602" s="264" t="n"/>
      <c r="M602" s="259" t="inlineStr">
        <is>
          <t>Tidak Tersedia</t>
        </is>
      </c>
      <c r="N602" s="223" t="inlineStr">
        <is>
          <t>Indonesia</t>
        </is>
      </c>
      <c r="O602" s="223" t="inlineStr">
        <is>
          <t>Fiksi</t>
        </is>
      </c>
      <c r="P602" s="260" t="n">
        <v>2024</v>
      </c>
      <c r="Q602" s="260" t="n">
        <v>2024</v>
      </c>
      <c r="R602" s="223" t="inlineStr">
        <is>
          <t>Rainbow Publisher</t>
        </is>
      </c>
      <c r="S602" s="223" t="inlineStr">
        <is>
          <t>Andi Offset CV</t>
        </is>
      </c>
      <c r="T602" s="223" t="inlineStr">
        <is>
          <t>Lokal</t>
        </is>
      </c>
      <c r="U602" s="261" t="n">
        <v>38</v>
      </c>
      <c r="V602" s="86" t="inlineStr">
        <is>
          <t>pdf</t>
        </is>
      </c>
      <c r="W602" s="223" t="inlineStr">
        <is>
          <t>4.8 MB</t>
        </is>
      </c>
      <c r="X602" s="223" t="inlineStr">
        <is>
          <t>Mengapa kamu bersembunyi, Weenie?&amp;rdquo; lanjut Cici bertanya.&amp;ldquo;Aku sedih sekali,&amp;rdquo; sahut Weenie.&amp;ldquo;Tidak usah bersedih, ya. Ada Cici di sini. Kita akan bersenang-senang bersama,&amp;rdquo; hibur Cici.&amp;ldquo;Baiklah, Cici,&amp;rdquo; sahut Weenie.Cici adalah seekor kucing manis. Cici tinggal bersama pemiliknya yang baik hati. Sementara itu, Weenieadalah seekor bayi ikan paus di sebuah sirkus yang sedang bersedih. Apa gerangan yang membuat si bayiikan paus ini bersedih hati? Apa yang dilakukan Cici, seekor kucing rumahan untuk menghiburnya? Ikutikisah persahabatan mereka yang menyenangkan sembari belajar bahasa Inggris.</t>
        </is>
      </c>
      <c r="Y602" s="262" t="n">
        <v>89000</v>
      </c>
      <c r="Z602" s="226" t="n"/>
      <c r="AA602" s="241">
        <f>Y4199*Z4199</f>
        <v/>
      </c>
      <c r="AB602" s="237" t="inlineStr">
        <is>
          <t>7d4e6569-c1a4-4196-834c-636afa6c82cd</t>
        </is>
      </c>
    </row>
    <row r="603" ht="15" customHeight="1" s="283">
      <c r="A603" s="109" t="n">
        <v>4193</v>
      </c>
      <c r="B603" s="222">
        <f>HYPERLINK("https://mocostore.moco.co.id/catalog/"&amp;AB4202,"Klik Disini")</f>
        <v/>
      </c>
      <c r="C603" s="223" t="inlineStr">
        <is>
          <t>06:27 : The Pain is Real</t>
        </is>
      </c>
      <c r="D603" s="223" t="inlineStr">
        <is>
          <t>:</t>
        </is>
      </c>
      <c r="E603" s="223" t="inlineStr">
        <is>
          <t>Narnie January</t>
        </is>
      </c>
      <c r="F603" s="223" t="n"/>
      <c r="G603" s="223" t="inlineStr">
        <is>
          <t>978-623-8419-18-0</t>
        </is>
      </c>
      <c r="H603" s="223" t="inlineStr">
        <is>
          <t>Novel</t>
        </is>
      </c>
      <c r="I603" s="258" t="inlineStr">
        <is>
          <t>Fiksi</t>
        </is>
      </c>
      <c r="J603" s="186" t="inlineStr">
        <is>
          <t>001.02</t>
        </is>
      </c>
      <c r="K603" s="264" t="inlineStr">
        <is>
          <t>Edisi Ke-1</t>
        </is>
      </c>
      <c r="L603" s="264" t="n"/>
      <c r="M603" s="259" t="inlineStr">
        <is>
          <t>Tidak Tersedia</t>
        </is>
      </c>
      <c r="N603" s="223" t="inlineStr">
        <is>
          <t>Indonesia</t>
        </is>
      </c>
      <c r="O603" s="223" t="inlineStr">
        <is>
          <t>Bukan fiksi</t>
        </is>
      </c>
      <c r="P603" s="260" t="inlineStr">
        <is>
          <t>Tidak tersedia</t>
        </is>
      </c>
      <c r="Q603" s="260" t="n">
        <v>2024</v>
      </c>
      <c r="R603" s="223" t="inlineStr">
        <is>
          <t>Sheila Publishing</t>
        </is>
      </c>
      <c r="S603" s="223" t="inlineStr">
        <is>
          <t>Andi Offset CV</t>
        </is>
      </c>
      <c r="T603" s="223" t="inlineStr">
        <is>
          <t>Lokal</t>
        </is>
      </c>
      <c r="U603" s="261" t="n">
        <v>302</v>
      </c>
      <c r="V603" s="86" t="inlineStr">
        <is>
          <t>pdf</t>
        </is>
      </c>
      <c r="W603" s="223" t="inlineStr">
        <is>
          <t>5.9 MB</t>
        </is>
      </c>
      <c r="X603" s="223" t="inlineStr">
        <is>
          <t>Hantu itu kembali, bangkit dari dalam dirinya,diam-diam, setelah sekian lama bersembunyi dan diasembunyikan.Diandra cukup nyaman dengan kehidupannyameskipun dia belum dapat memenuhi ekspektasi banyakorang. Segalanya berjalan dengan baik; pekerjaan, orangtua, teman-teman, bahkan hubungannya dengan Gara,kekasihnya. Namun, perlahan hidupnya berubah, rasa sakit,kesedihan, kecemasan, ketakutan, terus menghantuinya,merusak pikiran dan menyakiti hatinya tanpa dapat diakendalikan. Diandra tidak menyadarinya sampai akhirnyadia bahkan tidak tahu apa itu bahagia.</t>
        </is>
      </c>
      <c r="Y603" s="262" t="n">
        <v>129000</v>
      </c>
      <c r="Z603" s="226" t="n"/>
      <c r="AA603" s="241">
        <f>Y4202*Z4202</f>
        <v/>
      </c>
      <c r="AB603" s="237" t="inlineStr">
        <is>
          <t>b93e3653-d280-4ea0-a9fa-c29b6b0df7c5</t>
        </is>
      </c>
    </row>
    <row r="604" ht="15" customHeight="1" s="283">
      <c r="A604" s="109" t="n">
        <v>4216</v>
      </c>
      <c r="B604" s="222">
        <f>HYPERLINK("https://mocostore.moco.co.id/catalog/"&amp;AB4225,"Klik Disini")</f>
        <v/>
      </c>
      <c r="C604" s="223" t="inlineStr">
        <is>
          <t>Buku Seri Aktivitas Leika : Liburan Seru Bersama Leika</t>
        </is>
      </c>
      <c r="D604" s="223" t="inlineStr">
        <is>
          <t>:</t>
        </is>
      </c>
      <c r="E604" s="223" t="inlineStr">
        <is>
          <t>Leika &amp; Diena Fitri</t>
        </is>
      </c>
      <c r="F604" s="223" t="inlineStr">
        <is>
          <t>978-623-471-109-7</t>
        </is>
      </c>
      <c r="G604" s="223" t="inlineStr">
        <is>
          <t>978-623-471-110-3</t>
        </is>
      </c>
      <c r="H604" s="223" t="inlineStr">
        <is>
          <t>Anak</t>
        </is>
      </c>
      <c r="I604" s="258" t="inlineStr">
        <is>
          <t>Fiksi</t>
        </is>
      </c>
      <c r="J604" s="186" t="inlineStr">
        <is>
          <t>001.01</t>
        </is>
      </c>
      <c r="K604" s="264" t="inlineStr">
        <is>
          <t>Edisi Ke-1</t>
        </is>
      </c>
      <c r="L604" s="264" t="n"/>
      <c r="M604" s="259" t="inlineStr">
        <is>
          <t>Tidak Tersedia</t>
        </is>
      </c>
      <c r="N604" s="223" t="inlineStr">
        <is>
          <t>Indonesia</t>
        </is>
      </c>
      <c r="O604" s="223" t="inlineStr">
        <is>
          <t>Fiksi</t>
        </is>
      </c>
      <c r="P604" s="260" t="n">
        <v>2024</v>
      </c>
      <c r="Q604" s="260" t="n">
        <v>2024</v>
      </c>
      <c r="R604" s="223" t="inlineStr">
        <is>
          <t>Rainbow Publisher</t>
        </is>
      </c>
      <c r="S604" s="223" t="inlineStr">
        <is>
          <t>Andi Offset CV</t>
        </is>
      </c>
      <c r="T604" s="223" t="inlineStr">
        <is>
          <t>Lokal</t>
        </is>
      </c>
      <c r="U604" s="261" t="n">
        <v>41</v>
      </c>
      <c r="V604" s="86" t="inlineStr">
        <is>
          <t>pdf</t>
        </is>
      </c>
      <c r="W604" s="223" t="inlineStr">
        <is>
          <t>7.5 MB</t>
        </is>
      </c>
      <c r="X604" s="223" t="inlineStr">
        <is>
          <t>Buku Seri Aktivitas Leika kali ini mengusung tema &amp;ldquo;Liburan Seru Bersama Leika&amp;rdquo;. Kamu bisa mengikuti petualangan Leika mulai dari pergi ke Kebun Binatang, Pantai dan Hotel. Kamu bisa mengikuti kegiatan Leika dalam bentuk aktivitas seru lho teman-teman. Buku ini menawarkan kegiatan yang menyenangkan untuk dilakukan di rumah bersama dengan keluarga. Dengan dilengkapi gambar yang menarik dengan beragam aktivitas seru, sehingga aktivitas menjadi lebih menyenangkan. Selamat bermain dan berkreasi!</t>
        </is>
      </c>
      <c r="Y604" s="262" t="n">
        <v>69000</v>
      </c>
      <c r="Z604" s="226" t="n"/>
      <c r="AA604" s="241">
        <f>Y4225*Z4225</f>
        <v/>
      </c>
      <c r="AB604" s="237" t="inlineStr">
        <is>
          <t>3844d8f9-5a56-4882-b7a8-7c465a0b91f1</t>
        </is>
      </c>
    </row>
    <row r="605" ht="15" customHeight="1" s="283">
      <c r="A605" s="109" t="n">
        <v>4244</v>
      </c>
      <c r="B605" s="222">
        <f>HYPERLINK("https://mocostore.moco.co.id/catalog/"&amp;AB4253,"Klik Disini")</f>
        <v/>
      </c>
      <c r="C605" s="223" t="inlineStr">
        <is>
          <t>Seri Buku Cerita Leika : BERANGKAT SEKOLAH PAKAI SEPATU RODA</t>
        </is>
      </c>
      <c r="D605" s="223" t="inlineStr">
        <is>
          <t>:</t>
        </is>
      </c>
      <c r="E605" s="223" t="inlineStr">
        <is>
          <t>Leika &amp; Diena Fitri</t>
        </is>
      </c>
      <c r="F605" s="223" t="inlineStr">
        <is>
          <t>978-623-471-060-1</t>
        </is>
      </c>
      <c r="G605" s="223" t="inlineStr">
        <is>
          <t>978-623-471-059-5</t>
        </is>
      </c>
      <c r="H605" s="223" t="inlineStr">
        <is>
          <t>Anak</t>
        </is>
      </c>
      <c r="I605" s="258" t="inlineStr">
        <is>
          <t>Fiksi</t>
        </is>
      </c>
      <c r="J605" s="186" t="inlineStr">
        <is>
          <t>001.01</t>
        </is>
      </c>
      <c r="K605" s="264" t="inlineStr">
        <is>
          <t>Edisi Ke-1</t>
        </is>
      </c>
      <c r="L605" s="264" t="n"/>
      <c r="M605" s="259" t="inlineStr">
        <is>
          <t>Tidak Tersedia</t>
        </is>
      </c>
      <c r="N605" s="223" t="inlineStr">
        <is>
          <t>Indonesia</t>
        </is>
      </c>
      <c r="O605" s="223" t="inlineStr">
        <is>
          <t>Fiksi</t>
        </is>
      </c>
      <c r="P605" s="260" t="n">
        <v>2023</v>
      </c>
      <c r="Q605" s="260" t="n">
        <v>2023</v>
      </c>
      <c r="R605" s="223" t="inlineStr">
        <is>
          <t>Rainbow Publisher</t>
        </is>
      </c>
      <c r="S605" s="223" t="inlineStr">
        <is>
          <t>Andi Offset CV</t>
        </is>
      </c>
      <c r="T605" s="223" t="inlineStr">
        <is>
          <t>Lokal</t>
        </is>
      </c>
      <c r="U605" s="261" t="n">
        <v>50</v>
      </c>
      <c r="V605" s="86" t="inlineStr">
        <is>
          <t>pdf</t>
        </is>
      </c>
      <c r="W605" s="223" t="inlineStr">
        <is>
          <t>9.4 MB</t>
        </is>
      </c>
      <c r="X605" s="223" t="inlineStr">
        <is>
          <t>Kali ini Leika dan Tompel berpetualangan berangkat sekolah menggunakan sepatu roda Wah, Leika ada saja ya idenya! Dan, ternyata cukup seru loh petualangan Leika kali ini. Leika dan Tompel melewati kampung Pelangi yang sangat indah jika dilihat dari kejauhan dan juga melewati gang yang semua serba pink. Sangat menarik kan? Tapi ada juga jalan yang menantang Teman - Teman, yang membuat degdeg-an dan harus berhati - hati saat melewatinya. Penasaran kan dengan petualangan Leika kali ini! Yukk segera baca bukunya.</t>
        </is>
      </c>
      <c r="Y605" s="262" t="n">
        <v>55000</v>
      </c>
      <c r="Z605" s="226" t="n"/>
      <c r="AA605" s="241">
        <f>Y4253*Z4253</f>
        <v/>
      </c>
      <c r="AB605" s="237" t="inlineStr">
        <is>
          <t>2857a2fd-57d3-4ee1-acd0-d9a42a3c63e2</t>
        </is>
      </c>
    </row>
    <row r="606" ht="15" customHeight="1" s="283">
      <c r="A606" s="109" t="n">
        <v>4245</v>
      </c>
      <c r="B606" s="222">
        <f>HYPERLINK("https://mocostore.moco.co.id/catalog/"&amp;AB4254,"Klik Disini")</f>
        <v/>
      </c>
      <c r="C606" s="223" t="inlineStr">
        <is>
          <t>Seri Buku Cerita Leika : Bermain Petak Umpet Bersama Leika</t>
        </is>
      </c>
      <c r="D606" s="223" t="inlineStr">
        <is>
          <t>:</t>
        </is>
      </c>
      <c r="E606" s="223" t="inlineStr">
        <is>
          <t>Leika &amp; Diena Fitri</t>
        </is>
      </c>
      <c r="F606" s="223" t="inlineStr">
        <is>
          <t>978-623-471-057-1</t>
        </is>
      </c>
      <c r="G606" s="223" t="inlineStr">
        <is>
          <t>978-623-471-058-8</t>
        </is>
      </c>
      <c r="H606" s="223" t="inlineStr">
        <is>
          <t>Anak</t>
        </is>
      </c>
      <c r="I606" s="258" t="inlineStr">
        <is>
          <t>Fiksi</t>
        </is>
      </c>
      <c r="J606" s="186" t="inlineStr">
        <is>
          <t>001.01</t>
        </is>
      </c>
      <c r="K606" s="264" t="inlineStr">
        <is>
          <t>Edisi Ke-1</t>
        </is>
      </c>
      <c r="L606" s="264" t="n"/>
      <c r="M606" s="259" t="inlineStr">
        <is>
          <t>Tidak Tersedia</t>
        </is>
      </c>
      <c r="N606" s="223" t="inlineStr">
        <is>
          <t>Indonesia</t>
        </is>
      </c>
      <c r="O606" s="223" t="inlineStr">
        <is>
          <t>Fiksi</t>
        </is>
      </c>
      <c r="P606" s="260" t="n">
        <v>2023</v>
      </c>
      <c r="Q606" s="260" t="n">
        <v>2023</v>
      </c>
      <c r="R606" s="223" t="inlineStr">
        <is>
          <t>Rainbow Publisher</t>
        </is>
      </c>
      <c r="S606" s="223" t="inlineStr">
        <is>
          <t>Andi Offset CV</t>
        </is>
      </c>
      <c r="T606" s="223" t="inlineStr">
        <is>
          <t>Lokal</t>
        </is>
      </c>
      <c r="U606" s="261" t="n">
        <v>50</v>
      </c>
      <c r="V606" s="86" t="inlineStr">
        <is>
          <t>pdf</t>
        </is>
      </c>
      <c r="W606" s="223" t="inlineStr">
        <is>
          <t>6.9 MB</t>
        </is>
      </c>
      <c r="X606" s="223" t="inlineStr">
        <is>
          <t>Leika, Ayah dan Tompel kali ini bermain di playground. Dan, alih-alih hanya memainkan wahana di arena bermain playground, Leika, Ayah dan Tompel bermain petak umpet di playground.
 Wahhh&amp;hellip;Leika memang selalu lain ya ide-idenya? Pasti seru ya bermain petak umpet di playground seperti Leika, tapi gimana ceritanya ya&amp;hellip;.Penasaran kan?
 Yukkk mari kita baca bagaimana serunya permainan petak umpet Leika, Ayah dan Tompel di playground&amp;hellip;.!!</t>
        </is>
      </c>
      <c r="Y606" s="262" t="n">
        <v>55000</v>
      </c>
      <c r="Z606" s="226" t="n"/>
      <c r="AA606" s="241">
        <f>Y4254*Z4254</f>
        <v/>
      </c>
      <c r="AB606" s="237" t="inlineStr">
        <is>
          <t>c3f65ae3-496a-49d2-a903-253829667e75</t>
        </is>
      </c>
    </row>
    <row r="607" ht="15" customHeight="1" s="283">
      <c r="A607" s="109" t="n">
        <v>4246</v>
      </c>
      <c r="B607" s="222">
        <f>HYPERLINK("https://mocostore.moco.co.id/catalog/"&amp;AB4255,"Klik Disini")</f>
        <v/>
      </c>
      <c r="C607" s="223" t="inlineStr">
        <is>
          <t>Buku Seri Aktivitas Leika : Permainan Seru Bersama Leika dan Tompel</t>
        </is>
      </c>
      <c r="D607" s="223" t="inlineStr">
        <is>
          <t>:</t>
        </is>
      </c>
      <c r="E607" s="223" t="inlineStr">
        <is>
          <t>Leika &amp; Diena Fitri</t>
        </is>
      </c>
      <c r="F607" s="223" t="inlineStr">
        <is>
          <t>978-623-471-051-9</t>
        </is>
      </c>
      <c r="G607" s="223" t="inlineStr">
        <is>
          <t>978-623-471-052-6</t>
        </is>
      </c>
      <c r="H607" s="223" t="inlineStr">
        <is>
          <t>Anak</t>
        </is>
      </c>
      <c r="I607" s="258" t="inlineStr">
        <is>
          <t>Fiksi</t>
        </is>
      </c>
      <c r="J607" s="186" t="inlineStr">
        <is>
          <t>001.01</t>
        </is>
      </c>
      <c r="K607" s="264" t="inlineStr">
        <is>
          <t>Edisi Ke-1</t>
        </is>
      </c>
      <c r="L607" s="264" t="n"/>
      <c r="M607" s="259" t="inlineStr">
        <is>
          <t>Tidak Tersedia</t>
        </is>
      </c>
      <c r="N607" s="223" t="inlineStr">
        <is>
          <t>Indonesia</t>
        </is>
      </c>
      <c r="O607" s="223" t="inlineStr">
        <is>
          <t>Fiksi</t>
        </is>
      </c>
      <c r="P607" s="260" t="n">
        <v>2023</v>
      </c>
      <c r="Q607" s="260" t="n">
        <v>2023</v>
      </c>
      <c r="R607" s="223" t="inlineStr">
        <is>
          <t>Rainbow Publisher</t>
        </is>
      </c>
      <c r="S607" s="223" t="inlineStr">
        <is>
          <t>Andi Offset CV</t>
        </is>
      </c>
      <c r="T607" s="223" t="inlineStr">
        <is>
          <t>Lokal</t>
        </is>
      </c>
      <c r="U607" s="261" t="n">
        <v>42</v>
      </c>
      <c r="V607" s="86" t="inlineStr">
        <is>
          <t>pdf</t>
        </is>
      </c>
      <c r="W607" s="223" t="inlineStr">
        <is>
          <t>4.5 MB</t>
        </is>
      </c>
      <c r="X607" s="223" t="inlineStr">
        <is>
          <t>Buku Seri aktivitas Leika kali ini mengusung tema &amp;quot;Permainan Seru Bersama Leika dan Tompel&amp;quot;. Kamu bisa melihat keseruan Leika dan Tompel dalam bermain. Sampai-sampai ada perang bantal lho! Terbayangkan keseruannya..
 Buku ini menawarkan kegiatan yang menyenangkan untuk dilakukan di rumah bersama dengan keluarga.
 Dengan dilengkapi gambar-gambar yang menarik dengan beragam aktivitas seru, sehingga aktivitas menjadi lebih menyenangkan. Selamat bermain dan berkreasi!!</t>
        </is>
      </c>
      <c r="Y607" s="262" t="n">
        <v>45000</v>
      </c>
      <c r="Z607" s="226" t="n"/>
      <c r="AA607" s="241">
        <f>Y4255*Z4255</f>
        <v/>
      </c>
      <c r="AB607" s="237" t="inlineStr">
        <is>
          <t>47f34a97-b368-49db-a7e1-090c5461d9e1</t>
        </is>
      </c>
    </row>
    <row r="608" ht="15" customHeight="1" s="283">
      <c r="A608" s="109" t="n">
        <v>4247</v>
      </c>
      <c r="B608" s="222">
        <f>HYPERLINK("https://mocostore.moco.co.id/catalog/"&amp;AB4256,"Klik Disini")</f>
        <v/>
      </c>
      <c r="C608" s="223" t="inlineStr">
        <is>
          <t>Buku Seri Aktivitas Leika : Ulang Tahun Bersama Leika</t>
        </is>
      </c>
      <c r="D608" s="223" t="inlineStr">
        <is>
          <t>:</t>
        </is>
      </c>
      <c r="E608" s="223" t="inlineStr">
        <is>
          <t>Leika &amp; Diena Fitri</t>
        </is>
      </c>
      <c r="F608" s="223" t="inlineStr">
        <is>
          <t>978-623-471-055-7</t>
        </is>
      </c>
      <c r="G608" s="223" t="inlineStr">
        <is>
          <t>978-623-471-056-4</t>
        </is>
      </c>
      <c r="H608" s="223" t="inlineStr">
        <is>
          <t>Anak</t>
        </is>
      </c>
      <c r="I608" s="258" t="inlineStr">
        <is>
          <t>Fiksi</t>
        </is>
      </c>
      <c r="J608" s="186" t="inlineStr">
        <is>
          <t>001.01</t>
        </is>
      </c>
      <c r="K608" s="264" t="inlineStr">
        <is>
          <t>Edisi Ke-1</t>
        </is>
      </c>
      <c r="L608" s="264" t="n"/>
      <c r="M608" s="259" t="inlineStr">
        <is>
          <t>Tidak Tersedia</t>
        </is>
      </c>
      <c r="N608" s="223" t="inlineStr">
        <is>
          <t>Indonesia</t>
        </is>
      </c>
      <c r="O608" s="223" t="inlineStr">
        <is>
          <t>Fiksi</t>
        </is>
      </c>
      <c r="P608" s="260" t="n">
        <v>2023</v>
      </c>
      <c r="Q608" s="260" t="n">
        <v>2023</v>
      </c>
      <c r="R608" s="223" t="inlineStr">
        <is>
          <t>Rainbow Publisher</t>
        </is>
      </c>
      <c r="S608" s="223" t="inlineStr">
        <is>
          <t>Andi Offset CV</t>
        </is>
      </c>
      <c r="T608" s="223" t="inlineStr">
        <is>
          <t>Lokal</t>
        </is>
      </c>
      <c r="U608" s="261" t="n">
        <v>42</v>
      </c>
      <c r="V608" s="86" t="inlineStr">
        <is>
          <t>pdf</t>
        </is>
      </c>
      <c r="W608" s="223" t="inlineStr">
        <is>
          <t>5.6 MB</t>
        </is>
      </c>
      <c r="X608" s="223" t="inlineStr">
        <is>
          <t>Buku Seri aktivitas Leika kali ini mengusung tema &amp;quot;Leika in WONDER-EIGHT Birthday Party&amp;quot;. Kali ini kamu bisa melihat aktivitas Leika saat perayaan ulang tahun yang ke-8.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t>
        </is>
      </c>
      <c r="Y608" s="262" t="n">
        <v>59000</v>
      </c>
      <c r="Z608" s="226" t="n"/>
      <c r="AA608" s="241">
        <f>Y4256*Z4256</f>
        <v/>
      </c>
      <c r="AB608" s="237" t="inlineStr">
        <is>
          <t>1529a9c0-d3f6-4ca1-a972-10763dc931fb</t>
        </is>
      </c>
    </row>
    <row r="609" ht="15" customHeight="1" s="283">
      <c r="A609" s="109" t="n">
        <v>4248</v>
      </c>
      <c r="B609" s="222">
        <f>HYPERLINK("https://mocostore.moco.co.id/catalog/"&amp;AB4257,"Klik Disini")</f>
        <v/>
      </c>
      <c r="C609" s="223" t="inlineStr">
        <is>
          <t>Buku Seri Aktivitas Leika : Bermain Warna Bersama Leika</t>
        </is>
      </c>
      <c r="D609" s="223" t="inlineStr">
        <is>
          <t>:</t>
        </is>
      </c>
      <c r="E609" s="223" t="inlineStr">
        <is>
          <t>Leika &amp; Diena Fitri</t>
        </is>
      </c>
      <c r="F609" s="223" t="inlineStr">
        <is>
          <t>978-623-471-053-3</t>
        </is>
      </c>
      <c r="G609" s="223" t="inlineStr">
        <is>
          <t>978-623-471-054-0</t>
        </is>
      </c>
      <c r="H609" s="223" t="inlineStr">
        <is>
          <t>Anak</t>
        </is>
      </c>
      <c r="I609" s="258" t="inlineStr">
        <is>
          <t>Fiksi</t>
        </is>
      </c>
      <c r="J609" s="186" t="inlineStr">
        <is>
          <t>001.01</t>
        </is>
      </c>
      <c r="K609" s="264" t="inlineStr">
        <is>
          <t>Tidak Tersedia</t>
        </is>
      </c>
      <c r="L609" s="264" t="n"/>
      <c r="M609" s="259" t="inlineStr">
        <is>
          <t>Tidak Tersedia</t>
        </is>
      </c>
      <c r="N609" s="223" t="inlineStr">
        <is>
          <t>Indonesia</t>
        </is>
      </c>
      <c r="O609" s="223" t="inlineStr">
        <is>
          <t>Fiksi</t>
        </is>
      </c>
      <c r="P609" s="260" t="n">
        <v>2024</v>
      </c>
      <c r="Q609" s="260" t="n">
        <v>2024</v>
      </c>
      <c r="R609" s="223" t="inlineStr">
        <is>
          <t>Rainbow Publisher</t>
        </is>
      </c>
      <c r="S609" s="223" t="inlineStr">
        <is>
          <t>Andi Offset CV</t>
        </is>
      </c>
      <c r="T609" s="223" t="inlineStr">
        <is>
          <t>Lokal</t>
        </is>
      </c>
      <c r="U609" s="261" t="n">
        <v>42</v>
      </c>
      <c r="V609" s="86" t="inlineStr">
        <is>
          <t>pdf</t>
        </is>
      </c>
      <c r="W609" s="223" t="inlineStr">
        <is>
          <t>5.2 MB</t>
        </is>
      </c>
      <c r="X609" s="223" t="inlineStr">
        <is>
          <t>Buku Seri aktivitas Leika kali ini mengusung tema &amp;ldquo;Bermain Warna Bersama Leika&amp;rdquo;. Kamu bisa merwarnai beragam tentang Leika, termasuk mewarnai karakter keluarga Leika. Serunya lagi kamu juga bisa mengenal beragam profesi lewat beragam aktivitas. Buku ini menawarkan kegiatan yang menyenangkan untuk dilakukan di rumah bersama dengan keluarga. Dengan dilengkapi gambar-gambar yang menarik dengan beragam aktivitas seru, sehingga aktivitas menjadi lebih menyenangkan. Selamat bermain dan berkreasi!!</t>
        </is>
      </c>
      <c r="Y609" s="262" t="n">
        <v>45000</v>
      </c>
      <c r="Z609" s="226" t="n"/>
      <c r="AA609" s="241">
        <f>Y4257*Z4257</f>
        <v/>
      </c>
      <c r="AB609" s="237" t="inlineStr">
        <is>
          <t>4550946f-41ab-495b-80e3-b9d0a0f481b4</t>
        </is>
      </c>
    </row>
    <row r="610" ht="15" customHeight="1" s="283">
      <c r="A610" s="109" t="n">
        <v>4249</v>
      </c>
      <c r="B610" s="222">
        <f>HYPERLINK("https://mocostore.moco.co.id/catalog/"&amp;AB4258,"Klik Disini")</f>
        <v/>
      </c>
      <c r="C610" s="223" t="inlineStr">
        <is>
          <t>BELAJAR MENGENAL HEWAN BERSAMA LEIKA</t>
        </is>
      </c>
      <c r="D610" s="223" t="inlineStr">
        <is>
          <t>:</t>
        </is>
      </c>
      <c r="E610" s="223" t="inlineStr">
        <is>
          <t>Leika &amp; DienaFitri</t>
        </is>
      </c>
      <c r="F610" s="223" t="inlineStr">
        <is>
          <t>978-623-471-133-2</t>
        </is>
      </c>
      <c r="G610" s="223" t="inlineStr">
        <is>
          <t>978-623-471-134-9</t>
        </is>
      </c>
      <c r="H610" s="223" t="inlineStr">
        <is>
          <t>Anak</t>
        </is>
      </c>
      <c r="I610" s="258" t="inlineStr">
        <is>
          <t>Fiksi</t>
        </is>
      </c>
      <c r="J610" s="186" t="inlineStr">
        <is>
          <t>001.01</t>
        </is>
      </c>
      <c r="K610" s="264" t="inlineStr">
        <is>
          <t>Tidak Tersedia</t>
        </is>
      </c>
      <c r="L610" s="264" t="n"/>
      <c r="M610" s="259" t="inlineStr">
        <is>
          <t>Tidak Tersedia</t>
        </is>
      </c>
      <c r="N610" s="223" t="inlineStr">
        <is>
          <t>Indonesia</t>
        </is>
      </c>
      <c r="O610" s="223" t="inlineStr">
        <is>
          <t>Fiksi</t>
        </is>
      </c>
      <c r="P610" s="260" t="n">
        <v>2024</v>
      </c>
      <c r="Q610" s="260" t="n">
        <v>2024</v>
      </c>
      <c r="R610" s="223" t="inlineStr">
        <is>
          <t>Rainbow Publisher</t>
        </is>
      </c>
      <c r="S610" s="223" t="inlineStr">
        <is>
          <t>Andi Offset CV</t>
        </is>
      </c>
      <c r="T610" s="223" t="inlineStr">
        <is>
          <t>Lokal</t>
        </is>
      </c>
      <c r="U610" s="261" t="n">
        <v>42</v>
      </c>
      <c r="V610" s="86" t="inlineStr">
        <is>
          <t>pdf</t>
        </is>
      </c>
      <c r="W610" s="223" t="inlineStr">
        <is>
          <t>6.9 MB</t>
        </is>
      </c>
      <c r="X610" s="223" t="inlineStr">
        <is>
          <t>Buku Seri Aktivitas Leika kali ini mengusung tema &amp;ldquo;Belajar dan Mengenal Hewan Bersama Leika&amp;rdquo;. Kali ini kamu bisa melihat aktivitas Leika saat jalan-jalan mengenali hewan.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is>
      </c>
      <c r="Y610" s="262" t="n">
        <v>55000</v>
      </c>
      <c r="Z610" s="226" t="n"/>
      <c r="AA610" s="241">
        <f>Y4258*Z4258</f>
        <v/>
      </c>
      <c r="AB610" s="237" t="inlineStr">
        <is>
          <t>15fbb964-08e6-48d9-87cc-d4db17f02d98</t>
        </is>
      </c>
    </row>
    <row r="611" ht="15" customHeight="1" s="283">
      <c r="A611" s="109" t="n">
        <v>4250</v>
      </c>
      <c r="B611" s="222">
        <f>HYPERLINK("https://mocostore.moco.co.id/catalog/"&amp;AB4259,"Klik Disini")</f>
        <v/>
      </c>
      <c r="C611" s="223" t="inlineStr">
        <is>
          <t>Rewrite the Stars - Jasa Antar Antiburik, Siap Mengantar Paketmu dengan Ganteng</t>
        </is>
      </c>
      <c r="D611" s="223" t="inlineStr">
        <is>
          <t>:</t>
        </is>
      </c>
      <c r="E611" s="223" t="inlineStr">
        <is>
          <t>Ririn Ayu</t>
        </is>
      </c>
      <c r="F611" s="223" t="inlineStr">
        <is>
          <t>978-623-8419-08-1</t>
        </is>
      </c>
      <c r="G611" s="223" t="inlineStr">
        <is>
          <t>978-623-8419-09-8</t>
        </is>
      </c>
      <c r="H611" s="223" t="inlineStr">
        <is>
          <t>Fiksi Remaja</t>
        </is>
      </c>
      <c r="I611" s="258" t="inlineStr">
        <is>
          <t>Fiksi</t>
        </is>
      </c>
      <c r="J611" s="186" t="inlineStr">
        <is>
          <t>001.02</t>
        </is>
      </c>
      <c r="K611" s="264" t="inlineStr">
        <is>
          <t>Tidak Tersedia</t>
        </is>
      </c>
      <c r="L611" s="264" t="n"/>
      <c r="M611" s="259" t="inlineStr">
        <is>
          <t>Tidak Tersedia</t>
        </is>
      </c>
      <c r="N611" s="223" t="inlineStr">
        <is>
          <t>Indonesia</t>
        </is>
      </c>
      <c r="O611" s="223" t="inlineStr">
        <is>
          <t>Fiksi</t>
        </is>
      </c>
      <c r="P611" s="260" t="n">
        <v>2024</v>
      </c>
      <c r="Q611" s="260" t="n">
        <v>2024</v>
      </c>
      <c r="R611" s="223" t="inlineStr">
        <is>
          <t>Sheila Publishing</t>
        </is>
      </c>
      <c r="S611" s="223" t="inlineStr">
        <is>
          <t>Andi Offset CV</t>
        </is>
      </c>
      <c r="T611" s="223" t="inlineStr">
        <is>
          <t>Lokal</t>
        </is>
      </c>
      <c r="U611" s="261" t="n">
        <v>258</v>
      </c>
      <c r="V611" s="86" t="inlineStr">
        <is>
          <t>pdf</t>
        </is>
      </c>
      <c r="W611" s="223" t="inlineStr">
        <is>
          <t>3.3 MB</t>
        </is>
      </c>
      <c r="X611" s="223" t="inlineStr">
        <is>
          <t>If hand of angels can touch the stars, is it possible to rewrite the stars? Emil berpartisipasi sebagai beta tester perusahaan jasa kirim bernama HOA dan harus memberikan rating setiap kurir datang ke rumah. Dia berharap memenangkan hadiah umroh demi selfie bersama pohon kurma di Arab. Untuk itu, Emil melakukan segala cara untuk mendapatkan uang hingga bertengkar dengan ibunya. Sementara itu, Iis mengikuti tes masuk sebagai kurir HOA yang terkenal dengan seleksi yang ketat dan harus ganteng paripurna sampai ke inti sel. Iis bertekad masuk menjadi salah satu kurir demi membuktikan pada Emak bahwa dia cukup tampan untuk diakui sebagai anak. Iis harus melalui tes masuk yang tidak masuk akal sebagai kurir ganteng. Selama proses itu, pertemuan Emil dan Iis tidak terhindarkan. Awalnya Emil membenci Iis, kurir aneh dengan skuter tua dan terlihat tidak kompeten. Namun, ketika ATM-nya diblokir oleh ayahnya, ternyata hanya Iis yang membantunya dengan meminjamkan uang agar Emil tetap bisa bertahan menjadi beta tester. Tentu saja pinjaman itu gratis, Emil harus menulis kembali dan memperbaiki bintang-bintang serta rating buruk yang sebelumnya diberikan pada pemuda itu. Pada akhirnya, Emil berhasil menjadi beta tester terbaik dan mendapatkan hadiah umroh ke Arab. Namun, Iis malah mengalami kecelakaan dan gagal masuk ke HOA sebagai kurir. Emil akhirnya menukarkan hadiahnya menjadi uang tunai dan digunakan untuk membelikan Iis motor baru.</t>
        </is>
      </c>
      <c r="Y611" s="262" t="n">
        <v>85000</v>
      </c>
      <c r="Z611" s="226" t="n"/>
      <c r="AA611" s="241">
        <f>Y4259*Z4259</f>
        <v/>
      </c>
      <c r="AB611" s="237" t="inlineStr">
        <is>
          <t>31541f0d-be63-41ae-a214-5724bfe280c0</t>
        </is>
      </c>
    </row>
    <row r="612" ht="15" customHeight="1" s="283">
      <c r="A612" s="109" t="n">
        <v>4287</v>
      </c>
      <c r="B612" s="222">
        <f>HYPERLINK("https://mocostore.moco.co.id/catalog/"&amp;AB4296,"Klik Disini")</f>
        <v/>
      </c>
      <c r="C612" s="223" t="inlineStr">
        <is>
          <t>HATI YANG SUNYI</t>
        </is>
      </c>
      <c r="D612" s="223" t="inlineStr">
        <is>
          <t>:</t>
        </is>
      </c>
      <c r="E612" s="223" t="inlineStr">
        <is>
          <t>Maurinta</t>
        </is>
      </c>
      <c r="F612" s="223" t="inlineStr">
        <is>
          <t>978-623-6844-90-8</t>
        </is>
      </c>
      <c r="G612" s="223" t="inlineStr">
        <is>
          <t>978-623-6844-91-5</t>
        </is>
      </c>
      <c r="H612" s="223" t="inlineStr">
        <is>
          <t>Novel</t>
        </is>
      </c>
      <c r="I612" s="258" t="inlineStr">
        <is>
          <t>Fiksi</t>
        </is>
      </c>
      <c r="J612" s="186" t="inlineStr">
        <is>
          <t>001.02</t>
        </is>
      </c>
      <c r="K612" s="264" t="inlineStr">
        <is>
          <t>Edisi Ke-1</t>
        </is>
      </c>
      <c r="L612" s="264" t="n"/>
      <c r="M612" s="259" t="inlineStr">
        <is>
          <t>Tidak Tersedia</t>
        </is>
      </c>
      <c r="N612" s="223" t="inlineStr">
        <is>
          <t>Indonesia</t>
        </is>
      </c>
      <c r="O612" s="223" t="inlineStr">
        <is>
          <t>Fiksi</t>
        </is>
      </c>
      <c r="P612" s="260" t="n">
        <v>2023</v>
      </c>
      <c r="Q612" s="260" t="n">
        <v>2023</v>
      </c>
      <c r="R612" s="223" t="inlineStr">
        <is>
          <t>Sheila Publishing</t>
        </is>
      </c>
      <c r="S612" s="223" t="inlineStr">
        <is>
          <t>Andi Offset CV</t>
        </is>
      </c>
      <c r="T612" s="223" t="inlineStr">
        <is>
          <t>Lokal</t>
        </is>
      </c>
      <c r="U612" s="261" t="n">
        <v>194</v>
      </c>
      <c r="V612" s="86" t="inlineStr">
        <is>
          <t>pdf</t>
        </is>
      </c>
      <c r="W612" s="223" t="inlineStr">
        <is>
          <t>6.0 MB</t>
        </is>
      </c>
      <c r="X612" s="223" t="inlineStr">
        <is>
          <t>Calvin dan Alea mengalami sindrom sarang kosong (empty nest syndrome) setelah anak tunggal mereka, Tiara, pergi ke Inggris untuk melanjutkan studi. Bila Alea hanya merasakan kekosongan batin, gangguan psikologis ini melemahkan kondisi fisik Calvin. Pengusaha tampan itu pun berinisiatif untuk merawat anak lain. Pilihan Calvin jatuh pada gadis kecil yatim-piatu bernama Sivia yang pernah dalam kegiatan sosial di sebuah asrama.
 ditemuinya Sejak kehadiran Calvin dan Alea, Sivia menemukan kembali kasih sayang kedua orang tua. Orang tua kandung Sivia meninggal akibat kecelakaan pesawat. Sivia sangat menyayangi orang tua barunya. Di asrama, Sivia tak punya banyak teman. Sebagian besar penghuni asrama merundungnya hanya karena dia berbeda. Sivia memiliki mata biru, hasil percampuran darah Manado-Belanda yang didapat dari orang tua kandungnya. Ia pun cerdas dan cantik. Semua kelebihan itu menyebabkan seisi asrama iri padanya. Hanya Mei, anak perempuan berdarah Tionghoa, yang mau berteman dengannya. Mendapati kenyataan sepasang orang tua angkat kaya raya memilih Sivia, teman-teman seasrama makin iri. Mereka sering mencuri uang dan barang-barang bagus milik gadis 9 tahun itu. Calvin dan Alea selalu ada untuk Sivia.
 Kisah hidupnya selama di asrama hingga bertemu orang tua angkat dituangkan Sivia dalam sebuah novel. Naskah novelnya gagal menembus penerbit mayor. Calvin dan Alea menawari Sivia untuk mensponsori bukunya. Buku Sivia pun terbit secara indie dengan sponsor dari kedua orang tuanya. Hadirnya Sivia mengikis kekosongan di hati Calvin. Alea pun merasakan hal yang sama. Selain merawat dan memperhatikan Sivia, Calvin tergerak memberi dukungan pada keenam sahabatnya yang tertimpa banyak masalah. Calvin dan Alea bersahabat dengan orang-orang lintas usia, profesi, iman, dan kelas sosial.
 Calvin mendukung Asyifa, putri seorang dokter yang mengalami broken home dalam keluarga dan bermasalah dengan calon tunangannya, Adica si Pangeran Es. Ada pula Arini, seorang CEO penerbit yang menjalani kisah cinta beda status sosial plus beda agama dengan penjaga kantin bernama Gabriel. Revan dan Silvi, sepasang kakak-beradik yang terlibat cinta terlarang. Pada akhirnya, Calvin dapat mendampingi Asyifa dan Adica hingga bertunangan. Sedangkan Arini harus kehilangan Gabriel karena sang pujaan hati menjadi salah satu korban tewas dalam kecelakaan beruntun yang menelan 21 mobil di ruas tol luar kota. Revan dan Silvi pun tak bisa menikah walau saling cinta. Meski begitu, Revan dan Silvi pernah menjadi sepasang kekasih selama satu hari.</t>
        </is>
      </c>
      <c r="Y612" s="262" t="n">
        <v>62000</v>
      </c>
      <c r="Z612" s="226" t="n"/>
      <c r="AA612" s="241">
        <f>Y4296*Z4296</f>
        <v/>
      </c>
      <c r="AB612" s="237" t="inlineStr">
        <is>
          <t>de46090b-2750-41b5-83dc-f0e1915dd764</t>
        </is>
      </c>
    </row>
    <row r="613" ht="15" customHeight="1" s="283">
      <c r="A613" s="109" t="n">
        <v>4296</v>
      </c>
      <c r="B613" s="222">
        <f>HYPERLINK("https://mocostore.moco.co.id/catalog/"&amp;AB4305,"Klik Disini")</f>
        <v/>
      </c>
      <c r="C613" s="223" t="inlineStr">
        <is>
          <t>AKU BENCI HUJAN</t>
        </is>
      </c>
      <c r="D613" s="223" t="inlineStr">
        <is>
          <t>:</t>
        </is>
      </c>
      <c r="E613" s="223" t="inlineStr">
        <is>
          <t>Ari Keling</t>
        </is>
      </c>
      <c r="F613" s="223" t="inlineStr">
        <is>
          <t>978-623-8419-21-0</t>
        </is>
      </c>
      <c r="G613" s="223" t="inlineStr">
        <is>
          <t>978-623-8419-22-7</t>
        </is>
      </c>
      <c r="H613" s="223" t="inlineStr">
        <is>
          <t>Fiksi</t>
        </is>
      </c>
      <c r="I613" s="258" t="inlineStr">
        <is>
          <t>Fiksi</t>
        </is>
      </c>
      <c r="J613" s="186" t="inlineStr">
        <is>
          <t>001.02</t>
        </is>
      </c>
      <c r="K613" s="264" t="inlineStr">
        <is>
          <t>Edisi Ke-1</t>
        </is>
      </c>
      <c r="L613" s="264" t="n"/>
      <c r="M613" s="259" t="inlineStr">
        <is>
          <t>Tidak Tersedia</t>
        </is>
      </c>
      <c r="N613" s="223" t="inlineStr">
        <is>
          <t>Indonesia</t>
        </is>
      </c>
      <c r="O613" s="223" t="inlineStr">
        <is>
          <t>Fiksi</t>
        </is>
      </c>
      <c r="P613" s="260" t="n">
        <v>2024</v>
      </c>
      <c r="Q613" s="260" t="n">
        <v>2024</v>
      </c>
      <c r="R613" s="223" t="inlineStr">
        <is>
          <t>Sheila Publishing</t>
        </is>
      </c>
      <c r="S613" s="223" t="inlineStr">
        <is>
          <t>Andi Offset CV</t>
        </is>
      </c>
      <c r="T613" s="223" t="inlineStr">
        <is>
          <t>Lokal</t>
        </is>
      </c>
      <c r="U613" s="261" t="n">
        <v>290</v>
      </c>
      <c r="V613" s="86" t="inlineStr">
        <is>
          <t>pdf</t>
        </is>
      </c>
      <c r="W613" s="223" t="inlineStr">
        <is>
          <t>6.0 MB</t>
        </is>
      </c>
      <c r="X613" s="223" t="inlineStr">
        <is>
          <t>Sebuah novel tentang salah satu penyakit autoimun yang menyerang lebih banyak perempuan ketimbang laki-laki. Penyakit yang dialami Kanaya bukan hanya mengubah fisiknya, melainkan juga hati dan pikirannya, serta pandangan orang-orang di sekitarnya. Dia dijauhi teman-temannya karena merasa jijik dan takut tertular. Dia kehilangan cinta pertamanya karena tak cantik lagi. Dia harus bolak-balik ke rumah sakit untuk menjalani banyak pemeriksaan dan mengonsumsi obat-obatan sampai waktu yang tidak ditentukan. Fakta bahwa sakitnya belum bisa disembuhkan membuatnya didera keputusasaan. Namun, sekali lagi dia bertemu seorang cowok yang membuatnya berharap bisa kembali hidup normal, sementara di sisi lain penyakit itu telah membuatnya takut jatuh cinta atau menjalin hubungan asmara. Apa yang sebenarnya terjadi pada batin Kanaya? Apakah harapan sembuh itu masih ada?</t>
        </is>
      </c>
      <c r="Y613" s="262" t="n">
        <v>99000</v>
      </c>
      <c r="Z613" s="226" t="n"/>
      <c r="AA613" s="241">
        <f>Y4305*Z4305</f>
        <v/>
      </c>
      <c r="AB613" s="237" t="inlineStr">
        <is>
          <t>74174133-6b91-4e4c-92e4-5175889ef662</t>
        </is>
      </c>
    </row>
    <row r="614" ht="15" customHeight="1" s="283">
      <c r="A614" s="109" t="n">
        <v>4310</v>
      </c>
      <c r="B614" s="222">
        <f>HYPERLINK("https://mocostore.moco.co.id/catalog/"&amp;AB4319,"Klik Disini")</f>
        <v/>
      </c>
      <c r="C614" s="223" t="inlineStr">
        <is>
          <t>Humanoid</t>
        </is>
      </c>
      <c r="D614" s="223" t="inlineStr">
        <is>
          <t>:</t>
        </is>
      </c>
      <c r="E614" s="223" t="inlineStr">
        <is>
          <t>Alesta Cho</t>
        </is>
      </c>
      <c r="F614" s="223" t="inlineStr">
        <is>
          <t>978-623-8419-03-6</t>
        </is>
      </c>
      <c r="G614" s="223" t="inlineStr">
        <is>
          <t>978-623-8419-04-3</t>
        </is>
      </c>
      <c r="H614" s="223" t="inlineStr">
        <is>
          <t>Fiksi</t>
        </is>
      </c>
      <c r="I614" s="258" t="inlineStr">
        <is>
          <t>Fiksi</t>
        </is>
      </c>
      <c r="J614" s="186" t="inlineStr">
        <is>
          <t>001.02</t>
        </is>
      </c>
      <c r="K614" s="223" t="inlineStr">
        <is>
          <t>Edisi Ke-1</t>
        </is>
      </c>
      <c r="L614" s="223" t="n"/>
      <c r="M614" s="259" t="inlineStr">
        <is>
          <t>Tidak Tersedia</t>
        </is>
      </c>
      <c r="N614" s="223" t="inlineStr">
        <is>
          <t>Indonesia</t>
        </is>
      </c>
      <c r="O614" s="223" t="inlineStr">
        <is>
          <t>Fiksi</t>
        </is>
      </c>
      <c r="P614" s="260" t="n">
        <v>2024</v>
      </c>
      <c r="Q614" s="260" t="n">
        <v>2024</v>
      </c>
      <c r="R614" s="223" t="inlineStr">
        <is>
          <t>Sheila Publishing</t>
        </is>
      </c>
      <c r="S614" s="223" t="inlineStr">
        <is>
          <t>Andi Offset CV</t>
        </is>
      </c>
      <c r="T614" s="223" t="inlineStr">
        <is>
          <t>Lokal</t>
        </is>
      </c>
      <c r="U614" s="261" t="n">
        <v>322</v>
      </c>
      <c r="V614" s="86" t="inlineStr">
        <is>
          <t>pdf</t>
        </is>
      </c>
      <c r="W614" s="223" t="inlineStr">
        <is>
          <t>4.1 MB</t>
        </is>
      </c>
      <c r="X614" s="223" t="inlineStr">
        <is>
          <t>Kisah seorang pemuda yang mengetahui bahwa dirinya adalah sebuah robot yang mirip manusia. Orang-orang di pabrik memanggilnya HMD07, merupakan singkatan dari humanoid dengan angka seri sesuai urutan pembuatan.
 Suatu hari ia diberitahu bahwa sebenarnya nama aslinya adalah Park Chanyeol. Robot seri terakhir itu pun begitu senang memiliki nama dan tak mau lagi dipanggil HMD07, bahkan ia juga menyetujui robot lain untuk menyelinap keluar dari pabrik tempat mereka dipekerjakan, demi mencari keluarga yang dimaksud HMD03.
 Sayangnya sebuah ledakan terjadi di lumbung tempat mereka bersembunyi. Ketujuh humanoid mengalami rusak parah, hanya Chanyeol yang selamat dari ledakan besar tersebut. Muncul rasa benci dalam diri Chanyeol, ia bertekad untuk mencari siapa yang telah meledakkan lumbung.
 Berhasilkah ia menemukan musuhnya? Dan menjalani kehidupan layaknya manusia di luar pabrik, berbaur dengan keramaian kota Seoul?</t>
        </is>
      </c>
      <c r="Y614" s="262" t="n">
        <v>99000</v>
      </c>
      <c r="Z614" s="226" t="n"/>
      <c r="AA614" s="241">
        <f>Y4319*Z4319</f>
        <v/>
      </c>
      <c r="AB614" s="237" t="inlineStr">
        <is>
          <t>c91c6c2d-5195-4648-a301-08c19461685b</t>
        </is>
      </c>
    </row>
    <row r="615" ht="15" customHeight="1" s="283">
      <c r="A615" s="109" t="n">
        <v>4312</v>
      </c>
      <c r="B615" s="222">
        <f>HYPERLINK("https://mocostore.moco.co.id/catalog/"&amp;AB4321,"Klik Disini")</f>
        <v/>
      </c>
      <c r="C615" s="223" t="inlineStr">
        <is>
          <t>Bertemu Denganmu</t>
        </is>
      </c>
      <c r="D615" s="223" t="inlineStr">
        <is>
          <t>:</t>
        </is>
      </c>
      <c r="E615" s="223" t="inlineStr">
        <is>
          <t>Chyntia Hasan</t>
        </is>
      </c>
      <c r="F615" s="223" t="inlineStr">
        <is>
          <t>978-623-8419-10-4</t>
        </is>
      </c>
      <c r="G615" s="223" t="inlineStr">
        <is>
          <t>978-623-8419-11-1</t>
        </is>
      </c>
      <c r="H615" s="223" t="inlineStr">
        <is>
          <t>Fiksi</t>
        </is>
      </c>
      <c r="I615" s="258" t="inlineStr">
        <is>
          <t>Fiksi</t>
        </is>
      </c>
      <c r="J615" s="186" t="inlineStr">
        <is>
          <t>001.02</t>
        </is>
      </c>
      <c r="K615" s="264" t="inlineStr">
        <is>
          <t>Edisi Ke-1</t>
        </is>
      </c>
      <c r="L615" s="264" t="n"/>
      <c r="M615" s="259" t="inlineStr">
        <is>
          <t>Tidak Tersedia</t>
        </is>
      </c>
      <c r="N615" s="223" t="inlineStr">
        <is>
          <t>Indonesia</t>
        </is>
      </c>
      <c r="O615" s="223" t="inlineStr">
        <is>
          <t>Fiksi</t>
        </is>
      </c>
      <c r="P615" s="260" t="n">
        <v>2024</v>
      </c>
      <c r="Q615" s="260" t="n">
        <v>2024</v>
      </c>
      <c r="R615" s="223" t="inlineStr">
        <is>
          <t>Sheila Publishing</t>
        </is>
      </c>
      <c r="S615" s="223" t="inlineStr">
        <is>
          <t>Andi Offset CV</t>
        </is>
      </c>
      <c r="T615" s="223" t="inlineStr">
        <is>
          <t>Lokal</t>
        </is>
      </c>
      <c r="U615" s="261" t="n">
        <v>146</v>
      </c>
      <c r="V615" s="86" t="inlineStr">
        <is>
          <t>pdf</t>
        </is>
      </c>
      <c r="W615" s="223" t="inlineStr">
        <is>
          <t>6.5 MB</t>
        </is>
      </c>
      <c r="X615" s="223" t="inlineStr">
        <is>
          <t>Bertemu seseorang.yang baru di hidupmu kadang terasa seperti merawat kepompong sampai ia menjadi kupu-kupu, padahal kamu sebenarnya tahu, bahwa segala yang bersayap, pada akhirnya akan terbang meninggalkanmu.
 Itu yang menyebabkan bertemu dengan seseorang menjadi proses seumur hidup.
 Di mana kamu menerima dirimu menangis, sakit, dan hancur.Tapi, kamu tidak menyangkalnya. Kamu menerima, melupakan, bertemu orang baru, lalu kemudian belajar untuk hidup bahagia lagi.
 Itulah yang kemudian menyembuhkanmu.
 Karenanya, selarrrat menikmati pertemuanmu.
 Bertemu, terluka, melupakan, merelakan, dan mengikhlaskan memanglah berat,tapi prosesnya sangat mendewasakan Semoga hatimu kuat untuk bisa menerima seseorang dan bangkit kembali, atas setiap jatuh yang kamu hadapi.
 Maka, mari kita bertemu sekali lagi seolah untuk yang pertama kalinya.</t>
        </is>
      </c>
      <c r="Y615" s="262" t="n">
        <v>77000</v>
      </c>
      <c r="Z615" s="226" t="n"/>
      <c r="AA615" s="241">
        <f>Y4321*Z4321</f>
        <v/>
      </c>
      <c r="AB615" s="237" t="inlineStr">
        <is>
          <t>c614e407-fbf9-4b03-8aff-91de860e89e1</t>
        </is>
      </c>
    </row>
    <row r="616" ht="15" customHeight="1" s="283">
      <c r="A616" s="109" t="n">
        <v>4321</v>
      </c>
      <c r="B616" s="222">
        <f>HYPERLINK("https://mocostore.moco.co.id/catalog/"&amp;AB4330,"Klik Disini")</f>
        <v/>
      </c>
      <c r="C616" s="223" t="inlineStr">
        <is>
          <t>Dara: The Tragedy of Love</t>
        </is>
      </c>
      <c r="D616" s="223" t="inlineStr">
        <is>
          <t>:</t>
        </is>
      </c>
      <c r="E616" s="223" t="inlineStr">
        <is>
          <t>Hadi Wiyono</t>
        </is>
      </c>
      <c r="F616" s="223" t="n"/>
      <c r="G616" s="223" t="inlineStr">
        <is>
          <t>978-634-7011-43-5</t>
        </is>
      </c>
      <c r="H616" s="223" t="inlineStr">
        <is>
          <t>Fiksi</t>
        </is>
      </c>
      <c r="I616" s="258" t="inlineStr">
        <is>
          <t>Fiksi</t>
        </is>
      </c>
      <c r="J616" s="186" t="inlineStr">
        <is>
          <t>001.02</t>
        </is>
      </c>
      <c r="K616" s="264" t="inlineStr">
        <is>
          <t>Edisi Ke-1</t>
        </is>
      </c>
      <c r="L616" s="264" t="n"/>
      <c r="M616" s="259" t="inlineStr">
        <is>
          <t>Tidak Tersedia</t>
        </is>
      </c>
      <c r="N616" s="223" t="inlineStr">
        <is>
          <t>Indonesia</t>
        </is>
      </c>
      <c r="O616" s="223" t="inlineStr">
        <is>
          <t>Fiksi</t>
        </is>
      </c>
      <c r="P616" s="260" t="inlineStr">
        <is>
          <t>Tidak tersedia</t>
        </is>
      </c>
      <c r="Q616" s="260" t="n">
        <v>2024</v>
      </c>
      <c r="R616" s="223" t="inlineStr">
        <is>
          <t>Cahaya Harapan</t>
        </is>
      </c>
      <c r="S616" s="223" t="inlineStr">
        <is>
          <t>Andi Offset CV</t>
        </is>
      </c>
      <c r="T616" s="223" t="inlineStr">
        <is>
          <t>Lokal</t>
        </is>
      </c>
      <c r="U616" s="261" t="n">
        <v>370</v>
      </c>
      <c r="V616" s="86" t="inlineStr">
        <is>
          <t>pdf</t>
        </is>
      </c>
      <c r="W616" s="223" t="inlineStr">
        <is>
          <t>5.3 MB</t>
        </is>
      </c>
      <c r="X616" s="223" t="inlineStr">
        <is>
          <t>Dara adalah seorang manager di sebuah showroom motor. Gadis itu baru saja mendapatkan promosi jabatan dari posisi sebelumnya sebagai seorang supervisor. Dara memiliki hubungan percintaan dengan seorang pria bernama Bintang. Sudah enam tahun hubungan keduanya terjalin. Selama enam tahun pasang surut hubungan terjadi. Namun mereka bertahan karena saling mencintai. Hingga suatu saat Dara menemukan cinta di hati seorang pria bernama Jupiter yang tidak lain adalah adik kandung dari kekasihnya, Bintang. Jupiter adalah pria yang pernah menyatakan rasa cintanya pada Dara ketika duduk di bangku SMA. Hubungan gelap keduanya berjalan sangat intens hingga Dara mengandung benih hubungan tak lazimnya dengan Jupiter. Suatu saat hubungan gelapnya dengan Jupiter terendus kedua orang tua Dara. Kedua orang tua Dara mengumpulkan keluarganya dan keluarga Bintang untuk berbicara dari hati ke hati. Tapi yang terjadi adalah kejadian yang tidak akan pernah dilupakan sepanjang hidup gadis itu.</t>
        </is>
      </c>
      <c r="Y616" s="262" t="n">
        <v>84000</v>
      </c>
      <c r="Z616" s="226" t="n"/>
      <c r="AA616" s="241">
        <f>Y4330*Z4330</f>
        <v/>
      </c>
      <c r="AB616" s="237" t="inlineStr">
        <is>
          <t>24bef070-8882-4c7d-b116-a04298d0b145</t>
        </is>
      </c>
    </row>
    <row r="617" ht="15" customHeight="1" s="283">
      <c r="A617" s="109" t="n">
        <v>4324</v>
      </c>
      <c r="B617" s="222">
        <f>HYPERLINK("https://mocostore.moco.co.id/catalog/"&amp;AB4333,"Klik Disini")</f>
        <v/>
      </c>
      <c r="C617" s="223" t="inlineStr">
        <is>
          <t>Moon Diamond</t>
        </is>
      </c>
      <c r="D617" s="223" t="inlineStr">
        <is>
          <t>:</t>
        </is>
      </c>
      <c r="E617" s="223" t="inlineStr">
        <is>
          <t>Stephanie Kusbianto</t>
        </is>
      </c>
      <c r="F617" s="223" t="n"/>
      <c r="G617" s="223" t="inlineStr">
        <is>
          <t>978-623-8493-98-2</t>
        </is>
      </c>
      <c r="H617" s="223" t="inlineStr">
        <is>
          <t>Fiksi</t>
        </is>
      </c>
      <c r="I617" s="258" t="inlineStr">
        <is>
          <t>Fiksi</t>
        </is>
      </c>
      <c r="J617" s="186" t="inlineStr">
        <is>
          <t>001.02</t>
        </is>
      </c>
      <c r="K617" s="223" t="inlineStr">
        <is>
          <t>Edisi Ke-1</t>
        </is>
      </c>
      <c r="L617" s="223" t="n"/>
      <c r="M617" s="259" t="inlineStr">
        <is>
          <t>Tidak Tersedia</t>
        </is>
      </c>
      <c r="N617" s="223" t="inlineStr">
        <is>
          <t>Indonesia</t>
        </is>
      </c>
      <c r="O617" s="223" t="inlineStr">
        <is>
          <t>Fiksi</t>
        </is>
      </c>
      <c r="P617" s="260" t="inlineStr">
        <is>
          <t>Tidak tersedia</t>
        </is>
      </c>
      <c r="Q617" s="260" t="n">
        <v>2024</v>
      </c>
      <c r="R617" s="223" t="inlineStr">
        <is>
          <t>Cahaya Harapan</t>
        </is>
      </c>
      <c r="S617" s="223" t="inlineStr">
        <is>
          <t>Andi Offset CV</t>
        </is>
      </c>
      <c r="T617" s="223" t="inlineStr">
        <is>
          <t>Lokal</t>
        </is>
      </c>
      <c r="U617" s="261" t="n">
        <v>210</v>
      </c>
      <c r="V617" s="86" t="inlineStr">
        <is>
          <t>pdf</t>
        </is>
      </c>
      <c r="W617" s="223" t="inlineStr">
        <is>
          <t>3.2 MB</t>
        </is>
      </c>
      <c r="X617" s="223" t="inlineStr">
        <is>
          <t>Di suatu waktu... Hiduplah seorang putri di suatu kerajaan Kerajaan itu sangatlah kaya dan makmur Putri tersebut merupakan putri tunggal dari raja dan ratu yang bertahta pada saat itu Ia sangat dimanja oleh kedua orang tuanya Apa pun yang ia inginkan selalu dipenuhi oleh orang tuanya Saat ia mencapai usia 17 tahun, putri itu menjadi bosan dengan kehidupannya yang terlalu bahagia Kemudian ia pergi ke terowongan terlarang dan masuk ke dalamnya Putri tersebut kemudian terbawa pergi ke tempat yang sangat buruk Ia sangat menyesal telah meninggalkan kedua orang tuanya Ia sangat ingin kembali ke tempat asalnya Namun, ia tidak bisa karena terowongan tersebut telah menghilang Inilah dongeng yang sangat populer di Pulau Jamrud. Pulau di mana hotel paling megah di Negara Khatulistiwa, Moon Diamond berdiri. Aruna Diamond dan ibunya tinggal Moon Diamond. Suatu hari, Aruna kedatangan seseorang yang akan mengubah hidupnya selamanya.</t>
        </is>
      </c>
      <c r="Y617" s="262" t="n">
        <v>52000</v>
      </c>
      <c r="Z617" s="226" t="n"/>
      <c r="AA617" s="241">
        <f>Y4333*Z4333</f>
        <v/>
      </c>
      <c r="AB617" s="237" t="inlineStr">
        <is>
          <t>6b4482c6-299e-47c1-a56e-b5a26f718c0b</t>
        </is>
      </c>
    </row>
    <row r="618" ht="15" customHeight="1" s="283">
      <c r="A618" s="109" t="n">
        <v>4327</v>
      </c>
      <c r="B618" s="222">
        <f>HYPERLINK("https://mocostore.moco.co.id/catalog/"&amp;AB4336,"Klik Disini")</f>
        <v/>
      </c>
      <c r="C618" s="223" t="inlineStr">
        <is>
          <t>Lara Sendiri</t>
        </is>
      </c>
      <c r="D618" s="223" t="inlineStr">
        <is>
          <t>:</t>
        </is>
      </c>
      <c r="E618" s="223" t="inlineStr">
        <is>
          <t>Oky E. Noorsari</t>
        </is>
      </c>
      <c r="F618" s="223" t="n"/>
      <c r="G618" s="223" t="inlineStr">
        <is>
          <t>978-623-8493-96-8</t>
        </is>
      </c>
      <c r="H618" s="223" t="inlineStr">
        <is>
          <t>Fiksi</t>
        </is>
      </c>
      <c r="I618" s="258" t="inlineStr">
        <is>
          <t>Fiksi</t>
        </is>
      </c>
      <c r="J618" s="186" t="inlineStr">
        <is>
          <t>001.02</t>
        </is>
      </c>
      <c r="K618" s="264" t="inlineStr">
        <is>
          <t>Edisi Ke-1</t>
        </is>
      </c>
      <c r="L618" s="264" t="n"/>
      <c r="M618" s="259" t="inlineStr">
        <is>
          <t>Tidak Tersedia</t>
        </is>
      </c>
      <c r="N618" s="223" t="inlineStr">
        <is>
          <t>Indonesia</t>
        </is>
      </c>
      <c r="O618" s="223" t="inlineStr">
        <is>
          <t>Fiksi</t>
        </is>
      </c>
      <c r="P618" s="260" t="inlineStr">
        <is>
          <t>Tidak tersedia</t>
        </is>
      </c>
      <c r="Q618" s="260" t="n">
        <v>2024</v>
      </c>
      <c r="R618" s="223" t="inlineStr">
        <is>
          <t>Cahaya Harapan</t>
        </is>
      </c>
      <c r="S618" s="223" t="inlineStr">
        <is>
          <t>Andi Offset CV</t>
        </is>
      </c>
      <c r="T618" s="223" t="inlineStr">
        <is>
          <t>Lokal</t>
        </is>
      </c>
      <c r="U618" s="261" t="n">
        <v>178</v>
      </c>
      <c r="V618" s="86" t="inlineStr">
        <is>
          <t>pdf</t>
        </is>
      </c>
      <c r="W618" s="223" t="inlineStr">
        <is>
          <t>4.5 MB</t>
        </is>
      </c>
      <c r="X618" s="223" t="inlineStr">
        <is>
          <t>Lara mengira telah mengenali ke mana perasaannya mengalun. Gadis itu menikmati begitu saja campur aduknya perasaan dan merah birunya hati. Selama itu, dia hanya membagi apa yang dirasakannya pada Arjun, sahabat terdekatnya. Namun, sayangnya, Lara lengah mengenali hatinya sendiri. Hingga dia tersadar, saat mendapati dirinya tinggal sendiri. Kumpulan cerita ini berisi 18 kisah remaja, dengan segala dinamikanya. Masa remaja yang bagaikan kanvas lukisan berisi beragam warna cerita. Kisah-kisahnya mengajak kita menyelami kehidupan remaja, yang tak hanya berkutat tentang cinta, tetapi juga tentang keluarga, persahabatan dan bahkan perjalanan menemukan diri sendiri.</t>
        </is>
      </c>
      <c r="Y618" s="262" t="n">
        <v>140800</v>
      </c>
      <c r="Z618" s="226" t="n"/>
      <c r="AA618" s="241">
        <f>Y4336*Z4336</f>
        <v/>
      </c>
      <c r="AB618" s="237" t="inlineStr">
        <is>
          <t>195e7371-7cc9-42d8-a317-3795da82423b</t>
        </is>
      </c>
    </row>
    <row r="619" ht="15" customHeight="1" s="283">
      <c r="A619" s="109" t="n">
        <v>4355</v>
      </c>
      <c r="B619" s="222">
        <f>HYPERLINK("https://mocostore.moco.co.id/catalog/"&amp;AB4364,"Klik Disini")</f>
        <v/>
      </c>
      <c r="C619" s="223" t="inlineStr">
        <is>
          <t>Kay</t>
        </is>
      </c>
      <c r="D619" s="223" t="inlineStr">
        <is>
          <t>:</t>
        </is>
      </c>
      <c r="E619" s="223" t="inlineStr">
        <is>
          <t>Rila Chasanah</t>
        </is>
      </c>
      <c r="F619" s="223" t="n"/>
      <c r="G619" s="223" t="inlineStr">
        <is>
          <t>978-623-8493-79-1</t>
        </is>
      </c>
      <c r="H619" s="223" t="inlineStr">
        <is>
          <t>Fiksi</t>
        </is>
      </c>
      <c r="I619" s="258" t="inlineStr">
        <is>
          <t>Fiksi</t>
        </is>
      </c>
      <c r="J619" s="186" t="inlineStr">
        <is>
          <t>001.02</t>
        </is>
      </c>
      <c r="K619" s="264" t="inlineStr">
        <is>
          <t>Edisi Ke-1</t>
        </is>
      </c>
      <c r="L619" s="264" t="n"/>
      <c r="M619" s="259" t="inlineStr">
        <is>
          <t>Tidak Tersedia</t>
        </is>
      </c>
      <c r="N619" s="223" t="inlineStr">
        <is>
          <t>Indonesia</t>
        </is>
      </c>
      <c r="O619" s="223" t="inlineStr">
        <is>
          <t>Bukan fiksi</t>
        </is>
      </c>
      <c r="P619" s="260" t="inlineStr">
        <is>
          <t>Tidak tersedia</t>
        </is>
      </c>
      <c r="Q619" s="260" t="n">
        <v>2024</v>
      </c>
      <c r="R619" s="223" t="inlineStr">
        <is>
          <t>Cahaya Harapan</t>
        </is>
      </c>
      <c r="S619" s="223" t="inlineStr">
        <is>
          <t>Andi Offset CV</t>
        </is>
      </c>
      <c r="T619" s="223" t="inlineStr">
        <is>
          <t>Lokal</t>
        </is>
      </c>
      <c r="U619" s="261" t="n">
        <v>306</v>
      </c>
      <c r="V619" s="86" t="inlineStr">
        <is>
          <t>pdf</t>
        </is>
      </c>
      <c r="W619" s="223" t="inlineStr">
        <is>
          <t>3.8 MB</t>
        </is>
      </c>
      <c r="X619" s="223" t="inlineStr">
        <is>
          <t>Ini tentang impian, cinta, rasa ikhlas, dan perpisahan. Aku seperti manusia pada umumnya, kalau sedih menangis, kalau jatuh cinta bodoh. Aku selalu berharap di buku ini hanya ada kita, tidak ada orang lain. Aku menatap Fathan dan berkata, &amp;ldquo;Aku juga salah, aku ada di antara kamu dan Tanisha.&amp;rdquo; &amp;ldquo;Tanisha yang ada di antara aku dan kamu,&amp;rdquo; ungkapnya. Aku menggeleng tak setuju. &amp;ldquo;Kay, aku punya hutang budi sama keluarga Tanisha.&amp;rdquo; Memang benar kata Fathan, tidak semua orang mampu menjadi Kayshila Kara.</t>
        </is>
      </c>
      <c r="Y619" s="262" t="n">
        <v>77000</v>
      </c>
      <c r="Z619" s="226" t="n"/>
      <c r="AA619" s="241">
        <f>Y4364*Z4364</f>
        <v/>
      </c>
      <c r="AB619" s="237" t="inlineStr">
        <is>
          <t>065b0f63-a337-4835-8076-93f8eb36fbbe</t>
        </is>
      </c>
    </row>
    <row r="620" ht="15" customHeight="1" s="283">
      <c r="A620" s="109" t="n">
        <v>4361</v>
      </c>
      <c r="B620" s="222">
        <f>HYPERLINK("https://mocostore.moco.co.id/catalog/"&amp;AB4370,"Klik Disini")</f>
        <v/>
      </c>
      <c r="C620" s="223" t="inlineStr">
        <is>
          <t>Menikah Denganmu</t>
        </is>
      </c>
      <c r="D620" s="223" t="inlineStr">
        <is>
          <t>:</t>
        </is>
      </c>
      <c r="E620" s="223" t="inlineStr">
        <is>
          <t>Romlah</t>
        </is>
      </c>
      <c r="F620" s="223" t="n"/>
      <c r="G620" s="223" t="inlineStr">
        <is>
          <t>978-623-8493-62-3</t>
        </is>
      </c>
      <c r="H620" s="223" t="inlineStr">
        <is>
          <t>Fiksi</t>
        </is>
      </c>
      <c r="I620" s="258" t="inlineStr">
        <is>
          <t>Fiksi</t>
        </is>
      </c>
      <c r="J620" s="186" t="inlineStr">
        <is>
          <t>001.02</t>
        </is>
      </c>
      <c r="K620" s="264" t="inlineStr">
        <is>
          <t>Edisi Ke-1</t>
        </is>
      </c>
      <c r="L620" s="264" t="n"/>
      <c r="M620" s="259" t="inlineStr">
        <is>
          <t>Tidak Tersedia</t>
        </is>
      </c>
      <c r="N620" s="223" t="inlineStr">
        <is>
          <t>Inggris</t>
        </is>
      </c>
      <c r="O620" s="223" t="inlineStr">
        <is>
          <t>Fiksi</t>
        </is>
      </c>
      <c r="P620" s="260" t="inlineStr">
        <is>
          <t>Tidak tersedia</t>
        </is>
      </c>
      <c r="Q620" s="260" t="n">
        <v>2024</v>
      </c>
      <c r="R620" s="223" t="inlineStr">
        <is>
          <t>Cahaya Harapan</t>
        </is>
      </c>
      <c r="S620" s="223" t="inlineStr">
        <is>
          <t>Andi Offset CV</t>
        </is>
      </c>
      <c r="T620" s="223" t="inlineStr">
        <is>
          <t>Lokal</t>
        </is>
      </c>
      <c r="U620" s="261" t="n">
        <v>658</v>
      </c>
      <c r="V620" s="86" t="inlineStr">
        <is>
          <t>pdf</t>
        </is>
      </c>
      <c r="W620" s="223" t="inlineStr">
        <is>
          <t>10.9 MB</t>
        </is>
      </c>
      <c r="X620" s="223" t="inlineStr">
        <is>
          <t>Pernikahan, mungkin itulah yang selalu dinanti-nantikan oleh setiap insan. Banyak orang yang mendambakan pernikahan impiannya dapat terwujud layaknya pernikahan yang ada dalam dongeng, begitu pula dengan impian seorang gadis belia yang baru saja merasakan indahnya menjadi seorang mahasiswi di sebuah universitas ternama. Ia adalah Reyna Putri Alexander Darmawan, seorang wanita berparas cantik nan menawan. Banyak pasang mata yang memuji kecantikannya, terlebih pribadinya yang mudah bergaul, baik hati, riang dan pintar itu mampu membuat teman-teman di sekelilingnya senang berkawan dengannya. Di tengah hari-hari indahnya, mendung kelabu hadir tanpa dapat ditawar, datang menghancurkan harinya. Hatinya. Ayah yang sangat dicintainya mengalami kecelakaan hingga berakhir kritis. Setiap hari Rayna berharap ada keajaiban yang membuat ayahnya dapat melewati masa kritisnya. Rayna selalu berharap kesembuhan di setiap doanya, hingga akhirnya Rayna harus terjebak dalam perjodohan yang diminta oleh keluarganya demi kesembuhan sang ayah. Awalnya Rayna menolak perjodohan itu karena Fahri&amp;mdash;calon suaminya&amp;mdash;merupakan dosen di kampus tempatnya menuntut ilmu. Namun setelah mengetahui calon suaminya itu ternyata teman kecilnya, Rayna akhirnya menerima perjodohan tersebut. Bahagia mengisi awal pernikahan mereka berdua, hingga datang seorang wanita yang tergila-gila pada suaminya. Wanita yang adalah kakak tirinya sendiri. Dapatkah Rayna mempertahankan pernikahannya, menjaga Fahri tetap di sisinya? Atau haruskah Rayna merelakannya demi kedamaian hatinya? Biar Rayna yang memutuskannya sendiri.</t>
        </is>
      </c>
      <c r="Y620" s="262" t="n">
        <v>152000</v>
      </c>
      <c r="Z620" s="226" t="n"/>
      <c r="AA620" s="241">
        <f>Y4370*Z4370</f>
        <v/>
      </c>
      <c r="AB620" s="237" t="inlineStr">
        <is>
          <t>1fcddf68-c001-4fa5-a524-f3d71bd9ac32</t>
        </is>
      </c>
    </row>
    <row r="621" ht="15" customHeight="1" s="283">
      <c r="A621" s="109" t="n">
        <v>4362</v>
      </c>
      <c r="B621" s="222">
        <f>HYPERLINK("https://mocostore.moco.co.id/catalog/"&amp;AB4371,"Klik Disini")</f>
        <v/>
      </c>
      <c r="C621" s="223" t="inlineStr">
        <is>
          <t>Pamit</t>
        </is>
      </c>
      <c r="D621" s="223" t="inlineStr">
        <is>
          <t>:</t>
        </is>
      </c>
      <c r="E621" s="223" t="inlineStr">
        <is>
          <t>Gustian Roni</t>
        </is>
      </c>
      <c r="F621" s="223" t="n"/>
      <c r="G621" s="223" t="inlineStr">
        <is>
          <t>978-623-8493-59-3</t>
        </is>
      </c>
      <c r="H621" s="223" t="inlineStr">
        <is>
          <t>Fiksi</t>
        </is>
      </c>
      <c r="I621" s="258" t="inlineStr">
        <is>
          <t>Fiksi</t>
        </is>
      </c>
      <c r="J621" s="186" t="inlineStr">
        <is>
          <t>001.02</t>
        </is>
      </c>
      <c r="K621" s="264" t="inlineStr">
        <is>
          <t>Edisi Ke-1</t>
        </is>
      </c>
      <c r="L621" s="264" t="n"/>
      <c r="M621" s="259" t="inlineStr">
        <is>
          <t>Tidak Tersedia</t>
        </is>
      </c>
      <c r="N621" s="223" t="inlineStr">
        <is>
          <t>Indonesia</t>
        </is>
      </c>
      <c r="O621" s="223" t="inlineStr">
        <is>
          <t>Fiksi</t>
        </is>
      </c>
      <c r="P621" s="260" t="inlineStr">
        <is>
          <t>Tidak tersedia</t>
        </is>
      </c>
      <c r="Q621" s="260" t="n">
        <v>2024</v>
      </c>
      <c r="R621" s="223" t="inlineStr">
        <is>
          <t>Cahaya Harapan</t>
        </is>
      </c>
      <c r="S621" s="223" t="inlineStr">
        <is>
          <t>Andi Offset CV</t>
        </is>
      </c>
      <c r="T621" s="223" t="inlineStr">
        <is>
          <t>Lokal</t>
        </is>
      </c>
      <c r="U621" s="261" t="n">
        <v>684</v>
      </c>
      <c r="V621" s="86" t="inlineStr">
        <is>
          <t>pdf</t>
        </is>
      </c>
      <c r="W621" s="223" t="inlineStr">
        <is>
          <t>4.5 MB</t>
        </is>
      </c>
      <c r="X621" s="223" t="inlineStr">
        <is>
          <t>Di dunia yang penuh liku-liku, novel ini membuka lembaran kisah Adam Wijaya, seorang pria dengan tekad menggebu untuk merebut hati Kaila Sherly Shifabella, gadis sederhana yang mengarungi kehidupan di sebuah perusahaan properti, di bawah kepemimpinan ayah Adam. Adam menjadi titik terang di tengah belantara permasalahan Kaila. Kehidupannya yang rumit, mulai dari kecelakaan tragis hingga beban stroke yang menimpa ayahnya, menciptakan lanskap emosi yang tak terduga. Dari kegelapan itulah muncul cahaya dalam sosok Adam, menghampiri Kaila dengan penuh kelembutan. Bagai obat penyembuh, cinta di antara keduanya tumbuh di tanah yang subur meski penuh dengan rintangan. Namun, bayang-bayang masa lalu merayap kembali, merangkak dari sudut gelap, menyusun kembali puzzle kenangan yang pernah terlupakan. Sebuah dilema menghantui Kaila ketika cinta yang telah dia temukan harus bersaing dengan sosok dari masa lalunya. Adam&amp;mdash;penuh kesabaran&amp;mdash;harus menghadapi pahitnya penolakan saat Kaila memilih mengikuti jejak kenangan yang dulu terpendam. Keputusan Kaila membawa takdir ke belokan yang tak terduga. Dalam ketiadaan yang mengejutkan, Kevin&amp;mdash;pemilik mata yang tak pernah tahu arti menyerah&amp;mdash;mengubah takdirnya. Ironi kehidupan menyelinap. Ketika Adam menyadari cinta Kaila, langkahnya telah membawanya menjelajahi mimpi dan kariernya yang mengembara. Cerita ini adalah melodi manis dan pahit, sebuah tarian takdir di mana cinta mengalun dengan irama yang menggetarkan jiwa. Meski Adam dan Kaila terpisah oleh jarak dan waktu, mungkin di antara bintang-bintang, takdir akan mengaitkan benang merah hati mereka sekali lagi.</t>
        </is>
      </c>
      <c r="Y621" s="262" t="n">
        <v>158000</v>
      </c>
      <c r="Z621" s="226" t="n"/>
      <c r="AA621" s="241">
        <f>Y4371*Z4371</f>
        <v/>
      </c>
      <c r="AB621" s="237" t="inlineStr">
        <is>
          <t>8c39f65b-7c0c-4aa5-a0bd-6a9b4fb21e3c</t>
        </is>
      </c>
    </row>
    <row r="622" ht="15" customHeight="1" s="283">
      <c r="A622" s="109" t="n">
        <v>4363</v>
      </c>
      <c r="B622" s="222">
        <f>HYPERLINK("https://mocostore.moco.co.id/catalog/"&amp;AB4372,"Klik Disini")</f>
        <v/>
      </c>
      <c r="C622" s="223" t="inlineStr">
        <is>
          <t>Let's Not Get Caught</t>
        </is>
      </c>
      <c r="D622" s="223" t="inlineStr">
        <is>
          <t>:</t>
        </is>
      </c>
      <c r="E622" s="223" t="inlineStr">
        <is>
          <t>Mare</t>
        </is>
      </c>
      <c r="F622" s="223" t="n"/>
      <c r="G622" s="223" t="inlineStr">
        <is>
          <t>978-623-8419-15-9</t>
        </is>
      </c>
      <c r="H622" s="223" t="inlineStr">
        <is>
          <t>Fiksi</t>
        </is>
      </c>
      <c r="I622" s="258" t="inlineStr">
        <is>
          <t>Fiksi</t>
        </is>
      </c>
      <c r="J622" s="186" t="inlineStr">
        <is>
          <t>001.02</t>
        </is>
      </c>
      <c r="K622" s="264" t="inlineStr">
        <is>
          <t>Edisi Ke-1</t>
        </is>
      </c>
      <c r="L622" s="264" t="n"/>
      <c r="M622" s="259" t="inlineStr">
        <is>
          <t>Tidak Tersedia</t>
        </is>
      </c>
      <c r="N622" s="223" t="inlineStr">
        <is>
          <t>Indonesia</t>
        </is>
      </c>
      <c r="O622" s="223" t="inlineStr">
        <is>
          <t>Fiksi</t>
        </is>
      </c>
      <c r="P622" s="260" t="inlineStr">
        <is>
          <t>Tidak tersedia</t>
        </is>
      </c>
      <c r="Q622" s="260" t="n">
        <v>2023</v>
      </c>
      <c r="R622" s="223" t="inlineStr">
        <is>
          <t>Sheila Publishing</t>
        </is>
      </c>
      <c r="S622" s="223" t="inlineStr">
        <is>
          <t>Andi Offset CV</t>
        </is>
      </c>
      <c r="T622" s="223" t="inlineStr">
        <is>
          <t>Lokal</t>
        </is>
      </c>
      <c r="U622" s="261" t="n">
        <v>360</v>
      </c>
      <c r="V622" s="86" t="inlineStr">
        <is>
          <t>pdf</t>
        </is>
      </c>
      <c r="W622" s="223" t="inlineStr">
        <is>
          <t>4.6 MB</t>
        </is>
      </c>
      <c r="X622" s="223" t="inlineStr">
        <is>
          <t>Gadis Bianca merasakan hidupnya tidak berwarna terlebih saat pandemi melanda. Jam mengajarnya di sekolah dan universitas dikurangi yang menyebabkannya banyak waktu luang. Saat dia melihat teman-temannya mengunggah foto kebersamaan mereka bersama suami dan anak-anaknya di sosial media, dia semakin merasa hampa. Lalu hal tersebut mengingatkannya kepada memori ketika Fardan, calon suaminya, hilang begitu saja tanpa kabar. Hingga dia menemukan bahwa Fardan sudah menikahi wanita lain. Untuk itu Gadis kembali menggeluti hobi menulisnya yang sempat tertunda bertahun-tahun. Saat dia ingin mengikuti komunitas menulis, dia berbohong soal identitas umurnya. Penyebabnya di komunitas sebelumnya kebanyakan anggotanya seumuran mahasiswanya. Gadis tidak ingin diejek terlalu tua dengan umurnya yang mendekati kepala tiga. Anehnya, salah satu co founder Komunitas Eunoia bernama El mengetahui bahwa Gadis berbohong. Padahal El hanya mengarang dan menebaknya saja. Dia sudah tertarik dengan Gadis dan dia ingin mengajak Gadis untuk meet up bersama pengurus komunitas lainnya. Tanpa Gadis sadari, dia merasa nyaman berkumpul bersama mereka. Di Komunitas Eunoia, mereka sering membahas isu-isu dan permasalahan yang terjadi pada kepenulisan online. Gadis merasa satu frekuensi dan mendapatkan teman seperjuangan dalam hal kepenulisan. Meskipun dia merasa risi dengan El yang terus menerus menggombalinya. Awalnya dia tidak merasa tertarik dengan El, karena dia pikir El adalah laki-laki berondong yang haus akan cinta. Namun dia terpukau dengan pemikiran-pemikiran El soal agama saat berdiskusi dengan Leo dan Zahra.</t>
        </is>
      </c>
      <c r="Y622" s="262" t="n">
        <v>166500</v>
      </c>
      <c r="Z622" s="226" t="n"/>
      <c r="AA622" s="241">
        <f>Y4372*Z4372</f>
        <v/>
      </c>
      <c r="AB622" s="237" t="inlineStr">
        <is>
          <t>05e3a80b-5c48-4365-919e-f2f2a653ee5f</t>
        </is>
      </c>
    </row>
    <row r="623" ht="15" customHeight="1" s="283">
      <c r="A623" s="109" t="n">
        <v>4385</v>
      </c>
      <c r="B623" s="222">
        <f>HYPERLINK("https://mocostore.moco.co.id/catalog/"&amp;AB4394,"Klik Disini")</f>
        <v/>
      </c>
      <c r="C623" s="223" t="inlineStr">
        <is>
          <t>Raka Abdial : Penjelajah Portal Dimensi Waktu</t>
        </is>
      </c>
      <c r="D623" s="223" t="inlineStr">
        <is>
          <t>:</t>
        </is>
      </c>
      <c r="E623" s="223" t="inlineStr">
        <is>
          <t>Peroa</t>
        </is>
      </c>
      <c r="F623" s="223" t="n"/>
      <c r="G623" s="223" t="inlineStr">
        <is>
          <t>978-623-8493-64-7</t>
        </is>
      </c>
      <c r="H623" s="223" t="inlineStr">
        <is>
          <t>Fiksi</t>
        </is>
      </c>
      <c r="I623" s="258" t="inlineStr">
        <is>
          <t>Fiksi</t>
        </is>
      </c>
      <c r="J623" s="186" t="inlineStr">
        <is>
          <t>001.02</t>
        </is>
      </c>
      <c r="K623" s="264" t="inlineStr">
        <is>
          <t>Edisi Ke-1</t>
        </is>
      </c>
      <c r="L623" s="264" t="n"/>
      <c r="M623" s="259" t="inlineStr">
        <is>
          <t>Tidak Tersedia</t>
        </is>
      </c>
      <c r="N623" s="223" t="inlineStr">
        <is>
          <t>Indonesia</t>
        </is>
      </c>
      <c r="O623" s="223" t="inlineStr">
        <is>
          <t>Fiksi</t>
        </is>
      </c>
      <c r="P623" s="260" t="inlineStr">
        <is>
          <t>Tidak tersedia</t>
        </is>
      </c>
      <c r="Q623" s="260" t="n">
        <v>2024</v>
      </c>
      <c r="R623" s="223" t="inlineStr">
        <is>
          <t>Cahaya Harapan</t>
        </is>
      </c>
      <c r="S623" s="223" t="inlineStr">
        <is>
          <t>Andi Offset CV</t>
        </is>
      </c>
      <c r="T623" s="223" t="inlineStr">
        <is>
          <t>Lokal</t>
        </is>
      </c>
      <c r="U623" s="261" t="n">
        <v>210</v>
      </c>
      <c r="V623" s="86" t="inlineStr">
        <is>
          <t>pdf</t>
        </is>
      </c>
      <c r="W623" s="223" t="inlineStr">
        <is>
          <t>4.9 MB</t>
        </is>
      </c>
      <c r="X623" s="223" t="inlineStr">
        <is>
          <t>Raka Abdial, seorang anggota Badan Intelijen Negara, mendadak ditarik masuk untuk bekerja di Badan Antiteror. Orang yang membawanya adalah Ben Sanjaya, senior sekaligus partner bertugasnya. Dalam misi pertamanya, tiba-tiba Raka diserang oleh orang tak dikenal yang meledakkan sebuah bom di kereta yang mereka tumpangi. Ben tewas dalam serangan tersebut dan anehnya, Raka justru menemukan fakta tak terduga sebelumnya. Teror ledakan yang terjadi setahun belakangan itu ternyata bukanlah sebuah teror bom, melainkan hasil dari fusi energi yang digunakan untuk membuka portal waktu! Ia tanpa sengaja memasuki portal waktu menuju masa depan di mana Ben yang seharusnya masih hidup dan berhasil memecahkan kasus teror tersebut justru tewas di hadapannya. Raka yang sudah kehilangan segalanya pun harus kembali berkeliaran di jalanan. Satu-satunya cara untuk mengembalikan hidupnya adalah dengan membongkar kasus teror tersebut.</t>
        </is>
      </c>
      <c r="Y623" s="262" t="n">
        <v>101000</v>
      </c>
      <c r="Z623" s="226" t="n"/>
      <c r="AA623" s="241">
        <f>Y4394*Z4394</f>
        <v/>
      </c>
      <c r="AB623" s="237" t="inlineStr">
        <is>
          <t>7e79a961-31f7-4d44-a881-9f8c965f2cb6</t>
        </is>
      </c>
    </row>
    <row r="624" ht="15" customHeight="1" s="283">
      <c r="A624" s="109" t="n">
        <v>4395</v>
      </c>
      <c r="B624" s="222">
        <f>HYPERLINK("https://mocostore.moco.co.id/catalog/"&amp;AB4404,"Klik Disini")</f>
        <v/>
      </c>
      <c r="C624" s="223" t="inlineStr">
        <is>
          <t>Setelah Kau Pergi</t>
        </is>
      </c>
      <c r="D624" s="223" t="inlineStr">
        <is>
          <t>: dan Cerita-Cerita yang Ditinggalkan</t>
        </is>
      </c>
      <c r="E624" s="223" t="inlineStr">
        <is>
          <t>Veronica Gabriella</t>
        </is>
      </c>
      <c r="F624" s="223" t="inlineStr">
        <is>
          <t>978-623-8419-05-0</t>
        </is>
      </c>
      <c r="G624" s="223" t="inlineStr">
        <is>
          <t>978-623-8419-06-7</t>
        </is>
      </c>
      <c r="H624" s="223" t="inlineStr">
        <is>
          <t>Novel</t>
        </is>
      </c>
      <c r="I624" s="258" t="inlineStr">
        <is>
          <t>Fiksi</t>
        </is>
      </c>
      <c r="J624" s="186" t="inlineStr">
        <is>
          <t>001.02</t>
        </is>
      </c>
      <c r="K624" s="264" t="inlineStr">
        <is>
          <t>Edisi Ke-1</t>
        </is>
      </c>
      <c r="L624" s="264" t="n"/>
      <c r="M624" s="265" t="inlineStr">
        <is>
          <t>Tidak Tersedia</t>
        </is>
      </c>
      <c r="N624" s="223" t="inlineStr">
        <is>
          <t>Indonesia</t>
        </is>
      </c>
      <c r="O624" s="223" t="inlineStr">
        <is>
          <t>Bukan fiksi</t>
        </is>
      </c>
      <c r="P624" s="260" t="n">
        <v>2023</v>
      </c>
      <c r="Q624" s="260" t="n">
        <v>2023</v>
      </c>
      <c r="R624" s="223" t="inlineStr">
        <is>
          <t>Sheila Publishing</t>
        </is>
      </c>
      <c r="S624" s="223" t="inlineStr">
        <is>
          <t>Andi Offset CV</t>
        </is>
      </c>
      <c r="T624" s="223" t="inlineStr">
        <is>
          <t>Lokal</t>
        </is>
      </c>
      <c r="U624" s="261" t="n">
        <v>194</v>
      </c>
      <c r="V624" s="86" t="inlineStr">
        <is>
          <t>pdf</t>
        </is>
      </c>
      <c r="W624" s="223" t="inlineStr">
        <is>
          <t>7.0 MB</t>
        </is>
      </c>
      <c r="X624" s="223" t="inlineStr">
        <is>
          <t>lni adalah kumpulan prosa yang menarasikan berbagai momen kepergian, serta ditulis di tengah kedukaan don kehilangan orang-orang tercinta. Ada cerita tentang anak yang mengenang hari kematian sang ayah, perempuan yang menunggu don kekasihnya tak pernah datang, hal-hal yang lebih tabah dari huian pada bulan Juni, pertanyaan tentang meniadi diri sendiri, serta perpisahan-perpisahan yang menyisakan cerita janggal. Mungkin kamu akan menemukan ceritamu di sini don mendapatkan kembali kenangan lama di antara kisah-kisah ini. Untuk itu, apakah kamu berani menelusuri ulang kesedihan sekali lagi?
 Setiap orang memiliki cerita don pandangan tersendiri mengenai makna kesedihan, kehilangan, don kepergian. Kumpulan prosa ini berusaha memotret perasaan-perasaan tersebut dari kacamata don pengalaman penulis. Disusun rapi meniadi lebih dari 50 prosa pendek yang mewakili gambaran rasa don keadaan ketika ditinggalkan teman, sahabat, kekasih, don keluarga sebagai benang merahnya. Setiap cerita dapat dibaca tersendiri secara lepas dengan harapan naskah dapat hadir sebagai teman baca bagi mereka yang kehilangan oleh kepergian orang tercinta.</t>
        </is>
      </c>
      <c r="Y624" s="262" t="n">
        <v>109000</v>
      </c>
      <c r="Z624" s="226" t="n"/>
      <c r="AA624" s="241">
        <f>Y4404*Z4404</f>
        <v/>
      </c>
      <c r="AB624" s="237" t="inlineStr">
        <is>
          <t>4ff5fe3d-0318-4938-8957-598a6b112476</t>
        </is>
      </c>
    </row>
    <row r="625" ht="15" customHeight="1" s="283">
      <c r="A625" s="109" t="n"/>
      <c r="B625" s="222" t="n"/>
      <c r="C625" s="223" t="n"/>
      <c r="D625" s="223" t="n"/>
      <c r="E625" s="223" t="n"/>
      <c r="F625" s="223" t="n"/>
      <c r="G625" s="223" t="n"/>
      <c r="H625" s="223" t="n"/>
      <c r="I625" s="258" t="n"/>
      <c r="J625" s="186" t="n"/>
      <c r="K625" s="264" t="n"/>
      <c r="L625" s="264" t="n"/>
      <c r="M625" s="265" t="n"/>
      <c r="N625" s="223" t="n"/>
      <c r="O625" s="223" t="n"/>
      <c r="P625" s="260" t="n"/>
      <c r="Q625" s="260" t="n"/>
      <c r="R625" s="223" t="n"/>
      <c r="S625" s="223" t="n"/>
      <c r="T625" s="223" t="n"/>
      <c r="U625" s="261" t="n"/>
      <c r="V625" s="86" t="n"/>
      <c r="W625" s="223" t="n"/>
      <c r="X625" s="223" t="n"/>
      <c r="Y625" s="262" t="n"/>
      <c r="Z625" s="226" t="n"/>
      <c r="AA625" s="241" t="n"/>
      <c r="AB625" s="237" t="n"/>
    </row>
    <row r="626" ht="15" customHeight="1" s="283">
      <c r="A626" s="109" t="n"/>
      <c r="B626" s="222" t="n"/>
      <c r="C626" s="223" t="n"/>
      <c r="D626" s="223" t="n"/>
      <c r="E626" s="223" t="n"/>
      <c r="F626" s="223" t="n"/>
      <c r="G626" s="223" t="n"/>
      <c r="H626" s="223" t="n"/>
      <c r="I626" s="258" t="n"/>
      <c r="J626" s="186" t="n"/>
      <c r="K626" s="264" t="n"/>
      <c r="L626" s="264" t="n"/>
      <c r="M626" s="259" t="n"/>
      <c r="N626" s="223" t="n"/>
      <c r="O626" s="223" t="n"/>
      <c r="P626" s="260" t="n"/>
      <c r="Q626" s="260" t="n"/>
      <c r="R626" s="223" t="n"/>
      <c r="S626" s="223" t="n"/>
      <c r="T626" s="223" t="n"/>
      <c r="U626" s="261" t="n"/>
      <c r="V626" s="86" t="n"/>
      <c r="W626" s="223" t="n"/>
      <c r="X626" s="223" t="n"/>
      <c r="Y626" s="262" t="n"/>
      <c r="Z626" s="226" t="n"/>
      <c r="AA626" s="241" t="n"/>
      <c r="AB626" s="237" t="n"/>
    </row>
    <row r="627" ht="15" customHeight="1" s="283">
      <c r="A627" s="109" t="n"/>
      <c r="B627" s="222" t="n"/>
      <c r="C627" s="223" t="n"/>
      <c r="D627" s="223" t="n"/>
      <c r="E627" s="223" t="n"/>
      <c r="F627" s="223" t="n"/>
      <c r="G627" s="223" t="n"/>
      <c r="H627" s="223" t="n"/>
      <c r="I627" s="258" t="n"/>
      <c r="J627" s="186" t="n"/>
      <c r="K627" s="264" t="n"/>
      <c r="L627" s="264" t="n"/>
      <c r="M627" s="259" t="n"/>
      <c r="N627" s="223" t="n"/>
      <c r="O627" s="223" t="n"/>
      <c r="P627" s="260" t="n"/>
      <c r="Q627" s="260" t="n"/>
      <c r="R627" s="223" t="n"/>
      <c r="S627" s="223" t="n"/>
      <c r="T627" s="223" t="n"/>
      <c r="U627" s="261" t="n"/>
      <c r="V627" s="86" t="n"/>
      <c r="W627" s="223" t="n"/>
      <c r="X627" s="223" t="n"/>
      <c r="Y627" s="262" t="n"/>
      <c r="Z627" s="226" t="n"/>
      <c r="AA627" s="241" t="n"/>
      <c r="AB627" s="237" t="n"/>
    </row>
    <row r="628" ht="15" customHeight="1" s="283">
      <c r="A628" s="109" t="n"/>
      <c r="B628" s="222" t="n"/>
      <c r="C628" s="223" t="n"/>
      <c r="D628" s="223" t="n"/>
      <c r="E628" s="223" t="n"/>
      <c r="F628" s="223" t="n"/>
      <c r="G628" s="223" t="n"/>
      <c r="H628" s="223" t="n"/>
      <c r="I628" s="258" t="n"/>
      <c r="J628" s="186" t="n"/>
      <c r="K628" s="223" t="n"/>
      <c r="L628" s="223" t="n"/>
      <c r="M628" s="259" t="n"/>
      <c r="N628" s="223" t="n"/>
      <c r="O628" s="223" t="n"/>
      <c r="P628" s="260" t="n"/>
      <c r="Q628" s="260" t="n"/>
      <c r="R628" s="223" t="n"/>
      <c r="S628" s="223" t="n"/>
      <c r="T628" s="223" t="n"/>
      <c r="U628" s="261" t="n"/>
      <c r="V628" s="86" t="n"/>
      <c r="W628" s="223" t="n"/>
      <c r="X628" s="223" t="n"/>
      <c r="Y628" s="262" t="n"/>
      <c r="Z628" s="226" t="n"/>
      <c r="AA628" s="241" t="n"/>
      <c r="AB628" s="237" t="n"/>
    </row>
    <row r="629" ht="15" customHeight="1" s="283">
      <c r="A629" s="109" t="n"/>
      <c r="B629" s="222" t="n"/>
      <c r="C629" s="223" t="n"/>
      <c r="D629" s="223" t="n"/>
      <c r="E629" s="223" t="n"/>
      <c r="F629" s="223" t="n"/>
      <c r="G629" s="223" t="n"/>
      <c r="H629" s="223" t="n"/>
      <c r="I629" s="258" t="n"/>
      <c r="J629" s="186" t="n"/>
      <c r="K629" s="264" t="n"/>
      <c r="L629" s="264" t="n"/>
      <c r="M629" s="259" t="n"/>
      <c r="N629" s="223" t="n"/>
      <c r="O629" s="223" t="n"/>
      <c r="P629" s="260" t="n"/>
      <c r="Q629" s="260" t="n"/>
      <c r="R629" s="223" t="n"/>
      <c r="S629" s="223" t="n"/>
      <c r="T629" s="223" t="n"/>
      <c r="U629" s="261" t="n"/>
      <c r="V629" s="86" t="n"/>
      <c r="W629" s="223" t="n"/>
      <c r="X629" s="223" t="n"/>
      <c r="Y629" s="262" t="n"/>
      <c r="Z629" s="226" t="n"/>
      <c r="AA629" s="241" t="n"/>
      <c r="AB629" s="237" t="n"/>
    </row>
    <row r="630" ht="15" customHeight="1" s="283">
      <c r="A630" s="109" t="n"/>
      <c r="B630" s="222" t="n"/>
      <c r="C630" s="223" t="n"/>
      <c r="D630" s="223" t="n"/>
      <c r="E630" s="223" t="n"/>
      <c r="F630" s="223" t="n"/>
      <c r="G630" s="223" t="n"/>
      <c r="H630" s="223" t="n"/>
      <c r="I630" s="258" t="n"/>
      <c r="J630" s="186" t="n"/>
      <c r="K630" s="264" t="n"/>
      <c r="L630" s="264" t="n"/>
      <c r="M630" s="259" t="n"/>
      <c r="N630" s="223" t="n"/>
      <c r="O630" s="223" t="n"/>
      <c r="P630" s="260" t="n"/>
      <c r="Q630" s="260" t="n"/>
      <c r="R630" s="223" t="n"/>
      <c r="S630" s="223" t="n"/>
      <c r="T630" s="223" t="n"/>
      <c r="U630" s="261" t="n"/>
      <c r="V630" s="86" t="n"/>
      <c r="W630" s="223" t="n"/>
      <c r="X630" s="223" t="n"/>
      <c r="Y630" s="262" t="n"/>
      <c r="Z630" s="226" t="n"/>
      <c r="AA630" s="241" t="n"/>
      <c r="AB630" s="237" t="n"/>
    </row>
    <row r="631" ht="15" customHeight="1" s="283">
      <c r="A631" s="109" t="n"/>
      <c r="B631" s="222" t="n"/>
      <c r="C631" s="223" t="n"/>
      <c r="D631" s="223" t="n"/>
      <c r="E631" s="223" t="n"/>
      <c r="F631" s="223" t="n"/>
      <c r="G631" s="223" t="n"/>
      <c r="H631" s="223" t="n"/>
      <c r="I631" s="258" t="n"/>
      <c r="J631" s="186" t="n"/>
      <c r="K631" s="264" t="n"/>
      <c r="L631" s="264" t="n"/>
      <c r="M631" s="259" t="n"/>
      <c r="N631" s="223" t="n"/>
      <c r="O631" s="223" t="n"/>
      <c r="P631" s="260" t="n"/>
      <c r="Q631" s="260" t="n"/>
      <c r="R631" s="223" t="n"/>
      <c r="S631" s="223" t="n"/>
      <c r="T631" s="223" t="n"/>
      <c r="U631" s="261" t="n"/>
      <c r="V631" s="86" t="n"/>
      <c r="W631" s="223" t="n"/>
      <c r="X631" s="223" t="n"/>
      <c r="Y631" s="262" t="n"/>
      <c r="Z631" s="226" t="n"/>
      <c r="AA631" s="241" t="n"/>
      <c r="AB631" s="237" t="n"/>
    </row>
    <row r="632" ht="15" customHeight="1" s="283">
      <c r="A632" s="109" t="n"/>
      <c r="B632" s="222" t="n"/>
      <c r="C632" s="223" t="n"/>
      <c r="D632" s="223" t="n"/>
      <c r="E632" s="223" t="n"/>
      <c r="F632" s="223" t="n"/>
      <c r="G632" s="223" t="n"/>
      <c r="H632" s="223" t="n"/>
      <c r="I632" s="258" t="n"/>
      <c r="J632" s="186" t="n"/>
      <c r="K632" s="264" t="n"/>
      <c r="L632" s="264" t="n"/>
      <c r="M632" s="259" t="n"/>
      <c r="N632" s="223" t="n"/>
      <c r="O632" s="223" t="n"/>
      <c r="P632" s="260" t="n"/>
      <c r="Q632" s="260" t="n"/>
      <c r="R632" s="223" t="n"/>
      <c r="S632" s="223" t="n"/>
      <c r="T632" s="223" t="n"/>
      <c r="U632" s="261" t="n"/>
      <c r="V632" s="86" t="n"/>
      <c r="W632" s="223" t="n"/>
      <c r="X632" s="223" t="n"/>
      <c r="Y632" s="262" t="n"/>
      <c r="Z632" s="226" t="n"/>
      <c r="AA632" s="241" t="n"/>
      <c r="AB632" s="237" t="n"/>
    </row>
    <row r="633" ht="15" customHeight="1" s="283">
      <c r="A633" s="109" t="n"/>
      <c r="B633" s="222" t="n"/>
      <c r="C633" s="223" t="n"/>
      <c r="D633" s="223" t="n"/>
      <c r="E633" s="223" t="n"/>
      <c r="F633" s="223" t="n"/>
      <c r="G633" s="223" t="n"/>
      <c r="H633" s="223" t="n"/>
      <c r="I633" s="258" t="n"/>
      <c r="J633" s="186" t="n"/>
      <c r="K633" s="264" t="n"/>
      <c r="L633" s="264" t="n"/>
      <c r="M633" s="259" t="n"/>
      <c r="N633" s="223" t="n"/>
      <c r="O633" s="223" t="n"/>
      <c r="P633" s="260" t="n"/>
      <c r="Q633" s="260" t="n"/>
      <c r="R633" s="223" t="n"/>
      <c r="S633" s="223" t="n"/>
      <c r="T633" s="223" t="n"/>
      <c r="U633" s="261" t="n"/>
      <c r="V633" s="86" t="n"/>
      <c r="W633" s="223" t="n"/>
      <c r="X633" s="223" t="n"/>
      <c r="Y633" s="262" t="n"/>
      <c r="Z633" s="226" t="n"/>
      <c r="AA633" s="241" t="n"/>
      <c r="AB633" s="237" t="n"/>
    </row>
    <row r="634" ht="15" customHeight="1" s="283">
      <c r="A634" s="109" t="n"/>
      <c r="B634" s="222" t="n"/>
      <c r="C634" s="223" t="n"/>
      <c r="D634" s="223" t="n"/>
      <c r="E634" s="223" t="n"/>
      <c r="F634" s="223" t="n"/>
      <c r="G634" s="223" t="n"/>
      <c r="H634" s="223" t="n"/>
      <c r="I634" s="258" t="n"/>
      <c r="J634" s="186" t="n"/>
      <c r="K634" s="223" t="n"/>
      <c r="L634" s="264" t="n"/>
      <c r="M634" s="265" t="n"/>
      <c r="N634" s="223" t="n"/>
      <c r="O634" s="223" t="n"/>
      <c r="P634" s="260" t="n"/>
      <c r="Q634" s="260" t="n"/>
      <c r="R634" s="223" t="n"/>
      <c r="S634" s="223" t="n"/>
      <c r="T634" s="223" t="n"/>
      <c r="U634" s="261" t="n"/>
      <c r="V634" s="86" t="n"/>
      <c r="W634" s="223" t="n"/>
      <c r="X634" s="223" t="n"/>
      <c r="Y634" s="262" t="n"/>
      <c r="Z634" s="226" t="n"/>
      <c r="AA634" s="241" t="n"/>
      <c r="AB634" s="237" t="n"/>
    </row>
    <row r="635" ht="15" customHeight="1" s="283">
      <c r="A635" s="109" t="n"/>
      <c r="B635" s="222" t="n"/>
      <c r="C635" s="223" t="n"/>
      <c r="D635" s="223" t="n"/>
      <c r="E635" s="223" t="n"/>
      <c r="F635" s="223" t="n"/>
      <c r="G635" s="223" t="n"/>
      <c r="H635" s="223" t="n"/>
      <c r="I635" s="258" t="n"/>
      <c r="J635" s="186" t="n"/>
      <c r="K635" s="264" t="n"/>
      <c r="L635" s="264" t="n"/>
      <c r="M635" s="265" t="n"/>
      <c r="N635" s="223" t="n"/>
      <c r="O635" s="223" t="n"/>
      <c r="P635" s="260" t="n"/>
      <c r="Q635" s="260" t="n"/>
      <c r="R635" s="223" t="n"/>
      <c r="S635" s="223" t="n"/>
      <c r="T635" s="223" t="n"/>
      <c r="U635" s="261" t="n"/>
      <c r="V635" s="86" t="n"/>
      <c r="W635" s="223" t="n"/>
      <c r="X635" s="223" t="n"/>
      <c r="Y635" s="262" t="n"/>
      <c r="Z635" s="226" t="n"/>
      <c r="AA635" s="241" t="n"/>
      <c r="AB635" s="237" t="n"/>
    </row>
    <row r="636" ht="15" customHeight="1" s="283">
      <c r="A636" s="109" t="n"/>
      <c r="B636" s="222" t="n"/>
      <c r="C636" s="223" t="n"/>
      <c r="D636" s="223" t="n"/>
      <c r="E636" s="223" t="n"/>
      <c r="F636" s="223" t="n"/>
      <c r="G636" s="223" t="n"/>
      <c r="H636" s="223" t="n"/>
      <c r="I636" s="258" t="n"/>
      <c r="J636" s="186" t="n"/>
      <c r="K636" s="264" t="n"/>
      <c r="L636" s="264" t="n"/>
      <c r="M636" s="259" t="n"/>
      <c r="N636" s="223" t="n"/>
      <c r="O636" s="223" t="n"/>
      <c r="P636" s="260" t="n"/>
      <c r="Q636" s="260" t="n"/>
      <c r="R636" s="223" t="n"/>
      <c r="S636" s="223" t="n"/>
      <c r="T636" s="223" t="n"/>
      <c r="U636" s="261" t="n"/>
      <c r="V636" s="86" t="n"/>
      <c r="W636" s="223" t="n"/>
      <c r="X636" s="223" t="n"/>
      <c r="Y636" s="262" t="n"/>
      <c r="Z636" s="226" t="n"/>
      <c r="AA636" s="241" t="n"/>
      <c r="AB636" s="237" t="n"/>
    </row>
    <row r="637" ht="15" customHeight="1" s="283">
      <c r="A637" s="109" t="n"/>
      <c r="B637" s="222" t="n"/>
      <c r="C637" s="223" t="n"/>
      <c r="D637" s="223" t="n"/>
      <c r="E637" s="223" t="n"/>
      <c r="F637" s="223" t="n"/>
      <c r="G637" s="223" t="n"/>
      <c r="H637" s="223" t="n"/>
      <c r="I637" s="258" t="n"/>
      <c r="J637" s="186" t="n"/>
      <c r="K637" s="223" t="n"/>
      <c r="L637" s="264" t="n"/>
      <c r="M637" s="259" t="n"/>
      <c r="N637" s="223" t="n"/>
      <c r="O637" s="223" t="n"/>
      <c r="P637" s="260" t="n"/>
      <c r="Q637" s="260" t="n"/>
      <c r="R637" s="223" t="n"/>
      <c r="S637" s="223" t="n"/>
      <c r="T637" s="223" t="n"/>
      <c r="U637" s="261" t="n"/>
      <c r="V637" s="86" t="n"/>
      <c r="W637" s="223" t="n"/>
      <c r="X637" s="223" t="n"/>
      <c r="Y637" s="262" t="n"/>
      <c r="Z637" s="226" t="n"/>
      <c r="AA637" s="241" t="n"/>
      <c r="AB637" s="237" t="n"/>
    </row>
    <row r="638" ht="15" customHeight="1" s="283">
      <c r="A638" s="109" t="n"/>
      <c r="B638" s="222" t="n"/>
      <c r="C638" s="223" t="n"/>
      <c r="D638" s="223" t="n"/>
      <c r="E638" s="223" t="n"/>
      <c r="F638" s="223" t="n"/>
      <c r="G638" s="223" t="n"/>
      <c r="H638" s="223" t="n"/>
      <c r="I638" s="258" t="n"/>
      <c r="J638" s="186" t="n"/>
      <c r="K638" s="223" t="n"/>
      <c r="L638" s="264" t="n"/>
      <c r="M638" s="259" t="n"/>
      <c r="N638" s="223" t="n"/>
      <c r="O638" s="223" t="n"/>
      <c r="P638" s="260" t="n"/>
      <c r="Q638" s="260" t="n"/>
      <c r="R638" s="223" t="n"/>
      <c r="S638" s="223" t="n"/>
      <c r="T638" s="223" t="n"/>
      <c r="U638" s="261" t="n"/>
      <c r="V638" s="86" t="n"/>
      <c r="W638" s="223" t="n"/>
      <c r="X638" s="223" t="n"/>
      <c r="Y638" s="262" t="n"/>
      <c r="Z638" s="226" t="n"/>
      <c r="AA638" s="241" t="n"/>
      <c r="AB638" s="237" t="n"/>
    </row>
    <row r="639" ht="15" customHeight="1" s="283">
      <c r="A639" s="109" t="n"/>
      <c r="B639" s="222" t="n"/>
      <c r="C639" s="223" t="n"/>
      <c r="D639" s="223" t="n"/>
      <c r="E639" s="223" t="n"/>
      <c r="F639" s="223" t="n"/>
      <c r="G639" s="223" t="n"/>
      <c r="H639" s="223" t="n"/>
      <c r="I639" s="258" t="n"/>
      <c r="J639" s="186" t="n"/>
      <c r="K639" s="223" t="n"/>
      <c r="L639" s="264" t="n"/>
      <c r="M639" s="259" t="n"/>
      <c r="N639" s="223" t="n"/>
      <c r="O639" s="223" t="n"/>
      <c r="P639" s="260" t="n"/>
      <c r="Q639" s="260" t="n"/>
      <c r="R639" s="223" t="n"/>
      <c r="S639" s="223" t="n"/>
      <c r="T639" s="223" t="n"/>
      <c r="U639" s="261" t="n"/>
      <c r="V639" s="86" t="n"/>
      <c r="W639" s="223" t="n"/>
      <c r="X639" s="223" t="n"/>
      <c r="Y639" s="262" t="n"/>
      <c r="Z639" s="226" t="n"/>
      <c r="AA639" s="241" t="n"/>
      <c r="AB639" s="237" t="n"/>
    </row>
    <row r="640" ht="15" customHeight="1" s="283">
      <c r="A640" s="109" t="n"/>
      <c r="B640" s="222" t="n"/>
      <c r="C640" s="223" t="n"/>
      <c r="D640" s="223" t="n"/>
      <c r="E640" s="223" t="n"/>
      <c r="F640" s="223" t="n"/>
      <c r="G640" s="223" t="n"/>
      <c r="H640" s="223" t="n"/>
      <c r="I640" s="258" t="n"/>
      <c r="J640" s="186" t="n"/>
      <c r="K640" s="223" t="n"/>
      <c r="L640" s="264" t="n"/>
      <c r="M640" s="259" t="n"/>
      <c r="N640" s="223" t="n"/>
      <c r="O640" s="223" t="n"/>
      <c r="P640" s="260" t="n"/>
      <c r="Q640" s="260" t="n"/>
      <c r="R640" s="223" t="n"/>
      <c r="S640" s="223" t="n"/>
      <c r="T640" s="223" t="n"/>
      <c r="U640" s="261" t="n"/>
      <c r="V640" s="86" t="n"/>
      <c r="W640" s="223" t="n"/>
      <c r="X640" s="223" t="n"/>
      <c r="Y640" s="262" t="n"/>
      <c r="Z640" s="226" t="n"/>
      <c r="AA640" s="241" t="n"/>
      <c r="AB640" s="237" t="n"/>
    </row>
    <row r="641" ht="15" customHeight="1" s="283">
      <c r="A641" s="109" t="n"/>
      <c r="B641" s="222" t="n"/>
      <c r="C641" s="223" t="n"/>
      <c r="D641" s="223" t="n"/>
      <c r="E641" s="223" t="n"/>
      <c r="F641" s="223" t="n"/>
      <c r="G641" s="223" t="n"/>
      <c r="H641" s="223" t="n"/>
      <c r="I641" s="258" t="n"/>
      <c r="J641" s="186" t="n"/>
      <c r="K641" s="264" t="n"/>
      <c r="L641" s="264" t="n"/>
      <c r="M641" s="259" t="n"/>
      <c r="N641" s="223" t="n"/>
      <c r="O641" s="223" t="n"/>
      <c r="P641" s="260" t="n"/>
      <c r="Q641" s="260" t="n"/>
      <c r="R641" s="223" t="n"/>
      <c r="S641" s="223" t="n"/>
      <c r="T641" s="223" t="n"/>
      <c r="U641" s="261" t="n"/>
      <c r="V641" s="86" t="n"/>
      <c r="W641" s="223" t="n"/>
      <c r="X641" s="223" t="n"/>
      <c r="Y641" s="262" t="n"/>
      <c r="Z641" s="226" t="n"/>
      <c r="AA641" s="241" t="n"/>
      <c r="AB641" s="237" t="n"/>
    </row>
    <row r="642" ht="15" customHeight="1" s="283">
      <c r="A642" s="109" t="n"/>
      <c r="B642" s="222" t="n"/>
      <c r="C642" s="223" t="n"/>
      <c r="D642" s="223" t="n"/>
      <c r="E642" s="223" t="n"/>
      <c r="F642" s="223" t="n"/>
      <c r="G642" s="223" t="n"/>
      <c r="H642" s="223" t="n"/>
      <c r="I642" s="258" t="n"/>
      <c r="J642" s="186" t="n"/>
      <c r="K642" s="264" t="n"/>
      <c r="L642" s="264" t="n"/>
      <c r="M642" s="259" t="n"/>
      <c r="N642" s="223" t="n"/>
      <c r="O642" s="223" t="n"/>
      <c r="P642" s="260" t="n"/>
      <c r="Q642" s="260" t="n"/>
      <c r="R642" s="223" t="n"/>
      <c r="S642" s="223" t="n"/>
      <c r="T642" s="223" t="n"/>
      <c r="U642" s="261" t="n"/>
      <c r="V642" s="86" t="n"/>
      <c r="W642" s="223" t="n"/>
      <c r="X642" s="223" t="n"/>
      <c r="Y642" s="262" t="n"/>
      <c r="Z642" s="226" t="n"/>
      <c r="AA642" s="241" t="n"/>
      <c r="AB642" s="237" t="n"/>
    </row>
    <row r="643" ht="15" customHeight="1" s="283">
      <c r="A643" s="109" t="n"/>
      <c r="B643" s="222" t="n"/>
      <c r="C643" s="223" t="n"/>
      <c r="D643" s="223" t="n"/>
      <c r="E643" s="223" t="n"/>
      <c r="F643" s="223" t="n"/>
      <c r="G643" s="223" t="n"/>
      <c r="H643" s="223" t="n"/>
      <c r="I643" s="258" t="n"/>
      <c r="J643" s="186" t="n"/>
      <c r="K643" s="264" t="n"/>
      <c r="L643" s="264" t="n"/>
      <c r="M643" s="259" t="n"/>
      <c r="N643" s="223" t="n"/>
      <c r="O643" s="223" t="n"/>
      <c r="P643" s="260" t="n"/>
      <c r="Q643" s="260" t="n"/>
      <c r="R643" s="223" t="n"/>
      <c r="S643" s="223" t="n"/>
      <c r="T643" s="223" t="n"/>
      <c r="U643" s="261" t="n"/>
      <c r="V643" s="86" t="n"/>
      <c r="W643" s="223" t="n"/>
      <c r="X643" s="223" t="n"/>
      <c r="Y643" s="262" t="n"/>
      <c r="Z643" s="226" t="n"/>
      <c r="AA643" s="241" t="n"/>
      <c r="AB643" s="237" t="n"/>
    </row>
    <row r="644" ht="15" customHeight="1" s="283">
      <c r="A644" s="109" t="n"/>
      <c r="B644" s="222" t="n"/>
      <c r="C644" s="223" t="n"/>
      <c r="D644" s="223" t="n"/>
      <c r="E644" s="223" t="n"/>
      <c r="F644" s="223" t="n"/>
      <c r="G644" s="223" t="n"/>
      <c r="H644" s="223" t="n"/>
      <c r="I644" s="258" t="n"/>
      <c r="J644" s="186" t="n"/>
      <c r="K644" s="264" t="n"/>
      <c r="L644" s="264" t="n"/>
      <c r="M644" s="259" t="n"/>
      <c r="N644" s="223" t="n"/>
      <c r="O644" s="223" t="n"/>
      <c r="P644" s="260" t="n"/>
      <c r="Q644" s="260" t="n"/>
      <c r="R644" s="223" t="n"/>
      <c r="S644" s="223" t="n"/>
      <c r="T644" s="223" t="n"/>
      <c r="U644" s="261" t="n"/>
      <c r="V644" s="86" t="n"/>
      <c r="W644" s="223" t="n"/>
      <c r="X644" s="223" t="n"/>
      <c r="Y644" s="262" t="n"/>
      <c r="Z644" s="226" t="n"/>
      <c r="AA644" s="241" t="n"/>
      <c r="AB644" s="237" t="n"/>
    </row>
    <row r="645" ht="15" customHeight="1" s="283">
      <c r="A645" s="109" t="n"/>
      <c r="B645" s="222" t="n"/>
      <c r="C645" s="223" t="n"/>
      <c r="D645" s="223" t="n"/>
      <c r="E645" s="223" t="n"/>
      <c r="F645" s="223" t="n"/>
      <c r="G645" s="223" t="n"/>
      <c r="H645" s="223" t="n"/>
      <c r="I645" s="258" t="n"/>
      <c r="J645" s="186" t="n"/>
      <c r="K645" s="264" t="n"/>
      <c r="L645" s="264" t="n"/>
      <c r="M645" s="259" t="n"/>
      <c r="N645" s="223" t="n"/>
      <c r="O645" s="223" t="n"/>
      <c r="P645" s="260" t="n"/>
      <c r="Q645" s="260" t="n"/>
      <c r="R645" s="223" t="n"/>
      <c r="S645" s="223" t="n"/>
      <c r="T645" s="223" t="n"/>
      <c r="U645" s="261" t="n"/>
      <c r="V645" s="86" t="n"/>
      <c r="W645" s="223" t="n"/>
      <c r="X645" s="223" t="n"/>
      <c r="Y645" s="262" t="n"/>
      <c r="Z645" s="226" t="n"/>
      <c r="AA645" s="241" t="n"/>
      <c r="AB645" s="237" t="n"/>
    </row>
    <row r="646" ht="15" customHeight="1" s="283">
      <c r="A646" s="109" t="n"/>
      <c r="B646" s="222" t="n"/>
      <c r="C646" s="223" t="n"/>
      <c r="D646" s="223" t="n"/>
      <c r="E646" s="223" t="n"/>
      <c r="F646" s="223" t="n"/>
      <c r="G646" s="223" t="n"/>
      <c r="H646" s="223" t="n"/>
      <c r="I646" s="258" t="n"/>
      <c r="J646" s="186" t="n"/>
      <c r="K646" s="264" t="n"/>
      <c r="L646" s="264" t="n"/>
      <c r="M646" s="259" t="n"/>
      <c r="N646" s="223" t="n"/>
      <c r="O646" s="223" t="n"/>
      <c r="P646" s="260" t="n"/>
      <c r="Q646" s="260" t="n"/>
      <c r="R646" s="223" t="n"/>
      <c r="S646" s="223" t="n"/>
      <c r="T646" s="223" t="n"/>
      <c r="U646" s="261" t="n"/>
      <c r="V646" s="86" t="n"/>
      <c r="W646" s="223" t="n"/>
      <c r="X646" s="223" t="n"/>
      <c r="Y646" s="262" t="n"/>
      <c r="Z646" s="226" t="n"/>
      <c r="AA646" s="241" t="n"/>
      <c r="AB646" s="237" t="n"/>
    </row>
    <row r="647" ht="15" customHeight="1" s="283">
      <c r="A647" s="109" t="n"/>
      <c r="B647" s="222" t="n"/>
      <c r="C647" s="223" t="n"/>
      <c r="D647" s="223" t="n"/>
      <c r="E647" s="223" t="n"/>
      <c r="F647" s="223" t="n"/>
      <c r="G647" s="223" t="n"/>
      <c r="H647" s="223" t="n"/>
      <c r="I647" s="258" t="n"/>
      <c r="J647" s="186" t="n"/>
      <c r="K647" s="264" t="n"/>
      <c r="L647" s="264" t="n"/>
      <c r="M647" s="259" t="n"/>
      <c r="N647" s="223" t="n"/>
      <c r="O647" s="223" t="n"/>
      <c r="P647" s="260" t="n"/>
      <c r="Q647" s="260" t="n"/>
      <c r="R647" s="223" t="n"/>
      <c r="S647" s="223" t="n"/>
      <c r="T647" s="223" t="n"/>
      <c r="U647" s="261" t="n"/>
      <c r="V647" s="86" t="n"/>
      <c r="W647" s="223" t="n"/>
      <c r="X647" s="223" t="n"/>
      <c r="Y647" s="262" t="n"/>
      <c r="Z647" s="226" t="n"/>
      <c r="AA647" s="241" t="n"/>
      <c r="AB647" s="237" t="n"/>
    </row>
    <row r="648" ht="15" customHeight="1" s="283">
      <c r="A648" s="109" t="n"/>
      <c r="B648" s="222" t="n"/>
      <c r="C648" s="223" t="n"/>
      <c r="D648" s="223" t="n"/>
      <c r="E648" s="223" t="n"/>
      <c r="F648" s="223" t="n"/>
      <c r="G648" s="223" t="n"/>
      <c r="H648" s="223" t="n"/>
      <c r="I648" s="258" t="n"/>
      <c r="J648" s="186" t="n"/>
      <c r="K648" s="223" t="n"/>
      <c r="L648" s="223" t="n"/>
      <c r="M648" s="259" t="n"/>
      <c r="N648" s="223" t="n"/>
      <c r="O648" s="223" t="n"/>
      <c r="P648" s="260" t="n"/>
      <c r="Q648" s="260" t="n"/>
      <c r="R648" s="223" t="n"/>
      <c r="S648" s="223" t="n"/>
      <c r="T648" s="223" t="n"/>
      <c r="U648" s="261" t="n"/>
      <c r="V648" s="86" t="n"/>
      <c r="W648" s="223" t="n"/>
      <c r="X648" s="223" t="n"/>
      <c r="Y648" s="262" t="n"/>
      <c r="Z648" s="226" t="n"/>
      <c r="AA648" s="241" t="n"/>
      <c r="AB648" s="237" t="n"/>
    </row>
    <row r="649" ht="15" customHeight="1" s="283">
      <c r="A649" s="109" t="n"/>
      <c r="B649" s="222" t="n"/>
      <c r="C649" s="223" t="n"/>
      <c r="D649" s="223" t="n"/>
      <c r="E649" s="223" t="n"/>
      <c r="F649" s="223" t="n"/>
      <c r="G649" s="223" t="n"/>
      <c r="H649" s="223" t="n"/>
      <c r="I649" s="258" t="n"/>
      <c r="J649" s="186" t="n"/>
      <c r="K649" s="264" t="n"/>
      <c r="L649" s="264" t="n"/>
      <c r="M649" s="259" t="n"/>
      <c r="N649" s="223" t="n"/>
      <c r="O649" s="223" t="n"/>
      <c r="P649" s="260" t="n"/>
      <c r="Q649" s="260" t="n"/>
      <c r="R649" s="223" t="n"/>
      <c r="S649" s="223" t="n"/>
      <c r="T649" s="223" t="n"/>
      <c r="U649" s="261" t="n"/>
      <c r="V649" s="86" t="n"/>
      <c r="W649" s="223" t="n"/>
      <c r="X649" s="223" t="n"/>
      <c r="Y649" s="262" t="n"/>
      <c r="Z649" s="226" t="n"/>
      <c r="AA649" s="241" t="n"/>
      <c r="AB649" s="237" t="n"/>
    </row>
    <row r="650" ht="15" customHeight="1" s="283">
      <c r="A650" s="109" t="n"/>
      <c r="B650" s="222" t="n"/>
      <c r="C650" s="223" t="n"/>
      <c r="D650" s="223" t="n"/>
      <c r="E650" s="223" t="n"/>
      <c r="F650" s="223" t="n"/>
      <c r="G650" s="223" t="n"/>
      <c r="H650" s="223" t="n"/>
      <c r="I650" s="258" t="n"/>
      <c r="J650" s="186" t="n"/>
      <c r="K650" s="264" t="n"/>
      <c r="L650" s="264" t="n"/>
      <c r="M650" s="259" t="n"/>
      <c r="N650" s="223" t="n"/>
      <c r="O650" s="223" t="n"/>
      <c r="P650" s="260" t="n"/>
      <c r="Q650" s="260" t="n"/>
      <c r="R650" s="223" t="n"/>
      <c r="S650" s="223" t="n"/>
      <c r="T650" s="223" t="n"/>
      <c r="U650" s="261" t="n"/>
      <c r="V650" s="86" t="n"/>
      <c r="W650" s="223" t="n"/>
      <c r="X650" s="223" t="n"/>
      <c r="Y650" s="262" t="n"/>
      <c r="Z650" s="226" t="n"/>
      <c r="AA650" s="241" t="n"/>
      <c r="AB650" s="237" t="n"/>
    </row>
    <row r="651" ht="15" customHeight="1" s="283">
      <c r="A651" s="109" t="n"/>
      <c r="B651" s="222" t="n"/>
      <c r="C651" s="223" t="n"/>
      <c r="D651" s="223" t="n"/>
      <c r="E651" s="223" t="n"/>
      <c r="F651" s="223" t="n"/>
      <c r="G651" s="223" t="n"/>
      <c r="H651" s="223" t="n"/>
      <c r="I651" s="258" t="n"/>
      <c r="J651" s="186" t="n"/>
      <c r="K651" s="264" t="n"/>
      <c r="L651" s="264" t="n"/>
      <c r="M651" s="259" t="n"/>
      <c r="N651" s="223" t="n"/>
      <c r="O651" s="223" t="n"/>
      <c r="P651" s="260" t="n"/>
      <c r="Q651" s="260" t="n"/>
      <c r="R651" s="223" t="n"/>
      <c r="S651" s="223" t="n"/>
      <c r="T651" s="223" t="n"/>
      <c r="U651" s="261" t="n"/>
      <c r="V651" s="86" t="n"/>
      <c r="W651" s="223" t="n"/>
      <c r="X651" s="223" t="n"/>
      <c r="Y651" s="262" t="n"/>
      <c r="Z651" s="226" t="n"/>
      <c r="AA651" s="241" t="n"/>
      <c r="AB651" s="237" t="n"/>
    </row>
    <row r="652" ht="15" customHeight="1" s="283">
      <c r="A652" s="109" t="n"/>
      <c r="B652" s="222" t="n"/>
      <c r="C652" s="223" t="n"/>
      <c r="D652" s="223" t="n"/>
      <c r="E652" s="223" t="n"/>
      <c r="F652" s="223" t="n"/>
      <c r="G652" s="223" t="n"/>
      <c r="H652" s="223" t="n"/>
      <c r="I652" s="258" t="n"/>
      <c r="J652" s="186" t="n"/>
      <c r="K652" s="264" t="n"/>
      <c r="L652" s="264" t="n"/>
      <c r="M652" s="265" t="n"/>
      <c r="N652" s="223" t="n"/>
      <c r="O652" s="223" t="n"/>
      <c r="P652" s="260" t="n"/>
      <c r="Q652" s="260" t="n"/>
      <c r="R652" s="223" t="n"/>
      <c r="S652" s="223" t="n"/>
      <c r="T652" s="223" t="n"/>
      <c r="U652" s="261" t="n"/>
      <c r="V652" s="86" t="n"/>
      <c r="W652" s="223" t="n"/>
      <c r="X652" s="223" t="n"/>
      <c r="Y652" s="262" t="n"/>
      <c r="Z652" s="226" t="n"/>
      <c r="AA652" s="241" t="n"/>
      <c r="AB652" s="237" t="n"/>
    </row>
    <row r="653" ht="15" customHeight="1" s="283">
      <c r="A653" s="109" t="n"/>
      <c r="B653" s="222" t="n"/>
      <c r="C653" s="223" t="n"/>
      <c r="D653" s="223" t="n"/>
      <c r="E653" s="223" t="n"/>
      <c r="F653" s="223" t="n"/>
      <c r="G653" s="223" t="n"/>
      <c r="H653" s="223" t="n"/>
      <c r="I653" s="258" t="n"/>
      <c r="J653" s="186" t="n"/>
      <c r="K653" s="223" t="n"/>
      <c r="L653" s="223" t="n"/>
      <c r="M653" s="259" t="n"/>
      <c r="N653" s="223" t="n"/>
      <c r="O653" s="223" t="n"/>
      <c r="P653" s="260" t="n"/>
      <c r="Q653" s="260" t="n"/>
      <c r="R653" s="223" t="n"/>
      <c r="S653" s="223" t="n"/>
      <c r="T653" s="223" t="n"/>
      <c r="U653" s="261" t="n"/>
      <c r="V653" s="86" t="n"/>
      <c r="W653" s="223" t="n"/>
      <c r="X653" s="223" t="n"/>
      <c r="Y653" s="262" t="n"/>
      <c r="Z653" s="226" t="n"/>
      <c r="AA653" s="241" t="n"/>
      <c r="AB653" s="237" t="n"/>
    </row>
    <row r="654" ht="15" customHeight="1" s="283">
      <c r="A654" s="109" t="n"/>
      <c r="B654" s="222" t="n"/>
      <c r="C654" s="223" t="n"/>
      <c r="D654" s="223" t="n"/>
      <c r="E654" s="223" t="n"/>
      <c r="F654" s="223" t="n"/>
      <c r="G654" s="223" t="n"/>
      <c r="H654" s="223" t="n"/>
      <c r="I654" s="258" t="n"/>
      <c r="J654" s="186" t="n"/>
      <c r="K654" s="264" t="n"/>
      <c r="L654" s="264" t="n"/>
      <c r="M654" s="259" t="n"/>
      <c r="N654" s="223" t="n"/>
      <c r="O654" s="223" t="n"/>
      <c r="P654" s="260" t="n"/>
      <c r="Q654" s="260" t="n"/>
      <c r="R654" s="223" t="n"/>
      <c r="S654" s="223" t="n"/>
      <c r="T654" s="223" t="n"/>
      <c r="U654" s="261" t="n"/>
      <c r="V654" s="86" t="n"/>
      <c r="W654" s="223" t="n"/>
      <c r="X654" s="223" t="n"/>
      <c r="Y654" s="262" t="n"/>
      <c r="Z654" s="226" t="n"/>
      <c r="AA654" s="241" t="n"/>
      <c r="AB654" s="237" t="n"/>
    </row>
    <row r="655" ht="15" customHeight="1" s="283">
      <c r="A655" s="109" t="n"/>
      <c r="B655" s="222" t="n"/>
      <c r="C655" s="223" t="n"/>
      <c r="D655" s="223" t="n"/>
      <c r="E655" s="223" t="n"/>
      <c r="F655" s="223" t="n"/>
      <c r="G655" s="223" t="n"/>
      <c r="H655" s="223" t="n"/>
      <c r="I655" s="258" t="n"/>
      <c r="J655" s="186" t="n"/>
      <c r="K655" s="264" t="n"/>
      <c r="L655" s="264" t="n"/>
      <c r="M655" s="259" t="n"/>
      <c r="N655" s="223" t="n"/>
      <c r="O655" s="223" t="n"/>
      <c r="P655" s="260" t="n"/>
      <c r="Q655" s="260" t="n"/>
      <c r="R655" s="223" t="n"/>
      <c r="S655" s="223" t="n"/>
      <c r="T655" s="223" t="n"/>
      <c r="U655" s="261" t="n"/>
      <c r="V655" s="86" t="n"/>
      <c r="W655" s="223" t="n"/>
      <c r="X655" s="223" t="n"/>
      <c r="Y655" s="262" t="n"/>
      <c r="Z655" s="226" t="n"/>
      <c r="AA655" s="241" t="n"/>
      <c r="AB655" s="237" t="n"/>
    </row>
    <row r="656" ht="15" customHeight="1" s="283">
      <c r="A656" s="109" t="n"/>
      <c r="B656" s="222" t="n"/>
      <c r="C656" s="223" t="n"/>
      <c r="D656" s="223" t="n"/>
      <c r="E656" s="223" t="n"/>
      <c r="F656" s="223" t="n"/>
      <c r="G656" s="223" t="n"/>
      <c r="H656" s="223" t="n"/>
      <c r="I656" s="258" t="n"/>
      <c r="J656" s="186" t="n"/>
      <c r="K656" s="264" t="n"/>
      <c r="L656" s="264" t="n"/>
      <c r="M656" s="259" t="n"/>
      <c r="N656" s="223" t="n"/>
      <c r="O656" s="223" t="n"/>
      <c r="P656" s="260" t="n"/>
      <c r="Q656" s="260" t="n"/>
      <c r="R656" s="223" t="n"/>
      <c r="S656" s="223" t="n"/>
      <c r="T656" s="223" t="n"/>
      <c r="U656" s="261" t="n"/>
      <c r="V656" s="86" t="n"/>
      <c r="W656" s="223" t="n"/>
      <c r="X656" s="223" t="n"/>
      <c r="Y656" s="262" t="n"/>
      <c r="Z656" s="226" t="n"/>
      <c r="AA656" s="241" t="n"/>
      <c r="AB656" s="237" t="n"/>
    </row>
    <row r="657" ht="15" customHeight="1" s="283">
      <c r="A657" s="109" t="n"/>
      <c r="B657" s="222" t="n"/>
      <c r="C657" s="223" t="n"/>
      <c r="D657" s="223" t="n"/>
      <c r="E657" s="223" t="n"/>
      <c r="F657" s="223" t="n"/>
      <c r="G657" s="223" t="n"/>
      <c r="H657" s="223" t="n"/>
      <c r="I657" s="258" t="n"/>
      <c r="J657" s="186" t="n"/>
      <c r="K657" s="264" t="n"/>
      <c r="L657" s="264" t="n"/>
      <c r="M657" s="259" t="n"/>
      <c r="N657" s="223" t="n"/>
      <c r="O657" s="223" t="n"/>
      <c r="P657" s="260" t="n"/>
      <c r="Q657" s="260" t="n"/>
      <c r="R657" s="223" t="n"/>
      <c r="S657" s="223" t="n"/>
      <c r="T657" s="223" t="n"/>
      <c r="U657" s="261" t="n"/>
      <c r="V657" s="86" t="n"/>
      <c r="W657" s="223" t="n"/>
      <c r="X657" s="223" t="n"/>
      <c r="Y657" s="262" t="n"/>
      <c r="Z657" s="226" t="n"/>
      <c r="AA657" s="241" t="n"/>
      <c r="AB657" s="237" t="n"/>
    </row>
    <row r="658" ht="15" customHeight="1" s="283">
      <c r="A658" s="109" t="n"/>
      <c r="B658" s="222" t="n"/>
      <c r="C658" s="223" t="n"/>
      <c r="D658" s="223" t="n"/>
      <c r="E658" s="223" t="n"/>
      <c r="F658" s="223" t="n"/>
      <c r="G658" s="223" t="n"/>
      <c r="H658" s="223" t="n"/>
      <c r="I658" s="258" t="n"/>
      <c r="J658" s="186" t="n"/>
      <c r="K658" s="264" t="n"/>
      <c r="L658" s="264" t="n"/>
      <c r="M658" s="265" t="n"/>
      <c r="N658" s="223" t="n"/>
      <c r="O658" s="223" t="n"/>
      <c r="P658" s="260" t="n"/>
      <c r="Q658" s="260" t="n"/>
      <c r="R658" s="223" t="n"/>
      <c r="S658" s="223" t="n"/>
      <c r="T658" s="223" t="n"/>
      <c r="U658" s="261" t="n"/>
      <c r="V658" s="86" t="n"/>
      <c r="W658" s="223" t="n"/>
      <c r="X658" s="223" t="n"/>
      <c r="Y658" s="262" t="n"/>
      <c r="Z658" s="226" t="n"/>
      <c r="AA658" s="241" t="n"/>
      <c r="AB658" s="237" t="n"/>
    </row>
    <row r="659" ht="15" customHeight="1" s="283">
      <c r="A659" s="109" t="n"/>
      <c r="B659" s="222" t="n"/>
      <c r="C659" s="223" t="n"/>
      <c r="D659" s="223" t="n"/>
      <c r="E659" s="223" t="n"/>
      <c r="F659" s="223" t="n"/>
      <c r="G659" s="223" t="n"/>
      <c r="H659" s="223" t="n"/>
      <c r="I659" s="258" t="n"/>
      <c r="J659" s="186" t="n"/>
      <c r="K659" s="223" t="n"/>
      <c r="L659" s="223" t="n"/>
      <c r="M659" s="259" t="n"/>
      <c r="N659" s="223" t="n"/>
      <c r="O659" s="223" t="n"/>
      <c r="P659" s="260" t="n"/>
      <c r="Q659" s="260" t="n"/>
      <c r="R659" s="223" t="n"/>
      <c r="S659" s="223" t="n"/>
      <c r="T659" s="223" t="n"/>
      <c r="U659" s="261" t="n"/>
      <c r="V659" s="86" t="n"/>
      <c r="W659" s="223" t="n"/>
      <c r="X659" s="223" t="n"/>
      <c r="Y659" s="262" t="n"/>
      <c r="Z659" s="226" t="n"/>
      <c r="AA659" s="241" t="n"/>
      <c r="AB659" s="237" t="n"/>
    </row>
    <row r="660" ht="15" customHeight="1" s="283">
      <c r="A660" s="109" t="n"/>
      <c r="B660" s="222" t="n"/>
      <c r="C660" s="223" t="n"/>
      <c r="D660" s="223" t="n"/>
      <c r="E660" s="223" t="n"/>
      <c r="F660" s="223" t="n"/>
      <c r="G660" s="223" t="n"/>
      <c r="H660" s="223" t="n"/>
      <c r="I660" s="258" t="n"/>
      <c r="J660" s="186" t="n"/>
      <c r="K660" s="264" t="n"/>
      <c r="L660" s="264" t="n"/>
      <c r="M660" s="265" t="n"/>
      <c r="N660" s="223" t="n"/>
      <c r="O660" s="223" t="n"/>
      <c r="P660" s="260" t="n"/>
      <c r="Q660" s="260" t="n"/>
      <c r="R660" s="223" t="n"/>
      <c r="S660" s="223" t="n"/>
      <c r="T660" s="223" t="n"/>
      <c r="U660" s="261" t="n"/>
      <c r="V660" s="86" t="n"/>
      <c r="W660" s="223" t="n"/>
      <c r="X660" s="223" t="n"/>
      <c r="Y660" s="262" t="n"/>
      <c r="Z660" s="226" t="n"/>
      <c r="AA660" s="241" t="n"/>
      <c r="AB660" s="237" t="n"/>
    </row>
    <row r="661" ht="15" customHeight="1" s="283">
      <c r="A661" s="109" t="n"/>
      <c r="B661" s="222" t="n"/>
      <c r="C661" s="223" t="n"/>
      <c r="D661" s="223" t="n"/>
      <c r="E661" s="223" t="n"/>
      <c r="F661" s="223" t="n"/>
      <c r="G661" s="223" t="n"/>
      <c r="H661" s="223" t="n"/>
      <c r="I661" s="258" t="n"/>
      <c r="J661" s="186" t="n"/>
      <c r="K661" s="264" t="n"/>
      <c r="L661" s="264" t="n"/>
      <c r="M661" s="259" t="n"/>
      <c r="N661" s="223" t="n"/>
      <c r="O661" s="223" t="n"/>
      <c r="P661" s="260" t="n"/>
      <c r="Q661" s="260" t="n"/>
      <c r="R661" s="223" t="n"/>
      <c r="S661" s="223" t="n"/>
      <c r="T661" s="223" t="n"/>
      <c r="U661" s="261" t="n"/>
      <c r="V661" s="86" t="n"/>
      <c r="W661" s="223" t="n"/>
      <c r="X661" s="223" t="n"/>
      <c r="Y661" s="262" t="n"/>
      <c r="Z661" s="226" t="n"/>
      <c r="AA661" s="241" t="n"/>
      <c r="AB661" s="237" t="n"/>
    </row>
    <row r="662" ht="15" customHeight="1" s="283">
      <c r="A662" s="109" t="n"/>
      <c r="B662" s="222" t="n"/>
      <c r="C662" s="223" t="n"/>
      <c r="D662" s="223" t="n"/>
      <c r="E662" s="223" t="n"/>
      <c r="F662" s="223" t="n"/>
      <c r="G662" s="223" t="n"/>
      <c r="H662" s="223" t="n"/>
      <c r="I662" s="258" t="n"/>
      <c r="J662" s="186" t="n"/>
      <c r="K662" s="264" t="n"/>
      <c r="L662" s="264" t="n"/>
      <c r="M662" s="259" t="n"/>
      <c r="N662" s="223" t="n"/>
      <c r="O662" s="223" t="n"/>
      <c r="P662" s="260" t="n"/>
      <c r="Q662" s="260" t="n"/>
      <c r="R662" s="223" t="n"/>
      <c r="S662" s="223" t="n"/>
      <c r="T662" s="223" t="n"/>
      <c r="U662" s="261" t="n"/>
      <c r="V662" s="86" t="n"/>
      <c r="W662" s="223" t="n"/>
      <c r="X662" s="223" t="n"/>
      <c r="Y662" s="262" t="n"/>
      <c r="Z662" s="226" t="n"/>
      <c r="AA662" s="241" t="n"/>
      <c r="AB662" s="237" t="n"/>
    </row>
    <row r="663" ht="15" customHeight="1" s="283">
      <c r="A663" s="109" t="n"/>
      <c r="B663" s="222" t="n"/>
      <c r="C663" s="223" t="n"/>
      <c r="D663" s="223" t="n"/>
      <c r="E663" s="223" t="n"/>
      <c r="F663" s="223" t="n"/>
      <c r="G663" s="223" t="n"/>
      <c r="H663" s="223" t="n"/>
      <c r="I663" s="258" t="n"/>
      <c r="J663" s="186" t="n"/>
      <c r="K663" s="264" t="n"/>
      <c r="L663" s="264" t="n"/>
      <c r="M663" s="259" t="n"/>
      <c r="N663" s="223" t="n"/>
      <c r="O663" s="223" t="n"/>
      <c r="P663" s="260" t="n"/>
      <c r="Q663" s="260" t="n"/>
      <c r="R663" s="223" t="n"/>
      <c r="S663" s="223" t="n"/>
      <c r="T663" s="223" t="n"/>
      <c r="U663" s="261" t="n"/>
      <c r="V663" s="86" t="n"/>
      <c r="W663" s="223" t="n"/>
      <c r="X663" s="223" t="n"/>
      <c r="Y663" s="262" t="n"/>
      <c r="Z663" s="226" t="n"/>
      <c r="AA663" s="241" t="n"/>
      <c r="AB663" s="237" t="n"/>
    </row>
    <row r="664" ht="15" customHeight="1" s="283">
      <c r="A664" s="109" t="n"/>
      <c r="B664" s="222" t="n"/>
      <c r="C664" s="223" t="n"/>
      <c r="D664" s="223" t="n"/>
      <c r="E664" s="223" t="n"/>
      <c r="F664" s="223" t="n"/>
      <c r="G664" s="223" t="n"/>
      <c r="H664" s="223" t="n"/>
      <c r="I664" s="258" t="n"/>
      <c r="J664" s="186" t="n"/>
      <c r="K664" s="264" t="n"/>
      <c r="L664" s="264" t="n"/>
      <c r="M664" s="259" t="n"/>
      <c r="N664" s="223" t="n"/>
      <c r="O664" s="223" t="n"/>
      <c r="P664" s="260" t="n"/>
      <c r="Q664" s="260" t="n"/>
      <c r="R664" s="223" t="n"/>
      <c r="S664" s="223" t="n"/>
      <c r="T664" s="223" t="n"/>
      <c r="U664" s="261" t="n"/>
      <c r="V664" s="86" t="n"/>
      <c r="W664" s="223" t="n"/>
      <c r="X664" s="223" t="n"/>
      <c r="Y664" s="262" t="n"/>
      <c r="Z664" s="226" t="n"/>
      <c r="AA664" s="241" t="n"/>
      <c r="AB664" s="237" t="n"/>
    </row>
    <row r="665" ht="15" customHeight="1" s="283">
      <c r="A665" s="109" t="n"/>
      <c r="B665" s="222" t="n"/>
      <c r="C665" s="223" t="n"/>
      <c r="D665" s="223" t="n"/>
      <c r="E665" s="223" t="n"/>
      <c r="F665" s="223" t="n"/>
      <c r="G665" s="223" t="n"/>
      <c r="H665" s="223" t="n"/>
      <c r="I665" s="258" t="n"/>
      <c r="J665" s="186" t="n"/>
      <c r="K665" s="264" t="n"/>
      <c r="L665" s="264" t="n"/>
      <c r="M665" s="259" t="n"/>
      <c r="N665" s="223" t="n"/>
      <c r="O665" s="223" t="n"/>
      <c r="P665" s="260" t="n"/>
      <c r="Q665" s="260" t="n"/>
      <c r="R665" s="223" t="n"/>
      <c r="S665" s="223" t="n"/>
      <c r="T665" s="223" t="n"/>
      <c r="U665" s="261" t="n"/>
      <c r="V665" s="86" t="n"/>
      <c r="W665" s="223" t="n"/>
      <c r="X665" s="223" t="n"/>
      <c r="Y665" s="262" t="n"/>
      <c r="Z665" s="226" t="n"/>
      <c r="AA665" s="241" t="n"/>
      <c r="AB665" s="237" t="n"/>
    </row>
    <row r="666" ht="15" customHeight="1" s="283">
      <c r="A666" s="109" t="n"/>
      <c r="B666" s="222" t="n"/>
      <c r="C666" s="223" t="n"/>
      <c r="D666" s="223" t="n"/>
      <c r="E666" s="223" t="n"/>
      <c r="F666" s="223" t="n"/>
      <c r="G666" s="223" t="n"/>
      <c r="H666" s="223" t="n"/>
      <c r="I666" s="258" t="n"/>
      <c r="J666" s="186" t="n"/>
      <c r="K666" s="264" t="n"/>
      <c r="L666" s="264" t="n"/>
      <c r="M666" s="259" t="n"/>
      <c r="N666" s="223" t="n"/>
      <c r="O666" s="223" t="n"/>
      <c r="P666" s="260" t="n"/>
      <c r="Q666" s="260" t="n"/>
      <c r="R666" s="223" t="n"/>
      <c r="S666" s="223" t="n"/>
      <c r="T666" s="223" t="n"/>
      <c r="U666" s="261" t="n"/>
      <c r="V666" s="86" t="n"/>
      <c r="W666" s="223" t="n"/>
      <c r="X666" s="223" t="n"/>
      <c r="Y666" s="262" t="n"/>
      <c r="Z666" s="226" t="n"/>
      <c r="AA666" s="241" t="n"/>
      <c r="AB666" s="237" t="n"/>
    </row>
    <row r="667" ht="15" customHeight="1" s="283">
      <c r="A667" s="109" t="n"/>
      <c r="B667" s="222" t="n"/>
      <c r="C667" s="223" t="n"/>
      <c r="D667" s="223" t="n"/>
      <c r="E667" s="223" t="n"/>
      <c r="F667" s="223" t="n"/>
      <c r="G667" s="223" t="n"/>
      <c r="H667" s="223" t="n"/>
      <c r="I667" s="258" t="n"/>
      <c r="J667" s="186" t="n"/>
      <c r="K667" s="264" t="n"/>
      <c r="L667" s="264" t="n"/>
      <c r="M667" s="259" t="n"/>
      <c r="N667" s="223" t="n"/>
      <c r="O667" s="223" t="n"/>
      <c r="P667" s="260" t="n"/>
      <c r="Q667" s="260" t="n"/>
      <c r="R667" s="223" t="n"/>
      <c r="S667" s="223" t="n"/>
      <c r="T667" s="223" t="n"/>
      <c r="U667" s="261" t="n"/>
      <c r="V667" s="86" t="n"/>
      <c r="W667" s="223" t="n"/>
      <c r="X667" s="223" t="n"/>
      <c r="Y667" s="262" t="n"/>
      <c r="Z667" s="226" t="n"/>
      <c r="AA667" s="241" t="n"/>
      <c r="AB667" s="237" t="n"/>
    </row>
    <row r="668" ht="15" customHeight="1" s="283">
      <c r="A668" s="109" t="n"/>
      <c r="B668" s="222" t="n"/>
      <c r="C668" s="223" t="n"/>
      <c r="D668" s="223" t="n"/>
      <c r="E668" s="223" t="n"/>
      <c r="F668" s="223" t="n"/>
      <c r="G668" s="223" t="n"/>
      <c r="H668" s="223" t="n"/>
      <c r="I668" s="258" t="n"/>
      <c r="J668" s="186" t="n"/>
      <c r="K668" s="223" t="n"/>
      <c r="L668" s="264" t="n"/>
      <c r="M668" s="259" t="n"/>
      <c r="N668" s="223" t="n"/>
      <c r="O668" s="223" t="n"/>
      <c r="P668" s="260" t="n"/>
      <c r="Q668" s="260" t="n"/>
      <c r="R668" s="223" t="n"/>
      <c r="S668" s="223" t="n"/>
      <c r="T668" s="223" t="n"/>
      <c r="U668" s="261" t="n"/>
      <c r="V668" s="86" t="n"/>
      <c r="W668" s="223" t="n"/>
      <c r="X668" s="223" t="n"/>
      <c r="Y668" s="262" t="n"/>
      <c r="Z668" s="226" t="n"/>
      <c r="AA668" s="241" t="n"/>
      <c r="AB668" s="237" t="n"/>
    </row>
    <row r="669" ht="15" customHeight="1" s="283">
      <c r="A669" s="109" t="n"/>
      <c r="B669" s="222" t="n"/>
      <c r="C669" s="223" t="n"/>
      <c r="D669" s="223" t="n"/>
      <c r="E669" s="223" t="n"/>
      <c r="F669" s="223" t="n"/>
      <c r="G669" s="223" t="n"/>
      <c r="H669" s="223" t="n"/>
      <c r="I669" s="258" t="n"/>
      <c r="J669" s="186" t="n"/>
      <c r="K669" s="264" t="n"/>
      <c r="L669" s="264" t="n"/>
      <c r="M669" s="259" t="n"/>
      <c r="N669" s="223" t="n"/>
      <c r="O669" s="223" t="n"/>
      <c r="P669" s="260" t="n"/>
      <c r="Q669" s="260" t="n"/>
      <c r="R669" s="223" t="n"/>
      <c r="S669" s="223" t="n"/>
      <c r="T669" s="223" t="n"/>
      <c r="U669" s="261" t="n"/>
      <c r="V669" s="86" t="n"/>
      <c r="W669" s="223" t="n"/>
      <c r="X669" s="223" t="n"/>
      <c r="Y669" s="262" t="n"/>
      <c r="Z669" s="226" t="n"/>
      <c r="AA669" s="241" t="n"/>
      <c r="AB669" s="237" t="n"/>
    </row>
    <row r="670" ht="15" customHeight="1" s="283">
      <c r="A670" s="109" t="n"/>
      <c r="B670" s="222" t="n"/>
      <c r="C670" s="223" t="n"/>
      <c r="D670" s="223" t="n"/>
      <c r="E670" s="223" t="n"/>
      <c r="F670" s="223" t="n"/>
      <c r="G670" s="223" t="n"/>
      <c r="H670" s="223" t="n"/>
      <c r="I670" s="258" t="n"/>
      <c r="J670" s="186" t="n"/>
      <c r="K670" s="264" t="n"/>
      <c r="L670" s="264" t="n"/>
      <c r="M670" s="259" t="n"/>
      <c r="N670" s="223" t="n"/>
      <c r="O670" s="223" t="n"/>
      <c r="P670" s="260" t="n"/>
      <c r="Q670" s="260" t="n"/>
      <c r="R670" s="223" t="n"/>
      <c r="S670" s="223" t="n"/>
      <c r="T670" s="223" t="n"/>
      <c r="U670" s="261" t="n"/>
      <c r="V670" s="86" t="n"/>
      <c r="W670" s="223" t="n"/>
      <c r="X670" s="223" t="n"/>
      <c r="Y670" s="262" t="n"/>
      <c r="Z670" s="226" t="n"/>
      <c r="AA670" s="241" t="n"/>
      <c r="AB670" s="237" t="n"/>
    </row>
    <row r="671" ht="15" customHeight="1" s="283">
      <c r="A671" s="109" t="n"/>
      <c r="B671" s="222" t="n"/>
      <c r="C671" s="223" t="n"/>
      <c r="D671" s="223" t="n"/>
      <c r="E671" s="223" t="n"/>
      <c r="F671" s="223" t="n"/>
      <c r="G671" s="223" t="n"/>
      <c r="H671" s="223" t="n"/>
      <c r="I671" s="258" t="n"/>
      <c r="J671" s="186" t="n"/>
      <c r="K671" s="223" t="n"/>
      <c r="L671" s="223" t="n"/>
      <c r="M671" s="259" t="n"/>
      <c r="N671" s="223" t="n"/>
      <c r="O671" s="223" t="n"/>
      <c r="P671" s="260" t="n"/>
      <c r="Q671" s="260" t="n"/>
      <c r="R671" s="223" t="n"/>
      <c r="S671" s="223" t="n"/>
      <c r="T671" s="223" t="n"/>
      <c r="U671" s="261" t="n"/>
      <c r="V671" s="86" t="n"/>
      <c r="W671" s="223" t="n"/>
      <c r="X671" s="223" t="n"/>
      <c r="Y671" s="262" t="n"/>
      <c r="Z671" s="226" t="n"/>
      <c r="AA671" s="241" t="n"/>
      <c r="AB671" s="237" t="n"/>
    </row>
    <row r="672" ht="15" customHeight="1" s="283">
      <c r="A672" s="109" t="n"/>
      <c r="B672" s="222" t="n"/>
      <c r="C672" s="223" t="n"/>
      <c r="D672" s="223" t="n"/>
      <c r="E672" s="223" t="n"/>
      <c r="F672" s="223" t="n"/>
      <c r="G672" s="223" t="n"/>
      <c r="H672" s="223" t="n"/>
      <c r="I672" s="258" t="n"/>
      <c r="J672" s="186" t="n"/>
      <c r="K672" s="264" t="n"/>
      <c r="L672" s="264" t="n"/>
      <c r="M672" s="259" t="n"/>
      <c r="N672" s="223" t="n"/>
      <c r="O672" s="223" t="n"/>
      <c r="P672" s="260" t="n"/>
      <c r="Q672" s="260" t="n"/>
      <c r="R672" s="223" t="n"/>
      <c r="S672" s="223" t="n"/>
      <c r="T672" s="223" t="n"/>
      <c r="U672" s="261" t="n"/>
      <c r="V672" s="86" t="n"/>
      <c r="W672" s="223" t="n"/>
      <c r="X672" s="223" t="n"/>
      <c r="Y672" s="262" t="n"/>
      <c r="Z672" s="226" t="n"/>
      <c r="AA672" s="241" t="n"/>
      <c r="AB672" s="237" t="n"/>
    </row>
    <row r="673" ht="15" customHeight="1" s="283">
      <c r="A673" s="109" t="n"/>
      <c r="B673" s="222" t="n"/>
      <c r="C673" s="223" t="n"/>
      <c r="D673" s="223" t="n"/>
      <c r="E673" s="223" t="n"/>
      <c r="F673" s="223" t="n"/>
      <c r="G673" s="223" t="n"/>
      <c r="H673" s="223" t="n"/>
      <c r="I673" s="258" t="n"/>
      <c r="J673" s="186" t="n"/>
      <c r="K673" s="264" t="n"/>
      <c r="L673" s="264" t="n"/>
      <c r="M673" s="259" t="n"/>
      <c r="N673" s="223" t="n"/>
      <c r="O673" s="223" t="n"/>
      <c r="P673" s="260" t="n"/>
      <c r="Q673" s="260" t="n"/>
      <c r="R673" s="223" t="n"/>
      <c r="S673" s="223" t="n"/>
      <c r="T673" s="223" t="n"/>
      <c r="U673" s="261" t="n"/>
      <c r="V673" s="86" t="n"/>
      <c r="W673" s="223" t="n"/>
      <c r="X673" s="223" t="n"/>
      <c r="Y673" s="262" t="n"/>
      <c r="Z673" s="226" t="n"/>
      <c r="AA673" s="241" t="n"/>
      <c r="AB673" s="237" t="n"/>
    </row>
    <row r="674" ht="15" customHeight="1" s="283">
      <c r="A674" s="109" t="n"/>
      <c r="B674" s="222" t="n"/>
      <c r="C674" s="223" t="n"/>
      <c r="D674" s="223" t="n"/>
      <c r="E674" s="223" t="n"/>
      <c r="F674" s="223" t="n"/>
      <c r="G674" s="223" t="n"/>
      <c r="H674" s="223" t="n"/>
      <c r="I674" s="258" t="n"/>
      <c r="J674" s="186" t="n"/>
      <c r="K674" s="264" t="n"/>
      <c r="L674" s="264" t="n"/>
      <c r="M674" s="259" t="n"/>
      <c r="N674" s="223" t="n"/>
      <c r="O674" s="223" t="n"/>
      <c r="P674" s="260" t="n"/>
      <c r="Q674" s="260" t="n"/>
      <c r="R674" s="223" t="n"/>
      <c r="S674" s="223" t="n"/>
      <c r="T674" s="223" t="n"/>
      <c r="U674" s="261" t="n"/>
      <c r="V674" s="86" t="n"/>
      <c r="W674" s="223" t="n"/>
      <c r="X674" s="223" t="n"/>
      <c r="Y674" s="262" t="n"/>
      <c r="Z674" s="226" t="n"/>
      <c r="AA674" s="241" t="n"/>
      <c r="AB674" s="237" t="n"/>
    </row>
    <row r="675" ht="15" customHeight="1" s="283">
      <c r="A675" s="109" t="n"/>
      <c r="B675" s="222" t="n"/>
      <c r="C675" s="223" t="n"/>
      <c r="D675" s="223" t="n"/>
      <c r="E675" s="223" t="n"/>
      <c r="F675" s="223" t="n"/>
      <c r="G675" s="223" t="n"/>
      <c r="H675" s="223" t="n"/>
      <c r="I675" s="258" t="n"/>
      <c r="J675" s="186" t="n"/>
      <c r="K675" s="264" t="n"/>
      <c r="L675" s="264" t="n"/>
      <c r="M675" s="259" t="n"/>
      <c r="N675" s="223" t="n"/>
      <c r="O675" s="223" t="n"/>
      <c r="P675" s="260" t="n"/>
      <c r="Q675" s="260" t="n"/>
      <c r="R675" s="223" t="n"/>
      <c r="S675" s="223" t="n"/>
      <c r="T675" s="223" t="n"/>
      <c r="U675" s="261" t="n"/>
      <c r="V675" s="86" t="n"/>
      <c r="W675" s="223" t="n"/>
      <c r="X675" s="223" t="n"/>
      <c r="Y675" s="262" t="n"/>
      <c r="Z675" s="226" t="n"/>
      <c r="AA675" s="241" t="n"/>
      <c r="AB675" s="237" t="n"/>
    </row>
    <row r="676" ht="15" customHeight="1" s="283">
      <c r="A676" s="109" t="n"/>
      <c r="B676" s="222" t="n"/>
      <c r="C676" s="223" t="n"/>
      <c r="D676" s="223" t="n"/>
      <c r="E676" s="223" t="n"/>
      <c r="F676" s="223" t="n"/>
      <c r="G676" s="223" t="n"/>
      <c r="H676" s="223" t="n"/>
      <c r="I676" s="258" t="n"/>
      <c r="J676" s="186" t="n"/>
      <c r="K676" s="264" t="n"/>
      <c r="L676" s="264" t="n"/>
      <c r="M676" s="259" t="n"/>
      <c r="N676" s="223" t="n"/>
      <c r="O676" s="223" t="n"/>
      <c r="P676" s="260" t="n"/>
      <c r="Q676" s="260" t="n"/>
      <c r="R676" s="223" t="n"/>
      <c r="S676" s="223" t="n"/>
      <c r="T676" s="223" t="n"/>
      <c r="U676" s="261" t="n"/>
      <c r="V676" s="86" t="n"/>
      <c r="W676" s="223" t="n"/>
      <c r="X676" s="223" t="n"/>
      <c r="Y676" s="262" t="n"/>
      <c r="Z676" s="226" t="n"/>
      <c r="AA676" s="241" t="n"/>
      <c r="AB676" s="237" t="n"/>
    </row>
    <row r="677" ht="15" customHeight="1" s="283">
      <c r="A677" s="109" t="n"/>
      <c r="B677" s="222" t="n"/>
      <c r="C677" s="223" t="n"/>
      <c r="D677" s="223" t="n"/>
      <c r="E677" s="223" t="n"/>
      <c r="F677" s="223" t="n"/>
      <c r="G677" s="223" t="n"/>
      <c r="H677" s="223" t="n"/>
      <c r="I677" s="258" t="n"/>
      <c r="J677" s="186" t="n"/>
      <c r="K677" s="264" t="n"/>
      <c r="L677" s="264" t="n"/>
      <c r="M677" s="259" t="n"/>
      <c r="N677" s="223" t="n"/>
      <c r="O677" s="223" t="n"/>
      <c r="P677" s="260" t="n"/>
      <c r="Q677" s="260" t="n"/>
      <c r="R677" s="223" t="n"/>
      <c r="S677" s="223" t="n"/>
      <c r="T677" s="223" t="n"/>
      <c r="U677" s="261" t="n"/>
      <c r="V677" s="86" t="n"/>
      <c r="W677" s="223" t="n"/>
      <c r="X677" s="223" t="n"/>
      <c r="Y677" s="262" t="n"/>
      <c r="Z677" s="226" t="n"/>
      <c r="AA677" s="241" t="n"/>
      <c r="AB677" s="237" t="n"/>
    </row>
    <row r="678" ht="15" customHeight="1" s="283">
      <c r="A678" s="109" t="n"/>
      <c r="B678" s="222" t="n"/>
      <c r="C678" s="223" t="n"/>
      <c r="D678" s="223" t="n"/>
      <c r="E678" s="223" t="n"/>
      <c r="F678" s="223" t="n"/>
      <c r="G678" s="223" t="n"/>
      <c r="H678" s="223" t="n"/>
      <c r="I678" s="258" t="n"/>
      <c r="J678" s="186" t="n"/>
      <c r="K678" s="264" t="n"/>
      <c r="L678" s="264" t="n"/>
      <c r="M678" s="259" t="n"/>
      <c r="N678" s="223" t="n"/>
      <c r="O678" s="223" t="n"/>
      <c r="P678" s="260" t="n"/>
      <c r="Q678" s="260" t="n"/>
      <c r="R678" s="223" t="n"/>
      <c r="S678" s="223" t="n"/>
      <c r="T678" s="223" t="n"/>
      <c r="U678" s="261" t="n"/>
      <c r="V678" s="86" t="n"/>
      <c r="W678" s="223" t="n"/>
      <c r="X678" s="223" t="n"/>
      <c r="Y678" s="262" t="n"/>
      <c r="Z678" s="226" t="n"/>
      <c r="AA678" s="241" t="n"/>
      <c r="AB678" s="237" t="n"/>
    </row>
    <row r="679" ht="15" customHeight="1" s="283">
      <c r="A679" s="109" t="n"/>
      <c r="B679" s="222" t="n"/>
      <c r="C679" s="223" t="n"/>
      <c r="D679" s="223" t="n"/>
      <c r="E679" s="223" t="n"/>
      <c r="F679" s="223" t="n"/>
      <c r="G679" s="223" t="n"/>
      <c r="H679" s="223" t="n"/>
      <c r="I679" s="258" t="n"/>
      <c r="J679" s="186" t="n"/>
      <c r="K679" s="223" t="n"/>
      <c r="L679" s="264" t="n"/>
      <c r="M679" s="259" t="n"/>
      <c r="N679" s="223" t="n"/>
      <c r="O679" s="223" t="n"/>
      <c r="P679" s="260" t="n"/>
      <c r="Q679" s="260" t="n"/>
      <c r="R679" s="223" t="n"/>
      <c r="S679" s="223" t="n"/>
      <c r="T679" s="223" t="n"/>
      <c r="U679" s="261" t="n"/>
      <c r="V679" s="86" t="n"/>
      <c r="W679" s="223" t="n"/>
      <c r="X679" s="223" t="n"/>
      <c r="Y679" s="262" t="n"/>
      <c r="Z679" s="226" t="n"/>
      <c r="AA679" s="241" t="n"/>
      <c r="AB679" s="237" t="n"/>
    </row>
    <row r="680" ht="15" customHeight="1" s="283">
      <c r="A680" s="109" t="n"/>
      <c r="B680" s="222" t="n"/>
      <c r="C680" s="223" t="n"/>
      <c r="D680" s="223" t="n"/>
      <c r="E680" s="223" t="n"/>
      <c r="F680" s="223" t="n"/>
      <c r="G680" s="223" t="n"/>
      <c r="H680" s="223" t="n"/>
      <c r="I680" s="258" t="n"/>
      <c r="J680" s="186" t="n"/>
      <c r="K680" s="223" t="n"/>
      <c r="L680" s="223" t="n"/>
      <c r="M680" s="259" t="n"/>
      <c r="N680" s="223" t="n"/>
      <c r="O680" s="223" t="n"/>
      <c r="P680" s="260" t="n"/>
      <c r="Q680" s="260" t="n"/>
      <c r="R680" s="223" t="n"/>
      <c r="S680" s="223" t="n"/>
      <c r="T680" s="223" t="n"/>
      <c r="U680" s="261" t="n"/>
      <c r="V680" s="86" t="n"/>
      <c r="W680" s="223" t="n"/>
      <c r="X680" s="223" t="n"/>
      <c r="Y680" s="262" t="n"/>
      <c r="Z680" s="226" t="n"/>
      <c r="AA680" s="241" t="n"/>
      <c r="AB680" s="237" t="n"/>
    </row>
    <row r="681" ht="15" customHeight="1" s="283">
      <c r="A681" s="109" t="n"/>
      <c r="B681" s="222" t="n"/>
      <c r="C681" s="223" t="n"/>
      <c r="D681" s="223" t="n"/>
      <c r="E681" s="223" t="n"/>
      <c r="F681" s="223" t="n"/>
      <c r="G681" s="223" t="n"/>
      <c r="H681" s="223" t="n"/>
      <c r="I681" s="258" t="n"/>
      <c r="J681" s="186" t="n"/>
      <c r="K681" s="264" t="n"/>
      <c r="L681" s="264" t="n"/>
      <c r="M681" s="259" t="n"/>
      <c r="N681" s="223" t="n"/>
      <c r="O681" s="223" t="n"/>
      <c r="P681" s="260" t="n"/>
      <c r="Q681" s="260" t="n"/>
      <c r="R681" s="223" t="n"/>
      <c r="S681" s="223" t="n"/>
      <c r="T681" s="223" t="n"/>
      <c r="U681" s="261" t="n"/>
      <c r="V681" s="86" t="n"/>
      <c r="W681" s="223" t="n"/>
      <c r="X681" s="223" t="n"/>
      <c r="Y681" s="262" t="n"/>
      <c r="Z681" s="226" t="n"/>
      <c r="AA681" s="241" t="n"/>
      <c r="AB681" s="237" t="n"/>
    </row>
    <row r="682" ht="15" customHeight="1" s="283">
      <c r="A682" s="109" t="n"/>
      <c r="B682" s="222" t="n"/>
      <c r="C682" s="223" t="n"/>
      <c r="D682" s="223" t="n"/>
      <c r="E682" s="223" t="n"/>
      <c r="F682" s="223" t="n"/>
      <c r="G682" s="223" t="n"/>
      <c r="H682" s="223" t="n"/>
      <c r="I682" s="258" t="n"/>
      <c r="J682" s="186" t="n"/>
      <c r="K682" s="264" t="n"/>
      <c r="L682" s="264" t="n"/>
      <c r="M682" s="259" t="n"/>
      <c r="N682" s="223" t="n"/>
      <c r="O682" s="223" t="n"/>
      <c r="P682" s="260" t="n"/>
      <c r="Q682" s="260" t="n"/>
      <c r="R682" s="223" t="n"/>
      <c r="S682" s="223" t="n"/>
      <c r="T682" s="223" t="n"/>
      <c r="U682" s="261" t="n"/>
      <c r="V682" s="86" t="n"/>
      <c r="W682" s="223" t="n"/>
      <c r="X682" s="223" t="n"/>
      <c r="Y682" s="262" t="n"/>
      <c r="Z682" s="226" t="n"/>
      <c r="AA682" s="241" t="n"/>
      <c r="AB682" s="237" t="n"/>
    </row>
    <row r="683" ht="15" customHeight="1" s="283">
      <c r="A683" s="109" t="n"/>
      <c r="B683" s="222" t="n"/>
      <c r="C683" s="223" t="n"/>
      <c r="D683" s="223" t="n"/>
      <c r="E683" s="223" t="n"/>
      <c r="F683" s="223" t="n"/>
      <c r="G683" s="223" t="n"/>
      <c r="H683" s="223" t="n"/>
      <c r="I683" s="258" t="n"/>
      <c r="J683" s="186" t="n"/>
      <c r="K683" s="264" t="n"/>
      <c r="L683" s="264" t="n"/>
      <c r="M683" s="259" t="n"/>
      <c r="N683" s="223" t="n"/>
      <c r="O683" s="223" t="n"/>
      <c r="P683" s="260" t="n"/>
      <c r="Q683" s="260" t="n"/>
      <c r="R683" s="223" t="n"/>
      <c r="S683" s="223" t="n"/>
      <c r="T683" s="223" t="n"/>
      <c r="U683" s="261" t="n"/>
      <c r="V683" s="86" t="n"/>
      <c r="W683" s="223" t="n"/>
      <c r="X683" s="223" t="n"/>
      <c r="Y683" s="262" t="n"/>
      <c r="Z683" s="226" t="n"/>
      <c r="AA683" s="241" t="n"/>
      <c r="AB683" s="237" t="n"/>
    </row>
    <row r="684" ht="15" customHeight="1" s="283">
      <c r="A684" s="109" t="n"/>
      <c r="B684" s="222" t="n"/>
      <c r="C684" s="223" t="n"/>
      <c r="D684" s="223" t="n"/>
      <c r="E684" s="223" t="n"/>
      <c r="F684" s="223" t="n"/>
      <c r="G684" s="223" t="n"/>
      <c r="H684" s="223" t="n"/>
      <c r="I684" s="258" t="n"/>
      <c r="J684" s="186" t="n"/>
      <c r="K684" s="264" t="n"/>
      <c r="L684" s="264" t="n"/>
      <c r="M684" s="259" t="n"/>
      <c r="N684" s="223" t="n"/>
      <c r="O684" s="223" t="n"/>
      <c r="P684" s="260" t="n"/>
      <c r="Q684" s="260" t="n"/>
      <c r="R684" s="223" t="n"/>
      <c r="S684" s="223" t="n"/>
      <c r="T684" s="223" t="n"/>
      <c r="U684" s="261" t="n"/>
      <c r="V684" s="86" t="n"/>
      <c r="W684" s="223" t="n"/>
      <c r="X684" s="223" t="n"/>
      <c r="Y684" s="262" t="n"/>
      <c r="Z684" s="226" t="n"/>
      <c r="AA684" s="241" t="n"/>
      <c r="AB684" s="237" t="n"/>
    </row>
    <row r="685" ht="15" customHeight="1" s="283">
      <c r="A685" s="109" t="n"/>
      <c r="B685" s="222" t="n"/>
      <c r="C685" s="223" t="n"/>
      <c r="D685" s="223" t="n"/>
      <c r="E685" s="223" t="n"/>
      <c r="F685" s="223" t="n"/>
      <c r="G685" s="223" t="n"/>
      <c r="H685" s="223" t="n"/>
      <c r="I685" s="258" t="n"/>
      <c r="J685" s="186" t="n"/>
      <c r="K685" s="264" t="n"/>
      <c r="L685" s="264" t="n"/>
      <c r="M685" s="259" t="n"/>
      <c r="N685" s="223" t="n"/>
      <c r="O685" s="223" t="n"/>
      <c r="P685" s="260" t="n"/>
      <c r="Q685" s="260" t="n"/>
      <c r="R685" s="223" t="n"/>
      <c r="S685" s="223" t="n"/>
      <c r="T685" s="223" t="n"/>
      <c r="U685" s="261" t="n"/>
      <c r="V685" s="86" t="n"/>
      <c r="W685" s="223" t="n"/>
      <c r="X685" s="223" t="n"/>
      <c r="Y685" s="262" t="n"/>
      <c r="Z685" s="226" t="n"/>
      <c r="AA685" s="241" t="n"/>
      <c r="AB685" s="237" t="n"/>
    </row>
    <row r="686" ht="15" customHeight="1" s="283">
      <c r="A686" s="109" t="n"/>
      <c r="B686" s="222" t="n"/>
      <c r="C686" s="223" t="n"/>
      <c r="D686" s="223" t="n"/>
      <c r="E686" s="223" t="n"/>
      <c r="F686" s="223" t="n"/>
      <c r="G686" s="223" t="n"/>
      <c r="H686" s="223" t="n"/>
      <c r="I686" s="258" t="n"/>
      <c r="J686" s="186" t="n"/>
      <c r="K686" s="264" t="n"/>
      <c r="L686" s="264" t="n"/>
      <c r="M686" s="259" t="n"/>
      <c r="N686" s="223" t="n"/>
      <c r="O686" s="223" t="n"/>
      <c r="P686" s="260" t="n"/>
      <c r="Q686" s="260" t="n"/>
      <c r="R686" s="223" t="n"/>
      <c r="S686" s="223" t="n"/>
      <c r="T686" s="223" t="n"/>
      <c r="U686" s="261" t="n"/>
      <c r="V686" s="86" t="n"/>
      <c r="W686" s="223" t="n"/>
      <c r="X686" s="223" t="n"/>
      <c r="Y686" s="262" t="n"/>
      <c r="Z686" s="226" t="n"/>
      <c r="AA686" s="241" t="n"/>
      <c r="AB686" s="237" t="n"/>
    </row>
    <row r="687" ht="15" customHeight="1" s="283">
      <c r="A687" s="109" t="n"/>
      <c r="B687" s="222" t="n"/>
      <c r="C687" s="223" t="n"/>
      <c r="D687" s="223" t="n"/>
      <c r="E687" s="223" t="n"/>
      <c r="F687" s="223" t="n"/>
      <c r="G687" s="223" t="n"/>
      <c r="H687" s="223" t="n"/>
      <c r="I687" s="258" t="n"/>
      <c r="J687" s="186" t="n"/>
      <c r="K687" s="264" t="n"/>
      <c r="L687" s="264" t="n"/>
      <c r="M687" s="259" t="n"/>
      <c r="N687" s="223" t="n"/>
      <c r="O687" s="223" t="n"/>
      <c r="P687" s="260" t="n"/>
      <c r="Q687" s="260" t="n"/>
      <c r="R687" s="223" t="n"/>
      <c r="S687" s="223" t="n"/>
      <c r="T687" s="223" t="n"/>
      <c r="U687" s="261" t="n"/>
      <c r="V687" s="86" t="n"/>
      <c r="W687" s="223" t="n"/>
      <c r="X687" s="223" t="n"/>
      <c r="Y687" s="262" t="n"/>
      <c r="Z687" s="226" t="n"/>
      <c r="AA687" s="241" t="n"/>
      <c r="AB687" s="237" t="n"/>
    </row>
    <row r="688" ht="15" customHeight="1" s="283">
      <c r="A688" s="109" t="n"/>
      <c r="B688" s="222" t="n"/>
      <c r="C688" s="223" t="n"/>
      <c r="D688" s="223" t="n"/>
      <c r="E688" s="223" t="n"/>
      <c r="F688" s="223" t="n"/>
      <c r="G688" s="223" t="n"/>
      <c r="H688" s="223" t="n"/>
      <c r="I688" s="258" t="n"/>
      <c r="J688" s="186" t="n"/>
      <c r="K688" s="264" t="n"/>
      <c r="L688" s="264" t="n"/>
      <c r="M688" s="259" t="n"/>
      <c r="N688" s="223" t="n"/>
      <c r="O688" s="223" t="n"/>
      <c r="P688" s="260" t="n"/>
      <c r="Q688" s="260" t="n"/>
      <c r="R688" s="223" t="n"/>
      <c r="S688" s="223" t="n"/>
      <c r="T688" s="223" t="n"/>
      <c r="U688" s="261" t="n"/>
      <c r="V688" s="86" t="n"/>
      <c r="W688" s="223" t="n"/>
      <c r="X688" s="223" t="n"/>
      <c r="Y688" s="262" t="n"/>
      <c r="Z688" s="226" t="n"/>
      <c r="AA688" s="241" t="n"/>
      <c r="AB688" s="237" t="n"/>
    </row>
    <row r="689" ht="15" customHeight="1" s="283">
      <c r="A689" s="109" t="n"/>
      <c r="B689" s="222" t="n"/>
      <c r="C689" s="223" t="n"/>
      <c r="D689" s="223" t="n"/>
      <c r="E689" s="223" t="n"/>
      <c r="F689" s="223" t="n"/>
      <c r="G689" s="223" t="n"/>
      <c r="H689" s="223" t="n"/>
      <c r="I689" s="258" t="n"/>
      <c r="J689" s="186" t="n"/>
      <c r="K689" s="264" t="n"/>
      <c r="L689" s="264" t="n"/>
      <c r="M689" s="259" t="n"/>
      <c r="N689" s="223" t="n"/>
      <c r="O689" s="223" t="n"/>
      <c r="P689" s="260" t="n"/>
      <c r="Q689" s="260" t="n"/>
      <c r="R689" s="223" t="n"/>
      <c r="S689" s="223" t="n"/>
      <c r="T689" s="223" t="n"/>
      <c r="U689" s="261" t="n"/>
      <c r="V689" s="86" t="n"/>
      <c r="W689" s="223" t="n"/>
      <c r="X689" s="223" t="n"/>
      <c r="Y689" s="262" t="n"/>
      <c r="Z689" s="226" t="n"/>
      <c r="AA689" s="241" t="n"/>
      <c r="AB689" s="237" t="n"/>
    </row>
    <row r="690" ht="15" customHeight="1" s="283">
      <c r="A690" s="109" t="n"/>
      <c r="B690" s="222" t="n"/>
      <c r="C690" s="223" t="n"/>
      <c r="D690" s="223" t="n"/>
      <c r="E690" s="223" t="n"/>
      <c r="F690" s="223" t="n"/>
      <c r="G690" s="223" t="n"/>
      <c r="H690" s="223" t="n"/>
      <c r="I690" s="258" t="n"/>
      <c r="J690" s="186" t="n"/>
      <c r="K690" s="223" t="n"/>
      <c r="L690" s="264" t="n"/>
      <c r="M690" s="265" t="n"/>
      <c r="N690" s="223" t="n"/>
      <c r="O690" s="223" t="n"/>
      <c r="P690" s="260" t="n"/>
      <c r="Q690" s="260" t="n"/>
      <c r="R690" s="223" t="n"/>
      <c r="S690" s="223" t="n"/>
      <c r="T690" s="223" t="n"/>
      <c r="U690" s="261" t="n"/>
      <c r="V690" s="86" t="n"/>
      <c r="W690" s="223" t="n"/>
      <c r="X690" s="223" t="n"/>
      <c r="Y690" s="262" t="n"/>
      <c r="Z690" s="226" t="n"/>
      <c r="AA690" s="241" t="n"/>
      <c r="AB690" s="237" t="n"/>
    </row>
    <row r="691" ht="15" customHeight="1" s="283">
      <c r="A691" s="109" t="n"/>
      <c r="B691" s="222" t="n"/>
      <c r="C691" s="223" t="n"/>
      <c r="D691" s="223" t="n"/>
      <c r="E691" s="223" t="n"/>
      <c r="F691" s="223" t="n"/>
      <c r="G691" s="223" t="n"/>
      <c r="H691" s="223" t="n"/>
      <c r="I691" s="258" t="n"/>
      <c r="J691" s="186" t="n"/>
      <c r="K691" s="223" t="n"/>
      <c r="L691" s="264" t="n"/>
      <c r="M691" s="265" t="n"/>
      <c r="N691" s="223" t="n"/>
      <c r="O691" s="223" t="n"/>
      <c r="P691" s="260" t="n"/>
      <c r="Q691" s="260" t="n"/>
      <c r="R691" s="223" t="n"/>
      <c r="S691" s="223" t="n"/>
      <c r="T691" s="223" t="n"/>
      <c r="U691" s="261" t="n"/>
      <c r="V691" s="86" t="n"/>
      <c r="W691" s="223" t="n"/>
      <c r="X691" s="223" t="n"/>
      <c r="Y691" s="262" t="n"/>
      <c r="Z691" s="226" t="n"/>
      <c r="AA691" s="241" t="n"/>
      <c r="AB691" s="237" t="n"/>
    </row>
    <row r="692" ht="15" customHeight="1" s="283">
      <c r="A692" s="109" t="n"/>
      <c r="B692" s="222" t="n"/>
      <c r="C692" s="223" t="n"/>
      <c r="D692" s="223" t="n"/>
      <c r="E692" s="223" t="n"/>
      <c r="F692" s="223" t="n"/>
      <c r="G692" s="223" t="n"/>
      <c r="H692" s="223" t="n"/>
      <c r="I692" s="258" t="n"/>
      <c r="J692" s="186" t="n"/>
      <c r="K692" s="223" t="n"/>
      <c r="L692" s="264" t="n"/>
      <c r="M692" s="265" t="n"/>
      <c r="N692" s="223" t="n"/>
      <c r="O692" s="223" t="n"/>
      <c r="P692" s="260" t="n"/>
      <c r="Q692" s="260" t="n"/>
      <c r="R692" s="223" t="n"/>
      <c r="S692" s="223" t="n"/>
      <c r="T692" s="223" t="n"/>
      <c r="U692" s="261" t="n"/>
      <c r="V692" s="86" t="n"/>
      <c r="W692" s="223" t="n"/>
      <c r="X692" s="223" t="n"/>
      <c r="Y692" s="262" t="n"/>
      <c r="Z692" s="226" t="n"/>
      <c r="AA692" s="241" t="n"/>
      <c r="AB692" s="237" t="n"/>
    </row>
    <row r="693" ht="15" customHeight="1" s="283">
      <c r="A693" s="109" t="n"/>
      <c r="B693" s="222" t="n"/>
      <c r="C693" s="223" t="n"/>
      <c r="D693" s="223" t="n"/>
      <c r="E693" s="223" t="n"/>
      <c r="F693" s="223" t="n"/>
      <c r="G693" s="223" t="n"/>
      <c r="H693" s="223" t="n"/>
      <c r="I693" s="258" t="n"/>
      <c r="J693" s="186" t="n"/>
      <c r="K693" s="264" t="n"/>
      <c r="L693" s="264" t="n"/>
      <c r="M693" s="259" t="n"/>
      <c r="N693" s="223" t="n"/>
      <c r="O693" s="223" t="n"/>
      <c r="P693" s="260" t="n"/>
      <c r="Q693" s="260" t="n"/>
      <c r="R693" s="223" t="n"/>
      <c r="S693" s="223" t="n"/>
      <c r="T693" s="223" t="n"/>
      <c r="U693" s="261" t="n"/>
      <c r="V693" s="86" t="n"/>
      <c r="W693" s="223" t="n"/>
      <c r="X693" s="223" t="n"/>
      <c r="Y693" s="262" t="n"/>
      <c r="Z693" s="226" t="n"/>
      <c r="AA693" s="241" t="n"/>
      <c r="AB693" s="237" t="n"/>
    </row>
    <row r="694" ht="15" customHeight="1" s="283">
      <c r="A694" s="109" t="n"/>
      <c r="B694" s="222" t="n"/>
      <c r="C694" s="223" t="n"/>
      <c r="D694" s="223" t="n"/>
      <c r="E694" s="223" t="n"/>
      <c r="F694" s="223" t="n"/>
      <c r="G694" s="223" t="n"/>
      <c r="H694" s="223" t="n"/>
      <c r="I694" s="258" t="n"/>
      <c r="J694" s="186" t="n"/>
      <c r="K694" s="264" t="n"/>
      <c r="L694" s="264" t="n"/>
      <c r="M694" s="259" t="n"/>
      <c r="N694" s="223" t="n"/>
      <c r="O694" s="223" t="n"/>
      <c r="P694" s="260" t="n"/>
      <c r="Q694" s="260" t="n"/>
      <c r="R694" s="223" t="n"/>
      <c r="S694" s="223" t="n"/>
      <c r="T694" s="223" t="n"/>
      <c r="U694" s="261" t="n"/>
      <c r="V694" s="86" t="n"/>
      <c r="W694" s="223" t="n"/>
      <c r="X694" s="223" t="n"/>
      <c r="Y694" s="262" t="n"/>
      <c r="Z694" s="226" t="n"/>
      <c r="AA694" s="241" t="n"/>
      <c r="AB694" s="237" t="n"/>
    </row>
    <row r="695" ht="15" customHeight="1" s="283">
      <c r="A695" s="109" t="n"/>
      <c r="B695" s="222" t="n"/>
      <c r="C695" s="223" t="n"/>
      <c r="D695" s="223" t="n"/>
      <c r="E695" s="223" t="n"/>
      <c r="F695" s="223" t="n"/>
      <c r="G695" s="223" t="n"/>
      <c r="H695" s="223" t="n"/>
      <c r="I695" s="258" t="n"/>
      <c r="J695" s="186" t="n"/>
      <c r="K695" s="223" t="n"/>
      <c r="L695" s="264" t="n"/>
      <c r="M695" s="265" t="n"/>
      <c r="N695" s="223" t="n"/>
      <c r="O695" s="223" t="n"/>
      <c r="P695" s="260" t="n"/>
      <c r="Q695" s="260" t="n"/>
      <c r="R695" s="223" t="n"/>
      <c r="S695" s="223" t="n"/>
      <c r="T695" s="223" t="n"/>
      <c r="U695" s="261" t="n"/>
      <c r="V695" s="86" t="n"/>
      <c r="W695" s="223" t="n"/>
      <c r="X695" s="223" t="n"/>
      <c r="Y695" s="262" t="n"/>
      <c r="Z695" s="226" t="n"/>
      <c r="AA695" s="241" t="n"/>
      <c r="AB695" s="237" t="n"/>
    </row>
    <row r="696" ht="15" customHeight="1" s="283">
      <c r="A696" s="109" t="n"/>
      <c r="B696" s="222" t="n"/>
      <c r="C696" s="223" t="n"/>
      <c r="D696" s="223" t="n"/>
      <c r="E696" s="223" t="n"/>
      <c r="F696" s="223" t="n"/>
      <c r="G696" s="223" t="n"/>
      <c r="H696" s="223" t="n"/>
      <c r="I696" s="258" t="n"/>
      <c r="J696" s="186" t="n"/>
      <c r="K696" s="223" t="n"/>
      <c r="L696" s="264" t="n"/>
      <c r="M696" s="265" t="n"/>
      <c r="N696" s="223" t="n"/>
      <c r="O696" s="223" t="n"/>
      <c r="P696" s="260" t="n"/>
      <c r="Q696" s="260" t="n"/>
      <c r="R696" s="223" t="n"/>
      <c r="S696" s="223" t="n"/>
      <c r="T696" s="223" t="n"/>
      <c r="U696" s="261" t="n"/>
      <c r="V696" s="86" t="n"/>
      <c r="W696" s="223" t="n"/>
      <c r="X696" s="223" t="n"/>
      <c r="Y696" s="262" t="n"/>
      <c r="Z696" s="226" t="n"/>
      <c r="AA696" s="241" t="n"/>
      <c r="AB696" s="237" t="n"/>
    </row>
    <row r="697" ht="15" customHeight="1" s="283">
      <c r="A697" s="109" t="n"/>
      <c r="B697" s="222" t="n"/>
      <c r="C697" s="223" t="n"/>
      <c r="D697" s="223" t="n"/>
      <c r="E697" s="223" t="n"/>
      <c r="F697" s="223" t="n"/>
      <c r="G697" s="223" t="n"/>
      <c r="H697" s="223" t="n"/>
      <c r="I697" s="258" t="n"/>
      <c r="J697" s="186" t="n"/>
      <c r="K697" s="264" t="n"/>
      <c r="L697" s="264" t="n"/>
      <c r="M697" s="259" t="n"/>
      <c r="N697" s="223" t="n"/>
      <c r="O697" s="223" t="n"/>
      <c r="P697" s="260" t="n"/>
      <c r="Q697" s="260" t="n"/>
      <c r="R697" s="223" t="n"/>
      <c r="S697" s="223" t="n"/>
      <c r="T697" s="223" t="n"/>
      <c r="U697" s="261" t="n"/>
      <c r="V697" s="86" t="n"/>
      <c r="W697" s="223" t="n"/>
      <c r="X697" s="223" t="n"/>
      <c r="Y697" s="262" t="n"/>
      <c r="Z697" s="226" t="n"/>
      <c r="AA697" s="241" t="n"/>
      <c r="AB697" s="237" t="n"/>
    </row>
    <row r="698" ht="15" customHeight="1" s="283">
      <c r="A698" s="109" t="n"/>
      <c r="B698" s="222" t="n"/>
      <c r="C698" s="223" t="n"/>
      <c r="D698" s="223" t="n"/>
      <c r="E698" s="223" t="n"/>
      <c r="F698" s="223" t="n"/>
      <c r="G698" s="223" t="n"/>
      <c r="H698" s="223" t="n"/>
      <c r="I698" s="258" t="n"/>
      <c r="J698" s="186" t="n"/>
      <c r="K698" s="223" t="n"/>
      <c r="L698" s="264" t="n"/>
      <c r="M698" s="265" t="n"/>
      <c r="N698" s="223" t="n"/>
      <c r="O698" s="223" t="n"/>
      <c r="P698" s="260" t="n"/>
      <c r="Q698" s="260" t="n"/>
      <c r="R698" s="223" t="n"/>
      <c r="S698" s="223" t="n"/>
      <c r="T698" s="223" t="n"/>
      <c r="U698" s="261" t="n"/>
      <c r="V698" s="86" t="n"/>
      <c r="W698" s="223" t="n"/>
      <c r="X698" s="223" t="n"/>
      <c r="Y698" s="262" t="n"/>
      <c r="Z698" s="226" t="n"/>
      <c r="AA698" s="241" t="n"/>
      <c r="AB698" s="237" t="n"/>
    </row>
    <row r="699" ht="15" customHeight="1" s="283">
      <c r="A699" s="109" t="n"/>
      <c r="B699" s="222" t="n"/>
      <c r="C699" s="223" t="n"/>
      <c r="D699" s="223" t="n"/>
      <c r="E699" s="223" t="n"/>
      <c r="F699" s="223" t="n"/>
      <c r="G699" s="223" t="n"/>
      <c r="H699" s="223" t="n"/>
      <c r="I699" s="258" t="n"/>
      <c r="J699" s="186" t="n"/>
      <c r="K699" s="223" t="n"/>
      <c r="L699" s="264" t="n"/>
      <c r="M699" s="265" t="n"/>
      <c r="N699" s="223" t="n"/>
      <c r="O699" s="223" t="n"/>
      <c r="P699" s="260" t="n"/>
      <c r="Q699" s="260" t="n"/>
      <c r="R699" s="223" t="n"/>
      <c r="S699" s="223" t="n"/>
      <c r="T699" s="223" t="n"/>
      <c r="U699" s="261" t="n"/>
      <c r="V699" s="86" t="n"/>
      <c r="W699" s="223" t="n"/>
      <c r="X699" s="223" t="n"/>
      <c r="Y699" s="262" t="n"/>
      <c r="Z699" s="226" t="n"/>
      <c r="AA699" s="241" t="n"/>
      <c r="AB699" s="237" t="n"/>
    </row>
    <row r="700" ht="15" customHeight="1" s="283">
      <c r="A700" s="109" t="n"/>
      <c r="B700" s="222" t="n"/>
      <c r="C700" s="223" t="n"/>
      <c r="D700" s="223" t="n"/>
      <c r="E700" s="223" t="n"/>
      <c r="F700" s="223" t="n"/>
      <c r="G700" s="223" t="n"/>
      <c r="H700" s="223" t="n"/>
      <c r="I700" s="258" t="n"/>
      <c r="J700" s="186" t="n"/>
      <c r="K700" s="223" t="n"/>
      <c r="L700" s="264" t="n"/>
      <c r="M700" s="265" t="n"/>
      <c r="N700" s="223" t="n"/>
      <c r="O700" s="223" t="n"/>
      <c r="P700" s="260" t="n"/>
      <c r="Q700" s="260" t="n"/>
      <c r="R700" s="223" t="n"/>
      <c r="S700" s="223" t="n"/>
      <c r="T700" s="223" t="n"/>
      <c r="U700" s="261" t="n"/>
      <c r="V700" s="86" t="n"/>
      <c r="W700" s="223" t="n"/>
      <c r="X700" s="223" t="n"/>
      <c r="Y700" s="262" t="n"/>
      <c r="Z700" s="226" t="n"/>
      <c r="AA700" s="241" t="n"/>
      <c r="AB700" s="237" t="n"/>
    </row>
    <row r="701" ht="15" customHeight="1" s="283">
      <c r="A701" s="109" t="n"/>
      <c r="B701" s="222" t="n"/>
      <c r="C701" s="223" t="n"/>
      <c r="D701" s="223" t="n"/>
      <c r="E701" s="223" t="n"/>
      <c r="F701" s="223" t="n"/>
      <c r="G701" s="223" t="n"/>
      <c r="H701" s="223" t="n"/>
      <c r="I701" s="258" t="n"/>
      <c r="J701" s="186" t="n"/>
      <c r="K701" s="223" t="n"/>
      <c r="L701" s="264" t="n"/>
      <c r="M701" s="265" t="n"/>
      <c r="N701" s="223" t="n"/>
      <c r="O701" s="223" t="n"/>
      <c r="P701" s="260" t="n"/>
      <c r="Q701" s="260" t="n"/>
      <c r="R701" s="223" t="n"/>
      <c r="S701" s="223" t="n"/>
      <c r="T701" s="223" t="n"/>
      <c r="U701" s="261" t="n"/>
      <c r="V701" s="86" t="n"/>
      <c r="W701" s="223" t="n"/>
      <c r="X701" s="223" t="n"/>
      <c r="Y701" s="262" t="n"/>
      <c r="Z701" s="226" t="n"/>
      <c r="AA701" s="241" t="n"/>
      <c r="AB701" s="237" t="n"/>
    </row>
    <row r="702" ht="15" customHeight="1" s="283">
      <c r="A702" s="109" t="n"/>
      <c r="B702" s="222" t="n"/>
      <c r="C702" s="223" t="n"/>
      <c r="D702" s="223" t="n"/>
      <c r="E702" s="223" t="n"/>
      <c r="F702" s="223" t="n"/>
      <c r="G702" s="223" t="n"/>
      <c r="H702" s="223" t="n"/>
      <c r="I702" s="258" t="n"/>
      <c r="J702" s="186" t="n"/>
      <c r="K702" s="223" t="n"/>
      <c r="L702" s="264" t="n"/>
      <c r="M702" s="265" t="n"/>
      <c r="N702" s="223" t="n"/>
      <c r="O702" s="223" t="n"/>
      <c r="P702" s="260" t="n"/>
      <c r="Q702" s="260" t="n"/>
      <c r="R702" s="223" t="n"/>
      <c r="S702" s="223" t="n"/>
      <c r="T702" s="223" t="n"/>
      <c r="U702" s="261" t="n"/>
      <c r="V702" s="86" t="n"/>
      <c r="W702" s="223" t="n"/>
      <c r="X702" s="223" t="n"/>
      <c r="Y702" s="262" t="n"/>
      <c r="Z702" s="226" t="n"/>
      <c r="AA702" s="241" t="n"/>
      <c r="AB702" s="237" t="n"/>
    </row>
    <row r="703" ht="15" customHeight="1" s="283">
      <c r="A703" s="109" t="n"/>
      <c r="B703" s="222" t="n"/>
      <c r="C703" s="223" t="n"/>
      <c r="D703" s="223" t="n"/>
      <c r="E703" s="223" t="n"/>
      <c r="F703" s="223" t="n"/>
      <c r="G703" s="223" t="n"/>
      <c r="H703" s="223" t="n"/>
      <c r="I703" s="258" t="n"/>
      <c r="J703" s="186" t="n"/>
      <c r="K703" s="223" t="n"/>
      <c r="L703" s="264" t="n"/>
      <c r="M703" s="265" t="n"/>
      <c r="N703" s="223" t="n"/>
      <c r="O703" s="223" t="n"/>
      <c r="P703" s="260" t="n"/>
      <c r="Q703" s="260" t="n"/>
      <c r="R703" s="223" t="n"/>
      <c r="S703" s="223" t="n"/>
      <c r="T703" s="223" t="n"/>
      <c r="U703" s="261" t="n"/>
      <c r="V703" s="86" t="n"/>
      <c r="W703" s="223" t="n"/>
      <c r="X703" s="223" t="n"/>
      <c r="Y703" s="262" t="n"/>
      <c r="Z703" s="226" t="n"/>
      <c r="AA703" s="241" t="n"/>
      <c r="AB703" s="237" t="n"/>
    </row>
    <row r="704" ht="15" customHeight="1" s="283">
      <c r="A704" s="109" t="n"/>
      <c r="B704" s="222" t="n"/>
      <c r="C704" s="223" t="n"/>
      <c r="D704" s="223" t="n"/>
      <c r="E704" s="223" t="n"/>
      <c r="F704" s="223" t="n"/>
      <c r="G704" s="223" t="n"/>
      <c r="H704" s="223" t="n"/>
      <c r="I704" s="258" t="n"/>
      <c r="J704" s="186" t="n"/>
      <c r="K704" s="264" t="n"/>
      <c r="L704" s="264" t="n"/>
      <c r="M704" s="259" t="n"/>
      <c r="N704" s="223" t="n"/>
      <c r="O704" s="223" t="n"/>
      <c r="P704" s="260" t="n"/>
      <c r="Q704" s="260" t="n"/>
      <c r="R704" s="223" t="n"/>
      <c r="S704" s="223" t="n"/>
      <c r="T704" s="223" t="n"/>
      <c r="U704" s="261" t="n"/>
      <c r="V704" s="86" t="n"/>
      <c r="W704" s="223" t="n"/>
      <c r="X704" s="223" t="n"/>
      <c r="Y704" s="262" t="n"/>
      <c r="Z704" s="226" t="n"/>
      <c r="AA704" s="241" t="n"/>
      <c r="AB704" s="237" t="n"/>
    </row>
    <row r="705" ht="15" customHeight="1" s="283">
      <c r="A705" s="109" t="n"/>
      <c r="B705" s="222" t="n"/>
      <c r="C705" s="223" t="n"/>
      <c r="D705" s="223" t="n"/>
      <c r="E705" s="223" t="n"/>
      <c r="F705" s="223" t="n"/>
      <c r="G705" s="223" t="n"/>
      <c r="H705" s="223" t="n"/>
      <c r="I705" s="258" t="n"/>
      <c r="J705" s="186" t="n"/>
      <c r="K705" s="223" t="n"/>
      <c r="L705" s="223" t="n"/>
      <c r="M705" s="259" t="n"/>
      <c r="N705" s="223" t="n"/>
      <c r="O705" s="223" t="n"/>
      <c r="P705" s="260" t="n"/>
      <c r="Q705" s="260" t="n"/>
      <c r="R705" s="223" t="n"/>
      <c r="S705" s="223" t="n"/>
      <c r="T705" s="223" t="n"/>
      <c r="U705" s="261" t="n"/>
      <c r="V705" s="86" t="n"/>
      <c r="W705" s="223" t="n"/>
      <c r="X705" s="223" t="n"/>
      <c r="Y705" s="262" t="n"/>
      <c r="Z705" s="226" t="n"/>
      <c r="AA705" s="241" t="n"/>
      <c r="AB705" s="237" t="n"/>
    </row>
    <row r="706" ht="15" customHeight="1" s="283">
      <c r="A706" s="109" t="n"/>
      <c r="B706" s="222" t="n"/>
      <c r="C706" s="223" t="n"/>
      <c r="D706" s="223" t="n"/>
      <c r="E706" s="223" t="n"/>
      <c r="F706" s="223" t="n"/>
      <c r="G706" s="223" t="n"/>
      <c r="H706" s="223" t="n"/>
      <c r="I706" s="258" t="n"/>
      <c r="J706" s="186" t="n"/>
      <c r="K706" s="223" t="n"/>
      <c r="L706" s="223" t="n"/>
      <c r="M706" s="259" t="n"/>
      <c r="N706" s="223" t="n"/>
      <c r="O706" s="223" t="n"/>
      <c r="P706" s="260" t="n"/>
      <c r="Q706" s="260" t="n"/>
      <c r="R706" s="223" t="n"/>
      <c r="S706" s="223" t="n"/>
      <c r="T706" s="223" t="n"/>
      <c r="U706" s="261" t="n"/>
      <c r="V706" s="86" t="n"/>
      <c r="W706" s="223" t="n"/>
      <c r="X706" s="223" t="n"/>
      <c r="Y706" s="262" t="n"/>
      <c r="Z706" s="226" t="n"/>
      <c r="AA706" s="241" t="n"/>
      <c r="AB706" s="237" t="n"/>
    </row>
    <row r="707" ht="15" customHeight="1" s="283">
      <c r="A707" s="109" t="n"/>
      <c r="B707" s="222" t="n"/>
      <c r="C707" s="223" t="n"/>
      <c r="D707" s="223" t="n"/>
      <c r="E707" s="223" t="n"/>
      <c r="F707" s="223" t="n"/>
      <c r="G707" s="223" t="n"/>
      <c r="H707" s="223" t="n"/>
      <c r="I707" s="258" t="n"/>
      <c r="J707" s="186" t="n"/>
      <c r="K707" s="223" t="n"/>
      <c r="L707" s="264" t="n"/>
      <c r="M707" s="265" t="n"/>
      <c r="N707" s="223" t="n"/>
      <c r="O707" s="223" t="n"/>
      <c r="P707" s="260" t="n"/>
      <c r="Q707" s="260" t="n"/>
      <c r="R707" s="223" t="n"/>
      <c r="S707" s="223" t="n"/>
      <c r="T707" s="223" t="n"/>
      <c r="U707" s="261" t="n"/>
      <c r="V707" s="86" t="n"/>
      <c r="W707" s="223" t="n"/>
      <c r="X707" s="223" t="n"/>
      <c r="Y707" s="262" t="n"/>
      <c r="Z707" s="226" t="n"/>
      <c r="AA707" s="241" t="n"/>
      <c r="AB707" s="237" t="n"/>
    </row>
    <row r="708" ht="15" customHeight="1" s="283">
      <c r="A708" s="109" t="n"/>
      <c r="B708" s="222" t="n"/>
      <c r="C708" s="223" t="n"/>
      <c r="D708" s="223" t="n"/>
      <c r="E708" s="223" t="n"/>
      <c r="F708" s="223" t="n"/>
      <c r="G708" s="223" t="n"/>
      <c r="H708" s="223" t="n"/>
      <c r="I708" s="258" t="n"/>
      <c r="J708" s="186" t="n"/>
      <c r="K708" s="223" t="n"/>
      <c r="L708" s="264" t="n"/>
      <c r="M708" s="265" t="n"/>
      <c r="N708" s="223" t="n"/>
      <c r="O708" s="223" t="n"/>
      <c r="P708" s="260" t="n"/>
      <c r="Q708" s="260" t="n"/>
      <c r="R708" s="223" t="n"/>
      <c r="S708" s="223" t="n"/>
      <c r="T708" s="223" t="n"/>
      <c r="U708" s="261" t="n"/>
      <c r="V708" s="86" t="n"/>
      <c r="W708" s="223" t="n"/>
      <c r="X708" s="223" t="n"/>
      <c r="Y708" s="262" t="n"/>
      <c r="Z708" s="226" t="n"/>
      <c r="AA708" s="241" t="n"/>
      <c r="AB708" s="237" t="n"/>
    </row>
    <row r="709" ht="15" customHeight="1" s="283">
      <c r="A709" s="109" t="n"/>
      <c r="B709" s="222" t="n"/>
      <c r="C709" s="223" t="n"/>
      <c r="D709" s="223" t="n"/>
      <c r="E709" s="223" t="n"/>
      <c r="F709" s="223" t="n"/>
      <c r="G709" s="223" t="n"/>
      <c r="H709" s="223" t="n"/>
      <c r="I709" s="258" t="n"/>
      <c r="J709" s="186" t="n"/>
      <c r="K709" s="223" t="n"/>
      <c r="L709" s="264" t="n"/>
      <c r="M709" s="265" t="n"/>
      <c r="N709" s="223" t="n"/>
      <c r="O709" s="223" t="n"/>
      <c r="P709" s="260" t="n"/>
      <c r="Q709" s="260" t="n"/>
      <c r="R709" s="223" t="n"/>
      <c r="S709" s="223" t="n"/>
      <c r="T709" s="223" t="n"/>
      <c r="U709" s="261" t="n"/>
      <c r="V709" s="86" t="n"/>
      <c r="W709" s="223" t="n"/>
      <c r="X709" s="223" t="n"/>
      <c r="Y709" s="262" t="n"/>
      <c r="Z709" s="226" t="n"/>
      <c r="AA709" s="241" t="n"/>
      <c r="AB709" s="237" t="n"/>
    </row>
    <row r="710" ht="15" customHeight="1" s="283">
      <c r="A710" s="109" t="n"/>
      <c r="B710" s="222" t="n"/>
      <c r="C710" s="223" t="n"/>
      <c r="D710" s="223" t="n"/>
      <c r="E710" s="223" t="n"/>
      <c r="F710" s="223" t="n"/>
      <c r="G710" s="223" t="n"/>
      <c r="H710" s="223" t="n"/>
      <c r="I710" s="258" t="n"/>
      <c r="J710" s="186" t="n"/>
      <c r="K710" s="223" t="n"/>
      <c r="L710" s="264" t="n"/>
      <c r="M710" s="265" t="n"/>
      <c r="N710" s="223" t="n"/>
      <c r="O710" s="223" t="n"/>
      <c r="P710" s="260" t="n"/>
      <c r="Q710" s="260" t="n"/>
      <c r="R710" s="223" t="n"/>
      <c r="S710" s="223" t="n"/>
      <c r="T710" s="223" t="n"/>
      <c r="U710" s="261" t="n"/>
      <c r="V710" s="86" t="n"/>
      <c r="W710" s="223" t="n"/>
      <c r="X710" s="223" t="n"/>
      <c r="Y710" s="262" t="n"/>
      <c r="Z710" s="226" t="n"/>
      <c r="AA710" s="241" t="n"/>
      <c r="AB710" s="237" t="n"/>
    </row>
    <row r="711" ht="15" customHeight="1" s="283">
      <c r="A711" s="109" t="n"/>
      <c r="B711" s="222" t="n"/>
      <c r="C711" s="223" t="n"/>
      <c r="D711" s="223" t="n"/>
      <c r="E711" s="223" t="n"/>
      <c r="F711" s="223" t="n"/>
      <c r="G711" s="223" t="n"/>
      <c r="H711" s="223" t="n"/>
      <c r="I711" s="258" t="n"/>
      <c r="J711" s="186" t="n"/>
      <c r="K711" s="223" t="n"/>
      <c r="L711" s="264" t="n"/>
      <c r="M711" s="265" t="n"/>
      <c r="N711" s="223" t="n"/>
      <c r="O711" s="223" t="n"/>
      <c r="P711" s="260" t="n"/>
      <c r="Q711" s="260" t="n"/>
      <c r="R711" s="223" t="n"/>
      <c r="S711" s="223" t="n"/>
      <c r="T711" s="223" t="n"/>
      <c r="U711" s="261" t="n"/>
      <c r="V711" s="86" t="n"/>
      <c r="W711" s="223" t="n"/>
      <c r="X711" s="223" t="n"/>
      <c r="Y711" s="262" t="n"/>
      <c r="Z711" s="226" t="n"/>
      <c r="AA711" s="241" t="n"/>
      <c r="AB711" s="237" t="n"/>
    </row>
    <row r="712" ht="15" customHeight="1" s="283">
      <c r="A712" s="109" t="n"/>
      <c r="B712" s="222" t="n"/>
      <c r="C712" s="223" t="n"/>
      <c r="D712" s="223" t="n"/>
      <c r="E712" s="223" t="n"/>
      <c r="F712" s="223" t="n"/>
      <c r="G712" s="223" t="n"/>
      <c r="H712" s="223" t="n"/>
      <c r="I712" s="258" t="n"/>
      <c r="J712" s="186" t="n"/>
      <c r="K712" s="223" t="n"/>
      <c r="L712" s="264" t="n"/>
      <c r="M712" s="265" t="n"/>
      <c r="N712" s="223" t="n"/>
      <c r="O712" s="223" t="n"/>
      <c r="P712" s="260" t="n"/>
      <c r="Q712" s="260" t="n"/>
      <c r="R712" s="223" t="n"/>
      <c r="S712" s="223" t="n"/>
      <c r="T712" s="223" t="n"/>
      <c r="U712" s="261" t="n"/>
      <c r="V712" s="86" t="n"/>
      <c r="W712" s="223" t="n"/>
      <c r="X712" s="223" t="n"/>
      <c r="Y712" s="262" t="n"/>
      <c r="Z712" s="226" t="n"/>
      <c r="AA712" s="241" t="n"/>
      <c r="AB712" s="237" t="n"/>
    </row>
    <row r="713" ht="15" customHeight="1" s="283">
      <c r="A713" s="109" t="n"/>
      <c r="B713" s="222" t="n"/>
      <c r="C713" s="223" t="n"/>
      <c r="D713" s="223" t="n"/>
      <c r="E713" s="223" t="n"/>
      <c r="F713" s="223" t="n"/>
      <c r="G713" s="223" t="n"/>
      <c r="H713" s="223" t="n"/>
      <c r="I713" s="258" t="n"/>
      <c r="J713" s="186" t="n"/>
      <c r="K713" s="223" t="n"/>
      <c r="L713" s="264" t="n"/>
      <c r="M713" s="265" t="n"/>
      <c r="N713" s="223" t="n"/>
      <c r="O713" s="223" t="n"/>
      <c r="P713" s="260" t="n"/>
      <c r="Q713" s="260" t="n"/>
      <c r="R713" s="223" t="n"/>
      <c r="S713" s="223" t="n"/>
      <c r="T713" s="223" t="n"/>
      <c r="U713" s="261" t="n"/>
      <c r="V713" s="86" t="n"/>
      <c r="W713" s="223" t="n"/>
      <c r="X713" s="223" t="n"/>
      <c r="Y713" s="262" t="n"/>
      <c r="Z713" s="226" t="n"/>
      <c r="AA713" s="241" t="n"/>
      <c r="AB713" s="237" t="n"/>
    </row>
    <row r="714" ht="15" customHeight="1" s="283">
      <c r="A714" s="109" t="n"/>
      <c r="B714" s="222" t="n"/>
      <c r="C714" s="223" t="n"/>
      <c r="D714" s="223" t="n"/>
      <c r="E714" s="223" t="n"/>
      <c r="F714" s="223" t="n"/>
      <c r="G714" s="223" t="n"/>
      <c r="H714" s="223" t="n"/>
      <c r="I714" s="258" t="n"/>
      <c r="J714" s="186" t="n"/>
      <c r="K714" s="223" t="n"/>
      <c r="L714" s="264" t="n"/>
      <c r="M714" s="265" t="n"/>
      <c r="N714" s="223" t="n"/>
      <c r="O714" s="223" t="n"/>
      <c r="P714" s="260" t="n"/>
      <c r="Q714" s="260" t="n"/>
      <c r="R714" s="223" t="n"/>
      <c r="S714" s="223" t="n"/>
      <c r="T714" s="223" t="n"/>
      <c r="U714" s="261" t="n"/>
      <c r="V714" s="86" t="n"/>
      <c r="W714" s="223" t="n"/>
      <c r="X714" s="223" t="n"/>
      <c r="Y714" s="262" t="n"/>
      <c r="Z714" s="226" t="n"/>
      <c r="AA714" s="241" t="n"/>
      <c r="AB714" s="237" t="n"/>
    </row>
    <row r="715" ht="15" customHeight="1" s="283">
      <c r="A715" s="109" t="n"/>
      <c r="B715" s="222" t="n"/>
      <c r="C715" s="223" t="n"/>
      <c r="D715" s="223" t="n"/>
      <c r="E715" s="223" t="n"/>
      <c r="F715" s="223" t="n"/>
      <c r="G715" s="223" t="n"/>
      <c r="H715" s="223" t="n"/>
      <c r="I715" s="258" t="n"/>
      <c r="J715" s="186" t="n"/>
      <c r="K715" s="223" t="n"/>
      <c r="L715" s="264" t="n"/>
      <c r="M715" s="265" t="n"/>
      <c r="N715" s="223" t="n"/>
      <c r="O715" s="223" t="n"/>
      <c r="P715" s="260" t="n"/>
      <c r="Q715" s="260" t="n"/>
      <c r="R715" s="223" t="n"/>
      <c r="S715" s="223" t="n"/>
      <c r="T715" s="223" t="n"/>
      <c r="U715" s="261" t="n"/>
      <c r="V715" s="86" t="n"/>
      <c r="W715" s="223" t="n"/>
      <c r="X715" s="223" t="n"/>
      <c r="Y715" s="262" t="n"/>
      <c r="Z715" s="226" t="n"/>
      <c r="AA715" s="241" t="n"/>
      <c r="AB715" s="237" t="n"/>
    </row>
    <row r="716" ht="15" customHeight="1" s="283">
      <c r="A716" s="109" t="n"/>
      <c r="B716" s="222" t="n"/>
      <c r="C716" s="223" t="n"/>
      <c r="D716" s="223" t="n"/>
      <c r="E716" s="223" t="n"/>
      <c r="F716" s="223" t="n"/>
      <c r="G716" s="223" t="n"/>
      <c r="H716" s="223" t="n"/>
      <c r="I716" s="258" t="n"/>
      <c r="J716" s="186" t="n"/>
      <c r="K716" s="223" t="n"/>
      <c r="L716" s="223" t="n"/>
      <c r="M716" s="259" t="n"/>
      <c r="N716" s="223" t="n"/>
      <c r="O716" s="223" t="n"/>
      <c r="P716" s="260" t="n"/>
      <c r="Q716" s="260" t="n"/>
      <c r="R716" s="223" t="n"/>
      <c r="S716" s="223" t="n"/>
      <c r="T716" s="223" t="n"/>
      <c r="U716" s="261" t="n"/>
      <c r="V716" s="86" t="n"/>
      <c r="W716" s="223" t="n"/>
      <c r="X716" s="223" t="n"/>
      <c r="Y716" s="262" t="n"/>
      <c r="Z716" s="226" t="n"/>
      <c r="AA716" s="241" t="n"/>
      <c r="AB716" s="237" t="n"/>
    </row>
    <row r="717" ht="15" customHeight="1" s="283">
      <c r="A717" s="109" t="n"/>
      <c r="B717" s="222" t="n"/>
      <c r="C717" s="223" t="n"/>
      <c r="D717" s="223" t="n"/>
      <c r="E717" s="223" t="n"/>
      <c r="F717" s="223" t="n"/>
      <c r="G717" s="223" t="n"/>
      <c r="H717" s="223" t="n"/>
      <c r="I717" s="258" t="n"/>
      <c r="J717" s="186" t="n"/>
      <c r="K717" s="223" t="n"/>
      <c r="L717" s="264" t="n"/>
      <c r="M717" s="265" t="n"/>
      <c r="N717" s="223" t="n"/>
      <c r="O717" s="223" t="n"/>
      <c r="P717" s="260" t="n"/>
      <c r="Q717" s="260" t="n"/>
      <c r="R717" s="223" t="n"/>
      <c r="S717" s="223" t="n"/>
      <c r="T717" s="223" t="n"/>
      <c r="U717" s="261" t="n"/>
      <c r="V717" s="86" t="n"/>
      <c r="W717" s="223" t="n"/>
      <c r="X717" s="223" t="n"/>
      <c r="Y717" s="262" t="n"/>
      <c r="Z717" s="226" t="n"/>
      <c r="AA717" s="241" t="n"/>
      <c r="AB717" s="237" t="n"/>
    </row>
    <row r="718" ht="15" customHeight="1" s="283">
      <c r="A718" s="109" t="n"/>
      <c r="B718" s="222" t="n"/>
      <c r="C718" s="223" t="n"/>
      <c r="D718" s="223" t="n"/>
      <c r="E718" s="223" t="n"/>
      <c r="F718" s="223" t="n"/>
      <c r="G718" s="223" t="n"/>
      <c r="H718" s="223" t="n"/>
      <c r="I718" s="258" t="n"/>
      <c r="J718" s="186" t="n"/>
      <c r="K718" s="223" t="n"/>
      <c r="L718" s="264" t="n"/>
      <c r="M718" s="265" t="n"/>
      <c r="N718" s="223" t="n"/>
      <c r="O718" s="223" t="n"/>
      <c r="P718" s="260" t="n"/>
      <c r="Q718" s="260" t="n"/>
      <c r="R718" s="223" t="n"/>
      <c r="S718" s="223" t="n"/>
      <c r="T718" s="223" t="n"/>
      <c r="U718" s="261" t="n"/>
      <c r="V718" s="86" t="n"/>
      <c r="W718" s="223" t="n"/>
      <c r="X718" s="223" t="n"/>
      <c r="Y718" s="262" t="n"/>
      <c r="Z718" s="226" t="n"/>
      <c r="AA718" s="241" t="n"/>
      <c r="AB718" s="237" t="n"/>
    </row>
    <row r="719" ht="15" customHeight="1" s="283">
      <c r="A719" s="109" t="n"/>
      <c r="B719" s="222" t="n"/>
      <c r="C719" s="223" t="n"/>
      <c r="D719" s="223" t="n"/>
      <c r="E719" s="223" t="n"/>
      <c r="F719" s="223" t="n"/>
      <c r="G719" s="223" t="n"/>
      <c r="H719" s="223" t="n"/>
      <c r="I719" s="258" t="n"/>
      <c r="J719" s="186" t="n"/>
      <c r="K719" s="223" t="n"/>
      <c r="L719" s="264" t="n"/>
      <c r="M719" s="265" t="n"/>
      <c r="N719" s="223" t="n"/>
      <c r="O719" s="223" t="n"/>
      <c r="P719" s="260" t="n"/>
      <c r="Q719" s="260" t="n"/>
      <c r="R719" s="223" t="n"/>
      <c r="S719" s="223" t="n"/>
      <c r="T719" s="223" t="n"/>
      <c r="U719" s="261" t="n"/>
      <c r="V719" s="86" t="n"/>
      <c r="W719" s="223" t="n"/>
      <c r="X719" s="223" t="n"/>
      <c r="Y719" s="262" t="n"/>
      <c r="Z719" s="226" t="n"/>
      <c r="AA719" s="241" t="n"/>
      <c r="AB719" s="237" t="n"/>
    </row>
    <row r="720" ht="15" customHeight="1" s="283">
      <c r="A720" s="109" t="n"/>
      <c r="B720" s="222" t="n"/>
      <c r="C720" s="223" t="n"/>
      <c r="D720" s="223" t="n"/>
      <c r="E720" s="223" t="n"/>
      <c r="F720" s="223" t="n"/>
      <c r="G720" s="223" t="n"/>
      <c r="H720" s="223" t="n"/>
      <c r="I720" s="258" t="n"/>
      <c r="J720" s="186" t="n"/>
      <c r="K720" s="223" t="n"/>
      <c r="L720" s="223" t="n"/>
      <c r="M720" s="259" t="n"/>
      <c r="N720" s="223" t="n"/>
      <c r="O720" s="223" t="n"/>
      <c r="P720" s="260" t="n"/>
      <c r="Q720" s="260" t="n"/>
      <c r="R720" s="223" t="n"/>
      <c r="S720" s="223" t="n"/>
      <c r="T720" s="223" t="n"/>
      <c r="U720" s="261" t="n"/>
      <c r="V720" s="86" t="n"/>
      <c r="W720" s="223" t="n"/>
      <c r="X720" s="223" t="n"/>
      <c r="Y720" s="262" t="n"/>
      <c r="Z720" s="226" t="n"/>
      <c r="AA720" s="241" t="n"/>
      <c r="AB720" s="237" t="n"/>
    </row>
    <row r="721" ht="15" customHeight="1" s="283">
      <c r="A721" s="109" t="n"/>
      <c r="B721" s="222" t="n"/>
      <c r="C721" s="223" t="n"/>
      <c r="D721" s="223" t="n"/>
      <c r="E721" s="223" t="n"/>
      <c r="F721" s="223" t="n"/>
      <c r="G721" s="223" t="n"/>
      <c r="H721" s="223" t="n"/>
      <c r="I721" s="258" t="n"/>
      <c r="J721" s="186" t="n"/>
      <c r="K721" s="223" t="n"/>
      <c r="L721" s="264" t="n"/>
      <c r="M721" s="265" t="n"/>
      <c r="N721" s="223" t="n"/>
      <c r="O721" s="223" t="n"/>
      <c r="P721" s="260" t="n"/>
      <c r="Q721" s="260" t="n"/>
      <c r="R721" s="223" t="n"/>
      <c r="S721" s="223" t="n"/>
      <c r="T721" s="223" t="n"/>
      <c r="U721" s="261" t="n"/>
      <c r="V721" s="86" t="n"/>
      <c r="W721" s="223" t="n"/>
      <c r="X721" s="223" t="n"/>
      <c r="Y721" s="262" t="n"/>
      <c r="Z721" s="226" t="n"/>
      <c r="AA721" s="241" t="n"/>
      <c r="AB721" s="237" t="n"/>
    </row>
    <row r="722" ht="15" customHeight="1" s="283">
      <c r="A722" s="109" t="n"/>
      <c r="B722" s="222" t="n"/>
      <c r="C722" s="223" t="n"/>
      <c r="D722" s="223" t="n"/>
      <c r="E722" s="223" t="n"/>
      <c r="F722" s="223" t="n"/>
      <c r="G722" s="223" t="n"/>
      <c r="H722" s="223" t="n"/>
      <c r="I722" s="258" t="n"/>
      <c r="J722" s="186" t="n"/>
      <c r="K722" s="223" t="n"/>
      <c r="L722" s="264" t="n"/>
      <c r="M722" s="265" t="n"/>
      <c r="N722" s="223" t="n"/>
      <c r="O722" s="223" t="n"/>
      <c r="P722" s="260" t="n"/>
      <c r="Q722" s="260" t="n"/>
      <c r="R722" s="223" t="n"/>
      <c r="S722" s="223" t="n"/>
      <c r="T722" s="223" t="n"/>
      <c r="U722" s="261" t="n"/>
      <c r="V722" s="86" t="n"/>
      <c r="W722" s="223" t="n"/>
      <c r="X722" s="223" t="n"/>
      <c r="Y722" s="262" t="n"/>
      <c r="Z722" s="226" t="n"/>
      <c r="AA722" s="241" t="n"/>
      <c r="AB722" s="237" t="n"/>
    </row>
    <row r="723" ht="15" customHeight="1" s="283">
      <c r="A723" s="109" t="n"/>
      <c r="B723" s="222" t="n"/>
      <c r="C723" s="223" t="n"/>
      <c r="D723" s="223" t="n"/>
      <c r="E723" s="223" t="n"/>
      <c r="F723" s="223" t="n"/>
      <c r="G723" s="223" t="n"/>
      <c r="H723" s="223" t="n"/>
      <c r="I723" s="258" t="n"/>
      <c r="J723" s="186" t="n"/>
      <c r="K723" s="264" t="n"/>
      <c r="L723" s="264" t="n"/>
      <c r="M723" s="265" t="n"/>
      <c r="N723" s="223" t="n"/>
      <c r="O723" s="223" t="n"/>
      <c r="P723" s="260" t="n"/>
      <c r="Q723" s="260" t="n"/>
      <c r="R723" s="223" t="n"/>
      <c r="S723" s="223" t="n"/>
      <c r="T723" s="223" t="n"/>
      <c r="U723" s="261" t="n"/>
      <c r="V723" s="86" t="n"/>
      <c r="W723" s="223" t="n"/>
      <c r="X723" s="223" t="n"/>
      <c r="Y723" s="262" t="n"/>
      <c r="Z723" s="226" t="n"/>
      <c r="AA723" s="241" t="n"/>
      <c r="AB723" s="237" t="n"/>
    </row>
    <row r="724" ht="15" customHeight="1" s="283">
      <c r="A724" s="109" t="n"/>
      <c r="B724" s="222" t="n"/>
      <c r="C724" s="223" t="n"/>
      <c r="D724" s="223" t="n"/>
      <c r="E724" s="223" t="n"/>
      <c r="F724" s="223" t="n"/>
      <c r="G724" s="223" t="n"/>
      <c r="H724" s="223" t="n"/>
      <c r="I724" s="258" t="n"/>
      <c r="J724" s="186" t="n"/>
      <c r="K724" s="223" t="n"/>
      <c r="L724" s="264" t="n"/>
      <c r="M724" s="265" t="n"/>
      <c r="N724" s="223" t="n"/>
      <c r="O724" s="223" t="n"/>
      <c r="P724" s="260" t="n"/>
      <c r="Q724" s="260" t="n"/>
      <c r="R724" s="223" t="n"/>
      <c r="S724" s="223" t="n"/>
      <c r="T724" s="223" t="n"/>
      <c r="U724" s="261" t="n"/>
      <c r="V724" s="86" t="n"/>
      <c r="W724" s="223" t="n"/>
      <c r="X724" s="223" t="n"/>
      <c r="Y724" s="262" t="n"/>
      <c r="Z724" s="226" t="n"/>
      <c r="AA724" s="241" t="n"/>
      <c r="AB724" s="237" t="n"/>
    </row>
    <row r="725" ht="15" customHeight="1" s="283">
      <c r="A725" s="109" t="n"/>
      <c r="B725" s="222" t="n"/>
      <c r="C725" s="223" t="n"/>
      <c r="D725" s="223" t="n"/>
      <c r="E725" s="223" t="n"/>
      <c r="F725" s="223" t="n"/>
      <c r="G725" s="223" t="n"/>
      <c r="H725" s="223" t="n"/>
      <c r="I725" s="258" t="n"/>
      <c r="J725" s="186" t="n"/>
      <c r="K725" s="223" t="n"/>
      <c r="L725" s="264" t="n"/>
      <c r="M725" s="265" t="n"/>
      <c r="N725" s="223" t="n"/>
      <c r="O725" s="223" t="n"/>
      <c r="P725" s="260" t="n"/>
      <c r="Q725" s="260" t="n"/>
      <c r="R725" s="223" t="n"/>
      <c r="S725" s="223" t="n"/>
      <c r="T725" s="223" t="n"/>
      <c r="U725" s="261" t="n"/>
      <c r="V725" s="86" t="n"/>
      <c r="W725" s="223" t="n"/>
      <c r="X725" s="223" t="n"/>
      <c r="Y725" s="262" t="n"/>
      <c r="Z725" s="226" t="n"/>
      <c r="AA725" s="241" t="n"/>
      <c r="AB725" s="237" t="n"/>
    </row>
    <row r="726" ht="15" customHeight="1" s="283">
      <c r="A726" s="109" t="n"/>
      <c r="B726" s="222" t="n"/>
      <c r="C726" s="223" t="n"/>
      <c r="D726" s="223" t="n"/>
      <c r="E726" s="223" t="n"/>
      <c r="F726" s="223" t="n"/>
      <c r="G726" s="223" t="n"/>
      <c r="H726" s="223" t="n"/>
      <c r="I726" s="258" t="n"/>
      <c r="J726" s="186" t="n"/>
      <c r="K726" s="223" t="n"/>
      <c r="L726" s="264" t="n"/>
      <c r="M726" s="265" t="n"/>
      <c r="N726" s="223" t="n"/>
      <c r="O726" s="223" t="n"/>
      <c r="P726" s="260" t="n"/>
      <c r="Q726" s="260" t="n"/>
      <c r="R726" s="223" t="n"/>
      <c r="S726" s="223" t="n"/>
      <c r="T726" s="223" t="n"/>
      <c r="U726" s="261" t="n"/>
      <c r="V726" s="86" t="n"/>
      <c r="W726" s="223" t="n"/>
      <c r="X726" s="223" t="n"/>
      <c r="Y726" s="262" t="n"/>
      <c r="Z726" s="226" t="n"/>
      <c r="AA726" s="241" t="n"/>
      <c r="AB726" s="237" t="n"/>
    </row>
    <row r="727" ht="15" customHeight="1" s="283">
      <c r="A727" s="109" t="n"/>
      <c r="B727" s="222" t="n"/>
      <c r="C727" s="223" t="n"/>
      <c r="D727" s="223" t="n"/>
      <c r="E727" s="223" t="n"/>
      <c r="F727" s="223" t="n"/>
      <c r="G727" s="223" t="n"/>
      <c r="H727" s="223" t="n"/>
      <c r="I727" s="258" t="n"/>
      <c r="J727" s="186" t="n"/>
      <c r="K727" s="223" t="n"/>
      <c r="L727" s="264" t="n"/>
      <c r="M727" s="265" t="n"/>
      <c r="N727" s="223" t="n"/>
      <c r="O727" s="223" t="n"/>
      <c r="P727" s="260" t="n"/>
      <c r="Q727" s="260" t="n"/>
      <c r="R727" s="223" t="n"/>
      <c r="S727" s="223" t="n"/>
      <c r="T727" s="223" t="n"/>
      <c r="U727" s="261" t="n"/>
      <c r="V727" s="86" t="n"/>
      <c r="W727" s="223" t="n"/>
      <c r="X727" s="223" t="n"/>
      <c r="Y727" s="262" t="n"/>
      <c r="Z727" s="226" t="n"/>
      <c r="AA727" s="241" t="n"/>
      <c r="AB727" s="237" t="n"/>
    </row>
    <row r="728" ht="15" customHeight="1" s="283">
      <c r="A728" s="109" t="n"/>
      <c r="B728" s="222" t="n"/>
      <c r="C728" s="223" t="n"/>
      <c r="D728" s="223" t="n"/>
      <c r="E728" s="223" t="n"/>
      <c r="F728" s="223" t="n"/>
      <c r="G728" s="223" t="n"/>
      <c r="H728" s="223" t="n"/>
      <c r="I728" s="258" t="n"/>
      <c r="J728" s="186" t="n"/>
      <c r="K728" s="264" t="n"/>
      <c r="L728" s="264" t="n"/>
      <c r="M728" s="259" t="n"/>
      <c r="N728" s="223" t="n"/>
      <c r="O728" s="223" t="n"/>
      <c r="P728" s="260" t="n"/>
      <c r="Q728" s="260" t="n"/>
      <c r="R728" s="223" t="n"/>
      <c r="S728" s="223" t="n"/>
      <c r="T728" s="223" t="n"/>
      <c r="U728" s="261" t="n"/>
      <c r="V728" s="86" t="n"/>
      <c r="W728" s="223" t="n"/>
      <c r="X728" s="223" t="n"/>
      <c r="Y728" s="262" t="n"/>
      <c r="Z728" s="226" t="n"/>
      <c r="AA728" s="241" t="n"/>
      <c r="AB728" s="237" t="n"/>
    </row>
    <row r="729" ht="15" customHeight="1" s="283">
      <c r="A729" s="109" t="n"/>
      <c r="B729" s="222" t="n"/>
      <c r="C729" s="223" t="n"/>
      <c r="D729" s="223" t="n"/>
      <c r="E729" s="223" t="n"/>
      <c r="F729" s="223" t="n"/>
      <c r="G729" s="223" t="n"/>
      <c r="H729" s="223" t="n"/>
      <c r="I729" s="258" t="n"/>
      <c r="J729" s="186" t="n"/>
      <c r="K729" s="223" t="n"/>
      <c r="L729" s="264" t="n"/>
      <c r="M729" s="265" t="n"/>
      <c r="N729" s="223" t="n"/>
      <c r="O729" s="223" t="n"/>
      <c r="P729" s="260" t="n"/>
      <c r="Q729" s="260" t="n"/>
      <c r="R729" s="223" t="n"/>
      <c r="S729" s="223" t="n"/>
      <c r="T729" s="223" t="n"/>
      <c r="U729" s="261" t="n"/>
      <c r="V729" s="86" t="n"/>
      <c r="W729" s="223" t="n"/>
      <c r="X729" s="223" t="n"/>
      <c r="Y729" s="262" t="n"/>
      <c r="Z729" s="226" t="n"/>
      <c r="AA729" s="241" t="n"/>
      <c r="AB729" s="237" t="n"/>
    </row>
    <row r="730" ht="15" customHeight="1" s="283">
      <c r="A730" s="109" t="n"/>
      <c r="B730" s="222" t="n"/>
      <c r="C730" s="223" t="n"/>
      <c r="D730" s="223" t="n"/>
      <c r="E730" s="223" t="n"/>
      <c r="F730" s="223" t="n"/>
      <c r="G730" s="223" t="n"/>
      <c r="H730" s="223" t="n"/>
      <c r="I730" s="258" t="n"/>
      <c r="J730" s="186" t="n"/>
      <c r="K730" s="223" t="n"/>
      <c r="L730" s="264" t="n"/>
      <c r="M730" s="265" t="n"/>
      <c r="N730" s="223" t="n"/>
      <c r="O730" s="223" t="n"/>
      <c r="P730" s="260" t="n"/>
      <c r="Q730" s="260" t="n"/>
      <c r="R730" s="223" t="n"/>
      <c r="S730" s="223" t="n"/>
      <c r="T730" s="223" t="n"/>
      <c r="U730" s="261" t="n"/>
      <c r="V730" s="86" t="n"/>
      <c r="W730" s="223" t="n"/>
      <c r="X730" s="223" t="n"/>
      <c r="Y730" s="262" t="n"/>
      <c r="Z730" s="226" t="n"/>
      <c r="AA730" s="241" t="n"/>
      <c r="AB730" s="237" t="n"/>
    </row>
    <row r="731" ht="15" customHeight="1" s="283">
      <c r="A731" s="109" t="n"/>
      <c r="B731" s="222" t="n"/>
      <c r="C731" s="223" t="n"/>
      <c r="D731" s="223" t="n"/>
      <c r="E731" s="223" t="n"/>
      <c r="F731" s="223" t="n"/>
      <c r="G731" s="223" t="n"/>
      <c r="H731" s="223" t="n"/>
      <c r="I731" s="258" t="n"/>
      <c r="J731" s="186" t="n"/>
      <c r="K731" s="223" t="n"/>
      <c r="L731" s="264" t="n"/>
      <c r="M731" s="265" t="n"/>
      <c r="N731" s="223" t="n"/>
      <c r="O731" s="223" t="n"/>
      <c r="P731" s="260" t="n"/>
      <c r="Q731" s="260" t="n"/>
      <c r="R731" s="223" t="n"/>
      <c r="S731" s="223" t="n"/>
      <c r="T731" s="223" t="n"/>
      <c r="U731" s="261" t="n"/>
      <c r="V731" s="86" t="n"/>
      <c r="W731" s="223" t="n"/>
      <c r="X731" s="223" t="n"/>
      <c r="Y731" s="262" t="n"/>
      <c r="Z731" s="226" t="n"/>
      <c r="AA731" s="241" t="n"/>
      <c r="AB731" s="237" t="n"/>
    </row>
    <row r="732" ht="15" customHeight="1" s="283">
      <c r="A732" s="109" t="n"/>
      <c r="B732" s="222" t="n"/>
      <c r="C732" s="223" t="n"/>
      <c r="D732" s="223" t="n"/>
      <c r="E732" s="223" t="n"/>
      <c r="F732" s="223" t="n"/>
      <c r="G732" s="223" t="n"/>
      <c r="H732" s="223" t="n"/>
      <c r="I732" s="258" t="n"/>
      <c r="J732" s="186" t="n"/>
      <c r="K732" s="223" t="n"/>
      <c r="L732" s="264" t="n"/>
      <c r="M732" s="265" t="n"/>
      <c r="N732" s="223" t="n"/>
      <c r="O732" s="223" t="n"/>
      <c r="P732" s="260" t="n"/>
      <c r="Q732" s="260" t="n"/>
      <c r="R732" s="223" t="n"/>
      <c r="S732" s="223" t="n"/>
      <c r="T732" s="223" t="n"/>
      <c r="U732" s="261" t="n"/>
      <c r="V732" s="86" t="n"/>
      <c r="W732" s="223" t="n"/>
      <c r="X732" s="223" t="n"/>
      <c r="Y732" s="262" t="n"/>
      <c r="Z732" s="226" t="n"/>
      <c r="AA732" s="241" t="n"/>
      <c r="AB732" s="237" t="n"/>
    </row>
    <row r="733" ht="15" customHeight="1" s="283">
      <c r="A733" s="109" t="n"/>
      <c r="B733" s="222" t="n"/>
      <c r="C733" s="223" t="n"/>
      <c r="D733" s="223" t="n"/>
      <c r="E733" s="223" t="n"/>
      <c r="F733" s="223" t="n"/>
      <c r="G733" s="223" t="n"/>
      <c r="H733" s="223" t="n"/>
      <c r="I733" s="258" t="n"/>
      <c r="J733" s="186" t="n"/>
      <c r="K733" s="223" t="n"/>
      <c r="L733" s="264" t="n"/>
      <c r="M733" s="265" t="n"/>
      <c r="N733" s="223" t="n"/>
      <c r="O733" s="223" t="n"/>
      <c r="P733" s="260" t="n"/>
      <c r="Q733" s="260" t="n"/>
      <c r="R733" s="223" t="n"/>
      <c r="S733" s="223" t="n"/>
      <c r="T733" s="223" t="n"/>
      <c r="U733" s="261" t="n"/>
      <c r="V733" s="86" t="n"/>
      <c r="W733" s="223" t="n"/>
      <c r="X733" s="223" t="n"/>
      <c r="Y733" s="262" t="n"/>
      <c r="Z733" s="226" t="n"/>
      <c r="AA733" s="241" t="n"/>
      <c r="AB733" s="237" t="n"/>
    </row>
    <row r="734" ht="15" customHeight="1" s="283">
      <c r="A734" s="109" t="n"/>
      <c r="B734" s="222" t="n"/>
      <c r="C734" s="223" t="n"/>
      <c r="D734" s="223" t="n"/>
      <c r="E734" s="223" t="n"/>
      <c r="F734" s="223" t="n"/>
      <c r="G734" s="223" t="n"/>
      <c r="H734" s="223" t="n"/>
      <c r="I734" s="258" t="n"/>
      <c r="J734" s="186" t="n"/>
      <c r="K734" s="223" t="n"/>
      <c r="L734" s="264" t="n"/>
      <c r="M734" s="265" t="n"/>
      <c r="N734" s="223" t="n"/>
      <c r="O734" s="223" t="n"/>
      <c r="P734" s="260" t="n"/>
      <c r="Q734" s="260" t="n"/>
      <c r="R734" s="223" t="n"/>
      <c r="S734" s="223" t="n"/>
      <c r="T734" s="223" t="n"/>
      <c r="U734" s="261" t="n"/>
      <c r="V734" s="86" t="n"/>
      <c r="W734" s="223" t="n"/>
      <c r="X734" s="223" t="n"/>
      <c r="Y734" s="262" t="n"/>
      <c r="Z734" s="226" t="n"/>
      <c r="AA734" s="241" t="n"/>
      <c r="AB734" s="237" t="n"/>
    </row>
    <row r="735" ht="15" customHeight="1" s="283">
      <c r="A735" s="109" t="n"/>
      <c r="B735" s="222" t="n"/>
      <c r="C735" s="223" t="n"/>
      <c r="D735" s="223" t="n"/>
      <c r="E735" s="223" t="n"/>
      <c r="F735" s="223" t="n"/>
      <c r="G735" s="223" t="n"/>
      <c r="H735" s="223" t="n"/>
      <c r="I735" s="258" t="n"/>
      <c r="J735" s="186" t="n"/>
      <c r="K735" s="223" t="n"/>
      <c r="L735" s="264" t="n"/>
      <c r="M735" s="265" t="n"/>
      <c r="N735" s="223" t="n"/>
      <c r="O735" s="223" t="n"/>
      <c r="P735" s="260" t="n"/>
      <c r="Q735" s="260" t="n"/>
      <c r="R735" s="223" t="n"/>
      <c r="S735" s="223" t="n"/>
      <c r="T735" s="223" t="n"/>
      <c r="U735" s="261" t="n"/>
      <c r="V735" s="86" t="n"/>
      <c r="W735" s="223" t="n"/>
      <c r="X735" s="223" t="n"/>
      <c r="Y735" s="262" t="n"/>
      <c r="Z735" s="226" t="n"/>
      <c r="AA735" s="241" t="n"/>
      <c r="AB735" s="237" t="n"/>
    </row>
    <row r="736" ht="15" customHeight="1" s="283">
      <c r="A736" s="109" t="n"/>
      <c r="B736" s="222" t="n"/>
      <c r="C736" s="223" t="n"/>
      <c r="D736" s="223" t="n"/>
      <c r="E736" s="223" t="n"/>
      <c r="F736" s="223" t="n"/>
      <c r="G736" s="223" t="n"/>
      <c r="H736" s="223" t="n"/>
      <c r="I736" s="258" t="n"/>
      <c r="J736" s="186" t="n"/>
      <c r="K736" s="223" t="n"/>
      <c r="L736" s="264" t="n"/>
      <c r="M736" s="265" t="n"/>
      <c r="N736" s="223" t="n"/>
      <c r="O736" s="223" t="n"/>
      <c r="P736" s="260" t="n"/>
      <c r="Q736" s="260" t="n"/>
      <c r="R736" s="223" t="n"/>
      <c r="S736" s="223" t="n"/>
      <c r="T736" s="223" t="n"/>
      <c r="U736" s="261" t="n"/>
      <c r="V736" s="86" t="n"/>
      <c r="W736" s="223" t="n"/>
      <c r="X736" s="223" t="n"/>
      <c r="Y736" s="262" t="n"/>
      <c r="Z736" s="226" t="n"/>
      <c r="AA736" s="241" t="n"/>
      <c r="AB736" s="237" t="n"/>
    </row>
    <row r="737" ht="15" customHeight="1" s="283">
      <c r="A737" s="109" t="n"/>
      <c r="B737" s="222" t="n"/>
      <c r="C737" s="223" t="n"/>
      <c r="D737" s="223" t="n"/>
      <c r="E737" s="223" t="n"/>
      <c r="F737" s="223" t="n"/>
      <c r="G737" s="223" t="n"/>
      <c r="H737" s="223" t="n"/>
      <c r="I737" s="258" t="n"/>
      <c r="J737" s="186" t="n"/>
      <c r="K737" s="223" t="n"/>
      <c r="L737" s="264" t="n"/>
      <c r="M737" s="265" t="n"/>
      <c r="N737" s="223" t="n"/>
      <c r="O737" s="223" t="n"/>
      <c r="P737" s="260" t="n"/>
      <c r="Q737" s="260" t="n"/>
      <c r="R737" s="223" t="n"/>
      <c r="S737" s="223" t="n"/>
      <c r="T737" s="223" t="n"/>
      <c r="U737" s="261" t="n"/>
      <c r="V737" s="86" t="n"/>
      <c r="W737" s="223" t="n"/>
      <c r="X737" s="223" t="n"/>
      <c r="Y737" s="262" t="n"/>
      <c r="Z737" s="226" t="n"/>
      <c r="AA737" s="241" t="n"/>
      <c r="AB737" s="237" t="n"/>
    </row>
    <row r="738" ht="15" customHeight="1" s="283">
      <c r="A738" s="109" t="n"/>
      <c r="B738" s="222" t="n"/>
      <c r="C738" s="223" t="n"/>
      <c r="D738" s="223" t="n"/>
      <c r="E738" s="223" t="n"/>
      <c r="F738" s="223" t="n"/>
      <c r="G738" s="223" t="n"/>
      <c r="H738" s="223" t="n"/>
      <c r="I738" s="258" t="n"/>
      <c r="J738" s="186" t="n"/>
      <c r="K738" s="223" t="n"/>
      <c r="L738" s="264" t="n"/>
      <c r="M738" s="265" t="n"/>
      <c r="N738" s="223" t="n"/>
      <c r="O738" s="223" t="n"/>
      <c r="P738" s="260" t="n"/>
      <c r="Q738" s="260" t="n"/>
      <c r="R738" s="223" t="n"/>
      <c r="S738" s="223" t="n"/>
      <c r="T738" s="223" t="n"/>
      <c r="U738" s="261" t="n"/>
      <c r="V738" s="86" t="n"/>
      <c r="W738" s="223" t="n"/>
      <c r="X738" s="223" t="n"/>
      <c r="Y738" s="262" t="n"/>
      <c r="Z738" s="226" t="n"/>
      <c r="AA738" s="241" t="n"/>
      <c r="AB738" s="237" t="n"/>
    </row>
    <row r="739" ht="15" customHeight="1" s="283">
      <c r="A739" s="109" t="n"/>
      <c r="B739" s="222" t="n"/>
      <c r="C739" s="223" t="n"/>
      <c r="D739" s="223" t="n"/>
      <c r="E739" s="223" t="n"/>
      <c r="F739" s="223" t="n"/>
      <c r="G739" s="223" t="n"/>
      <c r="H739" s="223" t="n"/>
      <c r="I739" s="258" t="n"/>
      <c r="J739" s="186" t="n"/>
      <c r="K739" s="223" t="n"/>
      <c r="L739" s="264" t="n"/>
      <c r="M739" s="265" t="n"/>
      <c r="N739" s="223" t="n"/>
      <c r="O739" s="223" t="n"/>
      <c r="P739" s="260" t="n"/>
      <c r="Q739" s="260" t="n"/>
      <c r="R739" s="223" t="n"/>
      <c r="S739" s="223" t="n"/>
      <c r="T739" s="223" t="n"/>
      <c r="U739" s="261" t="n"/>
      <c r="V739" s="86" t="n"/>
      <c r="W739" s="223" t="n"/>
      <c r="X739" s="223" t="n"/>
      <c r="Y739" s="262" t="n"/>
      <c r="Z739" s="226" t="n"/>
      <c r="AA739" s="241" t="n"/>
      <c r="AB739" s="237" t="n"/>
    </row>
    <row r="740" ht="15" customHeight="1" s="283">
      <c r="A740" s="109" t="n"/>
      <c r="B740" s="222" t="n"/>
      <c r="C740" s="223" t="n"/>
      <c r="D740" s="223" t="n"/>
      <c r="E740" s="223" t="n"/>
      <c r="F740" s="223" t="n"/>
      <c r="G740" s="223" t="n"/>
      <c r="H740" s="223" t="n"/>
      <c r="I740" s="258" t="n"/>
      <c r="J740" s="186" t="n"/>
      <c r="K740" s="223" t="n"/>
      <c r="L740" s="264" t="n"/>
      <c r="M740" s="265" t="n"/>
      <c r="N740" s="223" t="n"/>
      <c r="O740" s="223" t="n"/>
      <c r="P740" s="260" t="n"/>
      <c r="Q740" s="260" t="n"/>
      <c r="R740" s="223" t="n"/>
      <c r="S740" s="223" t="n"/>
      <c r="T740" s="223" t="n"/>
      <c r="U740" s="261" t="n"/>
      <c r="V740" s="86" t="n"/>
      <c r="W740" s="223" t="n"/>
      <c r="X740" s="223" t="n"/>
      <c r="Y740" s="262" t="n"/>
      <c r="Z740" s="226" t="n"/>
      <c r="AA740" s="241" t="n"/>
      <c r="AB740" s="237" t="n"/>
    </row>
    <row r="741" ht="15" customHeight="1" s="283">
      <c r="A741" s="109" t="n"/>
      <c r="B741" s="222" t="n"/>
      <c r="C741" s="223" t="n"/>
      <c r="D741" s="223" t="n"/>
      <c r="E741" s="223" t="n"/>
      <c r="F741" s="223" t="n"/>
      <c r="G741" s="223" t="n"/>
      <c r="H741" s="223" t="n"/>
      <c r="I741" s="258" t="n"/>
      <c r="J741" s="186" t="n"/>
      <c r="K741" s="223" t="n"/>
      <c r="L741" s="264" t="n"/>
      <c r="M741" s="265" t="n"/>
      <c r="N741" s="223" t="n"/>
      <c r="O741" s="223" t="n"/>
      <c r="P741" s="260" t="n"/>
      <c r="Q741" s="260" t="n"/>
      <c r="R741" s="223" t="n"/>
      <c r="S741" s="223" t="n"/>
      <c r="T741" s="223" t="n"/>
      <c r="U741" s="261" t="n"/>
      <c r="V741" s="86" t="n"/>
      <c r="W741" s="223" t="n"/>
      <c r="X741" s="223" t="n"/>
      <c r="Y741" s="262" t="n"/>
      <c r="Z741" s="226" t="n"/>
      <c r="AA741" s="241" t="n"/>
      <c r="AB741" s="237" t="n"/>
    </row>
    <row r="742" ht="15" customHeight="1" s="283">
      <c r="A742" s="109" t="n"/>
      <c r="B742" s="222" t="n"/>
      <c r="C742" s="223" t="n"/>
      <c r="D742" s="223" t="n"/>
      <c r="E742" s="223" t="n"/>
      <c r="F742" s="223" t="n"/>
      <c r="G742" s="223" t="n"/>
      <c r="H742" s="223" t="n"/>
      <c r="I742" s="258" t="n"/>
      <c r="J742" s="186" t="n"/>
      <c r="K742" s="223" t="n"/>
      <c r="L742" s="264" t="n"/>
      <c r="M742" s="265" t="n"/>
      <c r="N742" s="223" t="n"/>
      <c r="O742" s="223" t="n"/>
      <c r="P742" s="260" t="n"/>
      <c r="Q742" s="260" t="n"/>
      <c r="R742" s="223" t="n"/>
      <c r="S742" s="223" t="n"/>
      <c r="T742" s="223" t="n"/>
      <c r="U742" s="261" t="n"/>
      <c r="V742" s="86" t="n"/>
      <c r="W742" s="223" t="n"/>
      <c r="X742" s="223" t="n"/>
      <c r="Y742" s="262" t="n"/>
      <c r="Z742" s="226" t="n"/>
      <c r="AA742" s="241" t="n"/>
      <c r="AB742" s="237" t="n"/>
    </row>
    <row r="743" ht="15" customHeight="1" s="283">
      <c r="A743" s="109" t="n"/>
      <c r="B743" s="222" t="n"/>
      <c r="C743" s="223" t="n"/>
      <c r="D743" s="223" t="n"/>
      <c r="E743" s="223" t="n"/>
      <c r="F743" s="223" t="n"/>
      <c r="G743" s="223" t="n"/>
      <c r="H743" s="223" t="n"/>
      <c r="I743" s="258" t="n"/>
      <c r="J743" s="186" t="n"/>
      <c r="K743" s="223" t="n"/>
      <c r="L743" s="264" t="n"/>
      <c r="M743" s="265" t="n"/>
      <c r="N743" s="223" t="n"/>
      <c r="O743" s="223" t="n"/>
      <c r="P743" s="260" t="n"/>
      <c r="Q743" s="260" t="n"/>
      <c r="R743" s="223" t="n"/>
      <c r="S743" s="223" t="n"/>
      <c r="T743" s="223" t="n"/>
      <c r="U743" s="261" t="n"/>
      <c r="V743" s="86" t="n"/>
      <c r="W743" s="223" t="n"/>
      <c r="X743" s="223" t="n"/>
      <c r="Y743" s="262" t="n"/>
      <c r="Z743" s="226" t="n"/>
      <c r="AA743" s="241" t="n"/>
      <c r="AB743" s="237" t="n"/>
    </row>
    <row r="744" ht="15" customHeight="1" s="283">
      <c r="A744" s="109" t="n"/>
      <c r="B744" s="222" t="n"/>
      <c r="C744" s="223" t="n"/>
      <c r="D744" s="223" t="n"/>
      <c r="E744" s="223" t="n"/>
      <c r="F744" s="223" t="n"/>
      <c r="G744" s="223" t="n"/>
      <c r="H744" s="223" t="n"/>
      <c r="I744" s="258" t="n"/>
      <c r="J744" s="186" t="n"/>
      <c r="K744" s="223" t="n"/>
      <c r="L744" s="264" t="n"/>
      <c r="M744" s="265" t="n"/>
      <c r="N744" s="223" t="n"/>
      <c r="O744" s="223" t="n"/>
      <c r="P744" s="260" t="n"/>
      <c r="Q744" s="260" t="n"/>
      <c r="R744" s="223" t="n"/>
      <c r="S744" s="223" t="n"/>
      <c r="T744" s="223" t="n"/>
      <c r="U744" s="261" t="n"/>
      <c r="V744" s="86" t="n"/>
      <c r="W744" s="223" t="n"/>
      <c r="X744" s="223" t="n"/>
      <c r="Y744" s="262" t="n"/>
      <c r="Z744" s="226" t="n"/>
      <c r="AA744" s="241" t="n"/>
      <c r="AB744" s="237" t="n"/>
    </row>
    <row r="745" ht="15" customHeight="1" s="283">
      <c r="A745" s="109" t="n"/>
      <c r="B745" s="222" t="n"/>
      <c r="C745" s="223" t="n"/>
      <c r="D745" s="223" t="n"/>
      <c r="E745" s="223" t="n"/>
      <c r="F745" s="223" t="n"/>
      <c r="G745" s="223" t="n"/>
      <c r="H745" s="223" t="n"/>
      <c r="I745" s="258" t="n"/>
      <c r="J745" s="186" t="n"/>
      <c r="K745" s="264" t="n"/>
      <c r="L745" s="264" t="n"/>
      <c r="M745" s="265" t="n"/>
      <c r="N745" s="223" t="n"/>
      <c r="O745" s="223" t="n"/>
      <c r="P745" s="260" t="n"/>
      <c r="Q745" s="260" t="n"/>
      <c r="R745" s="223" t="n"/>
      <c r="S745" s="223" t="n"/>
      <c r="T745" s="223" t="n"/>
      <c r="U745" s="261" t="n"/>
      <c r="V745" s="86" t="n"/>
      <c r="W745" s="223" t="n"/>
      <c r="X745" s="223" t="n"/>
      <c r="Y745" s="262" t="n"/>
      <c r="Z745" s="226" t="n"/>
      <c r="AA745" s="241" t="n"/>
      <c r="AB745" s="237" t="n"/>
    </row>
    <row r="746" ht="15" customHeight="1" s="283">
      <c r="A746" s="109" t="n"/>
      <c r="B746" s="222" t="n"/>
      <c r="C746" s="223" t="n"/>
      <c r="D746" s="223" t="n"/>
      <c r="E746" s="223" t="n"/>
      <c r="F746" s="223" t="n"/>
      <c r="G746" s="223" t="n"/>
      <c r="H746" s="223" t="n"/>
      <c r="I746" s="258" t="n"/>
      <c r="J746" s="186" t="n"/>
      <c r="K746" s="223" t="n"/>
      <c r="L746" s="264" t="n"/>
      <c r="M746" s="265" t="n"/>
      <c r="N746" s="223" t="n"/>
      <c r="O746" s="223" t="n"/>
      <c r="P746" s="260" t="n"/>
      <c r="Q746" s="260" t="n"/>
      <c r="R746" s="223" t="n"/>
      <c r="S746" s="223" t="n"/>
      <c r="T746" s="223" t="n"/>
      <c r="U746" s="261" t="n"/>
      <c r="V746" s="86" t="n"/>
      <c r="W746" s="223" t="n"/>
      <c r="X746" s="223" t="n"/>
      <c r="Y746" s="262" t="n"/>
      <c r="Z746" s="226" t="n"/>
      <c r="AA746" s="241" t="n"/>
      <c r="AB746" s="237" t="n"/>
    </row>
    <row r="747" ht="15" customHeight="1" s="283">
      <c r="A747" s="109" t="n"/>
      <c r="B747" s="222" t="n"/>
      <c r="C747" s="223" t="n"/>
      <c r="D747" s="223" t="n"/>
      <c r="E747" s="223" t="n"/>
      <c r="F747" s="223" t="n"/>
      <c r="G747" s="223" t="n"/>
      <c r="H747" s="223" t="n"/>
      <c r="I747" s="258" t="n"/>
      <c r="J747" s="186" t="n"/>
      <c r="K747" s="223" t="n"/>
      <c r="L747" s="264" t="n"/>
      <c r="M747" s="265" t="n"/>
      <c r="N747" s="223" t="n"/>
      <c r="O747" s="223" t="n"/>
      <c r="P747" s="260" t="n"/>
      <c r="Q747" s="260" t="n"/>
      <c r="R747" s="223" t="n"/>
      <c r="S747" s="223" t="n"/>
      <c r="T747" s="223" t="n"/>
      <c r="U747" s="261" t="n"/>
      <c r="V747" s="86" t="n"/>
      <c r="W747" s="223" t="n"/>
      <c r="X747" s="223" t="n"/>
      <c r="Y747" s="262" t="n"/>
      <c r="Z747" s="226" t="n"/>
      <c r="AA747" s="241" t="n"/>
      <c r="AB747" s="237" t="n"/>
    </row>
    <row r="748" ht="15" customHeight="1" s="283">
      <c r="A748" s="109" t="n"/>
      <c r="B748" s="222" t="n"/>
      <c r="C748" s="223" t="n"/>
      <c r="D748" s="223" t="n"/>
      <c r="E748" s="223" t="n"/>
      <c r="F748" s="223" t="n"/>
      <c r="G748" s="223" t="n"/>
      <c r="H748" s="223" t="n"/>
      <c r="I748" s="258" t="n"/>
      <c r="J748" s="186" t="n"/>
      <c r="K748" s="223" t="n"/>
      <c r="L748" s="264" t="n"/>
      <c r="M748" s="265" t="n"/>
      <c r="N748" s="223" t="n"/>
      <c r="O748" s="223" t="n"/>
      <c r="P748" s="260" t="n"/>
      <c r="Q748" s="260" t="n"/>
      <c r="R748" s="223" t="n"/>
      <c r="S748" s="223" t="n"/>
      <c r="T748" s="223" t="n"/>
      <c r="U748" s="261" t="n"/>
      <c r="V748" s="86" t="n"/>
      <c r="W748" s="223" t="n"/>
      <c r="X748" s="223" t="n"/>
      <c r="Y748" s="262" t="n"/>
      <c r="Z748" s="226" t="n"/>
      <c r="AA748" s="241" t="n"/>
      <c r="AB748" s="237" t="n"/>
    </row>
    <row r="749" ht="15" customHeight="1" s="283">
      <c r="A749" s="109" t="n"/>
      <c r="B749" s="222" t="n"/>
      <c r="C749" s="223" t="n"/>
      <c r="D749" s="223" t="n"/>
      <c r="E749" s="223" t="n"/>
      <c r="F749" s="223" t="n"/>
      <c r="G749" s="223" t="n"/>
      <c r="H749" s="223" t="n"/>
      <c r="I749" s="258" t="n"/>
      <c r="J749" s="186" t="n"/>
      <c r="K749" s="264" t="n"/>
      <c r="L749" s="264" t="n"/>
      <c r="M749" s="259" t="n"/>
      <c r="N749" s="223" t="n"/>
      <c r="O749" s="223" t="n"/>
      <c r="P749" s="260" t="n"/>
      <c r="Q749" s="260" t="n"/>
      <c r="R749" s="223" t="n"/>
      <c r="S749" s="223" t="n"/>
      <c r="T749" s="223" t="n"/>
      <c r="U749" s="261" t="n"/>
      <c r="V749" s="86" t="n"/>
      <c r="W749" s="223" t="n"/>
      <c r="X749" s="223" t="n"/>
      <c r="Y749" s="262" t="n"/>
      <c r="Z749" s="226" t="n"/>
      <c r="AA749" s="241" t="n"/>
      <c r="AB749" s="237" t="n"/>
    </row>
    <row r="750" ht="15" customHeight="1" s="283">
      <c r="A750" s="109" t="n"/>
      <c r="B750" s="222" t="n"/>
      <c r="C750" s="223" t="n"/>
      <c r="D750" s="223" t="n"/>
      <c r="E750" s="223" t="n"/>
      <c r="F750" s="223" t="n"/>
      <c r="G750" s="223" t="n"/>
      <c r="H750" s="223" t="n"/>
      <c r="I750" s="258" t="n"/>
      <c r="J750" s="186" t="n"/>
      <c r="K750" s="264" t="n"/>
      <c r="L750" s="264" t="n"/>
      <c r="M750" s="265" t="n"/>
      <c r="N750" s="223" t="n"/>
      <c r="O750" s="223" t="n"/>
      <c r="P750" s="260" t="n"/>
      <c r="Q750" s="260" t="n"/>
      <c r="R750" s="223" t="n"/>
      <c r="S750" s="223" t="n"/>
      <c r="T750" s="223" t="n"/>
      <c r="U750" s="261" t="n"/>
      <c r="V750" s="86" t="n"/>
      <c r="W750" s="223" t="n"/>
      <c r="X750" s="223" t="n"/>
      <c r="Y750" s="262" t="n"/>
      <c r="Z750" s="226" t="n"/>
      <c r="AA750" s="241" t="n"/>
      <c r="AB750" s="237" t="n"/>
    </row>
    <row r="751" ht="15" customHeight="1" s="283">
      <c r="A751" s="109" t="n"/>
      <c r="B751" s="222" t="n"/>
      <c r="C751" s="223" t="n"/>
      <c r="D751" s="223" t="n"/>
      <c r="E751" s="223" t="n"/>
      <c r="F751" s="223" t="n"/>
      <c r="G751" s="223" t="n"/>
      <c r="H751" s="223" t="n"/>
      <c r="I751" s="258" t="n"/>
      <c r="J751" s="186" t="n"/>
      <c r="K751" s="223" t="n"/>
      <c r="L751" s="264" t="n"/>
      <c r="M751" s="265" t="n"/>
      <c r="N751" s="223" t="n"/>
      <c r="O751" s="223" t="n"/>
      <c r="P751" s="260" t="n"/>
      <c r="Q751" s="260" t="n"/>
      <c r="R751" s="223" t="n"/>
      <c r="S751" s="223" t="n"/>
      <c r="T751" s="223" t="n"/>
      <c r="U751" s="261" t="n"/>
      <c r="V751" s="86" t="n"/>
      <c r="W751" s="223" t="n"/>
      <c r="X751" s="223" t="n"/>
      <c r="Y751" s="262" t="n"/>
      <c r="Z751" s="226" t="n"/>
      <c r="AA751" s="241" t="n"/>
      <c r="AB751" s="237" t="n"/>
    </row>
    <row r="752" ht="15" customHeight="1" s="283">
      <c r="A752" s="109" t="n"/>
      <c r="B752" s="222" t="n"/>
      <c r="C752" s="223" t="n"/>
      <c r="D752" s="223" t="n"/>
      <c r="E752" s="223" t="n"/>
      <c r="F752" s="223" t="n"/>
      <c r="G752" s="223" t="n"/>
      <c r="H752" s="223" t="n"/>
      <c r="I752" s="258" t="n"/>
      <c r="J752" s="186" t="n"/>
      <c r="K752" s="223" t="n"/>
      <c r="L752" s="223" t="n"/>
      <c r="M752" s="259" t="n"/>
      <c r="N752" s="223" t="n"/>
      <c r="O752" s="223" t="n"/>
      <c r="P752" s="260" t="n"/>
      <c r="Q752" s="260" t="n"/>
      <c r="R752" s="223" t="n"/>
      <c r="S752" s="223" t="n"/>
      <c r="T752" s="223" t="n"/>
      <c r="U752" s="261" t="n"/>
      <c r="V752" s="86" t="n"/>
      <c r="W752" s="223" t="n"/>
      <c r="X752" s="223" t="n"/>
      <c r="Y752" s="262" t="n"/>
      <c r="Z752" s="226" t="n"/>
      <c r="AA752" s="241" t="n"/>
      <c r="AB752" s="237" t="n"/>
    </row>
    <row r="753" ht="15" customHeight="1" s="283">
      <c r="A753" s="109" t="n"/>
      <c r="B753" s="222" t="n"/>
      <c r="C753" s="223" t="n"/>
      <c r="D753" s="223" t="n"/>
      <c r="E753" s="223" t="n"/>
      <c r="F753" s="223" t="n"/>
      <c r="G753" s="223" t="n"/>
      <c r="H753" s="223" t="n"/>
      <c r="I753" s="258" t="n"/>
      <c r="J753" s="186" t="n"/>
      <c r="K753" s="223" t="n"/>
      <c r="L753" s="264" t="n"/>
      <c r="M753" s="265" t="n"/>
      <c r="N753" s="223" t="n"/>
      <c r="O753" s="223" t="n"/>
      <c r="P753" s="260" t="n"/>
      <c r="Q753" s="260" t="n"/>
      <c r="R753" s="223" t="n"/>
      <c r="S753" s="223" t="n"/>
      <c r="T753" s="223" t="n"/>
      <c r="U753" s="261" t="n"/>
      <c r="V753" s="86" t="n"/>
      <c r="W753" s="223" t="n"/>
      <c r="X753" s="223" t="n"/>
      <c r="Y753" s="262" t="n"/>
      <c r="Z753" s="226" t="n"/>
      <c r="AA753" s="241" t="n"/>
      <c r="AB753" s="237" t="n"/>
    </row>
    <row r="754" ht="15" customHeight="1" s="283">
      <c r="A754" s="109" t="n"/>
      <c r="B754" s="222" t="n"/>
      <c r="C754" s="223" t="n"/>
      <c r="D754" s="223" t="n"/>
      <c r="E754" s="223" t="n"/>
      <c r="F754" s="223" t="n"/>
      <c r="G754" s="223" t="n"/>
      <c r="H754" s="223" t="n"/>
      <c r="I754" s="258" t="n"/>
      <c r="J754" s="186" t="n"/>
      <c r="K754" s="264" t="n"/>
      <c r="L754" s="264" t="n"/>
      <c r="M754" s="265" t="n"/>
      <c r="N754" s="223" t="n"/>
      <c r="O754" s="223" t="n"/>
      <c r="P754" s="260" t="n"/>
      <c r="Q754" s="260" t="n"/>
      <c r="R754" s="223" t="n"/>
      <c r="S754" s="223" t="n"/>
      <c r="T754" s="223" t="n"/>
      <c r="U754" s="261" t="n"/>
      <c r="V754" s="86" t="n"/>
      <c r="W754" s="223" t="n"/>
      <c r="X754" s="223" t="n"/>
      <c r="Y754" s="262" t="n"/>
      <c r="Z754" s="226" t="n"/>
      <c r="AA754" s="241" t="n"/>
      <c r="AB754" s="237" t="n"/>
    </row>
    <row r="755" ht="15" customHeight="1" s="283">
      <c r="A755" s="109" t="n"/>
      <c r="B755" s="222" t="n"/>
      <c r="C755" s="223" t="n"/>
      <c r="D755" s="223" t="n"/>
      <c r="E755" s="223" t="n"/>
      <c r="F755" s="223" t="n"/>
      <c r="G755" s="223" t="n"/>
      <c r="H755" s="223" t="n"/>
      <c r="I755" s="258" t="n"/>
      <c r="J755" s="186" t="n"/>
      <c r="K755" s="223" t="n"/>
      <c r="L755" s="264" t="n"/>
      <c r="M755" s="265" t="n"/>
      <c r="N755" s="223" t="n"/>
      <c r="O755" s="223" t="n"/>
      <c r="P755" s="260" t="n"/>
      <c r="Q755" s="260" t="n"/>
      <c r="R755" s="223" t="n"/>
      <c r="S755" s="223" t="n"/>
      <c r="T755" s="223" t="n"/>
      <c r="U755" s="261" t="n"/>
      <c r="V755" s="86" t="n"/>
      <c r="W755" s="223" t="n"/>
      <c r="X755" s="223" t="n"/>
      <c r="Y755" s="262" t="n"/>
      <c r="Z755" s="226" t="n"/>
      <c r="AA755" s="241" t="n"/>
      <c r="AB755" s="237" t="n"/>
    </row>
    <row r="756" ht="15" customHeight="1" s="283">
      <c r="A756" s="109" t="n"/>
      <c r="B756" s="222" t="n"/>
      <c r="C756" s="223" t="n"/>
      <c r="D756" s="223" t="n"/>
      <c r="E756" s="223" t="n"/>
      <c r="F756" s="223" t="n"/>
      <c r="G756" s="223" t="n"/>
      <c r="H756" s="223" t="n"/>
      <c r="I756" s="258" t="n"/>
      <c r="J756" s="186" t="n"/>
      <c r="K756" s="264" t="n"/>
      <c r="L756" s="264" t="n"/>
      <c r="M756" s="265" t="n"/>
      <c r="N756" s="223" t="n"/>
      <c r="O756" s="223" t="n"/>
      <c r="P756" s="260" t="n"/>
      <c r="Q756" s="260" t="n"/>
      <c r="R756" s="223" t="n"/>
      <c r="S756" s="223" t="n"/>
      <c r="T756" s="223" t="n"/>
      <c r="U756" s="261" t="n"/>
      <c r="V756" s="86" t="n"/>
      <c r="W756" s="223" t="n"/>
      <c r="X756" s="223" t="n"/>
      <c r="Y756" s="262" t="n"/>
      <c r="Z756" s="226" t="n"/>
      <c r="AA756" s="241" t="n"/>
      <c r="AB756" s="237" t="n"/>
    </row>
    <row r="757" ht="15" customHeight="1" s="283">
      <c r="A757" s="109" t="n"/>
      <c r="B757" s="222" t="n"/>
      <c r="C757" s="223" t="n"/>
      <c r="D757" s="223" t="n"/>
      <c r="E757" s="223" t="n"/>
      <c r="F757" s="223" t="n"/>
      <c r="G757" s="223" t="n"/>
      <c r="H757" s="223" t="n"/>
      <c r="I757" s="258" t="n"/>
      <c r="J757" s="186" t="n"/>
      <c r="K757" s="223" t="n"/>
      <c r="L757" s="264" t="n"/>
      <c r="M757" s="265" t="n"/>
      <c r="N757" s="223" t="n"/>
      <c r="O757" s="223" t="n"/>
      <c r="P757" s="260" t="n"/>
      <c r="Q757" s="260" t="n"/>
      <c r="R757" s="223" t="n"/>
      <c r="S757" s="223" t="n"/>
      <c r="T757" s="223" t="n"/>
      <c r="U757" s="261" t="n"/>
      <c r="V757" s="86" t="n"/>
      <c r="W757" s="223" t="n"/>
      <c r="X757" s="223" t="n"/>
      <c r="Y757" s="262" t="n"/>
      <c r="Z757" s="226" t="n"/>
      <c r="AA757" s="241" t="n"/>
      <c r="AB757" s="237" t="n"/>
    </row>
    <row r="758" ht="15" customHeight="1" s="283">
      <c r="A758" s="109" t="n"/>
      <c r="B758" s="222" t="n"/>
      <c r="C758" s="223" t="n"/>
      <c r="D758" s="223" t="n"/>
      <c r="E758" s="223" t="n"/>
      <c r="F758" s="223" t="n"/>
      <c r="G758" s="223" t="n"/>
      <c r="H758" s="223" t="n"/>
      <c r="I758" s="258" t="n"/>
      <c r="J758" s="186" t="n"/>
      <c r="K758" s="223" t="n"/>
      <c r="L758" s="264" t="n"/>
      <c r="M758" s="265" t="n"/>
      <c r="N758" s="223" t="n"/>
      <c r="O758" s="223" t="n"/>
      <c r="P758" s="260" t="n"/>
      <c r="Q758" s="260" t="n"/>
      <c r="R758" s="223" t="n"/>
      <c r="S758" s="223" t="n"/>
      <c r="T758" s="223" t="n"/>
      <c r="U758" s="261" t="n"/>
      <c r="V758" s="86" t="n"/>
      <c r="W758" s="223" t="n"/>
      <c r="X758" s="223" t="n"/>
      <c r="Y758" s="262" t="n"/>
      <c r="Z758" s="226" t="n"/>
      <c r="AA758" s="241" t="n"/>
      <c r="AB758" s="237" t="n"/>
    </row>
    <row r="759" ht="15" customHeight="1" s="283">
      <c r="A759" s="109" t="n"/>
      <c r="B759" s="222" t="n"/>
      <c r="C759" s="223" t="n"/>
      <c r="D759" s="223" t="n"/>
      <c r="E759" s="223" t="n"/>
      <c r="F759" s="223" t="n"/>
      <c r="G759" s="223" t="n"/>
      <c r="H759" s="223" t="n"/>
      <c r="I759" s="258" t="n"/>
      <c r="J759" s="186" t="n"/>
      <c r="K759" s="223" t="n"/>
      <c r="L759" s="264" t="n"/>
      <c r="M759" s="265" t="n"/>
      <c r="N759" s="223" t="n"/>
      <c r="O759" s="223" t="n"/>
      <c r="P759" s="260" t="n"/>
      <c r="Q759" s="260" t="n"/>
      <c r="R759" s="223" t="n"/>
      <c r="S759" s="223" t="n"/>
      <c r="T759" s="223" t="n"/>
      <c r="U759" s="261" t="n"/>
      <c r="V759" s="86" t="n"/>
      <c r="W759" s="223" t="n"/>
      <c r="X759" s="223" t="n"/>
      <c r="Y759" s="262" t="n"/>
      <c r="Z759" s="226" t="n"/>
      <c r="AA759" s="241" t="n"/>
      <c r="AB759" s="237" t="n"/>
    </row>
    <row r="760" ht="15" customHeight="1" s="283">
      <c r="A760" s="109" t="n"/>
      <c r="B760" s="222" t="n"/>
      <c r="C760" s="223" t="n"/>
      <c r="D760" s="223" t="n"/>
      <c r="E760" s="223" t="n"/>
      <c r="F760" s="223" t="n"/>
      <c r="G760" s="223" t="n"/>
      <c r="H760" s="223" t="n"/>
      <c r="I760" s="258" t="n"/>
      <c r="J760" s="186" t="n"/>
      <c r="K760" s="264" t="n"/>
      <c r="L760" s="264" t="n"/>
      <c r="M760" s="265" t="n"/>
      <c r="N760" s="223" t="n"/>
      <c r="O760" s="223" t="n"/>
      <c r="P760" s="260" t="n"/>
      <c r="Q760" s="260" t="n"/>
      <c r="R760" s="223" t="n"/>
      <c r="S760" s="223" t="n"/>
      <c r="T760" s="223" t="n"/>
      <c r="U760" s="261" t="n"/>
      <c r="V760" s="86" t="n"/>
      <c r="W760" s="223" t="n"/>
      <c r="X760" s="223" t="n"/>
      <c r="Y760" s="262" t="n"/>
      <c r="Z760" s="226" t="n"/>
      <c r="AA760" s="241" t="n"/>
      <c r="AB760" s="237" t="n"/>
    </row>
    <row r="761" ht="15" customHeight="1" s="283">
      <c r="A761" s="109" t="n"/>
      <c r="B761" s="222" t="n"/>
      <c r="C761" s="223" t="n"/>
      <c r="D761" s="223" t="n"/>
      <c r="E761" s="223" t="n"/>
      <c r="F761" s="223" t="n"/>
      <c r="G761" s="223" t="n"/>
      <c r="H761" s="223" t="n"/>
      <c r="I761" s="258" t="n"/>
      <c r="J761" s="186" t="n"/>
      <c r="K761" s="223" t="n"/>
      <c r="L761" s="264" t="n"/>
      <c r="M761" s="265" t="n"/>
      <c r="N761" s="223" t="n"/>
      <c r="O761" s="223" t="n"/>
      <c r="P761" s="260" t="n"/>
      <c r="Q761" s="260" t="n"/>
      <c r="R761" s="223" t="n"/>
      <c r="S761" s="223" t="n"/>
      <c r="T761" s="223" t="n"/>
      <c r="U761" s="261" t="n"/>
      <c r="V761" s="86" t="n"/>
      <c r="W761" s="223" t="n"/>
      <c r="X761" s="223" t="n"/>
      <c r="Y761" s="262" t="n"/>
      <c r="Z761" s="226" t="n"/>
      <c r="AA761" s="241" t="n"/>
      <c r="AB761" s="237" t="n"/>
    </row>
    <row r="762" ht="15" customHeight="1" s="283">
      <c r="A762" s="109" t="n"/>
      <c r="B762" s="222" t="n"/>
      <c r="C762" s="223" t="n"/>
      <c r="D762" s="223" t="n"/>
      <c r="E762" s="223" t="n"/>
      <c r="F762" s="223" t="n"/>
      <c r="G762" s="223" t="n"/>
      <c r="H762" s="223" t="n"/>
      <c r="I762" s="258" t="n"/>
      <c r="J762" s="186" t="n"/>
      <c r="K762" s="264" t="n"/>
      <c r="L762" s="264" t="n"/>
      <c r="M762" s="259" t="n"/>
      <c r="N762" s="223" t="n"/>
      <c r="O762" s="223" t="n"/>
      <c r="P762" s="260" t="n"/>
      <c r="Q762" s="260" t="n"/>
      <c r="R762" s="223" t="n"/>
      <c r="S762" s="223" t="n"/>
      <c r="T762" s="223" t="n"/>
      <c r="U762" s="261" t="n"/>
      <c r="V762" s="86" t="n"/>
      <c r="W762" s="223" t="n"/>
      <c r="X762" s="223" t="n"/>
      <c r="Y762" s="262" t="n"/>
      <c r="Z762" s="226" t="n"/>
      <c r="AA762" s="241" t="n"/>
      <c r="AB762" s="237" t="n"/>
    </row>
    <row r="763" ht="15" customHeight="1" s="283">
      <c r="A763" s="109" t="n"/>
      <c r="B763" s="222" t="n"/>
      <c r="C763" s="223" t="n"/>
      <c r="D763" s="223" t="n"/>
      <c r="E763" s="223" t="n"/>
      <c r="F763" s="223" t="n"/>
      <c r="G763" s="223" t="n"/>
      <c r="H763" s="223" t="n"/>
      <c r="I763" s="258" t="n"/>
      <c r="J763" s="186" t="n"/>
      <c r="K763" s="223" t="n"/>
      <c r="L763" s="223" t="n"/>
      <c r="M763" s="259" t="n"/>
      <c r="N763" s="223" t="n"/>
      <c r="O763" s="223" t="n"/>
      <c r="P763" s="260" t="n"/>
      <c r="Q763" s="260" t="n"/>
      <c r="R763" s="223" t="n"/>
      <c r="S763" s="223" t="n"/>
      <c r="T763" s="223" t="n"/>
      <c r="U763" s="261" t="n"/>
      <c r="V763" s="86" t="n"/>
      <c r="W763" s="223" t="n"/>
      <c r="X763" s="223" t="n"/>
      <c r="Y763" s="262" t="n"/>
      <c r="Z763" s="226" t="n"/>
      <c r="AA763" s="241" t="n"/>
      <c r="AB763" s="237" t="n"/>
    </row>
    <row r="764" ht="15" customHeight="1" s="283">
      <c r="A764" s="109" t="n"/>
      <c r="B764" s="222" t="n"/>
      <c r="C764" s="223" t="n"/>
      <c r="D764" s="223" t="n"/>
      <c r="E764" s="223" t="n"/>
      <c r="F764" s="223" t="n"/>
      <c r="G764" s="223" t="n"/>
      <c r="H764" s="223" t="n"/>
      <c r="I764" s="258" t="n"/>
      <c r="J764" s="186" t="n"/>
      <c r="K764" s="223" t="n"/>
      <c r="L764" s="264" t="n"/>
      <c r="M764" s="265" t="n"/>
      <c r="N764" s="223" t="n"/>
      <c r="O764" s="223" t="n"/>
      <c r="P764" s="260" t="n"/>
      <c r="Q764" s="260" t="n"/>
      <c r="R764" s="223" t="n"/>
      <c r="S764" s="223" t="n"/>
      <c r="T764" s="223" t="n"/>
      <c r="U764" s="261" t="n"/>
      <c r="V764" s="86" t="n"/>
      <c r="W764" s="223" t="n"/>
      <c r="X764" s="223" t="n"/>
      <c r="Y764" s="262" t="n"/>
      <c r="Z764" s="226" t="n"/>
      <c r="AA764" s="241" t="n"/>
      <c r="AB764" s="237" t="n"/>
    </row>
    <row r="765" ht="15" customHeight="1" s="283">
      <c r="A765" s="109" t="n"/>
      <c r="B765" s="222" t="n"/>
      <c r="C765" s="223" t="n"/>
      <c r="D765" s="223" t="n"/>
      <c r="E765" s="223" t="n"/>
      <c r="F765" s="223" t="n"/>
      <c r="G765" s="223" t="n"/>
      <c r="H765" s="223" t="n"/>
      <c r="I765" s="258" t="n"/>
      <c r="J765" s="186" t="n"/>
      <c r="K765" s="223" t="n"/>
      <c r="L765" s="223" t="n"/>
      <c r="M765" s="259" t="n"/>
      <c r="N765" s="223" t="n"/>
      <c r="O765" s="223" t="n"/>
      <c r="P765" s="260" t="n"/>
      <c r="Q765" s="260" t="n"/>
      <c r="R765" s="223" t="n"/>
      <c r="S765" s="223" t="n"/>
      <c r="T765" s="223" t="n"/>
      <c r="U765" s="261" t="n"/>
      <c r="V765" s="86" t="n"/>
      <c r="W765" s="223" t="n"/>
      <c r="X765" s="223" t="n"/>
      <c r="Y765" s="262" t="n"/>
      <c r="Z765" s="226" t="n"/>
      <c r="AA765" s="241" t="n"/>
      <c r="AB765" s="237" t="n"/>
    </row>
    <row r="766" ht="15" customHeight="1" s="283">
      <c r="A766" s="109" t="n"/>
      <c r="B766" s="222" t="n"/>
      <c r="C766" s="223" t="n"/>
      <c r="D766" s="223" t="n"/>
      <c r="E766" s="223" t="n"/>
      <c r="F766" s="223" t="n"/>
      <c r="G766" s="223" t="n"/>
      <c r="H766" s="223" t="n"/>
      <c r="I766" s="258" t="n"/>
      <c r="J766" s="186" t="n"/>
      <c r="K766" s="223" t="n"/>
      <c r="L766" s="223" t="n"/>
      <c r="M766" s="259" t="n"/>
      <c r="N766" s="223" t="n"/>
      <c r="O766" s="223" t="n"/>
      <c r="P766" s="260" t="n"/>
      <c r="Q766" s="260" t="n"/>
      <c r="R766" s="223" t="n"/>
      <c r="S766" s="223" t="n"/>
      <c r="T766" s="223" t="n"/>
      <c r="U766" s="261" t="n"/>
      <c r="V766" s="86" t="n"/>
      <c r="W766" s="223" t="n"/>
      <c r="X766" s="225" t="n"/>
      <c r="Y766" s="262" t="n"/>
      <c r="Z766" s="226" t="n"/>
      <c r="AA766" s="241" t="n"/>
      <c r="AB766" s="237" t="n"/>
    </row>
    <row r="767" ht="15" customHeight="1" s="283">
      <c r="A767" s="109" t="n"/>
      <c r="B767" s="222" t="n"/>
      <c r="C767" s="223" t="n"/>
      <c r="D767" s="223" t="n"/>
      <c r="E767" s="223" t="n"/>
      <c r="F767" s="223" t="n"/>
      <c r="G767" s="223" t="n"/>
      <c r="H767" s="223" t="n"/>
      <c r="I767" s="258" t="n"/>
      <c r="J767" s="186" t="n"/>
      <c r="K767" s="264" t="n"/>
      <c r="L767" s="264" t="n"/>
      <c r="M767" s="259" t="n"/>
      <c r="N767" s="223" t="n"/>
      <c r="O767" s="223" t="n"/>
      <c r="P767" s="260" t="n"/>
      <c r="Q767" s="260" t="n"/>
      <c r="R767" s="223" t="n"/>
      <c r="S767" s="223" t="n"/>
      <c r="T767" s="223" t="n"/>
      <c r="U767" s="261" t="n"/>
      <c r="V767" s="86" t="n"/>
      <c r="W767" s="223" t="n"/>
      <c r="X767" s="223" t="n"/>
      <c r="Y767" s="262" t="n"/>
      <c r="Z767" s="226" t="n"/>
      <c r="AA767" s="241" t="n"/>
      <c r="AB767" s="237" t="n"/>
    </row>
    <row r="768" ht="15" customHeight="1" s="283">
      <c r="A768" s="109" t="n"/>
      <c r="B768" s="222" t="n"/>
      <c r="C768" s="223" t="n"/>
      <c r="D768" s="223" t="n"/>
      <c r="E768" s="223" t="n"/>
      <c r="F768" s="223" t="n"/>
      <c r="G768" s="223" t="n"/>
      <c r="H768" s="223" t="n"/>
      <c r="I768" s="258" t="n"/>
      <c r="J768" s="186" t="n"/>
      <c r="K768" s="223" t="n"/>
      <c r="L768" s="264" t="n"/>
      <c r="M768" s="265" t="n"/>
      <c r="N768" s="223" t="n"/>
      <c r="O768" s="223" t="n"/>
      <c r="P768" s="260" t="n"/>
      <c r="Q768" s="260" t="n"/>
      <c r="R768" s="223" t="n"/>
      <c r="S768" s="223" t="n"/>
      <c r="T768" s="223" t="n"/>
      <c r="U768" s="261" t="n"/>
      <c r="V768" s="86" t="n"/>
      <c r="W768" s="223" t="n"/>
      <c r="X768" s="223" t="n"/>
      <c r="Y768" s="262" t="n"/>
      <c r="Z768" s="226" t="n"/>
      <c r="AA768" s="241" t="n"/>
      <c r="AB768" s="237" t="n"/>
    </row>
    <row r="769" ht="15" customHeight="1" s="283">
      <c r="A769" s="109" t="n"/>
      <c r="B769" s="222" t="n"/>
      <c r="C769" s="223" t="n"/>
      <c r="D769" s="223" t="n"/>
      <c r="E769" s="223" t="n"/>
      <c r="F769" s="223" t="n"/>
      <c r="G769" s="223" t="n"/>
      <c r="H769" s="223" t="n"/>
      <c r="I769" s="258" t="n"/>
      <c r="J769" s="186" t="n"/>
      <c r="K769" s="223" t="n"/>
      <c r="L769" s="223" t="n"/>
      <c r="M769" s="259" t="n"/>
      <c r="N769" s="223" t="n"/>
      <c r="O769" s="223" t="n"/>
      <c r="P769" s="260" t="n"/>
      <c r="Q769" s="260" t="n"/>
      <c r="R769" s="223" t="n"/>
      <c r="S769" s="223" t="n"/>
      <c r="T769" s="223" t="n"/>
      <c r="U769" s="261" t="n"/>
      <c r="V769" s="86" t="n"/>
      <c r="W769" s="223" t="n"/>
      <c r="X769" s="223" t="n"/>
      <c r="Y769" s="262" t="n"/>
      <c r="Z769" s="226" t="n"/>
      <c r="AA769" s="241" t="n"/>
      <c r="AB769" s="237" t="n"/>
    </row>
    <row r="770" ht="15" customHeight="1" s="283">
      <c r="A770" s="109" t="n"/>
      <c r="B770" s="222" t="n"/>
      <c r="C770" s="223" t="n"/>
      <c r="D770" s="223" t="n"/>
      <c r="E770" s="223" t="n"/>
      <c r="F770" s="223" t="n"/>
      <c r="G770" s="223" t="n"/>
      <c r="H770" s="223" t="n"/>
      <c r="I770" s="258" t="n"/>
      <c r="J770" s="186" t="n"/>
      <c r="K770" s="223" t="n"/>
      <c r="L770" s="264" t="n"/>
      <c r="M770" s="265" t="n"/>
      <c r="N770" s="223" t="n"/>
      <c r="O770" s="223" t="n"/>
      <c r="P770" s="260" t="n"/>
      <c r="Q770" s="260" t="n"/>
      <c r="R770" s="223" t="n"/>
      <c r="S770" s="223" t="n"/>
      <c r="T770" s="223" t="n"/>
      <c r="U770" s="261" t="n"/>
      <c r="V770" s="86" t="n"/>
      <c r="W770" s="223" t="n"/>
      <c r="X770" s="223" t="n"/>
      <c r="Y770" s="262" t="n"/>
      <c r="Z770" s="226" t="n"/>
      <c r="AA770" s="241" t="n"/>
      <c r="AB770" s="237" t="n"/>
    </row>
    <row r="771" ht="15" customHeight="1" s="283">
      <c r="A771" s="109" t="n"/>
      <c r="B771" s="222" t="n"/>
      <c r="C771" s="223" t="n"/>
      <c r="D771" s="223" t="n"/>
      <c r="E771" s="223" t="n"/>
      <c r="F771" s="223" t="n"/>
      <c r="G771" s="223" t="n"/>
      <c r="H771" s="223" t="n"/>
      <c r="I771" s="258" t="n"/>
      <c r="J771" s="186" t="n"/>
      <c r="K771" s="223" t="n"/>
      <c r="L771" s="223" t="n"/>
      <c r="M771" s="259" t="n"/>
      <c r="N771" s="223" t="n"/>
      <c r="O771" s="223" t="n"/>
      <c r="P771" s="260" t="n"/>
      <c r="Q771" s="260" t="n"/>
      <c r="R771" s="223" t="n"/>
      <c r="S771" s="223" t="n"/>
      <c r="T771" s="223" t="n"/>
      <c r="U771" s="261" t="n"/>
      <c r="V771" s="86" t="n"/>
      <c r="W771" s="223" t="n"/>
      <c r="X771" s="223" t="n"/>
      <c r="Y771" s="262" t="n"/>
      <c r="Z771" s="226" t="n"/>
      <c r="AA771" s="241" t="n"/>
      <c r="AB771" s="237" t="n"/>
    </row>
    <row r="772" ht="15" customHeight="1" s="283">
      <c r="A772" s="109" t="n"/>
      <c r="B772" s="222" t="n"/>
      <c r="C772" s="223" t="n"/>
      <c r="D772" s="223" t="n"/>
      <c r="E772" s="223" t="n"/>
      <c r="F772" s="223" t="n"/>
      <c r="G772" s="223" t="n"/>
      <c r="H772" s="223" t="n"/>
      <c r="I772" s="258" t="n"/>
      <c r="J772" s="186" t="n"/>
      <c r="K772" s="223" t="n"/>
      <c r="L772" s="264" t="n"/>
      <c r="M772" s="265" t="n"/>
      <c r="N772" s="223" t="n"/>
      <c r="O772" s="223" t="n"/>
      <c r="P772" s="260" t="n"/>
      <c r="Q772" s="260" t="n"/>
      <c r="R772" s="223" t="n"/>
      <c r="S772" s="223" t="n"/>
      <c r="T772" s="223" t="n"/>
      <c r="U772" s="261" t="n"/>
      <c r="V772" s="86" t="n"/>
      <c r="W772" s="223" t="n"/>
      <c r="X772" s="223" t="n"/>
      <c r="Y772" s="262" t="n"/>
      <c r="Z772" s="226" t="n"/>
      <c r="AA772" s="241" t="n"/>
      <c r="AB772" s="237" t="n"/>
    </row>
    <row r="773" ht="15" customHeight="1" s="283">
      <c r="A773" s="109" t="n"/>
      <c r="B773" s="222" t="n"/>
      <c r="C773" s="223" t="n"/>
      <c r="D773" s="223" t="n"/>
      <c r="E773" s="223" t="n"/>
      <c r="F773" s="223" t="n"/>
      <c r="G773" s="223" t="n"/>
      <c r="H773" s="223" t="n"/>
      <c r="I773" s="258" t="n"/>
      <c r="J773" s="186" t="n"/>
      <c r="K773" s="223" t="n"/>
      <c r="L773" s="264" t="n"/>
      <c r="M773" s="265" t="n"/>
      <c r="N773" s="223" t="n"/>
      <c r="O773" s="223" t="n"/>
      <c r="P773" s="260" t="n"/>
      <c r="Q773" s="260" t="n"/>
      <c r="R773" s="223" t="n"/>
      <c r="S773" s="223" t="n"/>
      <c r="T773" s="223" t="n"/>
      <c r="U773" s="261" t="n"/>
      <c r="V773" s="86" t="n"/>
      <c r="W773" s="223" t="n"/>
      <c r="X773" s="223" t="n"/>
      <c r="Y773" s="262" t="n"/>
      <c r="Z773" s="226" t="n"/>
      <c r="AA773" s="241" t="n"/>
      <c r="AB773" s="237" t="n"/>
    </row>
    <row r="774" ht="15" customHeight="1" s="283">
      <c r="A774" s="109" t="n"/>
      <c r="B774" s="222" t="n"/>
      <c r="C774" s="223" t="n"/>
      <c r="D774" s="223" t="n"/>
      <c r="E774" s="223" t="n"/>
      <c r="F774" s="223" t="n"/>
      <c r="G774" s="223" t="n"/>
      <c r="H774" s="223" t="n"/>
      <c r="I774" s="258" t="n"/>
      <c r="J774" s="186" t="n"/>
      <c r="K774" s="223" t="n"/>
      <c r="L774" s="223" t="n"/>
      <c r="M774" s="259" t="n"/>
      <c r="N774" s="223" t="n"/>
      <c r="O774" s="223" t="n"/>
      <c r="P774" s="260" t="n"/>
      <c r="Q774" s="260" t="n"/>
      <c r="R774" s="223" t="n"/>
      <c r="S774" s="223" t="n"/>
      <c r="T774" s="223" t="n"/>
      <c r="U774" s="261" t="n"/>
      <c r="V774" s="86" t="n"/>
      <c r="W774" s="223" t="n"/>
      <c r="X774" s="223" t="n"/>
      <c r="Y774" s="262" t="n"/>
      <c r="Z774" s="226" t="n"/>
      <c r="AA774" s="241" t="n"/>
      <c r="AB774" s="237" t="n"/>
    </row>
    <row r="775" ht="15" customHeight="1" s="283">
      <c r="A775" s="109" t="n"/>
      <c r="B775" s="222" t="n"/>
      <c r="C775" s="223" t="n"/>
      <c r="D775" s="223" t="n"/>
      <c r="E775" s="223" t="n"/>
      <c r="F775" s="223" t="n"/>
      <c r="G775" s="223" t="n"/>
      <c r="H775" s="223" t="n"/>
      <c r="I775" s="258" t="n"/>
      <c r="J775" s="186" t="n"/>
      <c r="K775" s="223" t="n"/>
      <c r="L775" s="264" t="n"/>
      <c r="M775" s="265" t="n"/>
      <c r="N775" s="223" t="n"/>
      <c r="O775" s="223" t="n"/>
      <c r="P775" s="260" t="n"/>
      <c r="Q775" s="260" t="n"/>
      <c r="R775" s="223" t="n"/>
      <c r="S775" s="223" t="n"/>
      <c r="T775" s="223" t="n"/>
      <c r="U775" s="261" t="n"/>
      <c r="V775" s="86" t="n"/>
      <c r="W775" s="223" t="n"/>
      <c r="X775" s="223" t="n"/>
      <c r="Y775" s="262" t="n"/>
      <c r="Z775" s="226" t="n"/>
      <c r="AA775" s="241" t="n"/>
      <c r="AB775" s="237" t="n"/>
    </row>
    <row r="776" ht="15" customHeight="1" s="283">
      <c r="A776" s="109" t="n"/>
      <c r="B776" s="222" t="n"/>
      <c r="C776" s="223" t="n"/>
      <c r="D776" s="223" t="n"/>
      <c r="E776" s="223" t="n"/>
      <c r="F776" s="223" t="n"/>
      <c r="G776" s="223" t="n"/>
      <c r="H776" s="223" t="n"/>
      <c r="I776" s="258" t="n"/>
      <c r="J776" s="186" t="n"/>
      <c r="K776" s="223" t="n"/>
      <c r="L776" s="264" t="n"/>
      <c r="M776" s="265" t="n"/>
      <c r="N776" s="223" t="n"/>
      <c r="O776" s="223" t="n"/>
      <c r="P776" s="260" t="n"/>
      <c r="Q776" s="260" t="n"/>
      <c r="R776" s="223" t="n"/>
      <c r="S776" s="223" t="n"/>
      <c r="T776" s="223" t="n"/>
      <c r="U776" s="261" t="n"/>
      <c r="V776" s="86" t="n"/>
      <c r="W776" s="223" t="n"/>
      <c r="X776" s="223" t="n"/>
      <c r="Y776" s="262" t="n"/>
      <c r="Z776" s="226" t="n"/>
      <c r="AA776" s="241" t="n"/>
      <c r="AB776" s="237" t="n"/>
    </row>
    <row r="777" ht="15" customHeight="1" s="283">
      <c r="A777" s="109" t="n"/>
      <c r="B777" s="222" t="n"/>
      <c r="C777" s="223" t="n"/>
      <c r="D777" s="223" t="n"/>
      <c r="E777" s="223" t="n"/>
      <c r="F777" s="223" t="n"/>
      <c r="G777" s="223" t="n"/>
      <c r="H777" s="223" t="n"/>
      <c r="I777" s="258" t="n"/>
      <c r="J777" s="186" t="n"/>
      <c r="K777" s="223" t="n"/>
      <c r="L777" s="264" t="n"/>
      <c r="M777" s="265" t="n"/>
      <c r="N777" s="223" t="n"/>
      <c r="O777" s="223" t="n"/>
      <c r="P777" s="260" t="n"/>
      <c r="Q777" s="260" t="n"/>
      <c r="R777" s="223" t="n"/>
      <c r="S777" s="223" t="n"/>
      <c r="T777" s="223" t="n"/>
      <c r="U777" s="261" t="n"/>
      <c r="V777" s="86" t="n"/>
      <c r="W777" s="223" t="n"/>
      <c r="X777" s="225" t="n"/>
      <c r="Y777" s="262" t="n"/>
      <c r="Z777" s="226" t="n"/>
      <c r="AA777" s="241" t="n"/>
      <c r="AB777" s="237" t="n"/>
    </row>
    <row r="778" ht="15" customHeight="1" s="283">
      <c r="A778" s="109" t="n"/>
      <c r="B778" s="222" t="n"/>
      <c r="C778" s="223" t="n"/>
      <c r="D778" s="223" t="n"/>
      <c r="E778" s="223" t="n"/>
      <c r="F778" s="223" t="n"/>
      <c r="G778" s="223" t="n"/>
      <c r="H778" s="223" t="n"/>
      <c r="I778" s="258" t="n"/>
      <c r="J778" s="186" t="n"/>
      <c r="K778" s="264" t="n"/>
      <c r="L778" s="264" t="n"/>
      <c r="M778" s="259" t="n"/>
      <c r="N778" s="223" t="n"/>
      <c r="O778" s="223" t="n"/>
      <c r="P778" s="260" t="n"/>
      <c r="Q778" s="260" t="n"/>
      <c r="R778" s="223" t="n"/>
      <c r="S778" s="223" t="n"/>
      <c r="T778" s="223" t="n"/>
      <c r="U778" s="261" t="n"/>
      <c r="V778" s="86" t="n"/>
      <c r="W778" s="223" t="n"/>
      <c r="X778" s="225" t="n"/>
      <c r="Y778" s="262" t="n"/>
      <c r="Z778" s="226" t="n"/>
      <c r="AA778" s="241" t="n"/>
      <c r="AB778" s="237" t="n"/>
    </row>
    <row r="779" ht="15" customHeight="1" s="283">
      <c r="A779" s="109" t="n"/>
      <c r="B779" s="222" t="n"/>
      <c r="C779" s="223" t="n"/>
      <c r="D779" s="223" t="n"/>
      <c r="E779" s="223" t="n"/>
      <c r="F779" s="223" t="n"/>
      <c r="G779" s="223" t="n"/>
      <c r="H779" s="223" t="n"/>
      <c r="I779" s="258" t="n"/>
      <c r="J779" s="186" t="n"/>
      <c r="K779" s="264" t="n"/>
      <c r="L779" s="264" t="n"/>
      <c r="M779" s="259" t="n"/>
      <c r="N779" s="223" t="n"/>
      <c r="O779" s="223" t="n"/>
      <c r="P779" s="260" t="n"/>
      <c r="Q779" s="260" t="n"/>
      <c r="R779" s="223" t="n"/>
      <c r="S779" s="223" t="n"/>
      <c r="T779" s="223" t="n"/>
      <c r="U779" s="261" t="n"/>
      <c r="V779" s="86" t="n"/>
      <c r="W779" s="223" t="n"/>
      <c r="X779" s="225" t="n"/>
      <c r="Y779" s="262" t="n"/>
      <c r="Z779" s="226" t="n"/>
      <c r="AA779" s="241" t="n"/>
      <c r="AB779" s="237" t="n"/>
    </row>
    <row r="780" ht="15" customHeight="1" s="283">
      <c r="A780" s="109" t="n"/>
      <c r="B780" s="222" t="n"/>
      <c r="C780" s="223" t="n"/>
      <c r="D780" s="223" t="n"/>
      <c r="E780" s="223" t="n"/>
      <c r="F780" s="223" t="n"/>
      <c r="G780" s="223" t="n"/>
      <c r="H780" s="223" t="n"/>
      <c r="I780" s="258" t="n"/>
      <c r="J780" s="186" t="n"/>
      <c r="K780" s="223" t="n"/>
      <c r="L780" s="264" t="n"/>
      <c r="M780" s="265" t="n"/>
      <c r="N780" s="223" t="n"/>
      <c r="O780" s="223" t="n"/>
      <c r="P780" s="260" t="n"/>
      <c r="Q780" s="260" t="n"/>
      <c r="R780" s="223" t="n"/>
      <c r="S780" s="223" t="n"/>
      <c r="T780" s="223" t="n"/>
      <c r="U780" s="261" t="n"/>
      <c r="V780" s="86" t="n"/>
      <c r="W780" s="223" t="n"/>
      <c r="X780" s="225" t="n"/>
      <c r="Y780" s="262" t="n"/>
      <c r="Z780" s="226" t="n"/>
      <c r="AA780" s="241" t="n"/>
      <c r="AB780" s="237" t="n"/>
    </row>
    <row r="781" ht="15" customHeight="1" s="283">
      <c r="A781" s="109" t="n"/>
      <c r="B781" s="222" t="n"/>
      <c r="C781" s="223" t="n"/>
      <c r="D781" s="223" t="n"/>
      <c r="E781" s="223" t="n"/>
      <c r="F781" s="223" t="n"/>
      <c r="G781" s="223" t="n"/>
      <c r="H781" s="223" t="n"/>
      <c r="I781" s="258" t="n"/>
      <c r="J781" s="186" t="n"/>
      <c r="K781" s="223" t="n"/>
      <c r="L781" s="264" t="n"/>
      <c r="M781" s="265" t="n"/>
      <c r="N781" s="223" t="n"/>
      <c r="O781" s="223" t="n"/>
      <c r="P781" s="260" t="n"/>
      <c r="Q781" s="260" t="n"/>
      <c r="R781" s="223" t="n"/>
      <c r="S781" s="223" t="n"/>
      <c r="T781" s="223" t="n"/>
      <c r="U781" s="261" t="n"/>
      <c r="V781" s="86" t="n"/>
      <c r="W781" s="223" t="n"/>
      <c r="X781" s="225" t="n"/>
      <c r="Y781" s="262" t="n"/>
      <c r="Z781" s="226" t="n"/>
      <c r="AA781" s="241" t="n"/>
      <c r="AB781" s="237" t="n"/>
    </row>
    <row r="782" ht="15" customHeight="1" s="283">
      <c r="A782" s="109" t="n"/>
      <c r="B782" s="222" t="n"/>
      <c r="C782" s="223" t="n"/>
      <c r="D782" s="223" t="n"/>
      <c r="E782" s="223" t="n"/>
      <c r="F782" s="223" t="n"/>
      <c r="G782" s="223" t="n"/>
      <c r="H782" s="223" t="n"/>
      <c r="I782" s="258" t="n"/>
      <c r="J782" s="186" t="n"/>
      <c r="K782" s="264" t="n"/>
      <c r="L782" s="264" t="n"/>
      <c r="M782" s="259" t="n"/>
      <c r="N782" s="223" t="n"/>
      <c r="O782" s="223" t="n"/>
      <c r="P782" s="260" t="n"/>
      <c r="Q782" s="260" t="n"/>
      <c r="R782" s="223" t="n"/>
      <c r="S782" s="223" t="n"/>
      <c r="T782" s="223" t="n"/>
      <c r="U782" s="261" t="n"/>
      <c r="V782" s="86" t="n"/>
      <c r="W782" s="223" t="n"/>
      <c r="X782" s="225" t="n"/>
      <c r="Y782" s="262" t="n"/>
      <c r="Z782" s="226" t="n"/>
      <c r="AA782" s="241" t="n"/>
      <c r="AB782" s="237" t="n"/>
    </row>
    <row r="783" ht="15" customHeight="1" s="283">
      <c r="A783" s="109" t="n"/>
      <c r="B783" s="222" t="n"/>
      <c r="C783" s="223" t="n"/>
      <c r="D783" s="223" t="n"/>
      <c r="E783" s="223" t="n"/>
      <c r="F783" s="223" t="n"/>
      <c r="G783" s="223" t="n"/>
      <c r="H783" s="223" t="n"/>
      <c r="I783" s="258" t="n"/>
      <c r="J783" s="186" t="n"/>
      <c r="K783" s="264" t="n"/>
      <c r="L783" s="264" t="n"/>
      <c r="M783" s="265" t="n"/>
      <c r="N783" s="223" t="n"/>
      <c r="O783" s="223" t="n"/>
      <c r="P783" s="260" t="n"/>
      <c r="Q783" s="260" t="n"/>
      <c r="R783" s="223" t="n"/>
      <c r="S783" s="223" t="n"/>
      <c r="T783" s="223" t="n"/>
      <c r="U783" s="261" t="n"/>
      <c r="V783" s="86" t="n"/>
      <c r="W783" s="223" t="n"/>
      <c r="X783" s="225" t="n"/>
      <c r="Y783" s="262" t="n"/>
      <c r="Z783" s="226" t="n"/>
      <c r="AA783" s="241" t="n"/>
      <c r="AB783" s="237" t="n"/>
    </row>
    <row r="784" ht="15" customHeight="1" s="283">
      <c r="A784" s="109" t="n"/>
      <c r="B784" s="222" t="n"/>
      <c r="C784" s="223" t="n"/>
      <c r="D784" s="223" t="n"/>
      <c r="E784" s="223" t="n"/>
      <c r="F784" s="223" t="n"/>
      <c r="G784" s="223" t="n"/>
      <c r="H784" s="223" t="n"/>
      <c r="I784" s="258" t="n"/>
      <c r="J784" s="186" t="n"/>
      <c r="K784" s="223" t="n"/>
      <c r="L784" s="264" t="n"/>
      <c r="M784" s="265" t="n"/>
      <c r="N784" s="223" t="n"/>
      <c r="O784" s="223" t="n"/>
      <c r="P784" s="260" t="n"/>
      <c r="Q784" s="260" t="n"/>
      <c r="R784" s="223" t="n"/>
      <c r="S784" s="223" t="n"/>
      <c r="T784" s="223" t="n"/>
      <c r="U784" s="261" t="n"/>
      <c r="V784" s="86" t="n"/>
      <c r="W784" s="223" t="n"/>
      <c r="X784" s="225" t="n"/>
      <c r="Y784" s="262" t="n"/>
      <c r="Z784" s="226" t="n"/>
      <c r="AA784" s="241" t="n"/>
      <c r="AB784" s="237" t="n"/>
    </row>
    <row r="785" ht="15" customHeight="1" s="283">
      <c r="A785" s="109" t="n"/>
      <c r="B785" s="222" t="n"/>
      <c r="C785" s="223" t="n"/>
      <c r="D785" s="223" t="n"/>
      <c r="E785" s="223" t="n"/>
      <c r="F785" s="223" t="n"/>
      <c r="G785" s="223" t="n"/>
      <c r="H785" s="223" t="n"/>
      <c r="I785" s="258" t="n"/>
      <c r="J785" s="186" t="n"/>
      <c r="K785" s="223" t="n"/>
      <c r="L785" s="264" t="n"/>
      <c r="M785" s="265" t="n"/>
      <c r="N785" s="223" t="n"/>
      <c r="O785" s="223" t="n"/>
      <c r="P785" s="260" t="n"/>
      <c r="Q785" s="260" t="n"/>
      <c r="R785" s="223" t="n"/>
      <c r="S785" s="223" t="n"/>
      <c r="T785" s="223" t="n"/>
      <c r="U785" s="261" t="n"/>
      <c r="V785" s="86" t="n"/>
      <c r="W785" s="223" t="n"/>
      <c r="X785" s="225" t="n"/>
      <c r="Y785" s="262" t="n"/>
      <c r="Z785" s="226" t="n"/>
      <c r="AA785" s="241" t="n"/>
      <c r="AB785" s="237" t="n"/>
    </row>
    <row r="786" ht="15" customHeight="1" s="283">
      <c r="A786" s="109" t="n"/>
      <c r="B786" s="222" t="n"/>
      <c r="C786" s="223" t="n"/>
      <c r="D786" s="223" t="n"/>
      <c r="E786" s="223" t="n"/>
      <c r="F786" s="223" t="n"/>
      <c r="G786" s="223" t="n"/>
      <c r="H786" s="223" t="n"/>
      <c r="I786" s="258" t="n"/>
      <c r="J786" s="186" t="n"/>
      <c r="K786" s="223" t="n"/>
      <c r="L786" s="264" t="n"/>
      <c r="M786" s="265" t="n"/>
      <c r="N786" s="223" t="n"/>
      <c r="O786" s="223" t="n"/>
      <c r="P786" s="260" t="n"/>
      <c r="Q786" s="260" t="n"/>
      <c r="R786" s="223" t="n"/>
      <c r="S786" s="223" t="n"/>
      <c r="T786" s="223" t="n"/>
      <c r="U786" s="261" t="n"/>
      <c r="V786" s="86" t="n"/>
      <c r="W786" s="223" t="n"/>
      <c r="X786" s="225" t="n"/>
      <c r="Y786" s="262" t="n"/>
      <c r="Z786" s="226" t="n"/>
      <c r="AA786" s="241" t="n"/>
      <c r="AB786" s="237" t="n"/>
    </row>
    <row r="787" ht="15" customHeight="1" s="283">
      <c r="A787" s="109" t="n"/>
      <c r="B787" s="222" t="n"/>
      <c r="C787" s="223" t="n"/>
      <c r="D787" s="223" t="n"/>
      <c r="E787" s="223" t="n"/>
      <c r="F787" s="223" t="n"/>
      <c r="G787" s="223" t="n"/>
      <c r="H787" s="223" t="n"/>
      <c r="I787" s="258" t="n"/>
      <c r="J787" s="186" t="n"/>
      <c r="K787" s="223" t="n"/>
      <c r="L787" s="264" t="n"/>
      <c r="M787" s="265" t="n"/>
      <c r="N787" s="223" t="n"/>
      <c r="O787" s="223" t="n"/>
      <c r="P787" s="260" t="n"/>
      <c r="Q787" s="260" t="n"/>
      <c r="R787" s="223" t="n"/>
      <c r="S787" s="223" t="n"/>
      <c r="T787" s="223" t="n"/>
      <c r="U787" s="261" t="n"/>
      <c r="V787" s="86" t="n"/>
      <c r="W787" s="223" t="n"/>
      <c r="X787" s="225" t="n"/>
      <c r="Y787" s="262" t="n"/>
      <c r="Z787" s="226" t="n"/>
      <c r="AA787" s="241" t="n"/>
      <c r="AB787" s="237" t="n"/>
    </row>
    <row r="788" ht="15" customHeight="1" s="283">
      <c r="A788" s="109" t="n"/>
      <c r="B788" s="222" t="n"/>
      <c r="C788" s="223" t="n"/>
      <c r="D788" s="223" t="n"/>
      <c r="E788" s="223" t="n"/>
      <c r="F788" s="223" t="n"/>
      <c r="G788" s="223" t="n"/>
      <c r="H788" s="223" t="n"/>
      <c r="I788" s="258" t="n"/>
      <c r="J788" s="186" t="n"/>
      <c r="K788" s="223" t="n"/>
      <c r="L788" s="264" t="n"/>
      <c r="M788" s="265" t="n"/>
      <c r="N788" s="223" t="n"/>
      <c r="O788" s="223" t="n"/>
      <c r="P788" s="260" t="n"/>
      <c r="Q788" s="260" t="n"/>
      <c r="R788" s="223" t="n"/>
      <c r="S788" s="223" t="n"/>
      <c r="T788" s="223" t="n"/>
      <c r="U788" s="261" t="n"/>
      <c r="V788" s="86" t="n"/>
      <c r="W788" s="223" t="n"/>
      <c r="X788" s="225" t="n"/>
      <c r="Y788" s="262" t="n"/>
      <c r="Z788" s="226" t="n"/>
      <c r="AA788" s="241" t="n"/>
      <c r="AB788" s="237" t="n"/>
    </row>
    <row r="789" ht="15" customHeight="1" s="283">
      <c r="A789" s="109" t="n"/>
      <c r="B789" s="222" t="n"/>
      <c r="C789" s="223" t="n"/>
      <c r="D789" s="223" t="n"/>
      <c r="E789" s="223" t="n"/>
      <c r="F789" s="223" t="n"/>
      <c r="G789" s="223" t="n"/>
      <c r="H789" s="223" t="n"/>
      <c r="I789" s="258" t="n"/>
      <c r="J789" s="186" t="n"/>
      <c r="K789" s="264" t="n"/>
      <c r="L789" s="264" t="n"/>
      <c r="M789" s="259" t="n"/>
      <c r="N789" s="223" t="n"/>
      <c r="O789" s="223" t="n"/>
      <c r="P789" s="260" t="n"/>
      <c r="Q789" s="260" t="n"/>
      <c r="R789" s="223" t="n"/>
      <c r="S789" s="223" t="n"/>
      <c r="T789" s="223" t="n"/>
      <c r="U789" s="261" t="n"/>
      <c r="V789" s="86" t="n"/>
      <c r="W789" s="223" t="n"/>
      <c r="X789" s="225" t="n"/>
      <c r="Y789" s="262" t="n"/>
      <c r="Z789" s="226" t="n"/>
      <c r="AA789" s="241" t="n"/>
      <c r="AB789" s="237" t="n"/>
    </row>
    <row r="790" ht="15" customHeight="1" s="283">
      <c r="A790" s="109" t="n"/>
      <c r="B790" s="222" t="n"/>
      <c r="C790" s="223" t="n"/>
      <c r="D790" s="223" t="n"/>
      <c r="E790" s="223" t="n"/>
      <c r="F790" s="223" t="n"/>
      <c r="G790" s="223" t="n"/>
      <c r="H790" s="223" t="n"/>
      <c r="I790" s="258" t="n"/>
      <c r="J790" s="186" t="n"/>
      <c r="K790" s="264" t="n"/>
      <c r="L790" s="264" t="n"/>
      <c r="M790" s="259" t="n"/>
      <c r="N790" s="223" t="n"/>
      <c r="O790" s="223" t="n"/>
      <c r="P790" s="260" t="n"/>
      <c r="Q790" s="260" t="n"/>
      <c r="R790" s="223" t="n"/>
      <c r="S790" s="223" t="n"/>
      <c r="T790" s="223" t="n"/>
      <c r="U790" s="261" t="n"/>
      <c r="V790" s="86" t="n"/>
      <c r="W790" s="223" t="n"/>
      <c r="X790" s="225" t="n"/>
      <c r="Y790" s="262" t="n"/>
      <c r="Z790" s="226" t="n"/>
      <c r="AA790" s="241" t="n"/>
      <c r="AB790" s="237" t="n"/>
    </row>
    <row r="791" ht="15" customHeight="1" s="283">
      <c r="A791" s="109" t="n"/>
      <c r="B791" s="222" t="n"/>
      <c r="C791" s="223" t="n"/>
      <c r="D791" s="223" t="n"/>
      <c r="E791" s="223" t="n"/>
      <c r="F791" s="223" t="n"/>
      <c r="G791" s="223" t="n"/>
      <c r="H791" s="223" t="n"/>
      <c r="I791" s="258" t="n"/>
      <c r="J791" s="186" t="n"/>
      <c r="K791" s="264" t="n"/>
      <c r="L791" s="264" t="n"/>
      <c r="M791" s="259" t="n"/>
      <c r="N791" s="223" t="n"/>
      <c r="O791" s="223" t="n"/>
      <c r="P791" s="260" t="n"/>
      <c r="Q791" s="260" t="n"/>
      <c r="R791" s="223" t="n"/>
      <c r="S791" s="223" t="n"/>
      <c r="T791" s="223" t="n"/>
      <c r="U791" s="261" t="n"/>
      <c r="V791" s="86" t="n"/>
      <c r="W791" s="223" t="n"/>
      <c r="X791" s="225" t="n"/>
      <c r="Y791" s="262" t="n"/>
      <c r="Z791" s="226" t="n"/>
      <c r="AA791" s="241" t="n"/>
      <c r="AB791" s="237" t="n"/>
    </row>
    <row r="792" ht="15" customHeight="1" s="283">
      <c r="A792" s="109" t="n"/>
      <c r="B792" s="222" t="n"/>
      <c r="C792" s="223" t="n"/>
      <c r="D792" s="223" t="n"/>
      <c r="E792" s="223" t="n"/>
      <c r="F792" s="223" t="n"/>
      <c r="G792" s="223" t="n"/>
      <c r="H792" s="223" t="n"/>
      <c r="I792" s="258" t="n"/>
      <c r="J792" s="186" t="n"/>
      <c r="K792" s="264" t="n"/>
      <c r="L792" s="264" t="n"/>
      <c r="M792" s="259" t="n"/>
      <c r="N792" s="223" t="n"/>
      <c r="O792" s="223" t="n"/>
      <c r="P792" s="260" t="n"/>
      <c r="Q792" s="260" t="n"/>
      <c r="R792" s="223" t="n"/>
      <c r="S792" s="223" t="n"/>
      <c r="T792" s="223" t="n"/>
      <c r="U792" s="261" t="n"/>
      <c r="V792" s="86" t="n"/>
      <c r="W792" s="223" t="n"/>
      <c r="X792" s="225" t="n"/>
      <c r="Y792" s="262" t="n"/>
      <c r="Z792" s="226" t="n"/>
      <c r="AA792" s="241" t="n"/>
      <c r="AB792" s="237" t="n"/>
    </row>
    <row r="793" ht="15" customHeight="1" s="283">
      <c r="A793" s="109" t="n"/>
      <c r="B793" s="222" t="n"/>
      <c r="C793" s="223" t="n"/>
      <c r="D793" s="223" t="n"/>
      <c r="E793" s="223" t="n"/>
      <c r="F793" s="223" t="n"/>
      <c r="G793" s="223" t="n"/>
      <c r="H793" s="223" t="n"/>
      <c r="I793" s="258" t="n"/>
      <c r="J793" s="186" t="n"/>
      <c r="K793" s="264" t="n"/>
      <c r="L793" s="264" t="n"/>
      <c r="M793" s="259" t="n"/>
      <c r="N793" s="223" t="n"/>
      <c r="O793" s="223" t="n"/>
      <c r="P793" s="260" t="n"/>
      <c r="Q793" s="260" t="n"/>
      <c r="R793" s="223" t="n"/>
      <c r="S793" s="223" t="n"/>
      <c r="T793" s="223" t="n"/>
      <c r="U793" s="261" t="n"/>
      <c r="V793" s="86" t="n"/>
      <c r="W793" s="223" t="n"/>
      <c r="X793" s="225" t="n"/>
      <c r="Y793" s="262" t="n"/>
      <c r="Z793" s="226" t="n"/>
      <c r="AA793" s="241" t="n"/>
      <c r="AB793" s="237" t="n"/>
    </row>
    <row r="794" ht="15" customHeight="1" s="283">
      <c r="A794" s="109" t="n"/>
      <c r="B794" s="222" t="n"/>
      <c r="C794" s="223" t="n"/>
      <c r="D794" s="223" t="n"/>
      <c r="E794" s="223" t="n"/>
      <c r="F794" s="223" t="n"/>
      <c r="G794" s="223" t="n"/>
      <c r="H794" s="223" t="n"/>
      <c r="I794" s="258" t="n"/>
      <c r="J794" s="186" t="n"/>
      <c r="K794" s="223" t="n"/>
      <c r="L794" s="223" t="n"/>
      <c r="M794" s="259" t="n"/>
      <c r="N794" s="223" t="n"/>
      <c r="O794" s="223" t="n"/>
      <c r="P794" s="260" t="n"/>
      <c r="Q794" s="260" t="n"/>
      <c r="R794" s="223" t="n"/>
      <c r="S794" s="223" t="n"/>
      <c r="T794" s="223" t="n"/>
      <c r="U794" s="261" t="n"/>
      <c r="V794" s="86" t="n"/>
      <c r="W794" s="223" t="n"/>
      <c r="X794" s="225" t="n"/>
      <c r="Y794" s="262" t="n"/>
      <c r="Z794" s="226" t="n"/>
      <c r="AA794" s="241" t="n"/>
      <c r="AB794" s="237" t="n"/>
    </row>
    <row r="795" ht="15" customHeight="1" s="283">
      <c r="A795" s="109" t="n"/>
      <c r="B795" s="222" t="n"/>
      <c r="C795" s="223" t="n"/>
      <c r="D795" s="223" t="n"/>
      <c r="E795" s="223" t="n"/>
      <c r="F795" s="223" t="n"/>
      <c r="G795" s="223" t="n"/>
      <c r="H795" s="223" t="n"/>
      <c r="I795" s="258" t="n"/>
      <c r="J795" s="186" t="n"/>
      <c r="K795" s="223" t="n"/>
      <c r="L795" s="223" t="n"/>
      <c r="M795" s="259" t="n"/>
      <c r="N795" s="223" t="n"/>
      <c r="O795" s="223" t="n"/>
      <c r="P795" s="260" t="n"/>
      <c r="Q795" s="260" t="n"/>
      <c r="R795" s="223" t="n"/>
      <c r="S795" s="223" t="n"/>
      <c r="T795" s="223" t="n"/>
      <c r="U795" s="261" t="n"/>
      <c r="V795" s="86" t="n"/>
      <c r="W795" s="223" t="n"/>
      <c r="X795" s="225" t="n"/>
      <c r="Y795" s="262" t="n"/>
      <c r="Z795" s="226" t="n"/>
      <c r="AA795" s="241" t="n"/>
      <c r="AB795" s="237" t="n"/>
    </row>
    <row r="796" ht="15" customHeight="1" s="283">
      <c r="A796" s="109" t="n"/>
      <c r="B796" s="222" t="n"/>
      <c r="C796" s="223" t="n"/>
      <c r="D796" s="223" t="n"/>
      <c r="E796" s="223" t="n"/>
      <c r="F796" s="223" t="n"/>
      <c r="G796" s="223" t="n"/>
      <c r="H796" s="223" t="n"/>
      <c r="I796" s="258" t="n"/>
      <c r="J796" s="186" t="n"/>
      <c r="K796" s="223" t="n"/>
      <c r="L796" s="264" t="n"/>
      <c r="M796" s="265" t="n"/>
      <c r="N796" s="223" t="n"/>
      <c r="O796" s="223" t="n"/>
      <c r="P796" s="260" t="n"/>
      <c r="Q796" s="260" t="n"/>
      <c r="R796" s="223" t="n"/>
      <c r="S796" s="223" t="n"/>
      <c r="T796" s="223" t="n"/>
      <c r="U796" s="261" t="n"/>
      <c r="V796" s="86" t="n"/>
      <c r="W796" s="223" t="n"/>
      <c r="X796" s="225" t="n"/>
      <c r="Y796" s="262" t="n"/>
      <c r="Z796" s="226" t="n"/>
      <c r="AA796" s="241" t="n"/>
      <c r="AB796" s="237" t="n"/>
    </row>
    <row r="797" ht="15" customHeight="1" s="283">
      <c r="A797" s="109" t="n"/>
      <c r="B797" s="222" t="n"/>
      <c r="C797" s="223" t="n"/>
      <c r="D797" s="223" t="n"/>
      <c r="E797" s="223" t="n"/>
      <c r="F797" s="223" t="n"/>
      <c r="G797" s="223" t="n"/>
      <c r="H797" s="223" t="n"/>
      <c r="I797" s="258" t="n"/>
      <c r="J797" s="186" t="n"/>
      <c r="K797" s="223" t="n"/>
      <c r="L797" s="223" t="n"/>
      <c r="M797" s="259" t="n"/>
      <c r="N797" s="223" t="n"/>
      <c r="O797" s="223" t="n"/>
      <c r="P797" s="260" t="n"/>
      <c r="Q797" s="260" t="n"/>
      <c r="R797" s="223" t="n"/>
      <c r="S797" s="223" t="n"/>
      <c r="T797" s="223" t="n"/>
      <c r="U797" s="261" t="n"/>
      <c r="V797" s="86" t="n"/>
      <c r="W797" s="223" t="n"/>
      <c r="X797" s="225" t="n"/>
      <c r="Y797" s="262" t="n"/>
      <c r="Z797" s="226" t="n"/>
      <c r="AA797" s="241" t="n"/>
      <c r="AB797" s="237" t="n"/>
    </row>
    <row r="798" ht="15" customHeight="1" s="283">
      <c r="A798" s="109" t="n"/>
      <c r="B798" s="222" t="n"/>
      <c r="C798" s="223" t="n"/>
      <c r="D798" s="223" t="n"/>
      <c r="E798" s="223" t="n"/>
      <c r="F798" s="223" t="n"/>
      <c r="G798" s="223" t="n"/>
      <c r="H798" s="223" t="n"/>
      <c r="I798" s="258" t="n"/>
      <c r="J798" s="186" t="n"/>
      <c r="K798" s="223" t="n"/>
      <c r="L798" s="264" t="n"/>
      <c r="M798" s="265" t="n"/>
      <c r="N798" s="223" t="n"/>
      <c r="O798" s="223" t="n"/>
      <c r="P798" s="260" t="n"/>
      <c r="Q798" s="260" t="n"/>
      <c r="R798" s="223" t="n"/>
      <c r="S798" s="223" t="n"/>
      <c r="T798" s="223" t="n"/>
      <c r="U798" s="261" t="n"/>
      <c r="V798" s="86" t="n"/>
      <c r="W798" s="223" t="n"/>
      <c r="X798" s="225" t="n"/>
      <c r="Y798" s="262" t="n"/>
      <c r="Z798" s="226" t="n"/>
      <c r="AA798" s="241" t="n"/>
      <c r="AB798" s="237" t="n"/>
    </row>
    <row r="799" ht="15" customHeight="1" s="283">
      <c r="A799" s="109" t="n"/>
      <c r="B799" s="222" t="n"/>
      <c r="C799" s="223" t="n"/>
      <c r="D799" s="223" t="n"/>
      <c r="E799" s="223" t="n"/>
      <c r="F799" s="223" t="n"/>
      <c r="G799" s="223" t="n"/>
      <c r="H799" s="223" t="n"/>
      <c r="I799" s="258" t="n"/>
      <c r="J799" s="186" t="n"/>
      <c r="K799" s="223" t="n"/>
      <c r="L799" s="264" t="n"/>
      <c r="M799" s="265" t="n"/>
      <c r="N799" s="223" t="n"/>
      <c r="O799" s="223" t="n"/>
      <c r="P799" s="260" t="n"/>
      <c r="Q799" s="260" t="n"/>
      <c r="R799" s="223" t="n"/>
      <c r="S799" s="223" t="n"/>
      <c r="T799" s="223" t="n"/>
      <c r="U799" s="261" t="n"/>
      <c r="V799" s="86" t="n"/>
      <c r="W799" s="223" t="n"/>
      <c r="X799" s="225" t="n"/>
      <c r="Y799" s="262" t="n"/>
      <c r="Z799" s="226" t="n"/>
      <c r="AA799" s="241" t="n"/>
      <c r="AB799" s="237" t="n"/>
    </row>
    <row r="800" ht="15" customHeight="1" s="283">
      <c r="A800" s="109" t="n"/>
      <c r="B800" s="222" t="n"/>
      <c r="C800" s="223" t="n"/>
      <c r="D800" s="223" t="n"/>
      <c r="E800" s="223" t="n"/>
      <c r="F800" s="223" t="n"/>
      <c r="G800" s="223" t="n"/>
      <c r="H800" s="223" t="n"/>
      <c r="I800" s="258" t="n"/>
      <c r="J800" s="186" t="n"/>
      <c r="K800" s="223" t="n"/>
      <c r="L800" s="264" t="n"/>
      <c r="M800" s="265" t="n"/>
      <c r="N800" s="223" t="n"/>
      <c r="O800" s="223" t="n"/>
      <c r="P800" s="260" t="n"/>
      <c r="Q800" s="260" t="n"/>
      <c r="R800" s="223" t="n"/>
      <c r="S800" s="223" t="n"/>
      <c r="T800" s="223" t="n"/>
      <c r="U800" s="261" t="n"/>
      <c r="V800" s="86" t="n"/>
      <c r="W800" s="223" t="n"/>
      <c r="X800" s="225" t="n"/>
      <c r="Y800" s="262" t="n"/>
      <c r="Z800" s="226" t="n"/>
      <c r="AA800" s="241" t="n"/>
      <c r="AB800" s="237" t="n"/>
    </row>
    <row r="801" ht="15" customHeight="1" s="283">
      <c r="A801" s="109" t="n"/>
      <c r="B801" s="222" t="n"/>
      <c r="C801" s="223" t="n"/>
      <c r="D801" s="223" t="n"/>
      <c r="E801" s="223" t="n"/>
      <c r="F801" s="223" t="n"/>
      <c r="G801" s="223" t="n"/>
      <c r="H801" s="223" t="n"/>
      <c r="I801" s="258" t="n"/>
      <c r="J801" s="186" t="n"/>
      <c r="K801" s="223" t="n"/>
      <c r="L801" s="264" t="n"/>
      <c r="M801" s="265" t="n"/>
      <c r="N801" s="223" t="n"/>
      <c r="O801" s="223" t="n"/>
      <c r="P801" s="260" t="n"/>
      <c r="Q801" s="260" t="n"/>
      <c r="R801" s="223" t="n"/>
      <c r="S801" s="223" t="n"/>
      <c r="T801" s="223" t="n"/>
      <c r="U801" s="261" t="n"/>
      <c r="V801" s="86" t="n"/>
      <c r="W801" s="223" t="n"/>
      <c r="X801" s="225" t="n"/>
      <c r="Y801" s="262" t="n"/>
      <c r="Z801" s="226" t="n"/>
      <c r="AA801" s="241" t="n"/>
      <c r="AB801" s="237" t="n"/>
    </row>
    <row r="802" ht="15" customHeight="1" s="283">
      <c r="A802" s="109" t="n"/>
      <c r="B802" s="222" t="n"/>
      <c r="C802" s="223" t="n"/>
      <c r="D802" s="223" t="n"/>
      <c r="E802" s="223" t="n"/>
      <c r="F802" s="223" t="n"/>
      <c r="G802" s="223" t="n"/>
      <c r="H802" s="223" t="n"/>
      <c r="I802" s="258" t="n"/>
      <c r="J802" s="186" t="n"/>
      <c r="K802" s="223" t="n"/>
      <c r="L802" s="264" t="n"/>
      <c r="M802" s="265" t="n"/>
      <c r="N802" s="223" t="n"/>
      <c r="O802" s="223" t="n"/>
      <c r="P802" s="260" t="n"/>
      <c r="Q802" s="260" t="n"/>
      <c r="R802" s="223" t="n"/>
      <c r="S802" s="223" t="n"/>
      <c r="T802" s="223" t="n"/>
      <c r="U802" s="261" t="n"/>
      <c r="V802" s="86" t="n"/>
      <c r="W802" s="223" t="n"/>
      <c r="X802" s="225" t="n"/>
      <c r="Y802" s="262" t="n"/>
      <c r="Z802" s="226" t="n"/>
      <c r="AA802" s="241" t="n"/>
      <c r="AB802" s="237" t="n"/>
    </row>
    <row r="803" ht="15" customHeight="1" s="283">
      <c r="A803" s="109" t="n"/>
      <c r="B803" s="222" t="n"/>
      <c r="C803" s="223" t="n"/>
      <c r="D803" s="223" t="n"/>
      <c r="E803" s="223" t="n"/>
      <c r="F803" s="223" t="n"/>
      <c r="G803" s="223" t="n"/>
      <c r="H803" s="223" t="n"/>
      <c r="I803" s="258" t="n"/>
      <c r="J803" s="186" t="n"/>
      <c r="K803" s="223" t="n"/>
      <c r="L803" s="264" t="n"/>
      <c r="M803" s="265" t="n"/>
      <c r="N803" s="223" t="n"/>
      <c r="O803" s="223" t="n"/>
      <c r="P803" s="260" t="n"/>
      <c r="Q803" s="260" t="n"/>
      <c r="R803" s="223" t="n"/>
      <c r="S803" s="223" t="n"/>
      <c r="T803" s="223" t="n"/>
      <c r="U803" s="261" t="n"/>
      <c r="V803" s="86" t="n"/>
      <c r="W803" s="223" t="n"/>
      <c r="X803" s="225" t="n"/>
      <c r="Y803" s="262" t="n"/>
      <c r="Z803" s="226" t="n"/>
      <c r="AA803" s="241" t="n"/>
      <c r="AB803" s="237" t="n"/>
    </row>
    <row r="804" ht="15" customHeight="1" s="283">
      <c r="A804" s="109" t="n"/>
      <c r="B804" s="222" t="n"/>
      <c r="C804" s="223" t="n"/>
      <c r="D804" s="223" t="n"/>
      <c r="E804" s="223" t="n"/>
      <c r="F804" s="223" t="n"/>
      <c r="G804" s="223" t="n"/>
      <c r="H804" s="223" t="n"/>
      <c r="I804" s="258" t="n"/>
      <c r="J804" s="186" t="n"/>
      <c r="K804" s="223" t="n"/>
      <c r="L804" s="264" t="n"/>
      <c r="M804" s="265" t="n"/>
      <c r="N804" s="223" t="n"/>
      <c r="O804" s="223" t="n"/>
      <c r="P804" s="260" t="n"/>
      <c r="Q804" s="260" t="n"/>
      <c r="R804" s="223" t="n"/>
      <c r="S804" s="223" t="n"/>
      <c r="T804" s="223" t="n"/>
      <c r="U804" s="261" t="n"/>
      <c r="V804" s="86" t="n"/>
      <c r="W804" s="223" t="n"/>
      <c r="X804" s="225" t="n"/>
      <c r="Y804" s="262" t="n"/>
      <c r="Z804" s="226" t="n"/>
      <c r="AA804" s="241" t="n"/>
      <c r="AB804" s="237" t="n"/>
    </row>
    <row r="805" ht="15" customHeight="1" s="283">
      <c r="A805" s="109" t="n"/>
      <c r="B805" s="222" t="n"/>
      <c r="C805" s="223" t="n"/>
      <c r="D805" s="223" t="n"/>
      <c r="E805" s="223" t="n"/>
      <c r="F805" s="223" t="n"/>
      <c r="G805" s="223" t="n"/>
      <c r="H805" s="223" t="n"/>
      <c r="I805" s="258" t="n"/>
      <c r="J805" s="186" t="n"/>
      <c r="K805" s="223" t="n"/>
      <c r="L805" s="264" t="n"/>
      <c r="M805" s="265" t="n"/>
      <c r="N805" s="223" t="n"/>
      <c r="O805" s="223" t="n"/>
      <c r="P805" s="260" t="n"/>
      <c r="Q805" s="260" t="n"/>
      <c r="R805" s="223" t="n"/>
      <c r="S805" s="223" t="n"/>
      <c r="T805" s="223" t="n"/>
      <c r="U805" s="261" t="n"/>
      <c r="V805" s="86" t="n"/>
      <c r="W805" s="223" t="n"/>
      <c r="X805" s="225" t="n"/>
      <c r="Y805" s="262" t="n"/>
      <c r="Z805" s="226" t="n"/>
      <c r="AA805" s="241" t="n"/>
      <c r="AB805" s="237" t="n"/>
    </row>
    <row r="806" ht="15" customHeight="1" s="283">
      <c r="A806" s="109" t="n"/>
      <c r="B806" s="222" t="n"/>
      <c r="C806" s="223" t="n"/>
      <c r="D806" s="223" t="n"/>
      <c r="E806" s="223" t="n"/>
      <c r="F806" s="223" t="n"/>
      <c r="G806" s="223" t="n"/>
      <c r="H806" s="223" t="n"/>
      <c r="I806" s="258" t="n"/>
      <c r="J806" s="186" t="n"/>
      <c r="K806" s="223" t="n"/>
      <c r="L806" s="264" t="n"/>
      <c r="M806" s="265" t="n"/>
      <c r="N806" s="223" t="n"/>
      <c r="O806" s="223" t="n"/>
      <c r="P806" s="260" t="n"/>
      <c r="Q806" s="260" t="n"/>
      <c r="R806" s="223" t="n"/>
      <c r="S806" s="223" t="n"/>
      <c r="T806" s="223" t="n"/>
      <c r="U806" s="261" t="n"/>
      <c r="V806" s="86" t="n"/>
      <c r="W806" s="223" t="n"/>
      <c r="X806" s="225" t="n"/>
      <c r="Y806" s="262" t="n"/>
      <c r="Z806" s="226" t="n"/>
      <c r="AA806" s="241" t="n"/>
      <c r="AB806" s="237" t="n"/>
    </row>
    <row r="807" ht="15" customHeight="1" s="283">
      <c r="A807" s="109" t="n"/>
      <c r="B807" s="222" t="n"/>
      <c r="C807" s="223" t="n"/>
      <c r="D807" s="223" t="n"/>
      <c r="E807" s="223" t="n"/>
      <c r="F807" s="223" t="n"/>
      <c r="G807" s="223" t="n"/>
      <c r="H807" s="223" t="n"/>
      <c r="I807" s="258" t="n"/>
      <c r="J807" s="186" t="n"/>
      <c r="K807" s="223" t="n"/>
      <c r="L807" s="264" t="n"/>
      <c r="M807" s="265" t="n"/>
      <c r="N807" s="223" t="n"/>
      <c r="O807" s="223" t="n"/>
      <c r="P807" s="260" t="n"/>
      <c r="Q807" s="260" t="n"/>
      <c r="R807" s="223" t="n"/>
      <c r="S807" s="223" t="n"/>
      <c r="T807" s="223" t="n"/>
      <c r="U807" s="261" t="n"/>
      <c r="V807" s="86" t="n"/>
      <c r="W807" s="223" t="n"/>
      <c r="X807" s="225" t="n"/>
      <c r="Y807" s="262" t="n"/>
      <c r="Z807" s="226" t="n"/>
      <c r="AA807" s="241" t="n"/>
      <c r="AB807" s="237" t="n"/>
    </row>
    <row r="808" ht="15" customHeight="1" s="283">
      <c r="A808" s="109" t="n"/>
      <c r="B808" s="222" t="n"/>
      <c r="C808" s="223" t="n"/>
      <c r="D808" s="223" t="n"/>
      <c r="E808" s="223" t="n"/>
      <c r="F808" s="223" t="n"/>
      <c r="G808" s="223" t="n"/>
      <c r="H808" s="223" t="n"/>
      <c r="I808" s="258" t="n"/>
      <c r="J808" s="186" t="n"/>
      <c r="K808" s="223" t="n"/>
      <c r="L808" s="264" t="n"/>
      <c r="M808" s="265" t="n"/>
      <c r="N808" s="223" t="n"/>
      <c r="O808" s="223" t="n"/>
      <c r="P808" s="260" t="n"/>
      <c r="Q808" s="260" t="n"/>
      <c r="R808" s="223" t="n"/>
      <c r="S808" s="223" t="n"/>
      <c r="T808" s="223" t="n"/>
      <c r="U808" s="261" t="n"/>
      <c r="V808" s="86" t="n"/>
      <c r="W808" s="223" t="n"/>
      <c r="X808" s="225" t="n"/>
      <c r="Y808" s="262" t="n"/>
      <c r="Z808" s="226" t="n"/>
      <c r="AA808" s="241" t="n"/>
      <c r="AB808" s="237" t="n"/>
    </row>
    <row r="809" ht="15" customHeight="1" s="283">
      <c r="A809" s="109" t="n"/>
      <c r="B809" s="222" t="n"/>
      <c r="C809" s="223" t="n"/>
      <c r="D809" s="223" t="n"/>
      <c r="E809" s="223" t="n"/>
      <c r="F809" s="223" t="n"/>
      <c r="G809" s="223" t="n"/>
      <c r="H809" s="223" t="n"/>
      <c r="I809" s="258" t="n"/>
      <c r="J809" s="186" t="n"/>
      <c r="K809" s="223" t="n"/>
      <c r="L809" s="264" t="n"/>
      <c r="M809" s="265" t="n"/>
      <c r="N809" s="223" t="n"/>
      <c r="O809" s="223" t="n"/>
      <c r="P809" s="260" t="n"/>
      <c r="Q809" s="260" t="n"/>
      <c r="R809" s="223" t="n"/>
      <c r="S809" s="223" t="n"/>
      <c r="T809" s="223" t="n"/>
      <c r="U809" s="261" t="n"/>
      <c r="V809" s="86" t="n"/>
      <c r="W809" s="223" t="n"/>
      <c r="X809" s="225" t="n"/>
      <c r="Y809" s="262" t="n"/>
      <c r="Z809" s="226" t="n"/>
      <c r="AA809" s="241" t="n"/>
      <c r="AB809" s="237" t="n"/>
    </row>
    <row r="810" ht="15" customHeight="1" s="283">
      <c r="A810" s="109" t="n"/>
      <c r="B810" s="222" t="n"/>
      <c r="C810" s="223" t="n"/>
      <c r="D810" s="223" t="n"/>
      <c r="E810" s="223" t="n"/>
      <c r="F810" s="223" t="n"/>
      <c r="G810" s="223" t="n"/>
      <c r="H810" s="223" t="n"/>
      <c r="I810" s="258" t="n"/>
      <c r="J810" s="186" t="n"/>
      <c r="K810" s="223" t="n"/>
      <c r="L810" s="223" t="n"/>
      <c r="M810" s="259" t="n"/>
      <c r="N810" s="223" t="n"/>
      <c r="O810" s="223" t="n"/>
      <c r="P810" s="260" t="n"/>
      <c r="Q810" s="260" t="n"/>
      <c r="R810" s="223" t="n"/>
      <c r="S810" s="223" t="n"/>
      <c r="T810" s="223" t="n"/>
      <c r="U810" s="261" t="n"/>
      <c r="V810" s="86" t="n"/>
      <c r="W810" s="223" t="n"/>
      <c r="X810" s="225" t="n"/>
      <c r="Y810" s="262" t="n"/>
      <c r="Z810" s="226" t="n"/>
      <c r="AA810" s="241" t="n"/>
      <c r="AB810" s="237" t="n"/>
    </row>
    <row r="811" ht="15" customHeight="1" s="283">
      <c r="A811" s="109" t="n"/>
      <c r="B811" s="222" t="n"/>
      <c r="C811" s="223" t="n"/>
      <c r="D811" s="223" t="n"/>
      <c r="E811" s="223" t="n"/>
      <c r="F811" s="223" t="n"/>
      <c r="G811" s="223" t="n"/>
      <c r="H811" s="223" t="n"/>
      <c r="I811" s="258" t="n"/>
      <c r="J811" s="186" t="n"/>
      <c r="K811" s="223" t="n"/>
      <c r="L811" s="264" t="n"/>
      <c r="M811" s="265" t="n"/>
      <c r="N811" s="223" t="n"/>
      <c r="O811" s="223" t="n"/>
      <c r="P811" s="260" t="n"/>
      <c r="Q811" s="260" t="n"/>
      <c r="R811" s="223" t="n"/>
      <c r="S811" s="223" t="n"/>
      <c r="T811" s="223" t="n"/>
      <c r="U811" s="261" t="n"/>
      <c r="V811" s="86" t="n"/>
      <c r="W811" s="223" t="n"/>
      <c r="X811" s="225" t="n"/>
      <c r="Y811" s="262" t="n"/>
      <c r="Z811" s="226" t="n"/>
      <c r="AA811" s="241" t="n"/>
      <c r="AB811" s="237" t="n"/>
    </row>
    <row r="812" ht="15" customHeight="1" s="283">
      <c r="A812" s="109" t="n"/>
      <c r="B812" s="222" t="n"/>
      <c r="C812" s="223" t="n"/>
      <c r="D812" s="223" t="n"/>
      <c r="E812" s="223" t="n"/>
      <c r="F812" s="223" t="n"/>
      <c r="G812" s="223" t="n"/>
      <c r="H812" s="223" t="n"/>
      <c r="I812" s="258" t="n"/>
      <c r="J812" s="186" t="n"/>
      <c r="K812" s="223" t="n"/>
      <c r="L812" s="264" t="n"/>
      <c r="M812" s="265" t="n"/>
      <c r="N812" s="223" t="n"/>
      <c r="O812" s="223" t="n"/>
      <c r="P812" s="260" t="n"/>
      <c r="Q812" s="260" t="n"/>
      <c r="R812" s="223" t="n"/>
      <c r="S812" s="223" t="n"/>
      <c r="T812" s="223" t="n"/>
      <c r="U812" s="261" t="n"/>
      <c r="V812" s="86" t="n"/>
      <c r="W812" s="223" t="n"/>
      <c r="X812" s="225" t="n"/>
      <c r="Y812" s="262" t="n"/>
      <c r="Z812" s="226" t="n"/>
      <c r="AA812" s="241" t="n"/>
      <c r="AB812" s="237" t="n"/>
    </row>
    <row r="813" ht="15" customHeight="1" s="283">
      <c r="A813" s="109" t="n"/>
      <c r="B813" s="222" t="n"/>
      <c r="C813" s="223" t="n"/>
      <c r="D813" s="223" t="n"/>
      <c r="E813" s="223" t="n"/>
      <c r="F813" s="223" t="n"/>
      <c r="G813" s="223" t="n"/>
      <c r="H813" s="223" t="n"/>
      <c r="I813" s="258" t="n"/>
      <c r="J813" s="186" t="n"/>
      <c r="K813" s="223" t="n"/>
      <c r="L813" s="264" t="n"/>
      <c r="M813" s="265" t="n"/>
      <c r="N813" s="223" t="n"/>
      <c r="O813" s="223" t="n"/>
      <c r="P813" s="260" t="n"/>
      <c r="Q813" s="260" t="n"/>
      <c r="R813" s="223" t="n"/>
      <c r="S813" s="223" t="n"/>
      <c r="T813" s="223" t="n"/>
      <c r="U813" s="261" t="n"/>
      <c r="V813" s="86" t="n"/>
      <c r="W813" s="223" t="n"/>
      <c r="X813" s="225" t="n"/>
      <c r="Y813" s="262" t="n"/>
      <c r="Z813" s="226" t="n"/>
      <c r="AA813" s="241" t="n"/>
      <c r="AB813" s="237" t="n"/>
    </row>
    <row r="814" ht="15" customHeight="1" s="283">
      <c r="A814" s="109" t="n"/>
      <c r="B814" s="222" t="n"/>
      <c r="C814" s="223" t="n"/>
      <c r="D814" s="223" t="n"/>
      <c r="E814" s="223" t="n"/>
      <c r="F814" s="223" t="n"/>
      <c r="G814" s="223" t="n"/>
      <c r="H814" s="223" t="n"/>
      <c r="I814" s="258" t="n"/>
      <c r="J814" s="186" t="n"/>
      <c r="K814" s="223" t="n"/>
      <c r="L814" s="264" t="n"/>
      <c r="M814" s="265" t="n"/>
      <c r="N814" s="223" t="n"/>
      <c r="O814" s="223" t="n"/>
      <c r="P814" s="260" t="n"/>
      <c r="Q814" s="260" t="n"/>
      <c r="R814" s="223" t="n"/>
      <c r="S814" s="223" t="n"/>
      <c r="T814" s="223" t="n"/>
      <c r="U814" s="261" t="n"/>
      <c r="V814" s="86" t="n"/>
      <c r="W814" s="223" t="n"/>
      <c r="X814" s="225" t="n"/>
      <c r="Y814" s="262" t="n"/>
      <c r="Z814" s="226" t="n"/>
      <c r="AA814" s="241" t="n"/>
      <c r="AB814" s="237" t="n"/>
    </row>
    <row r="815" ht="15" customHeight="1" s="283">
      <c r="A815" s="109" t="n"/>
      <c r="B815" s="222" t="n"/>
      <c r="C815" s="223" t="n"/>
      <c r="D815" s="223" t="n"/>
      <c r="E815" s="223" t="n"/>
      <c r="F815" s="223" t="n"/>
      <c r="G815" s="223" t="n"/>
      <c r="H815" s="223" t="n"/>
      <c r="I815" s="258" t="n"/>
      <c r="J815" s="186" t="n"/>
      <c r="K815" s="223" t="n"/>
      <c r="L815" s="264" t="n"/>
      <c r="M815" s="265" t="n"/>
      <c r="N815" s="223" t="n"/>
      <c r="O815" s="223" t="n"/>
      <c r="P815" s="260" t="n"/>
      <c r="Q815" s="260" t="n"/>
      <c r="R815" s="223" t="n"/>
      <c r="S815" s="223" t="n"/>
      <c r="T815" s="223" t="n"/>
      <c r="U815" s="261" t="n"/>
      <c r="V815" s="86" t="n"/>
      <c r="W815" s="223" t="n"/>
      <c r="X815" s="225" t="n"/>
      <c r="Y815" s="262" t="n"/>
      <c r="Z815" s="226" t="n"/>
      <c r="AA815" s="241" t="n"/>
      <c r="AB815" s="237" t="n"/>
    </row>
    <row r="816" ht="15" customHeight="1" s="283">
      <c r="A816" s="109" t="n"/>
      <c r="B816" s="222" t="n"/>
      <c r="C816" s="223" t="n"/>
      <c r="D816" s="223" t="n"/>
      <c r="E816" s="223" t="n"/>
      <c r="F816" s="223" t="n"/>
      <c r="G816" s="223" t="n"/>
      <c r="H816" s="223" t="n"/>
      <c r="I816" s="258" t="n"/>
      <c r="J816" s="186" t="n"/>
      <c r="K816" s="223" t="n"/>
      <c r="L816" s="223" t="n"/>
      <c r="M816" s="259" t="n"/>
      <c r="N816" s="223" t="n"/>
      <c r="O816" s="223" t="n"/>
      <c r="P816" s="260" t="n"/>
      <c r="Q816" s="260" t="n"/>
      <c r="R816" s="223" t="n"/>
      <c r="S816" s="223" t="n"/>
      <c r="T816" s="223" t="n"/>
      <c r="U816" s="261" t="n"/>
      <c r="V816" s="86" t="n"/>
      <c r="W816" s="223" t="n"/>
      <c r="X816" s="225" t="n"/>
      <c r="Y816" s="262" t="n"/>
      <c r="Z816" s="226" t="n"/>
      <c r="AA816" s="241" t="n"/>
      <c r="AB816" s="237" t="n"/>
    </row>
    <row r="817" ht="15" customHeight="1" s="283">
      <c r="A817" s="109" t="n"/>
      <c r="B817" s="222" t="n"/>
      <c r="C817" s="223" t="n"/>
      <c r="D817" s="223" t="n"/>
      <c r="E817" s="223" t="n"/>
      <c r="F817" s="223" t="n"/>
      <c r="G817" s="223" t="n"/>
      <c r="H817" s="223" t="n"/>
      <c r="I817" s="258" t="n"/>
      <c r="J817" s="186" t="n"/>
      <c r="K817" s="223" t="n"/>
      <c r="L817" s="264" t="n"/>
      <c r="M817" s="265" t="n"/>
      <c r="N817" s="223" t="n"/>
      <c r="O817" s="223" t="n"/>
      <c r="P817" s="260" t="n"/>
      <c r="Q817" s="260" t="n"/>
      <c r="R817" s="223" t="n"/>
      <c r="S817" s="223" t="n"/>
      <c r="T817" s="223" t="n"/>
      <c r="U817" s="261" t="n"/>
      <c r="V817" s="86" t="n"/>
      <c r="W817" s="223" t="n"/>
      <c r="X817" s="225" t="n"/>
      <c r="Y817" s="262" t="n"/>
      <c r="Z817" s="226" t="n"/>
      <c r="AA817" s="241" t="n"/>
      <c r="AB817" s="237" t="n"/>
    </row>
    <row r="818" ht="15" customHeight="1" s="283">
      <c r="A818" s="109" t="n"/>
      <c r="B818" s="222" t="n"/>
      <c r="C818" s="223" t="n"/>
      <c r="D818" s="223" t="n"/>
      <c r="E818" s="223" t="n"/>
      <c r="F818" s="223" t="n"/>
      <c r="G818" s="223" t="n"/>
      <c r="H818" s="223" t="n"/>
      <c r="I818" s="258" t="n"/>
      <c r="J818" s="186" t="n"/>
      <c r="K818" s="223" t="n"/>
      <c r="L818" s="223" t="n"/>
      <c r="M818" s="259" t="n"/>
      <c r="N818" s="223" t="n"/>
      <c r="O818" s="223" t="n"/>
      <c r="P818" s="260" t="n"/>
      <c r="Q818" s="260" t="n"/>
      <c r="R818" s="223" t="n"/>
      <c r="S818" s="223" t="n"/>
      <c r="T818" s="223" t="n"/>
      <c r="U818" s="261" t="n"/>
      <c r="V818" s="86" t="n"/>
      <c r="W818" s="223" t="n"/>
      <c r="X818" s="225" t="n"/>
      <c r="Y818" s="262" t="n"/>
      <c r="Z818" s="226" t="n"/>
      <c r="AA818" s="241" t="n"/>
      <c r="AB818" s="237" t="n"/>
    </row>
    <row r="819" ht="15" customHeight="1" s="283">
      <c r="A819" s="109" t="n"/>
      <c r="B819" s="222" t="n"/>
      <c r="C819" s="223" t="n"/>
      <c r="D819" s="223" t="n"/>
      <c r="E819" s="223" t="n"/>
      <c r="F819" s="223" t="n"/>
      <c r="G819" s="223" t="n"/>
      <c r="H819" s="223" t="n"/>
      <c r="I819" s="258" t="n"/>
      <c r="J819" s="186" t="n"/>
      <c r="K819" s="223" t="n"/>
      <c r="L819" s="264" t="n"/>
      <c r="M819" s="265" t="n"/>
      <c r="N819" s="223" t="n"/>
      <c r="O819" s="223" t="n"/>
      <c r="P819" s="260" t="n"/>
      <c r="Q819" s="260" t="n"/>
      <c r="R819" s="223" t="n"/>
      <c r="S819" s="223" t="n"/>
      <c r="T819" s="223" t="n"/>
      <c r="U819" s="261" t="n"/>
      <c r="V819" s="86" t="n"/>
      <c r="W819" s="223" t="n"/>
      <c r="X819" s="225" t="n"/>
      <c r="Y819" s="262" t="n"/>
      <c r="Z819" s="226" t="n"/>
      <c r="AA819" s="241" t="n"/>
      <c r="AB819" s="237" t="n"/>
    </row>
    <row r="820" ht="15" customHeight="1" s="283">
      <c r="A820" s="109" t="n"/>
      <c r="B820" s="222" t="n"/>
      <c r="C820" s="223" t="n"/>
      <c r="D820" s="223" t="n"/>
      <c r="E820" s="223" t="n"/>
      <c r="F820" s="223" t="n"/>
      <c r="G820" s="223" t="n"/>
      <c r="H820" s="223" t="n"/>
      <c r="I820" s="258" t="n"/>
      <c r="J820" s="186" t="n"/>
      <c r="K820" s="223" t="n"/>
      <c r="L820" s="264" t="n"/>
      <c r="M820" s="265" t="n"/>
      <c r="N820" s="223" t="n"/>
      <c r="O820" s="223" t="n"/>
      <c r="P820" s="260" t="n"/>
      <c r="Q820" s="260" t="n"/>
      <c r="R820" s="223" t="n"/>
      <c r="S820" s="223" t="n"/>
      <c r="T820" s="223" t="n"/>
      <c r="U820" s="261" t="n"/>
      <c r="V820" s="86" t="n"/>
      <c r="W820" s="223" t="n"/>
      <c r="X820" s="225" t="n"/>
      <c r="Y820" s="262" t="n"/>
      <c r="Z820" s="226" t="n"/>
      <c r="AA820" s="241" t="n"/>
      <c r="AB820" s="237" t="n"/>
    </row>
    <row r="821" ht="15" customHeight="1" s="283">
      <c r="A821" s="109" t="n"/>
      <c r="B821" s="222" t="n"/>
      <c r="C821" s="223" t="n"/>
      <c r="D821" s="223" t="n"/>
      <c r="E821" s="223" t="n"/>
      <c r="F821" s="223" t="n"/>
      <c r="G821" s="223" t="n"/>
      <c r="H821" s="223" t="n"/>
      <c r="I821" s="258" t="n"/>
      <c r="J821" s="186" t="n"/>
      <c r="K821" s="223" t="n"/>
      <c r="L821" s="264" t="n"/>
      <c r="M821" s="265" t="n"/>
      <c r="N821" s="223" t="n"/>
      <c r="O821" s="223" t="n"/>
      <c r="P821" s="260" t="n"/>
      <c r="Q821" s="260" t="n"/>
      <c r="R821" s="223" t="n"/>
      <c r="S821" s="223" t="n"/>
      <c r="T821" s="223" t="n"/>
      <c r="U821" s="261" t="n"/>
      <c r="V821" s="86" t="n"/>
      <c r="W821" s="223" t="n"/>
      <c r="X821" s="225" t="n"/>
      <c r="Y821" s="262" t="n"/>
      <c r="Z821" s="226" t="n"/>
      <c r="AA821" s="241" t="n"/>
      <c r="AB821" s="237" t="n"/>
    </row>
    <row r="822" ht="15" customHeight="1" s="283">
      <c r="A822" s="109" t="n"/>
      <c r="B822" s="222" t="n"/>
      <c r="C822" s="223" t="n"/>
      <c r="D822" s="223" t="n"/>
      <c r="E822" s="223" t="n"/>
      <c r="F822" s="223" t="n"/>
      <c r="G822" s="223" t="n"/>
      <c r="H822" s="223" t="n"/>
      <c r="I822" s="258" t="n"/>
      <c r="J822" s="186" t="n"/>
      <c r="K822" s="223" t="n"/>
      <c r="L822" s="223" t="n"/>
      <c r="M822" s="259" t="n"/>
      <c r="N822" s="223" t="n"/>
      <c r="O822" s="223" t="n"/>
      <c r="P822" s="260" t="n"/>
      <c r="Q822" s="260" t="n"/>
      <c r="R822" s="223" t="n"/>
      <c r="S822" s="223" t="n"/>
      <c r="T822" s="223" t="n"/>
      <c r="U822" s="261" t="n"/>
      <c r="V822" s="86" t="n"/>
      <c r="W822" s="223" t="n"/>
      <c r="X822" s="225" t="n"/>
      <c r="Y822" s="262" t="n"/>
      <c r="Z822" s="226" t="n"/>
      <c r="AA822" s="241" t="n"/>
      <c r="AB822" s="237" t="n"/>
    </row>
    <row r="823" ht="15" customHeight="1" s="283">
      <c r="A823" s="109" t="n"/>
      <c r="B823" s="222" t="n"/>
      <c r="C823" s="223" t="n"/>
      <c r="D823" s="223" t="n"/>
      <c r="E823" s="223" t="n"/>
      <c r="F823" s="223" t="n"/>
      <c r="G823" s="223" t="n"/>
      <c r="H823" s="223" t="n"/>
      <c r="I823" s="258" t="n"/>
      <c r="J823" s="186" t="n"/>
      <c r="K823" s="223" t="n"/>
      <c r="L823" s="264" t="n"/>
      <c r="M823" s="265" t="n"/>
      <c r="N823" s="223" t="n"/>
      <c r="O823" s="223" t="n"/>
      <c r="P823" s="260" t="n"/>
      <c r="Q823" s="260" t="n"/>
      <c r="R823" s="223" t="n"/>
      <c r="S823" s="223" t="n"/>
      <c r="T823" s="223" t="n"/>
      <c r="U823" s="261" t="n"/>
      <c r="V823" s="86" t="n"/>
      <c r="W823" s="223" t="n"/>
      <c r="X823" s="225" t="n"/>
      <c r="Y823" s="262" t="n"/>
      <c r="Z823" s="226" t="n"/>
      <c r="AA823" s="241" t="n"/>
      <c r="AB823" s="237" t="n"/>
    </row>
    <row r="824" ht="15" customHeight="1" s="283">
      <c r="A824" s="109" t="n"/>
      <c r="B824" s="222" t="n"/>
      <c r="C824" s="223" t="n"/>
      <c r="D824" s="223" t="n"/>
      <c r="E824" s="223" t="n"/>
      <c r="F824" s="223" t="n"/>
      <c r="G824" s="223" t="n"/>
      <c r="H824" s="223" t="n"/>
      <c r="I824" s="258" t="n"/>
      <c r="J824" s="186" t="n"/>
      <c r="K824" s="223" t="n"/>
      <c r="L824" s="264" t="n"/>
      <c r="M824" s="265" t="n"/>
      <c r="N824" s="223" t="n"/>
      <c r="O824" s="223" t="n"/>
      <c r="P824" s="260" t="n"/>
      <c r="Q824" s="260" t="n"/>
      <c r="R824" s="223" t="n"/>
      <c r="S824" s="223" t="n"/>
      <c r="T824" s="223" t="n"/>
      <c r="U824" s="261" t="n"/>
      <c r="V824" s="86" t="n"/>
      <c r="W824" s="223" t="n"/>
      <c r="X824" s="225" t="n"/>
      <c r="Y824" s="262" t="n"/>
      <c r="Z824" s="226" t="n"/>
      <c r="AA824" s="241" t="n"/>
      <c r="AB824" s="237" t="n"/>
    </row>
    <row r="825" ht="15" customHeight="1" s="283">
      <c r="A825" s="109" t="n"/>
      <c r="B825" s="222" t="n"/>
      <c r="C825" s="223" t="n"/>
      <c r="D825" s="223" t="n"/>
      <c r="E825" s="223" t="n"/>
      <c r="F825" s="223" t="n"/>
      <c r="G825" s="223" t="n"/>
      <c r="H825" s="223" t="n"/>
      <c r="I825" s="258" t="n"/>
      <c r="J825" s="186" t="n"/>
      <c r="K825" s="223" t="n"/>
      <c r="L825" s="223" t="n"/>
      <c r="M825" s="259" t="n"/>
      <c r="N825" s="223" t="n"/>
      <c r="O825" s="223" t="n"/>
      <c r="P825" s="260" t="n"/>
      <c r="Q825" s="260" t="n"/>
      <c r="R825" s="223" t="n"/>
      <c r="S825" s="223" t="n"/>
      <c r="T825" s="223" t="n"/>
      <c r="U825" s="261" t="n"/>
      <c r="V825" s="86" t="n"/>
      <c r="W825" s="223" t="n"/>
      <c r="X825" s="225" t="n"/>
      <c r="Y825" s="262" t="n"/>
      <c r="Z825" s="226" t="n"/>
      <c r="AA825" s="241" t="n"/>
      <c r="AB825" s="237" t="n"/>
    </row>
    <row r="826" ht="15" customHeight="1" s="283">
      <c r="A826" s="109" t="n"/>
      <c r="B826" s="222" t="n"/>
      <c r="C826" s="223" t="n"/>
      <c r="D826" s="223" t="n"/>
      <c r="E826" s="223" t="n"/>
      <c r="F826" s="223" t="n"/>
      <c r="G826" s="223" t="n"/>
      <c r="H826" s="223" t="n"/>
      <c r="I826" s="258" t="n"/>
      <c r="J826" s="186" t="n"/>
      <c r="K826" s="223" t="n"/>
      <c r="L826" s="264" t="n"/>
      <c r="M826" s="265" t="n"/>
      <c r="N826" s="223" t="n"/>
      <c r="O826" s="223" t="n"/>
      <c r="P826" s="260" t="n"/>
      <c r="Q826" s="260" t="n"/>
      <c r="R826" s="223" t="n"/>
      <c r="S826" s="223" t="n"/>
      <c r="T826" s="223" t="n"/>
      <c r="U826" s="261" t="n"/>
      <c r="V826" s="86" t="n"/>
      <c r="W826" s="223" t="n"/>
      <c r="X826" s="225" t="n"/>
      <c r="Y826" s="262" t="n"/>
      <c r="Z826" s="226" t="n"/>
      <c r="AA826" s="241" t="n"/>
      <c r="AB826" s="237" t="n"/>
    </row>
    <row r="827" ht="15" customHeight="1" s="283">
      <c r="A827" s="109" t="n"/>
      <c r="B827" s="222" t="n"/>
      <c r="C827" s="223" t="n"/>
      <c r="D827" s="223" t="n"/>
      <c r="E827" s="223" t="n"/>
      <c r="F827" s="223" t="n"/>
      <c r="G827" s="223" t="n"/>
      <c r="H827" s="223" t="n"/>
      <c r="I827" s="258" t="n"/>
      <c r="J827" s="186" t="n"/>
      <c r="K827" s="223" t="n"/>
      <c r="L827" s="223" t="n"/>
      <c r="M827" s="259" t="n"/>
      <c r="N827" s="223" t="n"/>
      <c r="O827" s="223" t="n"/>
      <c r="P827" s="260" t="n"/>
      <c r="Q827" s="260" t="n"/>
      <c r="R827" s="223" t="n"/>
      <c r="S827" s="223" t="n"/>
      <c r="T827" s="223" t="n"/>
      <c r="U827" s="261" t="n"/>
      <c r="V827" s="86" t="n"/>
      <c r="W827" s="223" t="n"/>
      <c r="X827" s="225" t="n"/>
      <c r="Y827" s="262" t="n"/>
      <c r="Z827" s="226" t="n"/>
      <c r="AA827" s="241" t="n"/>
      <c r="AB827" s="237" t="n"/>
    </row>
    <row r="828" ht="15" customHeight="1" s="283">
      <c r="A828" s="109" t="n"/>
      <c r="B828" s="222" t="n"/>
      <c r="C828" s="223" t="n"/>
      <c r="D828" s="223" t="n"/>
      <c r="E828" s="223" t="n"/>
      <c r="F828" s="223" t="n"/>
      <c r="G828" s="223" t="n"/>
      <c r="H828" s="223" t="n"/>
      <c r="I828" s="258" t="n"/>
      <c r="J828" s="186" t="n"/>
      <c r="K828" s="264" t="n"/>
      <c r="L828" s="264" t="n"/>
      <c r="M828" s="265" t="n"/>
      <c r="N828" s="223" t="n"/>
      <c r="O828" s="223" t="n"/>
      <c r="P828" s="260" t="n"/>
      <c r="Q828" s="260" t="n"/>
      <c r="R828" s="223" t="n"/>
      <c r="S828" s="223" t="n"/>
      <c r="T828" s="223" t="n"/>
      <c r="U828" s="261" t="n"/>
      <c r="V828" s="86" t="n"/>
      <c r="W828" s="223" t="n"/>
      <c r="X828" s="225" t="n"/>
      <c r="Y828" s="262" t="n"/>
      <c r="Z828" s="226" t="n"/>
      <c r="AA828" s="241" t="n"/>
      <c r="AB828" s="237" t="n"/>
    </row>
    <row r="829" ht="15" customHeight="1" s="283">
      <c r="A829" s="109" t="n"/>
      <c r="B829" s="222" t="n"/>
      <c r="C829" s="223" t="n"/>
      <c r="D829" s="223" t="n"/>
      <c r="E829" s="223" t="n"/>
      <c r="F829" s="223" t="n"/>
      <c r="G829" s="223" t="n"/>
      <c r="H829" s="223" t="n"/>
      <c r="I829" s="258" t="n"/>
      <c r="J829" s="186" t="n"/>
      <c r="K829" s="223" t="n"/>
      <c r="L829" s="264" t="n"/>
      <c r="M829" s="265" t="n"/>
      <c r="N829" s="223" t="n"/>
      <c r="O829" s="223" t="n"/>
      <c r="P829" s="260" t="n"/>
      <c r="Q829" s="260" t="n"/>
      <c r="R829" s="223" t="n"/>
      <c r="S829" s="223" t="n"/>
      <c r="T829" s="223" t="n"/>
      <c r="U829" s="261" t="n"/>
      <c r="V829" s="86" t="n"/>
      <c r="W829" s="223" t="n"/>
      <c r="X829" s="225" t="n"/>
      <c r="Y829" s="262" t="n"/>
      <c r="Z829" s="226" t="n"/>
      <c r="AA829" s="241" t="n"/>
      <c r="AB829" s="237" t="n"/>
    </row>
    <row r="830" ht="15" customHeight="1" s="283">
      <c r="A830" s="109" t="n"/>
      <c r="B830" s="222" t="n"/>
      <c r="C830" s="223" t="n"/>
      <c r="D830" s="223" t="n"/>
      <c r="E830" s="223" t="n"/>
      <c r="F830" s="223" t="n"/>
      <c r="G830" s="223" t="n"/>
      <c r="H830" s="223" t="n"/>
      <c r="I830" s="258" t="n"/>
      <c r="J830" s="186" t="n"/>
      <c r="K830" s="223" t="n"/>
      <c r="L830" s="264" t="n"/>
      <c r="M830" s="265" t="n"/>
      <c r="N830" s="223" t="n"/>
      <c r="O830" s="223" t="n"/>
      <c r="P830" s="260" t="n"/>
      <c r="Q830" s="260" t="n"/>
      <c r="R830" s="223" t="n"/>
      <c r="S830" s="223" t="n"/>
      <c r="T830" s="223" t="n"/>
      <c r="U830" s="261" t="n"/>
      <c r="V830" s="86" t="n"/>
      <c r="W830" s="223" t="n"/>
      <c r="X830" s="225" t="n"/>
      <c r="Y830" s="262" t="n"/>
      <c r="Z830" s="226" t="n"/>
      <c r="AA830" s="241" t="n"/>
      <c r="AB830" s="237" t="n"/>
    </row>
    <row r="831" ht="15" customHeight="1" s="283">
      <c r="A831" s="109" t="n"/>
      <c r="B831" s="222" t="n"/>
      <c r="C831" s="223" t="n"/>
      <c r="D831" s="223" t="n"/>
      <c r="E831" s="223" t="n"/>
      <c r="F831" s="223" t="n"/>
      <c r="G831" s="223" t="n"/>
      <c r="H831" s="223" t="n"/>
      <c r="I831" s="258" t="n"/>
      <c r="J831" s="186" t="n"/>
      <c r="K831" s="223" t="n"/>
      <c r="L831" s="264" t="n"/>
      <c r="M831" s="265" t="n"/>
      <c r="N831" s="223" t="n"/>
      <c r="O831" s="223" t="n"/>
      <c r="P831" s="260" t="n"/>
      <c r="Q831" s="260" t="n"/>
      <c r="R831" s="223" t="n"/>
      <c r="S831" s="223" t="n"/>
      <c r="T831" s="223" t="n"/>
      <c r="U831" s="261" t="n"/>
      <c r="V831" s="86" t="n"/>
      <c r="W831" s="223" t="n"/>
      <c r="X831" s="225" t="n"/>
      <c r="Y831" s="262" t="n"/>
      <c r="Z831" s="226" t="n"/>
      <c r="AA831" s="241" t="n"/>
      <c r="AB831" s="237" t="n"/>
    </row>
    <row r="832" ht="15" customHeight="1" s="283">
      <c r="A832" s="109" t="n"/>
      <c r="B832" s="222" t="n"/>
      <c r="C832" s="223" t="n"/>
      <c r="D832" s="223" t="n"/>
      <c r="E832" s="223" t="n"/>
      <c r="F832" s="223" t="n"/>
      <c r="G832" s="223" t="n"/>
      <c r="H832" s="223" t="n"/>
      <c r="I832" s="258" t="n"/>
      <c r="J832" s="186" t="n"/>
      <c r="K832" s="223" t="n"/>
      <c r="L832" s="264" t="n"/>
      <c r="M832" s="265" t="n"/>
      <c r="N832" s="223" t="n"/>
      <c r="O832" s="223" t="n"/>
      <c r="P832" s="260" t="n"/>
      <c r="Q832" s="260" t="n"/>
      <c r="R832" s="223" t="n"/>
      <c r="S832" s="223" t="n"/>
      <c r="T832" s="223" t="n"/>
      <c r="U832" s="261" t="n"/>
      <c r="V832" s="86" t="n"/>
      <c r="W832" s="223" t="n"/>
      <c r="X832" s="225" t="n"/>
      <c r="Y832" s="262" t="n"/>
      <c r="Z832" s="226" t="n"/>
      <c r="AA832" s="241" t="n"/>
      <c r="AB832" s="237" t="n"/>
    </row>
    <row r="833" ht="15" customHeight="1" s="283">
      <c r="A833" s="109" t="n"/>
      <c r="B833" s="222" t="n"/>
      <c r="C833" s="223" t="n"/>
      <c r="D833" s="223" t="n"/>
      <c r="E833" s="223" t="n"/>
      <c r="F833" s="223" t="n"/>
      <c r="G833" s="223" t="n"/>
      <c r="H833" s="223" t="n"/>
      <c r="I833" s="258" t="n"/>
      <c r="J833" s="186" t="n"/>
      <c r="K833" s="223" t="n"/>
      <c r="L833" s="264" t="n"/>
      <c r="M833" s="265" t="n"/>
      <c r="N833" s="223" t="n"/>
      <c r="O833" s="223" t="n"/>
      <c r="P833" s="260" t="n"/>
      <c r="Q833" s="260" t="n"/>
      <c r="R833" s="223" t="n"/>
      <c r="S833" s="223" t="n"/>
      <c r="T833" s="223" t="n"/>
      <c r="U833" s="261" t="n"/>
      <c r="V833" s="86" t="n"/>
      <c r="W833" s="223" t="n"/>
      <c r="X833" s="225" t="n"/>
      <c r="Y833" s="262" t="n"/>
      <c r="Z833" s="226" t="n"/>
      <c r="AA833" s="241" t="n"/>
      <c r="AB833" s="237" t="n"/>
    </row>
    <row r="834" ht="15" customHeight="1" s="283">
      <c r="A834" s="109" t="n"/>
      <c r="B834" s="222" t="n"/>
      <c r="C834" s="223" t="n"/>
      <c r="D834" s="223" t="n"/>
      <c r="E834" s="223" t="n"/>
      <c r="F834" s="223" t="n"/>
      <c r="G834" s="223" t="n"/>
      <c r="H834" s="223" t="n"/>
      <c r="I834" s="258" t="n"/>
      <c r="J834" s="186" t="n"/>
      <c r="K834" s="223" t="n"/>
      <c r="L834" s="264" t="n"/>
      <c r="M834" s="265" t="n"/>
      <c r="N834" s="223" t="n"/>
      <c r="O834" s="223" t="n"/>
      <c r="P834" s="260" t="n"/>
      <c r="Q834" s="260" t="n"/>
      <c r="R834" s="223" t="n"/>
      <c r="S834" s="223" t="n"/>
      <c r="T834" s="223" t="n"/>
      <c r="U834" s="261" t="n"/>
      <c r="V834" s="86" t="n"/>
      <c r="W834" s="223" t="n"/>
      <c r="X834" s="225" t="n"/>
      <c r="Y834" s="262" t="n"/>
      <c r="Z834" s="226" t="n"/>
      <c r="AA834" s="241" t="n"/>
      <c r="AB834" s="237" t="n"/>
    </row>
    <row r="835" ht="15" customHeight="1" s="283">
      <c r="A835" s="109" t="n"/>
      <c r="B835" s="222" t="n"/>
      <c r="C835" s="223" t="n"/>
      <c r="D835" s="223" t="n"/>
      <c r="E835" s="223" t="n"/>
      <c r="F835" s="223" t="n"/>
      <c r="G835" s="223" t="n"/>
      <c r="H835" s="223" t="n"/>
      <c r="I835" s="258" t="n"/>
      <c r="J835" s="186" t="n"/>
      <c r="K835" s="223" t="n"/>
      <c r="L835" s="223" t="n"/>
      <c r="M835" s="259" t="n"/>
      <c r="N835" s="223" t="n"/>
      <c r="O835" s="223" t="n"/>
      <c r="P835" s="260" t="n"/>
      <c r="Q835" s="260" t="n"/>
      <c r="R835" s="223" t="n"/>
      <c r="S835" s="223" t="n"/>
      <c r="T835" s="223" t="n"/>
      <c r="U835" s="261" t="n"/>
      <c r="V835" s="86" t="n"/>
      <c r="W835" s="223" t="n"/>
      <c r="X835" s="225" t="n"/>
      <c r="Y835" s="262" t="n"/>
      <c r="Z835" s="226" t="n"/>
      <c r="AA835" s="241" t="n"/>
      <c r="AB835" s="237" t="n"/>
    </row>
    <row r="836" ht="15" customHeight="1" s="283">
      <c r="A836" s="109" t="n"/>
      <c r="B836" s="222" t="n"/>
      <c r="C836" s="223" t="n"/>
      <c r="D836" s="223" t="n"/>
      <c r="E836" s="223" t="n"/>
      <c r="F836" s="223" t="n"/>
      <c r="G836" s="223" t="n"/>
      <c r="H836" s="223" t="n"/>
      <c r="I836" s="258" t="n"/>
      <c r="J836" s="186" t="n"/>
      <c r="K836" s="223" t="n"/>
      <c r="L836" s="264" t="n"/>
      <c r="M836" s="265" t="n"/>
      <c r="N836" s="223" t="n"/>
      <c r="O836" s="223" t="n"/>
      <c r="P836" s="260" t="n"/>
      <c r="Q836" s="260" t="n"/>
      <c r="R836" s="223" t="n"/>
      <c r="S836" s="223" t="n"/>
      <c r="T836" s="223" t="n"/>
      <c r="U836" s="261" t="n"/>
      <c r="V836" s="86" t="n"/>
      <c r="W836" s="223" t="n"/>
      <c r="X836" s="225" t="n"/>
      <c r="Y836" s="262" t="n"/>
      <c r="Z836" s="226" t="n"/>
      <c r="AA836" s="241" t="n"/>
      <c r="AB836" s="237" t="n"/>
    </row>
    <row r="837" ht="15" customHeight="1" s="283">
      <c r="A837" s="109" t="n"/>
      <c r="B837" s="222" t="n"/>
      <c r="C837" s="223" t="n"/>
      <c r="D837" s="223" t="n"/>
      <c r="E837" s="223" t="n"/>
      <c r="F837" s="223" t="n"/>
      <c r="G837" s="223" t="n"/>
      <c r="H837" s="223" t="n"/>
      <c r="I837" s="258" t="n"/>
      <c r="J837" s="186" t="n"/>
      <c r="K837" s="223" t="n"/>
      <c r="L837" s="264" t="n"/>
      <c r="M837" s="265" t="n"/>
      <c r="N837" s="223" t="n"/>
      <c r="O837" s="223" t="n"/>
      <c r="P837" s="260" t="n"/>
      <c r="Q837" s="260" t="n"/>
      <c r="R837" s="223" t="n"/>
      <c r="S837" s="223" t="n"/>
      <c r="T837" s="223" t="n"/>
      <c r="U837" s="261" t="n"/>
      <c r="V837" s="86" t="n"/>
      <c r="W837" s="223" t="n"/>
      <c r="X837" s="225" t="n"/>
      <c r="Y837" s="262" t="n"/>
      <c r="Z837" s="226" t="n"/>
      <c r="AA837" s="241" t="n"/>
      <c r="AB837" s="237" t="n"/>
    </row>
    <row r="838" ht="15" customHeight="1" s="283">
      <c r="A838" s="109" t="n"/>
      <c r="B838" s="222" t="n"/>
      <c r="C838" s="223" t="n"/>
      <c r="D838" s="223" t="n"/>
      <c r="E838" s="223" t="n"/>
      <c r="F838" s="223" t="n"/>
      <c r="G838" s="223" t="n"/>
      <c r="H838" s="223" t="n"/>
      <c r="I838" s="258" t="n"/>
      <c r="J838" s="186" t="n"/>
      <c r="K838" s="223" t="n"/>
      <c r="L838" s="223" t="n"/>
      <c r="M838" s="259" t="n"/>
      <c r="N838" s="223" t="n"/>
      <c r="O838" s="223" t="n"/>
      <c r="P838" s="260" t="n"/>
      <c r="Q838" s="260" t="n"/>
      <c r="R838" s="223" t="n"/>
      <c r="S838" s="223" t="n"/>
      <c r="T838" s="223" t="n"/>
      <c r="U838" s="261" t="n"/>
      <c r="V838" s="86" t="n"/>
      <c r="W838" s="223" t="n"/>
      <c r="X838" s="225" t="n"/>
      <c r="Y838" s="262" t="n"/>
      <c r="Z838" s="226" t="n"/>
      <c r="AA838" s="241" t="n"/>
      <c r="AB838" s="237" t="n"/>
    </row>
    <row r="839" ht="15" customHeight="1" s="283">
      <c r="A839" s="109" t="n"/>
      <c r="B839" s="222" t="n"/>
      <c r="C839" s="223" t="n"/>
      <c r="D839" s="223" t="n"/>
      <c r="E839" s="223" t="n"/>
      <c r="F839" s="223" t="n"/>
      <c r="G839" s="223" t="n"/>
      <c r="H839" s="223" t="n"/>
      <c r="I839" s="258" t="n"/>
      <c r="J839" s="186" t="n"/>
      <c r="K839" s="223" t="n"/>
      <c r="L839" s="264" t="n"/>
      <c r="M839" s="265" t="n"/>
      <c r="N839" s="223" t="n"/>
      <c r="O839" s="223" t="n"/>
      <c r="P839" s="260" t="n"/>
      <c r="Q839" s="260" t="n"/>
      <c r="R839" s="223" t="n"/>
      <c r="S839" s="223" t="n"/>
      <c r="T839" s="223" t="n"/>
      <c r="U839" s="261" t="n"/>
      <c r="V839" s="86" t="n"/>
      <c r="W839" s="223" t="n"/>
      <c r="X839" s="225" t="n"/>
      <c r="Y839" s="262" t="n"/>
      <c r="Z839" s="226" t="n"/>
      <c r="AA839" s="241" t="n"/>
      <c r="AB839" s="237" t="n"/>
    </row>
    <row r="840" ht="15" customHeight="1" s="283">
      <c r="A840" s="109" t="n"/>
      <c r="B840" s="222" t="n"/>
      <c r="C840" s="223" t="n"/>
      <c r="D840" s="223" t="n"/>
      <c r="E840" s="223" t="n"/>
      <c r="F840" s="223" t="n"/>
      <c r="G840" s="223" t="n"/>
      <c r="H840" s="223" t="n"/>
      <c r="I840" s="258" t="n"/>
      <c r="J840" s="186" t="n"/>
      <c r="K840" s="223" t="n"/>
      <c r="L840" s="264" t="n"/>
      <c r="M840" s="265" t="n"/>
      <c r="N840" s="223" t="n"/>
      <c r="O840" s="223" t="n"/>
      <c r="P840" s="260" t="n"/>
      <c r="Q840" s="260" t="n"/>
      <c r="R840" s="223" t="n"/>
      <c r="S840" s="223" t="n"/>
      <c r="T840" s="223" t="n"/>
      <c r="U840" s="261" t="n"/>
      <c r="V840" s="86" t="n"/>
      <c r="W840" s="223" t="n"/>
      <c r="X840" s="225" t="n"/>
      <c r="Y840" s="262" t="n"/>
      <c r="Z840" s="226" t="n"/>
      <c r="AA840" s="241" t="n"/>
      <c r="AB840" s="237" t="n"/>
    </row>
    <row r="841" ht="15" customHeight="1" s="283">
      <c r="A841" s="109" t="n"/>
      <c r="B841" s="222" t="n"/>
      <c r="C841" s="223" t="n"/>
      <c r="D841" s="223" t="n"/>
      <c r="E841" s="223" t="n"/>
      <c r="F841" s="223" t="n"/>
      <c r="G841" s="223" t="n"/>
      <c r="H841" s="223" t="n"/>
      <c r="I841" s="258" t="n"/>
      <c r="J841" s="186" t="n"/>
      <c r="K841" s="223" t="n"/>
      <c r="L841" s="264" t="n"/>
      <c r="M841" s="265" t="n"/>
      <c r="N841" s="223" t="n"/>
      <c r="O841" s="223" t="n"/>
      <c r="P841" s="260" t="n"/>
      <c r="Q841" s="260" t="n"/>
      <c r="R841" s="223" t="n"/>
      <c r="S841" s="223" t="n"/>
      <c r="T841" s="223" t="n"/>
      <c r="U841" s="261" t="n"/>
      <c r="V841" s="86" t="n"/>
      <c r="W841" s="223" t="n"/>
      <c r="X841" s="225" t="n"/>
      <c r="Y841" s="262" t="n"/>
      <c r="Z841" s="226" t="n"/>
      <c r="AA841" s="241" t="n"/>
      <c r="AB841" s="237" t="n"/>
    </row>
    <row r="842" ht="15" customHeight="1" s="283">
      <c r="A842" s="109" t="n"/>
      <c r="B842" s="222" t="n"/>
      <c r="C842" s="223" t="n"/>
      <c r="D842" s="223" t="n"/>
      <c r="E842" s="223" t="n"/>
      <c r="F842" s="223" t="n"/>
      <c r="G842" s="223" t="n"/>
      <c r="H842" s="223" t="n"/>
      <c r="I842" s="258" t="n"/>
      <c r="J842" s="186" t="n"/>
      <c r="K842" s="223" t="n"/>
      <c r="L842" s="223" t="n"/>
      <c r="M842" s="259" t="n"/>
      <c r="N842" s="223" t="n"/>
      <c r="O842" s="223" t="n"/>
      <c r="P842" s="260" t="n"/>
      <c r="Q842" s="260" t="n"/>
      <c r="R842" s="223" t="n"/>
      <c r="S842" s="223" t="n"/>
      <c r="T842" s="223" t="n"/>
      <c r="U842" s="261" t="n"/>
      <c r="V842" s="86" t="n"/>
      <c r="W842" s="223" t="n"/>
      <c r="X842" s="225" t="n"/>
      <c r="Y842" s="262" t="n"/>
      <c r="Z842" s="226" t="n"/>
      <c r="AA842" s="241" t="n"/>
      <c r="AB842" s="237" t="n"/>
    </row>
    <row r="843" ht="15" customHeight="1" s="283">
      <c r="A843" s="109" t="n"/>
      <c r="B843" s="222" t="n"/>
      <c r="C843" s="223" t="n"/>
      <c r="D843" s="223" t="n"/>
      <c r="E843" s="223" t="n"/>
      <c r="F843" s="223" t="n"/>
      <c r="G843" s="223" t="n"/>
      <c r="H843" s="223" t="n"/>
      <c r="I843" s="258" t="n"/>
      <c r="J843" s="186" t="n"/>
      <c r="K843" s="223" t="n"/>
      <c r="L843" s="264" t="n"/>
      <c r="M843" s="265" t="n"/>
      <c r="N843" s="223" t="n"/>
      <c r="O843" s="223" t="n"/>
      <c r="P843" s="260" t="n"/>
      <c r="Q843" s="260" t="n"/>
      <c r="R843" s="223" t="n"/>
      <c r="S843" s="223" t="n"/>
      <c r="T843" s="223" t="n"/>
      <c r="U843" s="261" t="n"/>
      <c r="V843" s="86" t="n"/>
      <c r="W843" s="223" t="n"/>
      <c r="X843" s="225" t="n"/>
      <c r="Y843" s="262" t="n"/>
      <c r="Z843" s="226" t="n"/>
      <c r="AA843" s="241" t="n"/>
      <c r="AB843" s="237" t="n"/>
    </row>
    <row r="844" ht="15" customHeight="1" s="283">
      <c r="A844" s="109" t="n"/>
      <c r="B844" s="222" t="n"/>
      <c r="C844" s="223" t="n"/>
      <c r="D844" s="223" t="n"/>
      <c r="E844" s="223" t="n"/>
      <c r="F844" s="223" t="n"/>
      <c r="G844" s="223" t="n"/>
      <c r="H844" s="223" t="n"/>
      <c r="I844" s="258" t="n"/>
      <c r="J844" s="186" t="n"/>
      <c r="K844" s="223" t="n"/>
      <c r="L844" s="264" t="n"/>
      <c r="M844" s="265" t="n"/>
      <c r="N844" s="223" t="n"/>
      <c r="O844" s="223" t="n"/>
      <c r="P844" s="260" t="n"/>
      <c r="Q844" s="260" t="n"/>
      <c r="R844" s="223" t="n"/>
      <c r="S844" s="223" t="n"/>
      <c r="T844" s="223" t="n"/>
      <c r="U844" s="261" t="n"/>
      <c r="V844" s="86" t="n"/>
      <c r="W844" s="223" t="n"/>
      <c r="X844" s="225" t="n"/>
      <c r="Y844" s="262" t="n"/>
      <c r="Z844" s="226" t="n"/>
      <c r="AA844" s="241" t="n"/>
      <c r="AB844" s="237" t="n"/>
    </row>
    <row r="845" ht="15" customHeight="1" s="283">
      <c r="A845" s="109" t="n"/>
      <c r="B845" s="222" t="n"/>
      <c r="C845" s="223" t="n"/>
      <c r="D845" s="223" t="n"/>
      <c r="E845" s="223" t="n"/>
      <c r="F845" s="223" t="n"/>
      <c r="G845" s="223" t="n"/>
      <c r="H845" s="223" t="n"/>
      <c r="I845" s="258" t="n"/>
      <c r="J845" s="186" t="n"/>
      <c r="K845" s="223" t="n"/>
      <c r="L845" s="264" t="n"/>
      <c r="M845" s="265" t="n"/>
      <c r="N845" s="223" t="n"/>
      <c r="O845" s="223" t="n"/>
      <c r="P845" s="260" t="n"/>
      <c r="Q845" s="260" t="n"/>
      <c r="R845" s="223" t="n"/>
      <c r="S845" s="223" t="n"/>
      <c r="T845" s="223" t="n"/>
      <c r="U845" s="261" t="n"/>
      <c r="V845" s="86" t="n"/>
      <c r="W845" s="223" t="n"/>
      <c r="X845" s="225" t="n"/>
      <c r="Y845" s="262" t="n"/>
      <c r="Z845" s="226" t="n"/>
      <c r="AA845" s="241" t="n"/>
      <c r="AB845" s="237" t="n"/>
    </row>
    <row r="846" ht="15" customHeight="1" s="283">
      <c r="A846" s="109" t="n"/>
      <c r="B846" s="222" t="n"/>
      <c r="C846" s="223" t="n"/>
      <c r="D846" s="223" t="n"/>
      <c r="E846" s="223" t="n"/>
      <c r="F846" s="223" t="n"/>
      <c r="G846" s="223" t="n"/>
      <c r="H846" s="223" t="n"/>
      <c r="I846" s="258" t="n"/>
      <c r="J846" s="186" t="n"/>
      <c r="K846" s="223" t="n"/>
      <c r="L846" s="264" t="n"/>
      <c r="M846" s="265" t="n"/>
      <c r="N846" s="223" t="n"/>
      <c r="O846" s="223" t="n"/>
      <c r="P846" s="260" t="n"/>
      <c r="Q846" s="260" t="n"/>
      <c r="R846" s="223" t="n"/>
      <c r="S846" s="223" t="n"/>
      <c r="T846" s="223" t="n"/>
      <c r="U846" s="261" t="n"/>
      <c r="V846" s="86" t="n"/>
      <c r="W846" s="223" t="n"/>
      <c r="X846" s="225" t="n"/>
      <c r="Y846" s="262" t="n"/>
      <c r="Z846" s="226" t="n"/>
      <c r="AA846" s="241" t="n"/>
      <c r="AB846" s="237" t="n"/>
    </row>
    <row r="847" ht="15" customHeight="1" s="283">
      <c r="A847" s="109" t="n"/>
      <c r="B847" s="222" t="n"/>
      <c r="C847" s="223" t="n"/>
      <c r="D847" s="223" t="n"/>
      <c r="E847" s="223" t="n"/>
      <c r="F847" s="223" t="n"/>
      <c r="G847" s="223" t="n"/>
      <c r="H847" s="223" t="n"/>
      <c r="I847" s="258" t="n"/>
      <c r="J847" s="186" t="n"/>
      <c r="K847" s="223" t="n"/>
      <c r="L847" s="264" t="n"/>
      <c r="M847" s="265" t="n"/>
      <c r="N847" s="223" t="n"/>
      <c r="O847" s="223" t="n"/>
      <c r="P847" s="260" t="n"/>
      <c r="Q847" s="260" t="n"/>
      <c r="R847" s="223" t="n"/>
      <c r="S847" s="223" t="n"/>
      <c r="T847" s="223" t="n"/>
      <c r="U847" s="261" t="n"/>
      <c r="V847" s="86" t="n"/>
      <c r="W847" s="223" t="n"/>
      <c r="X847" s="225" t="n"/>
      <c r="Y847" s="262" t="n"/>
      <c r="Z847" s="226" t="n"/>
      <c r="AA847" s="241" t="n"/>
      <c r="AB847" s="237" t="n"/>
    </row>
    <row r="848" ht="15" customHeight="1" s="283">
      <c r="A848" s="109" t="n"/>
      <c r="B848" s="222" t="n"/>
      <c r="C848" s="223" t="n"/>
      <c r="D848" s="223" t="n"/>
      <c r="E848" s="223" t="n"/>
      <c r="F848" s="223" t="n"/>
      <c r="G848" s="223" t="n"/>
      <c r="H848" s="223" t="n"/>
      <c r="I848" s="258" t="n"/>
      <c r="J848" s="186" t="n"/>
      <c r="K848" s="223" t="n"/>
      <c r="L848" s="264" t="n"/>
      <c r="M848" s="265" t="n"/>
      <c r="N848" s="223" t="n"/>
      <c r="O848" s="223" t="n"/>
      <c r="P848" s="260" t="n"/>
      <c r="Q848" s="260" t="n"/>
      <c r="R848" s="223" t="n"/>
      <c r="S848" s="223" t="n"/>
      <c r="T848" s="223" t="n"/>
      <c r="U848" s="261" t="n"/>
      <c r="V848" s="86" t="n"/>
      <c r="W848" s="223" t="n"/>
      <c r="X848" s="225" t="n"/>
      <c r="Y848" s="262" t="n"/>
      <c r="Z848" s="226" t="n"/>
      <c r="AA848" s="241" t="n"/>
      <c r="AB848" s="237" t="n"/>
    </row>
    <row r="849" ht="15" customHeight="1" s="283">
      <c r="A849" s="109" t="n"/>
      <c r="B849" s="222" t="n"/>
      <c r="C849" s="223" t="n"/>
      <c r="D849" s="223" t="n"/>
      <c r="E849" s="223" t="n"/>
      <c r="F849" s="223" t="n"/>
      <c r="G849" s="223" t="n"/>
      <c r="H849" s="223" t="n"/>
      <c r="I849" s="258" t="n"/>
      <c r="J849" s="186" t="n"/>
      <c r="K849" s="223" t="n"/>
      <c r="L849" s="264" t="n"/>
      <c r="M849" s="265" t="n"/>
      <c r="N849" s="223" t="n"/>
      <c r="O849" s="223" t="n"/>
      <c r="P849" s="260" t="n"/>
      <c r="Q849" s="260" t="n"/>
      <c r="R849" s="223" t="n"/>
      <c r="S849" s="223" t="n"/>
      <c r="T849" s="223" t="n"/>
      <c r="U849" s="261" t="n"/>
      <c r="V849" s="86" t="n"/>
      <c r="W849" s="223" t="n"/>
      <c r="X849" s="225" t="n"/>
      <c r="Y849" s="262" t="n"/>
      <c r="Z849" s="226" t="n"/>
      <c r="AA849" s="241" t="n"/>
      <c r="AB849" s="237" t="n"/>
    </row>
    <row r="850" ht="15" customHeight="1" s="283">
      <c r="A850" s="109" t="n"/>
      <c r="B850" s="222" t="n"/>
      <c r="C850" s="223" t="n"/>
      <c r="D850" s="223" t="n"/>
      <c r="E850" s="223" t="n"/>
      <c r="F850" s="223" t="n"/>
      <c r="G850" s="223" t="n"/>
      <c r="H850" s="223" t="n"/>
      <c r="I850" s="258" t="n"/>
      <c r="J850" s="186" t="n"/>
      <c r="K850" s="223" t="n"/>
      <c r="L850" s="264" t="n"/>
      <c r="M850" s="265" t="n"/>
      <c r="N850" s="223" t="n"/>
      <c r="O850" s="223" t="n"/>
      <c r="P850" s="260" t="n"/>
      <c r="Q850" s="260" t="n"/>
      <c r="R850" s="223" t="n"/>
      <c r="S850" s="223" t="n"/>
      <c r="T850" s="223" t="n"/>
      <c r="U850" s="261" t="n"/>
      <c r="V850" s="86" t="n"/>
      <c r="W850" s="223" t="n"/>
      <c r="X850" s="225" t="n"/>
      <c r="Y850" s="262" t="n"/>
      <c r="Z850" s="226" t="n"/>
      <c r="AA850" s="241" t="n"/>
      <c r="AB850" s="237" t="n"/>
    </row>
    <row r="851" ht="15" customHeight="1" s="283">
      <c r="A851" s="109" t="n"/>
      <c r="B851" s="222" t="n"/>
      <c r="C851" s="223" t="n"/>
      <c r="D851" s="223" t="n"/>
      <c r="E851" s="223" t="n"/>
      <c r="F851" s="223" t="n"/>
      <c r="G851" s="223" t="n"/>
      <c r="H851" s="223" t="n"/>
      <c r="I851" s="258" t="n"/>
      <c r="J851" s="186" t="n"/>
      <c r="K851" s="223" t="n"/>
      <c r="L851" s="264" t="n"/>
      <c r="M851" s="265" t="n"/>
      <c r="N851" s="223" t="n"/>
      <c r="O851" s="223" t="n"/>
      <c r="P851" s="260" t="n"/>
      <c r="Q851" s="260" t="n"/>
      <c r="R851" s="223" t="n"/>
      <c r="S851" s="223" t="n"/>
      <c r="T851" s="223" t="n"/>
      <c r="U851" s="261" t="n"/>
      <c r="V851" s="86" t="n"/>
      <c r="W851" s="223" t="n"/>
      <c r="X851" s="225" t="n"/>
      <c r="Y851" s="262" t="n"/>
      <c r="Z851" s="226" t="n"/>
      <c r="AA851" s="241" t="n"/>
      <c r="AB851" s="237" t="n"/>
    </row>
    <row r="852" ht="15" customHeight="1" s="283">
      <c r="A852" s="109" t="n"/>
      <c r="B852" s="222" t="n"/>
      <c r="C852" s="223" t="n"/>
      <c r="D852" s="223" t="n"/>
      <c r="E852" s="223" t="n"/>
      <c r="F852" s="223" t="n"/>
      <c r="G852" s="223" t="n"/>
      <c r="H852" s="223" t="n"/>
      <c r="I852" s="258" t="n"/>
      <c r="J852" s="186" t="n"/>
      <c r="K852" s="223" t="n"/>
      <c r="L852" s="264" t="n"/>
      <c r="M852" s="265" t="n"/>
      <c r="N852" s="223" t="n"/>
      <c r="O852" s="223" t="n"/>
      <c r="P852" s="260" t="n"/>
      <c r="Q852" s="260" t="n"/>
      <c r="R852" s="223" t="n"/>
      <c r="S852" s="223" t="n"/>
      <c r="T852" s="223" t="n"/>
      <c r="U852" s="261" t="n"/>
      <c r="V852" s="86" t="n"/>
      <c r="W852" s="223" t="n"/>
      <c r="X852" s="225" t="n"/>
      <c r="Y852" s="262" t="n"/>
      <c r="Z852" s="226" t="n"/>
      <c r="AA852" s="241" t="n"/>
      <c r="AB852" s="237" t="n"/>
    </row>
    <row r="853" ht="15" customHeight="1" s="283">
      <c r="A853" s="109" t="n"/>
      <c r="B853" s="222" t="n"/>
      <c r="C853" s="223" t="n"/>
      <c r="D853" s="223" t="n"/>
      <c r="E853" s="223" t="n"/>
      <c r="F853" s="223" t="n"/>
      <c r="G853" s="223" t="n"/>
      <c r="H853" s="223" t="n"/>
      <c r="I853" s="258" t="n"/>
      <c r="J853" s="186" t="n"/>
      <c r="K853" s="223" t="n"/>
      <c r="L853" s="264" t="n"/>
      <c r="M853" s="265" t="n"/>
      <c r="N853" s="223" t="n"/>
      <c r="O853" s="223" t="n"/>
      <c r="P853" s="260" t="n"/>
      <c r="Q853" s="260" t="n"/>
      <c r="R853" s="223" t="n"/>
      <c r="S853" s="223" t="n"/>
      <c r="T853" s="223" t="n"/>
      <c r="U853" s="261" t="n"/>
      <c r="V853" s="86" t="n"/>
      <c r="W853" s="223" t="n"/>
      <c r="X853" s="225" t="n"/>
      <c r="Y853" s="262" t="n"/>
      <c r="Z853" s="226" t="n"/>
      <c r="AA853" s="241" t="n"/>
      <c r="AB853" s="237" t="n"/>
    </row>
    <row r="854" ht="15" customHeight="1" s="283">
      <c r="A854" s="109" t="n"/>
      <c r="B854" s="222" t="n"/>
      <c r="C854" s="223" t="n"/>
      <c r="D854" s="223" t="n"/>
      <c r="E854" s="223" t="n"/>
      <c r="F854" s="223" t="n"/>
      <c r="G854" s="223" t="n"/>
      <c r="H854" s="223" t="n"/>
      <c r="I854" s="258" t="n"/>
      <c r="J854" s="186" t="n"/>
      <c r="K854" s="223" t="n"/>
      <c r="L854" s="264" t="n"/>
      <c r="M854" s="265" t="n"/>
      <c r="N854" s="223" t="n"/>
      <c r="O854" s="223" t="n"/>
      <c r="P854" s="260" t="n"/>
      <c r="Q854" s="260" t="n"/>
      <c r="R854" s="223" t="n"/>
      <c r="S854" s="223" t="n"/>
      <c r="T854" s="223" t="n"/>
      <c r="U854" s="261" t="n"/>
      <c r="V854" s="86" t="n"/>
      <c r="W854" s="223" t="n"/>
      <c r="X854" s="225" t="n"/>
      <c r="Y854" s="262" t="n"/>
      <c r="Z854" s="226" t="n"/>
      <c r="AA854" s="241" t="n"/>
      <c r="AB854" s="237" t="n"/>
    </row>
    <row r="855" ht="15" customHeight="1" s="283">
      <c r="A855" s="109" t="n"/>
      <c r="B855" s="222" t="n"/>
      <c r="C855" s="223" t="n"/>
      <c r="D855" s="223" t="n"/>
      <c r="E855" s="223" t="n"/>
      <c r="F855" s="223" t="n"/>
      <c r="G855" s="223" t="n"/>
      <c r="H855" s="223" t="n"/>
      <c r="I855" s="258" t="n"/>
      <c r="J855" s="186" t="n"/>
      <c r="K855" s="223" t="n"/>
      <c r="L855" s="264" t="n"/>
      <c r="M855" s="265" t="n"/>
      <c r="N855" s="223" t="n"/>
      <c r="O855" s="223" t="n"/>
      <c r="P855" s="260" t="n"/>
      <c r="Q855" s="260" t="n"/>
      <c r="R855" s="223" t="n"/>
      <c r="S855" s="223" t="n"/>
      <c r="T855" s="223" t="n"/>
      <c r="U855" s="261" t="n"/>
      <c r="V855" s="86" t="n"/>
      <c r="W855" s="223" t="n"/>
      <c r="X855" s="225" t="n"/>
      <c r="Y855" s="262" t="n"/>
      <c r="Z855" s="226" t="n"/>
      <c r="AA855" s="241" t="n"/>
      <c r="AB855" s="237" t="n"/>
    </row>
    <row r="856" ht="15" customHeight="1" s="283">
      <c r="A856" s="109" t="n"/>
      <c r="B856" s="222" t="n"/>
      <c r="C856" s="223" t="n"/>
      <c r="D856" s="223" t="n"/>
      <c r="E856" s="223" t="n"/>
      <c r="F856" s="223" t="n"/>
      <c r="G856" s="223" t="n"/>
      <c r="H856" s="223" t="n"/>
      <c r="I856" s="258" t="n"/>
      <c r="J856" s="186" t="n"/>
      <c r="K856" s="223" t="n"/>
      <c r="L856" s="264" t="n"/>
      <c r="M856" s="265" t="n"/>
      <c r="N856" s="223" t="n"/>
      <c r="O856" s="223" t="n"/>
      <c r="P856" s="260" t="n"/>
      <c r="Q856" s="260" t="n"/>
      <c r="R856" s="223" t="n"/>
      <c r="S856" s="223" t="n"/>
      <c r="T856" s="223" t="n"/>
      <c r="U856" s="261" t="n"/>
      <c r="V856" s="86" t="n"/>
      <c r="W856" s="223" t="n"/>
      <c r="X856" s="225" t="n"/>
      <c r="Y856" s="262" t="n"/>
      <c r="Z856" s="226" t="n"/>
      <c r="AA856" s="241" t="n"/>
      <c r="AB856" s="237" t="n"/>
    </row>
    <row r="857" ht="15" customHeight="1" s="283">
      <c r="A857" s="109" t="n"/>
      <c r="B857" s="222" t="n"/>
      <c r="C857" s="223" t="n"/>
      <c r="D857" s="223" t="n"/>
      <c r="E857" s="223" t="n"/>
      <c r="F857" s="223" t="n"/>
      <c r="G857" s="223" t="n"/>
      <c r="H857" s="223" t="n"/>
      <c r="I857" s="258" t="n"/>
      <c r="J857" s="186" t="n"/>
      <c r="K857" s="223" t="n"/>
      <c r="L857" s="264" t="n"/>
      <c r="M857" s="265" t="n"/>
      <c r="N857" s="223" t="n"/>
      <c r="O857" s="223" t="n"/>
      <c r="P857" s="260" t="n"/>
      <c r="Q857" s="260" t="n"/>
      <c r="R857" s="223" t="n"/>
      <c r="S857" s="223" t="n"/>
      <c r="T857" s="223" t="n"/>
      <c r="U857" s="261" t="n"/>
      <c r="V857" s="86" t="n"/>
      <c r="W857" s="223" t="n"/>
      <c r="X857" s="225" t="n"/>
      <c r="Y857" s="262" t="n"/>
      <c r="Z857" s="226" t="n"/>
      <c r="AA857" s="241" t="n"/>
      <c r="AB857" s="237" t="n"/>
    </row>
    <row r="858" ht="15" customHeight="1" s="283">
      <c r="A858" s="109" t="n"/>
      <c r="B858" s="222" t="n"/>
      <c r="C858" s="223" t="n"/>
      <c r="D858" s="223" t="n"/>
      <c r="E858" s="223" t="n"/>
      <c r="F858" s="223" t="n"/>
      <c r="G858" s="223" t="n"/>
      <c r="H858" s="223" t="n"/>
      <c r="I858" s="258" t="n"/>
      <c r="J858" s="186" t="n"/>
      <c r="K858" s="223" t="n"/>
      <c r="L858" s="264" t="n"/>
      <c r="M858" s="265" t="n"/>
      <c r="N858" s="223" t="n"/>
      <c r="O858" s="223" t="n"/>
      <c r="P858" s="260" t="n"/>
      <c r="Q858" s="260" t="n"/>
      <c r="R858" s="223" t="n"/>
      <c r="S858" s="223" t="n"/>
      <c r="T858" s="223" t="n"/>
      <c r="U858" s="261" t="n"/>
      <c r="V858" s="86" t="n"/>
      <c r="W858" s="223" t="n"/>
      <c r="X858" s="225" t="n"/>
      <c r="Y858" s="262" t="n"/>
      <c r="Z858" s="226" t="n"/>
      <c r="AA858" s="241" t="n"/>
      <c r="AB858" s="237" t="n"/>
    </row>
    <row r="859" ht="15" customHeight="1" s="283">
      <c r="A859" s="109" t="n"/>
      <c r="B859" s="222" t="n"/>
      <c r="C859" s="223" t="n"/>
      <c r="D859" s="223" t="n"/>
      <c r="E859" s="223" t="n"/>
      <c r="F859" s="223" t="n"/>
      <c r="G859" s="223" t="n"/>
      <c r="H859" s="223" t="n"/>
      <c r="I859" s="258" t="n"/>
      <c r="J859" s="186" t="n"/>
      <c r="K859" s="223" t="n"/>
      <c r="L859" s="223" t="n"/>
      <c r="M859" s="259" t="n"/>
      <c r="N859" s="223" t="n"/>
      <c r="O859" s="223" t="n"/>
      <c r="P859" s="260" t="n"/>
      <c r="Q859" s="260" t="n"/>
      <c r="R859" s="223" t="n"/>
      <c r="S859" s="223" t="n"/>
      <c r="T859" s="223" t="n"/>
      <c r="U859" s="261" t="n"/>
      <c r="V859" s="86" t="n"/>
      <c r="W859" s="223" t="n"/>
      <c r="X859" s="225" t="n"/>
      <c r="Y859" s="262" t="n"/>
      <c r="Z859" s="226" t="n"/>
      <c r="AA859" s="241" t="n"/>
      <c r="AB859" s="237" t="n"/>
    </row>
    <row r="860" ht="15" customHeight="1" s="283">
      <c r="A860" s="109" t="n"/>
      <c r="B860" s="222" t="n"/>
      <c r="C860" s="223" t="n"/>
      <c r="D860" s="223" t="n"/>
      <c r="E860" s="223" t="n"/>
      <c r="F860" s="223" t="n"/>
      <c r="G860" s="223" t="n"/>
      <c r="H860" s="223" t="n"/>
      <c r="I860" s="258" t="n"/>
      <c r="J860" s="186" t="n"/>
      <c r="K860" s="223" t="n"/>
      <c r="L860" s="264" t="n"/>
      <c r="M860" s="265" t="n"/>
      <c r="N860" s="223" t="n"/>
      <c r="O860" s="223" t="n"/>
      <c r="P860" s="260" t="n"/>
      <c r="Q860" s="260" t="n"/>
      <c r="R860" s="223" t="n"/>
      <c r="S860" s="223" t="n"/>
      <c r="T860" s="223" t="n"/>
      <c r="U860" s="261" t="n"/>
      <c r="V860" s="86" t="n"/>
      <c r="W860" s="223" t="n"/>
      <c r="X860" s="225" t="n"/>
      <c r="Y860" s="262" t="n"/>
      <c r="Z860" s="226" t="n"/>
      <c r="AA860" s="241" t="n"/>
      <c r="AB860" s="237" t="n"/>
    </row>
    <row r="861" ht="15" customHeight="1" s="283">
      <c r="A861" s="109" t="n"/>
      <c r="B861" s="222" t="n"/>
      <c r="C861" s="223" t="n"/>
      <c r="D861" s="223" t="n"/>
      <c r="E861" s="223" t="n"/>
      <c r="F861" s="223" t="n"/>
      <c r="G861" s="223" t="n"/>
      <c r="H861" s="223" t="n"/>
      <c r="I861" s="258" t="n"/>
      <c r="J861" s="186" t="n"/>
      <c r="K861" s="223" t="n"/>
      <c r="L861" s="264" t="n"/>
      <c r="M861" s="265" t="n"/>
      <c r="N861" s="223" t="n"/>
      <c r="O861" s="223" t="n"/>
      <c r="P861" s="260" t="n"/>
      <c r="Q861" s="260" t="n"/>
      <c r="R861" s="223" t="n"/>
      <c r="S861" s="223" t="n"/>
      <c r="T861" s="223" t="n"/>
      <c r="U861" s="261" t="n"/>
      <c r="V861" s="86" t="n"/>
      <c r="W861" s="223" t="n"/>
      <c r="X861" s="225" t="n"/>
      <c r="Y861" s="262" t="n"/>
      <c r="Z861" s="226" t="n"/>
      <c r="AA861" s="241" t="n"/>
      <c r="AB861" s="237" t="n"/>
    </row>
    <row r="862" ht="15" customHeight="1" s="283">
      <c r="A862" s="109" t="n"/>
      <c r="B862" s="222" t="n"/>
      <c r="C862" s="223" t="n"/>
      <c r="D862" s="223" t="n"/>
      <c r="E862" s="223" t="n"/>
      <c r="F862" s="223" t="n"/>
      <c r="G862" s="223" t="n"/>
      <c r="H862" s="223" t="n"/>
      <c r="I862" s="258" t="n"/>
      <c r="J862" s="186" t="n"/>
      <c r="K862" s="223" t="n"/>
      <c r="L862" s="264" t="n"/>
      <c r="M862" s="265" t="n"/>
      <c r="N862" s="223" t="n"/>
      <c r="O862" s="223" t="n"/>
      <c r="P862" s="260" t="n"/>
      <c r="Q862" s="260" t="n"/>
      <c r="R862" s="223" t="n"/>
      <c r="S862" s="223" t="n"/>
      <c r="T862" s="223" t="n"/>
      <c r="U862" s="261" t="n"/>
      <c r="V862" s="86" t="n"/>
      <c r="W862" s="223" t="n"/>
      <c r="X862" s="225" t="n"/>
      <c r="Y862" s="262" t="n"/>
      <c r="Z862" s="226" t="n"/>
      <c r="AA862" s="241" t="n"/>
      <c r="AB862" s="237" t="n"/>
    </row>
    <row r="863" ht="15" customHeight="1" s="283">
      <c r="A863" s="109" t="n"/>
      <c r="B863" s="222" t="n"/>
      <c r="C863" s="223" t="n"/>
      <c r="D863" s="223" t="n"/>
      <c r="E863" s="223" t="n"/>
      <c r="F863" s="223" t="n"/>
      <c r="G863" s="223" t="n"/>
      <c r="H863" s="223" t="n"/>
      <c r="I863" s="258" t="n"/>
      <c r="J863" s="186" t="n"/>
      <c r="K863" s="223" t="n"/>
      <c r="L863" s="264" t="n"/>
      <c r="M863" s="265" t="n"/>
      <c r="N863" s="223" t="n"/>
      <c r="O863" s="223" t="n"/>
      <c r="P863" s="260" t="n"/>
      <c r="Q863" s="260" t="n"/>
      <c r="R863" s="223" t="n"/>
      <c r="S863" s="223" t="n"/>
      <c r="T863" s="223" t="n"/>
      <c r="U863" s="261" t="n"/>
      <c r="V863" s="86" t="n"/>
      <c r="W863" s="223" t="n"/>
      <c r="X863" s="225" t="n"/>
      <c r="Y863" s="262" t="n"/>
      <c r="Z863" s="226" t="n"/>
      <c r="AA863" s="241" t="n"/>
      <c r="AB863" s="237" t="n"/>
    </row>
    <row r="864" ht="15" customHeight="1" s="283">
      <c r="A864" s="109" t="n"/>
      <c r="B864" s="222" t="n"/>
      <c r="C864" s="223" t="n"/>
      <c r="D864" s="223" t="n"/>
      <c r="E864" s="223" t="n"/>
      <c r="F864" s="223" t="n"/>
      <c r="G864" s="223" t="n"/>
      <c r="H864" s="223" t="n"/>
      <c r="I864" s="258" t="n"/>
      <c r="J864" s="186" t="n"/>
      <c r="K864" s="223" t="n"/>
      <c r="L864" s="223" t="n"/>
      <c r="M864" s="259" t="n"/>
      <c r="N864" s="223" t="n"/>
      <c r="O864" s="223" t="n"/>
      <c r="P864" s="260" t="n"/>
      <c r="Q864" s="260" t="n"/>
      <c r="R864" s="223" t="n"/>
      <c r="S864" s="223" t="n"/>
      <c r="T864" s="223" t="n"/>
      <c r="U864" s="261" t="n"/>
      <c r="V864" s="86" t="n"/>
      <c r="W864" s="223" t="n"/>
      <c r="X864" s="225" t="n"/>
      <c r="Y864" s="262" t="n"/>
      <c r="Z864" s="226" t="n"/>
      <c r="AA864" s="241" t="n"/>
      <c r="AB864" s="237" t="n"/>
    </row>
    <row r="865" ht="15" customHeight="1" s="283">
      <c r="A865" s="109" t="n"/>
      <c r="B865" s="222" t="n"/>
      <c r="C865" s="223" t="n"/>
      <c r="D865" s="223" t="n"/>
      <c r="E865" s="223" t="n"/>
      <c r="F865" s="223" t="n"/>
      <c r="G865" s="223" t="n"/>
      <c r="H865" s="223" t="n"/>
      <c r="I865" s="258" t="n"/>
      <c r="J865" s="186" t="n"/>
      <c r="K865" s="223" t="n"/>
      <c r="L865" s="264" t="n"/>
      <c r="M865" s="265" t="n"/>
      <c r="N865" s="223" t="n"/>
      <c r="O865" s="223" t="n"/>
      <c r="P865" s="260" t="n"/>
      <c r="Q865" s="260" t="n"/>
      <c r="R865" s="223" t="n"/>
      <c r="S865" s="223" t="n"/>
      <c r="T865" s="223" t="n"/>
      <c r="U865" s="261" t="n"/>
      <c r="V865" s="86" t="n"/>
      <c r="W865" s="223" t="n"/>
      <c r="X865" s="225" t="n"/>
      <c r="Y865" s="262" t="n"/>
      <c r="Z865" s="226" t="n"/>
      <c r="AA865" s="241" t="n"/>
      <c r="AB865" s="237" t="n"/>
    </row>
    <row r="866" ht="15" customHeight="1" s="283">
      <c r="A866" s="109" t="n"/>
      <c r="B866" s="222" t="n"/>
      <c r="C866" s="223" t="n"/>
      <c r="D866" s="223" t="n"/>
      <c r="E866" s="223" t="n"/>
      <c r="F866" s="223" t="n"/>
      <c r="G866" s="223" t="n"/>
      <c r="H866" s="223" t="n"/>
      <c r="I866" s="258" t="n"/>
      <c r="J866" s="186" t="n"/>
      <c r="K866" s="223" t="n"/>
      <c r="L866" s="264" t="n"/>
      <c r="M866" s="265" t="n"/>
      <c r="N866" s="223" t="n"/>
      <c r="O866" s="223" t="n"/>
      <c r="P866" s="260" t="n"/>
      <c r="Q866" s="260" t="n"/>
      <c r="R866" s="223" t="n"/>
      <c r="S866" s="223" t="n"/>
      <c r="T866" s="223" t="n"/>
      <c r="U866" s="261" t="n"/>
      <c r="V866" s="86" t="n"/>
      <c r="W866" s="223" t="n"/>
      <c r="X866" s="225" t="n"/>
      <c r="Y866" s="262" t="n"/>
      <c r="Z866" s="226" t="n"/>
      <c r="AA866" s="241" t="n"/>
      <c r="AB866" s="237" t="n"/>
    </row>
    <row r="867" ht="15" customHeight="1" s="283">
      <c r="A867" s="109" t="n"/>
      <c r="B867" s="222" t="n"/>
      <c r="C867" s="223" t="n"/>
      <c r="D867" s="223" t="n"/>
      <c r="E867" s="223" t="n"/>
      <c r="F867" s="223" t="n"/>
      <c r="G867" s="223" t="n"/>
      <c r="H867" s="223" t="n"/>
      <c r="I867" s="258" t="n"/>
      <c r="J867" s="186" t="n"/>
      <c r="K867" s="223" t="n"/>
      <c r="L867" s="264" t="n"/>
      <c r="M867" s="265" t="n"/>
      <c r="N867" s="223" t="n"/>
      <c r="O867" s="223" t="n"/>
      <c r="P867" s="260" t="n"/>
      <c r="Q867" s="260" t="n"/>
      <c r="R867" s="223" t="n"/>
      <c r="S867" s="223" t="n"/>
      <c r="T867" s="223" t="n"/>
      <c r="U867" s="261" t="n"/>
      <c r="V867" s="86" t="n"/>
      <c r="W867" s="223" t="n"/>
      <c r="X867" s="225" t="n"/>
      <c r="Y867" s="262" t="n"/>
      <c r="Z867" s="226" t="n"/>
      <c r="AA867" s="241" t="n"/>
      <c r="AB867" s="237" t="n"/>
    </row>
    <row r="868" ht="15" customHeight="1" s="283">
      <c r="A868" s="109" t="n"/>
      <c r="B868" s="222" t="n"/>
      <c r="C868" s="223" t="n"/>
      <c r="D868" s="223" t="n"/>
      <c r="E868" s="223" t="n"/>
      <c r="F868" s="223" t="n"/>
      <c r="G868" s="223" t="n"/>
      <c r="H868" s="223" t="n"/>
      <c r="I868" s="258" t="n"/>
      <c r="J868" s="186" t="n"/>
      <c r="K868" s="223" t="n"/>
      <c r="L868" s="264" t="n"/>
      <c r="M868" s="265" t="n"/>
      <c r="N868" s="223" t="n"/>
      <c r="O868" s="223" t="n"/>
      <c r="P868" s="260" t="n"/>
      <c r="Q868" s="260" t="n"/>
      <c r="R868" s="223" t="n"/>
      <c r="S868" s="223" t="n"/>
      <c r="T868" s="223" t="n"/>
      <c r="U868" s="261" t="n"/>
      <c r="V868" s="86" t="n"/>
      <c r="W868" s="223" t="n"/>
      <c r="X868" s="225" t="n"/>
      <c r="Y868" s="262" t="n"/>
      <c r="Z868" s="226" t="n"/>
      <c r="AA868" s="241" t="n"/>
      <c r="AB868" s="237" t="n"/>
    </row>
    <row r="869" ht="15" customHeight="1" s="283">
      <c r="A869" s="109" t="n"/>
      <c r="B869" s="222" t="n"/>
      <c r="C869" s="223" t="n"/>
      <c r="D869" s="223" t="n"/>
      <c r="E869" s="223" t="n"/>
      <c r="F869" s="223" t="n"/>
      <c r="G869" s="223" t="n"/>
      <c r="H869" s="223" t="n"/>
      <c r="I869" s="258" t="n"/>
      <c r="J869" s="186" t="n"/>
      <c r="K869" s="223" t="n"/>
      <c r="L869" s="264" t="n"/>
      <c r="M869" s="265" t="n"/>
      <c r="N869" s="223" t="n"/>
      <c r="O869" s="223" t="n"/>
      <c r="P869" s="260" t="n"/>
      <c r="Q869" s="260" t="n"/>
      <c r="R869" s="223" t="n"/>
      <c r="S869" s="223" t="n"/>
      <c r="T869" s="223" t="n"/>
      <c r="U869" s="261" t="n"/>
      <c r="V869" s="86" t="n"/>
      <c r="W869" s="223" t="n"/>
      <c r="X869" s="225" t="n"/>
      <c r="Y869" s="262" t="n"/>
      <c r="Z869" s="226" t="n"/>
      <c r="AA869" s="241" t="n"/>
      <c r="AB869" s="237" t="n"/>
    </row>
    <row r="870" ht="15" customHeight="1" s="283">
      <c r="A870" s="109" t="n"/>
      <c r="B870" s="222" t="n"/>
      <c r="C870" s="223" t="n"/>
      <c r="D870" s="223" t="n"/>
      <c r="E870" s="223" t="n"/>
      <c r="F870" s="223" t="n"/>
      <c r="G870" s="223" t="n"/>
      <c r="H870" s="223" t="n"/>
      <c r="I870" s="258" t="n"/>
      <c r="J870" s="186" t="n"/>
      <c r="K870" s="223" t="n"/>
      <c r="L870" s="264" t="n"/>
      <c r="M870" s="265" t="n"/>
      <c r="N870" s="223" t="n"/>
      <c r="O870" s="223" t="n"/>
      <c r="P870" s="260" t="n"/>
      <c r="Q870" s="260" t="n"/>
      <c r="R870" s="223" t="n"/>
      <c r="S870" s="223" t="n"/>
      <c r="T870" s="223" t="n"/>
      <c r="U870" s="261" t="n"/>
      <c r="V870" s="86" t="n"/>
      <c r="W870" s="223" t="n"/>
      <c r="X870" s="225" t="n"/>
      <c r="Y870" s="262" t="n"/>
      <c r="Z870" s="226" t="n"/>
      <c r="AA870" s="241" t="n"/>
      <c r="AB870" s="237" t="n"/>
    </row>
    <row r="871" ht="15" customHeight="1" s="283">
      <c r="A871" s="109" t="n"/>
      <c r="B871" s="222" t="n"/>
      <c r="C871" s="223" t="n"/>
      <c r="D871" s="223" t="n"/>
      <c r="E871" s="223" t="n"/>
      <c r="F871" s="223" t="n"/>
      <c r="G871" s="223" t="n"/>
      <c r="H871" s="223" t="n"/>
      <c r="I871" s="258" t="n"/>
      <c r="J871" s="186" t="n"/>
      <c r="K871" s="223" t="n"/>
      <c r="L871" s="264" t="n"/>
      <c r="M871" s="265" t="n"/>
      <c r="N871" s="223" t="n"/>
      <c r="O871" s="223" t="n"/>
      <c r="P871" s="260" t="n"/>
      <c r="Q871" s="260" t="n"/>
      <c r="R871" s="223" t="n"/>
      <c r="S871" s="223" t="n"/>
      <c r="T871" s="223" t="n"/>
      <c r="U871" s="261" t="n"/>
      <c r="V871" s="86" t="n"/>
      <c r="W871" s="223" t="n"/>
      <c r="X871" s="225" t="n"/>
      <c r="Y871" s="262" t="n"/>
      <c r="Z871" s="226" t="n"/>
      <c r="AA871" s="241" t="n"/>
      <c r="AB871" s="237" t="n"/>
    </row>
    <row r="872" ht="15" customHeight="1" s="283">
      <c r="A872" s="109" t="n"/>
      <c r="B872" s="222" t="n"/>
      <c r="C872" s="223" t="n"/>
      <c r="D872" s="223" t="n"/>
      <c r="E872" s="223" t="n"/>
      <c r="F872" s="223" t="n"/>
      <c r="G872" s="223" t="n"/>
      <c r="H872" s="223" t="n"/>
      <c r="I872" s="258" t="n"/>
      <c r="J872" s="186" t="n"/>
      <c r="K872" s="223" t="n"/>
      <c r="L872" s="264" t="n"/>
      <c r="M872" s="265" t="n"/>
      <c r="N872" s="223" t="n"/>
      <c r="O872" s="223" t="n"/>
      <c r="P872" s="260" t="n"/>
      <c r="Q872" s="260" t="n"/>
      <c r="R872" s="223" t="n"/>
      <c r="S872" s="223" t="n"/>
      <c r="T872" s="223" t="n"/>
      <c r="U872" s="261" t="n"/>
      <c r="V872" s="86" t="n"/>
      <c r="W872" s="223" t="n"/>
      <c r="X872" s="225" t="n"/>
      <c r="Y872" s="262" t="n"/>
      <c r="Z872" s="226" t="n"/>
      <c r="AA872" s="241" t="n"/>
      <c r="AB872" s="237" t="n"/>
    </row>
    <row r="873" ht="15" customHeight="1" s="283">
      <c r="A873" s="109" t="n"/>
      <c r="B873" s="222" t="n"/>
      <c r="C873" s="223" t="n"/>
      <c r="D873" s="223" t="n"/>
      <c r="E873" s="223" t="n"/>
      <c r="F873" s="223" t="n"/>
      <c r="G873" s="223" t="n"/>
      <c r="H873" s="223" t="n"/>
      <c r="I873" s="258" t="n"/>
      <c r="J873" s="186" t="n"/>
      <c r="K873" s="223" t="n"/>
      <c r="L873" s="264" t="n"/>
      <c r="M873" s="265" t="n"/>
      <c r="N873" s="223" t="n"/>
      <c r="O873" s="223" t="n"/>
      <c r="P873" s="260" t="n"/>
      <c r="Q873" s="260" t="n"/>
      <c r="R873" s="223" t="n"/>
      <c r="S873" s="223" t="n"/>
      <c r="T873" s="223" t="n"/>
      <c r="U873" s="261" t="n"/>
      <c r="V873" s="86" t="n"/>
      <c r="W873" s="223" t="n"/>
      <c r="X873" s="225" t="n"/>
      <c r="Y873" s="262" t="n"/>
      <c r="Z873" s="226" t="n"/>
      <c r="AA873" s="241" t="n"/>
      <c r="AB873" s="237" t="n"/>
    </row>
    <row r="874" ht="15" customHeight="1" s="283">
      <c r="A874" s="109" t="n"/>
      <c r="B874" s="222" t="n"/>
      <c r="C874" s="223" t="n"/>
      <c r="D874" s="223" t="n"/>
      <c r="E874" s="223" t="n"/>
      <c r="F874" s="223" t="n"/>
      <c r="G874" s="223" t="n"/>
      <c r="H874" s="223" t="n"/>
      <c r="I874" s="258" t="n"/>
      <c r="J874" s="186" t="n"/>
      <c r="K874" s="223" t="n"/>
      <c r="L874" s="264" t="n"/>
      <c r="M874" s="265" t="n"/>
      <c r="N874" s="223" t="n"/>
      <c r="O874" s="223" t="n"/>
      <c r="P874" s="260" t="n"/>
      <c r="Q874" s="260" t="n"/>
      <c r="R874" s="223" t="n"/>
      <c r="S874" s="223" t="n"/>
      <c r="T874" s="223" t="n"/>
      <c r="U874" s="261" t="n"/>
      <c r="V874" s="86" t="n"/>
      <c r="W874" s="223" t="n"/>
      <c r="X874" s="225" t="n"/>
      <c r="Y874" s="262" t="n"/>
      <c r="Z874" s="226" t="n"/>
      <c r="AA874" s="241" t="n"/>
      <c r="AB874" s="237" t="n"/>
    </row>
    <row r="875" ht="15" customHeight="1" s="283">
      <c r="A875" s="109" t="n"/>
      <c r="B875" s="222" t="n"/>
      <c r="C875" s="223" t="n"/>
      <c r="D875" s="223" t="n"/>
      <c r="E875" s="223" t="n"/>
      <c r="F875" s="223" t="n"/>
      <c r="G875" s="223" t="n"/>
      <c r="H875" s="223" t="n"/>
      <c r="I875" s="258" t="n"/>
      <c r="J875" s="186" t="n"/>
      <c r="K875" s="223" t="n"/>
      <c r="L875" s="264" t="n"/>
      <c r="M875" s="265" t="n"/>
      <c r="N875" s="223" t="n"/>
      <c r="O875" s="223" t="n"/>
      <c r="P875" s="260" t="n"/>
      <c r="Q875" s="260" t="n"/>
      <c r="R875" s="223" t="n"/>
      <c r="S875" s="223" t="n"/>
      <c r="T875" s="223" t="n"/>
      <c r="U875" s="261" t="n"/>
      <c r="V875" s="86" t="n"/>
      <c r="W875" s="223" t="n"/>
      <c r="X875" s="225" t="n"/>
      <c r="Y875" s="262" t="n"/>
      <c r="Z875" s="226" t="n"/>
      <c r="AA875" s="241" t="n"/>
      <c r="AB875" s="237" t="n"/>
    </row>
    <row r="876" ht="15" customHeight="1" s="283">
      <c r="A876" s="109" t="n"/>
      <c r="B876" s="222" t="n"/>
      <c r="C876" s="223" t="n"/>
      <c r="D876" s="223" t="n"/>
      <c r="E876" s="223" t="n"/>
      <c r="F876" s="223" t="n"/>
      <c r="G876" s="223" t="n"/>
      <c r="H876" s="223" t="n"/>
      <c r="I876" s="258" t="n"/>
      <c r="J876" s="186" t="n"/>
      <c r="K876" s="223" t="n"/>
      <c r="L876" s="264" t="n"/>
      <c r="M876" s="265" t="n"/>
      <c r="N876" s="223" t="n"/>
      <c r="O876" s="223" t="n"/>
      <c r="P876" s="260" t="n"/>
      <c r="Q876" s="260" t="n"/>
      <c r="R876" s="223" t="n"/>
      <c r="S876" s="223" t="n"/>
      <c r="T876" s="223" t="n"/>
      <c r="U876" s="261" t="n"/>
      <c r="V876" s="86" t="n"/>
      <c r="W876" s="223" t="n"/>
      <c r="X876" s="225" t="n"/>
      <c r="Y876" s="262" t="n"/>
      <c r="Z876" s="226" t="n"/>
      <c r="AA876" s="241" t="n"/>
      <c r="AB876" s="237" t="n"/>
    </row>
    <row r="877" ht="15" customHeight="1" s="283">
      <c r="A877" s="109" t="n"/>
      <c r="B877" s="222" t="n"/>
      <c r="C877" s="223" t="n"/>
      <c r="D877" s="223" t="n"/>
      <c r="E877" s="223" t="n"/>
      <c r="F877" s="223" t="n"/>
      <c r="G877" s="223" t="n"/>
      <c r="H877" s="223" t="n"/>
      <c r="I877" s="258" t="n"/>
      <c r="J877" s="186" t="n"/>
      <c r="K877" s="223" t="n"/>
      <c r="L877" s="264" t="n"/>
      <c r="M877" s="265" t="n"/>
      <c r="N877" s="223" t="n"/>
      <c r="O877" s="223" t="n"/>
      <c r="P877" s="260" t="n"/>
      <c r="Q877" s="260" t="n"/>
      <c r="R877" s="223" t="n"/>
      <c r="S877" s="223" t="n"/>
      <c r="T877" s="223" t="n"/>
      <c r="U877" s="261" t="n"/>
      <c r="V877" s="86" t="n"/>
      <c r="W877" s="223" t="n"/>
      <c r="X877" s="225" t="n"/>
      <c r="Y877" s="262" t="n"/>
      <c r="Z877" s="226" t="n"/>
      <c r="AA877" s="241" t="n"/>
      <c r="AB877" s="237" t="n"/>
    </row>
    <row r="878" ht="15" customHeight="1" s="283">
      <c r="A878" s="109" t="n"/>
      <c r="B878" s="222" t="n"/>
      <c r="C878" s="223" t="n"/>
      <c r="D878" s="223" t="n"/>
      <c r="E878" s="223" t="n"/>
      <c r="F878" s="223" t="n"/>
      <c r="G878" s="223" t="n"/>
      <c r="H878" s="223" t="n"/>
      <c r="I878" s="258" t="n"/>
      <c r="J878" s="186" t="n"/>
      <c r="K878" s="223" t="n"/>
      <c r="L878" s="264" t="n"/>
      <c r="M878" s="265" t="n"/>
      <c r="N878" s="223" t="n"/>
      <c r="O878" s="223" t="n"/>
      <c r="P878" s="260" t="n"/>
      <c r="Q878" s="260" t="n"/>
      <c r="R878" s="223" t="n"/>
      <c r="S878" s="223" t="n"/>
      <c r="T878" s="223" t="n"/>
      <c r="U878" s="261" t="n"/>
      <c r="V878" s="86" t="n"/>
      <c r="W878" s="223" t="n"/>
      <c r="X878" s="225" t="n"/>
      <c r="Y878" s="262" t="n"/>
      <c r="Z878" s="226" t="n"/>
      <c r="AA878" s="241" t="n"/>
      <c r="AB878" s="237" t="n"/>
    </row>
    <row r="879" ht="15" customHeight="1" s="283">
      <c r="A879" s="109" t="n"/>
      <c r="B879" s="222" t="n"/>
      <c r="C879" s="223" t="n"/>
      <c r="D879" s="223" t="n"/>
      <c r="E879" s="223" t="n"/>
      <c r="F879" s="223" t="n"/>
      <c r="G879" s="223" t="n"/>
      <c r="H879" s="223" t="n"/>
      <c r="I879" s="258" t="n"/>
      <c r="J879" s="186" t="n"/>
      <c r="K879" s="223" t="n"/>
      <c r="L879" s="264" t="n"/>
      <c r="M879" s="265" t="n"/>
      <c r="N879" s="223" t="n"/>
      <c r="O879" s="223" t="n"/>
      <c r="P879" s="260" t="n"/>
      <c r="Q879" s="260" t="n"/>
      <c r="R879" s="223" t="n"/>
      <c r="S879" s="223" t="n"/>
      <c r="T879" s="223" t="n"/>
      <c r="U879" s="261" t="n"/>
      <c r="V879" s="86" t="n"/>
      <c r="W879" s="223" t="n"/>
      <c r="X879" s="225" t="n"/>
      <c r="Y879" s="262" t="n"/>
      <c r="Z879" s="226" t="n"/>
      <c r="AA879" s="241" t="n"/>
      <c r="AB879" s="237" t="n"/>
    </row>
    <row r="880" ht="15" customHeight="1" s="283">
      <c r="A880" s="109" t="n"/>
      <c r="B880" s="222" t="n"/>
      <c r="C880" s="223" t="n"/>
      <c r="D880" s="223" t="n"/>
      <c r="E880" s="223" t="n"/>
      <c r="F880" s="223" t="n"/>
      <c r="G880" s="223" t="n"/>
      <c r="H880" s="223" t="n"/>
      <c r="I880" s="258" t="n"/>
      <c r="J880" s="186" t="n"/>
      <c r="K880" s="223" t="n"/>
      <c r="L880" s="264" t="n"/>
      <c r="M880" s="265" t="n"/>
      <c r="N880" s="223" t="n"/>
      <c r="O880" s="223" t="n"/>
      <c r="P880" s="260" t="n"/>
      <c r="Q880" s="260" t="n"/>
      <c r="R880" s="223" t="n"/>
      <c r="S880" s="223" t="n"/>
      <c r="T880" s="223" t="n"/>
      <c r="U880" s="261" t="n"/>
      <c r="V880" s="86" t="n"/>
      <c r="W880" s="223" t="n"/>
      <c r="X880" s="225" t="n"/>
      <c r="Y880" s="262" t="n"/>
      <c r="Z880" s="226" t="n"/>
      <c r="AA880" s="241" t="n"/>
      <c r="AB880" s="237" t="n"/>
    </row>
    <row r="881" ht="15" customHeight="1" s="283">
      <c r="A881" s="109" t="n"/>
      <c r="B881" s="222" t="n"/>
      <c r="C881" s="223" t="n"/>
      <c r="D881" s="223" t="n"/>
      <c r="E881" s="223" t="n"/>
      <c r="F881" s="223" t="n"/>
      <c r="G881" s="223" t="n"/>
      <c r="H881" s="223" t="n"/>
      <c r="I881" s="258" t="n"/>
      <c r="J881" s="186" t="n"/>
      <c r="K881" s="223" t="n"/>
      <c r="L881" s="264" t="n"/>
      <c r="M881" s="265" t="n"/>
      <c r="N881" s="223" t="n"/>
      <c r="O881" s="223" t="n"/>
      <c r="P881" s="260" t="n"/>
      <c r="Q881" s="260" t="n"/>
      <c r="R881" s="223" t="n"/>
      <c r="S881" s="223" t="n"/>
      <c r="T881" s="223" t="n"/>
      <c r="U881" s="261" t="n"/>
      <c r="V881" s="86" t="n"/>
      <c r="W881" s="223" t="n"/>
      <c r="X881" s="225" t="n"/>
      <c r="Y881" s="262" t="n"/>
      <c r="Z881" s="226" t="n"/>
      <c r="AA881" s="241" t="n"/>
      <c r="AB881" s="237" t="n"/>
    </row>
    <row r="882" ht="15" customHeight="1" s="283">
      <c r="A882" s="109" t="n"/>
      <c r="B882" s="222" t="n"/>
      <c r="C882" s="223" t="n"/>
      <c r="D882" s="223" t="n"/>
      <c r="E882" s="223" t="n"/>
      <c r="F882" s="223" t="n"/>
      <c r="G882" s="223" t="n"/>
      <c r="H882" s="223" t="n"/>
      <c r="I882" s="258" t="n"/>
      <c r="J882" s="186" t="n"/>
      <c r="K882" s="223" t="n"/>
      <c r="L882" s="264" t="n"/>
      <c r="M882" s="265" t="n"/>
      <c r="N882" s="223" t="n"/>
      <c r="O882" s="223" t="n"/>
      <c r="P882" s="260" t="n"/>
      <c r="Q882" s="260" t="n"/>
      <c r="R882" s="223" t="n"/>
      <c r="S882" s="223" t="n"/>
      <c r="T882" s="223" t="n"/>
      <c r="U882" s="261" t="n"/>
      <c r="V882" s="86" t="n"/>
      <c r="W882" s="223" t="n"/>
      <c r="X882" s="225" t="n"/>
      <c r="Y882" s="262" t="n"/>
      <c r="Z882" s="226" t="n"/>
      <c r="AA882" s="241" t="n"/>
      <c r="AB882" s="237" t="n"/>
    </row>
    <row r="883" ht="15" customHeight="1" s="283">
      <c r="A883" s="109" t="n"/>
      <c r="B883" s="222" t="n"/>
      <c r="C883" s="223" t="n"/>
      <c r="D883" s="223" t="n"/>
      <c r="E883" s="223" t="n"/>
      <c r="F883" s="223" t="n"/>
      <c r="G883" s="223" t="n"/>
      <c r="H883" s="223" t="n"/>
      <c r="I883" s="258" t="n"/>
      <c r="J883" s="186" t="n"/>
      <c r="K883" s="223" t="n"/>
      <c r="L883" s="264" t="n"/>
      <c r="M883" s="265" t="n"/>
      <c r="N883" s="223" t="n"/>
      <c r="O883" s="223" t="n"/>
      <c r="P883" s="260" t="n"/>
      <c r="Q883" s="260" t="n"/>
      <c r="R883" s="223" t="n"/>
      <c r="S883" s="223" t="n"/>
      <c r="T883" s="223" t="n"/>
      <c r="U883" s="261" t="n"/>
      <c r="V883" s="86" t="n"/>
      <c r="W883" s="223" t="n"/>
      <c r="X883" s="225" t="n"/>
      <c r="Y883" s="262" t="n"/>
      <c r="Z883" s="226" t="n"/>
      <c r="AA883" s="241" t="n"/>
      <c r="AB883" s="237" t="n"/>
    </row>
    <row r="884" ht="15" customHeight="1" s="283">
      <c r="A884" s="109" t="n"/>
      <c r="B884" s="222" t="n"/>
      <c r="C884" s="223" t="n"/>
      <c r="D884" s="223" t="n"/>
      <c r="E884" s="223" t="n"/>
      <c r="F884" s="223" t="n"/>
      <c r="G884" s="223" t="n"/>
      <c r="H884" s="223" t="n"/>
      <c r="I884" s="258" t="n"/>
      <c r="J884" s="186" t="n"/>
      <c r="K884" s="223" t="n"/>
      <c r="L884" s="264" t="n"/>
      <c r="M884" s="265" t="n"/>
      <c r="N884" s="223" t="n"/>
      <c r="O884" s="223" t="n"/>
      <c r="P884" s="260" t="n"/>
      <c r="Q884" s="260" t="n"/>
      <c r="R884" s="223" t="n"/>
      <c r="S884" s="223" t="n"/>
      <c r="T884" s="223" t="n"/>
      <c r="U884" s="261" t="n"/>
      <c r="V884" s="86" t="n"/>
      <c r="W884" s="223" t="n"/>
      <c r="X884" s="225" t="n"/>
      <c r="Y884" s="262" t="n"/>
      <c r="Z884" s="226" t="n"/>
      <c r="AA884" s="241" t="n"/>
      <c r="AB884" s="237" t="n"/>
    </row>
    <row r="885" ht="15" customHeight="1" s="283">
      <c r="A885" s="109" t="n"/>
      <c r="B885" s="222" t="n"/>
      <c r="C885" s="223" t="n"/>
      <c r="D885" s="223" t="n"/>
      <c r="E885" s="223" t="n"/>
      <c r="F885" s="223" t="n"/>
      <c r="G885" s="223" t="n"/>
      <c r="H885" s="223" t="n"/>
      <c r="I885" s="258" t="n"/>
      <c r="J885" s="186" t="n"/>
      <c r="K885" s="223" t="n"/>
      <c r="L885" s="264" t="n"/>
      <c r="M885" s="265" t="n"/>
      <c r="N885" s="223" t="n"/>
      <c r="O885" s="223" t="n"/>
      <c r="P885" s="260" t="n"/>
      <c r="Q885" s="260" t="n"/>
      <c r="R885" s="223" t="n"/>
      <c r="S885" s="223" t="n"/>
      <c r="T885" s="223" t="n"/>
      <c r="U885" s="261" t="n"/>
      <c r="V885" s="86" t="n"/>
      <c r="W885" s="223" t="n"/>
      <c r="X885" s="225" t="n"/>
      <c r="Y885" s="262" t="n"/>
      <c r="Z885" s="226" t="n"/>
      <c r="AA885" s="241" t="n"/>
      <c r="AB885" s="237" t="n"/>
    </row>
    <row r="886" ht="15" customHeight="1" s="283">
      <c r="A886" s="109" t="n"/>
      <c r="B886" s="222" t="n"/>
      <c r="C886" s="223" t="n"/>
      <c r="D886" s="223" t="n"/>
      <c r="E886" s="223" t="n"/>
      <c r="F886" s="223" t="n"/>
      <c r="G886" s="223" t="n"/>
      <c r="H886" s="223" t="n"/>
      <c r="I886" s="258" t="n"/>
      <c r="J886" s="186" t="n"/>
      <c r="K886" s="223" t="n"/>
      <c r="L886" s="264" t="n"/>
      <c r="M886" s="265" t="n"/>
      <c r="N886" s="223" t="n"/>
      <c r="O886" s="223" t="n"/>
      <c r="P886" s="260" t="n"/>
      <c r="Q886" s="260" t="n"/>
      <c r="R886" s="223" t="n"/>
      <c r="S886" s="223" t="n"/>
      <c r="T886" s="223" t="n"/>
      <c r="U886" s="261" t="n"/>
      <c r="V886" s="86" t="n"/>
      <c r="W886" s="223" t="n"/>
      <c r="X886" s="225" t="n"/>
      <c r="Y886" s="262" t="n"/>
      <c r="Z886" s="226" t="n"/>
      <c r="AA886" s="241" t="n"/>
      <c r="AB886" s="237" t="n"/>
    </row>
    <row r="887" ht="15" customHeight="1" s="283">
      <c r="A887" s="109" t="n"/>
      <c r="B887" s="222" t="n"/>
      <c r="C887" s="223" t="n"/>
      <c r="D887" s="223" t="n"/>
      <c r="E887" s="223" t="n"/>
      <c r="F887" s="223" t="n"/>
      <c r="G887" s="223" t="n"/>
      <c r="H887" s="223" t="n"/>
      <c r="I887" s="258" t="n"/>
      <c r="J887" s="186" t="n"/>
      <c r="K887" s="223" t="n"/>
      <c r="L887" s="264" t="n"/>
      <c r="M887" s="265" t="n"/>
      <c r="N887" s="223" t="n"/>
      <c r="O887" s="223" t="n"/>
      <c r="P887" s="260" t="n"/>
      <c r="Q887" s="260" t="n"/>
      <c r="R887" s="223" t="n"/>
      <c r="S887" s="223" t="n"/>
      <c r="T887" s="223" t="n"/>
      <c r="U887" s="261" t="n"/>
      <c r="V887" s="86" t="n"/>
      <c r="W887" s="223" t="n"/>
      <c r="X887" s="225" t="n"/>
      <c r="Y887" s="262" t="n"/>
      <c r="Z887" s="226" t="n"/>
      <c r="AA887" s="241" t="n"/>
      <c r="AB887" s="237" t="n"/>
    </row>
    <row r="888" ht="15" customHeight="1" s="283">
      <c r="A888" s="109" t="n"/>
      <c r="B888" s="222" t="n"/>
      <c r="C888" s="223" t="n"/>
      <c r="D888" s="223" t="n"/>
      <c r="E888" s="223" t="n"/>
      <c r="F888" s="223" t="n"/>
      <c r="G888" s="223" t="n"/>
      <c r="H888" s="223" t="n"/>
      <c r="I888" s="258" t="n"/>
      <c r="J888" s="186" t="n"/>
      <c r="K888" s="223" t="n"/>
      <c r="L888" s="264" t="n"/>
      <c r="M888" s="265" t="n"/>
      <c r="N888" s="223" t="n"/>
      <c r="O888" s="223" t="n"/>
      <c r="P888" s="260" t="n"/>
      <c r="Q888" s="260" t="n"/>
      <c r="R888" s="223" t="n"/>
      <c r="S888" s="223" t="n"/>
      <c r="T888" s="223" t="n"/>
      <c r="U888" s="261" t="n"/>
      <c r="V888" s="86" t="n"/>
      <c r="W888" s="223" t="n"/>
      <c r="X888" s="225" t="n"/>
      <c r="Y888" s="262" t="n"/>
      <c r="Z888" s="226" t="n"/>
      <c r="AA888" s="241" t="n"/>
      <c r="AB888" s="237" t="n"/>
    </row>
    <row r="889" ht="15" customHeight="1" s="283">
      <c r="A889" s="109" t="n"/>
      <c r="B889" s="222" t="n"/>
      <c r="C889" s="223" t="n"/>
      <c r="D889" s="223" t="n"/>
      <c r="E889" s="223" t="n"/>
      <c r="F889" s="223" t="n"/>
      <c r="G889" s="223" t="n"/>
      <c r="H889" s="223" t="n"/>
      <c r="I889" s="258" t="n"/>
      <c r="J889" s="186" t="n"/>
      <c r="K889" s="223" t="n"/>
      <c r="L889" s="223" t="n"/>
      <c r="M889" s="259" t="n"/>
      <c r="N889" s="223" t="n"/>
      <c r="O889" s="223" t="n"/>
      <c r="P889" s="260" t="n"/>
      <c r="Q889" s="260" t="n"/>
      <c r="R889" s="223" t="n"/>
      <c r="S889" s="223" t="n"/>
      <c r="T889" s="223" t="n"/>
      <c r="U889" s="261" t="n"/>
      <c r="V889" s="86" t="n"/>
      <c r="W889" s="223" t="n"/>
      <c r="X889" s="225" t="n"/>
      <c r="Y889" s="262" t="n"/>
      <c r="Z889" s="226" t="n"/>
      <c r="AA889" s="241" t="n"/>
      <c r="AB889" s="237" t="n"/>
    </row>
    <row r="890" ht="15" customHeight="1" s="283">
      <c r="A890" s="109" t="n"/>
      <c r="B890" s="222" t="n"/>
      <c r="C890" s="223" t="n"/>
      <c r="D890" s="223" t="n"/>
      <c r="E890" s="223" t="n"/>
      <c r="F890" s="223" t="n"/>
      <c r="G890" s="223" t="n"/>
      <c r="H890" s="223" t="n"/>
      <c r="I890" s="258" t="n"/>
      <c r="J890" s="186" t="n"/>
      <c r="K890" s="223" t="n"/>
      <c r="L890" s="264" t="n"/>
      <c r="M890" s="265" t="n"/>
      <c r="N890" s="223" t="n"/>
      <c r="O890" s="223" t="n"/>
      <c r="P890" s="260" t="n"/>
      <c r="Q890" s="260" t="n"/>
      <c r="R890" s="223" t="n"/>
      <c r="S890" s="223" t="n"/>
      <c r="T890" s="223" t="n"/>
      <c r="U890" s="261" t="n"/>
      <c r="V890" s="86" t="n"/>
      <c r="W890" s="223" t="n"/>
      <c r="X890" s="225" t="n"/>
      <c r="Y890" s="262" t="n"/>
      <c r="Z890" s="226" t="n"/>
      <c r="AA890" s="241" t="n"/>
      <c r="AB890" s="237" t="n"/>
    </row>
    <row r="891" ht="15" customHeight="1" s="283">
      <c r="A891" s="109" t="n"/>
      <c r="B891" s="222" t="n"/>
      <c r="C891" s="223" t="n"/>
      <c r="D891" s="223" t="n"/>
      <c r="E891" s="223" t="n"/>
      <c r="F891" s="223" t="n"/>
      <c r="G891" s="223" t="n"/>
      <c r="H891" s="223" t="n"/>
      <c r="I891" s="258" t="n"/>
      <c r="J891" s="186" t="n"/>
      <c r="K891" s="223" t="n"/>
      <c r="L891" s="264" t="n"/>
      <c r="M891" s="265" t="n"/>
      <c r="N891" s="223" t="n"/>
      <c r="O891" s="223" t="n"/>
      <c r="P891" s="260" t="n"/>
      <c r="Q891" s="260" t="n"/>
      <c r="R891" s="223" t="n"/>
      <c r="S891" s="223" t="n"/>
      <c r="T891" s="223" t="n"/>
      <c r="U891" s="261" t="n"/>
      <c r="V891" s="86" t="n"/>
      <c r="W891" s="223" t="n"/>
      <c r="X891" s="225" t="n"/>
      <c r="Y891" s="262" t="n"/>
      <c r="Z891" s="226" t="n"/>
      <c r="AA891" s="241" t="n"/>
      <c r="AB891" s="237" t="n"/>
    </row>
    <row r="892" ht="15" customHeight="1" s="283">
      <c r="A892" s="109" t="n"/>
      <c r="B892" s="222" t="n"/>
      <c r="C892" s="223" t="n"/>
      <c r="D892" s="223" t="n"/>
      <c r="E892" s="223" t="n"/>
      <c r="F892" s="223" t="n"/>
      <c r="G892" s="223" t="n"/>
      <c r="H892" s="223" t="n"/>
      <c r="I892" s="258" t="n"/>
      <c r="J892" s="186" t="n"/>
      <c r="K892" s="223" t="n"/>
      <c r="L892" s="264" t="n"/>
      <c r="M892" s="265" t="n"/>
      <c r="N892" s="223" t="n"/>
      <c r="O892" s="223" t="n"/>
      <c r="P892" s="260" t="n"/>
      <c r="Q892" s="260" t="n"/>
      <c r="R892" s="223" t="n"/>
      <c r="S892" s="223" t="n"/>
      <c r="T892" s="223" t="n"/>
      <c r="U892" s="261" t="n"/>
      <c r="V892" s="86" t="n"/>
      <c r="W892" s="223" t="n"/>
      <c r="X892" s="225" t="n"/>
      <c r="Y892" s="262" t="n"/>
      <c r="Z892" s="226" t="n"/>
      <c r="AA892" s="241" t="n"/>
      <c r="AB892" s="237" t="n"/>
    </row>
    <row r="893" ht="15" customHeight="1" s="283">
      <c r="A893" s="109" t="n"/>
      <c r="B893" s="222" t="n"/>
      <c r="C893" s="223" t="n"/>
      <c r="D893" s="223" t="n"/>
      <c r="E893" s="223" t="n"/>
      <c r="F893" s="223" t="n"/>
      <c r="G893" s="223" t="n"/>
      <c r="H893" s="223" t="n"/>
      <c r="I893" s="258" t="n"/>
      <c r="J893" s="186" t="n"/>
      <c r="K893" s="223" t="n"/>
      <c r="L893" s="264" t="n"/>
      <c r="M893" s="265" t="n"/>
      <c r="N893" s="223" t="n"/>
      <c r="O893" s="223" t="n"/>
      <c r="P893" s="260" t="n"/>
      <c r="Q893" s="260" t="n"/>
      <c r="R893" s="223" t="n"/>
      <c r="S893" s="223" t="n"/>
      <c r="T893" s="223" t="n"/>
      <c r="U893" s="261" t="n"/>
      <c r="V893" s="86" t="n"/>
      <c r="W893" s="223" t="n"/>
      <c r="X893" s="225" t="n"/>
      <c r="Y893" s="262" t="n"/>
      <c r="Z893" s="226" t="n"/>
      <c r="AA893" s="241" t="n"/>
      <c r="AB893" s="237" t="n"/>
    </row>
    <row r="894" ht="15" customHeight="1" s="283">
      <c r="A894" s="109" t="n"/>
      <c r="B894" s="222" t="n"/>
      <c r="C894" s="223" t="n"/>
      <c r="D894" s="223" t="n"/>
      <c r="E894" s="223" t="n"/>
      <c r="F894" s="223" t="n"/>
      <c r="G894" s="223" t="n"/>
      <c r="H894" s="223" t="n"/>
      <c r="I894" s="258" t="n"/>
      <c r="J894" s="186" t="n"/>
      <c r="K894" s="223" t="n"/>
      <c r="L894" s="264" t="n"/>
      <c r="M894" s="265" t="n"/>
      <c r="N894" s="223" t="n"/>
      <c r="O894" s="223" t="n"/>
      <c r="P894" s="260" t="n"/>
      <c r="Q894" s="260" t="n"/>
      <c r="R894" s="223" t="n"/>
      <c r="S894" s="223" t="n"/>
      <c r="T894" s="223" t="n"/>
      <c r="U894" s="261" t="n"/>
      <c r="V894" s="86" t="n"/>
      <c r="W894" s="223" t="n"/>
      <c r="X894" s="225" t="n"/>
      <c r="Y894" s="262" t="n"/>
      <c r="Z894" s="226" t="n"/>
      <c r="AA894" s="241" t="n"/>
      <c r="AB894" s="237" t="n"/>
    </row>
    <row r="895" ht="15" customHeight="1" s="283">
      <c r="A895" s="109" t="n"/>
      <c r="B895" s="222" t="n"/>
      <c r="C895" s="223" t="n"/>
      <c r="D895" s="223" t="n"/>
      <c r="E895" s="223" t="n"/>
      <c r="F895" s="223" t="n"/>
      <c r="G895" s="223" t="n"/>
      <c r="H895" s="223" t="n"/>
      <c r="I895" s="258" t="n"/>
      <c r="J895" s="186" t="n"/>
      <c r="K895" s="223" t="n"/>
      <c r="L895" s="264" t="n"/>
      <c r="M895" s="265" t="n"/>
      <c r="N895" s="223" t="n"/>
      <c r="O895" s="223" t="n"/>
      <c r="P895" s="260" t="n"/>
      <c r="Q895" s="260" t="n"/>
      <c r="R895" s="223" t="n"/>
      <c r="S895" s="223" t="n"/>
      <c r="T895" s="223" t="n"/>
      <c r="U895" s="261" t="n"/>
      <c r="V895" s="86" t="n"/>
      <c r="W895" s="223" t="n"/>
      <c r="X895" s="225" t="n"/>
      <c r="Y895" s="262" t="n"/>
      <c r="Z895" s="226" t="n"/>
      <c r="AA895" s="241" t="n"/>
      <c r="AB895" s="237" t="n"/>
    </row>
    <row r="896" ht="15" customHeight="1" s="283">
      <c r="A896" s="109" t="n"/>
      <c r="B896" s="222" t="n"/>
      <c r="C896" s="223" t="n"/>
      <c r="D896" s="223" t="n"/>
      <c r="E896" s="223" t="n"/>
      <c r="F896" s="223" t="n"/>
      <c r="G896" s="223" t="n"/>
      <c r="H896" s="223" t="n"/>
      <c r="I896" s="258" t="n"/>
      <c r="J896" s="186" t="n"/>
      <c r="K896" s="223" t="n"/>
      <c r="L896" s="264" t="n"/>
      <c r="M896" s="265" t="n"/>
      <c r="N896" s="223" t="n"/>
      <c r="O896" s="223" t="n"/>
      <c r="P896" s="260" t="n"/>
      <c r="Q896" s="260" t="n"/>
      <c r="R896" s="223" t="n"/>
      <c r="S896" s="223" t="n"/>
      <c r="T896" s="223" t="n"/>
      <c r="U896" s="261" t="n"/>
      <c r="V896" s="86" t="n"/>
      <c r="W896" s="223" t="n"/>
      <c r="X896" s="225" t="n"/>
      <c r="Y896" s="262" t="n"/>
      <c r="Z896" s="226" t="n"/>
      <c r="AA896" s="241" t="n"/>
      <c r="AB896" s="237" t="n"/>
    </row>
    <row r="897" ht="15" customHeight="1" s="283">
      <c r="A897" s="109" t="n"/>
      <c r="B897" s="222" t="n"/>
      <c r="C897" s="223" t="n"/>
      <c r="D897" s="223" t="n"/>
      <c r="E897" s="223" t="n"/>
      <c r="F897" s="223" t="n"/>
      <c r="G897" s="223" t="n"/>
      <c r="H897" s="223" t="n"/>
      <c r="I897" s="258" t="n"/>
      <c r="J897" s="186" t="n"/>
      <c r="K897" s="223" t="n"/>
      <c r="L897" s="264" t="n"/>
      <c r="M897" s="265" t="n"/>
      <c r="N897" s="223" t="n"/>
      <c r="O897" s="223" t="n"/>
      <c r="P897" s="260" t="n"/>
      <c r="Q897" s="260" t="n"/>
      <c r="R897" s="223" t="n"/>
      <c r="S897" s="223" t="n"/>
      <c r="T897" s="223" t="n"/>
      <c r="U897" s="261" t="n"/>
      <c r="V897" s="86" t="n"/>
      <c r="W897" s="223" t="n"/>
      <c r="X897" s="225" t="n"/>
      <c r="Y897" s="262" t="n"/>
      <c r="Z897" s="226" t="n"/>
      <c r="AA897" s="241" t="n"/>
      <c r="AB897" s="237" t="n"/>
    </row>
    <row r="898" ht="15" customHeight="1" s="283">
      <c r="A898" s="109" t="n"/>
      <c r="B898" s="222" t="n"/>
      <c r="C898" s="223" t="n"/>
      <c r="D898" s="223" t="n"/>
      <c r="E898" s="223" t="n"/>
      <c r="F898" s="223" t="n"/>
      <c r="G898" s="223" t="n"/>
      <c r="H898" s="223" t="n"/>
      <c r="I898" s="258" t="n"/>
      <c r="J898" s="186" t="n"/>
      <c r="K898" s="223" t="n"/>
      <c r="L898" s="264" t="n"/>
      <c r="M898" s="265" t="n"/>
      <c r="N898" s="223" t="n"/>
      <c r="O898" s="223" t="n"/>
      <c r="P898" s="260" t="n"/>
      <c r="Q898" s="260" t="n"/>
      <c r="R898" s="223" t="n"/>
      <c r="S898" s="223" t="n"/>
      <c r="T898" s="223" t="n"/>
      <c r="U898" s="261" t="n"/>
      <c r="V898" s="86" t="n"/>
      <c r="W898" s="223" t="n"/>
      <c r="X898" s="225" t="n"/>
      <c r="Y898" s="262" t="n"/>
      <c r="Z898" s="226" t="n"/>
      <c r="AA898" s="241" t="n"/>
      <c r="AB898" s="237" t="n"/>
    </row>
    <row r="899" ht="15" customHeight="1" s="283">
      <c r="A899" s="109" t="n"/>
      <c r="B899" s="222" t="n"/>
      <c r="C899" s="223" t="n"/>
      <c r="D899" s="223" t="n"/>
      <c r="E899" s="223" t="n"/>
      <c r="F899" s="223" t="n"/>
      <c r="G899" s="223" t="n"/>
      <c r="H899" s="223" t="n"/>
      <c r="I899" s="258" t="n"/>
      <c r="J899" s="186" t="n"/>
      <c r="K899" s="223" t="n"/>
      <c r="L899" s="264" t="n"/>
      <c r="M899" s="265" t="n"/>
      <c r="N899" s="223" t="n"/>
      <c r="O899" s="223" t="n"/>
      <c r="P899" s="260" t="n"/>
      <c r="Q899" s="260" t="n"/>
      <c r="R899" s="223" t="n"/>
      <c r="S899" s="223" t="n"/>
      <c r="T899" s="223" t="n"/>
      <c r="U899" s="261" t="n"/>
      <c r="V899" s="86" t="n"/>
      <c r="W899" s="223" t="n"/>
      <c r="X899" s="225" t="n"/>
      <c r="Y899" s="262" t="n"/>
      <c r="Z899" s="226" t="n"/>
      <c r="AA899" s="241" t="n"/>
      <c r="AB899" s="237" t="n"/>
    </row>
    <row r="900" ht="15" customHeight="1" s="283">
      <c r="A900" s="109" t="n"/>
      <c r="B900" s="222" t="n"/>
      <c r="C900" s="223" t="n"/>
      <c r="D900" s="223" t="n"/>
      <c r="E900" s="223" t="n"/>
      <c r="F900" s="223" t="n"/>
      <c r="G900" s="223" t="n"/>
      <c r="H900" s="223" t="n"/>
      <c r="I900" s="258" t="n"/>
      <c r="J900" s="186" t="n"/>
      <c r="K900" s="223" t="n"/>
      <c r="L900" s="264" t="n"/>
      <c r="M900" s="265" t="n"/>
      <c r="N900" s="223" t="n"/>
      <c r="O900" s="223" t="n"/>
      <c r="P900" s="260" t="n"/>
      <c r="Q900" s="260" t="n"/>
      <c r="R900" s="223" t="n"/>
      <c r="S900" s="223" t="n"/>
      <c r="T900" s="223" t="n"/>
      <c r="U900" s="261" t="n"/>
      <c r="V900" s="86" t="n"/>
      <c r="W900" s="223" t="n"/>
      <c r="X900" s="225" t="n"/>
      <c r="Y900" s="262" t="n"/>
      <c r="Z900" s="226" t="n"/>
      <c r="AA900" s="241" t="n"/>
      <c r="AB900" s="237" t="n"/>
    </row>
    <row r="901" ht="15" customHeight="1" s="283">
      <c r="A901" s="109" t="n"/>
      <c r="B901" s="222" t="n"/>
      <c r="C901" s="223" t="n"/>
      <c r="D901" s="223" t="n"/>
      <c r="E901" s="223" t="n"/>
      <c r="F901" s="223" t="n"/>
      <c r="G901" s="223" t="n"/>
      <c r="H901" s="223" t="n"/>
      <c r="I901" s="258" t="n"/>
      <c r="J901" s="186" t="n"/>
      <c r="K901" s="223" t="n"/>
      <c r="L901" s="264" t="n"/>
      <c r="M901" s="265" t="n"/>
      <c r="N901" s="223" t="n"/>
      <c r="O901" s="223" t="n"/>
      <c r="P901" s="260" t="n"/>
      <c r="Q901" s="260" t="n"/>
      <c r="R901" s="223" t="n"/>
      <c r="S901" s="223" t="n"/>
      <c r="T901" s="223" t="n"/>
      <c r="U901" s="261" t="n"/>
      <c r="V901" s="86" t="n"/>
      <c r="W901" s="223" t="n"/>
      <c r="X901" s="225" t="n"/>
      <c r="Y901" s="262" t="n"/>
      <c r="Z901" s="226" t="n"/>
      <c r="AA901" s="241" t="n"/>
      <c r="AB901" s="237" t="n"/>
    </row>
    <row r="902" ht="15" customHeight="1" s="283">
      <c r="A902" s="109" t="n"/>
      <c r="B902" s="222" t="n"/>
      <c r="C902" s="223" t="n"/>
      <c r="D902" s="223" t="n"/>
      <c r="E902" s="223" t="n"/>
      <c r="F902" s="223" t="n"/>
      <c r="G902" s="223" t="n"/>
      <c r="H902" s="223" t="n"/>
      <c r="I902" s="258" t="n"/>
      <c r="J902" s="186" t="n"/>
      <c r="K902" s="223" t="n"/>
      <c r="L902" s="264" t="n"/>
      <c r="M902" s="265" t="n"/>
      <c r="N902" s="223" t="n"/>
      <c r="O902" s="223" t="n"/>
      <c r="P902" s="260" t="n"/>
      <c r="Q902" s="260" t="n"/>
      <c r="R902" s="223" t="n"/>
      <c r="S902" s="223" t="n"/>
      <c r="T902" s="223" t="n"/>
      <c r="U902" s="261" t="n"/>
      <c r="V902" s="86" t="n"/>
      <c r="W902" s="223" t="n"/>
      <c r="X902" s="225" t="n"/>
      <c r="Y902" s="262" t="n"/>
      <c r="Z902" s="226" t="n"/>
      <c r="AA902" s="241" t="n"/>
      <c r="AB902" s="237" t="n"/>
    </row>
    <row r="903" ht="15" customHeight="1" s="283">
      <c r="A903" s="109" t="n"/>
      <c r="B903" s="222" t="n"/>
      <c r="C903" s="223" t="n"/>
      <c r="D903" s="223" t="n"/>
      <c r="E903" s="223" t="n"/>
      <c r="F903" s="223" t="n"/>
      <c r="G903" s="223" t="n"/>
      <c r="H903" s="223" t="n"/>
      <c r="I903" s="258" t="n"/>
      <c r="J903" s="186" t="n"/>
      <c r="K903" s="223" t="n"/>
      <c r="L903" s="264" t="n"/>
      <c r="M903" s="265" t="n"/>
      <c r="N903" s="223" t="n"/>
      <c r="O903" s="223" t="n"/>
      <c r="P903" s="260" t="n"/>
      <c r="Q903" s="260" t="n"/>
      <c r="R903" s="223" t="n"/>
      <c r="S903" s="223" t="n"/>
      <c r="T903" s="223" t="n"/>
      <c r="U903" s="261" t="n"/>
      <c r="V903" s="86" t="n"/>
      <c r="W903" s="223" t="n"/>
      <c r="X903" s="225" t="n"/>
      <c r="Y903" s="262" t="n"/>
      <c r="Z903" s="226" t="n"/>
      <c r="AA903" s="241" t="n"/>
      <c r="AB903" s="237" t="n"/>
    </row>
    <row r="904" ht="15" customHeight="1" s="283">
      <c r="A904" s="109" t="n"/>
      <c r="B904" s="222" t="n"/>
      <c r="C904" s="223" t="n"/>
      <c r="D904" s="223" t="n"/>
      <c r="E904" s="223" t="n"/>
      <c r="F904" s="223" t="n"/>
      <c r="G904" s="223" t="n"/>
      <c r="H904" s="223" t="n"/>
      <c r="I904" s="258" t="n"/>
      <c r="J904" s="186" t="n"/>
      <c r="K904" s="223" t="n"/>
      <c r="L904" s="264" t="n"/>
      <c r="M904" s="265" t="n"/>
      <c r="N904" s="223" t="n"/>
      <c r="O904" s="223" t="n"/>
      <c r="P904" s="260" t="n"/>
      <c r="Q904" s="260" t="n"/>
      <c r="R904" s="223" t="n"/>
      <c r="S904" s="223" t="n"/>
      <c r="T904" s="223" t="n"/>
      <c r="U904" s="261" t="n"/>
      <c r="V904" s="86" t="n"/>
      <c r="W904" s="223" t="n"/>
      <c r="X904" s="225" t="n"/>
      <c r="Y904" s="262" t="n"/>
      <c r="Z904" s="226" t="n"/>
      <c r="AA904" s="241" t="n"/>
      <c r="AB904" s="237" t="n"/>
    </row>
    <row r="905" ht="15" customHeight="1" s="283">
      <c r="A905" s="109" t="n"/>
      <c r="B905" s="222" t="n"/>
      <c r="C905" s="223" t="n"/>
      <c r="D905" s="223" t="n"/>
      <c r="E905" s="223" t="n"/>
      <c r="F905" s="223" t="n"/>
      <c r="G905" s="223" t="n"/>
      <c r="H905" s="223" t="n"/>
      <c r="I905" s="258" t="n"/>
      <c r="J905" s="186" t="n"/>
      <c r="K905" s="223" t="n"/>
      <c r="L905" s="264" t="n"/>
      <c r="M905" s="265" t="n"/>
      <c r="N905" s="223" t="n"/>
      <c r="O905" s="223" t="n"/>
      <c r="P905" s="260" t="n"/>
      <c r="Q905" s="260" t="n"/>
      <c r="R905" s="223" t="n"/>
      <c r="S905" s="223" t="n"/>
      <c r="T905" s="223" t="n"/>
      <c r="U905" s="261" t="n"/>
      <c r="V905" s="86" t="n"/>
      <c r="W905" s="223" t="n"/>
      <c r="X905" s="225" t="n"/>
      <c r="Y905" s="262" t="n"/>
      <c r="Z905" s="226" t="n"/>
      <c r="AA905" s="241" t="n"/>
      <c r="AB905" s="237" t="n"/>
    </row>
    <row r="906" ht="15" customHeight="1" s="283">
      <c r="A906" s="109" t="n"/>
      <c r="B906" s="222" t="n"/>
      <c r="C906" s="223" t="n"/>
      <c r="D906" s="223" t="n"/>
      <c r="E906" s="223" t="n"/>
      <c r="F906" s="223" t="n"/>
      <c r="G906" s="223" t="n"/>
      <c r="H906" s="223" t="n"/>
      <c r="I906" s="258" t="n"/>
      <c r="J906" s="186" t="n"/>
      <c r="K906" s="223" t="n"/>
      <c r="L906" s="264" t="n"/>
      <c r="M906" s="265" t="n"/>
      <c r="N906" s="223" t="n"/>
      <c r="O906" s="223" t="n"/>
      <c r="P906" s="260" t="n"/>
      <c r="Q906" s="260" t="n"/>
      <c r="R906" s="223" t="n"/>
      <c r="S906" s="223" t="n"/>
      <c r="T906" s="223" t="n"/>
      <c r="U906" s="261" t="n"/>
      <c r="V906" s="86" t="n"/>
      <c r="W906" s="223" t="n"/>
      <c r="X906" s="225" t="n"/>
      <c r="Y906" s="262" t="n"/>
      <c r="Z906" s="226" t="n"/>
      <c r="AA906" s="241" t="n"/>
      <c r="AB906" s="237" t="n"/>
    </row>
    <row r="907" ht="15" customHeight="1" s="283">
      <c r="A907" s="109" t="n"/>
      <c r="B907" s="222" t="n"/>
      <c r="C907" s="223" t="n"/>
      <c r="D907" s="223" t="n"/>
      <c r="E907" s="223" t="n"/>
      <c r="F907" s="223" t="n"/>
      <c r="G907" s="223" t="n"/>
      <c r="H907" s="223" t="n"/>
      <c r="I907" s="258" t="n"/>
      <c r="J907" s="186" t="n"/>
      <c r="K907" s="223" t="n"/>
      <c r="L907" s="264" t="n"/>
      <c r="M907" s="265" t="n"/>
      <c r="N907" s="223" t="n"/>
      <c r="O907" s="223" t="n"/>
      <c r="P907" s="260" t="n"/>
      <c r="Q907" s="260" t="n"/>
      <c r="R907" s="223" t="n"/>
      <c r="S907" s="223" t="n"/>
      <c r="T907" s="223" t="n"/>
      <c r="U907" s="261" t="n"/>
      <c r="V907" s="86" t="n"/>
      <c r="W907" s="223" t="n"/>
      <c r="X907" s="225" t="n"/>
      <c r="Y907" s="262" t="n"/>
      <c r="Z907" s="226" t="n"/>
      <c r="AA907" s="241" t="n"/>
      <c r="AB907" s="237" t="n"/>
    </row>
    <row r="908" ht="15" customHeight="1" s="283">
      <c r="A908" s="109" t="n"/>
      <c r="B908" s="222" t="n"/>
      <c r="C908" s="223" t="n"/>
      <c r="D908" s="223" t="n"/>
      <c r="E908" s="223" t="n"/>
      <c r="F908" s="223" t="n"/>
      <c r="G908" s="223" t="n"/>
      <c r="H908" s="223" t="n"/>
      <c r="I908" s="258" t="n"/>
      <c r="J908" s="186" t="n"/>
      <c r="K908" s="223" t="n"/>
      <c r="L908" s="223" t="n"/>
      <c r="M908" s="259" t="n"/>
      <c r="N908" s="223" t="n"/>
      <c r="O908" s="223" t="n"/>
      <c r="P908" s="260" t="n"/>
      <c r="Q908" s="260" t="n"/>
      <c r="R908" s="223" t="n"/>
      <c r="S908" s="223" t="n"/>
      <c r="T908" s="223" t="n"/>
      <c r="U908" s="261" t="n"/>
      <c r="V908" s="86" t="n"/>
      <c r="W908" s="223" t="n"/>
      <c r="X908" s="225" t="n"/>
      <c r="Y908" s="262" t="n"/>
      <c r="Z908" s="226" t="n"/>
      <c r="AA908" s="241" t="n"/>
      <c r="AB908" s="237" t="n"/>
    </row>
    <row r="909" ht="15" customHeight="1" s="283">
      <c r="A909" s="109" t="n"/>
      <c r="B909" s="222" t="n"/>
      <c r="C909" s="223" t="n"/>
      <c r="D909" s="223" t="n"/>
      <c r="E909" s="223" t="n"/>
      <c r="F909" s="223" t="n"/>
      <c r="G909" s="223" t="n"/>
      <c r="H909" s="223" t="n"/>
      <c r="I909" s="258" t="n"/>
      <c r="J909" s="186" t="n"/>
      <c r="K909" s="223" t="n"/>
      <c r="L909" s="264" t="n"/>
      <c r="M909" s="265" t="n"/>
      <c r="N909" s="223" t="n"/>
      <c r="O909" s="223" t="n"/>
      <c r="P909" s="260" t="n"/>
      <c r="Q909" s="260" t="n"/>
      <c r="R909" s="223" t="n"/>
      <c r="S909" s="223" t="n"/>
      <c r="T909" s="223" t="n"/>
      <c r="U909" s="261" t="n"/>
      <c r="V909" s="86" t="n"/>
      <c r="W909" s="223" t="n"/>
      <c r="X909" s="225" t="n"/>
      <c r="Y909" s="262" t="n"/>
      <c r="Z909" s="226" t="n"/>
      <c r="AA909" s="241" t="n"/>
      <c r="AB909" s="237" t="n"/>
    </row>
    <row r="910" ht="15" customHeight="1" s="283">
      <c r="A910" s="109" t="n"/>
      <c r="B910" s="222" t="n"/>
      <c r="C910" s="223" t="n"/>
      <c r="D910" s="223" t="n"/>
      <c r="E910" s="223" t="n"/>
      <c r="F910" s="223" t="n"/>
      <c r="G910" s="223" t="n"/>
      <c r="H910" s="223" t="n"/>
      <c r="I910" s="258" t="n"/>
      <c r="J910" s="186" t="n"/>
      <c r="K910" s="223" t="n"/>
      <c r="L910" s="264" t="n"/>
      <c r="M910" s="265" t="n"/>
      <c r="N910" s="223" t="n"/>
      <c r="O910" s="223" t="n"/>
      <c r="P910" s="260" t="n"/>
      <c r="Q910" s="260" t="n"/>
      <c r="R910" s="223" t="n"/>
      <c r="S910" s="223" t="n"/>
      <c r="T910" s="223" t="n"/>
      <c r="U910" s="261" t="n"/>
      <c r="V910" s="86" t="n"/>
      <c r="W910" s="223" t="n"/>
      <c r="X910" s="225" t="n"/>
      <c r="Y910" s="262" t="n"/>
      <c r="Z910" s="226" t="n"/>
      <c r="AA910" s="241" t="n"/>
      <c r="AB910" s="237" t="n"/>
    </row>
    <row r="911" ht="15" customHeight="1" s="283">
      <c r="A911" s="109" t="n"/>
      <c r="B911" s="222" t="n"/>
      <c r="C911" s="223" t="n"/>
      <c r="D911" s="223" t="n"/>
      <c r="E911" s="223" t="n"/>
      <c r="F911" s="223" t="n"/>
      <c r="G911" s="223" t="n"/>
      <c r="H911" s="223" t="n"/>
      <c r="I911" s="258" t="n"/>
      <c r="J911" s="186" t="n"/>
      <c r="K911" s="223" t="n"/>
      <c r="L911" s="264" t="n"/>
      <c r="M911" s="265" t="n"/>
      <c r="N911" s="223" t="n"/>
      <c r="O911" s="223" t="n"/>
      <c r="P911" s="260" t="n"/>
      <c r="Q911" s="260" t="n"/>
      <c r="R911" s="223" t="n"/>
      <c r="S911" s="223" t="n"/>
      <c r="T911" s="223" t="n"/>
      <c r="U911" s="261" t="n"/>
      <c r="V911" s="86" t="n"/>
      <c r="W911" s="223" t="n"/>
      <c r="X911" s="225" t="n"/>
      <c r="Y911" s="262" t="n"/>
      <c r="Z911" s="226" t="n"/>
      <c r="AA911" s="241" t="n"/>
      <c r="AB911" s="237" t="n"/>
    </row>
    <row r="912" ht="15" customHeight="1" s="283">
      <c r="A912" s="109" t="n"/>
      <c r="B912" s="222" t="n"/>
      <c r="C912" s="223" t="n"/>
      <c r="D912" s="223" t="n"/>
      <c r="E912" s="223" t="n"/>
      <c r="F912" s="223" t="n"/>
      <c r="G912" s="223" t="n"/>
      <c r="H912" s="223" t="n"/>
      <c r="I912" s="258" t="n"/>
      <c r="J912" s="186" t="n"/>
      <c r="K912" s="223" t="n"/>
      <c r="L912" s="264" t="n"/>
      <c r="M912" s="265" t="n"/>
      <c r="N912" s="223" t="n"/>
      <c r="O912" s="223" t="n"/>
      <c r="P912" s="260" t="n"/>
      <c r="Q912" s="260" t="n"/>
      <c r="R912" s="223" t="n"/>
      <c r="S912" s="223" t="n"/>
      <c r="T912" s="223" t="n"/>
      <c r="U912" s="261" t="n"/>
      <c r="V912" s="86" t="n"/>
      <c r="W912" s="223" t="n"/>
      <c r="X912" s="225" t="n"/>
      <c r="Y912" s="262" t="n"/>
      <c r="Z912" s="226" t="n"/>
      <c r="AA912" s="241" t="n"/>
      <c r="AB912" s="237" t="n"/>
    </row>
    <row r="913" ht="15" customHeight="1" s="283">
      <c r="A913" s="109" t="n"/>
      <c r="B913" s="222" t="n"/>
      <c r="C913" s="223" t="n"/>
      <c r="D913" s="223" t="n"/>
      <c r="E913" s="223" t="n"/>
      <c r="F913" s="223" t="n"/>
      <c r="G913" s="223" t="n"/>
      <c r="H913" s="223" t="n"/>
      <c r="I913" s="258" t="n"/>
      <c r="J913" s="186" t="n"/>
      <c r="K913" s="223" t="n"/>
      <c r="L913" s="264" t="n"/>
      <c r="M913" s="265" t="n"/>
      <c r="N913" s="223" t="n"/>
      <c r="O913" s="223" t="n"/>
      <c r="P913" s="260" t="n"/>
      <c r="Q913" s="260" t="n"/>
      <c r="R913" s="223" t="n"/>
      <c r="S913" s="223" t="n"/>
      <c r="T913" s="223" t="n"/>
      <c r="U913" s="261" t="n"/>
      <c r="V913" s="86" t="n"/>
      <c r="W913" s="223" t="n"/>
      <c r="X913" s="225" t="n"/>
      <c r="Y913" s="262" t="n"/>
      <c r="Z913" s="226" t="n"/>
      <c r="AA913" s="241" t="n"/>
      <c r="AB913" s="237" t="n"/>
    </row>
    <row r="914" ht="15" customHeight="1" s="283">
      <c r="A914" s="109" t="n"/>
      <c r="B914" s="222" t="n"/>
      <c r="C914" s="223" t="n"/>
      <c r="D914" s="223" t="n"/>
      <c r="E914" s="223" t="n"/>
      <c r="F914" s="223" t="n"/>
      <c r="G914" s="223" t="n"/>
      <c r="H914" s="223" t="n"/>
      <c r="I914" s="258" t="n"/>
      <c r="J914" s="186" t="n"/>
      <c r="K914" s="223" t="n"/>
      <c r="L914" s="264" t="n"/>
      <c r="M914" s="265" t="n"/>
      <c r="N914" s="223" t="n"/>
      <c r="O914" s="223" t="n"/>
      <c r="P914" s="260" t="n"/>
      <c r="Q914" s="260" t="n"/>
      <c r="R914" s="223" t="n"/>
      <c r="S914" s="223" t="n"/>
      <c r="T914" s="223" t="n"/>
      <c r="U914" s="261" t="n"/>
      <c r="V914" s="86" t="n"/>
      <c r="W914" s="223" t="n"/>
      <c r="X914" s="225" t="n"/>
      <c r="Y914" s="262" t="n"/>
      <c r="Z914" s="226" t="n"/>
      <c r="AA914" s="241" t="n"/>
      <c r="AB914" s="237" t="n"/>
    </row>
    <row r="915" ht="15" customHeight="1" s="283">
      <c r="A915" s="109" t="n"/>
      <c r="B915" s="222" t="n"/>
      <c r="C915" s="223" t="n"/>
      <c r="D915" s="223" t="n"/>
      <c r="E915" s="223" t="n"/>
      <c r="F915" s="223" t="n"/>
      <c r="G915" s="223" t="n"/>
      <c r="H915" s="223" t="n"/>
      <c r="I915" s="258" t="n"/>
      <c r="J915" s="186" t="n"/>
      <c r="K915" s="223" t="n"/>
      <c r="L915" s="264" t="n"/>
      <c r="M915" s="265" t="n"/>
      <c r="N915" s="223" t="n"/>
      <c r="O915" s="223" t="n"/>
      <c r="P915" s="260" t="n"/>
      <c r="Q915" s="260" t="n"/>
      <c r="R915" s="223" t="n"/>
      <c r="S915" s="223" t="n"/>
      <c r="T915" s="223" t="n"/>
      <c r="U915" s="261" t="n"/>
      <c r="V915" s="86" t="n"/>
      <c r="W915" s="223" t="n"/>
      <c r="X915" s="225" t="n"/>
      <c r="Y915" s="262" t="n"/>
      <c r="Z915" s="226" t="n"/>
      <c r="AA915" s="241" t="n"/>
      <c r="AB915" s="237" t="n"/>
    </row>
    <row r="916" ht="15" customHeight="1" s="283">
      <c r="A916" s="109" t="n"/>
      <c r="B916" s="222" t="n"/>
      <c r="C916" s="223" t="n"/>
      <c r="D916" s="223" t="n"/>
      <c r="E916" s="223" t="n"/>
      <c r="F916" s="223" t="n"/>
      <c r="G916" s="223" t="n"/>
      <c r="H916" s="223" t="n"/>
      <c r="I916" s="258" t="n"/>
      <c r="J916" s="186" t="n"/>
      <c r="K916" s="223" t="n"/>
      <c r="L916" s="264" t="n"/>
      <c r="M916" s="265" t="n"/>
      <c r="N916" s="223" t="n"/>
      <c r="O916" s="223" t="n"/>
      <c r="P916" s="260" t="n"/>
      <c r="Q916" s="260" t="n"/>
      <c r="R916" s="223" t="n"/>
      <c r="S916" s="223" t="n"/>
      <c r="T916" s="223" t="n"/>
      <c r="U916" s="261" t="n"/>
      <c r="V916" s="86" t="n"/>
      <c r="W916" s="223" t="n"/>
      <c r="X916" s="225" t="n"/>
      <c r="Y916" s="262" t="n"/>
      <c r="Z916" s="226" t="n"/>
      <c r="AA916" s="241" t="n"/>
      <c r="AB916" s="237" t="n"/>
    </row>
    <row r="917" ht="15" customHeight="1" s="283">
      <c r="A917" s="109" t="n"/>
      <c r="B917" s="222" t="n"/>
      <c r="C917" s="223" t="n"/>
      <c r="D917" s="223" t="n"/>
      <c r="E917" s="223" t="n"/>
      <c r="F917" s="223" t="n"/>
      <c r="G917" s="223" t="n"/>
      <c r="H917" s="223" t="n"/>
      <c r="I917" s="258" t="n"/>
      <c r="J917" s="186" t="n"/>
      <c r="K917" s="223" t="n"/>
      <c r="L917" s="264" t="n"/>
      <c r="M917" s="265" t="n"/>
      <c r="N917" s="223" t="n"/>
      <c r="O917" s="223" t="n"/>
      <c r="P917" s="260" t="n"/>
      <c r="Q917" s="260" t="n"/>
      <c r="R917" s="223" t="n"/>
      <c r="S917" s="223" t="n"/>
      <c r="T917" s="223" t="n"/>
      <c r="U917" s="261" t="n"/>
      <c r="V917" s="86" t="n"/>
      <c r="W917" s="223" t="n"/>
      <c r="X917" s="225" t="n"/>
      <c r="Y917" s="262" t="n"/>
      <c r="Z917" s="226" t="n"/>
      <c r="AA917" s="241" t="n"/>
      <c r="AB917" s="237" t="n"/>
    </row>
    <row r="918" ht="15" customHeight="1" s="283">
      <c r="A918" s="109" t="n"/>
      <c r="B918" s="222" t="n"/>
      <c r="C918" s="223" t="n"/>
      <c r="D918" s="223" t="n"/>
      <c r="E918" s="223" t="n"/>
      <c r="F918" s="223" t="n"/>
      <c r="G918" s="223" t="n"/>
      <c r="H918" s="223" t="n"/>
      <c r="I918" s="258" t="n"/>
      <c r="J918" s="186" t="n"/>
      <c r="K918" s="223" t="n"/>
      <c r="L918" s="264" t="n"/>
      <c r="M918" s="265" t="n"/>
      <c r="N918" s="223" t="n"/>
      <c r="O918" s="223" t="n"/>
      <c r="P918" s="260" t="n"/>
      <c r="Q918" s="260" t="n"/>
      <c r="R918" s="223" t="n"/>
      <c r="S918" s="223" t="n"/>
      <c r="T918" s="223" t="n"/>
      <c r="U918" s="261" t="n"/>
      <c r="V918" s="86" t="n"/>
      <c r="W918" s="223" t="n"/>
      <c r="X918" s="225" t="n"/>
      <c r="Y918" s="262" t="n"/>
      <c r="Z918" s="226" t="n"/>
      <c r="AA918" s="241" t="n"/>
      <c r="AB918" s="237" t="n"/>
    </row>
    <row r="919" ht="15" customHeight="1" s="283">
      <c r="A919" s="109" t="n"/>
      <c r="B919" s="222" t="n"/>
      <c r="C919" s="223" t="n"/>
      <c r="D919" s="223" t="n"/>
      <c r="E919" s="223" t="n"/>
      <c r="F919" s="223" t="n"/>
      <c r="G919" s="223" t="n"/>
      <c r="H919" s="223" t="n"/>
      <c r="I919" s="258" t="n"/>
      <c r="J919" s="186" t="n"/>
      <c r="K919" s="223" t="n"/>
      <c r="L919" s="264" t="n"/>
      <c r="M919" s="265" t="n"/>
      <c r="N919" s="223" t="n"/>
      <c r="O919" s="223" t="n"/>
      <c r="P919" s="260" t="n"/>
      <c r="Q919" s="260" t="n"/>
      <c r="R919" s="223" t="n"/>
      <c r="S919" s="223" t="n"/>
      <c r="T919" s="223" t="n"/>
      <c r="U919" s="261" t="n"/>
      <c r="V919" s="86" t="n"/>
      <c r="W919" s="223" t="n"/>
      <c r="X919" s="225" t="n"/>
      <c r="Y919" s="262" t="n"/>
      <c r="Z919" s="226" t="n"/>
      <c r="AA919" s="241" t="n"/>
      <c r="AB919" s="237" t="n"/>
    </row>
    <row r="920" ht="15" customHeight="1" s="283">
      <c r="A920" s="109" t="n"/>
      <c r="B920" s="222" t="n"/>
      <c r="C920" s="223" t="n"/>
      <c r="D920" s="223" t="n"/>
      <c r="E920" s="223" t="n"/>
      <c r="F920" s="223" t="n"/>
      <c r="G920" s="223" t="n"/>
      <c r="H920" s="223" t="n"/>
      <c r="I920" s="258" t="n"/>
      <c r="J920" s="186" t="n"/>
      <c r="K920" s="223" t="n"/>
      <c r="L920" s="264" t="n"/>
      <c r="M920" s="265" t="n"/>
      <c r="N920" s="223" t="n"/>
      <c r="O920" s="223" t="n"/>
      <c r="P920" s="260" t="n"/>
      <c r="Q920" s="260" t="n"/>
      <c r="R920" s="223" t="n"/>
      <c r="S920" s="223" t="n"/>
      <c r="T920" s="223" t="n"/>
      <c r="U920" s="261" t="n"/>
      <c r="V920" s="86" t="n"/>
      <c r="W920" s="223" t="n"/>
      <c r="X920" s="225" t="n"/>
      <c r="Y920" s="262" t="n"/>
      <c r="Z920" s="226" t="n"/>
      <c r="AA920" s="241" t="n"/>
      <c r="AB920" s="237" t="n"/>
    </row>
    <row r="921" ht="15" customHeight="1" s="283">
      <c r="A921" s="109" t="n"/>
      <c r="B921" s="222" t="n"/>
      <c r="C921" s="223" t="n"/>
      <c r="D921" s="223" t="n"/>
      <c r="E921" s="223" t="n"/>
      <c r="F921" s="223" t="n"/>
      <c r="G921" s="223" t="n"/>
      <c r="H921" s="223" t="n"/>
      <c r="I921" s="258" t="n"/>
      <c r="J921" s="186" t="n"/>
      <c r="K921" s="223" t="n"/>
      <c r="L921" s="264" t="n"/>
      <c r="M921" s="265" t="n"/>
      <c r="N921" s="223" t="n"/>
      <c r="O921" s="223" t="n"/>
      <c r="P921" s="260" t="n"/>
      <c r="Q921" s="260" t="n"/>
      <c r="R921" s="223" t="n"/>
      <c r="S921" s="223" t="n"/>
      <c r="T921" s="223" t="n"/>
      <c r="U921" s="261" t="n"/>
      <c r="V921" s="86" t="n"/>
      <c r="W921" s="223" t="n"/>
      <c r="X921" s="225" t="n"/>
      <c r="Y921" s="262" t="n"/>
      <c r="Z921" s="226" t="n"/>
      <c r="AA921" s="241" t="n"/>
      <c r="AB921" s="237" t="n"/>
    </row>
    <row r="922" ht="15" customHeight="1" s="283">
      <c r="A922" s="109" t="n"/>
      <c r="B922" s="222" t="n"/>
      <c r="C922" s="223" t="n"/>
      <c r="D922" s="223" t="n"/>
      <c r="E922" s="223" t="n"/>
      <c r="F922" s="223" t="n"/>
      <c r="G922" s="223" t="n"/>
      <c r="H922" s="223" t="n"/>
      <c r="I922" s="258" t="n"/>
      <c r="J922" s="186" t="n"/>
      <c r="K922" s="264" t="n"/>
      <c r="L922" s="264" t="n"/>
      <c r="M922" s="259" t="n"/>
      <c r="N922" s="223" t="n"/>
      <c r="O922" s="223" t="n"/>
      <c r="P922" s="260" t="n"/>
      <c r="Q922" s="260" t="n"/>
      <c r="R922" s="223" t="n"/>
      <c r="S922" s="223" t="n"/>
      <c r="T922" s="223" t="n"/>
      <c r="U922" s="261" t="n"/>
      <c r="V922" s="86" t="n"/>
      <c r="W922" s="223" t="n"/>
      <c r="X922" s="225" t="n"/>
      <c r="Y922" s="262" t="n"/>
      <c r="Z922" s="226" t="n"/>
      <c r="AA922" s="241" t="n"/>
      <c r="AB922" s="237" t="n"/>
    </row>
    <row r="923" ht="15" customHeight="1" s="283">
      <c r="A923" s="109" t="n"/>
      <c r="B923" s="222" t="n"/>
      <c r="C923" s="223" t="n"/>
      <c r="D923" s="223" t="n"/>
      <c r="E923" s="223" t="n"/>
      <c r="F923" s="223" t="n"/>
      <c r="G923" s="223" t="n"/>
      <c r="H923" s="223" t="n"/>
      <c r="I923" s="258" t="n"/>
      <c r="J923" s="186" t="n"/>
      <c r="K923" s="223" t="n"/>
      <c r="L923" s="264" t="n"/>
      <c r="M923" s="265" t="n"/>
      <c r="N923" s="223" t="n"/>
      <c r="O923" s="223" t="n"/>
      <c r="P923" s="260" t="n"/>
      <c r="Q923" s="260" t="n"/>
      <c r="R923" s="223" t="n"/>
      <c r="S923" s="223" t="n"/>
      <c r="T923" s="223" t="n"/>
      <c r="U923" s="261" t="n"/>
      <c r="V923" s="86" t="n"/>
      <c r="W923" s="223" t="n"/>
      <c r="X923" s="225" t="n"/>
      <c r="Y923" s="262" t="n"/>
      <c r="Z923" s="226" t="n"/>
      <c r="AA923" s="241" t="n"/>
      <c r="AB923" s="237" t="n"/>
    </row>
    <row r="924" ht="15" customHeight="1" s="283">
      <c r="A924" s="109" t="n"/>
      <c r="B924" s="222" t="n"/>
      <c r="C924" s="223" t="n"/>
      <c r="D924" s="223" t="n"/>
      <c r="E924" s="223" t="n"/>
      <c r="F924" s="223" t="n"/>
      <c r="G924" s="223" t="n"/>
      <c r="H924" s="223" t="n"/>
      <c r="I924" s="258" t="n"/>
      <c r="J924" s="186" t="n"/>
      <c r="K924" s="223" t="n"/>
      <c r="L924" s="264" t="n"/>
      <c r="M924" s="265" t="n"/>
      <c r="N924" s="223" t="n"/>
      <c r="O924" s="223" t="n"/>
      <c r="P924" s="260" t="n"/>
      <c r="Q924" s="260" t="n"/>
      <c r="R924" s="223" t="n"/>
      <c r="S924" s="223" t="n"/>
      <c r="T924" s="223" t="n"/>
      <c r="U924" s="261" t="n"/>
      <c r="V924" s="86" t="n"/>
      <c r="W924" s="223" t="n"/>
      <c r="X924" s="225" t="n"/>
      <c r="Y924" s="262" t="n"/>
      <c r="Z924" s="226" t="n"/>
      <c r="AA924" s="241" t="n"/>
      <c r="AB924" s="237" t="n"/>
    </row>
    <row r="925" ht="15" customHeight="1" s="283">
      <c r="A925" s="109" t="n"/>
      <c r="B925" s="222" t="n"/>
      <c r="C925" s="223" t="n"/>
      <c r="D925" s="223" t="n"/>
      <c r="E925" s="223" t="n"/>
      <c r="F925" s="223" t="n"/>
      <c r="G925" s="223" t="n"/>
      <c r="H925" s="223" t="n"/>
      <c r="I925" s="258" t="n"/>
      <c r="J925" s="186" t="n"/>
      <c r="K925" s="223" t="n"/>
      <c r="L925" s="223" t="n"/>
      <c r="M925" s="259" t="n"/>
      <c r="N925" s="223" t="n"/>
      <c r="O925" s="223" t="n"/>
      <c r="P925" s="260" t="n"/>
      <c r="Q925" s="260" t="n"/>
      <c r="R925" s="223" t="n"/>
      <c r="S925" s="223" t="n"/>
      <c r="T925" s="223" t="n"/>
      <c r="U925" s="261" t="n"/>
      <c r="V925" s="86" t="n"/>
      <c r="W925" s="223" t="n"/>
      <c r="X925" s="225" t="n"/>
      <c r="Y925" s="262" t="n"/>
      <c r="Z925" s="226" t="n"/>
      <c r="AA925" s="241" t="n"/>
      <c r="AB925" s="237" t="n"/>
    </row>
    <row r="926" ht="15" customHeight="1" s="283">
      <c r="A926" s="109" t="n"/>
      <c r="B926" s="222" t="n"/>
      <c r="C926" s="223" t="n"/>
      <c r="D926" s="223" t="n"/>
      <c r="E926" s="223" t="n"/>
      <c r="F926" s="223" t="n"/>
      <c r="G926" s="223" t="n"/>
      <c r="H926" s="223" t="n"/>
      <c r="I926" s="258" t="n"/>
      <c r="J926" s="186" t="n"/>
      <c r="K926" s="223" t="n"/>
      <c r="L926" s="264" t="n"/>
      <c r="M926" s="265" t="n"/>
      <c r="N926" s="223" t="n"/>
      <c r="O926" s="223" t="n"/>
      <c r="P926" s="260" t="n"/>
      <c r="Q926" s="260" t="n"/>
      <c r="R926" s="223" t="n"/>
      <c r="S926" s="223" t="n"/>
      <c r="T926" s="223" t="n"/>
      <c r="U926" s="261" t="n"/>
      <c r="V926" s="86" t="n"/>
      <c r="W926" s="223" t="n"/>
      <c r="X926" s="225" t="n"/>
      <c r="Y926" s="262" t="n"/>
      <c r="Z926" s="226" t="n"/>
      <c r="AA926" s="241" t="n"/>
      <c r="AB926" s="237" t="n"/>
    </row>
    <row r="927" ht="15" customHeight="1" s="283">
      <c r="A927" s="109" t="n"/>
      <c r="B927" s="222" t="n"/>
      <c r="C927" s="223" t="n"/>
      <c r="D927" s="223" t="n"/>
      <c r="E927" s="223" t="n"/>
      <c r="F927" s="223" t="n"/>
      <c r="G927" s="223" t="n"/>
      <c r="H927" s="223" t="n"/>
      <c r="I927" s="258" t="n"/>
      <c r="J927" s="186" t="n"/>
      <c r="K927" s="223" t="n"/>
      <c r="L927" s="264" t="n"/>
      <c r="M927" s="265" t="n"/>
      <c r="N927" s="223" t="n"/>
      <c r="O927" s="223" t="n"/>
      <c r="P927" s="260" t="n"/>
      <c r="Q927" s="260" t="n"/>
      <c r="R927" s="223" t="n"/>
      <c r="S927" s="223" t="n"/>
      <c r="T927" s="223" t="n"/>
      <c r="U927" s="261" t="n"/>
      <c r="V927" s="86" t="n"/>
      <c r="W927" s="223" t="n"/>
      <c r="X927" s="225" t="n"/>
      <c r="Y927" s="262" t="n"/>
      <c r="Z927" s="226" t="n"/>
      <c r="AA927" s="241" t="n"/>
      <c r="AB927" s="237" t="n"/>
    </row>
    <row r="928" ht="15" customHeight="1" s="283">
      <c r="A928" s="109" t="n"/>
      <c r="B928" s="222" t="n"/>
      <c r="C928" s="223" t="n"/>
      <c r="D928" s="223" t="n"/>
      <c r="E928" s="223" t="n"/>
      <c r="F928" s="223" t="n"/>
      <c r="G928" s="223" t="n"/>
      <c r="H928" s="223" t="n"/>
      <c r="I928" s="258" t="n"/>
      <c r="J928" s="186" t="n"/>
      <c r="K928" s="223" t="n"/>
      <c r="L928" s="264" t="n"/>
      <c r="M928" s="265" t="n"/>
      <c r="N928" s="223" t="n"/>
      <c r="O928" s="223" t="n"/>
      <c r="P928" s="260" t="n"/>
      <c r="Q928" s="260" t="n"/>
      <c r="R928" s="223" t="n"/>
      <c r="S928" s="223" t="n"/>
      <c r="T928" s="223" t="n"/>
      <c r="U928" s="261" t="n"/>
      <c r="V928" s="86" t="n"/>
      <c r="W928" s="223" t="n"/>
      <c r="X928" s="225" t="n"/>
      <c r="Y928" s="262" t="n"/>
      <c r="Z928" s="226" t="n"/>
      <c r="AA928" s="241" t="n"/>
      <c r="AB928" s="237" t="n"/>
    </row>
    <row r="929" ht="15" customHeight="1" s="283">
      <c r="A929" s="109" t="n"/>
      <c r="B929" s="222" t="n"/>
      <c r="C929" s="223" t="n"/>
      <c r="D929" s="223" t="n"/>
      <c r="E929" s="223" t="n"/>
      <c r="F929" s="223" t="n"/>
      <c r="G929" s="223" t="n"/>
      <c r="H929" s="223" t="n"/>
      <c r="I929" s="258" t="n"/>
      <c r="J929" s="186" t="n"/>
      <c r="K929" s="223" t="n"/>
      <c r="L929" s="264" t="n"/>
      <c r="M929" s="265" t="n"/>
      <c r="N929" s="223" t="n"/>
      <c r="O929" s="223" t="n"/>
      <c r="P929" s="260" t="n"/>
      <c r="Q929" s="260" t="n"/>
      <c r="R929" s="223" t="n"/>
      <c r="S929" s="223" t="n"/>
      <c r="T929" s="223" t="n"/>
      <c r="U929" s="261" t="n"/>
      <c r="V929" s="86" t="n"/>
      <c r="W929" s="223" t="n"/>
      <c r="X929" s="225" t="n"/>
      <c r="Y929" s="262" t="n"/>
      <c r="Z929" s="226" t="n"/>
      <c r="AA929" s="241" t="n"/>
      <c r="AB929" s="237" t="n"/>
    </row>
    <row r="930" ht="15" customHeight="1" s="283">
      <c r="A930" s="109" t="n"/>
      <c r="B930" s="222" t="n"/>
      <c r="C930" s="223" t="n"/>
      <c r="D930" s="223" t="n"/>
      <c r="E930" s="223" t="n"/>
      <c r="F930" s="223" t="n"/>
      <c r="G930" s="223" t="n"/>
      <c r="H930" s="223" t="n"/>
      <c r="I930" s="258" t="n"/>
      <c r="J930" s="186" t="n"/>
      <c r="K930" s="264" t="n"/>
      <c r="L930" s="264" t="n"/>
      <c r="M930" s="259" t="n"/>
      <c r="N930" s="223" t="n"/>
      <c r="O930" s="223" t="n"/>
      <c r="P930" s="260" t="n"/>
      <c r="Q930" s="260" t="n"/>
      <c r="R930" s="223" t="n"/>
      <c r="S930" s="223" t="n"/>
      <c r="T930" s="223" t="n"/>
      <c r="U930" s="261" t="n"/>
      <c r="V930" s="86" t="n"/>
      <c r="W930" s="223" t="n"/>
      <c r="X930" s="225" t="n"/>
      <c r="Y930" s="262" t="n"/>
      <c r="Z930" s="226" t="n"/>
      <c r="AA930" s="241" t="n"/>
      <c r="AB930" s="237" t="n"/>
    </row>
    <row r="931" ht="15" customHeight="1" s="283">
      <c r="A931" s="109" t="n"/>
      <c r="B931" s="222" t="n"/>
      <c r="C931" s="223" t="n"/>
      <c r="D931" s="223" t="n"/>
      <c r="E931" s="223" t="n"/>
      <c r="F931" s="223" t="n"/>
      <c r="G931" s="223" t="n"/>
      <c r="H931" s="223" t="n"/>
      <c r="I931" s="258" t="n"/>
      <c r="J931" s="186" t="n"/>
      <c r="K931" s="223" t="n"/>
      <c r="L931" s="264" t="n"/>
      <c r="M931" s="265" t="n"/>
      <c r="N931" s="223" t="n"/>
      <c r="O931" s="223" t="n"/>
      <c r="P931" s="260" t="n"/>
      <c r="Q931" s="260" t="n"/>
      <c r="R931" s="223" t="n"/>
      <c r="S931" s="223" t="n"/>
      <c r="T931" s="223" t="n"/>
      <c r="U931" s="261" t="n"/>
      <c r="V931" s="86" t="n"/>
      <c r="W931" s="223" t="n"/>
      <c r="X931" s="225" t="n"/>
      <c r="Y931" s="262" t="n"/>
      <c r="Z931" s="226" t="n"/>
      <c r="AA931" s="241" t="n"/>
      <c r="AB931" s="237" t="n"/>
    </row>
    <row r="932" ht="15" customHeight="1" s="283">
      <c r="A932" s="109" t="n"/>
      <c r="B932" s="222" t="n"/>
      <c r="C932" s="223" t="n"/>
      <c r="D932" s="223" t="n"/>
      <c r="E932" s="223" t="n"/>
      <c r="F932" s="223" t="n"/>
      <c r="G932" s="223" t="n"/>
      <c r="H932" s="223" t="n"/>
      <c r="I932" s="258" t="n"/>
      <c r="J932" s="186" t="n"/>
      <c r="K932" s="223" t="n"/>
      <c r="L932" s="264" t="n"/>
      <c r="M932" s="265" t="n"/>
      <c r="N932" s="223" t="n"/>
      <c r="O932" s="223" t="n"/>
      <c r="P932" s="260" t="n"/>
      <c r="Q932" s="260" t="n"/>
      <c r="R932" s="223" t="n"/>
      <c r="S932" s="223" t="n"/>
      <c r="T932" s="223" t="n"/>
      <c r="U932" s="261" t="n"/>
      <c r="V932" s="86" t="n"/>
      <c r="W932" s="223" t="n"/>
      <c r="X932" s="225" t="n"/>
      <c r="Y932" s="262" t="n"/>
      <c r="Z932" s="226" t="n"/>
      <c r="AA932" s="241" t="n"/>
      <c r="AB932" s="237" t="n"/>
    </row>
    <row r="933" ht="15" customHeight="1" s="283">
      <c r="A933" s="109" t="n"/>
      <c r="B933" s="222" t="n"/>
      <c r="C933" s="223" t="n"/>
      <c r="D933" s="223" t="n"/>
      <c r="E933" s="223" t="n"/>
      <c r="F933" s="223" t="n"/>
      <c r="G933" s="223" t="n"/>
      <c r="H933" s="223" t="n"/>
      <c r="I933" s="258" t="n"/>
      <c r="J933" s="186" t="n"/>
      <c r="K933" s="223" t="n"/>
      <c r="L933" s="264" t="n"/>
      <c r="M933" s="265" t="n"/>
      <c r="N933" s="223" t="n"/>
      <c r="O933" s="223" t="n"/>
      <c r="P933" s="260" t="n"/>
      <c r="Q933" s="260" t="n"/>
      <c r="R933" s="223" t="n"/>
      <c r="S933" s="223" t="n"/>
      <c r="T933" s="223" t="n"/>
      <c r="U933" s="261" t="n"/>
      <c r="V933" s="86" t="n"/>
      <c r="W933" s="223" t="n"/>
      <c r="X933" s="225" t="n"/>
      <c r="Y933" s="262" t="n"/>
      <c r="Z933" s="226" t="n"/>
      <c r="AA933" s="241" t="n"/>
      <c r="AB933" s="237" t="n"/>
    </row>
    <row r="934" ht="15" customHeight="1" s="283">
      <c r="A934" s="109" t="n"/>
      <c r="B934" s="222" t="n"/>
      <c r="C934" s="223" t="n"/>
      <c r="D934" s="223" t="n"/>
      <c r="E934" s="223" t="n"/>
      <c r="F934" s="223" t="n"/>
      <c r="G934" s="223" t="n"/>
      <c r="H934" s="223" t="n"/>
      <c r="I934" s="258" t="n"/>
      <c r="J934" s="186" t="n"/>
      <c r="K934" s="223" t="n"/>
      <c r="L934" s="264" t="n"/>
      <c r="M934" s="265" t="n"/>
      <c r="N934" s="223" t="n"/>
      <c r="O934" s="223" t="n"/>
      <c r="P934" s="260" t="n"/>
      <c r="Q934" s="260" t="n"/>
      <c r="R934" s="223" t="n"/>
      <c r="S934" s="223" t="n"/>
      <c r="T934" s="223" t="n"/>
      <c r="U934" s="261" t="n"/>
      <c r="V934" s="86" t="n"/>
      <c r="W934" s="223" t="n"/>
      <c r="X934" s="225" t="n"/>
      <c r="Y934" s="262" t="n"/>
      <c r="Z934" s="226" t="n"/>
      <c r="AA934" s="241" t="n"/>
      <c r="AB934" s="237" t="n"/>
    </row>
    <row r="935" ht="15" customHeight="1" s="283">
      <c r="A935" s="109" t="n"/>
      <c r="B935" s="222" t="n"/>
      <c r="C935" s="223" t="n"/>
      <c r="D935" s="223" t="n"/>
      <c r="E935" s="223" t="n"/>
      <c r="F935" s="223" t="n"/>
      <c r="G935" s="223" t="n"/>
      <c r="H935" s="223" t="n"/>
      <c r="I935" s="258" t="n"/>
      <c r="J935" s="186" t="n"/>
      <c r="K935" s="223" t="n"/>
      <c r="L935" s="264" t="n"/>
      <c r="M935" s="265" t="n"/>
      <c r="N935" s="223" t="n"/>
      <c r="O935" s="223" t="n"/>
      <c r="P935" s="260" t="n"/>
      <c r="Q935" s="260" t="n"/>
      <c r="R935" s="223" t="n"/>
      <c r="S935" s="223" t="n"/>
      <c r="T935" s="223" t="n"/>
      <c r="U935" s="261" t="n"/>
      <c r="V935" s="86" t="n"/>
      <c r="W935" s="223" t="n"/>
      <c r="X935" s="225" t="n"/>
      <c r="Y935" s="262" t="n"/>
      <c r="Z935" s="226" t="n"/>
      <c r="AA935" s="241" t="n"/>
      <c r="AB935" s="237" t="n"/>
    </row>
    <row r="936" ht="15" customHeight="1" s="283">
      <c r="A936" s="109" t="n"/>
      <c r="B936" s="222" t="n"/>
      <c r="C936" s="223" t="n"/>
      <c r="D936" s="223" t="n"/>
      <c r="E936" s="223" t="n"/>
      <c r="F936" s="223" t="n"/>
      <c r="G936" s="223" t="n"/>
      <c r="H936" s="223" t="n"/>
      <c r="I936" s="258" t="n"/>
      <c r="J936" s="186" t="n"/>
      <c r="K936" s="223" t="n"/>
      <c r="L936" s="264" t="n"/>
      <c r="M936" s="265" t="n"/>
      <c r="N936" s="223" t="n"/>
      <c r="O936" s="223" t="n"/>
      <c r="P936" s="260" t="n"/>
      <c r="Q936" s="260" t="n"/>
      <c r="R936" s="223" t="n"/>
      <c r="S936" s="223" t="n"/>
      <c r="T936" s="223" t="n"/>
      <c r="U936" s="261" t="n"/>
      <c r="V936" s="86" t="n"/>
      <c r="W936" s="223" t="n"/>
      <c r="X936" s="225" t="n"/>
      <c r="Y936" s="262" t="n"/>
      <c r="Z936" s="226" t="n"/>
      <c r="AA936" s="241" t="n"/>
      <c r="AB936" s="237" t="n"/>
    </row>
    <row r="937" ht="15" customHeight="1" s="283">
      <c r="A937" s="109" t="n"/>
      <c r="B937" s="222" t="n"/>
      <c r="C937" s="223" t="n"/>
      <c r="D937" s="223" t="n"/>
      <c r="E937" s="223" t="n"/>
      <c r="F937" s="223" t="n"/>
      <c r="G937" s="223" t="n"/>
      <c r="H937" s="223" t="n"/>
      <c r="I937" s="258" t="n"/>
      <c r="J937" s="186" t="n"/>
      <c r="K937" s="223" t="n"/>
      <c r="L937" s="264" t="n"/>
      <c r="M937" s="265" t="n"/>
      <c r="N937" s="223" t="n"/>
      <c r="O937" s="223" t="n"/>
      <c r="P937" s="260" t="n"/>
      <c r="Q937" s="260" t="n"/>
      <c r="R937" s="223" t="n"/>
      <c r="S937" s="223" t="n"/>
      <c r="T937" s="223" t="n"/>
      <c r="U937" s="261" t="n"/>
      <c r="V937" s="86" t="n"/>
      <c r="W937" s="223" t="n"/>
      <c r="X937" s="225" t="n"/>
      <c r="Y937" s="262" t="n"/>
      <c r="Z937" s="226" t="n"/>
      <c r="AA937" s="241" t="n"/>
      <c r="AB937" s="237" t="n"/>
    </row>
    <row r="938" ht="15" customHeight="1" s="283">
      <c r="A938" s="109" t="n"/>
      <c r="B938" s="222" t="n"/>
      <c r="C938" s="223" t="n"/>
      <c r="D938" s="223" t="n"/>
      <c r="E938" s="223" t="n"/>
      <c r="F938" s="223" t="n"/>
      <c r="G938" s="223" t="n"/>
      <c r="H938" s="223" t="n"/>
      <c r="I938" s="258" t="n"/>
      <c r="J938" s="186" t="n"/>
      <c r="K938" s="223" t="n"/>
      <c r="L938" s="264" t="n"/>
      <c r="M938" s="265" t="n"/>
      <c r="N938" s="223" t="n"/>
      <c r="O938" s="223" t="n"/>
      <c r="P938" s="260" t="n"/>
      <c r="Q938" s="260" t="n"/>
      <c r="R938" s="223" t="n"/>
      <c r="S938" s="223" t="n"/>
      <c r="T938" s="223" t="n"/>
      <c r="U938" s="261" t="n"/>
      <c r="V938" s="86" t="n"/>
      <c r="W938" s="223" t="n"/>
      <c r="X938" s="225" t="n"/>
      <c r="Y938" s="262" t="n"/>
      <c r="Z938" s="226" t="n"/>
      <c r="AA938" s="241" t="n"/>
      <c r="AB938" s="237" t="n"/>
    </row>
    <row r="939" ht="15" customHeight="1" s="283">
      <c r="A939" s="109" t="n"/>
      <c r="B939" s="222" t="n"/>
      <c r="C939" s="223" t="n"/>
      <c r="D939" s="223" t="n"/>
      <c r="E939" s="223" t="n"/>
      <c r="F939" s="223" t="n"/>
      <c r="G939" s="223" t="n"/>
      <c r="H939" s="223" t="n"/>
      <c r="I939" s="258" t="n"/>
      <c r="J939" s="186" t="n"/>
      <c r="K939" s="223" t="n"/>
      <c r="L939" s="264" t="n"/>
      <c r="M939" s="265" t="n"/>
      <c r="N939" s="223" t="n"/>
      <c r="O939" s="223" t="n"/>
      <c r="P939" s="260" t="n"/>
      <c r="Q939" s="260" t="n"/>
      <c r="R939" s="223" t="n"/>
      <c r="S939" s="223" t="n"/>
      <c r="T939" s="223" t="n"/>
      <c r="U939" s="261" t="n"/>
      <c r="V939" s="86" t="n"/>
      <c r="W939" s="223" t="n"/>
      <c r="X939" s="225" t="n"/>
      <c r="Y939" s="262" t="n"/>
      <c r="Z939" s="226" t="n"/>
      <c r="AA939" s="241" t="n"/>
      <c r="AB939" s="237" t="n"/>
    </row>
    <row r="940" ht="15" customHeight="1" s="283">
      <c r="A940" s="109" t="n"/>
      <c r="B940" s="222" t="n"/>
      <c r="C940" s="223" t="n"/>
      <c r="D940" s="223" t="n"/>
      <c r="E940" s="223" t="n"/>
      <c r="F940" s="223" t="n"/>
      <c r="G940" s="223" t="n"/>
      <c r="H940" s="223" t="n"/>
      <c r="I940" s="258" t="n"/>
      <c r="J940" s="186" t="n"/>
      <c r="K940" s="223" t="n"/>
      <c r="L940" s="264" t="n"/>
      <c r="M940" s="265" t="n"/>
      <c r="N940" s="223" t="n"/>
      <c r="O940" s="223" t="n"/>
      <c r="P940" s="260" t="n"/>
      <c r="Q940" s="260" t="n"/>
      <c r="R940" s="223" t="n"/>
      <c r="S940" s="223" t="n"/>
      <c r="T940" s="223" t="n"/>
      <c r="U940" s="261" t="n"/>
      <c r="V940" s="86" t="n"/>
      <c r="W940" s="223" t="n"/>
      <c r="X940" s="225" t="n"/>
      <c r="Y940" s="262" t="n"/>
      <c r="Z940" s="226" t="n"/>
      <c r="AA940" s="241" t="n"/>
      <c r="AB940" s="237" t="n"/>
    </row>
    <row r="941" ht="15" customHeight="1" s="283">
      <c r="A941" s="109" t="n"/>
      <c r="B941" s="222" t="n"/>
      <c r="C941" s="223" t="n"/>
      <c r="D941" s="223" t="n"/>
      <c r="E941" s="223" t="n"/>
      <c r="F941" s="223" t="n"/>
      <c r="G941" s="223" t="n"/>
      <c r="H941" s="223" t="n"/>
      <c r="I941" s="258" t="n"/>
      <c r="J941" s="186" t="n"/>
      <c r="K941" s="223" t="n"/>
      <c r="L941" s="264" t="n"/>
      <c r="M941" s="265" t="n"/>
      <c r="N941" s="223" t="n"/>
      <c r="O941" s="223" t="n"/>
      <c r="P941" s="260" t="n"/>
      <c r="Q941" s="260" t="n"/>
      <c r="R941" s="223" t="n"/>
      <c r="S941" s="223" t="n"/>
      <c r="T941" s="223" t="n"/>
      <c r="U941" s="261" t="n"/>
      <c r="V941" s="86" t="n"/>
      <c r="W941" s="223" t="n"/>
      <c r="X941" s="225" t="n"/>
      <c r="Y941" s="262" t="n"/>
      <c r="Z941" s="226" t="n"/>
      <c r="AA941" s="241" t="n"/>
      <c r="AB941" s="237" t="n"/>
    </row>
    <row r="942" ht="15" customHeight="1" s="283">
      <c r="A942" s="109" t="n"/>
      <c r="B942" s="222" t="n"/>
      <c r="C942" s="223" t="n"/>
      <c r="D942" s="223" t="n"/>
      <c r="E942" s="223" t="n"/>
      <c r="F942" s="223" t="n"/>
      <c r="G942" s="223" t="n"/>
      <c r="H942" s="223" t="n"/>
      <c r="I942" s="258" t="n"/>
      <c r="J942" s="186" t="n"/>
      <c r="K942" s="223" t="n"/>
      <c r="L942" s="264" t="n"/>
      <c r="M942" s="265" t="n"/>
      <c r="N942" s="223" t="n"/>
      <c r="O942" s="223" t="n"/>
      <c r="P942" s="260" t="n"/>
      <c r="Q942" s="260" t="n"/>
      <c r="R942" s="223" t="n"/>
      <c r="S942" s="223" t="n"/>
      <c r="T942" s="223" t="n"/>
      <c r="U942" s="261" t="n"/>
      <c r="V942" s="86" t="n"/>
      <c r="W942" s="223" t="n"/>
      <c r="X942" s="225" t="n"/>
      <c r="Y942" s="262" t="n"/>
      <c r="Z942" s="226" t="n"/>
      <c r="AA942" s="241" t="n"/>
      <c r="AB942" s="237" t="n"/>
    </row>
    <row r="943" ht="15" customHeight="1" s="283">
      <c r="A943" s="109" t="n"/>
      <c r="B943" s="222" t="n"/>
      <c r="C943" s="223" t="n"/>
      <c r="D943" s="223" t="n"/>
      <c r="E943" s="223" t="n"/>
      <c r="F943" s="223" t="n"/>
      <c r="G943" s="223" t="n"/>
      <c r="H943" s="223" t="n"/>
      <c r="I943" s="258" t="n"/>
      <c r="J943" s="186" t="n"/>
      <c r="K943" s="223" t="n"/>
      <c r="L943" s="264" t="n"/>
      <c r="M943" s="265" t="n"/>
      <c r="N943" s="223" t="n"/>
      <c r="O943" s="223" t="n"/>
      <c r="P943" s="260" t="n"/>
      <c r="Q943" s="260" t="n"/>
      <c r="R943" s="223" t="n"/>
      <c r="S943" s="223" t="n"/>
      <c r="T943" s="223" t="n"/>
      <c r="U943" s="261" t="n"/>
      <c r="V943" s="86" t="n"/>
      <c r="W943" s="223" t="n"/>
      <c r="X943" s="225" t="n"/>
      <c r="Y943" s="262" t="n"/>
      <c r="Z943" s="226" t="n"/>
      <c r="AA943" s="241" t="n"/>
      <c r="AB943" s="237" t="n"/>
    </row>
    <row r="944" ht="15" customHeight="1" s="283">
      <c r="A944" s="109" t="n"/>
      <c r="B944" s="222" t="n"/>
      <c r="C944" s="223" t="n"/>
      <c r="D944" s="223" t="n"/>
      <c r="E944" s="223" t="n"/>
      <c r="F944" s="223" t="n"/>
      <c r="G944" s="223" t="n"/>
      <c r="H944" s="223" t="n"/>
      <c r="I944" s="258" t="n"/>
      <c r="J944" s="186" t="n"/>
      <c r="K944" s="223" t="n"/>
      <c r="L944" s="223" t="n"/>
      <c r="M944" s="259" t="n"/>
      <c r="N944" s="223" t="n"/>
      <c r="O944" s="223" t="n"/>
      <c r="P944" s="260" t="n"/>
      <c r="Q944" s="260" t="n"/>
      <c r="R944" s="223" t="n"/>
      <c r="S944" s="223" t="n"/>
      <c r="T944" s="223" t="n"/>
      <c r="U944" s="261" t="n"/>
      <c r="V944" s="86" t="n"/>
      <c r="W944" s="223" t="n"/>
      <c r="X944" s="225" t="n"/>
      <c r="Y944" s="262" t="n"/>
      <c r="Z944" s="226" t="n"/>
      <c r="AA944" s="241" t="n"/>
      <c r="AB944" s="237" t="n"/>
    </row>
    <row r="945" ht="15" customHeight="1" s="283">
      <c r="A945" s="109" t="n"/>
      <c r="B945" s="222" t="n"/>
      <c r="C945" s="223" t="n"/>
      <c r="D945" s="223" t="n"/>
      <c r="E945" s="223" t="n"/>
      <c r="F945" s="223" t="n"/>
      <c r="G945" s="223" t="n"/>
      <c r="H945" s="223" t="n"/>
      <c r="I945" s="258" t="n"/>
      <c r="J945" s="186" t="n"/>
      <c r="K945" s="223" t="n"/>
      <c r="L945" s="264" t="n"/>
      <c r="M945" s="265" t="n"/>
      <c r="N945" s="223" t="n"/>
      <c r="O945" s="223" t="n"/>
      <c r="P945" s="260" t="n"/>
      <c r="Q945" s="260" t="n"/>
      <c r="R945" s="223" t="n"/>
      <c r="S945" s="223" t="n"/>
      <c r="T945" s="223" t="n"/>
      <c r="U945" s="261" t="n"/>
      <c r="V945" s="86" t="n"/>
      <c r="W945" s="223" t="n"/>
      <c r="X945" s="225" t="n"/>
      <c r="Y945" s="262" t="n"/>
      <c r="Z945" s="226" t="n"/>
      <c r="AA945" s="241" t="n"/>
      <c r="AB945" s="237" t="n"/>
    </row>
    <row r="946" ht="15" customHeight="1" s="283">
      <c r="A946" s="109" t="n"/>
      <c r="B946" s="222" t="n"/>
      <c r="C946" s="223" t="n"/>
      <c r="D946" s="223" t="n"/>
      <c r="E946" s="223" t="n"/>
      <c r="F946" s="223" t="n"/>
      <c r="G946" s="223" t="n"/>
      <c r="H946" s="223" t="n"/>
      <c r="I946" s="258" t="n"/>
      <c r="J946" s="186" t="n"/>
      <c r="K946" s="223" t="n"/>
      <c r="L946" s="264" t="n"/>
      <c r="M946" s="265" t="n"/>
      <c r="N946" s="223" t="n"/>
      <c r="O946" s="223" t="n"/>
      <c r="P946" s="260" t="n"/>
      <c r="Q946" s="260" t="n"/>
      <c r="R946" s="223" t="n"/>
      <c r="S946" s="223" t="n"/>
      <c r="T946" s="223" t="n"/>
      <c r="U946" s="261" t="n"/>
      <c r="V946" s="86" t="n"/>
      <c r="W946" s="223" t="n"/>
      <c r="X946" s="225" t="n"/>
      <c r="Y946" s="262" t="n"/>
      <c r="Z946" s="226" t="n"/>
      <c r="AA946" s="241" t="n"/>
      <c r="AB946" s="237" t="n"/>
    </row>
    <row r="947" ht="15" customHeight="1" s="283">
      <c r="A947" s="109" t="n"/>
      <c r="B947" s="222" t="n"/>
      <c r="C947" s="223" t="n"/>
      <c r="D947" s="223" t="n"/>
      <c r="E947" s="223" t="n"/>
      <c r="F947" s="223" t="n"/>
      <c r="G947" s="223" t="n"/>
      <c r="H947" s="223" t="n"/>
      <c r="I947" s="258" t="n"/>
      <c r="J947" s="186" t="n"/>
      <c r="K947" s="223" t="n"/>
      <c r="L947" s="264" t="n"/>
      <c r="M947" s="265" t="n"/>
      <c r="N947" s="223" t="n"/>
      <c r="O947" s="223" t="n"/>
      <c r="P947" s="260" t="n"/>
      <c r="Q947" s="260" t="n"/>
      <c r="R947" s="223" t="n"/>
      <c r="S947" s="223" t="n"/>
      <c r="T947" s="223" t="n"/>
      <c r="U947" s="261" t="n"/>
      <c r="V947" s="86" t="n"/>
      <c r="W947" s="223" t="n"/>
      <c r="X947" s="225" t="n"/>
      <c r="Y947" s="262" t="n"/>
      <c r="Z947" s="226" t="n"/>
      <c r="AA947" s="241" t="n"/>
      <c r="AB947" s="237" t="n"/>
    </row>
    <row r="948" ht="15" customHeight="1" s="283">
      <c r="A948" s="109" t="n"/>
      <c r="B948" s="222" t="n"/>
      <c r="C948" s="223" t="n"/>
      <c r="D948" s="223" t="n"/>
      <c r="E948" s="223" t="n"/>
      <c r="F948" s="223" t="n"/>
      <c r="G948" s="223" t="n"/>
      <c r="H948" s="223" t="n"/>
      <c r="I948" s="258" t="n"/>
      <c r="J948" s="186" t="n"/>
      <c r="K948" s="223" t="n"/>
      <c r="L948" s="264" t="n"/>
      <c r="M948" s="265" t="n"/>
      <c r="N948" s="223" t="n"/>
      <c r="O948" s="223" t="n"/>
      <c r="P948" s="260" t="n"/>
      <c r="Q948" s="260" t="n"/>
      <c r="R948" s="223" t="n"/>
      <c r="S948" s="223" t="n"/>
      <c r="T948" s="223" t="n"/>
      <c r="U948" s="261" t="n"/>
      <c r="V948" s="86" t="n"/>
      <c r="W948" s="223" t="n"/>
      <c r="X948" s="225" t="n"/>
      <c r="Y948" s="262" t="n"/>
      <c r="Z948" s="226" t="n"/>
      <c r="AA948" s="241" t="n"/>
      <c r="AB948" s="237" t="n"/>
    </row>
    <row r="949" ht="15" customHeight="1" s="283">
      <c r="A949" s="109" t="n"/>
      <c r="B949" s="222" t="n"/>
      <c r="C949" s="223" t="n"/>
      <c r="D949" s="223" t="n"/>
      <c r="E949" s="223" t="n"/>
      <c r="F949" s="223" t="n"/>
      <c r="G949" s="223" t="n"/>
      <c r="H949" s="223" t="n"/>
      <c r="I949" s="258" t="n"/>
      <c r="J949" s="186" t="n"/>
      <c r="K949" s="223" t="n"/>
      <c r="L949" s="264" t="n"/>
      <c r="M949" s="265" t="n"/>
      <c r="N949" s="223" t="n"/>
      <c r="O949" s="223" t="n"/>
      <c r="P949" s="260" t="n"/>
      <c r="Q949" s="260" t="n"/>
      <c r="R949" s="223" t="n"/>
      <c r="S949" s="223" t="n"/>
      <c r="T949" s="223" t="n"/>
      <c r="U949" s="261" t="n"/>
      <c r="V949" s="86" t="n"/>
      <c r="W949" s="223" t="n"/>
      <c r="X949" s="225" t="n"/>
      <c r="Y949" s="262" t="n"/>
      <c r="Z949" s="226" t="n"/>
      <c r="AA949" s="241" t="n"/>
      <c r="AB949" s="237" t="n"/>
    </row>
    <row r="950" ht="15" customHeight="1" s="283">
      <c r="A950" s="109" t="n"/>
      <c r="B950" s="222" t="n"/>
      <c r="C950" s="223" t="n"/>
      <c r="D950" s="223" t="n"/>
      <c r="E950" s="223" t="n"/>
      <c r="F950" s="223" t="n"/>
      <c r="G950" s="223" t="n"/>
      <c r="H950" s="223" t="n"/>
      <c r="I950" s="258" t="n"/>
      <c r="J950" s="186" t="n"/>
      <c r="K950" s="223" t="n"/>
      <c r="L950" s="264" t="n"/>
      <c r="M950" s="265" t="n"/>
      <c r="N950" s="223" t="n"/>
      <c r="O950" s="223" t="n"/>
      <c r="P950" s="260" t="n"/>
      <c r="Q950" s="260" t="n"/>
      <c r="R950" s="223" t="n"/>
      <c r="S950" s="223" t="n"/>
      <c r="T950" s="223" t="n"/>
      <c r="U950" s="261" t="n"/>
      <c r="V950" s="86" t="n"/>
      <c r="W950" s="223" t="n"/>
      <c r="X950" s="225" t="n"/>
      <c r="Y950" s="262" t="n"/>
      <c r="Z950" s="226" t="n"/>
      <c r="AA950" s="241" t="n"/>
      <c r="AB950" s="237" t="n"/>
    </row>
    <row r="951" ht="15" customHeight="1" s="283">
      <c r="A951" s="109" t="n"/>
      <c r="B951" s="222" t="n"/>
      <c r="C951" s="223" t="n"/>
      <c r="D951" s="223" t="n"/>
      <c r="E951" s="223" t="n"/>
      <c r="F951" s="223" t="n"/>
      <c r="G951" s="223" t="n"/>
      <c r="H951" s="223" t="n"/>
      <c r="I951" s="258" t="n"/>
      <c r="J951" s="186" t="n"/>
      <c r="K951" s="223" t="n"/>
      <c r="L951" s="264" t="n"/>
      <c r="M951" s="265" t="n"/>
      <c r="N951" s="223" t="n"/>
      <c r="O951" s="223" t="n"/>
      <c r="P951" s="260" t="n"/>
      <c r="Q951" s="260" t="n"/>
      <c r="R951" s="223" t="n"/>
      <c r="S951" s="223" t="n"/>
      <c r="T951" s="223" t="n"/>
      <c r="U951" s="261" t="n"/>
      <c r="V951" s="86" t="n"/>
      <c r="W951" s="223" t="n"/>
      <c r="X951" s="225" t="n"/>
      <c r="Y951" s="262" t="n"/>
      <c r="Z951" s="226" t="n"/>
      <c r="AA951" s="241" t="n"/>
      <c r="AB951" s="237" t="n"/>
    </row>
    <row r="952" ht="15" customHeight="1" s="283">
      <c r="A952" s="109" t="n"/>
      <c r="B952" s="222" t="n"/>
      <c r="C952" s="223" t="n"/>
      <c r="D952" s="223" t="n"/>
      <c r="E952" s="223" t="n"/>
      <c r="F952" s="223" t="n"/>
      <c r="G952" s="223" t="n"/>
      <c r="H952" s="223" t="n"/>
      <c r="I952" s="258" t="n"/>
      <c r="J952" s="186" t="n"/>
      <c r="K952" s="223" t="n"/>
      <c r="L952" s="264" t="n"/>
      <c r="M952" s="265" t="n"/>
      <c r="N952" s="223" t="n"/>
      <c r="O952" s="223" t="n"/>
      <c r="P952" s="260" t="n"/>
      <c r="Q952" s="260" t="n"/>
      <c r="R952" s="223" t="n"/>
      <c r="S952" s="223" t="n"/>
      <c r="T952" s="223" t="n"/>
      <c r="U952" s="261" t="n"/>
      <c r="V952" s="86" t="n"/>
      <c r="W952" s="223" t="n"/>
      <c r="X952" s="225" t="n"/>
      <c r="Y952" s="262" t="n"/>
      <c r="Z952" s="226" t="n"/>
      <c r="AA952" s="241" t="n"/>
      <c r="AB952" s="237" t="n"/>
    </row>
    <row r="953" ht="15" customHeight="1" s="283">
      <c r="A953" s="109" t="n"/>
      <c r="B953" s="222" t="n"/>
      <c r="C953" s="223" t="n"/>
      <c r="D953" s="223" t="n"/>
      <c r="E953" s="223" t="n"/>
      <c r="F953" s="223" t="n"/>
      <c r="G953" s="223" t="n"/>
      <c r="H953" s="223" t="n"/>
      <c r="I953" s="258" t="n"/>
      <c r="J953" s="186" t="n"/>
      <c r="K953" s="223" t="n"/>
      <c r="L953" s="264" t="n"/>
      <c r="M953" s="265" t="n"/>
      <c r="N953" s="223" t="n"/>
      <c r="O953" s="223" t="n"/>
      <c r="P953" s="260" t="n"/>
      <c r="Q953" s="260" t="n"/>
      <c r="R953" s="223" t="n"/>
      <c r="S953" s="223" t="n"/>
      <c r="T953" s="223" t="n"/>
      <c r="U953" s="261" t="n"/>
      <c r="V953" s="86" t="n"/>
      <c r="W953" s="223" t="n"/>
      <c r="X953" s="225" t="n"/>
      <c r="Y953" s="262" t="n"/>
      <c r="Z953" s="226" t="n"/>
      <c r="AA953" s="241" t="n"/>
      <c r="AB953" s="237" t="n"/>
    </row>
    <row r="954" ht="15" customHeight="1" s="283">
      <c r="A954" s="109" t="n"/>
      <c r="B954" s="222" t="n"/>
      <c r="C954" s="223" t="n"/>
      <c r="D954" s="223" t="n"/>
      <c r="E954" s="223" t="n"/>
      <c r="F954" s="223" t="n"/>
      <c r="G954" s="223" t="n"/>
      <c r="H954" s="223" t="n"/>
      <c r="I954" s="258" t="n"/>
      <c r="J954" s="186" t="n"/>
      <c r="K954" s="223" t="n"/>
      <c r="L954" s="264" t="n"/>
      <c r="M954" s="265" t="n"/>
      <c r="N954" s="223" t="n"/>
      <c r="O954" s="223" t="n"/>
      <c r="P954" s="260" t="n"/>
      <c r="Q954" s="260" t="n"/>
      <c r="R954" s="223" t="n"/>
      <c r="S954" s="223" t="n"/>
      <c r="T954" s="223" t="n"/>
      <c r="U954" s="261" t="n"/>
      <c r="V954" s="86" t="n"/>
      <c r="W954" s="223" t="n"/>
      <c r="X954" s="225" t="n"/>
      <c r="Y954" s="262" t="n"/>
      <c r="Z954" s="226" t="n"/>
      <c r="AA954" s="241" t="n"/>
      <c r="AB954" s="237" t="n"/>
    </row>
    <row r="955" ht="15" customHeight="1" s="283">
      <c r="A955" s="109" t="n"/>
      <c r="B955" s="222" t="n"/>
      <c r="C955" s="223" t="n"/>
      <c r="D955" s="223" t="n"/>
      <c r="E955" s="223" t="n"/>
      <c r="F955" s="223" t="n"/>
      <c r="G955" s="223" t="n"/>
      <c r="H955" s="223" t="n"/>
      <c r="I955" s="258" t="n"/>
      <c r="J955" s="186" t="n"/>
      <c r="K955" s="223" t="n"/>
      <c r="L955" s="223" t="n"/>
      <c r="M955" s="259" t="n"/>
      <c r="N955" s="223" t="n"/>
      <c r="O955" s="223" t="n"/>
      <c r="P955" s="260" t="n"/>
      <c r="Q955" s="260" t="n"/>
      <c r="R955" s="223" t="n"/>
      <c r="S955" s="223" t="n"/>
      <c r="T955" s="223" t="n"/>
      <c r="U955" s="261" t="n"/>
      <c r="V955" s="86" t="n"/>
      <c r="W955" s="223" t="n"/>
      <c r="X955" s="225" t="n"/>
      <c r="Y955" s="262" t="n"/>
      <c r="Z955" s="226" t="n"/>
      <c r="AA955" s="241" t="n"/>
      <c r="AB955" s="237" t="n"/>
    </row>
    <row r="956" ht="15" customHeight="1" s="283">
      <c r="A956" s="109" t="n"/>
      <c r="B956" s="222" t="n"/>
      <c r="C956" s="223" t="n"/>
      <c r="D956" s="223" t="n"/>
      <c r="E956" s="223" t="n"/>
      <c r="F956" s="223" t="n"/>
      <c r="G956" s="223" t="n"/>
      <c r="H956" s="223" t="n"/>
      <c r="I956" s="258" t="n"/>
      <c r="J956" s="186" t="n"/>
      <c r="K956" s="223" t="n"/>
      <c r="L956" s="264" t="n"/>
      <c r="M956" s="265" t="n"/>
      <c r="N956" s="223" t="n"/>
      <c r="O956" s="223" t="n"/>
      <c r="P956" s="260" t="n"/>
      <c r="Q956" s="260" t="n"/>
      <c r="R956" s="223" t="n"/>
      <c r="S956" s="223" t="n"/>
      <c r="T956" s="223" t="n"/>
      <c r="U956" s="261" t="n"/>
      <c r="V956" s="86" t="n"/>
      <c r="W956" s="223" t="n"/>
      <c r="X956" s="225" t="n"/>
      <c r="Y956" s="262" t="n"/>
      <c r="Z956" s="226" t="n"/>
      <c r="AA956" s="241" t="n"/>
      <c r="AB956" s="237" t="n"/>
    </row>
    <row r="957" ht="15" customHeight="1" s="283">
      <c r="A957" s="109" t="n"/>
      <c r="B957" s="222" t="n"/>
      <c r="C957" s="223" t="n"/>
      <c r="D957" s="223" t="n"/>
      <c r="E957" s="223" t="n"/>
      <c r="F957" s="223" t="n"/>
      <c r="G957" s="223" t="n"/>
      <c r="H957" s="223" t="n"/>
      <c r="I957" s="258" t="n"/>
      <c r="J957" s="186" t="n"/>
      <c r="K957" s="223" t="n"/>
      <c r="L957" s="264" t="n"/>
      <c r="M957" s="265" t="n"/>
      <c r="N957" s="223" t="n"/>
      <c r="O957" s="223" t="n"/>
      <c r="P957" s="260" t="n"/>
      <c r="Q957" s="260" t="n"/>
      <c r="R957" s="223" t="n"/>
      <c r="S957" s="223" t="n"/>
      <c r="T957" s="223" t="n"/>
      <c r="U957" s="261" t="n"/>
      <c r="V957" s="86" t="n"/>
      <c r="W957" s="223" t="n"/>
      <c r="X957" s="225" t="n"/>
      <c r="Y957" s="262" t="n"/>
      <c r="Z957" s="226" t="n"/>
      <c r="AA957" s="241" t="n"/>
      <c r="AB957" s="237" t="n"/>
    </row>
    <row r="958" ht="15" customHeight="1" s="283">
      <c r="A958" s="109" t="n"/>
      <c r="B958" s="222" t="n"/>
      <c r="C958" s="223" t="n"/>
      <c r="D958" s="223" t="n"/>
      <c r="E958" s="223" t="n"/>
      <c r="F958" s="223" t="n"/>
      <c r="G958" s="223" t="n"/>
      <c r="H958" s="223" t="n"/>
      <c r="I958" s="258" t="n"/>
      <c r="J958" s="186" t="n"/>
      <c r="K958" s="223" t="n"/>
      <c r="L958" s="264" t="n"/>
      <c r="M958" s="265" t="n"/>
      <c r="N958" s="223" t="n"/>
      <c r="O958" s="223" t="n"/>
      <c r="P958" s="260" t="n"/>
      <c r="Q958" s="260" t="n"/>
      <c r="R958" s="223" t="n"/>
      <c r="S958" s="223" t="n"/>
      <c r="T958" s="223" t="n"/>
      <c r="U958" s="261" t="n"/>
      <c r="V958" s="86" t="n"/>
      <c r="W958" s="223" t="n"/>
      <c r="X958" s="225" t="n"/>
      <c r="Y958" s="262" t="n"/>
      <c r="Z958" s="226" t="n"/>
      <c r="AA958" s="241" t="n"/>
      <c r="AB958" s="237" t="n"/>
    </row>
    <row r="959" ht="15" customHeight="1" s="283">
      <c r="A959" s="109" t="n"/>
      <c r="B959" s="222" t="n"/>
      <c r="C959" s="223" t="n"/>
      <c r="D959" s="223" t="n"/>
      <c r="E959" s="223" t="n"/>
      <c r="F959" s="223" t="n"/>
      <c r="G959" s="223" t="n"/>
      <c r="H959" s="223" t="n"/>
      <c r="I959" s="258" t="n"/>
      <c r="J959" s="186" t="n"/>
      <c r="K959" s="223" t="n"/>
      <c r="L959" s="264" t="n"/>
      <c r="M959" s="265" t="n"/>
      <c r="N959" s="223" t="n"/>
      <c r="O959" s="223" t="n"/>
      <c r="P959" s="260" t="n"/>
      <c r="Q959" s="260" t="n"/>
      <c r="R959" s="223" t="n"/>
      <c r="S959" s="223" t="n"/>
      <c r="T959" s="223" t="n"/>
      <c r="U959" s="261" t="n"/>
      <c r="V959" s="86" t="n"/>
      <c r="W959" s="223" t="n"/>
      <c r="X959" s="225" t="n"/>
      <c r="Y959" s="262" t="n"/>
      <c r="Z959" s="226" t="n"/>
      <c r="AA959" s="241" t="n"/>
      <c r="AB959" s="237" t="n"/>
    </row>
    <row r="960" ht="15" customHeight="1" s="283">
      <c r="A960" s="109" t="n"/>
      <c r="B960" s="222" t="n"/>
      <c r="C960" s="223" t="n"/>
      <c r="D960" s="223" t="n"/>
      <c r="E960" s="223" t="n"/>
      <c r="F960" s="223" t="n"/>
      <c r="G960" s="223" t="n"/>
      <c r="H960" s="223" t="n"/>
      <c r="I960" s="258" t="n"/>
      <c r="J960" s="186" t="n"/>
      <c r="K960" s="223" t="n"/>
      <c r="L960" s="264" t="n"/>
      <c r="M960" s="265" t="n"/>
      <c r="N960" s="223" t="n"/>
      <c r="O960" s="223" t="n"/>
      <c r="P960" s="260" t="n"/>
      <c r="Q960" s="260" t="n"/>
      <c r="R960" s="223" t="n"/>
      <c r="S960" s="223" t="n"/>
      <c r="T960" s="223" t="n"/>
      <c r="U960" s="261" t="n"/>
      <c r="V960" s="86" t="n"/>
      <c r="W960" s="223" t="n"/>
      <c r="X960" s="225" t="n"/>
      <c r="Y960" s="262" t="n"/>
      <c r="Z960" s="226" t="n"/>
      <c r="AA960" s="241" t="n"/>
      <c r="AB960" s="237" t="n"/>
    </row>
    <row r="961" ht="15" customHeight="1" s="283">
      <c r="A961" s="109" t="n"/>
      <c r="B961" s="222" t="n"/>
      <c r="C961" s="223" t="n"/>
      <c r="D961" s="223" t="n"/>
      <c r="E961" s="223" t="n"/>
      <c r="F961" s="223" t="n"/>
      <c r="G961" s="223" t="n"/>
      <c r="H961" s="223" t="n"/>
      <c r="I961" s="258" t="n"/>
      <c r="J961" s="186" t="n"/>
      <c r="K961" s="223" t="n"/>
      <c r="L961" s="264" t="n"/>
      <c r="M961" s="265" t="n"/>
      <c r="N961" s="223" t="n"/>
      <c r="O961" s="223" t="n"/>
      <c r="P961" s="260" t="n"/>
      <c r="Q961" s="260" t="n"/>
      <c r="R961" s="223" t="n"/>
      <c r="S961" s="223" t="n"/>
      <c r="T961" s="223" t="n"/>
      <c r="U961" s="261" t="n"/>
      <c r="V961" s="86" t="n"/>
      <c r="W961" s="223" t="n"/>
      <c r="X961" s="225" t="n"/>
      <c r="Y961" s="262" t="n"/>
      <c r="Z961" s="226" t="n"/>
      <c r="AA961" s="241" t="n"/>
      <c r="AB961" s="237" t="n"/>
    </row>
    <row r="962" ht="15" customHeight="1" s="283">
      <c r="A962" s="109" t="n"/>
      <c r="B962" s="222" t="n"/>
      <c r="C962" s="223" t="n"/>
      <c r="D962" s="223" t="n"/>
      <c r="E962" s="223" t="n"/>
      <c r="F962" s="223" t="n"/>
      <c r="G962" s="223" t="n"/>
      <c r="H962" s="223" t="n"/>
      <c r="I962" s="258" t="n"/>
      <c r="J962" s="186" t="n"/>
      <c r="K962" s="223" t="n"/>
      <c r="L962" s="264" t="n"/>
      <c r="M962" s="265" t="n"/>
      <c r="N962" s="223" t="n"/>
      <c r="O962" s="223" t="n"/>
      <c r="P962" s="260" t="n"/>
      <c r="Q962" s="260" t="n"/>
      <c r="R962" s="223" t="n"/>
      <c r="S962" s="223" t="n"/>
      <c r="T962" s="223" t="n"/>
      <c r="U962" s="261" t="n"/>
      <c r="V962" s="86" t="n"/>
      <c r="W962" s="223" t="n"/>
      <c r="X962" s="225" t="n"/>
      <c r="Y962" s="262" t="n"/>
      <c r="Z962" s="226" t="n"/>
      <c r="AA962" s="241" t="n"/>
      <c r="AB962" s="237" t="n"/>
    </row>
    <row r="963" ht="15" customHeight="1" s="283">
      <c r="A963" s="109" t="n"/>
      <c r="B963" s="222" t="n"/>
      <c r="C963" s="223" t="n"/>
      <c r="D963" s="223" t="n"/>
      <c r="E963" s="223" t="n"/>
      <c r="F963" s="223" t="n"/>
      <c r="G963" s="223" t="n"/>
      <c r="H963" s="223" t="n"/>
      <c r="I963" s="258" t="n"/>
      <c r="J963" s="186" t="n"/>
      <c r="K963" s="223" t="n"/>
      <c r="L963" s="264" t="n"/>
      <c r="M963" s="265" t="n"/>
      <c r="N963" s="223" t="n"/>
      <c r="O963" s="223" t="n"/>
      <c r="P963" s="260" t="n"/>
      <c r="Q963" s="260" t="n"/>
      <c r="R963" s="223" t="n"/>
      <c r="S963" s="223" t="n"/>
      <c r="T963" s="223" t="n"/>
      <c r="U963" s="261" t="n"/>
      <c r="V963" s="86" t="n"/>
      <c r="W963" s="223" t="n"/>
      <c r="X963" s="225" t="n"/>
      <c r="Y963" s="262" t="n"/>
      <c r="Z963" s="226" t="n"/>
      <c r="AA963" s="241" t="n"/>
      <c r="AB963" s="237" t="n"/>
    </row>
    <row r="964" ht="15" customHeight="1" s="283">
      <c r="A964" s="109" t="n"/>
      <c r="B964" s="222" t="n"/>
      <c r="C964" s="223" t="n"/>
      <c r="D964" s="223" t="n"/>
      <c r="E964" s="223" t="n"/>
      <c r="F964" s="223" t="n"/>
      <c r="G964" s="223" t="n"/>
      <c r="H964" s="223" t="n"/>
      <c r="I964" s="258" t="n"/>
      <c r="J964" s="186" t="n"/>
      <c r="K964" s="223" t="n"/>
      <c r="L964" s="264" t="n"/>
      <c r="M964" s="265" t="n"/>
      <c r="N964" s="223" t="n"/>
      <c r="O964" s="223" t="n"/>
      <c r="P964" s="260" t="n"/>
      <c r="Q964" s="260" t="n"/>
      <c r="R964" s="223" t="n"/>
      <c r="S964" s="223" t="n"/>
      <c r="T964" s="223" t="n"/>
      <c r="U964" s="261" t="n"/>
      <c r="V964" s="86" t="n"/>
      <c r="W964" s="223" t="n"/>
      <c r="X964" s="225" t="n"/>
      <c r="Y964" s="262" t="n"/>
      <c r="Z964" s="226" t="n"/>
      <c r="AA964" s="241" t="n"/>
      <c r="AB964" s="237" t="n"/>
    </row>
    <row r="965" ht="15" customHeight="1" s="283">
      <c r="A965" s="109" t="n"/>
      <c r="B965" s="222" t="n"/>
      <c r="C965" s="223" t="n"/>
      <c r="D965" s="223" t="n"/>
      <c r="E965" s="223" t="n"/>
      <c r="F965" s="223" t="n"/>
      <c r="G965" s="223" t="n"/>
      <c r="H965" s="223" t="n"/>
      <c r="I965" s="258" t="n"/>
      <c r="J965" s="186" t="n"/>
      <c r="K965" s="223" t="n"/>
      <c r="L965" s="264" t="n"/>
      <c r="M965" s="265" t="n"/>
      <c r="N965" s="223" t="n"/>
      <c r="O965" s="223" t="n"/>
      <c r="P965" s="260" t="n"/>
      <c r="Q965" s="260" t="n"/>
      <c r="R965" s="223" t="n"/>
      <c r="S965" s="223" t="n"/>
      <c r="T965" s="223" t="n"/>
      <c r="U965" s="261" t="n"/>
      <c r="V965" s="86" t="n"/>
      <c r="W965" s="223" t="n"/>
      <c r="X965" s="225" t="n"/>
      <c r="Y965" s="262" t="n"/>
      <c r="Z965" s="226" t="n"/>
      <c r="AA965" s="241" t="n"/>
      <c r="AB965" s="237" t="n"/>
    </row>
    <row r="966" ht="15" customHeight="1" s="283">
      <c r="A966" s="109" t="n"/>
      <c r="B966" s="222" t="n"/>
      <c r="C966" s="223" t="n"/>
      <c r="D966" s="223" t="n"/>
      <c r="E966" s="223" t="n"/>
      <c r="F966" s="223" t="n"/>
      <c r="G966" s="223" t="n"/>
      <c r="H966" s="223" t="n"/>
      <c r="I966" s="258" t="n"/>
      <c r="J966" s="186" t="n"/>
      <c r="K966" s="223" t="n"/>
      <c r="L966" s="264" t="n"/>
      <c r="M966" s="265" t="n"/>
      <c r="N966" s="223" t="n"/>
      <c r="O966" s="223" t="n"/>
      <c r="P966" s="260" t="n"/>
      <c r="Q966" s="260" t="n"/>
      <c r="R966" s="223" t="n"/>
      <c r="S966" s="223" t="n"/>
      <c r="T966" s="223" t="n"/>
      <c r="U966" s="261" t="n"/>
      <c r="V966" s="86" t="n"/>
      <c r="W966" s="223" t="n"/>
      <c r="X966" s="225" t="n"/>
      <c r="Y966" s="262" t="n"/>
      <c r="Z966" s="226" t="n"/>
      <c r="AA966" s="241" t="n"/>
      <c r="AB966" s="237" t="n"/>
    </row>
    <row r="967" ht="15" customHeight="1" s="283">
      <c r="A967" s="109" t="n"/>
      <c r="B967" s="222" t="n"/>
      <c r="C967" s="223" t="n"/>
      <c r="D967" s="223" t="n"/>
      <c r="E967" s="223" t="n"/>
      <c r="F967" s="223" t="n"/>
      <c r="G967" s="223" t="n"/>
      <c r="H967" s="223" t="n"/>
      <c r="I967" s="258" t="n"/>
      <c r="J967" s="186" t="n"/>
      <c r="K967" s="223" t="n"/>
      <c r="L967" s="264" t="n"/>
      <c r="M967" s="265" t="n"/>
      <c r="N967" s="223" t="n"/>
      <c r="O967" s="223" t="n"/>
      <c r="P967" s="260" t="n"/>
      <c r="Q967" s="260" t="n"/>
      <c r="R967" s="223" t="n"/>
      <c r="S967" s="223" t="n"/>
      <c r="T967" s="223" t="n"/>
      <c r="U967" s="261" t="n"/>
      <c r="V967" s="86" t="n"/>
      <c r="W967" s="223" t="n"/>
      <c r="X967" s="225" t="n"/>
      <c r="Y967" s="262" t="n"/>
      <c r="Z967" s="226" t="n"/>
      <c r="AA967" s="241" t="n"/>
      <c r="AB967" s="237" t="n"/>
    </row>
    <row r="968" ht="15" customHeight="1" s="283">
      <c r="A968" s="109" t="n"/>
      <c r="B968" s="222" t="n"/>
      <c r="C968" s="223" t="n"/>
      <c r="D968" s="223" t="n"/>
      <c r="E968" s="223" t="n"/>
      <c r="F968" s="223" t="n"/>
      <c r="G968" s="223" t="n"/>
      <c r="H968" s="223" t="n"/>
      <c r="I968" s="258" t="n"/>
      <c r="J968" s="186" t="n"/>
      <c r="K968" s="223" t="n"/>
      <c r="L968" s="264" t="n"/>
      <c r="M968" s="265" t="n"/>
      <c r="N968" s="223" t="n"/>
      <c r="O968" s="223" t="n"/>
      <c r="P968" s="260" t="n"/>
      <c r="Q968" s="260" t="n"/>
      <c r="R968" s="223" t="n"/>
      <c r="S968" s="223" t="n"/>
      <c r="T968" s="223" t="n"/>
      <c r="U968" s="261" t="n"/>
      <c r="V968" s="86" t="n"/>
      <c r="W968" s="223" t="n"/>
      <c r="X968" s="225" t="n"/>
      <c r="Y968" s="262" t="n"/>
      <c r="Z968" s="226" t="n"/>
      <c r="AA968" s="241" t="n"/>
      <c r="AB968" s="237" t="n"/>
    </row>
    <row r="969" ht="15" customHeight="1" s="283">
      <c r="A969" s="109" t="n"/>
      <c r="B969" s="222" t="n"/>
      <c r="C969" s="223" t="n"/>
      <c r="D969" s="223" t="n"/>
      <c r="E969" s="223" t="n"/>
      <c r="F969" s="223" t="n"/>
      <c r="G969" s="223" t="n"/>
      <c r="H969" s="223" t="n"/>
      <c r="I969" s="258" t="n"/>
      <c r="J969" s="186" t="n"/>
      <c r="K969" s="223" t="n"/>
      <c r="L969" s="264" t="n"/>
      <c r="M969" s="265" t="n"/>
      <c r="N969" s="223" t="n"/>
      <c r="O969" s="223" t="n"/>
      <c r="P969" s="260" t="n"/>
      <c r="Q969" s="260" t="n"/>
      <c r="R969" s="223" t="n"/>
      <c r="S969" s="223" t="n"/>
      <c r="T969" s="223" t="n"/>
      <c r="U969" s="261" t="n"/>
      <c r="V969" s="86" t="n"/>
      <c r="W969" s="223" t="n"/>
      <c r="X969" s="225" t="n"/>
      <c r="Y969" s="262" t="n"/>
      <c r="Z969" s="226" t="n"/>
      <c r="AA969" s="241" t="n"/>
      <c r="AB969" s="237" t="n"/>
    </row>
    <row r="970" ht="15" customHeight="1" s="283">
      <c r="A970" s="109" t="n"/>
      <c r="B970" s="222" t="n"/>
      <c r="C970" s="223" t="n"/>
      <c r="D970" s="223" t="n"/>
      <c r="E970" s="223" t="n"/>
      <c r="F970" s="223" t="n"/>
      <c r="G970" s="223" t="n"/>
      <c r="H970" s="223" t="n"/>
      <c r="I970" s="258" t="n"/>
      <c r="J970" s="186" t="n"/>
      <c r="K970" s="223" t="n"/>
      <c r="L970" s="264" t="n"/>
      <c r="M970" s="265" t="n"/>
      <c r="N970" s="223" t="n"/>
      <c r="O970" s="223" t="n"/>
      <c r="P970" s="260" t="n"/>
      <c r="Q970" s="260" t="n"/>
      <c r="R970" s="223" t="n"/>
      <c r="S970" s="223" t="n"/>
      <c r="T970" s="223" t="n"/>
      <c r="U970" s="261" t="n"/>
      <c r="V970" s="86" t="n"/>
      <c r="W970" s="223" t="n"/>
      <c r="X970" s="225" t="n"/>
      <c r="Y970" s="262" t="n"/>
      <c r="Z970" s="226" t="n"/>
      <c r="AA970" s="241" t="n"/>
      <c r="AB970" s="237" t="n"/>
    </row>
    <row r="971" ht="15" customHeight="1" s="283">
      <c r="A971" s="109" t="n"/>
      <c r="B971" s="222" t="n"/>
      <c r="C971" s="223" t="n"/>
      <c r="D971" s="223" t="n"/>
      <c r="E971" s="223" t="n"/>
      <c r="F971" s="223" t="n"/>
      <c r="G971" s="223" t="n"/>
      <c r="H971" s="223" t="n"/>
      <c r="I971" s="258" t="n"/>
      <c r="J971" s="186" t="n"/>
      <c r="K971" s="223" t="n"/>
      <c r="L971" s="264" t="n"/>
      <c r="M971" s="265" t="n"/>
      <c r="N971" s="223" t="n"/>
      <c r="O971" s="223" t="n"/>
      <c r="P971" s="260" t="n"/>
      <c r="Q971" s="260" t="n"/>
      <c r="R971" s="223" t="n"/>
      <c r="S971" s="223" t="n"/>
      <c r="T971" s="223" t="n"/>
      <c r="U971" s="261" t="n"/>
      <c r="V971" s="86" t="n"/>
      <c r="W971" s="223" t="n"/>
      <c r="X971" s="225" t="n"/>
      <c r="Y971" s="262" t="n"/>
      <c r="Z971" s="226" t="n"/>
      <c r="AA971" s="241" t="n"/>
      <c r="AB971" s="237" t="n"/>
    </row>
    <row r="972" ht="15" customHeight="1" s="283">
      <c r="A972" s="109" t="n"/>
      <c r="B972" s="222" t="n"/>
      <c r="C972" s="223" t="n"/>
      <c r="D972" s="223" t="n"/>
      <c r="E972" s="223" t="n"/>
      <c r="F972" s="223" t="n"/>
      <c r="G972" s="223" t="n"/>
      <c r="H972" s="223" t="n"/>
      <c r="I972" s="258" t="n"/>
      <c r="J972" s="186" t="n"/>
      <c r="K972" s="223" t="n"/>
      <c r="L972" s="264" t="n"/>
      <c r="M972" s="265" t="n"/>
      <c r="N972" s="223" t="n"/>
      <c r="O972" s="223" t="n"/>
      <c r="P972" s="260" t="n"/>
      <c r="Q972" s="260" t="n"/>
      <c r="R972" s="223" t="n"/>
      <c r="S972" s="223" t="n"/>
      <c r="T972" s="223" t="n"/>
      <c r="U972" s="261" t="n"/>
      <c r="V972" s="86" t="n"/>
      <c r="W972" s="223" t="n"/>
      <c r="X972" s="225" t="n"/>
      <c r="Y972" s="262" t="n"/>
      <c r="Z972" s="226" t="n"/>
      <c r="AA972" s="241" t="n"/>
      <c r="AB972" s="237" t="n"/>
    </row>
    <row r="973" ht="15" customHeight="1" s="283">
      <c r="A973" s="109" t="n"/>
      <c r="B973" s="222" t="n"/>
      <c r="C973" s="223" t="n"/>
      <c r="D973" s="223" t="n"/>
      <c r="E973" s="223" t="n"/>
      <c r="F973" s="223" t="n"/>
      <c r="G973" s="223" t="n"/>
      <c r="H973" s="223" t="n"/>
      <c r="I973" s="258" t="n"/>
      <c r="J973" s="186" t="n"/>
      <c r="K973" s="223" t="n"/>
      <c r="L973" s="264" t="n"/>
      <c r="M973" s="265" t="n"/>
      <c r="N973" s="223" t="n"/>
      <c r="O973" s="223" t="n"/>
      <c r="P973" s="260" t="n"/>
      <c r="Q973" s="260" t="n"/>
      <c r="R973" s="223" t="n"/>
      <c r="S973" s="223" t="n"/>
      <c r="T973" s="223" t="n"/>
      <c r="U973" s="261" t="n"/>
      <c r="V973" s="86" t="n"/>
      <c r="W973" s="223" t="n"/>
      <c r="X973" s="225" t="n"/>
      <c r="Y973" s="262" t="n"/>
      <c r="Z973" s="226" t="n"/>
      <c r="AA973" s="241" t="n"/>
      <c r="AB973" s="237" t="n"/>
    </row>
    <row r="974" ht="15" customHeight="1" s="283">
      <c r="A974" s="109" t="n"/>
      <c r="B974" s="222" t="n"/>
      <c r="C974" s="223" t="n"/>
      <c r="D974" s="223" t="n"/>
      <c r="E974" s="223" t="n"/>
      <c r="F974" s="223" t="n"/>
      <c r="G974" s="223" t="n"/>
      <c r="H974" s="223" t="n"/>
      <c r="I974" s="258" t="n"/>
      <c r="J974" s="186" t="n"/>
      <c r="K974" s="223" t="n"/>
      <c r="L974" s="223" t="n"/>
      <c r="M974" s="259" t="n"/>
      <c r="N974" s="223" t="n"/>
      <c r="O974" s="223" t="n"/>
      <c r="P974" s="260" t="n"/>
      <c r="Q974" s="260" t="n"/>
      <c r="R974" s="223" t="n"/>
      <c r="S974" s="223" t="n"/>
      <c r="T974" s="223" t="n"/>
      <c r="U974" s="261" t="n"/>
      <c r="V974" s="86" t="n"/>
      <c r="W974" s="223" t="n"/>
      <c r="X974" s="225" t="n"/>
      <c r="Y974" s="262" t="n"/>
      <c r="Z974" s="226" t="n"/>
      <c r="AA974" s="241" t="n"/>
      <c r="AB974" s="237" t="n"/>
    </row>
    <row r="975" ht="15" customHeight="1" s="283">
      <c r="A975" s="109" t="n"/>
      <c r="B975" s="222" t="n"/>
      <c r="C975" s="223" t="n"/>
      <c r="D975" s="223" t="n"/>
      <c r="E975" s="223" t="n"/>
      <c r="F975" s="223" t="n"/>
      <c r="G975" s="223" t="n"/>
      <c r="H975" s="223" t="n"/>
      <c r="I975" s="258" t="n"/>
      <c r="J975" s="186" t="n"/>
      <c r="K975" s="223" t="n"/>
      <c r="L975" s="264" t="n"/>
      <c r="M975" s="265" t="n"/>
      <c r="N975" s="223" t="n"/>
      <c r="O975" s="223" t="n"/>
      <c r="P975" s="260" t="n"/>
      <c r="Q975" s="260" t="n"/>
      <c r="R975" s="223" t="n"/>
      <c r="S975" s="223" t="n"/>
      <c r="T975" s="223" t="n"/>
      <c r="U975" s="261" t="n"/>
      <c r="V975" s="86" t="n"/>
      <c r="W975" s="223" t="n"/>
      <c r="X975" s="225" t="n"/>
      <c r="Y975" s="262" t="n"/>
      <c r="Z975" s="226" t="n"/>
      <c r="AA975" s="241" t="n"/>
      <c r="AB975" s="237" t="n"/>
    </row>
    <row r="976" ht="15" customHeight="1" s="283">
      <c r="A976" s="109" t="n"/>
      <c r="B976" s="222" t="n"/>
      <c r="C976" s="223" t="n"/>
      <c r="D976" s="223" t="n"/>
      <c r="E976" s="223" t="n"/>
      <c r="F976" s="223" t="n"/>
      <c r="G976" s="223" t="n"/>
      <c r="H976" s="223" t="n"/>
      <c r="I976" s="258" t="n"/>
      <c r="J976" s="186" t="n"/>
      <c r="K976" s="264" t="n"/>
      <c r="L976" s="264" t="n"/>
      <c r="M976" s="259" t="n"/>
      <c r="N976" s="223" t="n"/>
      <c r="O976" s="223" t="n"/>
      <c r="P976" s="260" t="n"/>
      <c r="Q976" s="260" t="n"/>
      <c r="R976" s="223" t="n"/>
      <c r="S976" s="223" t="n"/>
      <c r="T976" s="223" t="n"/>
      <c r="U976" s="261" t="n"/>
      <c r="V976" s="86" t="n"/>
      <c r="W976" s="223" t="n"/>
      <c r="X976" s="225" t="n"/>
      <c r="Y976" s="262" t="n"/>
      <c r="Z976" s="226" t="n"/>
      <c r="AA976" s="241" t="n"/>
      <c r="AB976" s="237" t="n"/>
    </row>
    <row r="977" ht="15" customHeight="1" s="283">
      <c r="A977" s="109" t="n"/>
      <c r="B977" s="222" t="n"/>
      <c r="C977" s="223" t="n"/>
      <c r="D977" s="223" t="n"/>
      <c r="E977" s="223" t="n"/>
      <c r="F977" s="223" t="n"/>
      <c r="G977" s="223" t="n"/>
      <c r="H977" s="223" t="n"/>
      <c r="I977" s="258" t="n"/>
      <c r="J977" s="186" t="n"/>
      <c r="K977" s="223" t="n"/>
      <c r="L977" s="264" t="n"/>
      <c r="M977" s="265" t="n"/>
      <c r="N977" s="223" t="n"/>
      <c r="O977" s="223" t="n"/>
      <c r="P977" s="260" t="n"/>
      <c r="Q977" s="260" t="n"/>
      <c r="R977" s="223" t="n"/>
      <c r="S977" s="223" t="n"/>
      <c r="T977" s="223" t="n"/>
      <c r="U977" s="261" t="n"/>
      <c r="V977" s="86" t="n"/>
      <c r="W977" s="223" t="n"/>
      <c r="X977" s="225" t="n"/>
      <c r="Y977" s="262" t="n"/>
      <c r="Z977" s="226" t="n"/>
      <c r="AA977" s="241" t="n"/>
      <c r="AB977" s="237" t="n"/>
    </row>
    <row r="978" ht="15" customHeight="1" s="283">
      <c r="A978" s="109" t="n"/>
      <c r="B978" s="222" t="n"/>
      <c r="C978" s="223" t="n"/>
      <c r="D978" s="223" t="n"/>
      <c r="E978" s="223" t="n"/>
      <c r="F978" s="223" t="n"/>
      <c r="G978" s="223" t="n"/>
      <c r="H978" s="223" t="n"/>
      <c r="I978" s="258" t="n"/>
      <c r="J978" s="186" t="n"/>
      <c r="K978" s="223" t="n"/>
      <c r="L978" s="264" t="n"/>
      <c r="M978" s="265" t="n"/>
      <c r="N978" s="223" t="n"/>
      <c r="O978" s="223" t="n"/>
      <c r="P978" s="260" t="n"/>
      <c r="Q978" s="260" t="n"/>
      <c r="R978" s="223" t="n"/>
      <c r="S978" s="223" t="n"/>
      <c r="T978" s="223" t="n"/>
      <c r="U978" s="261" t="n"/>
      <c r="V978" s="86" t="n"/>
      <c r="W978" s="223" t="n"/>
      <c r="X978" s="225" t="n"/>
      <c r="Y978" s="262" t="n"/>
      <c r="Z978" s="226" t="n"/>
      <c r="AA978" s="241" t="n"/>
      <c r="AB978" s="237" t="n"/>
    </row>
    <row r="979" ht="15" customHeight="1" s="283">
      <c r="A979" s="109" t="n"/>
      <c r="B979" s="222" t="n"/>
      <c r="C979" s="223" t="n"/>
      <c r="D979" s="223" t="n"/>
      <c r="E979" s="223" t="n"/>
      <c r="F979" s="223" t="n"/>
      <c r="G979" s="223" t="n"/>
      <c r="H979" s="223" t="n"/>
      <c r="I979" s="258" t="n"/>
      <c r="J979" s="186" t="n"/>
      <c r="K979" s="223" t="n"/>
      <c r="L979" s="264" t="n"/>
      <c r="M979" s="265" t="n"/>
      <c r="N979" s="223" t="n"/>
      <c r="O979" s="223" t="n"/>
      <c r="P979" s="260" t="n"/>
      <c r="Q979" s="260" t="n"/>
      <c r="R979" s="223" t="n"/>
      <c r="S979" s="223" t="n"/>
      <c r="T979" s="223" t="n"/>
      <c r="U979" s="261" t="n"/>
      <c r="V979" s="86" t="n"/>
      <c r="W979" s="223" t="n"/>
      <c r="X979" s="225" t="n"/>
      <c r="Y979" s="262" t="n"/>
      <c r="Z979" s="226" t="n"/>
      <c r="AA979" s="241" t="n"/>
      <c r="AB979" s="237" t="n"/>
    </row>
    <row r="980" ht="15" customHeight="1" s="283">
      <c r="A980" s="109" t="n"/>
      <c r="B980" s="222" t="n"/>
      <c r="C980" s="223" t="n"/>
      <c r="D980" s="223" t="n"/>
      <c r="E980" s="223" t="n"/>
      <c r="F980" s="223" t="n"/>
      <c r="G980" s="223" t="n"/>
      <c r="H980" s="223" t="n"/>
      <c r="I980" s="258" t="n"/>
      <c r="J980" s="186" t="n"/>
      <c r="K980" s="223" t="n"/>
      <c r="L980" s="264" t="n"/>
      <c r="M980" s="265" t="n"/>
      <c r="N980" s="223" t="n"/>
      <c r="O980" s="223" t="n"/>
      <c r="P980" s="260" t="n"/>
      <c r="Q980" s="260" t="n"/>
      <c r="R980" s="223" t="n"/>
      <c r="S980" s="223" t="n"/>
      <c r="T980" s="223" t="n"/>
      <c r="U980" s="261" t="n"/>
      <c r="V980" s="86" t="n"/>
      <c r="W980" s="223" t="n"/>
      <c r="X980" s="225" t="n"/>
      <c r="Y980" s="262" t="n"/>
      <c r="Z980" s="226" t="n"/>
      <c r="AA980" s="241" t="n"/>
      <c r="AB980" s="237" t="n"/>
    </row>
    <row r="981" ht="15" customHeight="1" s="283">
      <c r="A981" s="109" t="n"/>
      <c r="B981" s="222" t="n"/>
      <c r="C981" s="223" t="n"/>
      <c r="D981" s="223" t="n"/>
      <c r="E981" s="223" t="n"/>
      <c r="F981" s="223" t="n"/>
      <c r="G981" s="223" t="n"/>
      <c r="H981" s="223" t="n"/>
      <c r="I981" s="258" t="n"/>
      <c r="J981" s="186" t="n"/>
      <c r="K981" s="223" t="n"/>
      <c r="L981" s="264" t="n"/>
      <c r="M981" s="265" t="n"/>
      <c r="N981" s="223" t="n"/>
      <c r="O981" s="223" t="n"/>
      <c r="P981" s="260" t="n"/>
      <c r="Q981" s="260" t="n"/>
      <c r="R981" s="223" t="n"/>
      <c r="S981" s="223" t="n"/>
      <c r="T981" s="223" t="n"/>
      <c r="U981" s="261" t="n"/>
      <c r="V981" s="86" t="n"/>
      <c r="W981" s="223" t="n"/>
      <c r="X981" s="225" t="n"/>
      <c r="Y981" s="262" t="n"/>
      <c r="Z981" s="226" t="n"/>
      <c r="AA981" s="241" t="n"/>
      <c r="AB981" s="237" t="n"/>
    </row>
    <row r="982" ht="15" customHeight="1" s="283">
      <c r="A982" s="109" t="n"/>
      <c r="B982" s="222" t="n"/>
      <c r="C982" s="223" t="n"/>
      <c r="D982" s="223" t="n"/>
      <c r="E982" s="223" t="n"/>
      <c r="F982" s="223" t="n"/>
      <c r="G982" s="223" t="n"/>
      <c r="H982" s="223" t="n"/>
      <c r="I982" s="258" t="n"/>
      <c r="J982" s="186" t="n"/>
      <c r="K982" s="223" t="n"/>
      <c r="L982" s="264" t="n"/>
      <c r="M982" s="265" t="n"/>
      <c r="N982" s="223" t="n"/>
      <c r="O982" s="223" t="n"/>
      <c r="P982" s="260" t="n"/>
      <c r="Q982" s="260" t="n"/>
      <c r="R982" s="223" t="n"/>
      <c r="S982" s="223" t="n"/>
      <c r="T982" s="223" t="n"/>
      <c r="U982" s="261" t="n"/>
      <c r="V982" s="86" t="n"/>
      <c r="W982" s="223" t="n"/>
      <c r="X982" s="225" t="n"/>
      <c r="Y982" s="262" t="n"/>
      <c r="Z982" s="226" t="n"/>
      <c r="AA982" s="241" t="n"/>
      <c r="AB982" s="237" t="n"/>
    </row>
    <row r="983" ht="15" customHeight="1" s="283">
      <c r="A983" s="109" t="n"/>
      <c r="B983" s="222" t="n"/>
      <c r="C983" s="223" t="n"/>
      <c r="D983" s="223" t="n"/>
      <c r="E983" s="223" t="n"/>
      <c r="F983" s="223" t="n"/>
      <c r="G983" s="223" t="n"/>
      <c r="H983" s="223" t="n"/>
      <c r="I983" s="258" t="n"/>
      <c r="J983" s="186" t="n"/>
      <c r="K983" s="264" t="n"/>
      <c r="L983" s="264" t="n"/>
      <c r="M983" s="259" t="n"/>
      <c r="N983" s="223" t="n"/>
      <c r="O983" s="223" t="n"/>
      <c r="P983" s="260" t="n"/>
      <c r="Q983" s="260" t="n"/>
      <c r="R983" s="223" t="n"/>
      <c r="S983" s="223" t="n"/>
      <c r="T983" s="223" t="n"/>
      <c r="U983" s="261" t="n"/>
      <c r="V983" s="86" t="n"/>
      <c r="W983" s="223" t="n"/>
      <c r="X983" s="225" t="n"/>
      <c r="Y983" s="262" t="n"/>
      <c r="Z983" s="226" t="n"/>
      <c r="AA983" s="241" t="n"/>
      <c r="AB983" s="237" t="n"/>
    </row>
    <row r="984" ht="15" customHeight="1" s="283">
      <c r="A984" s="109" t="n"/>
      <c r="B984" s="222" t="n"/>
      <c r="C984" s="223" t="n"/>
      <c r="D984" s="223" t="n"/>
      <c r="E984" s="223" t="n"/>
      <c r="F984" s="223" t="n"/>
      <c r="G984" s="223" t="n"/>
      <c r="H984" s="223" t="n"/>
      <c r="I984" s="258" t="n"/>
      <c r="J984" s="186" t="n"/>
      <c r="K984" s="223" t="n"/>
      <c r="L984" s="264" t="n"/>
      <c r="M984" s="265" t="n"/>
      <c r="N984" s="223" t="n"/>
      <c r="O984" s="223" t="n"/>
      <c r="P984" s="260" t="n"/>
      <c r="Q984" s="260" t="n"/>
      <c r="R984" s="223" t="n"/>
      <c r="S984" s="223" t="n"/>
      <c r="T984" s="223" t="n"/>
      <c r="U984" s="261" t="n"/>
      <c r="V984" s="86" t="n"/>
      <c r="W984" s="223" t="n"/>
      <c r="X984" s="225" t="n"/>
      <c r="Y984" s="262" t="n"/>
      <c r="Z984" s="226" t="n"/>
      <c r="AA984" s="241" t="n"/>
      <c r="AB984" s="237" t="n"/>
    </row>
    <row r="985" ht="15" customHeight="1" s="283">
      <c r="A985" s="109" t="n"/>
      <c r="B985" s="222" t="n"/>
      <c r="C985" s="223" t="n"/>
      <c r="D985" s="223" t="n"/>
      <c r="E985" s="223" t="n"/>
      <c r="F985" s="223" t="n"/>
      <c r="G985" s="223" t="n"/>
      <c r="H985" s="223" t="n"/>
      <c r="I985" s="258" t="n"/>
      <c r="J985" s="186" t="n"/>
      <c r="K985" s="223" t="n"/>
      <c r="L985" s="264" t="n"/>
      <c r="M985" s="265" t="n"/>
      <c r="N985" s="223" t="n"/>
      <c r="O985" s="223" t="n"/>
      <c r="P985" s="260" t="n"/>
      <c r="Q985" s="260" t="n"/>
      <c r="R985" s="223" t="n"/>
      <c r="S985" s="223" t="n"/>
      <c r="T985" s="223" t="n"/>
      <c r="U985" s="261" t="n"/>
      <c r="V985" s="86" t="n"/>
      <c r="W985" s="223" t="n"/>
      <c r="X985" s="225" t="n"/>
      <c r="Y985" s="262" t="n"/>
      <c r="Z985" s="226" t="n"/>
      <c r="AA985" s="241" t="n"/>
      <c r="AB985" s="237" t="n"/>
    </row>
    <row r="986" ht="15" customHeight="1" s="283">
      <c r="A986" s="109" t="n"/>
      <c r="B986" s="222" t="n"/>
      <c r="C986" s="223" t="n"/>
      <c r="D986" s="223" t="n"/>
      <c r="E986" s="223" t="n"/>
      <c r="F986" s="223" t="n"/>
      <c r="G986" s="223" t="n"/>
      <c r="H986" s="223" t="n"/>
      <c r="I986" s="258" t="n"/>
      <c r="J986" s="186" t="n"/>
      <c r="K986" s="223" t="n"/>
      <c r="L986" s="264" t="n"/>
      <c r="M986" s="265" t="n"/>
      <c r="N986" s="223" t="n"/>
      <c r="O986" s="223" t="n"/>
      <c r="P986" s="260" t="n"/>
      <c r="Q986" s="260" t="n"/>
      <c r="R986" s="223" t="n"/>
      <c r="S986" s="223" t="n"/>
      <c r="T986" s="223" t="n"/>
      <c r="U986" s="261" t="n"/>
      <c r="V986" s="86" t="n"/>
      <c r="W986" s="223" t="n"/>
      <c r="X986" s="225" t="n"/>
      <c r="Y986" s="262" t="n"/>
      <c r="Z986" s="226" t="n"/>
      <c r="AA986" s="241" t="n"/>
      <c r="AB986" s="237" t="n"/>
    </row>
    <row r="987" ht="15" customHeight="1" s="283">
      <c r="A987" s="109" t="n"/>
      <c r="B987" s="222" t="n"/>
      <c r="C987" s="223" t="n"/>
      <c r="D987" s="223" t="n"/>
      <c r="E987" s="223" t="n"/>
      <c r="F987" s="223" t="n"/>
      <c r="G987" s="223" t="n"/>
      <c r="H987" s="223" t="n"/>
      <c r="I987" s="258" t="n"/>
      <c r="J987" s="186" t="n"/>
      <c r="K987" s="223" t="n"/>
      <c r="L987" s="223" t="n"/>
      <c r="M987" s="259" t="n"/>
      <c r="N987" s="223" t="n"/>
      <c r="O987" s="223" t="n"/>
      <c r="P987" s="260" t="n"/>
      <c r="Q987" s="260" t="n"/>
      <c r="R987" s="223" t="n"/>
      <c r="S987" s="223" t="n"/>
      <c r="T987" s="223" t="n"/>
      <c r="U987" s="261" t="n"/>
      <c r="V987" s="86" t="n"/>
      <c r="W987" s="223" t="n"/>
      <c r="X987" s="225" t="n"/>
      <c r="Y987" s="262" t="n"/>
      <c r="Z987" s="226" t="n"/>
      <c r="AA987" s="241" t="n"/>
      <c r="AB987" s="237" t="n"/>
    </row>
    <row r="988" ht="15" customHeight="1" s="283">
      <c r="A988" s="109" t="n"/>
      <c r="B988" s="222" t="n"/>
      <c r="C988" s="223" t="n"/>
      <c r="D988" s="223" t="n"/>
      <c r="E988" s="223" t="n"/>
      <c r="F988" s="223" t="n"/>
      <c r="G988" s="223" t="n"/>
      <c r="H988" s="223" t="n"/>
      <c r="I988" s="258" t="n"/>
      <c r="J988" s="186" t="n"/>
      <c r="K988" s="223" t="n"/>
      <c r="L988" s="223" t="n"/>
      <c r="M988" s="259" t="n"/>
      <c r="N988" s="223" t="n"/>
      <c r="O988" s="223" t="n"/>
      <c r="P988" s="260" t="n"/>
      <c r="Q988" s="260" t="n"/>
      <c r="R988" s="223" t="n"/>
      <c r="S988" s="223" t="n"/>
      <c r="T988" s="223" t="n"/>
      <c r="U988" s="261" t="n"/>
      <c r="V988" s="86" t="n"/>
      <c r="W988" s="223" t="n"/>
      <c r="X988" s="225" t="n"/>
      <c r="Y988" s="262" t="n"/>
      <c r="Z988" s="226" t="n"/>
      <c r="AA988" s="241" t="n"/>
      <c r="AB988" s="237" t="n"/>
    </row>
    <row r="989" ht="15" customHeight="1" s="283">
      <c r="A989" s="109" t="n"/>
      <c r="B989" s="222" t="n"/>
      <c r="C989" s="223" t="n"/>
      <c r="D989" s="223" t="n"/>
      <c r="E989" s="223" t="n"/>
      <c r="F989" s="223" t="n"/>
      <c r="G989" s="223" t="n"/>
      <c r="H989" s="223" t="n"/>
      <c r="I989" s="258" t="n"/>
      <c r="J989" s="186" t="n"/>
      <c r="K989" s="223" t="n"/>
      <c r="L989" s="264" t="n"/>
      <c r="M989" s="265" t="n"/>
      <c r="N989" s="223" t="n"/>
      <c r="O989" s="223" t="n"/>
      <c r="P989" s="260" t="n"/>
      <c r="Q989" s="260" t="n"/>
      <c r="R989" s="223" t="n"/>
      <c r="S989" s="223" t="n"/>
      <c r="T989" s="223" t="n"/>
      <c r="U989" s="261" t="n"/>
      <c r="V989" s="86" t="n"/>
      <c r="W989" s="223" t="n"/>
      <c r="X989" s="225" t="n"/>
      <c r="Y989" s="262" t="n"/>
      <c r="Z989" s="226" t="n"/>
      <c r="AA989" s="241" t="n"/>
      <c r="AB989" s="237" t="n"/>
    </row>
    <row r="990" ht="15" customHeight="1" s="283">
      <c r="A990" s="109" t="n"/>
      <c r="B990" s="222" t="n"/>
      <c r="C990" s="223" t="n"/>
      <c r="D990" s="223" t="n"/>
      <c r="E990" s="223" t="n"/>
      <c r="F990" s="223" t="n"/>
      <c r="G990" s="223" t="n"/>
      <c r="H990" s="223" t="n"/>
      <c r="I990" s="258" t="n"/>
      <c r="J990" s="186" t="n"/>
      <c r="K990" s="264" t="n"/>
      <c r="L990" s="264" t="n"/>
      <c r="M990" s="259" t="n"/>
      <c r="N990" s="223" t="n"/>
      <c r="O990" s="223" t="n"/>
      <c r="P990" s="260" t="n"/>
      <c r="Q990" s="260" t="n"/>
      <c r="R990" s="223" t="n"/>
      <c r="S990" s="223" t="n"/>
      <c r="T990" s="223" t="n"/>
      <c r="U990" s="261" t="n"/>
      <c r="V990" s="86" t="n"/>
      <c r="W990" s="223" t="n"/>
      <c r="X990" s="225" t="n"/>
      <c r="Y990" s="262" t="n"/>
      <c r="Z990" s="226" t="n"/>
      <c r="AA990" s="241" t="n"/>
      <c r="AB990" s="237" t="n"/>
    </row>
    <row r="991" ht="15" customHeight="1" s="283">
      <c r="A991" s="109" t="n"/>
      <c r="B991" s="222" t="n"/>
      <c r="C991" s="223" t="n"/>
      <c r="D991" s="223" t="n"/>
      <c r="E991" s="223" t="n"/>
      <c r="F991" s="223" t="n"/>
      <c r="G991" s="223" t="n"/>
      <c r="H991" s="223" t="n"/>
      <c r="I991" s="258" t="n"/>
      <c r="J991" s="186" t="n"/>
      <c r="K991" s="223" t="n"/>
      <c r="L991" s="264" t="n"/>
      <c r="M991" s="265" t="n"/>
      <c r="N991" s="223" t="n"/>
      <c r="O991" s="223" t="n"/>
      <c r="P991" s="260" t="n"/>
      <c r="Q991" s="260" t="n"/>
      <c r="R991" s="223" t="n"/>
      <c r="S991" s="223" t="n"/>
      <c r="T991" s="223" t="n"/>
      <c r="U991" s="261" t="n"/>
      <c r="V991" s="86" t="n"/>
      <c r="W991" s="223" t="n"/>
      <c r="X991" s="225" t="n"/>
      <c r="Y991" s="262" t="n"/>
      <c r="Z991" s="226" t="n"/>
      <c r="AA991" s="241" t="n"/>
      <c r="AB991" s="237" t="n"/>
    </row>
    <row r="992" ht="15" customHeight="1" s="283">
      <c r="A992" s="109" t="n"/>
      <c r="B992" s="222" t="n"/>
      <c r="C992" s="223" t="n"/>
      <c r="D992" s="223" t="n"/>
      <c r="E992" s="223" t="n"/>
      <c r="F992" s="223" t="n"/>
      <c r="G992" s="223" t="n"/>
      <c r="H992" s="223" t="n"/>
      <c r="I992" s="258" t="n"/>
      <c r="J992" s="186" t="n"/>
      <c r="K992" s="223" t="n"/>
      <c r="L992" s="264" t="n"/>
      <c r="M992" s="265" t="n"/>
      <c r="N992" s="223" t="n"/>
      <c r="O992" s="223" t="n"/>
      <c r="P992" s="260" t="n"/>
      <c r="Q992" s="260" t="n"/>
      <c r="R992" s="223" t="n"/>
      <c r="S992" s="223" t="n"/>
      <c r="T992" s="223" t="n"/>
      <c r="U992" s="261" t="n"/>
      <c r="V992" s="86" t="n"/>
      <c r="W992" s="223" t="n"/>
      <c r="X992" s="225" t="n"/>
      <c r="Y992" s="262" t="n"/>
      <c r="Z992" s="226" t="n"/>
      <c r="AA992" s="241" t="n"/>
      <c r="AB992" s="237" t="n"/>
    </row>
    <row r="993" ht="15" customHeight="1" s="283">
      <c r="A993" s="109" t="n"/>
      <c r="B993" s="222" t="n"/>
      <c r="C993" s="223" t="n"/>
      <c r="D993" s="223" t="n"/>
      <c r="E993" s="223" t="n"/>
      <c r="F993" s="223" t="n"/>
      <c r="G993" s="223" t="n"/>
      <c r="H993" s="223" t="n"/>
      <c r="I993" s="258" t="n"/>
      <c r="J993" s="186" t="n"/>
      <c r="K993" s="223" t="n"/>
      <c r="L993" s="223" t="n"/>
      <c r="M993" s="259" t="n"/>
      <c r="N993" s="223" t="n"/>
      <c r="O993" s="223" t="n"/>
      <c r="P993" s="260" t="n"/>
      <c r="Q993" s="260" t="n"/>
      <c r="R993" s="223" t="n"/>
      <c r="S993" s="223" t="n"/>
      <c r="T993" s="223" t="n"/>
      <c r="U993" s="261" t="n"/>
      <c r="V993" s="86" t="n"/>
      <c r="W993" s="223" t="n"/>
      <c r="X993" s="225" t="n"/>
      <c r="Y993" s="262" t="n"/>
      <c r="Z993" s="226" t="n"/>
      <c r="AA993" s="241" t="n"/>
      <c r="AB993" s="237" t="n"/>
    </row>
    <row r="994" ht="15" customHeight="1" s="283">
      <c r="A994" s="109" t="n"/>
      <c r="B994" s="222" t="n"/>
      <c r="C994" s="223" t="n"/>
      <c r="D994" s="223" t="n"/>
      <c r="E994" s="223" t="n"/>
      <c r="F994" s="223" t="n"/>
      <c r="G994" s="223" t="n"/>
      <c r="H994" s="223" t="n"/>
      <c r="I994" s="258" t="n"/>
      <c r="J994" s="186" t="n"/>
      <c r="K994" s="223" t="n"/>
      <c r="L994" s="264" t="n"/>
      <c r="M994" s="265" t="n"/>
      <c r="N994" s="223" t="n"/>
      <c r="O994" s="223" t="n"/>
      <c r="P994" s="260" t="n"/>
      <c r="Q994" s="260" t="n"/>
      <c r="R994" s="223" t="n"/>
      <c r="S994" s="223" t="n"/>
      <c r="T994" s="223" t="n"/>
      <c r="U994" s="261" t="n"/>
      <c r="V994" s="86" t="n"/>
      <c r="W994" s="223" t="n"/>
      <c r="X994" s="225" t="n"/>
      <c r="Y994" s="262" t="n"/>
      <c r="Z994" s="226" t="n"/>
      <c r="AA994" s="241" t="n"/>
      <c r="AB994" s="237" t="n"/>
    </row>
    <row r="995" ht="15" customHeight="1" s="283">
      <c r="A995" s="109" t="n"/>
      <c r="B995" s="222" t="n"/>
      <c r="C995" s="223" t="n"/>
      <c r="D995" s="223" t="n"/>
      <c r="E995" s="223" t="n"/>
      <c r="F995" s="223" t="n"/>
      <c r="G995" s="223" t="n"/>
      <c r="H995" s="223" t="n"/>
      <c r="I995" s="258" t="n"/>
      <c r="J995" s="186" t="n"/>
      <c r="K995" s="223" t="n"/>
      <c r="L995" s="264" t="n"/>
      <c r="M995" s="265" t="n"/>
      <c r="N995" s="223" t="n"/>
      <c r="O995" s="223" t="n"/>
      <c r="P995" s="260" t="n"/>
      <c r="Q995" s="260" t="n"/>
      <c r="R995" s="223" t="n"/>
      <c r="S995" s="223" t="n"/>
      <c r="T995" s="223" t="n"/>
      <c r="U995" s="261" t="n"/>
      <c r="V995" s="86" t="n"/>
      <c r="W995" s="223" t="n"/>
      <c r="X995" s="225" t="n"/>
      <c r="Y995" s="262" t="n"/>
      <c r="Z995" s="226" t="n"/>
      <c r="AA995" s="241" t="n"/>
      <c r="AB995" s="237" t="n"/>
    </row>
    <row r="996" ht="15" customHeight="1" s="283">
      <c r="A996" s="109" t="n"/>
      <c r="B996" s="222" t="n"/>
      <c r="C996" s="223" t="n"/>
      <c r="D996" s="223" t="n"/>
      <c r="E996" s="223" t="n"/>
      <c r="F996" s="223" t="n"/>
      <c r="G996" s="223" t="n"/>
      <c r="H996" s="223" t="n"/>
      <c r="I996" s="258" t="n"/>
      <c r="J996" s="186" t="n"/>
      <c r="K996" s="223" t="n"/>
      <c r="L996" s="264" t="n"/>
      <c r="M996" s="265" t="n"/>
      <c r="N996" s="223" t="n"/>
      <c r="O996" s="223" t="n"/>
      <c r="P996" s="260" t="n"/>
      <c r="Q996" s="260" t="n"/>
      <c r="R996" s="223" t="n"/>
      <c r="S996" s="223" t="n"/>
      <c r="T996" s="223" t="n"/>
      <c r="U996" s="261" t="n"/>
      <c r="V996" s="86" t="n"/>
      <c r="W996" s="223" t="n"/>
      <c r="X996" s="225" t="n"/>
      <c r="Y996" s="262" t="n"/>
      <c r="Z996" s="226" t="n"/>
      <c r="AA996" s="241" t="n"/>
      <c r="AB996" s="237" t="n"/>
    </row>
    <row r="997" ht="15" customHeight="1" s="283">
      <c r="A997" s="109" t="n"/>
      <c r="B997" s="222" t="n"/>
      <c r="C997" s="223" t="n"/>
      <c r="D997" s="223" t="n"/>
      <c r="E997" s="223" t="n"/>
      <c r="F997" s="223" t="n"/>
      <c r="G997" s="223" t="n"/>
      <c r="H997" s="223" t="n"/>
      <c r="I997" s="258" t="n"/>
      <c r="J997" s="186" t="n"/>
      <c r="K997" s="223" t="n"/>
      <c r="L997" s="223" t="n"/>
      <c r="M997" s="259" t="n"/>
      <c r="N997" s="223" t="n"/>
      <c r="O997" s="223" t="n"/>
      <c r="P997" s="260" t="n"/>
      <c r="Q997" s="260" t="n"/>
      <c r="R997" s="223" t="n"/>
      <c r="S997" s="223" t="n"/>
      <c r="T997" s="223" t="n"/>
      <c r="U997" s="261" t="n"/>
      <c r="V997" s="86" t="n"/>
      <c r="W997" s="223" t="n"/>
      <c r="X997" s="225" t="n"/>
      <c r="Y997" s="262" t="n"/>
      <c r="Z997" s="226" t="n"/>
      <c r="AA997" s="241" t="n"/>
      <c r="AB997" s="237" t="n"/>
    </row>
    <row r="998" ht="15" customHeight="1" s="283">
      <c r="A998" s="109" t="n"/>
      <c r="B998" s="222" t="n"/>
      <c r="C998" s="223" t="n"/>
      <c r="D998" s="223" t="n"/>
      <c r="E998" s="223" t="n"/>
      <c r="F998" s="223" t="n"/>
      <c r="G998" s="223" t="n"/>
      <c r="H998" s="223" t="n"/>
      <c r="I998" s="258" t="n"/>
      <c r="J998" s="186" t="n"/>
      <c r="K998" s="223" t="n"/>
      <c r="L998" s="264" t="n"/>
      <c r="M998" s="265" t="n"/>
      <c r="N998" s="223" t="n"/>
      <c r="O998" s="223" t="n"/>
      <c r="P998" s="260" t="n"/>
      <c r="Q998" s="260" t="n"/>
      <c r="R998" s="223" t="n"/>
      <c r="S998" s="223" t="n"/>
      <c r="T998" s="223" t="n"/>
      <c r="U998" s="261" t="n"/>
      <c r="V998" s="86" t="n"/>
      <c r="W998" s="223" t="n"/>
      <c r="X998" s="225" t="n"/>
      <c r="Y998" s="262" t="n"/>
      <c r="Z998" s="226" t="n"/>
      <c r="AA998" s="241" t="n"/>
      <c r="AB998" s="237" t="n"/>
    </row>
    <row r="999" ht="15" customHeight="1" s="283">
      <c r="A999" s="109" t="n"/>
      <c r="B999" s="222" t="n"/>
      <c r="C999" s="223" t="n"/>
      <c r="D999" s="223" t="n"/>
      <c r="E999" s="223" t="n"/>
      <c r="F999" s="223" t="n"/>
      <c r="G999" s="223" t="n"/>
      <c r="H999" s="223" t="n"/>
      <c r="I999" s="258" t="n"/>
      <c r="J999" s="186" t="n"/>
      <c r="K999" s="223" t="n"/>
      <c r="L999" s="223" t="n"/>
      <c r="M999" s="259" t="n"/>
      <c r="N999" s="223" t="n"/>
      <c r="O999" s="223" t="n"/>
      <c r="P999" s="260" t="n"/>
      <c r="Q999" s="260" t="n"/>
      <c r="R999" s="223" t="n"/>
      <c r="S999" s="223" t="n"/>
      <c r="T999" s="223" t="n"/>
      <c r="U999" s="261" t="n"/>
      <c r="V999" s="86" t="n"/>
      <c r="W999" s="223" t="n"/>
      <c r="X999" s="225" t="n"/>
      <c r="Y999" s="262" t="n"/>
      <c r="Z999" s="226" t="n"/>
      <c r="AA999" s="241" t="n"/>
      <c r="AB999" s="237" t="n"/>
    </row>
    <row r="1000" ht="15" customHeight="1" s="283">
      <c r="A1000" s="109" t="n"/>
      <c r="B1000" s="222" t="n"/>
      <c r="C1000" s="223" t="n"/>
      <c r="D1000" s="223" t="n"/>
      <c r="E1000" s="223" t="n"/>
      <c r="F1000" s="223" t="n"/>
      <c r="G1000" s="223" t="n"/>
      <c r="H1000" s="223" t="n"/>
      <c r="I1000" s="258" t="n"/>
      <c r="J1000" s="186" t="n"/>
      <c r="K1000" s="223" t="n"/>
      <c r="L1000" s="264" t="n"/>
      <c r="M1000" s="265" t="n"/>
      <c r="N1000" s="223" t="n"/>
      <c r="O1000" s="223" t="n"/>
      <c r="P1000" s="260" t="n"/>
      <c r="Q1000" s="260" t="n"/>
      <c r="R1000" s="223" t="n"/>
      <c r="S1000" s="223" t="n"/>
      <c r="T1000" s="223" t="n"/>
      <c r="U1000" s="261" t="n"/>
      <c r="V1000" s="86" t="n"/>
      <c r="W1000" s="223" t="n"/>
      <c r="X1000" s="225" t="n"/>
      <c r="Y1000" s="262" t="n"/>
      <c r="Z1000" s="226" t="n"/>
      <c r="AA1000" s="241" t="n"/>
      <c r="AB1000" s="237" t="n"/>
    </row>
    <row r="1001" ht="15" customHeight="1" s="283">
      <c r="A1001" s="109" t="n"/>
      <c r="B1001" s="222" t="n"/>
      <c r="C1001" s="223" t="n"/>
      <c r="D1001" s="223" t="n"/>
      <c r="E1001" s="223" t="n"/>
      <c r="F1001" s="223" t="n"/>
      <c r="G1001" s="223" t="n"/>
      <c r="H1001" s="223" t="n"/>
      <c r="I1001" s="258" t="n"/>
      <c r="J1001" s="186" t="n"/>
      <c r="K1001" s="223" t="n"/>
      <c r="L1001" s="223" t="n"/>
      <c r="M1001" s="259" t="n"/>
      <c r="N1001" s="223" t="n"/>
      <c r="O1001" s="223" t="n"/>
      <c r="P1001" s="260" t="n"/>
      <c r="Q1001" s="260" t="n"/>
      <c r="R1001" s="223" t="n"/>
      <c r="S1001" s="223" t="n"/>
      <c r="T1001" s="223" t="n"/>
      <c r="U1001" s="261" t="n"/>
      <c r="V1001" s="86" t="n"/>
      <c r="W1001" s="223" t="n"/>
      <c r="X1001" s="225" t="n"/>
      <c r="Y1001" s="262" t="n"/>
      <c r="Z1001" s="226" t="n"/>
      <c r="AA1001" s="241" t="n"/>
      <c r="AB1001" s="237" t="n"/>
    </row>
    <row r="1002" ht="15" customHeight="1" s="283">
      <c r="A1002" s="109" t="n"/>
      <c r="B1002" s="222" t="n"/>
      <c r="C1002" s="223" t="n"/>
      <c r="D1002" s="223" t="n"/>
      <c r="E1002" s="223" t="n"/>
      <c r="F1002" s="223" t="n"/>
      <c r="G1002" s="223" t="n"/>
      <c r="H1002" s="223" t="n"/>
      <c r="I1002" s="258" t="n"/>
      <c r="J1002" s="186" t="n"/>
      <c r="K1002" s="223" t="n"/>
      <c r="L1002" s="264" t="n"/>
      <c r="M1002" s="265" t="n"/>
      <c r="N1002" s="223" t="n"/>
      <c r="O1002" s="223" t="n"/>
      <c r="P1002" s="260" t="n"/>
      <c r="Q1002" s="260" t="n"/>
      <c r="R1002" s="223" t="n"/>
      <c r="S1002" s="223" t="n"/>
      <c r="T1002" s="223" t="n"/>
      <c r="U1002" s="261" t="n"/>
      <c r="V1002" s="86" t="n"/>
      <c r="W1002" s="223" t="n"/>
      <c r="X1002" s="225" t="n"/>
      <c r="Y1002" s="262" t="n"/>
      <c r="Z1002" s="226" t="n"/>
      <c r="AA1002" s="241" t="n"/>
      <c r="AB1002" s="237" t="n"/>
    </row>
    <row r="1003" ht="15" customHeight="1" s="283">
      <c r="A1003" s="109" t="n"/>
      <c r="B1003" s="222" t="n"/>
      <c r="C1003" s="223" t="n"/>
      <c r="D1003" s="223" t="n"/>
      <c r="E1003" s="223" t="n"/>
      <c r="F1003" s="223" t="n"/>
      <c r="G1003" s="223" t="n"/>
      <c r="H1003" s="223" t="n"/>
      <c r="I1003" s="258" t="n"/>
      <c r="J1003" s="186" t="n"/>
      <c r="K1003" s="223" t="n"/>
      <c r="L1003" s="264" t="n"/>
      <c r="M1003" s="265" t="n"/>
      <c r="N1003" s="223" t="n"/>
      <c r="O1003" s="223" t="n"/>
      <c r="P1003" s="260" t="n"/>
      <c r="Q1003" s="260" t="n"/>
      <c r="R1003" s="223" t="n"/>
      <c r="S1003" s="223" t="n"/>
      <c r="T1003" s="223" t="n"/>
      <c r="U1003" s="261" t="n"/>
      <c r="V1003" s="86" t="n"/>
      <c r="W1003" s="223" t="n"/>
      <c r="X1003" s="225" t="n"/>
      <c r="Y1003" s="262" t="n"/>
      <c r="Z1003" s="226" t="n"/>
      <c r="AA1003" s="241" t="n"/>
      <c r="AB1003" s="237" t="n"/>
    </row>
    <row r="1004" ht="15" customHeight="1" s="283">
      <c r="A1004" s="109" t="n"/>
      <c r="B1004" s="222" t="n"/>
      <c r="C1004" s="223" t="n"/>
      <c r="D1004" s="223" t="n"/>
      <c r="E1004" s="223" t="n"/>
      <c r="F1004" s="223" t="n"/>
      <c r="G1004" s="223" t="n"/>
      <c r="H1004" s="223" t="n"/>
      <c r="I1004" s="258" t="n"/>
      <c r="J1004" s="186" t="n"/>
      <c r="K1004" s="223" t="n"/>
      <c r="L1004" s="264" t="n"/>
      <c r="M1004" s="265" t="n"/>
      <c r="N1004" s="223" t="n"/>
      <c r="O1004" s="223" t="n"/>
      <c r="P1004" s="260" t="n"/>
      <c r="Q1004" s="260" t="n"/>
      <c r="R1004" s="223" t="n"/>
      <c r="S1004" s="223" t="n"/>
      <c r="T1004" s="223" t="n"/>
      <c r="U1004" s="261" t="n"/>
      <c r="V1004" s="86" t="n"/>
      <c r="W1004" s="223" t="n"/>
      <c r="X1004" s="225" t="n"/>
      <c r="Y1004" s="262" t="n"/>
      <c r="Z1004" s="226" t="n"/>
      <c r="AA1004" s="241" t="n"/>
      <c r="AB1004" s="237" t="n"/>
    </row>
    <row r="1005" ht="15" customHeight="1" s="283">
      <c r="A1005" s="109" t="n"/>
      <c r="B1005" s="222" t="n"/>
      <c r="C1005" s="223" t="n"/>
      <c r="D1005" s="223" t="n"/>
      <c r="E1005" s="223" t="n"/>
      <c r="F1005" s="223" t="n"/>
      <c r="G1005" s="223" t="n"/>
      <c r="H1005" s="223" t="n"/>
      <c r="I1005" s="258" t="n"/>
      <c r="J1005" s="186" t="n"/>
      <c r="K1005" s="223" t="n"/>
      <c r="L1005" s="223" t="n"/>
      <c r="M1005" s="259" t="n"/>
      <c r="N1005" s="223" t="n"/>
      <c r="O1005" s="223" t="n"/>
      <c r="P1005" s="260" t="n"/>
      <c r="Q1005" s="260" t="n"/>
      <c r="R1005" s="223" t="n"/>
      <c r="S1005" s="223" t="n"/>
      <c r="T1005" s="223" t="n"/>
      <c r="U1005" s="261" t="n"/>
      <c r="V1005" s="86" t="n"/>
      <c r="W1005" s="223" t="n"/>
      <c r="X1005" s="225" t="n"/>
      <c r="Y1005" s="262" t="n"/>
      <c r="Z1005" s="226" t="n"/>
      <c r="AA1005" s="241" t="n"/>
      <c r="AB1005" s="237" t="n"/>
    </row>
    <row r="1006" ht="15" customHeight="1" s="283">
      <c r="A1006" s="109" t="n"/>
      <c r="B1006" s="222" t="n"/>
      <c r="C1006" s="223" t="n"/>
      <c r="D1006" s="223" t="n"/>
      <c r="E1006" s="223" t="n"/>
      <c r="F1006" s="223" t="n"/>
      <c r="G1006" s="223" t="n"/>
      <c r="H1006" s="223" t="n"/>
      <c r="I1006" s="258" t="n"/>
      <c r="J1006" s="186" t="n"/>
      <c r="K1006" s="223" t="n"/>
      <c r="L1006" s="223" t="n"/>
      <c r="M1006" s="259" t="n"/>
      <c r="N1006" s="223" t="n"/>
      <c r="O1006" s="223" t="n"/>
      <c r="P1006" s="260" t="n"/>
      <c r="Q1006" s="260" t="n"/>
      <c r="R1006" s="223" t="n"/>
      <c r="S1006" s="223" t="n"/>
      <c r="T1006" s="223" t="n"/>
      <c r="U1006" s="261" t="n"/>
      <c r="V1006" s="86" t="n"/>
      <c r="W1006" s="223" t="n"/>
      <c r="X1006" s="225" t="n"/>
      <c r="Y1006" s="262" t="n"/>
      <c r="Z1006" s="226" t="n"/>
      <c r="AA1006" s="241" t="n"/>
      <c r="AB1006" s="237" t="n"/>
    </row>
    <row r="1007" ht="15" customHeight="1" s="283">
      <c r="A1007" s="109" t="n"/>
      <c r="B1007" s="222" t="n"/>
      <c r="C1007" s="223" t="n"/>
      <c r="D1007" s="223" t="n"/>
      <c r="E1007" s="223" t="n"/>
      <c r="F1007" s="223" t="n"/>
      <c r="G1007" s="223" t="n"/>
      <c r="H1007" s="223" t="n"/>
      <c r="I1007" s="258" t="n"/>
      <c r="J1007" s="186" t="n"/>
      <c r="K1007" s="223" t="n"/>
      <c r="L1007" s="264" t="n"/>
      <c r="M1007" s="265" t="n"/>
      <c r="N1007" s="223" t="n"/>
      <c r="O1007" s="223" t="n"/>
      <c r="P1007" s="260" t="n"/>
      <c r="Q1007" s="260" t="n"/>
      <c r="R1007" s="223" t="n"/>
      <c r="S1007" s="223" t="n"/>
      <c r="T1007" s="223" t="n"/>
      <c r="U1007" s="261" t="n"/>
      <c r="V1007" s="86" t="n"/>
      <c r="W1007" s="223" t="n"/>
      <c r="X1007" s="225" t="n"/>
      <c r="Y1007" s="262" t="n"/>
      <c r="Z1007" s="226" t="n"/>
      <c r="AA1007" s="241" t="n"/>
      <c r="AB1007" s="237" t="n"/>
    </row>
    <row r="1008" ht="15" customHeight="1" s="283">
      <c r="A1008" s="109" t="n"/>
      <c r="B1008" s="222" t="n"/>
      <c r="C1008" s="223" t="n"/>
      <c r="D1008" s="223" t="n"/>
      <c r="E1008" s="223" t="n"/>
      <c r="F1008" s="223" t="n"/>
      <c r="G1008" s="223" t="n"/>
      <c r="H1008" s="223" t="n"/>
      <c r="I1008" s="258" t="n"/>
      <c r="J1008" s="186" t="n"/>
      <c r="K1008" s="223" t="n"/>
      <c r="L1008" s="223" t="n"/>
      <c r="M1008" s="259" t="n"/>
      <c r="N1008" s="223" t="n"/>
      <c r="O1008" s="223" t="n"/>
      <c r="P1008" s="260" t="n"/>
      <c r="Q1008" s="260" t="n"/>
      <c r="R1008" s="223" t="n"/>
      <c r="S1008" s="223" t="n"/>
      <c r="T1008" s="223" t="n"/>
      <c r="U1008" s="261" t="n"/>
      <c r="V1008" s="86" t="n"/>
      <c r="W1008" s="223" t="n"/>
      <c r="X1008" s="225" t="n"/>
      <c r="Y1008" s="262" t="n"/>
      <c r="Z1008" s="226" t="n"/>
      <c r="AA1008" s="241" t="n"/>
      <c r="AB1008" s="237" t="n"/>
    </row>
    <row r="1009" ht="15" customHeight="1" s="283">
      <c r="A1009" s="109" t="n"/>
      <c r="B1009" s="222" t="n"/>
      <c r="C1009" s="223" t="n"/>
      <c r="D1009" s="223" t="n"/>
      <c r="E1009" s="223" t="n"/>
      <c r="F1009" s="223" t="n"/>
      <c r="G1009" s="223" t="n"/>
      <c r="H1009" s="223" t="n"/>
      <c r="I1009" s="258" t="n"/>
      <c r="J1009" s="186" t="n"/>
      <c r="K1009" s="223" t="n"/>
      <c r="L1009" s="264" t="n"/>
      <c r="M1009" s="265" t="n"/>
      <c r="N1009" s="223" t="n"/>
      <c r="O1009" s="223" t="n"/>
      <c r="P1009" s="260" t="n"/>
      <c r="Q1009" s="260" t="n"/>
      <c r="R1009" s="223" t="n"/>
      <c r="S1009" s="223" t="n"/>
      <c r="T1009" s="223" t="n"/>
      <c r="U1009" s="261" t="n"/>
      <c r="V1009" s="86" t="n"/>
      <c r="W1009" s="223" t="n"/>
      <c r="X1009" s="225" t="n"/>
      <c r="Y1009" s="262" t="n"/>
      <c r="Z1009" s="226" t="n"/>
      <c r="AA1009" s="241" t="n"/>
      <c r="AB1009" s="237" t="n"/>
    </row>
    <row r="1010" ht="15" customHeight="1" s="283">
      <c r="A1010" s="109" t="n"/>
      <c r="B1010" s="222" t="n"/>
      <c r="C1010" s="223" t="n"/>
      <c r="D1010" s="223" t="n"/>
      <c r="E1010" s="223" t="n"/>
      <c r="F1010" s="223" t="n"/>
      <c r="G1010" s="223" t="n"/>
      <c r="H1010" s="223" t="n"/>
      <c r="I1010" s="258" t="n"/>
      <c r="J1010" s="186" t="n"/>
      <c r="K1010" s="223" t="n"/>
      <c r="L1010" s="223" t="n"/>
      <c r="M1010" s="259" t="n"/>
      <c r="N1010" s="223" t="n"/>
      <c r="O1010" s="223" t="n"/>
      <c r="P1010" s="260" t="n"/>
      <c r="Q1010" s="260" t="n"/>
      <c r="R1010" s="223" t="n"/>
      <c r="S1010" s="223" t="n"/>
      <c r="T1010" s="223" t="n"/>
      <c r="U1010" s="261" t="n"/>
      <c r="V1010" s="86" t="n"/>
      <c r="W1010" s="223" t="n"/>
      <c r="X1010" s="225" t="n"/>
      <c r="Y1010" s="262" t="n"/>
      <c r="Z1010" s="226" t="n"/>
      <c r="AA1010" s="241" t="n"/>
      <c r="AB1010" s="237" t="n"/>
    </row>
    <row r="1011" ht="15" customHeight="1" s="283">
      <c r="A1011" s="109" t="n"/>
      <c r="B1011" s="222" t="n"/>
      <c r="C1011" s="223" t="n"/>
      <c r="D1011" s="223" t="n"/>
      <c r="E1011" s="223" t="n"/>
      <c r="F1011" s="223" t="n"/>
      <c r="G1011" s="223" t="n"/>
      <c r="H1011" s="223" t="n"/>
      <c r="I1011" s="258" t="n"/>
      <c r="J1011" s="186" t="n"/>
      <c r="K1011" s="223" t="n"/>
      <c r="L1011" s="264" t="n"/>
      <c r="M1011" s="265" t="n"/>
      <c r="N1011" s="223" t="n"/>
      <c r="O1011" s="223" t="n"/>
      <c r="P1011" s="260" t="n"/>
      <c r="Q1011" s="260" t="n"/>
      <c r="R1011" s="223" t="n"/>
      <c r="S1011" s="223" t="n"/>
      <c r="T1011" s="223" t="n"/>
      <c r="U1011" s="261" t="n"/>
      <c r="V1011" s="86" t="n"/>
      <c r="W1011" s="223" t="n"/>
      <c r="X1011" s="225" t="n"/>
      <c r="Y1011" s="262" t="n"/>
      <c r="Z1011" s="226" t="n"/>
      <c r="AA1011" s="241" t="n"/>
      <c r="AB1011" s="237" t="n"/>
    </row>
    <row r="1012" ht="15" customHeight="1" s="283">
      <c r="A1012" s="109" t="n"/>
      <c r="B1012" s="222" t="n"/>
      <c r="C1012" s="223" t="n"/>
      <c r="D1012" s="223" t="n"/>
      <c r="E1012" s="223" t="n"/>
      <c r="F1012" s="223" t="n"/>
      <c r="G1012" s="223" t="n"/>
      <c r="H1012" s="223" t="n"/>
      <c r="I1012" s="258" t="n"/>
      <c r="J1012" s="186" t="n"/>
      <c r="K1012" s="223" t="n"/>
      <c r="L1012" s="264" t="n"/>
      <c r="M1012" s="265" t="n"/>
      <c r="N1012" s="223" t="n"/>
      <c r="O1012" s="223" t="n"/>
      <c r="P1012" s="260" t="n"/>
      <c r="Q1012" s="260" t="n"/>
      <c r="R1012" s="223" t="n"/>
      <c r="S1012" s="223" t="n"/>
      <c r="T1012" s="223" t="n"/>
      <c r="U1012" s="261" t="n"/>
      <c r="V1012" s="86" t="n"/>
      <c r="W1012" s="223" t="n"/>
      <c r="X1012" s="225" t="n"/>
      <c r="Y1012" s="262" t="n"/>
      <c r="Z1012" s="226" t="n"/>
      <c r="AA1012" s="241" t="n"/>
      <c r="AB1012" s="237" t="n"/>
    </row>
    <row r="1013" ht="15" customHeight="1" s="283">
      <c r="A1013" s="109" t="n"/>
      <c r="B1013" s="222" t="n"/>
      <c r="C1013" s="223" t="n"/>
      <c r="D1013" s="223" t="n"/>
      <c r="E1013" s="223" t="n"/>
      <c r="F1013" s="223" t="n"/>
      <c r="G1013" s="223" t="n"/>
      <c r="H1013" s="223" t="n"/>
      <c r="I1013" s="258" t="n"/>
      <c r="J1013" s="186" t="n"/>
      <c r="K1013" s="223" t="n"/>
      <c r="L1013" s="223" t="n"/>
      <c r="M1013" s="259" t="n"/>
      <c r="N1013" s="223" t="n"/>
      <c r="O1013" s="223" t="n"/>
      <c r="P1013" s="260" t="n"/>
      <c r="Q1013" s="260" t="n"/>
      <c r="R1013" s="223" t="n"/>
      <c r="S1013" s="223" t="n"/>
      <c r="T1013" s="223" t="n"/>
      <c r="U1013" s="261" t="n"/>
      <c r="V1013" s="86" t="n"/>
      <c r="W1013" s="223" t="n"/>
      <c r="X1013" s="225" t="n"/>
      <c r="Y1013" s="262" t="n"/>
      <c r="Z1013" s="226" t="n"/>
      <c r="AA1013" s="241" t="n"/>
      <c r="AB1013" s="237" t="n"/>
    </row>
    <row r="1014" ht="15" customHeight="1" s="283">
      <c r="A1014" s="109" t="n"/>
      <c r="B1014" s="222" t="n"/>
      <c r="C1014" s="223" t="n"/>
      <c r="D1014" s="223" t="n"/>
      <c r="E1014" s="223" t="n"/>
      <c r="F1014" s="223" t="n"/>
      <c r="G1014" s="223" t="n"/>
      <c r="H1014" s="223" t="n"/>
      <c r="I1014" s="258" t="n"/>
      <c r="J1014" s="186" t="n"/>
      <c r="K1014" s="223" t="n"/>
      <c r="L1014" s="264" t="n"/>
      <c r="M1014" s="265" t="n"/>
      <c r="N1014" s="223" t="n"/>
      <c r="O1014" s="223" t="n"/>
      <c r="P1014" s="260" t="n"/>
      <c r="Q1014" s="260" t="n"/>
      <c r="R1014" s="223" t="n"/>
      <c r="S1014" s="223" t="n"/>
      <c r="T1014" s="223" t="n"/>
      <c r="U1014" s="261" t="n"/>
      <c r="V1014" s="86" t="n"/>
      <c r="W1014" s="223" t="n"/>
      <c r="X1014" s="225" t="n"/>
      <c r="Y1014" s="262" t="n"/>
      <c r="Z1014" s="226" t="n"/>
      <c r="AA1014" s="241" t="n"/>
      <c r="AB1014" s="237" t="n"/>
    </row>
    <row r="1015" ht="15" customHeight="1" s="283">
      <c r="A1015" s="109" t="n"/>
      <c r="B1015" s="222" t="n"/>
      <c r="C1015" s="223" t="n"/>
      <c r="D1015" s="223" t="n"/>
      <c r="E1015" s="223" t="n"/>
      <c r="F1015" s="223" t="n"/>
      <c r="G1015" s="223" t="n"/>
      <c r="H1015" s="223" t="n"/>
      <c r="I1015" s="258" t="n"/>
      <c r="J1015" s="186" t="n"/>
      <c r="K1015" s="223" t="n"/>
      <c r="L1015" s="264" t="n"/>
      <c r="M1015" s="265" t="n"/>
      <c r="N1015" s="223" t="n"/>
      <c r="O1015" s="223" t="n"/>
      <c r="P1015" s="260" t="n"/>
      <c r="Q1015" s="260" t="n"/>
      <c r="R1015" s="223" t="n"/>
      <c r="S1015" s="223" t="n"/>
      <c r="T1015" s="223" t="n"/>
      <c r="U1015" s="261" t="n"/>
      <c r="V1015" s="86" t="n"/>
      <c r="W1015" s="223" t="n"/>
      <c r="X1015" s="225" t="n"/>
      <c r="Y1015" s="262" t="n"/>
      <c r="Z1015" s="226" t="n"/>
      <c r="AA1015" s="241" t="n"/>
      <c r="AB1015" s="237" t="n"/>
    </row>
    <row r="1016" ht="15" customHeight="1" s="283">
      <c r="A1016" s="109" t="n"/>
      <c r="B1016" s="222" t="n"/>
      <c r="C1016" s="223" t="n"/>
      <c r="D1016" s="223" t="n"/>
      <c r="E1016" s="223" t="n"/>
      <c r="F1016" s="223" t="n"/>
      <c r="G1016" s="223" t="n"/>
      <c r="H1016" s="223" t="n"/>
      <c r="I1016" s="258" t="n"/>
      <c r="J1016" s="186" t="n"/>
      <c r="K1016" s="223" t="n"/>
      <c r="L1016" s="223" t="n"/>
      <c r="M1016" s="259" t="n"/>
      <c r="N1016" s="223" t="n"/>
      <c r="O1016" s="223" t="n"/>
      <c r="P1016" s="260" t="n"/>
      <c r="Q1016" s="260" t="n"/>
      <c r="R1016" s="223" t="n"/>
      <c r="S1016" s="223" t="n"/>
      <c r="T1016" s="223" t="n"/>
      <c r="U1016" s="261" t="n"/>
      <c r="V1016" s="86" t="n"/>
      <c r="W1016" s="223" t="n"/>
      <c r="X1016" s="225" t="n"/>
      <c r="Y1016" s="262" t="n"/>
      <c r="Z1016" s="226" t="n"/>
      <c r="AA1016" s="241" t="n"/>
      <c r="AB1016" s="237" t="n"/>
    </row>
    <row r="1017" ht="15" customHeight="1" s="283">
      <c r="A1017" s="109" t="n"/>
      <c r="B1017" s="222" t="n"/>
      <c r="C1017" s="223" t="n"/>
      <c r="D1017" s="223" t="n"/>
      <c r="E1017" s="223" t="n"/>
      <c r="F1017" s="223" t="n"/>
      <c r="G1017" s="223" t="n"/>
      <c r="H1017" s="223" t="n"/>
      <c r="I1017" s="258" t="n"/>
      <c r="J1017" s="186" t="n"/>
      <c r="K1017" s="223" t="n"/>
      <c r="L1017" s="264" t="n"/>
      <c r="M1017" s="265" t="n"/>
      <c r="N1017" s="223" t="n"/>
      <c r="O1017" s="223" t="n"/>
      <c r="P1017" s="260" t="n"/>
      <c r="Q1017" s="260" t="n"/>
      <c r="R1017" s="223" t="n"/>
      <c r="S1017" s="223" t="n"/>
      <c r="T1017" s="223" t="n"/>
      <c r="U1017" s="261" t="n"/>
      <c r="V1017" s="86" t="n"/>
      <c r="W1017" s="223" t="n"/>
      <c r="X1017" s="225" t="n"/>
      <c r="Y1017" s="262" t="n"/>
      <c r="Z1017" s="226" t="n"/>
      <c r="AA1017" s="241" t="n"/>
      <c r="AB1017" s="237" t="n"/>
    </row>
    <row r="1018" ht="15" customHeight="1" s="283">
      <c r="A1018" s="109" t="n"/>
      <c r="B1018" s="222" t="n"/>
      <c r="C1018" s="223" t="n"/>
      <c r="D1018" s="223" t="n"/>
      <c r="E1018" s="223" t="n"/>
      <c r="F1018" s="223" t="n"/>
      <c r="G1018" s="223" t="n"/>
      <c r="H1018" s="223" t="n"/>
      <c r="I1018" s="258" t="n"/>
      <c r="J1018" s="186" t="n"/>
      <c r="K1018" s="223" t="n"/>
      <c r="L1018" s="264" t="n"/>
      <c r="M1018" s="265" t="n"/>
      <c r="N1018" s="223" t="n"/>
      <c r="O1018" s="223" t="n"/>
      <c r="P1018" s="260" t="n"/>
      <c r="Q1018" s="260" t="n"/>
      <c r="R1018" s="223" t="n"/>
      <c r="S1018" s="223" t="n"/>
      <c r="T1018" s="223" t="n"/>
      <c r="U1018" s="261" t="n"/>
      <c r="V1018" s="86" t="n"/>
      <c r="W1018" s="223" t="n"/>
      <c r="X1018" s="225" t="n"/>
      <c r="Y1018" s="262" t="n"/>
      <c r="Z1018" s="226" t="n"/>
      <c r="AA1018" s="241" t="n"/>
      <c r="AB1018" s="237" t="n"/>
    </row>
    <row r="1019" ht="15" customHeight="1" s="283">
      <c r="A1019" s="109" t="n"/>
      <c r="B1019" s="222" t="n"/>
      <c r="C1019" s="223" t="n"/>
      <c r="D1019" s="223" t="n"/>
      <c r="E1019" s="223" t="n"/>
      <c r="F1019" s="223" t="n"/>
      <c r="G1019" s="223" t="n"/>
      <c r="H1019" s="223" t="n"/>
      <c r="I1019" s="258" t="n"/>
      <c r="J1019" s="186" t="n"/>
      <c r="K1019" s="223" t="n"/>
      <c r="L1019" s="264" t="n"/>
      <c r="M1019" s="265" t="n"/>
      <c r="N1019" s="223" t="n"/>
      <c r="O1019" s="223" t="n"/>
      <c r="P1019" s="260" t="n"/>
      <c r="Q1019" s="260" t="n"/>
      <c r="R1019" s="223" t="n"/>
      <c r="S1019" s="223" t="n"/>
      <c r="T1019" s="223" t="n"/>
      <c r="U1019" s="261" t="n"/>
      <c r="V1019" s="86" t="n"/>
      <c r="W1019" s="223" t="n"/>
      <c r="X1019" s="225" t="n"/>
      <c r="Y1019" s="262" t="n"/>
      <c r="Z1019" s="226" t="n"/>
      <c r="AA1019" s="241" t="n"/>
      <c r="AB1019" s="237" t="n"/>
    </row>
    <row r="1020" ht="15" customHeight="1" s="283">
      <c r="A1020" s="109" t="n"/>
      <c r="B1020" s="222" t="n"/>
      <c r="C1020" s="223" t="n"/>
      <c r="D1020" s="223" t="n"/>
      <c r="E1020" s="223" t="n"/>
      <c r="F1020" s="223" t="n"/>
      <c r="G1020" s="223" t="n"/>
      <c r="H1020" s="223" t="n"/>
      <c r="I1020" s="258" t="n"/>
      <c r="J1020" s="186" t="n"/>
      <c r="K1020" s="223" t="n"/>
      <c r="L1020" s="264" t="n"/>
      <c r="M1020" s="265" t="n"/>
      <c r="N1020" s="223" t="n"/>
      <c r="O1020" s="223" t="n"/>
      <c r="P1020" s="260" t="n"/>
      <c r="Q1020" s="260" t="n"/>
      <c r="R1020" s="223" t="n"/>
      <c r="S1020" s="223" t="n"/>
      <c r="T1020" s="223" t="n"/>
      <c r="U1020" s="261" t="n"/>
      <c r="V1020" s="86" t="n"/>
      <c r="W1020" s="223" t="n"/>
      <c r="X1020" s="225" t="n"/>
      <c r="Y1020" s="262" t="n"/>
      <c r="Z1020" s="226" t="n"/>
      <c r="AA1020" s="241" t="n"/>
      <c r="AB1020" s="237" t="n"/>
    </row>
    <row r="1021" ht="15" customHeight="1" s="283">
      <c r="A1021" s="109" t="n"/>
      <c r="B1021" s="222" t="n"/>
      <c r="C1021" s="223" t="n"/>
      <c r="D1021" s="223" t="n"/>
      <c r="E1021" s="223" t="n"/>
      <c r="F1021" s="223" t="n"/>
      <c r="G1021" s="223" t="n"/>
      <c r="H1021" s="223" t="n"/>
      <c r="I1021" s="258" t="n"/>
      <c r="J1021" s="186" t="n"/>
      <c r="K1021" s="223" t="n"/>
      <c r="L1021" s="264" t="n"/>
      <c r="M1021" s="265" t="n"/>
      <c r="N1021" s="223" t="n"/>
      <c r="O1021" s="223" t="n"/>
      <c r="P1021" s="260" t="n"/>
      <c r="Q1021" s="260" t="n"/>
      <c r="R1021" s="223" t="n"/>
      <c r="S1021" s="223" t="n"/>
      <c r="T1021" s="223" t="n"/>
      <c r="U1021" s="261" t="n"/>
      <c r="V1021" s="86" t="n"/>
      <c r="W1021" s="223" t="n"/>
      <c r="X1021" s="225" t="n"/>
      <c r="Y1021" s="262" t="n"/>
      <c r="Z1021" s="226" t="n"/>
      <c r="AA1021" s="241" t="n"/>
      <c r="AB1021" s="237" t="n"/>
    </row>
    <row r="1022" ht="15" customHeight="1" s="283">
      <c r="A1022" s="109" t="n"/>
      <c r="B1022" s="222" t="n"/>
      <c r="C1022" s="223" t="n"/>
      <c r="D1022" s="223" t="n"/>
      <c r="E1022" s="223" t="n"/>
      <c r="F1022" s="223" t="n"/>
      <c r="G1022" s="223" t="n"/>
      <c r="H1022" s="223" t="n"/>
      <c r="I1022" s="258" t="n"/>
      <c r="J1022" s="186" t="n"/>
      <c r="K1022" s="223" t="n"/>
      <c r="L1022" s="264" t="n"/>
      <c r="M1022" s="265" t="n"/>
      <c r="N1022" s="223" t="n"/>
      <c r="O1022" s="223" t="n"/>
      <c r="P1022" s="260" t="n"/>
      <c r="Q1022" s="260" t="n"/>
      <c r="R1022" s="223" t="n"/>
      <c r="S1022" s="223" t="n"/>
      <c r="T1022" s="223" t="n"/>
      <c r="U1022" s="261" t="n"/>
      <c r="V1022" s="86" t="n"/>
      <c r="W1022" s="223" t="n"/>
      <c r="X1022" s="225" t="n"/>
      <c r="Y1022" s="262" t="n"/>
      <c r="Z1022" s="226" t="n"/>
      <c r="AA1022" s="241" t="n"/>
      <c r="AB1022" s="237" t="n"/>
    </row>
    <row r="1023" ht="15" customHeight="1" s="283">
      <c r="A1023" s="109" t="n"/>
      <c r="B1023" s="222" t="n"/>
      <c r="C1023" s="223" t="n"/>
      <c r="D1023" s="223" t="n"/>
      <c r="E1023" s="223" t="n"/>
      <c r="F1023" s="223" t="n"/>
      <c r="G1023" s="223" t="n"/>
      <c r="H1023" s="223" t="n"/>
      <c r="I1023" s="258" t="n"/>
      <c r="J1023" s="186" t="n"/>
      <c r="K1023" s="223" t="n"/>
      <c r="L1023" s="264" t="n"/>
      <c r="M1023" s="265" t="n"/>
      <c r="N1023" s="223" t="n"/>
      <c r="O1023" s="223" t="n"/>
      <c r="P1023" s="260" t="n"/>
      <c r="Q1023" s="260" t="n"/>
      <c r="R1023" s="223" t="n"/>
      <c r="S1023" s="223" t="n"/>
      <c r="T1023" s="223" t="n"/>
      <c r="U1023" s="261" t="n"/>
      <c r="V1023" s="86" t="n"/>
      <c r="W1023" s="223" t="n"/>
      <c r="X1023" s="225" t="n"/>
      <c r="Y1023" s="262" t="n"/>
      <c r="Z1023" s="226" t="n"/>
      <c r="AA1023" s="241" t="n"/>
      <c r="AB1023" s="237" t="n"/>
    </row>
    <row r="1024" ht="15" customHeight="1" s="283">
      <c r="A1024" s="109" t="n"/>
      <c r="B1024" s="222" t="n"/>
      <c r="C1024" s="223" t="n"/>
      <c r="D1024" s="223" t="n"/>
      <c r="E1024" s="223" t="n"/>
      <c r="F1024" s="223" t="n"/>
      <c r="G1024" s="223" t="n"/>
      <c r="H1024" s="223" t="n"/>
      <c r="I1024" s="258" t="n"/>
      <c r="J1024" s="186" t="n"/>
      <c r="K1024" s="223" t="n"/>
      <c r="L1024" s="264" t="n"/>
      <c r="M1024" s="265" t="n"/>
      <c r="N1024" s="223" t="n"/>
      <c r="O1024" s="223" t="n"/>
      <c r="P1024" s="260" t="n"/>
      <c r="Q1024" s="260" t="n"/>
      <c r="R1024" s="223" t="n"/>
      <c r="S1024" s="223" t="n"/>
      <c r="T1024" s="223" t="n"/>
      <c r="U1024" s="261" t="n"/>
      <c r="V1024" s="86" t="n"/>
      <c r="W1024" s="223" t="n"/>
      <c r="X1024" s="225" t="n"/>
      <c r="Y1024" s="262" t="n"/>
      <c r="Z1024" s="226" t="n"/>
      <c r="AA1024" s="241" t="n"/>
      <c r="AB1024" s="237" t="n"/>
    </row>
    <row r="1025" ht="15" customHeight="1" s="283">
      <c r="A1025" s="109" t="n"/>
      <c r="B1025" s="222" t="n"/>
      <c r="C1025" s="223" t="n"/>
      <c r="D1025" s="223" t="n"/>
      <c r="E1025" s="223" t="n"/>
      <c r="F1025" s="223" t="n"/>
      <c r="G1025" s="223" t="n"/>
      <c r="H1025" s="223" t="n"/>
      <c r="I1025" s="258" t="n"/>
      <c r="J1025" s="186" t="n"/>
      <c r="K1025" s="223" t="n"/>
      <c r="L1025" s="223" t="n"/>
      <c r="M1025" s="259" t="n"/>
      <c r="N1025" s="223" t="n"/>
      <c r="O1025" s="223" t="n"/>
      <c r="P1025" s="260" t="n"/>
      <c r="Q1025" s="260" t="n"/>
      <c r="R1025" s="223" t="n"/>
      <c r="S1025" s="223" t="n"/>
      <c r="T1025" s="223" t="n"/>
      <c r="U1025" s="261" t="n"/>
      <c r="V1025" s="86" t="n"/>
      <c r="W1025" s="223" t="n"/>
      <c r="X1025" s="225" t="n"/>
      <c r="Y1025" s="262" t="n"/>
      <c r="Z1025" s="226" t="n"/>
      <c r="AA1025" s="241" t="n"/>
      <c r="AB1025" s="237" t="n"/>
    </row>
    <row r="1026" ht="15" customHeight="1" s="283">
      <c r="A1026" s="109" t="n"/>
      <c r="B1026" s="222" t="n"/>
      <c r="C1026" s="223" t="n"/>
      <c r="D1026" s="223" t="n"/>
      <c r="E1026" s="223" t="n"/>
      <c r="F1026" s="223" t="n"/>
      <c r="G1026" s="223" t="n"/>
      <c r="H1026" s="223" t="n"/>
      <c r="I1026" s="258" t="n"/>
      <c r="J1026" s="186" t="n"/>
      <c r="K1026" s="223" t="n"/>
      <c r="L1026" s="223" t="n"/>
      <c r="M1026" s="259" t="n"/>
      <c r="N1026" s="223" t="n"/>
      <c r="O1026" s="223" t="n"/>
      <c r="P1026" s="260" t="n"/>
      <c r="Q1026" s="260" t="n"/>
      <c r="R1026" s="223" t="n"/>
      <c r="S1026" s="223" t="n"/>
      <c r="T1026" s="223" t="n"/>
      <c r="U1026" s="261" t="n"/>
      <c r="V1026" s="86" t="n"/>
      <c r="W1026" s="223" t="n"/>
      <c r="X1026" s="225" t="n"/>
      <c r="Y1026" s="262" t="n"/>
      <c r="Z1026" s="226" t="n"/>
      <c r="AA1026" s="241" t="n"/>
      <c r="AB1026" s="237" t="n"/>
    </row>
    <row r="1027" ht="15" customHeight="1" s="283">
      <c r="A1027" s="109" t="n"/>
      <c r="B1027" s="222" t="n"/>
      <c r="C1027" s="223" t="n"/>
      <c r="D1027" s="223" t="n"/>
      <c r="E1027" s="223" t="n"/>
      <c r="F1027" s="223" t="n"/>
      <c r="G1027" s="223" t="n"/>
      <c r="H1027" s="223" t="n"/>
      <c r="I1027" s="258" t="n"/>
      <c r="J1027" s="186" t="n"/>
      <c r="K1027" s="223" t="n"/>
      <c r="L1027" s="264" t="n"/>
      <c r="M1027" s="265" t="n"/>
      <c r="N1027" s="223" t="n"/>
      <c r="O1027" s="223" t="n"/>
      <c r="P1027" s="260" t="n"/>
      <c r="Q1027" s="260" t="n"/>
      <c r="R1027" s="223" t="n"/>
      <c r="S1027" s="223" t="n"/>
      <c r="T1027" s="223" t="n"/>
      <c r="U1027" s="261" t="n"/>
      <c r="V1027" s="86" t="n"/>
      <c r="W1027" s="223" t="n"/>
      <c r="X1027" s="225" t="n"/>
      <c r="Y1027" s="262" t="n"/>
      <c r="Z1027" s="226" t="n"/>
      <c r="AA1027" s="241" t="n"/>
      <c r="AB1027" s="237" t="n"/>
    </row>
    <row r="1028" ht="15" customHeight="1" s="283">
      <c r="A1028" s="109" t="n"/>
      <c r="B1028" s="222" t="n"/>
      <c r="C1028" s="223" t="n"/>
      <c r="D1028" s="223" t="n"/>
      <c r="E1028" s="223" t="n"/>
      <c r="F1028" s="223" t="n"/>
      <c r="G1028" s="223" t="n"/>
      <c r="H1028" s="223" t="n"/>
      <c r="I1028" s="258" t="n"/>
      <c r="J1028" s="186" t="n"/>
      <c r="K1028" s="223" t="n"/>
      <c r="L1028" s="223" t="n"/>
      <c r="M1028" s="259" t="n"/>
      <c r="N1028" s="223" t="n"/>
      <c r="O1028" s="223" t="n"/>
      <c r="P1028" s="260" t="n"/>
      <c r="Q1028" s="260" t="n"/>
      <c r="R1028" s="223" t="n"/>
      <c r="S1028" s="223" t="n"/>
      <c r="T1028" s="223" t="n"/>
      <c r="U1028" s="261" t="n"/>
      <c r="V1028" s="86" t="n"/>
      <c r="W1028" s="223" t="n"/>
      <c r="X1028" s="225" t="n"/>
      <c r="Y1028" s="262" t="n"/>
      <c r="Z1028" s="226" t="n"/>
      <c r="AA1028" s="241" t="n"/>
      <c r="AB1028" s="237" t="n"/>
    </row>
    <row r="1029" ht="15" customHeight="1" s="283">
      <c r="A1029" s="109" t="n"/>
      <c r="B1029" s="222" t="n"/>
      <c r="C1029" s="223" t="n"/>
      <c r="D1029" s="223" t="n"/>
      <c r="E1029" s="223" t="n"/>
      <c r="F1029" s="223" t="n"/>
      <c r="G1029" s="223" t="n"/>
      <c r="H1029" s="223" t="n"/>
      <c r="I1029" s="258" t="n"/>
      <c r="J1029" s="186" t="n"/>
      <c r="K1029" s="223" t="n"/>
      <c r="L1029" s="264" t="n"/>
      <c r="M1029" s="265" t="n"/>
      <c r="N1029" s="223" t="n"/>
      <c r="O1029" s="223" t="n"/>
      <c r="P1029" s="260" t="n"/>
      <c r="Q1029" s="260" t="n"/>
      <c r="R1029" s="223" t="n"/>
      <c r="S1029" s="223" t="n"/>
      <c r="T1029" s="223" t="n"/>
      <c r="U1029" s="261" t="n"/>
      <c r="V1029" s="86" t="n"/>
      <c r="W1029" s="223" t="n"/>
      <c r="X1029" s="225" t="n"/>
      <c r="Y1029" s="262" t="n"/>
      <c r="Z1029" s="226" t="n"/>
      <c r="AA1029" s="241" t="n"/>
      <c r="AB1029" s="237" t="n"/>
    </row>
    <row r="1030" ht="15" customHeight="1" s="283">
      <c r="A1030" s="109" t="n"/>
      <c r="B1030" s="222" t="n"/>
      <c r="C1030" s="223" t="n"/>
      <c r="D1030" s="223" t="n"/>
      <c r="E1030" s="223" t="n"/>
      <c r="F1030" s="223" t="n"/>
      <c r="G1030" s="223" t="n"/>
      <c r="H1030" s="223" t="n"/>
      <c r="I1030" s="258" t="n"/>
      <c r="J1030" s="186" t="n"/>
      <c r="K1030" s="223" t="n"/>
      <c r="L1030" s="264" t="n"/>
      <c r="M1030" s="265" t="n"/>
      <c r="N1030" s="223" t="n"/>
      <c r="O1030" s="223" t="n"/>
      <c r="P1030" s="260" t="n"/>
      <c r="Q1030" s="260" t="n"/>
      <c r="R1030" s="223" t="n"/>
      <c r="S1030" s="223" t="n"/>
      <c r="T1030" s="223" t="n"/>
      <c r="U1030" s="261" t="n"/>
      <c r="V1030" s="86" t="n"/>
      <c r="W1030" s="223" t="n"/>
      <c r="X1030" s="225" t="n"/>
      <c r="Y1030" s="262" t="n"/>
      <c r="Z1030" s="226" t="n"/>
      <c r="AA1030" s="241" t="n"/>
      <c r="AB1030" s="237" t="n"/>
    </row>
    <row r="1031" ht="15" customHeight="1" s="283">
      <c r="A1031" s="109" t="n"/>
      <c r="B1031" s="222" t="n"/>
      <c r="C1031" s="223" t="n"/>
      <c r="D1031" s="223" t="n"/>
      <c r="E1031" s="223" t="n"/>
      <c r="F1031" s="223" t="n"/>
      <c r="G1031" s="223" t="n"/>
      <c r="H1031" s="223" t="n"/>
      <c r="I1031" s="258" t="n"/>
      <c r="J1031" s="186" t="n"/>
      <c r="K1031" s="223" t="n"/>
      <c r="L1031" s="264" t="n"/>
      <c r="M1031" s="265" t="n"/>
      <c r="N1031" s="223" t="n"/>
      <c r="O1031" s="223" t="n"/>
      <c r="P1031" s="260" t="n"/>
      <c r="Q1031" s="260" t="n"/>
      <c r="R1031" s="223" t="n"/>
      <c r="S1031" s="223" t="n"/>
      <c r="T1031" s="223" t="n"/>
      <c r="U1031" s="261" t="n"/>
      <c r="V1031" s="86" t="n"/>
      <c r="W1031" s="223" t="n"/>
      <c r="X1031" s="225" t="n"/>
      <c r="Y1031" s="262" t="n"/>
      <c r="Z1031" s="226" t="n"/>
      <c r="AA1031" s="241" t="n"/>
      <c r="AB1031" s="237" t="n"/>
    </row>
    <row r="1032" ht="15" customHeight="1" s="283">
      <c r="A1032" s="109" t="n"/>
      <c r="B1032" s="222" t="n"/>
      <c r="C1032" s="223" t="n"/>
      <c r="D1032" s="223" t="n"/>
      <c r="E1032" s="223" t="n"/>
      <c r="F1032" s="223" t="n"/>
      <c r="G1032" s="223" t="n"/>
      <c r="H1032" s="223" t="n"/>
      <c r="I1032" s="258" t="n"/>
      <c r="J1032" s="186" t="n"/>
      <c r="K1032" s="223" t="n"/>
      <c r="L1032" s="264" t="n"/>
      <c r="M1032" s="265" t="n"/>
      <c r="N1032" s="223" t="n"/>
      <c r="O1032" s="223" t="n"/>
      <c r="P1032" s="260" t="n"/>
      <c r="Q1032" s="260" t="n"/>
      <c r="R1032" s="223" t="n"/>
      <c r="S1032" s="223" t="n"/>
      <c r="T1032" s="223" t="n"/>
      <c r="U1032" s="261" t="n"/>
      <c r="V1032" s="86" t="n"/>
      <c r="W1032" s="223" t="n"/>
      <c r="X1032" s="225" t="n"/>
      <c r="Y1032" s="262" t="n"/>
      <c r="Z1032" s="226" t="n"/>
      <c r="AA1032" s="241" t="n"/>
      <c r="AB1032" s="237" t="n"/>
    </row>
    <row r="1033" ht="15" customHeight="1" s="283">
      <c r="A1033" s="109" t="n"/>
      <c r="B1033" s="222" t="n"/>
      <c r="C1033" s="223" t="n"/>
      <c r="D1033" s="223" t="n"/>
      <c r="E1033" s="223" t="n"/>
      <c r="F1033" s="223" t="n"/>
      <c r="G1033" s="223" t="n"/>
      <c r="H1033" s="223" t="n"/>
      <c r="I1033" s="258" t="n"/>
      <c r="J1033" s="186" t="n"/>
      <c r="K1033" s="223" t="n"/>
      <c r="L1033" s="264" t="n"/>
      <c r="M1033" s="265" t="n"/>
      <c r="N1033" s="223" t="n"/>
      <c r="O1033" s="223" t="n"/>
      <c r="P1033" s="260" t="n"/>
      <c r="Q1033" s="260" t="n"/>
      <c r="R1033" s="223" t="n"/>
      <c r="S1033" s="223" t="n"/>
      <c r="T1033" s="223" t="n"/>
      <c r="U1033" s="261" t="n"/>
      <c r="V1033" s="86" t="n"/>
      <c r="W1033" s="223" t="n"/>
      <c r="X1033" s="225" t="n"/>
      <c r="Y1033" s="262" t="n"/>
      <c r="Z1033" s="226" t="n"/>
      <c r="AA1033" s="241" t="n"/>
      <c r="AB1033" s="237" t="n"/>
    </row>
    <row r="1034" ht="15" customHeight="1" s="283">
      <c r="A1034" s="109" t="n"/>
      <c r="B1034" s="222" t="n"/>
      <c r="C1034" s="223" t="n"/>
      <c r="D1034" s="223" t="n"/>
      <c r="E1034" s="223" t="n"/>
      <c r="F1034" s="223" t="n"/>
      <c r="G1034" s="223" t="n"/>
      <c r="H1034" s="223" t="n"/>
      <c r="I1034" s="258" t="n"/>
      <c r="J1034" s="186" t="n"/>
      <c r="K1034" s="223" t="n"/>
      <c r="L1034" s="223" t="n"/>
      <c r="M1034" s="259" t="n"/>
      <c r="N1034" s="223" t="n"/>
      <c r="O1034" s="223" t="n"/>
      <c r="P1034" s="260" t="n"/>
      <c r="Q1034" s="260" t="n"/>
      <c r="R1034" s="223" t="n"/>
      <c r="S1034" s="223" t="n"/>
      <c r="T1034" s="223" t="n"/>
      <c r="U1034" s="261" t="n"/>
      <c r="V1034" s="86" t="n"/>
      <c r="W1034" s="223" t="n"/>
      <c r="X1034" s="225" t="n"/>
      <c r="Y1034" s="262" t="n"/>
      <c r="Z1034" s="226" t="n"/>
      <c r="AA1034" s="241" t="n"/>
      <c r="AB1034" s="237" t="n"/>
    </row>
    <row r="1035" ht="15" customHeight="1" s="283">
      <c r="A1035" s="109" t="n"/>
      <c r="B1035" s="222" t="n"/>
      <c r="C1035" s="223" t="n"/>
      <c r="D1035" s="223" t="n"/>
      <c r="E1035" s="223" t="n"/>
      <c r="F1035" s="223" t="n"/>
      <c r="G1035" s="223" t="n"/>
      <c r="H1035" s="223" t="n"/>
      <c r="I1035" s="258" t="n"/>
      <c r="J1035" s="186" t="n"/>
      <c r="K1035" s="223" t="n"/>
      <c r="L1035" s="264" t="n"/>
      <c r="M1035" s="265" t="n"/>
      <c r="N1035" s="223" t="n"/>
      <c r="O1035" s="223" t="n"/>
      <c r="P1035" s="260" t="n"/>
      <c r="Q1035" s="260" t="n"/>
      <c r="R1035" s="223" t="n"/>
      <c r="S1035" s="223" t="n"/>
      <c r="T1035" s="223" t="n"/>
      <c r="U1035" s="261" t="n"/>
      <c r="V1035" s="86" t="n"/>
      <c r="W1035" s="223" t="n"/>
      <c r="X1035" s="225" t="n"/>
      <c r="Y1035" s="262" t="n"/>
      <c r="Z1035" s="226" t="n"/>
      <c r="AA1035" s="241" t="n"/>
      <c r="AB1035" s="237" t="n"/>
    </row>
    <row r="1036" ht="15" customHeight="1" s="283">
      <c r="A1036" s="109" t="n"/>
      <c r="B1036" s="222" t="n"/>
      <c r="C1036" s="223" t="n"/>
      <c r="D1036" s="223" t="n"/>
      <c r="E1036" s="223" t="n"/>
      <c r="F1036" s="223" t="n"/>
      <c r="G1036" s="223" t="n"/>
      <c r="H1036" s="223" t="n"/>
      <c r="I1036" s="258" t="n"/>
      <c r="J1036" s="186" t="n"/>
      <c r="K1036" s="223" t="n"/>
      <c r="L1036" s="264" t="n"/>
      <c r="M1036" s="265" t="n"/>
      <c r="N1036" s="223" t="n"/>
      <c r="O1036" s="223" t="n"/>
      <c r="P1036" s="260" t="n"/>
      <c r="Q1036" s="260" t="n"/>
      <c r="R1036" s="223" t="n"/>
      <c r="S1036" s="223" t="n"/>
      <c r="T1036" s="223" t="n"/>
      <c r="U1036" s="261" t="n"/>
      <c r="V1036" s="86" t="n"/>
      <c r="W1036" s="223" t="n"/>
      <c r="X1036" s="225" t="n"/>
      <c r="Y1036" s="262" t="n"/>
      <c r="Z1036" s="226" t="n"/>
      <c r="AA1036" s="241" t="n"/>
      <c r="AB1036" s="237" t="n"/>
    </row>
    <row r="1037" ht="15" customHeight="1" s="283">
      <c r="A1037" s="109" t="n"/>
      <c r="B1037" s="222" t="n"/>
      <c r="C1037" s="223" t="n"/>
      <c r="D1037" s="223" t="n"/>
      <c r="E1037" s="223" t="n"/>
      <c r="F1037" s="223" t="n"/>
      <c r="G1037" s="223" t="n"/>
      <c r="H1037" s="223" t="n"/>
      <c r="I1037" s="258" t="n"/>
      <c r="J1037" s="186" t="n"/>
      <c r="K1037" s="223" t="n"/>
      <c r="L1037" s="264" t="n"/>
      <c r="M1037" s="265" t="n"/>
      <c r="N1037" s="223" t="n"/>
      <c r="O1037" s="223" t="n"/>
      <c r="P1037" s="260" t="n"/>
      <c r="Q1037" s="260" t="n"/>
      <c r="R1037" s="223" t="n"/>
      <c r="S1037" s="223" t="n"/>
      <c r="T1037" s="223" t="n"/>
      <c r="U1037" s="261" t="n"/>
      <c r="V1037" s="86" t="n"/>
      <c r="W1037" s="223" t="n"/>
      <c r="X1037" s="225" t="n"/>
      <c r="Y1037" s="262" t="n"/>
      <c r="Z1037" s="226" t="n"/>
      <c r="AA1037" s="241" t="n"/>
      <c r="AB1037" s="237" t="n"/>
    </row>
    <row r="1038" ht="15" customHeight="1" s="283">
      <c r="A1038" s="109" t="n"/>
      <c r="B1038" s="222" t="n"/>
      <c r="C1038" s="223" t="n"/>
      <c r="D1038" s="223" t="n"/>
      <c r="E1038" s="223" t="n"/>
      <c r="F1038" s="223" t="n"/>
      <c r="G1038" s="223" t="n"/>
      <c r="H1038" s="223" t="n"/>
      <c r="I1038" s="258" t="n"/>
      <c r="J1038" s="186" t="n"/>
      <c r="K1038" s="223" t="n"/>
      <c r="L1038" s="264" t="n"/>
      <c r="M1038" s="265" t="n"/>
      <c r="N1038" s="223" t="n"/>
      <c r="O1038" s="223" t="n"/>
      <c r="P1038" s="260" t="n"/>
      <c r="Q1038" s="260" t="n"/>
      <c r="R1038" s="223" t="n"/>
      <c r="S1038" s="223" t="n"/>
      <c r="T1038" s="223" t="n"/>
      <c r="U1038" s="261" t="n"/>
      <c r="V1038" s="86" t="n"/>
      <c r="W1038" s="223" t="n"/>
      <c r="X1038" s="225" t="n"/>
      <c r="Y1038" s="262" t="n"/>
      <c r="Z1038" s="226" t="n"/>
      <c r="AA1038" s="241" t="n"/>
      <c r="AB1038" s="237" t="n"/>
    </row>
    <row r="1039" ht="15" customHeight="1" s="283">
      <c r="A1039" s="109" t="n"/>
      <c r="B1039" s="222" t="n"/>
      <c r="C1039" s="223" t="n"/>
      <c r="D1039" s="223" t="n"/>
      <c r="E1039" s="223" t="n"/>
      <c r="F1039" s="223" t="n"/>
      <c r="G1039" s="223" t="n"/>
      <c r="H1039" s="223" t="n"/>
      <c r="I1039" s="258" t="n"/>
      <c r="J1039" s="186" t="n"/>
      <c r="K1039" s="223" t="n"/>
      <c r="L1039" s="264" t="n"/>
      <c r="M1039" s="265" t="n"/>
      <c r="N1039" s="223" t="n"/>
      <c r="O1039" s="223" t="n"/>
      <c r="P1039" s="260" t="n"/>
      <c r="Q1039" s="260" t="n"/>
      <c r="R1039" s="223" t="n"/>
      <c r="S1039" s="223" t="n"/>
      <c r="T1039" s="223" t="n"/>
      <c r="U1039" s="261" t="n"/>
      <c r="V1039" s="86" t="n"/>
      <c r="W1039" s="223" t="n"/>
      <c r="X1039" s="225" t="n"/>
      <c r="Y1039" s="262" t="n"/>
      <c r="Z1039" s="226" t="n"/>
      <c r="AA1039" s="241" t="n"/>
      <c r="AB1039" s="237" t="n"/>
    </row>
    <row r="1040" ht="15" customHeight="1" s="283">
      <c r="A1040" s="109" t="n"/>
      <c r="B1040" s="222" t="n"/>
      <c r="C1040" s="223" t="n"/>
      <c r="D1040" s="223" t="n"/>
      <c r="E1040" s="223" t="n"/>
      <c r="F1040" s="223" t="n"/>
      <c r="G1040" s="223" t="n"/>
      <c r="H1040" s="223" t="n"/>
      <c r="I1040" s="258" t="n"/>
      <c r="J1040" s="186" t="n"/>
      <c r="K1040" s="223" t="n"/>
      <c r="L1040" s="223" t="n"/>
      <c r="M1040" s="259" t="n"/>
      <c r="N1040" s="223" t="n"/>
      <c r="O1040" s="223" t="n"/>
      <c r="P1040" s="260" t="n"/>
      <c r="Q1040" s="260" t="n"/>
      <c r="R1040" s="223" t="n"/>
      <c r="S1040" s="223" t="n"/>
      <c r="T1040" s="223" t="n"/>
      <c r="U1040" s="261" t="n"/>
      <c r="V1040" s="86" t="n"/>
      <c r="W1040" s="223" t="n"/>
      <c r="X1040" s="225" t="n"/>
      <c r="Y1040" s="262" t="n"/>
      <c r="Z1040" s="226" t="n"/>
      <c r="AA1040" s="241" t="n"/>
      <c r="AB1040" s="237" t="n"/>
    </row>
    <row r="1041" ht="15" customHeight="1" s="283">
      <c r="A1041" s="109" t="n"/>
      <c r="B1041" s="222" t="n"/>
      <c r="C1041" s="223" t="n"/>
      <c r="D1041" s="223" t="n"/>
      <c r="E1041" s="223" t="n"/>
      <c r="F1041" s="223" t="n"/>
      <c r="G1041" s="223" t="n"/>
      <c r="H1041" s="223" t="n"/>
      <c r="I1041" s="258" t="n"/>
      <c r="J1041" s="186" t="n"/>
      <c r="K1041" s="223" t="n"/>
      <c r="L1041" s="264" t="n"/>
      <c r="M1041" s="265" t="n"/>
      <c r="N1041" s="223" t="n"/>
      <c r="O1041" s="223" t="n"/>
      <c r="P1041" s="260" t="n"/>
      <c r="Q1041" s="260" t="n"/>
      <c r="R1041" s="223" t="n"/>
      <c r="S1041" s="223" t="n"/>
      <c r="T1041" s="223" t="n"/>
      <c r="U1041" s="261" t="n"/>
      <c r="V1041" s="86" t="n"/>
      <c r="W1041" s="223" t="n"/>
      <c r="X1041" s="225" t="n"/>
      <c r="Y1041" s="262" t="n"/>
      <c r="Z1041" s="226" t="n"/>
      <c r="AA1041" s="241" t="n"/>
      <c r="AB1041" s="237" t="n"/>
    </row>
    <row r="1042" ht="15" customHeight="1" s="283">
      <c r="A1042" s="109" t="n"/>
      <c r="B1042" s="222" t="n"/>
      <c r="C1042" s="223" t="n"/>
      <c r="D1042" s="223" t="n"/>
      <c r="E1042" s="223" t="n"/>
      <c r="F1042" s="223" t="n"/>
      <c r="G1042" s="223" t="n"/>
      <c r="H1042" s="223" t="n"/>
      <c r="I1042" s="258" t="n"/>
      <c r="J1042" s="186" t="n"/>
      <c r="K1042" s="223" t="n"/>
      <c r="L1042" s="264" t="n"/>
      <c r="M1042" s="265" t="n"/>
      <c r="N1042" s="223" t="n"/>
      <c r="O1042" s="223" t="n"/>
      <c r="P1042" s="260" t="n"/>
      <c r="Q1042" s="260" t="n"/>
      <c r="R1042" s="223" t="n"/>
      <c r="S1042" s="223" t="n"/>
      <c r="T1042" s="223" t="n"/>
      <c r="U1042" s="261" t="n"/>
      <c r="V1042" s="86" t="n"/>
      <c r="W1042" s="223" t="n"/>
      <c r="X1042" s="225" t="n"/>
      <c r="Y1042" s="262" t="n"/>
      <c r="Z1042" s="226" t="n"/>
      <c r="AA1042" s="241" t="n"/>
      <c r="AB1042" s="237" t="n"/>
    </row>
    <row r="1043" ht="15" customHeight="1" s="283">
      <c r="A1043" s="109" t="n"/>
      <c r="B1043" s="222" t="n"/>
      <c r="C1043" s="223" t="n"/>
      <c r="D1043" s="223" t="n"/>
      <c r="E1043" s="223" t="n"/>
      <c r="F1043" s="223" t="n"/>
      <c r="G1043" s="223" t="n"/>
      <c r="H1043" s="223" t="n"/>
      <c r="I1043" s="258" t="n"/>
      <c r="J1043" s="186" t="n"/>
      <c r="K1043" s="223" t="n"/>
      <c r="L1043" s="223" t="n"/>
      <c r="M1043" s="259" t="n"/>
      <c r="N1043" s="223" t="n"/>
      <c r="O1043" s="223" t="n"/>
      <c r="P1043" s="260" t="n"/>
      <c r="Q1043" s="260" t="n"/>
      <c r="R1043" s="223" t="n"/>
      <c r="S1043" s="223" t="n"/>
      <c r="T1043" s="223" t="n"/>
      <c r="U1043" s="261" t="n"/>
      <c r="V1043" s="86" t="n"/>
      <c r="W1043" s="223" t="n"/>
      <c r="X1043" s="225" t="n"/>
      <c r="Y1043" s="262" t="n"/>
      <c r="Z1043" s="226" t="n"/>
      <c r="AA1043" s="241" t="n"/>
      <c r="AB1043" s="237" t="n"/>
    </row>
    <row r="1044" ht="15" customHeight="1" s="283">
      <c r="A1044" s="109" t="n"/>
      <c r="B1044" s="222" t="n"/>
      <c r="C1044" s="223" t="n"/>
      <c r="D1044" s="223" t="n"/>
      <c r="E1044" s="223" t="n"/>
      <c r="F1044" s="223" t="n"/>
      <c r="G1044" s="223" t="n"/>
      <c r="H1044" s="223" t="n"/>
      <c r="I1044" s="258" t="n"/>
      <c r="J1044" s="186" t="n"/>
      <c r="K1044" s="223" t="n"/>
      <c r="L1044" s="223" t="n"/>
      <c r="M1044" s="259" t="n"/>
      <c r="N1044" s="223" t="n"/>
      <c r="O1044" s="223" t="n"/>
      <c r="P1044" s="260" t="n"/>
      <c r="Q1044" s="260" t="n"/>
      <c r="R1044" s="223" t="n"/>
      <c r="S1044" s="223" t="n"/>
      <c r="T1044" s="223" t="n"/>
      <c r="U1044" s="261" t="n"/>
      <c r="V1044" s="86" t="n"/>
      <c r="W1044" s="223" t="n"/>
      <c r="X1044" s="225" t="n"/>
      <c r="Y1044" s="262" t="n"/>
      <c r="Z1044" s="226" t="n"/>
      <c r="AA1044" s="241" t="n"/>
      <c r="AB1044" s="237" t="n"/>
    </row>
    <row r="1045" ht="15" customHeight="1" s="283">
      <c r="A1045" s="109" t="n"/>
      <c r="B1045" s="222" t="n"/>
      <c r="C1045" s="223" t="n"/>
      <c r="D1045" s="223" t="n"/>
      <c r="E1045" s="223" t="n"/>
      <c r="F1045" s="223" t="n"/>
      <c r="G1045" s="223" t="n"/>
      <c r="H1045" s="223" t="n"/>
      <c r="I1045" s="258" t="n"/>
      <c r="J1045" s="186" t="n"/>
      <c r="K1045" s="223" t="n"/>
      <c r="L1045" s="264" t="n"/>
      <c r="M1045" s="265" t="n"/>
      <c r="N1045" s="223" t="n"/>
      <c r="O1045" s="223" t="n"/>
      <c r="P1045" s="260" t="n"/>
      <c r="Q1045" s="260" t="n"/>
      <c r="R1045" s="223" t="n"/>
      <c r="S1045" s="223" t="n"/>
      <c r="T1045" s="223" t="n"/>
      <c r="U1045" s="261" t="n"/>
      <c r="V1045" s="86" t="n"/>
      <c r="W1045" s="223" t="n"/>
      <c r="X1045" s="225" t="n"/>
      <c r="Y1045" s="262" t="n"/>
      <c r="Z1045" s="226" t="n"/>
      <c r="AA1045" s="241" t="n"/>
      <c r="AB1045" s="237" t="n"/>
    </row>
    <row r="1046" ht="15" customHeight="1" s="283">
      <c r="A1046" s="109" t="n"/>
      <c r="B1046" s="222" t="n"/>
      <c r="C1046" s="223" t="n"/>
      <c r="D1046" s="223" t="n"/>
      <c r="E1046" s="223" t="n"/>
      <c r="F1046" s="223" t="n"/>
      <c r="G1046" s="223" t="n"/>
      <c r="H1046" s="223" t="n"/>
      <c r="I1046" s="258" t="n"/>
      <c r="J1046" s="186" t="n"/>
      <c r="K1046" s="223" t="n"/>
      <c r="L1046" s="264" t="n"/>
      <c r="M1046" s="265" t="n"/>
      <c r="N1046" s="223" t="n"/>
      <c r="O1046" s="223" t="n"/>
      <c r="P1046" s="260" t="n"/>
      <c r="Q1046" s="260" t="n"/>
      <c r="R1046" s="223" t="n"/>
      <c r="S1046" s="223" t="n"/>
      <c r="T1046" s="223" t="n"/>
      <c r="U1046" s="261" t="n"/>
      <c r="V1046" s="86" t="n"/>
      <c r="W1046" s="223" t="n"/>
      <c r="X1046" s="225" t="n"/>
      <c r="Y1046" s="262" t="n"/>
      <c r="Z1046" s="226" t="n"/>
      <c r="AA1046" s="241" t="n"/>
      <c r="AB1046" s="237" t="n"/>
    </row>
    <row r="1047" ht="15" customHeight="1" s="283">
      <c r="A1047" s="109" t="n"/>
      <c r="B1047" s="222" t="n"/>
      <c r="C1047" s="223" t="n"/>
      <c r="D1047" s="223" t="n"/>
      <c r="E1047" s="223" t="n"/>
      <c r="F1047" s="223" t="n"/>
      <c r="G1047" s="223" t="n"/>
      <c r="H1047" s="223" t="n"/>
      <c r="I1047" s="258" t="n"/>
      <c r="J1047" s="186" t="n"/>
      <c r="K1047" s="223" t="n"/>
      <c r="L1047" s="223" t="n"/>
      <c r="M1047" s="259" t="n"/>
      <c r="N1047" s="223" t="n"/>
      <c r="O1047" s="223" t="n"/>
      <c r="P1047" s="260" t="n"/>
      <c r="Q1047" s="260" t="n"/>
      <c r="R1047" s="223" t="n"/>
      <c r="S1047" s="223" t="n"/>
      <c r="T1047" s="223" t="n"/>
      <c r="U1047" s="261" t="n"/>
      <c r="V1047" s="86" t="n"/>
      <c r="W1047" s="223" t="n"/>
      <c r="X1047" s="225" t="n"/>
      <c r="Y1047" s="262" t="n"/>
      <c r="Z1047" s="226" t="n"/>
      <c r="AA1047" s="241" t="n"/>
      <c r="AB1047" s="237" t="n"/>
    </row>
    <row r="1048" ht="15" customHeight="1" s="283">
      <c r="A1048" s="109" t="n"/>
      <c r="B1048" s="222" t="n"/>
      <c r="C1048" s="223" t="n"/>
      <c r="D1048" s="223" t="n"/>
      <c r="E1048" s="223" t="n"/>
      <c r="F1048" s="223" t="n"/>
      <c r="G1048" s="223" t="n"/>
      <c r="H1048" s="223" t="n"/>
      <c r="I1048" s="258" t="n"/>
      <c r="J1048" s="186" t="n"/>
      <c r="K1048" s="223" t="n"/>
      <c r="L1048" s="264" t="n"/>
      <c r="M1048" s="265" t="n"/>
      <c r="N1048" s="223" t="n"/>
      <c r="O1048" s="223" t="n"/>
      <c r="P1048" s="260" t="n"/>
      <c r="Q1048" s="260" t="n"/>
      <c r="R1048" s="223" t="n"/>
      <c r="S1048" s="223" t="n"/>
      <c r="T1048" s="223" t="n"/>
      <c r="U1048" s="261" t="n"/>
      <c r="V1048" s="86" t="n"/>
      <c r="W1048" s="223" t="n"/>
      <c r="X1048" s="225" t="n"/>
      <c r="Y1048" s="262" t="n"/>
      <c r="Z1048" s="226" t="n"/>
      <c r="AA1048" s="241" t="n"/>
      <c r="AB1048" s="237" t="n"/>
    </row>
    <row r="1049" ht="15" customHeight="1" s="283">
      <c r="A1049" s="109" t="n"/>
      <c r="B1049" s="222" t="n"/>
      <c r="C1049" s="223" t="n"/>
      <c r="D1049" s="223" t="n"/>
      <c r="E1049" s="223" t="n"/>
      <c r="F1049" s="223" t="n"/>
      <c r="G1049" s="223" t="n"/>
      <c r="H1049" s="223" t="n"/>
      <c r="I1049" s="258" t="n"/>
      <c r="J1049" s="186" t="n"/>
      <c r="K1049" s="223" t="n"/>
      <c r="L1049" s="264" t="n"/>
      <c r="M1049" s="265" t="n"/>
      <c r="N1049" s="223" t="n"/>
      <c r="O1049" s="223" t="n"/>
      <c r="P1049" s="260" t="n"/>
      <c r="Q1049" s="260" t="n"/>
      <c r="R1049" s="223" t="n"/>
      <c r="S1049" s="223" t="n"/>
      <c r="T1049" s="223" t="n"/>
      <c r="U1049" s="261" t="n"/>
      <c r="V1049" s="86" t="n"/>
      <c r="W1049" s="223" t="n"/>
      <c r="X1049" s="225" t="n"/>
      <c r="Y1049" s="262" t="n"/>
      <c r="Z1049" s="226" t="n"/>
      <c r="AA1049" s="241" t="n"/>
      <c r="AB1049" s="237" t="n"/>
    </row>
    <row r="1050" ht="15" customHeight="1" s="283">
      <c r="A1050" s="109" t="n"/>
      <c r="B1050" s="222" t="n"/>
      <c r="C1050" s="223" t="n"/>
      <c r="D1050" s="223" t="n"/>
      <c r="E1050" s="223" t="n"/>
      <c r="F1050" s="223" t="n"/>
      <c r="G1050" s="223" t="n"/>
      <c r="H1050" s="223" t="n"/>
      <c r="I1050" s="258" t="n"/>
      <c r="J1050" s="186" t="n"/>
      <c r="K1050" s="223" t="n"/>
      <c r="L1050" s="223" t="n"/>
      <c r="M1050" s="259" t="n"/>
      <c r="N1050" s="223" t="n"/>
      <c r="O1050" s="223" t="n"/>
      <c r="P1050" s="260" t="n"/>
      <c r="Q1050" s="260" t="n"/>
      <c r="R1050" s="223" t="n"/>
      <c r="S1050" s="223" t="n"/>
      <c r="T1050" s="223" t="n"/>
      <c r="U1050" s="261" t="n"/>
      <c r="V1050" s="86" t="n"/>
      <c r="W1050" s="223" t="n"/>
      <c r="X1050" s="225" t="n"/>
      <c r="Y1050" s="262" t="n"/>
      <c r="Z1050" s="226" t="n"/>
      <c r="AA1050" s="241" t="n"/>
      <c r="AB1050" s="237" t="n"/>
    </row>
    <row r="1051" ht="15" customHeight="1" s="283">
      <c r="A1051" s="109" t="n"/>
      <c r="B1051" s="222" t="n"/>
      <c r="C1051" s="223" t="n"/>
      <c r="D1051" s="223" t="n"/>
      <c r="E1051" s="223" t="n"/>
      <c r="F1051" s="223" t="n"/>
      <c r="G1051" s="223" t="n"/>
      <c r="H1051" s="223" t="n"/>
      <c r="I1051" s="258" t="n"/>
      <c r="J1051" s="186" t="n"/>
      <c r="K1051" s="223" t="n"/>
      <c r="L1051" s="264" t="n"/>
      <c r="M1051" s="265" t="n"/>
      <c r="N1051" s="223" t="n"/>
      <c r="O1051" s="223" t="n"/>
      <c r="P1051" s="260" t="n"/>
      <c r="Q1051" s="260" t="n"/>
      <c r="R1051" s="223" t="n"/>
      <c r="S1051" s="223" t="n"/>
      <c r="T1051" s="223" t="n"/>
      <c r="U1051" s="261" t="n"/>
      <c r="V1051" s="86" t="n"/>
      <c r="W1051" s="223" t="n"/>
      <c r="X1051" s="225" t="n"/>
      <c r="Y1051" s="262" t="n"/>
      <c r="Z1051" s="226" t="n"/>
      <c r="AA1051" s="241" t="n"/>
      <c r="AB1051" s="237" t="n"/>
    </row>
    <row r="1052" ht="15" customHeight="1" s="283">
      <c r="A1052" s="109" t="n"/>
      <c r="B1052" s="222" t="n"/>
      <c r="C1052" s="223" t="n"/>
      <c r="D1052" s="223" t="n"/>
      <c r="E1052" s="223" t="n"/>
      <c r="F1052" s="223" t="n"/>
      <c r="G1052" s="223" t="n"/>
      <c r="H1052" s="223" t="n"/>
      <c r="I1052" s="258" t="n"/>
      <c r="J1052" s="186" t="n"/>
      <c r="K1052" s="223" t="n"/>
      <c r="L1052" s="264" t="n"/>
      <c r="M1052" s="265" t="n"/>
      <c r="N1052" s="223" t="n"/>
      <c r="O1052" s="223" t="n"/>
      <c r="P1052" s="260" t="n"/>
      <c r="Q1052" s="260" t="n"/>
      <c r="R1052" s="223" t="n"/>
      <c r="S1052" s="223" t="n"/>
      <c r="T1052" s="223" t="n"/>
      <c r="U1052" s="261" t="n"/>
      <c r="V1052" s="86" t="n"/>
      <c r="W1052" s="223" t="n"/>
      <c r="X1052" s="225" t="n"/>
      <c r="Y1052" s="262" t="n"/>
      <c r="Z1052" s="226" t="n"/>
      <c r="AA1052" s="241" t="n"/>
      <c r="AB1052" s="237" t="n"/>
    </row>
    <row r="1053" ht="15" customHeight="1" s="283">
      <c r="A1053" s="109" t="n"/>
      <c r="B1053" s="222" t="n"/>
      <c r="C1053" s="223" t="n"/>
      <c r="D1053" s="223" t="n"/>
      <c r="E1053" s="223" t="n"/>
      <c r="F1053" s="223" t="n"/>
      <c r="G1053" s="223" t="n"/>
      <c r="H1053" s="223" t="n"/>
      <c r="I1053" s="258" t="n"/>
      <c r="J1053" s="186" t="n"/>
      <c r="K1053" s="223" t="n"/>
      <c r="L1053" s="264" t="n"/>
      <c r="M1053" s="265" t="n"/>
      <c r="N1053" s="223" t="n"/>
      <c r="O1053" s="223" t="n"/>
      <c r="P1053" s="260" t="n"/>
      <c r="Q1053" s="260" t="n"/>
      <c r="R1053" s="223" t="n"/>
      <c r="S1053" s="223" t="n"/>
      <c r="T1053" s="223" t="n"/>
      <c r="U1053" s="261" t="n"/>
      <c r="V1053" s="86" t="n"/>
      <c r="W1053" s="223" t="n"/>
      <c r="X1053" s="225" t="n"/>
      <c r="Y1053" s="262" t="n"/>
      <c r="Z1053" s="226" t="n"/>
      <c r="AA1053" s="241" t="n"/>
      <c r="AB1053" s="237" t="n"/>
    </row>
    <row r="1054" ht="15" customHeight="1" s="283">
      <c r="A1054" s="109" t="n"/>
      <c r="B1054" s="222" t="n"/>
      <c r="C1054" s="223" t="n"/>
      <c r="D1054" s="223" t="n"/>
      <c r="E1054" s="223" t="n"/>
      <c r="F1054" s="223" t="n"/>
      <c r="G1054" s="223" t="n"/>
      <c r="H1054" s="223" t="n"/>
      <c r="I1054" s="258" t="n"/>
      <c r="J1054" s="186" t="n"/>
      <c r="K1054" s="223" t="n"/>
      <c r="L1054" s="264" t="n"/>
      <c r="M1054" s="265" t="n"/>
      <c r="N1054" s="223" t="n"/>
      <c r="O1054" s="223" t="n"/>
      <c r="P1054" s="260" t="n"/>
      <c r="Q1054" s="260" t="n"/>
      <c r="R1054" s="223" t="n"/>
      <c r="S1054" s="223" t="n"/>
      <c r="T1054" s="223" t="n"/>
      <c r="U1054" s="261" t="n"/>
      <c r="V1054" s="86" t="n"/>
      <c r="W1054" s="223" t="n"/>
      <c r="X1054" s="225" t="n"/>
      <c r="Y1054" s="262" t="n"/>
      <c r="Z1054" s="226" t="n"/>
      <c r="AA1054" s="241" t="n"/>
      <c r="AB1054" s="237" t="n"/>
    </row>
    <row r="1055" ht="15" customHeight="1" s="283">
      <c r="A1055" s="109" t="n"/>
      <c r="B1055" s="222" t="n"/>
      <c r="C1055" s="223" t="n"/>
      <c r="D1055" s="223" t="n"/>
      <c r="E1055" s="223" t="n"/>
      <c r="F1055" s="223" t="n"/>
      <c r="G1055" s="223" t="n"/>
      <c r="H1055" s="223" t="n"/>
      <c r="I1055" s="258" t="n"/>
      <c r="J1055" s="186" t="n"/>
      <c r="K1055" s="223" t="n"/>
      <c r="L1055" s="223" t="n"/>
      <c r="M1055" s="259" t="n"/>
      <c r="N1055" s="223" t="n"/>
      <c r="O1055" s="223" t="n"/>
      <c r="P1055" s="260" t="n"/>
      <c r="Q1055" s="260" t="n"/>
      <c r="R1055" s="223" t="n"/>
      <c r="S1055" s="223" t="n"/>
      <c r="T1055" s="223" t="n"/>
      <c r="U1055" s="261" t="n"/>
      <c r="V1055" s="86" t="n"/>
      <c r="W1055" s="223" t="n"/>
      <c r="X1055" s="225" t="n"/>
      <c r="Y1055" s="262" t="n"/>
      <c r="Z1055" s="226" t="n"/>
      <c r="AA1055" s="241" t="n"/>
      <c r="AB1055" s="237" t="n"/>
    </row>
    <row r="1056" ht="15" customHeight="1" s="283">
      <c r="A1056" s="109" t="n"/>
      <c r="B1056" s="222" t="n"/>
      <c r="C1056" s="223" t="n"/>
      <c r="D1056" s="223" t="n"/>
      <c r="E1056" s="223" t="n"/>
      <c r="F1056" s="223" t="n"/>
      <c r="G1056" s="223" t="n"/>
      <c r="H1056" s="223" t="n"/>
      <c r="I1056" s="258" t="n"/>
      <c r="J1056" s="186" t="n"/>
      <c r="K1056" s="223" t="n"/>
      <c r="L1056" s="264" t="n"/>
      <c r="M1056" s="265" t="n"/>
      <c r="N1056" s="223" t="n"/>
      <c r="O1056" s="223" t="n"/>
      <c r="P1056" s="260" t="n"/>
      <c r="Q1056" s="260" t="n"/>
      <c r="R1056" s="223" t="n"/>
      <c r="S1056" s="223" t="n"/>
      <c r="T1056" s="223" t="n"/>
      <c r="U1056" s="261" t="n"/>
      <c r="V1056" s="86" t="n"/>
      <c r="W1056" s="223" t="n"/>
      <c r="X1056" s="225" t="n"/>
      <c r="Y1056" s="262" t="n"/>
      <c r="Z1056" s="226" t="n"/>
      <c r="AA1056" s="241" t="n"/>
      <c r="AB1056" s="237" t="n"/>
    </row>
    <row r="1057" ht="15" customHeight="1" s="283">
      <c r="A1057" s="109" t="n"/>
      <c r="B1057" s="222" t="n"/>
      <c r="C1057" s="223" t="n"/>
      <c r="D1057" s="223" t="n"/>
      <c r="E1057" s="223" t="n"/>
      <c r="F1057" s="223" t="n"/>
      <c r="G1057" s="223" t="n"/>
      <c r="H1057" s="223" t="n"/>
      <c r="I1057" s="258" t="n"/>
      <c r="J1057" s="186" t="n"/>
      <c r="K1057" s="223" t="n"/>
      <c r="L1057" s="264" t="n"/>
      <c r="M1057" s="265" t="n"/>
      <c r="N1057" s="223" t="n"/>
      <c r="O1057" s="223" t="n"/>
      <c r="P1057" s="260" t="n"/>
      <c r="Q1057" s="260" t="n"/>
      <c r="R1057" s="223" t="n"/>
      <c r="S1057" s="223" t="n"/>
      <c r="T1057" s="223" t="n"/>
      <c r="U1057" s="261" t="n"/>
      <c r="V1057" s="86" t="n"/>
      <c r="W1057" s="223" t="n"/>
      <c r="X1057" s="225" t="n"/>
      <c r="Y1057" s="262" t="n"/>
      <c r="Z1057" s="226" t="n"/>
      <c r="AA1057" s="241" t="n"/>
      <c r="AB1057" s="237" t="n"/>
    </row>
    <row r="1058" ht="15" customHeight="1" s="283">
      <c r="A1058" s="109" t="n"/>
      <c r="B1058" s="222" t="n"/>
      <c r="C1058" s="223" t="n"/>
      <c r="D1058" s="223" t="n"/>
      <c r="E1058" s="223" t="n"/>
      <c r="F1058" s="223" t="n"/>
      <c r="G1058" s="223" t="n"/>
      <c r="H1058" s="223" t="n"/>
      <c r="I1058" s="258" t="n"/>
      <c r="J1058" s="186" t="n"/>
      <c r="K1058" s="223" t="n"/>
      <c r="L1058" s="264" t="n"/>
      <c r="M1058" s="265" t="n"/>
      <c r="N1058" s="223" t="n"/>
      <c r="O1058" s="223" t="n"/>
      <c r="P1058" s="260" t="n"/>
      <c r="Q1058" s="260" t="n"/>
      <c r="R1058" s="223" t="n"/>
      <c r="S1058" s="223" t="n"/>
      <c r="T1058" s="223" t="n"/>
      <c r="U1058" s="261" t="n"/>
      <c r="V1058" s="86" t="n"/>
      <c r="W1058" s="223" t="n"/>
      <c r="X1058" s="225" t="n"/>
      <c r="Y1058" s="262" t="n"/>
      <c r="Z1058" s="226" t="n"/>
      <c r="AA1058" s="241" t="n"/>
      <c r="AB1058" s="237" t="n"/>
    </row>
    <row r="1059" ht="15" customHeight="1" s="283">
      <c r="A1059" s="109" t="n"/>
      <c r="B1059" s="222" t="n"/>
      <c r="C1059" s="223" t="n"/>
      <c r="D1059" s="223" t="n"/>
      <c r="E1059" s="223" t="n"/>
      <c r="F1059" s="223" t="n"/>
      <c r="G1059" s="223" t="n"/>
      <c r="H1059" s="223" t="n"/>
      <c r="I1059" s="258" t="n"/>
      <c r="J1059" s="186" t="n"/>
      <c r="K1059" s="223" t="n"/>
      <c r="L1059" s="264" t="n"/>
      <c r="M1059" s="265" t="n"/>
      <c r="N1059" s="223" t="n"/>
      <c r="O1059" s="223" t="n"/>
      <c r="P1059" s="260" t="n"/>
      <c r="Q1059" s="260" t="n"/>
      <c r="R1059" s="223" t="n"/>
      <c r="S1059" s="223" t="n"/>
      <c r="T1059" s="223" t="n"/>
      <c r="U1059" s="261" t="n"/>
      <c r="V1059" s="86" t="n"/>
      <c r="W1059" s="223" t="n"/>
      <c r="X1059" s="225" t="n"/>
      <c r="Y1059" s="262" t="n"/>
      <c r="Z1059" s="226" t="n"/>
      <c r="AA1059" s="241" t="n"/>
      <c r="AB1059" s="237" t="n"/>
    </row>
    <row r="1060" ht="15" customHeight="1" s="283">
      <c r="A1060" s="109" t="n"/>
      <c r="B1060" s="222" t="n"/>
      <c r="C1060" s="223" t="n"/>
      <c r="D1060" s="223" t="n"/>
      <c r="E1060" s="223" t="n"/>
      <c r="F1060" s="223" t="n"/>
      <c r="G1060" s="223" t="n"/>
      <c r="H1060" s="223" t="n"/>
      <c r="I1060" s="258" t="n"/>
      <c r="J1060" s="186" t="n"/>
      <c r="K1060" s="223" t="n"/>
      <c r="L1060" s="264" t="n"/>
      <c r="M1060" s="265" t="n"/>
      <c r="N1060" s="223" t="n"/>
      <c r="O1060" s="223" t="n"/>
      <c r="P1060" s="260" t="n"/>
      <c r="Q1060" s="260" t="n"/>
      <c r="R1060" s="223" t="n"/>
      <c r="S1060" s="223" t="n"/>
      <c r="T1060" s="223" t="n"/>
      <c r="U1060" s="261" t="n"/>
      <c r="V1060" s="86" t="n"/>
      <c r="W1060" s="223" t="n"/>
      <c r="X1060" s="225" t="n"/>
      <c r="Y1060" s="262" t="n"/>
      <c r="Z1060" s="226" t="n"/>
      <c r="AA1060" s="241" t="n"/>
      <c r="AB1060" s="237" t="n"/>
    </row>
    <row r="1061" ht="15" customHeight="1" s="283">
      <c r="A1061" s="109" t="n"/>
      <c r="B1061" s="222" t="n"/>
      <c r="C1061" s="223" t="n"/>
      <c r="D1061" s="223" t="n"/>
      <c r="E1061" s="223" t="n"/>
      <c r="F1061" s="223" t="n"/>
      <c r="G1061" s="223" t="n"/>
      <c r="H1061" s="223" t="n"/>
      <c r="I1061" s="258" t="n"/>
      <c r="J1061" s="186" t="n"/>
      <c r="K1061" s="223" t="n"/>
      <c r="L1061" s="264" t="n"/>
      <c r="M1061" s="265" t="n"/>
      <c r="N1061" s="223" t="n"/>
      <c r="O1061" s="223" t="n"/>
      <c r="P1061" s="260" t="n"/>
      <c r="Q1061" s="260" t="n"/>
      <c r="R1061" s="223" t="n"/>
      <c r="S1061" s="223" t="n"/>
      <c r="T1061" s="223" t="n"/>
      <c r="U1061" s="261" t="n"/>
      <c r="V1061" s="86" t="n"/>
      <c r="W1061" s="223" t="n"/>
      <c r="X1061" s="225" t="n"/>
      <c r="Y1061" s="262" t="n"/>
      <c r="Z1061" s="226" t="n"/>
      <c r="AA1061" s="241" t="n"/>
      <c r="AB1061" s="237" t="n"/>
    </row>
    <row r="1062" ht="15" customHeight="1" s="283">
      <c r="A1062" s="109" t="n"/>
      <c r="B1062" s="222" t="n"/>
      <c r="C1062" s="223" t="n"/>
      <c r="D1062" s="223" t="n"/>
      <c r="E1062" s="223" t="n"/>
      <c r="F1062" s="223" t="n"/>
      <c r="G1062" s="223" t="n"/>
      <c r="H1062" s="223" t="n"/>
      <c r="I1062" s="258" t="n"/>
      <c r="J1062" s="186" t="n"/>
      <c r="K1062" s="223" t="n"/>
      <c r="L1062" s="264" t="n"/>
      <c r="M1062" s="265" t="n"/>
      <c r="N1062" s="223" t="n"/>
      <c r="O1062" s="223" t="n"/>
      <c r="P1062" s="260" t="n"/>
      <c r="Q1062" s="260" t="n"/>
      <c r="R1062" s="223" t="n"/>
      <c r="S1062" s="223" t="n"/>
      <c r="T1062" s="223" t="n"/>
      <c r="U1062" s="261" t="n"/>
      <c r="V1062" s="86" t="n"/>
      <c r="W1062" s="223" t="n"/>
      <c r="X1062" s="225" t="n"/>
      <c r="Y1062" s="262" t="n"/>
      <c r="Z1062" s="226" t="n"/>
      <c r="AA1062" s="241" t="n"/>
      <c r="AB1062" s="237" t="n"/>
    </row>
    <row r="1063" ht="15" customHeight="1" s="283">
      <c r="A1063" s="109" t="n"/>
      <c r="B1063" s="222" t="n"/>
      <c r="C1063" s="223" t="n"/>
      <c r="D1063" s="223" t="n"/>
      <c r="E1063" s="223" t="n"/>
      <c r="F1063" s="223" t="n"/>
      <c r="G1063" s="223" t="n"/>
      <c r="H1063" s="223" t="n"/>
      <c r="I1063" s="258" t="n"/>
      <c r="J1063" s="186" t="n"/>
      <c r="K1063" s="223" t="n"/>
      <c r="L1063" s="264" t="n"/>
      <c r="M1063" s="265" t="n"/>
      <c r="N1063" s="223" t="n"/>
      <c r="O1063" s="223" t="n"/>
      <c r="P1063" s="260" t="n"/>
      <c r="Q1063" s="260" t="n"/>
      <c r="R1063" s="223" t="n"/>
      <c r="S1063" s="223" t="n"/>
      <c r="T1063" s="223" t="n"/>
      <c r="U1063" s="261" t="n"/>
      <c r="V1063" s="86" t="n"/>
      <c r="W1063" s="223" t="n"/>
      <c r="X1063" s="225" t="n"/>
      <c r="Y1063" s="262" t="n"/>
      <c r="Z1063" s="226" t="n"/>
      <c r="AA1063" s="241" t="n"/>
      <c r="AB1063" s="237" t="n"/>
    </row>
    <row r="1064" ht="15" customHeight="1" s="283">
      <c r="A1064" s="109" t="n"/>
      <c r="B1064" s="222" t="n"/>
      <c r="C1064" s="223" t="n"/>
      <c r="D1064" s="223" t="n"/>
      <c r="E1064" s="223" t="n"/>
      <c r="F1064" s="223" t="n"/>
      <c r="G1064" s="223" t="n"/>
      <c r="H1064" s="223" t="n"/>
      <c r="I1064" s="258" t="n"/>
      <c r="J1064" s="186" t="n"/>
      <c r="K1064" s="223" t="n"/>
      <c r="L1064" s="264" t="n"/>
      <c r="M1064" s="265" t="n"/>
      <c r="N1064" s="223" t="n"/>
      <c r="O1064" s="223" t="n"/>
      <c r="P1064" s="260" t="n"/>
      <c r="Q1064" s="260" t="n"/>
      <c r="R1064" s="223" t="n"/>
      <c r="S1064" s="223" t="n"/>
      <c r="T1064" s="223" t="n"/>
      <c r="U1064" s="261" t="n"/>
      <c r="V1064" s="86" t="n"/>
      <c r="W1064" s="223" t="n"/>
      <c r="X1064" s="225" t="n"/>
      <c r="Y1064" s="262" t="n"/>
      <c r="Z1064" s="226" t="n"/>
      <c r="AA1064" s="241" t="n"/>
      <c r="AB1064" s="237" t="n"/>
    </row>
    <row r="1065" ht="15" customHeight="1" s="283">
      <c r="A1065" s="109" t="n"/>
      <c r="B1065" s="222" t="n"/>
      <c r="C1065" s="223" t="n"/>
      <c r="D1065" s="223" t="n"/>
      <c r="E1065" s="223" t="n"/>
      <c r="F1065" s="223" t="n"/>
      <c r="G1065" s="223" t="n"/>
      <c r="H1065" s="223" t="n"/>
      <c r="I1065" s="258" t="n"/>
      <c r="J1065" s="186" t="n"/>
      <c r="K1065" s="223" t="n"/>
      <c r="L1065" s="264" t="n"/>
      <c r="M1065" s="265" t="n"/>
      <c r="N1065" s="223" t="n"/>
      <c r="O1065" s="223" t="n"/>
      <c r="P1065" s="260" t="n"/>
      <c r="Q1065" s="260" t="n"/>
      <c r="R1065" s="223" t="n"/>
      <c r="S1065" s="223" t="n"/>
      <c r="T1065" s="223" t="n"/>
      <c r="U1065" s="261" t="n"/>
      <c r="V1065" s="86" t="n"/>
      <c r="W1065" s="223" t="n"/>
      <c r="X1065" s="225" t="n"/>
      <c r="Y1065" s="262" t="n"/>
      <c r="Z1065" s="226" t="n"/>
      <c r="AA1065" s="241" t="n"/>
      <c r="AB1065" s="237" t="n"/>
    </row>
    <row r="1066" ht="15" customHeight="1" s="283">
      <c r="A1066" s="109" t="n"/>
      <c r="B1066" s="222" t="n"/>
      <c r="C1066" s="223" t="n"/>
      <c r="D1066" s="223" t="n"/>
      <c r="E1066" s="223" t="n"/>
      <c r="F1066" s="223" t="n"/>
      <c r="G1066" s="223" t="n"/>
      <c r="H1066" s="223" t="n"/>
      <c r="I1066" s="258" t="n"/>
      <c r="J1066" s="186" t="n"/>
      <c r="K1066" s="223" t="n"/>
      <c r="L1066" s="264" t="n"/>
      <c r="M1066" s="265" t="n"/>
      <c r="N1066" s="223" t="n"/>
      <c r="O1066" s="223" t="n"/>
      <c r="P1066" s="260" t="n"/>
      <c r="Q1066" s="260" t="n"/>
      <c r="R1066" s="223" t="n"/>
      <c r="S1066" s="223" t="n"/>
      <c r="T1066" s="223" t="n"/>
      <c r="U1066" s="261" t="n"/>
      <c r="V1066" s="86" t="n"/>
      <c r="W1066" s="223" t="n"/>
      <c r="X1066" s="225" t="n"/>
      <c r="Y1066" s="262" t="n"/>
      <c r="Z1066" s="226" t="n"/>
      <c r="AA1066" s="241" t="n"/>
      <c r="AB1066" s="237" t="n"/>
    </row>
    <row r="1067" ht="15" customHeight="1" s="283">
      <c r="A1067" s="109" t="n"/>
      <c r="B1067" s="222" t="n"/>
      <c r="C1067" s="223" t="n"/>
      <c r="D1067" s="223" t="n"/>
      <c r="E1067" s="223" t="n"/>
      <c r="F1067" s="223" t="n"/>
      <c r="G1067" s="223" t="n"/>
      <c r="H1067" s="223" t="n"/>
      <c r="I1067" s="258" t="n"/>
      <c r="J1067" s="186" t="n"/>
      <c r="K1067" s="223" t="n"/>
      <c r="L1067" s="223" t="n"/>
      <c r="M1067" s="259" t="n"/>
      <c r="N1067" s="223" t="n"/>
      <c r="O1067" s="223" t="n"/>
      <c r="P1067" s="260" t="n"/>
      <c r="Q1067" s="260" t="n"/>
      <c r="R1067" s="223" t="n"/>
      <c r="S1067" s="223" t="n"/>
      <c r="T1067" s="223" t="n"/>
      <c r="U1067" s="261" t="n"/>
      <c r="V1067" s="86" t="n"/>
      <c r="W1067" s="223" t="n"/>
      <c r="X1067" s="225" t="n"/>
      <c r="Y1067" s="262" t="n"/>
      <c r="Z1067" s="226" t="n"/>
      <c r="AA1067" s="241" t="n"/>
      <c r="AB1067" s="237" t="n"/>
    </row>
    <row r="1068" ht="15" customHeight="1" s="283">
      <c r="A1068" s="109" t="n"/>
      <c r="B1068" s="222" t="n"/>
      <c r="C1068" s="223" t="n"/>
      <c r="D1068" s="223" t="n"/>
      <c r="E1068" s="223" t="n"/>
      <c r="F1068" s="223" t="n"/>
      <c r="G1068" s="223" t="n"/>
      <c r="H1068" s="223" t="n"/>
      <c r="I1068" s="258" t="n"/>
      <c r="J1068" s="186" t="n"/>
      <c r="K1068" s="223" t="n"/>
      <c r="L1068" s="264" t="n"/>
      <c r="M1068" s="265" t="n"/>
      <c r="N1068" s="223" t="n"/>
      <c r="O1068" s="223" t="n"/>
      <c r="P1068" s="260" t="n"/>
      <c r="Q1068" s="260" t="n"/>
      <c r="R1068" s="223" t="n"/>
      <c r="S1068" s="223" t="n"/>
      <c r="T1068" s="223" t="n"/>
      <c r="U1068" s="261" t="n"/>
      <c r="V1068" s="86" t="n"/>
      <c r="W1068" s="223" t="n"/>
      <c r="X1068" s="225" t="n"/>
      <c r="Y1068" s="262" t="n"/>
      <c r="Z1068" s="226" t="n"/>
      <c r="AA1068" s="241" t="n"/>
      <c r="AB1068" s="237" t="n"/>
    </row>
    <row r="1069" ht="15" customHeight="1" s="283">
      <c r="A1069" s="109" t="n"/>
      <c r="B1069" s="222" t="n"/>
      <c r="C1069" s="223" t="n"/>
      <c r="D1069" s="223" t="n"/>
      <c r="E1069" s="223" t="n"/>
      <c r="F1069" s="223" t="n"/>
      <c r="G1069" s="223" t="n"/>
      <c r="H1069" s="223" t="n"/>
      <c r="I1069" s="258" t="n"/>
      <c r="J1069" s="186" t="n"/>
      <c r="K1069" s="264" t="n"/>
      <c r="L1069" s="264" t="n"/>
      <c r="M1069" s="265" t="n"/>
      <c r="N1069" s="223" t="n"/>
      <c r="O1069" s="223" t="n"/>
      <c r="P1069" s="260" t="n"/>
      <c r="Q1069" s="260" t="n"/>
      <c r="R1069" s="223" t="n"/>
      <c r="S1069" s="223" t="n"/>
      <c r="T1069" s="223" t="n"/>
      <c r="U1069" s="261" t="n"/>
      <c r="V1069" s="86" t="n"/>
      <c r="W1069" s="223" t="n"/>
      <c r="X1069" s="225" t="n"/>
      <c r="Y1069" s="262" t="n"/>
      <c r="Z1069" s="226" t="n"/>
      <c r="AA1069" s="241" t="n"/>
      <c r="AB1069" s="237" t="n"/>
    </row>
    <row r="1070" ht="15" customHeight="1" s="283">
      <c r="A1070" s="109" t="n"/>
      <c r="B1070" s="222" t="n"/>
      <c r="C1070" s="223" t="n"/>
      <c r="D1070" s="223" t="n"/>
      <c r="E1070" s="223" t="n"/>
      <c r="F1070" s="223" t="n"/>
      <c r="G1070" s="223" t="n"/>
      <c r="H1070" s="223" t="n"/>
      <c r="I1070" s="258" t="n"/>
      <c r="J1070" s="186" t="n"/>
      <c r="K1070" s="223" t="n"/>
      <c r="L1070" s="223" t="n"/>
      <c r="M1070" s="259" t="n"/>
      <c r="N1070" s="223" t="n"/>
      <c r="O1070" s="223" t="n"/>
      <c r="P1070" s="260" t="n"/>
      <c r="Q1070" s="260" t="n"/>
      <c r="R1070" s="223" t="n"/>
      <c r="S1070" s="223" t="n"/>
      <c r="T1070" s="223" t="n"/>
      <c r="U1070" s="261" t="n"/>
      <c r="V1070" s="86" t="n"/>
      <c r="W1070" s="223" t="n"/>
      <c r="X1070" s="225" t="n"/>
      <c r="Y1070" s="262" t="n"/>
      <c r="Z1070" s="226" t="n"/>
      <c r="AA1070" s="241" t="n"/>
      <c r="AB1070" s="237" t="n"/>
    </row>
    <row r="1071" ht="15" customHeight="1" s="283">
      <c r="A1071" s="109" t="n"/>
      <c r="B1071" s="222" t="n"/>
      <c r="C1071" s="223" t="n"/>
      <c r="D1071" s="223" t="n"/>
      <c r="E1071" s="223" t="n"/>
      <c r="F1071" s="223" t="n"/>
      <c r="G1071" s="223" t="n"/>
      <c r="H1071" s="223" t="n"/>
      <c r="I1071" s="258" t="n"/>
      <c r="J1071" s="186" t="n"/>
      <c r="K1071" s="223" t="n"/>
      <c r="L1071" s="264" t="n"/>
      <c r="M1071" s="265" t="n"/>
      <c r="N1071" s="223" t="n"/>
      <c r="O1071" s="223" t="n"/>
      <c r="P1071" s="260" t="n"/>
      <c r="Q1071" s="260" t="n"/>
      <c r="R1071" s="223" t="n"/>
      <c r="S1071" s="223" t="n"/>
      <c r="T1071" s="223" t="n"/>
      <c r="U1071" s="261" t="n"/>
      <c r="V1071" s="86" t="n"/>
      <c r="W1071" s="223" t="n"/>
      <c r="X1071" s="225" t="n"/>
      <c r="Y1071" s="262" t="n"/>
      <c r="Z1071" s="226" t="n"/>
      <c r="AA1071" s="241" t="n"/>
      <c r="AB1071" s="237" t="n"/>
    </row>
    <row r="1072" ht="15" customHeight="1" s="283">
      <c r="A1072" s="109" t="n"/>
      <c r="B1072" s="222" t="n"/>
      <c r="C1072" s="223" t="n"/>
      <c r="D1072" s="223" t="n"/>
      <c r="E1072" s="223" t="n"/>
      <c r="F1072" s="223" t="n"/>
      <c r="G1072" s="223" t="n"/>
      <c r="H1072" s="223" t="n"/>
      <c r="I1072" s="258" t="n"/>
      <c r="J1072" s="186" t="n"/>
      <c r="K1072" s="223" t="n"/>
      <c r="L1072" s="264" t="n"/>
      <c r="M1072" s="265" t="n"/>
      <c r="N1072" s="223" t="n"/>
      <c r="O1072" s="223" t="n"/>
      <c r="P1072" s="260" t="n"/>
      <c r="Q1072" s="260" t="n"/>
      <c r="R1072" s="223" t="n"/>
      <c r="S1072" s="223" t="n"/>
      <c r="T1072" s="223" t="n"/>
      <c r="U1072" s="261" t="n"/>
      <c r="V1072" s="86" t="n"/>
      <c r="W1072" s="223" t="n"/>
      <c r="X1072" s="225" t="n"/>
      <c r="Y1072" s="262" t="n"/>
      <c r="Z1072" s="226" t="n"/>
      <c r="AA1072" s="241" t="n"/>
      <c r="AB1072" s="237" t="n"/>
    </row>
    <row r="1073" ht="15" customHeight="1" s="283">
      <c r="A1073" s="109" t="n"/>
      <c r="B1073" s="222" t="n"/>
      <c r="C1073" s="223" t="n"/>
      <c r="D1073" s="223" t="n"/>
      <c r="E1073" s="223" t="n"/>
      <c r="F1073" s="223" t="n"/>
      <c r="G1073" s="223" t="n"/>
      <c r="H1073" s="223" t="n"/>
      <c r="I1073" s="258" t="n"/>
      <c r="J1073" s="186" t="n"/>
      <c r="K1073" s="223" t="n"/>
      <c r="L1073" s="264" t="n"/>
      <c r="M1073" s="265" t="n"/>
      <c r="N1073" s="223" t="n"/>
      <c r="O1073" s="223" t="n"/>
      <c r="P1073" s="260" t="n"/>
      <c r="Q1073" s="260" t="n"/>
      <c r="R1073" s="223" t="n"/>
      <c r="S1073" s="223" t="n"/>
      <c r="T1073" s="223" t="n"/>
      <c r="U1073" s="261" t="n"/>
      <c r="V1073" s="86" t="n"/>
      <c r="W1073" s="223" t="n"/>
      <c r="X1073" s="225" t="n"/>
      <c r="Y1073" s="262" t="n"/>
      <c r="Z1073" s="226" t="n"/>
      <c r="AA1073" s="241" t="n"/>
      <c r="AB1073" s="237" t="n"/>
    </row>
    <row r="1074" ht="15" customHeight="1" s="283">
      <c r="A1074" s="109" t="n"/>
      <c r="B1074" s="222" t="n"/>
      <c r="C1074" s="223" t="n"/>
      <c r="D1074" s="223" t="n"/>
      <c r="E1074" s="223" t="n"/>
      <c r="F1074" s="223" t="n"/>
      <c r="G1074" s="223" t="n"/>
      <c r="H1074" s="223" t="n"/>
      <c r="I1074" s="258" t="n"/>
      <c r="J1074" s="186" t="n"/>
      <c r="K1074" s="223" t="n"/>
      <c r="L1074" s="264" t="n"/>
      <c r="M1074" s="265" t="n"/>
      <c r="N1074" s="223" t="n"/>
      <c r="O1074" s="223" t="n"/>
      <c r="P1074" s="260" t="n"/>
      <c r="Q1074" s="260" t="n"/>
      <c r="R1074" s="223" t="n"/>
      <c r="S1074" s="223" t="n"/>
      <c r="T1074" s="223" t="n"/>
      <c r="U1074" s="261" t="n"/>
      <c r="V1074" s="86" t="n"/>
      <c r="W1074" s="223" t="n"/>
      <c r="X1074" s="225" t="n"/>
      <c r="Y1074" s="262" t="n"/>
      <c r="Z1074" s="226" t="n"/>
      <c r="AA1074" s="241" t="n"/>
      <c r="AB1074" s="237" t="n"/>
    </row>
    <row r="1075" ht="15" customHeight="1" s="283">
      <c r="A1075" s="109" t="n"/>
      <c r="B1075" s="222" t="n"/>
      <c r="C1075" s="223" t="n"/>
      <c r="D1075" s="223" t="n"/>
      <c r="E1075" s="223" t="n"/>
      <c r="F1075" s="223" t="n"/>
      <c r="G1075" s="223" t="n"/>
      <c r="H1075" s="223" t="n"/>
      <c r="I1075" s="258" t="n"/>
      <c r="J1075" s="186" t="n"/>
      <c r="K1075" s="223" t="n"/>
      <c r="L1075" s="264" t="n"/>
      <c r="M1075" s="265" t="n"/>
      <c r="N1075" s="223" t="n"/>
      <c r="O1075" s="223" t="n"/>
      <c r="P1075" s="260" t="n"/>
      <c r="Q1075" s="260" t="n"/>
      <c r="R1075" s="223" t="n"/>
      <c r="S1075" s="223" t="n"/>
      <c r="T1075" s="223" t="n"/>
      <c r="U1075" s="261" t="n"/>
      <c r="V1075" s="86" t="n"/>
      <c r="W1075" s="223" t="n"/>
      <c r="X1075" s="225" t="n"/>
      <c r="Y1075" s="262" t="n"/>
      <c r="Z1075" s="226" t="n"/>
      <c r="AA1075" s="241" t="n"/>
      <c r="AB1075" s="237" t="n"/>
    </row>
    <row r="1076" ht="15" customHeight="1" s="283">
      <c r="A1076" s="109" t="n"/>
      <c r="B1076" s="222" t="n"/>
      <c r="C1076" s="223" t="n"/>
      <c r="D1076" s="223" t="n"/>
      <c r="E1076" s="223" t="n"/>
      <c r="F1076" s="223" t="n"/>
      <c r="G1076" s="223" t="n"/>
      <c r="H1076" s="223" t="n"/>
      <c r="I1076" s="258" t="n"/>
      <c r="J1076" s="186" t="n"/>
      <c r="K1076" s="264" t="n"/>
      <c r="L1076" s="264" t="n"/>
      <c r="M1076" s="259" t="n"/>
      <c r="N1076" s="223" t="n"/>
      <c r="O1076" s="223" t="n"/>
      <c r="P1076" s="260" t="n"/>
      <c r="Q1076" s="260" t="n"/>
      <c r="R1076" s="223" t="n"/>
      <c r="S1076" s="223" t="n"/>
      <c r="T1076" s="223" t="n"/>
      <c r="U1076" s="261" t="n"/>
      <c r="V1076" s="86" t="n"/>
      <c r="W1076" s="223" t="n"/>
      <c r="X1076" s="225" t="n"/>
      <c r="Y1076" s="262" t="n"/>
      <c r="Z1076" s="226" t="n"/>
      <c r="AA1076" s="241" t="n"/>
      <c r="AB1076" s="237" t="n"/>
    </row>
    <row r="1077" ht="15" customHeight="1" s="283">
      <c r="A1077" s="109" t="n"/>
      <c r="B1077" s="222" t="n"/>
      <c r="C1077" s="223" t="n"/>
      <c r="D1077" s="223" t="n"/>
      <c r="E1077" s="223" t="n"/>
      <c r="F1077" s="223" t="n"/>
      <c r="G1077" s="223" t="n"/>
      <c r="H1077" s="223" t="n"/>
      <c r="I1077" s="258" t="n"/>
      <c r="J1077" s="186" t="n"/>
      <c r="K1077" s="223" t="n"/>
      <c r="L1077" s="264" t="n"/>
      <c r="M1077" s="265" t="n"/>
      <c r="N1077" s="223" t="n"/>
      <c r="O1077" s="223" t="n"/>
      <c r="P1077" s="260" t="n"/>
      <c r="Q1077" s="260" t="n"/>
      <c r="R1077" s="223" t="n"/>
      <c r="S1077" s="223" t="n"/>
      <c r="T1077" s="223" t="n"/>
      <c r="U1077" s="261" t="n"/>
      <c r="V1077" s="86" t="n"/>
      <c r="W1077" s="223" t="n"/>
      <c r="X1077" s="225" t="n"/>
      <c r="Y1077" s="262" t="n"/>
      <c r="Z1077" s="226" t="n"/>
      <c r="AA1077" s="241" t="n"/>
      <c r="AB1077" s="237" t="n"/>
    </row>
    <row r="1078" ht="15" customHeight="1" s="283">
      <c r="A1078" s="109" t="n"/>
      <c r="B1078" s="222" t="n"/>
      <c r="C1078" s="223" t="n"/>
      <c r="D1078" s="223" t="n"/>
      <c r="E1078" s="223" t="n"/>
      <c r="F1078" s="223" t="n"/>
      <c r="G1078" s="223" t="n"/>
      <c r="H1078" s="223" t="n"/>
      <c r="I1078" s="258" t="n"/>
      <c r="J1078" s="186" t="n"/>
      <c r="K1078" s="223" t="n"/>
      <c r="L1078" s="264" t="n"/>
      <c r="M1078" s="265" t="n"/>
      <c r="N1078" s="223" t="n"/>
      <c r="O1078" s="223" t="n"/>
      <c r="P1078" s="260" t="n"/>
      <c r="Q1078" s="260" t="n"/>
      <c r="R1078" s="223" t="n"/>
      <c r="S1078" s="223" t="n"/>
      <c r="T1078" s="223" t="n"/>
      <c r="U1078" s="261" t="n"/>
      <c r="V1078" s="86" t="n"/>
      <c r="W1078" s="223" t="n"/>
      <c r="X1078" s="225" t="n"/>
      <c r="Y1078" s="262" t="n"/>
      <c r="Z1078" s="226" t="n"/>
      <c r="AA1078" s="241" t="n"/>
      <c r="AB1078" s="237" t="n"/>
    </row>
    <row r="1079" ht="15" customHeight="1" s="283">
      <c r="A1079" s="109" t="n"/>
      <c r="B1079" s="222" t="n"/>
      <c r="C1079" s="223" t="n"/>
      <c r="D1079" s="223" t="n"/>
      <c r="E1079" s="223" t="n"/>
      <c r="F1079" s="223" t="n"/>
      <c r="G1079" s="223" t="n"/>
      <c r="H1079" s="223" t="n"/>
      <c r="I1079" s="258" t="n"/>
      <c r="J1079" s="186" t="n"/>
      <c r="K1079" s="223" t="n"/>
      <c r="L1079" s="264" t="n"/>
      <c r="M1079" s="265" t="n"/>
      <c r="N1079" s="223" t="n"/>
      <c r="O1079" s="223" t="n"/>
      <c r="P1079" s="260" t="n"/>
      <c r="Q1079" s="260" t="n"/>
      <c r="R1079" s="223" t="n"/>
      <c r="S1079" s="223" t="n"/>
      <c r="T1079" s="223" t="n"/>
      <c r="U1079" s="261" t="n"/>
      <c r="V1079" s="86" t="n"/>
      <c r="W1079" s="223" t="n"/>
      <c r="X1079" s="225" t="n"/>
      <c r="Y1079" s="262" t="n"/>
      <c r="Z1079" s="226" t="n"/>
      <c r="AA1079" s="241" t="n"/>
      <c r="AB1079" s="237" t="n"/>
    </row>
    <row r="1080" ht="15" customHeight="1" s="283">
      <c r="A1080" s="109" t="n"/>
      <c r="B1080" s="222" t="n"/>
      <c r="C1080" s="223" t="n"/>
      <c r="D1080" s="223" t="n"/>
      <c r="E1080" s="223" t="n"/>
      <c r="F1080" s="223" t="n"/>
      <c r="G1080" s="223" t="n"/>
      <c r="H1080" s="223" t="n"/>
      <c r="I1080" s="258" t="n"/>
      <c r="J1080" s="186" t="n"/>
      <c r="K1080" s="223" t="n"/>
      <c r="L1080" s="264" t="n"/>
      <c r="M1080" s="265" t="n"/>
      <c r="N1080" s="223" t="n"/>
      <c r="O1080" s="223" t="n"/>
      <c r="P1080" s="260" t="n"/>
      <c r="Q1080" s="260" t="n"/>
      <c r="R1080" s="223" t="n"/>
      <c r="S1080" s="223" t="n"/>
      <c r="T1080" s="223" t="n"/>
      <c r="U1080" s="261" t="n"/>
      <c r="V1080" s="86" t="n"/>
      <c r="W1080" s="223" t="n"/>
      <c r="X1080" s="225" t="n"/>
      <c r="Y1080" s="262" t="n"/>
      <c r="Z1080" s="226" t="n"/>
      <c r="AA1080" s="241" t="n"/>
      <c r="AB1080" s="237" t="n"/>
    </row>
    <row r="1081" ht="15" customHeight="1" s="283">
      <c r="A1081" s="109" t="n"/>
      <c r="B1081" s="222" t="n"/>
      <c r="C1081" s="223" t="n"/>
      <c r="D1081" s="223" t="n"/>
      <c r="E1081" s="223" t="n"/>
      <c r="F1081" s="223" t="n"/>
      <c r="G1081" s="223" t="n"/>
      <c r="H1081" s="223" t="n"/>
      <c r="I1081" s="258" t="n"/>
      <c r="J1081" s="186" t="n"/>
      <c r="K1081" s="223" t="n"/>
      <c r="L1081" s="264" t="n"/>
      <c r="M1081" s="265" t="n"/>
      <c r="N1081" s="223" t="n"/>
      <c r="O1081" s="223" t="n"/>
      <c r="P1081" s="260" t="n"/>
      <c r="Q1081" s="260" t="n"/>
      <c r="R1081" s="223" t="n"/>
      <c r="S1081" s="223" t="n"/>
      <c r="T1081" s="223" t="n"/>
      <c r="U1081" s="261" t="n"/>
      <c r="V1081" s="86" t="n"/>
      <c r="W1081" s="223" t="n"/>
      <c r="X1081" s="225" t="n"/>
      <c r="Y1081" s="262" t="n"/>
      <c r="Z1081" s="226" t="n"/>
      <c r="AA1081" s="241" t="n"/>
      <c r="AB1081" s="237" t="n"/>
    </row>
    <row r="1082" ht="15" customHeight="1" s="283">
      <c r="A1082" s="109" t="n"/>
      <c r="B1082" s="222" t="n"/>
      <c r="C1082" s="223" t="n"/>
      <c r="D1082" s="223" t="n"/>
      <c r="E1082" s="223" t="n"/>
      <c r="F1082" s="223" t="n"/>
      <c r="G1082" s="223" t="n"/>
      <c r="H1082" s="223" t="n"/>
      <c r="I1082" s="258" t="n"/>
      <c r="J1082" s="186" t="n"/>
      <c r="K1082" s="223" t="n"/>
      <c r="L1082" s="264" t="n"/>
      <c r="M1082" s="265" t="n"/>
      <c r="N1082" s="223" t="n"/>
      <c r="O1082" s="223" t="n"/>
      <c r="P1082" s="260" t="n"/>
      <c r="Q1082" s="260" t="n"/>
      <c r="R1082" s="223" t="n"/>
      <c r="S1082" s="223" t="n"/>
      <c r="T1082" s="223" t="n"/>
      <c r="U1082" s="261" t="n"/>
      <c r="V1082" s="86" t="n"/>
      <c r="W1082" s="223" t="n"/>
      <c r="X1082" s="225" t="n"/>
      <c r="Y1082" s="262" t="n"/>
      <c r="Z1082" s="226" t="n"/>
      <c r="AA1082" s="241" t="n"/>
      <c r="AB1082" s="237" t="n"/>
    </row>
    <row r="1083" ht="15" customHeight="1" s="283">
      <c r="A1083" s="109" t="n"/>
      <c r="B1083" s="222" t="n"/>
      <c r="C1083" s="223" t="n"/>
      <c r="D1083" s="223" t="n"/>
      <c r="E1083" s="223" t="n"/>
      <c r="F1083" s="223" t="n"/>
      <c r="G1083" s="223" t="n"/>
      <c r="H1083" s="223" t="n"/>
      <c r="I1083" s="258" t="n"/>
      <c r="J1083" s="186" t="n"/>
      <c r="K1083" s="264" t="n"/>
      <c r="L1083" s="264" t="n"/>
      <c r="M1083" s="265" t="n"/>
      <c r="N1083" s="223" t="n"/>
      <c r="O1083" s="223" t="n"/>
      <c r="P1083" s="260" t="n"/>
      <c r="Q1083" s="260" t="n"/>
      <c r="R1083" s="223" t="n"/>
      <c r="S1083" s="223" t="n"/>
      <c r="T1083" s="223" t="n"/>
      <c r="U1083" s="261" t="n"/>
      <c r="V1083" s="86" t="n"/>
      <c r="W1083" s="223" t="n"/>
      <c r="X1083" s="225" t="n"/>
      <c r="Y1083" s="262" t="n"/>
      <c r="Z1083" s="226" t="n"/>
      <c r="AA1083" s="241" t="n"/>
      <c r="AB1083" s="237" t="n"/>
    </row>
    <row r="1084" ht="15" customHeight="1" s="283">
      <c r="A1084" s="109" t="n"/>
      <c r="B1084" s="222" t="n"/>
      <c r="C1084" s="223" t="n"/>
      <c r="D1084" s="223" t="n"/>
      <c r="E1084" s="223" t="n"/>
      <c r="F1084" s="223" t="n"/>
      <c r="G1084" s="223" t="n"/>
      <c r="H1084" s="223" t="n"/>
      <c r="I1084" s="258" t="n"/>
      <c r="J1084" s="186" t="n"/>
      <c r="K1084" s="223" t="n"/>
      <c r="L1084" s="264" t="n"/>
      <c r="M1084" s="265" t="n"/>
      <c r="N1084" s="223" t="n"/>
      <c r="O1084" s="223" t="n"/>
      <c r="P1084" s="260" t="n"/>
      <c r="Q1084" s="260" t="n"/>
      <c r="R1084" s="223" t="n"/>
      <c r="S1084" s="223" t="n"/>
      <c r="T1084" s="223" t="n"/>
      <c r="U1084" s="261" t="n"/>
      <c r="V1084" s="86" t="n"/>
      <c r="W1084" s="223" t="n"/>
      <c r="X1084" s="225" t="n"/>
      <c r="Y1084" s="262" t="n"/>
      <c r="Z1084" s="226" t="n"/>
      <c r="AA1084" s="241" t="n"/>
      <c r="AB1084" s="237" t="n"/>
    </row>
    <row r="1085" ht="15" customHeight="1" s="283">
      <c r="A1085" s="109" t="n"/>
      <c r="B1085" s="222" t="n"/>
      <c r="C1085" s="223" t="n"/>
      <c r="D1085" s="223" t="n"/>
      <c r="E1085" s="223" t="n"/>
      <c r="F1085" s="223" t="n"/>
      <c r="G1085" s="223" t="n"/>
      <c r="H1085" s="223" t="n"/>
      <c r="I1085" s="258" t="n"/>
      <c r="J1085" s="186" t="n"/>
      <c r="K1085" s="223" t="n"/>
      <c r="L1085" s="264" t="n"/>
      <c r="M1085" s="265" t="n"/>
      <c r="N1085" s="223" t="n"/>
      <c r="O1085" s="223" t="n"/>
      <c r="P1085" s="260" t="n"/>
      <c r="Q1085" s="260" t="n"/>
      <c r="R1085" s="223" t="n"/>
      <c r="S1085" s="223" t="n"/>
      <c r="T1085" s="223" t="n"/>
      <c r="U1085" s="261" t="n"/>
      <c r="V1085" s="86" t="n"/>
      <c r="W1085" s="223" t="n"/>
      <c r="X1085" s="225" t="n"/>
      <c r="Y1085" s="262" t="n"/>
      <c r="Z1085" s="226" t="n"/>
      <c r="AA1085" s="241" t="n"/>
      <c r="AB1085" s="237" t="n"/>
    </row>
    <row r="1086" ht="15" customHeight="1" s="283">
      <c r="A1086" s="109" t="n"/>
      <c r="B1086" s="222" t="n"/>
      <c r="C1086" s="223" t="n"/>
      <c r="D1086" s="223" t="n"/>
      <c r="E1086" s="223" t="n"/>
      <c r="F1086" s="223" t="n"/>
      <c r="G1086" s="223" t="n"/>
      <c r="H1086" s="223" t="n"/>
      <c r="I1086" s="258" t="n"/>
      <c r="J1086" s="186" t="n"/>
      <c r="K1086" s="264" t="n"/>
      <c r="L1086" s="264" t="n"/>
      <c r="M1086" s="259" t="n"/>
      <c r="N1086" s="223" t="n"/>
      <c r="O1086" s="223" t="n"/>
      <c r="P1086" s="260" t="n"/>
      <c r="Q1086" s="260" t="n"/>
      <c r="R1086" s="223" t="n"/>
      <c r="S1086" s="223" t="n"/>
      <c r="T1086" s="223" t="n"/>
      <c r="U1086" s="261" t="n"/>
      <c r="V1086" s="86" t="n"/>
      <c r="W1086" s="223" t="n"/>
      <c r="X1086" s="225" t="n"/>
      <c r="Y1086" s="262" t="n"/>
      <c r="Z1086" s="226" t="n"/>
      <c r="AA1086" s="241" t="n"/>
      <c r="AB1086" s="237" t="n"/>
    </row>
    <row r="1087" ht="15" customHeight="1" s="283">
      <c r="A1087" s="109" t="n"/>
      <c r="B1087" s="222" t="n"/>
      <c r="C1087" s="223" t="n"/>
      <c r="D1087" s="223" t="n"/>
      <c r="E1087" s="223" t="n"/>
      <c r="F1087" s="223" t="n"/>
      <c r="G1087" s="223" t="n"/>
      <c r="H1087" s="223" t="n"/>
      <c r="I1087" s="258" t="n"/>
      <c r="J1087" s="186" t="n"/>
      <c r="K1087" s="223" t="n"/>
      <c r="L1087" s="264" t="n"/>
      <c r="M1087" s="265" t="n"/>
      <c r="N1087" s="223" t="n"/>
      <c r="O1087" s="223" t="n"/>
      <c r="P1087" s="260" t="n"/>
      <c r="Q1087" s="260" t="n"/>
      <c r="R1087" s="223" t="n"/>
      <c r="S1087" s="223" t="n"/>
      <c r="T1087" s="223" t="n"/>
      <c r="U1087" s="261" t="n"/>
      <c r="V1087" s="86" t="n"/>
      <c r="W1087" s="223" t="n"/>
      <c r="X1087" s="225" t="n"/>
      <c r="Y1087" s="262" t="n"/>
      <c r="Z1087" s="226" t="n"/>
      <c r="AA1087" s="241" t="n"/>
      <c r="AB1087" s="237" t="n"/>
    </row>
    <row r="1088" ht="15" customHeight="1" s="283">
      <c r="A1088" s="109" t="n"/>
      <c r="B1088" s="222" t="n"/>
      <c r="C1088" s="223" t="n"/>
      <c r="D1088" s="223" t="n"/>
      <c r="E1088" s="223" t="n"/>
      <c r="F1088" s="223" t="n"/>
      <c r="G1088" s="223" t="n"/>
      <c r="H1088" s="223" t="n"/>
      <c r="I1088" s="258" t="n"/>
      <c r="J1088" s="186" t="n"/>
      <c r="K1088" s="223" t="n"/>
      <c r="L1088" s="264" t="n"/>
      <c r="M1088" s="265" t="n"/>
      <c r="N1088" s="223" t="n"/>
      <c r="O1088" s="223" t="n"/>
      <c r="P1088" s="260" t="n"/>
      <c r="Q1088" s="260" t="n"/>
      <c r="R1088" s="223" t="n"/>
      <c r="S1088" s="223" t="n"/>
      <c r="T1088" s="223" t="n"/>
      <c r="U1088" s="261" t="n"/>
      <c r="V1088" s="86" t="n"/>
      <c r="W1088" s="223" t="n"/>
      <c r="X1088" s="225" t="n"/>
      <c r="Y1088" s="262" t="n"/>
      <c r="Z1088" s="226" t="n"/>
      <c r="AA1088" s="241" t="n"/>
      <c r="AB1088" s="237" t="n"/>
    </row>
    <row r="1089" ht="15" customHeight="1" s="283">
      <c r="A1089" s="109" t="n"/>
      <c r="B1089" s="222" t="n"/>
      <c r="C1089" s="223" t="n"/>
      <c r="D1089" s="223" t="n"/>
      <c r="E1089" s="223" t="n"/>
      <c r="F1089" s="223" t="n"/>
      <c r="G1089" s="223" t="n"/>
      <c r="H1089" s="223" t="n"/>
      <c r="I1089" s="258" t="n"/>
      <c r="J1089" s="186" t="n"/>
      <c r="K1089" s="223" t="n"/>
      <c r="L1089" s="264" t="n"/>
      <c r="M1089" s="265" t="n"/>
      <c r="N1089" s="223" t="n"/>
      <c r="O1089" s="223" t="n"/>
      <c r="P1089" s="260" t="n"/>
      <c r="Q1089" s="260" t="n"/>
      <c r="R1089" s="223" t="n"/>
      <c r="S1089" s="223" t="n"/>
      <c r="T1089" s="223" t="n"/>
      <c r="U1089" s="261" t="n"/>
      <c r="V1089" s="86" t="n"/>
      <c r="W1089" s="223" t="n"/>
      <c r="X1089" s="225" t="n"/>
      <c r="Y1089" s="262" t="n"/>
      <c r="Z1089" s="226" t="n"/>
      <c r="AA1089" s="241" t="n"/>
      <c r="AB1089" s="237" t="n"/>
    </row>
    <row r="1090" ht="15" customHeight="1" s="283">
      <c r="A1090" s="109" t="n"/>
      <c r="B1090" s="222" t="n"/>
      <c r="C1090" s="223" t="n"/>
      <c r="D1090" s="223" t="n"/>
      <c r="E1090" s="223" t="n"/>
      <c r="F1090" s="223" t="n"/>
      <c r="G1090" s="223" t="n"/>
      <c r="H1090" s="223" t="n"/>
      <c r="I1090" s="258" t="n"/>
      <c r="J1090" s="186" t="n"/>
      <c r="K1090" s="223" t="n"/>
      <c r="L1090" s="264" t="n"/>
      <c r="M1090" s="265" t="n"/>
      <c r="N1090" s="223" t="n"/>
      <c r="O1090" s="223" t="n"/>
      <c r="P1090" s="260" t="n"/>
      <c r="Q1090" s="260" t="n"/>
      <c r="R1090" s="223" t="n"/>
      <c r="S1090" s="223" t="n"/>
      <c r="T1090" s="223" t="n"/>
      <c r="U1090" s="261" t="n"/>
      <c r="V1090" s="86" t="n"/>
      <c r="W1090" s="223" t="n"/>
      <c r="X1090" s="225" t="n"/>
      <c r="Y1090" s="262" t="n"/>
      <c r="Z1090" s="226" t="n"/>
      <c r="AA1090" s="241" t="n"/>
      <c r="AB1090" s="237" t="n"/>
    </row>
    <row r="1091" ht="15" customHeight="1" s="283">
      <c r="A1091" s="109" t="n"/>
      <c r="B1091" s="222" t="n"/>
      <c r="C1091" s="223" t="n"/>
      <c r="D1091" s="223" t="n"/>
      <c r="E1091" s="223" t="n"/>
      <c r="F1091" s="223" t="n"/>
      <c r="G1091" s="223" t="n"/>
      <c r="H1091" s="223" t="n"/>
      <c r="I1091" s="258" t="n"/>
      <c r="J1091" s="186" t="n"/>
      <c r="K1091" s="223" t="n"/>
      <c r="L1091" s="223" t="n"/>
      <c r="M1091" s="259" t="n"/>
      <c r="N1091" s="223" t="n"/>
      <c r="O1091" s="223" t="n"/>
      <c r="P1091" s="260" t="n"/>
      <c r="Q1091" s="260" t="n"/>
      <c r="R1091" s="223" t="n"/>
      <c r="S1091" s="223" t="n"/>
      <c r="T1091" s="223" t="n"/>
      <c r="U1091" s="261" t="n"/>
      <c r="V1091" s="86" t="n"/>
      <c r="W1091" s="223" t="n"/>
      <c r="X1091" s="225" t="n"/>
      <c r="Y1091" s="262" t="n"/>
      <c r="Z1091" s="226" t="n"/>
      <c r="AA1091" s="241" t="n"/>
      <c r="AB1091" s="237" t="n"/>
    </row>
    <row r="1092" ht="15" customHeight="1" s="283">
      <c r="A1092" s="109" t="n"/>
      <c r="B1092" s="222" t="n"/>
      <c r="C1092" s="223" t="n"/>
      <c r="D1092" s="223" t="n"/>
      <c r="E1092" s="223" t="n"/>
      <c r="F1092" s="223" t="n"/>
      <c r="G1092" s="223" t="n"/>
      <c r="H1092" s="223" t="n"/>
      <c r="I1092" s="258" t="n"/>
      <c r="J1092" s="186" t="n"/>
      <c r="K1092" s="223" t="n"/>
      <c r="L1092" s="264" t="n"/>
      <c r="M1092" s="265" t="n"/>
      <c r="N1092" s="223" t="n"/>
      <c r="O1092" s="223" t="n"/>
      <c r="P1092" s="260" t="n"/>
      <c r="Q1092" s="260" t="n"/>
      <c r="R1092" s="223" t="n"/>
      <c r="S1092" s="223" t="n"/>
      <c r="T1092" s="223" t="n"/>
      <c r="U1092" s="261" t="n"/>
      <c r="V1092" s="86" t="n"/>
      <c r="W1092" s="223" t="n"/>
      <c r="X1092" s="225" t="n"/>
      <c r="Y1092" s="262" t="n"/>
      <c r="Z1092" s="226" t="n"/>
      <c r="AA1092" s="241" t="n"/>
      <c r="AB1092" s="237" t="n"/>
    </row>
    <row r="1093" ht="15" customHeight="1" s="283">
      <c r="A1093" s="109" t="n"/>
      <c r="B1093" s="222" t="n"/>
      <c r="C1093" s="223" t="n"/>
      <c r="D1093" s="223" t="n"/>
      <c r="E1093" s="223" t="n"/>
      <c r="F1093" s="223" t="n"/>
      <c r="G1093" s="223" t="n"/>
      <c r="H1093" s="223" t="n"/>
      <c r="I1093" s="258" t="n"/>
      <c r="J1093" s="186" t="n"/>
      <c r="K1093" s="223" t="n"/>
      <c r="L1093" s="223" t="n"/>
      <c r="M1093" s="259" t="n"/>
      <c r="N1093" s="223" t="n"/>
      <c r="O1093" s="223" t="n"/>
      <c r="P1093" s="260" t="n"/>
      <c r="Q1093" s="260" t="n"/>
      <c r="R1093" s="223" t="n"/>
      <c r="S1093" s="223" t="n"/>
      <c r="T1093" s="223" t="n"/>
      <c r="U1093" s="261" t="n"/>
      <c r="V1093" s="86" t="n"/>
      <c r="W1093" s="223" t="n"/>
      <c r="X1093" s="225" t="n"/>
      <c r="Y1093" s="262" t="n"/>
      <c r="Z1093" s="226" t="n"/>
      <c r="AA1093" s="241" t="n"/>
      <c r="AB1093" s="237" t="n"/>
    </row>
    <row r="1094" ht="15" customHeight="1" s="283">
      <c r="A1094" s="109" t="n"/>
      <c r="B1094" s="222" t="n"/>
      <c r="C1094" s="223" t="n"/>
      <c r="D1094" s="223" t="n"/>
      <c r="E1094" s="223" t="n"/>
      <c r="F1094" s="223" t="n"/>
      <c r="G1094" s="223" t="n"/>
      <c r="H1094" s="223" t="n"/>
      <c r="I1094" s="258" t="n"/>
      <c r="J1094" s="186" t="n"/>
      <c r="K1094" s="223" t="n"/>
      <c r="L1094" s="264" t="n"/>
      <c r="M1094" s="265" t="n"/>
      <c r="N1094" s="223" t="n"/>
      <c r="O1094" s="223" t="n"/>
      <c r="P1094" s="260" t="n"/>
      <c r="Q1094" s="260" t="n"/>
      <c r="R1094" s="223" t="n"/>
      <c r="S1094" s="223" t="n"/>
      <c r="T1094" s="223" t="n"/>
      <c r="U1094" s="261" t="n"/>
      <c r="V1094" s="86" t="n"/>
      <c r="W1094" s="223" t="n"/>
      <c r="X1094" s="225" t="n"/>
      <c r="Y1094" s="262" t="n"/>
      <c r="Z1094" s="226" t="n"/>
      <c r="AA1094" s="241" t="n"/>
      <c r="AB1094" s="237" t="n"/>
    </row>
    <row r="1095" ht="15" customHeight="1" s="283">
      <c r="A1095" s="109" t="n"/>
      <c r="B1095" s="222" t="n"/>
      <c r="C1095" s="223" t="n"/>
      <c r="D1095" s="223" t="n"/>
      <c r="E1095" s="223" t="n"/>
      <c r="F1095" s="223" t="n"/>
      <c r="G1095" s="223" t="n"/>
      <c r="H1095" s="223" t="n"/>
      <c r="I1095" s="258" t="n"/>
      <c r="J1095" s="186" t="n"/>
      <c r="K1095" s="223" t="n"/>
      <c r="L1095" s="223" t="n"/>
      <c r="M1095" s="259" t="n"/>
      <c r="N1095" s="223" t="n"/>
      <c r="O1095" s="223" t="n"/>
      <c r="P1095" s="260" t="n"/>
      <c r="Q1095" s="260" t="n"/>
      <c r="R1095" s="223" t="n"/>
      <c r="S1095" s="223" t="n"/>
      <c r="T1095" s="223" t="n"/>
      <c r="U1095" s="261" t="n"/>
      <c r="V1095" s="86" t="n"/>
      <c r="W1095" s="223" t="n"/>
      <c r="X1095" s="225" t="n"/>
      <c r="Y1095" s="262" t="n"/>
      <c r="Z1095" s="226" t="n"/>
      <c r="AA1095" s="241" t="n"/>
      <c r="AB1095" s="237" t="n"/>
    </row>
    <row r="1096" ht="15" customHeight="1" s="283">
      <c r="A1096" s="109" t="n"/>
      <c r="B1096" s="222" t="n"/>
      <c r="C1096" s="223" t="n"/>
      <c r="D1096" s="223" t="n"/>
      <c r="E1096" s="223" t="n"/>
      <c r="F1096" s="223" t="n"/>
      <c r="G1096" s="223" t="n"/>
      <c r="H1096" s="223" t="n"/>
      <c r="I1096" s="258" t="n"/>
      <c r="J1096" s="186" t="n"/>
      <c r="K1096" s="223" t="n"/>
      <c r="L1096" s="223" t="n"/>
      <c r="M1096" s="259" t="n"/>
      <c r="N1096" s="223" t="n"/>
      <c r="O1096" s="223" t="n"/>
      <c r="P1096" s="260" t="n"/>
      <c r="Q1096" s="260" t="n"/>
      <c r="R1096" s="223" t="n"/>
      <c r="S1096" s="223" t="n"/>
      <c r="T1096" s="223" t="n"/>
      <c r="U1096" s="261" t="n"/>
      <c r="V1096" s="86" t="n"/>
      <c r="W1096" s="223" t="n"/>
      <c r="X1096" s="225" t="n"/>
      <c r="Y1096" s="262" t="n"/>
      <c r="Z1096" s="226" t="n"/>
      <c r="AA1096" s="241" t="n"/>
      <c r="AB1096" s="237" t="n"/>
    </row>
    <row r="1097" ht="15" customHeight="1" s="283">
      <c r="A1097" s="109" t="n"/>
      <c r="B1097" s="222" t="n"/>
      <c r="C1097" s="223" t="n"/>
      <c r="D1097" s="223" t="n"/>
      <c r="E1097" s="223" t="n"/>
      <c r="F1097" s="223" t="n"/>
      <c r="G1097" s="223" t="n"/>
      <c r="H1097" s="223" t="n"/>
      <c r="I1097" s="258" t="n"/>
      <c r="J1097" s="186" t="n"/>
      <c r="K1097" s="223" t="n"/>
      <c r="L1097" s="264" t="n"/>
      <c r="M1097" s="265" t="n"/>
      <c r="N1097" s="223" t="n"/>
      <c r="O1097" s="223" t="n"/>
      <c r="P1097" s="260" t="n"/>
      <c r="Q1097" s="260" t="n"/>
      <c r="R1097" s="223" t="n"/>
      <c r="S1097" s="223" t="n"/>
      <c r="T1097" s="223" t="n"/>
      <c r="U1097" s="261" t="n"/>
      <c r="V1097" s="86" t="n"/>
      <c r="W1097" s="223" t="n"/>
      <c r="X1097" s="225" t="n"/>
      <c r="Y1097" s="262" t="n"/>
      <c r="Z1097" s="226" t="n"/>
      <c r="AA1097" s="241" t="n"/>
      <c r="AB1097" s="237" t="n"/>
    </row>
    <row r="1098" ht="15" customHeight="1" s="283">
      <c r="A1098" s="109" t="n"/>
      <c r="B1098" s="222" t="n"/>
      <c r="C1098" s="223" t="n"/>
      <c r="D1098" s="223" t="n"/>
      <c r="E1098" s="223" t="n"/>
      <c r="F1098" s="223" t="n"/>
      <c r="G1098" s="223" t="n"/>
      <c r="H1098" s="223" t="n"/>
      <c r="I1098" s="258" t="n"/>
      <c r="J1098" s="186" t="n"/>
      <c r="K1098" s="223" t="n"/>
      <c r="L1098" s="223" t="n"/>
      <c r="M1098" s="259" t="n"/>
      <c r="N1098" s="223" t="n"/>
      <c r="O1098" s="223" t="n"/>
      <c r="P1098" s="260" t="n"/>
      <c r="Q1098" s="260" t="n"/>
      <c r="R1098" s="223" t="n"/>
      <c r="S1098" s="223" t="n"/>
      <c r="T1098" s="223" t="n"/>
      <c r="U1098" s="261" t="n"/>
      <c r="V1098" s="86" t="n"/>
      <c r="W1098" s="223" t="n"/>
      <c r="X1098" s="225" t="n"/>
      <c r="Y1098" s="262" t="n"/>
      <c r="Z1098" s="226" t="n"/>
      <c r="AA1098" s="241" t="n"/>
      <c r="AB1098" s="237" t="n"/>
    </row>
    <row r="1099" ht="15" customHeight="1" s="283">
      <c r="A1099" s="109" t="n"/>
      <c r="B1099" s="222" t="n"/>
      <c r="C1099" s="223" t="n"/>
      <c r="D1099" s="223" t="n"/>
      <c r="E1099" s="223" t="n"/>
      <c r="F1099" s="223" t="n"/>
      <c r="G1099" s="223" t="n"/>
      <c r="H1099" s="223" t="n"/>
      <c r="I1099" s="258" t="n"/>
      <c r="J1099" s="186" t="n"/>
      <c r="K1099" s="264" t="n"/>
      <c r="L1099" s="264" t="n"/>
      <c r="M1099" s="265" t="n"/>
      <c r="N1099" s="223" t="n"/>
      <c r="O1099" s="223" t="n"/>
      <c r="P1099" s="260" t="n"/>
      <c r="Q1099" s="260" t="n"/>
      <c r="R1099" s="223" t="n"/>
      <c r="S1099" s="223" t="n"/>
      <c r="T1099" s="223" t="n"/>
      <c r="U1099" s="261" t="n"/>
      <c r="V1099" s="86" t="n"/>
      <c r="W1099" s="223" t="n"/>
      <c r="X1099" s="225" t="n"/>
      <c r="Y1099" s="262" t="n"/>
      <c r="Z1099" s="226" t="n"/>
      <c r="AA1099" s="241" t="n"/>
      <c r="AB1099" s="237" t="n"/>
    </row>
    <row r="1100" ht="15" customHeight="1" s="283">
      <c r="A1100" s="109" t="n"/>
      <c r="B1100" s="222" t="n"/>
      <c r="C1100" s="223" t="n"/>
      <c r="D1100" s="223" t="n"/>
      <c r="E1100" s="223" t="n"/>
      <c r="F1100" s="223" t="n"/>
      <c r="G1100" s="223" t="n"/>
      <c r="H1100" s="223" t="n"/>
      <c r="I1100" s="258" t="n"/>
      <c r="J1100" s="186" t="n"/>
      <c r="K1100" s="223" t="n"/>
      <c r="L1100" s="264" t="n"/>
      <c r="M1100" s="265" t="n"/>
      <c r="N1100" s="223" t="n"/>
      <c r="O1100" s="223" t="n"/>
      <c r="P1100" s="260" t="n"/>
      <c r="Q1100" s="260" t="n"/>
      <c r="R1100" s="223" t="n"/>
      <c r="S1100" s="223" t="n"/>
      <c r="T1100" s="223" t="n"/>
      <c r="U1100" s="261" t="n"/>
      <c r="V1100" s="86" t="n"/>
      <c r="W1100" s="223" t="n"/>
      <c r="X1100" s="225" t="n"/>
      <c r="Y1100" s="262" t="n"/>
      <c r="Z1100" s="226" t="n"/>
      <c r="AA1100" s="241" t="n"/>
      <c r="AB1100" s="237" t="n"/>
    </row>
    <row r="1101" ht="15" customHeight="1" s="283">
      <c r="A1101" s="109" t="n"/>
      <c r="B1101" s="222" t="n"/>
      <c r="C1101" s="223" t="n"/>
      <c r="D1101" s="223" t="n"/>
      <c r="E1101" s="223" t="n"/>
      <c r="F1101" s="223" t="n"/>
      <c r="G1101" s="223" t="n"/>
      <c r="H1101" s="223" t="n"/>
      <c r="I1101" s="258" t="n"/>
      <c r="J1101" s="186" t="n"/>
      <c r="K1101" s="223" t="n"/>
      <c r="L1101" s="223" t="n"/>
      <c r="M1101" s="259" t="n"/>
      <c r="N1101" s="223" t="n"/>
      <c r="O1101" s="223" t="n"/>
      <c r="P1101" s="260" t="n"/>
      <c r="Q1101" s="260" t="n"/>
      <c r="R1101" s="223" t="n"/>
      <c r="S1101" s="223" t="n"/>
      <c r="T1101" s="223" t="n"/>
      <c r="U1101" s="261" t="n"/>
      <c r="V1101" s="86" t="n"/>
      <c r="W1101" s="223" t="n"/>
      <c r="X1101" s="225" t="n"/>
      <c r="Y1101" s="262" t="n"/>
      <c r="Z1101" s="226" t="n"/>
      <c r="AA1101" s="241" t="n"/>
      <c r="AB1101" s="237" t="n"/>
    </row>
    <row r="1102" ht="15" customHeight="1" s="283">
      <c r="A1102" s="109" t="n"/>
      <c r="B1102" s="222" t="n"/>
      <c r="C1102" s="223" t="n"/>
      <c r="D1102" s="223" t="n"/>
      <c r="E1102" s="223" t="n"/>
      <c r="F1102" s="223" t="n"/>
      <c r="G1102" s="223" t="n"/>
      <c r="H1102" s="223" t="n"/>
      <c r="I1102" s="258" t="n"/>
      <c r="J1102" s="186" t="n"/>
      <c r="K1102" s="223" t="n"/>
      <c r="L1102" s="264" t="n"/>
      <c r="M1102" s="265" t="n"/>
      <c r="N1102" s="223" t="n"/>
      <c r="O1102" s="223" t="n"/>
      <c r="P1102" s="260" t="n"/>
      <c r="Q1102" s="260" t="n"/>
      <c r="R1102" s="223" t="n"/>
      <c r="S1102" s="223" t="n"/>
      <c r="T1102" s="223" t="n"/>
      <c r="U1102" s="261" t="n"/>
      <c r="V1102" s="86" t="n"/>
      <c r="W1102" s="223" t="n"/>
      <c r="X1102" s="225" t="n"/>
      <c r="Y1102" s="262" t="n"/>
      <c r="Z1102" s="226" t="n"/>
      <c r="AA1102" s="241" t="n"/>
      <c r="AB1102" s="237" t="n"/>
    </row>
    <row r="1103" ht="15" customHeight="1" s="283">
      <c r="A1103" s="109" t="n"/>
      <c r="B1103" s="222" t="n"/>
      <c r="C1103" s="223" t="n"/>
      <c r="D1103" s="223" t="n"/>
      <c r="E1103" s="223" t="n"/>
      <c r="F1103" s="223" t="n"/>
      <c r="G1103" s="223" t="n"/>
      <c r="H1103" s="223" t="n"/>
      <c r="I1103" s="258" t="n"/>
      <c r="J1103" s="186" t="n"/>
      <c r="K1103" s="223" t="n"/>
      <c r="L1103" s="223" t="n"/>
      <c r="M1103" s="259" t="n"/>
      <c r="N1103" s="223" t="n"/>
      <c r="O1103" s="223" t="n"/>
      <c r="P1103" s="260" t="n"/>
      <c r="Q1103" s="260" t="n"/>
      <c r="R1103" s="223" t="n"/>
      <c r="S1103" s="223" t="n"/>
      <c r="T1103" s="223" t="n"/>
      <c r="U1103" s="261" t="n"/>
      <c r="V1103" s="86" t="n"/>
      <c r="W1103" s="223" t="n"/>
      <c r="X1103" s="225" t="n"/>
      <c r="Y1103" s="262" t="n"/>
      <c r="Z1103" s="226" t="n"/>
      <c r="AA1103" s="241" t="n"/>
      <c r="AB1103" s="237" t="n"/>
    </row>
    <row r="1104" ht="15" customHeight="1" s="283">
      <c r="A1104" s="109" t="n"/>
      <c r="B1104" s="222" t="n"/>
      <c r="C1104" s="223" t="n"/>
      <c r="D1104" s="223" t="n"/>
      <c r="E1104" s="223" t="n"/>
      <c r="F1104" s="223" t="n"/>
      <c r="G1104" s="223" t="n"/>
      <c r="H1104" s="223" t="n"/>
      <c r="I1104" s="258" t="n"/>
      <c r="J1104" s="186" t="n"/>
      <c r="K1104" s="264" t="n"/>
      <c r="L1104" s="264" t="n"/>
      <c r="M1104" s="265" t="n"/>
      <c r="N1104" s="223" t="n"/>
      <c r="O1104" s="223" t="n"/>
      <c r="P1104" s="260" t="n"/>
      <c r="Q1104" s="260" t="n"/>
      <c r="R1104" s="223" t="n"/>
      <c r="S1104" s="223" t="n"/>
      <c r="T1104" s="223" t="n"/>
      <c r="U1104" s="261" t="n"/>
      <c r="V1104" s="86" t="n"/>
      <c r="W1104" s="223" t="n"/>
      <c r="X1104" s="225" t="n"/>
      <c r="Y1104" s="262" t="n"/>
      <c r="Z1104" s="226" t="n"/>
      <c r="AA1104" s="241" t="n"/>
      <c r="AB1104" s="237" t="n"/>
    </row>
    <row r="1105" ht="15" customHeight="1" s="283">
      <c r="A1105" s="109" t="n"/>
      <c r="B1105" s="222" t="n"/>
      <c r="C1105" s="223" t="n"/>
      <c r="D1105" s="223" t="n"/>
      <c r="E1105" s="223" t="n"/>
      <c r="F1105" s="223" t="n"/>
      <c r="G1105" s="223" t="n"/>
      <c r="H1105" s="223" t="n"/>
      <c r="I1105" s="258" t="n"/>
      <c r="J1105" s="186" t="n"/>
      <c r="K1105" s="223" t="n"/>
      <c r="L1105" s="223" t="n"/>
      <c r="M1105" s="259" t="n"/>
      <c r="N1105" s="223" t="n"/>
      <c r="O1105" s="223" t="n"/>
      <c r="P1105" s="260" t="n"/>
      <c r="Q1105" s="260" t="n"/>
      <c r="R1105" s="223" t="n"/>
      <c r="S1105" s="223" t="n"/>
      <c r="T1105" s="223" t="n"/>
      <c r="U1105" s="261" t="n"/>
      <c r="V1105" s="86" t="n"/>
      <c r="W1105" s="223" t="n"/>
      <c r="X1105" s="225" t="n"/>
      <c r="Y1105" s="262" t="n"/>
      <c r="Z1105" s="226" t="n"/>
      <c r="AA1105" s="241" t="n"/>
      <c r="AB1105" s="237" t="n"/>
    </row>
    <row r="1106" ht="15" customHeight="1" s="283">
      <c r="A1106" s="109" t="n"/>
      <c r="B1106" s="222" t="n"/>
      <c r="C1106" s="223" t="n"/>
      <c r="D1106" s="223" t="n"/>
      <c r="E1106" s="223" t="n"/>
      <c r="F1106" s="223" t="n"/>
      <c r="G1106" s="223" t="n"/>
      <c r="H1106" s="223" t="n"/>
      <c r="I1106" s="258" t="n"/>
      <c r="J1106" s="186" t="n"/>
      <c r="K1106" s="223" t="n"/>
      <c r="L1106" s="264" t="n"/>
      <c r="M1106" s="265" t="n"/>
      <c r="N1106" s="223" t="n"/>
      <c r="O1106" s="223" t="n"/>
      <c r="P1106" s="260" t="n"/>
      <c r="Q1106" s="260" t="n"/>
      <c r="R1106" s="223" t="n"/>
      <c r="S1106" s="223" t="n"/>
      <c r="T1106" s="223" t="n"/>
      <c r="U1106" s="261" t="n"/>
      <c r="V1106" s="86" t="n"/>
      <c r="W1106" s="223" t="n"/>
      <c r="X1106" s="225" t="n"/>
      <c r="Y1106" s="262" t="n"/>
      <c r="Z1106" s="226" t="n"/>
      <c r="AA1106" s="241" t="n"/>
      <c r="AB1106" s="237" t="n"/>
    </row>
    <row r="1107" ht="15" customHeight="1" s="283">
      <c r="A1107" s="109" t="n"/>
      <c r="B1107" s="222" t="n"/>
      <c r="C1107" s="223" t="n"/>
      <c r="D1107" s="223" t="n"/>
      <c r="E1107" s="223" t="n"/>
      <c r="F1107" s="223" t="n"/>
      <c r="G1107" s="223" t="n"/>
      <c r="H1107" s="223" t="n"/>
      <c r="I1107" s="258" t="n"/>
      <c r="J1107" s="186" t="n"/>
      <c r="K1107" s="223" t="n"/>
      <c r="L1107" s="223" t="n"/>
      <c r="M1107" s="259" t="n"/>
      <c r="N1107" s="223" t="n"/>
      <c r="O1107" s="223" t="n"/>
      <c r="P1107" s="260" t="n"/>
      <c r="Q1107" s="260" t="n"/>
      <c r="R1107" s="223" t="n"/>
      <c r="S1107" s="223" t="n"/>
      <c r="T1107" s="223" t="n"/>
      <c r="U1107" s="261" t="n"/>
      <c r="V1107" s="86" t="n"/>
      <c r="W1107" s="223" t="n"/>
      <c r="X1107" s="225" t="n"/>
      <c r="Y1107" s="262" t="n"/>
      <c r="Z1107" s="226" t="n"/>
      <c r="AA1107" s="241" t="n"/>
      <c r="AB1107" s="237" t="n"/>
    </row>
    <row r="1108" ht="15" customHeight="1" s="283">
      <c r="A1108" s="109" t="n"/>
      <c r="B1108" s="222" t="n"/>
      <c r="C1108" s="223" t="n"/>
      <c r="D1108" s="223" t="n"/>
      <c r="E1108" s="223" t="n"/>
      <c r="F1108" s="223" t="n"/>
      <c r="G1108" s="223" t="n"/>
      <c r="H1108" s="223" t="n"/>
      <c r="I1108" s="258" t="n"/>
      <c r="J1108" s="186" t="n"/>
      <c r="K1108" s="223" t="n"/>
      <c r="L1108" s="223" t="n"/>
      <c r="M1108" s="259" t="n"/>
      <c r="N1108" s="223" t="n"/>
      <c r="O1108" s="223" t="n"/>
      <c r="P1108" s="260" t="n"/>
      <c r="Q1108" s="260" t="n"/>
      <c r="R1108" s="223" t="n"/>
      <c r="S1108" s="223" t="n"/>
      <c r="T1108" s="223" t="n"/>
      <c r="U1108" s="261" t="n"/>
      <c r="V1108" s="86" t="n"/>
      <c r="W1108" s="223" t="n"/>
      <c r="X1108" s="225" t="n"/>
      <c r="Y1108" s="262" t="n"/>
      <c r="Z1108" s="226" t="n"/>
      <c r="AA1108" s="241" t="n"/>
      <c r="AB1108" s="237" t="n"/>
    </row>
    <row r="1109" ht="15" customHeight="1" s="283">
      <c r="A1109" s="109" t="n"/>
      <c r="B1109" s="222" t="n"/>
      <c r="C1109" s="223" t="n"/>
      <c r="D1109" s="223" t="n"/>
      <c r="E1109" s="223" t="n"/>
      <c r="F1109" s="223" t="n"/>
      <c r="G1109" s="223" t="n"/>
      <c r="H1109" s="223" t="n"/>
      <c r="I1109" s="258" t="n"/>
      <c r="J1109" s="186" t="n"/>
      <c r="K1109" s="223" t="n"/>
      <c r="L1109" s="264" t="n"/>
      <c r="M1109" s="265" t="n"/>
      <c r="N1109" s="223" t="n"/>
      <c r="O1109" s="223" t="n"/>
      <c r="P1109" s="260" t="n"/>
      <c r="Q1109" s="260" t="n"/>
      <c r="R1109" s="223" t="n"/>
      <c r="S1109" s="223" t="n"/>
      <c r="T1109" s="223" t="n"/>
      <c r="U1109" s="261" t="n"/>
      <c r="V1109" s="86" t="n"/>
      <c r="W1109" s="223" t="n"/>
      <c r="X1109" s="225" t="n"/>
      <c r="Y1109" s="262" t="n"/>
      <c r="Z1109" s="226" t="n"/>
      <c r="AA1109" s="241" t="n"/>
      <c r="AB1109" s="237" t="n"/>
    </row>
    <row r="1110" ht="15" customHeight="1" s="283">
      <c r="A1110" s="109" t="n"/>
      <c r="B1110" s="222" t="n"/>
      <c r="C1110" s="223" t="n"/>
      <c r="D1110" s="223" t="n"/>
      <c r="E1110" s="223" t="n"/>
      <c r="F1110" s="223" t="n"/>
      <c r="G1110" s="223" t="n"/>
      <c r="H1110" s="223" t="n"/>
      <c r="I1110" s="258" t="n"/>
      <c r="J1110" s="186" t="n"/>
      <c r="K1110" s="223" t="n"/>
      <c r="L1110" s="223" t="n"/>
      <c r="M1110" s="259" t="n"/>
      <c r="N1110" s="223" t="n"/>
      <c r="O1110" s="223" t="n"/>
      <c r="P1110" s="260" t="n"/>
      <c r="Q1110" s="260" t="n"/>
      <c r="R1110" s="223" t="n"/>
      <c r="S1110" s="223" t="n"/>
      <c r="T1110" s="223" t="n"/>
      <c r="U1110" s="261" t="n"/>
      <c r="V1110" s="86" t="n"/>
      <c r="W1110" s="223" t="n"/>
      <c r="X1110" s="225" t="n"/>
      <c r="Y1110" s="262" t="n"/>
      <c r="Z1110" s="226" t="n"/>
      <c r="AA1110" s="241" t="n"/>
      <c r="AB1110" s="237" t="n"/>
    </row>
    <row r="1111" ht="15" customHeight="1" s="283">
      <c r="A1111" s="109" t="n"/>
      <c r="B1111" s="222" t="n"/>
      <c r="C1111" s="223" t="n"/>
      <c r="D1111" s="223" t="n"/>
      <c r="E1111" s="223" t="n"/>
      <c r="F1111" s="223" t="n"/>
      <c r="G1111" s="223" t="n"/>
      <c r="H1111" s="223" t="n"/>
      <c r="I1111" s="258" t="n"/>
      <c r="J1111" s="186" t="n"/>
      <c r="K1111" s="223" t="n"/>
      <c r="L1111" s="264" t="n"/>
      <c r="M1111" s="265" t="n"/>
      <c r="N1111" s="223" t="n"/>
      <c r="O1111" s="223" t="n"/>
      <c r="P1111" s="260" t="n"/>
      <c r="Q1111" s="260" t="n"/>
      <c r="R1111" s="223" t="n"/>
      <c r="S1111" s="223" t="n"/>
      <c r="T1111" s="223" t="n"/>
      <c r="U1111" s="261" t="n"/>
      <c r="V1111" s="86" t="n"/>
      <c r="W1111" s="223" t="n"/>
      <c r="X1111" s="225" t="n"/>
      <c r="Y1111" s="262" t="n"/>
      <c r="Z1111" s="226" t="n"/>
      <c r="AA1111" s="241" t="n"/>
      <c r="AB1111" s="237" t="n"/>
    </row>
    <row r="1112" ht="15" customHeight="1" s="283">
      <c r="A1112" s="109" t="n"/>
      <c r="B1112" s="222" t="n"/>
      <c r="C1112" s="223" t="n"/>
      <c r="D1112" s="223" t="n"/>
      <c r="E1112" s="223" t="n"/>
      <c r="F1112" s="223" t="n"/>
      <c r="G1112" s="223" t="n"/>
      <c r="H1112" s="223" t="n"/>
      <c r="I1112" s="258" t="n"/>
      <c r="J1112" s="186" t="n"/>
      <c r="K1112" s="223" t="n"/>
      <c r="L1112" s="223" t="n"/>
      <c r="M1112" s="259" t="n"/>
      <c r="N1112" s="223" t="n"/>
      <c r="O1112" s="223" t="n"/>
      <c r="P1112" s="260" t="n"/>
      <c r="Q1112" s="260" t="n"/>
      <c r="R1112" s="223" t="n"/>
      <c r="S1112" s="223" t="n"/>
      <c r="T1112" s="223" t="n"/>
      <c r="U1112" s="261" t="n"/>
      <c r="V1112" s="86" t="n"/>
      <c r="W1112" s="223" t="n"/>
      <c r="X1112" s="225" t="n"/>
      <c r="Y1112" s="262" t="n"/>
      <c r="Z1112" s="226" t="n"/>
      <c r="AA1112" s="241" t="n"/>
      <c r="AB1112" s="237" t="n"/>
    </row>
    <row r="1113" ht="15" customHeight="1" s="283">
      <c r="A1113" s="109" t="n"/>
      <c r="B1113" s="222" t="n"/>
      <c r="C1113" s="223" t="n"/>
      <c r="D1113" s="223" t="n"/>
      <c r="E1113" s="223" t="n"/>
      <c r="F1113" s="223" t="n"/>
      <c r="G1113" s="223" t="n"/>
      <c r="H1113" s="223" t="n"/>
      <c r="I1113" s="258" t="n"/>
      <c r="J1113" s="186" t="n"/>
      <c r="K1113" s="223" t="n"/>
      <c r="L1113" s="223" t="n"/>
      <c r="M1113" s="259" t="n"/>
      <c r="N1113" s="223" t="n"/>
      <c r="O1113" s="223" t="n"/>
      <c r="P1113" s="260" t="n"/>
      <c r="Q1113" s="260" t="n"/>
      <c r="R1113" s="223" t="n"/>
      <c r="S1113" s="223" t="n"/>
      <c r="T1113" s="223" t="n"/>
      <c r="U1113" s="261" t="n"/>
      <c r="V1113" s="86" t="n"/>
      <c r="W1113" s="223" t="n"/>
      <c r="X1113" s="225" t="n"/>
      <c r="Y1113" s="262" t="n"/>
      <c r="Z1113" s="226" t="n"/>
      <c r="AA1113" s="241" t="n"/>
      <c r="AB1113" s="237" t="n"/>
    </row>
    <row r="1114" ht="15" customHeight="1" s="283">
      <c r="A1114" s="109" t="n"/>
      <c r="B1114" s="222" t="n"/>
      <c r="C1114" s="223" t="n"/>
      <c r="D1114" s="223" t="n"/>
      <c r="E1114" s="223" t="n"/>
      <c r="F1114" s="223" t="n"/>
      <c r="G1114" s="223" t="n"/>
      <c r="H1114" s="223" t="n"/>
      <c r="I1114" s="258" t="n"/>
      <c r="J1114" s="186" t="n"/>
      <c r="K1114" s="264" t="n"/>
      <c r="L1114" s="264" t="n"/>
      <c r="M1114" s="265" t="n"/>
      <c r="N1114" s="223" t="n"/>
      <c r="O1114" s="223" t="n"/>
      <c r="P1114" s="260" t="n"/>
      <c r="Q1114" s="260" t="n"/>
      <c r="R1114" s="223" t="n"/>
      <c r="S1114" s="223" t="n"/>
      <c r="T1114" s="223" t="n"/>
      <c r="U1114" s="261" t="n"/>
      <c r="V1114" s="86" t="n"/>
      <c r="W1114" s="223" t="n"/>
      <c r="X1114" s="225" t="n"/>
      <c r="Y1114" s="262" t="n"/>
      <c r="Z1114" s="226" t="n"/>
      <c r="AA1114" s="241" t="n"/>
      <c r="AB1114" s="237" t="n"/>
    </row>
    <row r="1115" ht="15" customHeight="1" s="283">
      <c r="A1115" s="109" t="n"/>
      <c r="B1115" s="222" t="n"/>
      <c r="C1115" s="223" t="n"/>
      <c r="D1115" s="223" t="n"/>
      <c r="E1115" s="223" t="n"/>
      <c r="F1115" s="223" t="n"/>
      <c r="G1115" s="223" t="n"/>
      <c r="H1115" s="223" t="n"/>
      <c r="I1115" s="258" t="n"/>
      <c r="J1115" s="186" t="n"/>
      <c r="K1115" s="223" t="n"/>
      <c r="L1115" s="223" t="n"/>
      <c r="M1115" s="259" t="n"/>
      <c r="N1115" s="223" t="n"/>
      <c r="O1115" s="223" t="n"/>
      <c r="P1115" s="260" t="n"/>
      <c r="Q1115" s="260" t="n"/>
      <c r="R1115" s="223" t="n"/>
      <c r="S1115" s="223" t="n"/>
      <c r="T1115" s="223" t="n"/>
      <c r="U1115" s="261" t="n"/>
      <c r="V1115" s="86" t="n"/>
      <c r="W1115" s="223" t="n"/>
      <c r="X1115" s="225" t="n"/>
      <c r="Y1115" s="262" t="n"/>
      <c r="Z1115" s="226" t="n"/>
      <c r="AA1115" s="241" t="n"/>
      <c r="AB1115" s="237" t="n"/>
    </row>
    <row r="1116" ht="15" customHeight="1" s="283">
      <c r="A1116" s="109" t="n"/>
      <c r="B1116" s="222" t="n"/>
      <c r="C1116" s="223" t="n"/>
      <c r="D1116" s="223" t="n"/>
      <c r="E1116" s="223" t="n"/>
      <c r="F1116" s="223" t="n"/>
      <c r="G1116" s="223" t="n"/>
      <c r="H1116" s="223" t="n"/>
      <c r="I1116" s="258" t="n"/>
      <c r="J1116" s="186" t="n"/>
      <c r="K1116" s="223" t="n"/>
      <c r="L1116" s="223" t="n"/>
      <c r="M1116" s="259" t="n"/>
      <c r="N1116" s="223" t="n"/>
      <c r="O1116" s="223" t="n"/>
      <c r="P1116" s="260" t="n"/>
      <c r="Q1116" s="260" t="n"/>
      <c r="R1116" s="223" t="n"/>
      <c r="S1116" s="223" t="n"/>
      <c r="T1116" s="223" t="n"/>
      <c r="U1116" s="261" t="n"/>
      <c r="V1116" s="86" t="n"/>
      <c r="W1116" s="223" t="n"/>
      <c r="X1116" s="225" t="n"/>
      <c r="Y1116" s="262" t="n"/>
      <c r="Z1116" s="226" t="n"/>
      <c r="AA1116" s="241" t="n"/>
      <c r="AB1116" s="237" t="n"/>
    </row>
    <row r="1117" ht="15" customHeight="1" s="283">
      <c r="A1117" s="109" t="n"/>
      <c r="B1117" s="222" t="n"/>
      <c r="C1117" s="223" t="n"/>
      <c r="D1117" s="223" t="n"/>
      <c r="E1117" s="223" t="n"/>
      <c r="F1117" s="223" t="n"/>
      <c r="G1117" s="223" t="n"/>
      <c r="H1117" s="223" t="n"/>
      <c r="I1117" s="258" t="n"/>
      <c r="J1117" s="186" t="n"/>
      <c r="K1117" s="223" t="n"/>
      <c r="L1117" s="223" t="n"/>
      <c r="M1117" s="259" t="n"/>
      <c r="N1117" s="223" t="n"/>
      <c r="O1117" s="223" t="n"/>
      <c r="P1117" s="260" t="n"/>
      <c r="Q1117" s="260" t="n"/>
      <c r="R1117" s="223" t="n"/>
      <c r="S1117" s="223" t="n"/>
      <c r="T1117" s="223" t="n"/>
      <c r="U1117" s="261" t="n"/>
      <c r="V1117" s="86" t="n"/>
      <c r="W1117" s="223" t="n"/>
      <c r="X1117" s="225" t="n"/>
      <c r="Y1117" s="262" t="n"/>
      <c r="Z1117" s="226" t="n"/>
      <c r="AA1117" s="241" t="n"/>
      <c r="AB1117" s="237" t="n"/>
    </row>
    <row r="1118" ht="15" customHeight="1" s="283">
      <c r="A1118" s="109" t="n"/>
      <c r="B1118" s="222" t="n"/>
      <c r="C1118" s="223" t="n"/>
      <c r="D1118" s="223" t="n"/>
      <c r="E1118" s="223" t="n"/>
      <c r="F1118" s="223" t="n"/>
      <c r="G1118" s="223" t="n"/>
      <c r="H1118" s="223" t="n"/>
      <c r="I1118" s="258" t="n"/>
      <c r="J1118" s="186" t="n"/>
      <c r="K1118" s="223" t="n"/>
      <c r="L1118" s="264" t="n"/>
      <c r="M1118" s="265" t="n"/>
      <c r="N1118" s="223" t="n"/>
      <c r="O1118" s="223" t="n"/>
      <c r="P1118" s="260" t="n"/>
      <c r="Q1118" s="260" t="n"/>
      <c r="R1118" s="223" t="n"/>
      <c r="S1118" s="223" t="n"/>
      <c r="T1118" s="223" t="n"/>
      <c r="U1118" s="261" t="n"/>
      <c r="V1118" s="86" t="n"/>
      <c r="W1118" s="223" t="n"/>
      <c r="X1118" s="225" t="n"/>
      <c r="Y1118" s="262" t="n"/>
      <c r="Z1118" s="226" t="n"/>
      <c r="AA1118" s="241" t="n"/>
      <c r="AB1118" s="237" t="n"/>
    </row>
    <row r="1119" ht="15" customHeight="1" s="283">
      <c r="A1119" s="109" t="n"/>
      <c r="B1119" s="222" t="n"/>
      <c r="C1119" s="223" t="n"/>
      <c r="D1119" s="223" t="n"/>
      <c r="E1119" s="223" t="n"/>
      <c r="F1119" s="223" t="n"/>
      <c r="G1119" s="223" t="n"/>
      <c r="H1119" s="223" t="n"/>
      <c r="I1119" s="258" t="n"/>
      <c r="J1119" s="186" t="n"/>
      <c r="K1119" s="223" t="n"/>
      <c r="L1119" s="223" t="n"/>
      <c r="M1119" s="259" t="n"/>
      <c r="N1119" s="223" t="n"/>
      <c r="O1119" s="223" t="n"/>
      <c r="P1119" s="260" t="n"/>
      <c r="Q1119" s="260" t="n"/>
      <c r="R1119" s="223" t="n"/>
      <c r="S1119" s="223" t="n"/>
      <c r="T1119" s="223" t="n"/>
      <c r="U1119" s="261" t="n"/>
      <c r="V1119" s="86" t="n"/>
      <c r="W1119" s="223" t="n"/>
      <c r="X1119" s="225" t="n"/>
      <c r="Y1119" s="262" t="n"/>
      <c r="Z1119" s="226" t="n"/>
      <c r="AA1119" s="241" t="n"/>
      <c r="AB1119" s="237" t="n"/>
    </row>
    <row r="1120" ht="15" customHeight="1" s="283">
      <c r="A1120" s="109" t="n"/>
      <c r="B1120" s="222" t="n"/>
      <c r="C1120" s="223" t="n"/>
      <c r="D1120" s="223" t="n"/>
      <c r="E1120" s="223" t="n"/>
      <c r="F1120" s="223" t="n"/>
      <c r="G1120" s="223" t="n"/>
      <c r="H1120" s="223" t="n"/>
      <c r="I1120" s="258" t="n"/>
      <c r="J1120" s="186" t="n"/>
      <c r="K1120" s="223" t="n"/>
      <c r="L1120" s="223" t="n"/>
      <c r="M1120" s="259" t="n"/>
      <c r="N1120" s="223" t="n"/>
      <c r="O1120" s="223" t="n"/>
      <c r="P1120" s="260" t="n"/>
      <c r="Q1120" s="260" t="n"/>
      <c r="R1120" s="223" t="n"/>
      <c r="S1120" s="223" t="n"/>
      <c r="T1120" s="223" t="n"/>
      <c r="U1120" s="261" t="n"/>
      <c r="V1120" s="86" t="n"/>
      <c r="W1120" s="223" t="n"/>
      <c r="X1120" s="225" t="n"/>
      <c r="Y1120" s="262" t="n"/>
      <c r="Z1120" s="226" t="n"/>
      <c r="AA1120" s="241" t="n"/>
      <c r="AB1120" s="237" t="n"/>
    </row>
    <row r="1121" ht="15" customHeight="1" s="283">
      <c r="A1121" s="109" t="n"/>
      <c r="B1121" s="222" t="n"/>
      <c r="C1121" s="223" t="n"/>
      <c r="D1121" s="223" t="n"/>
      <c r="E1121" s="223" t="n"/>
      <c r="F1121" s="223" t="n"/>
      <c r="G1121" s="223" t="n"/>
      <c r="H1121" s="223" t="n"/>
      <c r="I1121" s="258" t="n"/>
      <c r="J1121" s="186" t="n"/>
      <c r="K1121" s="223" t="n"/>
      <c r="L1121" s="223" t="n"/>
      <c r="M1121" s="259" t="n"/>
      <c r="N1121" s="223" t="n"/>
      <c r="O1121" s="223" t="n"/>
      <c r="P1121" s="260" t="n"/>
      <c r="Q1121" s="260" t="n"/>
      <c r="R1121" s="223" t="n"/>
      <c r="S1121" s="223" t="n"/>
      <c r="T1121" s="223" t="n"/>
      <c r="U1121" s="261" t="n"/>
      <c r="V1121" s="86" t="n"/>
      <c r="W1121" s="223" t="n"/>
      <c r="X1121" s="225" t="n"/>
      <c r="Y1121" s="262" t="n"/>
      <c r="Z1121" s="226" t="n"/>
      <c r="AA1121" s="241" t="n"/>
      <c r="AB1121" s="237" t="n"/>
    </row>
    <row r="1122" ht="15" customHeight="1" s="283">
      <c r="A1122" s="109" t="n"/>
      <c r="B1122" s="222" t="n"/>
      <c r="C1122" s="223" t="n"/>
      <c r="D1122" s="223" t="n"/>
      <c r="E1122" s="223" t="n"/>
      <c r="F1122" s="223" t="n"/>
      <c r="G1122" s="223" t="n"/>
      <c r="H1122" s="223" t="n"/>
      <c r="I1122" s="258" t="n"/>
      <c r="J1122" s="186" t="n"/>
      <c r="K1122" s="264" t="n"/>
      <c r="L1122" s="264" t="n"/>
      <c r="M1122" s="265" t="n"/>
      <c r="N1122" s="223" t="n"/>
      <c r="O1122" s="223" t="n"/>
      <c r="P1122" s="260" t="n"/>
      <c r="Q1122" s="260" t="n"/>
      <c r="R1122" s="223" t="n"/>
      <c r="S1122" s="223" t="n"/>
      <c r="T1122" s="223" t="n"/>
      <c r="U1122" s="261" t="n"/>
      <c r="V1122" s="86" t="n"/>
      <c r="W1122" s="223" t="n"/>
      <c r="X1122" s="225" t="n"/>
      <c r="Y1122" s="262" t="n"/>
      <c r="Z1122" s="226" t="n"/>
      <c r="AA1122" s="241" t="n"/>
      <c r="AB1122" s="237" t="n"/>
    </row>
    <row r="1123" ht="15" customHeight="1" s="283">
      <c r="A1123" s="109" t="n"/>
      <c r="B1123" s="222" t="n"/>
      <c r="C1123" s="223" t="n"/>
      <c r="D1123" s="223" t="n"/>
      <c r="E1123" s="223" t="n"/>
      <c r="F1123" s="223" t="n"/>
      <c r="G1123" s="223" t="n"/>
      <c r="H1123" s="223" t="n"/>
      <c r="I1123" s="258" t="n"/>
      <c r="J1123" s="186" t="n"/>
      <c r="K1123" s="223" t="n"/>
      <c r="L1123" s="223" t="n"/>
      <c r="M1123" s="259" t="n"/>
      <c r="N1123" s="223" t="n"/>
      <c r="O1123" s="223" t="n"/>
      <c r="P1123" s="260" t="n"/>
      <c r="Q1123" s="260" t="n"/>
      <c r="R1123" s="223" t="n"/>
      <c r="S1123" s="223" t="n"/>
      <c r="T1123" s="223" t="n"/>
      <c r="U1123" s="261" t="n"/>
      <c r="V1123" s="86" t="n"/>
      <c r="W1123" s="223" t="n"/>
      <c r="X1123" s="225" t="n"/>
      <c r="Y1123" s="262" t="n"/>
      <c r="Z1123" s="226" t="n"/>
      <c r="AA1123" s="241" t="n"/>
      <c r="AB1123" s="237" t="n"/>
    </row>
    <row r="1124" ht="15" customHeight="1" s="283">
      <c r="A1124" s="109" t="n"/>
      <c r="B1124" s="222" t="n"/>
      <c r="C1124" s="223" t="n"/>
      <c r="D1124" s="223" t="n"/>
      <c r="E1124" s="223" t="n"/>
      <c r="F1124" s="223" t="n"/>
      <c r="G1124" s="223" t="n"/>
      <c r="H1124" s="223" t="n"/>
      <c r="I1124" s="258" t="n"/>
      <c r="J1124" s="186" t="n"/>
      <c r="K1124" s="223" t="n"/>
      <c r="L1124" s="264" t="n"/>
      <c r="M1124" s="265" t="n"/>
      <c r="N1124" s="223" t="n"/>
      <c r="O1124" s="223" t="n"/>
      <c r="P1124" s="260" t="n"/>
      <c r="Q1124" s="260" t="n"/>
      <c r="R1124" s="223" t="n"/>
      <c r="S1124" s="223" t="n"/>
      <c r="T1124" s="223" t="n"/>
      <c r="U1124" s="261" t="n"/>
      <c r="V1124" s="86" t="n"/>
      <c r="W1124" s="223" t="n"/>
      <c r="X1124" s="225" t="n"/>
      <c r="Y1124" s="262" t="n"/>
      <c r="Z1124" s="226" t="n"/>
      <c r="AA1124" s="241" t="n"/>
      <c r="AB1124" s="237" t="n"/>
    </row>
    <row r="1125" ht="15" customHeight="1" s="283">
      <c r="A1125" s="109" t="n"/>
      <c r="B1125" s="222" t="n"/>
      <c r="C1125" s="223" t="n"/>
      <c r="D1125" s="223" t="n"/>
      <c r="E1125" s="223" t="n"/>
      <c r="F1125" s="223" t="n"/>
      <c r="G1125" s="223" t="n"/>
      <c r="H1125" s="223" t="n"/>
      <c r="I1125" s="258" t="n"/>
      <c r="J1125" s="186" t="n"/>
      <c r="K1125" s="264" t="n"/>
      <c r="L1125" s="264" t="n"/>
      <c r="M1125" s="265" t="n"/>
      <c r="N1125" s="223" t="n"/>
      <c r="O1125" s="223" t="n"/>
      <c r="P1125" s="260" t="n"/>
      <c r="Q1125" s="260" t="n"/>
      <c r="R1125" s="223" t="n"/>
      <c r="S1125" s="223" t="n"/>
      <c r="T1125" s="223" t="n"/>
      <c r="U1125" s="261" t="n"/>
      <c r="V1125" s="86" t="n"/>
      <c r="W1125" s="223" t="n"/>
      <c r="X1125" s="225" t="n"/>
      <c r="Y1125" s="262" t="n"/>
      <c r="Z1125" s="226" t="n"/>
      <c r="AA1125" s="241" t="n"/>
      <c r="AB1125" s="237" t="n"/>
    </row>
    <row r="1126" ht="15" customHeight="1" s="283">
      <c r="A1126" s="109" t="n"/>
      <c r="B1126" s="222" t="n"/>
      <c r="C1126" s="223" t="n"/>
      <c r="D1126" s="223" t="n"/>
      <c r="E1126" s="223" t="n"/>
      <c r="F1126" s="223" t="n"/>
      <c r="G1126" s="223" t="n"/>
      <c r="H1126" s="223" t="n"/>
      <c r="I1126" s="258" t="n"/>
      <c r="J1126" s="186" t="n"/>
      <c r="K1126" s="264" t="n"/>
      <c r="L1126" s="264" t="n"/>
      <c r="M1126" s="265" t="n"/>
      <c r="N1126" s="223" t="n"/>
      <c r="O1126" s="223" t="n"/>
      <c r="P1126" s="260" t="n"/>
      <c r="Q1126" s="260" t="n"/>
      <c r="R1126" s="223" t="n"/>
      <c r="S1126" s="223" t="n"/>
      <c r="T1126" s="223" t="n"/>
      <c r="U1126" s="261" t="n"/>
      <c r="V1126" s="86" t="n"/>
      <c r="W1126" s="223" t="n"/>
      <c r="X1126" s="225" t="n"/>
      <c r="Y1126" s="262" t="n"/>
      <c r="Z1126" s="226" t="n"/>
      <c r="AA1126" s="241" t="n"/>
      <c r="AB1126" s="237" t="n"/>
    </row>
    <row r="1127" ht="15" customHeight="1" s="283">
      <c r="A1127" s="109" t="n"/>
      <c r="B1127" s="222" t="n"/>
      <c r="C1127" s="223" t="n"/>
      <c r="D1127" s="223" t="n"/>
      <c r="E1127" s="223" t="n"/>
      <c r="F1127" s="223" t="n"/>
      <c r="G1127" s="223" t="n"/>
      <c r="H1127" s="223" t="n"/>
      <c r="I1127" s="258" t="n"/>
      <c r="J1127" s="186" t="n"/>
      <c r="K1127" s="223" t="n"/>
      <c r="L1127" s="264" t="n"/>
      <c r="M1127" s="265" t="n"/>
      <c r="N1127" s="223" t="n"/>
      <c r="O1127" s="223" t="n"/>
      <c r="P1127" s="260" t="n"/>
      <c r="Q1127" s="260" t="n"/>
      <c r="R1127" s="223" t="n"/>
      <c r="S1127" s="223" t="n"/>
      <c r="T1127" s="223" t="n"/>
      <c r="U1127" s="261" t="n"/>
      <c r="V1127" s="86" t="n"/>
      <c r="W1127" s="223" t="n"/>
      <c r="X1127" s="225" t="n"/>
      <c r="Y1127" s="262" t="n"/>
      <c r="Z1127" s="226" t="n"/>
      <c r="AA1127" s="241" t="n"/>
      <c r="AB1127" s="237" t="n"/>
    </row>
    <row r="1128" ht="15" customHeight="1" s="283">
      <c r="A1128" s="109" t="n"/>
      <c r="B1128" s="222" t="n"/>
      <c r="C1128" s="223" t="n"/>
      <c r="D1128" s="223" t="n"/>
      <c r="E1128" s="223" t="n"/>
      <c r="F1128" s="223" t="n"/>
      <c r="G1128" s="223" t="n"/>
      <c r="H1128" s="223" t="n"/>
      <c r="I1128" s="258" t="n"/>
      <c r="J1128" s="186" t="n"/>
      <c r="K1128" s="223" t="n"/>
      <c r="L1128" s="223" t="n"/>
      <c r="M1128" s="259" t="n"/>
      <c r="N1128" s="223" t="n"/>
      <c r="O1128" s="223" t="n"/>
      <c r="P1128" s="260" t="n"/>
      <c r="Q1128" s="260" t="n"/>
      <c r="R1128" s="223" t="n"/>
      <c r="S1128" s="223" t="n"/>
      <c r="T1128" s="223" t="n"/>
      <c r="U1128" s="261" t="n"/>
      <c r="V1128" s="86" t="n"/>
      <c r="W1128" s="223" t="n"/>
      <c r="X1128" s="225" t="n"/>
      <c r="Y1128" s="262" t="n"/>
      <c r="Z1128" s="226" t="n"/>
      <c r="AA1128" s="241" t="n"/>
      <c r="AB1128" s="237" t="n"/>
    </row>
    <row r="1129" ht="15" customHeight="1" s="283">
      <c r="A1129" s="109" t="n"/>
      <c r="B1129" s="222" t="n"/>
      <c r="C1129" s="223" t="n"/>
      <c r="D1129" s="223" t="n"/>
      <c r="E1129" s="223" t="n"/>
      <c r="F1129" s="223" t="n"/>
      <c r="G1129" s="223" t="n"/>
      <c r="H1129" s="223" t="n"/>
      <c r="I1129" s="258" t="n"/>
      <c r="J1129" s="186" t="n"/>
      <c r="K1129" s="264" t="n"/>
      <c r="L1129" s="264" t="n"/>
      <c r="M1129" s="265" t="n"/>
      <c r="N1129" s="223" t="n"/>
      <c r="O1129" s="223" t="n"/>
      <c r="P1129" s="260" t="n"/>
      <c r="Q1129" s="260" t="n"/>
      <c r="R1129" s="223" t="n"/>
      <c r="S1129" s="223" t="n"/>
      <c r="T1129" s="223" t="n"/>
      <c r="U1129" s="261" t="n"/>
      <c r="V1129" s="86" t="n"/>
      <c r="W1129" s="223" t="n"/>
      <c r="X1129" s="225" t="n"/>
      <c r="Y1129" s="262" t="n"/>
      <c r="Z1129" s="226" t="n"/>
      <c r="AA1129" s="241" t="n"/>
      <c r="AB1129" s="237" t="n"/>
    </row>
    <row r="1130" ht="15" customHeight="1" s="283">
      <c r="A1130" s="109" t="n"/>
      <c r="B1130" s="222" t="n"/>
      <c r="C1130" s="223" t="n"/>
      <c r="D1130" s="223" t="n"/>
      <c r="E1130" s="223" t="n"/>
      <c r="F1130" s="223" t="n"/>
      <c r="G1130" s="223" t="n"/>
      <c r="H1130" s="223" t="n"/>
      <c r="I1130" s="258" t="n"/>
      <c r="J1130" s="186" t="n"/>
      <c r="K1130" s="264" t="n"/>
      <c r="L1130" s="264" t="n"/>
      <c r="M1130" s="265" t="n"/>
      <c r="N1130" s="223" t="n"/>
      <c r="O1130" s="223" t="n"/>
      <c r="P1130" s="260" t="n"/>
      <c r="Q1130" s="260" t="n"/>
      <c r="R1130" s="223" t="n"/>
      <c r="S1130" s="223" t="n"/>
      <c r="T1130" s="223" t="n"/>
      <c r="U1130" s="261" t="n"/>
      <c r="V1130" s="86" t="n"/>
      <c r="W1130" s="223" t="n"/>
      <c r="X1130" s="225" t="n"/>
      <c r="Y1130" s="262" t="n"/>
      <c r="Z1130" s="226" t="n"/>
      <c r="AA1130" s="241" t="n"/>
      <c r="AB1130" s="237" t="n"/>
    </row>
    <row r="1131" ht="15" customHeight="1" s="283">
      <c r="A1131" s="109" t="n"/>
      <c r="B1131" s="222" t="n"/>
      <c r="C1131" s="223" t="n"/>
      <c r="D1131" s="223" t="n"/>
      <c r="E1131" s="223" t="n"/>
      <c r="F1131" s="223" t="n"/>
      <c r="G1131" s="223" t="n"/>
      <c r="H1131" s="223" t="n"/>
      <c r="I1131" s="258" t="n"/>
      <c r="J1131" s="186" t="n"/>
      <c r="K1131" s="223" t="n"/>
      <c r="L1131" s="223" t="n"/>
      <c r="M1131" s="259" t="n"/>
      <c r="N1131" s="223" t="n"/>
      <c r="O1131" s="223" t="n"/>
      <c r="P1131" s="260" t="n"/>
      <c r="Q1131" s="260" t="n"/>
      <c r="R1131" s="223" t="n"/>
      <c r="S1131" s="223" t="n"/>
      <c r="T1131" s="223" t="n"/>
      <c r="U1131" s="261" t="n"/>
      <c r="V1131" s="86" t="n"/>
      <c r="W1131" s="223" t="n"/>
      <c r="X1131" s="225" t="n"/>
      <c r="Y1131" s="262" t="n"/>
      <c r="Z1131" s="226" t="n"/>
      <c r="AA1131" s="241" t="n"/>
      <c r="AB1131" s="237" t="n"/>
    </row>
    <row r="1132" ht="15" customHeight="1" s="283">
      <c r="A1132" s="109" t="n"/>
      <c r="B1132" s="222" t="n"/>
      <c r="C1132" s="223" t="n"/>
      <c r="D1132" s="223" t="n"/>
      <c r="E1132" s="223" t="n"/>
      <c r="F1132" s="223" t="n"/>
      <c r="G1132" s="223" t="n"/>
      <c r="H1132" s="223" t="n"/>
      <c r="I1132" s="258" t="n"/>
      <c r="J1132" s="186" t="n"/>
      <c r="K1132" s="264" t="n"/>
      <c r="L1132" s="264" t="n"/>
      <c r="M1132" s="265" t="n"/>
      <c r="N1132" s="223" t="n"/>
      <c r="O1132" s="223" t="n"/>
      <c r="P1132" s="260" t="n"/>
      <c r="Q1132" s="260" t="n"/>
      <c r="R1132" s="223" t="n"/>
      <c r="S1132" s="223" t="n"/>
      <c r="T1132" s="223" t="n"/>
      <c r="U1132" s="261" t="n"/>
      <c r="V1132" s="86" t="n"/>
      <c r="W1132" s="223" t="n"/>
      <c r="X1132" s="225" t="n"/>
      <c r="Y1132" s="262" t="n"/>
      <c r="Z1132" s="226" t="n"/>
      <c r="AA1132" s="241" t="n"/>
      <c r="AB1132" s="237" t="n"/>
    </row>
    <row r="1133" ht="15" customHeight="1" s="283">
      <c r="A1133" s="109" t="n"/>
      <c r="B1133" s="222" t="n"/>
      <c r="C1133" s="223" t="n"/>
      <c r="D1133" s="223" t="n"/>
      <c r="E1133" s="223" t="n"/>
      <c r="F1133" s="223" t="n"/>
      <c r="G1133" s="223" t="n"/>
      <c r="H1133" s="223" t="n"/>
      <c r="I1133" s="258" t="n"/>
      <c r="J1133" s="186" t="n"/>
      <c r="K1133" s="264" t="n"/>
      <c r="L1133" s="264" t="n"/>
      <c r="M1133" s="265" t="n"/>
      <c r="N1133" s="223" t="n"/>
      <c r="O1133" s="223" t="n"/>
      <c r="P1133" s="260" t="n"/>
      <c r="Q1133" s="260" t="n"/>
      <c r="R1133" s="223" t="n"/>
      <c r="S1133" s="223" t="n"/>
      <c r="T1133" s="223" t="n"/>
      <c r="U1133" s="261" t="n"/>
      <c r="V1133" s="86" t="n"/>
      <c r="W1133" s="223" t="n"/>
      <c r="X1133" s="225" t="n"/>
      <c r="Y1133" s="262" t="n"/>
      <c r="Z1133" s="226" t="n"/>
      <c r="AA1133" s="241" t="n"/>
      <c r="AB1133" s="237" t="n"/>
    </row>
    <row r="1134" ht="15" customHeight="1" s="283">
      <c r="A1134" s="109" t="n"/>
      <c r="B1134" s="222" t="n"/>
      <c r="C1134" s="223" t="n"/>
      <c r="D1134" s="223" t="n"/>
      <c r="E1134" s="223" t="n"/>
      <c r="F1134" s="223" t="n"/>
      <c r="G1134" s="223" t="n"/>
      <c r="H1134" s="223" t="n"/>
      <c r="I1134" s="258" t="n"/>
      <c r="J1134" s="186" t="n"/>
      <c r="K1134" s="223" t="n"/>
      <c r="L1134" s="223" t="n"/>
      <c r="M1134" s="259" t="n"/>
      <c r="N1134" s="223" t="n"/>
      <c r="O1134" s="223" t="n"/>
      <c r="P1134" s="260" t="n"/>
      <c r="Q1134" s="260" t="n"/>
      <c r="R1134" s="223" t="n"/>
      <c r="S1134" s="223" t="n"/>
      <c r="T1134" s="223" t="n"/>
      <c r="U1134" s="261" t="n"/>
      <c r="V1134" s="86" t="n"/>
      <c r="W1134" s="223" t="n"/>
      <c r="X1134" s="225" t="n"/>
      <c r="Y1134" s="262" t="n"/>
      <c r="Z1134" s="226" t="n"/>
      <c r="AA1134" s="241" t="n"/>
      <c r="AB1134" s="237" t="n"/>
    </row>
    <row r="1135" ht="15" customHeight="1" s="283">
      <c r="A1135" s="109" t="n"/>
      <c r="B1135" s="222" t="n"/>
      <c r="C1135" s="223" t="n"/>
      <c r="D1135" s="223" t="n"/>
      <c r="E1135" s="223" t="n"/>
      <c r="F1135" s="223" t="n"/>
      <c r="G1135" s="223" t="n"/>
      <c r="H1135" s="223" t="n"/>
      <c r="I1135" s="258" t="n"/>
      <c r="J1135" s="186" t="n"/>
      <c r="K1135" s="264" t="n"/>
      <c r="L1135" s="264" t="n"/>
      <c r="M1135" s="265" t="n"/>
      <c r="N1135" s="223" t="n"/>
      <c r="O1135" s="223" t="n"/>
      <c r="P1135" s="260" t="n"/>
      <c r="Q1135" s="260" t="n"/>
      <c r="R1135" s="223" t="n"/>
      <c r="S1135" s="223" t="n"/>
      <c r="T1135" s="223" t="n"/>
      <c r="U1135" s="261" t="n"/>
      <c r="V1135" s="86" t="n"/>
      <c r="W1135" s="223" t="n"/>
      <c r="X1135" s="225" t="n"/>
      <c r="Y1135" s="262" t="n"/>
      <c r="Z1135" s="226" t="n"/>
      <c r="AA1135" s="241" t="n"/>
      <c r="AB1135" s="237" t="n"/>
    </row>
    <row r="1136" ht="15" customHeight="1" s="283">
      <c r="A1136" s="109" t="n"/>
      <c r="B1136" s="222" t="n"/>
      <c r="C1136" s="223" t="n"/>
      <c r="D1136" s="223" t="n"/>
      <c r="E1136" s="223" t="n"/>
      <c r="F1136" s="223" t="n"/>
      <c r="G1136" s="223" t="n"/>
      <c r="H1136" s="223" t="n"/>
      <c r="I1136" s="258" t="n"/>
      <c r="J1136" s="186" t="n"/>
      <c r="K1136" s="223" t="n"/>
      <c r="L1136" s="223" t="n"/>
      <c r="M1136" s="259" t="n"/>
      <c r="N1136" s="223" t="n"/>
      <c r="O1136" s="223" t="n"/>
      <c r="P1136" s="260" t="n"/>
      <c r="Q1136" s="260" t="n"/>
      <c r="R1136" s="223" t="n"/>
      <c r="S1136" s="223" t="n"/>
      <c r="T1136" s="223" t="n"/>
      <c r="U1136" s="261" t="n"/>
      <c r="V1136" s="86" t="n"/>
      <c r="W1136" s="223" t="n"/>
      <c r="X1136" s="225" t="n"/>
      <c r="Y1136" s="262" t="n"/>
      <c r="Z1136" s="226" t="n"/>
      <c r="AA1136" s="241" t="n"/>
      <c r="AB1136" s="237" t="n"/>
    </row>
    <row r="1137" ht="15" customHeight="1" s="283">
      <c r="A1137" s="109" t="n"/>
      <c r="B1137" s="222" t="n"/>
      <c r="C1137" s="223" t="n"/>
      <c r="D1137" s="223" t="n"/>
      <c r="E1137" s="223" t="n"/>
      <c r="F1137" s="223" t="n"/>
      <c r="G1137" s="223" t="n"/>
      <c r="H1137" s="223" t="n"/>
      <c r="I1137" s="258" t="n"/>
      <c r="J1137" s="186" t="n"/>
      <c r="K1137" s="223" t="n"/>
      <c r="L1137" s="264" t="n"/>
      <c r="M1137" s="265" t="n"/>
      <c r="N1137" s="223" t="n"/>
      <c r="O1137" s="223" t="n"/>
      <c r="P1137" s="260" t="n"/>
      <c r="Q1137" s="260" t="n"/>
      <c r="R1137" s="223" t="n"/>
      <c r="S1137" s="223" t="n"/>
      <c r="T1137" s="223" t="n"/>
      <c r="U1137" s="261" t="n"/>
      <c r="V1137" s="86" t="n"/>
      <c r="W1137" s="223" t="n"/>
      <c r="X1137" s="225" t="n"/>
      <c r="Y1137" s="262" t="n"/>
      <c r="Z1137" s="226" t="n"/>
      <c r="AA1137" s="241" t="n"/>
      <c r="AB1137" s="237" t="n"/>
    </row>
    <row r="1138" ht="15" customHeight="1" s="283">
      <c r="A1138" s="109" t="n"/>
      <c r="B1138" s="222" t="n"/>
      <c r="C1138" s="223" t="n"/>
      <c r="D1138" s="223" t="n"/>
      <c r="E1138" s="223" t="n"/>
      <c r="F1138" s="223" t="n"/>
      <c r="G1138" s="223" t="n"/>
      <c r="H1138" s="223" t="n"/>
      <c r="I1138" s="258" t="n"/>
      <c r="J1138" s="186" t="n"/>
      <c r="K1138" s="223" t="n"/>
      <c r="L1138" s="264" t="n"/>
      <c r="M1138" s="265" t="n"/>
      <c r="N1138" s="223" t="n"/>
      <c r="O1138" s="223" t="n"/>
      <c r="P1138" s="260" t="n"/>
      <c r="Q1138" s="260" t="n"/>
      <c r="R1138" s="223" t="n"/>
      <c r="S1138" s="223" t="n"/>
      <c r="T1138" s="223" t="n"/>
      <c r="U1138" s="261" t="n"/>
      <c r="V1138" s="86" t="n"/>
      <c r="W1138" s="223" t="n"/>
      <c r="X1138" s="225" t="n"/>
      <c r="Y1138" s="262" t="n"/>
      <c r="Z1138" s="226" t="n"/>
      <c r="AA1138" s="241" t="n"/>
      <c r="AB1138" s="237" t="n"/>
    </row>
    <row r="1139" ht="15" customHeight="1" s="283">
      <c r="A1139" s="109" t="n"/>
      <c r="B1139" s="222" t="n"/>
      <c r="C1139" s="223" t="n"/>
      <c r="D1139" s="223" t="n"/>
      <c r="E1139" s="223" t="n"/>
      <c r="F1139" s="223" t="n"/>
      <c r="G1139" s="223" t="n"/>
      <c r="H1139" s="223" t="n"/>
      <c r="I1139" s="258" t="n"/>
      <c r="J1139" s="186" t="n"/>
      <c r="K1139" s="264" t="n"/>
      <c r="L1139" s="264" t="n"/>
      <c r="M1139" s="265" t="n"/>
      <c r="N1139" s="223" t="n"/>
      <c r="O1139" s="223" t="n"/>
      <c r="P1139" s="260" t="n"/>
      <c r="Q1139" s="260" t="n"/>
      <c r="R1139" s="223" t="n"/>
      <c r="S1139" s="223" t="n"/>
      <c r="T1139" s="223" t="n"/>
      <c r="U1139" s="261" t="n"/>
      <c r="V1139" s="86" t="n"/>
      <c r="W1139" s="223" t="n"/>
      <c r="X1139" s="225" t="n"/>
      <c r="Y1139" s="262" t="n"/>
      <c r="Z1139" s="226" t="n"/>
      <c r="AA1139" s="241" t="n"/>
      <c r="AB1139" s="237" t="n"/>
    </row>
    <row r="1140" ht="15" customHeight="1" s="283">
      <c r="A1140" s="109" t="n"/>
      <c r="B1140" s="222" t="n"/>
      <c r="C1140" s="223" t="n"/>
      <c r="D1140" s="223" t="n"/>
      <c r="E1140" s="223" t="n"/>
      <c r="F1140" s="223" t="n"/>
      <c r="G1140" s="223" t="n"/>
      <c r="H1140" s="223" t="n"/>
      <c r="I1140" s="258" t="n"/>
      <c r="J1140" s="186" t="n"/>
      <c r="K1140" s="223" t="n"/>
      <c r="L1140" s="264" t="n"/>
      <c r="M1140" s="265" t="n"/>
      <c r="N1140" s="223" t="n"/>
      <c r="O1140" s="223" t="n"/>
      <c r="P1140" s="260" t="n"/>
      <c r="Q1140" s="260" t="n"/>
      <c r="R1140" s="223" t="n"/>
      <c r="S1140" s="223" t="n"/>
      <c r="T1140" s="223" t="n"/>
      <c r="U1140" s="261" t="n"/>
      <c r="V1140" s="86" t="n"/>
      <c r="W1140" s="223" t="n"/>
      <c r="X1140" s="225" t="n"/>
      <c r="Y1140" s="262" t="n"/>
      <c r="Z1140" s="226" t="n"/>
      <c r="AA1140" s="241" t="n"/>
      <c r="AB1140" s="237" t="n"/>
    </row>
    <row r="1141" ht="15" customHeight="1" s="283">
      <c r="A1141" s="109" t="n"/>
      <c r="B1141" s="222" t="n"/>
      <c r="C1141" s="223" t="n"/>
      <c r="D1141" s="223" t="n"/>
      <c r="E1141" s="223" t="n"/>
      <c r="F1141" s="223" t="n"/>
      <c r="G1141" s="223" t="n"/>
      <c r="H1141" s="223" t="n"/>
      <c r="I1141" s="258" t="n"/>
      <c r="J1141" s="186" t="n"/>
      <c r="K1141" s="223" t="n"/>
      <c r="L1141" s="264" t="n"/>
      <c r="M1141" s="265" t="n"/>
      <c r="N1141" s="223" t="n"/>
      <c r="O1141" s="223" t="n"/>
      <c r="P1141" s="260" t="n"/>
      <c r="Q1141" s="260" t="n"/>
      <c r="R1141" s="223" t="n"/>
      <c r="S1141" s="223" t="n"/>
      <c r="T1141" s="223" t="n"/>
      <c r="U1141" s="261" t="n"/>
      <c r="V1141" s="86" t="n"/>
      <c r="W1141" s="223" t="n"/>
      <c r="X1141" s="225" t="n"/>
      <c r="Y1141" s="262" t="n"/>
      <c r="Z1141" s="226" t="n"/>
      <c r="AA1141" s="241" t="n"/>
      <c r="AB1141" s="237" t="n"/>
    </row>
    <row r="1142" ht="15" customHeight="1" s="283">
      <c r="A1142" s="109" t="n"/>
      <c r="B1142" s="222" t="n"/>
      <c r="C1142" s="223" t="n"/>
      <c r="D1142" s="223" t="n"/>
      <c r="E1142" s="223" t="n"/>
      <c r="F1142" s="223" t="n"/>
      <c r="G1142" s="223" t="n"/>
      <c r="H1142" s="223" t="n"/>
      <c r="I1142" s="258" t="n"/>
      <c r="J1142" s="186" t="n"/>
      <c r="K1142" s="223" t="n"/>
      <c r="L1142" s="223" t="n"/>
      <c r="M1142" s="259" t="n"/>
      <c r="N1142" s="223" t="n"/>
      <c r="O1142" s="223" t="n"/>
      <c r="P1142" s="260" t="n"/>
      <c r="Q1142" s="260" t="n"/>
      <c r="R1142" s="223" t="n"/>
      <c r="S1142" s="223" t="n"/>
      <c r="T1142" s="223" t="n"/>
      <c r="U1142" s="261" t="n"/>
      <c r="V1142" s="86" t="n"/>
      <c r="W1142" s="223" t="n"/>
      <c r="X1142" s="225" t="n"/>
      <c r="Y1142" s="262" t="n"/>
      <c r="Z1142" s="226" t="n"/>
      <c r="AA1142" s="241" t="n"/>
      <c r="AB1142" s="237" t="n"/>
    </row>
    <row r="1143" ht="15" customHeight="1" s="283">
      <c r="A1143" s="109" t="n"/>
      <c r="B1143" s="222" t="n"/>
      <c r="C1143" s="223" t="n"/>
      <c r="D1143" s="223" t="n"/>
      <c r="E1143" s="223" t="n"/>
      <c r="F1143" s="223" t="n"/>
      <c r="G1143" s="223" t="n"/>
      <c r="H1143" s="223" t="n"/>
      <c r="I1143" s="258" t="n"/>
      <c r="J1143" s="186" t="n"/>
      <c r="K1143" s="223" t="n"/>
      <c r="L1143" s="223" t="n"/>
      <c r="M1143" s="259" t="n"/>
      <c r="N1143" s="223" t="n"/>
      <c r="O1143" s="223" t="n"/>
      <c r="P1143" s="260" t="n"/>
      <c r="Q1143" s="260" t="n"/>
      <c r="R1143" s="223" t="n"/>
      <c r="S1143" s="223" t="n"/>
      <c r="T1143" s="223" t="n"/>
      <c r="U1143" s="261" t="n"/>
      <c r="V1143" s="86" t="n"/>
      <c r="W1143" s="223" t="n"/>
      <c r="X1143" s="225" t="n"/>
      <c r="Y1143" s="262" t="n"/>
      <c r="Z1143" s="226" t="n"/>
      <c r="AA1143" s="241" t="n"/>
      <c r="AB1143" s="237" t="n"/>
    </row>
    <row r="1144" ht="15" customHeight="1" s="283">
      <c r="A1144" s="109" t="n"/>
      <c r="B1144" s="222" t="n"/>
      <c r="C1144" s="223" t="n"/>
      <c r="D1144" s="223" t="n"/>
      <c r="E1144" s="223" t="n"/>
      <c r="F1144" s="223" t="n"/>
      <c r="G1144" s="223" t="n"/>
      <c r="H1144" s="223" t="n"/>
      <c r="I1144" s="258" t="n"/>
      <c r="J1144" s="186" t="n"/>
      <c r="K1144" s="223" t="n"/>
      <c r="L1144" s="223" t="n"/>
      <c r="M1144" s="259" t="n"/>
      <c r="N1144" s="223" t="n"/>
      <c r="O1144" s="223" t="n"/>
      <c r="P1144" s="260" t="n"/>
      <c r="Q1144" s="260" t="n"/>
      <c r="R1144" s="223" t="n"/>
      <c r="S1144" s="223" t="n"/>
      <c r="T1144" s="223" t="n"/>
      <c r="U1144" s="261" t="n"/>
      <c r="V1144" s="86" t="n"/>
      <c r="W1144" s="223" t="n"/>
      <c r="X1144" s="225" t="n"/>
      <c r="Y1144" s="262" t="n"/>
      <c r="Z1144" s="226" t="n"/>
      <c r="AA1144" s="241" t="n"/>
      <c r="AB1144" s="237" t="n"/>
    </row>
    <row r="1145" ht="15" customHeight="1" s="283">
      <c r="A1145" s="109" t="n"/>
      <c r="B1145" s="222" t="n"/>
      <c r="C1145" s="223" t="n"/>
      <c r="D1145" s="223" t="n"/>
      <c r="E1145" s="223" t="n"/>
      <c r="F1145" s="223" t="n"/>
      <c r="G1145" s="223" t="n"/>
      <c r="H1145" s="223" t="n"/>
      <c r="I1145" s="258" t="n"/>
      <c r="J1145" s="186" t="n"/>
      <c r="K1145" s="223" t="n"/>
      <c r="L1145" s="264" t="n"/>
      <c r="M1145" s="265" t="n"/>
      <c r="N1145" s="223" t="n"/>
      <c r="O1145" s="223" t="n"/>
      <c r="P1145" s="260" t="n"/>
      <c r="Q1145" s="260" t="n"/>
      <c r="R1145" s="223" t="n"/>
      <c r="S1145" s="223" t="n"/>
      <c r="T1145" s="223" t="n"/>
      <c r="U1145" s="261" t="n"/>
      <c r="V1145" s="86" t="n"/>
      <c r="W1145" s="223" t="n"/>
      <c r="X1145" s="225" t="n"/>
      <c r="Y1145" s="262" t="n"/>
      <c r="Z1145" s="226" t="n"/>
      <c r="AA1145" s="241" t="n"/>
      <c r="AB1145" s="237" t="n"/>
    </row>
    <row r="1146" ht="15" customHeight="1" s="283">
      <c r="A1146" s="109" t="n"/>
      <c r="B1146" s="222" t="n"/>
      <c r="C1146" s="223" t="n"/>
      <c r="D1146" s="223" t="n"/>
      <c r="E1146" s="223" t="n"/>
      <c r="F1146" s="223" t="n"/>
      <c r="G1146" s="223" t="n"/>
      <c r="H1146" s="223" t="n"/>
      <c r="I1146" s="258" t="n"/>
      <c r="J1146" s="186" t="n"/>
      <c r="K1146" s="223" t="n"/>
      <c r="L1146" s="223" t="n"/>
      <c r="M1146" s="259" t="n"/>
      <c r="N1146" s="223" t="n"/>
      <c r="O1146" s="223" t="n"/>
      <c r="P1146" s="260" t="n"/>
      <c r="Q1146" s="260" t="n"/>
      <c r="R1146" s="223" t="n"/>
      <c r="S1146" s="223" t="n"/>
      <c r="T1146" s="223" t="n"/>
      <c r="U1146" s="261" t="n"/>
      <c r="V1146" s="86" t="n"/>
      <c r="W1146" s="223" t="n"/>
      <c r="X1146" s="225" t="n"/>
      <c r="Y1146" s="262" t="n"/>
      <c r="Z1146" s="226" t="n"/>
      <c r="AA1146" s="241" t="n"/>
      <c r="AB1146" s="237" t="n"/>
    </row>
    <row r="1147" ht="15" customHeight="1" s="283">
      <c r="A1147" s="109" t="n"/>
      <c r="B1147" s="222" t="n"/>
      <c r="C1147" s="223" t="n"/>
      <c r="D1147" s="223" t="n"/>
      <c r="E1147" s="223" t="n"/>
      <c r="F1147" s="223" t="n"/>
      <c r="G1147" s="223" t="n"/>
      <c r="H1147" s="223" t="n"/>
      <c r="I1147" s="258" t="n"/>
      <c r="J1147" s="186" t="n"/>
      <c r="K1147" s="223" t="n"/>
      <c r="L1147" s="264" t="n"/>
      <c r="M1147" s="265" t="n"/>
      <c r="N1147" s="223" t="n"/>
      <c r="O1147" s="223" t="n"/>
      <c r="P1147" s="260" t="n"/>
      <c r="Q1147" s="260" t="n"/>
      <c r="R1147" s="223" t="n"/>
      <c r="S1147" s="223" t="n"/>
      <c r="T1147" s="223" t="n"/>
      <c r="U1147" s="261" t="n"/>
      <c r="V1147" s="86" t="n"/>
      <c r="W1147" s="223" t="n"/>
      <c r="X1147" s="225" t="n"/>
      <c r="Y1147" s="262" t="n"/>
      <c r="Z1147" s="226" t="n"/>
      <c r="AA1147" s="241" t="n"/>
      <c r="AB1147" s="237" t="n"/>
    </row>
    <row r="1148" ht="15" customHeight="1" s="283">
      <c r="A1148" s="109" t="n"/>
      <c r="B1148" s="222" t="n"/>
      <c r="C1148" s="223" t="n"/>
      <c r="D1148" s="223" t="n"/>
      <c r="E1148" s="223" t="n"/>
      <c r="F1148" s="223" t="n"/>
      <c r="G1148" s="223" t="n"/>
      <c r="H1148" s="223" t="n"/>
      <c r="I1148" s="258" t="n"/>
      <c r="J1148" s="186" t="n"/>
      <c r="K1148" s="223" t="n"/>
      <c r="L1148" s="223" t="n"/>
      <c r="M1148" s="259" t="n"/>
      <c r="N1148" s="223" t="n"/>
      <c r="O1148" s="223" t="n"/>
      <c r="P1148" s="260" t="n"/>
      <c r="Q1148" s="260" t="n"/>
      <c r="R1148" s="223" t="n"/>
      <c r="S1148" s="223" t="n"/>
      <c r="T1148" s="223" t="n"/>
      <c r="U1148" s="261" t="n"/>
      <c r="V1148" s="86" t="n"/>
      <c r="W1148" s="223" t="n"/>
      <c r="X1148" s="225" t="n"/>
      <c r="Y1148" s="262" t="n"/>
      <c r="Z1148" s="226" t="n"/>
      <c r="AA1148" s="241" t="n"/>
      <c r="AB1148" s="237" t="n"/>
    </row>
    <row r="1149" ht="15" customHeight="1" s="283">
      <c r="A1149" s="109" t="n"/>
      <c r="B1149" s="222" t="n"/>
      <c r="C1149" s="223" t="n"/>
      <c r="D1149" s="223" t="n"/>
      <c r="E1149" s="223" t="n"/>
      <c r="F1149" s="223" t="n"/>
      <c r="G1149" s="223" t="n"/>
      <c r="H1149" s="223" t="n"/>
      <c r="I1149" s="258" t="n"/>
      <c r="J1149" s="186" t="n"/>
      <c r="K1149" s="223" t="n"/>
      <c r="L1149" s="264" t="n"/>
      <c r="M1149" s="265" t="n"/>
      <c r="N1149" s="223" t="n"/>
      <c r="O1149" s="223" t="n"/>
      <c r="P1149" s="260" t="n"/>
      <c r="Q1149" s="260" t="n"/>
      <c r="R1149" s="223" t="n"/>
      <c r="S1149" s="223" t="n"/>
      <c r="T1149" s="223" t="n"/>
      <c r="U1149" s="261" t="n"/>
      <c r="V1149" s="86" t="n"/>
      <c r="W1149" s="223" t="n"/>
      <c r="X1149" s="225" t="n"/>
      <c r="Y1149" s="262" t="n"/>
      <c r="Z1149" s="226" t="n"/>
      <c r="AA1149" s="241" t="n"/>
      <c r="AB1149" s="237" t="n"/>
    </row>
    <row r="1150" ht="15" customHeight="1" s="283">
      <c r="A1150" s="109" t="n"/>
      <c r="B1150" s="222" t="n"/>
      <c r="C1150" s="223" t="n"/>
      <c r="D1150" s="223" t="n"/>
      <c r="E1150" s="223" t="n"/>
      <c r="F1150" s="223" t="n"/>
      <c r="G1150" s="223" t="n"/>
      <c r="H1150" s="223" t="n"/>
      <c r="I1150" s="258" t="n"/>
      <c r="J1150" s="186" t="n"/>
      <c r="K1150" s="223" t="n"/>
      <c r="L1150" s="264" t="n"/>
      <c r="M1150" s="265" t="n"/>
      <c r="N1150" s="223" t="n"/>
      <c r="O1150" s="223" t="n"/>
      <c r="P1150" s="260" t="n"/>
      <c r="Q1150" s="260" t="n"/>
      <c r="R1150" s="223" t="n"/>
      <c r="S1150" s="223" t="n"/>
      <c r="T1150" s="223" t="n"/>
      <c r="U1150" s="261" t="n"/>
      <c r="V1150" s="86" t="n"/>
      <c r="W1150" s="223" t="n"/>
      <c r="X1150" s="225" t="n"/>
      <c r="Y1150" s="262" t="n"/>
      <c r="Z1150" s="226" t="n"/>
      <c r="AA1150" s="241" t="n"/>
      <c r="AB1150" s="237" t="n"/>
    </row>
    <row r="1151" ht="15" customHeight="1" s="283">
      <c r="A1151" s="109" t="n"/>
      <c r="B1151" s="222" t="n"/>
      <c r="C1151" s="223" t="n"/>
      <c r="D1151" s="223" t="n"/>
      <c r="E1151" s="223" t="n"/>
      <c r="F1151" s="223" t="n"/>
      <c r="G1151" s="223" t="n"/>
      <c r="H1151" s="223" t="n"/>
      <c r="I1151" s="258" t="n"/>
      <c r="J1151" s="186" t="n"/>
      <c r="K1151" s="223" t="n"/>
      <c r="L1151" s="223" t="n"/>
      <c r="M1151" s="259" t="n"/>
      <c r="N1151" s="223" t="n"/>
      <c r="O1151" s="223" t="n"/>
      <c r="P1151" s="260" t="n"/>
      <c r="Q1151" s="260" t="n"/>
      <c r="R1151" s="223" t="n"/>
      <c r="S1151" s="223" t="n"/>
      <c r="T1151" s="223" t="n"/>
      <c r="U1151" s="261" t="n"/>
      <c r="V1151" s="86" t="n"/>
      <c r="W1151" s="223" t="n"/>
      <c r="X1151" s="225" t="n"/>
      <c r="Y1151" s="262" t="n"/>
      <c r="Z1151" s="226" t="n"/>
      <c r="AA1151" s="241" t="n"/>
      <c r="AB1151" s="237" t="n"/>
    </row>
    <row r="1152" ht="15" customHeight="1" s="283">
      <c r="A1152" s="109" t="n"/>
      <c r="B1152" s="222" t="n"/>
      <c r="C1152" s="223" t="n"/>
      <c r="D1152" s="223" t="n"/>
      <c r="E1152" s="223" t="n"/>
      <c r="F1152" s="223" t="n"/>
      <c r="G1152" s="223" t="n"/>
      <c r="H1152" s="223" t="n"/>
      <c r="I1152" s="258" t="n"/>
      <c r="J1152" s="186" t="n"/>
      <c r="K1152" s="223" t="n"/>
      <c r="L1152" s="264" t="n"/>
      <c r="M1152" s="265" t="n"/>
      <c r="N1152" s="223" t="n"/>
      <c r="O1152" s="223" t="n"/>
      <c r="P1152" s="260" t="n"/>
      <c r="Q1152" s="260" t="n"/>
      <c r="R1152" s="223" t="n"/>
      <c r="S1152" s="223" t="n"/>
      <c r="T1152" s="223" t="n"/>
      <c r="U1152" s="261" t="n"/>
      <c r="V1152" s="86" t="n"/>
      <c r="W1152" s="223" t="n"/>
      <c r="X1152" s="225" t="n"/>
      <c r="Y1152" s="262" t="n"/>
      <c r="Z1152" s="226" t="n"/>
      <c r="AA1152" s="241" t="n"/>
      <c r="AB1152" s="237" t="n"/>
    </row>
    <row r="1153" ht="15" customHeight="1" s="283">
      <c r="A1153" s="109" t="n"/>
      <c r="B1153" s="222" t="n"/>
      <c r="C1153" s="223" t="n"/>
      <c r="D1153" s="223" t="n"/>
      <c r="E1153" s="223" t="n"/>
      <c r="F1153" s="223" t="n"/>
      <c r="G1153" s="223" t="n"/>
      <c r="H1153" s="223" t="n"/>
      <c r="I1153" s="258" t="n"/>
      <c r="J1153" s="186" t="n"/>
      <c r="K1153" s="223" t="n"/>
      <c r="L1153" s="264" t="n"/>
      <c r="M1153" s="265" t="n"/>
      <c r="N1153" s="223" t="n"/>
      <c r="O1153" s="223" t="n"/>
      <c r="P1153" s="260" t="n"/>
      <c r="Q1153" s="260" t="n"/>
      <c r="R1153" s="223" t="n"/>
      <c r="S1153" s="223" t="n"/>
      <c r="T1153" s="223" t="n"/>
      <c r="U1153" s="261" t="n"/>
      <c r="V1153" s="86" t="n"/>
      <c r="W1153" s="223" t="n"/>
      <c r="X1153" s="225" t="n"/>
      <c r="Y1153" s="262" t="n"/>
      <c r="Z1153" s="226" t="n"/>
      <c r="AA1153" s="241" t="n"/>
      <c r="AB1153" s="237" t="n"/>
    </row>
    <row r="1154" ht="15" customHeight="1" s="283">
      <c r="A1154" s="109" t="n"/>
      <c r="B1154" s="222" t="n"/>
      <c r="C1154" s="223" t="n"/>
      <c r="D1154" s="223" t="n"/>
      <c r="E1154" s="223" t="n"/>
      <c r="F1154" s="223" t="n"/>
      <c r="G1154" s="223" t="n"/>
      <c r="H1154" s="223" t="n"/>
      <c r="I1154" s="258" t="n"/>
      <c r="J1154" s="186" t="n"/>
      <c r="K1154" s="223" t="n"/>
      <c r="L1154" s="264" t="n"/>
      <c r="M1154" s="265" t="n"/>
      <c r="N1154" s="223" t="n"/>
      <c r="O1154" s="223" t="n"/>
      <c r="P1154" s="260" t="n"/>
      <c r="Q1154" s="260" t="n"/>
      <c r="R1154" s="223" t="n"/>
      <c r="S1154" s="223" t="n"/>
      <c r="T1154" s="223" t="n"/>
      <c r="U1154" s="261" t="n"/>
      <c r="V1154" s="86" t="n"/>
      <c r="W1154" s="223" t="n"/>
      <c r="X1154" s="225" t="n"/>
      <c r="Y1154" s="262" t="n"/>
      <c r="Z1154" s="226" t="n"/>
      <c r="AA1154" s="241" t="n"/>
      <c r="AB1154" s="237" t="n"/>
    </row>
    <row r="1155" ht="15" customHeight="1" s="283">
      <c r="A1155" s="109" t="n"/>
      <c r="B1155" s="222" t="n"/>
      <c r="C1155" s="223" t="n"/>
      <c r="D1155" s="223" t="n"/>
      <c r="E1155" s="223" t="n"/>
      <c r="F1155" s="223" t="n"/>
      <c r="G1155" s="223" t="n"/>
      <c r="H1155" s="223" t="n"/>
      <c r="I1155" s="258" t="n"/>
      <c r="J1155" s="186" t="n"/>
      <c r="K1155" s="223" t="n"/>
      <c r="L1155" s="264" t="n"/>
      <c r="M1155" s="265" t="n"/>
      <c r="N1155" s="223" t="n"/>
      <c r="O1155" s="223" t="n"/>
      <c r="P1155" s="260" t="n"/>
      <c r="Q1155" s="260" t="n"/>
      <c r="R1155" s="223" t="n"/>
      <c r="S1155" s="223" t="n"/>
      <c r="T1155" s="223" t="n"/>
      <c r="U1155" s="261" t="n"/>
      <c r="V1155" s="86" t="n"/>
      <c r="W1155" s="223" t="n"/>
      <c r="X1155" s="225" t="n"/>
      <c r="Y1155" s="262" t="n"/>
      <c r="Z1155" s="226" t="n"/>
      <c r="AA1155" s="241" t="n"/>
      <c r="AB1155" s="237" t="n"/>
    </row>
    <row r="1156" ht="15" customHeight="1" s="283">
      <c r="A1156" s="109" t="n"/>
      <c r="B1156" s="222" t="n"/>
      <c r="C1156" s="223" t="n"/>
      <c r="D1156" s="223" t="n"/>
      <c r="E1156" s="223" t="n"/>
      <c r="F1156" s="223" t="n"/>
      <c r="G1156" s="223" t="n"/>
      <c r="H1156" s="223" t="n"/>
      <c r="I1156" s="258" t="n"/>
      <c r="J1156" s="186" t="n"/>
      <c r="K1156" s="223" t="n"/>
      <c r="L1156" s="223" t="n"/>
      <c r="M1156" s="259" t="n"/>
      <c r="N1156" s="223" t="n"/>
      <c r="O1156" s="223" t="n"/>
      <c r="P1156" s="260" t="n"/>
      <c r="Q1156" s="260" t="n"/>
      <c r="R1156" s="223" t="n"/>
      <c r="S1156" s="223" t="n"/>
      <c r="T1156" s="223" t="n"/>
      <c r="U1156" s="261" t="n"/>
      <c r="V1156" s="86" t="n"/>
      <c r="W1156" s="223" t="n"/>
      <c r="X1156" s="225" t="n"/>
      <c r="Y1156" s="262" t="n"/>
      <c r="Z1156" s="226" t="n"/>
      <c r="AA1156" s="241" t="n"/>
      <c r="AB1156" s="237" t="n"/>
    </row>
    <row r="1157" ht="15" customHeight="1" s="283">
      <c r="A1157" s="109" t="n"/>
      <c r="B1157" s="222" t="n"/>
      <c r="C1157" s="223" t="n"/>
      <c r="D1157" s="223" t="n"/>
      <c r="E1157" s="223" t="n"/>
      <c r="F1157" s="223" t="n"/>
      <c r="G1157" s="223" t="n"/>
      <c r="H1157" s="223" t="n"/>
      <c r="I1157" s="258" t="n"/>
      <c r="J1157" s="186" t="n"/>
      <c r="K1157" s="223" t="n"/>
      <c r="L1157" s="223" t="n"/>
      <c r="M1157" s="259" t="n"/>
      <c r="N1157" s="223" t="n"/>
      <c r="O1157" s="223" t="n"/>
      <c r="P1157" s="260" t="n"/>
      <c r="Q1157" s="260" t="n"/>
      <c r="R1157" s="223" t="n"/>
      <c r="S1157" s="223" t="n"/>
      <c r="T1157" s="223" t="n"/>
      <c r="U1157" s="261" t="n"/>
      <c r="V1157" s="86" t="n"/>
      <c r="W1157" s="223" t="n"/>
      <c r="X1157" s="225" t="n"/>
      <c r="Y1157" s="262" t="n"/>
      <c r="Z1157" s="226" t="n"/>
      <c r="AA1157" s="241" t="n"/>
      <c r="AB1157" s="237" t="n"/>
    </row>
    <row r="1158" ht="15" customHeight="1" s="283">
      <c r="A1158" s="109" t="n"/>
      <c r="B1158" s="222" t="n"/>
      <c r="C1158" s="223" t="n"/>
      <c r="D1158" s="223" t="n"/>
      <c r="E1158" s="223" t="n"/>
      <c r="F1158" s="223" t="n"/>
      <c r="G1158" s="223" t="n"/>
      <c r="H1158" s="223" t="n"/>
      <c r="I1158" s="258" t="n"/>
      <c r="J1158" s="186" t="n"/>
      <c r="K1158" s="223" t="n"/>
      <c r="L1158" s="264" t="n"/>
      <c r="M1158" s="265" t="n"/>
      <c r="N1158" s="223" t="n"/>
      <c r="O1158" s="223" t="n"/>
      <c r="P1158" s="260" t="n"/>
      <c r="Q1158" s="260" t="n"/>
      <c r="R1158" s="223" t="n"/>
      <c r="S1158" s="223" t="n"/>
      <c r="T1158" s="223" t="n"/>
      <c r="U1158" s="261" t="n"/>
      <c r="V1158" s="86" t="n"/>
      <c r="W1158" s="223" t="n"/>
      <c r="X1158" s="225" t="n"/>
      <c r="Y1158" s="262" t="n"/>
      <c r="Z1158" s="226" t="n"/>
      <c r="AA1158" s="241" t="n"/>
      <c r="AB1158" s="237" t="n"/>
    </row>
    <row r="1159" ht="15" customHeight="1" s="283">
      <c r="A1159" s="109" t="n"/>
      <c r="B1159" s="222" t="n"/>
      <c r="C1159" s="223" t="n"/>
      <c r="D1159" s="223" t="n"/>
      <c r="E1159" s="223" t="n"/>
      <c r="F1159" s="223" t="n"/>
      <c r="G1159" s="223" t="n"/>
      <c r="H1159" s="223" t="n"/>
      <c r="I1159" s="258" t="n"/>
      <c r="J1159" s="186" t="n"/>
      <c r="K1159" s="264" t="n"/>
      <c r="L1159" s="264" t="n"/>
      <c r="M1159" s="265" t="n"/>
      <c r="N1159" s="223" t="n"/>
      <c r="O1159" s="223" t="n"/>
      <c r="P1159" s="260" t="n"/>
      <c r="Q1159" s="260" t="n"/>
      <c r="R1159" s="223" t="n"/>
      <c r="S1159" s="223" t="n"/>
      <c r="T1159" s="223" t="n"/>
      <c r="U1159" s="261" t="n"/>
      <c r="V1159" s="86" t="n"/>
      <c r="W1159" s="223" t="n"/>
      <c r="X1159" s="225" t="n"/>
      <c r="Y1159" s="262" t="n"/>
      <c r="Z1159" s="226" t="n"/>
      <c r="AA1159" s="241" t="n"/>
      <c r="AB1159" s="237" t="n"/>
    </row>
    <row r="1160" ht="15" customHeight="1" s="283">
      <c r="A1160" s="109" t="n"/>
      <c r="B1160" s="222" t="n"/>
      <c r="C1160" s="223" t="n"/>
      <c r="D1160" s="223" t="n"/>
      <c r="E1160" s="223" t="n"/>
      <c r="F1160" s="223" t="n"/>
      <c r="G1160" s="223" t="n"/>
      <c r="H1160" s="223" t="n"/>
      <c r="I1160" s="258" t="n"/>
      <c r="J1160" s="186" t="n"/>
      <c r="K1160" s="264" t="n"/>
      <c r="L1160" s="264" t="n"/>
      <c r="M1160" s="265" t="n"/>
      <c r="N1160" s="223" t="n"/>
      <c r="O1160" s="223" t="n"/>
      <c r="P1160" s="260" t="n"/>
      <c r="Q1160" s="260" t="n"/>
      <c r="R1160" s="223" t="n"/>
      <c r="S1160" s="223" t="n"/>
      <c r="T1160" s="223" t="n"/>
      <c r="U1160" s="261" t="n"/>
      <c r="V1160" s="86" t="n"/>
      <c r="W1160" s="223" t="n"/>
      <c r="X1160" s="225" t="n"/>
      <c r="Y1160" s="262" t="n"/>
      <c r="Z1160" s="226" t="n"/>
      <c r="AA1160" s="241" t="n"/>
      <c r="AB1160" s="237" t="n"/>
    </row>
    <row r="1161" ht="15" customHeight="1" s="283">
      <c r="A1161" s="109" t="n"/>
      <c r="B1161" s="222" t="n"/>
      <c r="C1161" s="223" t="n"/>
      <c r="D1161" s="223" t="n"/>
      <c r="E1161" s="223" t="n"/>
      <c r="F1161" s="223" t="n"/>
      <c r="G1161" s="223" t="n"/>
      <c r="H1161" s="223" t="n"/>
      <c r="I1161" s="258" t="n"/>
      <c r="J1161" s="186" t="n"/>
      <c r="K1161" s="264" t="n"/>
      <c r="L1161" s="264" t="n"/>
      <c r="M1161" s="265" t="n"/>
      <c r="N1161" s="223" t="n"/>
      <c r="O1161" s="223" t="n"/>
      <c r="P1161" s="260" t="n"/>
      <c r="Q1161" s="260" t="n"/>
      <c r="R1161" s="223" t="n"/>
      <c r="S1161" s="223" t="n"/>
      <c r="T1161" s="223" t="n"/>
      <c r="U1161" s="261" t="n"/>
      <c r="V1161" s="86" t="n"/>
      <c r="W1161" s="223" t="n"/>
      <c r="X1161" s="225" t="n"/>
      <c r="Y1161" s="262" t="n"/>
      <c r="Z1161" s="226" t="n"/>
      <c r="AA1161" s="241" t="n"/>
      <c r="AB1161" s="237" t="n"/>
    </row>
    <row r="1162" ht="15" customHeight="1" s="283">
      <c r="A1162" s="109" t="n"/>
      <c r="B1162" s="222" t="n"/>
      <c r="C1162" s="223" t="n"/>
      <c r="D1162" s="223" t="n"/>
      <c r="E1162" s="223" t="n"/>
      <c r="F1162" s="223" t="n"/>
      <c r="G1162" s="223" t="n"/>
      <c r="H1162" s="223" t="n"/>
      <c r="I1162" s="258" t="n"/>
      <c r="J1162" s="186" t="n"/>
      <c r="K1162" s="264" t="n"/>
      <c r="L1162" s="264" t="n"/>
      <c r="M1162" s="265" t="n"/>
      <c r="N1162" s="223" t="n"/>
      <c r="O1162" s="223" t="n"/>
      <c r="P1162" s="260" t="n"/>
      <c r="Q1162" s="260" t="n"/>
      <c r="R1162" s="223" t="n"/>
      <c r="S1162" s="223" t="n"/>
      <c r="T1162" s="223" t="n"/>
      <c r="U1162" s="261" t="n"/>
      <c r="V1162" s="86" t="n"/>
      <c r="W1162" s="223" t="n"/>
      <c r="X1162" s="225" t="n"/>
      <c r="Y1162" s="262" t="n"/>
      <c r="Z1162" s="226" t="n"/>
      <c r="AA1162" s="241" t="n"/>
      <c r="AB1162" s="237" t="n"/>
    </row>
    <row r="1163" ht="15" customHeight="1" s="283">
      <c r="A1163" s="109" t="n"/>
      <c r="B1163" s="222" t="n"/>
      <c r="C1163" s="223" t="n"/>
      <c r="D1163" s="223" t="n"/>
      <c r="E1163" s="223" t="n"/>
      <c r="F1163" s="223" t="n"/>
      <c r="G1163" s="223" t="n"/>
      <c r="H1163" s="223" t="n"/>
      <c r="I1163" s="258" t="n"/>
      <c r="J1163" s="186" t="n"/>
      <c r="K1163" s="223" t="n"/>
      <c r="L1163" s="264" t="n"/>
      <c r="M1163" s="265" t="n"/>
      <c r="N1163" s="223" t="n"/>
      <c r="O1163" s="223" t="n"/>
      <c r="P1163" s="260" t="n"/>
      <c r="Q1163" s="260" t="n"/>
      <c r="R1163" s="223" t="n"/>
      <c r="S1163" s="223" t="n"/>
      <c r="T1163" s="223" t="n"/>
      <c r="U1163" s="261" t="n"/>
      <c r="V1163" s="86" t="n"/>
      <c r="W1163" s="223" t="n"/>
      <c r="X1163" s="225" t="n"/>
      <c r="Y1163" s="262" t="n"/>
      <c r="Z1163" s="226" t="n"/>
      <c r="AA1163" s="241" t="n"/>
      <c r="AB1163" s="237" t="n"/>
    </row>
    <row r="1164" ht="15" customHeight="1" s="283">
      <c r="A1164" s="109" t="n"/>
      <c r="B1164" s="222" t="n"/>
      <c r="C1164" s="223" t="n"/>
      <c r="D1164" s="223" t="n"/>
      <c r="E1164" s="223" t="n"/>
      <c r="F1164" s="223" t="n"/>
      <c r="G1164" s="223" t="n"/>
      <c r="H1164" s="223" t="n"/>
      <c r="I1164" s="258" t="n"/>
      <c r="J1164" s="186" t="n"/>
      <c r="K1164" s="223" t="n"/>
      <c r="L1164" s="264" t="n"/>
      <c r="M1164" s="265" t="n"/>
      <c r="N1164" s="223" t="n"/>
      <c r="O1164" s="223" t="n"/>
      <c r="P1164" s="260" t="n"/>
      <c r="Q1164" s="260" t="n"/>
      <c r="R1164" s="223" t="n"/>
      <c r="S1164" s="223" t="n"/>
      <c r="T1164" s="223" t="n"/>
      <c r="U1164" s="261" t="n"/>
      <c r="V1164" s="86" t="n"/>
      <c r="W1164" s="223" t="n"/>
      <c r="X1164" s="225" t="n"/>
      <c r="Y1164" s="262" t="n"/>
      <c r="Z1164" s="226" t="n"/>
      <c r="AA1164" s="241" t="n"/>
      <c r="AB1164" s="237" t="n"/>
    </row>
    <row r="1165" ht="15" customHeight="1" s="283">
      <c r="A1165" s="109" t="n"/>
      <c r="B1165" s="222" t="n"/>
      <c r="C1165" s="223" t="n"/>
      <c r="D1165" s="223" t="n"/>
      <c r="E1165" s="223" t="n"/>
      <c r="F1165" s="223" t="n"/>
      <c r="G1165" s="223" t="n"/>
      <c r="H1165" s="223" t="n"/>
      <c r="I1165" s="258" t="n"/>
      <c r="J1165" s="186" t="n"/>
      <c r="K1165" s="223" t="n"/>
      <c r="L1165" s="264" t="n"/>
      <c r="M1165" s="265" t="n"/>
      <c r="N1165" s="223" t="n"/>
      <c r="O1165" s="223" t="n"/>
      <c r="P1165" s="260" t="n"/>
      <c r="Q1165" s="260" t="n"/>
      <c r="R1165" s="223" t="n"/>
      <c r="S1165" s="223" t="n"/>
      <c r="T1165" s="223" t="n"/>
      <c r="U1165" s="261" t="n"/>
      <c r="V1165" s="86" t="n"/>
      <c r="W1165" s="223" t="n"/>
      <c r="X1165" s="225" t="n"/>
      <c r="Y1165" s="262" t="n"/>
      <c r="Z1165" s="226" t="n"/>
      <c r="AA1165" s="241" t="n"/>
      <c r="AB1165" s="237" t="n"/>
    </row>
    <row r="1166" ht="15" customHeight="1" s="283">
      <c r="A1166" s="109" t="n"/>
      <c r="B1166" s="222" t="n"/>
      <c r="C1166" s="223" t="n"/>
      <c r="D1166" s="223" t="n"/>
      <c r="E1166" s="223" t="n"/>
      <c r="F1166" s="223" t="n"/>
      <c r="G1166" s="223" t="n"/>
      <c r="H1166" s="223" t="n"/>
      <c r="I1166" s="258" t="n"/>
      <c r="J1166" s="186" t="n"/>
      <c r="K1166" s="223" t="n"/>
      <c r="L1166" s="264" t="n"/>
      <c r="M1166" s="265" t="n"/>
      <c r="N1166" s="223" t="n"/>
      <c r="O1166" s="223" t="n"/>
      <c r="P1166" s="260" t="n"/>
      <c r="Q1166" s="260" t="n"/>
      <c r="R1166" s="223" t="n"/>
      <c r="S1166" s="223" t="n"/>
      <c r="T1166" s="223" t="n"/>
      <c r="U1166" s="261" t="n"/>
      <c r="V1166" s="86" t="n"/>
      <c r="W1166" s="223" t="n"/>
      <c r="X1166" s="225" t="n"/>
      <c r="Y1166" s="262" t="n"/>
      <c r="Z1166" s="226" t="n"/>
      <c r="AA1166" s="241" t="n"/>
      <c r="AB1166" s="237" t="n"/>
    </row>
    <row r="1167" ht="15" customHeight="1" s="283">
      <c r="A1167" s="109" t="n"/>
      <c r="B1167" s="222" t="n"/>
      <c r="C1167" s="223" t="n"/>
      <c r="D1167" s="223" t="n"/>
      <c r="E1167" s="223" t="n"/>
      <c r="F1167" s="223" t="n"/>
      <c r="G1167" s="223" t="n"/>
      <c r="H1167" s="223" t="n"/>
      <c r="I1167" s="258" t="n"/>
      <c r="J1167" s="186" t="n"/>
      <c r="K1167" s="223" t="n"/>
      <c r="L1167" s="264" t="n"/>
      <c r="M1167" s="265" t="n"/>
      <c r="N1167" s="223" t="n"/>
      <c r="O1167" s="223" t="n"/>
      <c r="P1167" s="260" t="n"/>
      <c r="Q1167" s="260" t="n"/>
      <c r="R1167" s="223" t="n"/>
      <c r="S1167" s="223" t="n"/>
      <c r="T1167" s="223" t="n"/>
      <c r="U1167" s="261" t="n"/>
      <c r="V1167" s="86" t="n"/>
      <c r="W1167" s="223" t="n"/>
      <c r="X1167" s="225" t="n"/>
      <c r="Y1167" s="262" t="n"/>
      <c r="Z1167" s="226" t="n"/>
      <c r="AA1167" s="241" t="n"/>
      <c r="AB1167" s="237" t="n"/>
    </row>
    <row r="1168" ht="15" customHeight="1" s="283">
      <c r="A1168" s="109" t="n"/>
      <c r="B1168" s="222" t="n"/>
      <c r="C1168" s="223" t="n"/>
      <c r="D1168" s="223" t="n"/>
      <c r="E1168" s="223" t="n"/>
      <c r="F1168" s="223" t="n"/>
      <c r="G1168" s="223" t="n"/>
      <c r="H1168" s="223" t="n"/>
      <c r="I1168" s="258" t="n"/>
      <c r="J1168" s="186" t="n"/>
      <c r="K1168" s="223" t="n"/>
      <c r="L1168" s="264" t="n"/>
      <c r="M1168" s="265" t="n"/>
      <c r="N1168" s="223" t="n"/>
      <c r="O1168" s="223" t="n"/>
      <c r="P1168" s="260" t="n"/>
      <c r="Q1168" s="260" t="n"/>
      <c r="R1168" s="223" t="n"/>
      <c r="S1168" s="223" t="n"/>
      <c r="T1168" s="223" t="n"/>
      <c r="U1168" s="261" t="n"/>
      <c r="V1168" s="86" t="n"/>
      <c r="W1168" s="223" t="n"/>
      <c r="X1168" s="225" t="n"/>
      <c r="Y1168" s="262" t="n"/>
      <c r="Z1168" s="226" t="n"/>
      <c r="AA1168" s="241" t="n"/>
      <c r="AB1168" s="237" t="n"/>
    </row>
    <row r="1169" ht="15" customHeight="1" s="283">
      <c r="A1169" s="109" t="n"/>
      <c r="B1169" s="222" t="n"/>
      <c r="C1169" s="223" t="n"/>
      <c r="D1169" s="223" t="n"/>
      <c r="E1169" s="223" t="n"/>
      <c r="F1169" s="223" t="n"/>
      <c r="G1169" s="223" t="n"/>
      <c r="H1169" s="223" t="n"/>
      <c r="I1169" s="258" t="n"/>
      <c r="J1169" s="186" t="n"/>
      <c r="K1169" s="264" t="n"/>
      <c r="L1169" s="264" t="n"/>
      <c r="M1169" s="265" t="n"/>
      <c r="N1169" s="223" t="n"/>
      <c r="O1169" s="223" t="n"/>
      <c r="P1169" s="260" t="n"/>
      <c r="Q1169" s="260" t="n"/>
      <c r="R1169" s="223" t="n"/>
      <c r="S1169" s="223" t="n"/>
      <c r="T1169" s="223" t="n"/>
      <c r="U1169" s="261" t="n"/>
      <c r="V1169" s="86" t="n"/>
      <c r="W1169" s="223" t="n"/>
      <c r="X1169" s="225" t="n"/>
      <c r="Y1169" s="262" t="n"/>
      <c r="Z1169" s="226" t="n"/>
      <c r="AA1169" s="241" t="n"/>
      <c r="AB1169" s="237" t="n"/>
    </row>
    <row r="1170" ht="15" customHeight="1" s="283">
      <c r="A1170" s="109" t="n"/>
      <c r="B1170" s="222" t="n"/>
      <c r="C1170" s="223" t="n"/>
      <c r="D1170" s="223" t="n"/>
      <c r="E1170" s="223" t="n"/>
      <c r="F1170" s="223" t="n"/>
      <c r="G1170" s="223" t="n"/>
      <c r="H1170" s="223" t="n"/>
      <c r="I1170" s="258" t="n"/>
      <c r="J1170" s="186" t="n"/>
      <c r="K1170" s="223" t="n"/>
      <c r="L1170" s="264" t="n"/>
      <c r="M1170" s="265" t="n"/>
      <c r="N1170" s="223" t="n"/>
      <c r="O1170" s="223" t="n"/>
      <c r="P1170" s="260" t="n"/>
      <c r="Q1170" s="260" t="n"/>
      <c r="R1170" s="223" t="n"/>
      <c r="S1170" s="223" t="n"/>
      <c r="T1170" s="223" t="n"/>
      <c r="U1170" s="261" t="n"/>
      <c r="V1170" s="86" t="n"/>
      <c r="W1170" s="223" t="n"/>
      <c r="X1170" s="225" t="n"/>
      <c r="Y1170" s="262" t="n"/>
      <c r="Z1170" s="226" t="n"/>
      <c r="AA1170" s="241" t="n"/>
      <c r="AB1170" s="237" t="n"/>
    </row>
    <row r="1171" ht="15" customHeight="1" s="283">
      <c r="A1171" s="109" t="n"/>
      <c r="B1171" s="222" t="n"/>
      <c r="C1171" s="223" t="n"/>
      <c r="D1171" s="223" t="n"/>
      <c r="E1171" s="223" t="n"/>
      <c r="F1171" s="223" t="n"/>
      <c r="G1171" s="223" t="n"/>
      <c r="H1171" s="223" t="n"/>
      <c r="I1171" s="258" t="n"/>
      <c r="J1171" s="186" t="n"/>
      <c r="K1171" s="223" t="n"/>
      <c r="L1171" s="223" t="n"/>
      <c r="M1171" s="259" t="n"/>
      <c r="N1171" s="223" t="n"/>
      <c r="O1171" s="223" t="n"/>
      <c r="P1171" s="260" t="n"/>
      <c r="Q1171" s="260" t="n"/>
      <c r="R1171" s="223" t="n"/>
      <c r="S1171" s="223" t="n"/>
      <c r="T1171" s="223" t="n"/>
      <c r="U1171" s="261" t="n"/>
      <c r="V1171" s="86" t="n"/>
      <c r="W1171" s="223" t="n"/>
      <c r="X1171" s="225" t="n"/>
      <c r="Y1171" s="262" t="n"/>
      <c r="Z1171" s="226" t="n"/>
      <c r="AA1171" s="241" t="n"/>
      <c r="AB1171" s="237" t="n"/>
    </row>
    <row r="1172" ht="15" customHeight="1" s="283">
      <c r="A1172" s="109" t="n"/>
      <c r="B1172" s="222" t="n"/>
      <c r="C1172" s="223" t="n"/>
      <c r="D1172" s="223" t="n"/>
      <c r="E1172" s="223" t="n"/>
      <c r="F1172" s="223" t="n"/>
      <c r="G1172" s="223" t="n"/>
      <c r="H1172" s="223" t="n"/>
      <c r="I1172" s="258" t="n"/>
      <c r="J1172" s="186" t="n"/>
      <c r="K1172" s="223" t="n"/>
      <c r="L1172" s="264" t="n"/>
      <c r="M1172" s="265" t="n"/>
      <c r="N1172" s="223" t="n"/>
      <c r="O1172" s="223" t="n"/>
      <c r="P1172" s="260" t="n"/>
      <c r="Q1172" s="260" t="n"/>
      <c r="R1172" s="223" t="n"/>
      <c r="S1172" s="223" t="n"/>
      <c r="T1172" s="223" t="n"/>
      <c r="U1172" s="261" t="n"/>
      <c r="V1172" s="86" t="n"/>
      <c r="W1172" s="223" t="n"/>
      <c r="X1172" s="225" t="n"/>
      <c r="Y1172" s="262" t="n"/>
      <c r="Z1172" s="226" t="n"/>
      <c r="AA1172" s="241" t="n"/>
      <c r="AB1172" s="237" t="n"/>
    </row>
    <row r="1173" ht="15" customHeight="1" s="283">
      <c r="A1173" s="109" t="n"/>
      <c r="B1173" s="222" t="n"/>
      <c r="C1173" s="223" t="n"/>
      <c r="D1173" s="223" t="n"/>
      <c r="E1173" s="223" t="n"/>
      <c r="F1173" s="223" t="n"/>
      <c r="G1173" s="223" t="n"/>
      <c r="H1173" s="223" t="n"/>
      <c r="I1173" s="258" t="n"/>
      <c r="J1173" s="186" t="n"/>
      <c r="K1173" s="223" t="n"/>
      <c r="L1173" s="264" t="n"/>
      <c r="M1173" s="265" t="n"/>
      <c r="N1173" s="223" t="n"/>
      <c r="O1173" s="223" t="n"/>
      <c r="P1173" s="260" t="n"/>
      <c r="Q1173" s="260" t="n"/>
      <c r="R1173" s="223" t="n"/>
      <c r="S1173" s="223" t="n"/>
      <c r="T1173" s="223" t="n"/>
      <c r="U1173" s="261" t="n"/>
      <c r="V1173" s="86" t="n"/>
      <c r="W1173" s="223" t="n"/>
      <c r="X1173" s="225" t="n"/>
      <c r="Y1173" s="262" t="n"/>
      <c r="Z1173" s="226" t="n"/>
      <c r="AA1173" s="241" t="n"/>
      <c r="AB1173" s="237" t="n"/>
    </row>
    <row r="1174" ht="15" customHeight="1" s="283">
      <c r="A1174" s="109" t="n"/>
      <c r="B1174" s="222" t="n"/>
      <c r="C1174" s="223" t="n"/>
      <c r="D1174" s="223" t="n"/>
      <c r="E1174" s="223" t="n"/>
      <c r="F1174" s="223" t="n"/>
      <c r="G1174" s="223" t="n"/>
      <c r="H1174" s="223" t="n"/>
      <c r="I1174" s="258" t="n"/>
      <c r="J1174" s="186" t="n"/>
      <c r="K1174" s="223" t="n"/>
      <c r="L1174" s="264" t="n"/>
      <c r="M1174" s="265" t="n"/>
      <c r="N1174" s="223" t="n"/>
      <c r="O1174" s="223" t="n"/>
      <c r="P1174" s="260" t="n"/>
      <c r="Q1174" s="260" t="n"/>
      <c r="R1174" s="223" t="n"/>
      <c r="S1174" s="223" t="n"/>
      <c r="T1174" s="223" t="n"/>
      <c r="U1174" s="261" t="n"/>
      <c r="V1174" s="86" t="n"/>
      <c r="W1174" s="223" t="n"/>
      <c r="X1174" s="225" t="n"/>
      <c r="Y1174" s="262" t="n"/>
      <c r="Z1174" s="226" t="n"/>
      <c r="AA1174" s="241" t="n"/>
      <c r="AB1174" s="237" t="n"/>
    </row>
    <row r="1175" ht="15" customHeight="1" s="283">
      <c r="A1175" s="109" t="n"/>
      <c r="B1175" s="222" t="n"/>
      <c r="C1175" s="223" t="n"/>
      <c r="D1175" s="223" t="n"/>
      <c r="E1175" s="223" t="n"/>
      <c r="F1175" s="223" t="n"/>
      <c r="G1175" s="223" t="n"/>
      <c r="H1175" s="223" t="n"/>
      <c r="I1175" s="258" t="n"/>
      <c r="J1175" s="186" t="n"/>
      <c r="K1175" s="223" t="n"/>
      <c r="L1175" s="264" t="n"/>
      <c r="M1175" s="265" t="n"/>
      <c r="N1175" s="223" t="n"/>
      <c r="O1175" s="223" t="n"/>
      <c r="P1175" s="260" t="n"/>
      <c r="Q1175" s="260" t="n"/>
      <c r="R1175" s="223" t="n"/>
      <c r="S1175" s="223" t="n"/>
      <c r="T1175" s="223" t="n"/>
      <c r="U1175" s="261" t="n"/>
      <c r="V1175" s="86" t="n"/>
      <c r="W1175" s="223" t="n"/>
      <c r="X1175" s="225" t="n"/>
      <c r="Y1175" s="262" t="n"/>
      <c r="Z1175" s="226" t="n"/>
      <c r="AA1175" s="241" t="n"/>
      <c r="AB1175" s="237" t="n"/>
    </row>
    <row r="1176" ht="15" customHeight="1" s="283">
      <c r="A1176" s="109" t="n"/>
      <c r="B1176" s="222" t="n"/>
      <c r="C1176" s="223" t="n"/>
      <c r="D1176" s="223" t="n"/>
      <c r="E1176" s="223" t="n"/>
      <c r="F1176" s="223" t="n"/>
      <c r="G1176" s="223" t="n"/>
      <c r="H1176" s="223" t="n"/>
      <c r="I1176" s="258" t="n"/>
      <c r="J1176" s="186" t="n"/>
      <c r="K1176" s="223" t="n"/>
      <c r="L1176" s="223" t="n"/>
      <c r="M1176" s="259" t="n"/>
      <c r="N1176" s="223" t="n"/>
      <c r="O1176" s="223" t="n"/>
      <c r="P1176" s="260" t="n"/>
      <c r="Q1176" s="260" t="n"/>
      <c r="R1176" s="223" t="n"/>
      <c r="S1176" s="223" t="n"/>
      <c r="T1176" s="223" t="n"/>
      <c r="U1176" s="261" t="n"/>
      <c r="V1176" s="86" t="n"/>
      <c r="W1176" s="223" t="n"/>
      <c r="X1176" s="225" t="n"/>
      <c r="Y1176" s="262" t="n"/>
      <c r="Z1176" s="226" t="n"/>
      <c r="AA1176" s="241" t="n"/>
      <c r="AB1176" s="237" t="n"/>
    </row>
    <row r="1177" ht="15" customHeight="1" s="283">
      <c r="A1177" s="109" t="n"/>
      <c r="B1177" s="222" t="n"/>
      <c r="C1177" s="223" t="n"/>
      <c r="D1177" s="223" t="n"/>
      <c r="E1177" s="223" t="n"/>
      <c r="F1177" s="223" t="n"/>
      <c r="G1177" s="223" t="n"/>
      <c r="H1177" s="223" t="n"/>
      <c r="I1177" s="258" t="n"/>
      <c r="J1177" s="186" t="n"/>
      <c r="K1177" s="223" t="n"/>
      <c r="L1177" s="223" t="n"/>
      <c r="M1177" s="259" t="n"/>
      <c r="N1177" s="223" t="n"/>
      <c r="O1177" s="223" t="n"/>
      <c r="P1177" s="260" t="n"/>
      <c r="Q1177" s="260" t="n"/>
      <c r="R1177" s="223" t="n"/>
      <c r="S1177" s="223" t="n"/>
      <c r="T1177" s="223" t="n"/>
      <c r="U1177" s="261" t="n"/>
      <c r="V1177" s="86" t="n"/>
      <c r="W1177" s="223" t="n"/>
      <c r="X1177" s="225" t="n"/>
      <c r="Y1177" s="262" t="n"/>
      <c r="Z1177" s="226" t="n"/>
      <c r="AA1177" s="241" t="n"/>
      <c r="AB1177" s="237" t="n"/>
    </row>
    <row r="1178" ht="15" customHeight="1" s="283">
      <c r="A1178" s="109" t="n"/>
      <c r="B1178" s="222" t="n"/>
      <c r="C1178" s="223" t="n"/>
      <c r="D1178" s="223" t="n"/>
      <c r="E1178" s="223" t="n"/>
      <c r="F1178" s="223" t="n"/>
      <c r="G1178" s="223" t="n"/>
      <c r="H1178" s="223" t="n"/>
      <c r="I1178" s="258" t="n"/>
      <c r="J1178" s="186" t="n"/>
      <c r="K1178" s="223" t="n"/>
      <c r="L1178" s="223" t="n"/>
      <c r="M1178" s="259" t="n"/>
      <c r="N1178" s="223" t="n"/>
      <c r="O1178" s="223" t="n"/>
      <c r="P1178" s="260" t="n"/>
      <c r="Q1178" s="260" t="n"/>
      <c r="R1178" s="223" t="n"/>
      <c r="S1178" s="223" t="n"/>
      <c r="T1178" s="223" t="n"/>
      <c r="U1178" s="261" t="n"/>
      <c r="V1178" s="86" t="n"/>
      <c r="W1178" s="223" t="n"/>
      <c r="X1178" s="225" t="n"/>
      <c r="Y1178" s="262" t="n"/>
      <c r="Z1178" s="226" t="n"/>
      <c r="AA1178" s="241" t="n"/>
      <c r="AB1178" s="237" t="n"/>
    </row>
    <row r="1179" ht="15" customHeight="1" s="283">
      <c r="A1179" s="109" t="n"/>
      <c r="B1179" s="222" t="n"/>
      <c r="C1179" s="223" t="n"/>
      <c r="D1179" s="223" t="n"/>
      <c r="E1179" s="223" t="n"/>
      <c r="F1179" s="223" t="n"/>
      <c r="G1179" s="223" t="n"/>
      <c r="H1179" s="223" t="n"/>
      <c r="I1179" s="258" t="n"/>
      <c r="J1179" s="186" t="n"/>
      <c r="K1179" s="223" t="n"/>
      <c r="L1179" s="264" t="n"/>
      <c r="M1179" s="265" t="n"/>
      <c r="N1179" s="223" t="n"/>
      <c r="O1179" s="223" t="n"/>
      <c r="P1179" s="260" t="n"/>
      <c r="Q1179" s="260" t="n"/>
      <c r="R1179" s="223" t="n"/>
      <c r="S1179" s="223" t="n"/>
      <c r="T1179" s="223" t="n"/>
      <c r="U1179" s="261" t="n"/>
      <c r="V1179" s="86" t="n"/>
      <c r="W1179" s="223" t="n"/>
      <c r="X1179" s="225" t="n"/>
      <c r="Y1179" s="262" t="n"/>
      <c r="Z1179" s="226" t="n"/>
      <c r="AA1179" s="241" t="n"/>
      <c r="AB1179" s="237" t="n"/>
    </row>
    <row r="1180" ht="15" customHeight="1" s="283">
      <c r="A1180" s="109" t="n"/>
      <c r="B1180" s="222" t="n"/>
      <c r="C1180" s="223" t="n"/>
      <c r="D1180" s="223" t="n"/>
      <c r="E1180" s="223" t="n"/>
      <c r="F1180" s="223" t="n"/>
      <c r="G1180" s="223" t="n"/>
      <c r="H1180" s="223" t="n"/>
      <c r="I1180" s="258" t="n"/>
      <c r="J1180" s="186" t="n"/>
      <c r="K1180" s="223" t="n"/>
      <c r="L1180" s="264" t="n"/>
      <c r="M1180" s="265" t="n"/>
      <c r="N1180" s="223" t="n"/>
      <c r="O1180" s="223" t="n"/>
      <c r="P1180" s="260" t="n"/>
      <c r="Q1180" s="260" t="n"/>
      <c r="R1180" s="223" t="n"/>
      <c r="S1180" s="223" t="n"/>
      <c r="T1180" s="223" t="n"/>
      <c r="U1180" s="261" t="n"/>
      <c r="V1180" s="86" t="n"/>
      <c r="W1180" s="223" t="n"/>
      <c r="X1180" s="225" t="n"/>
      <c r="Y1180" s="262" t="n"/>
      <c r="Z1180" s="226" t="n"/>
      <c r="AA1180" s="241" t="n"/>
      <c r="AB1180" s="237" t="n"/>
    </row>
    <row r="1181" ht="15" customHeight="1" s="283">
      <c r="A1181" s="109" t="n"/>
      <c r="B1181" s="222" t="n"/>
      <c r="C1181" s="223" t="n"/>
      <c r="D1181" s="223" t="n"/>
      <c r="E1181" s="223" t="n"/>
      <c r="F1181" s="223" t="n"/>
      <c r="G1181" s="223" t="n"/>
      <c r="H1181" s="223" t="n"/>
      <c r="I1181" s="258" t="n"/>
      <c r="J1181" s="186" t="n"/>
      <c r="K1181" s="223" t="n"/>
      <c r="L1181" s="264" t="n"/>
      <c r="M1181" s="265" t="n"/>
      <c r="N1181" s="223" t="n"/>
      <c r="O1181" s="223" t="n"/>
      <c r="P1181" s="260" t="n"/>
      <c r="Q1181" s="260" t="n"/>
      <c r="R1181" s="223" t="n"/>
      <c r="S1181" s="223" t="n"/>
      <c r="T1181" s="223" t="n"/>
      <c r="U1181" s="261" t="n"/>
      <c r="V1181" s="86" t="n"/>
      <c r="W1181" s="223" t="n"/>
      <c r="X1181" s="225" t="n"/>
      <c r="Y1181" s="262" t="n"/>
      <c r="Z1181" s="226" t="n"/>
      <c r="AA1181" s="241" t="n"/>
      <c r="AB1181" s="237" t="n"/>
    </row>
    <row r="1182" ht="15" customHeight="1" s="283">
      <c r="A1182" s="109" t="n"/>
      <c r="B1182" s="222" t="n"/>
      <c r="C1182" s="223" t="n"/>
      <c r="D1182" s="223" t="n"/>
      <c r="E1182" s="223" t="n"/>
      <c r="F1182" s="223" t="n"/>
      <c r="G1182" s="223" t="n"/>
      <c r="H1182" s="223" t="n"/>
      <c r="I1182" s="258" t="n"/>
      <c r="J1182" s="186" t="n"/>
      <c r="K1182" s="223" t="n"/>
      <c r="L1182" s="223" t="n"/>
      <c r="M1182" s="259" t="n"/>
      <c r="N1182" s="223" t="n"/>
      <c r="O1182" s="223" t="n"/>
      <c r="P1182" s="260" t="n"/>
      <c r="Q1182" s="260" t="n"/>
      <c r="R1182" s="223" t="n"/>
      <c r="S1182" s="223" t="n"/>
      <c r="T1182" s="223" t="n"/>
      <c r="U1182" s="261" t="n"/>
      <c r="V1182" s="86" t="n"/>
      <c r="W1182" s="223" t="n"/>
      <c r="X1182" s="225" t="n"/>
      <c r="Y1182" s="262" t="n"/>
      <c r="Z1182" s="226" t="n"/>
      <c r="AA1182" s="241" t="n"/>
      <c r="AB1182" s="237" t="n"/>
    </row>
    <row r="1183" ht="15" customHeight="1" s="283">
      <c r="A1183" s="109" t="n"/>
      <c r="B1183" s="222" t="n"/>
      <c r="C1183" s="223" t="n"/>
      <c r="D1183" s="223" t="n"/>
      <c r="E1183" s="223" t="n"/>
      <c r="F1183" s="223" t="n"/>
      <c r="G1183" s="223" t="n"/>
      <c r="H1183" s="223" t="n"/>
      <c r="I1183" s="258" t="n"/>
      <c r="J1183" s="186" t="n"/>
      <c r="K1183" s="223" t="n"/>
      <c r="L1183" s="264" t="n"/>
      <c r="M1183" s="265" t="n"/>
      <c r="N1183" s="223" t="n"/>
      <c r="O1183" s="223" t="n"/>
      <c r="P1183" s="260" t="n"/>
      <c r="Q1183" s="260" t="n"/>
      <c r="R1183" s="223" t="n"/>
      <c r="S1183" s="223" t="n"/>
      <c r="T1183" s="223" t="n"/>
      <c r="U1183" s="261" t="n"/>
      <c r="V1183" s="86" t="n"/>
      <c r="W1183" s="223" t="n"/>
      <c r="X1183" s="225" t="n"/>
      <c r="Y1183" s="262" t="n"/>
      <c r="Z1183" s="226" t="n"/>
      <c r="AA1183" s="241" t="n"/>
      <c r="AB1183" s="237" t="n"/>
    </row>
    <row r="1184" ht="15" customHeight="1" s="283">
      <c r="A1184" s="109" t="n"/>
      <c r="B1184" s="222" t="n"/>
      <c r="C1184" s="223" t="n"/>
      <c r="D1184" s="223" t="n"/>
      <c r="E1184" s="223" t="n"/>
      <c r="F1184" s="223" t="n"/>
      <c r="G1184" s="223" t="n"/>
      <c r="H1184" s="223" t="n"/>
      <c r="I1184" s="258" t="n"/>
      <c r="J1184" s="186" t="n"/>
      <c r="K1184" s="223" t="n"/>
      <c r="L1184" s="264" t="n"/>
      <c r="M1184" s="265" t="n"/>
      <c r="N1184" s="223" t="n"/>
      <c r="O1184" s="223" t="n"/>
      <c r="P1184" s="260" t="n"/>
      <c r="Q1184" s="260" t="n"/>
      <c r="R1184" s="223" t="n"/>
      <c r="S1184" s="223" t="n"/>
      <c r="T1184" s="223" t="n"/>
      <c r="U1184" s="261" t="n"/>
      <c r="V1184" s="86" t="n"/>
      <c r="W1184" s="223" t="n"/>
      <c r="X1184" s="225" t="n"/>
      <c r="Y1184" s="262" t="n"/>
      <c r="Z1184" s="226" t="n"/>
      <c r="AA1184" s="241" t="n"/>
      <c r="AB1184" s="237" t="n"/>
    </row>
    <row r="1185" ht="15" customHeight="1" s="283">
      <c r="A1185" s="109" t="n"/>
      <c r="B1185" s="222" t="n"/>
      <c r="C1185" s="223" t="n"/>
      <c r="D1185" s="223" t="n"/>
      <c r="E1185" s="223" t="n"/>
      <c r="F1185" s="223" t="n"/>
      <c r="G1185" s="223" t="n"/>
      <c r="H1185" s="223" t="n"/>
      <c r="I1185" s="258" t="n"/>
      <c r="J1185" s="186" t="n"/>
      <c r="K1185" s="223" t="n"/>
      <c r="L1185" s="223" t="n"/>
      <c r="M1185" s="259" t="n"/>
      <c r="N1185" s="223" t="n"/>
      <c r="O1185" s="223" t="n"/>
      <c r="P1185" s="260" t="n"/>
      <c r="Q1185" s="260" t="n"/>
      <c r="R1185" s="223" t="n"/>
      <c r="S1185" s="223" t="n"/>
      <c r="T1185" s="223" t="n"/>
      <c r="U1185" s="261" t="n"/>
      <c r="V1185" s="86" t="n"/>
      <c r="W1185" s="223" t="n"/>
      <c r="X1185" s="225" t="n"/>
      <c r="Y1185" s="262" t="n"/>
      <c r="Z1185" s="226" t="n"/>
      <c r="AA1185" s="241" t="n"/>
      <c r="AB1185" s="237" t="n"/>
    </row>
    <row r="1186" ht="15" customHeight="1" s="283">
      <c r="A1186" s="109" t="n"/>
      <c r="B1186" s="222" t="n"/>
      <c r="C1186" s="223" t="n"/>
      <c r="D1186" s="223" t="n"/>
      <c r="E1186" s="223" t="n"/>
      <c r="F1186" s="223" t="n"/>
      <c r="G1186" s="223" t="n"/>
      <c r="H1186" s="223" t="n"/>
      <c r="I1186" s="258" t="n"/>
      <c r="J1186" s="186" t="n"/>
      <c r="K1186" s="223" t="n"/>
      <c r="L1186" s="223" t="n"/>
      <c r="M1186" s="259" t="n"/>
      <c r="N1186" s="223" t="n"/>
      <c r="O1186" s="223" t="n"/>
      <c r="P1186" s="260" t="n"/>
      <c r="Q1186" s="260" t="n"/>
      <c r="R1186" s="223" t="n"/>
      <c r="S1186" s="223" t="n"/>
      <c r="T1186" s="223" t="n"/>
      <c r="U1186" s="261" t="n"/>
      <c r="V1186" s="86" t="n"/>
      <c r="W1186" s="223" t="n"/>
      <c r="X1186" s="225" t="n"/>
      <c r="Y1186" s="262" t="n"/>
      <c r="Z1186" s="226" t="n"/>
      <c r="AA1186" s="241" t="n"/>
      <c r="AB1186" s="237" t="n"/>
    </row>
    <row r="1187" ht="15" customHeight="1" s="283">
      <c r="A1187" s="109" t="n"/>
      <c r="B1187" s="222" t="n"/>
      <c r="C1187" s="223" t="n"/>
      <c r="D1187" s="223" t="n"/>
      <c r="E1187" s="223" t="n"/>
      <c r="F1187" s="223" t="n"/>
      <c r="G1187" s="223" t="n"/>
      <c r="H1187" s="223" t="n"/>
      <c r="I1187" s="258" t="n"/>
      <c r="J1187" s="186" t="n"/>
      <c r="K1187" s="223" t="n"/>
      <c r="L1187" s="264" t="n"/>
      <c r="M1187" s="265" t="n"/>
      <c r="N1187" s="223" t="n"/>
      <c r="O1187" s="223" t="n"/>
      <c r="P1187" s="260" t="n"/>
      <c r="Q1187" s="260" t="n"/>
      <c r="R1187" s="223" t="n"/>
      <c r="S1187" s="223" t="n"/>
      <c r="T1187" s="223" t="n"/>
      <c r="U1187" s="261" t="n"/>
      <c r="V1187" s="86" t="n"/>
      <c r="W1187" s="223" t="n"/>
      <c r="X1187" s="225" t="n"/>
      <c r="Y1187" s="262" t="n"/>
      <c r="Z1187" s="226" t="n"/>
      <c r="AA1187" s="241" t="n"/>
      <c r="AB1187" s="237" t="n"/>
    </row>
    <row r="1188" ht="15" customHeight="1" s="283">
      <c r="A1188" s="109" t="n"/>
      <c r="B1188" s="222" t="n"/>
      <c r="C1188" s="223" t="n"/>
      <c r="D1188" s="223" t="n"/>
      <c r="E1188" s="223" t="n"/>
      <c r="F1188" s="223" t="n"/>
      <c r="G1188" s="223" t="n"/>
      <c r="H1188" s="223" t="n"/>
      <c r="I1188" s="258" t="n"/>
      <c r="J1188" s="186" t="n"/>
      <c r="K1188" s="223" t="n"/>
      <c r="L1188" s="264" t="n"/>
      <c r="M1188" s="265" t="n"/>
      <c r="N1188" s="223" t="n"/>
      <c r="O1188" s="223" t="n"/>
      <c r="P1188" s="260" t="n"/>
      <c r="Q1188" s="260" t="n"/>
      <c r="R1188" s="223" t="n"/>
      <c r="S1188" s="223" t="n"/>
      <c r="T1188" s="223" t="n"/>
      <c r="U1188" s="261" t="n"/>
      <c r="V1188" s="86" t="n"/>
      <c r="W1188" s="223" t="n"/>
      <c r="X1188" s="225" t="n"/>
      <c r="Y1188" s="262" t="n"/>
      <c r="Z1188" s="226" t="n"/>
      <c r="AA1188" s="241" t="n"/>
      <c r="AB1188" s="237" t="n"/>
    </row>
    <row r="1189" ht="15" customHeight="1" s="283">
      <c r="A1189" s="109" t="n"/>
      <c r="B1189" s="222" t="n"/>
      <c r="C1189" s="223" t="n"/>
      <c r="D1189" s="223" t="n"/>
      <c r="E1189" s="223" t="n"/>
      <c r="F1189" s="223" t="n"/>
      <c r="G1189" s="223" t="n"/>
      <c r="H1189" s="223" t="n"/>
      <c r="I1189" s="258" t="n"/>
      <c r="J1189" s="186" t="n"/>
      <c r="K1189" s="223" t="n"/>
      <c r="L1189" s="264" t="n"/>
      <c r="M1189" s="265" t="n"/>
      <c r="N1189" s="223" t="n"/>
      <c r="O1189" s="223" t="n"/>
      <c r="P1189" s="260" t="n"/>
      <c r="Q1189" s="260" t="n"/>
      <c r="R1189" s="223" t="n"/>
      <c r="S1189" s="223" t="n"/>
      <c r="T1189" s="223" t="n"/>
      <c r="U1189" s="261" t="n"/>
      <c r="V1189" s="86" t="n"/>
      <c r="W1189" s="223" t="n"/>
      <c r="X1189" s="225" t="n"/>
      <c r="Y1189" s="262" t="n"/>
      <c r="Z1189" s="226" t="n"/>
      <c r="AA1189" s="241" t="n"/>
      <c r="AB1189" s="237" t="n"/>
    </row>
    <row r="1190" ht="15" customHeight="1" s="283">
      <c r="A1190" s="109" t="n"/>
      <c r="B1190" s="222" t="n"/>
      <c r="C1190" s="223" t="n"/>
      <c r="D1190" s="223" t="n"/>
      <c r="E1190" s="223" t="n"/>
      <c r="F1190" s="223" t="n"/>
      <c r="G1190" s="223" t="n"/>
      <c r="H1190" s="223" t="n"/>
      <c r="I1190" s="258" t="n"/>
      <c r="J1190" s="186" t="n"/>
      <c r="K1190" s="223" t="n"/>
      <c r="L1190" s="223" t="n"/>
      <c r="M1190" s="259" t="n"/>
      <c r="N1190" s="223" t="n"/>
      <c r="O1190" s="223" t="n"/>
      <c r="P1190" s="260" t="n"/>
      <c r="Q1190" s="260" t="n"/>
      <c r="R1190" s="223" t="n"/>
      <c r="S1190" s="223" t="n"/>
      <c r="T1190" s="223" t="n"/>
      <c r="U1190" s="261" t="n"/>
      <c r="V1190" s="86" t="n"/>
      <c r="W1190" s="223" t="n"/>
      <c r="X1190" s="225" t="n"/>
      <c r="Y1190" s="262" t="n"/>
      <c r="Z1190" s="226" t="n"/>
      <c r="AA1190" s="241" t="n"/>
      <c r="AB1190" s="237" t="n"/>
    </row>
    <row r="1191" ht="15" customHeight="1" s="283">
      <c r="A1191" s="109" t="n"/>
      <c r="B1191" s="222" t="n"/>
      <c r="C1191" s="223" t="n"/>
      <c r="D1191" s="223" t="n"/>
      <c r="E1191" s="223" t="n"/>
      <c r="F1191" s="223" t="n"/>
      <c r="G1191" s="223" t="n"/>
      <c r="H1191" s="223" t="n"/>
      <c r="I1191" s="258" t="n"/>
      <c r="J1191" s="186" t="n"/>
      <c r="K1191" s="223" t="n"/>
      <c r="L1191" s="264" t="n"/>
      <c r="M1191" s="265" t="n"/>
      <c r="N1191" s="223" t="n"/>
      <c r="O1191" s="223" t="n"/>
      <c r="P1191" s="260" t="n"/>
      <c r="Q1191" s="260" t="n"/>
      <c r="R1191" s="223" t="n"/>
      <c r="S1191" s="223" t="n"/>
      <c r="T1191" s="223" t="n"/>
      <c r="U1191" s="261" t="n"/>
      <c r="V1191" s="86" t="n"/>
      <c r="W1191" s="223" t="n"/>
      <c r="X1191" s="225" t="n"/>
      <c r="Y1191" s="262" t="n"/>
      <c r="Z1191" s="226" t="n"/>
      <c r="AA1191" s="241" t="n"/>
      <c r="AB1191" s="237" t="n"/>
    </row>
    <row r="1192" ht="15" customHeight="1" s="283">
      <c r="A1192" s="109" t="n"/>
      <c r="B1192" s="222" t="n"/>
      <c r="C1192" s="223" t="n"/>
      <c r="D1192" s="223" t="n"/>
      <c r="E1192" s="223" t="n"/>
      <c r="F1192" s="223" t="n"/>
      <c r="G1192" s="223" t="n"/>
      <c r="H1192" s="223" t="n"/>
      <c r="I1192" s="258" t="n"/>
      <c r="J1192" s="186" t="n"/>
      <c r="K1192" s="223" t="n"/>
      <c r="L1192" s="264" t="n"/>
      <c r="M1192" s="265" t="n"/>
      <c r="N1192" s="223" t="n"/>
      <c r="O1192" s="223" t="n"/>
      <c r="P1192" s="260" t="n"/>
      <c r="Q1192" s="260" t="n"/>
      <c r="R1192" s="223" t="n"/>
      <c r="S1192" s="223" t="n"/>
      <c r="T1192" s="223" t="n"/>
      <c r="U1192" s="261" t="n"/>
      <c r="V1192" s="86" t="n"/>
      <c r="W1192" s="223" t="n"/>
      <c r="X1192" s="225" t="n"/>
      <c r="Y1192" s="262" t="n"/>
      <c r="Z1192" s="226" t="n"/>
      <c r="AA1192" s="241" t="n"/>
      <c r="AB1192" s="237" t="n"/>
    </row>
    <row r="1193" ht="15" customHeight="1" s="283">
      <c r="A1193" s="109" t="n"/>
      <c r="B1193" s="222" t="n"/>
      <c r="C1193" s="223" t="n"/>
      <c r="D1193" s="223" t="n"/>
      <c r="E1193" s="223" t="n"/>
      <c r="F1193" s="223" t="n"/>
      <c r="G1193" s="223" t="n"/>
      <c r="H1193" s="223" t="n"/>
      <c r="I1193" s="258" t="n"/>
      <c r="J1193" s="186" t="n"/>
      <c r="K1193" s="223" t="n"/>
      <c r="L1193" s="223" t="n"/>
      <c r="M1193" s="259" t="n"/>
      <c r="N1193" s="223" t="n"/>
      <c r="O1193" s="223" t="n"/>
      <c r="P1193" s="260" t="n"/>
      <c r="Q1193" s="260" t="n"/>
      <c r="R1193" s="223" t="n"/>
      <c r="S1193" s="223" t="n"/>
      <c r="T1193" s="223" t="n"/>
      <c r="U1193" s="261" t="n"/>
      <c r="V1193" s="86" t="n"/>
      <c r="W1193" s="223" t="n"/>
      <c r="X1193" s="225" t="n"/>
      <c r="Y1193" s="262" t="n"/>
      <c r="Z1193" s="226" t="n"/>
      <c r="AA1193" s="241" t="n"/>
      <c r="AB1193" s="237" t="n"/>
    </row>
    <row r="1194" ht="15" customHeight="1" s="283">
      <c r="A1194" s="109" t="n"/>
      <c r="B1194" s="222" t="n"/>
      <c r="C1194" s="223" t="n"/>
      <c r="D1194" s="223" t="n"/>
      <c r="E1194" s="223" t="n"/>
      <c r="F1194" s="223" t="n"/>
      <c r="G1194" s="223" t="n"/>
      <c r="H1194" s="223" t="n"/>
      <c r="I1194" s="258" t="n"/>
      <c r="J1194" s="186" t="n"/>
      <c r="K1194" s="223" t="n"/>
      <c r="L1194" s="264" t="n"/>
      <c r="M1194" s="265" t="n"/>
      <c r="N1194" s="223" t="n"/>
      <c r="O1194" s="223" t="n"/>
      <c r="P1194" s="260" t="n"/>
      <c r="Q1194" s="260" t="n"/>
      <c r="R1194" s="223" t="n"/>
      <c r="S1194" s="223" t="n"/>
      <c r="T1194" s="223" t="n"/>
      <c r="U1194" s="261" t="n"/>
      <c r="V1194" s="86" t="n"/>
      <c r="W1194" s="223" t="n"/>
      <c r="X1194" s="225" t="n"/>
      <c r="Y1194" s="262" t="n"/>
      <c r="Z1194" s="226" t="n"/>
      <c r="AA1194" s="241" t="n"/>
      <c r="AB1194" s="237" t="n"/>
    </row>
    <row r="1195" ht="15" customHeight="1" s="283">
      <c r="A1195" s="109" t="n"/>
      <c r="B1195" s="222" t="n"/>
      <c r="C1195" s="223" t="n"/>
      <c r="D1195" s="223" t="n"/>
      <c r="E1195" s="223" t="n"/>
      <c r="F1195" s="223" t="n"/>
      <c r="G1195" s="223" t="n"/>
      <c r="H1195" s="223" t="n"/>
      <c r="I1195" s="258" t="n"/>
      <c r="J1195" s="186" t="n"/>
      <c r="K1195" s="223" t="n"/>
      <c r="L1195" s="264" t="n"/>
      <c r="M1195" s="265" t="n"/>
      <c r="N1195" s="223" t="n"/>
      <c r="O1195" s="223" t="n"/>
      <c r="P1195" s="260" t="n"/>
      <c r="Q1195" s="260" t="n"/>
      <c r="R1195" s="223" t="n"/>
      <c r="S1195" s="223" t="n"/>
      <c r="T1195" s="223" t="n"/>
      <c r="U1195" s="261" t="n"/>
      <c r="V1195" s="86" t="n"/>
      <c r="W1195" s="223" t="n"/>
      <c r="X1195" s="225" t="n"/>
      <c r="Y1195" s="262" t="n"/>
      <c r="Z1195" s="226" t="n"/>
      <c r="AA1195" s="241" t="n"/>
      <c r="AB1195" s="237" t="n"/>
    </row>
    <row r="1196" ht="15" customHeight="1" s="283">
      <c r="A1196" s="109" t="n"/>
      <c r="B1196" s="222" t="n"/>
      <c r="C1196" s="223" t="n"/>
      <c r="D1196" s="223" t="n"/>
      <c r="E1196" s="223" t="n"/>
      <c r="F1196" s="223" t="n"/>
      <c r="G1196" s="223" t="n"/>
      <c r="H1196" s="223" t="n"/>
      <c r="I1196" s="258" t="n"/>
      <c r="J1196" s="186" t="n"/>
      <c r="K1196" s="223" t="n"/>
      <c r="L1196" s="223" t="n"/>
      <c r="M1196" s="259" t="n"/>
      <c r="N1196" s="223" t="n"/>
      <c r="O1196" s="223" t="n"/>
      <c r="P1196" s="260" t="n"/>
      <c r="Q1196" s="260" t="n"/>
      <c r="R1196" s="223" t="n"/>
      <c r="S1196" s="223" t="n"/>
      <c r="T1196" s="223" t="n"/>
      <c r="U1196" s="261" t="n"/>
      <c r="V1196" s="86" t="n"/>
      <c r="W1196" s="223" t="n"/>
      <c r="X1196" s="225" t="n"/>
      <c r="Y1196" s="262" t="n"/>
      <c r="Z1196" s="226" t="n"/>
      <c r="AA1196" s="241" t="n"/>
      <c r="AB1196" s="237" t="n"/>
    </row>
    <row r="1197" ht="15" customHeight="1" s="283">
      <c r="A1197" s="109" t="n"/>
      <c r="B1197" s="222" t="n"/>
      <c r="C1197" s="223" t="n"/>
      <c r="D1197" s="223" t="n"/>
      <c r="E1197" s="223" t="n"/>
      <c r="F1197" s="223" t="n"/>
      <c r="G1197" s="223" t="n"/>
      <c r="H1197" s="223" t="n"/>
      <c r="I1197" s="258" t="n"/>
      <c r="J1197" s="186" t="n"/>
      <c r="K1197" s="223" t="n"/>
      <c r="L1197" s="264" t="n"/>
      <c r="M1197" s="265" t="n"/>
      <c r="N1197" s="223" t="n"/>
      <c r="O1197" s="223" t="n"/>
      <c r="P1197" s="260" t="n"/>
      <c r="Q1197" s="260" t="n"/>
      <c r="R1197" s="223" t="n"/>
      <c r="S1197" s="223" t="n"/>
      <c r="T1197" s="223" t="n"/>
      <c r="U1197" s="261" t="n"/>
      <c r="V1197" s="86" t="n"/>
      <c r="W1197" s="223" t="n"/>
      <c r="X1197" s="225" t="n"/>
      <c r="Y1197" s="262" t="n"/>
      <c r="Z1197" s="226" t="n"/>
      <c r="AA1197" s="241" t="n"/>
      <c r="AB1197" s="237" t="n"/>
    </row>
    <row r="1198" ht="15" customHeight="1" s="283">
      <c r="A1198" s="109" t="n"/>
      <c r="B1198" s="222" t="n"/>
      <c r="C1198" s="223" t="n"/>
      <c r="D1198" s="223" t="n"/>
      <c r="E1198" s="223" t="n"/>
      <c r="F1198" s="223" t="n"/>
      <c r="G1198" s="223" t="n"/>
      <c r="H1198" s="223" t="n"/>
      <c r="I1198" s="258" t="n"/>
      <c r="J1198" s="186" t="n"/>
      <c r="K1198" s="223" t="n"/>
      <c r="L1198" s="264" t="n"/>
      <c r="M1198" s="265" t="n"/>
      <c r="N1198" s="223" t="n"/>
      <c r="O1198" s="223" t="n"/>
      <c r="P1198" s="260" t="n"/>
      <c r="Q1198" s="260" t="n"/>
      <c r="R1198" s="223" t="n"/>
      <c r="S1198" s="223" t="n"/>
      <c r="T1198" s="223" t="n"/>
      <c r="U1198" s="261" t="n"/>
      <c r="V1198" s="86" t="n"/>
      <c r="W1198" s="223" t="n"/>
      <c r="X1198" s="225" t="n"/>
      <c r="Y1198" s="262" t="n"/>
      <c r="Z1198" s="226" t="n"/>
      <c r="AA1198" s="241" t="n"/>
      <c r="AB1198" s="237" t="n"/>
    </row>
    <row r="1199" ht="15" customHeight="1" s="283">
      <c r="A1199" s="109" t="n"/>
      <c r="B1199" s="222" t="n"/>
      <c r="C1199" s="223" t="n"/>
      <c r="D1199" s="223" t="n"/>
      <c r="E1199" s="223" t="n"/>
      <c r="F1199" s="223" t="n"/>
      <c r="G1199" s="223" t="n"/>
      <c r="H1199" s="223" t="n"/>
      <c r="I1199" s="258" t="n"/>
      <c r="J1199" s="186" t="n"/>
      <c r="K1199" s="223" t="n"/>
      <c r="L1199" s="264" t="n"/>
      <c r="M1199" s="265" t="n"/>
      <c r="N1199" s="223" t="n"/>
      <c r="O1199" s="223" t="n"/>
      <c r="P1199" s="260" t="n"/>
      <c r="Q1199" s="260" t="n"/>
      <c r="R1199" s="223" t="n"/>
      <c r="S1199" s="223" t="n"/>
      <c r="T1199" s="223" t="n"/>
      <c r="U1199" s="261" t="n"/>
      <c r="V1199" s="86" t="n"/>
      <c r="W1199" s="223" t="n"/>
      <c r="X1199" s="225" t="n"/>
      <c r="Y1199" s="262" t="n"/>
      <c r="Z1199" s="226" t="n"/>
      <c r="AA1199" s="241" t="n"/>
      <c r="AB1199" s="237" t="n"/>
    </row>
    <row r="1200" ht="15" customHeight="1" s="283">
      <c r="A1200" s="109" t="n"/>
      <c r="B1200" s="222" t="n"/>
      <c r="C1200" s="223" t="n"/>
      <c r="D1200" s="223" t="n"/>
      <c r="E1200" s="223" t="n"/>
      <c r="F1200" s="223" t="n"/>
      <c r="G1200" s="223" t="n"/>
      <c r="H1200" s="223" t="n"/>
      <c r="I1200" s="258" t="n"/>
      <c r="J1200" s="186" t="n"/>
      <c r="K1200" s="223" t="n"/>
      <c r="L1200" s="264" t="n"/>
      <c r="M1200" s="265" t="n"/>
      <c r="N1200" s="223" t="n"/>
      <c r="O1200" s="223" t="n"/>
      <c r="P1200" s="260" t="n"/>
      <c r="Q1200" s="260" t="n"/>
      <c r="R1200" s="223" t="n"/>
      <c r="S1200" s="223" t="n"/>
      <c r="T1200" s="223" t="n"/>
      <c r="U1200" s="261" t="n"/>
      <c r="V1200" s="86" t="n"/>
      <c r="W1200" s="223" t="n"/>
      <c r="X1200" s="225" t="n"/>
      <c r="Y1200" s="262" t="n"/>
      <c r="Z1200" s="226" t="n"/>
      <c r="AA1200" s="241" t="n"/>
      <c r="AB1200" s="237" t="n"/>
    </row>
    <row r="1201" ht="15" customHeight="1" s="283">
      <c r="A1201" s="109" t="n"/>
      <c r="B1201" s="222" t="n"/>
      <c r="C1201" s="223" t="n"/>
      <c r="D1201" s="223" t="n"/>
      <c r="E1201" s="223" t="n"/>
      <c r="F1201" s="223" t="n"/>
      <c r="G1201" s="223" t="n"/>
      <c r="H1201" s="223" t="n"/>
      <c r="I1201" s="258" t="n"/>
      <c r="J1201" s="186" t="n"/>
      <c r="K1201" s="223" t="n"/>
      <c r="L1201" s="264" t="n"/>
      <c r="M1201" s="265" t="n"/>
      <c r="N1201" s="223" t="n"/>
      <c r="O1201" s="223" t="n"/>
      <c r="P1201" s="260" t="n"/>
      <c r="Q1201" s="260" t="n"/>
      <c r="R1201" s="223" t="n"/>
      <c r="S1201" s="223" t="n"/>
      <c r="T1201" s="223" t="n"/>
      <c r="U1201" s="261" t="n"/>
      <c r="V1201" s="86" t="n"/>
      <c r="W1201" s="223" t="n"/>
      <c r="X1201" s="225" t="n"/>
      <c r="Y1201" s="262" t="n"/>
      <c r="Z1201" s="226" t="n"/>
      <c r="AA1201" s="241" t="n"/>
      <c r="AB1201" s="237" t="n"/>
    </row>
    <row r="1202" ht="15" customHeight="1" s="283">
      <c r="A1202" s="109" t="n"/>
      <c r="B1202" s="222" t="n"/>
      <c r="C1202" s="223" t="n"/>
      <c r="D1202" s="223" t="n"/>
      <c r="E1202" s="223" t="n"/>
      <c r="F1202" s="223" t="n"/>
      <c r="G1202" s="223" t="n"/>
      <c r="H1202" s="223" t="n"/>
      <c r="I1202" s="258" t="n"/>
      <c r="J1202" s="186" t="n"/>
      <c r="K1202" s="223" t="n"/>
      <c r="L1202" s="264" t="n"/>
      <c r="M1202" s="265" t="n"/>
      <c r="N1202" s="223" t="n"/>
      <c r="O1202" s="223" t="n"/>
      <c r="P1202" s="260" t="n"/>
      <c r="Q1202" s="260" t="n"/>
      <c r="R1202" s="223" t="n"/>
      <c r="S1202" s="223" t="n"/>
      <c r="T1202" s="223" t="n"/>
      <c r="U1202" s="261" t="n"/>
      <c r="V1202" s="86" t="n"/>
      <c r="W1202" s="223" t="n"/>
      <c r="X1202" s="225" t="n"/>
      <c r="Y1202" s="262" t="n"/>
      <c r="Z1202" s="226" t="n"/>
      <c r="AA1202" s="241" t="n"/>
      <c r="AB1202" s="237" t="n"/>
    </row>
    <row r="1203" ht="15" customHeight="1" s="283">
      <c r="A1203" s="109" t="n"/>
      <c r="B1203" s="222" t="n"/>
      <c r="C1203" s="223" t="n"/>
      <c r="D1203" s="223" t="n"/>
      <c r="E1203" s="223" t="n"/>
      <c r="F1203" s="223" t="n"/>
      <c r="G1203" s="223" t="n"/>
      <c r="H1203" s="223" t="n"/>
      <c r="I1203" s="258" t="n"/>
      <c r="J1203" s="186" t="n"/>
      <c r="K1203" s="223" t="n"/>
      <c r="L1203" s="264" t="n"/>
      <c r="M1203" s="265" t="n"/>
      <c r="N1203" s="223" t="n"/>
      <c r="O1203" s="223" t="n"/>
      <c r="P1203" s="260" t="n"/>
      <c r="Q1203" s="260" t="n"/>
      <c r="R1203" s="223" t="n"/>
      <c r="S1203" s="223" t="n"/>
      <c r="T1203" s="223" t="n"/>
      <c r="U1203" s="261" t="n"/>
      <c r="V1203" s="86" t="n"/>
      <c r="W1203" s="223" t="n"/>
      <c r="X1203" s="225" t="n"/>
      <c r="Y1203" s="262" t="n"/>
      <c r="Z1203" s="226" t="n"/>
      <c r="AA1203" s="241" t="n"/>
      <c r="AB1203" s="237" t="n"/>
    </row>
    <row r="1204" ht="15" customHeight="1" s="283">
      <c r="A1204" s="109" t="n"/>
      <c r="B1204" s="222" t="n"/>
      <c r="C1204" s="223" t="n"/>
      <c r="D1204" s="223" t="n"/>
      <c r="E1204" s="223" t="n"/>
      <c r="F1204" s="223" t="n"/>
      <c r="G1204" s="223" t="n"/>
      <c r="H1204" s="223" t="n"/>
      <c r="I1204" s="258" t="n"/>
      <c r="J1204" s="186" t="n"/>
      <c r="K1204" s="223" t="n"/>
      <c r="L1204" s="264" t="n"/>
      <c r="M1204" s="265" t="n"/>
      <c r="N1204" s="223" t="n"/>
      <c r="O1204" s="223" t="n"/>
      <c r="P1204" s="260" t="n"/>
      <c r="Q1204" s="260" t="n"/>
      <c r="R1204" s="223" t="n"/>
      <c r="S1204" s="223" t="n"/>
      <c r="T1204" s="223" t="n"/>
      <c r="U1204" s="261" t="n"/>
      <c r="V1204" s="86" t="n"/>
      <c r="W1204" s="223" t="n"/>
      <c r="X1204" s="225" t="n"/>
      <c r="Y1204" s="262" t="n"/>
      <c r="Z1204" s="226" t="n"/>
      <c r="AA1204" s="241" t="n"/>
      <c r="AB1204" s="237" t="n"/>
    </row>
    <row r="1205" ht="15" customHeight="1" s="283">
      <c r="A1205" s="109" t="n"/>
      <c r="B1205" s="222" t="n"/>
      <c r="C1205" s="223" t="n"/>
      <c r="D1205" s="223" t="n"/>
      <c r="E1205" s="223" t="n"/>
      <c r="F1205" s="223" t="n"/>
      <c r="G1205" s="223" t="n"/>
      <c r="H1205" s="223" t="n"/>
      <c r="I1205" s="258" t="n"/>
      <c r="J1205" s="186" t="n"/>
      <c r="K1205" s="223" t="n"/>
      <c r="L1205" s="223" t="n"/>
      <c r="M1205" s="259" t="n"/>
      <c r="N1205" s="223" t="n"/>
      <c r="O1205" s="223" t="n"/>
      <c r="P1205" s="260" t="n"/>
      <c r="Q1205" s="260" t="n"/>
      <c r="R1205" s="223" t="n"/>
      <c r="S1205" s="223" t="n"/>
      <c r="T1205" s="223" t="n"/>
      <c r="U1205" s="261" t="n"/>
      <c r="V1205" s="86" t="n"/>
      <c r="W1205" s="223" t="n"/>
      <c r="X1205" s="225" t="n"/>
      <c r="Y1205" s="262" t="n"/>
      <c r="Z1205" s="226" t="n"/>
      <c r="AA1205" s="241" t="n"/>
      <c r="AB1205" s="237" t="n"/>
    </row>
    <row r="1206" ht="15" customHeight="1" s="283">
      <c r="A1206" s="109" t="n"/>
      <c r="B1206" s="222" t="n"/>
      <c r="C1206" s="223" t="n"/>
      <c r="D1206" s="223" t="n"/>
      <c r="E1206" s="223" t="n"/>
      <c r="F1206" s="223" t="n"/>
      <c r="G1206" s="223" t="n"/>
      <c r="H1206" s="223" t="n"/>
      <c r="I1206" s="258" t="n"/>
      <c r="J1206" s="186" t="n"/>
      <c r="K1206" s="223" t="n"/>
      <c r="L1206" s="264" t="n"/>
      <c r="M1206" s="265" t="n"/>
      <c r="N1206" s="223" t="n"/>
      <c r="O1206" s="223" t="n"/>
      <c r="P1206" s="260" t="n"/>
      <c r="Q1206" s="260" t="n"/>
      <c r="R1206" s="223" t="n"/>
      <c r="S1206" s="223" t="n"/>
      <c r="T1206" s="223" t="n"/>
      <c r="U1206" s="261" t="n"/>
      <c r="V1206" s="86" t="n"/>
      <c r="W1206" s="223" t="n"/>
      <c r="X1206" s="225" t="n"/>
      <c r="Y1206" s="262" t="n"/>
      <c r="Z1206" s="226" t="n"/>
      <c r="AA1206" s="241" t="n"/>
      <c r="AB1206" s="237" t="n"/>
    </row>
    <row r="1207" ht="15" customHeight="1" s="283">
      <c r="A1207" s="109" t="n"/>
      <c r="B1207" s="222" t="n"/>
      <c r="C1207" s="223" t="n"/>
      <c r="D1207" s="223" t="n"/>
      <c r="E1207" s="223" t="n"/>
      <c r="F1207" s="223" t="n"/>
      <c r="G1207" s="223" t="n"/>
      <c r="H1207" s="223" t="n"/>
      <c r="I1207" s="258" t="n"/>
      <c r="J1207" s="186" t="n"/>
      <c r="K1207" s="223" t="n"/>
      <c r="L1207" s="264" t="n"/>
      <c r="M1207" s="265" t="n"/>
      <c r="N1207" s="223" t="n"/>
      <c r="O1207" s="223" t="n"/>
      <c r="P1207" s="260" t="n"/>
      <c r="Q1207" s="260" t="n"/>
      <c r="R1207" s="223" t="n"/>
      <c r="S1207" s="223" t="n"/>
      <c r="T1207" s="223" t="n"/>
      <c r="U1207" s="261" t="n"/>
      <c r="V1207" s="86" t="n"/>
      <c r="W1207" s="223" t="n"/>
      <c r="X1207" s="225" t="n"/>
      <c r="Y1207" s="262" t="n"/>
      <c r="Z1207" s="226" t="n"/>
      <c r="AA1207" s="241" t="n"/>
      <c r="AB1207" s="237" t="n"/>
    </row>
    <row r="1208" ht="15" customHeight="1" s="283">
      <c r="A1208" s="109" t="n"/>
      <c r="B1208" s="222" t="n"/>
      <c r="C1208" s="223" t="n"/>
      <c r="D1208" s="223" t="n"/>
      <c r="E1208" s="223" t="n"/>
      <c r="F1208" s="223" t="n"/>
      <c r="G1208" s="223" t="n"/>
      <c r="H1208" s="223" t="n"/>
      <c r="I1208" s="258" t="n"/>
      <c r="J1208" s="186" t="n"/>
      <c r="K1208" s="223" t="n"/>
      <c r="L1208" s="264" t="n"/>
      <c r="M1208" s="265" t="n"/>
      <c r="N1208" s="223" t="n"/>
      <c r="O1208" s="223" t="n"/>
      <c r="P1208" s="260" t="n"/>
      <c r="Q1208" s="260" t="n"/>
      <c r="R1208" s="223" t="n"/>
      <c r="S1208" s="223" t="n"/>
      <c r="T1208" s="223" t="n"/>
      <c r="U1208" s="261" t="n"/>
      <c r="V1208" s="86" t="n"/>
      <c r="W1208" s="223" t="n"/>
      <c r="X1208" s="225" t="n"/>
      <c r="Y1208" s="262" t="n"/>
      <c r="Z1208" s="226" t="n"/>
      <c r="AA1208" s="241" t="n"/>
      <c r="AB1208" s="237" t="n"/>
    </row>
    <row r="1209" ht="15" customHeight="1" s="283">
      <c r="A1209" s="109" t="n"/>
      <c r="B1209" s="222" t="n"/>
      <c r="C1209" s="223" t="n"/>
      <c r="D1209" s="223" t="n"/>
      <c r="E1209" s="223" t="n"/>
      <c r="F1209" s="223" t="n"/>
      <c r="G1209" s="223" t="n"/>
      <c r="H1209" s="223" t="n"/>
      <c r="I1209" s="258" t="n"/>
      <c r="J1209" s="186" t="n"/>
      <c r="K1209" s="223" t="n"/>
      <c r="L1209" s="264" t="n"/>
      <c r="M1209" s="265" t="n"/>
      <c r="N1209" s="223" t="n"/>
      <c r="O1209" s="223" t="n"/>
      <c r="P1209" s="260" t="n"/>
      <c r="Q1209" s="260" t="n"/>
      <c r="R1209" s="223" t="n"/>
      <c r="S1209" s="223" t="n"/>
      <c r="T1209" s="223" t="n"/>
      <c r="U1209" s="261" t="n"/>
      <c r="V1209" s="86" t="n"/>
      <c r="W1209" s="223" t="n"/>
      <c r="X1209" s="225" t="n"/>
      <c r="Y1209" s="262" t="n"/>
      <c r="Z1209" s="226" t="n"/>
      <c r="AA1209" s="241" t="n"/>
      <c r="AB1209" s="237" t="n"/>
    </row>
    <row r="1210" ht="15" customHeight="1" s="283">
      <c r="A1210" s="109" t="n"/>
      <c r="B1210" s="222" t="n"/>
      <c r="C1210" s="223" t="n"/>
      <c r="D1210" s="223" t="n"/>
      <c r="E1210" s="223" t="n"/>
      <c r="F1210" s="223" t="n"/>
      <c r="G1210" s="223" t="n"/>
      <c r="H1210" s="223" t="n"/>
      <c r="I1210" s="258" t="n"/>
      <c r="J1210" s="186" t="n"/>
      <c r="K1210" s="223" t="n"/>
      <c r="L1210" s="264" t="n"/>
      <c r="M1210" s="265" t="n"/>
      <c r="N1210" s="223" t="n"/>
      <c r="O1210" s="223" t="n"/>
      <c r="P1210" s="260" t="n"/>
      <c r="Q1210" s="260" t="n"/>
      <c r="R1210" s="223" t="n"/>
      <c r="S1210" s="223" t="n"/>
      <c r="T1210" s="223" t="n"/>
      <c r="U1210" s="261" t="n"/>
      <c r="V1210" s="86" t="n"/>
      <c r="W1210" s="223" t="n"/>
      <c r="X1210" s="225" t="n"/>
      <c r="Y1210" s="262" t="n"/>
      <c r="Z1210" s="226" t="n"/>
      <c r="AA1210" s="241" t="n"/>
      <c r="AB1210" s="237" t="n"/>
    </row>
    <row r="1211" ht="15" customHeight="1" s="283">
      <c r="A1211" s="109" t="n"/>
      <c r="B1211" s="222" t="n"/>
      <c r="C1211" s="223" t="n"/>
      <c r="D1211" s="223" t="n"/>
      <c r="E1211" s="223" t="n"/>
      <c r="F1211" s="223" t="n"/>
      <c r="G1211" s="223" t="n"/>
      <c r="H1211" s="223" t="n"/>
      <c r="I1211" s="258" t="n"/>
      <c r="J1211" s="186" t="n"/>
      <c r="K1211" s="223" t="n"/>
      <c r="L1211" s="264" t="n"/>
      <c r="M1211" s="265" t="n"/>
      <c r="N1211" s="223" t="n"/>
      <c r="O1211" s="223" t="n"/>
      <c r="P1211" s="260" t="n"/>
      <c r="Q1211" s="260" t="n"/>
      <c r="R1211" s="223" t="n"/>
      <c r="S1211" s="223" t="n"/>
      <c r="T1211" s="223" t="n"/>
      <c r="U1211" s="261" t="n"/>
      <c r="V1211" s="86" t="n"/>
      <c r="W1211" s="223" t="n"/>
      <c r="X1211" s="225" t="n"/>
      <c r="Y1211" s="262" t="n"/>
      <c r="Z1211" s="226" t="n"/>
      <c r="AA1211" s="241" t="n"/>
      <c r="AB1211" s="237" t="n"/>
    </row>
    <row r="1212" ht="15" customHeight="1" s="283">
      <c r="A1212" s="109" t="n"/>
      <c r="B1212" s="222" t="n"/>
      <c r="C1212" s="223" t="n"/>
      <c r="D1212" s="223" t="n"/>
      <c r="E1212" s="223" t="n"/>
      <c r="F1212" s="223" t="n"/>
      <c r="G1212" s="223" t="n"/>
      <c r="H1212" s="223" t="n"/>
      <c r="I1212" s="258" t="n"/>
      <c r="J1212" s="186" t="n"/>
      <c r="K1212" s="223" t="n"/>
      <c r="L1212" s="264" t="n"/>
      <c r="M1212" s="265" t="n"/>
      <c r="N1212" s="223" t="n"/>
      <c r="O1212" s="223" t="n"/>
      <c r="P1212" s="260" t="n"/>
      <c r="Q1212" s="260" t="n"/>
      <c r="R1212" s="223" t="n"/>
      <c r="S1212" s="223" t="n"/>
      <c r="T1212" s="223" t="n"/>
      <c r="U1212" s="261" t="n"/>
      <c r="V1212" s="86" t="n"/>
      <c r="W1212" s="223" t="n"/>
      <c r="X1212" s="225" t="n"/>
      <c r="Y1212" s="262" t="n"/>
      <c r="Z1212" s="226" t="n"/>
      <c r="AA1212" s="241" t="n"/>
      <c r="AB1212" s="237" t="n"/>
    </row>
    <row r="1213" ht="15" customHeight="1" s="283">
      <c r="A1213" s="109" t="n"/>
      <c r="B1213" s="222" t="n"/>
      <c r="C1213" s="223" t="n"/>
      <c r="D1213" s="223" t="n"/>
      <c r="E1213" s="223" t="n"/>
      <c r="F1213" s="223" t="n"/>
      <c r="G1213" s="223" t="n"/>
      <c r="H1213" s="223" t="n"/>
      <c r="I1213" s="258" t="n"/>
      <c r="J1213" s="186" t="n"/>
      <c r="K1213" s="264" t="n"/>
      <c r="L1213" s="264" t="n"/>
      <c r="M1213" s="259" t="n"/>
      <c r="N1213" s="223" t="n"/>
      <c r="O1213" s="223" t="n"/>
      <c r="P1213" s="260" t="n"/>
      <c r="Q1213" s="260" t="n"/>
      <c r="R1213" s="223" t="n"/>
      <c r="S1213" s="223" t="n"/>
      <c r="T1213" s="223" t="n"/>
      <c r="U1213" s="261" t="n"/>
      <c r="V1213" s="86" t="n"/>
      <c r="W1213" s="223" t="n"/>
      <c r="X1213" s="225" t="n"/>
      <c r="Y1213" s="262" t="n"/>
      <c r="Z1213" s="226" t="n"/>
      <c r="AA1213" s="241" t="n"/>
      <c r="AB1213" s="237" t="n"/>
    </row>
    <row r="1214" ht="15" customHeight="1" s="283">
      <c r="A1214" s="109" t="n"/>
      <c r="B1214" s="222" t="n"/>
      <c r="C1214" s="223" t="n"/>
      <c r="D1214" s="223" t="n"/>
      <c r="E1214" s="223" t="n"/>
      <c r="F1214" s="223" t="n"/>
      <c r="G1214" s="223" t="n"/>
      <c r="H1214" s="223" t="n"/>
      <c r="I1214" s="258" t="n"/>
      <c r="J1214" s="186" t="n"/>
      <c r="K1214" s="223" t="n"/>
      <c r="L1214" s="223" t="n"/>
      <c r="M1214" s="259" t="n"/>
      <c r="N1214" s="223" t="n"/>
      <c r="O1214" s="223" t="n"/>
      <c r="P1214" s="260" t="n"/>
      <c r="Q1214" s="260" t="n"/>
      <c r="R1214" s="223" t="n"/>
      <c r="S1214" s="223" t="n"/>
      <c r="T1214" s="223" t="n"/>
      <c r="U1214" s="261" t="n"/>
      <c r="V1214" s="86" t="n"/>
      <c r="W1214" s="223" t="n"/>
      <c r="X1214" s="225" t="n"/>
      <c r="Y1214" s="262" t="n"/>
      <c r="Z1214" s="226" t="n"/>
      <c r="AA1214" s="241" t="n"/>
      <c r="AB1214" s="237" t="n"/>
    </row>
    <row r="1215" ht="15" customHeight="1" s="283">
      <c r="A1215" s="109" t="n"/>
      <c r="B1215" s="222" t="n"/>
      <c r="C1215" s="223" t="n"/>
      <c r="D1215" s="223" t="n"/>
      <c r="E1215" s="223" t="n"/>
      <c r="F1215" s="223" t="n"/>
      <c r="G1215" s="223" t="n"/>
      <c r="H1215" s="223" t="n"/>
      <c r="I1215" s="258" t="n"/>
      <c r="J1215" s="186" t="n"/>
      <c r="K1215" s="223" t="n"/>
      <c r="L1215" s="264" t="n"/>
      <c r="M1215" s="265" t="n"/>
      <c r="N1215" s="223" t="n"/>
      <c r="O1215" s="223" t="n"/>
      <c r="P1215" s="260" t="n"/>
      <c r="Q1215" s="260" t="n"/>
      <c r="R1215" s="223" t="n"/>
      <c r="S1215" s="223" t="n"/>
      <c r="T1215" s="223" t="n"/>
      <c r="U1215" s="261" t="n"/>
      <c r="V1215" s="86" t="n"/>
      <c r="W1215" s="223" t="n"/>
      <c r="X1215" s="225" t="n"/>
      <c r="Y1215" s="262" t="n"/>
      <c r="Z1215" s="226" t="n"/>
      <c r="AA1215" s="241" t="n"/>
      <c r="AB1215" s="237" t="n"/>
    </row>
    <row r="1216" ht="15" customHeight="1" s="283">
      <c r="A1216" s="109" t="n"/>
      <c r="B1216" s="222" t="n"/>
      <c r="C1216" s="223" t="n"/>
      <c r="D1216" s="223" t="n"/>
      <c r="E1216" s="223" t="n"/>
      <c r="F1216" s="223" t="n"/>
      <c r="G1216" s="223" t="n"/>
      <c r="H1216" s="223" t="n"/>
      <c r="I1216" s="258" t="n"/>
      <c r="J1216" s="186" t="n"/>
      <c r="K1216" s="264" t="n"/>
      <c r="L1216" s="264" t="n"/>
      <c r="M1216" s="259" t="n"/>
      <c r="N1216" s="223" t="n"/>
      <c r="O1216" s="223" t="n"/>
      <c r="P1216" s="260" t="n"/>
      <c r="Q1216" s="260" t="n"/>
      <c r="R1216" s="223" t="n"/>
      <c r="S1216" s="223" t="n"/>
      <c r="T1216" s="223" t="n"/>
      <c r="U1216" s="261" t="n"/>
      <c r="V1216" s="86" t="n"/>
      <c r="W1216" s="223" t="n"/>
      <c r="X1216" s="225" t="n"/>
      <c r="Y1216" s="262" t="n"/>
      <c r="Z1216" s="226" t="n"/>
      <c r="AA1216" s="241" t="n"/>
      <c r="AB1216" s="237" t="n"/>
    </row>
    <row r="1217" ht="15" customHeight="1" s="283">
      <c r="A1217" s="109" t="n"/>
      <c r="B1217" s="222" t="n"/>
      <c r="C1217" s="223" t="n"/>
      <c r="D1217" s="223" t="n"/>
      <c r="E1217" s="223" t="n"/>
      <c r="F1217" s="223" t="n"/>
      <c r="G1217" s="223" t="n"/>
      <c r="H1217" s="223" t="n"/>
      <c r="I1217" s="258" t="n"/>
      <c r="J1217" s="186" t="n"/>
      <c r="K1217" s="223" t="n"/>
      <c r="L1217" s="264" t="n"/>
      <c r="M1217" s="265" t="n"/>
      <c r="N1217" s="223" t="n"/>
      <c r="O1217" s="223" t="n"/>
      <c r="P1217" s="260" t="n"/>
      <c r="Q1217" s="260" t="n"/>
      <c r="R1217" s="223" t="n"/>
      <c r="S1217" s="223" t="n"/>
      <c r="T1217" s="223" t="n"/>
      <c r="U1217" s="261" t="n"/>
      <c r="V1217" s="86" t="n"/>
      <c r="W1217" s="223" t="n"/>
      <c r="X1217" s="225" t="n"/>
      <c r="Y1217" s="262" t="n"/>
      <c r="Z1217" s="226" t="n"/>
      <c r="AA1217" s="241" t="n"/>
      <c r="AB1217" s="237" t="n"/>
    </row>
    <row r="1218" ht="15" customHeight="1" s="283">
      <c r="A1218" s="109" t="n"/>
      <c r="B1218" s="222" t="n"/>
      <c r="C1218" s="223" t="n"/>
      <c r="D1218" s="223" t="n"/>
      <c r="E1218" s="223" t="n"/>
      <c r="F1218" s="223" t="n"/>
      <c r="G1218" s="223" t="n"/>
      <c r="H1218" s="223" t="n"/>
      <c r="I1218" s="258" t="n"/>
      <c r="J1218" s="186" t="n"/>
      <c r="K1218" s="223" t="n"/>
      <c r="L1218" s="223" t="n"/>
      <c r="M1218" s="259" t="n"/>
      <c r="N1218" s="223" t="n"/>
      <c r="O1218" s="223" t="n"/>
      <c r="P1218" s="260" t="n"/>
      <c r="Q1218" s="260" t="n"/>
      <c r="R1218" s="223" t="n"/>
      <c r="S1218" s="223" t="n"/>
      <c r="T1218" s="223" t="n"/>
      <c r="U1218" s="261" t="n"/>
      <c r="V1218" s="86" t="n"/>
      <c r="W1218" s="223" t="n"/>
      <c r="X1218" s="225" t="n"/>
      <c r="Y1218" s="262" t="n"/>
      <c r="Z1218" s="226" t="n"/>
      <c r="AA1218" s="241" t="n"/>
      <c r="AB1218" s="237" t="n"/>
    </row>
    <row r="1219" ht="15" customHeight="1" s="283">
      <c r="A1219" s="109" t="n"/>
      <c r="B1219" s="222" t="n"/>
      <c r="C1219" s="223" t="n"/>
      <c r="D1219" s="223" t="n"/>
      <c r="E1219" s="223" t="n"/>
      <c r="F1219" s="223" t="n"/>
      <c r="G1219" s="223" t="n"/>
      <c r="H1219" s="223" t="n"/>
      <c r="I1219" s="258" t="n"/>
      <c r="J1219" s="186" t="n"/>
      <c r="K1219" s="223" t="n"/>
      <c r="L1219" s="264" t="n"/>
      <c r="M1219" s="265" t="n"/>
      <c r="N1219" s="223" t="n"/>
      <c r="O1219" s="223" t="n"/>
      <c r="P1219" s="260" t="n"/>
      <c r="Q1219" s="260" t="n"/>
      <c r="R1219" s="223" t="n"/>
      <c r="S1219" s="223" t="n"/>
      <c r="T1219" s="223" t="n"/>
      <c r="U1219" s="261" t="n"/>
      <c r="V1219" s="86" t="n"/>
      <c r="W1219" s="223" t="n"/>
      <c r="X1219" s="225" t="n"/>
      <c r="Y1219" s="262" t="n"/>
      <c r="Z1219" s="226" t="n"/>
      <c r="AA1219" s="241" t="n"/>
      <c r="AB1219" s="237" t="n"/>
    </row>
    <row r="1220" ht="15" customHeight="1" s="283">
      <c r="A1220" s="109" t="n"/>
      <c r="B1220" s="222" t="n"/>
      <c r="C1220" s="223" t="n"/>
      <c r="D1220" s="223" t="n"/>
      <c r="E1220" s="223" t="n"/>
      <c r="F1220" s="223" t="n"/>
      <c r="G1220" s="223" t="n"/>
      <c r="H1220" s="223" t="n"/>
      <c r="I1220" s="258" t="n"/>
      <c r="J1220" s="186" t="n"/>
      <c r="K1220" s="223" t="n"/>
      <c r="L1220" s="264" t="n"/>
      <c r="M1220" s="265" t="n"/>
      <c r="N1220" s="223" t="n"/>
      <c r="O1220" s="223" t="n"/>
      <c r="P1220" s="260" t="n"/>
      <c r="Q1220" s="260" t="n"/>
      <c r="R1220" s="223" t="n"/>
      <c r="S1220" s="223" t="n"/>
      <c r="T1220" s="223" t="n"/>
      <c r="U1220" s="261" t="n"/>
      <c r="V1220" s="86" t="n"/>
      <c r="W1220" s="223" t="n"/>
      <c r="X1220" s="225" t="n"/>
      <c r="Y1220" s="262" t="n"/>
      <c r="Z1220" s="226" t="n"/>
      <c r="AA1220" s="241" t="n"/>
      <c r="AB1220" s="237" t="n"/>
    </row>
    <row r="1221" ht="15" customHeight="1" s="283">
      <c r="A1221" s="109" t="n"/>
      <c r="B1221" s="222" t="n"/>
      <c r="C1221" s="223" t="n"/>
      <c r="D1221" s="223" t="n"/>
      <c r="E1221" s="223" t="n"/>
      <c r="F1221" s="223" t="n"/>
      <c r="G1221" s="223" t="n"/>
      <c r="H1221" s="223" t="n"/>
      <c r="I1221" s="258" t="n"/>
      <c r="J1221" s="186" t="n"/>
      <c r="K1221" s="223" t="n"/>
      <c r="L1221" s="264" t="n"/>
      <c r="M1221" s="265" t="n"/>
      <c r="N1221" s="223" t="n"/>
      <c r="O1221" s="223" t="n"/>
      <c r="P1221" s="260" t="n"/>
      <c r="Q1221" s="260" t="n"/>
      <c r="R1221" s="223" t="n"/>
      <c r="S1221" s="223" t="n"/>
      <c r="T1221" s="223" t="n"/>
      <c r="U1221" s="261" t="n"/>
      <c r="V1221" s="86" t="n"/>
      <c r="W1221" s="223" t="n"/>
      <c r="X1221" s="225" t="n"/>
      <c r="Y1221" s="262" t="n"/>
      <c r="Z1221" s="226" t="n"/>
      <c r="AA1221" s="241" t="n"/>
      <c r="AB1221" s="237" t="n"/>
    </row>
    <row r="1222" ht="15" customHeight="1" s="283">
      <c r="A1222" s="109" t="n"/>
      <c r="B1222" s="222" t="n"/>
      <c r="C1222" s="223" t="n"/>
      <c r="D1222" s="223" t="n"/>
      <c r="E1222" s="223" t="n"/>
      <c r="F1222" s="223" t="n"/>
      <c r="G1222" s="223" t="n"/>
      <c r="H1222" s="223" t="n"/>
      <c r="I1222" s="258" t="n"/>
      <c r="J1222" s="186" t="n"/>
      <c r="K1222" s="223" t="n"/>
      <c r="L1222" s="264" t="n"/>
      <c r="M1222" s="265" t="n"/>
      <c r="N1222" s="223" t="n"/>
      <c r="O1222" s="223" t="n"/>
      <c r="P1222" s="260" t="n"/>
      <c r="Q1222" s="260" t="n"/>
      <c r="R1222" s="223" t="n"/>
      <c r="S1222" s="223" t="n"/>
      <c r="T1222" s="223" t="n"/>
      <c r="U1222" s="261" t="n"/>
      <c r="V1222" s="86" t="n"/>
      <c r="W1222" s="223" t="n"/>
      <c r="X1222" s="225" t="n"/>
      <c r="Y1222" s="262" t="n"/>
      <c r="Z1222" s="226" t="n"/>
      <c r="AA1222" s="241" t="n"/>
      <c r="AB1222" s="237" t="n"/>
    </row>
    <row r="1223" ht="15" customHeight="1" s="283">
      <c r="A1223" s="109" t="n"/>
      <c r="B1223" s="222" t="n"/>
      <c r="C1223" s="223" t="n"/>
      <c r="D1223" s="223" t="n"/>
      <c r="E1223" s="223" t="n"/>
      <c r="F1223" s="223" t="n"/>
      <c r="G1223" s="223" t="n"/>
      <c r="H1223" s="223" t="n"/>
      <c r="I1223" s="258" t="n"/>
      <c r="J1223" s="186" t="n"/>
      <c r="K1223" s="223" t="n"/>
      <c r="L1223" s="264" t="n"/>
      <c r="M1223" s="265" t="n"/>
      <c r="N1223" s="223" t="n"/>
      <c r="O1223" s="223" t="n"/>
      <c r="P1223" s="260" t="n"/>
      <c r="Q1223" s="260" t="n"/>
      <c r="R1223" s="223" t="n"/>
      <c r="S1223" s="223" t="n"/>
      <c r="T1223" s="223" t="n"/>
      <c r="U1223" s="261" t="n"/>
      <c r="V1223" s="86" t="n"/>
      <c r="W1223" s="223" t="n"/>
      <c r="X1223" s="225" t="n"/>
      <c r="Y1223" s="262" t="n"/>
      <c r="Z1223" s="226" t="n"/>
      <c r="AA1223" s="241" t="n"/>
      <c r="AB1223" s="237" t="n"/>
    </row>
    <row r="1224" ht="15" customHeight="1" s="283">
      <c r="A1224" s="109" t="n"/>
      <c r="B1224" s="222" t="n"/>
      <c r="C1224" s="223" t="n"/>
      <c r="D1224" s="223" t="n"/>
      <c r="E1224" s="223" t="n"/>
      <c r="F1224" s="223" t="n"/>
      <c r="G1224" s="223" t="n"/>
      <c r="H1224" s="223" t="n"/>
      <c r="I1224" s="258" t="n"/>
      <c r="J1224" s="186" t="n"/>
      <c r="K1224" s="223" t="n"/>
      <c r="L1224" s="264" t="n"/>
      <c r="M1224" s="265" t="n"/>
      <c r="N1224" s="223" t="n"/>
      <c r="O1224" s="223" t="n"/>
      <c r="P1224" s="260" t="n"/>
      <c r="Q1224" s="260" t="n"/>
      <c r="R1224" s="223" t="n"/>
      <c r="S1224" s="223" t="n"/>
      <c r="T1224" s="223" t="n"/>
      <c r="U1224" s="261" t="n"/>
      <c r="V1224" s="86" t="n"/>
      <c r="W1224" s="223" t="n"/>
      <c r="X1224" s="225" t="n"/>
      <c r="Y1224" s="262" t="n"/>
      <c r="Z1224" s="226" t="n"/>
      <c r="AA1224" s="241" t="n"/>
      <c r="AB1224" s="237" t="n"/>
    </row>
    <row r="1225" ht="15" customHeight="1" s="283">
      <c r="A1225" s="109" t="n"/>
      <c r="B1225" s="222" t="n"/>
      <c r="C1225" s="223" t="n"/>
      <c r="D1225" s="223" t="n"/>
      <c r="E1225" s="223" t="n"/>
      <c r="F1225" s="223" t="n"/>
      <c r="G1225" s="223" t="n"/>
      <c r="H1225" s="223" t="n"/>
      <c r="I1225" s="258" t="n"/>
      <c r="J1225" s="186" t="n"/>
      <c r="K1225" s="223" t="n"/>
      <c r="L1225" s="264" t="n"/>
      <c r="M1225" s="265" t="n"/>
      <c r="N1225" s="223" t="n"/>
      <c r="O1225" s="223" t="n"/>
      <c r="P1225" s="260" t="n"/>
      <c r="Q1225" s="260" t="n"/>
      <c r="R1225" s="223" t="n"/>
      <c r="S1225" s="223" t="n"/>
      <c r="T1225" s="223" t="n"/>
      <c r="U1225" s="261" t="n"/>
      <c r="V1225" s="86" t="n"/>
      <c r="W1225" s="223" t="n"/>
      <c r="X1225" s="225" t="n"/>
      <c r="Y1225" s="262" t="n"/>
      <c r="Z1225" s="226" t="n"/>
      <c r="AA1225" s="241" t="n"/>
      <c r="AB1225" s="237" t="n"/>
    </row>
    <row r="1226" ht="15" customHeight="1" s="283">
      <c r="A1226" s="109" t="n"/>
      <c r="B1226" s="222" t="n"/>
      <c r="C1226" s="223" t="n"/>
      <c r="D1226" s="223" t="n"/>
      <c r="E1226" s="223" t="n"/>
      <c r="F1226" s="223" t="n"/>
      <c r="G1226" s="223" t="n"/>
      <c r="H1226" s="223" t="n"/>
      <c r="I1226" s="258" t="n"/>
      <c r="J1226" s="186" t="n"/>
      <c r="K1226" s="223" t="n"/>
      <c r="L1226" s="223" t="n"/>
      <c r="M1226" s="259" t="n"/>
      <c r="N1226" s="223" t="n"/>
      <c r="O1226" s="223" t="n"/>
      <c r="P1226" s="260" t="n"/>
      <c r="Q1226" s="260" t="n"/>
      <c r="R1226" s="223" t="n"/>
      <c r="S1226" s="223" t="n"/>
      <c r="T1226" s="223" t="n"/>
      <c r="U1226" s="261" t="n"/>
      <c r="V1226" s="86" t="n"/>
      <c r="W1226" s="223" t="n"/>
      <c r="X1226" s="225" t="n"/>
      <c r="Y1226" s="262" t="n"/>
      <c r="Z1226" s="226" t="n"/>
      <c r="AA1226" s="241" t="n"/>
      <c r="AB1226" s="237" t="n"/>
    </row>
    <row r="1227" ht="15" customHeight="1" s="283">
      <c r="A1227" s="109" t="n"/>
      <c r="B1227" s="222" t="n"/>
      <c r="C1227" s="223" t="n"/>
      <c r="D1227" s="223" t="n"/>
      <c r="E1227" s="223" t="n"/>
      <c r="F1227" s="223" t="n"/>
      <c r="G1227" s="223" t="n"/>
      <c r="H1227" s="223" t="n"/>
      <c r="I1227" s="258" t="n"/>
      <c r="J1227" s="186" t="n"/>
      <c r="K1227" s="223" t="n"/>
      <c r="L1227" s="264" t="n"/>
      <c r="M1227" s="265" t="n"/>
      <c r="N1227" s="223" t="n"/>
      <c r="O1227" s="223" t="n"/>
      <c r="P1227" s="260" t="n"/>
      <c r="Q1227" s="260" t="n"/>
      <c r="R1227" s="223" t="n"/>
      <c r="S1227" s="223" t="n"/>
      <c r="T1227" s="223" t="n"/>
      <c r="U1227" s="261" t="n"/>
      <c r="V1227" s="86" t="n"/>
      <c r="W1227" s="223" t="n"/>
      <c r="X1227" s="225" t="n"/>
      <c r="Y1227" s="262" t="n"/>
      <c r="Z1227" s="226" t="n"/>
      <c r="AA1227" s="241" t="n"/>
      <c r="AB1227" s="237" t="n"/>
    </row>
    <row r="1228" ht="15" customHeight="1" s="283">
      <c r="A1228" s="109" t="n"/>
      <c r="B1228" s="222" t="n"/>
      <c r="C1228" s="223" t="n"/>
      <c r="D1228" s="223" t="n"/>
      <c r="E1228" s="223" t="n"/>
      <c r="F1228" s="223" t="n"/>
      <c r="G1228" s="223" t="n"/>
      <c r="H1228" s="223" t="n"/>
      <c r="I1228" s="258" t="n"/>
      <c r="J1228" s="186" t="n"/>
      <c r="K1228" s="223" t="n"/>
      <c r="L1228" s="264" t="n"/>
      <c r="M1228" s="265" t="n"/>
      <c r="N1228" s="223" t="n"/>
      <c r="O1228" s="223" t="n"/>
      <c r="P1228" s="260" t="n"/>
      <c r="Q1228" s="260" t="n"/>
      <c r="R1228" s="223" t="n"/>
      <c r="S1228" s="223" t="n"/>
      <c r="T1228" s="223" t="n"/>
      <c r="U1228" s="261" t="n"/>
      <c r="V1228" s="86" t="n"/>
      <c r="W1228" s="223" t="n"/>
      <c r="X1228" s="225" t="n"/>
      <c r="Y1228" s="262" t="n"/>
      <c r="Z1228" s="226" t="n"/>
      <c r="AA1228" s="241" t="n"/>
      <c r="AB1228" s="237" t="n"/>
    </row>
    <row r="1229" ht="15" customHeight="1" s="283">
      <c r="A1229" s="109" t="n"/>
      <c r="B1229" s="222" t="n"/>
      <c r="C1229" s="223" t="n"/>
      <c r="D1229" s="223" t="n"/>
      <c r="E1229" s="223" t="n"/>
      <c r="F1229" s="223" t="n"/>
      <c r="G1229" s="223" t="n"/>
      <c r="H1229" s="223" t="n"/>
      <c r="I1229" s="258" t="n"/>
      <c r="J1229" s="186" t="n"/>
      <c r="K1229" s="223" t="n"/>
      <c r="L1229" s="223" t="n"/>
      <c r="M1229" s="259" t="n"/>
      <c r="N1229" s="223" t="n"/>
      <c r="O1229" s="223" t="n"/>
      <c r="P1229" s="260" t="n"/>
      <c r="Q1229" s="260" t="n"/>
      <c r="R1229" s="223" t="n"/>
      <c r="S1229" s="223" t="n"/>
      <c r="T1229" s="223" t="n"/>
      <c r="U1229" s="261" t="n"/>
      <c r="V1229" s="86" t="n"/>
      <c r="W1229" s="223" t="n"/>
      <c r="X1229" s="225" t="n"/>
      <c r="Y1229" s="262" t="n"/>
      <c r="Z1229" s="226" t="n"/>
      <c r="AA1229" s="241" t="n"/>
      <c r="AB1229" s="237" t="n"/>
    </row>
    <row r="1230" ht="15" customHeight="1" s="283">
      <c r="A1230" s="109" t="n"/>
      <c r="B1230" s="222" t="n"/>
      <c r="C1230" s="223" t="n"/>
      <c r="D1230" s="223" t="n"/>
      <c r="E1230" s="223" t="n"/>
      <c r="F1230" s="223" t="n"/>
      <c r="G1230" s="223" t="n"/>
      <c r="H1230" s="223" t="n"/>
      <c r="I1230" s="258" t="n"/>
      <c r="J1230" s="186" t="n"/>
      <c r="K1230" s="223" t="n"/>
      <c r="L1230" s="264" t="n"/>
      <c r="M1230" s="265" t="n"/>
      <c r="N1230" s="223" t="n"/>
      <c r="O1230" s="223" t="n"/>
      <c r="P1230" s="260" t="n"/>
      <c r="Q1230" s="260" t="n"/>
      <c r="R1230" s="223" t="n"/>
      <c r="S1230" s="223" t="n"/>
      <c r="T1230" s="223" t="n"/>
      <c r="U1230" s="261" t="n"/>
      <c r="V1230" s="86" t="n"/>
      <c r="W1230" s="223" t="n"/>
      <c r="X1230" s="225" t="n"/>
      <c r="Y1230" s="262" t="n"/>
      <c r="Z1230" s="226" t="n"/>
      <c r="AA1230" s="241" t="n"/>
      <c r="AB1230" s="237" t="n"/>
    </row>
    <row r="1231" ht="15" customHeight="1" s="283">
      <c r="A1231" s="109" t="n"/>
      <c r="B1231" s="222" t="n"/>
      <c r="C1231" s="223" t="n"/>
      <c r="D1231" s="223" t="n"/>
      <c r="E1231" s="223" t="n"/>
      <c r="F1231" s="223" t="n"/>
      <c r="G1231" s="223" t="n"/>
      <c r="H1231" s="223" t="n"/>
      <c r="I1231" s="258" t="n"/>
      <c r="J1231" s="186" t="n"/>
      <c r="K1231" s="264" t="n"/>
      <c r="L1231" s="264" t="n"/>
      <c r="M1231" s="265" t="n"/>
      <c r="N1231" s="223" t="n"/>
      <c r="O1231" s="223" t="n"/>
      <c r="P1231" s="260" t="n"/>
      <c r="Q1231" s="260" t="n"/>
      <c r="R1231" s="223" t="n"/>
      <c r="S1231" s="223" t="n"/>
      <c r="T1231" s="223" t="n"/>
      <c r="U1231" s="261" t="n"/>
      <c r="V1231" s="86" t="n"/>
      <c r="W1231" s="223" t="n"/>
      <c r="X1231" s="225" t="n"/>
      <c r="Y1231" s="262" t="n"/>
      <c r="Z1231" s="226" t="n"/>
      <c r="AA1231" s="241" t="n"/>
      <c r="AB1231" s="237" t="n"/>
    </row>
    <row r="1232" ht="15" customHeight="1" s="283">
      <c r="A1232" s="109" t="n"/>
      <c r="B1232" s="222" t="n"/>
      <c r="C1232" s="223" t="n"/>
      <c r="D1232" s="223" t="n"/>
      <c r="E1232" s="223" t="n"/>
      <c r="F1232" s="223" t="n"/>
      <c r="G1232" s="223" t="n"/>
      <c r="H1232" s="223" t="n"/>
      <c r="I1232" s="258" t="n"/>
      <c r="J1232" s="186" t="n"/>
      <c r="K1232" s="223" t="n"/>
      <c r="L1232" s="264" t="n"/>
      <c r="M1232" s="265" t="n"/>
      <c r="N1232" s="223" t="n"/>
      <c r="O1232" s="223" t="n"/>
      <c r="P1232" s="260" t="n"/>
      <c r="Q1232" s="260" t="n"/>
      <c r="R1232" s="223" t="n"/>
      <c r="S1232" s="223" t="n"/>
      <c r="T1232" s="223" t="n"/>
      <c r="U1232" s="261" t="n"/>
      <c r="V1232" s="86" t="n"/>
      <c r="W1232" s="223" t="n"/>
      <c r="X1232" s="225" t="n"/>
      <c r="Y1232" s="262" t="n"/>
      <c r="Z1232" s="226" t="n"/>
      <c r="AA1232" s="241" t="n"/>
      <c r="AB1232" s="237" t="n"/>
    </row>
    <row r="1233" ht="15" customHeight="1" s="283">
      <c r="A1233" s="109" t="n"/>
      <c r="B1233" s="222" t="n"/>
      <c r="C1233" s="223" t="n"/>
      <c r="D1233" s="223" t="n"/>
      <c r="E1233" s="223" t="n"/>
      <c r="F1233" s="223" t="n"/>
      <c r="G1233" s="223" t="n"/>
      <c r="H1233" s="223" t="n"/>
      <c r="I1233" s="258" t="n"/>
      <c r="J1233" s="186" t="n"/>
      <c r="K1233" s="223" t="n"/>
      <c r="L1233" s="264" t="n"/>
      <c r="M1233" s="265" t="n"/>
      <c r="N1233" s="223" t="n"/>
      <c r="O1233" s="223" t="n"/>
      <c r="P1233" s="260" t="n"/>
      <c r="Q1233" s="260" t="n"/>
      <c r="R1233" s="223" t="n"/>
      <c r="S1233" s="223" t="n"/>
      <c r="T1233" s="223" t="n"/>
      <c r="U1233" s="261" t="n"/>
      <c r="V1233" s="86" t="n"/>
      <c r="W1233" s="223" t="n"/>
      <c r="X1233" s="225" t="n"/>
      <c r="Y1233" s="262" t="n"/>
      <c r="Z1233" s="226" t="n"/>
      <c r="AA1233" s="241" t="n"/>
      <c r="AB1233" s="237" t="n"/>
    </row>
    <row r="1234" ht="15" customHeight="1" s="283">
      <c r="A1234" s="109" t="n"/>
      <c r="B1234" s="222" t="n"/>
      <c r="C1234" s="223" t="n"/>
      <c r="D1234" s="223" t="n"/>
      <c r="E1234" s="223" t="n"/>
      <c r="F1234" s="223" t="n"/>
      <c r="G1234" s="223" t="n"/>
      <c r="H1234" s="223" t="n"/>
      <c r="I1234" s="258" t="n"/>
      <c r="J1234" s="186" t="n"/>
      <c r="K1234" s="223" t="n"/>
      <c r="L1234" s="264" t="n"/>
      <c r="M1234" s="265" t="n"/>
      <c r="N1234" s="223" t="n"/>
      <c r="O1234" s="223" t="n"/>
      <c r="P1234" s="260" t="n"/>
      <c r="Q1234" s="260" t="n"/>
      <c r="R1234" s="223" t="n"/>
      <c r="S1234" s="223" t="n"/>
      <c r="T1234" s="223" t="n"/>
      <c r="U1234" s="261" t="n"/>
      <c r="V1234" s="86" t="n"/>
      <c r="W1234" s="223" t="n"/>
      <c r="X1234" s="225" t="n"/>
      <c r="Y1234" s="262" t="n"/>
      <c r="Z1234" s="226" t="n"/>
      <c r="AA1234" s="241" t="n"/>
      <c r="AB1234" s="237" t="n"/>
    </row>
    <row r="1235" ht="15" customHeight="1" s="283">
      <c r="A1235" s="109" t="n"/>
      <c r="B1235" s="222" t="n"/>
      <c r="C1235" s="223" t="n"/>
      <c r="D1235" s="223" t="n"/>
      <c r="E1235" s="223" t="n"/>
      <c r="F1235" s="223" t="n"/>
      <c r="G1235" s="223" t="n"/>
      <c r="H1235" s="223" t="n"/>
      <c r="I1235" s="258" t="n"/>
      <c r="J1235" s="186" t="n"/>
      <c r="K1235" s="223" t="n"/>
      <c r="L1235" s="264" t="n"/>
      <c r="M1235" s="265" t="n"/>
      <c r="N1235" s="223" t="n"/>
      <c r="O1235" s="223" t="n"/>
      <c r="P1235" s="260" t="n"/>
      <c r="Q1235" s="260" t="n"/>
      <c r="R1235" s="223" t="n"/>
      <c r="S1235" s="223" t="n"/>
      <c r="T1235" s="223" t="n"/>
      <c r="U1235" s="261" t="n"/>
      <c r="V1235" s="86" t="n"/>
      <c r="W1235" s="223" t="n"/>
      <c r="X1235" s="225" t="n"/>
      <c r="Y1235" s="262" t="n"/>
      <c r="Z1235" s="226" t="n"/>
      <c r="AA1235" s="241" t="n"/>
      <c r="AB1235" s="237" t="n"/>
    </row>
    <row r="1236" ht="15" customHeight="1" s="283">
      <c r="A1236" s="109" t="n"/>
      <c r="B1236" s="222" t="n"/>
      <c r="C1236" s="223" t="n"/>
      <c r="D1236" s="223" t="n"/>
      <c r="E1236" s="223" t="n"/>
      <c r="F1236" s="223" t="n"/>
      <c r="G1236" s="223" t="n"/>
      <c r="H1236" s="223" t="n"/>
      <c r="I1236" s="258" t="n"/>
      <c r="J1236" s="186" t="n"/>
      <c r="K1236" s="223" t="n"/>
      <c r="L1236" s="264" t="n"/>
      <c r="M1236" s="265" t="n"/>
      <c r="N1236" s="223" t="n"/>
      <c r="O1236" s="223" t="n"/>
      <c r="P1236" s="260" t="n"/>
      <c r="Q1236" s="260" t="n"/>
      <c r="R1236" s="223" t="n"/>
      <c r="S1236" s="223" t="n"/>
      <c r="T1236" s="223" t="n"/>
      <c r="U1236" s="261" t="n"/>
      <c r="V1236" s="86" t="n"/>
      <c r="W1236" s="223" t="n"/>
      <c r="X1236" s="225" t="n"/>
      <c r="Y1236" s="262" t="n"/>
      <c r="Z1236" s="226" t="n"/>
      <c r="AA1236" s="241" t="n"/>
      <c r="AB1236" s="237" t="n"/>
    </row>
    <row r="1237" ht="15" customHeight="1" s="283">
      <c r="A1237" s="109" t="n"/>
      <c r="B1237" s="222" t="n"/>
      <c r="C1237" s="223" t="n"/>
      <c r="D1237" s="223" t="n"/>
      <c r="E1237" s="223" t="n"/>
      <c r="F1237" s="223" t="n"/>
      <c r="G1237" s="223" t="n"/>
      <c r="H1237" s="223" t="n"/>
      <c r="I1237" s="258" t="n"/>
      <c r="J1237" s="186" t="n"/>
      <c r="K1237" s="223" t="n"/>
      <c r="L1237" s="264" t="n"/>
      <c r="M1237" s="265" t="n"/>
      <c r="N1237" s="223" t="n"/>
      <c r="O1237" s="223" t="n"/>
      <c r="P1237" s="260" t="n"/>
      <c r="Q1237" s="260" t="n"/>
      <c r="R1237" s="223" t="n"/>
      <c r="S1237" s="223" t="n"/>
      <c r="T1237" s="223" t="n"/>
      <c r="U1237" s="261" t="n"/>
      <c r="V1237" s="86" t="n"/>
      <c r="W1237" s="223" t="n"/>
      <c r="X1237" s="225" t="n"/>
      <c r="Y1237" s="262" t="n"/>
      <c r="Z1237" s="226" t="n"/>
      <c r="AA1237" s="241" t="n"/>
      <c r="AB1237" s="237" t="n"/>
    </row>
    <row r="1238" ht="15" customHeight="1" s="283">
      <c r="A1238" s="109" t="n"/>
      <c r="B1238" s="222" t="n"/>
      <c r="C1238" s="223" t="n"/>
      <c r="D1238" s="223" t="n"/>
      <c r="E1238" s="223" t="n"/>
      <c r="F1238" s="223" t="n"/>
      <c r="G1238" s="223" t="n"/>
      <c r="H1238" s="223" t="n"/>
      <c r="I1238" s="258" t="n"/>
      <c r="J1238" s="186" t="n"/>
      <c r="K1238" s="223" t="n"/>
      <c r="L1238" s="223" t="n"/>
      <c r="M1238" s="259" t="n"/>
      <c r="N1238" s="223" t="n"/>
      <c r="O1238" s="223" t="n"/>
      <c r="P1238" s="260" t="n"/>
      <c r="Q1238" s="260" t="n"/>
      <c r="R1238" s="223" t="n"/>
      <c r="S1238" s="223" t="n"/>
      <c r="T1238" s="223" t="n"/>
      <c r="U1238" s="261" t="n"/>
      <c r="V1238" s="86" t="n"/>
      <c r="W1238" s="223" t="n"/>
      <c r="X1238" s="225" t="n"/>
      <c r="Y1238" s="262" t="n"/>
      <c r="Z1238" s="226" t="n"/>
      <c r="AA1238" s="241" t="n"/>
      <c r="AB1238" s="237" t="n"/>
    </row>
    <row r="1239" ht="15" customHeight="1" s="283">
      <c r="A1239" s="109" t="n"/>
      <c r="B1239" s="222" t="n"/>
      <c r="C1239" s="223" t="n"/>
      <c r="D1239" s="223" t="n"/>
      <c r="E1239" s="223" t="n"/>
      <c r="F1239" s="223" t="n"/>
      <c r="G1239" s="223" t="n"/>
      <c r="H1239" s="223" t="n"/>
      <c r="I1239" s="258" t="n"/>
      <c r="J1239" s="186" t="n"/>
      <c r="K1239" s="264" t="n"/>
      <c r="L1239" s="264" t="n"/>
      <c r="M1239" s="265" t="n"/>
      <c r="N1239" s="223" t="n"/>
      <c r="O1239" s="223" t="n"/>
      <c r="P1239" s="260" t="n"/>
      <c r="Q1239" s="260" t="n"/>
      <c r="R1239" s="223" t="n"/>
      <c r="S1239" s="223" t="n"/>
      <c r="T1239" s="223" t="n"/>
      <c r="U1239" s="261" t="n"/>
      <c r="V1239" s="86" t="n"/>
      <c r="W1239" s="223" t="n"/>
      <c r="X1239" s="225" t="n"/>
      <c r="Y1239" s="262" t="n"/>
      <c r="Z1239" s="226" t="n"/>
      <c r="AA1239" s="241" t="n"/>
      <c r="AB1239" s="237" t="n"/>
    </row>
    <row r="1240" ht="15" customHeight="1" s="283">
      <c r="A1240" s="109" t="n"/>
      <c r="B1240" s="222" t="n"/>
      <c r="C1240" s="223" t="n"/>
      <c r="D1240" s="223" t="n"/>
      <c r="E1240" s="223" t="n"/>
      <c r="F1240" s="223" t="n"/>
      <c r="G1240" s="223" t="n"/>
      <c r="H1240" s="223" t="n"/>
      <c r="I1240" s="258" t="n"/>
      <c r="J1240" s="186" t="n"/>
      <c r="K1240" s="223" t="n"/>
      <c r="L1240" s="264" t="n"/>
      <c r="M1240" s="265" t="n"/>
      <c r="N1240" s="223" t="n"/>
      <c r="O1240" s="223" t="n"/>
      <c r="P1240" s="260" t="n"/>
      <c r="Q1240" s="260" t="n"/>
      <c r="R1240" s="223" t="n"/>
      <c r="S1240" s="223" t="n"/>
      <c r="T1240" s="223" t="n"/>
      <c r="U1240" s="261" t="n"/>
      <c r="V1240" s="86" t="n"/>
      <c r="W1240" s="223" t="n"/>
      <c r="X1240" s="225" t="n"/>
      <c r="Y1240" s="262" t="n"/>
      <c r="Z1240" s="226" t="n"/>
      <c r="AA1240" s="241" t="n"/>
      <c r="AB1240" s="237" t="n"/>
    </row>
    <row r="1241" ht="15" customHeight="1" s="283">
      <c r="A1241" s="109" t="n"/>
      <c r="B1241" s="222" t="n"/>
      <c r="C1241" s="223" t="n"/>
      <c r="D1241" s="223" t="n"/>
      <c r="E1241" s="223" t="n"/>
      <c r="F1241" s="223" t="n"/>
      <c r="G1241" s="223" t="n"/>
      <c r="H1241" s="223" t="n"/>
      <c r="I1241" s="258" t="n"/>
      <c r="J1241" s="186" t="n"/>
      <c r="K1241" s="223" t="n"/>
      <c r="L1241" s="264" t="n"/>
      <c r="M1241" s="265" t="n"/>
      <c r="N1241" s="223" t="n"/>
      <c r="O1241" s="223" t="n"/>
      <c r="P1241" s="260" t="n"/>
      <c r="Q1241" s="260" t="n"/>
      <c r="R1241" s="223" t="n"/>
      <c r="S1241" s="223" t="n"/>
      <c r="T1241" s="223" t="n"/>
      <c r="U1241" s="261" t="n"/>
      <c r="V1241" s="86" t="n"/>
      <c r="W1241" s="223" t="n"/>
      <c r="X1241" s="225" t="n"/>
      <c r="Y1241" s="262" t="n"/>
      <c r="Z1241" s="226" t="n"/>
      <c r="AA1241" s="241" t="n"/>
      <c r="AB1241" s="237" t="n"/>
    </row>
    <row r="1242" ht="15" customHeight="1" s="283">
      <c r="A1242" s="109" t="n"/>
      <c r="B1242" s="222" t="n"/>
      <c r="C1242" s="223" t="n"/>
      <c r="D1242" s="223" t="n"/>
      <c r="E1242" s="223" t="n"/>
      <c r="F1242" s="223" t="n"/>
      <c r="G1242" s="223" t="n"/>
      <c r="H1242" s="223" t="n"/>
      <c r="I1242" s="258" t="n"/>
      <c r="J1242" s="186" t="n"/>
      <c r="K1242" s="223" t="n"/>
      <c r="L1242" s="264" t="n"/>
      <c r="M1242" s="265" t="n"/>
      <c r="N1242" s="223" t="n"/>
      <c r="O1242" s="223" t="n"/>
      <c r="P1242" s="260" t="n"/>
      <c r="Q1242" s="260" t="n"/>
      <c r="R1242" s="223" t="n"/>
      <c r="S1242" s="223" t="n"/>
      <c r="T1242" s="223" t="n"/>
      <c r="U1242" s="261" t="n"/>
      <c r="V1242" s="86" t="n"/>
      <c r="W1242" s="223" t="n"/>
      <c r="X1242" s="225" t="n"/>
      <c r="Y1242" s="262" t="n"/>
      <c r="Z1242" s="226" t="n"/>
      <c r="AA1242" s="241" t="n"/>
      <c r="AB1242" s="237" t="n"/>
    </row>
    <row r="1243" ht="15" customHeight="1" s="283">
      <c r="A1243" s="109" t="n"/>
      <c r="B1243" s="222" t="n"/>
      <c r="C1243" s="223" t="n"/>
      <c r="D1243" s="223" t="n"/>
      <c r="E1243" s="223" t="n"/>
      <c r="F1243" s="223" t="n"/>
      <c r="G1243" s="223" t="n"/>
      <c r="H1243" s="223" t="n"/>
      <c r="I1243" s="258" t="n"/>
      <c r="J1243" s="186" t="n"/>
      <c r="K1243" s="223" t="n"/>
      <c r="L1243" s="264" t="n"/>
      <c r="M1243" s="265" t="n"/>
      <c r="N1243" s="223" t="n"/>
      <c r="O1243" s="223" t="n"/>
      <c r="P1243" s="260" t="n"/>
      <c r="Q1243" s="260" t="n"/>
      <c r="R1243" s="223" t="n"/>
      <c r="S1243" s="223" t="n"/>
      <c r="T1243" s="223" t="n"/>
      <c r="U1243" s="261" t="n"/>
      <c r="V1243" s="86" t="n"/>
      <c r="W1243" s="223" t="n"/>
      <c r="X1243" s="225" t="n"/>
      <c r="Y1243" s="262" t="n"/>
      <c r="Z1243" s="226" t="n"/>
      <c r="AA1243" s="241" t="n"/>
      <c r="AB1243" s="237" t="n"/>
    </row>
    <row r="1244" ht="15" customHeight="1" s="283">
      <c r="A1244" s="109" t="n"/>
      <c r="B1244" s="222" t="n"/>
      <c r="C1244" s="223" t="n"/>
      <c r="D1244" s="223" t="n"/>
      <c r="E1244" s="223" t="n"/>
      <c r="F1244" s="223" t="n"/>
      <c r="G1244" s="223" t="n"/>
      <c r="H1244" s="223" t="n"/>
      <c r="I1244" s="258" t="n"/>
      <c r="J1244" s="186" t="n"/>
      <c r="K1244" s="223" t="n"/>
      <c r="L1244" s="264" t="n"/>
      <c r="M1244" s="265" t="n"/>
      <c r="N1244" s="223" t="n"/>
      <c r="O1244" s="223" t="n"/>
      <c r="P1244" s="260" t="n"/>
      <c r="Q1244" s="260" t="n"/>
      <c r="R1244" s="223" t="n"/>
      <c r="S1244" s="223" t="n"/>
      <c r="T1244" s="223" t="n"/>
      <c r="U1244" s="261" t="n"/>
      <c r="V1244" s="86" t="n"/>
      <c r="W1244" s="223" t="n"/>
      <c r="X1244" s="225" t="n"/>
      <c r="Y1244" s="262" t="n"/>
      <c r="Z1244" s="226" t="n"/>
      <c r="AA1244" s="241" t="n"/>
      <c r="AB1244" s="237" t="n"/>
    </row>
    <row r="1245" ht="15" customHeight="1" s="283">
      <c r="A1245" s="109" t="n"/>
      <c r="B1245" s="222" t="n"/>
      <c r="C1245" s="223" t="n"/>
      <c r="D1245" s="223" t="n"/>
      <c r="E1245" s="223" t="n"/>
      <c r="F1245" s="223" t="n"/>
      <c r="G1245" s="223" t="n"/>
      <c r="H1245" s="223" t="n"/>
      <c r="I1245" s="258" t="n"/>
      <c r="J1245" s="186" t="n"/>
      <c r="K1245" s="264" t="n"/>
      <c r="L1245" s="264" t="n"/>
      <c r="M1245" s="265" t="n"/>
      <c r="N1245" s="223" t="n"/>
      <c r="O1245" s="223" t="n"/>
      <c r="P1245" s="260" t="n"/>
      <c r="Q1245" s="260" t="n"/>
      <c r="R1245" s="223" t="n"/>
      <c r="S1245" s="223" t="n"/>
      <c r="T1245" s="223" t="n"/>
      <c r="U1245" s="261" t="n"/>
      <c r="V1245" s="86" t="n"/>
      <c r="W1245" s="223" t="n"/>
      <c r="X1245" s="225" t="n"/>
      <c r="Y1245" s="262" t="n"/>
      <c r="Z1245" s="226" t="n"/>
      <c r="AA1245" s="241" t="n"/>
      <c r="AB1245" s="237" t="n"/>
    </row>
    <row r="1246" ht="15" customHeight="1" s="283">
      <c r="A1246" s="109" t="n"/>
      <c r="B1246" s="222" t="n"/>
      <c r="C1246" s="223" t="n"/>
      <c r="D1246" s="223" t="n"/>
      <c r="E1246" s="223" t="n"/>
      <c r="F1246" s="223" t="n"/>
      <c r="G1246" s="223" t="n"/>
      <c r="H1246" s="223" t="n"/>
      <c r="I1246" s="258" t="n"/>
      <c r="J1246" s="186" t="n"/>
      <c r="K1246" s="264" t="n"/>
      <c r="L1246" s="264" t="n"/>
      <c r="M1246" s="265" t="n"/>
      <c r="N1246" s="223" t="n"/>
      <c r="O1246" s="223" t="n"/>
      <c r="P1246" s="260" t="n"/>
      <c r="Q1246" s="260" t="n"/>
      <c r="R1246" s="223" t="n"/>
      <c r="S1246" s="223" t="n"/>
      <c r="T1246" s="223" t="n"/>
      <c r="U1246" s="261" t="n"/>
      <c r="V1246" s="86" t="n"/>
      <c r="W1246" s="223" t="n"/>
      <c r="X1246" s="225" t="n"/>
      <c r="Y1246" s="262" t="n"/>
      <c r="Z1246" s="226" t="n"/>
      <c r="AA1246" s="241" t="n"/>
      <c r="AB1246" s="237" t="n"/>
    </row>
    <row r="1247" ht="15" customHeight="1" s="283">
      <c r="A1247" s="109" t="n"/>
      <c r="B1247" s="222" t="n"/>
      <c r="C1247" s="223" t="n"/>
      <c r="D1247" s="223" t="n"/>
      <c r="E1247" s="223" t="n"/>
      <c r="F1247" s="223" t="n"/>
      <c r="G1247" s="223" t="n"/>
      <c r="H1247" s="223" t="n"/>
      <c r="I1247" s="258" t="n"/>
      <c r="J1247" s="186" t="n"/>
      <c r="K1247" s="223" t="n"/>
      <c r="L1247" s="264" t="n"/>
      <c r="M1247" s="265" t="n"/>
      <c r="N1247" s="223" t="n"/>
      <c r="O1247" s="223" t="n"/>
      <c r="P1247" s="260" t="n"/>
      <c r="Q1247" s="260" t="n"/>
      <c r="R1247" s="223" t="n"/>
      <c r="S1247" s="223" t="n"/>
      <c r="T1247" s="223" t="n"/>
      <c r="U1247" s="261" t="n"/>
      <c r="V1247" s="86" t="n"/>
      <c r="W1247" s="223" t="n"/>
      <c r="X1247" s="225" t="n"/>
      <c r="Y1247" s="262" t="n"/>
      <c r="Z1247" s="226" t="n"/>
      <c r="AA1247" s="241" t="n"/>
      <c r="AB1247" s="237" t="n"/>
    </row>
    <row r="1248" ht="15" customHeight="1" s="283">
      <c r="A1248" s="109" t="n"/>
      <c r="B1248" s="222" t="n"/>
      <c r="C1248" s="223" t="n"/>
      <c r="D1248" s="223" t="n"/>
      <c r="E1248" s="223" t="n"/>
      <c r="F1248" s="223" t="n"/>
      <c r="G1248" s="223" t="n"/>
      <c r="H1248" s="223" t="n"/>
      <c r="I1248" s="258" t="n"/>
      <c r="J1248" s="186" t="n"/>
      <c r="K1248" s="223" t="n"/>
      <c r="L1248" s="264" t="n"/>
      <c r="M1248" s="265" t="n"/>
      <c r="N1248" s="223" t="n"/>
      <c r="O1248" s="223" t="n"/>
      <c r="P1248" s="260" t="n"/>
      <c r="Q1248" s="260" t="n"/>
      <c r="R1248" s="223" t="n"/>
      <c r="S1248" s="223" t="n"/>
      <c r="T1248" s="223" t="n"/>
      <c r="U1248" s="261" t="n"/>
      <c r="V1248" s="86" t="n"/>
      <c r="W1248" s="223" t="n"/>
      <c r="X1248" s="225" t="n"/>
      <c r="Y1248" s="262" t="n"/>
      <c r="Z1248" s="226" t="n"/>
      <c r="AA1248" s="241" t="n"/>
      <c r="AB1248" s="237" t="n"/>
    </row>
    <row r="1249" ht="15" customHeight="1" s="283">
      <c r="A1249" s="109" t="n"/>
      <c r="B1249" s="222" t="n"/>
      <c r="C1249" s="223" t="n"/>
      <c r="D1249" s="223" t="n"/>
      <c r="E1249" s="223" t="n"/>
      <c r="F1249" s="223" t="n"/>
      <c r="G1249" s="223" t="n"/>
      <c r="H1249" s="223" t="n"/>
      <c r="I1249" s="258" t="n"/>
      <c r="J1249" s="186" t="n"/>
      <c r="K1249" s="223" t="n"/>
      <c r="L1249" s="264" t="n"/>
      <c r="M1249" s="265" t="n"/>
      <c r="N1249" s="223" t="n"/>
      <c r="O1249" s="223" t="n"/>
      <c r="P1249" s="260" t="n"/>
      <c r="Q1249" s="260" t="n"/>
      <c r="R1249" s="223" t="n"/>
      <c r="S1249" s="223" t="n"/>
      <c r="T1249" s="223" t="n"/>
      <c r="U1249" s="261" t="n"/>
      <c r="V1249" s="86" t="n"/>
      <c r="W1249" s="223" t="n"/>
      <c r="X1249" s="225" t="n"/>
      <c r="Y1249" s="262" t="n"/>
      <c r="Z1249" s="226" t="n"/>
      <c r="AA1249" s="241" t="n"/>
      <c r="AB1249" s="237" t="n"/>
    </row>
    <row r="1250" ht="15" customHeight="1" s="283">
      <c r="A1250" s="109" t="n"/>
      <c r="B1250" s="222" t="n"/>
      <c r="C1250" s="223" t="n"/>
      <c r="D1250" s="223" t="n"/>
      <c r="E1250" s="223" t="n"/>
      <c r="F1250" s="223" t="n"/>
      <c r="G1250" s="223" t="n"/>
      <c r="H1250" s="223" t="n"/>
      <c r="I1250" s="258" t="n"/>
      <c r="J1250" s="186" t="n"/>
      <c r="K1250" s="264" t="n"/>
      <c r="L1250" s="264" t="n"/>
      <c r="M1250" s="265" t="n"/>
      <c r="N1250" s="223" t="n"/>
      <c r="O1250" s="223" t="n"/>
      <c r="P1250" s="260" t="n"/>
      <c r="Q1250" s="260" t="n"/>
      <c r="R1250" s="223" t="n"/>
      <c r="S1250" s="223" t="n"/>
      <c r="T1250" s="223" t="n"/>
      <c r="U1250" s="261" t="n"/>
      <c r="V1250" s="86" t="n"/>
      <c r="W1250" s="223" t="n"/>
      <c r="X1250" s="225" t="n"/>
      <c r="Y1250" s="262" t="n"/>
      <c r="Z1250" s="226" t="n"/>
      <c r="AA1250" s="241" t="n"/>
      <c r="AB1250" s="237" t="n"/>
    </row>
    <row r="1251" ht="15" customHeight="1" s="283">
      <c r="A1251" s="109" t="n"/>
      <c r="B1251" s="222" t="n"/>
      <c r="C1251" s="223" t="n"/>
      <c r="D1251" s="223" t="n"/>
      <c r="E1251" s="223" t="n"/>
      <c r="F1251" s="223" t="n"/>
      <c r="G1251" s="223" t="n"/>
      <c r="H1251" s="223" t="n"/>
      <c r="I1251" s="258" t="n"/>
      <c r="J1251" s="186" t="n"/>
      <c r="K1251" s="223" t="n"/>
      <c r="L1251" s="223" t="n"/>
      <c r="M1251" s="259" t="n"/>
      <c r="N1251" s="223" t="n"/>
      <c r="O1251" s="223" t="n"/>
      <c r="P1251" s="260" t="n"/>
      <c r="Q1251" s="260" t="n"/>
      <c r="R1251" s="223" t="n"/>
      <c r="S1251" s="223" t="n"/>
      <c r="T1251" s="223" t="n"/>
      <c r="U1251" s="261" t="n"/>
      <c r="V1251" s="86" t="n"/>
      <c r="W1251" s="223" t="n"/>
      <c r="X1251" s="225" t="n"/>
      <c r="Y1251" s="262" t="n"/>
      <c r="Z1251" s="226" t="n"/>
      <c r="AA1251" s="241" t="n"/>
      <c r="AB1251" s="237" t="n"/>
    </row>
    <row r="1252" ht="15" customHeight="1" s="283">
      <c r="A1252" s="109" t="n"/>
      <c r="B1252" s="222" t="n"/>
      <c r="C1252" s="223" t="n"/>
      <c r="D1252" s="223" t="n"/>
      <c r="E1252" s="223" t="n"/>
      <c r="F1252" s="223" t="n"/>
      <c r="G1252" s="223" t="n"/>
      <c r="H1252" s="223" t="n"/>
      <c r="I1252" s="258" t="n"/>
      <c r="J1252" s="186" t="n"/>
      <c r="K1252" s="223" t="n"/>
      <c r="L1252" s="264" t="n"/>
      <c r="M1252" s="265" t="n"/>
      <c r="N1252" s="223" t="n"/>
      <c r="O1252" s="223" t="n"/>
      <c r="P1252" s="260" t="n"/>
      <c r="Q1252" s="260" t="n"/>
      <c r="R1252" s="223" t="n"/>
      <c r="S1252" s="223" t="n"/>
      <c r="T1252" s="223" t="n"/>
      <c r="U1252" s="261" t="n"/>
      <c r="V1252" s="86" t="n"/>
      <c r="W1252" s="223" t="n"/>
      <c r="X1252" s="225" t="n"/>
      <c r="Y1252" s="262" t="n"/>
      <c r="Z1252" s="226" t="n"/>
      <c r="AA1252" s="241" t="n"/>
      <c r="AB1252" s="237" t="n"/>
    </row>
    <row r="1253" ht="15" customHeight="1" s="283">
      <c r="A1253" s="109" t="n"/>
      <c r="B1253" s="222" t="n"/>
      <c r="C1253" s="223" t="n"/>
      <c r="D1253" s="223" t="n"/>
      <c r="E1253" s="223" t="n"/>
      <c r="F1253" s="223" t="n"/>
      <c r="G1253" s="223" t="n"/>
      <c r="H1253" s="223" t="n"/>
      <c r="I1253" s="258" t="n"/>
      <c r="J1253" s="186" t="n"/>
      <c r="K1253" s="223" t="n"/>
      <c r="L1253" s="223" t="n"/>
      <c r="M1253" s="259" t="n"/>
      <c r="N1253" s="223" t="n"/>
      <c r="O1253" s="223" t="n"/>
      <c r="P1253" s="260" t="n"/>
      <c r="Q1253" s="260" t="n"/>
      <c r="R1253" s="223" t="n"/>
      <c r="S1253" s="223" t="n"/>
      <c r="T1253" s="223" t="n"/>
      <c r="U1253" s="261" t="n"/>
      <c r="V1253" s="86" t="n"/>
      <c r="W1253" s="223" t="n"/>
      <c r="X1253" s="225" t="n"/>
      <c r="Y1253" s="262" t="n"/>
      <c r="Z1253" s="226" t="n"/>
      <c r="AA1253" s="241" t="n"/>
      <c r="AB1253" s="237" t="n"/>
    </row>
    <row r="1254" ht="15" customHeight="1" s="283">
      <c r="A1254" s="109" t="n"/>
      <c r="B1254" s="222" t="n"/>
      <c r="C1254" s="223" t="n"/>
      <c r="D1254" s="223" t="n"/>
      <c r="E1254" s="223" t="n"/>
      <c r="F1254" s="223" t="n"/>
      <c r="G1254" s="223" t="n"/>
      <c r="H1254" s="223" t="n"/>
      <c r="I1254" s="258" t="n"/>
      <c r="J1254" s="186" t="n"/>
      <c r="K1254" s="223" t="n"/>
      <c r="L1254" s="264" t="n"/>
      <c r="M1254" s="265" t="n"/>
      <c r="N1254" s="223" t="n"/>
      <c r="O1254" s="223" t="n"/>
      <c r="P1254" s="260" t="n"/>
      <c r="Q1254" s="260" t="n"/>
      <c r="R1254" s="223" t="n"/>
      <c r="S1254" s="223" t="n"/>
      <c r="T1254" s="223" t="n"/>
      <c r="U1254" s="261" t="n"/>
      <c r="V1254" s="86" t="n"/>
      <c r="W1254" s="223" t="n"/>
      <c r="X1254" s="225" t="n"/>
      <c r="Y1254" s="262" t="n"/>
      <c r="Z1254" s="226" t="n"/>
      <c r="AA1254" s="241" t="n"/>
      <c r="AB1254" s="237" t="n"/>
    </row>
    <row r="1255" ht="15" customHeight="1" s="283">
      <c r="A1255" s="109" t="n"/>
      <c r="B1255" s="222" t="n"/>
      <c r="C1255" s="223" t="n"/>
      <c r="D1255" s="223" t="n"/>
      <c r="E1255" s="223" t="n"/>
      <c r="F1255" s="223" t="n"/>
      <c r="G1255" s="223" t="n"/>
      <c r="H1255" s="223" t="n"/>
      <c r="I1255" s="258" t="n"/>
      <c r="J1255" s="186" t="n"/>
      <c r="K1255" s="223" t="n"/>
      <c r="L1255" s="223" t="n"/>
      <c r="M1255" s="259" t="n"/>
      <c r="N1255" s="223" t="n"/>
      <c r="O1255" s="223" t="n"/>
      <c r="P1255" s="260" t="n"/>
      <c r="Q1255" s="260" t="n"/>
      <c r="R1255" s="223" t="n"/>
      <c r="S1255" s="223" t="n"/>
      <c r="T1255" s="223" t="n"/>
      <c r="U1255" s="261" t="n"/>
      <c r="V1255" s="86" t="n"/>
      <c r="W1255" s="223" t="n"/>
      <c r="X1255" s="225" t="n"/>
      <c r="Y1255" s="262" t="n"/>
      <c r="Z1255" s="226" t="n"/>
      <c r="AA1255" s="241" t="n"/>
      <c r="AB1255" s="237" t="n"/>
    </row>
    <row r="1256" ht="15" customHeight="1" s="283">
      <c r="A1256" s="109" t="n"/>
      <c r="B1256" s="222" t="n"/>
      <c r="C1256" s="223" t="n"/>
      <c r="D1256" s="223" t="n"/>
      <c r="E1256" s="223" t="n"/>
      <c r="F1256" s="223" t="n"/>
      <c r="G1256" s="223" t="n"/>
      <c r="H1256" s="223" t="n"/>
      <c r="I1256" s="258" t="n"/>
      <c r="J1256" s="186" t="n"/>
      <c r="K1256" s="223" t="n"/>
      <c r="L1256" s="264" t="n"/>
      <c r="M1256" s="265" t="n"/>
      <c r="N1256" s="223" t="n"/>
      <c r="O1256" s="223" t="n"/>
      <c r="P1256" s="260" t="n"/>
      <c r="Q1256" s="260" t="n"/>
      <c r="R1256" s="223" t="n"/>
      <c r="S1256" s="223" t="n"/>
      <c r="T1256" s="223" t="n"/>
      <c r="U1256" s="261" t="n"/>
      <c r="V1256" s="86" t="n"/>
      <c r="W1256" s="223" t="n"/>
      <c r="X1256" s="225" t="n"/>
      <c r="Y1256" s="262" t="n"/>
      <c r="Z1256" s="226" t="n"/>
      <c r="AA1256" s="241" t="n"/>
      <c r="AB1256" s="237" t="n"/>
    </row>
    <row r="1257" ht="15" customHeight="1" s="283">
      <c r="A1257" s="109" t="n"/>
      <c r="B1257" s="222" t="n"/>
      <c r="C1257" s="223" t="n"/>
      <c r="D1257" s="223" t="n"/>
      <c r="E1257" s="223" t="n"/>
      <c r="F1257" s="223" t="n"/>
      <c r="G1257" s="223" t="n"/>
      <c r="H1257" s="223" t="n"/>
      <c r="I1257" s="258" t="n"/>
      <c r="J1257" s="186" t="n"/>
      <c r="K1257" s="223" t="n"/>
      <c r="L1257" s="223" t="n"/>
      <c r="M1257" s="259" t="n"/>
      <c r="N1257" s="223" t="n"/>
      <c r="O1257" s="223" t="n"/>
      <c r="P1257" s="260" t="n"/>
      <c r="Q1257" s="260" t="n"/>
      <c r="R1257" s="223" t="n"/>
      <c r="S1257" s="223" t="n"/>
      <c r="T1257" s="223" t="n"/>
      <c r="U1257" s="261" t="n"/>
      <c r="V1257" s="86" t="n"/>
      <c r="W1257" s="223" t="n"/>
      <c r="X1257" s="225" t="n"/>
      <c r="Y1257" s="262" t="n"/>
      <c r="Z1257" s="226" t="n"/>
      <c r="AA1257" s="241" t="n"/>
      <c r="AB1257" s="237" t="n"/>
    </row>
    <row r="1258" ht="15" customHeight="1" s="283">
      <c r="A1258" s="109" t="n"/>
      <c r="B1258" s="222" t="n"/>
      <c r="C1258" s="223" t="n"/>
      <c r="D1258" s="223" t="n"/>
      <c r="E1258" s="223" t="n"/>
      <c r="F1258" s="223" t="n"/>
      <c r="G1258" s="223" t="n"/>
      <c r="H1258" s="223" t="n"/>
      <c r="I1258" s="258" t="n"/>
      <c r="J1258" s="186" t="n"/>
      <c r="K1258" s="264" t="n"/>
      <c r="L1258" s="264" t="n"/>
      <c r="M1258" s="265" t="n"/>
      <c r="N1258" s="223" t="n"/>
      <c r="O1258" s="223" t="n"/>
      <c r="P1258" s="260" t="n"/>
      <c r="Q1258" s="260" t="n"/>
      <c r="R1258" s="223" t="n"/>
      <c r="S1258" s="223" t="n"/>
      <c r="T1258" s="223" t="n"/>
      <c r="U1258" s="261" t="n"/>
      <c r="V1258" s="86" t="n"/>
      <c r="W1258" s="223" t="n"/>
      <c r="X1258" s="225" t="n"/>
      <c r="Y1258" s="262" t="n"/>
      <c r="Z1258" s="226" t="n"/>
      <c r="AA1258" s="241" t="n"/>
      <c r="AB1258" s="237" t="n"/>
    </row>
    <row r="1259" ht="15" customHeight="1" s="283">
      <c r="A1259" s="109" t="n"/>
      <c r="B1259" s="222" t="n"/>
      <c r="C1259" s="223" t="n"/>
      <c r="D1259" s="223" t="n"/>
      <c r="E1259" s="223" t="n"/>
      <c r="F1259" s="223" t="n"/>
      <c r="G1259" s="223" t="n"/>
      <c r="H1259" s="223" t="n"/>
      <c r="I1259" s="258" t="n"/>
      <c r="J1259" s="186" t="n"/>
      <c r="K1259" s="264" t="n"/>
      <c r="L1259" s="264" t="n"/>
      <c r="M1259" s="265" t="n"/>
      <c r="N1259" s="223" t="n"/>
      <c r="O1259" s="223" t="n"/>
      <c r="P1259" s="260" t="n"/>
      <c r="Q1259" s="260" t="n"/>
      <c r="R1259" s="223" t="n"/>
      <c r="S1259" s="223" t="n"/>
      <c r="T1259" s="223" t="n"/>
      <c r="U1259" s="261" t="n"/>
      <c r="V1259" s="86" t="n"/>
      <c r="W1259" s="223" t="n"/>
      <c r="X1259" s="225" t="n"/>
      <c r="Y1259" s="262" t="n"/>
      <c r="Z1259" s="226" t="n"/>
      <c r="AA1259" s="241" t="n"/>
      <c r="AB1259" s="237" t="n"/>
    </row>
    <row r="1260" ht="15" customHeight="1" s="283">
      <c r="A1260" s="109" t="n"/>
      <c r="B1260" s="222" t="n"/>
      <c r="C1260" s="223" t="n"/>
      <c r="D1260" s="223" t="n"/>
      <c r="E1260" s="223" t="n"/>
      <c r="F1260" s="223" t="n"/>
      <c r="G1260" s="223" t="n"/>
      <c r="H1260" s="223" t="n"/>
      <c r="I1260" s="258" t="n"/>
      <c r="J1260" s="186" t="n"/>
      <c r="K1260" s="223" t="n"/>
      <c r="L1260" s="264" t="n"/>
      <c r="M1260" s="265" t="n"/>
      <c r="N1260" s="223" t="n"/>
      <c r="O1260" s="223" t="n"/>
      <c r="P1260" s="260" t="n"/>
      <c r="Q1260" s="260" t="n"/>
      <c r="R1260" s="223" t="n"/>
      <c r="S1260" s="223" t="n"/>
      <c r="T1260" s="223" t="n"/>
      <c r="U1260" s="261" t="n"/>
      <c r="V1260" s="86" t="n"/>
      <c r="W1260" s="223" t="n"/>
      <c r="X1260" s="225" t="n"/>
      <c r="Y1260" s="262" t="n"/>
      <c r="Z1260" s="226" t="n"/>
      <c r="AA1260" s="241" t="n"/>
      <c r="AB1260" s="237" t="n"/>
    </row>
    <row r="1261" ht="15" customHeight="1" s="283">
      <c r="A1261" s="109" t="n"/>
      <c r="B1261" s="222" t="n"/>
      <c r="C1261" s="223" t="n"/>
      <c r="D1261" s="223" t="n"/>
      <c r="E1261" s="223" t="n"/>
      <c r="F1261" s="223" t="n"/>
      <c r="G1261" s="223" t="n"/>
      <c r="H1261" s="223" t="n"/>
      <c r="I1261" s="258" t="n"/>
      <c r="J1261" s="186" t="n"/>
      <c r="K1261" s="223" t="n"/>
      <c r="L1261" s="223" t="n"/>
      <c r="M1261" s="259" t="n"/>
      <c r="N1261" s="223" t="n"/>
      <c r="O1261" s="223" t="n"/>
      <c r="P1261" s="260" t="n"/>
      <c r="Q1261" s="260" t="n"/>
      <c r="R1261" s="223" t="n"/>
      <c r="S1261" s="223" t="n"/>
      <c r="T1261" s="223" t="n"/>
      <c r="U1261" s="261" t="n"/>
      <c r="V1261" s="86" t="n"/>
      <c r="W1261" s="223" t="n"/>
      <c r="X1261" s="225" t="n"/>
      <c r="Y1261" s="262" t="n"/>
      <c r="Z1261" s="226" t="n"/>
      <c r="AA1261" s="241" t="n"/>
      <c r="AB1261" s="237" t="n"/>
    </row>
    <row r="1262" ht="15" customHeight="1" s="283">
      <c r="A1262" s="109" t="n"/>
      <c r="B1262" s="222" t="n"/>
      <c r="C1262" s="223" t="n"/>
      <c r="D1262" s="223" t="n"/>
      <c r="E1262" s="223" t="n"/>
      <c r="F1262" s="223" t="n"/>
      <c r="G1262" s="223" t="n"/>
      <c r="H1262" s="223" t="n"/>
      <c r="I1262" s="258" t="n"/>
      <c r="J1262" s="186" t="n"/>
      <c r="K1262" s="264" t="n"/>
      <c r="L1262" s="264" t="n"/>
      <c r="M1262" s="265" t="n"/>
      <c r="N1262" s="223" t="n"/>
      <c r="O1262" s="223" t="n"/>
      <c r="P1262" s="260" t="n"/>
      <c r="Q1262" s="260" t="n"/>
      <c r="R1262" s="223" t="n"/>
      <c r="S1262" s="223" t="n"/>
      <c r="T1262" s="223" t="n"/>
      <c r="U1262" s="261" t="n"/>
      <c r="V1262" s="86" t="n"/>
      <c r="W1262" s="223" t="n"/>
      <c r="X1262" s="225" t="n"/>
      <c r="Y1262" s="262" t="n"/>
      <c r="Z1262" s="226" t="n"/>
      <c r="AA1262" s="241" t="n"/>
      <c r="AB1262" s="237" t="n"/>
    </row>
    <row r="1263" ht="15" customHeight="1" s="283">
      <c r="A1263" s="109" t="n"/>
      <c r="B1263" s="222" t="n"/>
      <c r="C1263" s="223" t="n"/>
      <c r="D1263" s="223" t="n"/>
      <c r="E1263" s="223" t="n"/>
      <c r="F1263" s="223" t="n"/>
      <c r="G1263" s="223" t="n"/>
      <c r="H1263" s="223" t="n"/>
      <c r="I1263" s="258" t="n"/>
      <c r="J1263" s="186" t="n"/>
      <c r="K1263" s="223" t="n"/>
      <c r="L1263" s="264" t="n"/>
      <c r="M1263" s="265" t="n"/>
      <c r="N1263" s="223" t="n"/>
      <c r="O1263" s="223" t="n"/>
      <c r="P1263" s="260" t="n"/>
      <c r="Q1263" s="260" t="n"/>
      <c r="R1263" s="223" t="n"/>
      <c r="S1263" s="223" t="n"/>
      <c r="T1263" s="223" t="n"/>
      <c r="U1263" s="261" t="n"/>
      <c r="V1263" s="86" t="n"/>
      <c r="W1263" s="223" t="n"/>
      <c r="X1263" s="225" t="n"/>
      <c r="Y1263" s="262" t="n"/>
      <c r="Z1263" s="226" t="n"/>
      <c r="AA1263" s="241" t="n"/>
      <c r="AB1263" s="237" t="n"/>
    </row>
    <row r="1264" ht="15" customHeight="1" s="283">
      <c r="A1264" s="109" t="n"/>
      <c r="B1264" s="222" t="n"/>
      <c r="C1264" s="223" t="n"/>
      <c r="D1264" s="223" t="n"/>
      <c r="E1264" s="223" t="n"/>
      <c r="F1264" s="223" t="n"/>
      <c r="G1264" s="223" t="n"/>
      <c r="H1264" s="223" t="n"/>
      <c r="I1264" s="258" t="n"/>
      <c r="J1264" s="186" t="n"/>
      <c r="K1264" s="264" t="n"/>
      <c r="L1264" s="264" t="n"/>
      <c r="M1264" s="265" t="n"/>
      <c r="N1264" s="223" t="n"/>
      <c r="O1264" s="223" t="n"/>
      <c r="P1264" s="260" t="n"/>
      <c r="Q1264" s="260" t="n"/>
      <c r="R1264" s="223" t="n"/>
      <c r="S1264" s="223" t="n"/>
      <c r="T1264" s="223" t="n"/>
      <c r="U1264" s="261" t="n"/>
      <c r="V1264" s="86" t="n"/>
      <c r="W1264" s="223" t="n"/>
      <c r="X1264" s="225" t="n"/>
      <c r="Y1264" s="262" t="n"/>
      <c r="Z1264" s="226" t="n"/>
      <c r="AA1264" s="241" t="n"/>
      <c r="AB1264" s="237" t="n"/>
    </row>
    <row r="1265" ht="15" customHeight="1" s="283">
      <c r="A1265" s="109" t="n"/>
      <c r="B1265" s="222" t="n"/>
      <c r="C1265" s="223" t="n"/>
      <c r="D1265" s="223" t="n"/>
      <c r="E1265" s="223" t="n"/>
      <c r="F1265" s="223" t="n"/>
      <c r="G1265" s="223" t="n"/>
      <c r="H1265" s="223" t="n"/>
      <c r="I1265" s="258" t="n"/>
      <c r="J1265" s="186" t="n"/>
      <c r="K1265" s="223" t="n"/>
      <c r="L1265" s="223" t="n"/>
      <c r="M1265" s="259" t="n"/>
      <c r="N1265" s="223" t="n"/>
      <c r="O1265" s="223" t="n"/>
      <c r="P1265" s="260" t="n"/>
      <c r="Q1265" s="260" t="n"/>
      <c r="R1265" s="223" t="n"/>
      <c r="S1265" s="223" t="n"/>
      <c r="T1265" s="223" t="n"/>
      <c r="U1265" s="261" t="n"/>
      <c r="V1265" s="86" t="n"/>
      <c r="W1265" s="223" t="n"/>
      <c r="X1265" s="225" t="n"/>
      <c r="Y1265" s="262" t="n"/>
      <c r="Z1265" s="226" t="n"/>
      <c r="AA1265" s="241" t="n"/>
      <c r="AB1265" s="237" t="n"/>
    </row>
    <row r="1266" ht="15" customHeight="1" s="283">
      <c r="A1266" s="109" t="n"/>
      <c r="B1266" s="222" t="n"/>
      <c r="C1266" s="223" t="n"/>
      <c r="D1266" s="223" t="n"/>
      <c r="E1266" s="223" t="n"/>
      <c r="F1266" s="223" t="n"/>
      <c r="G1266" s="223" t="n"/>
      <c r="H1266" s="223" t="n"/>
      <c r="I1266" s="258" t="n"/>
      <c r="J1266" s="186" t="n"/>
      <c r="K1266" s="223" t="n"/>
      <c r="L1266" s="223" t="n"/>
      <c r="M1266" s="259" t="n"/>
      <c r="N1266" s="223" t="n"/>
      <c r="O1266" s="223" t="n"/>
      <c r="P1266" s="260" t="n"/>
      <c r="Q1266" s="260" t="n"/>
      <c r="R1266" s="223" t="n"/>
      <c r="S1266" s="223" t="n"/>
      <c r="T1266" s="223" t="n"/>
      <c r="U1266" s="261" t="n"/>
      <c r="V1266" s="86" t="n"/>
      <c r="W1266" s="223" t="n"/>
      <c r="X1266" s="225" t="n"/>
      <c r="Y1266" s="262" t="n"/>
      <c r="Z1266" s="226" t="n"/>
      <c r="AA1266" s="241" t="n"/>
      <c r="AB1266" s="237" t="n"/>
    </row>
    <row r="1267" ht="15" customHeight="1" s="283">
      <c r="A1267" s="109" t="n"/>
      <c r="B1267" s="222" t="n"/>
      <c r="C1267" s="223" t="n"/>
      <c r="D1267" s="223" t="n"/>
      <c r="E1267" s="223" t="n"/>
      <c r="F1267" s="223" t="n"/>
      <c r="G1267" s="223" t="n"/>
      <c r="H1267" s="223" t="n"/>
      <c r="I1267" s="258" t="n"/>
      <c r="J1267" s="186" t="n"/>
      <c r="K1267" s="264" t="n"/>
      <c r="L1267" s="264" t="n"/>
      <c r="M1267" s="265" t="n"/>
      <c r="N1267" s="223" t="n"/>
      <c r="O1267" s="223" t="n"/>
      <c r="P1267" s="260" t="n"/>
      <c r="Q1267" s="260" t="n"/>
      <c r="R1267" s="223" t="n"/>
      <c r="S1267" s="223" t="n"/>
      <c r="T1267" s="223" t="n"/>
      <c r="U1267" s="261" t="n"/>
      <c r="V1267" s="86" t="n"/>
      <c r="W1267" s="223" t="n"/>
      <c r="X1267" s="225" t="n"/>
      <c r="Y1267" s="262" t="n"/>
      <c r="Z1267" s="226" t="n"/>
      <c r="AA1267" s="241" t="n"/>
      <c r="AB1267" s="237" t="n"/>
    </row>
    <row r="1268" ht="15" customHeight="1" s="283">
      <c r="A1268" s="109" t="n"/>
      <c r="B1268" s="222" t="n"/>
      <c r="C1268" s="223" t="n"/>
      <c r="D1268" s="223" t="n"/>
      <c r="E1268" s="223" t="n"/>
      <c r="F1268" s="223" t="n"/>
      <c r="G1268" s="223" t="n"/>
      <c r="H1268" s="223" t="n"/>
      <c r="I1268" s="258" t="n"/>
      <c r="J1268" s="186" t="n"/>
      <c r="K1268" s="264" t="n"/>
      <c r="L1268" s="264" t="n"/>
      <c r="M1268" s="265" t="n"/>
      <c r="N1268" s="223" t="n"/>
      <c r="O1268" s="223" t="n"/>
      <c r="P1268" s="260" t="n"/>
      <c r="Q1268" s="260" t="n"/>
      <c r="R1268" s="223" t="n"/>
      <c r="S1268" s="223" t="n"/>
      <c r="T1268" s="223" t="n"/>
      <c r="U1268" s="261" t="n"/>
      <c r="V1268" s="86" t="n"/>
      <c r="W1268" s="223" t="n"/>
      <c r="X1268" s="225" t="n"/>
      <c r="Y1268" s="262" t="n"/>
      <c r="Z1268" s="226" t="n"/>
      <c r="AA1268" s="241" t="n"/>
      <c r="AB1268" s="237" t="n"/>
    </row>
    <row r="1269" ht="15" customHeight="1" s="283">
      <c r="A1269" s="109" t="n"/>
      <c r="B1269" s="222" t="n"/>
      <c r="C1269" s="223" t="n"/>
      <c r="D1269" s="223" t="n"/>
      <c r="E1269" s="223" t="n"/>
      <c r="F1269" s="223" t="n"/>
      <c r="G1269" s="223" t="n"/>
      <c r="H1269" s="223" t="n"/>
      <c r="I1269" s="258" t="n"/>
      <c r="J1269" s="186" t="n"/>
      <c r="K1269" s="223" t="n"/>
      <c r="L1269" s="264" t="n"/>
      <c r="M1269" s="265" t="n"/>
      <c r="N1269" s="223" t="n"/>
      <c r="O1269" s="223" t="n"/>
      <c r="P1269" s="260" t="n"/>
      <c r="Q1269" s="260" t="n"/>
      <c r="R1269" s="223" t="n"/>
      <c r="S1269" s="223" t="n"/>
      <c r="T1269" s="223" t="n"/>
      <c r="U1269" s="261" t="n"/>
      <c r="V1269" s="86" t="n"/>
      <c r="W1269" s="223" t="n"/>
      <c r="X1269" s="225" t="n"/>
      <c r="Y1269" s="262" t="n"/>
      <c r="Z1269" s="226" t="n"/>
      <c r="AA1269" s="241" t="n"/>
      <c r="AB1269" s="237" t="n"/>
    </row>
    <row r="1270" ht="15" customHeight="1" s="283">
      <c r="A1270" s="109" t="n"/>
      <c r="B1270" s="222" t="n"/>
      <c r="C1270" s="223" t="n"/>
      <c r="D1270" s="223" t="n"/>
      <c r="E1270" s="223" t="n"/>
      <c r="F1270" s="223" t="n"/>
      <c r="G1270" s="223" t="n"/>
      <c r="H1270" s="223" t="n"/>
      <c r="I1270" s="258" t="n"/>
      <c r="J1270" s="186" t="n"/>
      <c r="K1270" s="223" t="n"/>
      <c r="L1270" s="223" t="n"/>
      <c r="M1270" s="259" t="n"/>
      <c r="N1270" s="223" t="n"/>
      <c r="O1270" s="223" t="n"/>
      <c r="P1270" s="260" t="n"/>
      <c r="Q1270" s="260" t="n"/>
      <c r="R1270" s="223" t="n"/>
      <c r="S1270" s="223" t="n"/>
      <c r="T1270" s="223" t="n"/>
      <c r="U1270" s="261" t="n"/>
      <c r="V1270" s="86" t="n"/>
      <c r="W1270" s="223" t="n"/>
      <c r="X1270" s="225" t="n"/>
      <c r="Y1270" s="262" t="n"/>
      <c r="Z1270" s="226" t="n"/>
      <c r="AA1270" s="241" t="n"/>
      <c r="AB1270" s="237" t="n"/>
    </row>
    <row r="1271" ht="15" customHeight="1" s="283">
      <c r="A1271" s="109" t="n"/>
      <c r="B1271" s="222" t="n"/>
      <c r="C1271" s="223" t="n"/>
      <c r="D1271" s="223" t="n"/>
      <c r="E1271" s="223" t="n"/>
      <c r="F1271" s="223" t="n"/>
      <c r="G1271" s="223" t="n"/>
      <c r="H1271" s="223" t="n"/>
      <c r="I1271" s="258" t="n"/>
      <c r="J1271" s="186" t="n"/>
      <c r="K1271" s="223" t="n"/>
      <c r="L1271" s="264" t="n"/>
      <c r="M1271" s="265" t="n"/>
      <c r="N1271" s="223" t="n"/>
      <c r="O1271" s="223" t="n"/>
      <c r="P1271" s="260" t="n"/>
      <c r="Q1271" s="260" t="n"/>
      <c r="R1271" s="223" t="n"/>
      <c r="S1271" s="223" t="n"/>
      <c r="T1271" s="223" t="n"/>
      <c r="U1271" s="261" t="n"/>
      <c r="V1271" s="86" t="n"/>
      <c r="W1271" s="223" t="n"/>
      <c r="X1271" s="225" t="n"/>
      <c r="Y1271" s="262" t="n"/>
      <c r="Z1271" s="226" t="n"/>
      <c r="AA1271" s="241" t="n"/>
      <c r="AB1271" s="237" t="n"/>
    </row>
    <row r="1272" ht="15" customHeight="1" s="283">
      <c r="A1272" s="109" t="n"/>
      <c r="B1272" s="222" t="n"/>
      <c r="C1272" s="223" t="n"/>
      <c r="D1272" s="223" t="n"/>
      <c r="E1272" s="223" t="n"/>
      <c r="F1272" s="223" t="n"/>
      <c r="G1272" s="223" t="n"/>
      <c r="H1272" s="223" t="n"/>
      <c r="I1272" s="258" t="n"/>
      <c r="J1272" s="186" t="n"/>
      <c r="K1272" s="223" t="n"/>
      <c r="L1272" s="223" t="n"/>
      <c r="M1272" s="259" t="n"/>
      <c r="N1272" s="223" t="n"/>
      <c r="O1272" s="223" t="n"/>
      <c r="P1272" s="260" t="n"/>
      <c r="Q1272" s="260" t="n"/>
      <c r="R1272" s="223" t="n"/>
      <c r="S1272" s="223" t="n"/>
      <c r="T1272" s="223" t="n"/>
      <c r="U1272" s="261" t="n"/>
      <c r="V1272" s="86" t="n"/>
      <c r="W1272" s="223" t="n"/>
      <c r="X1272" s="225" t="n"/>
      <c r="Y1272" s="262" t="n"/>
      <c r="Z1272" s="226" t="n"/>
      <c r="AA1272" s="241" t="n"/>
      <c r="AB1272" s="237" t="n"/>
    </row>
    <row r="1273" ht="15" customHeight="1" s="283">
      <c r="A1273" s="109" t="n"/>
      <c r="B1273" s="222" t="n"/>
      <c r="C1273" s="223" t="n"/>
      <c r="D1273" s="223" t="n"/>
      <c r="E1273" s="223" t="n"/>
      <c r="F1273" s="223" t="n"/>
      <c r="G1273" s="223" t="n"/>
      <c r="H1273" s="223" t="n"/>
      <c r="I1273" s="258" t="n"/>
      <c r="J1273" s="186" t="n"/>
      <c r="K1273" s="223" t="n"/>
      <c r="L1273" s="223" t="n"/>
      <c r="M1273" s="259" t="n"/>
      <c r="N1273" s="223" t="n"/>
      <c r="O1273" s="223" t="n"/>
      <c r="P1273" s="260" t="n"/>
      <c r="Q1273" s="260" t="n"/>
      <c r="R1273" s="223" t="n"/>
      <c r="S1273" s="223" t="n"/>
      <c r="T1273" s="223" t="n"/>
      <c r="U1273" s="261" t="n"/>
      <c r="V1273" s="86" t="n"/>
      <c r="W1273" s="223" t="n"/>
      <c r="X1273" s="225" t="n"/>
      <c r="Y1273" s="262" t="n"/>
      <c r="Z1273" s="226" t="n"/>
      <c r="AA1273" s="241" t="n"/>
      <c r="AB1273" s="237" t="n"/>
    </row>
    <row r="1274" ht="15" customHeight="1" s="283">
      <c r="A1274" s="109" t="n"/>
      <c r="B1274" s="222" t="n"/>
      <c r="C1274" s="223" t="n"/>
      <c r="D1274" s="223" t="n"/>
      <c r="E1274" s="223" t="n"/>
      <c r="F1274" s="223" t="n"/>
      <c r="G1274" s="223" t="n"/>
      <c r="H1274" s="223" t="n"/>
      <c r="I1274" s="258" t="n"/>
      <c r="J1274" s="186" t="n"/>
      <c r="K1274" s="223" t="n"/>
      <c r="L1274" s="264" t="n"/>
      <c r="M1274" s="265" t="n"/>
      <c r="N1274" s="223" t="n"/>
      <c r="O1274" s="223" t="n"/>
      <c r="P1274" s="260" t="n"/>
      <c r="Q1274" s="260" t="n"/>
      <c r="R1274" s="223" t="n"/>
      <c r="S1274" s="223" t="n"/>
      <c r="T1274" s="223" t="n"/>
      <c r="U1274" s="261" t="n"/>
      <c r="V1274" s="86" t="n"/>
      <c r="W1274" s="223" t="n"/>
      <c r="X1274" s="225" t="n"/>
      <c r="Y1274" s="262" t="n"/>
      <c r="Z1274" s="226" t="n"/>
      <c r="AA1274" s="241" t="n"/>
      <c r="AB1274" s="237" t="n"/>
    </row>
    <row r="1275" ht="15" customHeight="1" s="283">
      <c r="A1275" s="109" t="n"/>
      <c r="B1275" s="222" t="n"/>
      <c r="C1275" s="223" t="n"/>
      <c r="D1275" s="223" t="n"/>
      <c r="E1275" s="223" t="n"/>
      <c r="F1275" s="223" t="n"/>
      <c r="G1275" s="223" t="n"/>
      <c r="H1275" s="223" t="n"/>
      <c r="I1275" s="258" t="n"/>
      <c r="J1275" s="186" t="n"/>
      <c r="K1275" s="223" t="n"/>
      <c r="L1275" s="264" t="n"/>
      <c r="M1275" s="265" t="n"/>
      <c r="N1275" s="223" t="n"/>
      <c r="O1275" s="223" t="n"/>
      <c r="P1275" s="260" t="n"/>
      <c r="Q1275" s="260" t="n"/>
      <c r="R1275" s="223" t="n"/>
      <c r="S1275" s="223" t="n"/>
      <c r="T1275" s="223" t="n"/>
      <c r="U1275" s="261" t="n"/>
      <c r="V1275" s="86" t="n"/>
      <c r="W1275" s="223" t="n"/>
      <c r="X1275" s="225" t="n"/>
      <c r="Y1275" s="262" t="n"/>
      <c r="Z1275" s="226" t="n"/>
      <c r="AA1275" s="241" t="n"/>
      <c r="AB1275" s="237" t="n"/>
    </row>
    <row r="1276" ht="15" customHeight="1" s="283">
      <c r="A1276" s="109" t="n"/>
      <c r="B1276" s="222" t="n"/>
      <c r="C1276" s="223" t="n"/>
      <c r="D1276" s="223" t="n"/>
      <c r="E1276" s="223" t="n"/>
      <c r="F1276" s="223" t="n"/>
      <c r="G1276" s="223" t="n"/>
      <c r="H1276" s="223" t="n"/>
      <c r="I1276" s="258" t="n"/>
      <c r="J1276" s="186" t="n"/>
      <c r="K1276" s="223" t="n"/>
      <c r="L1276" s="264" t="n"/>
      <c r="M1276" s="265" t="n"/>
      <c r="N1276" s="223" t="n"/>
      <c r="O1276" s="223" t="n"/>
      <c r="P1276" s="260" t="n"/>
      <c r="Q1276" s="260" t="n"/>
      <c r="R1276" s="223" t="n"/>
      <c r="S1276" s="223" t="n"/>
      <c r="T1276" s="223" t="n"/>
      <c r="U1276" s="261" t="n"/>
      <c r="V1276" s="86" t="n"/>
      <c r="W1276" s="223" t="n"/>
      <c r="X1276" s="225" t="n"/>
      <c r="Y1276" s="262" t="n"/>
      <c r="Z1276" s="226" t="n"/>
      <c r="AA1276" s="241" t="n"/>
      <c r="AB1276" s="237" t="n"/>
    </row>
    <row r="1277" ht="15" customHeight="1" s="283">
      <c r="A1277" s="109" t="n"/>
      <c r="B1277" s="222" t="n"/>
      <c r="C1277" s="223" t="n"/>
      <c r="D1277" s="223" t="n"/>
      <c r="E1277" s="223" t="n"/>
      <c r="F1277" s="223" t="n"/>
      <c r="G1277" s="223" t="n"/>
      <c r="H1277" s="223" t="n"/>
      <c r="I1277" s="258" t="n"/>
      <c r="J1277" s="186" t="n"/>
      <c r="K1277" s="223" t="n"/>
      <c r="L1277" s="264" t="n"/>
      <c r="M1277" s="265" t="n"/>
      <c r="N1277" s="223" t="n"/>
      <c r="O1277" s="223" t="n"/>
      <c r="P1277" s="260" t="n"/>
      <c r="Q1277" s="260" t="n"/>
      <c r="R1277" s="223" t="n"/>
      <c r="S1277" s="223" t="n"/>
      <c r="T1277" s="223" t="n"/>
      <c r="U1277" s="261" t="n"/>
      <c r="V1277" s="86" t="n"/>
      <c r="W1277" s="223" t="n"/>
      <c r="X1277" s="225" t="n"/>
      <c r="Y1277" s="262" t="n"/>
      <c r="Z1277" s="226" t="n"/>
      <c r="AA1277" s="241" t="n"/>
      <c r="AB1277" s="237" t="n"/>
    </row>
    <row r="1278" ht="15" customHeight="1" s="283">
      <c r="A1278" s="109" t="n"/>
      <c r="B1278" s="222" t="n"/>
      <c r="C1278" s="223" t="n"/>
      <c r="D1278" s="223" t="n"/>
      <c r="E1278" s="223" t="n"/>
      <c r="F1278" s="223" t="n"/>
      <c r="G1278" s="223" t="n"/>
      <c r="H1278" s="223" t="n"/>
      <c r="I1278" s="258" t="n"/>
      <c r="J1278" s="186" t="n"/>
      <c r="K1278" s="223" t="n"/>
      <c r="L1278" s="223" t="n"/>
      <c r="M1278" s="259" t="n"/>
      <c r="N1278" s="223" t="n"/>
      <c r="O1278" s="223" t="n"/>
      <c r="P1278" s="260" t="n"/>
      <c r="Q1278" s="260" t="n"/>
      <c r="R1278" s="223" t="n"/>
      <c r="S1278" s="223" t="n"/>
      <c r="T1278" s="223" t="n"/>
      <c r="U1278" s="261" t="n"/>
      <c r="V1278" s="86" t="n"/>
      <c r="W1278" s="223" t="n"/>
      <c r="X1278" s="225" t="n"/>
      <c r="Y1278" s="262" t="n"/>
      <c r="Z1278" s="226" t="n"/>
      <c r="AA1278" s="241" t="n"/>
      <c r="AB1278" s="237" t="n"/>
    </row>
    <row r="1279" ht="15" customHeight="1" s="283">
      <c r="A1279" s="109" t="n"/>
      <c r="B1279" s="222" t="n"/>
      <c r="C1279" s="223" t="n"/>
      <c r="D1279" s="223" t="n"/>
      <c r="E1279" s="223" t="n"/>
      <c r="F1279" s="223" t="n"/>
      <c r="G1279" s="223" t="n"/>
      <c r="H1279" s="223" t="n"/>
      <c r="I1279" s="258" t="n"/>
      <c r="J1279" s="186" t="n"/>
      <c r="K1279" s="223" t="n"/>
      <c r="L1279" s="264" t="n"/>
      <c r="M1279" s="265" t="n"/>
      <c r="N1279" s="223" t="n"/>
      <c r="O1279" s="223" t="n"/>
      <c r="P1279" s="260" t="n"/>
      <c r="Q1279" s="260" t="n"/>
      <c r="R1279" s="223" t="n"/>
      <c r="S1279" s="223" t="n"/>
      <c r="T1279" s="223" t="n"/>
      <c r="U1279" s="261" t="n"/>
      <c r="V1279" s="86" t="n"/>
      <c r="W1279" s="223" t="n"/>
      <c r="X1279" s="225" t="n"/>
      <c r="Y1279" s="262" t="n"/>
      <c r="Z1279" s="226" t="n"/>
      <c r="AA1279" s="241" t="n"/>
      <c r="AB1279" s="237" t="n"/>
    </row>
    <row r="1280" ht="15" customHeight="1" s="283">
      <c r="A1280" s="109" t="n"/>
      <c r="B1280" s="222" t="n"/>
      <c r="C1280" s="223" t="n"/>
      <c r="D1280" s="223" t="n"/>
      <c r="E1280" s="223" t="n"/>
      <c r="F1280" s="223" t="n"/>
      <c r="G1280" s="223" t="n"/>
      <c r="H1280" s="223" t="n"/>
      <c r="I1280" s="258" t="n"/>
      <c r="J1280" s="186" t="n"/>
      <c r="K1280" s="223" t="n"/>
      <c r="L1280" s="264" t="n"/>
      <c r="M1280" s="265" t="n"/>
      <c r="N1280" s="223" t="n"/>
      <c r="O1280" s="223" t="n"/>
      <c r="P1280" s="260" t="n"/>
      <c r="Q1280" s="260" t="n"/>
      <c r="R1280" s="223" t="n"/>
      <c r="S1280" s="223" t="n"/>
      <c r="T1280" s="223" t="n"/>
      <c r="U1280" s="261" t="n"/>
      <c r="V1280" s="86" t="n"/>
      <c r="W1280" s="223" t="n"/>
      <c r="X1280" s="225" t="n"/>
      <c r="Y1280" s="262" t="n"/>
      <c r="Z1280" s="226" t="n"/>
      <c r="AA1280" s="241" t="n"/>
      <c r="AB1280" s="237" t="n"/>
    </row>
    <row r="1281" ht="15" customHeight="1" s="283">
      <c r="A1281" s="109" t="n"/>
      <c r="B1281" s="222" t="n"/>
      <c r="C1281" s="223" t="n"/>
      <c r="D1281" s="223" t="n"/>
      <c r="E1281" s="223" t="n"/>
      <c r="F1281" s="223" t="n"/>
      <c r="G1281" s="223" t="n"/>
      <c r="H1281" s="223" t="n"/>
      <c r="I1281" s="258" t="n"/>
      <c r="J1281" s="186" t="n"/>
      <c r="K1281" s="223" t="n"/>
      <c r="L1281" s="264" t="n"/>
      <c r="M1281" s="265" t="n"/>
      <c r="N1281" s="223" t="n"/>
      <c r="O1281" s="223" t="n"/>
      <c r="P1281" s="260" t="n"/>
      <c r="Q1281" s="260" t="n"/>
      <c r="R1281" s="223" t="n"/>
      <c r="S1281" s="223" t="n"/>
      <c r="T1281" s="223" t="n"/>
      <c r="U1281" s="261" t="n"/>
      <c r="V1281" s="86" t="n"/>
      <c r="W1281" s="223" t="n"/>
      <c r="X1281" s="225" t="n"/>
      <c r="Y1281" s="262" t="n"/>
      <c r="Z1281" s="226" t="n"/>
      <c r="AA1281" s="241" t="n"/>
      <c r="AB1281" s="237" t="n"/>
    </row>
    <row r="1282" ht="15" customHeight="1" s="283">
      <c r="A1282" s="109" t="n"/>
      <c r="B1282" s="222" t="n"/>
      <c r="C1282" s="223" t="n"/>
      <c r="D1282" s="223" t="n"/>
      <c r="E1282" s="223" t="n"/>
      <c r="F1282" s="223" t="n"/>
      <c r="G1282" s="223" t="n"/>
      <c r="H1282" s="223" t="n"/>
      <c r="I1282" s="258" t="n"/>
      <c r="J1282" s="186" t="n"/>
      <c r="K1282" s="223" t="n"/>
      <c r="L1282" s="264" t="n"/>
      <c r="M1282" s="265" t="n"/>
      <c r="N1282" s="223" t="n"/>
      <c r="O1282" s="223" t="n"/>
      <c r="P1282" s="260" t="n"/>
      <c r="Q1282" s="260" t="n"/>
      <c r="R1282" s="223" t="n"/>
      <c r="S1282" s="223" t="n"/>
      <c r="T1282" s="223" t="n"/>
      <c r="U1282" s="261" t="n"/>
      <c r="V1282" s="86" t="n"/>
      <c r="W1282" s="223" t="n"/>
      <c r="X1282" s="225" t="n"/>
      <c r="Y1282" s="262" t="n"/>
      <c r="Z1282" s="226" t="n"/>
      <c r="AA1282" s="241" t="n"/>
      <c r="AB1282" s="237" t="n"/>
    </row>
    <row r="1283" ht="15" customHeight="1" s="283">
      <c r="A1283" s="109" t="n"/>
      <c r="B1283" s="222" t="n"/>
      <c r="C1283" s="223" t="n"/>
      <c r="D1283" s="223" t="n"/>
      <c r="E1283" s="223" t="n"/>
      <c r="F1283" s="223" t="n"/>
      <c r="G1283" s="223" t="n"/>
      <c r="H1283" s="223" t="n"/>
      <c r="I1283" s="258" t="n"/>
      <c r="J1283" s="186" t="n"/>
      <c r="K1283" s="264" t="n"/>
      <c r="L1283" s="264" t="n"/>
      <c r="M1283" s="259" t="n"/>
      <c r="N1283" s="223" t="n"/>
      <c r="O1283" s="223" t="n"/>
      <c r="P1283" s="260" t="n"/>
      <c r="Q1283" s="260" t="n"/>
      <c r="R1283" s="223" t="n"/>
      <c r="S1283" s="223" t="n"/>
      <c r="T1283" s="223" t="n"/>
      <c r="U1283" s="261" t="n"/>
      <c r="V1283" s="86" t="n"/>
      <c r="W1283" s="223" t="n"/>
      <c r="X1283" s="225" t="n"/>
      <c r="Y1283" s="262" t="n"/>
      <c r="Z1283" s="226" t="n"/>
      <c r="AA1283" s="241" t="n"/>
      <c r="AB1283" s="237" t="n"/>
    </row>
    <row r="1284" ht="15" customHeight="1" s="283">
      <c r="A1284" s="109" t="n"/>
      <c r="B1284" s="222" t="n"/>
      <c r="C1284" s="223" t="n"/>
      <c r="D1284" s="223" t="n"/>
      <c r="E1284" s="223" t="n"/>
      <c r="F1284" s="223" t="n"/>
      <c r="G1284" s="223" t="n"/>
      <c r="H1284" s="223" t="n"/>
      <c r="I1284" s="258" t="n"/>
      <c r="J1284" s="186" t="n"/>
      <c r="K1284" s="223" t="n"/>
      <c r="L1284" s="264" t="n"/>
      <c r="M1284" s="265" t="n"/>
      <c r="N1284" s="223" t="n"/>
      <c r="O1284" s="223" t="n"/>
      <c r="P1284" s="260" t="n"/>
      <c r="Q1284" s="260" t="n"/>
      <c r="R1284" s="223" t="n"/>
      <c r="S1284" s="223" t="n"/>
      <c r="T1284" s="223" t="n"/>
      <c r="U1284" s="261" t="n"/>
      <c r="V1284" s="86" t="n"/>
      <c r="W1284" s="223" t="n"/>
      <c r="X1284" s="225" t="n"/>
      <c r="Y1284" s="262" t="n"/>
      <c r="Z1284" s="226" t="n"/>
      <c r="AA1284" s="241" t="n"/>
      <c r="AB1284" s="237" t="n"/>
    </row>
    <row r="1285" ht="15" customHeight="1" s="283">
      <c r="A1285" s="109" t="n"/>
      <c r="B1285" s="222" t="n"/>
      <c r="C1285" s="223" t="n"/>
      <c r="D1285" s="223" t="n"/>
      <c r="E1285" s="223" t="n"/>
      <c r="F1285" s="223" t="n"/>
      <c r="G1285" s="223" t="n"/>
      <c r="H1285" s="223" t="n"/>
      <c r="I1285" s="258" t="n"/>
      <c r="J1285" s="186" t="n"/>
      <c r="K1285" s="223" t="n"/>
      <c r="L1285" s="264" t="n"/>
      <c r="M1285" s="265" t="n"/>
      <c r="N1285" s="223" t="n"/>
      <c r="O1285" s="223" t="n"/>
      <c r="P1285" s="260" t="n"/>
      <c r="Q1285" s="260" t="n"/>
      <c r="R1285" s="223" t="n"/>
      <c r="S1285" s="223" t="n"/>
      <c r="T1285" s="223" t="n"/>
      <c r="U1285" s="261" t="n"/>
      <c r="V1285" s="86" t="n"/>
      <c r="W1285" s="223" t="n"/>
      <c r="X1285" s="225" t="n"/>
      <c r="Y1285" s="262" t="n"/>
      <c r="Z1285" s="226" t="n"/>
      <c r="AA1285" s="241" t="n"/>
      <c r="AB1285" s="237" t="n"/>
    </row>
    <row r="1286" ht="15" customHeight="1" s="283">
      <c r="A1286" s="109" t="n"/>
      <c r="B1286" s="222" t="n"/>
      <c r="C1286" s="223" t="n"/>
      <c r="D1286" s="223" t="n"/>
      <c r="E1286" s="223" t="n"/>
      <c r="F1286" s="223" t="n"/>
      <c r="G1286" s="223" t="n"/>
      <c r="H1286" s="223" t="n"/>
      <c r="I1286" s="258" t="n"/>
      <c r="J1286" s="186" t="n"/>
      <c r="K1286" s="223" t="n"/>
      <c r="L1286" s="264" t="n"/>
      <c r="M1286" s="265" t="n"/>
      <c r="N1286" s="223" t="n"/>
      <c r="O1286" s="223" t="n"/>
      <c r="P1286" s="260" t="n"/>
      <c r="Q1286" s="260" t="n"/>
      <c r="R1286" s="223" t="n"/>
      <c r="S1286" s="223" t="n"/>
      <c r="T1286" s="223" t="n"/>
      <c r="U1286" s="261" t="n"/>
      <c r="V1286" s="86" t="n"/>
      <c r="W1286" s="223" t="n"/>
      <c r="X1286" s="225" t="n"/>
      <c r="Y1286" s="262" t="n"/>
      <c r="Z1286" s="226" t="n"/>
      <c r="AA1286" s="241" t="n"/>
      <c r="AB1286" s="237" t="n"/>
    </row>
    <row r="1287" ht="15" customHeight="1" s="283">
      <c r="A1287" s="109" t="n"/>
      <c r="B1287" s="222" t="n"/>
      <c r="C1287" s="223" t="n"/>
      <c r="D1287" s="223" t="n"/>
      <c r="E1287" s="223" t="n"/>
      <c r="F1287" s="223" t="n"/>
      <c r="G1287" s="223" t="n"/>
      <c r="H1287" s="223" t="n"/>
      <c r="I1287" s="258" t="n"/>
      <c r="J1287" s="186" t="n"/>
      <c r="K1287" s="223" t="n"/>
      <c r="L1287" s="264" t="n"/>
      <c r="M1287" s="265" t="n"/>
      <c r="N1287" s="223" t="n"/>
      <c r="O1287" s="223" t="n"/>
      <c r="P1287" s="260" t="n"/>
      <c r="Q1287" s="260" t="n"/>
      <c r="R1287" s="223" t="n"/>
      <c r="S1287" s="223" t="n"/>
      <c r="T1287" s="223" t="n"/>
      <c r="U1287" s="261" t="n"/>
      <c r="V1287" s="86" t="n"/>
      <c r="W1287" s="223" t="n"/>
      <c r="X1287" s="225" t="n"/>
      <c r="Y1287" s="262" t="n"/>
      <c r="Z1287" s="226" t="n"/>
      <c r="AA1287" s="241" t="n"/>
      <c r="AB1287" s="237" t="n"/>
    </row>
    <row r="1288" ht="15" customHeight="1" s="283">
      <c r="A1288" s="109" t="n"/>
      <c r="B1288" s="222" t="n"/>
      <c r="C1288" s="223" t="n"/>
      <c r="D1288" s="223" t="n"/>
      <c r="E1288" s="223" t="n"/>
      <c r="F1288" s="223" t="n"/>
      <c r="G1288" s="223" t="n"/>
      <c r="H1288" s="223" t="n"/>
      <c r="I1288" s="258" t="n"/>
      <c r="J1288" s="186" t="n"/>
      <c r="K1288" s="223" t="n"/>
      <c r="L1288" s="223" t="n"/>
      <c r="M1288" s="259" t="n"/>
      <c r="N1288" s="223" t="n"/>
      <c r="O1288" s="223" t="n"/>
      <c r="P1288" s="260" t="n"/>
      <c r="Q1288" s="260" t="n"/>
      <c r="R1288" s="223" t="n"/>
      <c r="S1288" s="223" t="n"/>
      <c r="T1288" s="223" t="n"/>
      <c r="U1288" s="261" t="n"/>
      <c r="V1288" s="86" t="n"/>
      <c r="W1288" s="223" t="n"/>
      <c r="X1288" s="225" t="n"/>
      <c r="Y1288" s="262" t="n"/>
      <c r="Z1288" s="226" t="n"/>
      <c r="AA1288" s="241" t="n"/>
      <c r="AB1288" s="237" t="n"/>
    </row>
    <row r="1289" ht="15" customHeight="1" s="283">
      <c r="A1289" s="109" t="n"/>
      <c r="B1289" s="222" t="n"/>
      <c r="C1289" s="223" t="n"/>
      <c r="D1289" s="223" t="n"/>
      <c r="E1289" s="223" t="n"/>
      <c r="F1289" s="223" t="n"/>
      <c r="G1289" s="223" t="n"/>
      <c r="H1289" s="223" t="n"/>
      <c r="I1289" s="258" t="n"/>
      <c r="J1289" s="186" t="n"/>
      <c r="K1289" s="223" t="n"/>
      <c r="L1289" s="264" t="n"/>
      <c r="M1289" s="265" t="n"/>
      <c r="N1289" s="223" t="n"/>
      <c r="O1289" s="223" t="n"/>
      <c r="P1289" s="260" t="n"/>
      <c r="Q1289" s="260" t="n"/>
      <c r="R1289" s="223" t="n"/>
      <c r="S1289" s="223" t="n"/>
      <c r="T1289" s="223" t="n"/>
      <c r="U1289" s="261" t="n"/>
      <c r="V1289" s="86" t="n"/>
      <c r="W1289" s="223" t="n"/>
      <c r="X1289" s="225" t="n"/>
      <c r="Y1289" s="262" t="n"/>
      <c r="Z1289" s="226" t="n"/>
      <c r="AA1289" s="241" t="n"/>
      <c r="AB1289" s="237" t="n"/>
    </row>
    <row r="1290" ht="15" customHeight="1" s="283">
      <c r="A1290" s="109" t="n"/>
      <c r="B1290" s="222" t="n"/>
      <c r="C1290" s="223" t="n"/>
      <c r="D1290" s="223" t="n"/>
      <c r="E1290" s="223" t="n"/>
      <c r="F1290" s="223" t="n"/>
      <c r="G1290" s="223" t="n"/>
      <c r="H1290" s="223" t="n"/>
      <c r="I1290" s="258" t="n"/>
      <c r="J1290" s="186" t="n"/>
      <c r="K1290" s="223" t="n"/>
      <c r="L1290" s="264" t="n"/>
      <c r="M1290" s="265" t="n"/>
      <c r="N1290" s="223" t="n"/>
      <c r="O1290" s="223" t="n"/>
      <c r="P1290" s="260" t="n"/>
      <c r="Q1290" s="260" t="n"/>
      <c r="R1290" s="223" t="n"/>
      <c r="S1290" s="223" t="n"/>
      <c r="T1290" s="223" t="n"/>
      <c r="U1290" s="261" t="n"/>
      <c r="V1290" s="86" t="n"/>
      <c r="W1290" s="223" t="n"/>
      <c r="X1290" s="225" t="n"/>
      <c r="Y1290" s="262" t="n"/>
      <c r="Z1290" s="226" t="n"/>
      <c r="AA1290" s="241" t="n"/>
      <c r="AB1290" s="237" t="n"/>
    </row>
    <row r="1291" ht="15" customHeight="1" s="283">
      <c r="A1291" s="109" t="n"/>
      <c r="B1291" s="222" t="n"/>
      <c r="C1291" s="223" t="n"/>
      <c r="D1291" s="223" t="n"/>
      <c r="E1291" s="223" t="n"/>
      <c r="F1291" s="223" t="n"/>
      <c r="G1291" s="223" t="n"/>
      <c r="H1291" s="223" t="n"/>
      <c r="I1291" s="258" t="n"/>
      <c r="J1291" s="186" t="n"/>
      <c r="K1291" s="223" t="n"/>
      <c r="L1291" s="264" t="n"/>
      <c r="M1291" s="265" t="n"/>
      <c r="N1291" s="223" t="n"/>
      <c r="O1291" s="223" t="n"/>
      <c r="P1291" s="260" t="n"/>
      <c r="Q1291" s="260" t="n"/>
      <c r="R1291" s="223" t="n"/>
      <c r="S1291" s="223" t="n"/>
      <c r="T1291" s="223" t="n"/>
      <c r="U1291" s="261" t="n"/>
      <c r="V1291" s="86" t="n"/>
      <c r="W1291" s="223" t="n"/>
      <c r="X1291" s="225" t="n"/>
      <c r="Y1291" s="262" t="n"/>
      <c r="Z1291" s="226" t="n"/>
      <c r="AA1291" s="241" t="n"/>
      <c r="AB1291" s="237" t="n"/>
    </row>
    <row r="1292" ht="15" customHeight="1" s="283">
      <c r="A1292" s="109" t="n"/>
      <c r="B1292" s="222" t="n"/>
      <c r="C1292" s="223" t="n"/>
      <c r="D1292" s="223" t="n"/>
      <c r="E1292" s="223" t="n"/>
      <c r="F1292" s="223" t="n"/>
      <c r="G1292" s="223" t="n"/>
      <c r="H1292" s="223" t="n"/>
      <c r="I1292" s="258" t="n"/>
      <c r="J1292" s="186" t="n"/>
      <c r="K1292" s="223" t="n"/>
      <c r="L1292" s="264" t="n"/>
      <c r="M1292" s="265" t="n"/>
      <c r="N1292" s="223" t="n"/>
      <c r="O1292" s="223" t="n"/>
      <c r="P1292" s="260" t="n"/>
      <c r="Q1292" s="260" t="n"/>
      <c r="R1292" s="223" t="n"/>
      <c r="S1292" s="223" t="n"/>
      <c r="T1292" s="223" t="n"/>
      <c r="U1292" s="261" t="n"/>
      <c r="V1292" s="86" t="n"/>
      <c r="W1292" s="223" t="n"/>
      <c r="X1292" s="225" t="n"/>
      <c r="Y1292" s="262" t="n"/>
      <c r="Z1292" s="226" t="n"/>
      <c r="AA1292" s="241" t="n"/>
      <c r="AB1292" s="237" t="n"/>
    </row>
    <row r="1293" ht="15" customHeight="1" s="283">
      <c r="A1293" s="109" t="n"/>
      <c r="B1293" s="222" t="n"/>
      <c r="C1293" s="223" t="n"/>
      <c r="D1293" s="223" t="n"/>
      <c r="E1293" s="223" t="n"/>
      <c r="F1293" s="223" t="n"/>
      <c r="G1293" s="223" t="n"/>
      <c r="H1293" s="223" t="n"/>
      <c r="I1293" s="258" t="n"/>
      <c r="J1293" s="186" t="n"/>
      <c r="K1293" s="223" t="n"/>
      <c r="L1293" s="264" t="n"/>
      <c r="M1293" s="265" t="n"/>
      <c r="N1293" s="223" t="n"/>
      <c r="O1293" s="223" t="n"/>
      <c r="P1293" s="260" t="n"/>
      <c r="Q1293" s="260" t="n"/>
      <c r="R1293" s="223" t="n"/>
      <c r="S1293" s="223" t="n"/>
      <c r="T1293" s="223" t="n"/>
      <c r="U1293" s="261" t="n"/>
      <c r="V1293" s="86" t="n"/>
      <c r="W1293" s="223" t="n"/>
      <c r="X1293" s="225" t="n"/>
      <c r="Y1293" s="262" t="n"/>
      <c r="Z1293" s="226" t="n"/>
      <c r="AA1293" s="241" t="n"/>
      <c r="AB1293" s="237" t="n"/>
    </row>
    <row r="1294" ht="15" customHeight="1" s="283">
      <c r="A1294" s="109" t="n"/>
      <c r="B1294" s="222" t="n"/>
      <c r="C1294" s="223" t="n"/>
      <c r="D1294" s="223" t="n"/>
      <c r="E1294" s="223" t="n"/>
      <c r="F1294" s="223" t="n"/>
      <c r="G1294" s="223" t="n"/>
      <c r="H1294" s="223" t="n"/>
      <c r="I1294" s="258" t="n"/>
      <c r="J1294" s="186" t="n"/>
      <c r="K1294" s="223" t="n"/>
      <c r="L1294" s="264" t="n"/>
      <c r="M1294" s="265" t="n"/>
      <c r="N1294" s="223" t="n"/>
      <c r="O1294" s="223" t="n"/>
      <c r="P1294" s="260" t="n"/>
      <c r="Q1294" s="260" t="n"/>
      <c r="R1294" s="223" t="n"/>
      <c r="S1294" s="223" t="n"/>
      <c r="T1294" s="223" t="n"/>
      <c r="U1294" s="261" t="n"/>
      <c r="V1294" s="86" t="n"/>
      <c r="W1294" s="223" t="n"/>
      <c r="X1294" s="225" t="n"/>
      <c r="Y1294" s="262" t="n"/>
      <c r="Z1294" s="226" t="n"/>
      <c r="AA1294" s="241" t="n"/>
      <c r="AB1294" s="237" t="n"/>
    </row>
    <row r="1295" ht="15" customHeight="1" s="283">
      <c r="A1295" s="109" t="n"/>
      <c r="B1295" s="222" t="n"/>
      <c r="C1295" s="223" t="n"/>
      <c r="D1295" s="223" t="n"/>
      <c r="E1295" s="223" t="n"/>
      <c r="F1295" s="223" t="n"/>
      <c r="G1295" s="223" t="n"/>
      <c r="H1295" s="223" t="n"/>
      <c r="I1295" s="258" t="n"/>
      <c r="J1295" s="186" t="n"/>
      <c r="K1295" s="223" t="n"/>
      <c r="L1295" s="264" t="n"/>
      <c r="M1295" s="265" t="n"/>
      <c r="N1295" s="223" t="n"/>
      <c r="O1295" s="223" t="n"/>
      <c r="P1295" s="260" t="n"/>
      <c r="Q1295" s="260" t="n"/>
      <c r="R1295" s="223" t="n"/>
      <c r="S1295" s="223" t="n"/>
      <c r="T1295" s="223" t="n"/>
      <c r="U1295" s="261" t="n"/>
      <c r="V1295" s="86" t="n"/>
      <c r="W1295" s="223" t="n"/>
      <c r="X1295" s="225" t="n"/>
      <c r="Y1295" s="262" t="n"/>
      <c r="Z1295" s="226" t="n"/>
      <c r="AA1295" s="241" t="n"/>
      <c r="AB1295" s="237" t="n"/>
    </row>
    <row r="1296" ht="15" customHeight="1" s="283">
      <c r="A1296" s="109" t="n"/>
      <c r="B1296" s="222" t="n"/>
      <c r="C1296" s="223" t="n"/>
      <c r="D1296" s="223" t="n"/>
      <c r="E1296" s="223" t="n"/>
      <c r="F1296" s="223" t="n"/>
      <c r="G1296" s="223" t="n"/>
      <c r="H1296" s="223" t="n"/>
      <c r="I1296" s="258" t="n"/>
      <c r="J1296" s="186" t="n"/>
      <c r="K1296" s="223" t="n"/>
      <c r="L1296" s="264" t="n"/>
      <c r="M1296" s="265" t="n"/>
      <c r="N1296" s="223" t="n"/>
      <c r="O1296" s="223" t="n"/>
      <c r="P1296" s="260" t="n"/>
      <c r="Q1296" s="260" t="n"/>
      <c r="R1296" s="223" t="n"/>
      <c r="S1296" s="223" t="n"/>
      <c r="T1296" s="223" t="n"/>
      <c r="U1296" s="261" t="n"/>
      <c r="V1296" s="86" t="n"/>
      <c r="W1296" s="223" t="n"/>
      <c r="X1296" s="225" t="n"/>
      <c r="Y1296" s="262" t="n"/>
      <c r="Z1296" s="226" t="n"/>
      <c r="AA1296" s="241" t="n"/>
      <c r="AB1296" s="237" t="n"/>
    </row>
    <row r="1297" ht="15" customHeight="1" s="283">
      <c r="A1297" s="109" t="n"/>
      <c r="B1297" s="222" t="n"/>
      <c r="C1297" s="223" t="n"/>
      <c r="D1297" s="223" t="n"/>
      <c r="E1297" s="223" t="n"/>
      <c r="F1297" s="223" t="n"/>
      <c r="G1297" s="223" t="n"/>
      <c r="H1297" s="223" t="n"/>
      <c r="I1297" s="258" t="n"/>
      <c r="J1297" s="186" t="n"/>
      <c r="K1297" s="264" t="n"/>
      <c r="L1297" s="264" t="n"/>
      <c r="M1297" s="259" t="n"/>
      <c r="N1297" s="223" t="n"/>
      <c r="O1297" s="223" t="n"/>
      <c r="P1297" s="260" t="n"/>
      <c r="Q1297" s="260" t="n"/>
      <c r="R1297" s="223" t="n"/>
      <c r="S1297" s="223" t="n"/>
      <c r="T1297" s="223" t="n"/>
      <c r="U1297" s="261" t="n"/>
      <c r="V1297" s="86" t="n"/>
      <c r="W1297" s="223" t="n"/>
      <c r="X1297" s="225" t="n"/>
      <c r="Y1297" s="262" t="n"/>
      <c r="Z1297" s="226" t="n"/>
      <c r="AA1297" s="241" t="n"/>
      <c r="AB1297" s="237" t="n"/>
    </row>
    <row r="1298" ht="15" customHeight="1" s="283">
      <c r="A1298" s="109" t="n"/>
      <c r="B1298" s="222" t="n"/>
      <c r="C1298" s="223" t="n"/>
      <c r="D1298" s="223" t="n"/>
      <c r="E1298" s="223" t="n"/>
      <c r="F1298" s="223" t="n"/>
      <c r="G1298" s="223" t="n"/>
      <c r="H1298" s="223" t="n"/>
      <c r="I1298" s="258" t="n"/>
      <c r="J1298" s="186" t="n"/>
      <c r="K1298" s="223" t="n"/>
      <c r="L1298" s="264" t="n"/>
      <c r="M1298" s="265" t="n"/>
      <c r="N1298" s="223" t="n"/>
      <c r="O1298" s="223" t="n"/>
      <c r="P1298" s="260" t="n"/>
      <c r="Q1298" s="260" t="n"/>
      <c r="R1298" s="223" t="n"/>
      <c r="S1298" s="223" t="n"/>
      <c r="T1298" s="223" t="n"/>
      <c r="U1298" s="261" t="n"/>
      <c r="V1298" s="86" t="n"/>
      <c r="W1298" s="223" t="n"/>
      <c r="X1298" s="225" t="n"/>
      <c r="Y1298" s="262" t="n"/>
      <c r="Z1298" s="226" t="n"/>
      <c r="AA1298" s="241" t="n"/>
      <c r="AB1298" s="237" t="n"/>
    </row>
    <row r="1299" ht="15" customHeight="1" s="283">
      <c r="A1299" s="109" t="n"/>
      <c r="B1299" s="222" t="n"/>
      <c r="C1299" s="223" t="n"/>
      <c r="D1299" s="223" t="n"/>
      <c r="E1299" s="223" t="n"/>
      <c r="F1299" s="223" t="n"/>
      <c r="G1299" s="223" t="n"/>
      <c r="H1299" s="223" t="n"/>
      <c r="I1299" s="258" t="n"/>
      <c r="J1299" s="186" t="n"/>
      <c r="K1299" s="223" t="n"/>
      <c r="L1299" s="264" t="n"/>
      <c r="M1299" s="265" t="n"/>
      <c r="N1299" s="223" t="n"/>
      <c r="O1299" s="223" t="n"/>
      <c r="P1299" s="260" t="n"/>
      <c r="Q1299" s="260" t="n"/>
      <c r="R1299" s="223" t="n"/>
      <c r="S1299" s="223" t="n"/>
      <c r="T1299" s="223" t="n"/>
      <c r="U1299" s="261" t="n"/>
      <c r="V1299" s="86" t="n"/>
      <c r="W1299" s="223" t="n"/>
      <c r="X1299" s="225" t="n"/>
      <c r="Y1299" s="262" t="n"/>
      <c r="Z1299" s="226" t="n"/>
      <c r="AA1299" s="241" t="n"/>
      <c r="AB1299" s="237" t="n"/>
    </row>
    <row r="1300" ht="15" customHeight="1" s="283">
      <c r="A1300" s="109" t="n"/>
      <c r="B1300" s="222" t="n"/>
      <c r="C1300" s="223" t="n"/>
      <c r="D1300" s="223" t="n"/>
      <c r="E1300" s="223" t="n"/>
      <c r="F1300" s="223" t="n"/>
      <c r="G1300" s="223" t="n"/>
      <c r="H1300" s="223" t="n"/>
      <c r="I1300" s="258" t="n"/>
      <c r="J1300" s="186" t="n"/>
      <c r="K1300" s="223" t="n"/>
      <c r="L1300" s="264" t="n"/>
      <c r="M1300" s="265" t="n"/>
      <c r="N1300" s="223" t="n"/>
      <c r="O1300" s="223" t="n"/>
      <c r="P1300" s="260" t="n"/>
      <c r="Q1300" s="260" t="n"/>
      <c r="R1300" s="223" t="n"/>
      <c r="S1300" s="223" t="n"/>
      <c r="T1300" s="223" t="n"/>
      <c r="U1300" s="261" t="n"/>
      <c r="V1300" s="86" t="n"/>
      <c r="W1300" s="223" t="n"/>
      <c r="X1300" s="225" t="n"/>
      <c r="Y1300" s="262" t="n"/>
      <c r="Z1300" s="226" t="n"/>
      <c r="AA1300" s="241" t="n"/>
      <c r="AB1300" s="237" t="n"/>
    </row>
    <row r="1301" ht="15" customHeight="1" s="283">
      <c r="A1301" s="109" t="n"/>
      <c r="B1301" s="222" t="n"/>
      <c r="C1301" s="223" t="n"/>
      <c r="D1301" s="223" t="n"/>
      <c r="E1301" s="223" t="n"/>
      <c r="F1301" s="223" t="n"/>
      <c r="G1301" s="223" t="n"/>
      <c r="H1301" s="223" t="n"/>
      <c r="I1301" s="258" t="n"/>
      <c r="J1301" s="186" t="n"/>
      <c r="K1301" s="223" t="n"/>
      <c r="L1301" s="264" t="n"/>
      <c r="M1301" s="265" t="n"/>
      <c r="N1301" s="223" t="n"/>
      <c r="O1301" s="223" t="n"/>
      <c r="P1301" s="260" t="n"/>
      <c r="Q1301" s="260" t="n"/>
      <c r="R1301" s="223" t="n"/>
      <c r="S1301" s="223" t="n"/>
      <c r="T1301" s="223" t="n"/>
      <c r="U1301" s="261" t="n"/>
      <c r="V1301" s="86" t="n"/>
      <c r="W1301" s="223" t="n"/>
      <c r="X1301" s="225" t="n"/>
      <c r="Y1301" s="262" t="n"/>
      <c r="Z1301" s="226" t="n"/>
      <c r="AA1301" s="241" t="n"/>
      <c r="AB1301" s="237" t="n"/>
    </row>
    <row r="1302" ht="15" customHeight="1" s="283">
      <c r="A1302" s="109" t="n"/>
      <c r="B1302" s="222" t="n"/>
      <c r="C1302" s="223" t="n"/>
      <c r="D1302" s="223" t="n"/>
      <c r="E1302" s="223" t="n"/>
      <c r="F1302" s="223" t="n"/>
      <c r="G1302" s="223" t="n"/>
      <c r="H1302" s="223" t="n"/>
      <c r="I1302" s="258" t="n"/>
      <c r="J1302" s="186" t="n"/>
      <c r="K1302" s="223" t="n"/>
      <c r="L1302" s="223" t="n"/>
      <c r="M1302" s="259" t="n"/>
      <c r="N1302" s="223" t="n"/>
      <c r="O1302" s="223" t="n"/>
      <c r="P1302" s="260" t="n"/>
      <c r="Q1302" s="260" t="n"/>
      <c r="R1302" s="223" t="n"/>
      <c r="S1302" s="223" t="n"/>
      <c r="T1302" s="223" t="n"/>
      <c r="U1302" s="261" t="n"/>
      <c r="V1302" s="86" t="n"/>
      <c r="W1302" s="223" t="n"/>
      <c r="X1302" s="225" t="n"/>
      <c r="Y1302" s="262" t="n"/>
      <c r="Z1302" s="226" t="n"/>
      <c r="AA1302" s="241" t="n"/>
      <c r="AB1302" s="237" t="n"/>
    </row>
    <row r="1303" ht="15" customHeight="1" s="283">
      <c r="A1303" s="109" t="n"/>
      <c r="B1303" s="222" t="n"/>
      <c r="C1303" s="223" t="n"/>
      <c r="D1303" s="223" t="n"/>
      <c r="E1303" s="223" t="n"/>
      <c r="F1303" s="223" t="n"/>
      <c r="G1303" s="223" t="n"/>
      <c r="H1303" s="223" t="n"/>
      <c r="I1303" s="258" t="n"/>
      <c r="J1303" s="186" t="n"/>
      <c r="K1303" s="223" t="n"/>
      <c r="L1303" s="264" t="n"/>
      <c r="M1303" s="265" t="n"/>
      <c r="N1303" s="223" t="n"/>
      <c r="O1303" s="223" t="n"/>
      <c r="P1303" s="260" t="n"/>
      <c r="Q1303" s="260" t="n"/>
      <c r="R1303" s="223" t="n"/>
      <c r="S1303" s="223" t="n"/>
      <c r="T1303" s="223" t="n"/>
      <c r="U1303" s="261" t="n"/>
      <c r="V1303" s="86" t="n"/>
      <c r="W1303" s="223" t="n"/>
      <c r="X1303" s="225" t="n"/>
      <c r="Y1303" s="262" t="n"/>
      <c r="Z1303" s="226" t="n"/>
      <c r="AA1303" s="241" t="n"/>
      <c r="AB1303" s="237" t="n"/>
    </row>
    <row r="1304" ht="15" customHeight="1" s="283">
      <c r="A1304" s="109" t="n"/>
      <c r="B1304" s="222" t="n"/>
      <c r="C1304" s="223" t="n"/>
      <c r="D1304" s="223" t="n"/>
      <c r="E1304" s="223" t="n"/>
      <c r="F1304" s="223" t="n"/>
      <c r="G1304" s="223" t="n"/>
      <c r="H1304" s="223" t="n"/>
      <c r="I1304" s="258" t="n"/>
      <c r="J1304" s="186" t="n"/>
      <c r="K1304" s="223" t="n"/>
      <c r="L1304" s="264" t="n"/>
      <c r="M1304" s="265" t="n"/>
      <c r="N1304" s="223" t="n"/>
      <c r="O1304" s="223" t="n"/>
      <c r="P1304" s="260" t="n"/>
      <c r="Q1304" s="260" t="n"/>
      <c r="R1304" s="223" t="n"/>
      <c r="S1304" s="223" t="n"/>
      <c r="T1304" s="223" t="n"/>
      <c r="U1304" s="261" t="n"/>
      <c r="V1304" s="86" t="n"/>
      <c r="W1304" s="223" t="n"/>
      <c r="X1304" s="225" t="n"/>
      <c r="Y1304" s="262" t="n"/>
      <c r="Z1304" s="226" t="n"/>
      <c r="AA1304" s="241" t="n"/>
      <c r="AB1304" s="237" t="n"/>
    </row>
    <row r="1305" ht="15" customHeight="1" s="283">
      <c r="A1305" s="109" t="n"/>
      <c r="B1305" s="222" t="n"/>
      <c r="C1305" s="223" t="n"/>
      <c r="D1305" s="223" t="n"/>
      <c r="E1305" s="223" t="n"/>
      <c r="F1305" s="223" t="n"/>
      <c r="G1305" s="223" t="n"/>
      <c r="H1305" s="223" t="n"/>
      <c r="I1305" s="258" t="n"/>
      <c r="J1305" s="186" t="n"/>
      <c r="K1305" s="223" t="n"/>
      <c r="L1305" s="264" t="n"/>
      <c r="M1305" s="265" t="n"/>
      <c r="N1305" s="223" t="n"/>
      <c r="O1305" s="223" t="n"/>
      <c r="P1305" s="260" t="n"/>
      <c r="Q1305" s="260" t="n"/>
      <c r="R1305" s="223" t="n"/>
      <c r="S1305" s="223" t="n"/>
      <c r="T1305" s="223" t="n"/>
      <c r="U1305" s="261" t="n"/>
      <c r="V1305" s="86" t="n"/>
      <c r="W1305" s="223" t="n"/>
      <c r="X1305" s="225" t="n"/>
      <c r="Y1305" s="262" t="n"/>
      <c r="Z1305" s="226" t="n"/>
      <c r="AA1305" s="241" t="n"/>
      <c r="AB1305" s="237" t="n"/>
    </row>
    <row r="1306" ht="15" customHeight="1" s="283">
      <c r="A1306" s="109" t="n"/>
      <c r="B1306" s="222" t="n"/>
      <c r="C1306" s="223" t="n"/>
      <c r="D1306" s="223" t="n"/>
      <c r="E1306" s="223" t="n"/>
      <c r="F1306" s="223" t="n"/>
      <c r="G1306" s="223" t="n"/>
      <c r="H1306" s="223" t="n"/>
      <c r="I1306" s="258" t="n"/>
      <c r="J1306" s="186" t="n"/>
      <c r="K1306" s="223" t="n"/>
      <c r="L1306" s="264" t="n"/>
      <c r="M1306" s="265" t="n"/>
      <c r="N1306" s="223" t="n"/>
      <c r="O1306" s="223" t="n"/>
      <c r="P1306" s="260" t="n"/>
      <c r="Q1306" s="260" t="n"/>
      <c r="R1306" s="223" t="n"/>
      <c r="S1306" s="223" t="n"/>
      <c r="T1306" s="223" t="n"/>
      <c r="U1306" s="261" t="n"/>
      <c r="V1306" s="86" t="n"/>
      <c r="W1306" s="223" t="n"/>
      <c r="X1306" s="225" t="n"/>
      <c r="Y1306" s="262" t="n"/>
      <c r="Z1306" s="226" t="n"/>
      <c r="AA1306" s="241" t="n"/>
      <c r="AB1306" s="237" t="n"/>
    </row>
    <row r="1307" ht="15" customHeight="1" s="283">
      <c r="A1307" s="109" t="n"/>
      <c r="B1307" s="222" t="n"/>
      <c r="C1307" s="223" t="n"/>
      <c r="D1307" s="223" t="n"/>
      <c r="E1307" s="223" t="n"/>
      <c r="F1307" s="223" t="n"/>
      <c r="G1307" s="223" t="n"/>
      <c r="H1307" s="223" t="n"/>
      <c r="I1307" s="258" t="n"/>
      <c r="J1307" s="186" t="n"/>
      <c r="K1307" s="264" t="n"/>
      <c r="L1307" s="264" t="n"/>
      <c r="M1307" s="265" t="n"/>
      <c r="N1307" s="223" t="n"/>
      <c r="O1307" s="223" t="n"/>
      <c r="P1307" s="260" t="n"/>
      <c r="Q1307" s="260" t="n"/>
      <c r="R1307" s="223" t="n"/>
      <c r="S1307" s="223" t="n"/>
      <c r="T1307" s="223" t="n"/>
      <c r="U1307" s="261" t="n"/>
      <c r="V1307" s="86" t="n"/>
      <c r="W1307" s="223" t="n"/>
      <c r="X1307" s="225" t="n"/>
      <c r="Y1307" s="262" t="n"/>
      <c r="Z1307" s="226" t="n"/>
      <c r="AA1307" s="241" t="n"/>
      <c r="AB1307" s="237" t="n"/>
    </row>
    <row r="1308" ht="15" customHeight="1" s="283">
      <c r="A1308" s="109" t="n"/>
      <c r="B1308" s="222" t="n"/>
      <c r="C1308" s="223" t="n"/>
      <c r="D1308" s="223" t="n"/>
      <c r="E1308" s="223" t="n"/>
      <c r="F1308" s="223" t="n"/>
      <c r="G1308" s="223" t="n"/>
      <c r="H1308" s="223" t="n"/>
      <c r="I1308" s="258" t="n"/>
      <c r="J1308" s="186" t="n"/>
      <c r="K1308" s="223" t="n"/>
      <c r="L1308" s="264" t="n"/>
      <c r="M1308" s="265" t="n"/>
      <c r="N1308" s="223" t="n"/>
      <c r="O1308" s="223" t="n"/>
      <c r="P1308" s="260" t="n"/>
      <c r="Q1308" s="260" t="n"/>
      <c r="R1308" s="223" t="n"/>
      <c r="S1308" s="223" t="n"/>
      <c r="T1308" s="223" t="n"/>
      <c r="U1308" s="261" t="n"/>
      <c r="V1308" s="86" t="n"/>
      <c r="W1308" s="223" t="n"/>
      <c r="X1308" s="225" t="n"/>
      <c r="Y1308" s="262" t="n"/>
      <c r="Z1308" s="226" t="n"/>
      <c r="AA1308" s="241" t="n"/>
      <c r="AB1308" s="237" t="n"/>
    </row>
    <row r="1309" ht="15" customHeight="1" s="283">
      <c r="A1309" s="109" t="n"/>
      <c r="B1309" s="222" t="n"/>
      <c r="C1309" s="223" t="n"/>
      <c r="D1309" s="223" t="n"/>
      <c r="E1309" s="223" t="n"/>
      <c r="F1309" s="223" t="n"/>
      <c r="G1309" s="223" t="n"/>
      <c r="H1309" s="223" t="n"/>
      <c r="I1309" s="258" t="n"/>
      <c r="J1309" s="186" t="n"/>
      <c r="K1309" s="223" t="n"/>
      <c r="L1309" s="264" t="n"/>
      <c r="M1309" s="265" t="n"/>
      <c r="N1309" s="223" t="n"/>
      <c r="O1309" s="223" t="n"/>
      <c r="P1309" s="260" t="n"/>
      <c r="Q1309" s="260" t="n"/>
      <c r="R1309" s="223" t="n"/>
      <c r="S1309" s="223" t="n"/>
      <c r="T1309" s="223" t="n"/>
      <c r="U1309" s="261" t="n"/>
      <c r="V1309" s="86" t="n"/>
      <c r="W1309" s="223" t="n"/>
      <c r="X1309" s="225" t="n"/>
      <c r="Y1309" s="262" t="n"/>
      <c r="Z1309" s="226" t="n"/>
      <c r="AA1309" s="241" t="n"/>
      <c r="AB1309" s="237" t="n"/>
    </row>
    <row r="1310" ht="15" customHeight="1" s="283">
      <c r="A1310" s="109" t="n"/>
      <c r="B1310" s="222" t="n"/>
      <c r="C1310" s="223" t="n"/>
      <c r="D1310" s="223" t="n"/>
      <c r="E1310" s="223" t="n"/>
      <c r="F1310" s="223" t="n"/>
      <c r="G1310" s="223" t="n"/>
      <c r="H1310" s="223" t="n"/>
      <c r="I1310" s="258" t="n"/>
      <c r="J1310" s="186" t="n"/>
      <c r="K1310" s="223" t="n"/>
      <c r="L1310" s="264" t="n"/>
      <c r="M1310" s="265" t="n"/>
      <c r="N1310" s="223" t="n"/>
      <c r="O1310" s="223" t="n"/>
      <c r="P1310" s="260" t="n"/>
      <c r="Q1310" s="260" t="n"/>
      <c r="R1310" s="223" t="n"/>
      <c r="S1310" s="223" t="n"/>
      <c r="T1310" s="223" t="n"/>
      <c r="U1310" s="261" t="n"/>
      <c r="V1310" s="86" t="n"/>
      <c r="W1310" s="223" t="n"/>
      <c r="X1310" s="225" t="n"/>
      <c r="Y1310" s="262" t="n"/>
      <c r="Z1310" s="226" t="n"/>
      <c r="AA1310" s="241" t="n"/>
      <c r="AB1310" s="237" t="n"/>
    </row>
    <row r="1311" ht="15" customHeight="1" s="283">
      <c r="A1311" s="109" t="n"/>
      <c r="B1311" s="222" t="n"/>
      <c r="C1311" s="223" t="n"/>
      <c r="D1311" s="223" t="n"/>
      <c r="E1311" s="223" t="n"/>
      <c r="F1311" s="223" t="n"/>
      <c r="G1311" s="223" t="n"/>
      <c r="H1311" s="223" t="n"/>
      <c r="I1311" s="258" t="n"/>
      <c r="J1311" s="186" t="n"/>
      <c r="K1311" s="223" t="n"/>
      <c r="L1311" s="264" t="n"/>
      <c r="M1311" s="265" t="n"/>
      <c r="N1311" s="223" t="n"/>
      <c r="O1311" s="223" t="n"/>
      <c r="P1311" s="260" t="n"/>
      <c r="Q1311" s="260" t="n"/>
      <c r="R1311" s="223" t="n"/>
      <c r="S1311" s="223" t="n"/>
      <c r="T1311" s="223" t="n"/>
      <c r="U1311" s="261" t="n"/>
      <c r="V1311" s="86" t="n"/>
      <c r="W1311" s="223" t="n"/>
      <c r="X1311" s="225" t="n"/>
      <c r="Y1311" s="262" t="n"/>
      <c r="Z1311" s="226" t="n"/>
      <c r="AA1311" s="241" t="n"/>
      <c r="AB1311" s="237" t="n"/>
    </row>
    <row r="1312" ht="15" customHeight="1" s="283">
      <c r="A1312" s="109" t="n"/>
      <c r="B1312" s="222" t="n"/>
      <c r="C1312" s="223" t="n"/>
      <c r="D1312" s="223" t="n"/>
      <c r="E1312" s="223" t="n"/>
      <c r="F1312" s="223" t="n"/>
      <c r="G1312" s="223" t="n"/>
      <c r="H1312" s="223" t="n"/>
      <c r="I1312" s="258" t="n"/>
      <c r="J1312" s="186" t="n"/>
      <c r="K1312" s="223" t="n"/>
      <c r="L1312" s="264" t="n"/>
      <c r="M1312" s="265" t="n"/>
      <c r="N1312" s="223" t="n"/>
      <c r="O1312" s="223" t="n"/>
      <c r="P1312" s="260" t="n"/>
      <c r="Q1312" s="260" t="n"/>
      <c r="R1312" s="223" t="n"/>
      <c r="S1312" s="223" t="n"/>
      <c r="T1312" s="223" t="n"/>
      <c r="U1312" s="261" t="n"/>
      <c r="V1312" s="86" t="n"/>
      <c r="W1312" s="223" t="n"/>
      <c r="X1312" s="225" t="n"/>
      <c r="Y1312" s="262" t="n"/>
      <c r="Z1312" s="226" t="n"/>
      <c r="AA1312" s="241" t="n"/>
      <c r="AB1312" s="237" t="n"/>
    </row>
    <row r="1313" ht="15" customHeight="1" s="283">
      <c r="A1313" s="109" t="n"/>
      <c r="B1313" s="222" t="n"/>
      <c r="C1313" s="223" t="n"/>
      <c r="D1313" s="223" t="n"/>
      <c r="E1313" s="223" t="n"/>
      <c r="F1313" s="223" t="n"/>
      <c r="G1313" s="223" t="n"/>
      <c r="H1313" s="223" t="n"/>
      <c r="I1313" s="258" t="n"/>
      <c r="J1313" s="186" t="n"/>
      <c r="K1313" s="223" t="n"/>
      <c r="L1313" s="223" t="n"/>
      <c r="M1313" s="259" t="n"/>
      <c r="N1313" s="223" t="n"/>
      <c r="O1313" s="223" t="n"/>
      <c r="P1313" s="260" t="n"/>
      <c r="Q1313" s="260" t="n"/>
      <c r="R1313" s="223" t="n"/>
      <c r="S1313" s="223" t="n"/>
      <c r="T1313" s="223" t="n"/>
      <c r="U1313" s="261" t="n"/>
      <c r="V1313" s="86" t="n"/>
      <c r="W1313" s="223" t="n"/>
      <c r="X1313" s="225" t="n"/>
      <c r="Y1313" s="262" t="n"/>
      <c r="Z1313" s="226" t="n"/>
      <c r="AA1313" s="241" t="n"/>
      <c r="AB1313" s="237" t="n"/>
    </row>
    <row r="1314" ht="15" customHeight="1" s="283">
      <c r="A1314" s="109" t="n"/>
      <c r="B1314" s="222" t="n"/>
      <c r="C1314" s="223" t="n"/>
      <c r="D1314" s="223" t="n"/>
      <c r="E1314" s="223" t="n"/>
      <c r="F1314" s="223" t="n"/>
      <c r="G1314" s="223" t="n"/>
      <c r="H1314" s="223" t="n"/>
      <c r="I1314" s="258" t="n"/>
      <c r="J1314" s="186" t="n"/>
      <c r="K1314" s="264" t="n"/>
      <c r="L1314" s="264" t="n"/>
      <c r="M1314" s="265" t="n"/>
      <c r="N1314" s="223" t="n"/>
      <c r="O1314" s="223" t="n"/>
      <c r="P1314" s="260" t="n"/>
      <c r="Q1314" s="260" t="n"/>
      <c r="R1314" s="223" t="n"/>
      <c r="S1314" s="223" t="n"/>
      <c r="T1314" s="223" t="n"/>
      <c r="U1314" s="261" t="n"/>
      <c r="V1314" s="86" t="n"/>
      <c r="W1314" s="223" t="n"/>
      <c r="X1314" s="225" t="n"/>
      <c r="Y1314" s="262" t="n"/>
      <c r="Z1314" s="226" t="n"/>
      <c r="AA1314" s="241" t="n"/>
      <c r="AB1314" s="237" t="n"/>
    </row>
    <row r="1315" ht="15" customHeight="1" s="283">
      <c r="A1315" s="109" t="n"/>
      <c r="B1315" s="222" t="n"/>
      <c r="C1315" s="223" t="n"/>
      <c r="D1315" s="223" t="n"/>
      <c r="E1315" s="223" t="n"/>
      <c r="F1315" s="223" t="n"/>
      <c r="G1315" s="223" t="n"/>
      <c r="H1315" s="223" t="n"/>
      <c r="I1315" s="258" t="n"/>
      <c r="J1315" s="186" t="n"/>
      <c r="K1315" s="223" t="n"/>
      <c r="L1315" s="264" t="n"/>
      <c r="M1315" s="265" t="n"/>
      <c r="N1315" s="223" t="n"/>
      <c r="O1315" s="223" t="n"/>
      <c r="P1315" s="260" t="n"/>
      <c r="Q1315" s="260" t="n"/>
      <c r="R1315" s="223" t="n"/>
      <c r="S1315" s="223" t="n"/>
      <c r="T1315" s="223" t="n"/>
      <c r="U1315" s="261" t="n"/>
      <c r="V1315" s="86" t="n"/>
      <c r="W1315" s="223" t="n"/>
      <c r="X1315" s="225" t="n"/>
      <c r="Y1315" s="262" t="n"/>
      <c r="Z1315" s="226" t="n"/>
      <c r="AA1315" s="241" t="n"/>
      <c r="AB1315" s="237" t="n"/>
    </row>
    <row r="1316" ht="15" customHeight="1" s="283">
      <c r="A1316" s="109" t="n"/>
      <c r="B1316" s="222" t="n"/>
      <c r="C1316" s="223" t="n"/>
      <c r="D1316" s="223" t="n"/>
      <c r="E1316" s="223" t="n"/>
      <c r="F1316" s="223" t="n"/>
      <c r="G1316" s="223" t="n"/>
      <c r="H1316" s="223" t="n"/>
      <c r="I1316" s="258" t="n"/>
      <c r="J1316" s="186" t="n"/>
      <c r="K1316" s="264" t="n"/>
      <c r="L1316" s="264" t="n"/>
      <c r="M1316" s="259" t="n"/>
      <c r="N1316" s="223" t="n"/>
      <c r="O1316" s="223" t="n"/>
      <c r="P1316" s="260" t="n"/>
      <c r="Q1316" s="260" t="n"/>
      <c r="R1316" s="223" t="n"/>
      <c r="S1316" s="223" t="n"/>
      <c r="T1316" s="223" t="n"/>
      <c r="U1316" s="261" t="n"/>
      <c r="V1316" s="86" t="n"/>
      <c r="W1316" s="223" t="n"/>
      <c r="X1316" s="225" t="n"/>
      <c r="Y1316" s="262" t="n"/>
      <c r="Z1316" s="226" t="n"/>
      <c r="AA1316" s="241" t="n"/>
      <c r="AB1316" s="237" t="n"/>
    </row>
    <row r="1317" ht="15" customHeight="1" s="283">
      <c r="A1317" s="109" t="n"/>
      <c r="B1317" s="222" t="n"/>
      <c r="C1317" s="223" t="n"/>
      <c r="D1317" s="223" t="n"/>
      <c r="E1317" s="223" t="n"/>
      <c r="F1317" s="223" t="n"/>
      <c r="G1317" s="223" t="n"/>
      <c r="H1317" s="223" t="n"/>
      <c r="I1317" s="258" t="n"/>
      <c r="J1317" s="186" t="n"/>
      <c r="K1317" s="223" t="n"/>
      <c r="L1317" s="223" t="n"/>
      <c r="M1317" s="259" t="n"/>
      <c r="N1317" s="223" t="n"/>
      <c r="O1317" s="223" t="n"/>
      <c r="P1317" s="260" t="n"/>
      <c r="Q1317" s="260" t="n"/>
      <c r="R1317" s="223" t="n"/>
      <c r="S1317" s="223" t="n"/>
      <c r="T1317" s="223" t="n"/>
      <c r="U1317" s="261" t="n"/>
      <c r="V1317" s="86" t="n"/>
      <c r="W1317" s="223" t="n"/>
      <c r="X1317" s="225" t="n"/>
      <c r="Y1317" s="262" t="n"/>
      <c r="Z1317" s="226" t="n"/>
      <c r="AA1317" s="241" t="n"/>
      <c r="AB1317" s="237" t="n"/>
    </row>
    <row r="1318" ht="15" customHeight="1" s="283">
      <c r="A1318" s="109" t="n"/>
      <c r="B1318" s="222" t="n"/>
      <c r="C1318" s="223" t="n"/>
      <c r="D1318" s="223" t="n"/>
      <c r="E1318" s="223" t="n"/>
      <c r="F1318" s="223" t="n"/>
      <c r="G1318" s="223" t="n"/>
      <c r="H1318" s="223" t="n"/>
      <c r="I1318" s="258" t="n"/>
      <c r="J1318" s="186" t="n"/>
      <c r="K1318" s="223" t="n"/>
      <c r="L1318" s="223" t="n"/>
      <c r="M1318" s="259" t="n"/>
      <c r="N1318" s="223" t="n"/>
      <c r="O1318" s="223" t="n"/>
      <c r="P1318" s="260" t="n"/>
      <c r="Q1318" s="260" t="n"/>
      <c r="R1318" s="223" t="n"/>
      <c r="S1318" s="223" t="n"/>
      <c r="T1318" s="223" t="n"/>
      <c r="U1318" s="261" t="n"/>
      <c r="V1318" s="86" t="n"/>
      <c r="W1318" s="223" t="n"/>
      <c r="X1318" s="225" t="n"/>
      <c r="Y1318" s="262" t="n"/>
      <c r="Z1318" s="226" t="n"/>
      <c r="AA1318" s="241" t="n"/>
      <c r="AB1318" s="237" t="n"/>
    </row>
    <row r="1319" ht="15" customHeight="1" s="283">
      <c r="A1319" s="109" t="n"/>
      <c r="B1319" s="222" t="n"/>
      <c r="C1319" s="223" t="n"/>
      <c r="D1319" s="223" t="n"/>
      <c r="E1319" s="223" t="n"/>
      <c r="F1319" s="223" t="n"/>
      <c r="G1319" s="223" t="n"/>
      <c r="H1319" s="223" t="n"/>
      <c r="I1319" s="258" t="n"/>
      <c r="J1319" s="186" t="n"/>
      <c r="K1319" s="223" t="n"/>
      <c r="L1319" s="264" t="n"/>
      <c r="M1319" s="265" t="n"/>
      <c r="N1319" s="223" t="n"/>
      <c r="O1319" s="223" t="n"/>
      <c r="P1319" s="260" t="n"/>
      <c r="Q1319" s="260" t="n"/>
      <c r="R1319" s="223" t="n"/>
      <c r="S1319" s="223" t="n"/>
      <c r="T1319" s="223" t="n"/>
      <c r="U1319" s="261" t="n"/>
      <c r="V1319" s="86" t="n"/>
      <c r="W1319" s="223" t="n"/>
      <c r="X1319" s="225" t="n"/>
      <c r="Y1319" s="262" t="n"/>
      <c r="Z1319" s="226" t="n"/>
      <c r="AA1319" s="241" t="n"/>
      <c r="AB1319" s="237" t="n"/>
    </row>
    <row r="1320" ht="15" customHeight="1" s="283">
      <c r="A1320" s="109" t="n"/>
      <c r="B1320" s="222" t="n"/>
      <c r="C1320" s="223" t="n"/>
      <c r="D1320" s="223" t="n"/>
      <c r="E1320" s="223" t="n"/>
      <c r="F1320" s="223" t="n"/>
      <c r="G1320" s="223" t="n"/>
      <c r="H1320" s="223" t="n"/>
      <c r="I1320" s="258" t="n"/>
      <c r="J1320" s="186" t="n"/>
      <c r="K1320" s="223" t="n"/>
      <c r="L1320" s="264" t="n"/>
      <c r="M1320" s="265" t="n"/>
      <c r="N1320" s="223" t="n"/>
      <c r="O1320" s="223" t="n"/>
      <c r="P1320" s="260" t="n"/>
      <c r="Q1320" s="260" t="n"/>
      <c r="R1320" s="223" t="n"/>
      <c r="S1320" s="223" t="n"/>
      <c r="T1320" s="223" t="n"/>
      <c r="U1320" s="261" t="n"/>
      <c r="V1320" s="86" t="n"/>
      <c r="W1320" s="223" t="n"/>
      <c r="X1320" s="225" t="n"/>
      <c r="Y1320" s="262" t="n"/>
      <c r="Z1320" s="226" t="n"/>
      <c r="AA1320" s="241" t="n"/>
      <c r="AB1320" s="237" t="n"/>
    </row>
    <row r="1321" ht="15" customHeight="1" s="283">
      <c r="A1321" s="109" t="n"/>
      <c r="B1321" s="222" t="n"/>
      <c r="C1321" s="223" t="n"/>
      <c r="D1321" s="223" t="n"/>
      <c r="E1321" s="223" t="n"/>
      <c r="F1321" s="223" t="n"/>
      <c r="G1321" s="223" t="n"/>
      <c r="H1321" s="223" t="n"/>
      <c r="I1321" s="258" t="n"/>
      <c r="J1321" s="186" t="n"/>
      <c r="K1321" s="223" t="n"/>
      <c r="L1321" s="223" t="n"/>
      <c r="M1321" s="259" t="n"/>
      <c r="N1321" s="223" t="n"/>
      <c r="O1321" s="223" t="n"/>
      <c r="P1321" s="260" t="n"/>
      <c r="Q1321" s="260" t="n"/>
      <c r="R1321" s="223" t="n"/>
      <c r="S1321" s="223" t="n"/>
      <c r="T1321" s="223" t="n"/>
      <c r="U1321" s="261" t="n"/>
      <c r="V1321" s="86" t="n"/>
      <c r="W1321" s="223" t="n"/>
      <c r="X1321" s="225" t="n"/>
      <c r="Y1321" s="262" t="n"/>
      <c r="Z1321" s="226" t="n"/>
      <c r="AA1321" s="241" t="n"/>
      <c r="AB1321" s="237" t="n"/>
    </row>
    <row r="1322" ht="15" customHeight="1" s="283">
      <c r="A1322" s="109" t="n"/>
      <c r="B1322" s="222" t="n"/>
      <c r="C1322" s="223" t="n"/>
      <c r="D1322" s="223" t="n"/>
      <c r="E1322" s="223" t="n"/>
      <c r="F1322" s="223" t="n"/>
      <c r="G1322" s="223" t="n"/>
      <c r="H1322" s="223" t="n"/>
      <c r="I1322" s="258" t="n"/>
      <c r="J1322" s="186" t="n"/>
      <c r="K1322" s="223" t="n"/>
      <c r="L1322" s="264" t="n"/>
      <c r="M1322" s="265" t="n"/>
      <c r="N1322" s="223" t="n"/>
      <c r="O1322" s="223" t="n"/>
      <c r="P1322" s="260" t="n"/>
      <c r="Q1322" s="260" t="n"/>
      <c r="R1322" s="223" t="n"/>
      <c r="S1322" s="223" t="n"/>
      <c r="T1322" s="223" t="n"/>
      <c r="U1322" s="261" t="n"/>
      <c r="V1322" s="86" t="n"/>
      <c r="W1322" s="223" t="n"/>
      <c r="X1322" s="225" t="n"/>
      <c r="Y1322" s="262" t="n"/>
      <c r="Z1322" s="226" t="n"/>
      <c r="AA1322" s="241" t="n"/>
      <c r="AB1322" s="237" t="n"/>
    </row>
    <row r="1323" ht="15" customHeight="1" s="283">
      <c r="A1323" s="109" t="n"/>
      <c r="B1323" s="222" t="n"/>
      <c r="C1323" s="223" t="n"/>
      <c r="D1323" s="223" t="n"/>
      <c r="E1323" s="223" t="n"/>
      <c r="F1323" s="223" t="n"/>
      <c r="G1323" s="223" t="n"/>
      <c r="H1323" s="223" t="n"/>
      <c r="I1323" s="258" t="n"/>
      <c r="J1323" s="186" t="n"/>
      <c r="K1323" s="223" t="n"/>
      <c r="L1323" s="223" t="n"/>
      <c r="M1323" s="259" t="n"/>
      <c r="N1323" s="223" t="n"/>
      <c r="O1323" s="223" t="n"/>
      <c r="P1323" s="260" t="n"/>
      <c r="Q1323" s="260" t="n"/>
      <c r="R1323" s="223" t="n"/>
      <c r="S1323" s="223" t="n"/>
      <c r="T1323" s="223" t="n"/>
      <c r="U1323" s="261" t="n"/>
      <c r="V1323" s="86" t="n"/>
      <c r="W1323" s="223" t="n"/>
      <c r="X1323" s="225" t="n"/>
      <c r="Y1323" s="262" t="n"/>
      <c r="Z1323" s="226" t="n"/>
      <c r="AA1323" s="241" t="n"/>
      <c r="AB1323" s="237" t="n"/>
    </row>
    <row r="1324" ht="15" customHeight="1" s="283">
      <c r="A1324" s="109" t="n"/>
      <c r="B1324" s="222" t="n"/>
      <c r="C1324" s="223" t="n"/>
      <c r="D1324" s="223" t="n"/>
      <c r="E1324" s="223" t="n"/>
      <c r="F1324" s="223" t="n"/>
      <c r="G1324" s="223" t="n"/>
      <c r="H1324" s="223" t="n"/>
      <c r="I1324" s="258" t="n"/>
      <c r="J1324" s="186" t="n"/>
      <c r="K1324" s="264" t="n"/>
      <c r="L1324" s="264" t="n"/>
      <c r="M1324" s="265" t="n"/>
      <c r="N1324" s="223" t="n"/>
      <c r="O1324" s="223" t="n"/>
      <c r="P1324" s="260" t="n"/>
      <c r="Q1324" s="260" t="n"/>
      <c r="R1324" s="223" t="n"/>
      <c r="S1324" s="223" t="n"/>
      <c r="T1324" s="223" t="n"/>
      <c r="U1324" s="261" t="n"/>
      <c r="V1324" s="86" t="n"/>
      <c r="W1324" s="223" t="n"/>
      <c r="X1324" s="225" t="n"/>
      <c r="Y1324" s="262" t="n"/>
      <c r="Z1324" s="226" t="n"/>
      <c r="AA1324" s="241" t="n"/>
      <c r="AB1324" s="237" t="n"/>
    </row>
    <row r="1325" ht="15" customHeight="1" s="283">
      <c r="A1325" s="109" t="n"/>
      <c r="B1325" s="222" t="n"/>
      <c r="C1325" s="223" t="n"/>
      <c r="D1325" s="223" t="n"/>
      <c r="E1325" s="223" t="n"/>
      <c r="F1325" s="223" t="n"/>
      <c r="G1325" s="223" t="n"/>
      <c r="H1325" s="223" t="n"/>
      <c r="I1325" s="258" t="n"/>
      <c r="J1325" s="186" t="n"/>
      <c r="K1325" s="264" t="n"/>
      <c r="L1325" s="264" t="n"/>
      <c r="M1325" s="265" t="n"/>
      <c r="N1325" s="223" t="n"/>
      <c r="O1325" s="223" t="n"/>
      <c r="P1325" s="260" t="n"/>
      <c r="Q1325" s="260" t="n"/>
      <c r="R1325" s="223" t="n"/>
      <c r="S1325" s="223" t="n"/>
      <c r="T1325" s="223" t="n"/>
      <c r="U1325" s="261" t="n"/>
      <c r="V1325" s="86" t="n"/>
      <c r="W1325" s="223" t="n"/>
      <c r="X1325" s="225" t="n"/>
      <c r="Y1325" s="262" t="n"/>
      <c r="Z1325" s="226" t="n"/>
      <c r="AA1325" s="241" t="n"/>
      <c r="AB1325" s="237" t="n"/>
    </row>
    <row r="1326" ht="15" customHeight="1" s="283">
      <c r="A1326" s="109" t="n"/>
      <c r="B1326" s="222" t="n"/>
      <c r="C1326" s="223" t="n"/>
      <c r="D1326" s="223" t="n"/>
      <c r="E1326" s="223" t="n"/>
      <c r="F1326" s="223" t="n"/>
      <c r="G1326" s="223" t="n"/>
      <c r="H1326" s="223" t="n"/>
      <c r="I1326" s="258" t="n"/>
      <c r="J1326" s="186" t="n"/>
      <c r="K1326" s="223" t="n"/>
      <c r="L1326" s="223" t="n"/>
      <c r="M1326" s="259" t="n"/>
      <c r="N1326" s="223" t="n"/>
      <c r="O1326" s="223" t="n"/>
      <c r="P1326" s="260" t="n"/>
      <c r="Q1326" s="260" t="n"/>
      <c r="R1326" s="223" t="n"/>
      <c r="S1326" s="223" t="n"/>
      <c r="T1326" s="223" t="n"/>
      <c r="U1326" s="261" t="n"/>
      <c r="V1326" s="86" t="n"/>
      <c r="W1326" s="223" t="n"/>
      <c r="X1326" s="225" t="n"/>
      <c r="Y1326" s="262" t="n"/>
      <c r="Z1326" s="226" t="n"/>
      <c r="AA1326" s="241" t="n"/>
      <c r="AB1326" s="237" t="n"/>
    </row>
    <row r="1327" ht="15" customHeight="1" s="283">
      <c r="A1327" s="109" t="n"/>
      <c r="B1327" s="222" t="n"/>
      <c r="C1327" s="223" t="n"/>
      <c r="D1327" s="223" t="n"/>
      <c r="E1327" s="223" t="n"/>
      <c r="F1327" s="223" t="n"/>
      <c r="G1327" s="223" t="n"/>
      <c r="H1327" s="223" t="n"/>
      <c r="I1327" s="258" t="n"/>
      <c r="J1327" s="186" t="n"/>
      <c r="K1327" s="223" t="n"/>
      <c r="L1327" s="223" t="n"/>
      <c r="M1327" s="259" t="n"/>
      <c r="N1327" s="223" t="n"/>
      <c r="O1327" s="223" t="n"/>
      <c r="P1327" s="260" t="n"/>
      <c r="Q1327" s="260" t="n"/>
      <c r="R1327" s="223" t="n"/>
      <c r="S1327" s="223" t="n"/>
      <c r="T1327" s="223" t="n"/>
      <c r="U1327" s="261" t="n"/>
      <c r="V1327" s="86" t="n"/>
      <c r="W1327" s="223" t="n"/>
      <c r="X1327" s="225" t="n"/>
      <c r="Y1327" s="262" t="n"/>
      <c r="Z1327" s="226" t="n"/>
      <c r="AA1327" s="241" t="n"/>
      <c r="AB1327" s="237" t="n"/>
    </row>
    <row r="1328" ht="15" customHeight="1" s="283">
      <c r="A1328" s="109" t="n"/>
      <c r="B1328" s="222" t="n"/>
      <c r="C1328" s="223" t="n"/>
      <c r="D1328" s="223" t="n"/>
      <c r="E1328" s="223" t="n"/>
      <c r="F1328" s="223" t="n"/>
      <c r="G1328" s="223" t="n"/>
      <c r="H1328" s="223" t="n"/>
      <c r="I1328" s="258" t="n"/>
      <c r="J1328" s="186" t="n"/>
      <c r="K1328" s="223" t="n"/>
      <c r="L1328" s="264" t="n"/>
      <c r="M1328" s="265" t="n"/>
      <c r="N1328" s="223" t="n"/>
      <c r="O1328" s="223" t="n"/>
      <c r="P1328" s="260" t="n"/>
      <c r="Q1328" s="260" t="n"/>
      <c r="R1328" s="223" t="n"/>
      <c r="S1328" s="223" t="n"/>
      <c r="T1328" s="223" t="n"/>
      <c r="U1328" s="261" t="n"/>
      <c r="V1328" s="86" t="n"/>
      <c r="W1328" s="223" t="n"/>
      <c r="X1328" s="225" t="n"/>
      <c r="Y1328" s="262" t="n"/>
      <c r="Z1328" s="226" t="n"/>
      <c r="AA1328" s="241" t="n"/>
      <c r="AB1328" s="237" t="n"/>
    </row>
    <row r="1329" ht="15" customHeight="1" s="283">
      <c r="A1329" s="109" t="n"/>
      <c r="B1329" s="222" t="n"/>
      <c r="C1329" s="223" t="n"/>
      <c r="D1329" s="223" t="n"/>
      <c r="E1329" s="223" t="n"/>
      <c r="F1329" s="223" t="n"/>
      <c r="G1329" s="223" t="n"/>
      <c r="H1329" s="223" t="n"/>
      <c r="I1329" s="258" t="n"/>
      <c r="J1329" s="186" t="n"/>
      <c r="K1329" s="264" t="n"/>
      <c r="L1329" s="264" t="n"/>
      <c r="M1329" s="265" t="n"/>
      <c r="N1329" s="223" t="n"/>
      <c r="O1329" s="223" t="n"/>
      <c r="P1329" s="260" t="n"/>
      <c r="Q1329" s="260" t="n"/>
      <c r="R1329" s="223" t="n"/>
      <c r="S1329" s="223" t="n"/>
      <c r="T1329" s="223" t="n"/>
      <c r="U1329" s="261" t="n"/>
      <c r="V1329" s="86" t="n"/>
      <c r="W1329" s="223" t="n"/>
      <c r="X1329" s="225" t="n"/>
      <c r="Y1329" s="262" t="n"/>
      <c r="Z1329" s="226" t="n"/>
      <c r="AA1329" s="241" t="n"/>
      <c r="AB1329" s="237" t="n"/>
    </row>
    <row r="1330" ht="15" customHeight="1" s="283">
      <c r="A1330" s="109" t="n"/>
      <c r="B1330" s="222" t="n"/>
      <c r="C1330" s="223" t="n"/>
      <c r="D1330" s="223" t="n"/>
      <c r="E1330" s="223" t="n"/>
      <c r="F1330" s="223" t="n"/>
      <c r="G1330" s="223" t="n"/>
      <c r="H1330" s="223" t="n"/>
      <c r="I1330" s="258" t="n"/>
      <c r="J1330" s="186" t="n"/>
      <c r="K1330" s="223" t="n"/>
      <c r="L1330" s="264" t="n"/>
      <c r="M1330" s="265" t="n"/>
      <c r="N1330" s="223" t="n"/>
      <c r="O1330" s="223" t="n"/>
      <c r="P1330" s="260" t="n"/>
      <c r="Q1330" s="260" t="n"/>
      <c r="R1330" s="223" t="n"/>
      <c r="S1330" s="223" t="n"/>
      <c r="T1330" s="223" t="n"/>
      <c r="U1330" s="261" t="n"/>
      <c r="V1330" s="86" t="n"/>
      <c r="W1330" s="223" t="n"/>
      <c r="X1330" s="225" t="n"/>
      <c r="Y1330" s="262" t="n"/>
      <c r="Z1330" s="226" t="n"/>
      <c r="AA1330" s="241" t="n"/>
      <c r="AB1330" s="237" t="n"/>
    </row>
    <row r="1331" ht="15" customHeight="1" s="283">
      <c r="A1331" s="109" t="n"/>
      <c r="B1331" s="222" t="n"/>
      <c r="C1331" s="223" t="n"/>
      <c r="D1331" s="223" t="n"/>
      <c r="E1331" s="223" t="n"/>
      <c r="F1331" s="223" t="n"/>
      <c r="G1331" s="223" t="n"/>
      <c r="H1331" s="223" t="n"/>
      <c r="I1331" s="258" t="n"/>
      <c r="J1331" s="186" t="n"/>
      <c r="K1331" s="223" t="n"/>
      <c r="L1331" s="264" t="n"/>
      <c r="M1331" s="265" t="n"/>
      <c r="N1331" s="223" t="n"/>
      <c r="O1331" s="223" t="n"/>
      <c r="P1331" s="260" t="n"/>
      <c r="Q1331" s="260" t="n"/>
      <c r="R1331" s="223" t="n"/>
      <c r="S1331" s="223" t="n"/>
      <c r="T1331" s="223" t="n"/>
      <c r="U1331" s="261" t="n"/>
      <c r="V1331" s="86" t="n"/>
      <c r="W1331" s="223" t="n"/>
      <c r="X1331" s="225" t="n"/>
      <c r="Y1331" s="262" t="n"/>
      <c r="Z1331" s="226" t="n"/>
      <c r="AA1331" s="241" t="n"/>
      <c r="AB1331" s="237" t="n"/>
    </row>
    <row r="1332" ht="15" customHeight="1" s="283">
      <c r="A1332" s="109" t="n"/>
      <c r="B1332" s="222" t="n"/>
      <c r="C1332" s="223" t="n"/>
      <c r="D1332" s="223" t="n"/>
      <c r="E1332" s="223" t="n"/>
      <c r="F1332" s="223" t="n"/>
      <c r="G1332" s="223" t="n"/>
      <c r="H1332" s="223" t="n"/>
      <c r="I1332" s="258" t="n"/>
      <c r="J1332" s="186" t="n"/>
      <c r="K1332" s="223" t="n"/>
      <c r="L1332" s="264" t="n"/>
      <c r="M1332" s="265" t="n"/>
      <c r="N1332" s="223" t="n"/>
      <c r="O1332" s="223" t="n"/>
      <c r="P1332" s="260" t="n"/>
      <c r="Q1332" s="260" t="n"/>
      <c r="R1332" s="223" t="n"/>
      <c r="S1332" s="223" t="n"/>
      <c r="T1332" s="223" t="n"/>
      <c r="U1332" s="261" t="n"/>
      <c r="V1332" s="86" t="n"/>
      <c r="W1332" s="223" t="n"/>
      <c r="X1332" s="225" t="n"/>
      <c r="Y1332" s="262" t="n"/>
      <c r="Z1332" s="226" t="n"/>
      <c r="AA1332" s="241" t="n"/>
      <c r="AB1332" s="237" t="n"/>
    </row>
    <row r="1333" ht="15" customHeight="1" s="283">
      <c r="A1333" s="109" t="n"/>
      <c r="B1333" s="222" t="n"/>
      <c r="C1333" s="223" t="n"/>
      <c r="D1333" s="223" t="n"/>
      <c r="E1333" s="223" t="n"/>
      <c r="F1333" s="223" t="n"/>
      <c r="G1333" s="223" t="n"/>
      <c r="H1333" s="223" t="n"/>
      <c r="I1333" s="258" t="n"/>
      <c r="J1333" s="186" t="n"/>
      <c r="K1333" s="264" t="n"/>
      <c r="L1333" s="264" t="n"/>
      <c r="M1333" s="265" t="n"/>
      <c r="N1333" s="223" t="n"/>
      <c r="O1333" s="223" t="n"/>
      <c r="P1333" s="260" t="n"/>
      <c r="Q1333" s="260" t="n"/>
      <c r="R1333" s="223" t="n"/>
      <c r="S1333" s="223" t="n"/>
      <c r="T1333" s="223" t="n"/>
      <c r="U1333" s="261" t="n"/>
      <c r="V1333" s="86" t="n"/>
      <c r="W1333" s="223" t="n"/>
      <c r="X1333" s="225" t="n"/>
      <c r="Y1333" s="262" t="n"/>
      <c r="Z1333" s="226" t="n"/>
      <c r="AA1333" s="241" t="n"/>
      <c r="AB1333" s="237" t="n"/>
    </row>
    <row r="1334" ht="15" customHeight="1" s="283">
      <c r="A1334" s="109" t="n"/>
      <c r="B1334" s="222" t="n"/>
      <c r="C1334" s="223" t="n"/>
      <c r="D1334" s="223" t="n"/>
      <c r="E1334" s="223" t="n"/>
      <c r="F1334" s="223" t="n"/>
      <c r="G1334" s="223" t="n"/>
      <c r="H1334" s="223" t="n"/>
      <c r="I1334" s="258" t="n"/>
      <c r="J1334" s="186" t="n"/>
      <c r="K1334" s="223" t="n"/>
      <c r="L1334" s="223" t="n"/>
      <c r="M1334" s="259" t="n"/>
      <c r="N1334" s="223" t="n"/>
      <c r="O1334" s="223" t="n"/>
      <c r="P1334" s="260" t="n"/>
      <c r="Q1334" s="260" t="n"/>
      <c r="R1334" s="223" t="n"/>
      <c r="S1334" s="223" t="n"/>
      <c r="T1334" s="223" t="n"/>
      <c r="U1334" s="261" t="n"/>
      <c r="V1334" s="86" t="n"/>
      <c r="W1334" s="223" t="n"/>
      <c r="X1334" s="225" t="n"/>
      <c r="Y1334" s="262" t="n"/>
      <c r="Z1334" s="226" t="n"/>
      <c r="AA1334" s="241" t="n"/>
      <c r="AB1334" s="237" t="n"/>
    </row>
    <row r="1335" ht="15" customHeight="1" s="283">
      <c r="A1335" s="109" t="n"/>
      <c r="B1335" s="222" t="n"/>
      <c r="C1335" s="223" t="n"/>
      <c r="D1335" s="223" t="n"/>
      <c r="E1335" s="223" t="n"/>
      <c r="F1335" s="223" t="n"/>
      <c r="G1335" s="223" t="n"/>
      <c r="H1335" s="223" t="n"/>
      <c r="I1335" s="258" t="n"/>
      <c r="J1335" s="186" t="n"/>
      <c r="K1335" s="223" t="n"/>
      <c r="L1335" s="223" t="n"/>
      <c r="M1335" s="259" t="n"/>
      <c r="N1335" s="223" t="n"/>
      <c r="O1335" s="223" t="n"/>
      <c r="P1335" s="260" t="n"/>
      <c r="Q1335" s="260" t="n"/>
      <c r="R1335" s="223" t="n"/>
      <c r="S1335" s="223" t="n"/>
      <c r="T1335" s="223" t="n"/>
      <c r="U1335" s="261" t="n"/>
      <c r="V1335" s="86" t="n"/>
      <c r="W1335" s="223" t="n"/>
      <c r="X1335" s="225" t="n"/>
      <c r="Y1335" s="262" t="n"/>
      <c r="Z1335" s="226" t="n"/>
      <c r="AA1335" s="241" t="n"/>
      <c r="AB1335" s="237" t="n"/>
    </row>
    <row r="1336" ht="15" customHeight="1" s="283">
      <c r="A1336" s="109" t="n"/>
      <c r="B1336" s="222" t="n"/>
      <c r="C1336" s="223" t="n"/>
      <c r="D1336" s="223" t="n"/>
      <c r="E1336" s="223" t="n"/>
      <c r="F1336" s="223" t="n"/>
      <c r="G1336" s="223" t="n"/>
      <c r="H1336" s="223" t="n"/>
      <c r="I1336" s="258" t="n"/>
      <c r="J1336" s="186" t="n"/>
      <c r="K1336" s="223" t="n"/>
      <c r="L1336" s="264" t="n"/>
      <c r="M1336" s="265" t="n"/>
      <c r="N1336" s="223" t="n"/>
      <c r="O1336" s="223" t="n"/>
      <c r="P1336" s="260" t="n"/>
      <c r="Q1336" s="260" t="n"/>
      <c r="R1336" s="223" t="n"/>
      <c r="S1336" s="223" t="n"/>
      <c r="T1336" s="223" t="n"/>
      <c r="U1336" s="261" t="n"/>
      <c r="V1336" s="86" t="n"/>
      <c r="W1336" s="223" t="n"/>
      <c r="X1336" s="225" t="n"/>
      <c r="Y1336" s="262" t="n"/>
      <c r="Z1336" s="226" t="n"/>
      <c r="AA1336" s="241" t="n"/>
      <c r="AB1336" s="237" t="n"/>
    </row>
    <row r="1337" ht="15" customHeight="1" s="283">
      <c r="A1337" s="109" t="n"/>
      <c r="B1337" s="222" t="n"/>
      <c r="C1337" s="223" t="n"/>
      <c r="D1337" s="223" t="n"/>
      <c r="E1337" s="223" t="n"/>
      <c r="F1337" s="223" t="n"/>
      <c r="G1337" s="223" t="n"/>
      <c r="H1337" s="223" t="n"/>
      <c r="I1337" s="258" t="n"/>
      <c r="J1337" s="186" t="n"/>
      <c r="K1337" s="264" t="n"/>
      <c r="L1337" s="264" t="n"/>
      <c r="M1337" s="265" t="n"/>
      <c r="N1337" s="223" t="n"/>
      <c r="O1337" s="223" t="n"/>
      <c r="P1337" s="260" t="n"/>
      <c r="Q1337" s="260" t="n"/>
      <c r="R1337" s="223" t="n"/>
      <c r="S1337" s="223" t="n"/>
      <c r="T1337" s="223" t="n"/>
      <c r="U1337" s="261" t="n"/>
      <c r="V1337" s="86" t="n"/>
      <c r="W1337" s="223" t="n"/>
      <c r="X1337" s="225" t="n"/>
      <c r="Y1337" s="262" t="n"/>
      <c r="Z1337" s="226" t="n"/>
      <c r="AA1337" s="241" t="n"/>
      <c r="AB1337" s="237" t="n"/>
    </row>
    <row r="1338" ht="15" customHeight="1" s="283">
      <c r="A1338" s="109" t="n"/>
      <c r="B1338" s="222" t="n"/>
      <c r="C1338" s="223" t="n"/>
      <c r="D1338" s="223" t="n"/>
      <c r="E1338" s="223" t="n"/>
      <c r="F1338" s="223" t="n"/>
      <c r="G1338" s="223" t="n"/>
      <c r="H1338" s="223" t="n"/>
      <c r="I1338" s="258" t="n"/>
      <c r="J1338" s="186" t="n"/>
      <c r="K1338" s="223" t="n"/>
      <c r="L1338" s="264" t="n"/>
      <c r="M1338" s="265" t="n"/>
      <c r="N1338" s="223" t="n"/>
      <c r="O1338" s="223" t="n"/>
      <c r="P1338" s="260" t="n"/>
      <c r="Q1338" s="260" t="n"/>
      <c r="R1338" s="223" t="n"/>
      <c r="S1338" s="223" t="n"/>
      <c r="T1338" s="223" t="n"/>
      <c r="U1338" s="261" t="n"/>
      <c r="V1338" s="86" t="n"/>
      <c r="W1338" s="223" t="n"/>
      <c r="X1338" s="225" t="n"/>
      <c r="Y1338" s="262" t="n"/>
      <c r="Z1338" s="226" t="n"/>
      <c r="AA1338" s="241" t="n"/>
      <c r="AB1338" s="237" t="n"/>
    </row>
    <row r="1339" ht="15" customHeight="1" s="283">
      <c r="A1339" s="109" t="n"/>
      <c r="B1339" s="222" t="n"/>
      <c r="C1339" s="223" t="n"/>
      <c r="D1339" s="223" t="n"/>
      <c r="E1339" s="223" t="n"/>
      <c r="F1339" s="223" t="n"/>
      <c r="G1339" s="223" t="n"/>
      <c r="H1339" s="223" t="n"/>
      <c r="I1339" s="258" t="n"/>
      <c r="J1339" s="186" t="n"/>
      <c r="K1339" s="223" t="n"/>
      <c r="L1339" s="223" t="n"/>
      <c r="M1339" s="259" t="n"/>
      <c r="N1339" s="223" t="n"/>
      <c r="O1339" s="223" t="n"/>
      <c r="P1339" s="260" t="n"/>
      <c r="Q1339" s="260" t="n"/>
      <c r="R1339" s="223" t="n"/>
      <c r="S1339" s="223" t="n"/>
      <c r="T1339" s="223" t="n"/>
      <c r="U1339" s="261" t="n"/>
      <c r="V1339" s="86" t="n"/>
      <c r="W1339" s="223" t="n"/>
      <c r="X1339" s="225" t="n"/>
      <c r="Y1339" s="262" t="n"/>
      <c r="Z1339" s="226" t="n"/>
      <c r="AA1339" s="241" t="n"/>
      <c r="AB1339" s="237" t="n"/>
    </row>
    <row r="1340" ht="15" customHeight="1" s="283">
      <c r="A1340" s="109" t="n"/>
      <c r="B1340" s="222" t="n"/>
      <c r="C1340" s="223" t="n"/>
      <c r="D1340" s="223" t="n"/>
      <c r="E1340" s="223" t="n"/>
      <c r="F1340" s="223" t="n"/>
      <c r="G1340" s="223" t="n"/>
      <c r="H1340" s="223" t="n"/>
      <c r="I1340" s="258" t="n"/>
      <c r="J1340" s="186" t="n"/>
      <c r="K1340" s="223" t="n"/>
      <c r="L1340" s="223" t="n"/>
      <c r="M1340" s="259" t="n"/>
      <c r="N1340" s="223" t="n"/>
      <c r="O1340" s="223" t="n"/>
      <c r="P1340" s="260" t="n"/>
      <c r="Q1340" s="260" t="n"/>
      <c r="R1340" s="223" t="n"/>
      <c r="S1340" s="223" t="n"/>
      <c r="T1340" s="223" t="n"/>
      <c r="U1340" s="261" t="n"/>
      <c r="V1340" s="86" t="n"/>
      <c r="W1340" s="223" t="n"/>
      <c r="X1340" s="225" t="n"/>
      <c r="Y1340" s="262" t="n"/>
      <c r="Z1340" s="226" t="n"/>
      <c r="AA1340" s="241" t="n"/>
      <c r="AB1340" s="237" t="n"/>
    </row>
    <row r="1341" ht="15" customHeight="1" s="283">
      <c r="A1341" s="109" t="n"/>
      <c r="B1341" s="222" t="n"/>
      <c r="C1341" s="223" t="n"/>
      <c r="D1341" s="223" t="n"/>
      <c r="E1341" s="223" t="n"/>
      <c r="F1341" s="223" t="n"/>
      <c r="G1341" s="223" t="n"/>
      <c r="H1341" s="223" t="n"/>
      <c r="I1341" s="258" t="n"/>
      <c r="J1341" s="186" t="n"/>
      <c r="K1341" s="223" t="n"/>
      <c r="L1341" s="264" t="n"/>
      <c r="M1341" s="265" t="n"/>
      <c r="N1341" s="223" t="n"/>
      <c r="O1341" s="223" t="n"/>
      <c r="P1341" s="260" t="n"/>
      <c r="Q1341" s="260" t="n"/>
      <c r="R1341" s="223" t="n"/>
      <c r="S1341" s="223" t="n"/>
      <c r="T1341" s="223" t="n"/>
      <c r="U1341" s="261" t="n"/>
      <c r="V1341" s="86" t="n"/>
      <c r="W1341" s="223" t="n"/>
      <c r="X1341" s="225" t="n"/>
      <c r="Y1341" s="262" t="n"/>
      <c r="Z1341" s="226" t="n"/>
      <c r="AA1341" s="241" t="n"/>
      <c r="AB1341" s="237" t="n"/>
    </row>
    <row r="1342" ht="15" customHeight="1" s="283">
      <c r="A1342" s="109" t="n"/>
      <c r="B1342" s="222" t="n"/>
      <c r="C1342" s="223" t="n"/>
      <c r="D1342" s="223" t="n"/>
      <c r="E1342" s="223" t="n"/>
      <c r="F1342" s="223" t="n"/>
      <c r="G1342" s="223" t="n"/>
      <c r="H1342" s="223" t="n"/>
      <c r="I1342" s="258" t="n"/>
      <c r="J1342" s="186" t="n"/>
      <c r="K1342" s="223" t="n"/>
      <c r="L1342" s="264" t="n"/>
      <c r="M1342" s="265" t="n"/>
      <c r="N1342" s="223" t="n"/>
      <c r="O1342" s="223" t="n"/>
      <c r="P1342" s="260" t="n"/>
      <c r="Q1342" s="260" t="n"/>
      <c r="R1342" s="223" t="n"/>
      <c r="S1342" s="223" t="n"/>
      <c r="T1342" s="223" t="n"/>
      <c r="U1342" s="261" t="n"/>
      <c r="V1342" s="86" t="n"/>
      <c r="W1342" s="223" t="n"/>
      <c r="X1342" s="225" t="n"/>
      <c r="Y1342" s="262" t="n"/>
      <c r="Z1342" s="226" t="n"/>
      <c r="AA1342" s="241" t="n"/>
      <c r="AB1342" s="237" t="n"/>
    </row>
    <row r="1343" ht="15" customHeight="1" s="283">
      <c r="A1343" s="109" t="n"/>
      <c r="B1343" s="222" t="n"/>
      <c r="C1343" s="223" t="n"/>
      <c r="D1343" s="223" t="n"/>
      <c r="E1343" s="223" t="n"/>
      <c r="F1343" s="223" t="n"/>
      <c r="G1343" s="223" t="n"/>
      <c r="H1343" s="223" t="n"/>
      <c r="I1343" s="258" t="n"/>
      <c r="J1343" s="186" t="n"/>
      <c r="K1343" s="223" t="n"/>
      <c r="L1343" s="264" t="n"/>
      <c r="M1343" s="265" t="n"/>
      <c r="N1343" s="223" t="n"/>
      <c r="O1343" s="223" t="n"/>
      <c r="P1343" s="260" t="n"/>
      <c r="Q1343" s="260" t="n"/>
      <c r="R1343" s="223" t="n"/>
      <c r="S1343" s="223" t="n"/>
      <c r="T1343" s="223" t="n"/>
      <c r="U1343" s="261" t="n"/>
      <c r="V1343" s="86" t="n"/>
      <c r="W1343" s="223" t="n"/>
      <c r="X1343" s="225" t="n"/>
      <c r="Y1343" s="262" t="n"/>
      <c r="Z1343" s="226" t="n"/>
      <c r="AA1343" s="241" t="n"/>
      <c r="AB1343" s="237" t="n"/>
    </row>
    <row r="1344" ht="15" customHeight="1" s="283">
      <c r="A1344" s="109" t="n"/>
      <c r="B1344" s="222" t="n"/>
      <c r="C1344" s="223" t="n"/>
      <c r="D1344" s="223" t="n"/>
      <c r="E1344" s="223" t="n"/>
      <c r="F1344" s="223" t="n"/>
      <c r="G1344" s="223" t="n"/>
      <c r="H1344" s="223" t="n"/>
      <c r="I1344" s="258" t="n"/>
      <c r="J1344" s="186" t="n"/>
      <c r="K1344" s="223" t="n"/>
      <c r="L1344" s="264" t="n"/>
      <c r="M1344" s="265" t="n"/>
      <c r="N1344" s="223" t="n"/>
      <c r="O1344" s="223" t="n"/>
      <c r="P1344" s="260" t="n"/>
      <c r="Q1344" s="260" t="n"/>
      <c r="R1344" s="223" t="n"/>
      <c r="S1344" s="223" t="n"/>
      <c r="T1344" s="223" t="n"/>
      <c r="U1344" s="261" t="n"/>
      <c r="V1344" s="86" t="n"/>
      <c r="W1344" s="223" t="n"/>
      <c r="X1344" s="225" t="n"/>
      <c r="Y1344" s="262" t="n"/>
      <c r="Z1344" s="226" t="n"/>
      <c r="AA1344" s="241" t="n"/>
      <c r="AB1344" s="237" t="n"/>
    </row>
    <row r="1345" ht="15" customHeight="1" s="283">
      <c r="A1345" s="109" t="n"/>
      <c r="B1345" s="222" t="n"/>
      <c r="C1345" s="223" t="n"/>
      <c r="D1345" s="223" t="n"/>
      <c r="E1345" s="223" t="n"/>
      <c r="F1345" s="223" t="n"/>
      <c r="G1345" s="223" t="n"/>
      <c r="H1345" s="223" t="n"/>
      <c r="I1345" s="258" t="n"/>
      <c r="J1345" s="186" t="n"/>
      <c r="K1345" s="223" t="n"/>
      <c r="L1345" s="264" t="n"/>
      <c r="M1345" s="265" t="n"/>
      <c r="N1345" s="223" t="n"/>
      <c r="O1345" s="223" t="n"/>
      <c r="P1345" s="260" t="n"/>
      <c r="Q1345" s="260" t="n"/>
      <c r="R1345" s="223" t="n"/>
      <c r="S1345" s="223" t="n"/>
      <c r="T1345" s="223" t="n"/>
      <c r="U1345" s="261" t="n"/>
      <c r="V1345" s="86" t="n"/>
      <c r="W1345" s="223" t="n"/>
      <c r="X1345" s="225" t="n"/>
      <c r="Y1345" s="262" t="n"/>
      <c r="Z1345" s="226" t="n"/>
      <c r="AA1345" s="241" t="n"/>
      <c r="AB1345" s="237" t="n"/>
    </row>
    <row r="1346" ht="15" customHeight="1" s="283">
      <c r="A1346" s="109" t="n"/>
      <c r="B1346" s="222" t="n"/>
      <c r="C1346" s="223" t="n"/>
      <c r="D1346" s="223" t="n"/>
      <c r="E1346" s="223" t="n"/>
      <c r="F1346" s="223" t="n"/>
      <c r="G1346" s="223" t="n"/>
      <c r="H1346" s="223" t="n"/>
      <c r="I1346" s="258" t="n"/>
      <c r="J1346" s="186" t="n"/>
      <c r="K1346" s="223" t="n"/>
      <c r="L1346" s="223" t="n"/>
      <c r="M1346" s="259" t="n"/>
      <c r="N1346" s="223" t="n"/>
      <c r="O1346" s="223" t="n"/>
      <c r="P1346" s="260" t="n"/>
      <c r="Q1346" s="260" t="n"/>
      <c r="R1346" s="223" t="n"/>
      <c r="S1346" s="223" t="n"/>
      <c r="T1346" s="223" t="n"/>
      <c r="U1346" s="261" t="n"/>
      <c r="V1346" s="86" t="n"/>
      <c r="W1346" s="223" t="n"/>
      <c r="X1346" s="225" t="n"/>
      <c r="Y1346" s="262" t="n"/>
      <c r="Z1346" s="226" t="n"/>
      <c r="AA1346" s="241" t="n"/>
      <c r="AB1346" s="237" t="n"/>
    </row>
    <row r="1347" ht="15" customHeight="1" s="283">
      <c r="A1347" s="109" t="n"/>
      <c r="B1347" s="222" t="n"/>
      <c r="C1347" s="223" t="n"/>
      <c r="D1347" s="223" t="n"/>
      <c r="E1347" s="223" t="n"/>
      <c r="F1347" s="223" t="n"/>
      <c r="G1347" s="223" t="n"/>
      <c r="H1347" s="223" t="n"/>
      <c r="I1347" s="258" t="n"/>
      <c r="J1347" s="186" t="n"/>
      <c r="K1347" s="223" t="n"/>
      <c r="L1347" s="264" t="n"/>
      <c r="M1347" s="265" t="n"/>
      <c r="N1347" s="223" t="n"/>
      <c r="O1347" s="223" t="n"/>
      <c r="P1347" s="260" t="n"/>
      <c r="Q1347" s="260" t="n"/>
      <c r="R1347" s="223" t="n"/>
      <c r="S1347" s="223" t="n"/>
      <c r="T1347" s="223" t="n"/>
      <c r="U1347" s="261" t="n"/>
      <c r="V1347" s="86" t="n"/>
      <c r="W1347" s="223" t="n"/>
      <c r="X1347" s="225" t="n"/>
      <c r="Y1347" s="262" t="n"/>
      <c r="Z1347" s="226" t="n"/>
      <c r="AA1347" s="241" t="n"/>
      <c r="AB1347" s="237" t="n"/>
    </row>
    <row r="1348" ht="15" customHeight="1" s="283">
      <c r="A1348" s="109" t="n"/>
      <c r="B1348" s="222" t="n"/>
      <c r="C1348" s="223" t="n"/>
      <c r="D1348" s="223" t="n"/>
      <c r="E1348" s="223" t="n"/>
      <c r="F1348" s="223" t="n"/>
      <c r="G1348" s="223" t="n"/>
      <c r="H1348" s="223" t="n"/>
      <c r="I1348" s="258" t="n"/>
      <c r="J1348" s="186" t="n"/>
      <c r="K1348" s="223" t="n"/>
      <c r="L1348" s="264" t="n"/>
      <c r="M1348" s="265" t="n"/>
      <c r="N1348" s="223" t="n"/>
      <c r="O1348" s="223" t="n"/>
      <c r="P1348" s="260" t="n"/>
      <c r="Q1348" s="260" t="n"/>
      <c r="R1348" s="223" t="n"/>
      <c r="S1348" s="223" t="n"/>
      <c r="T1348" s="223" t="n"/>
      <c r="U1348" s="261" t="n"/>
      <c r="V1348" s="86" t="n"/>
      <c r="W1348" s="223" t="n"/>
      <c r="X1348" s="225" t="n"/>
      <c r="Y1348" s="262" t="n"/>
      <c r="Z1348" s="226" t="n"/>
      <c r="AA1348" s="241" t="n"/>
      <c r="AB1348" s="237" t="n"/>
    </row>
    <row r="1349" ht="15" customHeight="1" s="283">
      <c r="A1349" s="109" t="n"/>
      <c r="B1349" s="222" t="n"/>
      <c r="C1349" s="223" t="n"/>
      <c r="D1349" s="223" t="n"/>
      <c r="E1349" s="223" t="n"/>
      <c r="F1349" s="223" t="n"/>
      <c r="G1349" s="223" t="n"/>
      <c r="H1349" s="223" t="n"/>
      <c r="I1349" s="258" t="n"/>
      <c r="J1349" s="186" t="n"/>
      <c r="K1349" s="223" t="n"/>
      <c r="L1349" s="264" t="n"/>
      <c r="M1349" s="265" t="n"/>
      <c r="N1349" s="223" t="n"/>
      <c r="O1349" s="223" t="n"/>
      <c r="P1349" s="260" t="n"/>
      <c r="Q1349" s="260" t="n"/>
      <c r="R1349" s="223" t="n"/>
      <c r="S1349" s="223" t="n"/>
      <c r="T1349" s="223" t="n"/>
      <c r="U1349" s="261" t="n"/>
      <c r="V1349" s="86" t="n"/>
      <c r="W1349" s="223" t="n"/>
      <c r="X1349" s="225" t="n"/>
      <c r="Y1349" s="262" t="n"/>
      <c r="Z1349" s="226" t="n"/>
      <c r="AA1349" s="241" t="n"/>
      <c r="AB1349" s="237" t="n"/>
    </row>
    <row r="1350" ht="15" customHeight="1" s="283">
      <c r="A1350" s="109" t="n"/>
      <c r="B1350" s="222" t="n"/>
      <c r="C1350" s="223" t="n"/>
      <c r="D1350" s="223" t="n"/>
      <c r="E1350" s="223" t="n"/>
      <c r="F1350" s="223" t="n"/>
      <c r="G1350" s="223" t="n"/>
      <c r="H1350" s="223" t="n"/>
      <c r="I1350" s="258" t="n"/>
      <c r="J1350" s="186" t="n"/>
      <c r="K1350" s="223" t="n"/>
      <c r="L1350" s="264" t="n"/>
      <c r="M1350" s="265" t="n"/>
      <c r="N1350" s="223" t="n"/>
      <c r="O1350" s="223" t="n"/>
      <c r="P1350" s="260" t="n"/>
      <c r="Q1350" s="260" t="n"/>
      <c r="R1350" s="223" t="n"/>
      <c r="S1350" s="223" t="n"/>
      <c r="T1350" s="223" t="n"/>
      <c r="U1350" s="261" t="n"/>
      <c r="V1350" s="86" t="n"/>
      <c r="W1350" s="223" t="n"/>
      <c r="X1350" s="225" t="n"/>
      <c r="Y1350" s="262" t="n"/>
      <c r="Z1350" s="226" t="n"/>
      <c r="AA1350" s="241" t="n"/>
      <c r="AB1350" s="237" t="n"/>
    </row>
    <row r="1351" ht="15" customHeight="1" s="283">
      <c r="A1351" s="109" t="n"/>
      <c r="B1351" s="222" t="n"/>
      <c r="C1351" s="223" t="n"/>
      <c r="D1351" s="223" t="n"/>
      <c r="E1351" s="223" t="n"/>
      <c r="F1351" s="223" t="n"/>
      <c r="G1351" s="223" t="n"/>
      <c r="H1351" s="223" t="n"/>
      <c r="I1351" s="258" t="n"/>
      <c r="J1351" s="186" t="n"/>
      <c r="K1351" s="223" t="n"/>
      <c r="L1351" s="264" t="n"/>
      <c r="M1351" s="265" t="n"/>
      <c r="N1351" s="223" t="n"/>
      <c r="O1351" s="223" t="n"/>
      <c r="P1351" s="260" t="n"/>
      <c r="Q1351" s="260" t="n"/>
      <c r="R1351" s="223" t="n"/>
      <c r="S1351" s="223" t="n"/>
      <c r="T1351" s="223" t="n"/>
      <c r="U1351" s="261" t="n"/>
      <c r="V1351" s="86" t="n"/>
      <c r="W1351" s="223" t="n"/>
      <c r="X1351" s="225" t="n"/>
      <c r="Y1351" s="262" t="n"/>
      <c r="Z1351" s="226" t="n"/>
      <c r="AA1351" s="241" t="n"/>
      <c r="AB1351" s="237" t="n"/>
    </row>
    <row r="1352" ht="15" customHeight="1" s="283">
      <c r="A1352" s="109" t="n"/>
      <c r="B1352" s="222" t="n"/>
      <c r="C1352" s="223" t="n"/>
      <c r="D1352" s="223" t="n"/>
      <c r="E1352" s="223" t="n"/>
      <c r="F1352" s="223" t="n"/>
      <c r="G1352" s="223" t="n"/>
      <c r="H1352" s="223" t="n"/>
      <c r="I1352" s="258" t="n"/>
      <c r="J1352" s="186" t="n"/>
      <c r="K1352" s="264" t="n"/>
      <c r="L1352" s="264" t="n"/>
      <c r="M1352" s="259" t="n"/>
      <c r="N1352" s="223" t="n"/>
      <c r="O1352" s="223" t="n"/>
      <c r="P1352" s="260" t="n"/>
      <c r="Q1352" s="260" t="n"/>
      <c r="R1352" s="223" t="n"/>
      <c r="S1352" s="223" t="n"/>
      <c r="T1352" s="223" t="n"/>
      <c r="U1352" s="261" t="n"/>
      <c r="V1352" s="86" t="n"/>
      <c r="W1352" s="223" t="n"/>
      <c r="X1352" s="225" t="n"/>
      <c r="Y1352" s="262" t="n"/>
      <c r="Z1352" s="226" t="n"/>
      <c r="AA1352" s="241" t="n"/>
      <c r="AB1352" s="237" t="n"/>
    </row>
    <row r="1353" ht="15" customHeight="1" s="283">
      <c r="A1353" s="109" t="n"/>
      <c r="B1353" s="222" t="n"/>
      <c r="C1353" s="223" t="n"/>
      <c r="D1353" s="223" t="n"/>
      <c r="E1353" s="223" t="n"/>
      <c r="F1353" s="223" t="n"/>
      <c r="G1353" s="223" t="n"/>
      <c r="H1353" s="223" t="n"/>
      <c r="I1353" s="258" t="n"/>
      <c r="J1353" s="186" t="n"/>
      <c r="K1353" s="223" t="n"/>
      <c r="L1353" s="264" t="n"/>
      <c r="M1353" s="265" t="n"/>
      <c r="N1353" s="223" t="n"/>
      <c r="O1353" s="223" t="n"/>
      <c r="P1353" s="260" t="n"/>
      <c r="Q1353" s="260" t="n"/>
      <c r="R1353" s="223" t="n"/>
      <c r="S1353" s="223" t="n"/>
      <c r="T1353" s="223" t="n"/>
      <c r="U1353" s="261" t="n"/>
      <c r="V1353" s="86" t="n"/>
      <c r="W1353" s="223" t="n"/>
      <c r="X1353" s="225" t="n"/>
      <c r="Y1353" s="262" t="n"/>
      <c r="Z1353" s="226" t="n"/>
      <c r="AA1353" s="241" t="n"/>
      <c r="AB1353" s="237" t="n"/>
    </row>
    <row r="1354" ht="15" customHeight="1" s="283">
      <c r="A1354" s="109" t="n"/>
      <c r="B1354" s="222" t="n"/>
      <c r="C1354" s="223" t="n"/>
      <c r="D1354" s="223" t="n"/>
      <c r="E1354" s="223" t="n"/>
      <c r="F1354" s="223" t="n"/>
      <c r="G1354" s="223" t="n"/>
      <c r="H1354" s="223" t="n"/>
      <c r="I1354" s="258" t="n"/>
      <c r="J1354" s="186" t="n"/>
      <c r="K1354" s="223" t="n"/>
      <c r="L1354" s="223" t="n"/>
      <c r="M1354" s="259" t="n"/>
      <c r="N1354" s="223" t="n"/>
      <c r="O1354" s="223" t="n"/>
      <c r="P1354" s="260" t="n"/>
      <c r="Q1354" s="260" t="n"/>
      <c r="R1354" s="223" t="n"/>
      <c r="S1354" s="223" t="n"/>
      <c r="T1354" s="223" t="n"/>
      <c r="U1354" s="261" t="n"/>
      <c r="V1354" s="86" t="n"/>
      <c r="W1354" s="223" t="n"/>
      <c r="X1354" s="225" t="n"/>
      <c r="Y1354" s="262" t="n"/>
      <c r="Z1354" s="226" t="n"/>
      <c r="AA1354" s="241" t="n"/>
      <c r="AB1354" s="237" t="n"/>
    </row>
    <row r="1355" ht="15" customHeight="1" s="283">
      <c r="A1355" s="109" t="n"/>
      <c r="B1355" s="222" t="n"/>
      <c r="C1355" s="223" t="n"/>
      <c r="D1355" s="223" t="n"/>
      <c r="E1355" s="223" t="n"/>
      <c r="F1355" s="223" t="n"/>
      <c r="G1355" s="223" t="n"/>
      <c r="H1355" s="223" t="n"/>
      <c r="I1355" s="258" t="n"/>
      <c r="J1355" s="186" t="n"/>
      <c r="K1355" s="223" t="n"/>
      <c r="L1355" s="264" t="n"/>
      <c r="M1355" s="265" t="n"/>
      <c r="N1355" s="223" t="n"/>
      <c r="O1355" s="223" t="n"/>
      <c r="P1355" s="260" t="n"/>
      <c r="Q1355" s="260" t="n"/>
      <c r="R1355" s="223" t="n"/>
      <c r="S1355" s="223" t="n"/>
      <c r="T1355" s="223" t="n"/>
      <c r="U1355" s="261" t="n"/>
      <c r="V1355" s="86" t="n"/>
      <c r="W1355" s="223" t="n"/>
      <c r="X1355" s="225" t="n"/>
      <c r="Y1355" s="262" t="n"/>
      <c r="Z1355" s="226" t="n"/>
      <c r="AA1355" s="241" t="n"/>
      <c r="AB1355" s="237" t="n"/>
    </row>
    <row r="1356" ht="15" customHeight="1" s="283">
      <c r="A1356" s="109" t="n"/>
      <c r="B1356" s="222" t="n"/>
      <c r="C1356" s="223" t="n"/>
      <c r="D1356" s="223" t="n"/>
      <c r="E1356" s="223" t="n"/>
      <c r="F1356" s="223" t="n"/>
      <c r="G1356" s="223" t="n"/>
      <c r="H1356" s="223" t="n"/>
      <c r="I1356" s="258" t="n"/>
      <c r="J1356" s="186" t="n"/>
      <c r="K1356" s="223" t="n"/>
      <c r="L1356" s="264" t="n"/>
      <c r="M1356" s="265" t="n"/>
      <c r="N1356" s="223" t="n"/>
      <c r="O1356" s="223" t="n"/>
      <c r="P1356" s="260" t="n"/>
      <c r="Q1356" s="260" t="n"/>
      <c r="R1356" s="223" t="n"/>
      <c r="S1356" s="223" t="n"/>
      <c r="T1356" s="223" t="n"/>
      <c r="U1356" s="261" t="n"/>
      <c r="V1356" s="86" t="n"/>
      <c r="W1356" s="223" t="n"/>
      <c r="X1356" s="225" t="n"/>
      <c r="Y1356" s="262" t="n"/>
      <c r="Z1356" s="226" t="n"/>
      <c r="AA1356" s="241" t="n"/>
      <c r="AB1356" s="237" t="n"/>
    </row>
    <row r="1357" ht="15" customHeight="1" s="283">
      <c r="A1357" s="109" t="n"/>
      <c r="B1357" s="222" t="n"/>
      <c r="C1357" s="223" t="n"/>
      <c r="D1357" s="223" t="n"/>
      <c r="E1357" s="223" t="n"/>
      <c r="F1357" s="223" t="n"/>
      <c r="G1357" s="223" t="n"/>
      <c r="H1357" s="223" t="n"/>
      <c r="I1357" s="258" t="n"/>
      <c r="J1357" s="186" t="n"/>
      <c r="K1357" s="223" t="n"/>
      <c r="L1357" s="264" t="n"/>
      <c r="M1357" s="265" t="n"/>
      <c r="N1357" s="223" t="n"/>
      <c r="O1357" s="223" t="n"/>
      <c r="P1357" s="260" t="n"/>
      <c r="Q1357" s="260" t="n"/>
      <c r="R1357" s="223" t="n"/>
      <c r="S1357" s="223" t="n"/>
      <c r="T1357" s="223" t="n"/>
      <c r="U1357" s="261" t="n"/>
      <c r="V1357" s="86" t="n"/>
      <c r="W1357" s="223" t="n"/>
      <c r="X1357" s="225" t="n"/>
      <c r="Y1357" s="262" t="n"/>
      <c r="Z1357" s="226" t="n"/>
      <c r="AA1357" s="241" t="n"/>
      <c r="AB1357" s="237" t="n"/>
    </row>
    <row r="1358" ht="15" customHeight="1" s="283">
      <c r="A1358" s="109" t="n"/>
      <c r="B1358" s="222" t="n"/>
      <c r="C1358" s="223" t="n"/>
      <c r="D1358" s="223" t="n"/>
      <c r="E1358" s="223" t="n"/>
      <c r="F1358" s="223" t="n"/>
      <c r="G1358" s="223" t="n"/>
      <c r="H1358" s="223" t="n"/>
      <c r="I1358" s="258" t="n"/>
      <c r="J1358" s="186" t="n"/>
      <c r="K1358" s="223" t="n"/>
      <c r="L1358" s="264" t="n"/>
      <c r="M1358" s="265" t="n"/>
      <c r="N1358" s="223" t="n"/>
      <c r="O1358" s="223" t="n"/>
      <c r="P1358" s="260" t="n"/>
      <c r="Q1358" s="260" t="n"/>
      <c r="R1358" s="223" t="n"/>
      <c r="S1358" s="223" t="n"/>
      <c r="T1358" s="223" t="n"/>
      <c r="U1358" s="261" t="n"/>
      <c r="V1358" s="86" t="n"/>
      <c r="W1358" s="223" t="n"/>
      <c r="X1358" s="225" t="n"/>
      <c r="Y1358" s="262" t="n"/>
      <c r="Z1358" s="226" t="n"/>
      <c r="AA1358" s="241" t="n"/>
      <c r="AB1358" s="237" t="n"/>
    </row>
    <row r="1359" ht="15" customHeight="1" s="283">
      <c r="A1359" s="109" t="n"/>
      <c r="B1359" s="222" t="n"/>
      <c r="C1359" s="223" t="n"/>
      <c r="D1359" s="223" t="n"/>
      <c r="E1359" s="223" t="n"/>
      <c r="F1359" s="223" t="n"/>
      <c r="G1359" s="223" t="n"/>
      <c r="H1359" s="223" t="n"/>
      <c r="I1359" s="258" t="n"/>
      <c r="J1359" s="186" t="n"/>
      <c r="K1359" s="223" t="n"/>
      <c r="L1359" s="223" t="n"/>
      <c r="M1359" s="259" t="n"/>
      <c r="N1359" s="223" t="n"/>
      <c r="O1359" s="223" t="n"/>
      <c r="P1359" s="260" t="n"/>
      <c r="Q1359" s="260" t="n"/>
      <c r="R1359" s="223" t="n"/>
      <c r="S1359" s="223" t="n"/>
      <c r="T1359" s="223" t="n"/>
      <c r="U1359" s="261" t="n"/>
      <c r="V1359" s="86" t="n"/>
      <c r="W1359" s="223" t="n"/>
      <c r="X1359" s="225" t="n"/>
      <c r="Y1359" s="262" t="n"/>
      <c r="Z1359" s="226" t="n"/>
      <c r="AA1359" s="241" t="n"/>
      <c r="AB1359" s="237" t="n"/>
    </row>
    <row r="1360" ht="15" customHeight="1" s="283">
      <c r="A1360" s="109" t="n"/>
      <c r="B1360" s="222" t="n"/>
      <c r="C1360" s="223" t="n"/>
      <c r="D1360" s="223" t="n"/>
      <c r="E1360" s="223" t="n"/>
      <c r="F1360" s="223" t="n"/>
      <c r="G1360" s="223" t="n"/>
      <c r="H1360" s="223" t="n"/>
      <c r="I1360" s="258" t="n"/>
      <c r="J1360" s="186" t="n"/>
      <c r="K1360" s="223" t="n"/>
      <c r="L1360" s="264" t="n"/>
      <c r="M1360" s="265" t="n"/>
      <c r="N1360" s="223" t="n"/>
      <c r="O1360" s="223" t="n"/>
      <c r="P1360" s="260" t="n"/>
      <c r="Q1360" s="260" t="n"/>
      <c r="R1360" s="223" t="n"/>
      <c r="S1360" s="223" t="n"/>
      <c r="T1360" s="223" t="n"/>
      <c r="U1360" s="261" t="n"/>
      <c r="V1360" s="86" t="n"/>
      <c r="W1360" s="223" t="n"/>
      <c r="X1360" s="225" t="n"/>
      <c r="Y1360" s="262" t="n"/>
      <c r="Z1360" s="226" t="n"/>
      <c r="AA1360" s="241" t="n"/>
      <c r="AB1360" s="237" t="n"/>
    </row>
    <row r="1361" ht="15" customHeight="1" s="283">
      <c r="A1361" s="109" t="n"/>
      <c r="B1361" s="222" t="n"/>
      <c r="C1361" s="223" t="n"/>
      <c r="D1361" s="223" t="n"/>
      <c r="E1361" s="223" t="n"/>
      <c r="F1361" s="223" t="n"/>
      <c r="G1361" s="223" t="n"/>
      <c r="H1361" s="223" t="n"/>
      <c r="I1361" s="258" t="n"/>
      <c r="J1361" s="186" t="n"/>
      <c r="K1361" s="264" t="n"/>
      <c r="L1361" s="264" t="n"/>
      <c r="M1361" s="259" t="n"/>
      <c r="N1361" s="223" t="n"/>
      <c r="O1361" s="223" t="n"/>
      <c r="P1361" s="260" t="n"/>
      <c r="Q1361" s="260" t="n"/>
      <c r="R1361" s="223" t="n"/>
      <c r="S1361" s="223" t="n"/>
      <c r="T1361" s="223" t="n"/>
      <c r="U1361" s="261" t="n"/>
      <c r="V1361" s="86" t="n"/>
      <c r="W1361" s="223" t="n"/>
      <c r="X1361" s="225" t="n"/>
      <c r="Y1361" s="262" t="n"/>
      <c r="Z1361" s="226" t="n"/>
      <c r="AA1361" s="241" t="n"/>
      <c r="AB1361" s="237" t="n"/>
    </row>
    <row r="1362" ht="15" customHeight="1" s="283">
      <c r="A1362" s="109" t="n"/>
      <c r="B1362" s="222" t="n"/>
      <c r="C1362" s="223" t="n"/>
      <c r="D1362" s="223" t="n"/>
      <c r="E1362" s="223" t="n"/>
      <c r="F1362" s="223" t="n"/>
      <c r="G1362" s="223" t="n"/>
      <c r="H1362" s="223" t="n"/>
      <c r="I1362" s="258" t="n"/>
      <c r="J1362" s="186" t="n"/>
      <c r="K1362" s="223" t="n"/>
      <c r="L1362" s="264" t="n"/>
      <c r="M1362" s="265" t="n"/>
      <c r="N1362" s="223" t="n"/>
      <c r="O1362" s="223" t="n"/>
      <c r="P1362" s="260" t="n"/>
      <c r="Q1362" s="260" t="n"/>
      <c r="R1362" s="223" t="n"/>
      <c r="S1362" s="223" t="n"/>
      <c r="T1362" s="223" t="n"/>
      <c r="U1362" s="261" t="n"/>
      <c r="V1362" s="86" t="n"/>
      <c r="W1362" s="223" t="n"/>
      <c r="X1362" s="225" t="n"/>
      <c r="Y1362" s="262" t="n"/>
      <c r="Z1362" s="226" t="n"/>
      <c r="AA1362" s="241" t="n"/>
      <c r="AB1362" s="237" t="n"/>
    </row>
    <row r="1363" ht="15" customHeight="1" s="283">
      <c r="A1363" s="109" t="n"/>
      <c r="B1363" s="222" t="n"/>
      <c r="C1363" s="223" t="n"/>
      <c r="D1363" s="223" t="n"/>
      <c r="E1363" s="223" t="n"/>
      <c r="F1363" s="223" t="n"/>
      <c r="G1363" s="223" t="n"/>
      <c r="H1363" s="223" t="n"/>
      <c r="I1363" s="258" t="n"/>
      <c r="J1363" s="186" t="n"/>
      <c r="K1363" s="223" t="n"/>
      <c r="L1363" s="264" t="n"/>
      <c r="M1363" s="265" t="n"/>
      <c r="N1363" s="223" t="n"/>
      <c r="O1363" s="223" t="n"/>
      <c r="P1363" s="260" t="n"/>
      <c r="Q1363" s="260" t="n"/>
      <c r="R1363" s="223" t="n"/>
      <c r="S1363" s="223" t="n"/>
      <c r="T1363" s="223" t="n"/>
      <c r="U1363" s="261" t="n"/>
      <c r="V1363" s="86" t="n"/>
      <c r="W1363" s="223" t="n"/>
      <c r="X1363" s="225" t="n"/>
      <c r="Y1363" s="262" t="n"/>
      <c r="Z1363" s="226" t="n"/>
      <c r="AA1363" s="241" t="n"/>
      <c r="AB1363" s="237" t="n"/>
    </row>
    <row r="1364" ht="15" customHeight="1" s="283">
      <c r="A1364" s="109" t="n"/>
      <c r="B1364" s="222" t="n"/>
      <c r="C1364" s="223" t="n"/>
      <c r="D1364" s="223" t="n"/>
      <c r="E1364" s="223" t="n"/>
      <c r="F1364" s="223" t="n"/>
      <c r="G1364" s="223" t="n"/>
      <c r="H1364" s="223" t="n"/>
      <c r="I1364" s="258" t="n"/>
      <c r="J1364" s="186" t="n"/>
      <c r="K1364" s="264" t="n"/>
      <c r="L1364" s="264" t="n"/>
      <c r="M1364" s="265" t="n"/>
      <c r="N1364" s="223" t="n"/>
      <c r="O1364" s="223" t="n"/>
      <c r="P1364" s="260" t="n"/>
      <c r="Q1364" s="260" t="n"/>
      <c r="R1364" s="223" t="n"/>
      <c r="S1364" s="223" t="n"/>
      <c r="T1364" s="223" t="n"/>
      <c r="U1364" s="261" t="n"/>
      <c r="V1364" s="86" t="n"/>
      <c r="W1364" s="223" t="n"/>
      <c r="X1364" s="225" t="n"/>
      <c r="Y1364" s="262" t="n"/>
      <c r="Z1364" s="226" t="n"/>
      <c r="AA1364" s="241" t="n"/>
      <c r="AB1364" s="237" t="n"/>
    </row>
    <row r="1365" ht="15" customHeight="1" s="283">
      <c r="A1365" s="109" t="n"/>
      <c r="B1365" s="222" t="n"/>
      <c r="C1365" s="223" t="n"/>
      <c r="D1365" s="223" t="n"/>
      <c r="E1365" s="223" t="n"/>
      <c r="F1365" s="223" t="n"/>
      <c r="G1365" s="223" t="n"/>
      <c r="H1365" s="223" t="n"/>
      <c r="I1365" s="258" t="n"/>
      <c r="J1365" s="186" t="n"/>
      <c r="K1365" s="223" t="n"/>
      <c r="L1365" s="264" t="n"/>
      <c r="M1365" s="265" t="n"/>
      <c r="N1365" s="223" t="n"/>
      <c r="O1365" s="223" t="n"/>
      <c r="P1365" s="260" t="n"/>
      <c r="Q1365" s="260" t="n"/>
      <c r="R1365" s="223" t="n"/>
      <c r="S1365" s="223" t="n"/>
      <c r="T1365" s="223" t="n"/>
      <c r="U1365" s="261" t="n"/>
      <c r="V1365" s="86" t="n"/>
      <c r="W1365" s="223" t="n"/>
      <c r="X1365" s="225" t="n"/>
      <c r="Y1365" s="262" t="n"/>
      <c r="Z1365" s="226" t="n"/>
      <c r="AA1365" s="241" t="n"/>
      <c r="AB1365" s="237" t="n"/>
    </row>
    <row r="1366" ht="15" customHeight="1" s="283">
      <c r="A1366" s="109" t="n"/>
      <c r="B1366" s="222" t="n"/>
      <c r="C1366" s="223" t="n"/>
      <c r="D1366" s="223" t="n"/>
      <c r="E1366" s="223" t="n"/>
      <c r="F1366" s="223" t="n"/>
      <c r="G1366" s="223" t="n"/>
      <c r="H1366" s="223" t="n"/>
      <c r="I1366" s="258" t="n"/>
      <c r="J1366" s="186" t="n"/>
      <c r="K1366" s="223" t="n"/>
      <c r="L1366" s="264" t="n"/>
      <c r="M1366" s="265" t="n"/>
      <c r="N1366" s="223" t="n"/>
      <c r="O1366" s="223" t="n"/>
      <c r="P1366" s="260" t="n"/>
      <c r="Q1366" s="260" t="n"/>
      <c r="R1366" s="223" t="n"/>
      <c r="S1366" s="223" t="n"/>
      <c r="T1366" s="223" t="n"/>
      <c r="U1366" s="261" t="n"/>
      <c r="V1366" s="86" t="n"/>
      <c r="W1366" s="223" t="n"/>
      <c r="X1366" s="225" t="n"/>
      <c r="Y1366" s="262" t="n"/>
      <c r="Z1366" s="226" t="n"/>
      <c r="AA1366" s="241" t="n"/>
      <c r="AB1366" s="237" t="n"/>
    </row>
    <row r="1367" ht="15" customHeight="1" s="283">
      <c r="A1367" s="109" t="n"/>
      <c r="B1367" s="222" t="n"/>
      <c r="C1367" s="223" t="n"/>
      <c r="D1367" s="223" t="n"/>
      <c r="E1367" s="223" t="n"/>
      <c r="F1367" s="223" t="n"/>
      <c r="G1367" s="223" t="n"/>
      <c r="H1367" s="223" t="n"/>
      <c r="I1367" s="258" t="n"/>
      <c r="J1367" s="186" t="n"/>
      <c r="K1367" s="223" t="n"/>
      <c r="L1367" s="264" t="n"/>
      <c r="M1367" s="265" t="n"/>
      <c r="N1367" s="223" t="n"/>
      <c r="O1367" s="223" t="n"/>
      <c r="P1367" s="260" t="n"/>
      <c r="Q1367" s="260" t="n"/>
      <c r="R1367" s="223" t="n"/>
      <c r="S1367" s="223" t="n"/>
      <c r="T1367" s="223" t="n"/>
      <c r="U1367" s="261" t="n"/>
      <c r="V1367" s="86" t="n"/>
      <c r="W1367" s="223" t="n"/>
      <c r="X1367" s="225" t="n"/>
      <c r="Y1367" s="262" t="n"/>
      <c r="Z1367" s="226" t="n"/>
      <c r="AA1367" s="241" t="n"/>
      <c r="AB1367" s="237" t="n"/>
    </row>
    <row r="1368" ht="15" customHeight="1" s="283">
      <c r="A1368" s="109" t="n"/>
      <c r="B1368" s="222" t="n"/>
      <c r="C1368" s="223" t="n"/>
      <c r="D1368" s="223" t="n"/>
      <c r="E1368" s="223" t="n"/>
      <c r="F1368" s="223" t="n"/>
      <c r="G1368" s="223" t="n"/>
      <c r="H1368" s="223" t="n"/>
      <c r="I1368" s="258" t="n"/>
      <c r="J1368" s="186" t="n"/>
      <c r="K1368" s="223" t="n"/>
      <c r="L1368" s="264" t="n"/>
      <c r="M1368" s="265" t="n"/>
      <c r="N1368" s="223" t="n"/>
      <c r="O1368" s="223" t="n"/>
      <c r="P1368" s="260" t="n"/>
      <c r="Q1368" s="260" t="n"/>
      <c r="R1368" s="223" t="n"/>
      <c r="S1368" s="223" t="n"/>
      <c r="T1368" s="223" t="n"/>
      <c r="U1368" s="261" t="n"/>
      <c r="V1368" s="86" t="n"/>
      <c r="W1368" s="223" t="n"/>
      <c r="X1368" s="225" t="n"/>
      <c r="Y1368" s="262" t="n"/>
      <c r="Z1368" s="226" t="n"/>
      <c r="AA1368" s="241" t="n"/>
      <c r="AB1368" s="237" t="n"/>
    </row>
    <row r="1369" ht="15" customHeight="1" s="283">
      <c r="A1369" s="109" t="n"/>
      <c r="B1369" s="222" t="n"/>
      <c r="C1369" s="223" t="n"/>
      <c r="D1369" s="223" t="n"/>
      <c r="E1369" s="223" t="n"/>
      <c r="F1369" s="223" t="n"/>
      <c r="G1369" s="223" t="n"/>
      <c r="H1369" s="223" t="n"/>
      <c r="I1369" s="258" t="n"/>
      <c r="J1369" s="186" t="n"/>
      <c r="K1369" s="223" t="n"/>
      <c r="L1369" s="223" t="n"/>
      <c r="M1369" s="259" t="n"/>
      <c r="N1369" s="223" t="n"/>
      <c r="O1369" s="223" t="n"/>
      <c r="P1369" s="260" t="n"/>
      <c r="Q1369" s="260" t="n"/>
      <c r="R1369" s="223" t="n"/>
      <c r="S1369" s="223" t="n"/>
      <c r="T1369" s="223" t="n"/>
      <c r="U1369" s="261" t="n"/>
      <c r="V1369" s="86" t="n"/>
      <c r="W1369" s="223" t="n"/>
      <c r="X1369" s="225" t="n"/>
      <c r="Y1369" s="262" t="n"/>
      <c r="Z1369" s="226" t="n"/>
      <c r="AA1369" s="241" t="n"/>
      <c r="AB1369" s="237" t="n"/>
    </row>
    <row r="1370" ht="15" customHeight="1" s="283">
      <c r="A1370" s="109" t="n"/>
      <c r="B1370" s="222" t="n"/>
      <c r="C1370" s="223" t="n"/>
      <c r="D1370" s="223" t="n"/>
      <c r="E1370" s="223" t="n"/>
      <c r="F1370" s="223" t="n"/>
      <c r="G1370" s="223" t="n"/>
      <c r="H1370" s="223" t="n"/>
      <c r="I1370" s="258" t="n"/>
      <c r="J1370" s="186" t="n"/>
      <c r="K1370" s="223" t="n"/>
      <c r="L1370" s="264" t="n"/>
      <c r="M1370" s="265" t="n"/>
      <c r="N1370" s="223" t="n"/>
      <c r="O1370" s="223" t="n"/>
      <c r="P1370" s="260" t="n"/>
      <c r="Q1370" s="260" t="n"/>
      <c r="R1370" s="223" t="n"/>
      <c r="S1370" s="223" t="n"/>
      <c r="T1370" s="223" t="n"/>
      <c r="U1370" s="261" t="n"/>
      <c r="V1370" s="86" t="n"/>
      <c r="W1370" s="223" t="n"/>
      <c r="X1370" s="225" t="n"/>
      <c r="Y1370" s="262" t="n"/>
      <c r="Z1370" s="226" t="n"/>
      <c r="AA1370" s="241" t="n"/>
      <c r="AB1370" s="237" t="n"/>
    </row>
    <row r="1371" ht="15" customHeight="1" s="283">
      <c r="A1371" s="109" t="n"/>
      <c r="B1371" s="222" t="n"/>
      <c r="C1371" s="223" t="n"/>
      <c r="D1371" s="223" t="n"/>
      <c r="E1371" s="223" t="n"/>
      <c r="F1371" s="223" t="n"/>
      <c r="G1371" s="223" t="n"/>
      <c r="H1371" s="223" t="n"/>
      <c r="I1371" s="258" t="n"/>
      <c r="J1371" s="186" t="n"/>
      <c r="K1371" s="223" t="n"/>
      <c r="L1371" s="223" t="n"/>
      <c r="M1371" s="259" t="n"/>
      <c r="N1371" s="223" t="n"/>
      <c r="O1371" s="223" t="n"/>
      <c r="P1371" s="260" t="n"/>
      <c r="Q1371" s="260" t="n"/>
      <c r="R1371" s="223" t="n"/>
      <c r="S1371" s="223" t="n"/>
      <c r="T1371" s="223" t="n"/>
      <c r="U1371" s="261" t="n"/>
      <c r="V1371" s="86" t="n"/>
      <c r="W1371" s="223" t="n"/>
      <c r="X1371" s="225" t="n"/>
      <c r="Y1371" s="262" t="n"/>
      <c r="Z1371" s="226" t="n"/>
      <c r="AA1371" s="241" t="n"/>
      <c r="AB1371" s="237" t="n"/>
    </row>
    <row r="1372" ht="15" customHeight="1" s="283">
      <c r="A1372" s="109" t="n"/>
      <c r="B1372" s="222" t="n"/>
      <c r="C1372" s="223" t="n"/>
      <c r="D1372" s="223" t="n"/>
      <c r="E1372" s="223" t="n"/>
      <c r="F1372" s="223" t="n"/>
      <c r="G1372" s="223" t="n"/>
      <c r="H1372" s="223" t="n"/>
      <c r="I1372" s="258" t="n"/>
      <c r="J1372" s="186" t="n"/>
      <c r="K1372" s="264" t="n"/>
      <c r="L1372" s="264" t="n"/>
      <c r="M1372" s="265" t="n"/>
      <c r="N1372" s="223" t="n"/>
      <c r="O1372" s="223" t="n"/>
      <c r="P1372" s="260" t="n"/>
      <c r="Q1372" s="260" t="n"/>
      <c r="R1372" s="223" t="n"/>
      <c r="S1372" s="223" t="n"/>
      <c r="T1372" s="223" t="n"/>
      <c r="U1372" s="261" t="n"/>
      <c r="V1372" s="86" t="n"/>
      <c r="W1372" s="223" t="n"/>
      <c r="X1372" s="225" t="n"/>
      <c r="Y1372" s="262" t="n"/>
      <c r="Z1372" s="226" t="n"/>
      <c r="AA1372" s="241" t="n"/>
      <c r="AB1372" s="237" t="n"/>
    </row>
    <row r="1373" ht="15" customHeight="1" s="283">
      <c r="A1373" s="109" t="n"/>
      <c r="B1373" s="222" t="n"/>
      <c r="C1373" s="223" t="n"/>
      <c r="D1373" s="223" t="n"/>
      <c r="E1373" s="223" t="n"/>
      <c r="F1373" s="223" t="n"/>
      <c r="G1373" s="223" t="n"/>
      <c r="H1373" s="223" t="n"/>
      <c r="I1373" s="258" t="n"/>
      <c r="J1373" s="186" t="n"/>
      <c r="K1373" s="223" t="n"/>
      <c r="L1373" s="264" t="n"/>
      <c r="M1373" s="265" t="n"/>
      <c r="N1373" s="223" t="n"/>
      <c r="O1373" s="223" t="n"/>
      <c r="P1373" s="260" t="n"/>
      <c r="Q1373" s="260" t="n"/>
      <c r="R1373" s="223" t="n"/>
      <c r="S1373" s="223" t="n"/>
      <c r="T1373" s="223" t="n"/>
      <c r="U1373" s="261" t="n"/>
      <c r="V1373" s="86" t="n"/>
      <c r="W1373" s="223" t="n"/>
      <c r="X1373" s="225" t="n"/>
      <c r="Y1373" s="262" t="n"/>
      <c r="Z1373" s="226" t="n"/>
      <c r="AA1373" s="241" t="n"/>
      <c r="AB1373" s="237" t="n"/>
    </row>
    <row r="1374" ht="15" customHeight="1" s="283">
      <c r="A1374" s="109" t="n"/>
      <c r="B1374" s="222" t="n"/>
      <c r="C1374" s="223" t="n"/>
      <c r="D1374" s="223" t="n"/>
      <c r="E1374" s="223" t="n"/>
      <c r="F1374" s="223" t="n"/>
      <c r="G1374" s="223" t="n"/>
      <c r="H1374" s="223" t="n"/>
      <c r="I1374" s="258" t="n"/>
      <c r="J1374" s="186" t="n"/>
      <c r="K1374" s="223" t="n"/>
      <c r="L1374" s="264" t="n"/>
      <c r="M1374" s="265" t="n"/>
      <c r="N1374" s="223" t="n"/>
      <c r="O1374" s="223" t="n"/>
      <c r="P1374" s="260" t="n"/>
      <c r="Q1374" s="260" t="n"/>
      <c r="R1374" s="223" t="n"/>
      <c r="S1374" s="223" t="n"/>
      <c r="T1374" s="223" t="n"/>
      <c r="U1374" s="261" t="n"/>
      <c r="V1374" s="86" t="n"/>
      <c r="W1374" s="223" t="n"/>
      <c r="X1374" s="225" t="n"/>
      <c r="Y1374" s="262" t="n"/>
      <c r="Z1374" s="226" t="n"/>
      <c r="AA1374" s="241" t="n"/>
      <c r="AB1374" s="237" t="n"/>
    </row>
    <row r="1375" ht="15" customHeight="1" s="283">
      <c r="A1375" s="109" t="n"/>
      <c r="B1375" s="222" t="n"/>
      <c r="C1375" s="223" t="n"/>
      <c r="D1375" s="223" t="n"/>
      <c r="E1375" s="223" t="n"/>
      <c r="F1375" s="223" t="n"/>
      <c r="G1375" s="223" t="n"/>
      <c r="H1375" s="223" t="n"/>
      <c r="I1375" s="258" t="n"/>
      <c r="J1375" s="186" t="n"/>
      <c r="K1375" s="223" t="n"/>
      <c r="L1375" s="264" t="n"/>
      <c r="M1375" s="265" t="n"/>
      <c r="N1375" s="223" t="n"/>
      <c r="O1375" s="223" t="n"/>
      <c r="P1375" s="260" t="n"/>
      <c r="Q1375" s="260" t="n"/>
      <c r="R1375" s="223" t="n"/>
      <c r="S1375" s="223" t="n"/>
      <c r="T1375" s="223" t="n"/>
      <c r="U1375" s="261" t="n"/>
      <c r="V1375" s="86" t="n"/>
      <c r="W1375" s="223" t="n"/>
      <c r="X1375" s="225" t="n"/>
      <c r="Y1375" s="262" t="n"/>
      <c r="Z1375" s="226" t="n"/>
      <c r="AA1375" s="241" t="n"/>
      <c r="AB1375" s="237" t="n"/>
    </row>
    <row r="1376" ht="15" customHeight="1" s="283">
      <c r="A1376" s="109" t="n"/>
      <c r="B1376" s="222" t="n"/>
      <c r="C1376" s="223" t="n"/>
      <c r="D1376" s="223" t="n"/>
      <c r="E1376" s="223" t="n"/>
      <c r="F1376" s="223" t="n"/>
      <c r="G1376" s="223" t="n"/>
      <c r="H1376" s="223" t="n"/>
      <c r="I1376" s="258" t="n"/>
      <c r="J1376" s="186" t="n"/>
      <c r="K1376" s="264" t="n"/>
      <c r="L1376" s="264" t="n"/>
      <c r="M1376" s="265" t="n"/>
      <c r="N1376" s="223" t="n"/>
      <c r="O1376" s="223" t="n"/>
      <c r="P1376" s="260" t="n"/>
      <c r="Q1376" s="260" t="n"/>
      <c r="R1376" s="223" t="n"/>
      <c r="S1376" s="223" t="n"/>
      <c r="T1376" s="223" t="n"/>
      <c r="U1376" s="261" t="n"/>
      <c r="V1376" s="86" t="n"/>
      <c r="W1376" s="223" t="n"/>
      <c r="X1376" s="225" t="n"/>
      <c r="Y1376" s="262" t="n"/>
      <c r="Z1376" s="226" t="n"/>
      <c r="AA1376" s="241" t="n"/>
      <c r="AB1376" s="237" t="n"/>
    </row>
    <row r="1377" ht="15" customHeight="1" s="283">
      <c r="A1377" s="109" t="n"/>
      <c r="B1377" s="222" t="n"/>
      <c r="C1377" s="223" t="n"/>
      <c r="D1377" s="223" t="n"/>
      <c r="E1377" s="223" t="n"/>
      <c r="F1377" s="223" t="n"/>
      <c r="G1377" s="223" t="n"/>
      <c r="H1377" s="223" t="n"/>
      <c r="I1377" s="258" t="n"/>
      <c r="J1377" s="186" t="n"/>
      <c r="K1377" s="223" t="n"/>
      <c r="L1377" s="264" t="n"/>
      <c r="M1377" s="265" t="n"/>
      <c r="N1377" s="223" t="n"/>
      <c r="O1377" s="223" t="n"/>
      <c r="P1377" s="260" t="n"/>
      <c r="Q1377" s="260" t="n"/>
      <c r="R1377" s="223" t="n"/>
      <c r="S1377" s="223" t="n"/>
      <c r="T1377" s="223" t="n"/>
      <c r="U1377" s="261" t="n"/>
      <c r="V1377" s="86" t="n"/>
      <c r="W1377" s="223" t="n"/>
      <c r="X1377" s="225" t="n"/>
      <c r="Y1377" s="262" t="n"/>
      <c r="Z1377" s="226" t="n"/>
      <c r="AA1377" s="241" t="n"/>
      <c r="AB1377" s="237" t="n"/>
    </row>
    <row r="1378" ht="15" customHeight="1" s="283">
      <c r="A1378" s="109" t="n"/>
      <c r="B1378" s="222" t="n"/>
      <c r="C1378" s="223" t="n"/>
      <c r="D1378" s="223" t="n"/>
      <c r="E1378" s="223" t="n"/>
      <c r="F1378" s="223" t="n"/>
      <c r="G1378" s="223" t="n"/>
      <c r="H1378" s="223" t="n"/>
      <c r="I1378" s="258" t="n"/>
      <c r="J1378" s="186" t="n"/>
      <c r="K1378" s="223" t="n"/>
      <c r="L1378" s="264" t="n"/>
      <c r="M1378" s="265" t="n"/>
      <c r="N1378" s="223" t="n"/>
      <c r="O1378" s="223" t="n"/>
      <c r="P1378" s="260" t="n"/>
      <c r="Q1378" s="260" t="n"/>
      <c r="R1378" s="223" t="n"/>
      <c r="S1378" s="223" t="n"/>
      <c r="T1378" s="223" t="n"/>
      <c r="U1378" s="261" t="n"/>
      <c r="V1378" s="86" t="n"/>
      <c r="W1378" s="223" t="n"/>
      <c r="X1378" s="225" t="n"/>
      <c r="Y1378" s="262" t="n"/>
      <c r="Z1378" s="226" t="n"/>
      <c r="AA1378" s="241" t="n"/>
      <c r="AB1378" s="237" t="n"/>
    </row>
    <row r="1379" ht="15" customHeight="1" s="283">
      <c r="A1379" s="109" t="n"/>
      <c r="B1379" s="222" t="n"/>
      <c r="C1379" s="223" t="n"/>
      <c r="D1379" s="223" t="n"/>
      <c r="E1379" s="223" t="n"/>
      <c r="F1379" s="223" t="n"/>
      <c r="G1379" s="223" t="n"/>
      <c r="H1379" s="223" t="n"/>
      <c r="I1379" s="258" t="n"/>
      <c r="J1379" s="186" t="n"/>
      <c r="K1379" s="223" t="n"/>
      <c r="L1379" s="264" t="n"/>
      <c r="M1379" s="265" t="n"/>
      <c r="N1379" s="223" t="n"/>
      <c r="O1379" s="223" t="n"/>
      <c r="P1379" s="260" t="n"/>
      <c r="Q1379" s="260" t="n"/>
      <c r="R1379" s="223" t="n"/>
      <c r="S1379" s="223" t="n"/>
      <c r="T1379" s="223" t="n"/>
      <c r="U1379" s="261" t="n"/>
      <c r="V1379" s="86" t="n"/>
      <c r="W1379" s="223" t="n"/>
      <c r="X1379" s="225" t="n"/>
      <c r="Y1379" s="262" t="n"/>
      <c r="Z1379" s="226" t="n"/>
      <c r="AA1379" s="241" t="n"/>
      <c r="AB1379" s="237" t="n"/>
    </row>
    <row r="1380" ht="15" customHeight="1" s="283">
      <c r="A1380" s="109" t="n"/>
      <c r="B1380" s="222" t="n"/>
      <c r="C1380" s="223" t="n"/>
      <c r="D1380" s="223" t="n"/>
      <c r="E1380" s="223" t="n"/>
      <c r="F1380" s="223" t="n"/>
      <c r="G1380" s="223" t="n"/>
      <c r="H1380" s="223" t="n"/>
      <c r="I1380" s="258" t="n"/>
      <c r="J1380" s="186" t="n"/>
      <c r="K1380" s="223" t="n"/>
      <c r="L1380" s="264" t="n"/>
      <c r="M1380" s="265" t="n"/>
      <c r="N1380" s="223" t="n"/>
      <c r="O1380" s="223" t="n"/>
      <c r="P1380" s="260" t="n"/>
      <c r="Q1380" s="260" t="n"/>
      <c r="R1380" s="223" t="n"/>
      <c r="S1380" s="223" t="n"/>
      <c r="T1380" s="223" t="n"/>
      <c r="U1380" s="261" t="n"/>
      <c r="V1380" s="86" t="n"/>
      <c r="W1380" s="223" t="n"/>
      <c r="X1380" s="225" t="n"/>
      <c r="Y1380" s="262" t="n"/>
      <c r="Z1380" s="226" t="n"/>
      <c r="AA1380" s="241" t="n"/>
      <c r="AB1380" s="237" t="n"/>
    </row>
    <row r="1381" ht="15" customHeight="1" s="283">
      <c r="A1381" s="109" t="n"/>
      <c r="B1381" s="222" t="n"/>
      <c r="C1381" s="223" t="n"/>
      <c r="D1381" s="223" t="n"/>
      <c r="E1381" s="223" t="n"/>
      <c r="F1381" s="223" t="n"/>
      <c r="G1381" s="223" t="n"/>
      <c r="H1381" s="223" t="n"/>
      <c r="I1381" s="258" t="n"/>
      <c r="J1381" s="186" t="n"/>
      <c r="K1381" s="223" t="n"/>
      <c r="L1381" s="264" t="n"/>
      <c r="M1381" s="265" t="n"/>
      <c r="N1381" s="223" t="n"/>
      <c r="O1381" s="223" t="n"/>
      <c r="P1381" s="260" t="n"/>
      <c r="Q1381" s="260" t="n"/>
      <c r="R1381" s="223" t="n"/>
      <c r="S1381" s="223" t="n"/>
      <c r="T1381" s="223" t="n"/>
      <c r="U1381" s="261" t="n"/>
      <c r="V1381" s="86" t="n"/>
      <c r="W1381" s="223" t="n"/>
      <c r="X1381" s="225" t="n"/>
      <c r="Y1381" s="262" t="n"/>
      <c r="Z1381" s="226" t="n"/>
      <c r="AA1381" s="241" t="n"/>
      <c r="AB1381" s="237" t="n"/>
    </row>
    <row r="1382" ht="15" customHeight="1" s="283">
      <c r="A1382" s="109" t="n"/>
      <c r="B1382" s="222" t="n"/>
      <c r="C1382" s="223" t="n"/>
      <c r="D1382" s="223" t="n"/>
      <c r="E1382" s="223" t="n"/>
      <c r="F1382" s="223" t="n"/>
      <c r="G1382" s="223" t="n"/>
      <c r="H1382" s="223" t="n"/>
      <c r="I1382" s="258" t="n"/>
      <c r="J1382" s="186" t="n"/>
      <c r="K1382" s="223" t="n"/>
      <c r="L1382" s="264" t="n"/>
      <c r="M1382" s="265" t="n"/>
      <c r="N1382" s="223" t="n"/>
      <c r="O1382" s="223" t="n"/>
      <c r="P1382" s="260" t="n"/>
      <c r="Q1382" s="260" t="n"/>
      <c r="R1382" s="223" t="n"/>
      <c r="S1382" s="223" t="n"/>
      <c r="T1382" s="223" t="n"/>
      <c r="U1382" s="261" t="n"/>
      <c r="V1382" s="86" t="n"/>
      <c r="W1382" s="223" t="n"/>
      <c r="X1382" s="225" t="n"/>
      <c r="Y1382" s="262" t="n"/>
      <c r="Z1382" s="226" t="n"/>
      <c r="AA1382" s="241" t="n"/>
      <c r="AB1382" s="237" t="n"/>
    </row>
    <row r="1383" ht="15" customHeight="1" s="283">
      <c r="A1383" s="109" t="n"/>
      <c r="B1383" s="222" t="n"/>
      <c r="C1383" s="223" t="n"/>
      <c r="D1383" s="223" t="n"/>
      <c r="E1383" s="223" t="n"/>
      <c r="F1383" s="223" t="n"/>
      <c r="G1383" s="223" t="n"/>
      <c r="H1383" s="223" t="n"/>
      <c r="I1383" s="258" t="n"/>
      <c r="J1383" s="186" t="n"/>
      <c r="K1383" s="223" t="n"/>
      <c r="L1383" s="264" t="n"/>
      <c r="M1383" s="265" t="n"/>
      <c r="N1383" s="223" t="n"/>
      <c r="O1383" s="223" t="n"/>
      <c r="P1383" s="260" t="n"/>
      <c r="Q1383" s="260" t="n"/>
      <c r="R1383" s="223" t="n"/>
      <c r="S1383" s="223" t="n"/>
      <c r="T1383" s="223" t="n"/>
      <c r="U1383" s="261" t="n"/>
      <c r="V1383" s="86" t="n"/>
      <c r="W1383" s="223" t="n"/>
      <c r="X1383" s="225" t="n"/>
      <c r="Y1383" s="262" t="n"/>
      <c r="Z1383" s="226" t="n"/>
      <c r="AA1383" s="241" t="n"/>
      <c r="AB1383" s="237" t="n"/>
    </row>
    <row r="1384" ht="15" customHeight="1" s="283">
      <c r="A1384" s="109" t="n"/>
      <c r="B1384" s="222" t="n"/>
      <c r="C1384" s="223" t="n"/>
      <c r="D1384" s="223" t="n"/>
      <c r="E1384" s="223" t="n"/>
      <c r="F1384" s="223" t="n"/>
      <c r="G1384" s="223" t="n"/>
      <c r="H1384" s="223" t="n"/>
      <c r="I1384" s="258" t="n"/>
      <c r="J1384" s="186" t="n"/>
      <c r="K1384" s="223" t="n"/>
      <c r="L1384" s="264" t="n"/>
      <c r="M1384" s="265" t="n"/>
      <c r="N1384" s="223" t="n"/>
      <c r="O1384" s="223" t="n"/>
      <c r="P1384" s="260" t="n"/>
      <c r="Q1384" s="260" t="n"/>
      <c r="R1384" s="223" t="n"/>
      <c r="S1384" s="223" t="n"/>
      <c r="T1384" s="223" t="n"/>
      <c r="U1384" s="261" t="n"/>
      <c r="V1384" s="86" t="n"/>
      <c r="W1384" s="223" t="n"/>
      <c r="X1384" s="225" t="n"/>
      <c r="Y1384" s="262" t="n"/>
      <c r="Z1384" s="226" t="n"/>
      <c r="AA1384" s="241" t="n"/>
      <c r="AB1384" s="237" t="n"/>
    </row>
    <row r="1385" ht="15" customHeight="1" s="283">
      <c r="A1385" s="109" t="n"/>
      <c r="B1385" s="222" t="n"/>
      <c r="C1385" s="223" t="n"/>
      <c r="D1385" s="223" t="n"/>
      <c r="E1385" s="223" t="n"/>
      <c r="F1385" s="223" t="n"/>
      <c r="G1385" s="223" t="n"/>
      <c r="H1385" s="223" t="n"/>
      <c r="I1385" s="258" t="n"/>
      <c r="J1385" s="186" t="n"/>
      <c r="K1385" s="223" t="n"/>
      <c r="L1385" s="264" t="n"/>
      <c r="M1385" s="265" t="n"/>
      <c r="N1385" s="223" t="n"/>
      <c r="O1385" s="223" t="n"/>
      <c r="P1385" s="260" t="n"/>
      <c r="Q1385" s="260" t="n"/>
      <c r="R1385" s="223" t="n"/>
      <c r="S1385" s="223" t="n"/>
      <c r="T1385" s="223" t="n"/>
      <c r="U1385" s="261" t="n"/>
      <c r="V1385" s="86" t="n"/>
      <c r="W1385" s="223" t="n"/>
      <c r="X1385" s="225" t="n"/>
      <c r="Y1385" s="262" t="n"/>
      <c r="Z1385" s="226" t="n"/>
      <c r="AA1385" s="241" t="n"/>
      <c r="AB1385" s="237" t="n"/>
    </row>
    <row r="1386" ht="15" customHeight="1" s="283">
      <c r="A1386" s="109" t="n"/>
      <c r="B1386" s="222" t="n"/>
      <c r="C1386" s="223" t="n"/>
      <c r="D1386" s="223" t="n"/>
      <c r="E1386" s="223" t="n"/>
      <c r="F1386" s="223" t="n"/>
      <c r="G1386" s="223" t="n"/>
      <c r="H1386" s="223" t="n"/>
      <c r="I1386" s="258" t="n"/>
      <c r="J1386" s="186" t="n"/>
      <c r="K1386" s="264" t="n"/>
      <c r="L1386" s="264" t="n"/>
      <c r="M1386" s="259" t="n"/>
      <c r="N1386" s="223" t="n"/>
      <c r="O1386" s="223" t="n"/>
      <c r="P1386" s="260" t="n"/>
      <c r="Q1386" s="260" t="n"/>
      <c r="R1386" s="223" t="n"/>
      <c r="S1386" s="223" t="n"/>
      <c r="T1386" s="223" t="n"/>
      <c r="U1386" s="261" t="n"/>
      <c r="V1386" s="86" t="n"/>
      <c r="W1386" s="223" t="n"/>
      <c r="X1386" s="225" t="n"/>
      <c r="Y1386" s="262" t="n"/>
      <c r="Z1386" s="226" t="n"/>
      <c r="AA1386" s="241" t="n"/>
      <c r="AB1386" s="237" t="n"/>
    </row>
    <row r="1387" ht="15" customHeight="1" s="283">
      <c r="A1387" s="109" t="n"/>
      <c r="B1387" s="222" t="n"/>
      <c r="C1387" s="223" t="n"/>
      <c r="D1387" s="223" t="n"/>
      <c r="E1387" s="223" t="n"/>
      <c r="F1387" s="223" t="n"/>
      <c r="G1387" s="223" t="n"/>
      <c r="H1387" s="223" t="n"/>
      <c r="I1387" s="258" t="n"/>
      <c r="J1387" s="186" t="n"/>
      <c r="K1387" s="223" t="n"/>
      <c r="L1387" s="264" t="n"/>
      <c r="M1387" s="265" t="n"/>
      <c r="N1387" s="223" t="n"/>
      <c r="O1387" s="223" t="n"/>
      <c r="P1387" s="260" t="n"/>
      <c r="Q1387" s="260" t="n"/>
      <c r="R1387" s="223" t="n"/>
      <c r="S1387" s="223" t="n"/>
      <c r="T1387" s="223" t="n"/>
      <c r="U1387" s="261" t="n"/>
      <c r="V1387" s="86" t="n"/>
      <c r="W1387" s="223" t="n"/>
      <c r="X1387" s="225" t="n"/>
      <c r="Y1387" s="262" t="n"/>
      <c r="Z1387" s="226" t="n"/>
      <c r="AA1387" s="241" t="n"/>
      <c r="AB1387" s="237" t="n"/>
    </row>
    <row r="1388" ht="15" customHeight="1" s="283">
      <c r="A1388" s="109" t="n"/>
      <c r="B1388" s="222" t="n"/>
      <c r="C1388" s="223" t="n"/>
      <c r="D1388" s="223" t="n"/>
      <c r="E1388" s="223" t="n"/>
      <c r="F1388" s="223" t="n"/>
      <c r="G1388" s="223" t="n"/>
      <c r="H1388" s="223" t="n"/>
      <c r="I1388" s="258" t="n"/>
      <c r="J1388" s="186" t="n"/>
      <c r="K1388" s="223" t="n"/>
      <c r="L1388" s="264" t="n"/>
      <c r="M1388" s="265" t="n"/>
      <c r="N1388" s="223" t="n"/>
      <c r="O1388" s="223" t="n"/>
      <c r="P1388" s="260" t="n"/>
      <c r="Q1388" s="260" t="n"/>
      <c r="R1388" s="223" t="n"/>
      <c r="S1388" s="223" t="n"/>
      <c r="T1388" s="223" t="n"/>
      <c r="U1388" s="261" t="n"/>
      <c r="V1388" s="86" t="n"/>
      <c r="W1388" s="223" t="n"/>
      <c r="X1388" s="225" t="n"/>
      <c r="Y1388" s="262" t="n"/>
      <c r="Z1388" s="226" t="n"/>
      <c r="AA1388" s="241" t="n"/>
      <c r="AB1388" s="237" t="n"/>
    </row>
    <row r="1389" ht="15" customHeight="1" s="283">
      <c r="A1389" s="109" t="n"/>
      <c r="B1389" s="222" t="n"/>
      <c r="C1389" s="223" t="n"/>
      <c r="D1389" s="223" t="n"/>
      <c r="E1389" s="223" t="n"/>
      <c r="F1389" s="223" t="n"/>
      <c r="G1389" s="223" t="n"/>
      <c r="H1389" s="223" t="n"/>
      <c r="I1389" s="258" t="n"/>
      <c r="J1389" s="186" t="n"/>
      <c r="K1389" s="223" t="n"/>
      <c r="L1389" s="264" t="n"/>
      <c r="M1389" s="265" t="n"/>
      <c r="N1389" s="223" t="n"/>
      <c r="O1389" s="223" t="n"/>
      <c r="P1389" s="260" t="n"/>
      <c r="Q1389" s="260" t="n"/>
      <c r="R1389" s="223" t="n"/>
      <c r="S1389" s="223" t="n"/>
      <c r="T1389" s="223" t="n"/>
      <c r="U1389" s="261" t="n"/>
      <c r="V1389" s="86" t="n"/>
      <c r="W1389" s="223" t="n"/>
      <c r="X1389" s="225" t="n"/>
      <c r="Y1389" s="262" t="n"/>
      <c r="Z1389" s="226" t="n"/>
      <c r="AA1389" s="241" t="n"/>
      <c r="AB1389" s="237" t="n"/>
    </row>
    <row r="1390" ht="15" customHeight="1" s="283">
      <c r="A1390" s="109" t="n"/>
      <c r="B1390" s="222" t="n"/>
      <c r="C1390" s="223" t="n"/>
      <c r="D1390" s="223" t="n"/>
      <c r="E1390" s="223" t="n"/>
      <c r="F1390" s="223" t="n"/>
      <c r="G1390" s="223" t="n"/>
      <c r="H1390" s="223" t="n"/>
      <c r="I1390" s="258" t="n"/>
      <c r="J1390" s="186" t="n"/>
      <c r="K1390" s="223" t="n"/>
      <c r="L1390" s="264" t="n"/>
      <c r="M1390" s="265" t="n"/>
      <c r="N1390" s="223" t="n"/>
      <c r="O1390" s="223" t="n"/>
      <c r="P1390" s="260" t="n"/>
      <c r="Q1390" s="260" t="n"/>
      <c r="R1390" s="223" t="n"/>
      <c r="S1390" s="223" t="n"/>
      <c r="T1390" s="223" t="n"/>
      <c r="U1390" s="261" t="n"/>
      <c r="V1390" s="86" t="n"/>
      <c r="W1390" s="223" t="n"/>
      <c r="X1390" s="225" t="n"/>
      <c r="Y1390" s="262" t="n"/>
      <c r="Z1390" s="226" t="n"/>
      <c r="AA1390" s="241" t="n"/>
      <c r="AB1390" s="237" t="n"/>
    </row>
    <row r="1391" ht="15" customHeight="1" s="283">
      <c r="A1391" s="109" t="n"/>
      <c r="B1391" s="222" t="n"/>
      <c r="C1391" s="223" t="n"/>
      <c r="D1391" s="223" t="n"/>
      <c r="E1391" s="223" t="n"/>
      <c r="F1391" s="223" t="n"/>
      <c r="G1391" s="223" t="n"/>
      <c r="H1391" s="223" t="n"/>
      <c r="I1391" s="258" t="n"/>
      <c r="J1391" s="186" t="n"/>
      <c r="K1391" s="223" t="n"/>
      <c r="L1391" s="223" t="n"/>
      <c r="M1391" s="259" t="n"/>
      <c r="N1391" s="223" t="n"/>
      <c r="O1391" s="223" t="n"/>
      <c r="P1391" s="260" t="n"/>
      <c r="Q1391" s="260" t="n"/>
      <c r="R1391" s="223" t="n"/>
      <c r="S1391" s="223" t="n"/>
      <c r="T1391" s="223" t="n"/>
      <c r="U1391" s="261" t="n"/>
      <c r="V1391" s="86" t="n"/>
      <c r="W1391" s="223" t="n"/>
      <c r="X1391" s="225" t="n"/>
      <c r="Y1391" s="262" t="n"/>
      <c r="Z1391" s="226" t="n"/>
      <c r="AA1391" s="241" t="n"/>
      <c r="AB1391" s="237" t="n"/>
    </row>
    <row r="1392" ht="15" customHeight="1" s="283">
      <c r="A1392" s="109" t="n"/>
      <c r="B1392" s="222" t="n"/>
      <c r="C1392" s="223" t="n"/>
      <c r="D1392" s="223" t="n"/>
      <c r="E1392" s="223" t="n"/>
      <c r="F1392" s="223" t="n"/>
      <c r="G1392" s="223" t="n"/>
      <c r="H1392" s="223" t="n"/>
      <c r="I1392" s="258" t="n"/>
      <c r="J1392" s="186" t="n"/>
      <c r="K1392" s="223" t="n"/>
      <c r="L1392" s="264" t="n"/>
      <c r="M1392" s="265" t="n"/>
      <c r="N1392" s="223" t="n"/>
      <c r="O1392" s="223" t="n"/>
      <c r="P1392" s="260" t="n"/>
      <c r="Q1392" s="260" t="n"/>
      <c r="R1392" s="223" t="n"/>
      <c r="S1392" s="223" t="n"/>
      <c r="T1392" s="223" t="n"/>
      <c r="U1392" s="261" t="n"/>
      <c r="V1392" s="86" t="n"/>
      <c r="W1392" s="223" t="n"/>
      <c r="X1392" s="225" t="n"/>
      <c r="Y1392" s="262" t="n"/>
      <c r="Z1392" s="226" t="n"/>
      <c r="AA1392" s="241" t="n"/>
      <c r="AB1392" s="237" t="n"/>
    </row>
    <row r="1393" ht="15" customHeight="1" s="283">
      <c r="A1393" s="109" t="n"/>
      <c r="B1393" s="222" t="n"/>
      <c r="C1393" s="223" t="n"/>
      <c r="D1393" s="223" t="n"/>
      <c r="E1393" s="223" t="n"/>
      <c r="F1393" s="223" t="n"/>
      <c r="G1393" s="223" t="n"/>
      <c r="H1393" s="223" t="n"/>
      <c r="I1393" s="258" t="n"/>
      <c r="J1393" s="186" t="n"/>
      <c r="K1393" s="223" t="n"/>
      <c r="L1393" s="264" t="n"/>
      <c r="M1393" s="265" t="n"/>
      <c r="N1393" s="223" t="n"/>
      <c r="O1393" s="223" t="n"/>
      <c r="P1393" s="260" t="n"/>
      <c r="Q1393" s="260" t="n"/>
      <c r="R1393" s="223" t="n"/>
      <c r="S1393" s="223" t="n"/>
      <c r="T1393" s="223" t="n"/>
      <c r="U1393" s="261" t="n"/>
      <c r="V1393" s="86" t="n"/>
      <c r="W1393" s="223" t="n"/>
      <c r="X1393" s="225" t="n"/>
      <c r="Y1393" s="262" t="n"/>
      <c r="Z1393" s="226" t="n"/>
      <c r="AA1393" s="241" t="n"/>
      <c r="AB1393" s="237" t="n"/>
    </row>
    <row r="1394" ht="15" customHeight="1" s="283">
      <c r="A1394" s="109" t="n"/>
      <c r="B1394" s="222" t="n"/>
      <c r="C1394" s="223" t="n"/>
      <c r="D1394" s="223" t="n"/>
      <c r="E1394" s="223" t="n"/>
      <c r="F1394" s="223" t="n"/>
      <c r="G1394" s="223" t="n"/>
      <c r="H1394" s="223" t="n"/>
      <c r="I1394" s="258" t="n"/>
      <c r="J1394" s="186" t="n"/>
      <c r="K1394" s="223" t="n"/>
      <c r="L1394" s="223" t="n"/>
      <c r="M1394" s="259" t="n"/>
      <c r="N1394" s="223" t="n"/>
      <c r="O1394" s="223" t="n"/>
      <c r="P1394" s="260" t="n"/>
      <c r="Q1394" s="260" t="n"/>
      <c r="R1394" s="223" t="n"/>
      <c r="S1394" s="223" t="n"/>
      <c r="T1394" s="223" t="n"/>
      <c r="U1394" s="261" t="n"/>
      <c r="V1394" s="86" t="n"/>
      <c r="W1394" s="223" t="n"/>
      <c r="X1394" s="225" t="n"/>
      <c r="Y1394" s="262" t="n"/>
      <c r="Z1394" s="226" t="n"/>
      <c r="AA1394" s="241" t="n"/>
      <c r="AB1394" s="237" t="n"/>
    </row>
    <row r="1395" ht="15" customHeight="1" s="283">
      <c r="A1395" s="109" t="n"/>
      <c r="B1395" s="222" t="n"/>
      <c r="C1395" s="223" t="n"/>
      <c r="D1395" s="223" t="n"/>
      <c r="E1395" s="223" t="n"/>
      <c r="F1395" s="223" t="n"/>
      <c r="G1395" s="223" t="n"/>
      <c r="H1395" s="223" t="n"/>
      <c r="I1395" s="258" t="n"/>
      <c r="J1395" s="186" t="n"/>
      <c r="K1395" s="264" t="n"/>
      <c r="L1395" s="264" t="n"/>
      <c r="M1395" s="265" t="n"/>
      <c r="N1395" s="223" t="n"/>
      <c r="O1395" s="223" t="n"/>
      <c r="P1395" s="260" t="n"/>
      <c r="Q1395" s="260" t="n"/>
      <c r="R1395" s="223" t="n"/>
      <c r="S1395" s="223" t="n"/>
      <c r="T1395" s="223" t="n"/>
      <c r="U1395" s="261" t="n"/>
      <c r="V1395" s="86" t="n"/>
      <c r="W1395" s="223" t="n"/>
      <c r="X1395" s="225" t="n"/>
      <c r="Y1395" s="262" t="n"/>
      <c r="Z1395" s="226" t="n"/>
      <c r="AA1395" s="241" t="n"/>
      <c r="AB1395" s="237" t="n"/>
    </row>
    <row r="1396" ht="15" customHeight="1" s="283">
      <c r="A1396" s="109" t="n"/>
      <c r="B1396" s="222" t="n"/>
      <c r="C1396" s="223" t="n"/>
      <c r="D1396" s="223" t="n"/>
      <c r="E1396" s="223" t="n"/>
      <c r="F1396" s="223" t="n"/>
      <c r="G1396" s="223" t="n"/>
      <c r="H1396" s="223" t="n"/>
      <c r="I1396" s="258" t="n"/>
      <c r="J1396" s="186" t="n"/>
      <c r="K1396" s="223" t="n"/>
      <c r="L1396" s="264" t="n"/>
      <c r="M1396" s="265" t="n"/>
      <c r="N1396" s="223" t="n"/>
      <c r="O1396" s="223" t="n"/>
      <c r="P1396" s="260" t="n"/>
      <c r="Q1396" s="260" t="n"/>
      <c r="R1396" s="223" t="n"/>
      <c r="S1396" s="223" t="n"/>
      <c r="T1396" s="223" t="n"/>
      <c r="U1396" s="261" t="n"/>
      <c r="V1396" s="86" t="n"/>
      <c r="W1396" s="223" t="n"/>
      <c r="X1396" s="225" t="n"/>
      <c r="Y1396" s="262" t="n"/>
      <c r="Z1396" s="226" t="n"/>
      <c r="AA1396" s="241" t="n"/>
      <c r="AB1396" s="237" t="n"/>
    </row>
    <row r="1397" ht="15" customHeight="1" s="283">
      <c r="A1397" s="109" t="n"/>
      <c r="B1397" s="222" t="n"/>
      <c r="C1397" s="223" t="n"/>
      <c r="D1397" s="223" t="n"/>
      <c r="E1397" s="223" t="n"/>
      <c r="F1397" s="223" t="n"/>
      <c r="G1397" s="223" t="n"/>
      <c r="H1397" s="223" t="n"/>
      <c r="I1397" s="258" t="n"/>
      <c r="J1397" s="186" t="n"/>
      <c r="K1397" s="223" t="n"/>
      <c r="L1397" s="264" t="n"/>
      <c r="M1397" s="265" t="n"/>
      <c r="N1397" s="223" t="n"/>
      <c r="O1397" s="223" t="n"/>
      <c r="P1397" s="260" t="n"/>
      <c r="Q1397" s="260" t="n"/>
      <c r="R1397" s="223" t="n"/>
      <c r="S1397" s="223" t="n"/>
      <c r="T1397" s="223" t="n"/>
      <c r="U1397" s="261" t="n"/>
      <c r="V1397" s="86" t="n"/>
      <c r="W1397" s="223" t="n"/>
      <c r="X1397" s="225" t="n"/>
      <c r="Y1397" s="262" t="n"/>
      <c r="Z1397" s="226" t="n"/>
      <c r="AA1397" s="241" t="n"/>
      <c r="AB1397" s="237" t="n"/>
    </row>
    <row r="1398" ht="15" customHeight="1" s="283">
      <c r="A1398" s="109" t="n"/>
      <c r="B1398" s="222" t="n"/>
      <c r="C1398" s="223" t="n"/>
      <c r="D1398" s="223" t="n"/>
      <c r="E1398" s="223" t="n"/>
      <c r="F1398" s="223" t="n"/>
      <c r="G1398" s="223" t="n"/>
      <c r="H1398" s="223" t="n"/>
      <c r="I1398" s="258" t="n"/>
      <c r="J1398" s="186" t="n"/>
      <c r="K1398" s="223" t="n"/>
      <c r="L1398" s="223" t="n"/>
      <c r="M1398" s="259" t="n"/>
      <c r="N1398" s="223" t="n"/>
      <c r="O1398" s="223" t="n"/>
      <c r="P1398" s="260" t="n"/>
      <c r="Q1398" s="260" t="n"/>
      <c r="R1398" s="223" t="n"/>
      <c r="S1398" s="223" t="n"/>
      <c r="T1398" s="223" t="n"/>
      <c r="U1398" s="261" t="n"/>
      <c r="V1398" s="86" t="n"/>
      <c r="W1398" s="223" t="n"/>
      <c r="X1398" s="225" t="n"/>
      <c r="Y1398" s="262" t="n"/>
      <c r="Z1398" s="226" t="n"/>
      <c r="AA1398" s="241" t="n"/>
      <c r="AB1398" s="237" t="n"/>
    </row>
    <row r="1399" ht="15" customHeight="1" s="283">
      <c r="A1399" s="109" t="n"/>
      <c r="B1399" s="222" t="n"/>
      <c r="C1399" s="223" t="n"/>
      <c r="D1399" s="223" t="n"/>
      <c r="E1399" s="223" t="n"/>
      <c r="F1399" s="223" t="n"/>
      <c r="G1399" s="223" t="n"/>
      <c r="H1399" s="223" t="n"/>
      <c r="I1399" s="258" t="n"/>
      <c r="J1399" s="186" t="n"/>
      <c r="K1399" s="223" t="n"/>
      <c r="L1399" s="264" t="n"/>
      <c r="M1399" s="265" t="n"/>
      <c r="N1399" s="223" t="n"/>
      <c r="O1399" s="223" t="n"/>
      <c r="P1399" s="260" t="n"/>
      <c r="Q1399" s="260" t="n"/>
      <c r="R1399" s="223" t="n"/>
      <c r="S1399" s="223" t="n"/>
      <c r="T1399" s="223" t="n"/>
      <c r="U1399" s="261" t="n"/>
      <c r="V1399" s="86" t="n"/>
      <c r="W1399" s="223" t="n"/>
      <c r="X1399" s="225" t="n"/>
      <c r="Y1399" s="262" t="n"/>
      <c r="Z1399" s="226" t="n"/>
      <c r="AA1399" s="241" t="n"/>
      <c r="AB1399" s="237" t="n"/>
    </row>
    <row r="1400" ht="15" customHeight="1" s="283">
      <c r="A1400" s="109" t="n"/>
      <c r="B1400" s="222" t="n"/>
      <c r="C1400" s="223" t="n"/>
      <c r="D1400" s="223" t="n"/>
      <c r="E1400" s="223" t="n"/>
      <c r="F1400" s="223" t="n"/>
      <c r="G1400" s="223" t="n"/>
      <c r="H1400" s="223" t="n"/>
      <c r="I1400" s="258" t="n"/>
      <c r="J1400" s="186" t="n"/>
      <c r="K1400" s="223" t="n"/>
      <c r="L1400" s="264" t="n"/>
      <c r="M1400" s="265" t="n"/>
      <c r="N1400" s="223" t="n"/>
      <c r="O1400" s="223" t="n"/>
      <c r="P1400" s="260" t="n"/>
      <c r="Q1400" s="260" t="n"/>
      <c r="R1400" s="223" t="n"/>
      <c r="S1400" s="223" t="n"/>
      <c r="T1400" s="223" t="n"/>
      <c r="U1400" s="261" t="n"/>
      <c r="V1400" s="86" t="n"/>
      <c r="W1400" s="223" t="n"/>
      <c r="X1400" s="225" t="n"/>
      <c r="Y1400" s="262" t="n"/>
      <c r="Z1400" s="226" t="n"/>
      <c r="AA1400" s="241" t="n"/>
      <c r="AB1400" s="237" t="n"/>
    </row>
    <row r="1401" ht="15" customHeight="1" s="283">
      <c r="A1401" s="109" t="n"/>
      <c r="B1401" s="222" t="n"/>
      <c r="C1401" s="223" t="n"/>
      <c r="D1401" s="223" t="n"/>
      <c r="E1401" s="223" t="n"/>
      <c r="F1401" s="223" t="n"/>
      <c r="G1401" s="223" t="n"/>
      <c r="H1401" s="223" t="n"/>
      <c r="I1401" s="258" t="n"/>
      <c r="J1401" s="186" t="n"/>
      <c r="K1401" s="264" t="n"/>
      <c r="L1401" s="264" t="n"/>
      <c r="M1401" s="265" t="n"/>
      <c r="N1401" s="223" t="n"/>
      <c r="O1401" s="223" t="n"/>
      <c r="P1401" s="260" t="n"/>
      <c r="Q1401" s="260" t="n"/>
      <c r="R1401" s="223" t="n"/>
      <c r="S1401" s="223" t="n"/>
      <c r="T1401" s="223" t="n"/>
      <c r="U1401" s="261" t="n"/>
      <c r="V1401" s="86" t="n"/>
      <c r="W1401" s="223" t="n"/>
      <c r="X1401" s="225" t="n"/>
      <c r="Y1401" s="262" t="n"/>
      <c r="Z1401" s="226" t="n"/>
      <c r="AA1401" s="241" t="n"/>
      <c r="AB1401" s="237" t="n"/>
    </row>
    <row r="1402" ht="15" customHeight="1" s="283">
      <c r="A1402" s="109" t="n"/>
      <c r="B1402" s="222" t="n"/>
      <c r="C1402" s="223" t="n"/>
      <c r="D1402" s="223" t="n"/>
      <c r="E1402" s="223" t="n"/>
      <c r="F1402" s="223" t="n"/>
      <c r="G1402" s="223" t="n"/>
      <c r="H1402" s="223" t="n"/>
      <c r="I1402" s="258" t="n"/>
      <c r="J1402" s="186" t="n"/>
      <c r="K1402" s="223" t="n"/>
      <c r="L1402" s="223" t="n"/>
      <c r="M1402" s="259" t="n"/>
      <c r="N1402" s="223" t="n"/>
      <c r="O1402" s="223" t="n"/>
      <c r="P1402" s="260" t="n"/>
      <c r="Q1402" s="260" t="n"/>
      <c r="R1402" s="223" t="n"/>
      <c r="S1402" s="223" t="n"/>
      <c r="T1402" s="223" t="n"/>
      <c r="U1402" s="261" t="n"/>
      <c r="V1402" s="86" t="n"/>
      <c r="W1402" s="223" t="n"/>
      <c r="X1402" s="225" t="n"/>
      <c r="Y1402" s="262" t="n"/>
      <c r="Z1402" s="226" t="n"/>
      <c r="AA1402" s="241" t="n"/>
      <c r="AB1402" s="237" t="n"/>
    </row>
    <row r="1403" ht="15" customHeight="1" s="283">
      <c r="A1403" s="109" t="n"/>
      <c r="B1403" s="222" t="n"/>
      <c r="C1403" s="223" t="n"/>
      <c r="D1403" s="223" t="n"/>
      <c r="E1403" s="223" t="n"/>
      <c r="F1403" s="223" t="n"/>
      <c r="G1403" s="223" t="n"/>
      <c r="H1403" s="223" t="n"/>
      <c r="I1403" s="258" t="n"/>
      <c r="J1403" s="186" t="n"/>
      <c r="K1403" s="223" t="n"/>
      <c r="L1403" s="264" t="n"/>
      <c r="M1403" s="265" t="n"/>
      <c r="N1403" s="223" t="n"/>
      <c r="O1403" s="223" t="n"/>
      <c r="P1403" s="260" t="n"/>
      <c r="Q1403" s="260" t="n"/>
      <c r="R1403" s="223" t="n"/>
      <c r="S1403" s="223" t="n"/>
      <c r="T1403" s="223" t="n"/>
      <c r="U1403" s="261" t="n"/>
      <c r="V1403" s="86" t="n"/>
      <c r="W1403" s="223" t="n"/>
      <c r="X1403" s="225" t="n"/>
      <c r="Y1403" s="262" t="n"/>
      <c r="Z1403" s="226" t="n"/>
      <c r="AA1403" s="241" t="n"/>
      <c r="AB1403" s="237" t="n"/>
    </row>
    <row r="1404" ht="15" customHeight="1" s="283">
      <c r="A1404" s="109" t="n"/>
      <c r="B1404" s="222" t="n"/>
      <c r="C1404" s="223" t="n"/>
      <c r="D1404" s="223" t="n"/>
      <c r="E1404" s="223" t="n"/>
      <c r="F1404" s="223" t="n"/>
      <c r="G1404" s="223" t="n"/>
      <c r="H1404" s="223" t="n"/>
      <c r="I1404" s="258" t="n"/>
      <c r="J1404" s="186" t="n"/>
      <c r="K1404" s="223" t="n"/>
      <c r="L1404" s="264" t="n"/>
      <c r="M1404" s="265" t="n"/>
      <c r="N1404" s="223" t="n"/>
      <c r="O1404" s="223" t="n"/>
      <c r="P1404" s="260" t="n"/>
      <c r="Q1404" s="260" t="n"/>
      <c r="R1404" s="223" t="n"/>
      <c r="S1404" s="223" t="n"/>
      <c r="T1404" s="223" t="n"/>
      <c r="U1404" s="261" t="n"/>
      <c r="V1404" s="86" t="n"/>
      <c r="W1404" s="223" t="n"/>
      <c r="X1404" s="225" t="n"/>
      <c r="Y1404" s="262" t="n"/>
      <c r="Z1404" s="226" t="n"/>
      <c r="AA1404" s="241" t="n"/>
      <c r="AB1404" s="237" t="n"/>
    </row>
    <row r="1405" ht="15" customHeight="1" s="283">
      <c r="A1405" s="109" t="n"/>
      <c r="B1405" s="222" t="n"/>
      <c r="C1405" s="223" t="n"/>
      <c r="D1405" s="223" t="n"/>
      <c r="E1405" s="223" t="n"/>
      <c r="F1405" s="223" t="n"/>
      <c r="G1405" s="223" t="n"/>
      <c r="H1405" s="223" t="n"/>
      <c r="I1405" s="258" t="n"/>
      <c r="J1405" s="186" t="n"/>
      <c r="K1405" s="264" t="n"/>
      <c r="L1405" s="264" t="n"/>
      <c r="M1405" s="265" t="n"/>
      <c r="N1405" s="223" t="n"/>
      <c r="O1405" s="223" t="n"/>
      <c r="P1405" s="260" t="n"/>
      <c r="Q1405" s="260" t="n"/>
      <c r="R1405" s="223" t="n"/>
      <c r="S1405" s="223" t="n"/>
      <c r="T1405" s="223" t="n"/>
      <c r="U1405" s="261" t="n"/>
      <c r="V1405" s="86" t="n"/>
      <c r="W1405" s="223" t="n"/>
      <c r="X1405" s="225" t="n"/>
      <c r="Y1405" s="262" t="n"/>
      <c r="Z1405" s="226" t="n"/>
      <c r="AA1405" s="241" t="n"/>
      <c r="AB1405" s="237" t="n"/>
    </row>
    <row r="1406" ht="15" customHeight="1" s="283">
      <c r="A1406" s="109" t="n"/>
      <c r="B1406" s="222" t="n"/>
      <c r="C1406" s="223" t="n"/>
      <c r="D1406" s="223" t="n"/>
      <c r="E1406" s="223" t="n"/>
      <c r="F1406" s="223" t="n"/>
      <c r="G1406" s="223" t="n"/>
      <c r="H1406" s="223" t="n"/>
      <c r="I1406" s="258" t="n"/>
      <c r="J1406" s="186" t="n"/>
      <c r="K1406" s="264" t="n"/>
      <c r="L1406" s="264" t="n"/>
      <c r="M1406" s="265" t="n"/>
      <c r="N1406" s="223" t="n"/>
      <c r="O1406" s="223" t="n"/>
      <c r="P1406" s="260" t="n"/>
      <c r="Q1406" s="260" t="n"/>
      <c r="R1406" s="223" t="n"/>
      <c r="S1406" s="223" t="n"/>
      <c r="T1406" s="223" t="n"/>
      <c r="U1406" s="261" t="n"/>
      <c r="V1406" s="86" t="n"/>
      <c r="W1406" s="223" t="n"/>
      <c r="X1406" s="225" t="n"/>
      <c r="Y1406" s="262" t="n"/>
      <c r="Z1406" s="226" t="n"/>
      <c r="AA1406" s="241" t="n"/>
      <c r="AB1406" s="237" t="n"/>
    </row>
    <row r="1407" ht="15" customHeight="1" s="283">
      <c r="A1407" s="109" t="n"/>
      <c r="B1407" s="222" t="n"/>
      <c r="C1407" s="223" t="n"/>
      <c r="D1407" s="223" t="n"/>
      <c r="E1407" s="223" t="n"/>
      <c r="F1407" s="223" t="n"/>
      <c r="G1407" s="223" t="n"/>
      <c r="H1407" s="223" t="n"/>
      <c r="I1407" s="258" t="n"/>
      <c r="J1407" s="186" t="n"/>
      <c r="K1407" s="223" t="n"/>
      <c r="L1407" s="264" t="n"/>
      <c r="M1407" s="265" t="n"/>
      <c r="N1407" s="223" t="n"/>
      <c r="O1407" s="223" t="n"/>
      <c r="P1407" s="260" t="n"/>
      <c r="Q1407" s="260" t="n"/>
      <c r="R1407" s="223" t="n"/>
      <c r="S1407" s="223" t="n"/>
      <c r="T1407" s="223" t="n"/>
      <c r="U1407" s="261" t="n"/>
      <c r="V1407" s="86" t="n"/>
      <c r="W1407" s="223" t="n"/>
      <c r="X1407" s="225" t="n"/>
      <c r="Y1407" s="262" t="n"/>
      <c r="Z1407" s="226" t="n"/>
      <c r="AA1407" s="241" t="n"/>
      <c r="AB1407" s="237" t="n"/>
    </row>
    <row r="1408" ht="15" customHeight="1" s="283">
      <c r="A1408" s="109" t="n"/>
      <c r="B1408" s="222" t="n"/>
      <c r="C1408" s="223" t="n"/>
      <c r="D1408" s="223" t="n"/>
      <c r="E1408" s="223" t="n"/>
      <c r="F1408" s="223" t="n"/>
      <c r="G1408" s="223" t="n"/>
      <c r="H1408" s="223" t="n"/>
      <c r="I1408" s="258" t="n"/>
      <c r="J1408" s="186" t="n"/>
      <c r="K1408" s="223" t="n"/>
      <c r="L1408" s="264" t="n"/>
      <c r="M1408" s="265" t="n"/>
      <c r="N1408" s="223" t="n"/>
      <c r="O1408" s="223" t="n"/>
      <c r="P1408" s="260" t="n"/>
      <c r="Q1408" s="260" t="n"/>
      <c r="R1408" s="223" t="n"/>
      <c r="S1408" s="223" t="n"/>
      <c r="T1408" s="223" t="n"/>
      <c r="U1408" s="261" t="n"/>
      <c r="V1408" s="86" t="n"/>
      <c r="W1408" s="223" t="n"/>
      <c r="X1408" s="225" t="n"/>
      <c r="Y1408" s="262" t="n"/>
      <c r="Z1408" s="226" t="n"/>
      <c r="AA1408" s="241" t="n"/>
      <c r="AB1408" s="237" t="n"/>
    </row>
    <row r="1409" ht="15" customHeight="1" s="283">
      <c r="A1409" s="109" t="n"/>
      <c r="B1409" s="222" t="n"/>
      <c r="C1409" s="223" t="n"/>
      <c r="D1409" s="223" t="n"/>
      <c r="E1409" s="223" t="n"/>
      <c r="F1409" s="223" t="n"/>
      <c r="G1409" s="223" t="n"/>
      <c r="H1409" s="223" t="n"/>
      <c r="I1409" s="258" t="n"/>
      <c r="J1409" s="186" t="n"/>
      <c r="K1409" s="264" t="n"/>
      <c r="L1409" s="264" t="n"/>
      <c r="M1409" s="265" t="n"/>
      <c r="N1409" s="223" t="n"/>
      <c r="O1409" s="223" t="n"/>
      <c r="P1409" s="260" t="n"/>
      <c r="Q1409" s="260" t="n"/>
      <c r="R1409" s="223" t="n"/>
      <c r="S1409" s="223" t="n"/>
      <c r="T1409" s="223" t="n"/>
      <c r="U1409" s="261" t="n"/>
      <c r="V1409" s="86" t="n"/>
      <c r="W1409" s="223" t="n"/>
      <c r="X1409" s="225" t="n"/>
      <c r="Y1409" s="262" t="n"/>
      <c r="Z1409" s="226" t="n"/>
      <c r="AA1409" s="241" t="n"/>
      <c r="AB1409" s="237" t="n"/>
    </row>
    <row r="1410" ht="15" customHeight="1" s="283">
      <c r="A1410" s="109" t="n"/>
      <c r="B1410" s="222" t="n"/>
      <c r="C1410" s="223" t="n"/>
      <c r="D1410" s="223" t="n"/>
      <c r="E1410" s="223" t="n"/>
      <c r="F1410" s="223" t="n"/>
      <c r="G1410" s="223" t="n"/>
      <c r="H1410" s="223" t="n"/>
      <c r="I1410" s="258" t="n"/>
      <c r="J1410" s="186" t="n"/>
      <c r="K1410" s="223" t="n"/>
      <c r="L1410" s="264" t="n"/>
      <c r="M1410" s="265" t="n"/>
      <c r="N1410" s="223" t="n"/>
      <c r="O1410" s="223" t="n"/>
      <c r="P1410" s="260" t="n"/>
      <c r="Q1410" s="260" t="n"/>
      <c r="R1410" s="223" t="n"/>
      <c r="S1410" s="223" t="n"/>
      <c r="T1410" s="223" t="n"/>
      <c r="U1410" s="261" t="n"/>
      <c r="V1410" s="86" t="n"/>
      <c r="W1410" s="223" t="n"/>
      <c r="X1410" s="225" t="n"/>
      <c r="Y1410" s="262" t="n"/>
      <c r="Z1410" s="226" t="n"/>
      <c r="AA1410" s="241" t="n"/>
      <c r="AB1410" s="237" t="n"/>
    </row>
    <row r="1411" ht="15" customHeight="1" s="283">
      <c r="A1411" s="109" t="n"/>
      <c r="B1411" s="222" t="n"/>
      <c r="C1411" s="223" t="n"/>
      <c r="D1411" s="223" t="n"/>
      <c r="E1411" s="223" t="n"/>
      <c r="F1411" s="223" t="n"/>
      <c r="G1411" s="223" t="n"/>
      <c r="H1411" s="223" t="n"/>
      <c r="I1411" s="258" t="n"/>
      <c r="J1411" s="186" t="n"/>
      <c r="K1411" s="223" t="n"/>
      <c r="L1411" s="264" t="n"/>
      <c r="M1411" s="265" t="n"/>
      <c r="N1411" s="223" t="n"/>
      <c r="O1411" s="223" t="n"/>
      <c r="P1411" s="260" t="n"/>
      <c r="Q1411" s="260" t="n"/>
      <c r="R1411" s="223" t="n"/>
      <c r="S1411" s="223" t="n"/>
      <c r="T1411" s="223" t="n"/>
      <c r="U1411" s="261" t="n"/>
      <c r="V1411" s="86" t="n"/>
      <c r="W1411" s="223" t="n"/>
      <c r="X1411" s="225" t="n"/>
      <c r="Y1411" s="262" t="n"/>
      <c r="Z1411" s="226" t="n"/>
      <c r="AA1411" s="241" t="n"/>
      <c r="AB1411" s="237" t="n"/>
    </row>
    <row r="1412" ht="15" customHeight="1" s="283">
      <c r="A1412" s="109" t="n"/>
      <c r="B1412" s="222" t="n"/>
      <c r="C1412" s="223" t="n"/>
      <c r="D1412" s="223" t="n"/>
      <c r="E1412" s="223" t="n"/>
      <c r="F1412" s="223" t="n"/>
      <c r="G1412" s="223" t="n"/>
      <c r="H1412" s="223" t="n"/>
      <c r="I1412" s="258" t="n"/>
      <c r="J1412" s="186" t="n"/>
      <c r="K1412" s="223" t="n"/>
      <c r="L1412" s="264" t="n"/>
      <c r="M1412" s="265" t="n"/>
      <c r="N1412" s="223" t="n"/>
      <c r="O1412" s="223" t="n"/>
      <c r="P1412" s="260" t="n"/>
      <c r="Q1412" s="260" t="n"/>
      <c r="R1412" s="223" t="n"/>
      <c r="S1412" s="223" t="n"/>
      <c r="T1412" s="223" t="n"/>
      <c r="U1412" s="261" t="n"/>
      <c r="V1412" s="86" t="n"/>
      <c r="W1412" s="223" t="n"/>
      <c r="X1412" s="225" t="n"/>
      <c r="Y1412" s="262" t="n"/>
      <c r="Z1412" s="226" t="n"/>
      <c r="AA1412" s="241" t="n"/>
      <c r="AB1412" s="237" t="n"/>
    </row>
    <row r="1413" ht="15" customHeight="1" s="283">
      <c r="A1413" s="109" t="n"/>
      <c r="B1413" s="222" t="n"/>
      <c r="C1413" s="223" t="n"/>
      <c r="D1413" s="223" t="n"/>
      <c r="E1413" s="223" t="n"/>
      <c r="F1413" s="223" t="n"/>
      <c r="G1413" s="223" t="n"/>
      <c r="H1413" s="223" t="n"/>
      <c r="I1413" s="258" t="n"/>
      <c r="J1413" s="186" t="n"/>
      <c r="K1413" s="223" t="n"/>
      <c r="L1413" s="223" t="n"/>
      <c r="M1413" s="259" t="n"/>
      <c r="N1413" s="223" t="n"/>
      <c r="O1413" s="223" t="n"/>
      <c r="P1413" s="260" t="n"/>
      <c r="Q1413" s="260" t="n"/>
      <c r="R1413" s="223" t="n"/>
      <c r="S1413" s="223" t="n"/>
      <c r="T1413" s="223" t="n"/>
      <c r="U1413" s="261" t="n"/>
      <c r="V1413" s="86" t="n"/>
      <c r="W1413" s="223" t="n"/>
      <c r="X1413" s="225" t="n"/>
      <c r="Y1413" s="262" t="n"/>
      <c r="Z1413" s="226" t="n"/>
      <c r="AA1413" s="241" t="n"/>
      <c r="AB1413" s="237" t="n"/>
    </row>
    <row r="1414" ht="15" customHeight="1" s="283">
      <c r="A1414" s="109" t="n"/>
      <c r="B1414" s="222" t="n"/>
      <c r="C1414" s="223" t="n"/>
      <c r="D1414" s="223" t="n"/>
      <c r="E1414" s="223" t="n"/>
      <c r="F1414" s="223" t="n"/>
      <c r="G1414" s="223" t="n"/>
      <c r="H1414" s="223" t="n"/>
      <c r="I1414" s="258" t="n"/>
      <c r="J1414" s="186" t="n"/>
      <c r="K1414" s="264" t="n"/>
      <c r="L1414" s="264" t="n"/>
      <c r="M1414" s="265" t="n"/>
      <c r="N1414" s="223" t="n"/>
      <c r="O1414" s="223" t="n"/>
      <c r="P1414" s="260" t="n"/>
      <c r="Q1414" s="260" t="n"/>
      <c r="R1414" s="223" t="n"/>
      <c r="S1414" s="223" t="n"/>
      <c r="T1414" s="223" t="n"/>
      <c r="U1414" s="261" t="n"/>
      <c r="V1414" s="86" t="n"/>
      <c r="W1414" s="223" t="n"/>
      <c r="X1414" s="225" t="n"/>
      <c r="Y1414" s="262" t="n"/>
      <c r="Z1414" s="226" t="n"/>
      <c r="AA1414" s="241" t="n"/>
      <c r="AB1414" s="237" t="n"/>
    </row>
    <row r="1415" ht="15" customHeight="1" s="283">
      <c r="A1415" s="109" t="n"/>
      <c r="B1415" s="222" t="n"/>
      <c r="C1415" s="223" t="n"/>
      <c r="D1415" s="223" t="n"/>
      <c r="E1415" s="223" t="n"/>
      <c r="F1415" s="223" t="n"/>
      <c r="G1415" s="223" t="n"/>
      <c r="H1415" s="223" t="n"/>
      <c r="I1415" s="258" t="n"/>
      <c r="J1415" s="186" t="n"/>
      <c r="K1415" s="223" t="n"/>
      <c r="L1415" s="223" t="n"/>
      <c r="M1415" s="259" t="n"/>
      <c r="N1415" s="223" t="n"/>
      <c r="O1415" s="223" t="n"/>
      <c r="P1415" s="260" t="n"/>
      <c r="Q1415" s="260" t="n"/>
      <c r="R1415" s="223" t="n"/>
      <c r="S1415" s="223" t="n"/>
      <c r="T1415" s="223" t="n"/>
      <c r="U1415" s="261" t="n"/>
      <c r="V1415" s="86" t="n"/>
      <c r="W1415" s="223" t="n"/>
      <c r="X1415" s="225" t="n"/>
      <c r="Y1415" s="262" t="n"/>
      <c r="Z1415" s="226" t="n"/>
      <c r="AA1415" s="241" t="n"/>
      <c r="AB1415" s="237" t="n"/>
    </row>
    <row r="1416" ht="15" customHeight="1" s="283">
      <c r="A1416" s="109" t="n"/>
      <c r="B1416" s="222" t="n"/>
      <c r="C1416" s="223" t="n"/>
      <c r="D1416" s="223" t="n"/>
      <c r="E1416" s="223" t="n"/>
      <c r="F1416" s="223" t="n"/>
      <c r="G1416" s="223" t="n"/>
      <c r="H1416" s="223" t="n"/>
      <c r="I1416" s="258" t="n"/>
      <c r="J1416" s="186" t="n"/>
      <c r="K1416" s="223" t="n"/>
      <c r="L1416" s="264" t="n"/>
      <c r="M1416" s="265" t="n"/>
      <c r="N1416" s="223" t="n"/>
      <c r="O1416" s="223" t="n"/>
      <c r="P1416" s="260" t="n"/>
      <c r="Q1416" s="260" t="n"/>
      <c r="R1416" s="223" t="n"/>
      <c r="S1416" s="223" t="n"/>
      <c r="T1416" s="223" t="n"/>
      <c r="U1416" s="261" t="n"/>
      <c r="V1416" s="86" t="n"/>
      <c r="W1416" s="223" t="n"/>
      <c r="X1416" s="225" t="n"/>
      <c r="Y1416" s="262" t="n"/>
      <c r="Z1416" s="226" t="n"/>
      <c r="AA1416" s="241" t="n"/>
      <c r="AB1416" s="237" t="n"/>
    </row>
    <row r="1417" ht="15" customHeight="1" s="283">
      <c r="A1417" s="109" t="n"/>
      <c r="B1417" s="222" t="n"/>
      <c r="C1417" s="223" t="n"/>
      <c r="D1417" s="223" t="n"/>
      <c r="E1417" s="223" t="n"/>
      <c r="F1417" s="223" t="n"/>
      <c r="G1417" s="223" t="n"/>
      <c r="H1417" s="223" t="n"/>
      <c r="I1417" s="258" t="n"/>
      <c r="J1417" s="186" t="n"/>
      <c r="K1417" s="223" t="n"/>
      <c r="L1417" s="264" t="n"/>
      <c r="M1417" s="265" t="n"/>
      <c r="N1417" s="223" t="n"/>
      <c r="O1417" s="223" t="n"/>
      <c r="P1417" s="260" t="n"/>
      <c r="Q1417" s="260" t="n"/>
      <c r="R1417" s="223" t="n"/>
      <c r="S1417" s="223" t="n"/>
      <c r="T1417" s="223" t="n"/>
      <c r="U1417" s="261" t="n"/>
      <c r="V1417" s="86" t="n"/>
      <c r="W1417" s="223" t="n"/>
      <c r="X1417" s="225" t="n"/>
      <c r="Y1417" s="262" t="n"/>
      <c r="Z1417" s="226" t="n"/>
      <c r="AA1417" s="241" t="n"/>
      <c r="AB1417" s="237" t="n"/>
    </row>
    <row r="1418" ht="15" customHeight="1" s="283">
      <c r="A1418" s="109" t="n"/>
      <c r="B1418" s="222" t="n"/>
      <c r="C1418" s="223" t="n"/>
      <c r="D1418" s="223" t="n"/>
      <c r="E1418" s="223" t="n"/>
      <c r="F1418" s="223" t="n"/>
      <c r="G1418" s="223" t="n"/>
      <c r="H1418" s="223" t="n"/>
      <c r="I1418" s="258" t="n"/>
      <c r="J1418" s="186" t="n"/>
      <c r="K1418" s="223" t="n"/>
      <c r="L1418" s="264" t="n"/>
      <c r="M1418" s="265" t="n"/>
      <c r="N1418" s="223" t="n"/>
      <c r="O1418" s="223" t="n"/>
      <c r="P1418" s="260" t="n"/>
      <c r="Q1418" s="260" t="n"/>
      <c r="R1418" s="223" t="n"/>
      <c r="S1418" s="223" t="n"/>
      <c r="T1418" s="223" t="n"/>
      <c r="U1418" s="261" t="n"/>
      <c r="V1418" s="86" t="n"/>
      <c r="W1418" s="223" t="n"/>
      <c r="X1418" s="225" t="n"/>
      <c r="Y1418" s="262" t="n"/>
      <c r="Z1418" s="226" t="n"/>
      <c r="AA1418" s="241" t="n"/>
      <c r="AB1418" s="237" t="n"/>
    </row>
    <row r="1419" ht="15" customHeight="1" s="283">
      <c r="A1419" s="109" t="n"/>
      <c r="B1419" s="222" t="n"/>
      <c r="C1419" s="223" t="n"/>
      <c r="D1419" s="223" t="n"/>
      <c r="E1419" s="223" t="n"/>
      <c r="F1419" s="223" t="n"/>
      <c r="G1419" s="223" t="n"/>
      <c r="H1419" s="223" t="n"/>
      <c r="I1419" s="258" t="n"/>
      <c r="J1419" s="186" t="n"/>
      <c r="K1419" s="223" t="n"/>
      <c r="L1419" s="264" t="n"/>
      <c r="M1419" s="265" t="n"/>
      <c r="N1419" s="223" t="n"/>
      <c r="O1419" s="223" t="n"/>
      <c r="P1419" s="260" t="n"/>
      <c r="Q1419" s="260" t="n"/>
      <c r="R1419" s="223" t="n"/>
      <c r="S1419" s="223" t="n"/>
      <c r="T1419" s="223" t="n"/>
      <c r="U1419" s="261" t="n"/>
      <c r="V1419" s="86" t="n"/>
      <c r="W1419" s="223" t="n"/>
      <c r="X1419" s="225" t="n"/>
      <c r="Y1419" s="262" t="n"/>
      <c r="Z1419" s="226" t="n"/>
      <c r="AA1419" s="241" t="n"/>
      <c r="AB1419" s="237" t="n"/>
    </row>
    <row r="1420" ht="15" customHeight="1" s="283">
      <c r="A1420" s="109" t="n"/>
      <c r="B1420" s="222" t="n"/>
      <c r="C1420" s="223" t="n"/>
      <c r="D1420" s="223" t="n"/>
      <c r="E1420" s="223" t="n"/>
      <c r="F1420" s="223" t="n"/>
      <c r="G1420" s="223" t="n"/>
      <c r="H1420" s="223" t="n"/>
      <c r="I1420" s="258" t="n"/>
      <c r="J1420" s="186" t="n"/>
      <c r="K1420" s="264" t="n"/>
      <c r="L1420" s="264" t="n"/>
      <c r="M1420" s="265" t="n"/>
      <c r="N1420" s="223" t="n"/>
      <c r="O1420" s="223" t="n"/>
      <c r="P1420" s="260" t="n"/>
      <c r="Q1420" s="260" t="n"/>
      <c r="R1420" s="223" t="n"/>
      <c r="S1420" s="223" t="n"/>
      <c r="T1420" s="223" t="n"/>
      <c r="U1420" s="261" t="n"/>
      <c r="V1420" s="86" t="n"/>
      <c r="W1420" s="223" t="n"/>
      <c r="X1420" s="225" t="n"/>
      <c r="Y1420" s="262" t="n"/>
      <c r="Z1420" s="226" t="n"/>
      <c r="AA1420" s="241" t="n"/>
      <c r="AB1420" s="237" t="n"/>
    </row>
    <row r="1421" ht="15" customHeight="1" s="283">
      <c r="A1421" s="109" t="n"/>
      <c r="B1421" s="222" t="n"/>
      <c r="C1421" s="223" t="n"/>
      <c r="D1421" s="223" t="n"/>
      <c r="E1421" s="223" t="n"/>
      <c r="F1421" s="223" t="n"/>
      <c r="G1421" s="223" t="n"/>
      <c r="H1421" s="223" t="n"/>
      <c r="I1421" s="258" t="n"/>
      <c r="J1421" s="186" t="n"/>
      <c r="K1421" s="223" t="n"/>
      <c r="L1421" s="264" t="n"/>
      <c r="M1421" s="265" t="n"/>
      <c r="N1421" s="223" t="n"/>
      <c r="O1421" s="223" t="n"/>
      <c r="P1421" s="260" t="n"/>
      <c r="Q1421" s="260" t="n"/>
      <c r="R1421" s="223" t="n"/>
      <c r="S1421" s="223" t="n"/>
      <c r="T1421" s="223" t="n"/>
      <c r="U1421" s="261" t="n"/>
      <c r="V1421" s="86" t="n"/>
      <c r="W1421" s="223" t="n"/>
      <c r="X1421" s="225" t="n"/>
      <c r="Y1421" s="262" t="n"/>
      <c r="Z1421" s="226" t="n"/>
      <c r="AA1421" s="241" t="n"/>
      <c r="AB1421" s="237" t="n"/>
    </row>
    <row r="1422" ht="15" customHeight="1" s="283">
      <c r="A1422" s="109" t="n"/>
      <c r="B1422" s="222" t="n"/>
      <c r="C1422" s="223" t="n"/>
      <c r="D1422" s="223" t="n"/>
      <c r="E1422" s="223" t="n"/>
      <c r="F1422" s="223" t="n"/>
      <c r="G1422" s="223" t="n"/>
      <c r="H1422" s="223" t="n"/>
      <c r="I1422" s="258" t="n"/>
      <c r="J1422" s="186" t="n"/>
      <c r="K1422" s="223" t="n"/>
      <c r="L1422" s="223" t="n"/>
      <c r="M1422" s="259" t="n"/>
      <c r="N1422" s="223" t="n"/>
      <c r="O1422" s="223" t="n"/>
      <c r="P1422" s="260" t="n"/>
      <c r="Q1422" s="260" t="n"/>
      <c r="R1422" s="223" t="n"/>
      <c r="S1422" s="223" t="n"/>
      <c r="T1422" s="223" t="n"/>
      <c r="U1422" s="261" t="n"/>
      <c r="V1422" s="86" t="n"/>
      <c r="W1422" s="223" t="n"/>
      <c r="X1422" s="225" t="n"/>
      <c r="Y1422" s="262" t="n"/>
      <c r="Z1422" s="226" t="n"/>
      <c r="AA1422" s="241" t="n"/>
      <c r="AB1422" s="237" t="n"/>
    </row>
    <row r="1423" ht="15" customHeight="1" s="283">
      <c r="A1423" s="109" t="n"/>
      <c r="B1423" s="222" t="n"/>
      <c r="C1423" s="223" t="n"/>
      <c r="D1423" s="223" t="n"/>
      <c r="E1423" s="223" t="n"/>
      <c r="F1423" s="223" t="n"/>
      <c r="G1423" s="223" t="n"/>
      <c r="H1423" s="223" t="n"/>
      <c r="I1423" s="258" t="n"/>
      <c r="J1423" s="186" t="n"/>
      <c r="K1423" s="223" t="n"/>
      <c r="L1423" s="223" t="n"/>
      <c r="M1423" s="259" t="n"/>
      <c r="N1423" s="223" t="n"/>
      <c r="O1423" s="223" t="n"/>
      <c r="P1423" s="260" t="n"/>
      <c r="Q1423" s="260" t="n"/>
      <c r="R1423" s="223" t="n"/>
      <c r="S1423" s="223" t="n"/>
      <c r="T1423" s="223" t="n"/>
      <c r="U1423" s="261" t="n"/>
      <c r="V1423" s="86" t="n"/>
      <c r="W1423" s="223" t="n"/>
      <c r="X1423" s="225" t="n"/>
      <c r="Y1423" s="262" t="n"/>
      <c r="Z1423" s="226" t="n"/>
      <c r="AA1423" s="241" t="n"/>
      <c r="AB1423" s="237" t="n"/>
    </row>
    <row r="1424" ht="15" customHeight="1" s="283">
      <c r="A1424" s="109" t="n"/>
      <c r="B1424" s="222" t="n"/>
      <c r="C1424" s="223" t="n"/>
      <c r="D1424" s="223" t="n"/>
      <c r="E1424" s="223" t="n"/>
      <c r="F1424" s="223" t="n"/>
      <c r="G1424" s="223" t="n"/>
      <c r="H1424" s="223" t="n"/>
      <c r="I1424" s="258" t="n"/>
      <c r="J1424" s="186" t="n"/>
      <c r="K1424" s="223" t="n"/>
      <c r="L1424" s="223" t="n"/>
      <c r="M1424" s="259" t="n"/>
      <c r="N1424" s="223" t="n"/>
      <c r="O1424" s="223" t="n"/>
      <c r="P1424" s="260" t="n"/>
      <c r="Q1424" s="260" t="n"/>
      <c r="R1424" s="223" t="n"/>
      <c r="S1424" s="223" t="n"/>
      <c r="T1424" s="223" t="n"/>
      <c r="U1424" s="261" t="n"/>
      <c r="V1424" s="86" t="n"/>
      <c r="W1424" s="223" t="n"/>
      <c r="X1424" s="225" t="n"/>
      <c r="Y1424" s="262" t="n"/>
      <c r="Z1424" s="226" t="n"/>
      <c r="AA1424" s="241" t="n"/>
      <c r="AB1424" s="237" t="n"/>
    </row>
    <row r="1425" ht="15" customHeight="1" s="283">
      <c r="A1425" s="109" t="n"/>
      <c r="B1425" s="222" t="n"/>
      <c r="C1425" s="223" t="n"/>
      <c r="D1425" s="223" t="n"/>
      <c r="E1425" s="223" t="n"/>
      <c r="F1425" s="223" t="n"/>
      <c r="G1425" s="223" t="n"/>
      <c r="H1425" s="223" t="n"/>
      <c r="I1425" s="258" t="n"/>
      <c r="J1425" s="186" t="n"/>
      <c r="K1425" s="223" t="n"/>
      <c r="L1425" s="223" t="n"/>
      <c r="M1425" s="259" t="n"/>
      <c r="N1425" s="223" t="n"/>
      <c r="O1425" s="223" t="n"/>
      <c r="P1425" s="260" t="n"/>
      <c r="Q1425" s="260" t="n"/>
      <c r="R1425" s="223" t="n"/>
      <c r="S1425" s="223" t="n"/>
      <c r="T1425" s="223" t="n"/>
      <c r="U1425" s="261" t="n"/>
      <c r="V1425" s="86" t="n"/>
      <c r="W1425" s="223" t="n"/>
      <c r="X1425" s="225" t="n"/>
      <c r="Y1425" s="262" t="n"/>
      <c r="Z1425" s="226" t="n"/>
      <c r="AA1425" s="241" t="n"/>
      <c r="AB1425" s="237" t="n"/>
    </row>
    <row r="1426" ht="15" customHeight="1" s="283">
      <c r="A1426" s="109" t="n"/>
      <c r="B1426" s="222" t="n"/>
      <c r="C1426" s="223" t="n"/>
      <c r="D1426" s="223" t="n"/>
      <c r="E1426" s="223" t="n"/>
      <c r="F1426" s="223" t="n"/>
      <c r="G1426" s="223" t="n"/>
      <c r="H1426" s="223" t="n"/>
      <c r="I1426" s="258" t="n"/>
      <c r="J1426" s="186" t="n"/>
      <c r="K1426" s="223" t="n"/>
      <c r="L1426" s="264" t="n"/>
      <c r="M1426" s="265" t="n"/>
      <c r="N1426" s="223" t="n"/>
      <c r="O1426" s="223" t="n"/>
      <c r="P1426" s="260" t="n"/>
      <c r="Q1426" s="260" t="n"/>
      <c r="R1426" s="223" t="n"/>
      <c r="S1426" s="223" t="n"/>
      <c r="T1426" s="223" t="n"/>
      <c r="U1426" s="261" t="n"/>
      <c r="V1426" s="86" t="n"/>
      <c r="W1426" s="223" t="n"/>
      <c r="X1426" s="225" t="n"/>
      <c r="Y1426" s="262" t="n"/>
      <c r="Z1426" s="226" t="n"/>
      <c r="AA1426" s="241" t="n"/>
      <c r="AB1426" s="237" t="n"/>
    </row>
    <row r="1427" ht="15" customHeight="1" s="283">
      <c r="A1427" s="109" t="n"/>
      <c r="B1427" s="222" t="n"/>
      <c r="C1427" s="223" t="n"/>
      <c r="D1427" s="223" t="n"/>
      <c r="E1427" s="223" t="n"/>
      <c r="F1427" s="223" t="n"/>
      <c r="G1427" s="223" t="n"/>
      <c r="H1427" s="223" t="n"/>
      <c r="I1427" s="258" t="n"/>
      <c r="J1427" s="186" t="n"/>
      <c r="K1427" s="223" t="n"/>
      <c r="L1427" s="264" t="n"/>
      <c r="M1427" s="265" t="n"/>
      <c r="N1427" s="223" t="n"/>
      <c r="O1427" s="223" t="n"/>
      <c r="P1427" s="260" t="n"/>
      <c r="Q1427" s="260" t="n"/>
      <c r="R1427" s="223" t="n"/>
      <c r="S1427" s="223" t="n"/>
      <c r="T1427" s="223" t="n"/>
      <c r="U1427" s="261" t="n"/>
      <c r="V1427" s="86" t="n"/>
      <c r="W1427" s="223" t="n"/>
      <c r="X1427" s="225" t="n"/>
      <c r="Y1427" s="262" t="n"/>
      <c r="Z1427" s="226" t="n"/>
      <c r="AA1427" s="241" t="n"/>
      <c r="AB1427" s="237" t="n"/>
    </row>
    <row r="1428" ht="15" customHeight="1" s="283">
      <c r="A1428" s="109" t="n"/>
      <c r="B1428" s="222" t="n"/>
      <c r="C1428" s="223" t="n"/>
      <c r="D1428" s="223" t="n"/>
      <c r="E1428" s="223" t="n"/>
      <c r="F1428" s="223" t="n"/>
      <c r="G1428" s="223" t="n"/>
      <c r="H1428" s="223" t="n"/>
      <c r="I1428" s="258" t="n"/>
      <c r="J1428" s="186" t="n"/>
      <c r="K1428" s="223" t="n"/>
      <c r="L1428" s="264" t="n"/>
      <c r="M1428" s="265" t="n"/>
      <c r="N1428" s="223" t="n"/>
      <c r="O1428" s="223" t="n"/>
      <c r="P1428" s="260" t="n"/>
      <c r="Q1428" s="260" t="n"/>
      <c r="R1428" s="223" t="n"/>
      <c r="S1428" s="223" t="n"/>
      <c r="T1428" s="223" t="n"/>
      <c r="U1428" s="261" t="n"/>
      <c r="V1428" s="86" t="n"/>
      <c r="W1428" s="223" t="n"/>
      <c r="X1428" s="225" t="n"/>
      <c r="Y1428" s="262" t="n"/>
      <c r="Z1428" s="226" t="n"/>
      <c r="AA1428" s="241" t="n"/>
      <c r="AB1428" s="237" t="n"/>
    </row>
    <row r="1429" ht="15" customHeight="1" s="283">
      <c r="A1429" s="109" t="n"/>
      <c r="B1429" s="222" t="n"/>
      <c r="C1429" s="223" t="n"/>
      <c r="D1429" s="223" t="n"/>
      <c r="E1429" s="223" t="n"/>
      <c r="F1429" s="223" t="n"/>
      <c r="G1429" s="223" t="n"/>
      <c r="H1429" s="223" t="n"/>
      <c r="I1429" s="258" t="n"/>
      <c r="J1429" s="186" t="n"/>
      <c r="K1429" s="223" t="n"/>
      <c r="L1429" s="264" t="n"/>
      <c r="M1429" s="265" t="n"/>
      <c r="N1429" s="223" t="n"/>
      <c r="O1429" s="223" t="n"/>
      <c r="P1429" s="260" t="n"/>
      <c r="Q1429" s="260" t="n"/>
      <c r="R1429" s="223" t="n"/>
      <c r="S1429" s="223" t="n"/>
      <c r="T1429" s="223" t="n"/>
      <c r="U1429" s="261" t="n"/>
      <c r="V1429" s="86" t="n"/>
      <c r="W1429" s="223" t="n"/>
      <c r="X1429" s="225" t="n"/>
      <c r="Y1429" s="262" t="n"/>
      <c r="Z1429" s="226" t="n"/>
      <c r="AA1429" s="241" t="n"/>
      <c r="AB1429" s="237" t="n"/>
    </row>
    <row r="1430" ht="15" customHeight="1" s="283">
      <c r="A1430" s="109" t="n"/>
      <c r="B1430" s="222" t="n"/>
      <c r="C1430" s="223" t="n"/>
      <c r="D1430" s="223" t="n"/>
      <c r="E1430" s="223" t="n"/>
      <c r="F1430" s="223" t="n"/>
      <c r="G1430" s="223" t="n"/>
      <c r="H1430" s="223" t="n"/>
      <c r="I1430" s="258" t="n"/>
      <c r="J1430" s="186" t="n"/>
      <c r="K1430" s="223" t="n"/>
      <c r="L1430" s="264" t="n"/>
      <c r="M1430" s="265" t="n"/>
      <c r="N1430" s="223" t="n"/>
      <c r="O1430" s="223" t="n"/>
      <c r="P1430" s="260" t="n"/>
      <c r="Q1430" s="260" t="n"/>
      <c r="R1430" s="223" t="n"/>
      <c r="S1430" s="223" t="n"/>
      <c r="T1430" s="223" t="n"/>
      <c r="U1430" s="261" t="n"/>
      <c r="V1430" s="86" t="n"/>
      <c r="W1430" s="223" t="n"/>
      <c r="X1430" s="225" t="n"/>
      <c r="Y1430" s="262" t="n"/>
      <c r="Z1430" s="226" t="n"/>
      <c r="AA1430" s="241" t="n"/>
      <c r="AB1430" s="237" t="n"/>
    </row>
    <row r="1431" ht="15" customHeight="1" s="283">
      <c r="A1431" s="109" t="n"/>
      <c r="B1431" s="222" t="n"/>
      <c r="C1431" s="223" t="n"/>
      <c r="D1431" s="223" t="n"/>
      <c r="E1431" s="223" t="n"/>
      <c r="F1431" s="223" t="n"/>
      <c r="G1431" s="223" t="n"/>
      <c r="H1431" s="223" t="n"/>
      <c r="I1431" s="258" t="n"/>
      <c r="J1431" s="186" t="n"/>
      <c r="K1431" s="223" t="n"/>
      <c r="L1431" s="264" t="n"/>
      <c r="M1431" s="265" t="n"/>
      <c r="N1431" s="223" t="n"/>
      <c r="O1431" s="223" t="n"/>
      <c r="P1431" s="260" t="n"/>
      <c r="Q1431" s="260" t="n"/>
      <c r="R1431" s="223" t="n"/>
      <c r="S1431" s="223" t="n"/>
      <c r="T1431" s="223" t="n"/>
      <c r="U1431" s="261" t="n"/>
      <c r="V1431" s="86" t="n"/>
      <c r="W1431" s="223" t="n"/>
      <c r="X1431" s="225" t="n"/>
      <c r="Y1431" s="262" t="n"/>
      <c r="Z1431" s="226" t="n"/>
      <c r="AA1431" s="241" t="n"/>
      <c r="AB1431" s="237" t="n"/>
    </row>
    <row r="1432" ht="15" customHeight="1" s="283">
      <c r="A1432" s="109" t="n"/>
      <c r="B1432" s="222" t="n"/>
      <c r="C1432" s="223" t="n"/>
      <c r="D1432" s="223" t="n"/>
      <c r="E1432" s="223" t="n"/>
      <c r="F1432" s="223" t="n"/>
      <c r="G1432" s="223" t="n"/>
      <c r="H1432" s="223" t="n"/>
      <c r="I1432" s="258" t="n"/>
      <c r="J1432" s="186" t="n"/>
      <c r="K1432" s="223" t="n"/>
      <c r="L1432" s="264" t="n"/>
      <c r="M1432" s="265" t="n"/>
      <c r="N1432" s="223" t="n"/>
      <c r="O1432" s="223" t="n"/>
      <c r="P1432" s="260" t="n"/>
      <c r="Q1432" s="260" t="n"/>
      <c r="R1432" s="223" t="n"/>
      <c r="S1432" s="223" t="n"/>
      <c r="T1432" s="223" t="n"/>
      <c r="U1432" s="261" t="n"/>
      <c r="V1432" s="86" t="n"/>
      <c r="W1432" s="223" t="n"/>
      <c r="X1432" s="225" t="n"/>
      <c r="Y1432" s="262" t="n"/>
      <c r="Z1432" s="226" t="n"/>
      <c r="AA1432" s="241" t="n"/>
      <c r="AB1432" s="237" t="n"/>
    </row>
    <row r="1433" ht="15" customHeight="1" s="283">
      <c r="A1433" s="109" t="n"/>
      <c r="B1433" s="222" t="n"/>
      <c r="C1433" s="223" t="n"/>
      <c r="D1433" s="223" t="n"/>
      <c r="E1433" s="223" t="n"/>
      <c r="F1433" s="223" t="n"/>
      <c r="G1433" s="223" t="n"/>
      <c r="H1433" s="223" t="n"/>
      <c r="I1433" s="258" t="n"/>
      <c r="J1433" s="186" t="n"/>
      <c r="K1433" s="223" t="n"/>
      <c r="L1433" s="264" t="n"/>
      <c r="M1433" s="265" t="n"/>
      <c r="N1433" s="223" t="n"/>
      <c r="O1433" s="223" t="n"/>
      <c r="P1433" s="260" t="n"/>
      <c r="Q1433" s="260" t="n"/>
      <c r="R1433" s="223" t="n"/>
      <c r="S1433" s="223" t="n"/>
      <c r="T1433" s="223" t="n"/>
      <c r="U1433" s="261" t="n"/>
      <c r="V1433" s="86" t="n"/>
      <c r="W1433" s="223" t="n"/>
      <c r="X1433" s="225" t="n"/>
      <c r="Y1433" s="262" t="n"/>
      <c r="Z1433" s="226" t="n"/>
      <c r="AA1433" s="241" t="n"/>
      <c r="AB1433" s="237" t="n"/>
    </row>
    <row r="1434" ht="15" customHeight="1" s="283">
      <c r="A1434" s="109" t="n"/>
      <c r="B1434" s="222" t="n"/>
      <c r="C1434" s="223" t="n"/>
      <c r="D1434" s="223" t="n"/>
      <c r="E1434" s="223" t="n"/>
      <c r="F1434" s="223" t="n"/>
      <c r="G1434" s="223" t="n"/>
      <c r="H1434" s="223" t="n"/>
      <c r="I1434" s="258" t="n"/>
      <c r="J1434" s="186" t="n"/>
      <c r="K1434" s="264" t="n"/>
      <c r="L1434" s="264" t="n"/>
      <c r="M1434" s="265" t="n"/>
      <c r="N1434" s="223" t="n"/>
      <c r="O1434" s="223" t="n"/>
      <c r="P1434" s="260" t="n"/>
      <c r="Q1434" s="260" t="n"/>
      <c r="R1434" s="223" t="n"/>
      <c r="S1434" s="223" t="n"/>
      <c r="T1434" s="223" t="n"/>
      <c r="U1434" s="261" t="n"/>
      <c r="V1434" s="86" t="n"/>
      <c r="W1434" s="223" t="n"/>
      <c r="X1434" s="225" t="n"/>
      <c r="Y1434" s="262" t="n"/>
      <c r="Z1434" s="226" t="n"/>
      <c r="AA1434" s="241" t="n"/>
      <c r="AB1434" s="237" t="n"/>
    </row>
    <row r="1435" ht="15" customHeight="1" s="283">
      <c r="A1435" s="109" t="n"/>
      <c r="B1435" s="222" t="n"/>
      <c r="C1435" s="223" t="n"/>
      <c r="D1435" s="223" t="n"/>
      <c r="E1435" s="223" t="n"/>
      <c r="F1435" s="223" t="n"/>
      <c r="G1435" s="223" t="n"/>
      <c r="H1435" s="223" t="n"/>
      <c r="I1435" s="258" t="n"/>
      <c r="J1435" s="186" t="n"/>
      <c r="K1435" s="264" t="n"/>
      <c r="L1435" s="264" t="n"/>
      <c r="M1435" s="265" t="n"/>
      <c r="N1435" s="223" t="n"/>
      <c r="O1435" s="223" t="n"/>
      <c r="P1435" s="260" t="n"/>
      <c r="Q1435" s="260" t="n"/>
      <c r="R1435" s="223" t="n"/>
      <c r="S1435" s="223" t="n"/>
      <c r="T1435" s="223" t="n"/>
      <c r="U1435" s="261" t="n"/>
      <c r="V1435" s="86" t="n"/>
      <c r="W1435" s="223" t="n"/>
      <c r="X1435" s="225" t="n"/>
      <c r="Y1435" s="262" t="n"/>
      <c r="Z1435" s="226" t="n"/>
      <c r="AA1435" s="241" t="n"/>
      <c r="AB1435" s="237" t="n"/>
    </row>
    <row r="1436" ht="15" customHeight="1" s="283">
      <c r="A1436" s="109" t="n"/>
      <c r="B1436" s="222" t="n"/>
      <c r="C1436" s="223" t="n"/>
      <c r="D1436" s="223" t="n"/>
      <c r="E1436" s="223" t="n"/>
      <c r="F1436" s="223" t="n"/>
      <c r="G1436" s="223" t="n"/>
      <c r="H1436" s="223" t="n"/>
      <c r="I1436" s="258" t="n"/>
      <c r="J1436" s="186" t="n"/>
      <c r="K1436" s="223" t="n"/>
      <c r="L1436" s="264" t="n"/>
      <c r="M1436" s="265" t="n"/>
      <c r="N1436" s="223" t="n"/>
      <c r="O1436" s="223" t="n"/>
      <c r="P1436" s="260" t="n"/>
      <c r="Q1436" s="260" t="n"/>
      <c r="R1436" s="223" t="n"/>
      <c r="S1436" s="223" t="n"/>
      <c r="T1436" s="223" t="n"/>
      <c r="U1436" s="261" t="n"/>
      <c r="V1436" s="86" t="n"/>
      <c r="W1436" s="223" t="n"/>
      <c r="X1436" s="225" t="n"/>
      <c r="Y1436" s="262" t="n"/>
      <c r="Z1436" s="226" t="n"/>
      <c r="AA1436" s="241" t="n"/>
      <c r="AB1436" s="237" t="n"/>
    </row>
    <row r="1437" ht="15" customHeight="1" s="283">
      <c r="A1437" s="109" t="n"/>
      <c r="B1437" s="222" t="n"/>
      <c r="C1437" s="223" t="n"/>
      <c r="D1437" s="223" t="n"/>
      <c r="E1437" s="223" t="n"/>
      <c r="F1437" s="223" t="n"/>
      <c r="G1437" s="223" t="n"/>
      <c r="H1437" s="223" t="n"/>
      <c r="I1437" s="258" t="n"/>
      <c r="J1437" s="186" t="n"/>
      <c r="K1437" s="223" t="n"/>
      <c r="L1437" s="264" t="n"/>
      <c r="M1437" s="265" t="n"/>
      <c r="N1437" s="223" t="n"/>
      <c r="O1437" s="223" t="n"/>
      <c r="P1437" s="260" t="n"/>
      <c r="Q1437" s="260" t="n"/>
      <c r="R1437" s="223" t="n"/>
      <c r="S1437" s="223" t="n"/>
      <c r="T1437" s="223" t="n"/>
      <c r="U1437" s="261" t="n"/>
      <c r="V1437" s="86" t="n"/>
      <c r="W1437" s="223" t="n"/>
      <c r="X1437" s="225" t="n"/>
      <c r="Y1437" s="262" t="n"/>
      <c r="Z1437" s="226" t="n"/>
      <c r="AA1437" s="241" t="n"/>
      <c r="AB1437" s="237" t="n"/>
    </row>
    <row r="1438" ht="15" customHeight="1" s="283">
      <c r="A1438" s="109" t="n"/>
      <c r="B1438" s="222" t="n"/>
      <c r="C1438" s="223" t="n"/>
      <c r="D1438" s="223" t="n"/>
      <c r="E1438" s="223" t="n"/>
      <c r="F1438" s="223" t="n"/>
      <c r="G1438" s="223" t="n"/>
      <c r="H1438" s="223" t="n"/>
      <c r="I1438" s="258" t="n"/>
      <c r="J1438" s="186" t="n"/>
      <c r="K1438" s="223" t="n"/>
      <c r="L1438" s="264" t="n"/>
      <c r="M1438" s="265" t="n"/>
      <c r="N1438" s="223" t="n"/>
      <c r="O1438" s="223" t="n"/>
      <c r="P1438" s="260" t="n"/>
      <c r="Q1438" s="260" t="n"/>
      <c r="R1438" s="223" t="n"/>
      <c r="S1438" s="223" t="n"/>
      <c r="T1438" s="223" t="n"/>
      <c r="U1438" s="261" t="n"/>
      <c r="V1438" s="86" t="n"/>
      <c r="W1438" s="223" t="n"/>
      <c r="X1438" s="225" t="n"/>
      <c r="Y1438" s="262" t="n"/>
      <c r="Z1438" s="226" t="n"/>
      <c r="AA1438" s="241" t="n"/>
      <c r="AB1438" s="237" t="n"/>
    </row>
    <row r="1439" ht="15" customHeight="1" s="283">
      <c r="A1439" s="109" t="n"/>
      <c r="B1439" s="222" t="n"/>
      <c r="C1439" s="223" t="n"/>
      <c r="D1439" s="223" t="n"/>
      <c r="E1439" s="223" t="n"/>
      <c r="F1439" s="223" t="n"/>
      <c r="G1439" s="223" t="n"/>
      <c r="H1439" s="223" t="n"/>
      <c r="I1439" s="258" t="n"/>
      <c r="J1439" s="186" t="n"/>
      <c r="K1439" s="223" t="n"/>
      <c r="L1439" s="264" t="n"/>
      <c r="M1439" s="265" t="n"/>
      <c r="N1439" s="223" t="n"/>
      <c r="O1439" s="223" t="n"/>
      <c r="P1439" s="260" t="n"/>
      <c r="Q1439" s="260" t="n"/>
      <c r="R1439" s="223" t="n"/>
      <c r="S1439" s="223" t="n"/>
      <c r="T1439" s="223" t="n"/>
      <c r="U1439" s="261" t="n"/>
      <c r="V1439" s="86" t="n"/>
      <c r="W1439" s="223" t="n"/>
      <c r="X1439" s="225" t="n"/>
      <c r="Y1439" s="262" t="n"/>
      <c r="Z1439" s="226" t="n"/>
      <c r="AA1439" s="241" t="n"/>
      <c r="AB1439" s="237" t="n"/>
    </row>
    <row r="1440" ht="15" customHeight="1" s="283">
      <c r="A1440" s="109" t="n"/>
      <c r="B1440" s="222" t="n"/>
      <c r="C1440" s="223" t="n"/>
      <c r="D1440" s="223" t="n"/>
      <c r="E1440" s="223" t="n"/>
      <c r="F1440" s="223" t="n"/>
      <c r="G1440" s="223" t="n"/>
      <c r="H1440" s="223" t="n"/>
      <c r="I1440" s="258" t="n"/>
      <c r="J1440" s="186" t="n"/>
      <c r="K1440" s="264" t="n"/>
      <c r="L1440" s="264" t="n"/>
      <c r="M1440" s="265" t="n"/>
      <c r="N1440" s="223" t="n"/>
      <c r="O1440" s="223" t="n"/>
      <c r="P1440" s="260" t="n"/>
      <c r="Q1440" s="260" t="n"/>
      <c r="R1440" s="223" t="n"/>
      <c r="S1440" s="223" t="n"/>
      <c r="T1440" s="223" t="n"/>
      <c r="U1440" s="261" t="n"/>
      <c r="V1440" s="86" t="n"/>
      <c r="W1440" s="223" t="n"/>
      <c r="X1440" s="225" t="n"/>
      <c r="Y1440" s="262" t="n"/>
      <c r="Z1440" s="226" t="n"/>
      <c r="AA1440" s="241" t="n"/>
      <c r="AB1440" s="237" t="n"/>
    </row>
    <row r="1441" ht="15" customHeight="1" s="283">
      <c r="A1441" s="109" t="n"/>
      <c r="B1441" s="222" t="n"/>
      <c r="C1441" s="223" t="n"/>
      <c r="D1441" s="223" t="n"/>
      <c r="E1441" s="223" t="n"/>
      <c r="F1441" s="223" t="n"/>
      <c r="G1441" s="223" t="n"/>
      <c r="H1441" s="223" t="n"/>
      <c r="I1441" s="258" t="n"/>
      <c r="J1441" s="186" t="n"/>
      <c r="K1441" s="223" t="n"/>
      <c r="L1441" s="264" t="n"/>
      <c r="M1441" s="265" t="n"/>
      <c r="N1441" s="223" t="n"/>
      <c r="O1441" s="223" t="n"/>
      <c r="P1441" s="260" t="n"/>
      <c r="Q1441" s="260" t="n"/>
      <c r="R1441" s="223" t="n"/>
      <c r="S1441" s="223" t="n"/>
      <c r="T1441" s="223" t="n"/>
      <c r="U1441" s="261" t="n"/>
      <c r="V1441" s="86" t="n"/>
      <c r="W1441" s="223" t="n"/>
      <c r="X1441" s="225" t="n"/>
      <c r="Y1441" s="262" t="n"/>
      <c r="Z1441" s="226" t="n"/>
      <c r="AA1441" s="241" t="n"/>
      <c r="AB1441" s="237" t="n"/>
    </row>
    <row r="1442" ht="15" customHeight="1" s="283">
      <c r="A1442" s="109" t="n"/>
      <c r="B1442" s="222" t="n"/>
      <c r="C1442" s="223" t="n"/>
      <c r="D1442" s="223" t="n"/>
      <c r="E1442" s="223" t="n"/>
      <c r="F1442" s="223" t="n"/>
      <c r="G1442" s="223" t="n"/>
      <c r="H1442" s="223" t="n"/>
      <c r="I1442" s="258" t="n"/>
      <c r="J1442" s="186" t="n"/>
      <c r="K1442" s="223" t="n"/>
      <c r="L1442" s="264" t="n"/>
      <c r="M1442" s="265" t="n"/>
      <c r="N1442" s="223" t="n"/>
      <c r="O1442" s="223" t="n"/>
      <c r="P1442" s="260" t="n"/>
      <c r="Q1442" s="260" t="n"/>
      <c r="R1442" s="223" t="n"/>
      <c r="S1442" s="223" t="n"/>
      <c r="T1442" s="223" t="n"/>
      <c r="U1442" s="261" t="n"/>
      <c r="V1442" s="86" t="n"/>
      <c r="W1442" s="223" t="n"/>
      <c r="X1442" s="225" t="n"/>
      <c r="Y1442" s="262" t="n"/>
      <c r="Z1442" s="226" t="n"/>
      <c r="AA1442" s="241" t="n"/>
      <c r="AB1442" s="237" t="n"/>
    </row>
    <row r="1443" ht="15" customHeight="1" s="283">
      <c r="A1443" s="109" t="n"/>
      <c r="B1443" s="222" t="n"/>
      <c r="C1443" s="223" t="n"/>
      <c r="D1443" s="223" t="n"/>
      <c r="E1443" s="223" t="n"/>
      <c r="F1443" s="223" t="n"/>
      <c r="G1443" s="223" t="n"/>
      <c r="H1443" s="223" t="n"/>
      <c r="I1443" s="258" t="n"/>
      <c r="J1443" s="186" t="n"/>
      <c r="K1443" s="264" t="n"/>
      <c r="L1443" s="264" t="n"/>
      <c r="M1443" s="265" t="n"/>
      <c r="N1443" s="223" t="n"/>
      <c r="O1443" s="223" t="n"/>
      <c r="P1443" s="260" t="n"/>
      <c r="Q1443" s="260" t="n"/>
      <c r="R1443" s="223" t="n"/>
      <c r="S1443" s="223" t="n"/>
      <c r="T1443" s="223" t="n"/>
      <c r="U1443" s="261" t="n"/>
      <c r="V1443" s="86" t="n"/>
      <c r="W1443" s="223" t="n"/>
      <c r="X1443" s="225" t="n"/>
      <c r="Y1443" s="262" t="n"/>
      <c r="Z1443" s="226" t="n"/>
      <c r="AA1443" s="241" t="n"/>
      <c r="AB1443" s="237" t="n"/>
    </row>
    <row r="1444" ht="15" customHeight="1" s="283">
      <c r="A1444" s="109" t="n"/>
      <c r="B1444" s="222" t="n"/>
      <c r="C1444" s="223" t="n"/>
      <c r="D1444" s="223" t="n"/>
      <c r="E1444" s="223" t="n"/>
      <c r="F1444" s="223" t="n"/>
      <c r="G1444" s="223" t="n"/>
      <c r="H1444" s="223" t="n"/>
      <c r="I1444" s="258" t="n"/>
      <c r="J1444" s="186" t="n"/>
      <c r="K1444" s="223" t="n"/>
      <c r="L1444" s="264" t="n"/>
      <c r="M1444" s="265" t="n"/>
      <c r="N1444" s="223" t="n"/>
      <c r="O1444" s="223" t="n"/>
      <c r="P1444" s="260" t="n"/>
      <c r="Q1444" s="260" t="n"/>
      <c r="R1444" s="223" t="n"/>
      <c r="S1444" s="223" t="n"/>
      <c r="T1444" s="223" t="n"/>
      <c r="U1444" s="261" t="n"/>
      <c r="V1444" s="86" t="n"/>
      <c r="W1444" s="223" t="n"/>
      <c r="X1444" s="225" t="n"/>
      <c r="Y1444" s="262" t="n"/>
      <c r="Z1444" s="226" t="n"/>
      <c r="AA1444" s="241" t="n"/>
      <c r="AB1444" s="237" t="n"/>
    </row>
    <row r="1445" ht="15" customHeight="1" s="283">
      <c r="A1445" s="109" t="n"/>
      <c r="B1445" s="222" t="n"/>
      <c r="C1445" s="223" t="n"/>
      <c r="D1445" s="223" t="n"/>
      <c r="E1445" s="223" t="n"/>
      <c r="F1445" s="223" t="n"/>
      <c r="G1445" s="223" t="n"/>
      <c r="H1445" s="223" t="n"/>
      <c r="I1445" s="258" t="n"/>
      <c r="J1445" s="186" t="n"/>
      <c r="K1445" s="223" t="n"/>
      <c r="L1445" s="223" t="n"/>
      <c r="M1445" s="259" t="n"/>
      <c r="N1445" s="223" t="n"/>
      <c r="O1445" s="223" t="n"/>
      <c r="P1445" s="260" t="n"/>
      <c r="Q1445" s="260" t="n"/>
      <c r="R1445" s="223" t="n"/>
      <c r="S1445" s="223" t="n"/>
      <c r="T1445" s="223" t="n"/>
      <c r="U1445" s="261" t="n"/>
      <c r="V1445" s="86" t="n"/>
      <c r="W1445" s="223" t="n"/>
      <c r="X1445" s="225" t="n"/>
      <c r="Y1445" s="262" t="n"/>
      <c r="Z1445" s="226" t="n"/>
      <c r="AA1445" s="241" t="n"/>
      <c r="AB1445" s="237" t="n"/>
    </row>
    <row r="1446" ht="15" customHeight="1" s="283">
      <c r="A1446" s="109" t="n"/>
      <c r="B1446" s="222" t="n"/>
      <c r="C1446" s="223" t="n"/>
      <c r="D1446" s="223" t="n"/>
      <c r="E1446" s="223" t="n"/>
      <c r="F1446" s="223" t="n"/>
      <c r="G1446" s="223" t="n"/>
      <c r="H1446" s="223" t="n"/>
      <c r="I1446" s="258" t="n"/>
      <c r="J1446" s="186" t="n"/>
      <c r="K1446" s="223" t="n"/>
      <c r="L1446" s="223" t="n"/>
      <c r="M1446" s="259" t="n"/>
      <c r="N1446" s="223" t="n"/>
      <c r="O1446" s="223" t="n"/>
      <c r="P1446" s="260" t="n"/>
      <c r="Q1446" s="260" t="n"/>
      <c r="R1446" s="223" t="n"/>
      <c r="S1446" s="223" t="n"/>
      <c r="T1446" s="223" t="n"/>
      <c r="U1446" s="261" t="n"/>
      <c r="V1446" s="86" t="n"/>
      <c r="W1446" s="223" t="n"/>
      <c r="X1446" s="225" t="n"/>
      <c r="Y1446" s="262" t="n"/>
      <c r="Z1446" s="226" t="n"/>
      <c r="AA1446" s="241" t="n"/>
      <c r="AB1446" s="237" t="n"/>
    </row>
    <row r="1447" ht="15" customHeight="1" s="283">
      <c r="A1447" s="109" t="n"/>
      <c r="B1447" s="222" t="n"/>
      <c r="C1447" s="223" t="n"/>
      <c r="D1447" s="223" t="n"/>
      <c r="E1447" s="223" t="n"/>
      <c r="F1447" s="223" t="n"/>
      <c r="G1447" s="223" t="n"/>
      <c r="H1447" s="223" t="n"/>
      <c r="I1447" s="258" t="n"/>
      <c r="J1447" s="186" t="n"/>
      <c r="K1447" s="223" t="n"/>
      <c r="L1447" s="223" t="n"/>
      <c r="M1447" s="259" t="n"/>
      <c r="N1447" s="223" t="n"/>
      <c r="O1447" s="223" t="n"/>
      <c r="P1447" s="260" t="n"/>
      <c r="Q1447" s="260" t="n"/>
      <c r="R1447" s="223" t="n"/>
      <c r="S1447" s="223" t="n"/>
      <c r="T1447" s="223" t="n"/>
      <c r="U1447" s="261" t="n"/>
      <c r="V1447" s="86" t="n"/>
      <c r="W1447" s="223" t="n"/>
      <c r="X1447" s="225" t="n"/>
      <c r="Y1447" s="262" t="n"/>
      <c r="Z1447" s="226" t="n"/>
      <c r="AA1447" s="241" t="n"/>
      <c r="AB1447" s="237" t="n"/>
    </row>
    <row r="1448" ht="15" customHeight="1" s="283">
      <c r="A1448" s="109" t="n"/>
      <c r="B1448" s="222" t="n"/>
      <c r="C1448" s="223" t="n"/>
      <c r="D1448" s="223" t="n"/>
      <c r="E1448" s="223" t="n"/>
      <c r="F1448" s="223" t="n"/>
      <c r="G1448" s="223" t="n"/>
      <c r="H1448" s="223" t="n"/>
      <c r="I1448" s="258" t="n"/>
      <c r="J1448" s="186" t="n"/>
      <c r="K1448" s="223" t="n"/>
      <c r="L1448" s="223" t="n"/>
      <c r="M1448" s="259" t="n"/>
      <c r="N1448" s="223" t="n"/>
      <c r="O1448" s="223" t="n"/>
      <c r="P1448" s="260" t="n"/>
      <c r="Q1448" s="260" t="n"/>
      <c r="R1448" s="223" t="n"/>
      <c r="S1448" s="223" t="n"/>
      <c r="T1448" s="223" t="n"/>
      <c r="U1448" s="261" t="n"/>
      <c r="V1448" s="86" t="n"/>
      <c r="W1448" s="223" t="n"/>
      <c r="X1448" s="225" t="n"/>
      <c r="Y1448" s="262" t="n"/>
      <c r="Z1448" s="226" t="n"/>
      <c r="AA1448" s="241" t="n"/>
      <c r="AB1448" s="237" t="n"/>
    </row>
    <row r="1449" ht="15" customHeight="1" s="283">
      <c r="A1449" s="109" t="n"/>
      <c r="B1449" s="222" t="n"/>
      <c r="C1449" s="223" t="n"/>
      <c r="D1449" s="223" t="n"/>
      <c r="E1449" s="223" t="n"/>
      <c r="F1449" s="223" t="n"/>
      <c r="G1449" s="223" t="n"/>
      <c r="H1449" s="223" t="n"/>
      <c r="I1449" s="258" t="n"/>
      <c r="J1449" s="186" t="n"/>
      <c r="K1449" s="223" t="n"/>
      <c r="L1449" s="223" t="n"/>
      <c r="M1449" s="259" t="n"/>
      <c r="N1449" s="223" t="n"/>
      <c r="O1449" s="223" t="n"/>
      <c r="P1449" s="260" t="n"/>
      <c r="Q1449" s="260" t="n"/>
      <c r="R1449" s="223" t="n"/>
      <c r="S1449" s="223" t="n"/>
      <c r="T1449" s="223" t="n"/>
      <c r="U1449" s="261" t="n"/>
      <c r="V1449" s="86" t="n"/>
      <c r="W1449" s="223" t="n"/>
      <c r="X1449" s="225" t="n"/>
      <c r="Y1449" s="262" t="n"/>
      <c r="Z1449" s="226" t="n"/>
      <c r="AA1449" s="241" t="n"/>
      <c r="AB1449" s="237" t="n"/>
    </row>
    <row r="1450" ht="15" customHeight="1" s="283">
      <c r="A1450" s="109" t="n"/>
      <c r="B1450" s="222" t="n"/>
      <c r="C1450" s="223" t="n"/>
      <c r="D1450" s="223" t="n"/>
      <c r="E1450" s="223" t="n"/>
      <c r="F1450" s="223" t="n"/>
      <c r="G1450" s="223" t="n"/>
      <c r="H1450" s="223" t="n"/>
      <c r="I1450" s="258" t="n"/>
      <c r="J1450" s="186" t="n"/>
      <c r="K1450" s="223" t="n"/>
      <c r="L1450" s="223" t="n"/>
      <c r="M1450" s="259" t="n"/>
      <c r="N1450" s="223" t="n"/>
      <c r="O1450" s="223" t="n"/>
      <c r="P1450" s="260" t="n"/>
      <c r="Q1450" s="260" t="n"/>
      <c r="R1450" s="223" t="n"/>
      <c r="S1450" s="223" t="n"/>
      <c r="T1450" s="223" t="n"/>
      <c r="U1450" s="261" t="n"/>
      <c r="V1450" s="86" t="n"/>
      <c r="W1450" s="223" t="n"/>
      <c r="X1450" s="225" t="n"/>
      <c r="Y1450" s="262" t="n"/>
      <c r="Z1450" s="226" t="n"/>
      <c r="AA1450" s="241" t="n"/>
      <c r="AB1450" s="237" t="n"/>
    </row>
    <row r="1451" ht="15" customHeight="1" s="283">
      <c r="A1451" s="109" t="n"/>
      <c r="B1451" s="222" t="n"/>
      <c r="C1451" s="223" t="n"/>
      <c r="D1451" s="223" t="n"/>
      <c r="E1451" s="223" t="n"/>
      <c r="F1451" s="223" t="n"/>
      <c r="G1451" s="223" t="n"/>
      <c r="H1451" s="223" t="n"/>
      <c r="I1451" s="258" t="n"/>
      <c r="J1451" s="186" t="n"/>
      <c r="K1451" s="223" t="n"/>
      <c r="L1451" s="223" t="n"/>
      <c r="M1451" s="259" t="n"/>
      <c r="N1451" s="223" t="n"/>
      <c r="O1451" s="223" t="n"/>
      <c r="P1451" s="260" t="n"/>
      <c r="Q1451" s="260" t="n"/>
      <c r="R1451" s="223" t="n"/>
      <c r="S1451" s="223" t="n"/>
      <c r="T1451" s="223" t="n"/>
      <c r="U1451" s="261" t="n"/>
      <c r="V1451" s="86" t="n"/>
      <c r="W1451" s="223" t="n"/>
      <c r="X1451" s="225" t="n"/>
      <c r="Y1451" s="262" t="n"/>
      <c r="Z1451" s="226" t="n"/>
      <c r="AA1451" s="241" t="n"/>
      <c r="AB1451" s="237" t="n"/>
    </row>
    <row r="1452" ht="15" customHeight="1" s="283">
      <c r="A1452" s="109" t="n"/>
      <c r="B1452" s="222" t="n"/>
      <c r="C1452" s="223" t="n"/>
      <c r="D1452" s="223" t="n"/>
      <c r="E1452" s="223" t="n"/>
      <c r="F1452" s="223" t="n"/>
      <c r="G1452" s="223" t="n"/>
      <c r="H1452" s="223" t="n"/>
      <c r="I1452" s="258" t="n"/>
      <c r="J1452" s="186" t="n"/>
      <c r="K1452" s="223" t="n"/>
      <c r="L1452" s="223" t="n"/>
      <c r="M1452" s="259" t="n"/>
      <c r="N1452" s="223" t="n"/>
      <c r="O1452" s="223" t="n"/>
      <c r="P1452" s="260" t="n"/>
      <c r="Q1452" s="260" t="n"/>
      <c r="R1452" s="223" t="n"/>
      <c r="S1452" s="223" t="n"/>
      <c r="T1452" s="223" t="n"/>
      <c r="U1452" s="261" t="n"/>
      <c r="V1452" s="86" t="n"/>
      <c r="W1452" s="223" t="n"/>
      <c r="X1452" s="225" t="n"/>
      <c r="Y1452" s="262" t="n"/>
      <c r="Z1452" s="226" t="n"/>
      <c r="AA1452" s="241" t="n"/>
      <c r="AB1452" s="237" t="n"/>
    </row>
    <row r="1453" ht="15" customHeight="1" s="283">
      <c r="A1453" s="109" t="n"/>
      <c r="B1453" s="222" t="n"/>
      <c r="C1453" s="223" t="n"/>
      <c r="D1453" s="223" t="n"/>
      <c r="E1453" s="223" t="n"/>
      <c r="F1453" s="223" t="n"/>
      <c r="G1453" s="223" t="n"/>
      <c r="H1453" s="223" t="n"/>
      <c r="I1453" s="258" t="n"/>
      <c r="J1453" s="186" t="n"/>
      <c r="K1453" s="223" t="n"/>
      <c r="L1453" s="264" t="n"/>
      <c r="M1453" s="265" t="n"/>
      <c r="N1453" s="223" t="n"/>
      <c r="O1453" s="223" t="n"/>
      <c r="P1453" s="260" t="n"/>
      <c r="Q1453" s="260" t="n"/>
      <c r="R1453" s="223" t="n"/>
      <c r="S1453" s="223" t="n"/>
      <c r="T1453" s="223" t="n"/>
      <c r="U1453" s="261" t="n"/>
      <c r="V1453" s="86" t="n"/>
      <c r="W1453" s="223" t="n"/>
      <c r="X1453" s="225" t="n"/>
      <c r="Y1453" s="262" t="n"/>
      <c r="Z1453" s="226" t="n"/>
      <c r="AA1453" s="241" t="n"/>
      <c r="AB1453" s="237" t="n"/>
    </row>
    <row r="1454" ht="15" customHeight="1" s="283">
      <c r="A1454" s="109" t="n"/>
      <c r="B1454" s="222" t="n"/>
      <c r="C1454" s="223" t="n"/>
      <c r="D1454" s="223" t="n"/>
      <c r="E1454" s="223" t="n"/>
      <c r="F1454" s="223" t="n"/>
      <c r="G1454" s="223" t="n"/>
      <c r="H1454" s="223" t="n"/>
      <c r="I1454" s="258" t="n"/>
      <c r="J1454" s="186" t="n"/>
      <c r="K1454" s="223" t="n"/>
      <c r="L1454" s="264" t="n"/>
      <c r="M1454" s="265" t="n"/>
      <c r="N1454" s="223" t="n"/>
      <c r="O1454" s="223" t="n"/>
      <c r="P1454" s="260" t="n"/>
      <c r="Q1454" s="260" t="n"/>
      <c r="R1454" s="223" t="n"/>
      <c r="S1454" s="223" t="n"/>
      <c r="T1454" s="223" t="n"/>
      <c r="U1454" s="261" t="n"/>
      <c r="V1454" s="86" t="n"/>
      <c r="W1454" s="223" t="n"/>
      <c r="X1454" s="225" t="n"/>
      <c r="Y1454" s="262" t="n"/>
      <c r="Z1454" s="226" t="n"/>
      <c r="AA1454" s="241" t="n"/>
      <c r="AB1454" s="237" t="n"/>
    </row>
    <row r="1455" ht="15" customHeight="1" s="283">
      <c r="A1455" s="109" t="n"/>
      <c r="B1455" s="222" t="n"/>
      <c r="C1455" s="223" t="n"/>
      <c r="D1455" s="223" t="n"/>
      <c r="E1455" s="223" t="n"/>
      <c r="F1455" s="223" t="n"/>
      <c r="G1455" s="223" t="n"/>
      <c r="H1455" s="223" t="n"/>
      <c r="I1455" s="258" t="n"/>
      <c r="J1455" s="186" t="n"/>
      <c r="K1455" s="223" t="n"/>
      <c r="L1455" s="223" t="n"/>
      <c r="M1455" s="259" t="n"/>
      <c r="N1455" s="223" t="n"/>
      <c r="O1455" s="223" t="n"/>
      <c r="P1455" s="260" t="n"/>
      <c r="Q1455" s="260" t="n"/>
      <c r="R1455" s="223" t="n"/>
      <c r="S1455" s="223" t="n"/>
      <c r="T1455" s="223" t="n"/>
      <c r="U1455" s="261" t="n"/>
      <c r="V1455" s="86" t="n"/>
      <c r="W1455" s="223" t="n"/>
      <c r="X1455" s="225" t="n"/>
      <c r="Y1455" s="262" t="n"/>
      <c r="Z1455" s="226" t="n"/>
      <c r="AA1455" s="241" t="n"/>
      <c r="AB1455" s="237" t="n"/>
    </row>
    <row r="1456" ht="15" customHeight="1" s="283">
      <c r="A1456" s="109" t="n"/>
      <c r="B1456" s="222" t="n"/>
      <c r="C1456" s="223" t="n"/>
      <c r="D1456" s="223" t="n"/>
      <c r="E1456" s="223" t="n"/>
      <c r="F1456" s="223" t="n"/>
      <c r="G1456" s="223" t="n"/>
      <c r="H1456" s="223" t="n"/>
      <c r="I1456" s="258" t="n"/>
      <c r="J1456" s="186" t="n"/>
      <c r="K1456" s="223" t="n"/>
      <c r="L1456" s="223" t="n"/>
      <c r="M1456" s="259" t="n"/>
      <c r="N1456" s="223" t="n"/>
      <c r="O1456" s="223" t="n"/>
      <c r="P1456" s="260" t="n"/>
      <c r="Q1456" s="260" t="n"/>
      <c r="R1456" s="223" t="n"/>
      <c r="S1456" s="223" t="n"/>
      <c r="T1456" s="223" t="n"/>
      <c r="U1456" s="261" t="n"/>
      <c r="V1456" s="86" t="n"/>
      <c r="W1456" s="223" t="n"/>
      <c r="X1456" s="225" t="n"/>
      <c r="Y1456" s="262" t="n"/>
      <c r="Z1456" s="226" t="n"/>
      <c r="AA1456" s="241" t="n"/>
      <c r="AB1456" s="237" t="n"/>
    </row>
    <row r="1457" ht="15" customHeight="1" s="283">
      <c r="A1457" s="109" t="n"/>
      <c r="B1457" s="222" t="n"/>
      <c r="C1457" s="223" t="n"/>
      <c r="D1457" s="223" t="n"/>
      <c r="E1457" s="223" t="n"/>
      <c r="F1457" s="223" t="n"/>
      <c r="G1457" s="223" t="n"/>
      <c r="H1457" s="223" t="n"/>
      <c r="I1457" s="258" t="n"/>
      <c r="J1457" s="186" t="n"/>
      <c r="K1457" s="264" t="n"/>
      <c r="L1457" s="264" t="n"/>
      <c r="M1457" s="265" t="n"/>
      <c r="N1457" s="223" t="n"/>
      <c r="O1457" s="223" t="n"/>
      <c r="P1457" s="260" t="n"/>
      <c r="Q1457" s="260" t="n"/>
      <c r="R1457" s="223" t="n"/>
      <c r="S1457" s="223" t="n"/>
      <c r="T1457" s="223" t="n"/>
      <c r="U1457" s="261" t="n"/>
      <c r="V1457" s="86" t="n"/>
      <c r="W1457" s="223" t="n"/>
      <c r="X1457" s="225" t="n"/>
      <c r="Y1457" s="262" t="n"/>
      <c r="Z1457" s="226" t="n"/>
      <c r="AA1457" s="241" t="n"/>
      <c r="AB1457" s="237" t="n"/>
    </row>
    <row r="1458" ht="15" customHeight="1" s="283">
      <c r="A1458" s="109" t="n"/>
      <c r="B1458" s="222" t="n"/>
      <c r="C1458" s="223" t="n"/>
      <c r="D1458" s="223" t="n"/>
      <c r="E1458" s="223" t="n"/>
      <c r="F1458" s="223" t="n"/>
      <c r="G1458" s="223" t="n"/>
      <c r="H1458" s="223" t="n"/>
      <c r="I1458" s="258" t="n"/>
      <c r="J1458" s="186" t="n"/>
      <c r="K1458" s="223" t="n"/>
      <c r="L1458" s="264" t="n"/>
      <c r="M1458" s="265" t="n"/>
      <c r="N1458" s="223" t="n"/>
      <c r="O1458" s="223" t="n"/>
      <c r="P1458" s="260" t="n"/>
      <c r="Q1458" s="260" t="n"/>
      <c r="R1458" s="223" t="n"/>
      <c r="S1458" s="223" t="n"/>
      <c r="T1458" s="223" t="n"/>
      <c r="U1458" s="261" t="n"/>
      <c r="V1458" s="86" t="n"/>
      <c r="W1458" s="223" t="n"/>
      <c r="X1458" s="225" t="n"/>
      <c r="Y1458" s="262" t="n"/>
      <c r="Z1458" s="226" t="n"/>
      <c r="AA1458" s="241" t="n"/>
      <c r="AB1458" s="237" t="n"/>
    </row>
    <row r="1459" ht="15" customHeight="1" s="283">
      <c r="A1459" s="109" t="n"/>
      <c r="B1459" s="222" t="n"/>
      <c r="C1459" s="223" t="n"/>
      <c r="D1459" s="223" t="n"/>
      <c r="E1459" s="223" t="n"/>
      <c r="F1459" s="223" t="n"/>
      <c r="G1459" s="223" t="n"/>
      <c r="H1459" s="223" t="n"/>
      <c r="I1459" s="258" t="n"/>
      <c r="J1459" s="186" t="n"/>
      <c r="K1459" s="223" t="n"/>
      <c r="L1459" s="223" t="n"/>
      <c r="M1459" s="259" t="n"/>
      <c r="N1459" s="223" t="n"/>
      <c r="O1459" s="223" t="n"/>
      <c r="P1459" s="260" t="n"/>
      <c r="Q1459" s="260" t="n"/>
      <c r="R1459" s="223" t="n"/>
      <c r="S1459" s="223" t="n"/>
      <c r="T1459" s="223" t="n"/>
      <c r="U1459" s="261" t="n"/>
      <c r="V1459" s="86" t="n"/>
      <c r="W1459" s="223" t="n"/>
      <c r="X1459" s="225" t="n"/>
      <c r="Y1459" s="262" t="n"/>
      <c r="Z1459" s="226" t="n"/>
      <c r="AA1459" s="241" t="n"/>
      <c r="AB1459" s="237" t="n"/>
    </row>
    <row r="1460" ht="15" customHeight="1" s="283">
      <c r="A1460" s="109" t="n"/>
      <c r="B1460" s="222" t="n"/>
      <c r="C1460" s="223" t="n"/>
      <c r="D1460" s="223" t="n"/>
      <c r="E1460" s="223" t="n"/>
      <c r="F1460" s="223" t="n"/>
      <c r="G1460" s="223" t="n"/>
      <c r="H1460" s="223" t="n"/>
      <c r="I1460" s="258" t="n"/>
      <c r="J1460" s="186" t="n"/>
      <c r="K1460" s="223" t="n"/>
      <c r="L1460" s="264" t="n"/>
      <c r="M1460" s="265" t="n"/>
      <c r="N1460" s="223" t="n"/>
      <c r="O1460" s="223" t="n"/>
      <c r="P1460" s="260" t="n"/>
      <c r="Q1460" s="260" t="n"/>
      <c r="R1460" s="223" t="n"/>
      <c r="S1460" s="223" t="n"/>
      <c r="T1460" s="223" t="n"/>
      <c r="U1460" s="261" t="n"/>
      <c r="V1460" s="86" t="n"/>
      <c r="W1460" s="223" t="n"/>
      <c r="X1460" s="225" t="n"/>
      <c r="Y1460" s="262" t="n"/>
      <c r="Z1460" s="226" t="n"/>
      <c r="AA1460" s="241" t="n"/>
      <c r="AB1460" s="237" t="n"/>
    </row>
    <row r="1461" ht="15" customHeight="1" s="283">
      <c r="A1461" s="109" t="n"/>
      <c r="B1461" s="222" t="n"/>
      <c r="C1461" s="223" t="n"/>
      <c r="D1461" s="223" t="n"/>
      <c r="E1461" s="223" t="n"/>
      <c r="F1461" s="223" t="n"/>
      <c r="G1461" s="223" t="n"/>
      <c r="H1461" s="223" t="n"/>
      <c r="I1461" s="258" t="n"/>
      <c r="J1461" s="186" t="n"/>
      <c r="K1461" s="223" t="n"/>
      <c r="L1461" s="223" t="n"/>
      <c r="M1461" s="259" t="n"/>
      <c r="N1461" s="223" t="n"/>
      <c r="O1461" s="223" t="n"/>
      <c r="P1461" s="260" t="n"/>
      <c r="Q1461" s="260" t="n"/>
      <c r="R1461" s="223" t="n"/>
      <c r="S1461" s="223" t="n"/>
      <c r="T1461" s="223" t="n"/>
      <c r="U1461" s="261" t="n"/>
      <c r="V1461" s="86" t="n"/>
      <c r="W1461" s="223" t="n"/>
      <c r="X1461" s="225" t="n"/>
      <c r="Y1461" s="262" t="n"/>
      <c r="Z1461" s="226" t="n"/>
      <c r="AA1461" s="241" t="n"/>
      <c r="AB1461" s="237" t="n"/>
    </row>
    <row r="1462" ht="15" customHeight="1" s="283">
      <c r="A1462" s="109" t="n"/>
      <c r="B1462" s="222" t="n"/>
      <c r="C1462" s="223" t="n"/>
      <c r="D1462" s="223" t="n"/>
      <c r="E1462" s="223" t="n"/>
      <c r="F1462" s="223" t="n"/>
      <c r="G1462" s="223" t="n"/>
      <c r="H1462" s="223" t="n"/>
      <c r="I1462" s="258" t="n"/>
      <c r="J1462" s="186" t="n"/>
      <c r="K1462" s="223" t="n"/>
      <c r="L1462" s="223" t="n"/>
      <c r="M1462" s="259" t="n"/>
      <c r="N1462" s="223" t="n"/>
      <c r="O1462" s="223" t="n"/>
      <c r="P1462" s="260" t="n"/>
      <c r="Q1462" s="260" t="n"/>
      <c r="R1462" s="223" t="n"/>
      <c r="S1462" s="223" t="n"/>
      <c r="T1462" s="223" t="n"/>
      <c r="U1462" s="261" t="n"/>
      <c r="V1462" s="86" t="n"/>
      <c r="W1462" s="223" t="n"/>
      <c r="X1462" s="225" t="n"/>
      <c r="Y1462" s="262" t="n"/>
      <c r="Z1462" s="226" t="n"/>
      <c r="AA1462" s="241" t="n"/>
      <c r="AB1462" s="237" t="n"/>
    </row>
    <row r="1463" ht="15" customHeight="1" s="283">
      <c r="A1463" s="109" t="n"/>
      <c r="B1463" s="222" t="n"/>
      <c r="C1463" s="223" t="n"/>
      <c r="D1463" s="223" t="n"/>
      <c r="E1463" s="223" t="n"/>
      <c r="F1463" s="223" t="n"/>
      <c r="G1463" s="223" t="n"/>
      <c r="H1463" s="223" t="n"/>
      <c r="I1463" s="258" t="n"/>
      <c r="J1463" s="186" t="n"/>
      <c r="K1463" s="223" t="n"/>
      <c r="L1463" s="264" t="n"/>
      <c r="M1463" s="265" t="n"/>
      <c r="N1463" s="223" t="n"/>
      <c r="O1463" s="223" t="n"/>
      <c r="P1463" s="260" t="n"/>
      <c r="Q1463" s="260" t="n"/>
      <c r="R1463" s="223" t="n"/>
      <c r="S1463" s="223" t="n"/>
      <c r="T1463" s="223" t="n"/>
      <c r="U1463" s="261" t="n"/>
      <c r="V1463" s="86" t="n"/>
      <c r="W1463" s="223" t="n"/>
      <c r="X1463" s="225" t="n"/>
      <c r="Y1463" s="262" t="n"/>
      <c r="Z1463" s="226" t="n"/>
      <c r="AA1463" s="241" t="n"/>
      <c r="AB1463" s="237" t="n"/>
    </row>
    <row r="1464" ht="15" customHeight="1" s="283">
      <c r="A1464" s="109" t="n"/>
      <c r="B1464" s="222" t="n"/>
      <c r="C1464" s="223" t="n"/>
      <c r="D1464" s="223" t="n"/>
      <c r="E1464" s="223" t="n"/>
      <c r="F1464" s="223" t="n"/>
      <c r="G1464" s="223" t="n"/>
      <c r="H1464" s="223" t="n"/>
      <c r="I1464" s="258" t="n"/>
      <c r="J1464" s="186" t="n"/>
      <c r="K1464" s="264" t="n"/>
      <c r="L1464" s="264" t="n"/>
      <c r="M1464" s="265" t="n"/>
      <c r="N1464" s="223" t="n"/>
      <c r="O1464" s="223" t="n"/>
      <c r="P1464" s="260" t="n"/>
      <c r="Q1464" s="260" t="n"/>
      <c r="R1464" s="223" t="n"/>
      <c r="S1464" s="223" t="n"/>
      <c r="T1464" s="223" t="n"/>
      <c r="U1464" s="261" t="n"/>
      <c r="V1464" s="86" t="n"/>
      <c r="W1464" s="223" t="n"/>
      <c r="X1464" s="225" t="n"/>
      <c r="Y1464" s="262" t="n"/>
      <c r="Z1464" s="226" t="n"/>
      <c r="AA1464" s="241" t="n"/>
      <c r="AB1464" s="237" t="n"/>
    </row>
    <row r="1465" ht="15" customHeight="1" s="283">
      <c r="A1465" s="109" t="n"/>
      <c r="B1465" s="222" t="n"/>
      <c r="C1465" s="223" t="n"/>
      <c r="D1465" s="223" t="n"/>
      <c r="E1465" s="223" t="n"/>
      <c r="F1465" s="223" t="n"/>
      <c r="G1465" s="223" t="n"/>
      <c r="H1465" s="223" t="n"/>
      <c r="I1465" s="258" t="n"/>
      <c r="J1465" s="186" t="n"/>
      <c r="K1465" s="223" t="n"/>
      <c r="L1465" s="264" t="n"/>
      <c r="M1465" s="265" t="n"/>
      <c r="N1465" s="223" t="n"/>
      <c r="O1465" s="223" t="n"/>
      <c r="P1465" s="260" t="n"/>
      <c r="Q1465" s="260" t="n"/>
      <c r="R1465" s="223" t="n"/>
      <c r="S1465" s="223" t="n"/>
      <c r="T1465" s="223" t="n"/>
      <c r="U1465" s="261" t="n"/>
      <c r="V1465" s="86" t="n"/>
      <c r="W1465" s="223" t="n"/>
      <c r="X1465" s="225" t="n"/>
      <c r="Y1465" s="262" t="n"/>
      <c r="Z1465" s="226" t="n"/>
      <c r="AA1465" s="241" t="n"/>
      <c r="AB1465" s="237" t="n"/>
    </row>
    <row r="1466" ht="15" customHeight="1" s="283">
      <c r="A1466" s="109" t="n"/>
      <c r="B1466" s="222" t="n"/>
      <c r="C1466" s="223" t="n"/>
      <c r="D1466" s="223" t="n"/>
      <c r="E1466" s="223" t="n"/>
      <c r="F1466" s="223" t="n"/>
      <c r="G1466" s="223" t="n"/>
      <c r="H1466" s="223" t="n"/>
      <c r="I1466" s="258" t="n"/>
      <c r="J1466" s="186" t="n"/>
      <c r="K1466" s="223" t="n"/>
      <c r="L1466" s="223" t="n"/>
      <c r="M1466" s="259" t="n"/>
      <c r="N1466" s="223" t="n"/>
      <c r="O1466" s="223" t="n"/>
      <c r="P1466" s="260" t="n"/>
      <c r="Q1466" s="260" t="n"/>
      <c r="R1466" s="223" t="n"/>
      <c r="S1466" s="223" t="n"/>
      <c r="T1466" s="223" t="n"/>
      <c r="U1466" s="261" t="n"/>
      <c r="V1466" s="86" t="n"/>
      <c r="W1466" s="223" t="n"/>
      <c r="X1466" s="225" t="n"/>
      <c r="Y1466" s="262" t="n"/>
      <c r="Z1466" s="226" t="n"/>
      <c r="AA1466" s="241" t="n"/>
      <c r="AB1466" s="237" t="n"/>
    </row>
    <row r="1467" ht="15" customHeight="1" s="283">
      <c r="A1467" s="109" t="n"/>
      <c r="B1467" s="222" t="n"/>
      <c r="C1467" s="223" t="n"/>
      <c r="D1467" s="223" t="n"/>
      <c r="E1467" s="223" t="n"/>
      <c r="F1467" s="223" t="n"/>
      <c r="G1467" s="223" t="n"/>
      <c r="H1467" s="223" t="n"/>
      <c r="I1467" s="258" t="n"/>
      <c r="J1467" s="186" t="n"/>
      <c r="K1467" s="223" t="n"/>
      <c r="L1467" s="223" t="n"/>
      <c r="M1467" s="259" t="n"/>
      <c r="N1467" s="223" t="n"/>
      <c r="O1467" s="223" t="n"/>
      <c r="P1467" s="260" t="n"/>
      <c r="Q1467" s="260" t="n"/>
      <c r="R1467" s="223" t="n"/>
      <c r="S1467" s="223" t="n"/>
      <c r="T1467" s="223" t="n"/>
      <c r="U1467" s="261" t="n"/>
      <c r="V1467" s="86" t="n"/>
      <c r="W1467" s="223" t="n"/>
      <c r="X1467" s="225" t="n"/>
      <c r="Y1467" s="262" t="n"/>
      <c r="Z1467" s="226" t="n"/>
      <c r="AA1467" s="241" t="n"/>
      <c r="AB1467" s="237" t="n"/>
    </row>
    <row r="1468" ht="15" customHeight="1" s="283">
      <c r="A1468" s="109" t="n"/>
      <c r="B1468" s="222" t="n"/>
      <c r="C1468" s="223" t="n"/>
      <c r="D1468" s="223" t="n"/>
      <c r="E1468" s="223" t="n"/>
      <c r="F1468" s="223" t="n"/>
      <c r="G1468" s="223" t="n"/>
      <c r="H1468" s="223" t="n"/>
      <c r="I1468" s="258" t="n"/>
      <c r="J1468" s="186" t="n"/>
      <c r="K1468" s="223" t="n"/>
      <c r="L1468" s="223" t="n"/>
      <c r="M1468" s="259" t="n"/>
      <c r="N1468" s="223" t="n"/>
      <c r="O1468" s="223" t="n"/>
      <c r="P1468" s="260" t="n"/>
      <c r="Q1468" s="260" t="n"/>
      <c r="R1468" s="223" t="n"/>
      <c r="S1468" s="223" t="n"/>
      <c r="T1468" s="223" t="n"/>
      <c r="U1468" s="261" t="n"/>
      <c r="V1468" s="86" t="n"/>
      <c r="W1468" s="223" t="n"/>
      <c r="X1468" s="225" t="n"/>
      <c r="Y1468" s="262" t="n"/>
      <c r="Z1468" s="226" t="n"/>
      <c r="AA1468" s="241" t="n"/>
      <c r="AB1468" s="237" t="n"/>
    </row>
    <row r="1469" ht="15" customHeight="1" s="283">
      <c r="A1469" s="109" t="n"/>
      <c r="B1469" s="222" t="n"/>
      <c r="C1469" s="223" t="n"/>
      <c r="D1469" s="223" t="n"/>
      <c r="E1469" s="223" t="n"/>
      <c r="F1469" s="223" t="n"/>
      <c r="G1469" s="223" t="n"/>
      <c r="H1469" s="223" t="n"/>
      <c r="I1469" s="258" t="n"/>
      <c r="J1469" s="186" t="n"/>
      <c r="K1469" s="264" t="n"/>
      <c r="L1469" s="264" t="n"/>
      <c r="M1469" s="265" t="n"/>
      <c r="N1469" s="223" t="n"/>
      <c r="O1469" s="223" t="n"/>
      <c r="P1469" s="260" t="n"/>
      <c r="Q1469" s="260" t="n"/>
      <c r="R1469" s="223" t="n"/>
      <c r="S1469" s="223" t="n"/>
      <c r="T1469" s="223" t="n"/>
      <c r="U1469" s="261" t="n"/>
      <c r="V1469" s="86" t="n"/>
      <c r="W1469" s="223" t="n"/>
      <c r="X1469" s="225" t="n"/>
      <c r="Y1469" s="262" t="n"/>
      <c r="Z1469" s="226" t="n"/>
      <c r="AA1469" s="241" t="n"/>
      <c r="AB1469" s="237" t="n"/>
    </row>
    <row r="1470" ht="15" customHeight="1" s="283">
      <c r="A1470" s="109" t="n"/>
      <c r="B1470" s="222" t="n"/>
      <c r="C1470" s="223" t="n"/>
      <c r="D1470" s="223" t="n"/>
      <c r="E1470" s="223" t="n"/>
      <c r="F1470" s="223" t="n"/>
      <c r="G1470" s="223" t="n"/>
      <c r="H1470" s="223" t="n"/>
      <c r="I1470" s="258" t="n"/>
      <c r="J1470" s="186" t="n"/>
      <c r="K1470" s="223" t="n"/>
      <c r="L1470" s="223" t="n"/>
      <c r="M1470" s="259" t="n"/>
      <c r="N1470" s="223" t="n"/>
      <c r="O1470" s="223" t="n"/>
      <c r="P1470" s="260" t="n"/>
      <c r="Q1470" s="260" t="n"/>
      <c r="R1470" s="223" t="n"/>
      <c r="S1470" s="223" t="n"/>
      <c r="T1470" s="223" t="n"/>
      <c r="U1470" s="261" t="n"/>
      <c r="V1470" s="86" t="n"/>
      <c r="W1470" s="223" t="n"/>
      <c r="X1470" s="225" t="n"/>
      <c r="Y1470" s="262" t="n"/>
      <c r="Z1470" s="226" t="n"/>
      <c r="AA1470" s="241" t="n"/>
      <c r="AB1470" s="237" t="n"/>
    </row>
    <row r="1471" ht="15" customHeight="1" s="283">
      <c r="A1471" s="109" t="n"/>
      <c r="B1471" s="222" t="n"/>
      <c r="C1471" s="223" t="n"/>
      <c r="D1471" s="223" t="n"/>
      <c r="E1471" s="223" t="n"/>
      <c r="F1471" s="223" t="n"/>
      <c r="G1471" s="223" t="n"/>
      <c r="H1471" s="223" t="n"/>
      <c r="I1471" s="258" t="n"/>
      <c r="J1471" s="186" t="n"/>
      <c r="K1471" s="264" t="n"/>
      <c r="L1471" s="264" t="n"/>
      <c r="M1471" s="265" t="n"/>
      <c r="N1471" s="223" t="n"/>
      <c r="O1471" s="223" t="n"/>
      <c r="P1471" s="260" t="n"/>
      <c r="Q1471" s="260" t="n"/>
      <c r="R1471" s="223" t="n"/>
      <c r="S1471" s="223" t="n"/>
      <c r="T1471" s="223" t="n"/>
      <c r="U1471" s="261" t="n"/>
      <c r="V1471" s="86" t="n"/>
      <c r="W1471" s="223" t="n"/>
      <c r="X1471" s="225" t="n"/>
      <c r="Y1471" s="262" t="n"/>
      <c r="Z1471" s="226" t="n"/>
      <c r="AA1471" s="241" t="n"/>
      <c r="AB1471" s="237" t="n"/>
    </row>
    <row r="1472" ht="15" customHeight="1" s="283">
      <c r="A1472" s="109" t="n"/>
      <c r="B1472" s="222" t="n"/>
      <c r="C1472" s="223" t="n"/>
      <c r="D1472" s="223" t="n"/>
      <c r="E1472" s="223" t="n"/>
      <c r="F1472" s="223" t="n"/>
      <c r="G1472" s="223" t="n"/>
      <c r="H1472" s="223" t="n"/>
      <c r="I1472" s="258" t="n"/>
      <c r="J1472" s="186" t="n"/>
      <c r="K1472" s="223" t="n"/>
      <c r="L1472" s="223" t="n"/>
      <c r="M1472" s="259" t="n"/>
      <c r="N1472" s="223" t="n"/>
      <c r="O1472" s="223" t="n"/>
      <c r="P1472" s="260" t="n"/>
      <c r="Q1472" s="260" t="n"/>
      <c r="R1472" s="223" t="n"/>
      <c r="S1472" s="223" t="n"/>
      <c r="T1472" s="223" t="n"/>
      <c r="U1472" s="261" t="n"/>
      <c r="V1472" s="86" t="n"/>
      <c r="W1472" s="223" t="n"/>
      <c r="X1472" s="225" t="n"/>
      <c r="Y1472" s="262" t="n"/>
      <c r="Z1472" s="226" t="n"/>
      <c r="AA1472" s="241" t="n"/>
      <c r="AB1472" s="237" t="n"/>
    </row>
    <row r="1473" ht="15" customHeight="1" s="283">
      <c r="A1473" s="109" t="n"/>
      <c r="B1473" s="222" t="n"/>
      <c r="C1473" s="223" t="n"/>
      <c r="D1473" s="223" t="n"/>
      <c r="E1473" s="223" t="n"/>
      <c r="F1473" s="223" t="n"/>
      <c r="G1473" s="223" t="n"/>
      <c r="H1473" s="223" t="n"/>
      <c r="I1473" s="258" t="n"/>
      <c r="J1473" s="186" t="n"/>
      <c r="K1473" s="264" t="n"/>
      <c r="L1473" s="264" t="n"/>
      <c r="M1473" s="265" t="n"/>
      <c r="N1473" s="223" t="n"/>
      <c r="O1473" s="223" t="n"/>
      <c r="P1473" s="260" t="n"/>
      <c r="Q1473" s="260" t="n"/>
      <c r="R1473" s="223" t="n"/>
      <c r="S1473" s="223" t="n"/>
      <c r="T1473" s="223" t="n"/>
      <c r="U1473" s="261" t="n"/>
      <c r="V1473" s="86" t="n"/>
      <c r="W1473" s="223" t="n"/>
      <c r="X1473" s="225" t="n"/>
      <c r="Y1473" s="262" t="n"/>
      <c r="Z1473" s="226" t="n"/>
      <c r="AA1473" s="241" t="n"/>
      <c r="AB1473" s="237" t="n"/>
    </row>
    <row r="1474" ht="15" customHeight="1" s="283">
      <c r="A1474" s="109" t="n"/>
      <c r="B1474" s="222" t="n"/>
      <c r="C1474" s="223" t="n"/>
      <c r="D1474" s="223" t="n"/>
      <c r="E1474" s="223" t="n"/>
      <c r="F1474" s="223" t="n"/>
      <c r="G1474" s="223" t="n"/>
      <c r="H1474" s="223" t="n"/>
      <c r="I1474" s="258" t="n"/>
      <c r="J1474" s="186" t="n"/>
      <c r="K1474" s="223" t="n"/>
      <c r="L1474" s="264" t="n"/>
      <c r="M1474" s="265" t="n"/>
      <c r="N1474" s="223" t="n"/>
      <c r="O1474" s="223" t="n"/>
      <c r="P1474" s="260" t="n"/>
      <c r="Q1474" s="260" t="n"/>
      <c r="R1474" s="223" t="n"/>
      <c r="S1474" s="223" t="n"/>
      <c r="T1474" s="223" t="n"/>
      <c r="U1474" s="261" t="n"/>
      <c r="V1474" s="86" t="n"/>
      <c r="W1474" s="223" t="n"/>
      <c r="X1474" s="225" t="n"/>
      <c r="Y1474" s="262" t="n"/>
      <c r="Z1474" s="226" t="n"/>
      <c r="AA1474" s="241" t="n"/>
      <c r="AB1474" s="237" t="n"/>
    </row>
    <row r="1475" ht="15" customHeight="1" s="283">
      <c r="A1475" s="109" t="n"/>
      <c r="B1475" s="222" t="n"/>
      <c r="C1475" s="223" t="n"/>
      <c r="D1475" s="223" t="n"/>
      <c r="E1475" s="223" t="n"/>
      <c r="F1475" s="223" t="n"/>
      <c r="G1475" s="223" t="n"/>
      <c r="H1475" s="223" t="n"/>
      <c r="I1475" s="258" t="n"/>
      <c r="J1475" s="186" t="n"/>
      <c r="K1475" s="264" t="n"/>
      <c r="L1475" s="264" t="n"/>
      <c r="M1475" s="265" t="n"/>
      <c r="N1475" s="223" t="n"/>
      <c r="O1475" s="223" t="n"/>
      <c r="P1475" s="260" t="n"/>
      <c r="Q1475" s="260" t="n"/>
      <c r="R1475" s="223" t="n"/>
      <c r="S1475" s="223" t="n"/>
      <c r="T1475" s="223" t="n"/>
      <c r="U1475" s="261" t="n"/>
      <c r="V1475" s="86" t="n"/>
      <c r="W1475" s="223" t="n"/>
      <c r="X1475" s="225" t="n"/>
      <c r="Y1475" s="262" t="n"/>
      <c r="Z1475" s="226" t="n"/>
      <c r="AA1475" s="241" t="n"/>
      <c r="AB1475" s="237" t="n"/>
    </row>
    <row r="1476" ht="15" customHeight="1" s="283">
      <c r="A1476" s="109" t="n"/>
      <c r="B1476" s="222" t="n"/>
      <c r="C1476" s="223" t="n"/>
      <c r="D1476" s="223" t="n"/>
      <c r="E1476" s="223" t="n"/>
      <c r="F1476" s="223" t="n"/>
      <c r="G1476" s="223" t="n"/>
      <c r="H1476" s="223" t="n"/>
      <c r="I1476" s="258" t="n"/>
      <c r="J1476" s="186" t="n"/>
      <c r="K1476" s="223" t="n"/>
      <c r="L1476" s="223" t="n"/>
      <c r="M1476" s="259" t="n"/>
      <c r="N1476" s="223" t="n"/>
      <c r="O1476" s="223" t="n"/>
      <c r="P1476" s="260" t="n"/>
      <c r="Q1476" s="260" t="n"/>
      <c r="R1476" s="223" t="n"/>
      <c r="S1476" s="223" t="n"/>
      <c r="T1476" s="223" t="n"/>
      <c r="U1476" s="261" t="n"/>
      <c r="V1476" s="86" t="n"/>
      <c r="W1476" s="223" t="n"/>
      <c r="X1476" s="225" t="n"/>
      <c r="Y1476" s="262" t="n"/>
      <c r="Z1476" s="226" t="n"/>
      <c r="AA1476" s="241" t="n"/>
      <c r="AB1476" s="237" t="n"/>
    </row>
    <row r="1477" ht="15" customHeight="1" s="283">
      <c r="A1477" s="109" t="n"/>
      <c r="B1477" s="222" t="n"/>
      <c r="C1477" s="223" t="n"/>
      <c r="D1477" s="223" t="n"/>
      <c r="E1477" s="223" t="n"/>
      <c r="F1477" s="223" t="n"/>
      <c r="G1477" s="223" t="n"/>
      <c r="H1477" s="223" t="n"/>
      <c r="I1477" s="258" t="n"/>
      <c r="J1477" s="186" t="n"/>
      <c r="K1477" s="264" t="n"/>
      <c r="L1477" s="264" t="n"/>
      <c r="M1477" s="265" t="n"/>
      <c r="N1477" s="223" t="n"/>
      <c r="O1477" s="223" t="n"/>
      <c r="P1477" s="260" t="n"/>
      <c r="Q1477" s="260" t="n"/>
      <c r="R1477" s="223" t="n"/>
      <c r="S1477" s="223" t="n"/>
      <c r="T1477" s="223" t="n"/>
      <c r="U1477" s="261" t="n"/>
      <c r="V1477" s="86" t="n"/>
      <c r="W1477" s="223" t="n"/>
      <c r="X1477" s="225" t="n"/>
      <c r="Y1477" s="262" t="n"/>
      <c r="Z1477" s="226" t="n"/>
      <c r="AA1477" s="241" t="n"/>
      <c r="AB1477" s="237" t="n"/>
    </row>
    <row r="1478" ht="15" customHeight="1" s="283">
      <c r="A1478" s="109" t="n"/>
      <c r="B1478" s="222" t="n"/>
      <c r="C1478" s="223" t="n"/>
      <c r="D1478" s="223" t="n"/>
      <c r="E1478" s="223" t="n"/>
      <c r="F1478" s="223" t="n"/>
      <c r="G1478" s="223" t="n"/>
      <c r="H1478" s="223" t="n"/>
      <c r="I1478" s="258" t="n"/>
      <c r="J1478" s="186" t="n"/>
      <c r="K1478" s="223" t="n"/>
      <c r="L1478" s="264" t="n"/>
      <c r="M1478" s="265" t="n"/>
      <c r="N1478" s="223" t="n"/>
      <c r="O1478" s="223" t="n"/>
      <c r="P1478" s="260" t="n"/>
      <c r="Q1478" s="260" t="n"/>
      <c r="R1478" s="223" t="n"/>
      <c r="S1478" s="223" t="n"/>
      <c r="T1478" s="223" t="n"/>
      <c r="U1478" s="261" t="n"/>
      <c r="V1478" s="86" t="n"/>
      <c r="W1478" s="223" t="n"/>
      <c r="X1478" s="225" t="n"/>
      <c r="Y1478" s="262" t="n"/>
      <c r="Z1478" s="226" t="n"/>
      <c r="AA1478" s="241" t="n"/>
      <c r="AB1478" s="237" t="n"/>
    </row>
    <row r="1479" ht="15" customHeight="1" s="283">
      <c r="A1479" s="109" t="n"/>
      <c r="B1479" s="222" t="n"/>
      <c r="C1479" s="223" t="n"/>
      <c r="D1479" s="223" t="n"/>
      <c r="E1479" s="223" t="n"/>
      <c r="F1479" s="223" t="n"/>
      <c r="G1479" s="223" t="n"/>
      <c r="H1479" s="223" t="n"/>
      <c r="I1479" s="258" t="n"/>
      <c r="J1479" s="186" t="n"/>
      <c r="K1479" s="264" t="n"/>
      <c r="L1479" s="264" t="n"/>
      <c r="M1479" s="265" t="n"/>
      <c r="N1479" s="223" t="n"/>
      <c r="O1479" s="223" t="n"/>
      <c r="P1479" s="260" t="n"/>
      <c r="Q1479" s="260" t="n"/>
      <c r="R1479" s="223" t="n"/>
      <c r="S1479" s="223" t="n"/>
      <c r="T1479" s="223" t="n"/>
      <c r="U1479" s="261" t="n"/>
      <c r="V1479" s="86" t="n"/>
      <c r="W1479" s="223" t="n"/>
      <c r="X1479" s="225" t="n"/>
      <c r="Y1479" s="262" t="n"/>
      <c r="Z1479" s="226" t="n"/>
      <c r="AA1479" s="241" t="n"/>
      <c r="AB1479" s="237" t="n"/>
    </row>
    <row r="1480" ht="15" customHeight="1" s="283">
      <c r="A1480" s="109" t="n"/>
      <c r="B1480" s="222" t="n"/>
      <c r="C1480" s="223" t="n"/>
      <c r="D1480" s="223" t="n"/>
      <c r="E1480" s="223" t="n"/>
      <c r="F1480" s="223" t="n"/>
      <c r="G1480" s="223" t="n"/>
      <c r="H1480" s="223" t="n"/>
      <c r="I1480" s="258" t="n"/>
      <c r="J1480" s="186" t="n"/>
      <c r="K1480" s="264" t="n"/>
      <c r="L1480" s="264" t="n"/>
      <c r="M1480" s="265" t="n"/>
      <c r="N1480" s="223" t="n"/>
      <c r="O1480" s="223" t="n"/>
      <c r="P1480" s="260" t="n"/>
      <c r="Q1480" s="260" t="n"/>
      <c r="R1480" s="223" t="n"/>
      <c r="S1480" s="223" t="n"/>
      <c r="T1480" s="223" t="n"/>
      <c r="U1480" s="261" t="n"/>
      <c r="V1480" s="86" t="n"/>
      <c r="W1480" s="223" t="n"/>
      <c r="X1480" s="225" t="n"/>
      <c r="Y1480" s="262" t="n"/>
      <c r="Z1480" s="226" t="n"/>
      <c r="AA1480" s="241" t="n"/>
      <c r="AB1480" s="237" t="n"/>
    </row>
    <row r="1481" ht="15" customHeight="1" s="283">
      <c r="A1481" s="109" t="n"/>
      <c r="B1481" s="222" t="n"/>
      <c r="C1481" s="223" t="n"/>
      <c r="D1481" s="223" t="n"/>
      <c r="E1481" s="223" t="n"/>
      <c r="F1481" s="223" t="n"/>
      <c r="G1481" s="223" t="n"/>
      <c r="H1481" s="223" t="n"/>
      <c r="I1481" s="258" t="n"/>
      <c r="J1481" s="186" t="n"/>
      <c r="K1481" s="223" t="n"/>
      <c r="L1481" s="223" t="n"/>
      <c r="M1481" s="259" t="n"/>
      <c r="N1481" s="223" t="n"/>
      <c r="O1481" s="223" t="n"/>
      <c r="P1481" s="260" t="n"/>
      <c r="Q1481" s="260" t="n"/>
      <c r="R1481" s="223" t="n"/>
      <c r="S1481" s="223" t="n"/>
      <c r="T1481" s="223" t="n"/>
      <c r="U1481" s="261" t="n"/>
      <c r="V1481" s="86" t="n"/>
      <c r="W1481" s="223" t="n"/>
      <c r="X1481" s="225" t="n"/>
      <c r="Y1481" s="262" t="n"/>
      <c r="Z1481" s="226" t="n"/>
      <c r="AA1481" s="241" t="n"/>
      <c r="AB1481" s="237" t="n"/>
    </row>
    <row r="1482" ht="15" customHeight="1" s="283">
      <c r="A1482" s="109" t="n"/>
      <c r="B1482" s="222" t="n"/>
      <c r="C1482" s="223" t="n"/>
      <c r="D1482" s="223" t="n"/>
      <c r="E1482" s="223" t="n"/>
      <c r="F1482" s="223" t="n"/>
      <c r="G1482" s="223" t="n"/>
      <c r="H1482" s="223" t="n"/>
      <c r="I1482" s="258" t="n"/>
      <c r="J1482" s="186" t="n"/>
      <c r="K1482" s="223" t="n"/>
      <c r="L1482" s="223" t="n"/>
      <c r="M1482" s="259" t="n"/>
      <c r="N1482" s="223" t="n"/>
      <c r="O1482" s="223" t="n"/>
      <c r="P1482" s="260" t="n"/>
      <c r="Q1482" s="260" t="n"/>
      <c r="R1482" s="223" t="n"/>
      <c r="S1482" s="223" t="n"/>
      <c r="T1482" s="223" t="n"/>
      <c r="U1482" s="261" t="n"/>
      <c r="V1482" s="86" t="n"/>
      <c r="W1482" s="223" t="n"/>
      <c r="X1482" s="225" t="n"/>
      <c r="Y1482" s="262" t="n"/>
      <c r="Z1482" s="226" t="n"/>
      <c r="AA1482" s="241" t="n"/>
      <c r="AB1482" s="237" t="n"/>
    </row>
    <row r="1483" ht="15" customHeight="1" s="283">
      <c r="A1483" s="109" t="n"/>
      <c r="B1483" s="222" t="n"/>
      <c r="C1483" s="223" t="n"/>
      <c r="D1483" s="223" t="n"/>
      <c r="E1483" s="223" t="n"/>
      <c r="F1483" s="223" t="n"/>
      <c r="G1483" s="223" t="n"/>
      <c r="H1483" s="223" t="n"/>
      <c r="I1483" s="258" t="n"/>
      <c r="J1483" s="186" t="n"/>
      <c r="K1483" s="223" t="n"/>
      <c r="L1483" s="264" t="n"/>
      <c r="M1483" s="265" t="n"/>
      <c r="N1483" s="223" t="n"/>
      <c r="O1483" s="223" t="n"/>
      <c r="P1483" s="260" t="n"/>
      <c r="Q1483" s="260" t="n"/>
      <c r="R1483" s="223" t="n"/>
      <c r="S1483" s="223" t="n"/>
      <c r="T1483" s="223" t="n"/>
      <c r="U1483" s="261" t="n"/>
      <c r="V1483" s="86" t="n"/>
      <c r="W1483" s="223" t="n"/>
      <c r="X1483" s="225" t="n"/>
      <c r="Y1483" s="262" t="n"/>
      <c r="Z1483" s="226" t="n"/>
      <c r="AA1483" s="241" t="n"/>
      <c r="AB1483" s="237" t="n"/>
    </row>
    <row r="1484" ht="15" customHeight="1" s="283">
      <c r="A1484" s="109" t="n"/>
      <c r="B1484" s="222" t="n"/>
      <c r="C1484" s="223" t="n"/>
      <c r="D1484" s="223" t="n"/>
      <c r="E1484" s="223" t="n"/>
      <c r="F1484" s="223" t="n"/>
      <c r="G1484" s="223" t="n"/>
      <c r="H1484" s="223" t="n"/>
      <c r="I1484" s="258" t="n"/>
      <c r="J1484" s="186" t="n"/>
      <c r="K1484" s="223" t="n"/>
      <c r="L1484" s="223" t="n"/>
      <c r="M1484" s="259" t="n"/>
      <c r="N1484" s="223" t="n"/>
      <c r="O1484" s="223" t="n"/>
      <c r="P1484" s="260" t="n"/>
      <c r="Q1484" s="260" t="n"/>
      <c r="R1484" s="223" t="n"/>
      <c r="S1484" s="223" t="n"/>
      <c r="T1484" s="223" t="n"/>
      <c r="U1484" s="261" t="n"/>
      <c r="V1484" s="86" t="n"/>
      <c r="W1484" s="223" t="n"/>
      <c r="X1484" s="225" t="n"/>
      <c r="Y1484" s="262" t="n"/>
      <c r="Z1484" s="226" t="n"/>
      <c r="AA1484" s="241" t="n"/>
      <c r="AB1484" s="237" t="n"/>
    </row>
    <row r="1485" ht="15" customHeight="1" s="283">
      <c r="A1485" s="109" t="n"/>
      <c r="B1485" s="222" t="n"/>
      <c r="C1485" s="223" t="n"/>
      <c r="D1485" s="223" t="n"/>
      <c r="E1485" s="223" t="n"/>
      <c r="F1485" s="223" t="n"/>
      <c r="G1485" s="223" t="n"/>
      <c r="H1485" s="223" t="n"/>
      <c r="I1485" s="258" t="n"/>
      <c r="J1485" s="186" t="n"/>
      <c r="K1485" s="264" t="n"/>
      <c r="L1485" s="264" t="n"/>
      <c r="M1485" s="265" t="n"/>
      <c r="N1485" s="223" t="n"/>
      <c r="O1485" s="223" t="n"/>
      <c r="P1485" s="260" t="n"/>
      <c r="Q1485" s="260" t="n"/>
      <c r="R1485" s="223" t="n"/>
      <c r="S1485" s="223" t="n"/>
      <c r="T1485" s="223" t="n"/>
      <c r="U1485" s="261" t="n"/>
      <c r="V1485" s="86" t="n"/>
      <c r="W1485" s="223" t="n"/>
      <c r="X1485" s="225" t="n"/>
      <c r="Y1485" s="262" t="n"/>
      <c r="Z1485" s="226" t="n"/>
      <c r="AA1485" s="241" t="n"/>
      <c r="AB1485" s="237" t="n"/>
    </row>
    <row r="1486" ht="15" customHeight="1" s="283">
      <c r="A1486" s="109" t="n"/>
      <c r="B1486" s="222" t="n"/>
      <c r="C1486" s="223" t="n"/>
      <c r="D1486" s="223" t="n"/>
      <c r="E1486" s="223" t="n"/>
      <c r="F1486" s="223" t="n"/>
      <c r="G1486" s="223" t="n"/>
      <c r="H1486" s="223" t="n"/>
      <c r="I1486" s="258" t="n"/>
      <c r="J1486" s="186" t="n"/>
      <c r="K1486" s="223" t="n"/>
      <c r="L1486" s="264" t="n"/>
      <c r="M1486" s="265" t="n"/>
      <c r="N1486" s="223" t="n"/>
      <c r="O1486" s="223" t="n"/>
      <c r="P1486" s="260" t="n"/>
      <c r="Q1486" s="260" t="n"/>
      <c r="R1486" s="223" t="n"/>
      <c r="S1486" s="223" t="n"/>
      <c r="T1486" s="223" t="n"/>
      <c r="U1486" s="261" t="n"/>
      <c r="V1486" s="86" t="n"/>
      <c r="W1486" s="223" t="n"/>
      <c r="X1486" s="225" t="n"/>
      <c r="Y1486" s="262" t="n"/>
      <c r="Z1486" s="226" t="n"/>
      <c r="AA1486" s="241" t="n"/>
      <c r="AB1486" s="237" t="n"/>
    </row>
    <row r="1487" ht="15" customHeight="1" s="283">
      <c r="A1487" s="109" t="n"/>
      <c r="B1487" s="222" t="n"/>
      <c r="C1487" s="223" t="n"/>
      <c r="D1487" s="223" t="n"/>
      <c r="E1487" s="223" t="n"/>
      <c r="F1487" s="223" t="n"/>
      <c r="G1487" s="223" t="n"/>
      <c r="H1487" s="223" t="n"/>
      <c r="I1487" s="258" t="n"/>
      <c r="J1487" s="186" t="n"/>
      <c r="K1487" s="264" t="n"/>
      <c r="L1487" s="264" t="n"/>
      <c r="M1487" s="265" t="n"/>
      <c r="N1487" s="223" t="n"/>
      <c r="O1487" s="223" t="n"/>
      <c r="P1487" s="260" t="n"/>
      <c r="Q1487" s="260" t="n"/>
      <c r="R1487" s="223" t="n"/>
      <c r="S1487" s="223" t="n"/>
      <c r="T1487" s="223" t="n"/>
      <c r="U1487" s="261" t="n"/>
      <c r="V1487" s="86" t="n"/>
      <c r="W1487" s="223" t="n"/>
      <c r="X1487" s="225" t="n"/>
      <c r="Y1487" s="262" t="n"/>
      <c r="Z1487" s="226" t="n"/>
      <c r="AA1487" s="241" t="n"/>
      <c r="AB1487" s="237" t="n"/>
    </row>
    <row r="1488" ht="15" customHeight="1" s="283">
      <c r="A1488" s="109" t="n"/>
      <c r="B1488" s="222" t="n"/>
      <c r="C1488" s="223" t="n"/>
      <c r="D1488" s="223" t="n"/>
      <c r="E1488" s="223" t="n"/>
      <c r="F1488" s="223" t="n"/>
      <c r="G1488" s="223" t="n"/>
      <c r="H1488" s="223" t="n"/>
      <c r="I1488" s="258" t="n"/>
      <c r="J1488" s="186" t="n"/>
      <c r="K1488" s="223" t="n"/>
      <c r="L1488" s="223" t="n"/>
      <c r="M1488" s="259" t="n"/>
      <c r="N1488" s="223" t="n"/>
      <c r="O1488" s="223" t="n"/>
      <c r="P1488" s="260" t="n"/>
      <c r="Q1488" s="260" t="n"/>
      <c r="R1488" s="223" t="n"/>
      <c r="S1488" s="223" t="n"/>
      <c r="T1488" s="223" t="n"/>
      <c r="U1488" s="261" t="n"/>
      <c r="V1488" s="86" t="n"/>
      <c r="W1488" s="223" t="n"/>
      <c r="X1488" s="225" t="n"/>
      <c r="Y1488" s="262" t="n"/>
      <c r="Z1488" s="226" t="n"/>
      <c r="AA1488" s="241" t="n"/>
      <c r="AB1488" s="237" t="n"/>
    </row>
    <row r="1489" ht="15" customHeight="1" s="283">
      <c r="A1489" s="109" t="n"/>
      <c r="B1489" s="222" t="n"/>
      <c r="C1489" s="223" t="n"/>
      <c r="D1489" s="223" t="n"/>
      <c r="E1489" s="223" t="n"/>
      <c r="F1489" s="223" t="n"/>
      <c r="G1489" s="223" t="n"/>
      <c r="H1489" s="223" t="n"/>
      <c r="I1489" s="258" t="n"/>
      <c r="J1489" s="186" t="n"/>
      <c r="K1489" s="264" t="n"/>
      <c r="L1489" s="264" t="n"/>
      <c r="M1489" s="265" t="n"/>
      <c r="N1489" s="223" t="n"/>
      <c r="O1489" s="223" t="n"/>
      <c r="P1489" s="260" t="n"/>
      <c r="Q1489" s="260" t="n"/>
      <c r="R1489" s="223" t="n"/>
      <c r="S1489" s="223" t="n"/>
      <c r="T1489" s="223" t="n"/>
      <c r="U1489" s="261" t="n"/>
      <c r="V1489" s="86" t="n"/>
      <c r="W1489" s="223" t="n"/>
      <c r="X1489" s="225" t="n"/>
      <c r="Y1489" s="262" t="n"/>
      <c r="Z1489" s="226" t="n"/>
      <c r="AA1489" s="241" t="n"/>
      <c r="AB1489" s="237" t="n"/>
    </row>
    <row r="1490" ht="15" customHeight="1" s="283">
      <c r="A1490" s="109" t="n"/>
      <c r="B1490" s="222" t="n"/>
      <c r="C1490" s="223" t="n"/>
      <c r="D1490" s="223" t="n"/>
      <c r="E1490" s="223" t="n"/>
      <c r="F1490" s="223" t="n"/>
      <c r="G1490" s="223" t="n"/>
      <c r="H1490" s="223" t="n"/>
      <c r="I1490" s="258" t="n"/>
      <c r="J1490" s="186" t="n"/>
      <c r="K1490" s="223" t="n"/>
      <c r="L1490" s="264" t="n"/>
      <c r="M1490" s="265" t="n"/>
      <c r="N1490" s="223" t="n"/>
      <c r="O1490" s="223" t="n"/>
      <c r="P1490" s="260" t="n"/>
      <c r="Q1490" s="260" t="n"/>
      <c r="R1490" s="223" t="n"/>
      <c r="S1490" s="223" t="n"/>
      <c r="T1490" s="223" t="n"/>
      <c r="U1490" s="261" t="n"/>
      <c r="V1490" s="86" t="n"/>
      <c r="W1490" s="223" t="n"/>
      <c r="X1490" s="225" t="n"/>
      <c r="Y1490" s="262" t="n"/>
      <c r="Z1490" s="226" t="n"/>
      <c r="AA1490" s="241" t="n"/>
      <c r="AB1490" s="237" t="n"/>
    </row>
    <row r="1491" ht="15" customHeight="1" s="283">
      <c r="A1491" s="109" t="n"/>
      <c r="B1491" s="222" t="n"/>
      <c r="C1491" s="223" t="n"/>
      <c r="D1491" s="223" t="n"/>
      <c r="E1491" s="223" t="n"/>
      <c r="F1491" s="223" t="n"/>
      <c r="G1491" s="223" t="n"/>
      <c r="H1491" s="223" t="n"/>
      <c r="I1491" s="258" t="n"/>
      <c r="J1491" s="186" t="n"/>
      <c r="K1491" s="264" t="n"/>
      <c r="L1491" s="264" t="n"/>
      <c r="M1491" s="265" t="n"/>
      <c r="N1491" s="223" t="n"/>
      <c r="O1491" s="223" t="n"/>
      <c r="P1491" s="260" t="n"/>
      <c r="Q1491" s="260" t="n"/>
      <c r="R1491" s="223" t="n"/>
      <c r="S1491" s="223" t="n"/>
      <c r="T1491" s="223" t="n"/>
      <c r="U1491" s="261" t="n"/>
      <c r="V1491" s="86" t="n"/>
      <c r="W1491" s="223" t="n"/>
      <c r="X1491" s="225" t="n"/>
      <c r="Y1491" s="262" t="n"/>
      <c r="Z1491" s="226" t="n"/>
      <c r="AA1491" s="241" t="n"/>
      <c r="AB1491" s="237" t="n"/>
    </row>
    <row r="1492" ht="15" customHeight="1" s="283">
      <c r="A1492" s="109" t="n"/>
      <c r="B1492" s="222" t="n"/>
      <c r="C1492" s="223" t="n"/>
      <c r="D1492" s="223" t="n"/>
      <c r="E1492" s="223" t="n"/>
      <c r="F1492" s="223" t="n"/>
      <c r="G1492" s="223" t="n"/>
      <c r="H1492" s="223" t="n"/>
      <c r="I1492" s="258" t="n"/>
      <c r="J1492" s="186" t="n"/>
      <c r="K1492" s="223" t="n"/>
      <c r="L1492" s="223" t="n"/>
      <c r="M1492" s="259" t="n"/>
      <c r="N1492" s="223" t="n"/>
      <c r="O1492" s="223" t="n"/>
      <c r="P1492" s="260" t="n"/>
      <c r="Q1492" s="260" t="n"/>
      <c r="R1492" s="223" t="n"/>
      <c r="S1492" s="223" t="n"/>
      <c r="T1492" s="223" t="n"/>
      <c r="U1492" s="261" t="n"/>
      <c r="V1492" s="86" t="n"/>
      <c r="W1492" s="223" t="n"/>
      <c r="X1492" s="225" t="n"/>
      <c r="Y1492" s="262" t="n"/>
      <c r="Z1492" s="226" t="n"/>
      <c r="AA1492" s="241" t="n"/>
      <c r="AB1492" s="237" t="n"/>
    </row>
    <row r="1493" ht="15" customHeight="1" s="283">
      <c r="A1493" s="109" t="n"/>
      <c r="B1493" s="222" t="n"/>
      <c r="C1493" s="223" t="n"/>
      <c r="D1493" s="223" t="n"/>
      <c r="E1493" s="223" t="n"/>
      <c r="F1493" s="223" t="n"/>
      <c r="G1493" s="223" t="n"/>
      <c r="H1493" s="223" t="n"/>
      <c r="I1493" s="258" t="n"/>
      <c r="J1493" s="186" t="n"/>
      <c r="K1493" s="223" t="n"/>
      <c r="L1493" s="264" t="n"/>
      <c r="M1493" s="265" t="n"/>
      <c r="N1493" s="223" t="n"/>
      <c r="O1493" s="223" t="n"/>
      <c r="P1493" s="260" t="n"/>
      <c r="Q1493" s="260" t="n"/>
      <c r="R1493" s="223" t="n"/>
      <c r="S1493" s="223" t="n"/>
      <c r="T1493" s="223" t="n"/>
      <c r="U1493" s="261" t="n"/>
      <c r="V1493" s="86" t="n"/>
      <c r="W1493" s="223" t="n"/>
      <c r="X1493" s="225" t="n"/>
      <c r="Y1493" s="262" t="n"/>
      <c r="Z1493" s="226" t="n"/>
      <c r="AA1493" s="241" t="n"/>
      <c r="AB1493" s="237" t="n"/>
    </row>
    <row r="1494" ht="15" customHeight="1" s="283">
      <c r="A1494" s="109" t="n"/>
      <c r="B1494" s="222" t="n"/>
      <c r="C1494" s="223" t="n"/>
      <c r="D1494" s="223" t="n"/>
      <c r="E1494" s="223" t="n"/>
      <c r="F1494" s="223" t="n"/>
      <c r="G1494" s="223" t="n"/>
      <c r="H1494" s="223" t="n"/>
      <c r="I1494" s="258" t="n"/>
      <c r="J1494" s="186" t="n"/>
      <c r="K1494" s="264" t="n"/>
      <c r="L1494" s="264" t="n"/>
      <c r="M1494" s="265" t="n"/>
      <c r="N1494" s="223" t="n"/>
      <c r="O1494" s="223" t="n"/>
      <c r="P1494" s="260" t="n"/>
      <c r="Q1494" s="260" t="n"/>
      <c r="R1494" s="223" t="n"/>
      <c r="S1494" s="223" t="n"/>
      <c r="T1494" s="223" t="n"/>
      <c r="U1494" s="261" t="n"/>
      <c r="V1494" s="86" t="n"/>
      <c r="W1494" s="223" t="n"/>
      <c r="X1494" s="225" t="n"/>
      <c r="Y1494" s="262" t="n"/>
      <c r="Z1494" s="226" t="n"/>
      <c r="AA1494" s="241" t="n"/>
      <c r="AB1494" s="237" t="n"/>
    </row>
    <row r="1495" ht="15" customHeight="1" s="283">
      <c r="A1495" s="109" t="n"/>
      <c r="B1495" s="222" t="n"/>
      <c r="C1495" s="223" t="n"/>
      <c r="D1495" s="223" t="n"/>
      <c r="E1495" s="223" t="n"/>
      <c r="F1495" s="223" t="n"/>
      <c r="G1495" s="223" t="n"/>
      <c r="H1495" s="223" t="n"/>
      <c r="I1495" s="258" t="n"/>
      <c r="J1495" s="186" t="n"/>
      <c r="K1495" s="223" t="n"/>
      <c r="L1495" s="223" t="n"/>
      <c r="M1495" s="259" t="n"/>
      <c r="N1495" s="223" t="n"/>
      <c r="O1495" s="223" t="n"/>
      <c r="P1495" s="260" t="n"/>
      <c r="Q1495" s="260" t="n"/>
      <c r="R1495" s="223" t="n"/>
      <c r="S1495" s="223" t="n"/>
      <c r="T1495" s="223" t="n"/>
      <c r="U1495" s="261" t="n"/>
      <c r="V1495" s="86" t="n"/>
      <c r="W1495" s="223" t="n"/>
      <c r="X1495" s="225" t="n"/>
      <c r="Y1495" s="262" t="n"/>
      <c r="Z1495" s="226" t="n"/>
      <c r="AA1495" s="241" t="n"/>
      <c r="AB1495" s="237" t="n"/>
    </row>
    <row r="1496" ht="15" customHeight="1" s="283">
      <c r="A1496" s="109" t="n"/>
      <c r="B1496" s="222" t="n"/>
      <c r="C1496" s="223" t="n"/>
      <c r="D1496" s="223" t="n"/>
      <c r="E1496" s="223" t="n"/>
      <c r="F1496" s="223" t="n"/>
      <c r="G1496" s="223" t="n"/>
      <c r="H1496" s="223" t="n"/>
      <c r="I1496" s="258" t="n"/>
      <c r="J1496" s="186" t="n"/>
      <c r="K1496" s="264" t="n"/>
      <c r="L1496" s="264" t="n"/>
      <c r="M1496" s="265" t="n"/>
      <c r="N1496" s="223" t="n"/>
      <c r="O1496" s="223" t="n"/>
      <c r="P1496" s="260" t="n"/>
      <c r="Q1496" s="260" t="n"/>
      <c r="R1496" s="223" t="n"/>
      <c r="S1496" s="223" t="n"/>
      <c r="T1496" s="223" t="n"/>
      <c r="U1496" s="261" t="n"/>
      <c r="V1496" s="86" t="n"/>
      <c r="W1496" s="223" t="n"/>
      <c r="X1496" s="225" t="n"/>
      <c r="Y1496" s="262" t="n"/>
      <c r="Z1496" s="226" t="n"/>
      <c r="AA1496" s="241" t="n"/>
      <c r="AB1496" s="237" t="n"/>
    </row>
    <row r="1497" ht="15" customHeight="1" s="283">
      <c r="A1497" s="109" t="n"/>
      <c r="B1497" s="222" t="n"/>
      <c r="C1497" s="223" t="n"/>
      <c r="D1497" s="223" t="n"/>
      <c r="E1497" s="223" t="n"/>
      <c r="F1497" s="223" t="n"/>
      <c r="G1497" s="223" t="n"/>
      <c r="H1497" s="223" t="n"/>
      <c r="I1497" s="258" t="n"/>
      <c r="J1497" s="186" t="n"/>
      <c r="K1497" s="223" t="n"/>
      <c r="L1497" s="264" t="n"/>
      <c r="M1497" s="265" t="n"/>
      <c r="N1497" s="223" t="n"/>
      <c r="O1497" s="223" t="n"/>
      <c r="P1497" s="260" t="n"/>
      <c r="Q1497" s="260" t="n"/>
      <c r="R1497" s="223" t="n"/>
      <c r="S1497" s="223" t="n"/>
      <c r="T1497" s="223" t="n"/>
      <c r="U1497" s="261" t="n"/>
      <c r="V1497" s="86" t="n"/>
      <c r="W1497" s="223" t="n"/>
      <c r="X1497" s="225" t="n"/>
      <c r="Y1497" s="262" t="n"/>
      <c r="Z1497" s="226" t="n"/>
      <c r="AA1497" s="241" t="n"/>
      <c r="AB1497" s="237" t="n"/>
    </row>
    <row r="1498" ht="15" customHeight="1" s="283">
      <c r="A1498" s="109" t="n"/>
      <c r="B1498" s="222" t="n"/>
      <c r="C1498" s="223" t="n"/>
      <c r="D1498" s="223" t="n"/>
      <c r="E1498" s="223" t="n"/>
      <c r="F1498" s="223" t="n"/>
      <c r="G1498" s="223" t="n"/>
      <c r="H1498" s="223" t="n"/>
      <c r="I1498" s="258" t="n"/>
      <c r="J1498" s="186" t="n"/>
      <c r="K1498" s="264" t="n"/>
      <c r="L1498" s="264" t="n"/>
      <c r="M1498" s="265" t="n"/>
      <c r="N1498" s="223" t="n"/>
      <c r="O1498" s="223" t="n"/>
      <c r="P1498" s="260" t="n"/>
      <c r="Q1498" s="260" t="n"/>
      <c r="R1498" s="223" t="n"/>
      <c r="S1498" s="223" t="n"/>
      <c r="T1498" s="223" t="n"/>
      <c r="U1498" s="261" t="n"/>
      <c r="V1498" s="86" t="n"/>
      <c r="W1498" s="223" t="n"/>
      <c r="X1498" s="225" t="n"/>
      <c r="Y1498" s="262" t="n"/>
      <c r="Z1498" s="226" t="n"/>
      <c r="AA1498" s="241" t="n"/>
      <c r="AB1498" s="237" t="n"/>
    </row>
    <row r="1499" ht="15" customHeight="1" s="283">
      <c r="A1499" s="109" t="n"/>
      <c r="B1499" s="222" t="n"/>
      <c r="C1499" s="223" t="n"/>
      <c r="D1499" s="223" t="n"/>
      <c r="E1499" s="223" t="n"/>
      <c r="F1499" s="223" t="n"/>
      <c r="G1499" s="223" t="n"/>
      <c r="H1499" s="223" t="n"/>
      <c r="I1499" s="258" t="n"/>
      <c r="J1499" s="186" t="n"/>
      <c r="K1499" s="223" t="n"/>
      <c r="L1499" s="264" t="n"/>
      <c r="M1499" s="265" t="n"/>
      <c r="N1499" s="223" t="n"/>
      <c r="O1499" s="223" t="n"/>
      <c r="P1499" s="260" t="n"/>
      <c r="Q1499" s="260" t="n"/>
      <c r="R1499" s="223" t="n"/>
      <c r="S1499" s="223" t="n"/>
      <c r="T1499" s="223" t="n"/>
      <c r="U1499" s="261" t="n"/>
      <c r="V1499" s="86" t="n"/>
      <c r="W1499" s="223" t="n"/>
      <c r="X1499" s="225" t="n"/>
      <c r="Y1499" s="262" t="n"/>
      <c r="Z1499" s="226" t="n"/>
      <c r="AA1499" s="241" t="n"/>
      <c r="AB1499" s="237" t="n"/>
    </row>
    <row r="1500" ht="15" customHeight="1" s="283">
      <c r="A1500" s="109" t="n"/>
      <c r="B1500" s="222" t="n"/>
      <c r="C1500" s="223" t="n"/>
      <c r="D1500" s="223" t="n"/>
      <c r="E1500" s="223" t="n"/>
      <c r="F1500" s="223" t="n"/>
      <c r="G1500" s="223" t="n"/>
      <c r="H1500" s="223" t="n"/>
      <c r="I1500" s="258" t="n"/>
      <c r="J1500" s="186" t="n"/>
      <c r="K1500" s="264" t="n"/>
      <c r="L1500" s="264" t="n"/>
      <c r="M1500" s="265" t="n"/>
      <c r="N1500" s="223" t="n"/>
      <c r="O1500" s="223" t="n"/>
      <c r="P1500" s="260" t="n"/>
      <c r="Q1500" s="260" t="n"/>
      <c r="R1500" s="223" t="n"/>
      <c r="S1500" s="223" t="n"/>
      <c r="T1500" s="223" t="n"/>
      <c r="U1500" s="261" t="n"/>
      <c r="V1500" s="86" t="n"/>
      <c r="W1500" s="223" t="n"/>
      <c r="X1500" s="225" t="n"/>
      <c r="Y1500" s="262" t="n"/>
      <c r="Z1500" s="226" t="n"/>
      <c r="AA1500" s="241" t="n"/>
      <c r="AB1500" s="237" t="n"/>
    </row>
    <row r="1501" ht="15" customHeight="1" s="283">
      <c r="A1501" s="109" t="n"/>
      <c r="B1501" s="222" t="n"/>
      <c r="C1501" s="223" t="n"/>
      <c r="D1501" s="223" t="n"/>
      <c r="E1501" s="223" t="n"/>
      <c r="F1501" s="223" t="n"/>
      <c r="G1501" s="223" t="n"/>
      <c r="H1501" s="223" t="n"/>
      <c r="I1501" s="258" t="n"/>
      <c r="J1501" s="186" t="n"/>
      <c r="K1501" s="223" t="n"/>
      <c r="L1501" s="264" t="n"/>
      <c r="M1501" s="265" t="n"/>
      <c r="N1501" s="223" t="n"/>
      <c r="O1501" s="223" t="n"/>
      <c r="P1501" s="260" t="n"/>
      <c r="Q1501" s="260" t="n"/>
      <c r="R1501" s="223" t="n"/>
      <c r="S1501" s="223" t="n"/>
      <c r="T1501" s="223" t="n"/>
      <c r="U1501" s="261" t="n"/>
      <c r="V1501" s="86" t="n"/>
      <c r="W1501" s="223" t="n"/>
      <c r="X1501" s="225" t="n"/>
      <c r="Y1501" s="262" t="n"/>
      <c r="Z1501" s="226" t="n"/>
      <c r="AA1501" s="241" t="n"/>
      <c r="AB1501" s="237" t="n"/>
    </row>
    <row r="1502" ht="15" customHeight="1" s="283">
      <c r="A1502" s="109" t="n"/>
      <c r="B1502" s="222" t="n"/>
      <c r="C1502" s="223" t="n"/>
      <c r="D1502" s="223" t="n"/>
      <c r="E1502" s="223" t="n"/>
      <c r="F1502" s="223" t="n"/>
      <c r="G1502" s="223" t="n"/>
      <c r="H1502" s="223" t="n"/>
      <c r="I1502" s="258" t="n"/>
      <c r="J1502" s="186" t="n"/>
      <c r="K1502" s="223" t="n"/>
      <c r="L1502" s="223" t="n"/>
      <c r="M1502" s="259" t="n"/>
      <c r="N1502" s="223" t="n"/>
      <c r="O1502" s="223" t="n"/>
      <c r="P1502" s="260" t="n"/>
      <c r="Q1502" s="260" t="n"/>
      <c r="R1502" s="223" t="n"/>
      <c r="S1502" s="223" t="n"/>
      <c r="T1502" s="223" t="n"/>
      <c r="U1502" s="261" t="n"/>
      <c r="V1502" s="86" t="n"/>
      <c r="W1502" s="223" t="n"/>
      <c r="X1502" s="225" t="n"/>
      <c r="Y1502" s="262" t="n"/>
      <c r="Z1502" s="226" t="n"/>
      <c r="AA1502" s="241" t="n"/>
      <c r="AB1502" s="237" t="n"/>
    </row>
    <row r="1503" ht="15" customHeight="1" s="283">
      <c r="A1503" s="109" t="n"/>
      <c r="B1503" s="222" t="n"/>
      <c r="C1503" s="223" t="n"/>
      <c r="D1503" s="223" t="n"/>
      <c r="E1503" s="223" t="n"/>
      <c r="F1503" s="223" t="n"/>
      <c r="G1503" s="223" t="n"/>
      <c r="H1503" s="223" t="n"/>
      <c r="I1503" s="258" t="n"/>
      <c r="J1503" s="186" t="n"/>
      <c r="K1503" s="223" t="n"/>
      <c r="L1503" s="264" t="n"/>
      <c r="M1503" s="265" t="n"/>
      <c r="N1503" s="223" t="n"/>
      <c r="O1503" s="223" t="n"/>
      <c r="P1503" s="260" t="n"/>
      <c r="Q1503" s="260" t="n"/>
      <c r="R1503" s="223" t="n"/>
      <c r="S1503" s="223" t="n"/>
      <c r="T1503" s="223" t="n"/>
      <c r="U1503" s="261" t="n"/>
      <c r="V1503" s="86" t="n"/>
      <c r="W1503" s="223" t="n"/>
      <c r="X1503" s="225" t="n"/>
      <c r="Y1503" s="262" t="n"/>
      <c r="Z1503" s="226" t="n"/>
      <c r="AA1503" s="241" t="n"/>
      <c r="AB1503" s="237" t="n"/>
    </row>
    <row r="1504" ht="15" customHeight="1" s="283">
      <c r="A1504" s="109" t="n"/>
      <c r="B1504" s="222" t="n"/>
      <c r="C1504" s="223" t="n"/>
      <c r="D1504" s="223" t="n"/>
      <c r="E1504" s="223" t="n"/>
      <c r="F1504" s="223" t="n"/>
      <c r="G1504" s="223" t="n"/>
      <c r="H1504" s="223" t="n"/>
      <c r="I1504" s="258" t="n"/>
      <c r="J1504" s="186" t="n"/>
      <c r="K1504" s="223" t="n"/>
      <c r="L1504" s="264" t="n"/>
      <c r="M1504" s="265" t="n"/>
      <c r="N1504" s="223" t="n"/>
      <c r="O1504" s="223" t="n"/>
      <c r="P1504" s="260" t="n"/>
      <c r="Q1504" s="260" t="n"/>
      <c r="R1504" s="223" t="n"/>
      <c r="S1504" s="223" t="n"/>
      <c r="T1504" s="223" t="n"/>
      <c r="U1504" s="261" t="n"/>
      <c r="V1504" s="86" t="n"/>
      <c r="W1504" s="223" t="n"/>
      <c r="X1504" s="225" t="n"/>
      <c r="Y1504" s="262" t="n"/>
      <c r="Z1504" s="226" t="n"/>
      <c r="AA1504" s="241" t="n"/>
      <c r="AB1504" s="237" t="n"/>
    </row>
    <row r="1505" ht="15" customHeight="1" s="283">
      <c r="A1505" s="109" t="n"/>
      <c r="B1505" s="222" t="n"/>
      <c r="C1505" s="223" t="n"/>
      <c r="D1505" s="223" t="n"/>
      <c r="E1505" s="223" t="n"/>
      <c r="F1505" s="223" t="n"/>
      <c r="G1505" s="223" t="n"/>
      <c r="H1505" s="223" t="n"/>
      <c r="I1505" s="258" t="n"/>
      <c r="J1505" s="186" t="n"/>
      <c r="K1505" s="223" t="n"/>
      <c r="L1505" s="264" t="n"/>
      <c r="M1505" s="265" t="n"/>
      <c r="N1505" s="223" t="n"/>
      <c r="O1505" s="223" t="n"/>
      <c r="P1505" s="260" t="n"/>
      <c r="Q1505" s="260" t="n"/>
      <c r="R1505" s="223" t="n"/>
      <c r="S1505" s="223" t="n"/>
      <c r="T1505" s="223" t="n"/>
      <c r="U1505" s="261" t="n"/>
      <c r="V1505" s="86" t="n"/>
      <c r="W1505" s="223" t="n"/>
      <c r="X1505" s="225" t="n"/>
      <c r="Y1505" s="262" t="n"/>
      <c r="Z1505" s="226" t="n"/>
      <c r="AA1505" s="241" t="n"/>
      <c r="AB1505" s="237" t="n"/>
    </row>
    <row r="1506" ht="15" customHeight="1" s="283">
      <c r="A1506" s="109" t="n"/>
      <c r="B1506" s="222" t="n"/>
      <c r="C1506" s="223" t="n"/>
      <c r="D1506" s="223" t="n"/>
      <c r="E1506" s="223" t="n"/>
      <c r="F1506" s="223" t="n"/>
      <c r="G1506" s="223" t="n"/>
      <c r="H1506" s="223" t="n"/>
      <c r="I1506" s="258" t="n"/>
      <c r="J1506" s="186" t="n"/>
      <c r="K1506" s="223" t="n"/>
      <c r="L1506" s="264" t="n"/>
      <c r="M1506" s="265" t="n"/>
      <c r="N1506" s="223" t="n"/>
      <c r="O1506" s="223" t="n"/>
      <c r="P1506" s="260" t="n"/>
      <c r="Q1506" s="260" t="n"/>
      <c r="R1506" s="223" t="n"/>
      <c r="S1506" s="223" t="n"/>
      <c r="T1506" s="223" t="n"/>
      <c r="U1506" s="261" t="n"/>
      <c r="V1506" s="86" t="n"/>
      <c r="W1506" s="223" t="n"/>
      <c r="X1506" s="225" t="n"/>
      <c r="Y1506" s="262" t="n"/>
      <c r="Z1506" s="226" t="n"/>
      <c r="AA1506" s="241" t="n"/>
      <c r="AB1506" s="237" t="n"/>
    </row>
    <row r="1507" ht="15" customHeight="1" s="283">
      <c r="A1507" s="109" t="n"/>
      <c r="B1507" s="222" t="n"/>
      <c r="C1507" s="223" t="n"/>
      <c r="D1507" s="223" t="n"/>
      <c r="E1507" s="223" t="n"/>
      <c r="F1507" s="223" t="n"/>
      <c r="G1507" s="223" t="n"/>
      <c r="H1507" s="223" t="n"/>
      <c r="I1507" s="258" t="n"/>
      <c r="J1507" s="186" t="n"/>
      <c r="K1507" s="223" t="n"/>
      <c r="L1507" s="264" t="n"/>
      <c r="M1507" s="265" t="n"/>
      <c r="N1507" s="223" t="n"/>
      <c r="O1507" s="223" t="n"/>
      <c r="P1507" s="260" t="n"/>
      <c r="Q1507" s="260" t="n"/>
      <c r="R1507" s="223" t="n"/>
      <c r="S1507" s="223" t="n"/>
      <c r="T1507" s="223" t="n"/>
      <c r="U1507" s="261" t="n"/>
      <c r="V1507" s="86" t="n"/>
      <c r="W1507" s="223" t="n"/>
      <c r="X1507" s="225" t="n"/>
      <c r="Y1507" s="262" t="n"/>
      <c r="Z1507" s="226" t="n"/>
      <c r="AA1507" s="241" t="n"/>
      <c r="AB1507" s="237" t="n"/>
    </row>
    <row r="1508" ht="15" customHeight="1" s="283">
      <c r="A1508" s="109" t="n"/>
      <c r="B1508" s="222" t="n"/>
      <c r="C1508" s="223" t="n"/>
      <c r="D1508" s="223" t="n"/>
      <c r="E1508" s="223" t="n"/>
      <c r="F1508" s="223" t="n"/>
      <c r="G1508" s="223" t="n"/>
      <c r="H1508" s="223" t="n"/>
      <c r="I1508" s="258" t="n"/>
      <c r="J1508" s="186" t="n"/>
      <c r="K1508" s="223" t="n"/>
      <c r="L1508" s="223" t="n"/>
      <c r="M1508" s="259" t="n"/>
      <c r="N1508" s="223" t="n"/>
      <c r="O1508" s="223" t="n"/>
      <c r="P1508" s="260" t="n"/>
      <c r="Q1508" s="260" t="n"/>
      <c r="R1508" s="223" t="n"/>
      <c r="S1508" s="223" t="n"/>
      <c r="T1508" s="223" t="n"/>
      <c r="U1508" s="261" t="n"/>
      <c r="V1508" s="86" t="n"/>
      <c r="W1508" s="223" t="n"/>
      <c r="X1508" s="225" t="n"/>
      <c r="Y1508" s="262" t="n"/>
      <c r="Z1508" s="226" t="n"/>
      <c r="AA1508" s="241" t="n"/>
      <c r="AB1508" s="237" t="n"/>
    </row>
    <row r="1509" ht="15" customHeight="1" s="283">
      <c r="A1509" s="109" t="n"/>
      <c r="B1509" s="222" t="n"/>
      <c r="C1509" s="223" t="n"/>
      <c r="D1509" s="223" t="n"/>
      <c r="E1509" s="223" t="n"/>
      <c r="F1509" s="223" t="n"/>
      <c r="G1509" s="223" t="n"/>
      <c r="H1509" s="223" t="n"/>
      <c r="I1509" s="258" t="n"/>
      <c r="J1509" s="186" t="n"/>
      <c r="K1509" s="223" t="n"/>
      <c r="L1509" s="264" t="n"/>
      <c r="M1509" s="265" t="n"/>
      <c r="N1509" s="223" t="n"/>
      <c r="O1509" s="223" t="n"/>
      <c r="P1509" s="260" t="n"/>
      <c r="Q1509" s="260" t="n"/>
      <c r="R1509" s="223" t="n"/>
      <c r="S1509" s="223" t="n"/>
      <c r="T1509" s="223" t="n"/>
      <c r="U1509" s="261" t="n"/>
      <c r="V1509" s="86" t="n"/>
      <c r="W1509" s="223" t="n"/>
      <c r="X1509" s="225" t="n"/>
      <c r="Y1509" s="262" t="n"/>
      <c r="Z1509" s="226" t="n"/>
      <c r="AA1509" s="241" t="n"/>
      <c r="AB1509" s="237" t="n"/>
    </row>
    <row r="1510" ht="15" customHeight="1" s="283">
      <c r="A1510" s="109" t="n"/>
      <c r="B1510" s="222" t="n"/>
      <c r="C1510" s="223" t="n"/>
      <c r="D1510" s="223" t="n"/>
      <c r="E1510" s="223" t="n"/>
      <c r="F1510" s="223" t="n"/>
      <c r="G1510" s="223" t="n"/>
      <c r="H1510" s="223" t="n"/>
      <c r="I1510" s="258" t="n"/>
      <c r="J1510" s="186" t="n"/>
      <c r="K1510" s="223" t="n"/>
      <c r="L1510" s="264" t="n"/>
      <c r="M1510" s="265" t="n"/>
      <c r="N1510" s="223" t="n"/>
      <c r="O1510" s="223" t="n"/>
      <c r="P1510" s="260" t="n"/>
      <c r="Q1510" s="260" t="n"/>
      <c r="R1510" s="223" t="n"/>
      <c r="S1510" s="223" t="n"/>
      <c r="T1510" s="223" t="n"/>
      <c r="U1510" s="261" t="n"/>
      <c r="V1510" s="86" t="n"/>
      <c r="W1510" s="223" t="n"/>
      <c r="X1510" s="225" t="n"/>
      <c r="Y1510" s="262" t="n"/>
      <c r="Z1510" s="226" t="n"/>
      <c r="AA1510" s="241" t="n"/>
      <c r="AB1510" s="237" t="n"/>
    </row>
    <row r="1511" ht="15" customHeight="1" s="283">
      <c r="A1511" s="109" t="n"/>
      <c r="B1511" s="222" t="n"/>
      <c r="C1511" s="223" t="n"/>
      <c r="D1511" s="223" t="n"/>
      <c r="E1511" s="223" t="n"/>
      <c r="F1511" s="223" t="n"/>
      <c r="G1511" s="223" t="n"/>
      <c r="H1511" s="223" t="n"/>
      <c r="I1511" s="258" t="n"/>
      <c r="J1511" s="186" t="n"/>
      <c r="K1511" s="223" t="n"/>
      <c r="L1511" s="264" t="n"/>
      <c r="M1511" s="265" t="n"/>
      <c r="N1511" s="223" t="n"/>
      <c r="O1511" s="223" t="n"/>
      <c r="P1511" s="260" t="n"/>
      <c r="Q1511" s="260" t="n"/>
      <c r="R1511" s="223" t="n"/>
      <c r="S1511" s="223" t="n"/>
      <c r="T1511" s="223" t="n"/>
      <c r="U1511" s="261" t="n"/>
      <c r="V1511" s="86" t="n"/>
      <c r="W1511" s="223" t="n"/>
      <c r="X1511" s="225" t="n"/>
      <c r="Y1511" s="262" t="n"/>
      <c r="Z1511" s="226" t="n"/>
      <c r="AA1511" s="241" t="n"/>
      <c r="AB1511" s="237" t="n"/>
    </row>
    <row r="1512" ht="15" customHeight="1" s="283">
      <c r="A1512" s="109" t="n"/>
      <c r="B1512" s="222" t="n"/>
      <c r="C1512" s="223" t="n"/>
      <c r="D1512" s="223" t="n"/>
      <c r="E1512" s="223" t="n"/>
      <c r="F1512" s="223" t="n"/>
      <c r="G1512" s="223" t="n"/>
      <c r="H1512" s="223" t="n"/>
      <c r="I1512" s="258" t="n"/>
      <c r="J1512" s="186" t="n"/>
      <c r="K1512" s="223" t="n"/>
      <c r="L1512" s="264" t="n"/>
      <c r="M1512" s="265" t="n"/>
      <c r="N1512" s="223" t="n"/>
      <c r="O1512" s="223" t="n"/>
      <c r="P1512" s="260" t="n"/>
      <c r="Q1512" s="260" t="n"/>
      <c r="R1512" s="223" t="n"/>
      <c r="S1512" s="223" t="n"/>
      <c r="T1512" s="223" t="n"/>
      <c r="U1512" s="261" t="n"/>
      <c r="V1512" s="86" t="n"/>
      <c r="W1512" s="223" t="n"/>
      <c r="X1512" s="225" t="n"/>
      <c r="Y1512" s="262" t="n"/>
      <c r="Z1512" s="226" t="n"/>
      <c r="AA1512" s="241" t="n"/>
      <c r="AB1512" s="237" t="n"/>
    </row>
    <row r="1513" ht="15" customHeight="1" s="283">
      <c r="A1513" s="109" t="n"/>
      <c r="B1513" s="222" t="n"/>
      <c r="C1513" s="223" t="n"/>
      <c r="D1513" s="223" t="n"/>
      <c r="E1513" s="223" t="n"/>
      <c r="F1513" s="223" t="n"/>
      <c r="G1513" s="223" t="n"/>
      <c r="H1513" s="223" t="n"/>
      <c r="I1513" s="258" t="n"/>
      <c r="J1513" s="186" t="n"/>
      <c r="K1513" s="223" t="n"/>
      <c r="L1513" s="264" t="n"/>
      <c r="M1513" s="265" t="n"/>
      <c r="N1513" s="223" t="n"/>
      <c r="O1513" s="223" t="n"/>
      <c r="P1513" s="260" t="n"/>
      <c r="Q1513" s="260" t="n"/>
      <c r="R1513" s="223" t="n"/>
      <c r="S1513" s="223" t="n"/>
      <c r="T1513" s="223" t="n"/>
      <c r="U1513" s="261" t="n"/>
      <c r="V1513" s="86" t="n"/>
      <c r="W1513" s="223" t="n"/>
      <c r="X1513" s="225" t="n"/>
      <c r="Y1513" s="262" t="n"/>
      <c r="Z1513" s="226" t="n"/>
      <c r="AA1513" s="241" t="n"/>
      <c r="AB1513" s="237" t="n"/>
    </row>
    <row r="1514" ht="15" customHeight="1" s="283">
      <c r="A1514" s="109" t="n"/>
      <c r="B1514" s="222" t="n"/>
      <c r="C1514" s="223" t="n"/>
      <c r="D1514" s="223" t="n"/>
      <c r="E1514" s="223" t="n"/>
      <c r="F1514" s="223" t="n"/>
      <c r="G1514" s="223" t="n"/>
      <c r="H1514" s="223" t="n"/>
      <c r="I1514" s="258" t="n"/>
      <c r="J1514" s="186" t="n"/>
      <c r="K1514" s="223" t="n"/>
      <c r="L1514" s="264" t="n"/>
      <c r="M1514" s="265" t="n"/>
      <c r="N1514" s="223" t="n"/>
      <c r="O1514" s="223" t="n"/>
      <c r="P1514" s="260" t="n"/>
      <c r="Q1514" s="260" t="n"/>
      <c r="R1514" s="223" t="n"/>
      <c r="S1514" s="223" t="n"/>
      <c r="T1514" s="223" t="n"/>
      <c r="U1514" s="261" t="n"/>
      <c r="V1514" s="86" t="n"/>
      <c r="W1514" s="223" t="n"/>
      <c r="X1514" s="225" t="n"/>
      <c r="Y1514" s="262" t="n"/>
      <c r="Z1514" s="226" t="n"/>
      <c r="AA1514" s="241" t="n"/>
      <c r="AB1514" s="237" t="n"/>
    </row>
    <row r="1515" ht="15" customHeight="1" s="283">
      <c r="A1515" s="109" t="n"/>
      <c r="B1515" s="222" t="n"/>
      <c r="C1515" s="223" t="n"/>
      <c r="D1515" s="223" t="n"/>
      <c r="E1515" s="223" t="n"/>
      <c r="F1515" s="223" t="n"/>
      <c r="G1515" s="223" t="n"/>
      <c r="H1515" s="223" t="n"/>
      <c r="I1515" s="258" t="n"/>
      <c r="J1515" s="186" t="n"/>
      <c r="K1515" s="223" t="n"/>
      <c r="L1515" s="264" t="n"/>
      <c r="M1515" s="265" t="n"/>
      <c r="N1515" s="223" t="n"/>
      <c r="O1515" s="223" t="n"/>
      <c r="P1515" s="260" t="n"/>
      <c r="Q1515" s="260" t="n"/>
      <c r="R1515" s="223" t="n"/>
      <c r="S1515" s="223" t="n"/>
      <c r="T1515" s="223" t="n"/>
      <c r="U1515" s="261" t="n"/>
      <c r="V1515" s="86" t="n"/>
      <c r="W1515" s="223" t="n"/>
      <c r="X1515" s="225" t="n"/>
      <c r="Y1515" s="262" t="n"/>
      <c r="Z1515" s="226" t="n"/>
      <c r="AA1515" s="241" t="n"/>
      <c r="AB1515" s="237" t="n"/>
    </row>
    <row r="1516" ht="15" customHeight="1" s="283">
      <c r="A1516" s="109" t="n"/>
      <c r="B1516" s="222" t="n"/>
      <c r="C1516" s="223" t="n"/>
      <c r="D1516" s="223" t="n"/>
      <c r="E1516" s="223" t="n"/>
      <c r="F1516" s="223" t="n"/>
      <c r="G1516" s="223" t="n"/>
      <c r="H1516" s="223" t="n"/>
      <c r="I1516" s="258" t="n"/>
      <c r="J1516" s="186" t="n"/>
      <c r="K1516" s="223" t="n"/>
      <c r="L1516" s="264" t="n"/>
      <c r="M1516" s="265" t="n"/>
      <c r="N1516" s="223" t="n"/>
      <c r="O1516" s="223" t="n"/>
      <c r="P1516" s="260" t="n"/>
      <c r="Q1516" s="260" t="n"/>
      <c r="R1516" s="223" t="n"/>
      <c r="S1516" s="223" t="n"/>
      <c r="T1516" s="223" t="n"/>
      <c r="U1516" s="261" t="n"/>
      <c r="V1516" s="86" t="n"/>
      <c r="W1516" s="223" t="n"/>
      <c r="X1516" s="225" t="n"/>
      <c r="Y1516" s="262" t="n"/>
      <c r="Z1516" s="226" t="n"/>
      <c r="AA1516" s="241" t="n"/>
      <c r="AB1516" s="237" t="n"/>
    </row>
    <row r="1517" ht="15" customHeight="1" s="283">
      <c r="A1517" s="109" t="n"/>
      <c r="B1517" s="222" t="n"/>
      <c r="C1517" s="223" t="n"/>
      <c r="D1517" s="223" t="n"/>
      <c r="E1517" s="223" t="n"/>
      <c r="F1517" s="223" t="n"/>
      <c r="G1517" s="223" t="n"/>
      <c r="H1517" s="223" t="n"/>
      <c r="I1517" s="258" t="n"/>
      <c r="J1517" s="186" t="n"/>
      <c r="K1517" s="223" t="n"/>
      <c r="L1517" s="264" t="n"/>
      <c r="M1517" s="265" t="n"/>
      <c r="N1517" s="223" t="n"/>
      <c r="O1517" s="223" t="n"/>
      <c r="P1517" s="260" t="n"/>
      <c r="Q1517" s="260" t="n"/>
      <c r="R1517" s="223" t="n"/>
      <c r="S1517" s="223" t="n"/>
      <c r="T1517" s="223" t="n"/>
      <c r="U1517" s="261" t="n"/>
      <c r="V1517" s="86" t="n"/>
      <c r="W1517" s="223" t="n"/>
      <c r="X1517" s="225" t="n"/>
      <c r="Y1517" s="262" t="n"/>
      <c r="Z1517" s="226" t="n"/>
      <c r="AA1517" s="241" t="n"/>
      <c r="AB1517" s="237" t="n"/>
    </row>
    <row r="1518" ht="15" customHeight="1" s="283">
      <c r="A1518" s="109" t="n"/>
      <c r="B1518" s="222" t="n"/>
      <c r="C1518" s="223" t="n"/>
      <c r="D1518" s="223" t="n"/>
      <c r="E1518" s="223" t="n"/>
      <c r="F1518" s="223" t="n"/>
      <c r="G1518" s="223" t="n"/>
      <c r="H1518" s="223" t="n"/>
      <c r="I1518" s="258" t="n"/>
      <c r="J1518" s="186" t="n"/>
      <c r="K1518" s="223" t="n"/>
      <c r="L1518" s="264" t="n"/>
      <c r="M1518" s="265" t="n"/>
      <c r="N1518" s="223" t="n"/>
      <c r="O1518" s="223" t="n"/>
      <c r="P1518" s="260" t="n"/>
      <c r="Q1518" s="260" t="n"/>
      <c r="R1518" s="223" t="n"/>
      <c r="S1518" s="223" t="n"/>
      <c r="T1518" s="223" t="n"/>
      <c r="U1518" s="261" t="n"/>
      <c r="V1518" s="86" t="n"/>
      <c r="W1518" s="223" t="n"/>
      <c r="X1518" s="225" t="n"/>
      <c r="Y1518" s="262" t="n"/>
      <c r="Z1518" s="226" t="n"/>
      <c r="AA1518" s="241" t="n"/>
      <c r="AB1518" s="237" t="n"/>
    </row>
    <row r="1519" ht="15" customHeight="1" s="283">
      <c r="A1519" s="109" t="n"/>
      <c r="B1519" s="222" t="n"/>
      <c r="C1519" s="223" t="n"/>
      <c r="D1519" s="223" t="n"/>
      <c r="E1519" s="223" t="n"/>
      <c r="F1519" s="223" t="n"/>
      <c r="G1519" s="223" t="n"/>
      <c r="H1519" s="223" t="n"/>
      <c r="I1519" s="258" t="n"/>
      <c r="J1519" s="186" t="n"/>
      <c r="K1519" s="223" t="n"/>
      <c r="L1519" s="264" t="n"/>
      <c r="M1519" s="265" t="n"/>
      <c r="N1519" s="223" t="n"/>
      <c r="O1519" s="223" t="n"/>
      <c r="P1519" s="260" t="n"/>
      <c r="Q1519" s="260" t="n"/>
      <c r="R1519" s="223" t="n"/>
      <c r="S1519" s="223" t="n"/>
      <c r="T1519" s="223" t="n"/>
      <c r="U1519" s="261" t="n"/>
      <c r="V1519" s="86" t="n"/>
      <c r="W1519" s="223" t="n"/>
      <c r="X1519" s="225" t="n"/>
      <c r="Y1519" s="262" t="n"/>
      <c r="Z1519" s="226" t="n"/>
      <c r="AA1519" s="241" t="n"/>
      <c r="AB1519" s="237" t="n"/>
    </row>
    <row r="1520" ht="15" customHeight="1" s="283">
      <c r="A1520" s="109" t="n"/>
      <c r="B1520" s="222" t="n"/>
      <c r="C1520" s="223" t="n"/>
      <c r="D1520" s="223" t="n"/>
      <c r="E1520" s="223" t="n"/>
      <c r="F1520" s="223" t="n"/>
      <c r="G1520" s="223" t="n"/>
      <c r="H1520" s="223" t="n"/>
      <c r="I1520" s="258" t="n"/>
      <c r="J1520" s="186" t="n"/>
      <c r="K1520" s="223" t="n"/>
      <c r="L1520" s="264" t="n"/>
      <c r="M1520" s="265" t="n"/>
      <c r="N1520" s="223" t="n"/>
      <c r="O1520" s="223" t="n"/>
      <c r="P1520" s="260" t="n"/>
      <c r="Q1520" s="260" t="n"/>
      <c r="R1520" s="223" t="n"/>
      <c r="S1520" s="223" t="n"/>
      <c r="T1520" s="223" t="n"/>
      <c r="U1520" s="261" t="n"/>
      <c r="V1520" s="86" t="n"/>
      <c r="W1520" s="223" t="n"/>
      <c r="X1520" s="225" t="n"/>
      <c r="Y1520" s="262" t="n"/>
      <c r="Z1520" s="226" t="n"/>
      <c r="AA1520" s="241" t="n"/>
      <c r="AB1520" s="237" t="n"/>
    </row>
    <row r="1521" ht="15" customHeight="1" s="283">
      <c r="A1521" s="109" t="n"/>
      <c r="B1521" s="222" t="n"/>
      <c r="C1521" s="223" t="n"/>
      <c r="D1521" s="223" t="n"/>
      <c r="E1521" s="223" t="n"/>
      <c r="F1521" s="223" t="n"/>
      <c r="G1521" s="223" t="n"/>
      <c r="H1521" s="223" t="n"/>
      <c r="I1521" s="258" t="n"/>
      <c r="J1521" s="186" t="n"/>
      <c r="K1521" s="264" t="n"/>
      <c r="L1521" s="264" t="n"/>
      <c r="M1521" s="265" t="n"/>
      <c r="N1521" s="223" t="n"/>
      <c r="O1521" s="223" t="n"/>
      <c r="P1521" s="260" t="n"/>
      <c r="Q1521" s="260" t="n"/>
      <c r="R1521" s="223" t="n"/>
      <c r="S1521" s="223" t="n"/>
      <c r="T1521" s="223" t="n"/>
      <c r="U1521" s="261" t="n"/>
      <c r="V1521" s="86" t="n"/>
      <c r="W1521" s="223" t="n"/>
      <c r="X1521" s="225" t="n"/>
      <c r="Y1521" s="262" t="n"/>
      <c r="Z1521" s="226" t="n"/>
      <c r="AA1521" s="241" t="n"/>
      <c r="AB1521" s="237" t="n"/>
    </row>
    <row r="1522" ht="15" customHeight="1" s="283">
      <c r="A1522" s="109" t="n"/>
      <c r="B1522" s="222" t="n"/>
      <c r="C1522" s="223" t="n"/>
      <c r="D1522" s="223" t="n"/>
      <c r="E1522" s="223" t="n"/>
      <c r="F1522" s="223" t="n"/>
      <c r="G1522" s="223" t="n"/>
      <c r="H1522" s="223" t="n"/>
      <c r="I1522" s="258" t="n"/>
      <c r="J1522" s="186" t="n"/>
      <c r="K1522" s="223" t="n"/>
      <c r="L1522" s="264" t="n"/>
      <c r="M1522" s="265" t="n"/>
      <c r="N1522" s="223" t="n"/>
      <c r="O1522" s="223" t="n"/>
      <c r="P1522" s="260" t="n"/>
      <c r="Q1522" s="260" t="n"/>
      <c r="R1522" s="223" t="n"/>
      <c r="S1522" s="223" t="n"/>
      <c r="T1522" s="223" t="n"/>
      <c r="U1522" s="261" t="n"/>
      <c r="V1522" s="86" t="n"/>
      <c r="W1522" s="223" t="n"/>
      <c r="X1522" s="225" t="n"/>
      <c r="Y1522" s="262" t="n"/>
      <c r="Z1522" s="226" t="n"/>
      <c r="AA1522" s="241" t="n"/>
      <c r="AB1522" s="237" t="n"/>
    </row>
    <row r="1523" ht="15" customHeight="1" s="283">
      <c r="A1523" s="109" t="n"/>
      <c r="B1523" s="222" t="n"/>
      <c r="C1523" s="223" t="n"/>
      <c r="D1523" s="223" t="n"/>
      <c r="E1523" s="223" t="n"/>
      <c r="F1523" s="223" t="n"/>
      <c r="G1523" s="223" t="n"/>
      <c r="H1523" s="223" t="n"/>
      <c r="I1523" s="258" t="n"/>
      <c r="J1523" s="186" t="n"/>
      <c r="K1523" s="223" t="n"/>
      <c r="L1523" s="264" t="n"/>
      <c r="M1523" s="265" t="n"/>
      <c r="N1523" s="223" t="n"/>
      <c r="O1523" s="223" t="n"/>
      <c r="P1523" s="260" t="n"/>
      <c r="Q1523" s="260" t="n"/>
      <c r="R1523" s="223" t="n"/>
      <c r="S1523" s="223" t="n"/>
      <c r="T1523" s="223" t="n"/>
      <c r="U1523" s="261" t="n"/>
      <c r="V1523" s="86" t="n"/>
      <c r="W1523" s="223" t="n"/>
      <c r="X1523" s="225" t="n"/>
      <c r="Y1523" s="262" t="n"/>
      <c r="Z1523" s="226" t="n"/>
      <c r="AA1523" s="241" t="n"/>
      <c r="AB1523" s="237" t="n"/>
    </row>
    <row r="1524" ht="15" customHeight="1" s="283">
      <c r="A1524" s="109" t="n"/>
      <c r="B1524" s="222" t="n"/>
      <c r="C1524" s="223" t="n"/>
      <c r="D1524" s="223" t="n"/>
      <c r="E1524" s="223" t="n"/>
      <c r="F1524" s="223" t="n"/>
      <c r="G1524" s="223" t="n"/>
      <c r="H1524" s="223" t="n"/>
      <c r="I1524" s="258" t="n"/>
      <c r="J1524" s="186" t="n"/>
      <c r="K1524" s="264" t="n"/>
      <c r="L1524" s="264" t="n"/>
      <c r="M1524" s="265" t="n"/>
      <c r="N1524" s="223" t="n"/>
      <c r="O1524" s="223" t="n"/>
      <c r="P1524" s="260" t="n"/>
      <c r="Q1524" s="260" t="n"/>
      <c r="R1524" s="223" t="n"/>
      <c r="S1524" s="223" t="n"/>
      <c r="T1524" s="223" t="n"/>
      <c r="U1524" s="261" t="n"/>
      <c r="V1524" s="86" t="n"/>
      <c r="W1524" s="223" t="n"/>
      <c r="X1524" s="225" t="n"/>
      <c r="Y1524" s="262" t="n"/>
      <c r="Z1524" s="226" t="n"/>
      <c r="AA1524" s="241" t="n"/>
      <c r="AB1524" s="237" t="n"/>
    </row>
    <row r="1525" ht="15" customHeight="1" s="283">
      <c r="A1525" s="109" t="n"/>
      <c r="B1525" s="222" t="n"/>
      <c r="C1525" s="223" t="n"/>
      <c r="D1525" s="223" t="n"/>
      <c r="E1525" s="223" t="n"/>
      <c r="F1525" s="223" t="n"/>
      <c r="G1525" s="223" t="n"/>
      <c r="H1525" s="223" t="n"/>
      <c r="I1525" s="258" t="n"/>
      <c r="J1525" s="186" t="n"/>
      <c r="K1525" s="223" t="n"/>
      <c r="L1525" s="264" t="n"/>
      <c r="M1525" s="265" t="n"/>
      <c r="N1525" s="223" t="n"/>
      <c r="O1525" s="223" t="n"/>
      <c r="P1525" s="260" t="n"/>
      <c r="Q1525" s="260" t="n"/>
      <c r="R1525" s="223" t="n"/>
      <c r="S1525" s="223" t="n"/>
      <c r="T1525" s="223" t="n"/>
      <c r="U1525" s="261" t="n"/>
      <c r="V1525" s="86" t="n"/>
      <c r="W1525" s="223" t="n"/>
      <c r="X1525" s="225" t="n"/>
      <c r="Y1525" s="262" t="n"/>
      <c r="Z1525" s="226" t="n"/>
      <c r="AA1525" s="241" t="n"/>
      <c r="AB1525" s="237" t="n"/>
    </row>
    <row r="1526" ht="15" customHeight="1" s="283">
      <c r="A1526" s="109" t="n"/>
      <c r="B1526" s="222" t="n"/>
      <c r="C1526" s="223" t="n"/>
      <c r="D1526" s="223" t="n"/>
      <c r="E1526" s="223" t="n"/>
      <c r="F1526" s="223" t="n"/>
      <c r="G1526" s="223" t="n"/>
      <c r="H1526" s="223" t="n"/>
      <c r="I1526" s="258" t="n"/>
      <c r="J1526" s="186" t="n"/>
      <c r="K1526" s="223" t="n"/>
      <c r="L1526" s="264" t="n"/>
      <c r="M1526" s="265" t="n"/>
      <c r="N1526" s="223" t="n"/>
      <c r="O1526" s="223" t="n"/>
      <c r="P1526" s="260" t="n"/>
      <c r="Q1526" s="260" t="n"/>
      <c r="R1526" s="223" t="n"/>
      <c r="S1526" s="223" t="n"/>
      <c r="T1526" s="223" t="n"/>
      <c r="U1526" s="261" t="n"/>
      <c r="V1526" s="86" t="n"/>
      <c r="W1526" s="223" t="n"/>
      <c r="X1526" s="225" t="n"/>
      <c r="Y1526" s="262" t="n"/>
      <c r="Z1526" s="226" t="n"/>
      <c r="AA1526" s="241" t="n"/>
      <c r="AB1526" s="237" t="n"/>
    </row>
    <row r="1527" ht="15" customHeight="1" s="283">
      <c r="A1527" s="109" t="n"/>
      <c r="B1527" s="222" t="n"/>
      <c r="C1527" s="223" t="n"/>
      <c r="D1527" s="223" t="n"/>
      <c r="E1527" s="223" t="n"/>
      <c r="F1527" s="223" t="n"/>
      <c r="G1527" s="223" t="n"/>
      <c r="H1527" s="223" t="n"/>
      <c r="I1527" s="258" t="n"/>
      <c r="J1527" s="186" t="n"/>
      <c r="K1527" s="223" t="n"/>
      <c r="L1527" s="264" t="n"/>
      <c r="M1527" s="265" t="n"/>
      <c r="N1527" s="223" t="n"/>
      <c r="O1527" s="223" t="n"/>
      <c r="P1527" s="260" t="n"/>
      <c r="Q1527" s="260" t="n"/>
      <c r="R1527" s="223" t="n"/>
      <c r="S1527" s="223" t="n"/>
      <c r="T1527" s="223" t="n"/>
      <c r="U1527" s="261" t="n"/>
      <c r="V1527" s="86" t="n"/>
      <c r="W1527" s="223" t="n"/>
      <c r="X1527" s="225" t="n"/>
      <c r="Y1527" s="262" t="n"/>
      <c r="Z1527" s="226" t="n"/>
      <c r="AA1527" s="241" t="n"/>
      <c r="AB1527" s="237" t="n"/>
    </row>
    <row r="1528" ht="15" customHeight="1" s="283">
      <c r="A1528" s="109" t="n"/>
      <c r="B1528" s="222" t="n"/>
      <c r="C1528" s="223" t="n"/>
      <c r="D1528" s="223" t="n"/>
      <c r="E1528" s="223" t="n"/>
      <c r="F1528" s="223" t="n"/>
      <c r="G1528" s="223" t="n"/>
      <c r="H1528" s="223" t="n"/>
      <c r="I1528" s="258" t="n"/>
      <c r="J1528" s="186" t="n"/>
      <c r="K1528" s="223" t="n"/>
      <c r="L1528" s="264" t="n"/>
      <c r="M1528" s="265" t="n"/>
      <c r="N1528" s="223" t="n"/>
      <c r="O1528" s="223" t="n"/>
      <c r="P1528" s="260" t="n"/>
      <c r="Q1528" s="260" t="n"/>
      <c r="R1528" s="223" t="n"/>
      <c r="S1528" s="223" t="n"/>
      <c r="T1528" s="223" t="n"/>
      <c r="U1528" s="261" t="n"/>
      <c r="V1528" s="86" t="n"/>
      <c r="W1528" s="223" t="n"/>
      <c r="X1528" s="225" t="n"/>
      <c r="Y1528" s="262" t="n"/>
      <c r="Z1528" s="226" t="n"/>
      <c r="AA1528" s="241" t="n"/>
      <c r="AB1528" s="237" t="n"/>
    </row>
    <row r="1529" ht="15" customHeight="1" s="283">
      <c r="A1529" s="109" t="n"/>
      <c r="B1529" s="222" t="n"/>
      <c r="C1529" s="223" t="n"/>
      <c r="D1529" s="223" t="n"/>
      <c r="E1529" s="223" t="n"/>
      <c r="F1529" s="223" t="n"/>
      <c r="G1529" s="223" t="n"/>
      <c r="H1529" s="223" t="n"/>
      <c r="I1529" s="258" t="n"/>
      <c r="J1529" s="186" t="n"/>
      <c r="K1529" s="223" t="n"/>
      <c r="L1529" s="264" t="n"/>
      <c r="M1529" s="265" t="n"/>
      <c r="N1529" s="223" t="n"/>
      <c r="O1529" s="223" t="n"/>
      <c r="P1529" s="260" t="n"/>
      <c r="Q1529" s="260" t="n"/>
      <c r="R1529" s="223" t="n"/>
      <c r="S1529" s="223" t="n"/>
      <c r="T1529" s="223" t="n"/>
      <c r="U1529" s="261" t="n"/>
      <c r="V1529" s="86" t="n"/>
      <c r="W1529" s="223" t="n"/>
      <c r="X1529" s="225" t="n"/>
      <c r="Y1529" s="262" t="n"/>
      <c r="Z1529" s="226" t="n"/>
      <c r="AA1529" s="241" t="n"/>
      <c r="AB1529" s="237" t="n"/>
    </row>
    <row r="1530" ht="15" customHeight="1" s="283">
      <c r="A1530" s="109" t="n"/>
      <c r="B1530" s="222" t="n"/>
      <c r="C1530" s="223" t="n"/>
      <c r="D1530" s="223" t="n"/>
      <c r="E1530" s="223" t="n"/>
      <c r="F1530" s="223" t="n"/>
      <c r="G1530" s="223" t="n"/>
      <c r="H1530" s="223" t="n"/>
      <c r="I1530" s="258" t="n"/>
      <c r="J1530" s="186" t="n"/>
      <c r="K1530" s="223" t="n"/>
      <c r="L1530" s="264" t="n"/>
      <c r="M1530" s="265" t="n"/>
      <c r="N1530" s="223" t="n"/>
      <c r="O1530" s="223" t="n"/>
      <c r="P1530" s="260" t="n"/>
      <c r="Q1530" s="260" t="n"/>
      <c r="R1530" s="223" t="n"/>
      <c r="S1530" s="223" t="n"/>
      <c r="T1530" s="223" t="n"/>
      <c r="U1530" s="261" t="n"/>
      <c r="V1530" s="86" t="n"/>
      <c r="W1530" s="223" t="n"/>
      <c r="X1530" s="225" t="n"/>
      <c r="Y1530" s="262" t="n"/>
      <c r="Z1530" s="226" t="n"/>
      <c r="AA1530" s="241" t="n"/>
      <c r="AB1530" s="237" t="n"/>
    </row>
    <row r="1531" ht="15" customHeight="1" s="283">
      <c r="A1531" s="109" t="n"/>
      <c r="B1531" s="222" t="n"/>
      <c r="C1531" s="223" t="n"/>
      <c r="D1531" s="223" t="n"/>
      <c r="E1531" s="223" t="n"/>
      <c r="F1531" s="223" t="n"/>
      <c r="G1531" s="223" t="n"/>
      <c r="H1531" s="223" t="n"/>
      <c r="I1531" s="258" t="n"/>
      <c r="J1531" s="186" t="n"/>
      <c r="K1531" s="223" t="n"/>
      <c r="L1531" s="264" t="n"/>
      <c r="M1531" s="265" t="n"/>
      <c r="N1531" s="223" t="n"/>
      <c r="O1531" s="223" t="n"/>
      <c r="P1531" s="260" t="n"/>
      <c r="Q1531" s="260" t="n"/>
      <c r="R1531" s="223" t="n"/>
      <c r="S1531" s="223" t="n"/>
      <c r="T1531" s="223" t="n"/>
      <c r="U1531" s="261" t="n"/>
      <c r="V1531" s="86" t="n"/>
      <c r="W1531" s="223" t="n"/>
      <c r="X1531" s="225" t="n"/>
      <c r="Y1531" s="262" t="n"/>
      <c r="Z1531" s="226" t="n"/>
      <c r="AA1531" s="241" t="n"/>
      <c r="AB1531" s="237" t="n"/>
    </row>
    <row r="1532" ht="15" customHeight="1" s="283">
      <c r="A1532" s="109" t="n"/>
      <c r="B1532" s="222" t="n"/>
      <c r="C1532" s="223" t="n"/>
      <c r="D1532" s="223" t="n"/>
      <c r="E1532" s="223" t="n"/>
      <c r="F1532" s="223" t="n"/>
      <c r="G1532" s="223" t="n"/>
      <c r="H1532" s="223" t="n"/>
      <c r="I1532" s="258" t="n"/>
      <c r="J1532" s="186" t="n"/>
      <c r="K1532" s="223" t="n"/>
      <c r="L1532" s="264" t="n"/>
      <c r="M1532" s="265" t="n"/>
      <c r="N1532" s="223" t="n"/>
      <c r="O1532" s="223" t="n"/>
      <c r="P1532" s="260" t="n"/>
      <c r="Q1532" s="260" t="n"/>
      <c r="R1532" s="223" t="n"/>
      <c r="S1532" s="223" t="n"/>
      <c r="T1532" s="223" t="n"/>
      <c r="U1532" s="261" t="n"/>
      <c r="V1532" s="86" t="n"/>
      <c r="W1532" s="223" t="n"/>
      <c r="X1532" s="225" t="n"/>
      <c r="Y1532" s="262" t="n"/>
      <c r="Z1532" s="226" t="n"/>
      <c r="AA1532" s="241" t="n"/>
      <c r="AB1532" s="237" t="n"/>
    </row>
    <row r="1533" ht="15" customHeight="1" s="283">
      <c r="A1533" s="109" t="n"/>
      <c r="B1533" s="222" t="n"/>
      <c r="C1533" s="223" t="n"/>
      <c r="D1533" s="223" t="n"/>
      <c r="E1533" s="223" t="n"/>
      <c r="F1533" s="223" t="n"/>
      <c r="G1533" s="223" t="n"/>
      <c r="H1533" s="223" t="n"/>
      <c r="I1533" s="258" t="n"/>
      <c r="J1533" s="186" t="n"/>
      <c r="K1533" s="223" t="n"/>
      <c r="L1533" s="264" t="n"/>
      <c r="M1533" s="265" t="n"/>
      <c r="N1533" s="223" t="n"/>
      <c r="O1533" s="223" t="n"/>
      <c r="P1533" s="260" t="n"/>
      <c r="Q1533" s="260" t="n"/>
      <c r="R1533" s="223" t="n"/>
      <c r="S1533" s="223" t="n"/>
      <c r="T1533" s="223" t="n"/>
      <c r="U1533" s="261" t="n"/>
      <c r="V1533" s="86" t="n"/>
      <c r="W1533" s="223" t="n"/>
      <c r="X1533" s="225" t="n"/>
      <c r="Y1533" s="262" t="n"/>
      <c r="Z1533" s="226" t="n"/>
      <c r="AA1533" s="241" t="n"/>
      <c r="AB1533" s="237" t="n"/>
    </row>
    <row r="1534" ht="15" customHeight="1" s="283">
      <c r="A1534" s="109" t="n"/>
      <c r="B1534" s="222" t="n"/>
      <c r="C1534" s="223" t="n"/>
      <c r="D1534" s="223" t="n"/>
      <c r="E1534" s="223" t="n"/>
      <c r="F1534" s="223" t="n"/>
      <c r="G1534" s="223" t="n"/>
      <c r="H1534" s="223" t="n"/>
      <c r="I1534" s="258" t="n"/>
      <c r="J1534" s="186" t="n"/>
      <c r="K1534" s="223" t="n"/>
      <c r="L1534" s="264" t="n"/>
      <c r="M1534" s="265" t="n"/>
      <c r="N1534" s="223" t="n"/>
      <c r="O1534" s="223" t="n"/>
      <c r="P1534" s="260" t="n"/>
      <c r="Q1534" s="260" t="n"/>
      <c r="R1534" s="223" t="n"/>
      <c r="S1534" s="223" t="n"/>
      <c r="T1534" s="223" t="n"/>
      <c r="U1534" s="261" t="n"/>
      <c r="V1534" s="86" t="n"/>
      <c r="W1534" s="223" t="n"/>
      <c r="X1534" s="225" t="n"/>
      <c r="Y1534" s="262" t="n"/>
      <c r="Z1534" s="226" t="n"/>
      <c r="AA1534" s="241" t="n"/>
      <c r="AB1534" s="237" t="n"/>
    </row>
    <row r="1535" ht="15" customHeight="1" s="283">
      <c r="A1535" s="109" t="n"/>
      <c r="B1535" s="222" t="n"/>
      <c r="C1535" s="223" t="n"/>
      <c r="D1535" s="223" t="n"/>
      <c r="E1535" s="223" t="n"/>
      <c r="F1535" s="223" t="n"/>
      <c r="G1535" s="223" t="n"/>
      <c r="H1535" s="223" t="n"/>
      <c r="I1535" s="258" t="n"/>
      <c r="J1535" s="186" t="n"/>
      <c r="K1535" s="223" t="n"/>
      <c r="L1535" s="264" t="n"/>
      <c r="M1535" s="265" t="n"/>
      <c r="N1535" s="223" t="n"/>
      <c r="O1535" s="223" t="n"/>
      <c r="P1535" s="260" t="n"/>
      <c r="Q1535" s="260" t="n"/>
      <c r="R1535" s="223" t="n"/>
      <c r="S1535" s="223" t="n"/>
      <c r="T1535" s="223" t="n"/>
      <c r="U1535" s="261" t="n"/>
      <c r="V1535" s="86" t="n"/>
      <c r="W1535" s="223" t="n"/>
      <c r="X1535" s="225" t="n"/>
      <c r="Y1535" s="262" t="n"/>
      <c r="Z1535" s="226" t="n"/>
      <c r="AA1535" s="241" t="n"/>
      <c r="AB1535" s="237" t="n"/>
    </row>
    <row r="1536" ht="15" customHeight="1" s="283">
      <c r="A1536" s="109" t="n"/>
      <c r="B1536" s="222" t="n"/>
      <c r="C1536" s="223" t="n"/>
      <c r="D1536" s="223" t="n"/>
      <c r="E1536" s="223" t="n"/>
      <c r="F1536" s="223" t="n"/>
      <c r="G1536" s="223" t="n"/>
      <c r="H1536" s="223" t="n"/>
      <c r="I1536" s="258" t="n"/>
      <c r="J1536" s="186" t="n"/>
      <c r="K1536" s="264" t="n"/>
      <c r="L1536" s="264" t="n"/>
      <c r="M1536" s="265" t="n"/>
      <c r="N1536" s="223" t="n"/>
      <c r="O1536" s="223" t="n"/>
      <c r="P1536" s="260" t="n"/>
      <c r="Q1536" s="260" t="n"/>
      <c r="R1536" s="223" t="n"/>
      <c r="S1536" s="223" t="n"/>
      <c r="T1536" s="223" t="n"/>
      <c r="U1536" s="261" t="n"/>
      <c r="V1536" s="86" t="n"/>
      <c r="W1536" s="223" t="n"/>
      <c r="X1536" s="225" t="n"/>
      <c r="Y1536" s="262" t="n"/>
      <c r="Z1536" s="226" t="n"/>
      <c r="AA1536" s="241" t="n"/>
      <c r="AB1536" s="237" t="n"/>
    </row>
    <row r="1537" ht="15" customHeight="1" s="283">
      <c r="A1537" s="109" t="n"/>
      <c r="B1537" s="222" t="n"/>
      <c r="C1537" s="223" t="n"/>
      <c r="D1537" s="223" t="n"/>
      <c r="E1537" s="223" t="n"/>
      <c r="F1537" s="223" t="n"/>
      <c r="G1537" s="223" t="n"/>
      <c r="H1537" s="223" t="n"/>
      <c r="I1537" s="258" t="n"/>
      <c r="J1537" s="186" t="n"/>
      <c r="K1537" s="223" t="n"/>
      <c r="L1537" s="264" t="n"/>
      <c r="M1537" s="265" t="n"/>
      <c r="N1537" s="223" t="n"/>
      <c r="O1537" s="223" t="n"/>
      <c r="P1537" s="260" t="n"/>
      <c r="Q1537" s="260" t="n"/>
      <c r="R1537" s="223" t="n"/>
      <c r="S1537" s="223" t="n"/>
      <c r="T1537" s="223" t="n"/>
      <c r="U1537" s="261" t="n"/>
      <c r="V1537" s="86" t="n"/>
      <c r="W1537" s="223" t="n"/>
      <c r="X1537" s="225" t="n"/>
      <c r="Y1537" s="262" t="n"/>
      <c r="Z1537" s="226" t="n"/>
      <c r="AA1537" s="241" t="n"/>
      <c r="AB1537" s="237" t="n"/>
    </row>
    <row r="1538" ht="15" customHeight="1" s="283">
      <c r="A1538" s="109" t="n"/>
      <c r="B1538" s="222" t="n"/>
      <c r="C1538" s="223" t="n"/>
      <c r="D1538" s="223" t="n"/>
      <c r="E1538" s="223" t="n"/>
      <c r="F1538" s="223" t="n"/>
      <c r="G1538" s="223" t="n"/>
      <c r="H1538" s="223" t="n"/>
      <c r="I1538" s="258" t="n"/>
      <c r="J1538" s="186" t="n"/>
      <c r="K1538" s="223" t="n"/>
      <c r="L1538" s="264" t="n"/>
      <c r="M1538" s="265" t="n"/>
      <c r="N1538" s="223" t="n"/>
      <c r="O1538" s="223" t="n"/>
      <c r="P1538" s="260" t="n"/>
      <c r="Q1538" s="260" t="n"/>
      <c r="R1538" s="223" t="n"/>
      <c r="S1538" s="223" t="n"/>
      <c r="T1538" s="223" t="n"/>
      <c r="U1538" s="261" t="n"/>
      <c r="V1538" s="86" t="n"/>
      <c r="W1538" s="223" t="n"/>
      <c r="X1538" s="225" t="n"/>
      <c r="Y1538" s="262" t="n"/>
      <c r="Z1538" s="226" t="n"/>
      <c r="AA1538" s="241" t="n"/>
      <c r="AB1538" s="237" t="n"/>
    </row>
    <row r="1539" ht="15" customHeight="1" s="283">
      <c r="A1539" s="109" t="n"/>
      <c r="B1539" s="222" t="n"/>
      <c r="C1539" s="223" t="n"/>
      <c r="D1539" s="223" t="n"/>
      <c r="E1539" s="223" t="n"/>
      <c r="F1539" s="223" t="n"/>
      <c r="G1539" s="223" t="n"/>
      <c r="H1539" s="223" t="n"/>
      <c r="I1539" s="258" t="n"/>
      <c r="J1539" s="186" t="n"/>
      <c r="K1539" s="223" t="n"/>
      <c r="L1539" s="264" t="n"/>
      <c r="M1539" s="265" t="n"/>
      <c r="N1539" s="223" t="n"/>
      <c r="O1539" s="223" t="n"/>
      <c r="P1539" s="260" t="n"/>
      <c r="Q1539" s="260" t="n"/>
      <c r="R1539" s="223" t="n"/>
      <c r="S1539" s="223" t="n"/>
      <c r="T1539" s="223" t="n"/>
      <c r="U1539" s="261" t="n"/>
      <c r="V1539" s="86" t="n"/>
      <c r="W1539" s="223" t="n"/>
      <c r="X1539" s="225" t="n"/>
      <c r="Y1539" s="262" t="n"/>
      <c r="Z1539" s="226" t="n"/>
      <c r="AA1539" s="241" t="n"/>
      <c r="AB1539" s="237" t="n"/>
    </row>
    <row r="1540" ht="15" customHeight="1" s="283">
      <c r="A1540" s="109" t="n"/>
      <c r="B1540" s="222" t="n"/>
      <c r="C1540" s="223" t="n"/>
      <c r="D1540" s="223" t="n"/>
      <c r="E1540" s="223" t="n"/>
      <c r="F1540" s="223" t="n"/>
      <c r="G1540" s="223" t="n"/>
      <c r="H1540" s="223" t="n"/>
      <c r="I1540" s="258" t="n"/>
      <c r="J1540" s="186" t="n"/>
      <c r="K1540" s="223" t="n"/>
      <c r="L1540" s="264" t="n"/>
      <c r="M1540" s="265" t="n"/>
      <c r="N1540" s="223" t="n"/>
      <c r="O1540" s="223" t="n"/>
      <c r="P1540" s="260" t="n"/>
      <c r="Q1540" s="260" t="n"/>
      <c r="R1540" s="223" t="n"/>
      <c r="S1540" s="223" t="n"/>
      <c r="T1540" s="223" t="n"/>
      <c r="U1540" s="261" t="n"/>
      <c r="V1540" s="86" t="n"/>
      <c r="W1540" s="223" t="n"/>
      <c r="X1540" s="225" t="n"/>
      <c r="Y1540" s="262" t="n"/>
      <c r="Z1540" s="226" t="n"/>
      <c r="AA1540" s="241" t="n"/>
      <c r="AB1540" s="237" t="n"/>
    </row>
    <row r="1541" ht="15" customHeight="1" s="283">
      <c r="A1541" s="109" t="n"/>
      <c r="B1541" s="222" t="n"/>
      <c r="C1541" s="223" t="n"/>
      <c r="D1541" s="223" t="n"/>
      <c r="E1541" s="223" t="n"/>
      <c r="F1541" s="223" t="n"/>
      <c r="G1541" s="223" t="n"/>
      <c r="H1541" s="223" t="n"/>
      <c r="I1541" s="258" t="n"/>
      <c r="J1541" s="186" t="n"/>
      <c r="K1541" s="264" t="n"/>
      <c r="L1541" s="264" t="n"/>
      <c r="M1541" s="265" t="n"/>
      <c r="N1541" s="223" t="n"/>
      <c r="O1541" s="223" t="n"/>
      <c r="P1541" s="260" t="n"/>
      <c r="Q1541" s="260" t="n"/>
      <c r="R1541" s="223" t="n"/>
      <c r="S1541" s="223" t="n"/>
      <c r="T1541" s="223" t="n"/>
      <c r="U1541" s="261" t="n"/>
      <c r="V1541" s="86" t="n"/>
      <c r="W1541" s="223" t="n"/>
      <c r="X1541" s="225" t="n"/>
      <c r="Y1541" s="262" t="n"/>
      <c r="Z1541" s="226" t="n"/>
      <c r="AA1541" s="241" t="n"/>
      <c r="AB1541" s="237" t="n"/>
    </row>
    <row r="1542" ht="15" customHeight="1" s="283">
      <c r="A1542" s="109" t="n"/>
      <c r="B1542" s="222" t="n"/>
      <c r="C1542" s="223" t="n"/>
      <c r="D1542" s="223" t="n"/>
      <c r="E1542" s="223" t="n"/>
      <c r="F1542" s="223" t="n"/>
      <c r="G1542" s="223" t="n"/>
      <c r="H1542" s="223" t="n"/>
      <c r="I1542" s="258" t="n"/>
      <c r="J1542" s="186" t="n"/>
      <c r="K1542" s="223" t="n"/>
      <c r="L1542" s="264" t="n"/>
      <c r="M1542" s="265" t="n"/>
      <c r="N1542" s="223" t="n"/>
      <c r="O1542" s="223" t="n"/>
      <c r="P1542" s="260" t="n"/>
      <c r="Q1542" s="260" t="n"/>
      <c r="R1542" s="223" t="n"/>
      <c r="S1542" s="223" t="n"/>
      <c r="T1542" s="223" t="n"/>
      <c r="U1542" s="261" t="n"/>
      <c r="V1542" s="86" t="n"/>
      <c r="W1542" s="223" t="n"/>
      <c r="X1542" s="225" t="n"/>
      <c r="Y1542" s="262" t="n"/>
      <c r="Z1542" s="226" t="n"/>
      <c r="AA1542" s="241" t="n"/>
      <c r="AB1542" s="237" t="n"/>
    </row>
    <row r="1543" ht="15" customHeight="1" s="283">
      <c r="A1543" s="109" t="n"/>
      <c r="B1543" s="222" t="n"/>
      <c r="C1543" s="223" t="n"/>
      <c r="D1543" s="223" t="n"/>
      <c r="E1543" s="223" t="n"/>
      <c r="F1543" s="223" t="n"/>
      <c r="G1543" s="223" t="n"/>
      <c r="H1543" s="223" t="n"/>
      <c r="I1543" s="258" t="n"/>
      <c r="J1543" s="186" t="n"/>
      <c r="K1543" s="223" t="n"/>
      <c r="L1543" s="264" t="n"/>
      <c r="M1543" s="265" t="n"/>
      <c r="N1543" s="223" t="n"/>
      <c r="O1543" s="223" t="n"/>
      <c r="P1543" s="260" t="n"/>
      <c r="Q1543" s="260" t="n"/>
      <c r="R1543" s="223" t="n"/>
      <c r="S1543" s="223" t="n"/>
      <c r="T1543" s="223" t="n"/>
      <c r="U1543" s="261" t="n"/>
      <c r="V1543" s="86" t="n"/>
      <c r="W1543" s="223" t="n"/>
      <c r="X1543" s="225" t="n"/>
      <c r="Y1543" s="262" t="n"/>
      <c r="Z1543" s="226" t="n"/>
      <c r="AA1543" s="241" t="n"/>
      <c r="AB1543" s="237" t="n"/>
    </row>
    <row r="1544" ht="15" customHeight="1" s="283">
      <c r="A1544" s="109" t="n"/>
      <c r="B1544" s="222" t="n"/>
      <c r="C1544" s="223" t="n"/>
      <c r="D1544" s="223" t="n"/>
      <c r="E1544" s="223" t="n"/>
      <c r="F1544" s="223" t="n"/>
      <c r="G1544" s="223" t="n"/>
      <c r="H1544" s="223" t="n"/>
      <c r="I1544" s="258" t="n"/>
      <c r="J1544" s="186" t="n"/>
      <c r="K1544" s="264" t="n"/>
      <c r="L1544" s="264" t="n"/>
      <c r="M1544" s="265" t="n"/>
      <c r="N1544" s="223" t="n"/>
      <c r="O1544" s="223" t="n"/>
      <c r="P1544" s="260" t="n"/>
      <c r="Q1544" s="260" t="n"/>
      <c r="R1544" s="223" t="n"/>
      <c r="S1544" s="223" t="n"/>
      <c r="T1544" s="223" t="n"/>
      <c r="U1544" s="261" t="n"/>
      <c r="V1544" s="86" t="n"/>
      <c r="W1544" s="223" t="n"/>
      <c r="X1544" s="225" t="n"/>
      <c r="Y1544" s="262" t="n"/>
      <c r="Z1544" s="226" t="n"/>
      <c r="AA1544" s="241" t="n"/>
      <c r="AB1544" s="237" t="n"/>
    </row>
    <row r="1545" ht="15" customHeight="1" s="283">
      <c r="A1545" s="109" t="n"/>
      <c r="B1545" s="222" t="n"/>
      <c r="C1545" s="223" t="n"/>
      <c r="D1545" s="223" t="n"/>
      <c r="E1545" s="223" t="n"/>
      <c r="F1545" s="223" t="n"/>
      <c r="G1545" s="223" t="n"/>
      <c r="H1545" s="223" t="n"/>
      <c r="I1545" s="258" t="n"/>
      <c r="J1545" s="186" t="n"/>
      <c r="K1545" s="223" t="n"/>
      <c r="L1545" s="264" t="n"/>
      <c r="M1545" s="265" t="n"/>
      <c r="N1545" s="223" t="n"/>
      <c r="O1545" s="223" t="n"/>
      <c r="P1545" s="260" t="n"/>
      <c r="Q1545" s="260" t="n"/>
      <c r="R1545" s="223" t="n"/>
      <c r="S1545" s="223" t="n"/>
      <c r="T1545" s="223" t="n"/>
      <c r="U1545" s="261" t="n"/>
      <c r="V1545" s="86" t="n"/>
      <c r="W1545" s="223" t="n"/>
      <c r="X1545" s="225" t="n"/>
      <c r="Y1545" s="262" t="n"/>
      <c r="Z1545" s="226" t="n"/>
      <c r="AA1545" s="241" t="n"/>
      <c r="AB1545" s="237" t="n"/>
    </row>
    <row r="1546" ht="15" customHeight="1" s="283">
      <c r="A1546" s="109" t="n"/>
      <c r="B1546" s="222" t="n"/>
      <c r="C1546" s="223" t="n"/>
      <c r="D1546" s="223" t="n"/>
      <c r="E1546" s="223" t="n"/>
      <c r="F1546" s="223" t="n"/>
      <c r="G1546" s="223" t="n"/>
      <c r="H1546" s="223" t="n"/>
      <c r="I1546" s="258" t="n"/>
      <c r="J1546" s="186" t="n"/>
      <c r="K1546" s="223" t="n"/>
      <c r="L1546" s="264" t="n"/>
      <c r="M1546" s="265" t="n"/>
      <c r="N1546" s="223" t="n"/>
      <c r="O1546" s="223" t="n"/>
      <c r="P1546" s="260" t="n"/>
      <c r="Q1546" s="260" t="n"/>
      <c r="R1546" s="223" t="n"/>
      <c r="S1546" s="223" t="n"/>
      <c r="T1546" s="223" t="n"/>
      <c r="U1546" s="261" t="n"/>
      <c r="V1546" s="86" t="n"/>
      <c r="W1546" s="223" t="n"/>
      <c r="X1546" s="225" t="n"/>
      <c r="Y1546" s="262" t="n"/>
      <c r="Z1546" s="226" t="n"/>
      <c r="AA1546" s="241" t="n"/>
      <c r="AB1546" s="237" t="n"/>
    </row>
    <row r="1547" ht="15" customHeight="1" s="283">
      <c r="A1547" s="109" t="n"/>
      <c r="B1547" s="222" t="n"/>
      <c r="C1547" s="223" t="n"/>
      <c r="D1547" s="223" t="n"/>
      <c r="E1547" s="223" t="n"/>
      <c r="F1547" s="223" t="n"/>
      <c r="G1547" s="223" t="n"/>
      <c r="H1547" s="223" t="n"/>
      <c r="I1547" s="258" t="n"/>
      <c r="J1547" s="186" t="n"/>
      <c r="K1547" s="264" t="n"/>
      <c r="L1547" s="264" t="n"/>
      <c r="M1547" s="265" t="n"/>
      <c r="N1547" s="223" t="n"/>
      <c r="O1547" s="223" t="n"/>
      <c r="P1547" s="260" t="n"/>
      <c r="Q1547" s="260" t="n"/>
      <c r="R1547" s="223" t="n"/>
      <c r="S1547" s="223" t="n"/>
      <c r="T1547" s="223" t="n"/>
      <c r="U1547" s="261" t="n"/>
      <c r="V1547" s="86" t="n"/>
      <c r="W1547" s="223" t="n"/>
      <c r="X1547" s="225" t="n"/>
      <c r="Y1547" s="262" t="n"/>
      <c r="Z1547" s="226" t="n"/>
      <c r="AA1547" s="241" t="n"/>
      <c r="AB1547" s="237" t="n"/>
    </row>
    <row r="1548" ht="15" customHeight="1" s="283">
      <c r="A1548" s="109" t="n"/>
      <c r="B1548" s="222" t="n"/>
      <c r="C1548" s="223" t="n"/>
      <c r="D1548" s="223" t="n"/>
      <c r="E1548" s="223" t="n"/>
      <c r="F1548" s="223" t="n"/>
      <c r="G1548" s="223" t="n"/>
      <c r="H1548" s="223" t="n"/>
      <c r="I1548" s="258" t="n"/>
      <c r="J1548" s="186" t="n"/>
      <c r="K1548" s="264" t="n"/>
      <c r="L1548" s="264" t="n"/>
      <c r="M1548" s="265" t="n"/>
      <c r="N1548" s="223" t="n"/>
      <c r="O1548" s="223" t="n"/>
      <c r="P1548" s="260" t="n"/>
      <c r="Q1548" s="260" t="n"/>
      <c r="R1548" s="223" t="n"/>
      <c r="S1548" s="223" t="n"/>
      <c r="T1548" s="223" t="n"/>
      <c r="U1548" s="261" t="n"/>
      <c r="V1548" s="86" t="n"/>
      <c r="W1548" s="223" t="n"/>
      <c r="X1548" s="225" t="n"/>
      <c r="Y1548" s="262" t="n"/>
      <c r="Z1548" s="226" t="n"/>
      <c r="AA1548" s="241" t="n"/>
      <c r="AB1548" s="237" t="n"/>
    </row>
    <row r="1549" ht="15" customHeight="1" s="283">
      <c r="A1549" s="109" t="n"/>
      <c r="B1549" s="222" t="n"/>
      <c r="C1549" s="223" t="n"/>
      <c r="D1549" s="223" t="n"/>
      <c r="E1549" s="223" t="n"/>
      <c r="F1549" s="223" t="n"/>
      <c r="G1549" s="223" t="n"/>
      <c r="H1549" s="223" t="n"/>
      <c r="I1549" s="258" t="n"/>
      <c r="J1549" s="186" t="n"/>
      <c r="K1549" s="223" t="n"/>
      <c r="L1549" s="264" t="n"/>
      <c r="M1549" s="265" t="n"/>
      <c r="N1549" s="223" t="n"/>
      <c r="O1549" s="223" t="n"/>
      <c r="P1549" s="260" t="n"/>
      <c r="Q1549" s="260" t="n"/>
      <c r="R1549" s="223" t="n"/>
      <c r="S1549" s="223" t="n"/>
      <c r="T1549" s="223" t="n"/>
      <c r="U1549" s="261" t="n"/>
      <c r="V1549" s="86" t="n"/>
      <c r="W1549" s="223" t="n"/>
      <c r="X1549" s="225" t="n"/>
      <c r="Y1549" s="262" t="n"/>
      <c r="Z1549" s="226" t="n"/>
      <c r="AA1549" s="241" t="n"/>
      <c r="AB1549" s="237" t="n"/>
    </row>
    <row r="1550" ht="15" customHeight="1" s="283">
      <c r="A1550" s="109" t="n"/>
      <c r="B1550" s="222" t="n"/>
      <c r="C1550" s="223" t="n"/>
      <c r="D1550" s="223" t="n"/>
      <c r="E1550" s="223" t="n"/>
      <c r="F1550" s="223" t="n"/>
      <c r="G1550" s="223" t="n"/>
      <c r="H1550" s="223" t="n"/>
      <c r="I1550" s="258" t="n"/>
      <c r="J1550" s="186" t="n"/>
      <c r="K1550" s="223" t="n"/>
      <c r="L1550" s="264" t="n"/>
      <c r="M1550" s="265" t="n"/>
      <c r="N1550" s="223" t="n"/>
      <c r="O1550" s="223" t="n"/>
      <c r="P1550" s="260" t="n"/>
      <c r="Q1550" s="260" t="n"/>
      <c r="R1550" s="223" t="n"/>
      <c r="S1550" s="223" t="n"/>
      <c r="T1550" s="223" t="n"/>
      <c r="U1550" s="261" t="n"/>
      <c r="V1550" s="86" t="n"/>
      <c r="W1550" s="223" t="n"/>
      <c r="X1550" s="225" t="n"/>
      <c r="Y1550" s="262" t="n"/>
      <c r="Z1550" s="226" t="n"/>
      <c r="AA1550" s="241" t="n"/>
      <c r="AB1550" s="237" t="n"/>
    </row>
    <row r="1551" ht="15" customHeight="1" s="283">
      <c r="A1551" s="109" t="n"/>
      <c r="B1551" s="222" t="n"/>
      <c r="C1551" s="223" t="n"/>
      <c r="D1551" s="223" t="n"/>
      <c r="E1551" s="223" t="n"/>
      <c r="F1551" s="223" t="n"/>
      <c r="G1551" s="223" t="n"/>
      <c r="H1551" s="223" t="n"/>
      <c r="I1551" s="258" t="n"/>
      <c r="J1551" s="186" t="n"/>
      <c r="K1551" s="264" t="n"/>
      <c r="L1551" s="264" t="n"/>
      <c r="M1551" s="265" t="n"/>
      <c r="N1551" s="223" t="n"/>
      <c r="O1551" s="223" t="n"/>
      <c r="P1551" s="260" t="n"/>
      <c r="Q1551" s="260" t="n"/>
      <c r="R1551" s="223" t="n"/>
      <c r="S1551" s="223" t="n"/>
      <c r="T1551" s="223" t="n"/>
      <c r="U1551" s="261" t="n"/>
      <c r="V1551" s="86" t="n"/>
      <c r="W1551" s="223" t="n"/>
      <c r="X1551" s="225" t="n"/>
      <c r="Y1551" s="262" t="n"/>
      <c r="Z1551" s="226" t="n"/>
      <c r="AA1551" s="241" t="n"/>
      <c r="AB1551" s="237" t="n"/>
    </row>
    <row r="1552" ht="15" customHeight="1" s="283">
      <c r="A1552" s="109" t="n"/>
      <c r="B1552" s="222" t="n"/>
      <c r="C1552" s="223" t="n"/>
      <c r="D1552" s="223" t="n"/>
      <c r="E1552" s="223" t="n"/>
      <c r="F1552" s="223" t="n"/>
      <c r="G1552" s="223" t="n"/>
      <c r="H1552" s="223" t="n"/>
      <c r="I1552" s="258" t="n"/>
      <c r="J1552" s="186" t="n"/>
      <c r="K1552" s="223" t="n"/>
      <c r="L1552" s="264" t="n"/>
      <c r="M1552" s="265" t="n"/>
      <c r="N1552" s="223" t="n"/>
      <c r="O1552" s="223" t="n"/>
      <c r="P1552" s="260" t="n"/>
      <c r="Q1552" s="260" t="n"/>
      <c r="R1552" s="223" t="n"/>
      <c r="S1552" s="223" t="n"/>
      <c r="T1552" s="223" t="n"/>
      <c r="U1552" s="261" t="n"/>
      <c r="V1552" s="86" t="n"/>
      <c r="W1552" s="223" t="n"/>
      <c r="X1552" s="225" t="n"/>
      <c r="Y1552" s="262" t="n"/>
      <c r="Z1552" s="226" t="n"/>
      <c r="AA1552" s="241" t="n"/>
      <c r="AB1552" s="237" t="n"/>
    </row>
    <row r="1553" ht="15" customHeight="1" s="283">
      <c r="A1553" s="109" t="n"/>
      <c r="B1553" s="222" t="n"/>
      <c r="C1553" s="223" t="n"/>
      <c r="D1553" s="223" t="n"/>
      <c r="E1553" s="223" t="n"/>
      <c r="F1553" s="223" t="n"/>
      <c r="G1553" s="223" t="n"/>
      <c r="H1553" s="223" t="n"/>
      <c r="I1553" s="258" t="n"/>
      <c r="J1553" s="186" t="n"/>
      <c r="K1553" s="223" t="n"/>
      <c r="L1553" s="264" t="n"/>
      <c r="M1553" s="265" t="n"/>
      <c r="N1553" s="223" t="n"/>
      <c r="O1553" s="223" t="n"/>
      <c r="P1553" s="260" t="n"/>
      <c r="Q1553" s="260" t="n"/>
      <c r="R1553" s="223" t="n"/>
      <c r="S1553" s="223" t="n"/>
      <c r="T1553" s="223" t="n"/>
      <c r="U1553" s="261" t="n"/>
      <c r="V1553" s="86" t="n"/>
      <c r="W1553" s="223" t="n"/>
      <c r="X1553" s="225" t="n"/>
      <c r="Y1553" s="262" t="n"/>
      <c r="Z1553" s="226" t="n"/>
      <c r="AA1553" s="241" t="n"/>
      <c r="AB1553" s="237" t="n"/>
    </row>
    <row r="1554" ht="15" customHeight="1" s="283">
      <c r="A1554" s="109" t="n"/>
      <c r="B1554" s="222" t="n"/>
      <c r="C1554" s="223" t="n"/>
      <c r="D1554" s="223" t="n"/>
      <c r="E1554" s="223" t="n"/>
      <c r="F1554" s="223" t="n"/>
      <c r="G1554" s="223" t="n"/>
      <c r="H1554" s="223" t="n"/>
      <c r="I1554" s="258" t="n"/>
      <c r="J1554" s="186" t="n"/>
      <c r="K1554" s="223" t="n"/>
      <c r="L1554" s="264" t="n"/>
      <c r="M1554" s="265" t="n"/>
      <c r="N1554" s="223" t="n"/>
      <c r="O1554" s="223" t="n"/>
      <c r="P1554" s="260" t="n"/>
      <c r="Q1554" s="260" t="n"/>
      <c r="R1554" s="223" t="n"/>
      <c r="S1554" s="223" t="n"/>
      <c r="T1554" s="223" t="n"/>
      <c r="U1554" s="261" t="n"/>
      <c r="V1554" s="86" t="n"/>
      <c r="W1554" s="223" t="n"/>
      <c r="X1554" s="225" t="n"/>
      <c r="Y1554" s="262" t="n"/>
      <c r="Z1554" s="226" t="n"/>
      <c r="AA1554" s="241" t="n"/>
      <c r="AB1554" s="237" t="n"/>
    </row>
    <row r="1555" ht="15" customHeight="1" s="283">
      <c r="A1555" s="109" t="n"/>
      <c r="B1555" s="222" t="n"/>
      <c r="C1555" s="223" t="n"/>
      <c r="D1555" s="223" t="n"/>
      <c r="E1555" s="223" t="n"/>
      <c r="F1555" s="223" t="n"/>
      <c r="G1555" s="223" t="n"/>
      <c r="H1555" s="223" t="n"/>
      <c r="I1555" s="258" t="n"/>
      <c r="J1555" s="186" t="n"/>
      <c r="K1555" s="223" t="n"/>
      <c r="L1555" s="264" t="n"/>
      <c r="M1555" s="265" t="n"/>
      <c r="N1555" s="223" t="n"/>
      <c r="O1555" s="223" t="n"/>
      <c r="P1555" s="260" t="n"/>
      <c r="Q1555" s="260" t="n"/>
      <c r="R1555" s="223" t="n"/>
      <c r="S1555" s="223" t="n"/>
      <c r="T1555" s="223" t="n"/>
      <c r="U1555" s="261" t="n"/>
      <c r="V1555" s="86" t="n"/>
      <c r="W1555" s="223" t="n"/>
      <c r="X1555" s="225" t="n"/>
      <c r="Y1555" s="262" t="n"/>
      <c r="Z1555" s="226" t="n"/>
      <c r="AA1555" s="241" t="n"/>
      <c r="AB1555" s="237" t="n"/>
    </row>
    <row r="1556" ht="15" customHeight="1" s="283">
      <c r="A1556" s="109" t="n"/>
      <c r="B1556" s="222" t="n"/>
      <c r="C1556" s="223" t="n"/>
      <c r="D1556" s="223" t="n"/>
      <c r="E1556" s="223" t="n"/>
      <c r="F1556" s="223" t="n"/>
      <c r="G1556" s="223" t="n"/>
      <c r="H1556" s="223" t="n"/>
      <c r="I1556" s="258" t="n"/>
      <c r="J1556" s="186" t="n"/>
      <c r="K1556" s="223" t="n"/>
      <c r="L1556" s="264" t="n"/>
      <c r="M1556" s="265" t="n"/>
      <c r="N1556" s="223" t="n"/>
      <c r="O1556" s="223" t="n"/>
      <c r="P1556" s="260" t="n"/>
      <c r="Q1556" s="260" t="n"/>
      <c r="R1556" s="223" t="n"/>
      <c r="S1556" s="223" t="n"/>
      <c r="T1556" s="223" t="n"/>
      <c r="U1556" s="261" t="n"/>
      <c r="V1556" s="86" t="n"/>
      <c r="W1556" s="223" t="n"/>
      <c r="X1556" s="225" t="n"/>
      <c r="Y1556" s="262" t="n"/>
      <c r="Z1556" s="226" t="n"/>
      <c r="AA1556" s="241" t="n"/>
      <c r="AB1556" s="237" t="n"/>
    </row>
    <row r="1557" ht="15" customHeight="1" s="283">
      <c r="A1557" s="109" t="n"/>
      <c r="B1557" s="222" t="n"/>
      <c r="C1557" s="223" t="n"/>
      <c r="D1557" s="223" t="n"/>
      <c r="E1557" s="223" t="n"/>
      <c r="F1557" s="223" t="n"/>
      <c r="G1557" s="223" t="n"/>
      <c r="H1557" s="223" t="n"/>
      <c r="I1557" s="258" t="n"/>
      <c r="J1557" s="186" t="n"/>
      <c r="K1557" s="264" t="n"/>
      <c r="L1557" s="264" t="n"/>
      <c r="M1557" s="265" t="n"/>
      <c r="N1557" s="223" t="n"/>
      <c r="O1557" s="223" t="n"/>
      <c r="P1557" s="260" t="n"/>
      <c r="Q1557" s="260" t="n"/>
      <c r="R1557" s="223" t="n"/>
      <c r="S1557" s="223" t="n"/>
      <c r="T1557" s="223" t="n"/>
      <c r="U1557" s="261" t="n"/>
      <c r="V1557" s="86" t="n"/>
      <c r="W1557" s="223" t="n"/>
      <c r="X1557" s="225" t="n"/>
      <c r="Y1557" s="262" t="n"/>
      <c r="Z1557" s="226" t="n"/>
      <c r="AA1557" s="241" t="n"/>
      <c r="AB1557" s="237" t="n"/>
    </row>
    <row r="1558" ht="15" customHeight="1" s="283">
      <c r="A1558" s="109" t="n"/>
      <c r="B1558" s="222" t="n"/>
      <c r="C1558" s="223" t="n"/>
      <c r="D1558" s="223" t="n"/>
      <c r="E1558" s="223" t="n"/>
      <c r="F1558" s="223" t="n"/>
      <c r="G1558" s="223" t="n"/>
      <c r="H1558" s="223" t="n"/>
      <c r="I1558" s="258" t="n"/>
      <c r="J1558" s="186" t="n"/>
      <c r="K1558" s="223" t="n"/>
      <c r="L1558" s="264" t="n"/>
      <c r="M1558" s="265" t="n"/>
      <c r="N1558" s="223" t="n"/>
      <c r="O1558" s="223" t="n"/>
      <c r="P1558" s="260" t="n"/>
      <c r="Q1558" s="260" t="n"/>
      <c r="R1558" s="223" t="n"/>
      <c r="S1558" s="223" t="n"/>
      <c r="T1558" s="223" t="n"/>
      <c r="U1558" s="261" t="n"/>
      <c r="V1558" s="86" t="n"/>
      <c r="W1558" s="223" t="n"/>
      <c r="X1558" s="225" t="n"/>
      <c r="Y1558" s="262" t="n"/>
      <c r="Z1558" s="226" t="n"/>
      <c r="AA1558" s="241" t="n"/>
      <c r="AB1558" s="237" t="n"/>
    </row>
    <row r="1559" ht="15" customHeight="1" s="283">
      <c r="A1559" s="109" t="n"/>
      <c r="B1559" s="222" t="n"/>
      <c r="C1559" s="223" t="n"/>
      <c r="D1559" s="223" t="n"/>
      <c r="E1559" s="223" t="n"/>
      <c r="F1559" s="223" t="n"/>
      <c r="G1559" s="223" t="n"/>
      <c r="H1559" s="223" t="n"/>
      <c r="I1559" s="258" t="n"/>
      <c r="J1559" s="186" t="n"/>
      <c r="K1559" s="223" t="n"/>
      <c r="L1559" s="264" t="n"/>
      <c r="M1559" s="265" t="n"/>
      <c r="N1559" s="223" t="n"/>
      <c r="O1559" s="223" t="n"/>
      <c r="P1559" s="260" t="n"/>
      <c r="Q1559" s="260" t="n"/>
      <c r="R1559" s="223" t="n"/>
      <c r="S1559" s="223" t="n"/>
      <c r="T1559" s="223" t="n"/>
      <c r="U1559" s="261" t="n"/>
      <c r="V1559" s="86" t="n"/>
      <c r="W1559" s="223" t="n"/>
      <c r="X1559" s="225" t="n"/>
      <c r="Y1559" s="262" t="n"/>
      <c r="Z1559" s="226" t="n"/>
      <c r="AA1559" s="241" t="n"/>
      <c r="AB1559" s="237" t="n"/>
    </row>
    <row r="1560" ht="15" customHeight="1" s="283">
      <c r="A1560" s="109" t="n"/>
      <c r="B1560" s="222" t="n"/>
      <c r="C1560" s="223" t="n"/>
      <c r="D1560" s="223" t="n"/>
      <c r="E1560" s="223" t="n"/>
      <c r="F1560" s="223" t="n"/>
      <c r="G1560" s="223" t="n"/>
      <c r="H1560" s="223" t="n"/>
      <c r="I1560" s="258" t="n"/>
      <c r="J1560" s="186" t="n"/>
      <c r="K1560" s="223" t="n"/>
      <c r="L1560" s="264" t="n"/>
      <c r="M1560" s="265" t="n"/>
      <c r="N1560" s="223" t="n"/>
      <c r="O1560" s="223" t="n"/>
      <c r="P1560" s="260" t="n"/>
      <c r="Q1560" s="260" t="n"/>
      <c r="R1560" s="223" t="n"/>
      <c r="S1560" s="223" t="n"/>
      <c r="T1560" s="223" t="n"/>
      <c r="U1560" s="261" t="n"/>
      <c r="V1560" s="86" t="n"/>
      <c r="W1560" s="223" t="n"/>
      <c r="X1560" s="225" t="n"/>
      <c r="Y1560" s="262" t="n"/>
      <c r="Z1560" s="226" t="n"/>
      <c r="AA1560" s="241" t="n"/>
      <c r="AB1560" s="237" t="n"/>
    </row>
    <row r="1561" ht="15" customHeight="1" s="283">
      <c r="A1561" s="109" t="n"/>
      <c r="B1561" s="222" t="n"/>
      <c r="C1561" s="223" t="n"/>
      <c r="D1561" s="223" t="n"/>
      <c r="E1561" s="223" t="n"/>
      <c r="F1561" s="223" t="n"/>
      <c r="G1561" s="223" t="n"/>
      <c r="H1561" s="223" t="n"/>
      <c r="I1561" s="258" t="n"/>
      <c r="J1561" s="186" t="n"/>
      <c r="K1561" s="223" t="n"/>
      <c r="L1561" s="264" t="n"/>
      <c r="M1561" s="265" t="n"/>
      <c r="N1561" s="223" t="n"/>
      <c r="O1561" s="223" t="n"/>
      <c r="P1561" s="260" t="n"/>
      <c r="Q1561" s="260" t="n"/>
      <c r="R1561" s="223" t="n"/>
      <c r="S1561" s="223" t="n"/>
      <c r="T1561" s="223" t="n"/>
      <c r="U1561" s="261" t="n"/>
      <c r="V1561" s="86" t="n"/>
      <c r="W1561" s="223" t="n"/>
      <c r="X1561" s="225" t="n"/>
      <c r="Y1561" s="262" t="n"/>
      <c r="Z1561" s="226" t="n"/>
      <c r="AA1561" s="241" t="n"/>
      <c r="AB1561" s="237" t="n"/>
    </row>
    <row r="1562" ht="15" customHeight="1" s="283">
      <c r="A1562" s="109" t="n"/>
      <c r="B1562" s="222" t="n"/>
      <c r="C1562" s="223" t="n"/>
      <c r="D1562" s="223" t="n"/>
      <c r="E1562" s="223" t="n"/>
      <c r="F1562" s="223" t="n"/>
      <c r="G1562" s="223" t="n"/>
      <c r="H1562" s="223" t="n"/>
      <c r="I1562" s="258" t="n"/>
      <c r="J1562" s="186" t="n"/>
      <c r="K1562" s="223" t="n"/>
      <c r="L1562" s="264" t="n"/>
      <c r="M1562" s="265" t="n"/>
      <c r="N1562" s="223" t="n"/>
      <c r="O1562" s="223" t="n"/>
      <c r="P1562" s="260" t="n"/>
      <c r="Q1562" s="260" t="n"/>
      <c r="R1562" s="223" t="n"/>
      <c r="S1562" s="223" t="n"/>
      <c r="T1562" s="223" t="n"/>
      <c r="U1562" s="261" t="n"/>
      <c r="V1562" s="86" t="n"/>
      <c r="W1562" s="223" t="n"/>
      <c r="X1562" s="225" t="n"/>
      <c r="Y1562" s="262" t="n"/>
      <c r="Z1562" s="226" t="n"/>
      <c r="AA1562" s="241" t="n"/>
      <c r="AB1562" s="237" t="n"/>
    </row>
    <row r="1563" ht="15" customHeight="1" s="283">
      <c r="A1563" s="109" t="n"/>
      <c r="B1563" s="222" t="n"/>
      <c r="C1563" s="223" t="n"/>
      <c r="D1563" s="223" t="n"/>
      <c r="E1563" s="223" t="n"/>
      <c r="F1563" s="223" t="n"/>
      <c r="G1563" s="223" t="n"/>
      <c r="H1563" s="223" t="n"/>
      <c r="I1563" s="258" t="n"/>
      <c r="J1563" s="186" t="n"/>
      <c r="K1563" s="264" t="n"/>
      <c r="L1563" s="264" t="n"/>
      <c r="M1563" s="265" t="n"/>
      <c r="N1563" s="223" t="n"/>
      <c r="O1563" s="223" t="n"/>
      <c r="P1563" s="260" t="n"/>
      <c r="Q1563" s="260" t="n"/>
      <c r="R1563" s="223" t="n"/>
      <c r="S1563" s="223" t="n"/>
      <c r="T1563" s="223" t="n"/>
      <c r="U1563" s="261" t="n"/>
      <c r="V1563" s="86" t="n"/>
      <c r="W1563" s="223" t="n"/>
      <c r="X1563" s="225" t="n"/>
      <c r="Y1563" s="262" t="n"/>
      <c r="Z1563" s="226" t="n"/>
      <c r="AA1563" s="241" t="n"/>
      <c r="AB1563" s="237" t="n"/>
    </row>
    <row r="1564" ht="15" customHeight="1" s="283">
      <c r="A1564" s="109" t="n"/>
      <c r="B1564" s="222" t="n"/>
      <c r="C1564" s="223" t="n"/>
      <c r="D1564" s="223" t="n"/>
      <c r="E1564" s="223" t="n"/>
      <c r="F1564" s="223" t="n"/>
      <c r="G1564" s="223" t="n"/>
      <c r="H1564" s="223" t="n"/>
      <c r="I1564" s="258" t="n"/>
      <c r="J1564" s="186" t="n"/>
      <c r="K1564" s="223" t="n"/>
      <c r="L1564" s="264" t="n"/>
      <c r="M1564" s="265" t="n"/>
      <c r="N1564" s="223" t="n"/>
      <c r="O1564" s="223" t="n"/>
      <c r="P1564" s="260" t="n"/>
      <c r="Q1564" s="260" t="n"/>
      <c r="R1564" s="223" t="n"/>
      <c r="S1564" s="223" t="n"/>
      <c r="T1564" s="223" t="n"/>
      <c r="U1564" s="261" t="n"/>
      <c r="V1564" s="86" t="n"/>
      <c r="W1564" s="223" t="n"/>
      <c r="X1564" s="225" t="n"/>
      <c r="Y1564" s="262" t="n"/>
      <c r="Z1564" s="226" t="n"/>
      <c r="AA1564" s="241" t="n"/>
      <c r="AB1564" s="237" t="n"/>
    </row>
    <row r="1565" ht="15" customHeight="1" s="283">
      <c r="A1565" s="109" t="n"/>
      <c r="B1565" s="222" t="n"/>
      <c r="C1565" s="223" t="n"/>
      <c r="D1565" s="223" t="n"/>
      <c r="E1565" s="223" t="n"/>
      <c r="F1565" s="223" t="n"/>
      <c r="G1565" s="223" t="n"/>
      <c r="H1565" s="223" t="n"/>
      <c r="I1565" s="258" t="n"/>
      <c r="J1565" s="186" t="n"/>
      <c r="K1565" s="264" t="n"/>
      <c r="L1565" s="264" t="n"/>
      <c r="M1565" s="265" t="n"/>
      <c r="N1565" s="223" t="n"/>
      <c r="O1565" s="223" t="n"/>
      <c r="P1565" s="260" t="n"/>
      <c r="Q1565" s="260" t="n"/>
      <c r="R1565" s="223" t="n"/>
      <c r="S1565" s="223" t="n"/>
      <c r="T1565" s="223" t="n"/>
      <c r="U1565" s="261" t="n"/>
      <c r="V1565" s="86" t="n"/>
      <c r="W1565" s="223" t="n"/>
      <c r="X1565" s="225" t="n"/>
      <c r="Y1565" s="262" t="n"/>
      <c r="Z1565" s="226" t="n"/>
      <c r="AA1565" s="241" t="n"/>
      <c r="AB1565" s="237" t="n"/>
    </row>
    <row r="1566" ht="15" customHeight="1" s="283">
      <c r="A1566" s="109" t="n"/>
      <c r="B1566" s="222" t="n"/>
      <c r="C1566" s="223" t="n"/>
      <c r="D1566" s="223" t="n"/>
      <c r="E1566" s="223" t="n"/>
      <c r="F1566" s="223" t="n"/>
      <c r="G1566" s="223" t="n"/>
      <c r="H1566" s="223" t="n"/>
      <c r="I1566" s="258" t="n"/>
      <c r="J1566" s="186" t="n"/>
      <c r="K1566" s="264" t="n"/>
      <c r="L1566" s="264" t="n"/>
      <c r="M1566" s="259" t="n"/>
      <c r="N1566" s="223" t="n"/>
      <c r="O1566" s="223" t="n"/>
      <c r="P1566" s="260" t="n"/>
      <c r="Q1566" s="260" t="n"/>
      <c r="R1566" s="223" t="n"/>
      <c r="S1566" s="223" t="n"/>
      <c r="T1566" s="223" t="n"/>
      <c r="U1566" s="261" t="n"/>
      <c r="V1566" s="86" t="n"/>
      <c r="W1566" s="223" t="n"/>
      <c r="X1566" s="225" t="n"/>
      <c r="Y1566" s="262" t="n"/>
      <c r="Z1566" s="226" t="n"/>
      <c r="AA1566" s="241" t="n"/>
      <c r="AB1566" s="237" t="n"/>
    </row>
    <row r="1567" ht="15" customHeight="1" s="283">
      <c r="A1567" s="109" t="n"/>
      <c r="B1567" s="222" t="n"/>
      <c r="C1567" s="223" t="n"/>
      <c r="D1567" s="223" t="n"/>
      <c r="E1567" s="223" t="n"/>
      <c r="F1567" s="223" t="n"/>
      <c r="G1567" s="223" t="n"/>
      <c r="H1567" s="223" t="n"/>
      <c r="I1567" s="258" t="n"/>
      <c r="J1567" s="186" t="n"/>
      <c r="K1567" s="223" t="n"/>
      <c r="L1567" s="264" t="n"/>
      <c r="M1567" s="265" t="n"/>
      <c r="N1567" s="223" t="n"/>
      <c r="O1567" s="223" t="n"/>
      <c r="P1567" s="260" t="n"/>
      <c r="Q1567" s="260" t="n"/>
      <c r="R1567" s="223" t="n"/>
      <c r="S1567" s="223" t="n"/>
      <c r="T1567" s="223" t="n"/>
      <c r="U1567" s="261" t="n"/>
      <c r="V1567" s="86" t="n"/>
      <c r="W1567" s="223" t="n"/>
      <c r="X1567" s="225" t="n"/>
      <c r="Y1567" s="262" t="n"/>
      <c r="Z1567" s="226" t="n"/>
      <c r="AA1567" s="241" t="n"/>
      <c r="AB1567" s="237" t="n"/>
    </row>
    <row r="1568" ht="15" customHeight="1" s="283">
      <c r="A1568" s="109" t="n"/>
      <c r="B1568" s="222" t="n"/>
      <c r="C1568" s="223" t="n"/>
      <c r="D1568" s="223" t="n"/>
      <c r="E1568" s="223" t="n"/>
      <c r="F1568" s="223" t="n"/>
      <c r="G1568" s="223" t="n"/>
      <c r="H1568" s="223" t="n"/>
      <c r="I1568" s="258" t="n"/>
      <c r="J1568" s="186" t="n"/>
      <c r="K1568" s="223" t="n"/>
      <c r="L1568" s="264" t="n"/>
      <c r="M1568" s="265" t="n"/>
      <c r="N1568" s="223" t="n"/>
      <c r="O1568" s="223" t="n"/>
      <c r="P1568" s="260" t="n"/>
      <c r="Q1568" s="260" t="n"/>
      <c r="R1568" s="223" t="n"/>
      <c r="S1568" s="223" t="n"/>
      <c r="T1568" s="223" t="n"/>
      <c r="U1568" s="261" t="n"/>
      <c r="V1568" s="86" t="n"/>
      <c r="W1568" s="223" t="n"/>
      <c r="X1568" s="225" t="n"/>
      <c r="Y1568" s="262" t="n"/>
      <c r="Z1568" s="226" t="n"/>
      <c r="AA1568" s="241" t="n"/>
      <c r="AB1568" s="237" t="n"/>
    </row>
    <row r="1569" ht="15" customHeight="1" s="283">
      <c r="A1569" s="109" t="n"/>
      <c r="B1569" s="222" t="n"/>
      <c r="C1569" s="223" t="n"/>
      <c r="D1569" s="223" t="n"/>
      <c r="E1569" s="223" t="n"/>
      <c r="F1569" s="223" t="n"/>
      <c r="G1569" s="223" t="n"/>
      <c r="H1569" s="223" t="n"/>
      <c r="I1569" s="258" t="n"/>
      <c r="J1569" s="186" t="n"/>
      <c r="K1569" s="223" t="n"/>
      <c r="L1569" s="264" t="n"/>
      <c r="M1569" s="265" t="n"/>
      <c r="N1569" s="223" t="n"/>
      <c r="O1569" s="223" t="n"/>
      <c r="P1569" s="260" t="n"/>
      <c r="Q1569" s="260" t="n"/>
      <c r="R1569" s="223" t="n"/>
      <c r="S1569" s="223" t="n"/>
      <c r="T1569" s="223" t="n"/>
      <c r="U1569" s="261" t="n"/>
      <c r="V1569" s="86" t="n"/>
      <c r="W1569" s="223" t="n"/>
      <c r="X1569" s="225" t="n"/>
      <c r="Y1569" s="262" t="n"/>
      <c r="Z1569" s="226" t="n"/>
      <c r="AA1569" s="241" t="n"/>
      <c r="AB1569" s="237" t="n"/>
    </row>
    <row r="1570" ht="15" customHeight="1" s="283">
      <c r="A1570" s="109" t="n"/>
      <c r="B1570" s="222" t="n"/>
      <c r="C1570" s="223" t="n"/>
      <c r="D1570" s="223" t="n"/>
      <c r="E1570" s="223" t="n"/>
      <c r="F1570" s="223" t="n"/>
      <c r="G1570" s="223" t="n"/>
      <c r="H1570" s="223" t="n"/>
      <c r="I1570" s="258" t="n"/>
      <c r="J1570" s="186" t="n"/>
      <c r="K1570" s="223" t="n"/>
      <c r="L1570" s="264" t="n"/>
      <c r="M1570" s="265" t="n"/>
      <c r="N1570" s="223" t="n"/>
      <c r="O1570" s="223" t="n"/>
      <c r="P1570" s="260" t="n"/>
      <c r="Q1570" s="260" t="n"/>
      <c r="R1570" s="223" t="n"/>
      <c r="S1570" s="223" t="n"/>
      <c r="T1570" s="223" t="n"/>
      <c r="U1570" s="261" t="n"/>
      <c r="V1570" s="86" t="n"/>
      <c r="W1570" s="223" t="n"/>
      <c r="X1570" s="225" t="n"/>
      <c r="Y1570" s="262" t="n"/>
      <c r="Z1570" s="226" t="n"/>
      <c r="AA1570" s="241" t="n"/>
      <c r="AB1570" s="237" t="n"/>
    </row>
    <row r="1571" ht="15" customHeight="1" s="283">
      <c r="A1571" s="109" t="n"/>
      <c r="B1571" s="222" t="n"/>
      <c r="C1571" s="223" t="n"/>
      <c r="D1571" s="223" t="n"/>
      <c r="E1571" s="223" t="n"/>
      <c r="F1571" s="223" t="n"/>
      <c r="G1571" s="223" t="n"/>
      <c r="H1571" s="223" t="n"/>
      <c r="I1571" s="258" t="n"/>
      <c r="J1571" s="186" t="n"/>
      <c r="K1571" s="223" t="n"/>
      <c r="L1571" s="264" t="n"/>
      <c r="M1571" s="265" t="n"/>
      <c r="N1571" s="223" t="n"/>
      <c r="O1571" s="223" t="n"/>
      <c r="P1571" s="260" t="n"/>
      <c r="Q1571" s="260" t="n"/>
      <c r="R1571" s="223" t="n"/>
      <c r="S1571" s="223" t="n"/>
      <c r="T1571" s="223" t="n"/>
      <c r="U1571" s="261" t="n"/>
      <c r="V1571" s="86" t="n"/>
      <c r="W1571" s="223" t="n"/>
      <c r="X1571" s="225" t="n"/>
      <c r="Y1571" s="262" t="n"/>
      <c r="Z1571" s="226" t="n"/>
      <c r="AA1571" s="241" t="n"/>
      <c r="AB1571" s="237" t="n"/>
    </row>
    <row r="1572" ht="15" customHeight="1" s="283">
      <c r="A1572" s="109" t="n"/>
      <c r="B1572" s="222" t="n"/>
      <c r="C1572" s="223" t="n"/>
      <c r="D1572" s="223" t="n"/>
      <c r="E1572" s="223" t="n"/>
      <c r="F1572" s="223" t="n"/>
      <c r="G1572" s="223" t="n"/>
      <c r="H1572" s="223" t="n"/>
      <c r="I1572" s="258" t="n"/>
      <c r="J1572" s="186" t="n"/>
      <c r="K1572" s="223" t="n"/>
      <c r="L1572" s="264" t="n"/>
      <c r="M1572" s="265" t="n"/>
      <c r="N1572" s="223" t="n"/>
      <c r="O1572" s="223" t="n"/>
      <c r="P1572" s="260" t="n"/>
      <c r="Q1572" s="260" t="n"/>
      <c r="R1572" s="223" t="n"/>
      <c r="S1572" s="223" t="n"/>
      <c r="T1572" s="223" t="n"/>
      <c r="U1572" s="261" t="n"/>
      <c r="V1572" s="86" t="n"/>
      <c r="W1572" s="223" t="n"/>
      <c r="X1572" s="225" t="n"/>
      <c r="Y1572" s="262" t="n"/>
      <c r="Z1572" s="226" t="n"/>
      <c r="AA1572" s="241" t="n"/>
      <c r="AB1572" s="237" t="n"/>
    </row>
    <row r="1573" ht="15" customHeight="1" s="283">
      <c r="A1573" s="109" t="n"/>
      <c r="B1573" s="222" t="n"/>
      <c r="C1573" s="223" t="n"/>
      <c r="D1573" s="223" t="n"/>
      <c r="E1573" s="223" t="n"/>
      <c r="F1573" s="223" t="n"/>
      <c r="G1573" s="223" t="n"/>
      <c r="H1573" s="223" t="n"/>
      <c r="I1573" s="258" t="n"/>
      <c r="J1573" s="186" t="n"/>
      <c r="K1573" s="223" t="n"/>
      <c r="L1573" s="264" t="n"/>
      <c r="M1573" s="265" t="n"/>
      <c r="N1573" s="223" t="n"/>
      <c r="O1573" s="223" t="n"/>
      <c r="P1573" s="260" t="n"/>
      <c r="Q1573" s="260" t="n"/>
      <c r="R1573" s="223" t="n"/>
      <c r="S1573" s="223" t="n"/>
      <c r="T1573" s="223" t="n"/>
      <c r="U1573" s="261" t="n"/>
      <c r="V1573" s="86" t="n"/>
      <c r="W1573" s="223" t="n"/>
      <c r="X1573" s="225" t="n"/>
      <c r="Y1573" s="262" t="n"/>
      <c r="Z1573" s="226" t="n"/>
      <c r="AA1573" s="241" t="n"/>
      <c r="AB1573" s="237" t="n"/>
    </row>
    <row r="1574" ht="15" customHeight="1" s="283">
      <c r="A1574" s="109" t="n"/>
      <c r="B1574" s="222" t="n"/>
      <c r="C1574" s="223" t="n"/>
      <c r="D1574" s="223" t="n"/>
      <c r="E1574" s="223" t="n"/>
      <c r="F1574" s="223" t="n"/>
      <c r="G1574" s="223" t="n"/>
      <c r="H1574" s="223" t="n"/>
      <c r="I1574" s="258" t="n"/>
      <c r="J1574" s="186" t="n"/>
      <c r="K1574" s="223" t="n"/>
      <c r="L1574" s="264" t="n"/>
      <c r="M1574" s="265" t="n"/>
      <c r="N1574" s="223" t="n"/>
      <c r="O1574" s="223" t="n"/>
      <c r="P1574" s="260" t="n"/>
      <c r="Q1574" s="260" t="n"/>
      <c r="R1574" s="223" t="n"/>
      <c r="S1574" s="223" t="n"/>
      <c r="T1574" s="223" t="n"/>
      <c r="U1574" s="261" t="n"/>
      <c r="V1574" s="86" t="n"/>
      <c r="W1574" s="223" t="n"/>
      <c r="X1574" s="225" t="n"/>
      <c r="Y1574" s="262" t="n"/>
      <c r="Z1574" s="226" t="n"/>
      <c r="AA1574" s="241" t="n"/>
      <c r="AB1574" s="237" t="n"/>
    </row>
    <row r="1575" ht="15" customHeight="1" s="283">
      <c r="A1575" s="109" t="n"/>
      <c r="B1575" s="222" t="n"/>
      <c r="C1575" s="223" t="n"/>
      <c r="D1575" s="223" t="n"/>
      <c r="E1575" s="223" t="n"/>
      <c r="F1575" s="223" t="n"/>
      <c r="G1575" s="223" t="n"/>
      <c r="H1575" s="223" t="n"/>
      <c r="I1575" s="258" t="n"/>
      <c r="J1575" s="186" t="n"/>
      <c r="K1575" s="264" t="n"/>
      <c r="L1575" s="264" t="n"/>
      <c r="M1575" s="259" t="n"/>
      <c r="N1575" s="223" t="n"/>
      <c r="O1575" s="223" t="n"/>
      <c r="P1575" s="260" t="n"/>
      <c r="Q1575" s="260" t="n"/>
      <c r="R1575" s="223" t="n"/>
      <c r="S1575" s="223" t="n"/>
      <c r="T1575" s="223" t="n"/>
      <c r="U1575" s="261" t="n"/>
      <c r="V1575" s="86" t="n"/>
      <c r="W1575" s="223" t="n"/>
      <c r="X1575" s="225" t="n"/>
      <c r="Y1575" s="262" t="n"/>
      <c r="Z1575" s="226" t="n"/>
      <c r="AA1575" s="241" t="n"/>
      <c r="AB1575" s="237" t="n"/>
    </row>
    <row r="1576" ht="15" customHeight="1" s="283">
      <c r="A1576" s="109" t="n"/>
      <c r="B1576" s="222" t="n"/>
      <c r="C1576" s="223" t="n"/>
      <c r="D1576" s="223" t="n"/>
      <c r="E1576" s="223" t="n"/>
      <c r="F1576" s="223" t="n"/>
      <c r="G1576" s="223" t="n"/>
      <c r="H1576" s="223" t="n"/>
      <c r="I1576" s="258" t="n"/>
      <c r="J1576" s="186" t="n"/>
      <c r="K1576" s="223" t="n"/>
      <c r="L1576" s="264" t="n"/>
      <c r="M1576" s="265" t="n"/>
      <c r="N1576" s="223" t="n"/>
      <c r="O1576" s="223" t="n"/>
      <c r="P1576" s="260" t="n"/>
      <c r="Q1576" s="260" t="n"/>
      <c r="R1576" s="223" t="n"/>
      <c r="S1576" s="223" t="n"/>
      <c r="T1576" s="223" t="n"/>
      <c r="U1576" s="261" t="n"/>
      <c r="V1576" s="86" t="n"/>
      <c r="W1576" s="223" t="n"/>
      <c r="X1576" s="225" t="n"/>
      <c r="Y1576" s="262" t="n"/>
      <c r="Z1576" s="226" t="n"/>
      <c r="AA1576" s="241" t="n"/>
      <c r="AB1576" s="237" t="n"/>
    </row>
    <row r="1577" ht="15" customHeight="1" s="283">
      <c r="A1577" s="109" t="n"/>
      <c r="B1577" s="222" t="n"/>
      <c r="C1577" s="223" t="n"/>
      <c r="D1577" s="223" t="n"/>
      <c r="E1577" s="223" t="n"/>
      <c r="F1577" s="223" t="n"/>
      <c r="G1577" s="223" t="n"/>
      <c r="H1577" s="223" t="n"/>
      <c r="I1577" s="258" t="n"/>
      <c r="J1577" s="186" t="n"/>
      <c r="K1577" s="223" t="n"/>
      <c r="L1577" s="264" t="n"/>
      <c r="M1577" s="265" t="n"/>
      <c r="N1577" s="223" t="n"/>
      <c r="O1577" s="223" t="n"/>
      <c r="P1577" s="260" t="n"/>
      <c r="Q1577" s="260" t="n"/>
      <c r="R1577" s="223" t="n"/>
      <c r="S1577" s="223" t="n"/>
      <c r="T1577" s="223" t="n"/>
      <c r="U1577" s="261" t="n"/>
      <c r="V1577" s="86" t="n"/>
      <c r="W1577" s="223" t="n"/>
      <c r="X1577" s="225" t="n"/>
      <c r="Y1577" s="262" t="n"/>
      <c r="Z1577" s="226" t="n"/>
      <c r="AA1577" s="241" t="n"/>
      <c r="AB1577" s="237" t="n"/>
    </row>
    <row r="1578" ht="15" customHeight="1" s="283">
      <c r="A1578" s="109" t="n"/>
      <c r="B1578" s="222" t="n"/>
      <c r="C1578" s="223" t="n"/>
      <c r="D1578" s="223" t="n"/>
      <c r="E1578" s="223" t="n"/>
      <c r="F1578" s="223" t="n"/>
      <c r="G1578" s="223" t="n"/>
      <c r="H1578" s="223" t="n"/>
      <c r="I1578" s="258" t="n"/>
      <c r="J1578" s="186" t="n"/>
      <c r="K1578" s="264" t="n"/>
      <c r="L1578" s="264" t="n"/>
      <c r="M1578" s="265" t="n"/>
      <c r="N1578" s="223" t="n"/>
      <c r="O1578" s="223" t="n"/>
      <c r="P1578" s="260" t="n"/>
      <c r="Q1578" s="260" t="n"/>
      <c r="R1578" s="223" t="n"/>
      <c r="S1578" s="223" t="n"/>
      <c r="T1578" s="223" t="n"/>
      <c r="U1578" s="261" t="n"/>
      <c r="V1578" s="86" t="n"/>
      <c r="W1578" s="223" t="n"/>
      <c r="X1578" s="225" t="n"/>
      <c r="Y1578" s="262" t="n"/>
      <c r="Z1578" s="226" t="n"/>
      <c r="AA1578" s="241" t="n"/>
      <c r="AB1578" s="237" t="n"/>
    </row>
    <row r="1579" ht="15" customHeight="1" s="283">
      <c r="A1579" s="109" t="n"/>
      <c r="B1579" s="222" t="n"/>
      <c r="C1579" s="223" t="n"/>
      <c r="D1579" s="223" t="n"/>
      <c r="E1579" s="223" t="n"/>
      <c r="F1579" s="223" t="n"/>
      <c r="G1579" s="223" t="n"/>
      <c r="H1579" s="223" t="n"/>
      <c r="I1579" s="258" t="n"/>
      <c r="J1579" s="186" t="n"/>
      <c r="K1579" s="223" t="n"/>
      <c r="L1579" s="264" t="n"/>
      <c r="M1579" s="265" t="n"/>
      <c r="N1579" s="223" t="n"/>
      <c r="O1579" s="223" t="n"/>
      <c r="P1579" s="260" t="n"/>
      <c r="Q1579" s="260" t="n"/>
      <c r="R1579" s="223" t="n"/>
      <c r="S1579" s="223" t="n"/>
      <c r="T1579" s="223" t="n"/>
      <c r="U1579" s="261" t="n"/>
      <c r="V1579" s="86" t="n"/>
      <c r="W1579" s="223" t="n"/>
      <c r="X1579" s="225" t="n"/>
      <c r="Y1579" s="262" t="n"/>
      <c r="Z1579" s="226" t="n"/>
      <c r="AA1579" s="241" t="n"/>
      <c r="AB1579" s="237" t="n"/>
    </row>
    <row r="1580" ht="15" customHeight="1" s="283">
      <c r="A1580" s="109" t="n"/>
      <c r="B1580" s="222" t="n"/>
      <c r="C1580" s="223" t="n"/>
      <c r="D1580" s="223" t="n"/>
      <c r="E1580" s="223" t="n"/>
      <c r="F1580" s="223" t="n"/>
      <c r="G1580" s="223" t="n"/>
      <c r="H1580" s="223" t="n"/>
      <c r="I1580" s="258" t="n"/>
      <c r="J1580" s="186" t="n"/>
      <c r="K1580" s="223" t="n"/>
      <c r="L1580" s="264" t="n"/>
      <c r="M1580" s="265" t="n"/>
      <c r="N1580" s="223" t="n"/>
      <c r="O1580" s="223" t="n"/>
      <c r="P1580" s="260" t="n"/>
      <c r="Q1580" s="260" t="n"/>
      <c r="R1580" s="223" t="n"/>
      <c r="S1580" s="223" t="n"/>
      <c r="T1580" s="223" t="n"/>
      <c r="U1580" s="261" t="n"/>
      <c r="V1580" s="86" t="n"/>
      <c r="W1580" s="223" t="n"/>
      <c r="X1580" s="225" t="n"/>
      <c r="Y1580" s="262" t="n"/>
      <c r="Z1580" s="226" t="n"/>
      <c r="AA1580" s="241" t="n"/>
      <c r="AB1580" s="237" t="n"/>
    </row>
    <row r="1581" ht="15" customHeight="1" s="283">
      <c r="A1581" s="109" t="n"/>
      <c r="B1581" s="222" t="n"/>
      <c r="C1581" s="223" t="n"/>
      <c r="D1581" s="223" t="n"/>
      <c r="E1581" s="223" t="n"/>
      <c r="F1581" s="223" t="n"/>
      <c r="G1581" s="223" t="n"/>
      <c r="H1581" s="223" t="n"/>
      <c r="I1581" s="258" t="n"/>
      <c r="J1581" s="186" t="n"/>
      <c r="K1581" s="264" t="n"/>
      <c r="L1581" s="264" t="n"/>
      <c r="M1581" s="265" t="n"/>
      <c r="N1581" s="223" t="n"/>
      <c r="O1581" s="223" t="n"/>
      <c r="P1581" s="260" t="n"/>
      <c r="Q1581" s="260" t="n"/>
      <c r="R1581" s="223" t="n"/>
      <c r="S1581" s="223" t="n"/>
      <c r="T1581" s="223" t="n"/>
      <c r="U1581" s="261" t="n"/>
      <c r="V1581" s="86" t="n"/>
      <c r="W1581" s="223" t="n"/>
      <c r="X1581" s="225" t="n"/>
      <c r="Y1581" s="262" t="n"/>
      <c r="Z1581" s="226" t="n"/>
      <c r="AA1581" s="241" t="n"/>
      <c r="AB1581" s="237" t="n"/>
    </row>
    <row r="1582" ht="15" customHeight="1" s="283">
      <c r="A1582" s="109" t="n"/>
      <c r="B1582" s="222" t="n"/>
      <c r="C1582" s="223" t="n"/>
      <c r="D1582" s="223" t="n"/>
      <c r="E1582" s="223" t="n"/>
      <c r="F1582" s="223" t="n"/>
      <c r="G1582" s="223" t="n"/>
      <c r="H1582" s="223" t="n"/>
      <c r="I1582" s="258" t="n"/>
      <c r="J1582" s="186" t="n"/>
      <c r="K1582" s="223" t="n"/>
      <c r="L1582" s="264" t="n"/>
      <c r="M1582" s="265" t="n"/>
      <c r="N1582" s="223" t="n"/>
      <c r="O1582" s="223" t="n"/>
      <c r="P1582" s="260" t="n"/>
      <c r="Q1582" s="260" t="n"/>
      <c r="R1582" s="223" t="n"/>
      <c r="S1582" s="223" t="n"/>
      <c r="T1582" s="223" t="n"/>
      <c r="U1582" s="261" t="n"/>
      <c r="V1582" s="86" t="n"/>
      <c r="W1582" s="223" t="n"/>
      <c r="X1582" s="225" t="n"/>
      <c r="Y1582" s="262" t="n"/>
      <c r="Z1582" s="226" t="n"/>
      <c r="AA1582" s="241" t="n"/>
      <c r="AB1582" s="237" t="n"/>
    </row>
    <row r="1583" ht="15" customHeight="1" s="283">
      <c r="A1583" s="109" t="n"/>
      <c r="B1583" s="222" t="n"/>
      <c r="C1583" s="223" t="n"/>
      <c r="D1583" s="223" t="n"/>
      <c r="E1583" s="223" t="n"/>
      <c r="F1583" s="223" t="n"/>
      <c r="G1583" s="223" t="n"/>
      <c r="H1583" s="223" t="n"/>
      <c r="I1583" s="258" t="n"/>
      <c r="J1583" s="186" t="n"/>
      <c r="K1583" s="264" t="n"/>
      <c r="L1583" s="264" t="n"/>
      <c r="M1583" s="265" t="n"/>
      <c r="N1583" s="223" t="n"/>
      <c r="O1583" s="223" t="n"/>
      <c r="P1583" s="260" t="n"/>
      <c r="Q1583" s="260" t="n"/>
      <c r="R1583" s="223" t="n"/>
      <c r="S1583" s="223" t="n"/>
      <c r="T1583" s="223" t="n"/>
      <c r="U1583" s="261" t="n"/>
      <c r="V1583" s="86" t="n"/>
      <c r="W1583" s="223" t="n"/>
      <c r="X1583" s="225" t="n"/>
      <c r="Y1583" s="262" t="n"/>
      <c r="Z1583" s="226" t="n"/>
      <c r="AA1583" s="241" t="n"/>
      <c r="AB1583" s="237" t="n"/>
    </row>
    <row r="1584" ht="15" customHeight="1" s="283">
      <c r="A1584" s="109" t="n"/>
      <c r="B1584" s="222" t="n"/>
      <c r="C1584" s="223" t="n"/>
      <c r="D1584" s="223" t="n"/>
      <c r="E1584" s="223" t="n"/>
      <c r="F1584" s="223" t="n"/>
      <c r="G1584" s="223" t="n"/>
      <c r="H1584" s="223" t="n"/>
      <c r="I1584" s="258" t="n"/>
      <c r="J1584" s="186" t="n"/>
      <c r="K1584" s="223" t="n"/>
      <c r="L1584" s="264" t="n"/>
      <c r="M1584" s="265" t="n"/>
      <c r="N1584" s="223" t="n"/>
      <c r="O1584" s="223" t="n"/>
      <c r="P1584" s="260" t="n"/>
      <c r="Q1584" s="260" t="n"/>
      <c r="R1584" s="223" t="n"/>
      <c r="S1584" s="223" t="n"/>
      <c r="T1584" s="223" t="n"/>
      <c r="U1584" s="261" t="n"/>
      <c r="V1584" s="86" t="n"/>
      <c r="W1584" s="223" t="n"/>
      <c r="X1584" s="225" t="n"/>
      <c r="Y1584" s="262" t="n"/>
      <c r="Z1584" s="226" t="n"/>
      <c r="AA1584" s="241" t="n"/>
      <c r="AB1584" s="237" t="n"/>
    </row>
    <row r="1585" ht="15" customHeight="1" s="283">
      <c r="A1585" s="109" t="n"/>
      <c r="B1585" s="222" t="n"/>
      <c r="C1585" s="223" t="n"/>
      <c r="D1585" s="223" t="n"/>
      <c r="E1585" s="223" t="n"/>
      <c r="F1585" s="223" t="n"/>
      <c r="G1585" s="223" t="n"/>
      <c r="H1585" s="223" t="n"/>
      <c r="I1585" s="258" t="n"/>
      <c r="J1585" s="186" t="n"/>
      <c r="K1585" s="264" t="n"/>
      <c r="L1585" s="264" t="n"/>
      <c r="M1585" s="265" t="n"/>
      <c r="N1585" s="223" t="n"/>
      <c r="O1585" s="223" t="n"/>
      <c r="P1585" s="260" t="n"/>
      <c r="Q1585" s="260" t="n"/>
      <c r="R1585" s="223" t="n"/>
      <c r="S1585" s="223" t="n"/>
      <c r="T1585" s="223" t="n"/>
      <c r="U1585" s="261" t="n"/>
      <c r="V1585" s="86" t="n"/>
      <c r="W1585" s="223" t="n"/>
      <c r="X1585" s="225" t="n"/>
      <c r="Y1585" s="262" t="n"/>
      <c r="Z1585" s="226" t="n"/>
      <c r="AA1585" s="241" t="n"/>
      <c r="AB1585" s="237" t="n"/>
    </row>
    <row r="1586" ht="15" customHeight="1" s="283">
      <c r="A1586" s="109" t="n"/>
      <c r="B1586" s="222" t="n"/>
      <c r="C1586" s="223" t="n"/>
      <c r="D1586" s="223" t="n"/>
      <c r="E1586" s="223" t="n"/>
      <c r="F1586" s="223" t="n"/>
      <c r="G1586" s="223" t="n"/>
      <c r="H1586" s="223" t="n"/>
      <c r="I1586" s="258" t="n"/>
      <c r="J1586" s="186" t="n"/>
      <c r="K1586" s="223" t="n"/>
      <c r="L1586" s="223" t="n"/>
      <c r="M1586" s="259" t="n"/>
      <c r="N1586" s="223" t="n"/>
      <c r="O1586" s="223" t="n"/>
      <c r="P1586" s="260" t="n"/>
      <c r="Q1586" s="260" t="n"/>
      <c r="R1586" s="223" t="n"/>
      <c r="S1586" s="223" t="n"/>
      <c r="T1586" s="223" t="n"/>
      <c r="U1586" s="261" t="n"/>
      <c r="V1586" s="86" t="n"/>
      <c r="W1586" s="223" t="n"/>
      <c r="X1586" s="225" t="n"/>
      <c r="Y1586" s="262" t="n"/>
      <c r="Z1586" s="226" t="n"/>
      <c r="AA1586" s="241" t="n"/>
      <c r="AB1586" s="237" t="n"/>
    </row>
    <row r="1587" ht="15" customHeight="1" s="283">
      <c r="A1587" s="109" t="n"/>
      <c r="B1587" s="222" t="n"/>
      <c r="C1587" s="223" t="n"/>
      <c r="D1587" s="223" t="n"/>
      <c r="E1587" s="223" t="n"/>
      <c r="F1587" s="223" t="n"/>
      <c r="G1587" s="223" t="n"/>
      <c r="H1587" s="223" t="n"/>
      <c r="I1587" s="258" t="n"/>
      <c r="J1587" s="186" t="n"/>
      <c r="K1587" s="223" t="n"/>
      <c r="L1587" s="264" t="n"/>
      <c r="M1587" s="265" t="n"/>
      <c r="N1587" s="223" t="n"/>
      <c r="O1587" s="223" t="n"/>
      <c r="P1587" s="260" t="n"/>
      <c r="Q1587" s="260" t="n"/>
      <c r="R1587" s="223" t="n"/>
      <c r="S1587" s="223" t="n"/>
      <c r="T1587" s="223" t="n"/>
      <c r="U1587" s="261" t="n"/>
      <c r="V1587" s="86" t="n"/>
      <c r="W1587" s="223" t="n"/>
      <c r="X1587" s="225" t="n"/>
      <c r="Y1587" s="262" t="n"/>
      <c r="Z1587" s="226" t="n"/>
      <c r="AA1587" s="241" t="n"/>
      <c r="AB1587" s="237" t="n"/>
    </row>
    <row r="1588" ht="15" customHeight="1" s="283">
      <c r="A1588" s="109" t="n"/>
      <c r="B1588" s="222" t="n"/>
      <c r="C1588" s="223" t="n"/>
      <c r="D1588" s="223" t="n"/>
      <c r="E1588" s="223" t="n"/>
      <c r="F1588" s="223" t="n"/>
      <c r="G1588" s="223" t="n"/>
      <c r="H1588" s="223" t="n"/>
      <c r="I1588" s="258" t="n"/>
      <c r="J1588" s="186" t="n"/>
      <c r="K1588" s="223" t="n"/>
      <c r="L1588" s="264" t="n"/>
      <c r="M1588" s="265" t="n"/>
      <c r="N1588" s="223" t="n"/>
      <c r="O1588" s="223" t="n"/>
      <c r="P1588" s="260" t="n"/>
      <c r="Q1588" s="260" t="n"/>
      <c r="R1588" s="223" t="n"/>
      <c r="S1588" s="223" t="n"/>
      <c r="T1588" s="223" t="n"/>
      <c r="U1588" s="261" t="n"/>
      <c r="V1588" s="86" t="n"/>
      <c r="W1588" s="223" t="n"/>
      <c r="X1588" s="225" t="n"/>
      <c r="Y1588" s="262" t="n"/>
      <c r="Z1588" s="226" t="n"/>
      <c r="AA1588" s="241" t="n"/>
      <c r="AB1588" s="237" t="n"/>
    </row>
    <row r="1589" ht="15" customHeight="1" s="283">
      <c r="A1589" s="109" t="n"/>
      <c r="B1589" s="222" t="n"/>
      <c r="C1589" s="223" t="n"/>
      <c r="D1589" s="223" t="n"/>
      <c r="E1589" s="223" t="n"/>
      <c r="F1589" s="223" t="n"/>
      <c r="G1589" s="223" t="n"/>
      <c r="H1589" s="223" t="n"/>
      <c r="I1589" s="258" t="n"/>
      <c r="J1589" s="186" t="n"/>
      <c r="K1589" s="223" t="n"/>
      <c r="L1589" s="264" t="n"/>
      <c r="M1589" s="265" t="n"/>
      <c r="N1589" s="223" t="n"/>
      <c r="O1589" s="223" t="n"/>
      <c r="P1589" s="260" t="n"/>
      <c r="Q1589" s="260" t="n"/>
      <c r="R1589" s="223" t="n"/>
      <c r="S1589" s="223" t="n"/>
      <c r="T1589" s="223" t="n"/>
      <c r="U1589" s="261" t="n"/>
      <c r="V1589" s="86" t="n"/>
      <c r="W1589" s="223" t="n"/>
      <c r="X1589" s="225" t="n"/>
      <c r="Y1589" s="262" t="n"/>
      <c r="Z1589" s="226" t="n"/>
      <c r="AA1589" s="241" t="n"/>
      <c r="AB1589" s="237" t="n"/>
    </row>
    <row r="1590" ht="15" customHeight="1" s="283">
      <c r="A1590" s="109" t="n"/>
      <c r="B1590" s="222" t="n"/>
      <c r="C1590" s="223" t="n"/>
      <c r="D1590" s="223" t="n"/>
      <c r="E1590" s="223" t="n"/>
      <c r="F1590" s="223" t="n"/>
      <c r="G1590" s="223" t="n"/>
      <c r="H1590" s="223" t="n"/>
      <c r="I1590" s="258" t="n"/>
      <c r="J1590" s="186" t="n"/>
      <c r="K1590" s="223" t="n"/>
      <c r="L1590" s="264" t="n"/>
      <c r="M1590" s="265" t="n"/>
      <c r="N1590" s="223" t="n"/>
      <c r="O1590" s="223" t="n"/>
      <c r="P1590" s="260" t="n"/>
      <c r="Q1590" s="260" t="n"/>
      <c r="R1590" s="223" t="n"/>
      <c r="S1590" s="223" t="n"/>
      <c r="T1590" s="223" t="n"/>
      <c r="U1590" s="261" t="n"/>
      <c r="V1590" s="86" t="n"/>
      <c r="W1590" s="223" t="n"/>
      <c r="X1590" s="225" t="n"/>
      <c r="Y1590" s="262" t="n"/>
      <c r="Z1590" s="226" t="n"/>
      <c r="AA1590" s="241" t="n"/>
      <c r="AB1590" s="237" t="n"/>
    </row>
    <row r="1591" ht="15" customHeight="1" s="283">
      <c r="A1591" s="109" t="n"/>
      <c r="B1591" s="222" t="n"/>
      <c r="C1591" s="223" t="n"/>
      <c r="D1591" s="223" t="n"/>
      <c r="E1591" s="223" t="n"/>
      <c r="F1591" s="223" t="n"/>
      <c r="G1591" s="223" t="n"/>
      <c r="H1591" s="223" t="n"/>
      <c r="I1591" s="258" t="n"/>
      <c r="J1591" s="186" t="n"/>
      <c r="K1591" s="264" t="n"/>
      <c r="L1591" s="264" t="n"/>
      <c r="M1591" s="265" t="n"/>
      <c r="N1591" s="223" t="n"/>
      <c r="O1591" s="223" t="n"/>
      <c r="P1591" s="260" t="n"/>
      <c r="Q1591" s="260" t="n"/>
      <c r="R1591" s="223" t="n"/>
      <c r="S1591" s="223" t="n"/>
      <c r="T1591" s="223" t="n"/>
      <c r="U1591" s="261" t="n"/>
      <c r="V1591" s="86" t="n"/>
      <c r="W1591" s="223" t="n"/>
      <c r="X1591" s="225" t="n"/>
      <c r="Y1591" s="262" t="n"/>
      <c r="Z1591" s="226" t="n"/>
      <c r="AA1591" s="241" t="n"/>
      <c r="AB1591" s="237" t="n"/>
    </row>
    <row r="1592" ht="15" customHeight="1" s="283">
      <c r="A1592" s="109" t="n"/>
      <c r="B1592" s="222" t="n"/>
      <c r="C1592" s="223" t="n"/>
      <c r="D1592" s="223" t="n"/>
      <c r="E1592" s="223" t="n"/>
      <c r="F1592" s="223" t="n"/>
      <c r="G1592" s="223" t="n"/>
      <c r="H1592" s="223" t="n"/>
      <c r="I1592" s="258" t="n"/>
      <c r="J1592" s="186" t="n"/>
      <c r="K1592" s="223" t="n"/>
      <c r="L1592" s="264" t="n"/>
      <c r="M1592" s="265" t="n"/>
      <c r="N1592" s="223" t="n"/>
      <c r="O1592" s="223" t="n"/>
      <c r="P1592" s="260" t="n"/>
      <c r="Q1592" s="260" t="n"/>
      <c r="R1592" s="223" t="n"/>
      <c r="S1592" s="223" t="n"/>
      <c r="T1592" s="223" t="n"/>
      <c r="U1592" s="261" t="n"/>
      <c r="V1592" s="86" t="n"/>
      <c r="W1592" s="223" t="n"/>
      <c r="X1592" s="225" t="n"/>
      <c r="Y1592" s="262" t="n"/>
      <c r="Z1592" s="226" t="n"/>
      <c r="AA1592" s="241" t="n"/>
      <c r="AB1592" s="237" t="n"/>
    </row>
    <row r="1593" ht="15" customHeight="1" s="283">
      <c r="A1593" s="109" t="n"/>
      <c r="B1593" s="222" t="n"/>
      <c r="C1593" s="223" t="n"/>
      <c r="D1593" s="223" t="n"/>
      <c r="E1593" s="223" t="n"/>
      <c r="F1593" s="223" t="n"/>
      <c r="G1593" s="223" t="n"/>
      <c r="H1593" s="223" t="n"/>
      <c r="I1593" s="258" t="n"/>
      <c r="J1593" s="186" t="n"/>
      <c r="K1593" s="223" t="n"/>
      <c r="L1593" s="223" t="n"/>
      <c r="M1593" s="259" t="n"/>
      <c r="N1593" s="223" t="n"/>
      <c r="O1593" s="223" t="n"/>
      <c r="P1593" s="260" t="n"/>
      <c r="Q1593" s="260" t="n"/>
      <c r="R1593" s="223" t="n"/>
      <c r="S1593" s="223" t="n"/>
      <c r="T1593" s="223" t="n"/>
      <c r="U1593" s="261" t="n"/>
      <c r="V1593" s="86" t="n"/>
      <c r="W1593" s="223" t="n"/>
      <c r="X1593" s="225" t="n"/>
      <c r="Y1593" s="262" t="n"/>
      <c r="Z1593" s="226" t="n"/>
      <c r="AA1593" s="241" t="n"/>
      <c r="AB1593" s="237" t="n"/>
    </row>
    <row r="1594" ht="15" customHeight="1" s="283">
      <c r="A1594" s="109" t="n"/>
      <c r="B1594" s="222" t="n"/>
      <c r="C1594" s="223" t="n"/>
      <c r="D1594" s="223" t="n"/>
      <c r="E1594" s="223" t="n"/>
      <c r="F1594" s="223" t="n"/>
      <c r="G1594" s="223" t="n"/>
      <c r="H1594" s="223" t="n"/>
      <c r="I1594" s="258" t="n"/>
      <c r="J1594" s="186" t="n"/>
      <c r="K1594" s="223" t="n"/>
      <c r="L1594" s="264" t="n"/>
      <c r="M1594" s="265" t="n"/>
      <c r="N1594" s="223" t="n"/>
      <c r="O1594" s="223" t="n"/>
      <c r="P1594" s="260" t="n"/>
      <c r="Q1594" s="260" t="n"/>
      <c r="R1594" s="223" t="n"/>
      <c r="S1594" s="223" t="n"/>
      <c r="T1594" s="223" t="n"/>
      <c r="U1594" s="261" t="n"/>
      <c r="V1594" s="86" t="n"/>
      <c r="W1594" s="223" t="n"/>
      <c r="X1594" s="225" t="n"/>
      <c r="Y1594" s="262" t="n"/>
      <c r="Z1594" s="226" t="n"/>
      <c r="AA1594" s="241" t="n"/>
      <c r="AB1594" s="237" t="n"/>
    </row>
    <row r="1595" ht="15" customHeight="1" s="283">
      <c r="A1595" s="109" t="n"/>
      <c r="B1595" s="222" t="n"/>
      <c r="C1595" s="223" t="n"/>
      <c r="D1595" s="223" t="n"/>
      <c r="E1595" s="223" t="n"/>
      <c r="F1595" s="223" t="n"/>
      <c r="G1595" s="223" t="n"/>
      <c r="H1595" s="223" t="n"/>
      <c r="I1595" s="258" t="n"/>
      <c r="J1595" s="186" t="n"/>
      <c r="K1595" s="264" t="n"/>
      <c r="L1595" s="264" t="n"/>
      <c r="M1595" s="265" t="n"/>
      <c r="N1595" s="223" t="n"/>
      <c r="O1595" s="223" t="n"/>
      <c r="P1595" s="260" t="n"/>
      <c r="Q1595" s="260" t="n"/>
      <c r="R1595" s="223" t="n"/>
      <c r="S1595" s="223" t="n"/>
      <c r="T1595" s="223" t="n"/>
      <c r="U1595" s="261" t="n"/>
      <c r="V1595" s="86" t="n"/>
      <c r="W1595" s="223" t="n"/>
      <c r="X1595" s="225" t="n"/>
      <c r="Y1595" s="262" t="n"/>
      <c r="Z1595" s="226" t="n"/>
      <c r="AA1595" s="241" t="n"/>
      <c r="AB1595" s="237" t="n"/>
    </row>
    <row r="1596" ht="15" customHeight="1" s="283">
      <c r="A1596" s="109" t="n"/>
      <c r="B1596" s="222" t="n"/>
      <c r="C1596" s="223" t="n"/>
      <c r="D1596" s="223" t="n"/>
      <c r="E1596" s="223" t="n"/>
      <c r="F1596" s="223" t="n"/>
      <c r="G1596" s="223" t="n"/>
      <c r="H1596" s="223" t="n"/>
      <c r="I1596" s="258" t="n"/>
      <c r="J1596" s="186" t="n"/>
      <c r="K1596" s="223" t="n"/>
      <c r="L1596" s="264" t="n"/>
      <c r="M1596" s="265" t="n"/>
      <c r="N1596" s="223" t="n"/>
      <c r="O1596" s="223" t="n"/>
      <c r="P1596" s="260" t="n"/>
      <c r="Q1596" s="260" t="n"/>
      <c r="R1596" s="223" t="n"/>
      <c r="S1596" s="223" t="n"/>
      <c r="T1596" s="223" t="n"/>
      <c r="U1596" s="261" t="n"/>
      <c r="V1596" s="86" t="n"/>
      <c r="W1596" s="223" t="n"/>
      <c r="X1596" s="225" t="n"/>
      <c r="Y1596" s="262" t="n"/>
      <c r="Z1596" s="226" t="n"/>
      <c r="AA1596" s="241" t="n"/>
      <c r="AB1596" s="237" t="n"/>
    </row>
    <row r="1597" ht="15" customHeight="1" s="283">
      <c r="A1597" s="109" t="n"/>
      <c r="B1597" s="222" t="n"/>
      <c r="C1597" s="223" t="n"/>
      <c r="D1597" s="223" t="n"/>
      <c r="E1597" s="223" t="n"/>
      <c r="F1597" s="223" t="n"/>
      <c r="G1597" s="223" t="n"/>
      <c r="H1597" s="223" t="n"/>
      <c r="I1597" s="258" t="n"/>
      <c r="J1597" s="186" t="n"/>
      <c r="K1597" s="223" t="n"/>
      <c r="L1597" s="264" t="n"/>
      <c r="M1597" s="265" t="n"/>
      <c r="N1597" s="223" t="n"/>
      <c r="O1597" s="223" t="n"/>
      <c r="P1597" s="260" t="n"/>
      <c r="Q1597" s="260" t="n"/>
      <c r="R1597" s="223" t="n"/>
      <c r="S1597" s="223" t="n"/>
      <c r="T1597" s="223" t="n"/>
      <c r="U1597" s="261" t="n"/>
      <c r="V1597" s="86" t="n"/>
      <c r="W1597" s="223" t="n"/>
      <c r="X1597" s="225" t="n"/>
      <c r="Y1597" s="262" t="n"/>
      <c r="Z1597" s="226" t="n"/>
      <c r="AA1597" s="241" t="n"/>
      <c r="AB1597" s="237" t="n"/>
    </row>
    <row r="1598" ht="15" customHeight="1" s="283">
      <c r="A1598" s="109" t="n"/>
      <c r="B1598" s="222" t="n"/>
      <c r="C1598" s="223" t="n"/>
      <c r="D1598" s="223" t="n"/>
      <c r="E1598" s="223" t="n"/>
      <c r="F1598" s="223" t="n"/>
      <c r="G1598" s="223" t="n"/>
      <c r="H1598" s="223" t="n"/>
      <c r="I1598" s="258" t="n"/>
      <c r="J1598" s="186" t="n"/>
      <c r="K1598" s="223" t="n"/>
      <c r="L1598" s="264" t="n"/>
      <c r="M1598" s="265" t="n"/>
      <c r="N1598" s="223" t="n"/>
      <c r="O1598" s="223" t="n"/>
      <c r="P1598" s="260" t="n"/>
      <c r="Q1598" s="260" t="n"/>
      <c r="R1598" s="223" t="n"/>
      <c r="S1598" s="223" t="n"/>
      <c r="T1598" s="223" t="n"/>
      <c r="U1598" s="261" t="n"/>
      <c r="V1598" s="86" t="n"/>
      <c r="W1598" s="223" t="n"/>
      <c r="X1598" s="225" t="n"/>
      <c r="Y1598" s="262" t="n"/>
      <c r="Z1598" s="226" t="n"/>
      <c r="AA1598" s="241" t="n"/>
      <c r="AB1598" s="237" t="n"/>
    </row>
    <row r="1599" ht="15" customHeight="1" s="283">
      <c r="A1599" s="109" t="n"/>
      <c r="B1599" s="222" t="n"/>
      <c r="C1599" s="223" t="n"/>
      <c r="D1599" s="223" t="n"/>
      <c r="E1599" s="223" t="n"/>
      <c r="F1599" s="223" t="n"/>
      <c r="G1599" s="223" t="n"/>
      <c r="H1599" s="223" t="n"/>
      <c r="I1599" s="258" t="n"/>
      <c r="J1599" s="186" t="n"/>
      <c r="K1599" s="264" t="n"/>
      <c r="L1599" s="264" t="n"/>
      <c r="M1599" s="265" t="n"/>
      <c r="N1599" s="223" t="n"/>
      <c r="O1599" s="223" t="n"/>
      <c r="P1599" s="260" t="n"/>
      <c r="Q1599" s="260" t="n"/>
      <c r="R1599" s="223" t="n"/>
      <c r="S1599" s="223" t="n"/>
      <c r="T1599" s="223" t="n"/>
      <c r="U1599" s="261" t="n"/>
      <c r="V1599" s="86" t="n"/>
      <c r="W1599" s="223" t="n"/>
      <c r="X1599" s="225" t="n"/>
      <c r="Y1599" s="262" t="n"/>
      <c r="Z1599" s="226" t="n"/>
      <c r="AA1599" s="241" t="n"/>
      <c r="AB1599" s="237" t="n"/>
    </row>
    <row r="1600" ht="15" customHeight="1" s="283">
      <c r="A1600" s="109" t="n"/>
      <c r="B1600" s="222" t="n"/>
      <c r="C1600" s="223" t="n"/>
      <c r="D1600" s="223" t="n"/>
      <c r="E1600" s="223" t="n"/>
      <c r="F1600" s="223" t="n"/>
      <c r="G1600" s="223" t="n"/>
      <c r="H1600" s="223" t="n"/>
      <c r="I1600" s="258" t="n"/>
      <c r="J1600" s="186" t="n"/>
      <c r="K1600" s="223" t="n"/>
      <c r="L1600" s="223" t="n"/>
      <c r="M1600" s="259" t="n"/>
      <c r="N1600" s="223" t="n"/>
      <c r="O1600" s="223" t="n"/>
      <c r="P1600" s="260" t="n"/>
      <c r="Q1600" s="260" t="n"/>
      <c r="R1600" s="223" t="n"/>
      <c r="S1600" s="223" t="n"/>
      <c r="T1600" s="223" t="n"/>
      <c r="U1600" s="261" t="n"/>
      <c r="V1600" s="86" t="n"/>
      <c r="W1600" s="223" t="n"/>
      <c r="X1600" s="225" t="n"/>
      <c r="Y1600" s="262" t="n"/>
      <c r="Z1600" s="226" t="n"/>
      <c r="AA1600" s="241" t="n"/>
      <c r="AB1600" s="237" t="n"/>
    </row>
    <row r="1601" ht="15" customHeight="1" s="283">
      <c r="A1601" s="109" t="n"/>
      <c r="B1601" s="222" t="n"/>
      <c r="C1601" s="223" t="n"/>
      <c r="D1601" s="223" t="n"/>
      <c r="E1601" s="223" t="n"/>
      <c r="F1601" s="223" t="n"/>
      <c r="G1601" s="223" t="n"/>
      <c r="H1601" s="223" t="n"/>
      <c r="I1601" s="258" t="n"/>
      <c r="J1601" s="186" t="n"/>
      <c r="K1601" s="223" t="n"/>
      <c r="L1601" s="264" t="n"/>
      <c r="M1601" s="265" t="n"/>
      <c r="N1601" s="223" t="n"/>
      <c r="O1601" s="223" t="n"/>
      <c r="P1601" s="260" t="n"/>
      <c r="Q1601" s="260" t="n"/>
      <c r="R1601" s="223" t="n"/>
      <c r="S1601" s="223" t="n"/>
      <c r="T1601" s="223" t="n"/>
      <c r="U1601" s="261" t="n"/>
      <c r="V1601" s="86" t="n"/>
      <c r="W1601" s="223" t="n"/>
      <c r="X1601" s="225" t="n"/>
      <c r="Y1601" s="262" t="n"/>
      <c r="Z1601" s="226" t="n"/>
      <c r="AA1601" s="241" t="n"/>
      <c r="AB1601" s="237" t="n"/>
    </row>
    <row r="1602" ht="15" customHeight="1" s="283">
      <c r="A1602" s="109" t="n"/>
      <c r="B1602" s="222" t="n"/>
      <c r="C1602" s="223" t="n"/>
      <c r="D1602" s="223" t="n"/>
      <c r="E1602" s="223" t="n"/>
      <c r="F1602" s="223" t="n"/>
      <c r="G1602" s="223" t="n"/>
      <c r="H1602" s="223" t="n"/>
      <c r="I1602" s="258" t="n"/>
      <c r="J1602" s="186" t="n"/>
      <c r="K1602" s="223" t="n"/>
      <c r="L1602" s="264" t="n"/>
      <c r="M1602" s="265" t="n"/>
      <c r="N1602" s="223" t="n"/>
      <c r="O1602" s="223" t="n"/>
      <c r="P1602" s="260" t="n"/>
      <c r="Q1602" s="260" t="n"/>
      <c r="R1602" s="223" t="n"/>
      <c r="S1602" s="223" t="n"/>
      <c r="T1602" s="223" t="n"/>
      <c r="U1602" s="261" t="n"/>
      <c r="V1602" s="86" t="n"/>
      <c r="W1602" s="223" t="n"/>
      <c r="X1602" s="225" t="n"/>
      <c r="Y1602" s="262" t="n"/>
      <c r="Z1602" s="226" t="n"/>
      <c r="AA1602" s="241" t="n"/>
      <c r="AB1602" s="237" t="n"/>
    </row>
    <row r="1603" ht="15" customHeight="1" s="283">
      <c r="A1603" s="109" t="n"/>
      <c r="B1603" s="222" t="n"/>
      <c r="C1603" s="223" t="n"/>
      <c r="D1603" s="223" t="n"/>
      <c r="E1603" s="223" t="n"/>
      <c r="F1603" s="223" t="n"/>
      <c r="G1603" s="223" t="n"/>
      <c r="H1603" s="223" t="n"/>
      <c r="I1603" s="258" t="n"/>
      <c r="J1603" s="186" t="n"/>
      <c r="K1603" s="223" t="n"/>
      <c r="L1603" s="264" t="n"/>
      <c r="M1603" s="265" t="n"/>
      <c r="N1603" s="223" t="n"/>
      <c r="O1603" s="223" t="n"/>
      <c r="P1603" s="260" t="n"/>
      <c r="Q1603" s="260" t="n"/>
      <c r="R1603" s="223" t="n"/>
      <c r="S1603" s="223" t="n"/>
      <c r="T1603" s="223" t="n"/>
      <c r="U1603" s="261" t="n"/>
      <c r="V1603" s="86" t="n"/>
      <c r="W1603" s="223" t="n"/>
      <c r="X1603" s="225" t="n"/>
      <c r="Y1603" s="262" t="n"/>
      <c r="Z1603" s="226" t="n"/>
      <c r="AA1603" s="241" t="n"/>
      <c r="AB1603" s="237" t="n"/>
    </row>
    <row r="1604" ht="15" customHeight="1" s="283">
      <c r="A1604" s="109" t="n"/>
      <c r="B1604" s="222" t="n"/>
      <c r="C1604" s="223" t="n"/>
      <c r="D1604" s="223" t="n"/>
      <c r="E1604" s="223" t="n"/>
      <c r="F1604" s="223" t="n"/>
      <c r="G1604" s="223" t="n"/>
      <c r="H1604" s="223" t="n"/>
      <c r="I1604" s="258" t="n"/>
      <c r="J1604" s="186" t="n"/>
      <c r="K1604" s="264" t="n"/>
      <c r="L1604" s="264" t="n"/>
      <c r="M1604" s="265" t="n"/>
      <c r="N1604" s="223" t="n"/>
      <c r="O1604" s="223" t="n"/>
      <c r="P1604" s="260" t="n"/>
      <c r="Q1604" s="260" t="n"/>
      <c r="R1604" s="223" t="n"/>
      <c r="S1604" s="223" t="n"/>
      <c r="T1604" s="223" t="n"/>
      <c r="U1604" s="261" t="n"/>
      <c r="V1604" s="86" t="n"/>
      <c r="W1604" s="223" t="n"/>
      <c r="X1604" s="225" t="n"/>
      <c r="Y1604" s="262" t="n"/>
      <c r="Z1604" s="226" t="n"/>
      <c r="AA1604" s="241" t="n"/>
      <c r="AB1604" s="237" t="n"/>
    </row>
    <row r="1605" ht="15" customHeight="1" s="283">
      <c r="A1605" s="109" t="n"/>
      <c r="B1605" s="222" t="n"/>
      <c r="C1605" s="223" t="n"/>
      <c r="D1605" s="223" t="n"/>
      <c r="E1605" s="223" t="n"/>
      <c r="F1605" s="223" t="n"/>
      <c r="G1605" s="223" t="n"/>
      <c r="H1605" s="223" t="n"/>
      <c r="I1605" s="258" t="n"/>
      <c r="J1605" s="186" t="n"/>
      <c r="K1605" s="264" t="n"/>
      <c r="L1605" s="264" t="n"/>
      <c r="M1605" s="265" t="n"/>
      <c r="N1605" s="223" t="n"/>
      <c r="O1605" s="223" t="n"/>
      <c r="P1605" s="260" t="n"/>
      <c r="Q1605" s="260" t="n"/>
      <c r="R1605" s="223" t="n"/>
      <c r="S1605" s="223" t="n"/>
      <c r="T1605" s="223" t="n"/>
      <c r="U1605" s="261" t="n"/>
      <c r="V1605" s="86" t="n"/>
      <c r="W1605" s="223" t="n"/>
      <c r="X1605" s="225" t="n"/>
      <c r="Y1605" s="262" t="n"/>
      <c r="Z1605" s="226" t="n"/>
      <c r="AA1605" s="241" t="n"/>
      <c r="AB1605" s="237" t="n"/>
    </row>
    <row r="1606" ht="15" customHeight="1" s="283">
      <c r="A1606" s="109" t="n"/>
      <c r="B1606" s="222" t="n"/>
      <c r="C1606" s="223" t="n"/>
      <c r="D1606" s="223" t="n"/>
      <c r="E1606" s="223" t="n"/>
      <c r="F1606" s="223" t="n"/>
      <c r="G1606" s="223" t="n"/>
      <c r="H1606" s="223" t="n"/>
      <c r="I1606" s="258" t="n"/>
      <c r="J1606" s="186" t="n"/>
      <c r="K1606" s="223" t="n"/>
      <c r="L1606" s="264" t="n"/>
      <c r="M1606" s="265" t="n"/>
      <c r="N1606" s="223" t="n"/>
      <c r="O1606" s="223" t="n"/>
      <c r="P1606" s="260" t="n"/>
      <c r="Q1606" s="260" t="n"/>
      <c r="R1606" s="223" t="n"/>
      <c r="S1606" s="223" t="n"/>
      <c r="T1606" s="223" t="n"/>
      <c r="U1606" s="261" t="n"/>
      <c r="V1606" s="86" t="n"/>
      <c r="W1606" s="223" t="n"/>
      <c r="X1606" s="225" t="n"/>
      <c r="Y1606" s="262" t="n"/>
      <c r="Z1606" s="226" t="n"/>
      <c r="AA1606" s="241" t="n"/>
      <c r="AB1606" s="237" t="n"/>
    </row>
    <row r="1607" ht="15" customHeight="1" s="283">
      <c r="A1607" s="109" t="n"/>
      <c r="B1607" s="222" t="n"/>
      <c r="C1607" s="223" t="n"/>
      <c r="D1607" s="223" t="n"/>
      <c r="E1607" s="223" t="n"/>
      <c r="F1607" s="223" t="n"/>
      <c r="G1607" s="223" t="n"/>
      <c r="H1607" s="223" t="n"/>
      <c r="I1607" s="258" t="n"/>
      <c r="J1607" s="186" t="n"/>
      <c r="K1607" s="223" t="n"/>
      <c r="L1607" s="264" t="n"/>
      <c r="M1607" s="265" t="n"/>
      <c r="N1607" s="223" t="n"/>
      <c r="O1607" s="223" t="n"/>
      <c r="P1607" s="260" t="n"/>
      <c r="Q1607" s="260" t="n"/>
      <c r="R1607" s="223" t="n"/>
      <c r="S1607" s="223" t="n"/>
      <c r="T1607" s="223" t="n"/>
      <c r="U1607" s="261" t="n"/>
      <c r="V1607" s="86" t="n"/>
      <c r="W1607" s="223" t="n"/>
      <c r="X1607" s="225" t="n"/>
      <c r="Y1607" s="262" t="n"/>
      <c r="Z1607" s="226" t="n"/>
      <c r="AA1607" s="241" t="n"/>
      <c r="AB1607" s="237" t="n"/>
    </row>
    <row r="1608" ht="15" customHeight="1" s="283">
      <c r="A1608" s="109" t="n"/>
      <c r="B1608" s="222" t="n"/>
      <c r="C1608" s="223" t="n"/>
      <c r="D1608" s="223" t="n"/>
      <c r="E1608" s="223" t="n"/>
      <c r="F1608" s="223" t="n"/>
      <c r="G1608" s="223" t="n"/>
      <c r="H1608" s="223" t="n"/>
      <c r="I1608" s="258" t="n"/>
      <c r="J1608" s="186" t="n"/>
      <c r="K1608" s="223" t="n"/>
      <c r="L1608" s="264" t="n"/>
      <c r="M1608" s="265" t="n"/>
      <c r="N1608" s="223" t="n"/>
      <c r="O1608" s="223" t="n"/>
      <c r="P1608" s="260" t="n"/>
      <c r="Q1608" s="260" t="n"/>
      <c r="R1608" s="223" t="n"/>
      <c r="S1608" s="223" t="n"/>
      <c r="T1608" s="223" t="n"/>
      <c r="U1608" s="261" t="n"/>
      <c r="V1608" s="86" t="n"/>
      <c r="W1608" s="223" t="n"/>
      <c r="X1608" s="225" t="n"/>
      <c r="Y1608" s="262" t="n"/>
      <c r="Z1608" s="226" t="n"/>
      <c r="AA1608" s="241" t="n"/>
      <c r="AB1608" s="237" t="n"/>
    </row>
    <row r="1609" ht="15" customHeight="1" s="283">
      <c r="A1609" s="109" t="n"/>
      <c r="B1609" s="222" t="n"/>
      <c r="C1609" s="223" t="n"/>
      <c r="D1609" s="223" t="n"/>
      <c r="E1609" s="223" t="n"/>
      <c r="F1609" s="223" t="n"/>
      <c r="G1609" s="223" t="n"/>
      <c r="H1609" s="223" t="n"/>
      <c r="I1609" s="258" t="n"/>
      <c r="J1609" s="186" t="n"/>
      <c r="K1609" s="223" t="n"/>
      <c r="L1609" s="264" t="n"/>
      <c r="M1609" s="265" t="n"/>
      <c r="N1609" s="223" t="n"/>
      <c r="O1609" s="223" t="n"/>
      <c r="P1609" s="260" t="n"/>
      <c r="Q1609" s="260" t="n"/>
      <c r="R1609" s="223" t="n"/>
      <c r="S1609" s="223" t="n"/>
      <c r="T1609" s="223" t="n"/>
      <c r="U1609" s="261" t="n"/>
      <c r="V1609" s="86" t="n"/>
      <c r="W1609" s="223" t="n"/>
      <c r="X1609" s="225" t="n"/>
      <c r="Y1609" s="262" t="n"/>
      <c r="Z1609" s="226" t="n"/>
      <c r="AA1609" s="241" t="n"/>
      <c r="AB1609" s="237" t="n"/>
    </row>
    <row r="1610" ht="15" customHeight="1" s="283">
      <c r="A1610" s="109" t="n"/>
      <c r="B1610" s="222" t="n"/>
      <c r="C1610" s="223" t="n"/>
      <c r="D1610" s="223" t="n"/>
      <c r="E1610" s="223" t="n"/>
      <c r="F1610" s="223" t="n"/>
      <c r="G1610" s="223" t="n"/>
      <c r="H1610" s="223" t="n"/>
      <c r="I1610" s="258" t="n"/>
      <c r="J1610" s="186" t="n"/>
      <c r="K1610" s="223" t="n"/>
      <c r="L1610" s="264" t="n"/>
      <c r="M1610" s="265" t="n"/>
      <c r="N1610" s="223" t="n"/>
      <c r="O1610" s="223" t="n"/>
      <c r="P1610" s="260" t="n"/>
      <c r="Q1610" s="260" t="n"/>
      <c r="R1610" s="223" t="n"/>
      <c r="S1610" s="223" t="n"/>
      <c r="T1610" s="223" t="n"/>
      <c r="U1610" s="261" t="n"/>
      <c r="V1610" s="86" t="n"/>
      <c r="W1610" s="223" t="n"/>
      <c r="X1610" s="225" t="n"/>
      <c r="Y1610" s="262" t="n"/>
      <c r="Z1610" s="226" t="n"/>
      <c r="AA1610" s="241" t="n"/>
      <c r="AB1610" s="237" t="n"/>
    </row>
    <row r="1611" ht="15" customHeight="1" s="283">
      <c r="A1611" s="109" t="n"/>
      <c r="B1611" s="222" t="n"/>
      <c r="C1611" s="223" t="n"/>
      <c r="D1611" s="223" t="n"/>
      <c r="E1611" s="223" t="n"/>
      <c r="F1611" s="223" t="n"/>
      <c r="G1611" s="223" t="n"/>
      <c r="H1611" s="223" t="n"/>
      <c r="I1611" s="258" t="n"/>
      <c r="J1611" s="186" t="n"/>
      <c r="K1611" s="223" t="n"/>
      <c r="L1611" s="264" t="n"/>
      <c r="M1611" s="265" t="n"/>
      <c r="N1611" s="223" t="n"/>
      <c r="O1611" s="223" t="n"/>
      <c r="P1611" s="260" t="n"/>
      <c r="Q1611" s="260" t="n"/>
      <c r="R1611" s="223" t="n"/>
      <c r="S1611" s="223" t="n"/>
      <c r="T1611" s="223" t="n"/>
      <c r="U1611" s="261" t="n"/>
      <c r="V1611" s="86" t="n"/>
      <c r="W1611" s="223" t="n"/>
      <c r="X1611" s="225" t="n"/>
      <c r="Y1611" s="262" t="n"/>
      <c r="Z1611" s="226" t="n"/>
      <c r="AA1611" s="241" t="n"/>
      <c r="AB1611" s="237" t="n"/>
    </row>
    <row r="1612" ht="15" customHeight="1" s="283">
      <c r="A1612" s="109" t="n"/>
      <c r="B1612" s="222" t="n"/>
      <c r="C1612" s="223" t="n"/>
      <c r="D1612" s="223" t="n"/>
      <c r="E1612" s="223" t="n"/>
      <c r="F1612" s="223" t="n"/>
      <c r="G1612" s="223" t="n"/>
      <c r="H1612" s="223" t="n"/>
      <c r="I1612" s="258" t="n"/>
      <c r="J1612" s="186" t="n"/>
      <c r="K1612" s="223" t="n"/>
      <c r="L1612" s="264" t="n"/>
      <c r="M1612" s="265" t="n"/>
      <c r="N1612" s="223" t="n"/>
      <c r="O1612" s="223" t="n"/>
      <c r="P1612" s="260" t="n"/>
      <c r="Q1612" s="260" t="n"/>
      <c r="R1612" s="223" t="n"/>
      <c r="S1612" s="223" t="n"/>
      <c r="T1612" s="223" t="n"/>
      <c r="U1612" s="261" t="n"/>
      <c r="V1612" s="86" t="n"/>
      <c r="W1612" s="223" t="n"/>
      <c r="X1612" s="225" t="n"/>
      <c r="Y1612" s="262" t="n"/>
      <c r="Z1612" s="226" t="n"/>
      <c r="AA1612" s="241" t="n"/>
      <c r="AB1612" s="237" t="n"/>
    </row>
    <row r="1613" ht="15" customHeight="1" s="283">
      <c r="A1613" s="109" t="n"/>
      <c r="B1613" s="222" t="n"/>
      <c r="C1613" s="223" t="n"/>
      <c r="D1613" s="223" t="n"/>
      <c r="E1613" s="223" t="n"/>
      <c r="F1613" s="223" t="n"/>
      <c r="G1613" s="223" t="n"/>
      <c r="H1613" s="223" t="n"/>
      <c r="I1613" s="258" t="n"/>
      <c r="J1613" s="186" t="n"/>
      <c r="K1613" s="223" t="n"/>
      <c r="L1613" s="264" t="n"/>
      <c r="M1613" s="265" t="n"/>
      <c r="N1613" s="223" t="n"/>
      <c r="O1613" s="223" t="n"/>
      <c r="P1613" s="260" t="n"/>
      <c r="Q1613" s="260" t="n"/>
      <c r="R1613" s="223" t="n"/>
      <c r="S1613" s="223" t="n"/>
      <c r="T1613" s="223" t="n"/>
      <c r="U1613" s="261" t="n"/>
      <c r="V1613" s="86" t="n"/>
      <c r="W1613" s="223" t="n"/>
      <c r="X1613" s="225" t="n"/>
      <c r="Y1613" s="262" t="n"/>
      <c r="Z1613" s="226" t="n"/>
      <c r="AA1613" s="241" t="n"/>
      <c r="AB1613" s="237" t="n"/>
    </row>
    <row r="1614" ht="15" customHeight="1" s="283">
      <c r="A1614" s="109" t="n"/>
      <c r="B1614" s="222" t="n"/>
      <c r="C1614" s="223" t="n"/>
      <c r="D1614" s="223" t="n"/>
      <c r="E1614" s="223" t="n"/>
      <c r="F1614" s="223" t="n"/>
      <c r="G1614" s="223" t="n"/>
      <c r="H1614" s="223" t="n"/>
      <c r="I1614" s="258" t="n"/>
      <c r="J1614" s="186" t="n"/>
      <c r="K1614" s="223" t="n"/>
      <c r="L1614" s="264" t="n"/>
      <c r="M1614" s="265" t="n"/>
      <c r="N1614" s="223" t="n"/>
      <c r="O1614" s="223" t="n"/>
      <c r="P1614" s="260" t="n"/>
      <c r="Q1614" s="260" t="n"/>
      <c r="R1614" s="223" t="n"/>
      <c r="S1614" s="223" t="n"/>
      <c r="T1614" s="223" t="n"/>
      <c r="U1614" s="261" t="n"/>
      <c r="V1614" s="86" t="n"/>
      <c r="W1614" s="223" t="n"/>
      <c r="X1614" s="225" t="n"/>
      <c r="Y1614" s="262" t="n"/>
      <c r="Z1614" s="226" t="n"/>
      <c r="AA1614" s="241" t="n"/>
      <c r="AB1614" s="237" t="n"/>
    </row>
    <row r="1615" ht="15" customHeight="1" s="283">
      <c r="A1615" s="109" t="n"/>
      <c r="B1615" s="222" t="n"/>
      <c r="C1615" s="223" t="n"/>
      <c r="D1615" s="223" t="n"/>
      <c r="E1615" s="223" t="n"/>
      <c r="F1615" s="223" t="n"/>
      <c r="G1615" s="223" t="n"/>
      <c r="H1615" s="223" t="n"/>
      <c r="I1615" s="258" t="n"/>
      <c r="J1615" s="186" t="n"/>
      <c r="K1615" s="223" t="n"/>
      <c r="L1615" s="264" t="n"/>
      <c r="M1615" s="265" t="n"/>
      <c r="N1615" s="223" t="n"/>
      <c r="O1615" s="223" t="n"/>
      <c r="P1615" s="260" t="n"/>
      <c r="Q1615" s="260" t="n"/>
      <c r="R1615" s="223" t="n"/>
      <c r="S1615" s="223" t="n"/>
      <c r="T1615" s="223" t="n"/>
      <c r="U1615" s="261" t="n"/>
      <c r="V1615" s="86" t="n"/>
      <c r="W1615" s="223" t="n"/>
      <c r="X1615" s="225" t="n"/>
      <c r="Y1615" s="262" t="n"/>
      <c r="Z1615" s="226" t="n"/>
      <c r="AA1615" s="241" t="n"/>
      <c r="AB1615" s="237" t="n"/>
    </row>
    <row r="1616" ht="15" customHeight="1" s="283">
      <c r="A1616" s="109" t="n"/>
      <c r="B1616" s="222" t="n"/>
      <c r="C1616" s="223" t="n"/>
      <c r="D1616" s="223" t="n"/>
      <c r="E1616" s="223" t="n"/>
      <c r="F1616" s="223" t="n"/>
      <c r="G1616" s="223" t="n"/>
      <c r="H1616" s="223" t="n"/>
      <c r="I1616" s="258" t="n"/>
      <c r="J1616" s="186" t="n"/>
      <c r="K1616" s="223" t="n"/>
      <c r="L1616" s="264" t="n"/>
      <c r="M1616" s="265" t="n"/>
      <c r="N1616" s="223" t="n"/>
      <c r="O1616" s="223" t="n"/>
      <c r="P1616" s="260" t="n"/>
      <c r="Q1616" s="260" t="n"/>
      <c r="R1616" s="223" t="n"/>
      <c r="S1616" s="223" t="n"/>
      <c r="T1616" s="223" t="n"/>
      <c r="U1616" s="261" t="n"/>
      <c r="V1616" s="86" t="n"/>
      <c r="W1616" s="223" t="n"/>
      <c r="X1616" s="225" t="n"/>
      <c r="Y1616" s="262" t="n"/>
      <c r="Z1616" s="226" t="n"/>
      <c r="AA1616" s="241" t="n"/>
      <c r="AB1616" s="237" t="n"/>
    </row>
    <row r="1617" ht="15" customHeight="1" s="283">
      <c r="A1617" s="109" t="n"/>
      <c r="B1617" s="222" t="n"/>
      <c r="C1617" s="223" t="n"/>
      <c r="D1617" s="223" t="n"/>
      <c r="E1617" s="223" t="n"/>
      <c r="F1617" s="223" t="n"/>
      <c r="G1617" s="223" t="n"/>
      <c r="H1617" s="223" t="n"/>
      <c r="I1617" s="258" t="n"/>
      <c r="J1617" s="186" t="n"/>
      <c r="K1617" s="223" t="n"/>
      <c r="L1617" s="264" t="n"/>
      <c r="M1617" s="265" t="n"/>
      <c r="N1617" s="223" t="n"/>
      <c r="O1617" s="223" t="n"/>
      <c r="P1617" s="260" t="n"/>
      <c r="Q1617" s="260" t="n"/>
      <c r="R1617" s="223" t="n"/>
      <c r="S1617" s="223" t="n"/>
      <c r="T1617" s="223" t="n"/>
      <c r="U1617" s="261" t="n"/>
      <c r="V1617" s="86" t="n"/>
      <c r="W1617" s="223" t="n"/>
      <c r="X1617" s="225" t="n"/>
      <c r="Y1617" s="262" t="n"/>
      <c r="Z1617" s="226" t="n"/>
      <c r="AA1617" s="241" t="n"/>
      <c r="AB1617" s="237" t="n"/>
    </row>
    <row r="1618" ht="15" customHeight="1" s="283">
      <c r="A1618" s="109" t="n"/>
      <c r="B1618" s="222" t="n"/>
      <c r="C1618" s="223" t="n"/>
      <c r="D1618" s="223" t="n"/>
      <c r="E1618" s="223" t="n"/>
      <c r="F1618" s="223" t="n"/>
      <c r="G1618" s="223" t="n"/>
      <c r="H1618" s="223" t="n"/>
      <c r="I1618" s="258" t="n"/>
      <c r="J1618" s="186" t="n"/>
      <c r="K1618" s="264" t="n"/>
      <c r="L1618" s="264" t="n"/>
      <c r="M1618" s="259" t="n"/>
      <c r="N1618" s="223" t="n"/>
      <c r="O1618" s="223" t="n"/>
      <c r="P1618" s="260" t="n"/>
      <c r="Q1618" s="260" t="n"/>
      <c r="R1618" s="223" t="n"/>
      <c r="S1618" s="223" t="n"/>
      <c r="T1618" s="223" t="n"/>
      <c r="U1618" s="261" t="n"/>
      <c r="V1618" s="86" t="n"/>
      <c r="W1618" s="223" t="n"/>
      <c r="X1618" s="225" t="n"/>
      <c r="Y1618" s="262" t="n"/>
      <c r="Z1618" s="226" t="n"/>
      <c r="AA1618" s="241" t="n"/>
      <c r="AB1618" s="237" t="n"/>
    </row>
    <row r="1619" ht="15" customHeight="1" s="283">
      <c r="A1619" s="109" t="n"/>
      <c r="B1619" s="222" t="n"/>
      <c r="C1619" s="223" t="n"/>
      <c r="D1619" s="223" t="n"/>
      <c r="E1619" s="223" t="n"/>
      <c r="F1619" s="223" t="n"/>
      <c r="G1619" s="223" t="n"/>
      <c r="H1619" s="223" t="n"/>
      <c r="I1619" s="258" t="n"/>
      <c r="J1619" s="186" t="n"/>
      <c r="K1619" s="223" t="n"/>
      <c r="L1619" s="264" t="n"/>
      <c r="M1619" s="265" t="n"/>
      <c r="N1619" s="223" t="n"/>
      <c r="O1619" s="223" t="n"/>
      <c r="P1619" s="260" t="n"/>
      <c r="Q1619" s="260" t="n"/>
      <c r="R1619" s="223" t="n"/>
      <c r="S1619" s="223" t="n"/>
      <c r="T1619" s="223" t="n"/>
      <c r="U1619" s="261" t="n"/>
      <c r="V1619" s="86" t="n"/>
      <c r="W1619" s="223" t="n"/>
      <c r="X1619" s="225" t="n"/>
      <c r="Y1619" s="262" t="n"/>
      <c r="Z1619" s="226" t="n"/>
      <c r="AA1619" s="241" t="n"/>
      <c r="AB1619" s="237" t="n"/>
    </row>
    <row r="1620" ht="15" customHeight="1" s="283">
      <c r="A1620" s="109" t="n"/>
      <c r="B1620" s="222" t="n"/>
      <c r="C1620" s="223" t="n"/>
      <c r="D1620" s="223" t="n"/>
      <c r="E1620" s="223" t="n"/>
      <c r="F1620" s="223" t="n"/>
      <c r="G1620" s="223" t="n"/>
      <c r="H1620" s="223" t="n"/>
      <c r="I1620" s="258" t="n"/>
      <c r="J1620" s="186" t="n"/>
      <c r="K1620" s="223" t="n"/>
      <c r="L1620" s="264" t="n"/>
      <c r="M1620" s="265" t="n"/>
      <c r="N1620" s="223" t="n"/>
      <c r="O1620" s="223" t="n"/>
      <c r="P1620" s="260" t="n"/>
      <c r="Q1620" s="260" t="n"/>
      <c r="R1620" s="223" t="n"/>
      <c r="S1620" s="223" t="n"/>
      <c r="T1620" s="223" t="n"/>
      <c r="U1620" s="261" t="n"/>
      <c r="V1620" s="86" t="n"/>
      <c r="W1620" s="223" t="n"/>
      <c r="X1620" s="225" t="n"/>
      <c r="Y1620" s="262" t="n"/>
      <c r="Z1620" s="226" t="n"/>
      <c r="AA1620" s="241" t="n"/>
      <c r="AB1620" s="237" t="n"/>
    </row>
    <row r="1621" ht="15" customHeight="1" s="283">
      <c r="A1621" s="109" t="n"/>
      <c r="B1621" s="222" t="n"/>
      <c r="C1621" s="223" t="n"/>
      <c r="D1621" s="223" t="n"/>
      <c r="E1621" s="223" t="n"/>
      <c r="F1621" s="223" t="n"/>
      <c r="G1621" s="223" t="n"/>
      <c r="H1621" s="223" t="n"/>
      <c r="I1621" s="258" t="n"/>
      <c r="J1621" s="186" t="n"/>
      <c r="K1621" s="223" t="n"/>
      <c r="L1621" s="264" t="n"/>
      <c r="M1621" s="265" t="n"/>
      <c r="N1621" s="223" t="n"/>
      <c r="O1621" s="223" t="n"/>
      <c r="P1621" s="260" t="n"/>
      <c r="Q1621" s="260" t="n"/>
      <c r="R1621" s="223" t="n"/>
      <c r="S1621" s="223" t="n"/>
      <c r="T1621" s="223" t="n"/>
      <c r="U1621" s="261" t="n"/>
      <c r="V1621" s="86" t="n"/>
      <c r="W1621" s="223" t="n"/>
      <c r="X1621" s="225" t="n"/>
      <c r="Y1621" s="262" t="n"/>
      <c r="Z1621" s="226" t="n"/>
      <c r="AA1621" s="241" t="n"/>
      <c r="AB1621" s="237" t="n"/>
    </row>
    <row r="1622" ht="15" customHeight="1" s="283">
      <c r="A1622" s="109" t="n"/>
      <c r="B1622" s="222" t="n"/>
      <c r="C1622" s="223" t="n"/>
      <c r="D1622" s="223" t="n"/>
      <c r="E1622" s="223" t="n"/>
      <c r="F1622" s="223" t="n"/>
      <c r="G1622" s="223" t="n"/>
      <c r="H1622" s="223" t="n"/>
      <c r="I1622" s="258" t="n"/>
      <c r="J1622" s="186" t="n"/>
      <c r="K1622" s="223" t="n"/>
      <c r="L1622" s="264" t="n"/>
      <c r="M1622" s="265" t="n"/>
      <c r="N1622" s="223" t="n"/>
      <c r="O1622" s="223" t="n"/>
      <c r="P1622" s="260" t="n"/>
      <c r="Q1622" s="260" t="n"/>
      <c r="R1622" s="223" t="n"/>
      <c r="S1622" s="223" t="n"/>
      <c r="T1622" s="223" t="n"/>
      <c r="U1622" s="261" t="n"/>
      <c r="V1622" s="86" t="n"/>
      <c r="W1622" s="223" t="n"/>
      <c r="X1622" s="225" t="n"/>
      <c r="Y1622" s="262" t="n"/>
      <c r="Z1622" s="226" t="n"/>
      <c r="AA1622" s="241" t="n"/>
      <c r="AB1622" s="237" t="n"/>
    </row>
    <row r="1623" ht="15" customHeight="1" s="283">
      <c r="A1623" s="109" t="n"/>
      <c r="B1623" s="222" t="n"/>
      <c r="C1623" s="223" t="n"/>
      <c r="D1623" s="223" t="n"/>
      <c r="E1623" s="223" t="n"/>
      <c r="F1623" s="223" t="n"/>
      <c r="G1623" s="223" t="n"/>
      <c r="H1623" s="223" t="n"/>
      <c r="I1623" s="258" t="n"/>
      <c r="J1623" s="186" t="n"/>
      <c r="K1623" s="223" t="n"/>
      <c r="L1623" s="264" t="n"/>
      <c r="M1623" s="265" t="n"/>
      <c r="N1623" s="223" t="n"/>
      <c r="O1623" s="223" t="n"/>
      <c r="P1623" s="260" t="n"/>
      <c r="Q1623" s="260" t="n"/>
      <c r="R1623" s="223" t="n"/>
      <c r="S1623" s="223" t="n"/>
      <c r="T1623" s="223" t="n"/>
      <c r="U1623" s="261" t="n"/>
      <c r="V1623" s="86" t="n"/>
      <c r="W1623" s="223" t="n"/>
      <c r="X1623" s="225" t="n"/>
      <c r="Y1623" s="262" t="n"/>
      <c r="Z1623" s="226" t="n"/>
      <c r="AA1623" s="241" t="n"/>
      <c r="AB1623" s="237" t="n"/>
    </row>
    <row r="1624" ht="15" customHeight="1" s="283">
      <c r="A1624" s="109" t="n"/>
      <c r="B1624" s="222" t="n"/>
      <c r="C1624" s="223" t="n"/>
      <c r="D1624" s="223" t="n"/>
      <c r="E1624" s="223" t="n"/>
      <c r="F1624" s="223" t="n"/>
      <c r="G1624" s="223" t="n"/>
      <c r="H1624" s="223" t="n"/>
      <c r="I1624" s="258" t="n"/>
      <c r="J1624" s="186" t="n"/>
      <c r="K1624" s="223" t="n"/>
      <c r="L1624" s="264" t="n"/>
      <c r="M1624" s="265" t="n"/>
      <c r="N1624" s="223" t="n"/>
      <c r="O1624" s="223" t="n"/>
      <c r="P1624" s="260" t="n"/>
      <c r="Q1624" s="260" t="n"/>
      <c r="R1624" s="223" t="n"/>
      <c r="S1624" s="223" t="n"/>
      <c r="T1624" s="223" t="n"/>
      <c r="U1624" s="261" t="n"/>
      <c r="V1624" s="86" t="n"/>
      <c r="W1624" s="223" t="n"/>
      <c r="X1624" s="225" t="n"/>
      <c r="Y1624" s="262" t="n"/>
      <c r="Z1624" s="226" t="n"/>
      <c r="AA1624" s="241" t="n"/>
      <c r="AB1624" s="237" t="n"/>
    </row>
    <row r="1625" ht="15" customHeight="1" s="283">
      <c r="A1625" s="109" t="n"/>
      <c r="B1625" s="222" t="n"/>
      <c r="C1625" s="223" t="n"/>
      <c r="D1625" s="223" t="n"/>
      <c r="E1625" s="223" t="n"/>
      <c r="F1625" s="223" t="n"/>
      <c r="G1625" s="223" t="n"/>
      <c r="H1625" s="223" t="n"/>
      <c r="I1625" s="258" t="n"/>
      <c r="J1625" s="186" t="n"/>
      <c r="K1625" s="223" t="n"/>
      <c r="L1625" s="264" t="n"/>
      <c r="M1625" s="265" t="n"/>
      <c r="N1625" s="223" t="n"/>
      <c r="O1625" s="223" t="n"/>
      <c r="P1625" s="260" t="n"/>
      <c r="Q1625" s="260" t="n"/>
      <c r="R1625" s="223" t="n"/>
      <c r="S1625" s="223" t="n"/>
      <c r="T1625" s="223" t="n"/>
      <c r="U1625" s="261" t="n"/>
      <c r="V1625" s="86" t="n"/>
      <c r="W1625" s="223" t="n"/>
      <c r="X1625" s="225" t="n"/>
      <c r="Y1625" s="262" t="n"/>
      <c r="Z1625" s="226" t="n"/>
      <c r="AA1625" s="241" t="n"/>
      <c r="AB1625" s="237" t="n"/>
    </row>
    <row r="1626" ht="15" customHeight="1" s="283">
      <c r="A1626" s="109" t="n"/>
      <c r="B1626" s="222" t="n"/>
      <c r="C1626" s="223" t="n"/>
      <c r="D1626" s="223" t="n"/>
      <c r="E1626" s="223" t="n"/>
      <c r="F1626" s="223" t="n"/>
      <c r="G1626" s="223" t="n"/>
      <c r="H1626" s="223" t="n"/>
      <c r="I1626" s="258" t="n"/>
      <c r="J1626" s="186" t="n"/>
      <c r="K1626" s="223" t="n"/>
      <c r="L1626" s="264" t="n"/>
      <c r="M1626" s="265" t="n"/>
      <c r="N1626" s="223" t="n"/>
      <c r="O1626" s="223" t="n"/>
      <c r="P1626" s="260" t="n"/>
      <c r="Q1626" s="260" t="n"/>
      <c r="R1626" s="223" t="n"/>
      <c r="S1626" s="223" t="n"/>
      <c r="T1626" s="223" t="n"/>
      <c r="U1626" s="261" t="n"/>
      <c r="V1626" s="86" t="n"/>
      <c r="W1626" s="223" t="n"/>
      <c r="X1626" s="225" t="n"/>
      <c r="Y1626" s="262" t="n"/>
      <c r="Z1626" s="226" t="n"/>
      <c r="AA1626" s="241" t="n"/>
      <c r="AB1626" s="237" t="n"/>
    </row>
    <row r="1627" ht="15" customHeight="1" s="283">
      <c r="A1627" s="109" t="n"/>
      <c r="B1627" s="222" t="n"/>
      <c r="C1627" s="223" t="n"/>
      <c r="D1627" s="223" t="n"/>
      <c r="E1627" s="223" t="n"/>
      <c r="F1627" s="223" t="n"/>
      <c r="G1627" s="223" t="n"/>
      <c r="H1627" s="223" t="n"/>
      <c r="I1627" s="258" t="n"/>
      <c r="J1627" s="186" t="n"/>
      <c r="K1627" s="223" t="n"/>
      <c r="L1627" s="264" t="n"/>
      <c r="M1627" s="265" t="n"/>
      <c r="N1627" s="223" t="n"/>
      <c r="O1627" s="223" t="n"/>
      <c r="P1627" s="260" t="n"/>
      <c r="Q1627" s="260" t="n"/>
      <c r="R1627" s="223" t="n"/>
      <c r="S1627" s="223" t="n"/>
      <c r="T1627" s="223" t="n"/>
      <c r="U1627" s="261" t="n"/>
      <c r="V1627" s="86" t="n"/>
      <c r="W1627" s="223" t="n"/>
      <c r="X1627" s="225" t="n"/>
      <c r="Y1627" s="262" t="n"/>
      <c r="Z1627" s="226" t="n"/>
      <c r="AA1627" s="241" t="n"/>
      <c r="AB1627" s="237" t="n"/>
    </row>
    <row r="1628" ht="15" customHeight="1" s="283">
      <c r="A1628" s="109" t="n"/>
      <c r="B1628" s="222" t="n"/>
      <c r="C1628" s="223" t="n"/>
      <c r="D1628" s="223" t="n"/>
      <c r="E1628" s="223" t="n"/>
      <c r="F1628" s="223" t="n"/>
      <c r="G1628" s="223" t="n"/>
      <c r="H1628" s="223" t="n"/>
      <c r="I1628" s="258" t="n"/>
      <c r="J1628" s="186" t="n"/>
      <c r="K1628" s="223" t="n"/>
      <c r="L1628" s="264" t="n"/>
      <c r="M1628" s="265" t="n"/>
      <c r="N1628" s="223" t="n"/>
      <c r="O1628" s="223" t="n"/>
      <c r="P1628" s="260" t="n"/>
      <c r="Q1628" s="260" t="n"/>
      <c r="R1628" s="223" t="n"/>
      <c r="S1628" s="223" t="n"/>
      <c r="T1628" s="223" t="n"/>
      <c r="U1628" s="261" t="n"/>
      <c r="V1628" s="86" t="n"/>
      <c r="W1628" s="223" t="n"/>
      <c r="X1628" s="225" t="n"/>
      <c r="Y1628" s="262" t="n"/>
      <c r="Z1628" s="226" t="n"/>
      <c r="AA1628" s="241" t="n"/>
      <c r="AB1628" s="237" t="n"/>
    </row>
    <row r="1629" ht="15" customHeight="1" s="283">
      <c r="A1629" s="109" t="n"/>
      <c r="B1629" s="222" t="n"/>
      <c r="C1629" s="223" t="n"/>
      <c r="D1629" s="223" t="n"/>
      <c r="E1629" s="223" t="n"/>
      <c r="F1629" s="223" t="n"/>
      <c r="G1629" s="223" t="n"/>
      <c r="H1629" s="223" t="n"/>
      <c r="I1629" s="258" t="n"/>
      <c r="J1629" s="186" t="n"/>
      <c r="K1629" s="223" t="n"/>
      <c r="L1629" s="264" t="n"/>
      <c r="M1629" s="265" t="n"/>
      <c r="N1629" s="223" t="n"/>
      <c r="O1629" s="223" t="n"/>
      <c r="P1629" s="260" t="n"/>
      <c r="Q1629" s="260" t="n"/>
      <c r="R1629" s="223" t="n"/>
      <c r="S1629" s="223" t="n"/>
      <c r="T1629" s="223" t="n"/>
      <c r="U1629" s="261" t="n"/>
      <c r="V1629" s="86" t="n"/>
      <c r="W1629" s="223" t="n"/>
      <c r="X1629" s="225" t="n"/>
      <c r="Y1629" s="262" t="n"/>
      <c r="Z1629" s="226" t="n"/>
      <c r="AA1629" s="241" t="n"/>
      <c r="AB1629" s="237" t="n"/>
    </row>
    <row r="1630" ht="15" customHeight="1" s="283">
      <c r="A1630" s="109" t="n"/>
      <c r="B1630" s="222" t="n"/>
      <c r="C1630" s="223" t="n"/>
      <c r="D1630" s="223" t="n"/>
      <c r="E1630" s="223" t="n"/>
      <c r="F1630" s="223" t="n"/>
      <c r="G1630" s="223" t="n"/>
      <c r="H1630" s="223" t="n"/>
      <c r="I1630" s="258" t="n"/>
      <c r="J1630" s="186" t="n"/>
      <c r="K1630" s="223" t="n"/>
      <c r="L1630" s="264" t="n"/>
      <c r="M1630" s="265" t="n"/>
      <c r="N1630" s="223" t="n"/>
      <c r="O1630" s="223" t="n"/>
      <c r="P1630" s="260" t="n"/>
      <c r="Q1630" s="260" t="n"/>
      <c r="R1630" s="223" t="n"/>
      <c r="S1630" s="223" t="n"/>
      <c r="T1630" s="223" t="n"/>
      <c r="U1630" s="261" t="n"/>
      <c r="V1630" s="86" t="n"/>
      <c r="W1630" s="223" t="n"/>
      <c r="X1630" s="225" t="n"/>
      <c r="Y1630" s="262" t="n"/>
      <c r="Z1630" s="226" t="n"/>
      <c r="AA1630" s="241" t="n"/>
      <c r="AB1630" s="237" t="n"/>
    </row>
    <row r="1631" ht="15" customHeight="1" s="283">
      <c r="A1631" s="109" t="n"/>
      <c r="B1631" s="222" t="n"/>
      <c r="C1631" s="223" t="n"/>
      <c r="D1631" s="223" t="n"/>
      <c r="E1631" s="223" t="n"/>
      <c r="F1631" s="223" t="n"/>
      <c r="G1631" s="223" t="n"/>
      <c r="H1631" s="223" t="n"/>
      <c r="I1631" s="258" t="n"/>
      <c r="J1631" s="186" t="n"/>
      <c r="K1631" s="223" t="n"/>
      <c r="L1631" s="264" t="n"/>
      <c r="M1631" s="265" t="n"/>
      <c r="N1631" s="223" t="n"/>
      <c r="O1631" s="223" t="n"/>
      <c r="P1631" s="260" t="n"/>
      <c r="Q1631" s="260" t="n"/>
      <c r="R1631" s="223" t="n"/>
      <c r="S1631" s="223" t="n"/>
      <c r="T1631" s="223" t="n"/>
      <c r="U1631" s="261" t="n"/>
      <c r="V1631" s="86" t="n"/>
      <c r="W1631" s="223" t="n"/>
      <c r="X1631" s="225" t="n"/>
      <c r="Y1631" s="262" t="n"/>
      <c r="Z1631" s="226" t="n"/>
      <c r="AA1631" s="241" t="n"/>
      <c r="AB1631" s="237" t="n"/>
    </row>
    <row r="1632" ht="15" customHeight="1" s="283">
      <c r="A1632" s="109" t="n"/>
      <c r="B1632" s="222" t="n"/>
      <c r="C1632" s="223" t="n"/>
      <c r="D1632" s="223" t="n"/>
      <c r="E1632" s="223" t="n"/>
      <c r="F1632" s="223" t="n"/>
      <c r="G1632" s="223" t="n"/>
      <c r="H1632" s="223" t="n"/>
      <c r="I1632" s="258" t="n"/>
      <c r="J1632" s="186" t="n"/>
      <c r="K1632" s="223" t="n"/>
      <c r="L1632" s="264" t="n"/>
      <c r="M1632" s="265" t="n"/>
      <c r="N1632" s="223" t="n"/>
      <c r="O1632" s="223" t="n"/>
      <c r="P1632" s="260" t="n"/>
      <c r="Q1632" s="260" t="n"/>
      <c r="R1632" s="223" t="n"/>
      <c r="S1632" s="223" t="n"/>
      <c r="T1632" s="223" t="n"/>
      <c r="U1632" s="261" t="n"/>
      <c r="V1632" s="86" t="n"/>
      <c r="W1632" s="223" t="n"/>
      <c r="X1632" s="225" t="n"/>
      <c r="Y1632" s="262" t="n"/>
      <c r="Z1632" s="226" t="n"/>
      <c r="AA1632" s="241" t="n"/>
      <c r="AB1632" s="237" t="n"/>
    </row>
    <row r="1633" ht="15" customHeight="1" s="283">
      <c r="A1633" s="109" t="n"/>
      <c r="B1633" s="222" t="n"/>
      <c r="C1633" s="223" t="n"/>
      <c r="D1633" s="223" t="n"/>
      <c r="E1633" s="223" t="n"/>
      <c r="F1633" s="223" t="n"/>
      <c r="G1633" s="223" t="n"/>
      <c r="H1633" s="223" t="n"/>
      <c r="I1633" s="258" t="n"/>
      <c r="J1633" s="186" t="n"/>
      <c r="K1633" s="223" t="n"/>
      <c r="L1633" s="264" t="n"/>
      <c r="M1633" s="265" t="n"/>
      <c r="N1633" s="223" t="n"/>
      <c r="O1633" s="223" t="n"/>
      <c r="P1633" s="260" t="n"/>
      <c r="Q1633" s="260" t="n"/>
      <c r="R1633" s="223" t="n"/>
      <c r="S1633" s="223" t="n"/>
      <c r="T1633" s="223" t="n"/>
      <c r="U1633" s="261" t="n"/>
      <c r="V1633" s="86" t="n"/>
      <c r="W1633" s="223" t="n"/>
      <c r="X1633" s="225" t="n"/>
      <c r="Y1633" s="262" t="n"/>
      <c r="Z1633" s="226" t="n"/>
      <c r="AA1633" s="241" t="n"/>
      <c r="AB1633" s="237" t="n"/>
    </row>
    <row r="1634" ht="15" customHeight="1" s="283">
      <c r="A1634" s="109" t="n"/>
      <c r="B1634" s="222" t="n"/>
      <c r="C1634" s="223" t="n"/>
      <c r="D1634" s="223" t="n"/>
      <c r="E1634" s="223" t="n"/>
      <c r="F1634" s="223" t="n"/>
      <c r="G1634" s="223" t="n"/>
      <c r="H1634" s="223" t="n"/>
      <c r="I1634" s="258" t="n"/>
      <c r="J1634" s="186" t="n"/>
      <c r="K1634" s="223" t="n"/>
      <c r="L1634" s="264" t="n"/>
      <c r="M1634" s="265" t="n"/>
      <c r="N1634" s="223" t="n"/>
      <c r="O1634" s="223" t="n"/>
      <c r="P1634" s="260" t="n"/>
      <c r="Q1634" s="260" t="n"/>
      <c r="R1634" s="223" t="n"/>
      <c r="S1634" s="223" t="n"/>
      <c r="T1634" s="223" t="n"/>
      <c r="U1634" s="261" t="n"/>
      <c r="V1634" s="86" t="n"/>
      <c r="W1634" s="223" t="n"/>
      <c r="X1634" s="225" t="n"/>
      <c r="Y1634" s="262" t="n"/>
      <c r="Z1634" s="226" t="n"/>
      <c r="AA1634" s="241" t="n"/>
      <c r="AB1634" s="237" t="n"/>
    </row>
    <row r="1635" ht="15" customHeight="1" s="283">
      <c r="A1635" s="109" t="n"/>
      <c r="B1635" s="222" t="n"/>
      <c r="C1635" s="223" t="n"/>
      <c r="D1635" s="223" t="n"/>
      <c r="E1635" s="223" t="n"/>
      <c r="F1635" s="223" t="n"/>
      <c r="G1635" s="223" t="n"/>
      <c r="H1635" s="223" t="n"/>
      <c r="I1635" s="258" t="n"/>
      <c r="J1635" s="186" t="n"/>
      <c r="K1635" s="223" t="n"/>
      <c r="L1635" s="264" t="n"/>
      <c r="M1635" s="265" t="n"/>
      <c r="N1635" s="223" t="n"/>
      <c r="O1635" s="223" t="n"/>
      <c r="P1635" s="260" t="n"/>
      <c r="Q1635" s="260" t="n"/>
      <c r="R1635" s="223" t="n"/>
      <c r="S1635" s="223" t="n"/>
      <c r="T1635" s="223" t="n"/>
      <c r="U1635" s="261" t="n"/>
      <c r="V1635" s="86" t="n"/>
      <c r="W1635" s="223" t="n"/>
      <c r="X1635" s="225" t="n"/>
      <c r="Y1635" s="262" t="n"/>
      <c r="Z1635" s="226" t="n"/>
      <c r="AA1635" s="241" t="n"/>
      <c r="AB1635" s="237" t="n"/>
    </row>
    <row r="1636" ht="15" customHeight="1" s="283">
      <c r="A1636" s="109" t="n"/>
      <c r="B1636" s="222" t="n"/>
      <c r="C1636" s="223" t="n"/>
      <c r="D1636" s="223" t="n"/>
      <c r="E1636" s="223" t="n"/>
      <c r="F1636" s="223" t="n"/>
      <c r="G1636" s="223" t="n"/>
      <c r="H1636" s="223" t="n"/>
      <c r="I1636" s="258" t="n"/>
      <c r="J1636" s="186" t="n"/>
      <c r="K1636" s="223" t="n"/>
      <c r="L1636" s="264" t="n"/>
      <c r="M1636" s="265" t="n"/>
      <c r="N1636" s="223" t="n"/>
      <c r="O1636" s="223" t="n"/>
      <c r="P1636" s="260" t="n"/>
      <c r="Q1636" s="260" t="n"/>
      <c r="R1636" s="223" t="n"/>
      <c r="S1636" s="223" t="n"/>
      <c r="T1636" s="223" t="n"/>
      <c r="U1636" s="261" t="n"/>
      <c r="V1636" s="86" t="n"/>
      <c r="W1636" s="223" t="n"/>
      <c r="X1636" s="225" t="n"/>
      <c r="Y1636" s="262" t="n"/>
      <c r="Z1636" s="226" t="n"/>
      <c r="AA1636" s="241" t="n"/>
      <c r="AB1636" s="237" t="n"/>
    </row>
    <row r="1637" ht="15" customHeight="1" s="283">
      <c r="A1637" s="109" t="n"/>
      <c r="B1637" s="222" t="n"/>
      <c r="C1637" s="223" t="n"/>
      <c r="D1637" s="223" t="n"/>
      <c r="E1637" s="223" t="n"/>
      <c r="F1637" s="223" t="n"/>
      <c r="G1637" s="223" t="n"/>
      <c r="H1637" s="223" t="n"/>
      <c r="I1637" s="258" t="n"/>
      <c r="J1637" s="186" t="n"/>
      <c r="K1637" s="264" t="n"/>
      <c r="L1637" s="264" t="n"/>
      <c r="M1637" s="259" t="n"/>
      <c r="N1637" s="223" t="n"/>
      <c r="O1637" s="223" t="n"/>
      <c r="P1637" s="260" t="n"/>
      <c r="Q1637" s="260" t="n"/>
      <c r="R1637" s="223" t="n"/>
      <c r="S1637" s="223" t="n"/>
      <c r="T1637" s="223" t="n"/>
      <c r="U1637" s="261" t="n"/>
      <c r="V1637" s="86" t="n"/>
      <c r="W1637" s="223" t="n"/>
      <c r="X1637" s="225" t="n"/>
      <c r="Y1637" s="262" t="n"/>
      <c r="Z1637" s="226" t="n"/>
      <c r="AA1637" s="241" t="n"/>
      <c r="AB1637" s="237" t="n"/>
    </row>
    <row r="1638" ht="15" customHeight="1" s="283">
      <c r="A1638" s="109" t="n"/>
      <c r="B1638" s="222" t="n"/>
      <c r="C1638" s="223" t="n"/>
      <c r="D1638" s="223" t="n"/>
      <c r="E1638" s="223" t="n"/>
      <c r="F1638" s="223" t="n"/>
      <c r="G1638" s="223" t="n"/>
      <c r="H1638" s="223" t="n"/>
      <c r="I1638" s="258" t="n"/>
      <c r="J1638" s="186" t="n"/>
      <c r="K1638" s="223" t="n"/>
      <c r="L1638" s="264" t="n"/>
      <c r="M1638" s="265" t="n"/>
      <c r="N1638" s="223" t="n"/>
      <c r="O1638" s="223" t="n"/>
      <c r="P1638" s="260" t="n"/>
      <c r="Q1638" s="260" t="n"/>
      <c r="R1638" s="223" t="n"/>
      <c r="S1638" s="223" t="n"/>
      <c r="T1638" s="223" t="n"/>
      <c r="U1638" s="261" t="n"/>
      <c r="V1638" s="86" t="n"/>
      <c r="W1638" s="223" t="n"/>
      <c r="X1638" s="225" t="n"/>
      <c r="Y1638" s="262" t="n"/>
      <c r="Z1638" s="226" t="n"/>
      <c r="AA1638" s="241" t="n"/>
      <c r="AB1638" s="237" t="n"/>
    </row>
    <row r="1639" ht="15" customHeight="1" s="283">
      <c r="A1639" s="109" t="n"/>
      <c r="B1639" s="222" t="n"/>
      <c r="C1639" s="223" t="n"/>
      <c r="D1639" s="223" t="n"/>
      <c r="E1639" s="223" t="n"/>
      <c r="F1639" s="223" t="n"/>
      <c r="G1639" s="223" t="n"/>
      <c r="H1639" s="223" t="n"/>
      <c r="I1639" s="258" t="n"/>
      <c r="J1639" s="186" t="n"/>
      <c r="K1639" s="223" t="n"/>
      <c r="L1639" s="264" t="n"/>
      <c r="M1639" s="265" t="n"/>
      <c r="N1639" s="223" t="n"/>
      <c r="O1639" s="223" t="n"/>
      <c r="P1639" s="260" t="n"/>
      <c r="Q1639" s="260" t="n"/>
      <c r="R1639" s="223" t="n"/>
      <c r="S1639" s="223" t="n"/>
      <c r="T1639" s="223" t="n"/>
      <c r="U1639" s="261" t="n"/>
      <c r="V1639" s="86" t="n"/>
      <c r="W1639" s="223" t="n"/>
      <c r="X1639" s="225" t="n"/>
      <c r="Y1639" s="262" t="n"/>
      <c r="Z1639" s="226" t="n"/>
      <c r="AA1639" s="241" t="n"/>
      <c r="AB1639" s="237" t="n"/>
    </row>
    <row r="1640" ht="15" customHeight="1" s="283">
      <c r="A1640" s="109" t="n"/>
      <c r="B1640" s="222" t="n"/>
      <c r="C1640" s="223" t="n"/>
      <c r="D1640" s="223" t="n"/>
      <c r="E1640" s="223" t="n"/>
      <c r="F1640" s="223" t="n"/>
      <c r="G1640" s="223" t="n"/>
      <c r="H1640" s="223" t="n"/>
      <c r="I1640" s="258" t="n"/>
      <c r="J1640" s="186" t="n"/>
      <c r="K1640" s="223" t="n"/>
      <c r="L1640" s="264" t="n"/>
      <c r="M1640" s="265" t="n"/>
      <c r="N1640" s="223" t="n"/>
      <c r="O1640" s="223" t="n"/>
      <c r="P1640" s="260" t="n"/>
      <c r="Q1640" s="260" t="n"/>
      <c r="R1640" s="223" t="n"/>
      <c r="S1640" s="223" t="n"/>
      <c r="T1640" s="223" t="n"/>
      <c r="U1640" s="261" t="n"/>
      <c r="V1640" s="86" t="n"/>
      <c r="W1640" s="223" t="n"/>
      <c r="X1640" s="225" t="n"/>
      <c r="Y1640" s="262" t="n"/>
      <c r="Z1640" s="226" t="n"/>
      <c r="AA1640" s="241" t="n"/>
      <c r="AB1640" s="237" t="n"/>
    </row>
    <row r="1641" ht="15" customHeight="1" s="283">
      <c r="A1641" s="109" t="n"/>
      <c r="B1641" s="222" t="n"/>
      <c r="C1641" s="223" t="n"/>
      <c r="D1641" s="223" t="n"/>
      <c r="E1641" s="223" t="n"/>
      <c r="F1641" s="223" t="n"/>
      <c r="G1641" s="223" t="n"/>
      <c r="H1641" s="223" t="n"/>
      <c r="I1641" s="258" t="n"/>
      <c r="J1641" s="186" t="n"/>
      <c r="K1641" s="223" t="n"/>
      <c r="L1641" s="264" t="n"/>
      <c r="M1641" s="265" t="n"/>
      <c r="N1641" s="223" t="n"/>
      <c r="O1641" s="223" t="n"/>
      <c r="P1641" s="260" t="n"/>
      <c r="Q1641" s="260" t="n"/>
      <c r="R1641" s="223" t="n"/>
      <c r="S1641" s="223" t="n"/>
      <c r="T1641" s="223" t="n"/>
      <c r="U1641" s="261" t="n"/>
      <c r="V1641" s="86" t="n"/>
      <c r="W1641" s="223" t="n"/>
      <c r="X1641" s="225" t="n"/>
      <c r="Y1641" s="262" t="n"/>
      <c r="Z1641" s="226" t="n"/>
      <c r="AA1641" s="241" t="n"/>
      <c r="AB1641" s="237" t="n"/>
    </row>
    <row r="1642" ht="15" customHeight="1" s="283">
      <c r="A1642" s="109" t="n"/>
      <c r="B1642" s="222" t="n"/>
      <c r="C1642" s="223" t="n"/>
      <c r="D1642" s="223" t="n"/>
      <c r="E1642" s="223" t="n"/>
      <c r="F1642" s="223" t="n"/>
      <c r="G1642" s="223" t="n"/>
      <c r="H1642" s="223" t="n"/>
      <c r="I1642" s="258" t="n"/>
      <c r="J1642" s="186" t="n"/>
      <c r="K1642" s="223" t="n"/>
      <c r="L1642" s="264" t="n"/>
      <c r="M1642" s="265" t="n"/>
      <c r="N1642" s="223" t="n"/>
      <c r="O1642" s="223" t="n"/>
      <c r="P1642" s="260" t="n"/>
      <c r="Q1642" s="260" t="n"/>
      <c r="R1642" s="223" t="n"/>
      <c r="S1642" s="223" t="n"/>
      <c r="T1642" s="223" t="n"/>
      <c r="U1642" s="261" t="n"/>
      <c r="V1642" s="86" t="n"/>
      <c r="W1642" s="223" t="n"/>
      <c r="X1642" s="225" t="n"/>
      <c r="Y1642" s="262" t="n"/>
      <c r="Z1642" s="226" t="n"/>
      <c r="AA1642" s="241" t="n"/>
      <c r="AB1642" s="237" t="n"/>
    </row>
    <row r="1643" ht="15" customHeight="1" s="283">
      <c r="A1643" s="109" t="n"/>
      <c r="B1643" s="222" t="n"/>
      <c r="C1643" s="223" t="n"/>
      <c r="D1643" s="223" t="n"/>
      <c r="E1643" s="223" t="n"/>
      <c r="F1643" s="223" t="n"/>
      <c r="G1643" s="223" t="n"/>
      <c r="H1643" s="223" t="n"/>
      <c r="I1643" s="258" t="n"/>
      <c r="J1643" s="186" t="n"/>
      <c r="K1643" s="223" t="n"/>
      <c r="L1643" s="264" t="n"/>
      <c r="M1643" s="265" t="n"/>
      <c r="N1643" s="223" t="n"/>
      <c r="O1643" s="223" t="n"/>
      <c r="P1643" s="260" t="n"/>
      <c r="Q1643" s="260" t="n"/>
      <c r="R1643" s="223" t="n"/>
      <c r="S1643" s="223" t="n"/>
      <c r="T1643" s="223" t="n"/>
      <c r="U1643" s="261" t="n"/>
      <c r="V1643" s="86" t="n"/>
      <c r="W1643" s="223" t="n"/>
      <c r="X1643" s="225" t="n"/>
      <c r="Y1643" s="262" t="n"/>
      <c r="Z1643" s="226" t="n"/>
      <c r="AA1643" s="241" t="n"/>
      <c r="AB1643" s="237" t="n"/>
    </row>
    <row r="1644" ht="15" customHeight="1" s="283">
      <c r="A1644" s="109" t="n"/>
      <c r="B1644" s="222" t="n"/>
      <c r="C1644" s="223" t="n"/>
      <c r="D1644" s="223" t="n"/>
      <c r="E1644" s="223" t="n"/>
      <c r="F1644" s="223" t="n"/>
      <c r="G1644" s="223" t="n"/>
      <c r="H1644" s="223" t="n"/>
      <c r="I1644" s="258" t="n"/>
      <c r="J1644" s="186" t="n"/>
      <c r="K1644" s="223" t="n"/>
      <c r="L1644" s="264" t="n"/>
      <c r="M1644" s="265" t="n"/>
      <c r="N1644" s="223" t="n"/>
      <c r="O1644" s="223" t="n"/>
      <c r="P1644" s="260" t="n"/>
      <c r="Q1644" s="260" t="n"/>
      <c r="R1644" s="223" t="n"/>
      <c r="S1644" s="223" t="n"/>
      <c r="T1644" s="223" t="n"/>
      <c r="U1644" s="261" t="n"/>
      <c r="V1644" s="86" t="n"/>
      <c r="W1644" s="223" t="n"/>
      <c r="X1644" s="225" t="n"/>
      <c r="Y1644" s="262" t="n"/>
      <c r="Z1644" s="226" t="n"/>
      <c r="AA1644" s="241" t="n"/>
      <c r="AB1644" s="237" t="n"/>
    </row>
    <row r="1645" ht="15" customHeight="1" s="283">
      <c r="A1645" s="109" t="n"/>
      <c r="B1645" s="222" t="n"/>
      <c r="C1645" s="223" t="n"/>
      <c r="D1645" s="223" t="n"/>
      <c r="E1645" s="223" t="n"/>
      <c r="F1645" s="223" t="n"/>
      <c r="G1645" s="223" t="n"/>
      <c r="H1645" s="223" t="n"/>
      <c r="I1645" s="258" t="n"/>
      <c r="J1645" s="186" t="n"/>
      <c r="K1645" s="223" t="n"/>
      <c r="L1645" s="223" t="n"/>
      <c r="M1645" s="259" t="n"/>
      <c r="N1645" s="223" t="n"/>
      <c r="O1645" s="223" t="n"/>
      <c r="P1645" s="260" t="n"/>
      <c r="Q1645" s="260" t="n"/>
      <c r="R1645" s="223" t="n"/>
      <c r="S1645" s="223" t="n"/>
      <c r="T1645" s="223" t="n"/>
      <c r="U1645" s="261" t="n"/>
      <c r="V1645" s="86" t="n"/>
      <c r="W1645" s="223" t="n"/>
      <c r="X1645" s="225" t="n"/>
      <c r="Y1645" s="262" t="n"/>
      <c r="Z1645" s="226" t="n"/>
      <c r="AA1645" s="241" t="n"/>
      <c r="AB1645" s="237" t="n"/>
    </row>
    <row r="1646" ht="15" customHeight="1" s="283">
      <c r="A1646" s="109" t="n"/>
      <c r="B1646" s="222" t="n"/>
      <c r="C1646" s="223" t="n"/>
      <c r="D1646" s="223" t="n"/>
      <c r="E1646" s="223" t="n"/>
      <c r="F1646" s="223" t="n"/>
      <c r="G1646" s="223" t="n"/>
      <c r="H1646" s="223" t="n"/>
      <c r="I1646" s="258" t="n"/>
      <c r="J1646" s="186" t="n"/>
      <c r="K1646" s="223" t="n"/>
      <c r="L1646" s="264" t="n"/>
      <c r="M1646" s="265" t="n"/>
      <c r="N1646" s="223" t="n"/>
      <c r="O1646" s="223" t="n"/>
      <c r="P1646" s="260" t="n"/>
      <c r="Q1646" s="260" t="n"/>
      <c r="R1646" s="223" t="n"/>
      <c r="S1646" s="223" t="n"/>
      <c r="T1646" s="223" t="n"/>
      <c r="U1646" s="261" t="n"/>
      <c r="V1646" s="86" t="n"/>
      <c r="W1646" s="223" t="n"/>
      <c r="X1646" s="225" t="n"/>
      <c r="Y1646" s="262" t="n"/>
      <c r="Z1646" s="226" t="n"/>
      <c r="AA1646" s="241" t="n"/>
      <c r="AB1646" s="237" t="n"/>
    </row>
    <row r="1647" ht="15" customHeight="1" s="283">
      <c r="A1647" s="109" t="n"/>
      <c r="B1647" s="222" t="n"/>
      <c r="C1647" s="223" t="n"/>
      <c r="D1647" s="223" t="n"/>
      <c r="E1647" s="223" t="n"/>
      <c r="F1647" s="223" t="n"/>
      <c r="G1647" s="223" t="n"/>
      <c r="H1647" s="223" t="n"/>
      <c r="I1647" s="258" t="n"/>
      <c r="J1647" s="186" t="n"/>
      <c r="K1647" s="223" t="n"/>
      <c r="L1647" s="264" t="n"/>
      <c r="M1647" s="265" t="n"/>
      <c r="N1647" s="223" t="n"/>
      <c r="O1647" s="223" t="n"/>
      <c r="P1647" s="260" t="n"/>
      <c r="Q1647" s="260" t="n"/>
      <c r="R1647" s="223" t="n"/>
      <c r="S1647" s="223" t="n"/>
      <c r="T1647" s="223" t="n"/>
      <c r="U1647" s="261" t="n"/>
      <c r="V1647" s="86" t="n"/>
      <c r="W1647" s="223" t="n"/>
      <c r="X1647" s="225" t="n"/>
      <c r="Y1647" s="262" t="n"/>
      <c r="Z1647" s="226" t="n"/>
      <c r="AA1647" s="241" t="n"/>
      <c r="AB1647" s="237" t="n"/>
    </row>
    <row r="1648" ht="15" customHeight="1" s="283">
      <c r="A1648" s="109" t="n"/>
      <c r="B1648" s="222" t="n"/>
      <c r="C1648" s="223" t="n"/>
      <c r="D1648" s="223" t="n"/>
      <c r="E1648" s="223" t="n"/>
      <c r="F1648" s="223" t="n"/>
      <c r="G1648" s="223" t="n"/>
      <c r="H1648" s="223" t="n"/>
      <c r="I1648" s="258" t="n"/>
      <c r="J1648" s="186" t="n"/>
      <c r="K1648" s="223" t="n"/>
      <c r="L1648" s="264" t="n"/>
      <c r="M1648" s="265" t="n"/>
      <c r="N1648" s="223" t="n"/>
      <c r="O1648" s="223" t="n"/>
      <c r="P1648" s="260" t="n"/>
      <c r="Q1648" s="260" t="n"/>
      <c r="R1648" s="223" t="n"/>
      <c r="S1648" s="223" t="n"/>
      <c r="T1648" s="223" t="n"/>
      <c r="U1648" s="261" t="n"/>
      <c r="V1648" s="86" t="n"/>
      <c r="W1648" s="223" t="n"/>
      <c r="X1648" s="225" t="n"/>
      <c r="Y1648" s="262" t="n"/>
      <c r="Z1648" s="226" t="n"/>
      <c r="AA1648" s="241" t="n"/>
      <c r="AB1648" s="237" t="n"/>
    </row>
    <row r="1649" ht="15" customHeight="1" s="283">
      <c r="A1649" s="109" t="n"/>
      <c r="B1649" s="222" t="n"/>
      <c r="C1649" s="223" t="n"/>
      <c r="D1649" s="223" t="n"/>
      <c r="E1649" s="223" t="n"/>
      <c r="F1649" s="223" t="n"/>
      <c r="G1649" s="223" t="n"/>
      <c r="H1649" s="223" t="n"/>
      <c r="I1649" s="258" t="n"/>
      <c r="J1649" s="186" t="n"/>
      <c r="K1649" s="223" t="n"/>
      <c r="L1649" s="264" t="n"/>
      <c r="M1649" s="265" t="n"/>
      <c r="N1649" s="223" t="n"/>
      <c r="O1649" s="223" t="n"/>
      <c r="P1649" s="260" t="n"/>
      <c r="Q1649" s="260" t="n"/>
      <c r="R1649" s="223" t="n"/>
      <c r="S1649" s="223" t="n"/>
      <c r="T1649" s="223" t="n"/>
      <c r="U1649" s="261" t="n"/>
      <c r="V1649" s="86" t="n"/>
      <c r="W1649" s="223" t="n"/>
      <c r="X1649" s="225" t="n"/>
      <c r="Y1649" s="262" t="n"/>
      <c r="Z1649" s="226" t="n"/>
      <c r="AA1649" s="241" t="n"/>
      <c r="AB1649" s="237" t="n"/>
    </row>
    <row r="1650" ht="15" customHeight="1" s="283">
      <c r="A1650" s="109" t="n"/>
      <c r="B1650" s="222" t="n"/>
      <c r="C1650" s="223" t="n"/>
      <c r="D1650" s="223" t="n"/>
      <c r="E1650" s="223" t="n"/>
      <c r="F1650" s="223" t="n"/>
      <c r="G1650" s="223" t="n"/>
      <c r="H1650" s="223" t="n"/>
      <c r="I1650" s="258" t="n"/>
      <c r="J1650" s="186" t="n"/>
      <c r="K1650" s="223" t="n"/>
      <c r="L1650" s="264" t="n"/>
      <c r="M1650" s="265" t="n"/>
      <c r="N1650" s="223" t="n"/>
      <c r="O1650" s="223" t="n"/>
      <c r="P1650" s="260" t="n"/>
      <c r="Q1650" s="260" t="n"/>
      <c r="R1650" s="223" t="n"/>
      <c r="S1650" s="223" t="n"/>
      <c r="T1650" s="223" t="n"/>
      <c r="U1650" s="261" t="n"/>
      <c r="V1650" s="86" t="n"/>
      <c r="W1650" s="223" t="n"/>
      <c r="X1650" s="225" t="n"/>
      <c r="Y1650" s="262" t="n"/>
      <c r="Z1650" s="226" t="n"/>
      <c r="AA1650" s="241" t="n"/>
      <c r="AB1650" s="237" t="n"/>
    </row>
    <row r="1651" ht="15" customHeight="1" s="283">
      <c r="A1651" s="109" t="n"/>
      <c r="B1651" s="222" t="n"/>
      <c r="C1651" s="223" t="n"/>
      <c r="D1651" s="223" t="n"/>
      <c r="E1651" s="223" t="n"/>
      <c r="F1651" s="223" t="n"/>
      <c r="G1651" s="223" t="n"/>
      <c r="H1651" s="223" t="n"/>
      <c r="I1651" s="258" t="n"/>
      <c r="J1651" s="186" t="n"/>
      <c r="K1651" s="223" t="n"/>
      <c r="L1651" s="264" t="n"/>
      <c r="M1651" s="265" t="n"/>
      <c r="N1651" s="223" t="n"/>
      <c r="O1651" s="223" t="n"/>
      <c r="P1651" s="260" t="n"/>
      <c r="Q1651" s="260" t="n"/>
      <c r="R1651" s="223" t="n"/>
      <c r="S1651" s="223" t="n"/>
      <c r="T1651" s="223" t="n"/>
      <c r="U1651" s="261" t="n"/>
      <c r="V1651" s="86" t="n"/>
      <c r="W1651" s="223" t="n"/>
      <c r="X1651" s="225" t="n"/>
      <c r="Y1651" s="262" t="n"/>
      <c r="Z1651" s="226" t="n"/>
      <c r="AA1651" s="241" t="n"/>
      <c r="AB1651" s="237" t="n"/>
    </row>
    <row r="1652" ht="15" customHeight="1" s="283">
      <c r="A1652" s="109" t="n"/>
      <c r="B1652" s="222" t="n"/>
      <c r="C1652" s="223" t="n"/>
      <c r="D1652" s="223" t="n"/>
      <c r="E1652" s="223" t="n"/>
      <c r="F1652" s="223" t="n"/>
      <c r="G1652" s="223" t="n"/>
      <c r="H1652" s="223" t="n"/>
      <c r="I1652" s="258" t="n"/>
      <c r="J1652" s="186" t="n"/>
      <c r="K1652" s="264" t="n"/>
      <c r="L1652" s="264" t="n"/>
      <c r="M1652" s="259" t="n"/>
      <c r="N1652" s="223" t="n"/>
      <c r="O1652" s="223" t="n"/>
      <c r="P1652" s="260" t="n"/>
      <c r="Q1652" s="260" t="n"/>
      <c r="R1652" s="223" t="n"/>
      <c r="S1652" s="223" t="n"/>
      <c r="T1652" s="223" t="n"/>
      <c r="U1652" s="261" t="n"/>
      <c r="V1652" s="86" t="n"/>
      <c r="W1652" s="223" t="n"/>
      <c r="X1652" s="225" t="n"/>
      <c r="Y1652" s="262" t="n"/>
      <c r="Z1652" s="226" t="n"/>
      <c r="AA1652" s="241" t="n"/>
      <c r="AB1652" s="237" t="n"/>
    </row>
    <row r="1653" ht="15" customHeight="1" s="283">
      <c r="A1653" s="109" t="n"/>
      <c r="B1653" s="222" t="n"/>
      <c r="C1653" s="223" t="n"/>
      <c r="D1653" s="223" t="n"/>
      <c r="E1653" s="223" t="n"/>
      <c r="F1653" s="223" t="n"/>
      <c r="G1653" s="223" t="n"/>
      <c r="H1653" s="223" t="n"/>
      <c r="I1653" s="258" t="n"/>
      <c r="J1653" s="186" t="n"/>
      <c r="K1653" s="223" t="n"/>
      <c r="L1653" s="223" t="n"/>
      <c r="M1653" s="259" t="n"/>
      <c r="N1653" s="223" t="n"/>
      <c r="O1653" s="223" t="n"/>
      <c r="P1653" s="260" t="n"/>
      <c r="Q1653" s="260" t="n"/>
      <c r="R1653" s="223" t="n"/>
      <c r="S1653" s="223" t="n"/>
      <c r="T1653" s="223" t="n"/>
      <c r="U1653" s="261" t="n"/>
      <c r="V1653" s="86" t="n"/>
      <c r="W1653" s="223" t="n"/>
      <c r="X1653" s="225" t="n"/>
      <c r="Y1653" s="262" t="n"/>
      <c r="Z1653" s="226" t="n"/>
      <c r="AA1653" s="241" t="n"/>
      <c r="AB1653" s="237" t="n"/>
    </row>
    <row r="1654" ht="15" customHeight="1" s="283">
      <c r="A1654" s="109" t="n"/>
      <c r="B1654" s="222" t="n"/>
      <c r="C1654" s="223" t="n"/>
      <c r="D1654" s="223" t="n"/>
      <c r="E1654" s="223" t="n"/>
      <c r="F1654" s="223" t="n"/>
      <c r="G1654" s="223" t="n"/>
      <c r="H1654" s="223" t="n"/>
      <c r="I1654" s="258" t="n"/>
      <c r="J1654" s="186" t="n"/>
      <c r="K1654" s="223" t="n"/>
      <c r="L1654" s="264" t="n"/>
      <c r="M1654" s="265" t="n"/>
      <c r="N1654" s="223" t="n"/>
      <c r="O1654" s="223" t="n"/>
      <c r="P1654" s="260" t="n"/>
      <c r="Q1654" s="260" t="n"/>
      <c r="R1654" s="223" t="n"/>
      <c r="S1654" s="223" t="n"/>
      <c r="T1654" s="223" t="n"/>
      <c r="U1654" s="261" t="n"/>
      <c r="V1654" s="86" t="n"/>
      <c r="W1654" s="223" t="n"/>
      <c r="X1654" s="225" t="n"/>
      <c r="Y1654" s="262" t="n"/>
      <c r="Z1654" s="226" t="n"/>
      <c r="AA1654" s="241" t="n"/>
      <c r="AB1654" s="237" t="n"/>
    </row>
    <row r="1655" ht="15" customHeight="1" s="283">
      <c r="A1655" s="109" t="n"/>
      <c r="B1655" s="222" t="n"/>
      <c r="C1655" s="223" t="n"/>
      <c r="D1655" s="223" t="n"/>
      <c r="E1655" s="266" t="n"/>
      <c r="F1655" s="223" t="n"/>
      <c r="G1655" s="223" t="n"/>
      <c r="H1655" s="223" t="n"/>
      <c r="I1655" s="258" t="n"/>
      <c r="J1655" s="186" t="n"/>
      <c r="K1655" s="223" t="n"/>
      <c r="L1655" s="264" t="n"/>
      <c r="M1655" s="265" t="n"/>
      <c r="N1655" s="223" t="n"/>
      <c r="O1655" s="223" t="n"/>
      <c r="P1655" s="260" t="n"/>
      <c r="Q1655" s="260" t="n"/>
      <c r="R1655" s="223" t="n"/>
      <c r="S1655" s="223" t="n"/>
      <c r="T1655" s="223" t="n"/>
      <c r="U1655" s="261" t="n"/>
      <c r="V1655" s="86" t="n"/>
      <c r="W1655" s="223" t="n"/>
      <c r="X1655" s="225" t="n"/>
      <c r="Y1655" s="262" t="n"/>
      <c r="Z1655" s="226" t="n"/>
      <c r="AA1655" s="241" t="n"/>
      <c r="AB1655" s="237" t="n"/>
    </row>
    <row r="1656" ht="15" customHeight="1" s="283">
      <c r="A1656" s="109" t="n"/>
      <c r="B1656" s="222" t="n"/>
      <c r="C1656" s="223" t="n"/>
      <c r="D1656" s="223" t="n"/>
      <c r="E1656" s="223" t="n"/>
      <c r="F1656" s="223" t="n"/>
      <c r="G1656" s="223" t="n"/>
      <c r="H1656" s="223" t="n"/>
      <c r="I1656" s="258" t="n"/>
      <c r="J1656" s="186" t="n"/>
      <c r="K1656" s="223" t="n"/>
      <c r="L1656" s="264" t="n"/>
      <c r="M1656" s="265" t="n"/>
      <c r="N1656" s="223" t="n"/>
      <c r="O1656" s="223" t="n"/>
      <c r="P1656" s="260" t="n"/>
      <c r="Q1656" s="260" t="n"/>
      <c r="R1656" s="223" t="n"/>
      <c r="S1656" s="223" t="n"/>
      <c r="T1656" s="223" t="n"/>
      <c r="U1656" s="261" t="n"/>
      <c r="V1656" s="86" t="n"/>
      <c r="W1656" s="223" t="n"/>
      <c r="X1656" s="225" t="n"/>
      <c r="Y1656" s="262" t="n"/>
      <c r="Z1656" s="226" t="n"/>
      <c r="AA1656" s="241" t="n"/>
      <c r="AB1656" s="237" t="n"/>
    </row>
    <row r="1657" ht="15" customHeight="1" s="283">
      <c r="A1657" s="109" t="n"/>
      <c r="B1657" s="222" t="n"/>
      <c r="C1657" s="223" t="n"/>
      <c r="D1657" s="223" t="n"/>
      <c r="E1657" s="223" t="n"/>
      <c r="F1657" s="223" t="n"/>
      <c r="G1657" s="223" t="n"/>
      <c r="H1657" s="223" t="n"/>
      <c r="I1657" s="258" t="n"/>
      <c r="J1657" s="186" t="n"/>
      <c r="K1657" s="223" t="n"/>
      <c r="L1657" s="264" t="n"/>
      <c r="M1657" s="265" t="n"/>
      <c r="N1657" s="223" t="n"/>
      <c r="O1657" s="223" t="n"/>
      <c r="P1657" s="260" t="n"/>
      <c r="Q1657" s="260" t="n"/>
      <c r="R1657" s="223" t="n"/>
      <c r="S1657" s="223" t="n"/>
      <c r="T1657" s="223" t="n"/>
      <c r="U1657" s="261" t="n"/>
      <c r="V1657" s="86" t="n"/>
      <c r="W1657" s="223" t="n"/>
      <c r="X1657" s="225" t="n"/>
      <c r="Y1657" s="262" t="n"/>
      <c r="Z1657" s="226" t="n"/>
      <c r="AA1657" s="241" t="n"/>
      <c r="AB1657" s="237" t="n"/>
    </row>
    <row r="1658" ht="15" customHeight="1" s="283">
      <c r="A1658" s="109" t="n"/>
      <c r="B1658" s="222" t="n"/>
      <c r="C1658" s="223" t="n"/>
      <c r="D1658" s="223" t="n"/>
      <c r="E1658" s="223" t="n"/>
      <c r="F1658" s="223" t="n"/>
      <c r="G1658" s="223" t="n"/>
      <c r="H1658" s="223" t="n"/>
      <c r="I1658" s="258" t="n"/>
      <c r="J1658" s="186" t="n"/>
      <c r="K1658" s="223" t="n"/>
      <c r="L1658" s="264" t="n"/>
      <c r="M1658" s="265" t="n"/>
      <c r="N1658" s="223" t="n"/>
      <c r="O1658" s="223" t="n"/>
      <c r="P1658" s="260" t="n"/>
      <c r="Q1658" s="260" t="n"/>
      <c r="R1658" s="223" t="n"/>
      <c r="S1658" s="223" t="n"/>
      <c r="T1658" s="223" t="n"/>
      <c r="U1658" s="261" t="n"/>
      <c r="V1658" s="86" t="n"/>
      <c r="W1658" s="223" t="n"/>
      <c r="X1658" s="225" t="n"/>
      <c r="Y1658" s="262" t="n"/>
      <c r="Z1658" s="226" t="n"/>
      <c r="AA1658" s="241" t="n"/>
      <c r="AB1658" s="237" t="n"/>
    </row>
    <row r="1659" ht="15" customHeight="1" s="283">
      <c r="A1659" s="109" t="n"/>
      <c r="B1659" s="222" t="n"/>
      <c r="C1659" s="223" t="n"/>
      <c r="D1659" s="223" t="n"/>
      <c r="E1659" s="223" t="n"/>
      <c r="F1659" s="223" t="n"/>
      <c r="G1659" s="223" t="n"/>
      <c r="H1659" s="223" t="n"/>
      <c r="I1659" s="258" t="n"/>
      <c r="J1659" s="186" t="n"/>
      <c r="K1659" s="223" t="n"/>
      <c r="L1659" s="264" t="n"/>
      <c r="M1659" s="265" t="n"/>
      <c r="N1659" s="223" t="n"/>
      <c r="O1659" s="223" t="n"/>
      <c r="P1659" s="260" t="n"/>
      <c r="Q1659" s="260" t="n"/>
      <c r="R1659" s="223" t="n"/>
      <c r="S1659" s="223" t="n"/>
      <c r="T1659" s="223" t="n"/>
      <c r="U1659" s="261" t="n"/>
      <c r="V1659" s="86" t="n"/>
      <c r="W1659" s="223" t="n"/>
      <c r="X1659" s="225" t="n"/>
      <c r="Y1659" s="262" t="n"/>
      <c r="Z1659" s="226" t="n"/>
      <c r="AA1659" s="241" t="n"/>
      <c r="AB1659" s="237" t="n"/>
    </row>
    <row r="1660" ht="15" customHeight="1" s="283">
      <c r="A1660" s="109" t="n"/>
      <c r="B1660" s="222" t="n"/>
      <c r="C1660" s="223" t="n"/>
      <c r="D1660" s="223" t="n"/>
      <c r="E1660" s="223" t="n"/>
      <c r="F1660" s="223" t="n"/>
      <c r="G1660" s="223" t="n"/>
      <c r="H1660" s="223" t="n"/>
      <c r="I1660" s="258" t="n"/>
      <c r="J1660" s="186" t="n"/>
      <c r="K1660" s="223" t="n"/>
      <c r="L1660" s="264" t="n"/>
      <c r="M1660" s="265" t="n"/>
      <c r="N1660" s="223" t="n"/>
      <c r="O1660" s="223" t="n"/>
      <c r="P1660" s="260" t="n"/>
      <c r="Q1660" s="260" t="n"/>
      <c r="R1660" s="223" t="n"/>
      <c r="S1660" s="223" t="n"/>
      <c r="T1660" s="223" t="n"/>
      <c r="U1660" s="261" t="n"/>
      <c r="V1660" s="86" t="n"/>
      <c r="W1660" s="223" t="n"/>
      <c r="X1660" s="225" t="n"/>
      <c r="Y1660" s="262" t="n"/>
      <c r="Z1660" s="226" t="n"/>
      <c r="AA1660" s="241" t="n"/>
      <c r="AB1660" s="237" t="n"/>
    </row>
    <row r="1661" ht="15" customHeight="1" s="283">
      <c r="A1661" s="109" t="n"/>
      <c r="B1661" s="222" t="n"/>
      <c r="C1661" s="223" t="n"/>
      <c r="D1661" s="223" t="n"/>
      <c r="E1661" s="223" t="n"/>
      <c r="F1661" s="223" t="n"/>
      <c r="G1661" s="223" t="n"/>
      <c r="H1661" s="223" t="n"/>
      <c r="I1661" s="258" t="n"/>
      <c r="J1661" s="186" t="n"/>
      <c r="K1661" s="223" t="n"/>
      <c r="L1661" s="264" t="n"/>
      <c r="M1661" s="265" t="n"/>
      <c r="N1661" s="223" t="n"/>
      <c r="O1661" s="223" t="n"/>
      <c r="P1661" s="260" t="n"/>
      <c r="Q1661" s="260" t="n"/>
      <c r="R1661" s="223" t="n"/>
      <c r="S1661" s="223" t="n"/>
      <c r="T1661" s="223" t="n"/>
      <c r="U1661" s="261" t="n"/>
      <c r="V1661" s="86" t="n"/>
      <c r="W1661" s="223" t="n"/>
      <c r="X1661" s="225" t="n"/>
      <c r="Y1661" s="262" t="n"/>
      <c r="Z1661" s="226" t="n"/>
      <c r="AA1661" s="241" t="n"/>
      <c r="AB1661" s="237" t="n"/>
    </row>
    <row r="1662" ht="15" customHeight="1" s="283">
      <c r="A1662" s="109" t="n"/>
      <c r="B1662" s="222" t="n"/>
      <c r="C1662" s="223" t="n"/>
      <c r="D1662" s="223" t="n"/>
      <c r="E1662" s="223" t="n"/>
      <c r="F1662" s="223" t="n"/>
      <c r="G1662" s="223" t="n"/>
      <c r="H1662" s="223" t="n"/>
      <c r="I1662" s="258" t="n"/>
      <c r="J1662" s="186" t="n"/>
      <c r="K1662" s="223" t="n"/>
      <c r="L1662" s="264" t="n"/>
      <c r="M1662" s="265" t="n"/>
      <c r="N1662" s="223" t="n"/>
      <c r="O1662" s="223" t="n"/>
      <c r="P1662" s="260" t="n"/>
      <c r="Q1662" s="260" t="n"/>
      <c r="R1662" s="223" t="n"/>
      <c r="S1662" s="223" t="n"/>
      <c r="T1662" s="223" t="n"/>
      <c r="U1662" s="261" t="n"/>
      <c r="V1662" s="86" t="n"/>
      <c r="W1662" s="223" t="n"/>
      <c r="X1662" s="225" t="n"/>
      <c r="Y1662" s="262" t="n"/>
      <c r="Z1662" s="226" t="n"/>
      <c r="AA1662" s="241" t="n"/>
      <c r="AB1662" s="237" t="n"/>
    </row>
    <row r="1663" ht="15" customHeight="1" s="283">
      <c r="A1663" s="109" t="n"/>
      <c r="B1663" s="222" t="n"/>
      <c r="C1663" s="223" t="n"/>
      <c r="D1663" s="223" t="n"/>
      <c r="E1663" s="223" t="n"/>
      <c r="F1663" s="223" t="n"/>
      <c r="G1663" s="223" t="n"/>
      <c r="H1663" s="223" t="n"/>
      <c r="I1663" s="258" t="n"/>
      <c r="J1663" s="186" t="n"/>
      <c r="K1663" s="223" t="n"/>
      <c r="L1663" s="264" t="n"/>
      <c r="M1663" s="265" t="n"/>
      <c r="N1663" s="223" t="n"/>
      <c r="O1663" s="223" t="n"/>
      <c r="P1663" s="260" t="n"/>
      <c r="Q1663" s="260" t="n"/>
      <c r="R1663" s="223" t="n"/>
      <c r="S1663" s="223" t="n"/>
      <c r="T1663" s="223" t="n"/>
      <c r="U1663" s="261" t="n"/>
      <c r="V1663" s="86" t="n"/>
      <c r="W1663" s="223" t="n"/>
      <c r="X1663" s="225" t="n"/>
      <c r="Y1663" s="262" t="n"/>
      <c r="Z1663" s="226" t="n"/>
      <c r="AA1663" s="241" t="n"/>
      <c r="AB1663" s="237" t="n"/>
    </row>
    <row r="1664" ht="15" customHeight="1" s="283">
      <c r="A1664" s="109" t="n"/>
      <c r="B1664" s="222" t="n"/>
      <c r="C1664" s="223" t="n"/>
      <c r="D1664" s="223" t="n"/>
      <c r="E1664" s="223" t="n"/>
      <c r="F1664" s="223" t="n"/>
      <c r="G1664" s="223" t="n"/>
      <c r="H1664" s="223" t="n"/>
      <c r="I1664" s="258" t="n"/>
      <c r="J1664" s="186" t="n"/>
      <c r="K1664" s="223" t="n"/>
      <c r="L1664" s="264" t="n"/>
      <c r="M1664" s="265" t="n"/>
      <c r="N1664" s="223" t="n"/>
      <c r="O1664" s="223" t="n"/>
      <c r="P1664" s="260" t="n"/>
      <c r="Q1664" s="260" t="n"/>
      <c r="R1664" s="223" t="n"/>
      <c r="S1664" s="223" t="n"/>
      <c r="T1664" s="223" t="n"/>
      <c r="U1664" s="261" t="n"/>
      <c r="V1664" s="86" t="n"/>
      <c r="W1664" s="223" t="n"/>
      <c r="X1664" s="225" t="n"/>
      <c r="Y1664" s="262" t="n"/>
      <c r="Z1664" s="226" t="n"/>
      <c r="AA1664" s="241" t="n"/>
      <c r="AB1664" s="237" t="n"/>
    </row>
    <row r="1665" ht="15" customHeight="1" s="283">
      <c r="A1665" s="109" t="n"/>
      <c r="B1665" s="222" t="n"/>
      <c r="C1665" s="223" t="n"/>
      <c r="D1665" s="223" t="n"/>
      <c r="E1665" s="223" t="n"/>
      <c r="F1665" s="223" t="n"/>
      <c r="G1665" s="223" t="n"/>
      <c r="H1665" s="223" t="n"/>
      <c r="I1665" s="258" t="n"/>
      <c r="J1665" s="186" t="n"/>
      <c r="K1665" s="223" t="n"/>
      <c r="L1665" s="264" t="n"/>
      <c r="M1665" s="265" t="n"/>
      <c r="N1665" s="223" t="n"/>
      <c r="O1665" s="223" t="n"/>
      <c r="P1665" s="260" t="n"/>
      <c r="Q1665" s="260" t="n"/>
      <c r="R1665" s="223" t="n"/>
      <c r="S1665" s="223" t="n"/>
      <c r="T1665" s="223" t="n"/>
      <c r="U1665" s="261" t="n"/>
      <c r="V1665" s="86" t="n"/>
      <c r="W1665" s="223" t="n"/>
      <c r="X1665" s="225" t="n"/>
      <c r="Y1665" s="262" t="n"/>
      <c r="Z1665" s="226" t="n"/>
      <c r="AA1665" s="241" t="n"/>
      <c r="AB1665" s="237" t="n"/>
    </row>
    <row r="1666" ht="15" customHeight="1" s="283">
      <c r="A1666" s="109" t="n"/>
      <c r="B1666" s="222" t="n"/>
      <c r="C1666" s="223" t="n"/>
      <c r="D1666" s="223" t="n"/>
      <c r="E1666" s="223" t="n"/>
      <c r="F1666" s="223" t="n"/>
      <c r="G1666" s="223" t="n"/>
      <c r="H1666" s="223" t="n"/>
      <c r="I1666" s="258" t="n"/>
      <c r="J1666" s="186" t="n"/>
      <c r="K1666" s="223" t="n"/>
      <c r="L1666" s="264" t="n"/>
      <c r="M1666" s="265" t="n"/>
      <c r="N1666" s="223" t="n"/>
      <c r="O1666" s="223" t="n"/>
      <c r="P1666" s="260" t="n"/>
      <c r="Q1666" s="260" t="n"/>
      <c r="R1666" s="223" t="n"/>
      <c r="S1666" s="223" t="n"/>
      <c r="T1666" s="223" t="n"/>
      <c r="U1666" s="261" t="n"/>
      <c r="V1666" s="86" t="n"/>
      <c r="W1666" s="223" t="n"/>
      <c r="X1666" s="225" t="n"/>
      <c r="Y1666" s="262" t="n"/>
      <c r="Z1666" s="226" t="n"/>
      <c r="AA1666" s="241" t="n"/>
      <c r="AB1666" s="237" t="n"/>
    </row>
    <row r="1667" ht="15" customHeight="1" s="283">
      <c r="A1667" s="109" t="n"/>
      <c r="B1667" s="222" t="n"/>
      <c r="C1667" s="223" t="n"/>
      <c r="D1667" s="223" t="n"/>
      <c r="E1667" s="223" t="n"/>
      <c r="F1667" s="223" t="n"/>
      <c r="G1667" s="223" t="n"/>
      <c r="H1667" s="223" t="n"/>
      <c r="I1667" s="258" t="n"/>
      <c r="J1667" s="186" t="n"/>
      <c r="K1667" s="223" t="n"/>
      <c r="L1667" s="264" t="n"/>
      <c r="M1667" s="265" t="n"/>
      <c r="N1667" s="223" t="n"/>
      <c r="O1667" s="223" t="n"/>
      <c r="P1667" s="260" t="n"/>
      <c r="Q1667" s="260" t="n"/>
      <c r="R1667" s="223" t="n"/>
      <c r="S1667" s="223" t="n"/>
      <c r="T1667" s="223" t="n"/>
      <c r="U1667" s="261" t="n"/>
      <c r="V1667" s="86" t="n"/>
      <c r="W1667" s="223" t="n"/>
      <c r="X1667" s="225" t="n"/>
      <c r="Y1667" s="262" t="n"/>
      <c r="Z1667" s="226" t="n"/>
      <c r="AA1667" s="241" t="n"/>
      <c r="AB1667" s="237" t="n"/>
    </row>
    <row r="1668" ht="15" customHeight="1" s="283">
      <c r="A1668" s="109" t="n"/>
      <c r="B1668" s="222" t="n"/>
      <c r="C1668" s="223" t="n"/>
      <c r="D1668" s="223" t="n"/>
      <c r="E1668" s="223" t="n"/>
      <c r="F1668" s="223" t="n"/>
      <c r="G1668" s="223" t="n"/>
      <c r="H1668" s="223" t="n"/>
      <c r="I1668" s="258" t="n"/>
      <c r="J1668" s="186" t="n"/>
      <c r="K1668" s="223" t="n"/>
      <c r="L1668" s="264" t="n"/>
      <c r="M1668" s="265" t="n"/>
      <c r="N1668" s="223" t="n"/>
      <c r="O1668" s="223" t="n"/>
      <c r="P1668" s="260" t="n"/>
      <c r="Q1668" s="260" t="n"/>
      <c r="R1668" s="223" t="n"/>
      <c r="S1668" s="223" t="n"/>
      <c r="T1668" s="223" t="n"/>
      <c r="U1668" s="261" t="n"/>
      <c r="V1668" s="86" t="n"/>
      <c r="W1668" s="223" t="n"/>
      <c r="X1668" s="225" t="n"/>
      <c r="Y1668" s="262" t="n"/>
      <c r="Z1668" s="226" t="n"/>
      <c r="AA1668" s="241" t="n"/>
      <c r="AB1668" s="237" t="n"/>
    </row>
    <row r="1669" ht="15" customHeight="1" s="283">
      <c r="A1669" s="109" t="n"/>
      <c r="B1669" s="222" t="n"/>
      <c r="C1669" s="223" t="n"/>
      <c r="D1669" s="223" t="n"/>
      <c r="E1669" s="223" t="n"/>
      <c r="F1669" s="223" t="n"/>
      <c r="G1669" s="223" t="n"/>
      <c r="H1669" s="223" t="n"/>
      <c r="I1669" s="258" t="n"/>
      <c r="J1669" s="186" t="n"/>
      <c r="K1669" s="223" t="n"/>
      <c r="L1669" s="264" t="n"/>
      <c r="M1669" s="265" t="n"/>
      <c r="N1669" s="223" t="n"/>
      <c r="O1669" s="223" t="n"/>
      <c r="P1669" s="260" t="n"/>
      <c r="Q1669" s="260" t="n"/>
      <c r="R1669" s="223" t="n"/>
      <c r="S1669" s="223" t="n"/>
      <c r="T1669" s="223" t="n"/>
      <c r="U1669" s="261" t="n"/>
      <c r="V1669" s="86" t="n"/>
      <c r="W1669" s="223" t="n"/>
      <c r="X1669" s="225" t="n"/>
      <c r="Y1669" s="262" t="n"/>
      <c r="Z1669" s="226" t="n"/>
      <c r="AA1669" s="241" t="n"/>
      <c r="AB1669" s="237" t="n"/>
    </row>
    <row r="1670" ht="15" customHeight="1" s="283">
      <c r="A1670" s="109" t="n"/>
      <c r="B1670" s="222" t="n"/>
      <c r="C1670" s="223" t="n"/>
      <c r="D1670" s="223" t="n"/>
      <c r="E1670" s="223" t="n"/>
      <c r="F1670" s="223" t="n"/>
      <c r="G1670" s="223" t="n"/>
      <c r="H1670" s="223" t="n"/>
      <c r="I1670" s="258" t="n"/>
      <c r="J1670" s="186" t="n"/>
      <c r="K1670" s="223" t="n"/>
      <c r="L1670" s="264" t="n"/>
      <c r="M1670" s="265" t="n"/>
      <c r="N1670" s="223" t="n"/>
      <c r="O1670" s="223" t="n"/>
      <c r="P1670" s="260" t="n"/>
      <c r="Q1670" s="260" t="n"/>
      <c r="R1670" s="223" t="n"/>
      <c r="S1670" s="223" t="n"/>
      <c r="T1670" s="223" t="n"/>
      <c r="U1670" s="261" t="n"/>
      <c r="V1670" s="86" t="n"/>
      <c r="W1670" s="223" t="n"/>
      <c r="X1670" s="225" t="n"/>
      <c r="Y1670" s="262" t="n"/>
      <c r="Z1670" s="226" t="n"/>
      <c r="AA1670" s="241" t="n"/>
      <c r="AB1670" s="237" t="n"/>
    </row>
    <row r="1671" ht="15" customHeight="1" s="283">
      <c r="A1671" s="109" t="n"/>
      <c r="B1671" s="222" t="n"/>
      <c r="C1671" s="223" t="n"/>
      <c r="D1671" s="223" t="n"/>
      <c r="E1671" s="223" t="n"/>
      <c r="F1671" s="223" t="n"/>
      <c r="G1671" s="223" t="n"/>
      <c r="H1671" s="223" t="n"/>
      <c r="I1671" s="258" t="n"/>
      <c r="J1671" s="186" t="n"/>
      <c r="K1671" s="264" t="n"/>
      <c r="L1671" s="264" t="n"/>
      <c r="M1671" s="259" t="n"/>
      <c r="N1671" s="223" t="n"/>
      <c r="O1671" s="223" t="n"/>
      <c r="P1671" s="260" t="n"/>
      <c r="Q1671" s="260" t="n"/>
      <c r="R1671" s="223" t="n"/>
      <c r="S1671" s="223" t="n"/>
      <c r="T1671" s="223" t="n"/>
      <c r="U1671" s="261" t="n"/>
      <c r="V1671" s="86" t="n"/>
      <c r="W1671" s="223" t="n"/>
      <c r="X1671" s="225" t="n"/>
      <c r="Y1671" s="262" t="n"/>
      <c r="Z1671" s="226" t="n"/>
      <c r="AA1671" s="241" t="n"/>
      <c r="AB1671" s="237" t="n"/>
    </row>
    <row r="1672" ht="15" customHeight="1" s="283">
      <c r="A1672" s="109" t="n"/>
      <c r="B1672" s="222" t="n"/>
      <c r="C1672" s="223" t="n"/>
      <c r="D1672" s="223" t="n"/>
      <c r="E1672" s="223" t="n"/>
      <c r="F1672" s="223" t="n"/>
      <c r="G1672" s="223" t="n"/>
      <c r="H1672" s="223" t="n"/>
      <c r="I1672" s="258" t="n"/>
      <c r="J1672" s="186" t="n"/>
      <c r="K1672" s="223" t="n"/>
      <c r="L1672" s="264" t="n"/>
      <c r="M1672" s="265" t="n"/>
      <c r="N1672" s="223" t="n"/>
      <c r="O1672" s="223" t="n"/>
      <c r="P1672" s="260" t="n"/>
      <c r="Q1672" s="260" t="n"/>
      <c r="R1672" s="223" t="n"/>
      <c r="S1672" s="223" t="n"/>
      <c r="T1672" s="223" t="n"/>
      <c r="U1672" s="261" t="n"/>
      <c r="V1672" s="86" t="n"/>
      <c r="W1672" s="223" t="n"/>
      <c r="X1672" s="225" t="n"/>
      <c r="Y1672" s="262" t="n"/>
      <c r="Z1672" s="226" t="n"/>
      <c r="AA1672" s="241" t="n"/>
      <c r="AB1672" s="237" t="n"/>
    </row>
    <row r="1673" ht="15" customHeight="1" s="283">
      <c r="A1673" s="109" t="n"/>
      <c r="B1673" s="222" t="n"/>
      <c r="C1673" s="223" t="n"/>
      <c r="D1673" s="223" t="n"/>
      <c r="E1673" s="223" t="n"/>
      <c r="F1673" s="223" t="n"/>
      <c r="G1673" s="223" t="n"/>
      <c r="H1673" s="223" t="n"/>
      <c r="I1673" s="258" t="n"/>
      <c r="J1673" s="186" t="n"/>
      <c r="K1673" s="223" t="n"/>
      <c r="L1673" s="264" t="n"/>
      <c r="M1673" s="265" t="n"/>
      <c r="N1673" s="223" t="n"/>
      <c r="O1673" s="223" t="n"/>
      <c r="P1673" s="260" t="n"/>
      <c r="Q1673" s="260" t="n"/>
      <c r="R1673" s="223" t="n"/>
      <c r="S1673" s="223" t="n"/>
      <c r="T1673" s="223" t="n"/>
      <c r="U1673" s="261" t="n"/>
      <c r="V1673" s="86" t="n"/>
      <c r="W1673" s="223" t="n"/>
      <c r="X1673" s="225" t="n"/>
      <c r="Y1673" s="262" t="n"/>
      <c r="Z1673" s="226" t="n"/>
      <c r="AA1673" s="241" t="n"/>
      <c r="AB1673" s="237" t="n"/>
    </row>
    <row r="1674" ht="15" customHeight="1" s="283">
      <c r="A1674" s="109" t="n"/>
      <c r="B1674" s="222" t="n"/>
      <c r="C1674" s="223" t="n"/>
      <c r="D1674" s="223" t="n"/>
      <c r="E1674" s="223" t="n"/>
      <c r="F1674" s="223" t="n"/>
      <c r="G1674" s="223" t="n"/>
      <c r="H1674" s="223" t="n"/>
      <c r="I1674" s="258" t="n"/>
      <c r="J1674" s="186" t="n"/>
      <c r="K1674" s="223" t="n"/>
      <c r="L1674" s="264" t="n"/>
      <c r="M1674" s="265" t="n"/>
      <c r="N1674" s="223" t="n"/>
      <c r="O1674" s="223" t="n"/>
      <c r="P1674" s="260" t="n"/>
      <c r="Q1674" s="260" t="n"/>
      <c r="R1674" s="223" t="n"/>
      <c r="S1674" s="223" t="n"/>
      <c r="T1674" s="223" t="n"/>
      <c r="U1674" s="261" t="n"/>
      <c r="V1674" s="86" t="n"/>
      <c r="W1674" s="223" t="n"/>
      <c r="X1674" s="225" t="n"/>
      <c r="Y1674" s="262" t="n"/>
      <c r="Z1674" s="226" t="n"/>
      <c r="AA1674" s="241" t="n"/>
      <c r="AB1674" s="237" t="n"/>
    </row>
    <row r="1675" ht="15" customHeight="1" s="283">
      <c r="A1675" s="109" t="n"/>
      <c r="B1675" s="222" t="n"/>
      <c r="C1675" s="223" t="n"/>
      <c r="D1675" s="223" t="n"/>
      <c r="E1675" s="223" t="n"/>
      <c r="F1675" s="223" t="n"/>
      <c r="G1675" s="223" t="n"/>
      <c r="H1675" s="223" t="n"/>
      <c r="I1675" s="258" t="n"/>
      <c r="J1675" s="186" t="n"/>
      <c r="K1675" s="223" t="n"/>
      <c r="L1675" s="264" t="n"/>
      <c r="M1675" s="265" t="n"/>
      <c r="N1675" s="223" t="n"/>
      <c r="O1675" s="223" t="n"/>
      <c r="P1675" s="260" t="n"/>
      <c r="Q1675" s="260" t="n"/>
      <c r="R1675" s="223" t="n"/>
      <c r="S1675" s="223" t="n"/>
      <c r="T1675" s="223" t="n"/>
      <c r="U1675" s="261" t="n"/>
      <c r="V1675" s="86" t="n"/>
      <c r="W1675" s="223" t="n"/>
      <c r="X1675" s="225" t="n"/>
      <c r="Y1675" s="262" t="n"/>
      <c r="Z1675" s="226" t="n"/>
      <c r="AA1675" s="241" t="n"/>
      <c r="AB1675" s="237" t="n"/>
    </row>
    <row r="1676" ht="15" customHeight="1" s="283">
      <c r="A1676" s="109" t="n"/>
      <c r="B1676" s="222" t="n"/>
      <c r="C1676" s="223" t="n"/>
      <c r="D1676" s="223" t="n"/>
      <c r="E1676" s="223" t="n"/>
      <c r="F1676" s="223" t="n"/>
      <c r="G1676" s="223" t="n"/>
      <c r="H1676" s="223" t="n"/>
      <c r="I1676" s="258" t="n"/>
      <c r="J1676" s="186" t="n"/>
      <c r="K1676" s="223" t="n"/>
      <c r="L1676" s="264" t="n"/>
      <c r="M1676" s="265" t="n"/>
      <c r="N1676" s="223" t="n"/>
      <c r="O1676" s="223" t="n"/>
      <c r="P1676" s="260" t="n"/>
      <c r="Q1676" s="260" t="n"/>
      <c r="R1676" s="223" t="n"/>
      <c r="S1676" s="223" t="n"/>
      <c r="T1676" s="223" t="n"/>
      <c r="U1676" s="261" t="n"/>
      <c r="V1676" s="86" t="n"/>
      <c r="W1676" s="223" t="n"/>
      <c r="X1676" s="225" t="n"/>
      <c r="Y1676" s="262" t="n"/>
      <c r="Z1676" s="226" t="n"/>
      <c r="AA1676" s="241" t="n"/>
      <c r="AB1676" s="237" t="n"/>
    </row>
    <row r="1677" ht="15" customHeight="1" s="283">
      <c r="A1677" s="109" t="n"/>
      <c r="B1677" s="222" t="n"/>
      <c r="C1677" s="223" t="n"/>
      <c r="D1677" s="223" t="n"/>
      <c r="E1677" s="223" t="n"/>
      <c r="F1677" s="223" t="n"/>
      <c r="G1677" s="223" t="n"/>
      <c r="H1677" s="223" t="n"/>
      <c r="I1677" s="258" t="n"/>
      <c r="J1677" s="186" t="n"/>
      <c r="K1677" s="223" t="n"/>
      <c r="L1677" s="264" t="n"/>
      <c r="M1677" s="265" t="n"/>
      <c r="N1677" s="223" t="n"/>
      <c r="O1677" s="223" t="n"/>
      <c r="P1677" s="260" t="n"/>
      <c r="Q1677" s="260" t="n"/>
      <c r="R1677" s="223" t="n"/>
      <c r="S1677" s="223" t="n"/>
      <c r="T1677" s="223" t="n"/>
      <c r="U1677" s="261" t="n"/>
      <c r="V1677" s="86" t="n"/>
      <c r="W1677" s="223" t="n"/>
      <c r="X1677" s="225" t="n"/>
      <c r="Y1677" s="262" t="n"/>
      <c r="Z1677" s="226" t="n"/>
      <c r="AA1677" s="241" t="n"/>
      <c r="AB1677" s="237" t="n"/>
    </row>
    <row r="1678" ht="15" customHeight="1" s="283">
      <c r="A1678" s="109" t="n"/>
      <c r="B1678" s="222" t="n"/>
      <c r="C1678" s="223" t="n"/>
      <c r="D1678" s="223" t="n"/>
      <c r="E1678" s="223" t="n"/>
      <c r="F1678" s="223" t="n"/>
      <c r="G1678" s="223" t="n"/>
      <c r="H1678" s="223" t="n"/>
      <c r="I1678" s="258" t="n"/>
      <c r="J1678" s="186" t="n"/>
      <c r="K1678" s="223" t="n"/>
      <c r="L1678" s="264" t="n"/>
      <c r="M1678" s="265" t="n"/>
      <c r="N1678" s="223" t="n"/>
      <c r="O1678" s="223" t="n"/>
      <c r="P1678" s="260" t="n"/>
      <c r="Q1678" s="260" t="n"/>
      <c r="R1678" s="223" t="n"/>
      <c r="S1678" s="223" t="n"/>
      <c r="T1678" s="223" t="n"/>
      <c r="U1678" s="261" t="n"/>
      <c r="V1678" s="86" t="n"/>
      <c r="W1678" s="223" t="n"/>
      <c r="X1678" s="225" t="n"/>
      <c r="Y1678" s="262" t="n"/>
      <c r="Z1678" s="226" t="n"/>
      <c r="AA1678" s="241" t="n"/>
      <c r="AB1678" s="237" t="n"/>
    </row>
    <row r="1679" ht="15" customHeight="1" s="283">
      <c r="A1679" s="109" t="n"/>
      <c r="B1679" s="222" t="n"/>
      <c r="C1679" s="223" t="n"/>
      <c r="D1679" s="223" t="n"/>
      <c r="E1679" s="223" t="n"/>
      <c r="F1679" s="223" t="n"/>
      <c r="G1679" s="223" t="n"/>
      <c r="H1679" s="223" t="n"/>
      <c r="I1679" s="258" t="n"/>
      <c r="J1679" s="186" t="n"/>
      <c r="K1679" s="223" t="n"/>
      <c r="L1679" s="264" t="n"/>
      <c r="M1679" s="265" t="n"/>
      <c r="N1679" s="223" t="n"/>
      <c r="O1679" s="223" t="n"/>
      <c r="P1679" s="260" t="n"/>
      <c r="Q1679" s="260" t="n"/>
      <c r="R1679" s="223" t="n"/>
      <c r="S1679" s="223" t="n"/>
      <c r="T1679" s="223" t="n"/>
      <c r="U1679" s="261" t="n"/>
      <c r="V1679" s="86" t="n"/>
      <c r="W1679" s="223" t="n"/>
      <c r="X1679" s="225" t="n"/>
      <c r="Y1679" s="262" t="n"/>
      <c r="Z1679" s="226" t="n"/>
      <c r="AA1679" s="241" t="n"/>
      <c r="AB1679" s="237" t="n"/>
    </row>
    <row r="1680" ht="15" customHeight="1" s="283">
      <c r="A1680" s="109" t="n"/>
      <c r="B1680" s="222" t="n"/>
      <c r="C1680" s="223" t="n"/>
      <c r="D1680" s="223" t="n"/>
      <c r="E1680" s="223" t="n"/>
      <c r="F1680" s="223" t="n"/>
      <c r="G1680" s="223" t="n"/>
      <c r="H1680" s="223" t="n"/>
      <c r="I1680" s="258" t="n"/>
      <c r="J1680" s="186" t="n"/>
      <c r="K1680" s="223" t="n"/>
      <c r="L1680" s="264" t="n"/>
      <c r="M1680" s="265" t="n"/>
      <c r="N1680" s="223" t="n"/>
      <c r="O1680" s="223" t="n"/>
      <c r="P1680" s="260" t="n"/>
      <c r="Q1680" s="260" t="n"/>
      <c r="R1680" s="223" t="n"/>
      <c r="S1680" s="223" t="n"/>
      <c r="T1680" s="223" t="n"/>
      <c r="U1680" s="261" t="n"/>
      <c r="V1680" s="86" t="n"/>
      <c r="W1680" s="223" t="n"/>
      <c r="X1680" s="225" t="n"/>
      <c r="Y1680" s="262" t="n"/>
      <c r="Z1680" s="226" t="n"/>
      <c r="AA1680" s="241" t="n"/>
      <c r="AB1680" s="237" t="n"/>
    </row>
    <row r="1681" ht="15" customHeight="1" s="283">
      <c r="A1681" s="109" t="n"/>
      <c r="B1681" s="222" t="n"/>
      <c r="C1681" s="223" t="n"/>
      <c r="D1681" s="223" t="n"/>
      <c r="E1681" s="223" t="n"/>
      <c r="F1681" s="223" t="n"/>
      <c r="G1681" s="223" t="n"/>
      <c r="H1681" s="223" t="n"/>
      <c r="I1681" s="258" t="n"/>
      <c r="J1681" s="186" t="n"/>
      <c r="K1681" s="223" t="n"/>
      <c r="L1681" s="264" t="n"/>
      <c r="M1681" s="265" t="n"/>
      <c r="N1681" s="223" t="n"/>
      <c r="O1681" s="223" t="n"/>
      <c r="P1681" s="260" t="n"/>
      <c r="Q1681" s="260" t="n"/>
      <c r="R1681" s="223" t="n"/>
      <c r="S1681" s="223" t="n"/>
      <c r="T1681" s="223" t="n"/>
      <c r="U1681" s="261" t="n"/>
      <c r="V1681" s="86" t="n"/>
      <c r="W1681" s="223" t="n"/>
      <c r="X1681" s="225" t="n"/>
      <c r="Y1681" s="262" t="n"/>
      <c r="Z1681" s="226" t="n"/>
      <c r="AA1681" s="241" t="n"/>
      <c r="AB1681" s="237" t="n"/>
    </row>
    <row r="1682" ht="15" customHeight="1" s="283">
      <c r="A1682" s="109" t="n"/>
      <c r="B1682" s="222" t="n"/>
      <c r="C1682" s="223" t="n"/>
      <c r="D1682" s="223" t="n"/>
      <c r="E1682" s="223" t="n"/>
      <c r="F1682" s="223" t="n"/>
      <c r="G1682" s="223" t="n"/>
      <c r="H1682" s="223" t="n"/>
      <c r="I1682" s="258" t="n"/>
      <c r="J1682" s="186" t="n"/>
      <c r="K1682" s="223" t="n"/>
      <c r="L1682" s="264" t="n"/>
      <c r="M1682" s="265" t="n"/>
      <c r="N1682" s="223" t="n"/>
      <c r="O1682" s="223" t="n"/>
      <c r="P1682" s="260" t="n"/>
      <c r="Q1682" s="260" t="n"/>
      <c r="R1682" s="223" t="n"/>
      <c r="S1682" s="223" t="n"/>
      <c r="T1682" s="223" t="n"/>
      <c r="U1682" s="261" t="n"/>
      <c r="V1682" s="86" t="n"/>
      <c r="W1682" s="223" t="n"/>
      <c r="X1682" s="225" t="n"/>
      <c r="Y1682" s="262" t="n"/>
      <c r="Z1682" s="226" t="n"/>
      <c r="AA1682" s="241" t="n"/>
      <c r="AB1682" s="237" t="n"/>
    </row>
    <row r="1683" ht="15" customHeight="1" s="283">
      <c r="A1683" s="109" t="n"/>
      <c r="B1683" s="222" t="n"/>
      <c r="C1683" s="223" t="n"/>
      <c r="D1683" s="223" t="n"/>
      <c r="E1683" s="223" t="n"/>
      <c r="F1683" s="223" t="n"/>
      <c r="G1683" s="223" t="n"/>
      <c r="H1683" s="223" t="n"/>
      <c r="I1683" s="258" t="n"/>
      <c r="J1683" s="186" t="n"/>
      <c r="K1683" s="223" t="n"/>
      <c r="L1683" s="264" t="n"/>
      <c r="M1683" s="265" t="n"/>
      <c r="N1683" s="223" t="n"/>
      <c r="O1683" s="223" t="n"/>
      <c r="P1683" s="260" t="n"/>
      <c r="Q1683" s="260" t="n"/>
      <c r="R1683" s="223" t="n"/>
      <c r="S1683" s="223" t="n"/>
      <c r="T1683" s="223" t="n"/>
      <c r="U1683" s="261" t="n"/>
      <c r="V1683" s="86" t="n"/>
      <c r="W1683" s="223" t="n"/>
      <c r="X1683" s="225" t="n"/>
      <c r="Y1683" s="262" t="n"/>
      <c r="Z1683" s="226" t="n"/>
      <c r="AA1683" s="241" t="n"/>
      <c r="AB1683" s="237" t="n"/>
    </row>
    <row r="1684" ht="15" customHeight="1" s="283">
      <c r="A1684" s="109" t="n"/>
      <c r="B1684" s="222" t="n"/>
      <c r="C1684" s="223" t="n"/>
      <c r="D1684" s="223" t="n"/>
      <c r="E1684" s="223" t="n"/>
      <c r="F1684" s="223" t="n"/>
      <c r="G1684" s="223" t="n"/>
      <c r="H1684" s="223" t="n"/>
      <c r="I1684" s="258" t="n"/>
      <c r="J1684" s="186" t="n"/>
      <c r="K1684" s="223" t="n"/>
      <c r="L1684" s="264" t="n"/>
      <c r="M1684" s="265" t="n"/>
      <c r="N1684" s="223" t="n"/>
      <c r="O1684" s="223" t="n"/>
      <c r="P1684" s="260" t="n"/>
      <c r="Q1684" s="260" t="n"/>
      <c r="R1684" s="223" t="n"/>
      <c r="S1684" s="223" t="n"/>
      <c r="T1684" s="223" t="n"/>
      <c r="U1684" s="261" t="n"/>
      <c r="V1684" s="86" t="n"/>
      <c r="W1684" s="223" t="n"/>
      <c r="X1684" s="225" t="n"/>
      <c r="Y1684" s="262" t="n"/>
      <c r="Z1684" s="226" t="n"/>
      <c r="AA1684" s="241" t="n"/>
      <c r="AB1684" s="237" t="n"/>
    </row>
    <row r="1685" ht="15" customHeight="1" s="283">
      <c r="A1685" s="109" t="n"/>
      <c r="B1685" s="222" t="n"/>
      <c r="C1685" s="223" t="n"/>
      <c r="D1685" s="223" t="n"/>
      <c r="E1685" s="223" t="n"/>
      <c r="F1685" s="223" t="n"/>
      <c r="G1685" s="223" t="n"/>
      <c r="H1685" s="223" t="n"/>
      <c r="I1685" s="258" t="n"/>
      <c r="J1685" s="186" t="n"/>
      <c r="K1685" s="223" t="n"/>
      <c r="L1685" s="264" t="n"/>
      <c r="M1685" s="265" t="n"/>
      <c r="N1685" s="223" t="n"/>
      <c r="O1685" s="223" t="n"/>
      <c r="P1685" s="260" t="n"/>
      <c r="Q1685" s="260" t="n"/>
      <c r="R1685" s="223" t="n"/>
      <c r="S1685" s="223" t="n"/>
      <c r="T1685" s="223" t="n"/>
      <c r="U1685" s="261" t="n"/>
      <c r="V1685" s="86" t="n"/>
      <c r="W1685" s="223" t="n"/>
      <c r="X1685" s="225" t="n"/>
      <c r="Y1685" s="262" t="n"/>
      <c r="Z1685" s="226" t="n"/>
      <c r="AA1685" s="241" t="n"/>
      <c r="AB1685" s="237" t="n"/>
    </row>
    <row r="1686" ht="15" customHeight="1" s="283">
      <c r="A1686" s="109" t="n"/>
      <c r="B1686" s="222" t="n"/>
      <c r="C1686" s="223" t="n"/>
      <c r="D1686" s="223" t="n"/>
      <c r="E1686" s="223" t="n"/>
      <c r="F1686" s="223" t="n"/>
      <c r="G1686" s="223" t="n"/>
      <c r="H1686" s="223" t="n"/>
      <c r="I1686" s="258" t="n"/>
      <c r="J1686" s="186" t="n"/>
      <c r="K1686" s="223" t="n"/>
      <c r="L1686" s="264" t="n"/>
      <c r="M1686" s="265" t="n"/>
      <c r="N1686" s="223" t="n"/>
      <c r="O1686" s="223" t="n"/>
      <c r="P1686" s="260" t="n"/>
      <c r="Q1686" s="260" t="n"/>
      <c r="R1686" s="223" t="n"/>
      <c r="S1686" s="223" t="n"/>
      <c r="T1686" s="223" t="n"/>
      <c r="U1686" s="261" t="n"/>
      <c r="V1686" s="86" t="n"/>
      <c r="W1686" s="223" t="n"/>
      <c r="X1686" s="225" t="n"/>
      <c r="Y1686" s="262" t="n"/>
      <c r="Z1686" s="226" t="n"/>
      <c r="AA1686" s="241" t="n"/>
      <c r="AB1686" s="237" t="n"/>
    </row>
    <row r="1687" ht="15" customHeight="1" s="283">
      <c r="A1687" s="109" t="n"/>
      <c r="B1687" s="222" t="n"/>
      <c r="C1687" s="223" t="n"/>
      <c r="D1687" s="223" t="n"/>
      <c r="E1687" s="223" t="n"/>
      <c r="F1687" s="223" t="n"/>
      <c r="G1687" s="223" t="n"/>
      <c r="H1687" s="223" t="n"/>
      <c r="I1687" s="258" t="n"/>
      <c r="J1687" s="186" t="n"/>
      <c r="K1687" s="223" t="n"/>
      <c r="L1687" s="264" t="n"/>
      <c r="M1687" s="265" t="n"/>
      <c r="N1687" s="223" t="n"/>
      <c r="O1687" s="223" t="n"/>
      <c r="P1687" s="260" t="n"/>
      <c r="Q1687" s="260" t="n"/>
      <c r="R1687" s="223" t="n"/>
      <c r="S1687" s="223" t="n"/>
      <c r="T1687" s="223" t="n"/>
      <c r="U1687" s="261" t="n"/>
      <c r="V1687" s="86" t="n"/>
      <c r="W1687" s="223" t="n"/>
      <c r="X1687" s="225" t="n"/>
      <c r="Y1687" s="262" t="n"/>
      <c r="Z1687" s="226" t="n"/>
      <c r="AA1687" s="241" t="n"/>
      <c r="AB1687" s="237" t="n"/>
    </row>
    <row r="1688" ht="15" customHeight="1" s="283">
      <c r="A1688" s="109" t="n"/>
      <c r="B1688" s="222" t="n"/>
      <c r="C1688" s="223" t="n"/>
      <c r="D1688" s="223" t="n"/>
      <c r="E1688" s="223" t="n"/>
      <c r="F1688" s="223" t="n"/>
      <c r="G1688" s="223" t="n"/>
      <c r="H1688" s="223" t="n"/>
      <c r="I1688" s="258" t="n"/>
      <c r="J1688" s="186" t="n"/>
      <c r="K1688" s="264" t="n"/>
      <c r="L1688" s="264" t="n"/>
      <c r="M1688" s="259" t="n"/>
      <c r="N1688" s="223" t="n"/>
      <c r="O1688" s="223" t="n"/>
      <c r="P1688" s="260" t="n"/>
      <c r="Q1688" s="260" t="n"/>
      <c r="R1688" s="223" t="n"/>
      <c r="S1688" s="223" t="n"/>
      <c r="T1688" s="223" t="n"/>
      <c r="U1688" s="261" t="n"/>
      <c r="V1688" s="86" t="n"/>
      <c r="W1688" s="223" t="n"/>
      <c r="X1688" s="225" t="n"/>
      <c r="Y1688" s="262" t="n"/>
      <c r="Z1688" s="226" t="n"/>
      <c r="AA1688" s="241" t="n"/>
      <c r="AB1688" s="237" t="n"/>
    </row>
    <row r="1689" ht="15" customHeight="1" s="283">
      <c r="A1689" s="109" t="n"/>
      <c r="B1689" s="222" t="n"/>
      <c r="C1689" s="223" t="n"/>
      <c r="D1689" s="223" t="n"/>
      <c r="E1689" s="223" t="n"/>
      <c r="F1689" s="223" t="n"/>
      <c r="G1689" s="223" t="n"/>
      <c r="H1689" s="223" t="n"/>
      <c r="I1689" s="258" t="n"/>
      <c r="J1689" s="186" t="n"/>
      <c r="K1689" s="223" t="n"/>
      <c r="L1689" s="264" t="n"/>
      <c r="M1689" s="265" t="n"/>
      <c r="N1689" s="223" t="n"/>
      <c r="O1689" s="223" t="n"/>
      <c r="P1689" s="260" t="n"/>
      <c r="Q1689" s="260" t="n"/>
      <c r="R1689" s="223" t="n"/>
      <c r="S1689" s="223" t="n"/>
      <c r="T1689" s="223" t="n"/>
      <c r="U1689" s="261" t="n"/>
      <c r="V1689" s="86" t="n"/>
      <c r="W1689" s="223" t="n"/>
      <c r="X1689" s="225" t="n"/>
      <c r="Y1689" s="262" t="n"/>
      <c r="Z1689" s="226" t="n"/>
      <c r="AA1689" s="241" t="n"/>
      <c r="AB1689" s="237" t="n"/>
    </row>
    <row r="1690" ht="15" customHeight="1" s="283">
      <c r="A1690" s="109" t="n"/>
      <c r="B1690" s="222" t="n"/>
      <c r="C1690" s="223" t="n"/>
      <c r="D1690" s="223" t="n"/>
      <c r="E1690" s="223" t="n"/>
      <c r="F1690" s="223" t="n"/>
      <c r="G1690" s="223" t="n"/>
      <c r="H1690" s="223" t="n"/>
      <c r="I1690" s="258" t="n"/>
      <c r="J1690" s="186" t="n"/>
      <c r="K1690" s="223" t="n"/>
      <c r="L1690" s="264" t="n"/>
      <c r="M1690" s="265" t="n"/>
      <c r="N1690" s="223" t="n"/>
      <c r="O1690" s="223" t="n"/>
      <c r="P1690" s="260" t="n"/>
      <c r="Q1690" s="260" t="n"/>
      <c r="R1690" s="223" t="n"/>
      <c r="S1690" s="223" t="n"/>
      <c r="T1690" s="223" t="n"/>
      <c r="U1690" s="261" t="n"/>
      <c r="V1690" s="86" t="n"/>
      <c r="W1690" s="223" t="n"/>
      <c r="X1690" s="225" t="n"/>
      <c r="Y1690" s="262" t="n"/>
      <c r="Z1690" s="226" t="n"/>
      <c r="AA1690" s="241" t="n"/>
      <c r="AB1690" s="237" t="n"/>
    </row>
    <row r="1691" ht="15" customHeight="1" s="283">
      <c r="A1691" s="109" t="n"/>
      <c r="B1691" s="222" t="n"/>
      <c r="C1691" s="223" t="n"/>
      <c r="D1691" s="223" t="n"/>
      <c r="E1691" s="223" t="n"/>
      <c r="F1691" s="223" t="n"/>
      <c r="G1691" s="223" t="n"/>
      <c r="H1691" s="223" t="n"/>
      <c r="I1691" s="258" t="n"/>
      <c r="J1691" s="186" t="n"/>
      <c r="K1691" s="223" t="n"/>
      <c r="L1691" s="264" t="n"/>
      <c r="M1691" s="265" t="n"/>
      <c r="N1691" s="223" t="n"/>
      <c r="O1691" s="223" t="n"/>
      <c r="P1691" s="260" t="n"/>
      <c r="Q1691" s="260" t="n"/>
      <c r="R1691" s="223" t="n"/>
      <c r="S1691" s="223" t="n"/>
      <c r="T1691" s="223" t="n"/>
      <c r="U1691" s="261" t="n"/>
      <c r="V1691" s="86" t="n"/>
      <c r="W1691" s="223" t="n"/>
      <c r="X1691" s="225" t="n"/>
      <c r="Y1691" s="262" t="n"/>
      <c r="Z1691" s="226" t="n"/>
      <c r="AA1691" s="241" t="n"/>
      <c r="AB1691" s="237" t="n"/>
    </row>
    <row r="1692" ht="15" customHeight="1" s="283">
      <c r="A1692" s="109" t="n"/>
      <c r="B1692" s="222" t="n"/>
      <c r="C1692" s="223" t="n"/>
      <c r="D1692" s="223" t="n"/>
      <c r="E1692" s="223" t="n"/>
      <c r="F1692" s="223" t="n"/>
      <c r="G1692" s="223" t="n"/>
      <c r="H1692" s="223" t="n"/>
      <c r="I1692" s="258" t="n"/>
      <c r="J1692" s="186" t="n"/>
      <c r="K1692" s="223" t="n"/>
      <c r="L1692" s="264" t="n"/>
      <c r="M1692" s="265" t="n"/>
      <c r="N1692" s="223" t="n"/>
      <c r="O1692" s="223" t="n"/>
      <c r="P1692" s="260" t="n"/>
      <c r="Q1692" s="260" t="n"/>
      <c r="R1692" s="223" t="n"/>
      <c r="S1692" s="223" t="n"/>
      <c r="T1692" s="223" t="n"/>
      <c r="U1692" s="261" t="n"/>
      <c r="V1692" s="86" t="n"/>
      <c r="W1692" s="223" t="n"/>
      <c r="X1692" s="225" t="n"/>
      <c r="Y1692" s="262" t="n"/>
      <c r="Z1692" s="226" t="n"/>
      <c r="AA1692" s="241" t="n"/>
      <c r="AB1692" s="237" t="n"/>
    </row>
    <row r="1693" ht="15" customHeight="1" s="283">
      <c r="A1693" s="109" t="n"/>
      <c r="B1693" s="222" t="n"/>
      <c r="C1693" s="223" t="n"/>
      <c r="D1693" s="223" t="n"/>
      <c r="E1693" s="223" t="n"/>
      <c r="F1693" s="223" t="n"/>
      <c r="G1693" s="223" t="n"/>
      <c r="H1693" s="223" t="n"/>
      <c r="I1693" s="258" t="n"/>
      <c r="J1693" s="186" t="n"/>
      <c r="K1693" s="223" t="n"/>
      <c r="L1693" s="264" t="n"/>
      <c r="M1693" s="265" t="n"/>
      <c r="N1693" s="223" t="n"/>
      <c r="O1693" s="223" t="n"/>
      <c r="P1693" s="260" t="n"/>
      <c r="Q1693" s="260" t="n"/>
      <c r="R1693" s="223" t="n"/>
      <c r="S1693" s="223" t="n"/>
      <c r="T1693" s="223" t="n"/>
      <c r="U1693" s="261" t="n"/>
      <c r="V1693" s="86" t="n"/>
      <c r="W1693" s="223" t="n"/>
      <c r="X1693" s="225" t="n"/>
      <c r="Y1693" s="262" t="n"/>
      <c r="Z1693" s="226" t="n"/>
      <c r="AA1693" s="241" t="n"/>
      <c r="AB1693" s="237" t="n"/>
    </row>
    <row r="1694" ht="15" customHeight="1" s="283">
      <c r="A1694" s="109" t="n"/>
      <c r="B1694" s="222" t="n"/>
      <c r="C1694" s="223" t="n"/>
      <c r="D1694" s="223" t="n"/>
      <c r="E1694" s="223" t="n"/>
      <c r="F1694" s="223" t="n"/>
      <c r="G1694" s="223" t="n"/>
      <c r="H1694" s="223" t="n"/>
      <c r="I1694" s="258" t="n"/>
      <c r="J1694" s="186" t="n"/>
      <c r="K1694" s="223" t="n"/>
      <c r="L1694" s="264" t="n"/>
      <c r="M1694" s="265" t="n"/>
      <c r="N1694" s="223" t="n"/>
      <c r="O1694" s="223" t="n"/>
      <c r="P1694" s="260" t="n"/>
      <c r="Q1694" s="260" t="n"/>
      <c r="R1694" s="223" t="n"/>
      <c r="S1694" s="223" t="n"/>
      <c r="T1694" s="223" t="n"/>
      <c r="U1694" s="261" t="n"/>
      <c r="V1694" s="86" t="n"/>
      <c r="W1694" s="223" t="n"/>
      <c r="X1694" s="225" t="n"/>
      <c r="Y1694" s="262" t="n"/>
      <c r="Z1694" s="226" t="n"/>
      <c r="AA1694" s="241" t="n"/>
      <c r="AB1694" s="237" t="n"/>
    </row>
    <row r="1695" ht="15" customHeight="1" s="283">
      <c r="A1695" s="109" t="n"/>
      <c r="B1695" s="222" t="n"/>
      <c r="C1695" s="223" t="n"/>
      <c r="D1695" s="223" t="n"/>
      <c r="E1695" s="223" t="n"/>
      <c r="F1695" s="223" t="n"/>
      <c r="G1695" s="223" t="n"/>
      <c r="H1695" s="223" t="n"/>
      <c r="I1695" s="258" t="n"/>
      <c r="J1695" s="186" t="n"/>
      <c r="K1695" s="223" t="n"/>
      <c r="L1695" s="264" t="n"/>
      <c r="M1695" s="265" t="n"/>
      <c r="N1695" s="223" t="n"/>
      <c r="O1695" s="223" t="n"/>
      <c r="P1695" s="260" t="n"/>
      <c r="Q1695" s="260" t="n"/>
      <c r="R1695" s="223" t="n"/>
      <c r="S1695" s="223" t="n"/>
      <c r="T1695" s="223" t="n"/>
      <c r="U1695" s="261" t="n"/>
      <c r="V1695" s="86" t="n"/>
      <c r="W1695" s="223" t="n"/>
      <c r="X1695" s="225" t="n"/>
      <c r="Y1695" s="262" t="n"/>
      <c r="Z1695" s="226" t="n"/>
      <c r="AA1695" s="241" t="n"/>
      <c r="AB1695" s="237" t="n"/>
    </row>
    <row r="1696" ht="15" customHeight="1" s="283">
      <c r="A1696" s="109" t="n"/>
      <c r="B1696" s="222" t="n"/>
      <c r="C1696" s="223" t="n"/>
      <c r="D1696" s="223" t="n"/>
      <c r="E1696" s="223" t="n"/>
      <c r="F1696" s="223" t="n"/>
      <c r="G1696" s="223" t="n"/>
      <c r="H1696" s="223" t="n"/>
      <c r="I1696" s="258" t="n"/>
      <c r="J1696" s="186" t="n"/>
      <c r="K1696" s="223" t="n"/>
      <c r="L1696" s="264" t="n"/>
      <c r="M1696" s="265" t="n"/>
      <c r="N1696" s="223" t="n"/>
      <c r="O1696" s="223" t="n"/>
      <c r="P1696" s="260" t="n"/>
      <c r="Q1696" s="260" t="n"/>
      <c r="R1696" s="223" t="n"/>
      <c r="S1696" s="223" t="n"/>
      <c r="T1696" s="223" t="n"/>
      <c r="U1696" s="261" t="n"/>
      <c r="V1696" s="86" t="n"/>
      <c r="W1696" s="223" t="n"/>
      <c r="X1696" s="225" t="n"/>
      <c r="Y1696" s="262" t="n"/>
      <c r="Z1696" s="226" t="n"/>
      <c r="AA1696" s="241" t="n"/>
      <c r="AB1696" s="237" t="n"/>
    </row>
    <row r="1697" ht="15" customHeight="1" s="283">
      <c r="A1697" s="109" t="n"/>
      <c r="B1697" s="222" t="n"/>
      <c r="C1697" s="223" t="n"/>
      <c r="D1697" s="223" t="n"/>
      <c r="E1697" s="223" t="n"/>
      <c r="F1697" s="223" t="n"/>
      <c r="G1697" s="223" t="n"/>
      <c r="H1697" s="223" t="n"/>
      <c r="I1697" s="258" t="n"/>
      <c r="J1697" s="186" t="n"/>
      <c r="K1697" s="223" t="n"/>
      <c r="L1697" s="264" t="n"/>
      <c r="M1697" s="265" t="n"/>
      <c r="N1697" s="223" t="n"/>
      <c r="O1697" s="223" t="n"/>
      <c r="P1697" s="260" t="n"/>
      <c r="Q1697" s="260" t="n"/>
      <c r="R1697" s="223" t="n"/>
      <c r="S1697" s="223" t="n"/>
      <c r="T1697" s="223" t="n"/>
      <c r="U1697" s="261" t="n"/>
      <c r="V1697" s="86" t="n"/>
      <c r="W1697" s="223" t="n"/>
      <c r="X1697" s="225" t="n"/>
      <c r="Y1697" s="262" t="n"/>
      <c r="Z1697" s="226" t="n"/>
      <c r="AA1697" s="241" t="n"/>
      <c r="AB1697" s="237" t="n"/>
    </row>
    <row r="1698" ht="15" customHeight="1" s="283">
      <c r="A1698" s="109" t="n"/>
      <c r="B1698" s="222" t="n"/>
      <c r="C1698" s="223" t="n"/>
      <c r="D1698" s="223" t="n"/>
      <c r="E1698" s="223" t="n"/>
      <c r="F1698" s="223" t="n"/>
      <c r="G1698" s="223" t="n"/>
      <c r="H1698" s="223" t="n"/>
      <c r="I1698" s="258" t="n"/>
      <c r="J1698" s="186" t="n"/>
      <c r="K1698" s="223" t="n"/>
      <c r="L1698" s="264" t="n"/>
      <c r="M1698" s="265" t="n"/>
      <c r="N1698" s="223" t="n"/>
      <c r="O1698" s="223" t="n"/>
      <c r="P1698" s="260" t="n"/>
      <c r="Q1698" s="260" t="n"/>
      <c r="R1698" s="223" t="n"/>
      <c r="S1698" s="223" t="n"/>
      <c r="T1698" s="223" t="n"/>
      <c r="U1698" s="261" t="n"/>
      <c r="V1698" s="86" t="n"/>
      <c r="W1698" s="223" t="n"/>
      <c r="X1698" s="225" t="n"/>
      <c r="Y1698" s="262" t="n"/>
      <c r="Z1698" s="226" t="n"/>
      <c r="AA1698" s="241" t="n"/>
      <c r="AB1698" s="237" t="n"/>
    </row>
    <row r="1699" ht="15" customHeight="1" s="283">
      <c r="A1699" s="109" t="n"/>
      <c r="B1699" s="222" t="n"/>
      <c r="C1699" s="223" t="n"/>
      <c r="D1699" s="223" t="n"/>
      <c r="E1699" s="223" t="n"/>
      <c r="F1699" s="223" t="n"/>
      <c r="G1699" s="223" t="n"/>
      <c r="H1699" s="223" t="n"/>
      <c r="I1699" s="258" t="n"/>
      <c r="J1699" s="186" t="n"/>
      <c r="K1699" s="223" t="n"/>
      <c r="L1699" s="264" t="n"/>
      <c r="M1699" s="265" t="n"/>
      <c r="N1699" s="223" t="n"/>
      <c r="O1699" s="223" t="n"/>
      <c r="P1699" s="260" t="n"/>
      <c r="Q1699" s="260" t="n"/>
      <c r="R1699" s="223" t="n"/>
      <c r="S1699" s="223" t="n"/>
      <c r="T1699" s="223" t="n"/>
      <c r="U1699" s="261" t="n"/>
      <c r="V1699" s="86" t="n"/>
      <c r="W1699" s="223" t="n"/>
      <c r="X1699" s="225" t="n"/>
      <c r="Y1699" s="262" t="n"/>
      <c r="Z1699" s="226" t="n"/>
      <c r="AA1699" s="241" t="n"/>
      <c r="AB1699" s="237" t="n"/>
    </row>
    <row r="1700" ht="15" customHeight="1" s="283">
      <c r="A1700" s="109" t="n"/>
      <c r="B1700" s="222" t="n"/>
      <c r="C1700" s="223" t="n"/>
      <c r="D1700" s="223" t="n"/>
      <c r="E1700" s="223" t="n"/>
      <c r="F1700" s="223" t="n"/>
      <c r="G1700" s="223" t="n"/>
      <c r="H1700" s="223" t="n"/>
      <c r="I1700" s="258" t="n"/>
      <c r="J1700" s="186" t="n"/>
      <c r="K1700" s="223" t="n"/>
      <c r="L1700" s="264" t="n"/>
      <c r="M1700" s="265" t="n"/>
      <c r="N1700" s="223" t="n"/>
      <c r="O1700" s="223" t="n"/>
      <c r="P1700" s="260" t="n"/>
      <c r="Q1700" s="260" t="n"/>
      <c r="R1700" s="223" t="n"/>
      <c r="S1700" s="223" t="n"/>
      <c r="T1700" s="223" t="n"/>
      <c r="U1700" s="261" t="n"/>
      <c r="V1700" s="86" t="n"/>
      <c r="W1700" s="223" t="n"/>
      <c r="X1700" s="225" t="n"/>
      <c r="Y1700" s="262" t="n"/>
      <c r="Z1700" s="226" t="n"/>
      <c r="AA1700" s="241" t="n"/>
      <c r="AB1700" s="237" t="n"/>
    </row>
    <row r="1701" ht="15" customHeight="1" s="283">
      <c r="A1701" s="109" t="n"/>
      <c r="B1701" s="222" t="n"/>
      <c r="C1701" s="223" t="n"/>
      <c r="D1701" s="223" t="n"/>
      <c r="E1701" s="223" t="n"/>
      <c r="F1701" s="223" t="n"/>
      <c r="G1701" s="223" t="n"/>
      <c r="H1701" s="223" t="n"/>
      <c r="I1701" s="258" t="n"/>
      <c r="J1701" s="186" t="n"/>
      <c r="K1701" s="223" t="n"/>
      <c r="L1701" s="264" t="n"/>
      <c r="M1701" s="265" t="n"/>
      <c r="N1701" s="223" t="n"/>
      <c r="O1701" s="223" t="n"/>
      <c r="P1701" s="260" t="n"/>
      <c r="Q1701" s="260" t="n"/>
      <c r="R1701" s="223" t="n"/>
      <c r="S1701" s="223" t="n"/>
      <c r="T1701" s="223" t="n"/>
      <c r="U1701" s="261" t="n"/>
      <c r="V1701" s="86" t="n"/>
      <c r="W1701" s="223" t="n"/>
      <c r="X1701" s="225" t="n"/>
      <c r="Y1701" s="262" t="n"/>
      <c r="Z1701" s="226" t="n"/>
      <c r="AA1701" s="241" t="n"/>
      <c r="AB1701" s="237" t="n"/>
    </row>
    <row r="1702" ht="15" customHeight="1" s="283">
      <c r="A1702" s="109" t="n"/>
      <c r="B1702" s="222" t="n"/>
      <c r="C1702" s="223" t="n"/>
      <c r="D1702" s="223" t="n"/>
      <c r="E1702" s="223" t="n"/>
      <c r="F1702" s="223" t="n"/>
      <c r="G1702" s="223" t="n"/>
      <c r="H1702" s="223" t="n"/>
      <c r="I1702" s="258" t="n"/>
      <c r="J1702" s="186" t="n"/>
      <c r="K1702" s="223" t="n"/>
      <c r="L1702" s="264" t="n"/>
      <c r="M1702" s="265" t="n"/>
      <c r="N1702" s="223" t="n"/>
      <c r="O1702" s="223" t="n"/>
      <c r="P1702" s="260" t="n"/>
      <c r="Q1702" s="260" t="n"/>
      <c r="R1702" s="223" t="n"/>
      <c r="S1702" s="223" t="n"/>
      <c r="T1702" s="223" t="n"/>
      <c r="U1702" s="261" t="n"/>
      <c r="V1702" s="86" t="n"/>
      <c r="W1702" s="223" t="n"/>
      <c r="X1702" s="225" t="n"/>
      <c r="Y1702" s="262" t="n"/>
      <c r="Z1702" s="226" t="n"/>
      <c r="AA1702" s="241" t="n"/>
      <c r="AB1702" s="237" t="n"/>
    </row>
    <row r="1703" ht="15" customHeight="1" s="283">
      <c r="A1703" s="109" t="n"/>
      <c r="B1703" s="222" t="n"/>
      <c r="C1703" s="223" t="n"/>
      <c r="D1703" s="223" t="n"/>
      <c r="E1703" s="223" t="n"/>
      <c r="F1703" s="223" t="n"/>
      <c r="G1703" s="223" t="n"/>
      <c r="H1703" s="223" t="n"/>
      <c r="I1703" s="258" t="n"/>
      <c r="J1703" s="186" t="n"/>
      <c r="K1703" s="223" t="n"/>
      <c r="L1703" s="264" t="n"/>
      <c r="M1703" s="265" t="n"/>
      <c r="N1703" s="223" t="n"/>
      <c r="O1703" s="223" t="n"/>
      <c r="P1703" s="260" t="n"/>
      <c r="Q1703" s="260" t="n"/>
      <c r="R1703" s="223" t="n"/>
      <c r="S1703" s="223" t="n"/>
      <c r="T1703" s="223" t="n"/>
      <c r="U1703" s="261" t="n"/>
      <c r="V1703" s="86" t="n"/>
      <c r="W1703" s="223" t="n"/>
      <c r="X1703" s="225" t="n"/>
      <c r="Y1703" s="262" t="n"/>
      <c r="Z1703" s="226" t="n"/>
      <c r="AA1703" s="241" t="n"/>
      <c r="AB1703" s="237" t="n"/>
    </row>
    <row r="1704" ht="15" customHeight="1" s="283">
      <c r="A1704" s="109" t="n"/>
      <c r="B1704" s="222" t="n"/>
      <c r="C1704" s="223" t="n"/>
      <c r="D1704" s="223" t="n"/>
      <c r="E1704" s="223" t="n"/>
      <c r="F1704" s="223" t="n"/>
      <c r="G1704" s="223" t="n"/>
      <c r="H1704" s="223" t="n"/>
      <c r="I1704" s="258" t="n"/>
      <c r="J1704" s="186" t="n"/>
      <c r="K1704" s="223" t="n"/>
      <c r="L1704" s="264" t="n"/>
      <c r="M1704" s="265" t="n"/>
      <c r="N1704" s="223" t="n"/>
      <c r="O1704" s="223" t="n"/>
      <c r="P1704" s="260" t="n"/>
      <c r="Q1704" s="260" t="n"/>
      <c r="R1704" s="223" t="n"/>
      <c r="S1704" s="223" t="n"/>
      <c r="T1704" s="223" t="n"/>
      <c r="U1704" s="261" t="n"/>
      <c r="V1704" s="86" t="n"/>
      <c r="W1704" s="223" t="n"/>
      <c r="X1704" s="225" t="n"/>
      <c r="Y1704" s="262" t="n"/>
      <c r="Z1704" s="226" t="n"/>
      <c r="AA1704" s="241" t="n"/>
      <c r="AB1704" s="237" t="n"/>
    </row>
    <row r="1705" ht="15" customHeight="1" s="283">
      <c r="A1705" s="109" t="n"/>
      <c r="B1705" s="222" t="n"/>
      <c r="C1705" s="223" t="n"/>
      <c r="D1705" s="223" t="n"/>
      <c r="E1705" s="223" t="n"/>
      <c r="F1705" s="223" t="n"/>
      <c r="G1705" s="223" t="n"/>
      <c r="H1705" s="223" t="n"/>
      <c r="I1705" s="258" t="n"/>
      <c r="J1705" s="186" t="n"/>
      <c r="K1705" s="223" t="n"/>
      <c r="L1705" s="264" t="n"/>
      <c r="M1705" s="265" t="n"/>
      <c r="N1705" s="223" t="n"/>
      <c r="O1705" s="223" t="n"/>
      <c r="P1705" s="260" t="n"/>
      <c r="Q1705" s="260" t="n"/>
      <c r="R1705" s="223" t="n"/>
      <c r="S1705" s="223" t="n"/>
      <c r="T1705" s="223" t="n"/>
      <c r="U1705" s="261" t="n"/>
      <c r="V1705" s="86" t="n"/>
      <c r="W1705" s="223" t="n"/>
      <c r="X1705" s="225" t="n"/>
      <c r="Y1705" s="262" t="n"/>
      <c r="Z1705" s="226" t="n"/>
      <c r="AA1705" s="241" t="n"/>
      <c r="AB1705" s="237" t="n"/>
    </row>
    <row r="1706" ht="15" customHeight="1" s="283">
      <c r="A1706" s="109" t="n"/>
      <c r="B1706" s="222" t="n"/>
      <c r="C1706" s="223" t="n"/>
      <c r="D1706" s="223" t="n"/>
      <c r="E1706" s="223" t="n"/>
      <c r="F1706" s="223" t="n"/>
      <c r="G1706" s="223" t="n"/>
      <c r="H1706" s="223" t="n"/>
      <c r="I1706" s="258" t="n"/>
      <c r="J1706" s="186" t="n"/>
      <c r="K1706" s="223" t="n"/>
      <c r="L1706" s="264" t="n"/>
      <c r="M1706" s="265" t="n"/>
      <c r="N1706" s="223" t="n"/>
      <c r="O1706" s="223" t="n"/>
      <c r="P1706" s="260" t="n"/>
      <c r="Q1706" s="260" t="n"/>
      <c r="R1706" s="223" t="n"/>
      <c r="S1706" s="223" t="n"/>
      <c r="T1706" s="223" t="n"/>
      <c r="U1706" s="261" t="n"/>
      <c r="V1706" s="86" t="n"/>
      <c r="W1706" s="223" t="n"/>
      <c r="X1706" s="225" t="n"/>
      <c r="Y1706" s="262" t="n"/>
      <c r="Z1706" s="226" t="n"/>
      <c r="AA1706" s="241" t="n"/>
      <c r="AB1706" s="237" t="n"/>
    </row>
    <row r="1707" ht="15" customHeight="1" s="283">
      <c r="A1707" s="109" t="n"/>
      <c r="B1707" s="222" t="n"/>
      <c r="C1707" s="223" t="n"/>
      <c r="D1707" s="223" t="n"/>
      <c r="E1707" s="223" t="n"/>
      <c r="F1707" s="223" t="n"/>
      <c r="G1707" s="223" t="n"/>
      <c r="H1707" s="223" t="n"/>
      <c r="I1707" s="258" t="n"/>
      <c r="J1707" s="186" t="n"/>
      <c r="K1707" s="223" t="n"/>
      <c r="L1707" s="264" t="n"/>
      <c r="M1707" s="265" t="n"/>
      <c r="N1707" s="223" t="n"/>
      <c r="O1707" s="223" t="n"/>
      <c r="P1707" s="260" t="n"/>
      <c r="Q1707" s="260" t="n"/>
      <c r="R1707" s="223" t="n"/>
      <c r="S1707" s="223" t="n"/>
      <c r="T1707" s="223" t="n"/>
      <c r="U1707" s="261" t="n"/>
      <c r="V1707" s="86" t="n"/>
      <c r="W1707" s="223" t="n"/>
      <c r="X1707" s="225" t="n"/>
      <c r="Y1707" s="262" t="n"/>
      <c r="Z1707" s="226" t="n"/>
      <c r="AA1707" s="241" t="n"/>
      <c r="AB1707" s="237" t="n"/>
    </row>
    <row r="1708" ht="15" customHeight="1" s="283">
      <c r="A1708" s="109" t="n"/>
      <c r="B1708" s="222" t="n"/>
      <c r="C1708" s="223" t="n"/>
      <c r="D1708" s="223" t="n"/>
      <c r="E1708" s="223" t="n"/>
      <c r="F1708" s="223" t="n"/>
      <c r="G1708" s="223" t="n"/>
      <c r="H1708" s="223" t="n"/>
      <c r="I1708" s="258" t="n"/>
      <c r="J1708" s="186" t="n"/>
      <c r="K1708" s="264" t="n"/>
      <c r="L1708" s="264" t="n"/>
      <c r="M1708" s="259" t="n"/>
      <c r="N1708" s="223" t="n"/>
      <c r="O1708" s="223" t="n"/>
      <c r="P1708" s="260" t="n"/>
      <c r="Q1708" s="260" t="n"/>
      <c r="R1708" s="223" t="n"/>
      <c r="S1708" s="223" t="n"/>
      <c r="T1708" s="223" t="n"/>
      <c r="U1708" s="261" t="n"/>
      <c r="V1708" s="86" t="n"/>
      <c r="W1708" s="223" t="n"/>
      <c r="X1708" s="225" t="n"/>
      <c r="Y1708" s="262" t="n"/>
      <c r="Z1708" s="226" t="n"/>
      <c r="AA1708" s="241" t="n"/>
      <c r="AB1708" s="237" t="n"/>
    </row>
    <row r="1709" ht="15" customHeight="1" s="283">
      <c r="A1709" s="109" t="n"/>
      <c r="B1709" s="222" t="n"/>
      <c r="C1709" s="223" t="n"/>
      <c r="D1709" s="223" t="n"/>
      <c r="E1709" s="223" t="n"/>
      <c r="F1709" s="223" t="n"/>
      <c r="G1709" s="223" t="n"/>
      <c r="H1709" s="223" t="n"/>
      <c r="I1709" s="258" t="n"/>
      <c r="J1709" s="186" t="n"/>
      <c r="K1709" s="223" t="n"/>
      <c r="L1709" s="264" t="n"/>
      <c r="M1709" s="265" t="n"/>
      <c r="N1709" s="223" t="n"/>
      <c r="O1709" s="223" t="n"/>
      <c r="P1709" s="260" t="n"/>
      <c r="Q1709" s="260" t="n"/>
      <c r="R1709" s="223" t="n"/>
      <c r="S1709" s="223" t="n"/>
      <c r="T1709" s="223" t="n"/>
      <c r="U1709" s="261" t="n"/>
      <c r="V1709" s="86" t="n"/>
      <c r="W1709" s="223" t="n"/>
      <c r="X1709" s="225" t="n"/>
      <c r="Y1709" s="262" t="n"/>
      <c r="Z1709" s="226" t="n"/>
      <c r="AA1709" s="241" t="n"/>
      <c r="AB1709" s="237" t="n"/>
    </row>
    <row r="1710" ht="15" customHeight="1" s="283">
      <c r="A1710" s="109" t="n"/>
      <c r="B1710" s="222" t="n"/>
      <c r="C1710" s="223" t="n"/>
      <c r="D1710" s="223" t="n"/>
      <c r="E1710" s="223" t="n"/>
      <c r="F1710" s="223" t="n"/>
      <c r="G1710" s="223" t="n"/>
      <c r="H1710" s="223" t="n"/>
      <c r="I1710" s="258" t="n"/>
      <c r="J1710" s="186" t="n"/>
      <c r="K1710" s="223" t="n"/>
      <c r="L1710" s="264" t="n"/>
      <c r="M1710" s="265" t="n"/>
      <c r="N1710" s="223" t="n"/>
      <c r="O1710" s="223" t="n"/>
      <c r="P1710" s="260" t="n"/>
      <c r="Q1710" s="260" t="n"/>
      <c r="R1710" s="223" t="n"/>
      <c r="S1710" s="223" t="n"/>
      <c r="T1710" s="223" t="n"/>
      <c r="U1710" s="261" t="n"/>
      <c r="V1710" s="86" t="n"/>
      <c r="W1710" s="223" t="n"/>
      <c r="X1710" s="225" t="n"/>
      <c r="Y1710" s="262" t="n"/>
      <c r="Z1710" s="226" t="n"/>
      <c r="AA1710" s="241" t="n"/>
      <c r="AB1710" s="237" t="n"/>
    </row>
    <row r="1711" ht="15" customHeight="1" s="283">
      <c r="A1711" s="109" t="n"/>
      <c r="B1711" s="222" t="n"/>
      <c r="C1711" s="223" t="n"/>
      <c r="D1711" s="223" t="n"/>
      <c r="E1711" s="223" t="n"/>
      <c r="F1711" s="223" t="n"/>
      <c r="G1711" s="223" t="n"/>
      <c r="H1711" s="223" t="n"/>
      <c r="I1711" s="258" t="n"/>
      <c r="J1711" s="186" t="n"/>
      <c r="K1711" s="223" t="n"/>
      <c r="L1711" s="264" t="n"/>
      <c r="M1711" s="265" t="n"/>
      <c r="N1711" s="223" t="n"/>
      <c r="O1711" s="223" t="n"/>
      <c r="P1711" s="260" t="n"/>
      <c r="Q1711" s="260" t="n"/>
      <c r="R1711" s="223" t="n"/>
      <c r="S1711" s="223" t="n"/>
      <c r="T1711" s="223" t="n"/>
      <c r="U1711" s="261" t="n"/>
      <c r="V1711" s="86" t="n"/>
      <c r="W1711" s="223" t="n"/>
      <c r="X1711" s="225" t="n"/>
      <c r="Y1711" s="262" t="n"/>
      <c r="Z1711" s="226" t="n"/>
      <c r="AA1711" s="241" t="n"/>
      <c r="AB1711" s="237" t="n"/>
    </row>
    <row r="1712" ht="15" customHeight="1" s="283">
      <c r="A1712" s="109" t="n"/>
      <c r="B1712" s="222" t="n"/>
      <c r="C1712" s="223" t="n"/>
      <c r="D1712" s="223" t="n"/>
      <c r="E1712" s="223" t="n"/>
      <c r="F1712" s="223" t="n"/>
      <c r="G1712" s="223" t="n"/>
      <c r="H1712" s="223" t="n"/>
      <c r="I1712" s="258" t="n"/>
      <c r="J1712" s="186" t="n"/>
      <c r="K1712" s="223" t="n"/>
      <c r="L1712" s="264" t="n"/>
      <c r="M1712" s="265" t="n"/>
      <c r="N1712" s="223" t="n"/>
      <c r="O1712" s="223" t="n"/>
      <c r="P1712" s="260" t="n"/>
      <c r="Q1712" s="260" t="n"/>
      <c r="R1712" s="223" t="n"/>
      <c r="S1712" s="223" t="n"/>
      <c r="T1712" s="223" t="n"/>
      <c r="U1712" s="261" t="n"/>
      <c r="V1712" s="86" t="n"/>
      <c r="W1712" s="223" t="n"/>
      <c r="X1712" s="225" t="n"/>
      <c r="Y1712" s="262" t="n"/>
      <c r="Z1712" s="226" t="n"/>
      <c r="AA1712" s="241" t="n"/>
      <c r="AB1712" s="237" t="n"/>
    </row>
    <row r="1713" ht="15" customHeight="1" s="283">
      <c r="A1713" s="109" t="n"/>
      <c r="B1713" s="222" t="n"/>
      <c r="C1713" s="223" t="n"/>
      <c r="D1713" s="223" t="n"/>
      <c r="E1713" s="223" t="n"/>
      <c r="F1713" s="223" t="n"/>
      <c r="G1713" s="223" t="n"/>
      <c r="H1713" s="223" t="n"/>
      <c r="I1713" s="258" t="n"/>
      <c r="J1713" s="186" t="n"/>
      <c r="K1713" s="223" t="n"/>
      <c r="L1713" s="264" t="n"/>
      <c r="M1713" s="265" t="n"/>
      <c r="N1713" s="223" t="n"/>
      <c r="O1713" s="223" t="n"/>
      <c r="P1713" s="260" t="n"/>
      <c r="Q1713" s="260" t="n"/>
      <c r="R1713" s="223" t="n"/>
      <c r="S1713" s="223" t="n"/>
      <c r="T1713" s="223" t="n"/>
      <c r="U1713" s="261" t="n"/>
      <c r="V1713" s="86" t="n"/>
      <c r="W1713" s="223" t="n"/>
      <c r="X1713" s="225" t="n"/>
      <c r="Y1713" s="262" t="n"/>
      <c r="Z1713" s="226" t="n"/>
      <c r="AA1713" s="241" t="n"/>
      <c r="AB1713" s="237" t="n"/>
    </row>
    <row r="1714" ht="15" customHeight="1" s="283">
      <c r="A1714" s="109" t="n"/>
      <c r="B1714" s="222" t="n"/>
      <c r="C1714" s="223" t="n"/>
      <c r="D1714" s="223" t="n"/>
      <c r="E1714" s="223" t="n"/>
      <c r="F1714" s="223" t="n"/>
      <c r="G1714" s="223" t="n"/>
      <c r="H1714" s="223" t="n"/>
      <c r="I1714" s="258" t="n"/>
      <c r="J1714" s="186" t="n"/>
      <c r="K1714" s="223" t="n"/>
      <c r="L1714" s="264" t="n"/>
      <c r="M1714" s="265" t="n"/>
      <c r="N1714" s="223" t="n"/>
      <c r="O1714" s="223" t="n"/>
      <c r="P1714" s="260" t="n"/>
      <c r="Q1714" s="260" t="n"/>
      <c r="R1714" s="223" t="n"/>
      <c r="S1714" s="223" t="n"/>
      <c r="T1714" s="223" t="n"/>
      <c r="U1714" s="261" t="n"/>
      <c r="V1714" s="86" t="n"/>
      <c r="W1714" s="223" t="n"/>
      <c r="X1714" s="225" t="n"/>
      <c r="Y1714" s="262" t="n"/>
      <c r="Z1714" s="226" t="n"/>
      <c r="AA1714" s="241" t="n"/>
      <c r="AB1714" s="237" t="n"/>
    </row>
    <row r="1715" ht="15" customHeight="1" s="283">
      <c r="A1715" s="109" t="n"/>
      <c r="B1715" s="222" t="n"/>
      <c r="C1715" s="223" t="n"/>
      <c r="D1715" s="223" t="n"/>
      <c r="E1715" s="223" t="n"/>
      <c r="F1715" s="223" t="n"/>
      <c r="G1715" s="223" t="n"/>
      <c r="H1715" s="223" t="n"/>
      <c r="I1715" s="258" t="n"/>
      <c r="J1715" s="186" t="n"/>
      <c r="K1715" s="223" t="n"/>
      <c r="L1715" s="264" t="n"/>
      <c r="M1715" s="265" t="n"/>
      <c r="N1715" s="223" t="n"/>
      <c r="O1715" s="223" t="n"/>
      <c r="P1715" s="260" t="n"/>
      <c r="Q1715" s="260" t="n"/>
      <c r="R1715" s="223" t="n"/>
      <c r="S1715" s="223" t="n"/>
      <c r="T1715" s="223" t="n"/>
      <c r="U1715" s="261" t="n"/>
      <c r="V1715" s="86" t="n"/>
      <c r="W1715" s="223" t="n"/>
      <c r="X1715" s="225" t="n"/>
      <c r="Y1715" s="262" t="n"/>
      <c r="Z1715" s="226" t="n"/>
      <c r="AA1715" s="241" t="n"/>
      <c r="AB1715" s="237" t="n"/>
    </row>
    <row r="1716" ht="15" customHeight="1" s="283">
      <c r="A1716" s="109" t="n"/>
      <c r="B1716" s="222" t="n"/>
      <c r="C1716" s="223" t="n"/>
      <c r="D1716" s="223" t="n"/>
      <c r="E1716" s="223" t="n"/>
      <c r="F1716" s="223" t="n"/>
      <c r="G1716" s="223" t="n"/>
      <c r="H1716" s="223" t="n"/>
      <c r="I1716" s="258" t="n"/>
      <c r="J1716" s="186" t="n"/>
      <c r="K1716" s="223" t="n"/>
      <c r="L1716" s="264" t="n"/>
      <c r="M1716" s="265" t="n"/>
      <c r="N1716" s="223" t="n"/>
      <c r="O1716" s="223" t="n"/>
      <c r="P1716" s="260" t="n"/>
      <c r="Q1716" s="260" t="n"/>
      <c r="R1716" s="223" t="n"/>
      <c r="S1716" s="223" t="n"/>
      <c r="T1716" s="223" t="n"/>
      <c r="U1716" s="261" t="n"/>
      <c r="V1716" s="86" t="n"/>
      <c r="W1716" s="223" t="n"/>
      <c r="X1716" s="225" t="n"/>
      <c r="Y1716" s="262" t="n"/>
      <c r="Z1716" s="226" t="n"/>
      <c r="AA1716" s="241" t="n"/>
      <c r="AB1716" s="237" t="n"/>
    </row>
    <row r="1717" ht="15" customHeight="1" s="283">
      <c r="A1717" s="109" t="n"/>
      <c r="B1717" s="222" t="n"/>
      <c r="C1717" s="223" t="n"/>
      <c r="D1717" s="223" t="n"/>
      <c r="E1717" s="223" t="n"/>
      <c r="F1717" s="223" t="n"/>
      <c r="G1717" s="223" t="n"/>
      <c r="H1717" s="223" t="n"/>
      <c r="I1717" s="258" t="n"/>
      <c r="J1717" s="186" t="n"/>
      <c r="K1717" s="223" t="n"/>
      <c r="L1717" s="264" t="n"/>
      <c r="M1717" s="265" t="n"/>
      <c r="N1717" s="223" t="n"/>
      <c r="O1717" s="223" t="n"/>
      <c r="P1717" s="260" t="n"/>
      <c r="Q1717" s="260" t="n"/>
      <c r="R1717" s="223" t="n"/>
      <c r="S1717" s="223" t="n"/>
      <c r="T1717" s="223" t="n"/>
      <c r="U1717" s="261" t="n"/>
      <c r="V1717" s="86" t="n"/>
      <c r="W1717" s="223" t="n"/>
      <c r="X1717" s="225" t="n"/>
      <c r="Y1717" s="262" t="n"/>
      <c r="Z1717" s="226" t="n"/>
      <c r="AA1717" s="241" t="n"/>
      <c r="AB1717" s="237" t="n"/>
    </row>
    <row r="1718" ht="15" customHeight="1" s="283">
      <c r="A1718" s="109" t="n"/>
      <c r="B1718" s="222" t="n"/>
      <c r="C1718" s="223" t="n"/>
      <c r="D1718" s="223" t="n"/>
      <c r="E1718" s="223" t="n"/>
      <c r="F1718" s="223" t="n"/>
      <c r="G1718" s="223" t="n"/>
      <c r="H1718" s="223" t="n"/>
      <c r="I1718" s="258" t="n"/>
      <c r="J1718" s="186" t="n"/>
      <c r="K1718" s="223" t="n"/>
      <c r="L1718" s="264" t="n"/>
      <c r="M1718" s="265" t="n"/>
      <c r="N1718" s="223" t="n"/>
      <c r="O1718" s="223" t="n"/>
      <c r="P1718" s="260" t="n"/>
      <c r="Q1718" s="260" t="n"/>
      <c r="R1718" s="223" t="n"/>
      <c r="S1718" s="223" t="n"/>
      <c r="T1718" s="223" t="n"/>
      <c r="U1718" s="261" t="n"/>
      <c r="V1718" s="86" t="n"/>
      <c r="W1718" s="223" t="n"/>
      <c r="X1718" s="225" t="n"/>
      <c r="Y1718" s="262" t="n"/>
      <c r="Z1718" s="226" t="n"/>
      <c r="AA1718" s="241" t="n"/>
      <c r="AB1718" s="237" t="n"/>
    </row>
    <row r="1719" ht="15" customHeight="1" s="283">
      <c r="A1719" s="109" t="n"/>
      <c r="B1719" s="222" t="n"/>
      <c r="C1719" s="223" t="n"/>
      <c r="D1719" s="223" t="n"/>
      <c r="E1719" s="223" t="n"/>
      <c r="F1719" s="223" t="n"/>
      <c r="G1719" s="223" t="n"/>
      <c r="H1719" s="223" t="n"/>
      <c r="I1719" s="258" t="n"/>
      <c r="J1719" s="186" t="n"/>
      <c r="K1719" s="223" t="n"/>
      <c r="L1719" s="264" t="n"/>
      <c r="M1719" s="265" t="n"/>
      <c r="N1719" s="223" t="n"/>
      <c r="O1719" s="223" t="n"/>
      <c r="P1719" s="260" t="n"/>
      <c r="Q1719" s="260" t="n"/>
      <c r="R1719" s="223" t="n"/>
      <c r="S1719" s="223" t="n"/>
      <c r="T1719" s="223" t="n"/>
      <c r="U1719" s="261" t="n"/>
      <c r="V1719" s="86" t="n"/>
      <c r="W1719" s="223" t="n"/>
      <c r="X1719" s="225" t="n"/>
      <c r="Y1719" s="262" t="n"/>
      <c r="Z1719" s="226" t="n"/>
      <c r="AA1719" s="241" t="n"/>
      <c r="AB1719" s="237" t="n"/>
    </row>
    <row r="1720" ht="15" customHeight="1" s="283">
      <c r="A1720" s="109" t="n"/>
      <c r="B1720" s="222" t="n"/>
      <c r="C1720" s="223" t="n"/>
      <c r="D1720" s="223" t="n"/>
      <c r="E1720" s="223" t="n"/>
      <c r="F1720" s="223" t="n"/>
      <c r="G1720" s="223" t="n"/>
      <c r="H1720" s="223" t="n"/>
      <c r="I1720" s="258" t="n"/>
      <c r="J1720" s="186" t="n"/>
      <c r="K1720" s="223" t="n"/>
      <c r="L1720" s="264" t="n"/>
      <c r="M1720" s="265" t="n"/>
      <c r="N1720" s="223" t="n"/>
      <c r="O1720" s="223" t="n"/>
      <c r="P1720" s="260" t="n"/>
      <c r="Q1720" s="260" t="n"/>
      <c r="R1720" s="223" t="n"/>
      <c r="S1720" s="223" t="n"/>
      <c r="T1720" s="223" t="n"/>
      <c r="U1720" s="261" t="n"/>
      <c r="V1720" s="86" t="n"/>
      <c r="W1720" s="223" t="n"/>
      <c r="X1720" s="225" t="n"/>
      <c r="Y1720" s="262" t="n"/>
      <c r="Z1720" s="226" t="n"/>
      <c r="AA1720" s="241" t="n"/>
      <c r="AB1720" s="237" t="n"/>
    </row>
    <row r="1721" ht="15" customHeight="1" s="283">
      <c r="A1721" s="109" t="n"/>
      <c r="B1721" s="222" t="n"/>
      <c r="C1721" s="223" t="n"/>
      <c r="D1721" s="223" t="n"/>
      <c r="E1721" s="223" t="n"/>
      <c r="F1721" s="223" t="n"/>
      <c r="G1721" s="223" t="n"/>
      <c r="H1721" s="223" t="n"/>
      <c r="I1721" s="258" t="n"/>
      <c r="J1721" s="186" t="n"/>
      <c r="K1721" s="223" t="n"/>
      <c r="L1721" s="264" t="n"/>
      <c r="M1721" s="265" t="n"/>
      <c r="N1721" s="223" t="n"/>
      <c r="O1721" s="223" t="n"/>
      <c r="P1721" s="260" t="n"/>
      <c r="Q1721" s="260" t="n"/>
      <c r="R1721" s="223" t="n"/>
      <c r="S1721" s="223" t="n"/>
      <c r="T1721" s="223" t="n"/>
      <c r="U1721" s="261" t="n"/>
      <c r="V1721" s="86" t="n"/>
      <c r="W1721" s="223" t="n"/>
      <c r="X1721" s="225" t="n"/>
      <c r="Y1721" s="262" t="n"/>
      <c r="Z1721" s="226" t="n"/>
      <c r="AA1721" s="241" t="n"/>
      <c r="AB1721" s="237" t="n"/>
    </row>
    <row r="1722" ht="15" customHeight="1" s="283">
      <c r="A1722" s="109" t="n"/>
      <c r="B1722" s="222" t="n"/>
      <c r="C1722" s="223" t="n"/>
      <c r="D1722" s="223" t="n"/>
      <c r="E1722" s="223" t="n"/>
      <c r="F1722" s="223" t="n"/>
      <c r="G1722" s="223" t="n"/>
      <c r="H1722" s="223" t="n"/>
      <c r="I1722" s="258" t="n"/>
      <c r="J1722" s="186" t="n"/>
      <c r="K1722" s="223" t="n"/>
      <c r="L1722" s="264" t="n"/>
      <c r="M1722" s="265" t="n"/>
      <c r="N1722" s="223" t="n"/>
      <c r="O1722" s="223" t="n"/>
      <c r="P1722" s="260" t="n"/>
      <c r="Q1722" s="260" t="n"/>
      <c r="R1722" s="223" t="n"/>
      <c r="S1722" s="223" t="n"/>
      <c r="T1722" s="223" t="n"/>
      <c r="U1722" s="261" t="n"/>
      <c r="V1722" s="86" t="n"/>
      <c r="W1722" s="223" t="n"/>
      <c r="X1722" s="225" t="n"/>
      <c r="Y1722" s="262" t="n"/>
      <c r="Z1722" s="226" t="n"/>
      <c r="AA1722" s="241" t="n"/>
      <c r="AB1722" s="237" t="n"/>
    </row>
    <row r="1723" ht="15" customHeight="1" s="283">
      <c r="A1723" s="109" t="n"/>
      <c r="B1723" s="222" t="n"/>
      <c r="C1723" s="223" t="n"/>
      <c r="D1723" s="223" t="n"/>
      <c r="E1723" s="223" t="n"/>
      <c r="F1723" s="223" t="n"/>
      <c r="G1723" s="223" t="n"/>
      <c r="H1723" s="223" t="n"/>
      <c r="I1723" s="258" t="n"/>
      <c r="J1723" s="186" t="n"/>
      <c r="K1723" s="223" t="n"/>
      <c r="L1723" s="264" t="n"/>
      <c r="M1723" s="265" t="n"/>
      <c r="N1723" s="223" t="n"/>
      <c r="O1723" s="223" t="n"/>
      <c r="P1723" s="260" t="n"/>
      <c r="Q1723" s="260" t="n"/>
      <c r="R1723" s="223" t="n"/>
      <c r="S1723" s="223" t="n"/>
      <c r="T1723" s="223" t="n"/>
      <c r="U1723" s="261" t="n"/>
      <c r="V1723" s="86" t="n"/>
      <c r="W1723" s="223" t="n"/>
      <c r="X1723" s="225" t="n"/>
      <c r="Y1723" s="262" t="n"/>
      <c r="Z1723" s="226" t="n"/>
      <c r="AA1723" s="241" t="n"/>
      <c r="AB1723" s="237" t="n"/>
    </row>
    <row r="1724" ht="15" customHeight="1" s="283">
      <c r="A1724" s="109" t="n"/>
      <c r="B1724" s="222" t="n"/>
      <c r="C1724" s="223" t="n"/>
      <c r="D1724" s="223" t="n"/>
      <c r="E1724" s="223" t="n"/>
      <c r="F1724" s="223" t="n"/>
      <c r="G1724" s="223" t="n"/>
      <c r="H1724" s="223" t="n"/>
      <c r="I1724" s="258" t="n"/>
      <c r="J1724" s="186" t="n"/>
      <c r="K1724" s="223" t="n"/>
      <c r="L1724" s="264" t="n"/>
      <c r="M1724" s="265" t="n"/>
      <c r="N1724" s="223" t="n"/>
      <c r="O1724" s="223" t="n"/>
      <c r="P1724" s="260" t="n"/>
      <c r="Q1724" s="260" t="n"/>
      <c r="R1724" s="223" t="n"/>
      <c r="S1724" s="223" t="n"/>
      <c r="T1724" s="223" t="n"/>
      <c r="U1724" s="261" t="n"/>
      <c r="V1724" s="86" t="n"/>
      <c r="W1724" s="223" t="n"/>
      <c r="X1724" s="225" t="n"/>
      <c r="Y1724" s="262" t="n"/>
      <c r="Z1724" s="226" t="n"/>
      <c r="AA1724" s="241" t="n"/>
      <c r="AB1724" s="237" t="n"/>
    </row>
    <row r="1725" ht="15" customHeight="1" s="283">
      <c r="A1725" s="109" t="n"/>
      <c r="B1725" s="222" t="n"/>
      <c r="C1725" s="223" t="n"/>
      <c r="D1725" s="223" t="n"/>
      <c r="E1725" s="223" t="n"/>
      <c r="F1725" s="223" t="n"/>
      <c r="G1725" s="223" t="n"/>
      <c r="H1725" s="223" t="n"/>
      <c r="I1725" s="258" t="n"/>
      <c r="J1725" s="186" t="n"/>
      <c r="K1725" s="223" t="n"/>
      <c r="L1725" s="264" t="n"/>
      <c r="M1725" s="265" t="n"/>
      <c r="N1725" s="223" t="n"/>
      <c r="O1725" s="223" t="n"/>
      <c r="P1725" s="260" t="n"/>
      <c r="Q1725" s="260" t="n"/>
      <c r="R1725" s="223" t="n"/>
      <c r="S1725" s="223" t="n"/>
      <c r="T1725" s="223" t="n"/>
      <c r="U1725" s="261" t="n"/>
      <c r="V1725" s="86" t="n"/>
      <c r="W1725" s="223" t="n"/>
      <c r="X1725" s="225" t="n"/>
      <c r="Y1725" s="262" t="n"/>
      <c r="Z1725" s="226" t="n"/>
      <c r="AA1725" s="241" t="n"/>
      <c r="AB1725" s="237" t="n"/>
    </row>
    <row r="1726" ht="15" customHeight="1" s="283">
      <c r="A1726" s="109" t="n"/>
      <c r="B1726" s="222" t="n"/>
      <c r="C1726" s="223" t="n"/>
      <c r="D1726" s="223" t="n"/>
      <c r="E1726" s="223" t="n"/>
      <c r="F1726" s="223" t="n"/>
      <c r="G1726" s="223" t="n"/>
      <c r="H1726" s="223" t="n"/>
      <c r="I1726" s="258" t="n"/>
      <c r="J1726" s="186" t="n"/>
      <c r="K1726" s="223" t="n"/>
      <c r="L1726" s="264" t="n"/>
      <c r="M1726" s="265" t="n"/>
      <c r="N1726" s="223" t="n"/>
      <c r="O1726" s="223" t="n"/>
      <c r="P1726" s="260" t="n"/>
      <c r="Q1726" s="260" t="n"/>
      <c r="R1726" s="223" t="n"/>
      <c r="S1726" s="223" t="n"/>
      <c r="T1726" s="223" t="n"/>
      <c r="U1726" s="261" t="n"/>
      <c r="V1726" s="86" t="n"/>
      <c r="W1726" s="223" t="n"/>
      <c r="X1726" s="225" t="n"/>
      <c r="Y1726" s="262" t="n"/>
      <c r="Z1726" s="226" t="n"/>
      <c r="AA1726" s="241" t="n"/>
      <c r="AB1726" s="237" t="n"/>
    </row>
    <row r="1727" ht="15" customHeight="1" s="283">
      <c r="A1727" s="109" t="n"/>
      <c r="B1727" s="222" t="n"/>
      <c r="C1727" s="223" t="n"/>
      <c r="D1727" s="223" t="n"/>
      <c r="E1727" s="223" t="n"/>
      <c r="F1727" s="223" t="n"/>
      <c r="G1727" s="223" t="n"/>
      <c r="H1727" s="223" t="n"/>
      <c r="I1727" s="258" t="n"/>
      <c r="J1727" s="186" t="n"/>
      <c r="K1727" s="223" t="n"/>
      <c r="L1727" s="264" t="n"/>
      <c r="M1727" s="265" t="n"/>
      <c r="N1727" s="223" t="n"/>
      <c r="O1727" s="223" t="n"/>
      <c r="P1727" s="260" t="n"/>
      <c r="Q1727" s="260" t="n"/>
      <c r="R1727" s="223" t="n"/>
      <c r="S1727" s="223" t="n"/>
      <c r="T1727" s="223" t="n"/>
      <c r="U1727" s="261" t="n"/>
      <c r="V1727" s="86" t="n"/>
      <c r="W1727" s="223" t="n"/>
      <c r="X1727" s="225" t="n"/>
      <c r="Y1727" s="262" t="n"/>
      <c r="Z1727" s="226" t="n"/>
      <c r="AA1727" s="241" t="n"/>
      <c r="AB1727" s="237" t="n"/>
    </row>
    <row r="1728" ht="15" customHeight="1" s="283">
      <c r="A1728" s="109" t="n"/>
      <c r="B1728" s="222" t="n"/>
      <c r="C1728" s="223" t="n"/>
      <c r="D1728" s="223" t="n"/>
      <c r="E1728" s="223" t="n"/>
      <c r="F1728" s="223" t="n"/>
      <c r="G1728" s="223" t="n"/>
      <c r="H1728" s="223" t="n"/>
      <c r="I1728" s="258" t="n"/>
      <c r="J1728" s="186" t="n"/>
      <c r="K1728" s="223" t="n"/>
      <c r="L1728" s="264" t="n"/>
      <c r="M1728" s="265" t="n"/>
      <c r="N1728" s="223" t="n"/>
      <c r="O1728" s="223" t="n"/>
      <c r="P1728" s="260" t="n"/>
      <c r="Q1728" s="260" t="n"/>
      <c r="R1728" s="223" t="n"/>
      <c r="S1728" s="223" t="n"/>
      <c r="T1728" s="223" t="n"/>
      <c r="U1728" s="261" t="n"/>
      <c r="V1728" s="86" t="n"/>
      <c r="W1728" s="223" t="n"/>
      <c r="X1728" s="225" t="n"/>
      <c r="Y1728" s="262" t="n"/>
      <c r="Z1728" s="226" t="n"/>
      <c r="AA1728" s="241" t="n"/>
      <c r="AB1728" s="237" t="n"/>
    </row>
    <row r="1729" ht="15" customHeight="1" s="283">
      <c r="A1729" s="109" t="n"/>
      <c r="B1729" s="222" t="n"/>
      <c r="C1729" s="223" t="n"/>
      <c r="D1729" s="223" t="n"/>
      <c r="E1729" s="223" t="n"/>
      <c r="F1729" s="223" t="n"/>
      <c r="G1729" s="223" t="n"/>
      <c r="H1729" s="223" t="n"/>
      <c r="I1729" s="258" t="n"/>
      <c r="J1729" s="186" t="n"/>
      <c r="K1729" s="223" t="n"/>
      <c r="L1729" s="264" t="n"/>
      <c r="M1729" s="265" t="n"/>
      <c r="N1729" s="223" t="n"/>
      <c r="O1729" s="223" t="n"/>
      <c r="P1729" s="260" t="n"/>
      <c r="Q1729" s="260" t="n"/>
      <c r="R1729" s="223" t="n"/>
      <c r="S1729" s="223" t="n"/>
      <c r="T1729" s="223" t="n"/>
      <c r="U1729" s="261" t="n"/>
      <c r="V1729" s="86" t="n"/>
      <c r="W1729" s="223" t="n"/>
      <c r="X1729" s="225" t="n"/>
      <c r="Y1729" s="262" t="n"/>
      <c r="Z1729" s="226" t="n"/>
      <c r="AA1729" s="241" t="n"/>
      <c r="AB1729" s="237" t="n"/>
    </row>
    <row r="1730" ht="15" customHeight="1" s="283">
      <c r="A1730" s="109" t="n"/>
      <c r="B1730" s="222" t="n"/>
      <c r="C1730" s="223" t="n"/>
      <c r="D1730" s="223" t="n"/>
      <c r="E1730" s="223" t="n"/>
      <c r="F1730" s="223" t="n"/>
      <c r="G1730" s="223" t="n"/>
      <c r="H1730" s="223" t="n"/>
      <c r="I1730" s="258" t="n"/>
      <c r="J1730" s="186" t="n"/>
      <c r="K1730" s="223" t="n"/>
      <c r="L1730" s="264" t="n"/>
      <c r="M1730" s="265" t="n"/>
      <c r="N1730" s="223" t="n"/>
      <c r="O1730" s="223" t="n"/>
      <c r="P1730" s="260" t="n"/>
      <c r="Q1730" s="260" t="n"/>
      <c r="R1730" s="223" t="n"/>
      <c r="S1730" s="223" t="n"/>
      <c r="T1730" s="223" t="n"/>
      <c r="U1730" s="261" t="n"/>
      <c r="V1730" s="86" t="n"/>
      <c r="W1730" s="223" t="n"/>
      <c r="X1730" s="225" t="n"/>
      <c r="Y1730" s="262" t="n"/>
      <c r="Z1730" s="226" t="n"/>
      <c r="AA1730" s="241" t="n"/>
      <c r="AB1730" s="237" t="n"/>
    </row>
    <row r="1731" ht="15" customHeight="1" s="283">
      <c r="A1731" s="109" t="n"/>
      <c r="B1731" s="222" t="n"/>
      <c r="C1731" s="223" t="n"/>
      <c r="D1731" s="223" t="n"/>
      <c r="E1731" s="223" t="n"/>
      <c r="F1731" s="223" t="n"/>
      <c r="G1731" s="223" t="n"/>
      <c r="H1731" s="223" t="n"/>
      <c r="I1731" s="258" t="n"/>
      <c r="J1731" s="186" t="n"/>
      <c r="K1731" s="223" t="n"/>
      <c r="L1731" s="264" t="n"/>
      <c r="M1731" s="265" t="n"/>
      <c r="N1731" s="223" t="n"/>
      <c r="O1731" s="223" t="n"/>
      <c r="P1731" s="260" t="n"/>
      <c r="Q1731" s="260" t="n"/>
      <c r="R1731" s="223" t="n"/>
      <c r="S1731" s="223" t="n"/>
      <c r="T1731" s="223" t="n"/>
      <c r="U1731" s="261" t="n"/>
      <c r="V1731" s="86" t="n"/>
      <c r="W1731" s="223" t="n"/>
      <c r="X1731" s="225" t="n"/>
      <c r="Y1731" s="262" t="n"/>
      <c r="Z1731" s="226" t="n"/>
      <c r="AA1731" s="241" t="n"/>
      <c r="AB1731" s="237" t="n"/>
    </row>
    <row r="1732" ht="15" customHeight="1" s="283">
      <c r="A1732" s="109" t="n"/>
      <c r="B1732" s="222" t="n"/>
      <c r="C1732" s="223" t="n"/>
      <c r="D1732" s="223" t="n"/>
      <c r="E1732" s="223" t="n"/>
      <c r="F1732" s="223" t="n"/>
      <c r="G1732" s="223" t="n"/>
      <c r="H1732" s="223" t="n"/>
      <c r="I1732" s="258" t="n"/>
      <c r="J1732" s="186" t="n"/>
      <c r="K1732" s="223" t="n"/>
      <c r="L1732" s="264" t="n"/>
      <c r="M1732" s="265" t="n"/>
      <c r="N1732" s="223" t="n"/>
      <c r="O1732" s="223" t="n"/>
      <c r="P1732" s="260" t="n"/>
      <c r="Q1732" s="260" t="n"/>
      <c r="R1732" s="223" t="n"/>
      <c r="S1732" s="223" t="n"/>
      <c r="T1732" s="223" t="n"/>
      <c r="U1732" s="261" t="n"/>
      <c r="V1732" s="86" t="n"/>
      <c r="W1732" s="223" t="n"/>
      <c r="X1732" s="225" t="n"/>
      <c r="Y1732" s="262" t="n"/>
      <c r="Z1732" s="226" t="n"/>
      <c r="AA1732" s="241" t="n"/>
      <c r="AB1732" s="237" t="n"/>
    </row>
    <row r="1733" ht="15" customHeight="1" s="283">
      <c r="A1733" s="109" t="n"/>
      <c r="B1733" s="222" t="n"/>
      <c r="C1733" s="223" t="n"/>
      <c r="D1733" s="223" t="n"/>
      <c r="E1733" s="223" t="n"/>
      <c r="F1733" s="223" t="n"/>
      <c r="G1733" s="223" t="n"/>
      <c r="H1733" s="223" t="n"/>
      <c r="I1733" s="258" t="n"/>
      <c r="J1733" s="186" t="n"/>
      <c r="K1733" s="264" t="n"/>
      <c r="L1733" s="264" t="n"/>
      <c r="M1733" s="259" t="n"/>
      <c r="N1733" s="223" t="n"/>
      <c r="O1733" s="223" t="n"/>
      <c r="P1733" s="260" t="n"/>
      <c r="Q1733" s="260" t="n"/>
      <c r="R1733" s="223" t="n"/>
      <c r="S1733" s="223" t="n"/>
      <c r="T1733" s="223" t="n"/>
      <c r="U1733" s="261" t="n"/>
      <c r="V1733" s="86" t="n"/>
      <c r="W1733" s="223" t="n"/>
      <c r="X1733" s="225" t="n"/>
      <c r="Y1733" s="262" t="n"/>
      <c r="Z1733" s="226" t="n"/>
      <c r="AA1733" s="241" t="n"/>
      <c r="AB1733" s="237" t="n"/>
    </row>
    <row r="1734" ht="15" customHeight="1" s="283">
      <c r="A1734" s="109" t="n"/>
      <c r="B1734" s="222" t="n"/>
      <c r="C1734" s="223" t="n"/>
      <c r="D1734" s="223" t="n"/>
      <c r="E1734" s="223" t="n"/>
      <c r="F1734" s="223" t="n"/>
      <c r="G1734" s="223" t="n"/>
      <c r="H1734" s="223" t="n"/>
      <c r="I1734" s="258" t="n"/>
      <c r="J1734" s="186" t="n"/>
      <c r="K1734" s="223" t="n"/>
      <c r="L1734" s="264" t="n"/>
      <c r="M1734" s="265" t="n"/>
      <c r="N1734" s="223" t="n"/>
      <c r="O1734" s="223" t="n"/>
      <c r="P1734" s="260" t="n"/>
      <c r="Q1734" s="260" t="n"/>
      <c r="R1734" s="223" t="n"/>
      <c r="S1734" s="223" t="n"/>
      <c r="T1734" s="223" t="n"/>
      <c r="U1734" s="261" t="n"/>
      <c r="V1734" s="86" t="n"/>
      <c r="W1734" s="223" t="n"/>
      <c r="X1734" s="225" t="n"/>
      <c r="Y1734" s="262" t="n"/>
      <c r="Z1734" s="226" t="n"/>
      <c r="AA1734" s="241" t="n"/>
      <c r="AB1734" s="237" t="n"/>
    </row>
    <row r="1735" ht="15" customHeight="1" s="283">
      <c r="A1735" s="109" t="n"/>
      <c r="B1735" s="222" t="n"/>
      <c r="C1735" s="223" t="n"/>
      <c r="D1735" s="223" t="n"/>
      <c r="E1735" s="223" t="n"/>
      <c r="F1735" s="223" t="n"/>
      <c r="G1735" s="223" t="n"/>
      <c r="H1735" s="223" t="n"/>
      <c r="I1735" s="258" t="n"/>
      <c r="J1735" s="186" t="n"/>
      <c r="K1735" s="223" t="n"/>
      <c r="L1735" s="264" t="n"/>
      <c r="M1735" s="265" t="n"/>
      <c r="N1735" s="223" t="n"/>
      <c r="O1735" s="223" t="n"/>
      <c r="P1735" s="260" t="n"/>
      <c r="Q1735" s="260" t="n"/>
      <c r="R1735" s="223" t="n"/>
      <c r="S1735" s="223" t="n"/>
      <c r="T1735" s="223" t="n"/>
      <c r="U1735" s="261" t="n"/>
      <c r="V1735" s="86" t="n"/>
      <c r="W1735" s="223" t="n"/>
      <c r="X1735" s="225" t="n"/>
      <c r="Y1735" s="262" t="n"/>
      <c r="Z1735" s="226" t="n"/>
      <c r="AA1735" s="241" t="n"/>
      <c r="AB1735" s="237" t="n"/>
    </row>
    <row r="1736" ht="15" customHeight="1" s="283">
      <c r="A1736" s="109" t="n"/>
      <c r="B1736" s="222" t="n"/>
      <c r="C1736" s="223" t="n"/>
      <c r="D1736" s="223" t="n"/>
      <c r="E1736" s="223" t="n"/>
      <c r="F1736" s="223" t="n"/>
      <c r="G1736" s="223" t="n"/>
      <c r="H1736" s="223" t="n"/>
      <c r="I1736" s="258" t="n"/>
      <c r="J1736" s="186" t="n"/>
      <c r="K1736" s="223" t="n"/>
      <c r="L1736" s="264" t="n"/>
      <c r="M1736" s="265" t="n"/>
      <c r="N1736" s="223" t="n"/>
      <c r="O1736" s="223" t="n"/>
      <c r="P1736" s="260" t="n"/>
      <c r="Q1736" s="260" t="n"/>
      <c r="R1736" s="223" t="n"/>
      <c r="S1736" s="223" t="n"/>
      <c r="T1736" s="223" t="n"/>
      <c r="U1736" s="261" t="n"/>
      <c r="V1736" s="86" t="n"/>
      <c r="W1736" s="223" t="n"/>
      <c r="X1736" s="225" t="n"/>
      <c r="Y1736" s="262" t="n"/>
      <c r="Z1736" s="226" t="n"/>
      <c r="AA1736" s="241" t="n"/>
      <c r="AB1736" s="237" t="n"/>
    </row>
    <row r="1737" ht="15" customHeight="1" s="283">
      <c r="A1737" s="109" t="n"/>
      <c r="B1737" s="222" t="n"/>
      <c r="C1737" s="223" t="n"/>
      <c r="D1737" s="223" t="n"/>
      <c r="E1737" s="223" t="n"/>
      <c r="F1737" s="223" t="n"/>
      <c r="G1737" s="223" t="n"/>
      <c r="H1737" s="223" t="n"/>
      <c r="I1737" s="258" t="n"/>
      <c r="J1737" s="186" t="n"/>
      <c r="K1737" s="223" t="n"/>
      <c r="L1737" s="264" t="n"/>
      <c r="M1737" s="265" t="n"/>
      <c r="N1737" s="223" t="n"/>
      <c r="O1737" s="223" t="n"/>
      <c r="P1737" s="260" t="n"/>
      <c r="Q1737" s="260" t="n"/>
      <c r="R1737" s="223" t="n"/>
      <c r="S1737" s="223" t="n"/>
      <c r="T1737" s="223" t="n"/>
      <c r="U1737" s="261" t="n"/>
      <c r="V1737" s="86" t="n"/>
      <c r="W1737" s="223" t="n"/>
      <c r="X1737" s="225" t="n"/>
      <c r="Y1737" s="262" t="n"/>
      <c r="Z1737" s="226" t="n"/>
      <c r="AA1737" s="241" t="n"/>
      <c r="AB1737" s="237" t="n"/>
    </row>
    <row r="1738" ht="15" customHeight="1" s="283">
      <c r="A1738" s="109" t="n"/>
      <c r="B1738" s="222" t="n"/>
      <c r="C1738" s="223" t="n"/>
      <c r="D1738" s="223" t="n"/>
      <c r="E1738" s="223" t="n"/>
      <c r="F1738" s="223" t="n"/>
      <c r="G1738" s="223" t="n"/>
      <c r="H1738" s="223" t="n"/>
      <c r="I1738" s="258" t="n"/>
      <c r="J1738" s="186" t="n"/>
      <c r="K1738" s="223" t="n"/>
      <c r="L1738" s="264" t="n"/>
      <c r="M1738" s="265" t="n"/>
      <c r="N1738" s="223" t="n"/>
      <c r="O1738" s="223" t="n"/>
      <c r="P1738" s="260" t="n"/>
      <c r="Q1738" s="260" t="n"/>
      <c r="R1738" s="223" t="n"/>
      <c r="S1738" s="223" t="n"/>
      <c r="T1738" s="223" t="n"/>
      <c r="U1738" s="261" t="n"/>
      <c r="V1738" s="86" t="n"/>
      <c r="W1738" s="223" t="n"/>
      <c r="X1738" s="225" t="n"/>
      <c r="Y1738" s="262" t="n"/>
      <c r="Z1738" s="226" t="n"/>
      <c r="AA1738" s="241" t="n"/>
      <c r="AB1738" s="237" t="n"/>
    </row>
    <row r="1739" ht="15" customHeight="1" s="283">
      <c r="A1739" s="109" t="n"/>
      <c r="B1739" s="222" t="n"/>
      <c r="C1739" s="223" t="n"/>
      <c r="D1739" s="223" t="n"/>
      <c r="E1739" s="223" t="n"/>
      <c r="F1739" s="223" t="n"/>
      <c r="G1739" s="223" t="n"/>
      <c r="H1739" s="223" t="n"/>
      <c r="I1739" s="258" t="n"/>
      <c r="J1739" s="186" t="n"/>
      <c r="K1739" s="264" t="n"/>
      <c r="L1739" s="264" t="n"/>
      <c r="M1739" s="259" t="n"/>
      <c r="N1739" s="223" t="n"/>
      <c r="O1739" s="223" t="n"/>
      <c r="P1739" s="260" t="n"/>
      <c r="Q1739" s="260" t="n"/>
      <c r="R1739" s="223" t="n"/>
      <c r="S1739" s="223" t="n"/>
      <c r="T1739" s="223" t="n"/>
      <c r="U1739" s="261" t="n"/>
      <c r="V1739" s="86" t="n"/>
      <c r="W1739" s="223" t="n"/>
      <c r="X1739" s="225" t="n"/>
      <c r="Y1739" s="262" t="n"/>
      <c r="Z1739" s="226" t="n"/>
      <c r="AA1739" s="241" t="n"/>
      <c r="AB1739" s="237" t="n"/>
    </row>
    <row r="1740" ht="15" customHeight="1" s="283">
      <c r="A1740" s="109" t="n"/>
      <c r="B1740" s="222" t="n"/>
      <c r="C1740" s="223" t="n"/>
      <c r="D1740" s="223" t="n"/>
      <c r="E1740" s="223" t="n"/>
      <c r="F1740" s="223" t="n"/>
      <c r="G1740" s="223" t="n"/>
      <c r="H1740" s="223" t="n"/>
      <c r="I1740" s="258" t="n"/>
      <c r="J1740" s="186" t="n"/>
      <c r="K1740" s="223" t="n"/>
      <c r="L1740" s="264" t="n"/>
      <c r="M1740" s="265" t="n"/>
      <c r="N1740" s="223" t="n"/>
      <c r="O1740" s="223" t="n"/>
      <c r="P1740" s="260" t="n"/>
      <c r="Q1740" s="260" t="n"/>
      <c r="R1740" s="223" t="n"/>
      <c r="S1740" s="223" t="n"/>
      <c r="T1740" s="223" t="n"/>
      <c r="U1740" s="261" t="n"/>
      <c r="V1740" s="86" t="n"/>
      <c r="W1740" s="223" t="n"/>
      <c r="X1740" s="225" t="n"/>
      <c r="Y1740" s="262" t="n"/>
      <c r="Z1740" s="226" t="n"/>
      <c r="AA1740" s="241" t="n"/>
      <c r="AB1740" s="237" t="n"/>
    </row>
    <row r="1741" ht="15" customHeight="1" s="283">
      <c r="A1741" s="109" t="n"/>
      <c r="B1741" s="222" t="n"/>
      <c r="C1741" s="223" t="n"/>
      <c r="D1741" s="223" t="n"/>
      <c r="E1741" s="223" t="n"/>
      <c r="F1741" s="223" t="n"/>
      <c r="G1741" s="223" t="n"/>
      <c r="H1741" s="223" t="n"/>
      <c r="I1741" s="258" t="n"/>
      <c r="J1741" s="186" t="n"/>
      <c r="K1741" s="223" t="n"/>
      <c r="L1741" s="264" t="n"/>
      <c r="M1741" s="265" t="n"/>
      <c r="N1741" s="223" t="n"/>
      <c r="O1741" s="223" t="n"/>
      <c r="P1741" s="260" t="n"/>
      <c r="Q1741" s="260" t="n"/>
      <c r="R1741" s="223" t="n"/>
      <c r="S1741" s="223" t="n"/>
      <c r="T1741" s="223" t="n"/>
      <c r="U1741" s="261" t="n"/>
      <c r="V1741" s="86" t="n"/>
      <c r="W1741" s="223" t="n"/>
      <c r="X1741" s="225" t="n"/>
      <c r="Y1741" s="262" t="n"/>
      <c r="Z1741" s="226" t="n"/>
      <c r="AA1741" s="241" t="n"/>
      <c r="AB1741" s="237" t="n"/>
    </row>
    <row r="1742" ht="15" customHeight="1" s="283">
      <c r="A1742" s="109" t="n"/>
      <c r="B1742" s="222" t="n"/>
      <c r="C1742" s="223" t="n"/>
      <c r="D1742" s="223" t="n"/>
      <c r="E1742" s="223" t="n"/>
      <c r="F1742" s="223" t="n"/>
      <c r="G1742" s="223" t="n"/>
      <c r="H1742" s="223" t="n"/>
      <c r="I1742" s="258" t="n"/>
      <c r="J1742" s="186" t="n"/>
      <c r="K1742" s="223" t="n"/>
      <c r="L1742" s="264" t="n"/>
      <c r="M1742" s="265" t="n"/>
      <c r="N1742" s="223" t="n"/>
      <c r="O1742" s="223" t="n"/>
      <c r="P1742" s="260" t="n"/>
      <c r="Q1742" s="260" t="n"/>
      <c r="R1742" s="223" t="n"/>
      <c r="S1742" s="223" t="n"/>
      <c r="T1742" s="223" t="n"/>
      <c r="U1742" s="261" t="n"/>
      <c r="V1742" s="86" t="n"/>
      <c r="W1742" s="223" t="n"/>
      <c r="X1742" s="225" t="n"/>
      <c r="Y1742" s="262" t="n"/>
      <c r="Z1742" s="226" t="n"/>
      <c r="AA1742" s="241" t="n"/>
      <c r="AB1742" s="237" t="n"/>
    </row>
    <row r="1743" ht="15" customHeight="1" s="283">
      <c r="A1743" s="109" t="n"/>
      <c r="B1743" s="222" t="n"/>
      <c r="C1743" s="223" t="n"/>
      <c r="D1743" s="223" t="n"/>
      <c r="E1743" s="223" t="n"/>
      <c r="F1743" s="223" t="n"/>
      <c r="G1743" s="223" t="n"/>
      <c r="H1743" s="223" t="n"/>
      <c r="I1743" s="258" t="n"/>
      <c r="J1743" s="186" t="n"/>
      <c r="K1743" s="223" t="n"/>
      <c r="L1743" s="264" t="n"/>
      <c r="M1743" s="265" t="n"/>
      <c r="N1743" s="223" t="n"/>
      <c r="O1743" s="223" t="n"/>
      <c r="P1743" s="260" t="n"/>
      <c r="Q1743" s="260" t="n"/>
      <c r="R1743" s="223" t="n"/>
      <c r="S1743" s="223" t="n"/>
      <c r="T1743" s="223" t="n"/>
      <c r="U1743" s="261" t="n"/>
      <c r="V1743" s="86" t="n"/>
      <c r="W1743" s="223" t="n"/>
      <c r="X1743" s="225" t="n"/>
      <c r="Y1743" s="262" t="n"/>
      <c r="Z1743" s="226" t="n"/>
      <c r="AA1743" s="241" t="n"/>
      <c r="AB1743" s="237" t="n"/>
    </row>
    <row r="1744" ht="15" customHeight="1" s="283">
      <c r="A1744" s="109" t="n"/>
      <c r="B1744" s="222" t="n"/>
      <c r="C1744" s="223" t="n"/>
      <c r="D1744" s="223" t="n"/>
      <c r="E1744" s="223" t="n"/>
      <c r="F1744" s="223" t="n"/>
      <c r="G1744" s="223" t="n"/>
      <c r="H1744" s="223" t="n"/>
      <c r="I1744" s="258" t="n"/>
      <c r="J1744" s="186" t="n"/>
      <c r="K1744" s="223" t="n"/>
      <c r="L1744" s="264" t="n"/>
      <c r="M1744" s="265" t="n"/>
      <c r="N1744" s="223" t="n"/>
      <c r="O1744" s="223" t="n"/>
      <c r="P1744" s="260" t="n"/>
      <c r="Q1744" s="260" t="n"/>
      <c r="R1744" s="223" t="n"/>
      <c r="S1744" s="223" t="n"/>
      <c r="T1744" s="223" t="n"/>
      <c r="U1744" s="261" t="n"/>
      <c r="V1744" s="86" t="n"/>
      <c r="W1744" s="223" t="n"/>
      <c r="X1744" s="225" t="n"/>
      <c r="Y1744" s="262" t="n"/>
      <c r="Z1744" s="226" t="n"/>
      <c r="AA1744" s="241" t="n"/>
      <c r="AB1744" s="237" t="n"/>
    </row>
    <row r="1745" ht="15" customHeight="1" s="283">
      <c r="A1745" s="109" t="n"/>
      <c r="B1745" s="222" t="n"/>
      <c r="C1745" s="223" t="n"/>
      <c r="D1745" s="223" t="n"/>
      <c r="E1745" s="223" t="n"/>
      <c r="F1745" s="223" t="n"/>
      <c r="G1745" s="223" t="n"/>
      <c r="H1745" s="223" t="n"/>
      <c r="I1745" s="258" t="n"/>
      <c r="J1745" s="186" t="n"/>
      <c r="K1745" s="223" t="n"/>
      <c r="L1745" s="223" t="n"/>
      <c r="M1745" s="259" t="n"/>
      <c r="N1745" s="223" t="n"/>
      <c r="O1745" s="223" t="n"/>
      <c r="P1745" s="260" t="n"/>
      <c r="Q1745" s="260" t="n"/>
      <c r="R1745" s="223" t="n"/>
      <c r="S1745" s="223" t="n"/>
      <c r="T1745" s="223" t="n"/>
      <c r="U1745" s="261" t="n"/>
      <c r="V1745" s="86" t="n"/>
      <c r="W1745" s="223" t="n"/>
      <c r="X1745" s="225" t="n"/>
      <c r="Y1745" s="262" t="n"/>
      <c r="Z1745" s="226" t="n"/>
      <c r="AA1745" s="241" t="n"/>
      <c r="AB1745" s="237" t="n"/>
    </row>
    <row r="1746" ht="15" customHeight="1" s="283">
      <c r="A1746" s="109" t="n"/>
      <c r="B1746" s="222" t="n"/>
      <c r="C1746" s="223" t="n"/>
      <c r="D1746" s="223" t="n"/>
      <c r="E1746" s="223" t="n"/>
      <c r="F1746" s="223" t="n"/>
      <c r="G1746" s="223" t="n"/>
      <c r="H1746" s="223" t="n"/>
      <c r="I1746" s="258" t="n"/>
      <c r="J1746" s="186" t="n"/>
      <c r="K1746" s="223" t="n"/>
      <c r="L1746" s="264" t="n"/>
      <c r="M1746" s="265" t="n"/>
      <c r="N1746" s="223" t="n"/>
      <c r="O1746" s="223" t="n"/>
      <c r="P1746" s="260" t="n"/>
      <c r="Q1746" s="260" t="n"/>
      <c r="R1746" s="223" t="n"/>
      <c r="S1746" s="223" t="n"/>
      <c r="T1746" s="223" t="n"/>
      <c r="U1746" s="261" t="n"/>
      <c r="V1746" s="86" t="n"/>
      <c r="W1746" s="223" t="n"/>
      <c r="X1746" s="225" t="n"/>
      <c r="Y1746" s="262" t="n"/>
      <c r="Z1746" s="226" t="n"/>
      <c r="AA1746" s="241" t="n"/>
      <c r="AB1746" s="237" t="n"/>
    </row>
    <row r="1747" ht="15" customHeight="1" s="283">
      <c r="A1747" s="109" t="n"/>
      <c r="B1747" s="222" t="n"/>
      <c r="C1747" s="223" t="n"/>
      <c r="D1747" s="223" t="n"/>
      <c r="E1747" s="223" t="n"/>
      <c r="F1747" s="223" t="n"/>
      <c r="G1747" s="223" t="n"/>
      <c r="H1747" s="223" t="n"/>
      <c r="I1747" s="258" t="n"/>
      <c r="J1747" s="186" t="n"/>
      <c r="K1747" s="223" t="n"/>
      <c r="L1747" s="264" t="n"/>
      <c r="M1747" s="265" t="n"/>
      <c r="N1747" s="223" t="n"/>
      <c r="O1747" s="223" t="n"/>
      <c r="P1747" s="260" t="n"/>
      <c r="Q1747" s="260" t="n"/>
      <c r="R1747" s="223" t="n"/>
      <c r="S1747" s="223" t="n"/>
      <c r="T1747" s="223" t="n"/>
      <c r="U1747" s="261" t="n"/>
      <c r="V1747" s="86" t="n"/>
      <c r="W1747" s="223" t="n"/>
      <c r="X1747" s="225" t="n"/>
      <c r="Y1747" s="262" t="n"/>
      <c r="Z1747" s="226" t="n"/>
      <c r="AA1747" s="241" t="n"/>
      <c r="AB1747" s="237" t="n"/>
    </row>
    <row r="1748" ht="15" customHeight="1" s="283">
      <c r="A1748" s="109" t="n"/>
      <c r="B1748" s="222" t="n"/>
      <c r="C1748" s="223" t="n"/>
      <c r="D1748" s="223" t="n"/>
      <c r="E1748" s="223" t="n"/>
      <c r="F1748" s="223" t="n"/>
      <c r="G1748" s="223" t="n"/>
      <c r="H1748" s="223" t="n"/>
      <c r="I1748" s="258" t="n"/>
      <c r="J1748" s="186" t="n"/>
      <c r="K1748" s="223" t="n"/>
      <c r="L1748" s="264" t="n"/>
      <c r="M1748" s="265" t="n"/>
      <c r="N1748" s="223" t="n"/>
      <c r="O1748" s="223" t="n"/>
      <c r="P1748" s="260" t="n"/>
      <c r="Q1748" s="260" t="n"/>
      <c r="R1748" s="223" t="n"/>
      <c r="S1748" s="223" t="n"/>
      <c r="T1748" s="223" t="n"/>
      <c r="U1748" s="261" t="n"/>
      <c r="V1748" s="86" t="n"/>
      <c r="W1748" s="223" t="n"/>
      <c r="X1748" s="225" t="n"/>
      <c r="Y1748" s="262" t="n"/>
      <c r="Z1748" s="226" t="n"/>
      <c r="AA1748" s="241" t="n"/>
      <c r="AB1748" s="237" t="n"/>
    </row>
    <row r="1749" ht="15" customHeight="1" s="283">
      <c r="A1749" s="109" t="n"/>
      <c r="B1749" s="222" t="n"/>
      <c r="C1749" s="223" t="n"/>
      <c r="D1749" s="223" t="n"/>
      <c r="E1749" s="223" t="n"/>
      <c r="F1749" s="223" t="n"/>
      <c r="G1749" s="223" t="n"/>
      <c r="H1749" s="223" t="n"/>
      <c r="I1749" s="258" t="n"/>
      <c r="J1749" s="186" t="n"/>
      <c r="K1749" s="223" t="n"/>
      <c r="L1749" s="264" t="n"/>
      <c r="M1749" s="265" t="n"/>
      <c r="N1749" s="223" t="n"/>
      <c r="O1749" s="223" t="n"/>
      <c r="P1749" s="260" t="n"/>
      <c r="Q1749" s="260" t="n"/>
      <c r="R1749" s="223" t="n"/>
      <c r="S1749" s="223" t="n"/>
      <c r="T1749" s="223" t="n"/>
      <c r="U1749" s="261" t="n"/>
      <c r="V1749" s="86" t="n"/>
      <c r="W1749" s="223" t="n"/>
      <c r="X1749" s="225" t="n"/>
      <c r="Y1749" s="262" t="n"/>
      <c r="Z1749" s="226" t="n"/>
      <c r="AA1749" s="241" t="n"/>
      <c r="AB1749" s="237" t="n"/>
    </row>
    <row r="1750" ht="15" customHeight="1" s="283">
      <c r="A1750" s="109" t="n"/>
      <c r="B1750" s="222" t="n"/>
      <c r="C1750" s="223" t="n"/>
      <c r="D1750" s="223" t="n"/>
      <c r="E1750" s="223" t="n"/>
      <c r="F1750" s="223" t="n"/>
      <c r="G1750" s="223" t="n"/>
      <c r="H1750" s="223" t="n"/>
      <c r="I1750" s="258" t="n"/>
      <c r="J1750" s="186" t="n"/>
      <c r="K1750" s="223" t="n"/>
      <c r="L1750" s="264" t="n"/>
      <c r="M1750" s="265" t="n"/>
      <c r="N1750" s="223" t="n"/>
      <c r="O1750" s="223" t="n"/>
      <c r="P1750" s="260" t="n"/>
      <c r="Q1750" s="260" t="n"/>
      <c r="R1750" s="223" t="n"/>
      <c r="S1750" s="223" t="n"/>
      <c r="T1750" s="223" t="n"/>
      <c r="U1750" s="261" t="n"/>
      <c r="V1750" s="86" t="n"/>
      <c r="W1750" s="223" t="n"/>
      <c r="X1750" s="225" t="n"/>
      <c r="Y1750" s="262" t="n"/>
      <c r="Z1750" s="226" t="n"/>
      <c r="AA1750" s="241" t="n"/>
      <c r="AB1750" s="237" t="n"/>
    </row>
    <row r="1751" ht="15" customHeight="1" s="283">
      <c r="A1751" s="109" t="n"/>
      <c r="B1751" s="222" t="n"/>
      <c r="C1751" s="223" t="n"/>
      <c r="D1751" s="223" t="n"/>
      <c r="E1751" s="223" t="n"/>
      <c r="F1751" s="223" t="n"/>
      <c r="G1751" s="223" t="n"/>
      <c r="H1751" s="223" t="n"/>
      <c r="I1751" s="258" t="n"/>
      <c r="J1751" s="186" t="n"/>
      <c r="K1751" s="223" t="n"/>
      <c r="L1751" s="223" t="n"/>
      <c r="M1751" s="259" t="n"/>
      <c r="N1751" s="223" t="n"/>
      <c r="O1751" s="223" t="n"/>
      <c r="P1751" s="260" t="n"/>
      <c r="Q1751" s="260" t="n"/>
      <c r="R1751" s="223" t="n"/>
      <c r="S1751" s="223" t="n"/>
      <c r="T1751" s="223" t="n"/>
      <c r="U1751" s="261" t="n"/>
      <c r="V1751" s="86" t="n"/>
      <c r="W1751" s="223" t="n"/>
      <c r="X1751" s="225" t="n"/>
      <c r="Y1751" s="262" t="n"/>
      <c r="Z1751" s="226" t="n"/>
      <c r="AA1751" s="241" t="n"/>
      <c r="AB1751" s="237" t="n"/>
    </row>
    <row r="1752" ht="15" customHeight="1" s="283">
      <c r="A1752" s="109" t="n"/>
      <c r="B1752" s="222" t="n"/>
      <c r="C1752" s="223" t="n"/>
      <c r="D1752" s="223" t="n"/>
      <c r="E1752" s="223" t="n"/>
      <c r="F1752" s="223" t="n"/>
      <c r="G1752" s="223" t="n"/>
      <c r="H1752" s="223" t="n"/>
      <c r="I1752" s="258" t="n"/>
      <c r="J1752" s="186" t="n"/>
      <c r="K1752" s="223" t="n"/>
      <c r="L1752" s="264" t="n"/>
      <c r="M1752" s="265" t="n"/>
      <c r="N1752" s="223" t="n"/>
      <c r="O1752" s="223" t="n"/>
      <c r="P1752" s="260" t="n"/>
      <c r="Q1752" s="260" t="n"/>
      <c r="R1752" s="223" t="n"/>
      <c r="S1752" s="223" t="n"/>
      <c r="T1752" s="223" t="n"/>
      <c r="U1752" s="261" t="n"/>
      <c r="V1752" s="86" t="n"/>
      <c r="W1752" s="223" t="n"/>
      <c r="X1752" s="225" t="n"/>
      <c r="Y1752" s="262" t="n"/>
      <c r="Z1752" s="226" t="n"/>
      <c r="AA1752" s="241" t="n"/>
      <c r="AB1752" s="237" t="n"/>
    </row>
    <row r="1753" ht="15" customHeight="1" s="283">
      <c r="A1753" s="109" t="n"/>
      <c r="B1753" s="222" t="n"/>
      <c r="C1753" s="223" t="n"/>
      <c r="D1753" s="223" t="n"/>
      <c r="E1753" s="223" t="n"/>
      <c r="F1753" s="223" t="n"/>
      <c r="G1753" s="223" t="n"/>
      <c r="H1753" s="223" t="n"/>
      <c r="I1753" s="258" t="n"/>
      <c r="J1753" s="186" t="n"/>
      <c r="K1753" s="223" t="n"/>
      <c r="L1753" s="264" t="n"/>
      <c r="M1753" s="265" t="n"/>
      <c r="N1753" s="223" t="n"/>
      <c r="O1753" s="223" t="n"/>
      <c r="P1753" s="260" t="n"/>
      <c r="Q1753" s="260" t="n"/>
      <c r="R1753" s="223" t="n"/>
      <c r="S1753" s="223" t="n"/>
      <c r="T1753" s="223" t="n"/>
      <c r="U1753" s="261" t="n"/>
      <c r="V1753" s="86" t="n"/>
      <c r="W1753" s="223" t="n"/>
      <c r="X1753" s="225" t="n"/>
      <c r="Y1753" s="262" t="n"/>
      <c r="Z1753" s="226" t="n"/>
      <c r="AA1753" s="241" t="n"/>
      <c r="AB1753" s="237" t="n"/>
    </row>
    <row r="1754" ht="15" customHeight="1" s="283">
      <c r="A1754" s="109" t="n"/>
      <c r="B1754" s="222" t="n"/>
      <c r="C1754" s="223" t="n"/>
      <c r="D1754" s="223" t="n"/>
      <c r="E1754" s="223" t="n"/>
      <c r="F1754" s="223" t="n"/>
      <c r="G1754" s="223" t="n"/>
      <c r="H1754" s="223" t="n"/>
      <c r="I1754" s="258" t="n"/>
      <c r="J1754" s="186" t="n"/>
      <c r="K1754" s="223" t="n"/>
      <c r="L1754" s="264" t="n"/>
      <c r="M1754" s="265" t="n"/>
      <c r="N1754" s="223" t="n"/>
      <c r="O1754" s="223" t="n"/>
      <c r="P1754" s="260" t="n"/>
      <c r="Q1754" s="260" t="n"/>
      <c r="R1754" s="223" t="n"/>
      <c r="S1754" s="223" t="n"/>
      <c r="T1754" s="223" t="n"/>
      <c r="U1754" s="261" t="n"/>
      <c r="V1754" s="86" t="n"/>
      <c r="W1754" s="223" t="n"/>
      <c r="X1754" s="225" t="n"/>
      <c r="Y1754" s="262" t="n"/>
      <c r="Z1754" s="226" t="n"/>
      <c r="AA1754" s="241" t="n"/>
      <c r="AB1754" s="237" t="n"/>
    </row>
    <row r="1755" ht="15" customHeight="1" s="283">
      <c r="A1755" s="109" t="n"/>
      <c r="B1755" s="222" t="n"/>
      <c r="C1755" s="223" t="n"/>
      <c r="D1755" s="223" t="n"/>
      <c r="E1755" s="223" t="n"/>
      <c r="F1755" s="223" t="n"/>
      <c r="G1755" s="223" t="n"/>
      <c r="H1755" s="223" t="n"/>
      <c r="I1755" s="258" t="n"/>
      <c r="J1755" s="186" t="n"/>
      <c r="K1755" s="223" t="n"/>
      <c r="L1755" s="264" t="n"/>
      <c r="M1755" s="265" t="n"/>
      <c r="N1755" s="223" t="n"/>
      <c r="O1755" s="223" t="n"/>
      <c r="P1755" s="260" t="n"/>
      <c r="Q1755" s="260" t="n"/>
      <c r="R1755" s="223" t="n"/>
      <c r="S1755" s="223" t="n"/>
      <c r="T1755" s="223" t="n"/>
      <c r="U1755" s="261" t="n"/>
      <c r="V1755" s="86" t="n"/>
      <c r="W1755" s="223" t="n"/>
      <c r="X1755" s="225" t="n"/>
      <c r="Y1755" s="262" t="n"/>
      <c r="Z1755" s="226" t="n"/>
      <c r="AA1755" s="241" t="n"/>
      <c r="AB1755" s="237" t="n"/>
    </row>
    <row r="1756" ht="15" customHeight="1" s="283">
      <c r="A1756" s="109" t="n"/>
      <c r="B1756" s="222" t="n"/>
      <c r="C1756" s="223" t="n"/>
      <c r="D1756" s="223" t="n"/>
      <c r="E1756" s="223" t="n"/>
      <c r="F1756" s="223" t="n"/>
      <c r="G1756" s="223" t="n"/>
      <c r="H1756" s="223" t="n"/>
      <c r="I1756" s="258" t="n"/>
      <c r="J1756" s="186" t="n"/>
      <c r="K1756" s="264" t="n"/>
      <c r="L1756" s="264" t="n"/>
      <c r="M1756" s="259" t="n"/>
      <c r="N1756" s="223" t="n"/>
      <c r="O1756" s="223" t="n"/>
      <c r="P1756" s="260" t="n"/>
      <c r="Q1756" s="260" t="n"/>
      <c r="R1756" s="223" t="n"/>
      <c r="S1756" s="223" t="n"/>
      <c r="T1756" s="223" t="n"/>
      <c r="U1756" s="261" t="n"/>
      <c r="V1756" s="86" t="n"/>
      <c r="W1756" s="223" t="n"/>
      <c r="X1756" s="225" t="n"/>
      <c r="Y1756" s="262" t="n"/>
      <c r="Z1756" s="226" t="n"/>
      <c r="AA1756" s="241" t="n"/>
      <c r="AB1756" s="237" t="n"/>
    </row>
    <row r="1757" ht="15" customHeight="1" s="283">
      <c r="A1757" s="109" t="n"/>
      <c r="B1757" s="222" t="n"/>
      <c r="C1757" s="223" t="n"/>
      <c r="D1757" s="223" t="n"/>
      <c r="E1757" s="223" t="n"/>
      <c r="F1757" s="223" t="n"/>
      <c r="G1757" s="223" t="n"/>
      <c r="H1757" s="223" t="n"/>
      <c r="I1757" s="258" t="n"/>
      <c r="J1757" s="186" t="n"/>
      <c r="K1757" s="223" t="n"/>
      <c r="L1757" s="223" t="n"/>
      <c r="M1757" s="259" t="n"/>
      <c r="N1757" s="223" t="n"/>
      <c r="O1757" s="223" t="n"/>
      <c r="P1757" s="260" t="n"/>
      <c r="Q1757" s="260" t="n"/>
      <c r="R1757" s="223" t="n"/>
      <c r="S1757" s="223" t="n"/>
      <c r="T1757" s="223" t="n"/>
      <c r="U1757" s="261" t="n"/>
      <c r="V1757" s="86" t="n"/>
      <c r="W1757" s="223" t="n"/>
      <c r="X1757" s="225" t="n"/>
      <c r="Y1757" s="262" t="n"/>
      <c r="Z1757" s="226" t="n"/>
      <c r="AA1757" s="241" t="n"/>
      <c r="AB1757" s="237" t="n"/>
    </row>
    <row r="1758" ht="15" customHeight="1" s="283">
      <c r="A1758" s="109" t="n"/>
      <c r="B1758" s="222" t="n"/>
      <c r="C1758" s="223" t="n"/>
      <c r="D1758" s="223" t="n"/>
      <c r="E1758" s="223" t="n"/>
      <c r="F1758" s="223" t="n"/>
      <c r="G1758" s="223" t="n"/>
      <c r="H1758" s="223" t="n"/>
      <c r="I1758" s="258" t="n"/>
      <c r="J1758" s="186" t="n"/>
      <c r="K1758" s="223" t="n"/>
      <c r="L1758" s="264" t="n"/>
      <c r="M1758" s="265" t="n"/>
      <c r="N1758" s="223" t="n"/>
      <c r="O1758" s="223" t="n"/>
      <c r="P1758" s="260" t="n"/>
      <c r="Q1758" s="260" t="n"/>
      <c r="R1758" s="223" t="n"/>
      <c r="S1758" s="223" t="n"/>
      <c r="T1758" s="223" t="n"/>
      <c r="U1758" s="261" t="n"/>
      <c r="V1758" s="86" t="n"/>
      <c r="W1758" s="223" t="n"/>
      <c r="X1758" s="225" t="n"/>
      <c r="Y1758" s="262" t="n"/>
      <c r="Z1758" s="226" t="n"/>
      <c r="AA1758" s="241" t="n"/>
      <c r="AB1758" s="237" t="n"/>
    </row>
    <row r="1759" ht="15" customHeight="1" s="283">
      <c r="A1759" s="109" t="n"/>
      <c r="B1759" s="222" t="n"/>
      <c r="C1759" s="223" t="n"/>
      <c r="D1759" s="223" t="n"/>
      <c r="E1759" s="223" t="n"/>
      <c r="F1759" s="223" t="n"/>
      <c r="G1759" s="223" t="n"/>
      <c r="H1759" s="223" t="n"/>
      <c r="I1759" s="258" t="n"/>
      <c r="J1759" s="186" t="n"/>
      <c r="K1759" s="223" t="n"/>
      <c r="L1759" s="264" t="n"/>
      <c r="M1759" s="265" t="n"/>
      <c r="N1759" s="223" t="n"/>
      <c r="O1759" s="223" t="n"/>
      <c r="P1759" s="260" t="n"/>
      <c r="Q1759" s="260" t="n"/>
      <c r="R1759" s="223" t="n"/>
      <c r="S1759" s="223" t="n"/>
      <c r="T1759" s="223" t="n"/>
      <c r="U1759" s="261" t="n"/>
      <c r="V1759" s="86" t="n"/>
      <c r="W1759" s="223" t="n"/>
      <c r="X1759" s="225" t="n"/>
      <c r="Y1759" s="262" t="n"/>
      <c r="Z1759" s="226" t="n"/>
      <c r="AA1759" s="241" t="n"/>
      <c r="AB1759" s="237" t="n"/>
    </row>
    <row r="1760" ht="15" customHeight="1" s="283">
      <c r="A1760" s="109" t="n"/>
      <c r="B1760" s="222" t="n"/>
      <c r="C1760" s="223" t="n"/>
      <c r="D1760" s="223" t="n"/>
      <c r="E1760" s="223" t="n"/>
      <c r="F1760" s="223" t="n"/>
      <c r="G1760" s="223" t="n"/>
      <c r="H1760" s="223" t="n"/>
      <c r="I1760" s="258" t="n"/>
      <c r="J1760" s="186" t="n"/>
      <c r="K1760" s="264" t="n"/>
      <c r="L1760" s="264" t="n"/>
      <c r="M1760" s="259" t="n"/>
      <c r="N1760" s="223" t="n"/>
      <c r="O1760" s="223" t="n"/>
      <c r="P1760" s="260" t="n"/>
      <c r="Q1760" s="260" t="n"/>
      <c r="R1760" s="223" t="n"/>
      <c r="S1760" s="223" t="n"/>
      <c r="T1760" s="223" t="n"/>
      <c r="U1760" s="261" t="n"/>
      <c r="V1760" s="86" t="n"/>
      <c r="W1760" s="223" t="n"/>
      <c r="X1760" s="225" t="n"/>
      <c r="Y1760" s="262" t="n"/>
      <c r="Z1760" s="226" t="n"/>
      <c r="AA1760" s="241" t="n"/>
      <c r="AB1760" s="237" t="n"/>
    </row>
    <row r="1761" ht="15" customHeight="1" s="283">
      <c r="A1761" s="109" t="n"/>
      <c r="B1761" s="222" t="n"/>
      <c r="C1761" s="223" t="n"/>
      <c r="D1761" s="223" t="n"/>
      <c r="E1761" s="223" t="n"/>
      <c r="F1761" s="223" t="n"/>
      <c r="G1761" s="223" t="n"/>
      <c r="H1761" s="223" t="n"/>
      <c r="I1761" s="258" t="n"/>
      <c r="J1761" s="186" t="n"/>
      <c r="K1761" s="223" t="n"/>
      <c r="L1761" s="264" t="n"/>
      <c r="M1761" s="265" t="n"/>
      <c r="N1761" s="223" t="n"/>
      <c r="O1761" s="223" t="n"/>
      <c r="P1761" s="260" t="n"/>
      <c r="Q1761" s="260" t="n"/>
      <c r="R1761" s="223" t="n"/>
      <c r="S1761" s="223" t="n"/>
      <c r="T1761" s="223" t="n"/>
      <c r="U1761" s="261" t="n"/>
      <c r="V1761" s="86" t="n"/>
      <c r="W1761" s="223" t="n"/>
      <c r="X1761" s="225" t="n"/>
      <c r="Y1761" s="262" t="n"/>
      <c r="Z1761" s="226" t="n"/>
      <c r="AA1761" s="241" t="n"/>
      <c r="AB1761" s="237" t="n"/>
    </row>
    <row r="1762" ht="15" customHeight="1" s="283">
      <c r="A1762" s="109" t="n"/>
      <c r="B1762" s="222" t="n"/>
      <c r="C1762" s="223" t="n"/>
      <c r="D1762" s="223" t="n"/>
      <c r="E1762" s="223" t="n"/>
      <c r="F1762" s="223" t="n"/>
      <c r="G1762" s="223" t="n"/>
      <c r="H1762" s="223" t="n"/>
      <c r="I1762" s="258" t="n"/>
      <c r="J1762" s="186" t="n"/>
      <c r="K1762" s="223" t="n"/>
      <c r="L1762" s="264" t="n"/>
      <c r="M1762" s="265" t="n"/>
      <c r="N1762" s="223" t="n"/>
      <c r="O1762" s="223" t="n"/>
      <c r="P1762" s="260" t="n"/>
      <c r="Q1762" s="260" t="n"/>
      <c r="R1762" s="223" t="n"/>
      <c r="S1762" s="223" t="n"/>
      <c r="T1762" s="223" t="n"/>
      <c r="U1762" s="261" t="n"/>
      <c r="V1762" s="86" t="n"/>
      <c r="W1762" s="223" t="n"/>
      <c r="X1762" s="225" t="n"/>
      <c r="Y1762" s="262" t="n"/>
      <c r="Z1762" s="226" t="n"/>
      <c r="AA1762" s="241" t="n"/>
      <c r="AB1762" s="237" t="n"/>
    </row>
    <row r="1763" ht="15" customHeight="1" s="283">
      <c r="A1763" s="109" t="n"/>
      <c r="B1763" s="222" t="n"/>
      <c r="C1763" s="223" t="n"/>
      <c r="D1763" s="223" t="n"/>
      <c r="E1763" s="223" t="n"/>
      <c r="F1763" s="223" t="n"/>
      <c r="G1763" s="223" t="n"/>
      <c r="H1763" s="223" t="n"/>
      <c r="I1763" s="258" t="n"/>
      <c r="J1763" s="186" t="n"/>
      <c r="K1763" s="264" t="n"/>
      <c r="L1763" s="264" t="n"/>
      <c r="M1763" s="259" t="n"/>
      <c r="N1763" s="223" t="n"/>
      <c r="O1763" s="223" t="n"/>
      <c r="P1763" s="260" t="n"/>
      <c r="Q1763" s="260" t="n"/>
      <c r="R1763" s="223" t="n"/>
      <c r="S1763" s="223" t="n"/>
      <c r="T1763" s="223" t="n"/>
      <c r="U1763" s="261" t="n"/>
      <c r="V1763" s="86" t="n"/>
      <c r="W1763" s="223" t="n"/>
      <c r="X1763" s="225" t="n"/>
      <c r="Y1763" s="262" t="n"/>
      <c r="Z1763" s="226" t="n"/>
      <c r="AA1763" s="241" t="n"/>
      <c r="AB1763" s="237" t="n"/>
    </row>
    <row r="1764" ht="15" customHeight="1" s="283">
      <c r="A1764" s="109" t="n"/>
      <c r="B1764" s="222" t="n"/>
      <c r="C1764" s="223" t="n"/>
      <c r="D1764" s="223" t="n"/>
      <c r="E1764" s="223" t="n"/>
      <c r="F1764" s="223" t="n"/>
      <c r="G1764" s="223" t="n"/>
      <c r="H1764" s="223" t="n"/>
      <c r="I1764" s="258" t="n"/>
      <c r="J1764" s="186" t="n"/>
      <c r="K1764" s="223" t="n"/>
      <c r="L1764" s="264" t="n"/>
      <c r="M1764" s="265" t="n"/>
      <c r="N1764" s="223" t="n"/>
      <c r="O1764" s="223" t="n"/>
      <c r="P1764" s="260" t="n"/>
      <c r="Q1764" s="260" t="n"/>
      <c r="R1764" s="223" t="n"/>
      <c r="S1764" s="223" t="n"/>
      <c r="T1764" s="223" t="n"/>
      <c r="U1764" s="261" t="n"/>
      <c r="V1764" s="86" t="n"/>
      <c r="W1764" s="223" t="n"/>
      <c r="X1764" s="225" t="n"/>
      <c r="Y1764" s="262" t="n"/>
      <c r="Z1764" s="226" t="n"/>
      <c r="AA1764" s="241" t="n"/>
      <c r="AB1764" s="237" t="n"/>
    </row>
    <row r="1765" ht="15" customHeight="1" s="283">
      <c r="A1765" s="109" t="n"/>
      <c r="B1765" s="222" t="n"/>
      <c r="C1765" s="223" t="n"/>
      <c r="D1765" s="223" t="n"/>
      <c r="E1765" s="223" t="n"/>
      <c r="F1765" s="223" t="n"/>
      <c r="G1765" s="223" t="n"/>
      <c r="H1765" s="223" t="n"/>
      <c r="I1765" s="258" t="n"/>
      <c r="J1765" s="186" t="n"/>
      <c r="K1765" s="223" t="n"/>
      <c r="L1765" s="264" t="n"/>
      <c r="M1765" s="265" t="n"/>
      <c r="N1765" s="223" t="n"/>
      <c r="O1765" s="223" t="n"/>
      <c r="P1765" s="260" t="n"/>
      <c r="Q1765" s="260" t="n"/>
      <c r="R1765" s="223" t="n"/>
      <c r="S1765" s="223" t="n"/>
      <c r="T1765" s="223" t="n"/>
      <c r="U1765" s="261" t="n"/>
      <c r="V1765" s="86" t="n"/>
      <c r="W1765" s="223" t="n"/>
      <c r="X1765" s="225" t="n"/>
      <c r="Y1765" s="262" t="n"/>
      <c r="Z1765" s="226" t="n"/>
      <c r="AA1765" s="241" t="n"/>
      <c r="AB1765" s="237" t="n"/>
    </row>
    <row r="1766" ht="15" customHeight="1" s="283">
      <c r="A1766" s="109" t="n"/>
      <c r="B1766" s="222" t="n"/>
      <c r="C1766" s="223" t="n"/>
      <c r="D1766" s="223" t="n"/>
      <c r="E1766" s="223" t="n"/>
      <c r="F1766" s="223" t="n"/>
      <c r="G1766" s="223" t="n"/>
      <c r="H1766" s="223" t="n"/>
      <c r="I1766" s="258" t="n"/>
      <c r="J1766" s="186" t="n"/>
      <c r="K1766" s="223" t="n"/>
      <c r="L1766" s="264" t="n"/>
      <c r="M1766" s="265" t="n"/>
      <c r="N1766" s="223" t="n"/>
      <c r="O1766" s="223" t="n"/>
      <c r="P1766" s="260" t="n"/>
      <c r="Q1766" s="260" t="n"/>
      <c r="R1766" s="223" t="n"/>
      <c r="S1766" s="223" t="n"/>
      <c r="T1766" s="223" t="n"/>
      <c r="U1766" s="261" t="n"/>
      <c r="V1766" s="86" t="n"/>
      <c r="W1766" s="223" t="n"/>
      <c r="X1766" s="225" t="n"/>
      <c r="Y1766" s="262" t="n"/>
      <c r="Z1766" s="226" t="n"/>
      <c r="AA1766" s="241" t="n"/>
      <c r="AB1766" s="237" t="n"/>
    </row>
    <row r="1767" ht="15" customHeight="1" s="283">
      <c r="A1767" s="109" t="n"/>
      <c r="B1767" s="222" t="n"/>
      <c r="C1767" s="223" t="n"/>
      <c r="D1767" s="223" t="n"/>
      <c r="E1767" s="223" t="n"/>
      <c r="F1767" s="223" t="n"/>
      <c r="G1767" s="223" t="n"/>
      <c r="H1767" s="223" t="n"/>
      <c r="I1767" s="258" t="n"/>
      <c r="J1767" s="186" t="n"/>
      <c r="K1767" s="223" t="n"/>
      <c r="L1767" s="264" t="n"/>
      <c r="M1767" s="265" t="n"/>
      <c r="N1767" s="223" t="n"/>
      <c r="O1767" s="223" t="n"/>
      <c r="P1767" s="260" t="n"/>
      <c r="Q1767" s="260" t="n"/>
      <c r="R1767" s="223" t="n"/>
      <c r="S1767" s="223" t="n"/>
      <c r="T1767" s="223" t="n"/>
      <c r="U1767" s="261" t="n"/>
      <c r="V1767" s="86" t="n"/>
      <c r="W1767" s="223" t="n"/>
      <c r="X1767" s="225" t="n"/>
      <c r="Y1767" s="262" t="n"/>
      <c r="Z1767" s="226" t="n"/>
      <c r="AA1767" s="241" t="n"/>
      <c r="AB1767" s="237" t="n"/>
    </row>
    <row r="1768" ht="15" customHeight="1" s="283">
      <c r="A1768" s="109" t="n"/>
      <c r="B1768" s="222" t="n"/>
      <c r="C1768" s="223" t="n"/>
      <c r="D1768" s="223" t="n"/>
      <c r="E1768" s="223" t="n"/>
      <c r="F1768" s="223" t="n"/>
      <c r="G1768" s="223" t="n"/>
      <c r="H1768" s="223" t="n"/>
      <c r="I1768" s="258" t="n"/>
      <c r="J1768" s="186" t="n"/>
      <c r="K1768" s="223" t="n"/>
      <c r="L1768" s="264" t="n"/>
      <c r="M1768" s="265" t="n"/>
      <c r="N1768" s="223" t="n"/>
      <c r="O1768" s="223" t="n"/>
      <c r="P1768" s="260" t="n"/>
      <c r="Q1768" s="260" t="n"/>
      <c r="R1768" s="223" t="n"/>
      <c r="S1768" s="223" t="n"/>
      <c r="T1768" s="223" t="n"/>
      <c r="U1768" s="261" t="n"/>
      <c r="V1768" s="86" t="n"/>
      <c r="W1768" s="223" t="n"/>
      <c r="X1768" s="225" t="n"/>
      <c r="Y1768" s="262" t="n"/>
      <c r="Z1768" s="226" t="n"/>
      <c r="AA1768" s="241" t="n"/>
      <c r="AB1768" s="237" t="n"/>
    </row>
    <row r="1769" ht="15" customHeight="1" s="283">
      <c r="A1769" s="109" t="n"/>
      <c r="B1769" s="222" t="n"/>
      <c r="C1769" s="223" t="n"/>
      <c r="D1769" s="223" t="n"/>
      <c r="E1769" s="223" t="n"/>
      <c r="F1769" s="223" t="n"/>
      <c r="G1769" s="223" t="n"/>
      <c r="H1769" s="223" t="n"/>
      <c r="I1769" s="258" t="n"/>
      <c r="J1769" s="186" t="n"/>
      <c r="K1769" s="223" t="n"/>
      <c r="L1769" s="264" t="n"/>
      <c r="M1769" s="265" t="n"/>
      <c r="N1769" s="223" t="n"/>
      <c r="O1769" s="223" t="n"/>
      <c r="P1769" s="260" t="n"/>
      <c r="Q1769" s="260" t="n"/>
      <c r="R1769" s="223" t="n"/>
      <c r="S1769" s="223" t="n"/>
      <c r="T1769" s="223" t="n"/>
      <c r="U1769" s="261" t="n"/>
      <c r="V1769" s="86" t="n"/>
      <c r="W1769" s="223" t="n"/>
      <c r="X1769" s="225" t="n"/>
      <c r="Y1769" s="262" t="n"/>
      <c r="Z1769" s="226" t="n"/>
      <c r="AA1769" s="241" t="n"/>
      <c r="AB1769" s="237" t="n"/>
    </row>
    <row r="1770" ht="15" customHeight="1" s="283">
      <c r="A1770" s="109" t="n"/>
      <c r="B1770" s="222" t="n"/>
      <c r="C1770" s="223" t="n"/>
      <c r="D1770" s="223" t="n"/>
      <c r="E1770" s="223" t="n"/>
      <c r="F1770" s="223" t="n"/>
      <c r="G1770" s="223" t="n"/>
      <c r="H1770" s="223" t="n"/>
      <c r="I1770" s="258" t="n"/>
      <c r="J1770" s="186" t="n"/>
      <c r="K1770" s="223" t="n"/>
      <c r="L1770" s="264" t="n"/>
      <c r="M1770" s="265" t="n"/>
      <c r="N1770" s="223" t="n"/>
      <c r="O1770" s="223" t="n"/>
      <c r="P1770" s="260" t="n"/>
      <c r="Q1770" s="260" t="n"/>
      <c r="R1770" s="223" t="n"/>
      <c r="S1770" s="223" t="n"/>
      <c r="T1770" s="223" t="n"/>
      <c r="U1770" s="261" t="n"/>
      <c r="V1770" s="86" t="n"/>
      <c r="W1770" s="223" t="n"/>
      <c r="X1770" s="225" t="n"/>
      <c r="Y1770" s="262" t="n"/>
      <c r="Z1770" s="226" t="n"/>
      <c r="AA1770" s="241" t="n"/>
      <c r="AB1770" s="237" t="n"/>
    </row>
    <row r="1771" ht="15" customHeight="1" s="283">
      <c r="A1771" s="109" t="n"/>
      <c r="B1771" s="222" t="n"/>
      <c r="C1771" s="223" t="n"/>
      <c r="D1771" s="223" t="n"/>
      <c r="E1771" s="223" t="n"/>
      <c r="F1771" s="223" t="n"/>
      <c r="G1771" s="223" t="n"/>
      <c r="H1771" s="223" t="n"/>
      <c r="I1771" s="258" t="n"/>
      <c r="J1771" s="186" t="n"/>
      <c r="K1771" s="264" t="n"/>
      <c r="L1771" s="264" t="n"/>
      <c r="M1771" s="259" t="n"/>
      <c r="N1771" s="223" t="n"/>
      <c r="O1771" s="223" t="n"/>
      <c r="P1771" s="260" t="n"/>
      <c r="Q1771" s="260" t="n"/>
      <c r="R1771" s="223" t="n"/>
      <c r="S1771" s="223" t="n"/>
      <c r="T1771" s="223" t="n"/>
      <c r="U1771" s="261" t="n"/>
      <c r="V1771" s="86" t="n"/>
      <c r="W1771" s="223" t="n"/>
      <c r="X1771" s="225" t="n"/>
      <c r="Y1771" s="262" t="n"/>
      <c r="Z1771" s="226" t="n"/>
      <c r="AA1771" s="241" t="n"/>
      <c r="AB1771" s="237" t="n"/>
    </row>
    <row r="1772" ht="15" customHeight="1" s="283">
      <c r="A1772" s="109" t="n"/>
      <c r="B1772" s="222" t="n"/>
      <c r="C1772" s="223" t="n"/>
      <c r="D1772" s="223" t="n"/>
      <c r="E1772" s="223" t="n"/>
      <c r="F1772" s="223" t="n"/>
      <c r="G1772" s="223" t="n"/>
      <c r="H1772" s="223" t="n"/>
      <c r="I1772" s="258" t="n"/>
      <c r="J1772" s="186" t="n"/>
      <c r="K1772" s="223" t="n"/>
      <c r="L1772" s="264" t="n"/>
      <c r="M1772" s="265" t="n"/>
      <c r="N1772" s="223" t="n"/>
      <c r="O1772" s="223" t="n"/>
      <c r="P1772" s="260" t="n"/>
      <c r="Q1772" s="260" t="n"/>
      <c r="R1772" s="223" t="n"/>
      <c r="S1772" s="223" t="n"/>
      <c r="T1772" s="223" t="n"/>
      <c r="U1772" s="261" t="n"/>
      <c r="V1772" s="86" t="n"/>
      <c r="W1772" s="223" t="n"/>
      <c r="X1772" s="225" t="n"/>
      <c r="Y1772" s="262" t="n"/>
      <c r="Z1772" s="226" t="n"/>
      <c r="AA1772" s="241" t="n"/>
      <c r="AB1772" s="237" t="n"/>
    </row>
    <row r="1773" ht="15" customHeight="1" s="283">
      <c r="A1773" s="109" t="n"/>
      <c r="B1773" s="222" t="n"/>
      <c r="C1773" s="223" t="n"/>
      <c r="D1773" s="223" t="n"/>
      <c r="E1773" s="223" t="n"/>
      <c r="F1773" s="223" t="n"/>
      <c r="G1773" s="223" t="n"/>
      <c r="H1773" s="223" t="n"/>
      <c r="I1773" s="258" t="n"/>
      <c r="J1773" s="186" t="n"/>
      <c r="K1773" s="264" t="n"/>
      <c r="L1773" s="264" t="n"/>
      <c r="M1773" s="259" t="n"/>
      <c r="N1773" s="223" t="n"/>
      <c r="O1773" s="223" t="n"/>
      <c r="P1773" s="260" t="n"/>
      <c r="Q1773" s="260" t="n"/>
      <c r="R1773" s="223" t="n"/>
      <c r="S1773" s="223" t="n"/>
      <c r="T1773" s="223" t="n"/>
      <c r="U1773" s="261" t="n"/>
      <c r="V1773" s="86" t="n"/>
      <c r="W1773" s="223" t="n"/>
      <c r="X1773" s="225" t="n"/>
      <c r="Y1773" s="262" t="n"/>
      <c r="Z1773" s="226" t="n"/>
      <c r="AA1773" s="241" t="n"/>
      <c r="AB1773" s="237" t="n"/>
    </row>
    <row r="1774" ht="15" customHeight="1" s="283">
      <c r="A1774" s="109" t="n"/>
      <c r="B1774" s="222" t="n"/>
      <c r="C1774" s="223" t="n"/>
      <c r="D1774" s="223" t="n"/>
      <c r="E1774" s="223" t="n"/>
      <c r="F1774" s="223" t="n"/>
      <c r="G1774" s="223" t="n"/>
      <c r="H1774" s="223" t="n"/>
      <c r="I1774" s="258" t="n"/>
      <c r="J1774" s="186" t="n"/>
      <c r="K1774" s="223" t="n"/>
      <c r="L1774" s="264" t="n"/>
      <c r="M1774" s="265" t="n"/>
      <c r="N1774" s="223" t="n"/>
      <c r="O1774" s="223" t="n"/>
      <c r="P1774" s="260" t="n"/>
      <c r="Q1774" s="260" t="n"/>
      <c r="R1774" s="223" t="n"/>
      <c r="S1774" s="223" t="n"/>
      <c r="T1774" s="223" t="n"/>
      <c r="U1774" s="261" t="n"/>
      <c r="V1774" s="86" t="n"/>
      <c r="W1774" s="223" t="n"/>
      <c r="X1774" s="225" t="n"/>
      <c r="Y1774" s="262" t="n"/>
      <c r="Z1774" s="226" t="n"/>
      <c r="AA1774" s="241" t="n"/>
      <c r="AB1774" s="237" t="n"/>
    </row>
    <row r="1775" ht="15" customHeight="1" s="283">
      <c r="A1775" s="109" t="n"/>
      <c r="B1775" s="222" t="n"/>
      <c r="C1775" s="223" t="n"/>
      <c r="D1775" s="223" t="n"/>
      <c r="E1775" s="223" t="n"/>
      <c r="F1775" s="223" t="n"/>
      <c r="G1775" s="223" t="n"/>
      <c r="H1775" s="223" t="n"/>
      <c r="I1775" s="258" t="n"/>
      <c r="J1775" s="186" t="n"/>
      <c r="K1775" s="223" t="n"/>
      <c r="L1775" s="264" t="n"/>
      <c r="M1775" s="265" t="n"/>
      <c r="N1775" s="223" t="n"/>
      <c r="O1775" s="223" t="n"/>
      <c r="P1775" s="260" t="n"/>
      <c r="Q1775" s="260" t="n"/>
      <c r="R1775" s="223" t="n"/>
      <c r="S1775" s="223" t="n"/>
      <c r="T1775" s="223" t="n"/>
      <c r="U1775" s="261" t="n"/>
      <c r="V1775" s="86" t="n"/>
      <c r="W1775" s="223" t="n"/>
      <c r="X1775" s="225" t="n"/>
      <c r="Y1775" s="262" t="n"/>
      <c r="Z1775" s="226" t="n"/>
      <c r="AA1775" s="241" t="n"/>
      <c r="AB1775" s="237" t="n"/>
    </row>
    <row r="1776" ht="15" customHeight="1" s="283">
      <c r="A1776" s="109" t="n"/>
      <c r="B1776" s="222" t="n"/>
      <c r="C1776" s="223" t="n"/>
      <c r="D1776" s="223" t="n"/>
      <c r="E1776" s="223" t="n"/>
      <c r="F1776" s="223" t="n"/>
      <c r="G1776" s="223" t="n"/>
      <c r="H1776" s="223" t="n"/>
      <c r="I1776" s="258" t="n"/>
      <c r="J1776" s="186" t="n"/>
      <c r="K1776" s="223" t="n"/>
      <c r="L1776" s="223" t="n"/>
      <c r="M1776" s="259" t="n"/>
      <c r="N1776" s="223" t="n"/>
      <c r="O1776" s="223" t="n"/>
      <c r="P1776" s="260" t="n"/>
      <c r="Q1776" s="260" t="n"/>
      <c r="R1776" s="223" t="n"/>
      <c r="S1776" s="223" t="n"/>
      <c r="T1776" s="223" t="n"/>
      <c r="U1776" s="261" t="n"/>
      <c r="V1776" s="86" t="n"/>
      <c r="W1776" s="223" t="n"/>
      <c r="X1776" s="225" t="n"/>
      <c r="Y1776" s="262" t="n"/>
      <c r="Z1776" s="226" t="n"/>
      <c r="AA1776" s="241" t="n"/>
      <c r="AB1776" s="237" t="n"/>
    </row>
    <row r="1777" ht="15" customHeight="1" s="283">
      <c r="A1777" s="109" t="n"/>
      <c r="B1777" s="222" t="n"/>
      <c r="C1777" s="223" t="n"/>
      <c r="D1777" s="223" t="n"/>
      <c r="E1777" s="223" t="n"/>
      <c r="F1777" s="223" t="n"/>
      <c r="G1777" s="223" t="n"/>
      <c r="H1777" s="223" t="n"/>
      <c r="I1777" s="258" t="n"/>
      <c r="J1777" s="186" t="n"/>
      <c r="K1777" s="223" t="n"/>
      <c r="L1777" s="264" t="n"/>
      <c r="M1777" s="265" t="n"/>
      <c r="N1777" s="223" t="n"/>
      <c r="O1777" s="223" t="n"/>
      <c r="P1777" s="260" t="n"/>
      <c r="Q1777" s="260" t="n"/>
      <c r="R1777" s="223" t="n"/>
      <c r="S1777" s="223" t="n"/>
      <c r="T1777" s="223" t="n"/>
      <c r="U1777" s="261" t="n"/>
      <c r="V1777" s="86" t="n"/>
      <c r="W1777" s="223" t="n"/>
      <c r="X1777" s="225" t="n"/>
      <c r="Y1777" s="262" t="n"/>
      <c r="Z1777" s="226" t="n"/>
      <c r="AA1777" s="241" t="n"/>
      <c r="AB1777" s="237" t="n"/>
    </row>
    <row r="1778" ht="15" customHeight="1" s="283">
      <c r="A1778" s="109" t="n"/>
      <c r="B1778" s="222" t="n"/>
      <c r="C1778" s="223" t="n"/>
      <c r="D1778" s="223" t="n"/>
      <c r="E1778" s="223" t="n"/>
      <c r="F1778" s="223" t="n"/>
      <c r="G1778" s="223" t="n"/>
      <c r="H1778" s="223" t="n"/>
      <c r="I1778" s="258" t="n"/>
      <c r="J1778" s="186" t="n"/>
      <c r="K1778" s="223" t="n"/>
      <c r="L1778" s="264" t="n"/>
      <c r="M1778" s="265" t="n"/>
      <c r="N1778" s="223" t="n"/>
      <c r="O1778" s="223" t="n"/>
      <c r="P1778" s="260" t="n"/>
      <c r="Q1778" s="260" t="n"/>
      <c r="R1778" s="223" t="n"/>
      <c r="S1778" s="223" t="n"/>
      <c r="T1778" s="223" t="n"/>
      <c r="U1778" s="261" t="n"/>
      <c r="V1778" s="86" t="n"/>
      <c r="W1778" s="223" t="n"/>
      <c r="X1778" s="225" t="n"/>
      <c r="Y1778" s="262" t="n"/>
      <c r="Z1778" s="226" t="n"/>
      <c r="AA1778" s="241" t="n"/>
      <c r="AB1778" s="237" t="n"/>
    </row>
    <row r="1779" ht="15" customHeight="1" s="283">
      <c r="A1779" s="109" t="n"/>
      <c r="B1779" s="222" t="n"/>
      <c r="C1779" s="223" t="n"/>
      <c r="D1779" s="223" t="n"/>
      <c r="E1779" s="223" t="n"/>
      <c r="F1779" s="223" t="n"/>
      <c r="G1779" s="223" t="n"/>
      <c r="H1779" s="223" t="n"/>
      <c r="I1779" s="258" t="n"/>
      <c r="J1779" s="186" t="n"/>
      <c r="K1779" s="223" t="n"/>
      <c r="L1779" s="264" t="n"/>
      <c r="M1779" s="265" t="n"/>
      <c r="N1779" s="223" t="n"/>
      <c r="O1779" s="223" t="n"/>
      <c r="P1779" s="260" t="n"/>
      <c r="Q1779" s="260" t="n"/>
      <c r="R1779" s="223" t="n"/>
      <c r="S1779" s="223" t="n"/>
      <c r="T1779" s="223" t="n"/>
      <c r="U1779" s="261" t="n"/>
      <c r="V1779" s="86" t="n"/>
      <c r="W1779" s="223" t="n"/>
      <c r="X1779" s="225" t="n"/>
      <c r="Y1779" s="262" t="n"/>
      <c r="Z1779" s="226" t="n"/>
      <c r="AA1779" s="241" t="n"/>
      <c r="AB1779" s="237" t="n"/>
    </row>
    <row r="1780" ht="15" customHeight="1" s="283">
      <c r="A1780" s="109" t="n"/>
      <c r="B1780" s="222" t="n"/>
      <c r="C1780" s="223" t="n"/>
      <c r="D1780" s="223" t="n"/>
      <c r="E1780" s="223" t="n"/>
      <c r="F1780" s="223" t="n"/>
      <c r="G1780" s="223" t="n"/>
      <c r="H1780" s="223" t="n"/>
      <c r="I1780" s="258" t="n"/>
      <c r="J1780" s="186" t="n"/>
      <c r="K1780" s="223" t="n"/>
      <c r="L1780" s="223" t="n"/>
      <c r="M1780" s="259" t="n"/>
      <c r="N1780" s="223" t="n"/>
      <c r="O1780" s="223" t="n"/>
      <c r="P1780" s="260" t="n"/>
      <c r="Q1780" s="260" t="n"/>
      <c r="R1780" s="223" t="n"/>
      <c r="S1780" s="223" t="n"/>
      <c r="T1780" s="223" t="n"/>
      <c r="U1780" s="261" t="n"/>
      <c r="V1780" s="86" t="n"/>
      <c r="W1780" s="223" t="n"/>
      <c r="X1780" s="225" t="n"/>
      <c r="Y1780" s="262" t="n"/>
      <c r="Z1780" s="226" t="n"/>
      <c r="AA1780" s="241" t="n"/>
      <c r="AB1780" s="237" t="n"/>
    </row>
    <row r="1781" ht="15" customHeight="1" s="283">
      <c r="A1781" s="109" t="n"/>
      <c r="B1781" s="222" t="n"/>
      <c r="C1781" s="223" t="n"/>
      <c r="D1781" s="223" t="n"/>
      <c r="E1781" s="223" t="n"/>
      <c r="F1781" s="223" t="n"/>
      <c r="G1781" s="223" t="n"/>
      <c r="H1781" s="223" t="n"/>
      <c r="I1781" s="258" t="n"/>
      <c r="J1781" s="186" t="n"/>
      <c r="K1781" s="223" t="n"/>
      <c r="L1781" s="223" t="n"/>
      <c r="M1781" s="259" t="n"/>
      <c r="N1781" s="223" t="n"/>
      <c r="O1781" s="223" t="n"/>
      <c r="P1781" s="260" t="n"/>
      <c r="Q1781" s="260" t="n"/>
      <c r="R1781" s="223" t="n"/>
      <c r="S1781" s="223" t="n"/>
      <c r="T1781" s="223" t="n"/>
      <c r="U1781" s="261" t="n"/>
      <c r="V1781" s="86" t="n"/>
      <c r="W1781" s="223" t="n"/>
      <c r="X1781" s="225" t="n"/>
      <c r="Y1781" s="262" t="n"/>
      <c r="Z1781" s="226" t="n"/>
      <c r="AA1781" s="241" t="n"/>
      <c r="AB1781" s="237" t="n"/>
    </row>
    <row r="1782" ht="15" customHeight="1" s="283">
      <c r="A1782" s="109" t="n"/>
      <c r="B1782" s="222" t="n"/>
      <c r="C1782" s="223" t="n"/>
      <c r="D1782" s="223" t="n"/>
      <c r="E1782" s="223" t="n"/>
      <c r="F1782" s="223" t="n"/>
      <c r="G1782" s="223" t="n"/>
      <c r="H1782" s="223" t="n"/>
      <c r="I1782" s="258" t="n"/>
      <c r="J1782" s="186" t="n"/>
      <c r="K1782" s="223" t="n"/>
      <c r="L1782" s="223" t="n"/>
      <c r="M1782" s="259" t="n"/>
      <c r="N1782" s="223" t="n"/>
      <c r="O1782" s="223" t="n"/>
      <c r="P1782" s="260" t="n"/>
      <c r="Q1782" s="260" t="n"/>
      <c r="R1782" s="223" t="n"/>
      <c r="S1782" s="223" t="n"/>
      <c r="T1782" s="223" t="n"/>
      <c r="U1782" s="261" t="n"/>
      <c r="V1782" s="86" t="n"/>
      <c r="W1782" s="223" t="n"/>
      <c r="X1782" s="225" t="n"/>
      <c r="Y1782" s="262" t="n"/>
      <c r="Z1782" s="226" t="n"/>
      <c r="AA1782" s="241" t="n"/>
      <c r="AB1782" s="237" t="n"/>
    </row>
    <row r="1783" ht="15" customHeight="1" s="283">
      <c r="A1783" s="109" t="n"/>
      <c r="B1783" s="222" t="n"/>
      <c r="C1783" s="223" t="n"/>
      <c r="D1783" s="223" t="n"/>
      <c r="E1783" s="223" t="n"/>
      <c r="F1783" s="223" t="n"/>
      <c r="G1783" s="223" t="n"/>
      <c r="H1783" s="223" t="n"/>
      <c r="I1783" s="258" t="n"/>
      <c r="J1783" s="186" t="n"/>
      <c r="K1783" s="223" t="n"/>
      <c r="L1783" s="223" t="n"/>
      <c r="M1783" s="259" t="n"/>
      <c r="N1783" s="223" t="n"/>
      <c r="O1783" s="223" t="n"/>
      <c r="P1783" s="260" t="n"/>
      <c r="Q1783" s="260" t="n"/>
      <c r="R1783" s="223" t="n"/>
      <c r="S1783" s="223" t="n"/>
      <c r="T1783" s="223" t="n"/>
      <c r="U1783" s="261" t="n"/>
      <c r="V1783" s="86" t="n"/>
      <c r="W1783" s="223" t="n"/>
      <c r="X1783" s="225" t="n"/>
      <c r="Y1783" s="262" t="n"/>
      <c r="Z1783" s="226" t="n"/>
      <c r="AA1783" s="241" t="n"/>
      <c r="AB1783" s="237" t="n"/>
    </row>
    <row r="1784" ht="15" customHeight="1" s="283">
      <c r="A1784" s="109" t="n"/>
      <c r="B1784" s="222" t="n"/>
      <c r="C1784" s="223" t="n"/>
      <c r="D1784" s="223" t="n"/>
      <c r="E1784" s="223" t="n"/>
      <c r="F1784" s="223" t="n"/>
      <c r="G1784" s="223" t="n"/>
      <c r="H1784" s="223" t="n"/>
      <c r="I1784" s="258" t="n"/>
      <c r="J1784" s="186" t="n"/>
      <c r="K1784" s="223" t="n"/>
      <c r="L1784" s="223" t="n"/>
      <c r="M1784" s="259" t="n"/>
      <c r="N1784" s="223" t="n"/>
      <c r="O1784" s="223" t="n"/>
      <c r="P1784" s="260" t="n"/>
      <c r="Q1784" s="260" t="n"/>
      <c r="R1784" s="223" t="n"/>
      <c r="S1784" s="223" t="n"/>
      <c r="T1784" s="223" t="n"/>
      <c r="U1784" s="261" t="n"/>
      <c r="V1784" s="86" t="n"/>
      <c r="W1784" s="223" t="n"/>
      <c r="X1784" s="225" t="n"/>
      <c r="Y1784" s="262" t="n"/>
      <c r="Z1784" s="226" t="n"/>
      <c r="AA1784" s="241" t="n"/>
      <c r="AB1784" s="237" t="n"/>
    </row>
    <row r="1785" ht="15" customHeight="1" s="283">
      <c r="A1785" s="109" t="n"/>
      <c r="B1785" s="222" t="n"/>
      <c r="C1785" s="223" t="n"/>
      <c r="D1785" s="223" t="n"/>
      <c r="E1785" s="223" t="n"/>
      <c r="F1785" s="223" t="n"/>
      <c r="G1785" s="223" t="n"/>
      <c r="H1785" s="223" t="n"/>
      <c r="I1785" s="258" t="n"/>
      <c r="J1785" s="186" t="n"/>
      <c r="K1785" s="223" t="n"/>
      <c r="L1785" s="264" t="n"/>
      <c r="M1785" s="265" t="n"/>
      <c r="N1785" s="223" t="n"/>
      <c r="O1785" s="223" t="n"/>
      <c r="P1785" s="260" t="n"/>
      <c r="Q1785" s="260" t="n"/>
      <c r="R1785" s="223" t="n"/>
      <c r="S1785" s="223" t="n"/>
      <c r="T1785" s="223" t="n"/>
      <c r="U1785" s="261" t="n"/>
      <c r="V1785" s="86" t="n"/>
      <c r="W1785" s="223" t="n"/>
      <c r="X1785" s="225" t="n"/>
      <c r="Y1785" s="262" t="n"/>
      <c r="Z1785" s="226" t="n"/>
      <c r="AA1785" s="241" t="n"/>
      <c r="AB1785" s="237" t="n"/>
    </row>
    <row r="1786" ht="15" customHeight="1" s="283">
      <c r="A1786" s="109" t="n"/>
      <c r="B1786" s="222" t="n"/>
      <c r="C1786" s="223" t="n"/>
      <c r="D1786" s="223" t="n"/>
      <c r="E1786" s="223" t="n"/>
      <c r="F1786" s="223" t="n"/>
      <c r="G1786" s="223" t="n"/>
      <c r="H1786" s="223" t="n"/>
      <c r="I1786" s="258" t="n"/>
      <c r="J1786" s="186" t="n"/>
      <c r="K1786" s="223" t="n"/>
      <c r="L1786" s="264" t="n"/>
      <c r="M1786" s="265" t="n"/>
      <c r="N1786" s="223" t="n"/>
      <c r="O1786" s="223" t="n"/>
      <c r="P1786" s="260" t="n"/>
      <c r="Q1786" s="260" t="n"/>
      <c r="R1786" s="223" t="n"/>
      <c r="S1786" s="223" t="n"/>
      <c r="T1786" s="223" t="n"/>
      <c r="U1786" s="261" t="n"/>
      <c r="V1786" s="86" t="n"/>
      <c r="W1786" s="223" t="n"/>
      <c r="X1786" s="225" t="n"/>
      <c r="Y1786" s="262" t="n"/>
      <c r="Z1786" s="226" t="n"/>
      <c r="AA1786" s="241" t="n"/>
      <c r="AB1786" s="237" t="n"/>
    </row>
    <row r="1787" ht="15" customHeight="1" s="283">
      <c r="A1787" s="109" t="n"/>
      <c r="B1787" s="222" t="n"/>
      <c r="C1787" s="223" t="n"/>
      <c r="D1787" s="223" t="n"/>
      <c r="E1787" s="223" t="n"/>
      <c r="F1787" s="223" t="n"/>
      <c r="G1787" s="223" t="n"/>
      <c r="H1787" s="223" t="n"/>
      <c r="I1787" s="258" t="n"/>
      <c r="J1787" s="186" t="n"/>
      <c r="K1787" s="223" t="n"/>
      <c r="L1787" s="264" t="n"/>
      <c r="M1787" s="265" t="n"/>
      <c r="N1787" s="223" t="n"/>
      <c r="O1787" s="223" t="n"/>
      <c r="P1787" s="260" t="n"/>
      <c r="Q1787" s="260" t="n"/>
      <c r="R1787" s="223" t="n"/>
      <c r="S1787" s="223" t="n"/>
      <c r="T1787" s="223" t="n"/>
      <c r="U1787" s="261" t="n"/>
      <c r="V1787" s="86" t="n"/>
      <c r="W1787" s="223" t="n"/>
      <c r="X1787" s="225" t="n"/>
      <c r="Y1787" s="262" t="n"/>
      <c r="Z1787" s="226" t="n"/>
      <c r="AA1787" s="241" t="n"/>
      <c r="AB1787" s="237" t="n"/>
    </row>
    <row r="1788" ht="15" customHeight="1" s="283">
      <c r="A1788" s="109" t="n"/>
      <c r="B1788" s="222" t="n"/>
      <c r="C1788" s="223" t="n"/>
      <c r="D1788" s="223" t="n"/>
      <c r="E1788" s="223" t="n"/>
      <c r="F1788" s="223" t="n"/>
      <c r="G1788" s="223" t="n"/>
      <c r="H1788" s="223" t="n"/>
      <c r="I1788" s="258" t="n"/>
      <c r="J1788" s="186" t="n"/>
      <c r="K1788" s="223" t="n"/>
      <c r="L1788" s="264" t="n"/>
      <c r="M1788" s="265" t="n"/>
      <c r="N1788" s="223" t="n"/>
      <c r="O1788" s="223" t="n"/>
      <c r="P1788" s="260" t="n"/>
      <c r="Q1788" s="260" t="n"/>
      <c r="R1788" s="223" t="n"/>
      <c r="S1788" s="223" t="n"/>
      <c r="T1788" s="223" t="n"/>
      <c r="U1788" s="261" t="n"/>
      <c r="V1788" s="86" t="n"/>
      <c r="W1788" s="223" t="n"/>
      <c r="X1788" s="225" t="n"/>
      <c r="Y1788" s="262" t="n"/>
      <c r="Z1788" s="226" t="n"/>
      <c r="AA1788" s="241" t="n"/>
      <c r="AB1788" s="237" t="n"/>
    </row>
    <row r="1789" ht="15" customHeight="1" s="283">
      <c r="A1789" s="109" t="n"/>
      <c r="B1789" s="222" t="n"/>
      <c r="C1789" s="223" t="n"/>
      <c r="D1789" s="223" t="n"/>
      <c r="E1789" s="223" t="n"/>
      <c r="F1789" s="223" t="n"/>
      <c r="G1789" s="223" t="n"/>
      <c r="H1789" s="223" t="n"/>
      <c r="I1789" s="258" t="n"/>
      <c r="J1789" s="186" t="n"/>
      <c r="K1789" s="223" t="n"/>
      <c r="L1789" s="264" t="n"/>
      <c r="M1789" s="265" t="n"/>
      <c r="N1789" s="223" t="n"/>
      <c r="O1789" s="223" t="n"/>
      <c r="P1789" s="260" t="n"/>
      <c r="Q1789" s="260" t="n"/>
      <c r="R1789" s="223" t="n"/>
      <c r="S1789" s="223" t="n"/>
      <c r="T1789" s="223" t="n"/>
      <c r="U1789" s="261" t="n"/>
      <c r="V1789" s="86" t="n"/>
      <c r="W1789" s="223" t="n"/>
      <c r="X1789" s="225" t="n"/>
      <c r="Y1789" s="262" t="n"/>
      <c r="Z1789" s="226" t="n"/>
      <c r="AA1789" s="241" t="n"/>
      <c r="AB1789" s="237" t="n"/>
    </row>
    <row r="1790" ht="15" customHeight="1" s="283">
      <c r="A1790" s="109" t="n"/>
      <c r="B1790" s="222" t="n"/>
      <c r="C1790" s="223" t="n"/>
      <c r="D1790" s="223" t="n"/>
      <c r="E1790" s="223" t="n"/>
      <c r="F1790" s="223" t="n"/>
      <c r="G1790" s="223" t="n"/>
      <c r="H1790" s="223" t="n"/>
      <c r="I1790" s="258" t="n"/>
      <c r="J1790" s="186" t="n"/>
      <c r="K1790" s="223" t="n"/>
      <c r="L1790" s="223" t="n"/>
      <c r="M1790" s="259" t="n"/>
      <c r="N1790" s="223" t="n"/>
      <c r="O1790" s="223" t="n"/>
      <c r="P1790" s="260" t="n"/>
      <c r="Q1790" s="260" t="n"/>
      <c r="R1790" s="223" t="n"/>
      <c r="S1790" s="223" t="n"/>
      <c r="T1790" s="223" t="n"/>
      <c r="U1790" s="261" t="n"/>
      <c r="V1790" s="86" t="n"/>
      <c r="W1790" s="223" t="n"/>
      <c r="X1790" s="225" t="n"/>
      <c r="Y1790" s="262" t="n"/>
      <c r="Z1790" s="226" t="n"/>
      <c r="AA1790" s="241" t="n"/>
      <c r="AB1790" s="237" t="n"/>
    </row>
    <row r="1791" ht="15" customHeight="1" s="283">
      <c r="A1791" s="109" t="n"/>
      <c r="B1791" s="222" t="n"/>
      <c r="C1791" s="223" t="n"/>
      <c r="D1791" s="223" t="n"/>
      <c r="E1791" s="223" t="n"/>
      <c r="F1791" s="223" t="n"/>
      <c r="G1791" s="223" t="n"/>
      <c r="H1791" s="223" t="n"/>
      <c r="I1791" s="258" t="n"/>
      <c r="J1791" s="186" t="n"/>
      <c r="K1791" s="223" t="n"/>
      <c r="L1791" s="223" t="n"/>
      <c r="M1791" s="259" t="n"/>
      <c r="N1791" s="223" t="n"/>
      <c r="O1791" s="223" t="n"/>
      <c r="P1791" s="260" t="n"/>
      <c r="Q1791" s="260" t="n"/>
      <c r="R1791" s="223" t="n"/>
      <c r="S1791" s="223" t="n"/>
      <c r="T1791" s="223" t="n"/>
      <c r="U1791" s="261" t="n"/>
      <c r="V1791" s="86" t="n"/>
      <c r="W1791" s="223" t="n"/>
      <c r="X1791" s="225" t="n"/>
      <c r="Y1791" s="262" t="n"/>
      <c r="Z1791" s="226" t="n"/>
      <c r="AA1791" s="241" t="n"/>
      <c r="AB1791" s="237" t="n"/>
    </row>
    <row r="1792" ht="15" customHeight="1" s="283">
      <c r="A1792" s="109" t="n"/>
      <c r="B1792" s="222" t="n"/>
      <c r="C1792" s="223" t="n"/>
      <c r="D1792" s="223" t="n"/>
      <c r="E1792" s="223" t="n"/>
      <c r="F1792" s="223" t="n"/>
      <c r="G1792" s="223" t="n"/>
      <c r="H1792" s="223" t="n"/>
      <c r="I1792" s="258" t="n"/>
      <c r="J1792" s="186" t="n"/>
      <c r="K1792" s="223" t="n"/>
      <c r="L1792" s="264" t="n"/>
      <c r="M1792" s="265" t="n"/>
      <c r="N1792" s="223" t="n"/>
      <c r="O1792" s="223" t="n"/>
      <c r="P1792" s="260" t="n"/>
      <c r="Q1792" s="260" t="n"/>
      <c r="R1792" s="223" t="n"/>
      <c r="S1792" s="223" t="n"/>
      <c r="T1792" s="223" t="n"/>
      <c r="U1792" s="261" t="n"/>
      <c r="V1792" s="86" t="n"/>
      <c r="W1792" s="223" t="n"/>
      <c r="X1792" s="225" t="n"/>
      <c r="Y1792" s="262" t="n"/>
      <c r="Z1792" s="226" t="n"/>
      <c r="AA1792" s="241" t="n"/>
      <c r="AB1792" s="237" t="n"/>
    </row>
    <row r="1793" ht="15" customHeight="1" s="283">
      <c r="A1793" s="109" t="n"/>
      <c r="B1793" s="222" t="n"/>
      <c r="C1793" s="223" t="n"/>
      <c r="D1793" s="223" t="n"/>
      <c r="E1793" s="223" t="n"/>
      <c r="F1793" s="223" t="n"/>
      <c r="G1793" s="223" t="n"/>
      <c r="H1793" s="223" t="n"/>
      <c r="I1793" s="258" t="n"/>
      <c r="J1793" s="186" t="n"/>
      <c r="K1793" s="223" t="n"/>
      <c r="L1793" s="264" t="n"/>
      <c r="M1793" s="265" t="n"/>
      <c r="N1793" s="223" t="n"/>
      <c r="O1793" s="223" t="n"/>
      <c r="P1793" s="260" t="n"/>
      <c r="Q1793" s="260" t="n"/>
      <c r="R1793" s="223" t="n"/>
      <c r="S1793" s="223" t="n"/>
      <c r="T1793" s="223" t="n"/>
      <c r="U1793" s="261" t="n"/>
      <c r="V1793" s="86" t="n"/>
      <c r="W1793" s="223" t="n"/>
      <c r="X1793" s="225" t="n"/>
      <c r="Y1793" s="262" t="n"/>
      <c r="Z1793" s="226" t="n"/>
      <c r="AA1793" s="241" t="n"/>
      <c r="AB1793" s="237" t="n"/>
    </row>
    <row r="1794" ht="15" customHeight="1" s="283">
      <c r="A1794" s="109" t="n"/>
      <c r="B1794" s="222" t="n"/>
      <c r="C1794" s="223" t="n"/>
      <c r="D1794" s="223" t="n"/>
      <c r="E1794" s="223" t="n"/>
      <c r="F1794" s="223" t="n"/>
      <c r="G1794" s="223" t="n"/>
      <c r="H1794" s="223" t="n"/>
      <c r="I1794" s="258" t="n"/>
      <c r="J1794" s="186" t="n"/>
      <c r="K1794" s="223" t="n"/>
      <c r="L1794" s="223" t="n"/>
      <c r="M1794" s="259" t="n"/>
      <c r="N1794" s="223" t="n"/>
      <c r="O1794" s="223" t="n"/>
      <c r="P1794" s="260" t="n"/>
      <c r="Q1794" s="260" t="n"/>
      <c r="R1794" s="223" t="n"/>
      <c r="S1794" s="223" t="n"/>
      <c r="T1794" s="223" t="n"/>
      <c r="U1794" s="261" t="n"/>
      <c r="V1794" s="86" t="n"/>
      <c r="W1794" s="223" t="n"/>
      <c r="X1794" s="225" t="n"/>
      <c r="Y1794" s="262" t="n"/>
      <c r="Z1794" s="226" t="n"/>
      <c r="AA1794" s="241" t="n"/>
      <c r="AB1794" s="237" t="n"/>
    </row>
    <row r="1795" ht="15" customHeight="1" s="283">
      <c r="A1795" s="109" t="n"/>
      <c r="B1795" s="222" t="n"/>
      <c r="C1795" s="223" t="n"/>
      <c r="D1795" s="223" t="n"/>
      <c r="E1795" s="223" t="n"/>
      <c r="F1795" s="223" t="n"/>
      <c r="G1795" s="223" t="n"/>
      <c r="H1795" s="223" t="n"/>
      <c r="I1795" s="258" t="n"/>
      <c r="J1795" s="186" t="n"/>
      <c r="K1795" s="223" t="n"/>
      <c r="L1795" s="264" t="n"/>
      <c r="M1795" s="265" t="n"/>
      <c r="N1795" s="223" t="n"/>
      <c r="O1795" s="223" t="n"/>
      <c r="P1795" s="260" t="n"/>
      <c r="Q1795" s="260" t="n"/>
      <c r="R1795" s="223" t="n"/>
      <c r="S1795" s="223" t="n"/>
      <c r="T1795" s="223" t="n"/>
      <c r="U1795" s="261" t="n"/>
      <c r="V1795" s="86" t="n"/>
      <c r="W1795" s="223" t="n"/>
      <c r="X1795" s="225" t="n"/>
      <c r="Y1795" s="262" t="n"/>
      <c r="Z1795" s="226" t="n"/>
      <c r="AA1795" s="241" t="n"/>
      <c r="AB1795" s="237" t="n"/>
    </row>
    <row r="1796" ht="15" customHeight="1" s="283">
      <c r="A1796" s="109" t="n"/>
      <c r="B1796" s="222" t="n"/>
      <c r="C1796" s="223" t="n"/>
      <c r="D1796" s="223" t="n"/>
      <c r="E1796" s="223" t="n"/>
      <c r="F1796" s="223" t="n"/>
      <c r="G1796" s="223" t="n"/>
      <c r="H1796" s="223" t="n"/>
      <c r="I1796" s="258" t="n"/>
      <c r="J1796" s="186" t="n"/>
      <c r="K1796" s="223" t="n"/>
      <c r="L1796" s="264" t="n"/>
      <c r="M1796" s="265" t="n"/>
      <c r="N1796" s="223" t="n"/>
      <c r="O1796" s="223" t="n"/>
      <c r="P1796" s="260" t="n"/>
      <c r="Q1796" s="260" t="n"/>
      <c r="R1796" s="223" t="n"/>
      <c r="S1796" s="223" t="n"/>
      <c r="T1796" s="223" t="n"/>
      <c r="U1796" s="261" t="n"/>
      <c r="V1796" s="86" t="n"/>
      <c r="W1796" s="223" t="n"/>
      <c r="X1796" s="225" t="n"/>
      <c r="Y1796" s="262" t="n"/>
      <c r="Z1796" s="226" t="n"/>
      <c r="AA1796" s="241" t="n"/>
      <c r="AB1796" s="237" t="n"/>
    </row>
    <row r="1797" ht="15" customHeight="1" s="283">
      <c r="A1797" s="109" t="n"/>
      <c r="B1797" s="222" t="n"/>
      <c r="C1797" s="223" t="n"/>
      <c r="D1797" s="223" t="n"/>
      <c r="E1797" s="223" t="n"/>
      <c r="F1797" s="223" t="n"/>
      <c r="G1797" s="223" t="n"/>
      <c r="H1797" s="223" t="n"/>
      <c r="I1797" s="258" t="n"/>
      <c r="J1797" s="186" t="n"/>
      <c r="K1797" s="223" t="n"/>
      <c r="L1797" s="264" t="n"/>
      <c r="M1797" s="265" t="n"/>
      <c r="N1797" s="223" t="n"/>
      <c r="O1797" s="223" t="n"/>
      <c r="P1797" s="260" t="n"/>
      <c r="Q1797" s="260" t="n"/>
      <c r="R1797" s="223" t="n"/>
      <c r="S1797" s="223" t="n"/>
      <c r="T1797" s="223" t="n"/>
      <c r="U1797" s="261" t="n"/>
      <c r="V1797" s="86" t="n"/>
      <c r="W1797" s="223" t="n"/>
      <c r="X1797" s="225" t="n"/>
      <c r="Y1797" s="262" t="n"/>
      <c r="Z1797" s="226" t="n"/>
      <c r="AA1797" s="241" t="n"/>
      <c r="AB1797" s="237" t="n"/>
    </row>
    <row r="1798" ht="15" customHeight="1" s="283">
      <c r="A1798" s="109" t="n"/>
      <c r="B1798" s="222" t="n"/>
      <c r="C1798" s="223" t="n"/>
      <c r="D1798" s="223" t="n"/>
      <c r="E1798" s="223" t="n"/>
      <c r="F1798" s="223" t="n"/>
      <c r="G1798" s="223" t="n"/>
      <c r="H1798" s="223" t="n"/>
      <c r="I1798" s="258" t="n"/>
      <c r="J1798" s="186" t="n"/>
      <c r="K1798" s="223" t="n"/>
      <c r="L1798" s="264" t="n"/>
      <c r="M1798" s="265" t="n"/>
      <c r="N1798" s="223" t="n"/>
      <c r="O1798" s="223" t="n"/>
      <c r="P1798" s="260" t="n"/>
      <c r="Q1798" s="260" t="n"/>
      <c r="R1798" s="223" t="n"/>
      <c r="S1798" s="223" t="n"/>
      <c r="T1798" s="223" t="n"/>
      <c r="U1798" s="261" t="n"/>
      <c r="V1798" s="86" t="n"/>
      <c r="W1798" s="223" t="n"/>
      <c r="X1798" s="225" t="n"/>
      <c r="Y1798" s="262" t="n"/>
      <c r="Z1798" s="226" t="n"/>
      <c r="AA1798" s="241" t="n"/>
      <c r="AB1798" s="237" t="n"/>
    </row>
    <row r="1799" ht="15" customHeight="1" s="283">
      <c r="A1799" s="109" t="n"/>
      <c r="B1799" s="222" t="n"/>
      <c r="C1799" s="223" t="n"/>
      <c r="D1799" s="223" t="n"/>
      <c r="E1799" s="223" t="n"/>
      <c r="F1799" s="223" t="n"/>
      <c r="G1799" s="223" t="n"/>
      <c r="H1799" s="223" t="n"/>
      <c r="I1799" s="258" t="n"/>
      <c r="J1799" s="186" t="n"/>
      <c r="K1799" s="223" t="n"/>
      <c r="L1799" s="264" t="n"/>
      <c r="M1799" s="265" t="n"/>
      <c r="N1799" s="223" t="n"/>
      <c r="O1799" s="223" t="n"/>
      <c r="P1799" s="260" t="n"/>
      <c r="Q1799" s="260" t="n"/>
      <c r="R1799" s="223" t="n"/>
      <c r="S1799" s="223" t="n"/>
      <c r="T1799" s="223" t="n"/>
      <c r="U1799" s="261" t="n"/>
      <c r="V1799" s="86" t="n"/>
      <c r="W1799" s="223" t="n"/>
      <c r="X1799" s="225" t="n"/>
      <c r="Y1799" s="262" t="n"/>
      <c r="Z1799" s="226" t="n"/>
      <c r="AA1799" s="241" t="n"/>
      <c r="AB1799" s="237" t="n"/>
    </row>
    <row r="1800" ht="15" customHeight="1" s="283">
      <c r="A1800" s="109" t="n"/>
      <c r="B1800" s="222" t="n"/>
      <c r="C1800" s="223" t="n"/>
      <c r="D1800" s="223" t="n"/>
      <c r="E1800" s="223" t="n"/>
      <c r="F1800" s="223" t="n"/>
      <c r="G1800" s="223" t="n"/>
      <c r="H1800" s="223" t="n"/>
      <c r="I1800" s="258" t="n"/>
      <c r="J1800" s="186" t="n"/>
      <c r="K1800" s="223" t="n"/>
      <c r="L1800" s="264" t="n"/>
      <c r="M1800" s="265" t="n"/>
      <c r="N1800" s="223" t="n"/>
      <c r="O1800" s="223" t="n"/>
      <c r="P1800" s="260" t="n"/>
      <c r="Q1800" s="260" t="n"/>
      <c r="R1800" s="223" t="n"/>
      <c r="S1800" s="223" t="n"/>
      <c r="T1800" s="223" t="n"/>
      <c r="U1800" s="261" t="n"/>
      <c r="V1800" s="86" t="n"/>
      <c r="W1800" s="223" t="n"/>
      <c r="X1800" s="225" t="n"/>
      <c r="Y1800" s="262" t="n"/>
      <c r="Z1800" s="226" t="n"/>
      <c r="AA1800" s="241" t="n"/>
      <c r="AB1800" s="237" t="n"/>
    </row>
    <row r="1801" ht="15" customHeight="1" s="283">
      <c r="A1801" s="109" t="n"/>
      <c r="B1801" s="222" t="n"/>
      <c r="C1801" s="223" t="n"/>
      <c r="D1801" s="223" t="n"/>
      <c r="E1801" s="223" t="n"/>
      <c r="F1801" s="223" t="n"/>
      <c r="G1801" s="223" t="n"/>
      <c r="H1801" s="223" t="n"/>
      <c r="I1801" s="258" t="n"/>
      <c r="J1801" s="186" t="n"/>
      <c r="K1801" s="223" t="n"/>
      <c r="L1801" s="264" t="n"/>
      <c r="M1801" s="265" t="n"/>
      <c r="N1801" s="223" t="n"/>
      <c r="O1801" s="223" t="n"/>
      <c r="P1801" s="260" t="n"/>
      <c r="Q1801" s="260" t="n"/>
      <c r="R1801" s="223" t="n"/>
      <c r="S1801" s="223" t="n"/>
      <c r="T1801" s="223" t="n"/>
      <c r="U1801" s="261" t="n"/>
      <c r="V1801" s="86" t="n"/>
      <c r="W1801" s="223" t="n"/>
      <c r="X1801" s="225" t="n"/>
      <c r="Y1801" s="262" t="n"/>
      <c r="Z1801" s="226" t="n"/>
      <c r="AA1801" s="241" t="n"/>
      <c r="AB1801" s="237" t="n"/>
    </row>
    <row r="1802" ht="15" customHeight="1" s="283">
      <c r="A1802" s="109" t="n"/>
      <c r="B1802" s="222" t="n"/>
      <c r="C1802" s="223" t="n"/>
      <c r="D1802" s="223" t="n"/>
      <c r="E1802" s="223" t="n"/>
      <c r="F1802" s="223" t="n"/>
      <c r="G1802" s="223" t="n"/>
      <c r="H1802" s="223" t="n"/>
      <c r="I1802" s="258" t="n"/>
      <c r="J1802" s="186" t="n"/>
      <c r="K1802" s="223" t="n"/>
      <c r="L1802" s="264" t="n"/>
      <c r="M1802" s="265" t="n"/>
      <c r="N1802" s="223" t="n"/>
      <c r="O1802" s="223" t="n"/>
      <c r="P1802" s="260" t="n"/>
      <c r="Q1802" s="260" t="n"/>
      <c r="R1802" s="223" t="n"/>
      <c r="S1802" s="223" t="n"/>
      <c r="T1802" s="223" t="n"/>
      <c r="U1802" s="261" t="n"/>
      <c r="V1802" s="86" t="n"/>
      <c r="W1802" s="223" t="n"/>
      <c r="X1802" s="225" t="n"/>
      <c r="Y1802" s="262" t="n"/>
      <c r="Z1802" s="226" t="n"/>
      <c r="AA1802" s="241" t="n"/>
      <c r="AB1802" s="237" t="n"/>
    </row>
    <row r="1803" ht="15" customHeight="1" s="283">
      <c r="A1803" s="109" t="n"/>
      <c r="B1803" s="222" t="n"/>
      <c r="C1803" s="223" t="n"/>
      <c r="D1803" s="223" t="n"/>
      <c r="E1803" s="223" t="n"/>
      <c r="F1803" s="223" t="n"/>
      <c r="G1803" s="223" t="n"/>
      <c r="H1803" s="223" t="n"/>
      <c r="I1803" s="258" t="n"/>
      <c r="J1803" s="186" t="n"/>
      <c r="K1803" s="223" t="n"/>
      <c r="L1803" s="223" t="n"/>
      <c r="M1803" s="259" t="n"/>
      <c r="N1803" s="223" t="n"/>
      <c r="O1803" s="223" t="n"/>
      <c r="P1803" s="260" t="n"/>
      <c r="Q1803" s="260" t="n"/>
      <c r="R1803" s="223" t="n"/>
      <c r="S1803" s="223" t="n"/>
      <c r="T1803" s="223" t="n"/>
      <c r="U1803" s="261" t="n"/>
      <c r="V1803" s="86" t="n"/>
      <c r="W1803" s="223" t="n"/>
      <c r="X1803" s="225" t="n"/>
      <c r="Y1803" s="262" t="n"/>
      <c r="Z1803" s="226" t="n"/>
      <c r="AA1803" s="241" t="n"/>
      <c r="AB1803" s="237" t="n"/>
    </row>
    <row r="1804" ht="15" customHeight="1" s="283">
      <c r="A1804" s="109" t="n"/>
      <c r="B1804" s="222" t="n"/>
      <c r="C1804" s="223" t="n"/>
      <c r="D1804" s="223" t="n"/>
      <c r="E1804" s="223" t="n"/>
      <c r="F1804" s="223" t="n"/>
      <c r="G1804" s="223" t="n"/>
      <c r="H1804" s="223" t="n"/>
      <c r="I1804" s="258" t="n"/>
      <c r="J1804" s="186" t="n"/>
      <c r="K1804" s="264" t="n"/>
      <c r="L1804" s="264" t="n"/>
      <c r="M1804" s="259" t="n"/>
      <c r="N1804" s="223" t="n"/>
      <c r="O1804" s="223" t="n"/>
      <c r="P1804" s="260" t="n"/>
      <c r="Q1804" s="260" t="n"/>
      <c r="R1804" s="223" t="n"/>
      <c r="S1804" s="223" t="n"/>
      <c r="T1804" s="223" t="n"/>
      <c r="U1804" s="261" t="n"/>
      <c r="V1804" s="86" t="n"/>
      <c r="W1804" s="223" t="n"/>
      <c r="X1804" s="225" t="n"/>
      <c r="Y1804" s="262" t="n"/>
      <c r="Z1804" s="226" t="n"/>
      <c r="AA1804" s="241" t="n"/>
      <c r="AB1804" s="237" t="n"/>
    </row>
    <row r="1805" ht="15" customHeight="1" s="283">
      <c r="A1805" s="109" t="n"/>
      <c r="B1805" s="222" t="n"/>
      <c r="C1805" s="223" t="n"/>
      <c r="D1805" s="223" t="n"/>
      <c r="E1805" s="223" t="n"/>
      <c r="F1805" s="223" t="n"/>
      <c r="G1805" s="223" t="n"/>
      <c r="H1805" s="223" t="n"/>
      <c r="I1805" s="258" t="n"/>
      <c r="J1805" s="186" t="n"/>
      <c r="K1805" s="223" t="n"/>
      <c r="L1805" s="223" t="n"/>
      <c r="M1805" s="259" t="n"/>
      <c r="N1805" s="223" t="n"/>
      <c r="O1805" s="223" t="n"/>
      <c r="P1805" s="260" t="n"/>
      <c r="Q1805" s="260" t="n"/>
      <c r="R1805" s="223" t="n"/>
      <c r="S1805" s="223" t="n"/>
      <c r="T1805" s="223" t="n"/>
      <c r="U1805" s="261" t="n"/>
      <c r="V1805" s="86" t="n"/>
      <c r="W1805" s="223" t="n"/>
      <c r="X1805" s="225" t="n"/>
      <c r="Y1805" s="262" t="n"/>
      <c r="Z1805" s="226" t="n"/>
      <c r="AA1805" s="241" t="n"/>
      <c r="AB1805" s="237" t="n"/>
    </row>
    <row r="1806" ht="15" customHeight="1" s="283">
      <c r="A1806" s="109" t="n"/>
      <c r="B1806" s="222" t="n"/>
      <c r="C1806" s="223" t="n"/>
      <c r="D1806" s="223" t="n"/>
      <c r="E1806" s="223" t="n"/>
      <c r="F1806" s="223" t="n"/>
      <c r="G1806" s="223" t="n"/>
      <c r="H1806" s="223" t="n"/>
      <c r="I1806" s="258" t="n"/>
      <c r="J1806" s="186" t="n"/>
      <c r="K1806" s="264" t="n"/>
      <c r="L1806" s="264" t="n"/>
      <c r="M1806" s="259" t="n"/>
      <c r="N1806" s="223" t="n"/>
      <c r="O1806" s="223" t="n"/>
      <c r="P1806" s="260" t="n"/>
      <c r="Q1806" s="260" t="n"/>
      <c r="R1806" s="223" t="n"/>
      <c r="S1806" s="223" t="n"/>
      <c r="T1806" s="223" t="n"/>
      <c r="U1806" s="261" t="n"/>
      <c r="V1806" s="86" t="n"/>
      <c r="W1806" s="223" t="n"/>
      <c r="X1806" s="225" t="n"/>
      <c r="Y1806" s="262" t="n"/>
      <c r="Z1806" s="226" t="n"/>
      <c r="AA1806" s="241" t="n"/>
      <c r="AB1806" s="237" t="n"/>
    </row>
    <row r="1807" ht="15" customHeight="1" s="283">
      <c r="A1807" s="109" t="n"/>
      <c r="B1807" s="222" t="n"/>
      <c r="C1807" s="223" t="n"/>
      <c r="D1807" s="223" t="n"/>
      <c r="E1807" s="223" t="n"/>
      <c r="F1807" s="223" t="n"/>
      <c r="G1807" s="223" t="n"/>
      <c r="H1807" s="223" t="n"/>
      <c r="I1807" s="258" t="n"/>
      <c r="J1807" s="186" t="n"/>
      <c r="K1807" s="264" t="n"/>
      <c r="L1807" s="264" t="n"/>
      <c r="M1807" s="265" t="n"/>
      <c r="N1807" s="223" t="n"/>
      <c r="O1807" s="223" t="n"/>
      <c r="P1807" s="260" t="n"/>
      <c r="Q1807" s="260" t="n"/>
      <c r="R1807" s="223" t="n"/>
      <c r="S1807" s="223" t="n"/>
      <c r="T1807" s="223" t="n"/>
      <c r="U1807" s="261" t="n"/>
      <c r="V1807" s="86" t="n"/>
      <c r="W1807" s="223" t="n"/>
      <c r="X1807" s="225" t="n"/>
      <c r="Y1807" s="262" t="n"/>
      <c r="Z1807" s="226" t="n"/>
      <c r="AA1807" s="241" t="n"/>
      <c r="AB1807" s="237" t="n"/>
    </row>
    <row r="1808" ht="15" customHeight="1" s="283">
      <c r="A1808" s="109" t="n"/>
      <c r="B1808" s="222" t="n"/>
      <c r="C1808" s="223" t="n"/>
      <c r="D1808" s="223" t="n"/>
      <c r="E1808" s="223" t="n"/>
      <c r="F1808" s="223" t="n"/>
      <c r="G1808" s="223" t="n"/>
      <c r="H1808" s="223" t="n"/>
      <c r="I1808" s="258" t="n"/>
      <c r="J1808" s="186" t="n"/>
      <c r="K1808" s="223" t="n"/>
      <c r="L1808" s="264" t="n"/>
      <c r="M1808" s="265" t="n"/>
      <c r="N1808" s="223" t="n"/>
      <c r="O1808" s="223" t="n"/>
      <c r="P1808" s="260" t="n"/>
      <c r="Q1808" s="260" t="n"/>
      <c r="R1808" s="223" t="n"/>
      <c r="S1808" s="223" t="n"/>
      <c r="T1808" s="223" t="n"/>
      <c r="U1808" s="261" t="n"/>
      <c r="V1808" s="86" t="n"/>
      <c r="W1808" s="223" t="n"/>
      <c r="X1808" s="225" t="n"/>
      <c r="Y1808" s="262" t="n"/>
      <c r="Z1808" s="226" t="n"/>
      <c r="AA1808" s="241" t="n"/>
      <c r="AB1808" s="237" t="n"/>
    </row>
    <row r="1809" ht="15" customHeight="1" s="283">
      <c r="A1809" s="109" t="n"/>
      <c r="B1809" s="222" t="n"/>
      <c r="C1809" s="223" t="n"/>
      <c r="D1809" s="223" t="n"/>
      <c r="E1809" s="223" t="n"/>
      <c r="F1809" s="223" t="n"/>
      <c r="G1809" s="223" t="n"/>
      <c r="H1809" s="223" t="n"/>
      <c r="I1809" s="258" t="n"/>
      <c r="J1809" s="186" t="n"/>
      <c r="K1809" s="223" t="n"/>
      <c r="L1809" s="264" t="n"/>
      <c r="M1809" s="265" t="n"/>
      <c r="N1809" s="223" t="n"/>
      <c r="O1809" s="223" t="n"/>
      <c r="P1809" s="260" t="n"/>
      <c r="Q1809" s="260" t="n"/>
      <c r="R1809" s="223" t="n"/>
      <c r="S1809" s="223" t="n"/>
      <c r="T1809" s="223" t="n"/>
      <c r="U1809" s="261" t="n"/>
      <c r="V1809" s="86" t="n"/>
      <c r="W1809" s="223" t="n"/>
      <c r="X1809" s="225" t="n"/>
      <c r="Y1809" s="262" t="n"/>
      <c r="Z1809" s="226" t="n"/>
      <c r="AA1809" s="241" t="n"/>
      <c r="AB1809" s="237" t="n"/>
    </row>
    <row r="1810" ht="15" customHeight="1" s="283">
      <c r="A1810" s="109" t="n"/>
      <c r="B1810" s="222" t="n"/>
      <c r="C1810" s="223" t="n"/>
      <c r="D1810" s="223" t="n"/>
      <c r="E1810" s="223" t="n"/>
      <c r="F1810" s="223" t="n"/>
      <c r="G1810" s="223" t="n"/>
      <c r="H1810" s="223" t="n"/>
      <c r="I1810" s="258" t="n"/>
      <c r="J1810" s="186" t="n"/>
      <c r="K1810" s="223" t="n"/>
      <c r="L1810" s="223" t="n"/>
      <c r="M1810" s="259" t="n"/>
      <c r="N1810" s="223" t="n"/>
      <c r="O1810" s="223" t="n"/>
      <c r="P1810" s="260" t="n"/>
      <c r="Q1810" s="260" t="n"/>
      <c r="R1810" s="223" t="n"/>
      <c r="S1810" s="223" t="n"/>
      <c r="T1810" s="223" t="n"/>
      <c r="U1810" s="261" t="n"/>
      <c r="V1810" s="86" t="n"/>
      <c r="W1810" s="223" t="n"/>
      <c r="X1810" s="225" t="n"/>
      <c r="Y1810" s="262" t="n"/>
      <c r="Z1810" s="226" t="n"/>
      <c r="AA1810" s="241" t="n"/>
      <c r="AB1810" s="237" t="n"/>
    </row>
    <row r="1811" ht="15" customHeight="1" s="283">
      <c r="A1811" s="109" t="n"/>
      <c r="B1811" s="222" t="n"/>
      <c r="C1811" s="223" t="n"/>
      <c r="D1811" s="223" t="n"/>
      <c r="E1811" s="223" t="n"/>
      <c r="F1811" s="223" t="n"/>
      <c r="G1811" s="223" t="n"/>
      <c r="H1811" s="223" t="n"/>
      <c r="I1811" s="258" t="n"/>
      <c r="J1811" s="186" t="n"/>
      <c r="K1811" s="223" t="n"/>
      <c r="L1811" s="264" t="n"/>
      <c r="M1811" s="265" t="n"/>
      <c r="N1811" s="223" t="n"/>
      <c r="O1811" s="223" t="n"/>
      <c r="P1811" s="260" t="n"/>
      <c r="Q1811" s="260" t="n"/>
      <c r="R1811" s="223" t="n"/>
      <c r="S1811" s="223" t="n"/>
      <c r="T1811" s="223" t="n"/>
      <c r="U1811" s="261" t="n"/>
      <c r="V1811" s="86" t="n"/>
      <c r="W1811" s="223" t="n"/>
      <c r="X1811" s="225" t="n"/>
      <c r="Y1811" s="262" t="n"/>
      <c r="Z1811" s="226" t="n"/>
      <c r="AA1811" s="241" t="n"/>
      <c r="AB1811" s="237" t="n"/>
    </row>
    <row r="1812" ht="15" customHeight="1" s="283">
      <c r="A1812" s="109" t="n"/>
      <c r="B1812" s="222" t="n"/>
      <c r="C1812" s="223" t="n"/>
      <c r="D1812" s="223" t="n"/>
      <c r="E1812" s="223" t="n"/>
      <c r="F1812" s="223" t="n"/>
      <c r="G1812" s="223" t="n"/>
      <c r="H1812" s="223" t="n"/>
      <c r="I1812" s="258" t="n"/>
      <c r="J1812" s="186" t="n"/>
      <c r="K1812" s="223" t="n"/>
      <c r="L1812" s="223" t="n"/>
      <c r="M1812" s="259" t="n"/>
      <c r="N1812" s="223" t="n"/>
      <c r="O1812" s="223" t="n"/>
      <c r="P1812" s="260" t="n"/>
      <c r="Q1812" s="260" t="n"/>
      <c r="R1812" s="223" t="n"/>
      <c r="S1812" s="223" t="n"/>
      <c r="T1812" s="223" t="n"/>
      <c r="U1812" s="261" t="n"/>
      <c r="V1812" s="86" t="n"/>
      <c r="W1812" s="223" t="n"/>
      <c r="X1812" s="225" t="n"/>
      <c r="Y1812" s="262" t="n"/>
      <c r="Z1812" s="226" t="n"/>
      <c r="AA1812" s="241" t="n"/>
      <c r="AB1812" s="237" t="n"/>
    </row>
    <row r="1813" ht="15" customHeight="1" s="283">
      <c r="A1813" s="109" t="n"/>
      <c r="B1813" s="222" t="n"/>
      <c r="C1813" s="223" t="n"/>
      <c r="D1813" s="223" t="n"/>
      <c r="E1813" s="223" t="n"/>
      <c r="F1813" s="223" t="n"/>
      <c r="G1813" s="223" t="n"/>
      <c r="H1813" s="223" t="n"/>
      <c r="I1813" s="258" t="n"/>
      <c r="J1813" s="186" t="n"/>
      <c r="K1813" s="223" t="n"/>
      <c r="L1813" s="264" t="n"/>
      <c r="M1813" s="265" t="n"/>
      <c r="N1813" s="223" t="n"/>
      <c r="O1813" s="223" t="n"/>
      <c r="P1813" s="260" t="n"/>
      <c r="Q1813" s="260" t="n"/>
      <c r="R1813" s="223" t="n"/>
      <c r="S1813" s="223" t="n"/>
      <c r="T1813" s="223" t="n"/>
      <c r="U1813" s="261" t="n"/>
      <c r="V1813" s="86" t="n"/>
      <c r="W1813" s="223" t="n"/>
      <c r="X1813" s="225" t="n"/>
      <c r="Y1813" s="262" t="n"/>
      <c r="Z1813" s="226" t="n"/>
      <c r="AA1813" s="241" t="n"/>
      <c r="AB1813" s="237" t="n"/>
    </row>
    <row r="1814" ht="15" customHeight="1" s="283">
      <c r="A1814" s="109" t="n"/>
      <c r="B1814" s="222" t="n"/>
      <c r="C1814" s="223" t="n"/>
      <c r="D1814" s="223" t="n"/>
      <c r="E1814" s="223" t="n"/>
      <c r="F1814" s="223" t="n"/>
      <c r="G1814" s="223" t="n"/>
      <c r="H1814" s="223" t="n"/>
      <c r="I1814" s="258" t="n"/>
      <c r="J1814" s="186" t="n"/>
      <c r="K1814" s="223" t="n"/>
      <c r="L1814" s="264" t="n"/>
      <c r="M1814" s="265" t="n"/>
      <c r="N1814" s="223" t="n"/>
      <c r="O1814" s="223" t="n"/>
      <c r="P1814" s="260" t="n"/>
      <c r="Q1814" s="260" t="n"/>
      <c r="R1814" s="223" t="n"/>
      <c r="S1814" s="223" t="n"/>
      <c r="T1814" s="223" t="n"/>
      <c r="U1814" s="261" t="n"/>
      <c r="V1814" s="86" t="n"/>
      <c r="W1814" s="223" t="n"/>
      <c r="X1814" s="225" t="n"/>
      <c r="Y1814" s="262" t="n"/>
      <c r="Z1814" s="226" t="n"/>
      <c r="AA1814" s="241" t="n"/>
      <c r="AB1814" s="237" t="n"/>
    </row>
    <row r="1815" ht="15" customHeight="1" s="283">
      <c r="A1815" s="109" t="n"/>
      <c r="B1815" s="222" t="n"/>
      <c r="C1815" s="223" t="n"/>
      <c r="D1815" s="223" t="n"/>
      <c r="E1815" s="223" t="n"/>
      <c r="F1815" s="223" t="n"/>
      <c r="G1815" s="223" t="n"/>
      <c r="H1815" s="223" t="n"/>
      <c r="I1815" s="258" t="n"/>
      <c r="J1815" s="186" t="n"/>
      <c r="K1815" s="223" t="n"/>
      <c r="L1815" s="264" t="n"/>
      <c r="M1815" s="265" t="n"/>
      <c r="N1815" s="223" t="n"/>
      <c r="O1815" s="223" t="n"/>
      <c r="P1815" s="260" t="n"/>
      <c r="Q1815" s="260" t="n"/>
      <c r="R1815" s="223" t="n"/>
      <c r="S1815" s="223" t="n"/>
      <c r="T1815" s="223" t="n"/>
      <c r="U1815" s="261" t="n"/>
      <c r="V1815" s="86" t="n"/>
      <c r="W1815" s="223" t="n"/>
      <c r="X1815" s="225" t="n"/>
      <c r="Y1815" s="262" t="n"/>
      <c r="Z1815" s="226" t="n"/>
      <c r="AA1815" s="241" t="n"/>
      <c r="AB1815" s="237" t="n"/>
    </row>
    <row r="1816" ht="15" customHeight="1" s="283">
      <c r="A1816" s="109" t="n"/>
      <c r="B1816" s="222" t="n"/>
      <c r="C1816" s="223" t="n"/>
      <c r="D1816" s="223" t="n"/>
      <c r="E1816" s="223" t="n"/>
      <c r="F1816" s="223" t="n"/>
      <c r="G1816" s="223" t="n"/>
      <c r="H1816" s="223" t="n"/>
      <c r="I1816" s="258" t="n"/>
      <c r="J1816" s="186" t="n"/>
      <c r="K1816" s="223" t="n"/>
      <c r="L1816" s="264" t="n"/>
      <c r="M1816" s="265" t="n"/>
      <c r="N1816" s="223" t="n"/>
      <c r="O1816" s="223" t="n"/>
      <c r="P1816" s="260" t="n"/>
      <c r="Q1816" s="260" t="n"/>
      <c r="R1816" s="223" t="n"/>
      <c r="S1816" s="223" t="n"/>
      <c r="T1816" s="223" t="n"/>
      <c r="U1816" s="261" t="n"/>
      <c r="V1816" s="86" t="n"/>
      <c r="W1816" s="223" t="n"/>
      <c r="X1816" s="225" t="n"/>
      <c r="Y1816" s="262" t="n"/>
      <c r="Z1816" s="226" t="n"/>
      <c r="AA1816" s="241" t="n"/>
      <c r="AB1816" s="237" t="n"/>
    </row>
    <row r="1817" ht="15" customHeight="1" s="283">
      <c r="A1817" s="109" t="n"/>
      <c r="B1817" s="222" t="n"/>
      <c r="C1817" s="223" t="n"/>
      <c r="D1817" s="223" t="n"/>
      <c r="E1817" s="223" t="n"/>
      <c r="F1817" s="223" t="n"/>
      <c r="G1817" s="223" t="n"/>
      <c r="H1817" s="223" t="n"/>
      <c r="I1817" s="258" t="n"/>
      <c r="J1817" s="186" t="n"/>
      <c r="K1817" s="223" t="n"/>
      <c r="L1817" s="223" t="n"/>
      <c r="M1817" s="259" t="n"/>
      <c r="N1817" s="223" t="n"/>
      <c r="O1817" s="223" t="n"/>
      <c r="P1817" s="260" t="n"/>
      <c r="Q1817" s="260" t="n"/>
      <c r="R1817" s="223" t="n"/>
      <c r="S1817" s="223" t="n"/>
      <c r="T1817" s="223" t="n"/>
      <c r="U1817" s="261" t="n"/>
      <c r="V1817" s="86" t="n"/>
      <c r="W1817" s="223" t="n"/>
      <c r="X1817" s="225" t="n"/>
      <c r="Y1817" s="262" t="n"/>
      <c r="Z1817" s="226" t="n"/>
      <c r="AA1817" s="241" t="n"/>
      <c r="AB1817" s="237" t="n"/>
    </row>
    <row r="1818" ht="15" customHeight="1" s="283">
      <c r="A1818" s="109" t="n"/>
      <c r="B1818" s="222" t="n"/>
      <c r="C1818" s="223" t="n"/>
      <c r="D1818" s="223" t="n"/>
      <c r="E1818" s="223" t="n"/>
      <c r="F1818" s="223" t="n"/>
      <c r="G1818" s="223" t="n"/>
      <c r="H1818" s="223" t="n"/>
      <c r="I1818" s="258" t="n"/>
      <c r="J1818" s="186" t="n"/>
      <c r="K1818" s="223" t="n"/>
      <c r="L1818" s="264" t="n"/>
      <c r="M1818" s="265" t="n"/>
      <c r="N1818" s="223" t="n"/>
      <c r="O1818" s="223" t="n"/>
      <c r="P1818" s="260" t="n"/>
      <c r="Q1818" s="260" t="n"/>
      <c r="R1818" s="223" t="n"/>
      <c r="S1818" s="223" t="n"/>
      <c r="T1818" s="223" t="n"/>
      <c r="U1818" s="261" t="n"/>
      <c r="V1818" s="86" t="n"/>
      <c r="W1818" s="223" t="n"/>
      <c r="X1818" s="225" t="n"/>
      <c r="Y1818" s="262" t="n"/>
      <c r="Z1818" s="226" t="n"/>
      <c r="AA1818" s="241" t="n"/>
      <c r="AB1818" s="237" t="n"/>
    </row>
    <row r="1819" ht="15" customHeight="1" s="283">
      <c r="A1819" s="109" t="n"/>
      <c r="B1819" s="222" t="n"/>
      <c r="C1819" s="223" t="n"/>
      <c r="D1819" s="223" t="n"/>
      <c r="E1819" s="223" t="n"/>
      <c r="F1819" s="223" t="n"/>
      <c r="G1819" s="223" t="n"/>
      <c r="H1819" s="223" t="n"/>
      <c r="I1819" s="258" t="n"/>
      <c r="J1819" s="186" t="n"/>
      <c r="K1819" s="223" t="n"/>
      <c r="L1819" s="223" t="n"/>
      <c r="M1819" s="259" t="n"/>
      <c r="N1819" s="223" t="n"/>
      <c r="O1819" s="223" t="n"/>
      <c r="P1819" s="260" t="n"/>
      <c r="Q1819" s="260" t="n"/>
      <c r="R1819" s="223" t="n"/>
      <c r="S1819" s="223" t="n"/>
      <c r="T1819" s="223" t="n"/>
      <c r="U1819" s="261" t="n"/>
      <c r="V1819" s="86" t="n"/>
      <c r="W1819" s="223" t="n"/>
      <c r="X1819" s="225" t="n"/>
      <c r="Y1819" s="262" t="n"/>
      <c r="Z1819" s="226" t="n"/>
      <c r="AA1819" s="241" t="n"/>
      <c r="AB1819" s="237" t="n"/>
    </row>
    <row r="1820" ht="15" customHeight="1" s="283">
      <c r="A1820" s="109" t="n"/>
      <c r="B1820" s="222" t="n"/>
      <c r="C1820" s="223" t="n"/>
      <c r="D1820" s="223" t="n"/>
      <c r="E1820" s="223" t="n"/>
      <c r="F1820" s="223" t="n"/>
      <c r="G1820" s="223" t="n"/>
      <c r="H1820" s="223" t="n"/>
      <c r="I1820" s="258" t="n"/>
      <c r="J1820" s="186" t="n"/>
      <c r="K1820" s="223" t="n"/>
      <c r="L1820" s="264" t="n"/>
      <c r="M1820" s="265" t="n"/>
      <c r="N1820" s="223" t="n"/>
      <c r="O1820" s="223" t="n"/>
      <c r="P1820" s="260" t="n"/>
      <c r="Q1820" s="260" t="n"/>
      <c r="R1820" s="223" t="n"/>
      <c r="S1820" s="223" t="n"/>
      <c r="T1820" s="223" t="n"/>
      <c r="U1820" s="261" t="n"/>
      <c r="V1820" s="86" t="n"/>
      <c r="W1820" s="223" t="n"/>
      <c r="X1820" s="225" t="n"/>
      <c r="Y1820" s="262" t="n"/>
      <c r="Z1820" s="226" t="n"/>
      <c r="AA1820" s="241" t="n"/>
      <c r="AB1820" s="237" t="n"/>
    </row>
    <row r="1821" ht="15" customHeight="1" s="283">
      <c r="A1821" s="109" t="n"/>
      <c r="B1821" s="222" t="n"/>
      <c r="C1821" s="223" t="n"/>
      <c r="D1821" s="223" t="n"/>
      <c r="E1821" s="223" t="n"/>
      <c r="F1821" s="223" t="n"/>
      <c r="G1821" s="223" t="n"/>
      <c r="H1821" s="223" t="n"/>
      <c r="I1821" s="258" t="n"/>
      <c r="J1821" s="186" t="n"/>
      <c r="K1821" s="223" t="n"/>
      <c r="L1821" s="223" t="n"/>
      <c r="M1821" s="259" t="n"/>
      <c r="N1821" s="223" t="n"/>
      <c r="O1821" s="223" t="n"/>
      <c r="P1821" s="260" t="n"/>
      <c r="Q1821" s="260" t="n"/>
      <c r="R1821" s="223" t="n"/>
      <c r="S1821" s="223" t="n"/>
      <c r="T1821" s="223" t="n"/>
      <c r="U1821" s="261" t="n"/>
      <c r="V1821" s="86" t="n"/>
      <c r="W1821" s="223" t="n"/>
      <c r="X1821" s="225" t="n"/>
      <c r="Y1821" s="262" t="n"/>
      <c r="Z1821" s="226" t="n"/>
      <c r="AA1821" s="241" t="n"/>
      <c r="AB1821" s="237" t="n"/>
    </row>
    <row r="1822" ht="15" customHeight="1" s="283">
      <c r="A1822" s="109" t="n"/>
      <c r="B1822" s="222" t="n"/>
      <c r="C1822" s="223" t="n"/>
      <c r="D1822" s="223" t="n"/>
      <c r="E1822" s="223" t="n"/>
      <c r="F1822" s="223" t="n"/>
      <c r="G1822" s="223" t="n"/>
      <c r="H1822" s="223" t="n"/>
      <c r="I1822" s="258" t="n"/>
      <c r="J1822" s="186" t="n"/>
      <c r="K1822" s="223" t="n"/>
      <c r="L1822" s="223" t="n"/>
      <c r="M1822" s="259" t="n"/>
      <c r="N1822" s="223" t="n"/>
      <c r="O1822" s="223" t="n"/>
      <c r="P1822" s="260" t="n"/>
      <c r="Q1822" s="260" t="n"/>
      <c r="R1822" s="223" t="n"/>
      <c r="S1822" s="223" t="n"/>
      <c r="T1822" s="223" t="n"/>
      <c r="U1822" s="261" t="n"/>
      <c r="V1822" s="86" t="n"/>
      <c r="W1822" s="223" t="n"/>
      <c r="X1822" s="225" t="n"/>
      <c r="Y1822" s="262" t="n"/>
      <c r="Z1822" s="226" t="n"/>
      <c r="AA1822" s="241" t="n"/>
      <c r="AB1822" s="237" t="n"/>
    </row>
    <row r="1823" ht="15" customHeight="1" s="283">
      <c r="A1823" s="109" t="n"/>
      <c r="B1823" s="222" t="n"/>
      <c r="C1823" s="223" t="n"/>
      <c r="D1823" s="223" t="n"/>
      <c r="E1823" s="223" t="n"/>
      <c r="F1823" s="223" t="n"/>
      <c r="G1823" s="223" t="n"/>
      <c r="H1823" s="223" t="n"/>
      <c r="I1823" s="258" t="n"/>
      <c r="J1823" s="186" t="n"/>
      <c r="K1823" s="223" t="n"/>
      <c r="L1823" s="264" t="n"/>
      <c r="M1823" s="265" t="n"/>
      <c r="N1823" s="223" t="n"/>
      <c r="O1823" s="223" t="n"/>
      <c r="P1823" s="260" t="n"/>
      <c r="Q1823" s="260" t="n"/>
      <c r="R1823" s="223" t="n"/>
      <c r="S1823" s="223" t="n"/>
      <c r="T1823" s="223" t="n"/>
      <c r="U1823" s="261" t="n"/>
      <c r="V1823" s="86" t="n"/>
      <c r="W1823" s="223" t="n"/>
      <c r="X1823" s="225" t="n"/>
      <c r="Y1823" s="262" t="n"/>
      <c r="Z1823" s="226" t="n"/>
      <c r="AA1823" s="241" t="n"/>
      <c r="AB1823" s="237" t="n"/>
    </row>
    <row r="1824" ht="15" customHeight="1" s="283">
      <c r="A1824" s="109" t="n"/>
      <c r="B1824" s="222" t="n"/>
      <c r="C1824" s="223" t="n"/>
      <c r="D1824" s="223" t="n"/>
      <c r="E1824" s="223" t="n"/>
      <c r="F1824" s="223" t="n"/>
      <c r="G1824" s="223" t="n"/>
      <c r="H1824" s="223" t="n"/>
      <c r="I1824" s="258" t="n"/>
      <c r="J1824" s="186" t="n"/>
      <c r="K1824" s="223" t="n"/>
      <c r="L1824" s="264" t="n"/>
      <c r="M1824" s="265" t="n"/>
      <c r="N1824" s="223" t="n"/>
      <c r="O1824" s="223" t="n"/>
      <c r="P1824" s="260" t="n"/>
      <c r="Q1824" s="260" t="n"/>
      <c r="R1824" s="223" t="n"/>
      <c r="S1824" s="223" t="n"/>
      <c r="T1824" s="223" t="n"/>
      <c r="U1824" s="261" t="n"/>
      <c r="V1824" s="86" t="n"/>
      <c r="W1824" s="223" t="n"/>
      <c r="X1824" s="225" t="n"/>
      <c r="Y1824" s="262" t="n"/>
      <c r="Z1824" s="226" t="n"/>
      <c r="AA1824" s="241" t="n"/>
      <c r="AB1824" s="237" t="n"/>
    </row>
    <row r="1825" ht="15" customHeight="1" s="283">
      <c r="A1825" s="109" t="n"/>
      <c r="B1825" s="222" t="n"/>
      <c r="C1825" s="223" t="n"/>
      <c r="D1825" s="223" t="n"/>
      <c r="E1825" s="223" t="n"/>
      <c r="F1825" s="223" t="n"/>
      <c r="G1825" s="223" t="n"/>
      <c r="H1825" s="223" t="n"/>
      <c r="I1825" s="258" t="n"/>
      <c r="J1825" s="186" t="n"/>
      <c r="K1825" s="223" t="n"/>
      <c r="L1825" s="264" t="n"/>
      <c r="M1825" s="265" t="n"/>
      <c r="N1825" s="223" t="n"/>
      <c r="O1825" s="223" t="n"/>
      <c r="P1825" s="260" t="n"/>
      <c r="Q1825" s="260" t="n"/>
      <c r="R1825" s="223" t="n"/>
      <c r="S1825" s="223" t="n"/>
      <c r="T1825" s="223" t="n"/>
      <c r="U1825" s="261" t="n"/>
      <c r="V1825" s="86" t="n"/>
      <c r="W1825" s="223" t="n"/>
      <c r="X1825" s="225" t="n"/>
      <c r="Y1825" s="262" t="n"/>
      <c r="Z1825" s="226" t="n"/>
      <c r="AA1825" s="241" t="n"/>
      <c r="AB1825" s="237" t="n"/>
    </row>
    <row r="1826" ht="15" customHeight="1" s="283">
      <c r="A1826" s="109" t="n"/>
      <c r="B1826" s="222" t="n"/>
      <c r="C1826" s="223" t="n"/>
      <c r="D1826" s="223" t="n"/>
      <c r="E1826" s="223" t="n"/>
      <c r="F1826" s="223" t="n"/>
      <c r="G1826" s="223" t="n"/>
      <c r="H1826" s="223" t="n"/>
      <c r="I1826" s="258" t="n"/>
      <c r="J1826" s="186" t="n"/>
      <c r="K1826" s="223" t="n"/>
      <c r="L1826" s="223" t="n"/>
      <c r="M1826" s="259" t="n"/>
      <c r="N1826" s="223" t="n"/>
      <c r="O1826" s="223" t="n"/>
      <c r="P1826" s="260" t="n"/>
      <c r="Q1826" s="260" t="n"/>
      <c r="R1826" s="223" t="n"/>
      <c r="S1826" s="223" t="n"/>
      <c r="T1826" s="223" t="n"/>
      <c r="U1826" s="261" t="n"/>
      <c r="V1826" s="86" t="n"/>
      <c r="W1826" s="223" t="n"/>
      <c r="X1826" s="225" t="n"/>
      <c r="Y1826" s="262" t="n"/>
      <c r="Z1826" s="226" t="n"/>
      <c r="AA1826" s="241" t="n"/>
      <c r="AB1826" s="237" t="n"/>
    </row>
    <row r="1827" ht="15" customHeight="1" s="283">
      <c r="A1827" s="109" t="n"/>
      <c r="B1827" s="222" t="n"/>
      <c r="C1827" s="223" t="n"/>
      <c r="D1827" s="223" t="n"/>
      <c r="E1827" s="223" t="n"/>
      <c r="F1827" s="223" t="n"/>
      <c r="G1827" s="223" t="n"/>
      <c r="H1827" s="223" t="n"/>
      <c r="I1827" s="258" t="n"/>
      <c r="J1827" s="186" t="n"/>
      <c r="K1827" s="223" t="n"/>
      <c r="L1827" s="264" t="n"/>
      <c r="M1827" s="265" t="n"/>
      <c r="N1827" s="223" t="n"/>
      <c r="O1827" s="223" t="n"/>
      <c r="P1827" s="260" t="n"/>
      <c r="Q1827" s="260" t="n"/>
      <c r="R1827" s="223" t="n"/>
      <c r="S1827" s="223" t="n"/>
      <c r="T1827" s="223" t="n"/>
      <c r="U1827" s="261" t="n"/>
      <c r="V1827" s="86" t="n"/>
      <c r="W1827" s="223" t="n"/>
      <c r="X1827" s="225" t="n"/>
      <c r="Y1827" s="262" t="n"/>
      <c r="Z1827" s="226" t="n"/>
      <c r="AA1827" s="241" t="n"/>
      <c r="AB1827" s="237" t="n"/>
    </row>
    <row r="1828" ht="15" customHeight="1" s="283">
      <c r="A1828" s="109" t="n"/>
      <c r="B1828" s="222" t="n"/>
      <c r="C1828" s="223" t="n"/>
      <c r="D1828" s="223" t="n"/>
      <c r="E1828" s="223" t="n"/>
      <c r="F1828" s="223" t="n"/>
      <c r="G1828" s="223" t="n"/>
      <c r="H1828" s="223" t="n"/>
      <c r="I1828" s="258" t="n"/>
      <c r="J1828" s="186" t="n"/>
      <c r="K1828" s="223" t="n"/>
      <c r="L1828" s="264" t="n"/>
      <c r="M1828" s="265" t="n"/>
      <c r="N1828" s="223" t="n"/>
      <c r="O1828" s="223" t="n"/>
      <c r="P1828" s="260" t="n"/>
      <c r="Q1828" s="260" t="n"/>
      <c r="R1828" s="223" t="n"/>
      <c r="S1828" s="223" t="n"/>
      <c r="T1828" s="223" t="n"/>
      <c r="U1828" s="261" t="n"/>
      <c r="V1828" s="86" t="n"/>
      <c r="W1828" s="223" t="n"/>
      <c r="X1828" s="225" t="n"/>
      <c r="Y1828" s="262" t="n"/>
      <c r="Z1828" s="226" t="n"/>
      <c r="AA1828" s="241" t="n"/>
      <c r="AB1828" s="237" t="n"/>
    </row>
    <row r="1829" ht="15" customHeight="1" s="283">
      <c r="A1829" s="109" t="n"/>
      <c r="B1829" s="222" t="n"/>
      <c r="C1829" s="223" t="n"/>
      <c r="D1829" s="223" t="n"/>
      <c r="E1829" s="223" t="n"/>
      <c r="F1829" s="223" t="n"/>
      <c r="G1829" s="223" t="n"/>
      <c r="H1829" s="223" t="n"/>
      <c r="I1829" s="258" t="n"/>
      <c r="J1829" s="186" t="n"/>
      <c r="K1829" s="264" t="n"/>
      <c r="L1829" s="264" t="n"/>
      <c r="M1829" s="259" t="n"/>
      <c r="N1829" s="223" t="n"/>
      <c r="O1829" s="223" t="n"/>
      <c r="P1829" s="260" t="n"/>
      <c r="Q1829" s="260" t="n"/>
      <c r="R1829" s="223" t="n"/>
      <c r="S1829" s="223" t="n"/>
      <c r="T1829" s="223" t="n"/>
      <c r="U1829" s="261" t="n"/>
      <c r="V1829" s="86" t="n"/>
      <c r="W1829" s="223" t="n"/>
      <c r="X1829" s="225" t="n"/>
      <c r="Y1829" s="262" t="n"/>
      <c r="Z1829" s="226" t="n"/>
      <c r="AA1829" s="241" t="n"/>
      <c r="AB1829" s="237" t="n"/>
    </row>
    <row r="1830" ht="15" customHeight="1" s="283">
      <c r="A1830" s="109" t="n"/>
      <c r="B1830" s="222" t="n"/>
      <c r="C1830" s="223" t="n"/>
      <c r="D1830" s="223" t="n"/>
      <c r="E1830" s="223" t="n"/>
      <c r="F1830" s="223" t="n"/>
      <c r="G1830" s="223" t="n"/>
      <c r="H1830" s="223" t="n"/>
      <c r="I1830" s="258" t="n"/>
      <c r="J1830" s="186" t="n"/>
      <c r="K1830" s="223" t="n"/>
      <c r="L1830" s="264" t="n"/>
      <c r="M1830" s="265" t="n"/>
      <c r="N1830" s="223" t="n"/>
      <c r="O1830" s="223" t="n"/>
      <c r="P1830" s="260" t="n"/>
      <c r="Q1830" s="260" t="n"/>
      <c r="R1830" s="223" t="n"/>
      <c r="S1830" s="223" t="n"/>
      <c r="T1830" s="223" t="n"/>
      <c r="U1830" s="261" t="n"/>
      <c r="V1830" s="86" t="n"/>
      <c r="W1830" s="223" t="n"/>
      <c r="X1830" s="225" t="n"/>
      <c r="Y1830" s="262" t="n"/>
      <c r="Z1830" s="226" t="n"/>
      <c r="AA1830" s="241" t="n"/>
      <c r="AB1830" s="237" t="n"/>
    </row>
    <row r="1831" ht="15" customHeight="1" s="283">
      <c r="A1831" s="109" t="n"/>
      <c r="B1831" s="222" t="n"/>
      <c r="C1831" s="223" t="n"/>
      <c r="D1831" s="223" t="n"/>
      <c r="E1831" s="223" t="n"/>
      <c r="F1831" s="223" t="n"/>
      <c r="G1831" s="223" t="n"/>
      <c r="H1831" s="223" t="n"/>
      <c r="I1831" s="258" t="n"/>
      <c r="J1831" s="186" t="n"/>
      <c r="K1831" s="223" t="n"/>
      <c r="L1831" s="264" t="n"/>
      <c r="M1831" s="265" t="n"/>
      <c r="N1831" s="223" t="n"/>
      <c r="O1831" s="223" t="n"/>
      <c r="P1831" s="260" t="n"/>
      <c r="Q1831" s="260" t="n"/>
      <c r="R1831" s="223" t="n"/>
      <c r="S1831" s="223" t="n"/>
      <c r="T1831" s="223" t="n"/>
      <c r="U1831" s="261" t="n"/>
      <c r="V1831" s="86" t="n"/>
      <c r="W1831" s="223" t="n"/>
      <c r="X1831" s="225" t="n"/>
      <c r="Y1831" s="262" t="n"/>
      <c r="Z1831" s="226" t="n"/>
      <c r="AA1831" s="241" t="n"/>
      <c r="AB1831" s="237" t="n"/>
    </row>
    <row r="1832" ht="15" customHeight="1" s="283">
      <c r="A1832" s="109" t="n"/>
      <c r="B1832" s="222" t="n"/>
      <c r="C1832" s="223" t="n"/>
      <c r="D1832" s="223" t="n"/>
      <c r="E1832" s="223" t="n"/>
      <c r="F1832" s="223" t="n"/>
      <c r="G1832" s="223" t="n"/>
      <c r="H1832" s="223" t="n"/>
      <c r="I1832" s="258" t="n"/>
      <c r="J1832" s="186" t="n"/>
      <c r="K1832" s="264" t="n"/>
      <c r="L1832" s="264" t="n"/>
      <c r="M1832" s="259" t="n"/>
      <c r="N1832" s="223" t="n"/>
      <c r="O1832" s="223" t="n"/>
      <c r="P1832" s="260" t="n"/>
      <c r="Q1832" s="260" t="n"/>
      <c r="R1832" s="223" t="n"/>
      <c r="S1832" s="223" t="n"/>
      <c r="T1832" s="223" t="n"/>
      <c r="U1832" s="261" t="n"/>
      <c r="V1832" s="86" t="n"/>
      <c r="W1832" s="223" t="n"/>
      <c r="X1832" s="225" t="n"/>
      <c r="Y1832" s="262" t="n"/>
      <c r="Z1832" s="226" t="n"/>
      <c r="AA1832" s="241" t="n"/>
      <c r="AB1832" s="237" t="n"/>
    </row>
    <row r="1833" ht="15" customHeight="1" s="283">
      <c r="A1833" s="109" t="n"/>
      <c r="B1833" s="222" t="n"/>
      <c r="C1833" s="223" t="n"/>
      <c r="D1833" s="223" t="n"/>
      <c r="E1833" s="223" t="n"/>
      <c r="F1833" s="223" t="n"/>
      <c r="G1833" s="223" t="n"/>
      <c r="H1833" s="223" t="n"/>
      <c r="I1833" s="258" t="n"/>
      <c r="J1833" s="186" t="n"/>
      <c r="K1833" s="223" t="n"/>
      <c r="L1833" s="264" t="n"/>
      <c r="M1833" s="265" t="n"/>
      <c r="N1833" s="223" t="n"/>
      <c r="O1833" s="223" t="n"/>
      <c r="P1833" s="260" t="n"/>
      <c r="Q1833" s="260" t="n"/>
      <c r="R1833" s="223" t="n"/>
      <c r="S1833" s="223" t="n"/>
      <c r="T1833" s="223" t="n"/>
      <c r="U1833" s="261" t="n"/>
      <c r="V1833" s="86" t="n"/>
      <c r="W1833" s="223" t="n"/>
      <c r="X1833" s="225" t="n"/>
      <c r="Y1833" s="262" t="n"/>
      <c r="Z1833" s="226" t="n"/>
      <c r="AA1833" s="241" t="n"/>
      <c r="AB1833" s="237" t="n"/>
    </row>
    <row r="1834" ht="15" customHeight="1" s="283">
      <c r="A1834" s="109" t="n"/>
      <c r="B1834" s="222" t="n"/>
      <c r="C1834" s="223" t="n"/>
      <c r="D1834" s="223" t="n"/>
      <c r="E1834" s="223" t="n"/>
      <c r="F1834" s="223" t="n"/>
      <c r="G1834" s="223" t="n"/>
      <c r="H1834" s="223" t="n"/>
      <c r="I1834" s="258" t="n"/>
      <c r="J1834" s="186" t="n"/>
      <c r="K1834" s="223" t="n"/>
      <c r="L1834" s="264" t="n"/>
      <c r="M1834" s="265" t="n"/>
      <c r="N1834" s="223" t="n"/>
      <c r="O1834" s="223" t="n"/>
      <c r="P1834" s="260" t="n"/>
      <c r="Q1834" s="260" t="n"/>
      <c r="R1834" s="223" t="n"/>
      <c r="S1834" s="223" t="n"/>
      <c r="T1834" s="223" t="n"/>
      <c r="U1834" s="261" t="n"/>
      <c r="V1834" s="86" t="n"/>
      <c r="W1834" s="223" t="n"/>
      <c r="X1834" s="225" t="n"/>
      <c r="Y1834" s="262" t="n"/>
      <c r="Z1834" s="226" t="n"/>
      <c r="AA1834" s="241" t="n"/>
      <c r="AB1834" s="237" t="n"/>
    </row>
    <row r="1835" ht="15" customHeight="1" s="283">
      <c r="A1835" s="109" t="n"/>
      <c r="B1835" s="222" t="n"/>
      <c r="C1835" s="223" t="n"/>
      <c r="D1835" s="223" t="n"/>
      <c r="E1835" s="223" t="n"/>
      <c r="F1835" s="223" t="n"/>
      <c r="G1835" s="223" t="n"/>
      <c r="H1835" s="223" t="n"/>
      <c r="I1835" s="258" t="n"/>
      <c r="J1835" s="186" t="n"/>
      <c r="K1835" s="264" t="n"/>
      <c r="L1835" s="264" t="n"/>
      <c r="M1835" s="259" t="n"/>
      <c r="N1835" s="223" t="n"/>
      <c r="O1835" s="223" t="n"/>
      <c r="P1835" s="260" t="n"/>
      <c r="Q1835" s="260" t="n"/>
      <c r="R1835" s="223" t="n"/>
      <c r="S1835" s="223" t="n"/>
      <c r="T1835" s="223" t="n"/>
      <c r="U1835" s="261" t="n"/>
      <c r="V1835" s="86" t="n"/>
      <c r="W1835" s="223" t="n"/>
      <c r="X1835" s="225" t="n"/>
      <c r="Y1835" s="262" t="n"/>
      <c r="Z1835" s="226" t="n"/>
      <c r="AA1835" s="241" t="n"/>
      <c r="AB1835" s="237" t="n"/>
    </row>
    <row r="1836" ht="15" customHeight="1" s="283">
      <c r="A1836" s="109" t="n"/>
      <c r="B1836" s="222" t="n"/>
      <c r="C1836" s="223" t="n"/>
      <c r="D1836" s="223" t="n"/>
      <c r="E1836" s="223" t="n"/>
      <c r="F1836" s="223" t="n"/>
      <c r="G1836" s="223" t="n"/>
      <c r="H1836" s="223" t="n"/>
      <c r="I1836" s="258" t="n"/>
      <c r="J1836" s="186" t="n"/>
      <c r="K1836" s="223" t="n"/>
      <c r="L1836" s="264" t="n"/>
      <c r="M1836" s="265" t="n"/>
      <c r="N1836" s="223" t="n"/>
      <c r="O1836" s="223" t="n"/>
      <c r="P1836" s="260" t="n"/>
      <c r="Q1836" s="260" t="n"/>
      <c r="R1836" s="223" t="n"/>
      <c r="S1836" s="223" t="n"/>
      <c r="T1836" s="223" t="n"/>
      <c r="U1836" s="261" t="n"/>
      <c r="V1836" s="86" t="n"/>
      <c r="W1836" s="223" t="n"/>
      <c r="X1836" s="225" t="n"/>
      <c r="Y1836" s="262" t="n"/>
      <c r="Z1836" s="226" t="n"/>
      <c r="AA1836" s="241" t="n"/>
      <c r="AB1836" s="237" t="n"/>
    </row>
    <row r="1837" ht="15" customHeight="1" s="283">
      <c r="A1837" s="109" t="n"/>
      <c r="B1837" s="222" t="n"/>
      <c r="C1837" s="223" t="n"/>
      <c r="D1837" s="223" t="n"/>
      <c r="E1837" s="223" t="n"/>
      <c r="F1837" s="223" t="n"/>
      <c r="G1837" s="223" t="n"/>
      <c r="H1837" s="223" t="n"/>
      <c r="I1837" s="258" t="n"/>
      <c r="J1837" s="186" t="n"/>
      <c r="K1837" s="223" t="n"/>
      <c r="L1837" s="264" t="n"/>
      <c r="M1837" s="265" t="n"/>
      <c r="N1837" s="223" t="n"/>
      <c r="O1837" s="223" t="n"/>
      <c r="P1837" s="260" t="n"/>
      <c r="Q1837" s="260" t="n"/>
      <c r="R1837" s="223" t="n"/>
      <c r="S1837" s="223" t="n"/>
      <c r="T1837" s="223" t="n"/>
      <c r="U1837" s="261" t="n"/>
      <c r="V1837" s="86" t="n"/>
      <c r="W1837" s="223" t="n"/>
      <c r="X1837" s="225" t="n"/>
      <c r="Y1837" s="262" t="n"/>
      <c r="Z1837" s="226" t="n"/>
      <c r="AA1837" s="241" t="n"/>
      <c r="AB1837" s="237" t="n"/>
    </row>
    <row r="1838" ht="15" customHeight="1" s="283">
      <c r="A1838" s="109" t="n"/>
      <c r="B1838" s="222" t="n"/>
      <c r="C1838" s="223" t="n"/>
      <c r="D1838" s="223" t="n"/>
      <c r="E1838" s="223" t="n"/>
      <c r="F1838" s="223" t="n"/>
      <c r="G1838" s="223" t="n"/>
      <c r="H1838" s="223" t="n"/>
      <c r="I1838" s="258" t="n"/>
      <c r="J1838" s="186" t="n"/>
      <c r="K1838" s="264" t="n"/>
      <c r="L1838" s="264" t="n"/>
      <c r="M1838" s="259" t="n"/>
      <c r="N1838" s="223" t="n"/>
      <c r="O1838" s="223" t="n"/>
      <c r="P1838" s="260" t="n"/>
      <c r="Q1838" s="260" t="n"/>
      <c r="R1838" s="223" t="n"/>
      <c r="S1838" s="223" t="n"/>
      <c r="T1838" s="223" t="n"/>
      <c r="U1838" s="261" t="n"/>
      <c r="V1838" s="86" t="n"/>
      <c r="W1838" s="223" t="n"/>
      <c r="X1838" s="225" t="n"/>
      <c r="Y1838" s="262" t="n"/>
      <c r="Z1838" s="226" t="n"/>
      <c r="AA1838" s="241" t="n"/>
      <c r="AB1838" s="237" t="n"/>
    </row>
    <row r="1839" ht="15" customHeight="1" s="283">
      <c r="A1839" s="109" t="n"/>
      <c r="B1839" s="222" t="n"/>
      <c r="C1839" s="223" t="n"/>
      <c r="D1839" s="223" t="n"/>
      <c r="E1839" s="223" t="n"/>
      <c r="F1839" s="223" t="n"/>
      <c r="G1839" s="223" t="n"/>
      <c r="H1839" s="223" t="n"/>
      <c r="I1839" s="258" t="n"/>
      <c r="J1839" s="186" t="n"/>
      <c r="K1839" s="264" t="n"/>
      <c r="L1839" s="264" t="n"/>
      <c r="M1839" s="259" t="n"/>
      <c r="N1839" s="223" t="n"/>
      <c r="O1839" s="223" t="n"/>
      <c r="P1839" s="260" t="n"/>
      <c r="Q1839" s="260" t="n"/>
      <c r="R1839" s="223" t="n"/>
      <c r="S1839" s="223" t="n"/>
      <c r="T1839" s="223" t="n"/>
      <c r="U1839" s="261" t="n"/>
      <c r="V1839" s="86" t="n"/>
      <c r="W1839" s="223" t="n"/>
      <c r="X1839" s="225" t="n"/>
      <c r="Y1839" s="262" t="n"/>
      <c r="Z1839" s="226" t="n"/>
      <c r="AA1839" s="241" t="n"/>
      <c r="AB1839" s="237" t="n"/>
    </row>
    <row r="1840" ht="15" customHeight="1" s="283">
      <c r="A1840" s="109" t="n"/>
      <c r="B1840" s="222" t="n"/>
      <c r="C1840" s="223" t="n"/>
      <c r="D1840" s="223" t="n"/>
      <c r="E1840" s="223" t="n"/>
      <c r="F1840" s="223" t="n"/>
      <c r="G1840" s="223" t="n"/>
      <c r="H1840" s="223" t="n"/>
      <c r="I1840" s="258" t="n"/>
      <c r="J1840" s="186" t="n"/>
      <c r="K1840" s="223" t="n"/>
      <c r="L1840" s="264" t="n"/>
      <c r="M1840" s="265" t="n"/>
      <c r="N1840" s="223" t="n"/>
      <c r="O1840" s="223" t="n"/>
      <c r="P1840" s="260" t="n"/>
      <c r="Q1840" s="260" t="n"/>
      <c r="R1840" s="223" t="n"/>
      <c r="S1840" s="223" t="n"/>
      <c r="T1840" s="223" t="n"/>
      <c r="U1840" s="261" t="n"/>
      <c r="V1840" s="86" t="n"/>
      <c r="W1840" s="223" t="n"/>
      <c r="X1840" s="225" t="n"/>
      <c r="Y1840" s="262" t="n"/>
      <c r="Z1840" s="226" t="n"/>
      <c r="AA1840" s="241" t="n"/>
      <c r="AB1840" s="237" t="n"/>
    </row>
    <row r="1841" ht="15" customHeight="1" s="283">
      <c r="A1841" s="109" t="n"/>
      <c r="B1841" s="222" t="n"/>
      <c r="C1841" s="223" t="n"/>
      <c r="D1841" s="223" t="n"/>
      <c r="E1841" s="223" t="n"/>
      <c r="F1841" s="223" t="n"/>
      <c r="G1841" s="223" t="n"/>
      <c r="H1841" s="223" t="n"/>
      <c r="I1841" s="258" t="n"/>
      <c r="J1841" s="186" t="n"/>
      <c r="K1841" s="223" t="n"/>
      <c r="L1841" s="264" t="n"/>
      <c r="M1841" s="265" t="n"/>
      <c r="N1841" s="223" t="n"/>
      <c r="O1841" s="223" t="n"/>
      <c r="P1841" s="260" t="n"/>
      <c r="Q1841" s="260" t="n"/>
      <c r="R1841" s="223" t="n"/>
      <c r="S1841" s="223" t="n"/>
      <c r="T1841" s="223" t="n"/>
      <c r="U1841" s="261" t="n"/>
      <c r="V1841" s="86" t="n"/>
      <c r="W1841" s="223" t="n"/>
      <c r="X1841" s="225" t="n"/>
      <c r="Y1841" s="262" t="n"/>
      <c r="Z1841" s="226" t="n"/>
      <c r="AA1841" s="241" t="n"/>
      <c r="AB1841" s="237" t="n"/>
    </row>
    <row r="1842" ht="15" customHeight="1" s="283">
      <c r="A1842" s="109" t="n"/>
      <c r="B1842" s="222" t="n"/>
      <c r="C1842" s="223" t="n"/>
      <c r="D1842" s="223" t="n"/>
      <c r="E1842" s="223" t="n"/>
      <c r="F1842" s="223" t="n"/>
      <c r="G1842" s="223" t="n"/>
      <c r="H1842" s="223" t="n"/>
      <c r="I1842" s="258" t="n"/>
      <c r="J1842" s="186" t="n"/>
      <c r="K1842" s="223" t="n"/>
      <c r="L1842" s="223" t="n"/>
      <c r="M1842" s="259" t="n"/>
      <c r="N1842" s="223" t="n"/>
      <c r="O1842" s="223" t="n"/>
      <c r="P1842" s="260" t="n"/>
      <c r="Q1842" s="260" t="n"/>
      <c r="R1842" s="223" t="n"/>
      <c r="S1842" s="223" t="n"/>
      <c r="T1842" s="223" t="n"/>
      <c r="U1842" s="261" t="n"/>
      <c r="V1842" s="86" t="n"/>
      <c r="W1842" s="223" t="n"/>
      <c r="X1842" s="225" t="n"/>
      <c r="Y1842" s="262" t="n"/>
      <c r="Z1842" s="226" t="n"/>
      <c r="AA1842" s="241" t="n"/>
      <c r="AB1842" s="237" t="n"/>
    </row>
    <row r="1843" ht="15" customHeight="1" s="283">
      <c r="A1843" s="109" t="n"/>
      <c r="B1843" s="222" t="n"/>
      <c r="C1843" s="223" t="n"/>
      <c r="D1843" s="223" t="n"/>
      <c r="E1843" s="223" t="n"/>
      <c r="F1843" s="223" t="n"/>
      <c r="G1843" s="223" t="n"/>
      <c r="H1843" s="223" t="n"/>
      <c r="I1843" s="258" t="n"/>
      <c r="J1843" s="186" t="n"/>
      <c r="K1843" s="223" t="n"/>
      <c r="L1843" s="264" t="n"/>
      <c r="M1843" s="265" t="n"/>
      <c r="N1843" s="223" t="n"/>
      <c r="O1843" s="223" t="n"/>
      <c r="P1843" s="260" t="n"/>
      <c r="Q1843" s="260" t="n"/>
      <c r="R1843" s="223" t="n"/>
      <c r="S1843" s="223" t="n"/>
      <c r="T1843" s="223" t="n"/>
      <c r="U1843" s="261" t="n"/>
      <c r="V1843" s="86" t="n"/>
      <c r="W1843" s="223" t="n"/>
      <c r="X1843" s="225" t="n"/>
      <c r="Y1843" s="262" t="n"/>
      <c r="Z1843" s="226" t="n"/>
      <c r="AA1843" s="241" t="n"/>
      <c r="AB1843" s="237" t="n"/>
    </row>
    <row r="1844" ht="15" customHeight="1" s="283">
      <c r="A1844" s="109" t="n"/>
      <c r="B1844" s="222" t="n"/>
      <c r="C1844" s="223" t="n"/>
      <c r="D1844" s="223" t="n"/>
      <c r="E1844" s="223" t="n"/>
      <c r="F1844" s="223" t="n"/>
      <c r="G1844" s="223" t="n"/>
      <c r="H1844" s="223" t="n"/>
      <c r="I1844" s="258" t="n"/>
      <c r="J1844" s="186" t="n"/>
      <c r="K1844" s="223" t="n"/>
      <c r="L1844" s="264" t="n"/>
      <c r="M1844" s="265" t="n"/>
      <c r="N1844" s="223" t="n"/>
      <c r="O1844" s="223" t="n"/>
      <c r="P1844" s="260" t="n"/>
      <c r="Q1844" s="260" t="n"/>
      <c r="R1844" s="223" t="n"/>
      <c r="S1844" s="223" t="n"/>
      <c r="T1844" s="223" t="n"/>
      <c r="U1844" s="261" t="n"/>
      <c r="V1844" s="86" t="n"/>
      <c r="W1844" s="223" t="n"/>
      <c r="X1844" s="225" t="n"/>
      <c r="Y1844" s="262" t="n"/>
      <c r="Z1844" s="226" t="n"/>
      <c r="AA1844" s="241" t="n"/>
      <c r="AB1844" s="237" t="n"/>
    </row>
    <row r="1845" ht="15" customHeight="1" s="283">
      <c r="A1845" s="109" t="n"/>
      <c r="B1845" s="222" t="n"/>
      <c r="C1845" s="223" t="n"/>
      <c r="D1845" s="223" t="n"/>
      <c r="E1845" s="223" t="n"/>
      <c r="F1845" s="223" t="n"/>
      <c r="G1845" s="223" t="n"/>
      <c r="H1845" s="223" t="n"/>
      <c r="I1845" s="258" t="n"/>
      <c r="J1845" s="186" t="n"/>
      <c r="K1845" s="223" t="n"/>
      <c r="L1845" s="264" t="n"/>
      <c r="M1845" s="265" t="n"/>
      <c r="N1845" s="223" t="n"/>
      <c r="O1845" s="223" t="n"/>
      <c r="P1845" s="260" t="n"/>
      <c r="Q1845" s="260" t="n"/>
      <c r="R1845" s="223" t="n"/>
      <c r="S1845" s="223" t="n"/>
      <c r="T1845" s="223" t="n"/>
      <c r="U1845" s="261" t="n"/>
      <c r="V1845" s="86" t="n"/>
      <c r="W1845" s="223" t="n"/>
      <c r="X1845" s="225" t="n"/>
      <c r="Y1845" s="262" t="n"/>
      <c r="Z1845" s="226" t="n"/>
      <c r="AA1845" s="241" t="n"/>
      <c r="AB1845" s="237" t="n"/>
    </row>
    <row r="1846" ht="15" customHeight="1" s="283">
      <c r="A1846" s="109" t="n"/>
      <c r="B1846" s="222" t="n"/>
      <c r="C1846" s="223" t="n"/>
      <c r="D1846" s="223" t="n"/>
      <c r="E1846" s="223" t="n"/>
      <c r="F1846" s="223" t="n"/>
      <c r="G1846" s="223" t="n"/>
      <c r="H1846" s="223" t="n"/>
      <c r="I1846" s="258" t="n"/>
      <c r="J1846" s="186" t="n"/>
      <c r="K1846" s="223" t="n"/>
      <c r="L1846" s="264" t="n"/>
      <c r="M1846" s="265" t="n"/>
      <c r="N1846" s="223" t="n"/>
      <c r="O1846" s="223" t="n"/>
      <c r="P1846" s="260" t="n"/>
      <c r="Q1846" s="260" t="n"/>
      <c r="R1846" s="223" t="n"/>
      <c r="S1846" s="223" t="n"/>
      <c r="T1846" s="223" t="n"/>
      <c r="U1846" s="261" t="n"/>
      <c r="V1846" s="86" t="n"/>
      <c r="W1846" s="223" t="n"/>
      <c r="X1846" s="225" t="n"/>
      <c r="Y1846" s="262" t="n"/>
      <c r="Z1846" s="226" t="n"/>
      <c r="AA1846" s="241" t="n"/>
      <c r="AB1846" s="237" t="n"/>
    </row>
    <row r="1847" ht="15" customHeight="1" s="283">
      <c r="A1847" s="109" t="n"/>
      <c r="B1847" s="222" t="n"/>
      <c r="C1847" s="223" t="n"/>
      <c r="D1847" s="223" t="n"/>
      <c r="E1847" s="223" t="n"/>
      <c r="F1847" s="223" t="n"/>
      <c r="G1847" s="223" t="n"/>
      <c r="H1847" s="223" t="n"/>
      <c r="I1847" s="258" t="n"/>
      <c r="J1847" s="186" t="n"/>
      <c r="K1847" s="223" t="n"/>
      <c r="L1847" s="223" t="n"/>
      <c r="M1847" s="259" t="n"/>
      <c r="N1847" s="223" t="n"/>
      <c r="O1847" s="223" t="n"/>
      <c r="P1847" s="260" t="n"/>
      <c r="Q1847" s="260" t="n"/>
      <c r="R1847" s="223" t="n"/>
      <c r="S1847" s="223" t="n"/>
      <c r="T1847" s="223" t="n"/>
      <c r="U1847" s="261" t="n"/>
      <c r="V1847" s="86" t="n"/>
      <c r="W1847" s="223" t="n"/>
      <c r="X1847" s="225" t="n"/>
      <c r="Y1847" s="262" t="n"/>
      <c r="Z1847" s="226" t="n"/>
      <c r="AA1847" s="241" t="n"/>
      <c r="AB1847" s="237" t="n"/>
    </row>
    <row r="1848" ht="15" customHeight="1" s="283">
      <c r="A1848" s="109" t="n"/>
      <c r="B1848" s="222" t="n"/>
      <c r="C1848" s="223" t="n"/>
      <c r="D1848" s="223" t="n"/>
      <c r="E1848" s="223" t="n"/>
      <c r="F1848" s="223" t="n"/>
      <c r="G1848" s="223" t="n"/>
      <c r="H1848" s="223" t="n"/>
      <c r="I1848" s="258" t="n"/>
      <c r="J1848" s="186" t="n"/>
      <c r="K1848" s="223" t="n"/>
      <c r="L1848" s="264" t="n"/>
      <c r="M1848" s="265" t="n"/>
      <c r="N1848" s="223" t="n"/>
      <c r="O1848" s="223" t="n"/>
      <c r="P1848" s="260" t="n"/>
      <c r="Q1848" s="260" t="n"/>
      <c r="R1848" s="223" t="n"/>
      <c r="S1848" s="223" t="n"/>
      <c r="T1848" s="223" t="n"/>
      <c r="U1848" s="261" t="n"/>
      <c r="V1848" s="86" t="n"/>
      <c r="W1848" s="223" t="n"/>
      <c r="X1848" s="225" t="n"/>
      <c r="Y1848" s="262" t="n"/>
      <c r="Z1848" s="226" t="n"/>
      <c r="AA1848" s="241" t="n"/>
      <c r="AB1848" s="237" t="n"/>
    </row>
    <row r="1849" ht="15" customHeight="1" s="283">
      <c r="A1849" s="109" t="n"/>
      <c r="B1849" s="222" t="n"/>
      <c r="C1849" s="223" t="n"/>
      <c r="D1849" s="223" t="n"/>
      <c r="E1849" s="223" t="n"/>
      <c r="F1849" s="223" t="n"/>
      <c r="G1849" s="223" t="n"/>
      <c r="H1849" s="223" t="n"/>
      <c r="I1849" s="258" t="n"/>
      <c r="J1849" s="186" t="n"/>
      <c r="K1849" s="223" t="n"/>
      <c r="L1849" s="264" t="n"/>
      <c r="M1849" s="265" t="n"/>
      <c r="N1849" s="223" t="n"/>
      <c r="O1849" s="223" t="n"/>
      <c r="P1849" s="260" t="n"/>
      <c r="Q1849" s="260" t="n"/>
      <c r="R1849" s="223" t="n"/>
      <c r="S1849" s="223" t="n"/>
      <c r="T1849" s="223" t="n"/>
      <c r="U1849" s="261" t="n"/>
      <c r="V1849" s="86" t="n"/>
      <c r="W1849" s="223" t="n"/>
      <c r="X1849" s="225" t="n"/>
      <c r="Y1849" s="262" t="n"/>
      <c r="Z1849" s="226" t="n"/>
      <c r="AA1849" s="241" t="n"/>
      <c r="AB1849" s="237" t="n"/>
    </row>
    <row r="1850" ht="15" customHeight="1" s="283">
      <c r="A1850" s="109" t="n"/>
      <c r="B1850" s="222" t="n"/>
      <c r="C1850" s="223" t="n"/>
      <c r="D1850" s="223" t="n"/>
      <c r="E1850" s="223" t="n"/>
      <c r="F1850" s="223" t="n"/>
      <c r="G1850" s="223" t="n"/>
      <c r="H1850" s="223" t="n"/>
      <c r="I1850" s="258" t="n"/>
      <c r="J1850" s="186" t="n"/>
      <c r="K1850" s="223" t="n"/>
      <c r="L1850" s="264" t="n"/>
      <c r="M1850" s="265" t="n"/>
      <c r="N1850" s="223" t="n"/>
      <c r="O1850" s="223" t="n"/>
      <c r="P1850" s="260" t="n"/>
      <c r="Q1850" s="260" t="n"/>
      <c r="R1850" s="223" t="n"/>
      <c r="S1850" s="223" t="n"/>
      <c r="T1850" s="223" t="n"/>
      <c r="U1850" s="261" t="n"/>
      <c r="V1850" s="86" t="n"/>
      <c r="W1850" s="223" t="n"/>
      <c r="X1850" s="225" t="n"/>
      <c r="Y1850" s="262" t="n"/>
      <c r="Z1850" s="226" t="n"/>
      <c r="AA1850" s="241" t="n"/>
      <c r="AB1850" s="237" t="n"/>
    </row>
    <row r="1851" ht="15" customHeight="1" s="283">
      <c r="A1851" s="109" t="n"/>
      <c r="B1851" s="222" t="n"/>
      <c r="C1851" s="223" t="n"/>
      <c r="D1851" s="223" t="n"/>
      <c r="E1851" s="223" t="n"/>
      <c r="F1851" s="223" t="n"/>
      <c r="G1851" s="223" t="n"/>
      <c r="H1851" s="223" t="n"/>
      <c r="I1851" s="258" t="n"/>
      <c r="J1851" s="186" t="n"/>
      <c r="K1851" s="223" t="n"/>
      <c r="L1851" s="264" t="n"/>
      <c r="M1851" s="265" t="n"/>
      <c r="N1851" s="223" t="n"/>
      <c r="O1851" s="223" t="n"/>
      <c r="P1851" s="260" t="n"/>
      <c r="Q1851" s="260" t="n"/>
      <c r="R1851" s="223" t="n"/>
      <c r="S1851" s="223" t="n"/>
      <c r="T1851" s="223" t="n"/>
      <c r="U1851" s="261" t="n"/>
      <c r="V1851" s="86" t="n"/>
      <c r="W1851" s="223" t="n"/>
      <c r="X1851" s="225" t="n"/>
      <c r="Y1851" s="262" t="n"/>
      <c r="Z1851" s="226" t="n"/>
      <c r="AA1851" s="241" t="n"/>
      <c r="AB1851" s="237" t="n"/>
    </row>
    <row r="1852" ht="15" customHeight="1" s="283">
      <c r="A1852" s="109" t="n"/>
      <c r="B1852" s="222" t="n"/>
      <c r="C1852" s="223" t="n"/>
      <c r="D1852" s="223" t="n"/>
      <c r="E1852" s="223" t="n"/>
      <c r="F1852" s="223" t="n"/>
      <c r="G1852" s="223" t="n"/>
      <c r="H1852" s="223" t="n"/>
      <c r="I1852" s="258" t="n"/>
      <c r="J1852" s="186" t="n"/>
      <c r="K1852" s="223" t="n"/>
      <c r="L1852" s="264" t="n"/>
      <c r="M1852" s="265" t="n"/>
      <c r="N1852" s="223" t="n"/>
      <c r="O1852" s="223" t="n"/>
      <c r="P1852" s="260" t="n"/>
      <c r="Q1852" s="260" t="n"/>
      <c r="R1852" s="223" t="n"/>
      <c r="S1852" s="223" t="n"/>
      <c r="T1852" s="223" t="n"/>
      <c r="U1852" s="261" t="n"/>
      <c r="V1852" s="86" t="n"/>
      <c r="W1852" s="223" t="n"/>
      <c r="X1852" s="225" t="n"/>
      <c r="Y1852" s="262" t="n"/>
      <c r="Z1852" s="226" t="n"/>
      <c r="AA1852" s="241" t="n"/>
      <c r="AB1852" s="237" t="n"/>
    </row>
    <row r="1853" ht="15" customHeight="1" s="283">
      <c r="A1853" s="109" t="n"/>
      <c r="B1853" s="222" t="n"/>
      <c r="C1853" s="223" t="n"/>
      <c r="D1853" s="223" t="n"/>
      <c r="E1853" s="223" t="n"/>
      <c r="F1853" s="223" t="n"/>
      <c r="G1853" s="223" t="n"/>
      <c r="H1853" s="223" t="n"/>
      <c r="I1853" s="258" t="n"/>
      <c r="J1853" s="186" t="n"/>
      <c r="K1853" s="223" t="n"/>
      <c r="L1853" s="264" t="n"/>
      <c r="M1853" s="265" t="n"/>
      <c r="N1853" s="223" t="n"/>
      <c r="O1853" s="223" t="n"/>
      <c r="P1853" s="260" t="n"/>
      <c r="Q1853" s="260" t="n"/>
      <c r="R1853" s="223" t="n"/>
      <c r="S1853" s="223" t="n"/>
      <c r="T1853" s="223" t="n"/>
      <c r="U1853" s="261" t="n"/>
      <c r="V1853" s="86" t="n"/>
      <c r="W1853" s="223" t="n"/>
      <c r="X1853" s="225" t="n"/>
      <c r="Y1853" s="262" t="n"/>
      <c r="Z1853" s="226" t="n"/>
      <c r="AA1853" s="241" t="n"/>
      <c r="AB1853" s="237" t="n"/>
    </row>
    <row r="1854" ht="15" customHeight="1" s="283">
      <c r="A1854" s="109" t="n"/>
      <c r="B1854" s="222" t="n"/>
      <c r="C1854" s="223" t="n"/>
      <c r="D1854" s="223" t="n"/>
      <c r="E1854" s="223" t="n"/>
      <c r="F1854" s="223" t="n"/>
      <c r="G1854" s="223" t="n"/>
      <c r="H1854" s="223" t="n"/>
      <c r="I1854" s="258" t="n"/>
      <c r="J1854" s="186" t="n"/>
      <c r="K1854" s="264" t="n"/>
      <c r="L1854" s="264" t="n"/>
      <c r="M1854" s="259" t="n"/>
      <c r="N1854" s="223" t="n"/>
      <c r="O1854" s="223" t="n"/>
      <c r="P1854" s="260" t="n"/>
      <c r="Q1854" s="260" t="n"/>
      <c r="R1854" s="223" t="n"/>
      <c r="S1854" s="223" t="n"/>
      <c r="T1854" s="223" t="n"/>
      <c r="U1854" s="261" t="n"/>
      <c r="V1854" s="86" t="n"/>
      <c r="W1854" s="223" t="n"/>
      <c r="X1854" s="225" t="n"/>
      <c r="Y1854" s="262" t="n"/>
      <c r="Z1854" s="226" t="n"/>
      <c r="AA1854" s="241" t="n"/>
      <c r="AB1854" s="237" t="n"/>
    </row>
    <row r="1855" ht="15" customHeight="1" s="283">
      <c r="A1855" s="109" t="n"/>
      <c r="B1855" s="222" t="n"/>
      <c r="C1855" s="223" t="n"/>
      <c r="D1855" s="223" t="n"/>
      <c r="E1855" s="223" t="n"/>
      <c r="F1855" s="223" t="n"/>
      <c r="G1855" s="223" t="n"/>
      <c r="H1855" s="223" t="n"/>
      <c r="I1855" s="258" t="n"/>
      <c r="J1855" s="186" t="n"/>
      <c r="K1855" s="223" t="n"/>
      <c r="L1855" s="264" t="n"/>
      <c r="M1855" s="265" t="n"/>
      <c r="N1855" s="223" t="n"/>
      <c r="O1855" s="223" t="n"/>
      <c r="P1855" s="260" t="n"/>
      <c r="Q1855" s="260" t="n"/>
      <c r="R1855" s="223" t="n"/>
      <c r="S1855" s="223" t="n"/>
      <c r="T1855" s="223" t="n"/>
      <c r="U1855" s="261" t="n"/>
      <c r="V1855" s="86" t="n"/>
      <c r="W1855" s="223" t="n"/>
      <c r="X1855" s="225" t="n"/>
      <c r="Y1855" s="262" t="n"/>
      <c r="Z1855" s="226" t="n"/>
      <c r="AA1855" s="241" t="n"/>
      <c r="AB1855" s="237" t="n"/>
    </row>
    <row r="1856" ht="15" customHeight="1" s="283">
      <c r="A1856" s="109" t="n"/>
      <c r="B1856" s="222" t="n"/>
      <c r="C1856" s="223" t="n"/>
      <c r="D1856" s="223" t="n"/>
      <c r="E1856" s="223" t="n"/>
      <c r="F1856" s="223" t="n"/>
      <c r="G1856" s="223" t="n"/>
      <c r="H1856" s="223" t="n"/>
      <c r="I1856" s="258" t="n"/>
      <c r="J1856" s="186" t="n"/>
      <c r="K1856" s="223" t="n"/>
      <c r="L1856" s="264" t="n"/>
      <c r="M1856" s="265" t="n"/>
      <c r="N1856" s="223" t="n"/>
      <c r="O1856" s="223" t="n"/>
      <c r="P1856" s="260" t="n"/>
      <c r="Q1856" s="260" t="n"/>
      <c r="R1856" s="223" t="n"/>
      <c r="S1856" s="223" t="n"/>
      <c r="T1856" s="223" t="n"/>
      <c r="U1856" s="261" t="n"/>
      <c r="V1856" s="86" t="n"/>
      <c r="W1856" s="223" t="n"/>
      <c r="X1856" s="225" t="n"/>
      <c r="Y1856" s="262" t="n"/>
      <c r="Z1856" s="226" t="n"/>
      <c r="AA1856" s="241" t="n"/>
      <c r="AB1856" s="237" t="n"/>
    </row>
    <row r="1857" ht="15" customHeight="1" s="283">
      <c r="A1857" s="109" t="n"/>
      <c r="B1857" s="222" t="n"/>
      <c r="C1857" s="223" t="n"/>
      <c r="D1857" s="223" t="n"/>
      <c r="E1857" s="223" t="n"/>
      <c r="F1857" s="223" t="n"/>
      <c r="G1857" s="223" t="n"/>
      <c r="H1857" s="223" t="n"/>
      <c r="I1857" s="258" t="n"/>
      <c r="J1857" s="186" t="n"/>
      <c r="K1857" s="223" t="n"/>
      <c r="L1857" s="264" t="n"/>
      <c r="M1857" s="265" t="n"/>
      <c r="N1857" s="223" t="n"/>
      <c r="O1857" s="223" t="n"/>
      <c r="P1857" s="260" t="n"/>
      <c r="Q1857" s="260" t="n"/>
      <c r="R1857" s="223" t="n"/>
      <c r="S1857" s="223" t="n"/>
      <c r="T1857" s="223" t="n"/>
      <c r="U1857" s="261" t="n"/>
      <c r="V1857" s="86" t="n"/>
      <c r="W1857" s="223" t="n"/>
      <c r="X1857" s="225" t="n"/>
      <c r="Y1857" s="262" t="n"/>
      <c r="Z1857" s="226" t="n"/>
      <c r="AA1857" s="241" t="n"/>
      <c r="AB1857" s="237" t="n"/>
    </row>
    <row r="1858" ht="15" customHeight="1" s="283">
      <c r="A1858" s="109" t="n"/>
      <c r="B1858" s="222" t="n"/>
      <c r="C1858" s="223" t="n"/>
      <c r="D1858" s="223" t="n"/>
      <c r="E1858" s="223" t="n"/>
      <c r="F1858" s="223" t="n"/>
      <c r="G1858" s="223" t="n"/>
      <c r="H1858" s="223" t="n"/>
      <c r="I1858" s="258" t="n"/>
      <c r="J1858" s="186" t="n"/>
      <c r="K1858" s="223" t="n"/>
      <c r="L1858" s="264" t="n"/>
      <c r="M1858" s="265" t="n"/>
      <c r="N1858" s="223" t="n"/>
      <c r="O1858" s="223" t="n"/>
      <c r="P1858" s="260" t="n"/>
      <c r="Q1858" s="260" t="n"/>
      <c r="R1858" s="223" t="n"/>
      <c r="S1858" s="223" t="n"/>
      <c r="T1858" s="223" t="n"/>
      <c r="U1858" s="261" t="n"/>
      <c r="V1858" s="86" t="n"/>
      <c r="W1858" s="223" t="n"/>
      <c r="X1858" s="225" t="n"/>
      <c r="Y1858" s="262" t="n"/>
      <c r="Z1858" s="226" t="n"/>
      <c r="AA1858" s="241" t="n"/>
      <c r="AB1858" s="237" t="n"/>
    </row>
    <row r="1859" ht="15" customHeight="1" s="283">
      <c r="A1859" s="109" t="n"/>
      <c r="B1859" s="222" t="n"/>
      <c r="C1859" s="223" t="n"/>
      <c r="D1859" s="223" t="n"/>
      <c r="E1859" s="223" t="n"/>
      <c r="F1859" s="223" t="n"/>
      <c r="G1859" s="223" t="n"/>
      <c r="H1859" s="223" t="n"/>
      <c r="I1859" s="258" t="n"/>
      <c r="J1859" s="186" t="n"/>
      <c r="K1859" s="223" t="n"/>
      <c r="L1859" s="264" t="n"/>
      <c r="M1859" s="265" t="n"/>
      <c r="N1859" s="223" t="n"/>
      <c r="O1859" s="223" t="n"/>
      <c r="P1859" s="260" t="n"/>
      <c r="Q1859" s="260" t="n"/>
      <c r="R1859" s="223" t="n"/>
      <c r="S1859" s="223" t="n"/>
      <c r="T1859" s="223" t="n"/>
      <c r="U1859" s="261" t="n"/>
      <c r="V1859" s="86" t="n"/>
      <c r="W1859" s="223" t="n"/>
      <c r="X1859" s="225" t="n"/>
      <c r="Y1859" s="262" t="n"/>
      <c r="Z1859" s="226" t="n"/>
      <c r="AA1859" s="241" t="n"/>
      <c r="AB1859" s="237" t="n"/>
    </row>
    <row r="1860" ht="15" customHeight="1" s="283">
      <c r="A1860" s="109" t="n"/>
      <c r="B1860" s="222" t="n"/>
      <c r="C1860" s="223" t="n"/>
      <c r="D1860" s="223" t="n"/>
      <c r="E1860" s="223" t="n"/>
      <c r="F1860" s="223" t="n"/>
      <c r="G1860" s="223" t="n"/>
      <c r="H1860" s="223" t="n"/>
      <c r="I1860" s="258" t="n"/>
      <c r="J1860" s="186" t="n"/>
      <c r="K1860" s="223" t="n"/>
      <c r="L1860" s="264" t="n"/>
      <c r="M1860" s="265" t="n"/>
      <c r="N1860" s="223" t="n"/>
      <c r="O1860" s="223" t="n"/>
      <c r="P1860" s="260" t="n"/>
      <c r="Q1860" s="260" t="n"/>
      <c r="R1860" s="223" t="n"/>
      <c r="S1860" s="223" t="n"/>
      <c r="T1860" s="223" t="n"/>
      <c r="U1860" s="261" t="n"/>
      <c r="V1860" s="86" t="n"/>
      <c r="W1860" s="223" t="n"/>
      <c r="X1860" s="225" t="n"/>
      <c r="Y1860" s="262" t="n"/>
      <c r="Z1860" s="226" t="n"/>
      <c r="AA1860" s="241" t="n"/>
      <c r="AB1860" s="237" t="n"/>
    </row>
    <row r="1861" ht="15" customHeight="1" s="283">
      <c r="A1861" s="109" t="n"/>
      <c r="B1861" s="222" t="n"/>
      <c r="C1861" s="223" t="n"/>
      <c r="D1861" s="223" t="n"/>
      <c r="E1861" s="223" t="n"/>
      <c r="F1861" s="223" t="n"/>
      <c r="G1861" s="223" t="n"/>
      <c r="H1861" s="223" t="n"/>
      <c r="I1861" s="258" t="n"/>
      <c r="J1861" s="186" t="n"/>
      <c r="K1861" s="223" t="n"/>
      <c r="L1861" s="264" t="n"/>
      <c r="M1861" s="265" t="n"/>
      <c r="N1861" s="223" t="n"/>
      <c r="O1861" s="223" t="n"/>
      <c r="P1861" s="260" t="n"/>
      <c r="Q1861" s="260" t="n"/>
      <c r="R1861" s="223" t="n"/>
      <c r="S1861" s="223" t="n"/>
      <c r="T1861" s="223" t="n"/>
      <c r="U1861" s="261" t="n"/>
      <c r="V1861" s="86" t="n"/>
      <c r="W1861" s="223" t="n"/>
      <c r="X1861" s="225" t="n"/>
      <c r="Y1861" s="262" t="n"/>
      <c r="Z1861" s="226" t="n"/>
      <c r="AA1861" s="241" t="n"/>
      <c r="AB1861" s="237" t="n"/>
    </row>
    <row r="1862" ht="15" customHeight="1" s="283">
      <c r="A1862" s="109" t="n"/>
      <c r="B1862" s="222" t="n"/>
      <c r="C1862" s="223" t="n"/>
      <c r="D1862" s="223" t="n"/>
      <c r="E1862" s="223" t="n"/>
      <c r="F1862" s="223" t="n"/>
      <c r="G1862" s="223" t="n"/>
      <c r="H1862" s="223" t="n"/>
      <c r="I1862" s="258" t="n"/>
      <c r="J1862" s="186" t="n"/>
      <c r="K1862" s="223" t="n"/>
      <c r="L1862" s="264" t="n"/>
      <c r="M1862" s="265" t="n"/>
      <c r="N1862" s="223" t="n"/>
      <c r="O1862" s="223" t="n"/>
      <c r="P1862" s="260" t="n"/>
      <c r="Q1862" s="260" t="n"/>
      <c r="R1862" s="223" t="n"/>
      <c r="S1862" s="223" t="n"/>
      <c r="T1862" s="223" t="n"/>
      <c r="U1862" s="261" t="n"/>
      <c r="V1862" s="86" t="n"/>
      <c r="W1862" s="223" t="n"/>
      <c r="X1862" s="225" t="n"/>
      <c r="Y1862" s="262" t="n"/>
      <c r="Z1862" s="226" t="n"/>
      <c r="AA1862" s="241" t="n"/>
      <c r="AB1862" s="237" t="n"/>
    </row>
    <row r="1863" ht="15" customHeight="1" s="283">
      <c r="A1863" s="109" t="n"/>
      <c r="B1863" s="222" t="n"/>
      <c r="C1863" s="223" t="n"/>
      <c r="D1863" s="223" t="n"/>
      <c r="E1863" s="223" t="n"/>
      <c r="F1863" s="223" t="n"/>
      <c r="G1863" s="223" t="n"/>
      <c r="H1863" s="223" t="n"/>
      <c r="I1863" s="258" t="n"/>
      <c r="J1863" s="186" t="n"/>
      <c r="K1863" s="223" t="n"/>
      <c r="L1863" s="264" t="n"/>
      <c r="M1863" s="265" t="n"/>
      <c r="N1863" s="223" t="n"/>
      <c r="O1863" s="223" t="n"/>
      <c r="P1863" s="260" t="n"/>
      <c r="Q1863" s="260" t="n"/>
      <c r="R1863" s="223" t="n"/>
      <c r="S1863" s="223" t="n"/>
      <c r="T1863" s="223" t="n"/>
      <c r="U1863" s="261" t="n"/>
      <c r="V1863" s="86" t="n"/>
      <c r="W1863" s="223" t="n"/>
      <c r="X1863" s="225" t="n"/>
      <c r="Y1863" s="262" t="n"/>
      <c r="Z1863" s="226" t="n"/>
      <c r="AA1863" s="241" t="n"/>
      <c r="AB1863" s="237" t="n"/>
    </row>
    <row r="1864" ht="15" customHeight="1" s="283">
      <c r="A1864" s="109" t="n"/>
      <c r="B1864" s="222" t="n"/>
      <c r="C1864" s="223" t="n"/>
      <c r="D1864" s="223" t="n"/>
      <c r="E1864" s="223" t="n"/>
      <c r="F1864" s="223" t="n"/>
      <c r="G1864" s="223" t="n"/>
      <c r="H1864" s="223" t="n"/>
      <c r="I1864" s="258" t="n"/>
      <c r="J1864" s="186" t="n"/>
      <c r="K1864" s="223" t="n"/>
      <c r="L1864" s="264" t="n"/>
      <c r="M1864" s="265" t="n"/>
      <c r="N1864" s="223" t="n"/>
      <c r="O1864" s="223" t="n"/>
      <c r="P1864" s="260" t="n"/>
      <c r="Q1864" s="260" t="n"/>
      <c r="R1864" s="223" t="n"/>
      <c r="S1864" s="223" t="n"/>
      <c r="T1864" s="223" t="n"/>
      <c r="U1864" s="261" t="n"/>
      <c r="V1864" s="86" t="n"/>
      <c r="W1864" s="223" t="n"/>
      <c r="X1864" s="225" t="n"/>
      <c r="Y1864" s="262" t="n"/>
      <c r="Z1864" s="226" t="n"/>
      <c r="AA1864" s="241" t="n"/>
      <c r="AB1864" s="237" t="n"/>
    </row>
    <row r="1865" ht="15" customHeight="1" s="283">
      <c r="A1865" s="109" t="n"/>
      <c r="B1865" s="222" t="n"/>
      <c r="C1865" s="223" t="n"/>
      <c r="D1865" s="223" t="n"/>
      <c r="E1865" s="223" t="n"/>
      <c r="F1865" s="223" t="n"/>
      <c r="G1865" s="223" t="n"/>
      <c r="H1865" s="223" t="n"/>
      <c r="I1865" s="258" t="n"/>
      <c r="J1865" s="186" t="n"/>
      <c r="K1865" s="223" t="n"/>
      <c r="L1865" s="264" t="n"/>
      <c r="M1865" s="265" t="n"/>
      <c r="N1865" s="223" t="n"/>
      <c r="O1865" s="223" t="n"/>
      <c r="P1865" s="260" t="n"/>
      <c r="Q1865" s="260" t="n"/>
      <c r="R1865" s="223" t="n"/>
      <c r="S1865" s="223" t="n"/>
      <c r="T1865" s="223" t="n"/>
      <c r="U1865" s="261" t="n"/>
      <c r="V1865" s="86" t="n"/>
      <c r="W1865" s="223" t="n"/>
      <c r="X1865" s="225" t="n"/>
      <c r="Y1865" s="262" t="n"/>
      <c r="Z1865" s="226" t="n"/>
      <c r="AA1865" s="241" t="n"/>
      <c r="AB1865" s="237" t="n"/>
    </row>
    <row r="1866" ht="15" customHeight="1" s="283">
      <c r="A1866" s="109" t="n"/>
      <c r="B1866" s="222" t="n"/>
      <c r="C1866" s="223" t="n"/>
      <c r="D1866" s="223" t="n"/>
      <c r="E1866" s="223" t="n"/>
      <c r="F1866" s="223" t="n"/>
      <c r="G1866" s="223" t="n"/>
      <c r="H1866" s="223" t="n"/>
      <c r="I1866" s="258" t="n"/>
      <c r="J1866" s="186" t="n"/>
      <c r="K1866" s="223" t="n"/>
      <c r="L1866" s="223" t="n"/>
      <c r="M1866" s="259" t="n"/>
      <c r="N1866" s="223" t="n"/>
      <c r="O1866" s="223" t="n"/>
      <c r="P1866" s="260" t="n"/>
      <c r="Q1866" s="260" t="n"/>
      <c r="R1866" s="223" t="n"/>
      <c r="S1866" s="223" t="n"/>
      <c r="T1866" s="223" t="n"/>
      <c r="U1866" s="261" t="n"/>
      <c r="V1866" s="86" t="n"/>
      <c r="W1866" s="223" t="n"/>
      <c r="X1866" s="225" t="n"/>
      <c r="Y1866" s="262" t="n"/>
      <c r="Z1866" s="226" t="n"/>
      <c r="AA1866" s="241" t="n"/>
      <c r="AB1866" s="237" t="n"/>
    </row>
    <row r="1867" ht="15" customHeight="1" s="283">
      <c r="A1867" s="109" t="n"/>
      <c r="B1867" s="222" t="n"/>
      <c r="C1867" s="223" t="n"/>
      <c r="D1867" s="223" t="n"/>
      <c r="E1867" s="223" t="n"/>
      <c r="F1867" s="223" t="n"/>
      <c r="G1867" s="223" t="n"/>
      <c r="H1867" s="223" t="n"/>
      <c r="I1867" s="258" t="n"/>
      <c r="J1867" s="186" t="n"/>
      <c r="K1867" s="223" t="n"/>
      <c r="L1867" s="264" t="n"/>
      <c r="M1867" s="265" t="n"/>
      <c r="N1867" s="223" t="n"/>
      <c r="O1867" s="223" t="n"/>
      <c r="P1867" s="260" t="n"/>
      <c r="Q1867" s="260" t="n"/>
      <c r="R1867" s="223" t="n"/>
      <c r="S1867" s="223" t="n"/>
      <c r="T1867" s="223" t="n"/>
      <c r="U1867" s="261" t="n"/>
      <c r="V1867" s="86" t="n"/>
      <c r="W1867" s="223" t="n"/>
      <c r="X1867" s="225" t="n"/>
      <c r="Y1867" s="262" t="n"/>
      <c r="Z1867" s="226" t="n"/>
      <c r="AA1867" s="241" t="n"/>
      <c r="AB1867" s="237" t="n"/>
    </row>
    <row r="1868" ht="15" customHeight="1" s="283">
      <c r="A1868" s="109" t="n"/>
      <c r="B1868" s="222" t="n"/>
      <c r="C1868" s="223" t="n"/>
      <c r="D1868" s="223" t="n"/>
      <c r="E1868" s="223" t="n"/>
      <c r="F1868" s="223" t="n"/>
      <c r="G1868" s="223" t="n"/>
      <c r="H1868" s="223" t="n"/>
      <c r="I1868" s="258" t="n"/>
      <c r="J1868" s="186" t="n"/>
      <c r="K1868" s="223" t="n"/>
      <c r="L1868" s="264" t="n"/>
      <c r="M1868" s="265" t="n"/>
      <c r="N1868" s="223" t="n"/>
      <c r="O1868" s="223" t="n"/>
      <c r="P1868" s="260" t="n"/>
      <c r="Q1868" s="260" t="n"/>
      <c r="R1868" s="223" t="n"/>
      <c r="S1868" s="223" t="n"/>
      <c r="T1868" s="223" t="n"/>
      <c r="U1868" s="261" t="n"/>
      <c r="V1868" s="86" t="n"/>
      <c r="W1868" s="223" t="n"/>
      <c r="X1868" s="225" t="n"/>
      <c r="Y1868" s="262" t="n"/>
      <c r="Z1868" s="226" t="n"/>
      <c r="AA1868" s="241" t="n"/>
      <c r="AB1868" s="237" t="n"/>
    </row>
    <row r="1869" ht="15" customHeight="1" s="283">
      <c r="A1869" s="109" t="n"/>
      <c r="B1869" s="222" t="n"/>
      <c r="C1869" s="223" t="n"/>
      <c r="D1869" s="223" t="n"/>
      <c r="E1869" s="223" t="n"/>
      <c r="F1869" s="223" t="n"/>
      <c r="G1869" s="223" t="n"/>
      <c r="H1869" s="223" t="n"/>
      <c r="I1869" s="258" t="n"/>
      <c r="J1869" s="186" t="n"/>
      <c r="K1869" s="223" t="n"/>
      <c r="L1869" s="264" t="n"/>
      <c r="M1869" s="265" t="n"/>
      <c r="N1869" s="223" t="n"/>
      <c r="O1869" s="223" t="n"/>
      <c r="P1869" s="260" t="n"/>
      <c r="Q1869" s="260" t="n"/>
      <c r="R1869" s="223" t="n"/>
      <c r="S1869" s="223" t="n"/>
      <c r="T1869" s="223" t="n"/>
      <c r="U1869" s="261" t="n"/>
      <c r="V1869" s="86" t="n"/>
      <c r="W1869" s="223" t="n"/>
      <c r="X1869" s="225" t="n"/>
      <c r="Y1869" s="262" t="n"/>
      <c r="Z1869" s="226" t="n"/>
      <c r="AA1869" s="241" t="n"/>
      <c r="AB1869" s="237" t="n"/>
    </row>
    <row r="1870" ht="15" customHeight="1" s="283">
      <c r="A1870" s="109" t="n"/>
      <c r="B1870" s="222" t="n"/>
      <c r="C1870" s="223" t="n"/>
      <c r="D1870" s="223" t="n"/>
      <c r="E1870" s="223" t="n"/>
      <c r="F1870" s="223" t="n"/>
      <c r="G1870" s="223" t="n"/>
      <c r="H1870" s="223" t="n"/>
      <c r="I1870" s="258" t="n"/>
      <c r="J1870" s="186" t="n"/>
      <c r="K1870" s="223" t="n"/>
      <c r="L1870" s="264" t="n"/>
      <c r="M1870" s="265" t="n"/>
      <c r="N1870" s="223" t="n"/>
      <c r="O1870" s="223" t="n"/>
      <c r="P1870" s="260" t="n"/>
      <c r="Q1870" s="260" t="n"/>
      <c r="R1870" s="223" t="n"/>
      <c r="S1870" s="223" t="n"/>
      <c r="T1870" s="223" t="n"/>
      <c r="U1870" s="261" t="n"/>
      <c r="V1870" s="86" t="n"/>
      <c r="W1870" s="223" t="n"/>
      <c r="X1870" s="225" t="n"/>
      <c r="Y1870" s="262" t="n"/>
      <c r="Z1870" s="226" t="n"/>
      <c r="AA1870" s="241" t="n"/>
      <c r="AB1870" s="237" t="n"/>
    </row>
    <row r="1871" ht="15" customHeight="1" s="283">
      <c r="A1871" s="109" t="n"/>
      <c r="B1871" s="222" t="n"/>
      <c r="C1871" s="223" t="n"/>
      <c r="D1871" s="223" t="n"/>
      <c r="E1871" s="223" t="n"/>
      <c r="F1871" s="223" t="n"/>
      <c r="G1871" s="223" t="n"/>
      <c r="H1871" s="223" t="n"/>
      <c r="I1871" s="258" t="n"/>
      <c r="J1871" s="186" t="n"/>
      <c r="K1871" s="223" t="n"/>
      <c r="L1871" s="264" t="n"/>
      <c r="M1871" s="265" t="n"/>
      <c r="N1871" s="223" t="n"/>
      <c r="O1871" s="223" t="n"/>
      <c r="P1871" s="260" t="n"/>
      <c r="Q1871" s="260" t="n"/>
      <c r="R1871" s="223" t="n"/>
      <c r="S1871" s="223" t="n"/>
      <c r="T1871" s="223" t="n"/>
      <c r="U1871" s="261" t="n"/>
      <c r="V1871" s="86" t="n"/>
      <c r="W1871" s="223" t="n"/>
      <c r="X1871" s="225" t="n"/>
      <c r="Y1871" s="262" t="n"/>
      <c r="Z1871" s="226" t="n"/>
      <c r="AA1871" s="241" t="n"/>
      <c r="AB1871" s="237" t="n"/>
    </row>
    <row r="1872" ht="15" customHeight="1" s="283">
      <c r="A1872" s="109" t="n"/>
      <c r="B1872" s="222" t="n"/>
      <c r="C1872" s="223" t="n"/>
      <c r="D1872" s="223" t="n"/>
      <c r="E1872" s="223" t="n"/>
      <c r="F1872" s="223" t="n"/>
      <c r="G1872" s="223" t="n"/>
      <c r="H1872" s="223" t="n"/>
      <c r="I1872" s="258" t="n"/>
      <c r="J1872" s="186" t="n"/>
      <c r="K1872" s="223" t="n"/>
      <c r="L1872" s="264" t="n"/>
      <c r="M1872" s="265" t="n"/>
      <c r="N1872" s="223" t="n"/>
      <c r="O1872" s="223" t="n"/>
      <c r="P1872" s="260" t="n"/>
      <c r="Q1872" s="260" t="n"/>
      <c r="R1872" s="223" t="n"/>
      <c r="S1872" s="223" t="n"/>
      <c r="T1872" s="223" t="n"/>
      <c r="U1872" s="261" t="n"/>
      <c r="V1872" s="86" t="n"/>
      <c r="W1872" s="223" t="n"/>
      <c r="X1872" s="225" t="n"/>
      <c r="Y1872" s="262" t="n"/>
      <c r="Z1872" s="226" t="n"/>
      <c r="AA1872" s="241" t="n"/>
      <c r="AB1872" s="237" t="n"/>
    </row>
    <row r="1873" ht="15" customHeight="1" s="283">
      <c r="A1873" s="109" t="n"/>
      <c r="B1873" s="222" t="n"/>
      <c r="C1873" s="223" t="n"/>
      <c r="D1873" s="223" t="n"/>
      <c r="E1873" s="223" t="n"/>
      <c r="F1873" s="223" t="n"/>
      <c r="G1873" s="223" t="n"/>
      <c r="H1873" s="223" t="n"/>
      <c r="I1873" s="258" t="n"/>
      <c r="J1873" s="186" t="n"/>
      <c r="K1873" s="223" t="n"/>
      <c r="L1873" s="223" t="n"/>
      <c r="M1873" s="259" t="n"/>
      <c r="N1873" s="223" t="n"/>
      <c r="O1873" s="223" t="n"/>
      <c r="P1873" s="260" t="n"/>
      <c r="Q1873" s="260" t="n"/>
      <c r="R1873" s="223" t="n"/>
      <c r="S1873" s="223" t="n"/>
      <c r="T1873" s="223" t="n"/>
      <c r="U1873" s="261" t="n"/>
      <c r="V1873" s="86" t="n"/>
      <c r="W1873" s="223" t="n"/>
      <c r="X1873" s="225" t="n"/>
      <c r="Y1873" s="262" t="n"/>
      <c r="Z1873" s="226" t="n"/>
      <c r="AA1873" s="241" t="n"/>
      <c r="AB1873" s="237" t="n"/>
    </row>
    <row r="1874" ht="15" customHeight="1" s="283">
      <c r="A1874" s="109" t="n"/>
      <c r="B1874" s="222" t="n"/>
      <c r="C1874" s="223" t="n"/>
      <c r="D1874" s="223" t="n"/>
      <c r="E1874" s="223" t="n"/>
      <c r="F1874" s="223" t="n"/>
      <c r="G1874" s="223" t="n"/>
      <c r="H1874" s="223" t="n"/>
      <c r="I1874" s="258" t="n"/>
      <c r="J1874" s="186" t="n"/>
      <c r="K1874" s="223" t="n"/>
      <c r="L1874" s="264" t="n"/>
      <c r="M1874" s="265" t="n"/>
      <c r="N1874" s="223" t="n"/>
      <c r="O1874" s="223" t="n"/>
      <c r="P1874" s="260" t="n"/>
      <c r="Q1874" s="260" t="n"/>
      <c r="R1874" s="223" t="n"/>
      <c r="S1874" s="223" t="n"/>
      <c r="T1874" s="223" t="n"/>
      <c r="U1874" s="261" t="n"/>
      <c r="V1874" s="86" t="n"/>
      <c r="W1874" s="223" t="n"/>
      <c r="X1874" s="225" t="n"/>
      <c r="Y1874" s="262" t="n"/>
      <c r="Z1874" s="226" t="n"/>
      <c r="AA1874" s="241" t="n"/>
      <c r="AB1874" s="237" t="n"/>
    </row>
    <row r="1875" ht="15" customHeight="1" s="283">
      <c r="A1875" s="109" t="n"/>
      <c r="B1875" s="222" t="n"/>
      <c r="C1875" s="223" t="n"/>
      <c r="D1875" s="223" t="n"/>
      <c r="E1875" s="223" t="n"/>
      <c r="F1875" s="223" t="n"/>
      <c r="G1875" s="223" t="n"/>
      <c r="H1875" s="223" t="n"/>
      <c r="I1875" s="258" t="n"/>
      <c r="J1875" s="186" t="n"/>
      <c r="K1875" s="223" t="n"/>
      <c r="L1875" s="264" t="n"/>
      <c r="M1875" s="265" t="n"/>
      <c r="N1875" s="223" t="n"/>
      <c r="O1875" s="223" t="n"/>
      <c r="P1875" s="260" t="n"/>
      <c r="Q1875" s="260" t="n"/>
      <c r="R1875" s="223" t="n"/>
      <c r="S1875" s="223" t="n"/>
      <c r="T1875" s="223" t="n"/>
      <c r="U1875" s="261" t="n"/>
      <c r="V1875" s="86" t="n"/>
      <c r="W1875" s="223" t="n"/>
      <c r="X1875" s="225" t="n"/>
      <c r="Y1875" s="262" t="n"/>
      <c r="Z1875" s="226" t="n"/>
      <c r="AA1875" s="241" t="n"/>
      <c r="AB1875" s="237" t="n"/>
    </row>
    <row r="1876" ht="15" customHeight="1" s="283">
      <c r="A1876" s="109" t="n"/>
      <c r="B1876" s="222" t="n"/>
      <c r="C1876" s="223" t="n"/>
      <c r="D1876" s="223" t="n"/>
      <c r="E1876" s="223" t="n"/>
      <c r="F1876" s="223" t="n"/>
      <c r="G1876" s="223" t="n"/>
      <c r="H1876" s="223" t="n"/>
      <c r="I1876" s="258" t="n"/>
      <c r="J1876" s="186" t="n"/>
      <c r="K1876" s="223" t="n"/>
      <c r="L1876" s="223" t="n"/>
      <c r="M1876" s="259" t="n"/>
      <c r="N1876" s="223" t="n"/>
      <c r="O1876" s="223" t="n"/>
      <c r="P1876" s="260" t="n"/>
      <c r="Q1876" s="260" t="n"/>
      <c r="R1876" s="223" t="n"/>
      <c r="S1876" s="223" t="n"/>
      <c r="T1876" s="223" t="n"/>
      <c r="U1876" s="261" t="n"/>
      <c r="V1876" s="86" t="n"/>
      <c r="W1876" s="223" t="n"/>
      <c r="X1876" s="225" t="n"/>
      <c r="Y1876" s="262" t="n"/>
      <c r="Z1876" s="226" t="n"/>
      <c r="AA1876" s="241" t="n"/>
      <c r="AB1876" s="237" t="n"/>
    </row>
    <row r="1877" ht="15" customHeight="1" s="283">
      <c r="A1877" s="109" t="n"/>
      <c r="B1877" s="222" t="n"/>
      <c r="C1877" s="223" t="n"/>
      <c r="D1877" s="223" t="n"/>
      <c r="E1877" s="223" t="n"/>
      <c r="F1877" s="223" t="n"/>
      <c r="G1877" s="223" t="n"/>
      <c r="H1877" s="223" t="n"/>
      <c r="I1877" s="258" t="n"/>
      <c r="J1877" s="186" t="n"/>
      <c r="K1877" s="223" t="n"/>
      <c r="L1877" s="223" t="n"/>
      <c r="M1877" s="259" t="n"/>
      <c r="N1877" s="223" t="n"/>
      <c r="O1877" s="223" t="n"/>
      <c r="P1877" s="260" t="n"/>
      <c r="Q1877" s="260" t="n"/>
      <c r="R1877" s="223" t="n"/>
      <c r="S1877" s="223" t="n"/>
      <c r="T1877" s="223" t="n"/>
      <c r="U1877" s="261" t="n"/>
      <c r="V1877" s="86" t="n"/>
      <c r="W1877" s="223" t="n"/>
      <c r="X1877" s="225" t="n"/>
      <c r="Y1877" s="262" t="n"/>
      <c r="Z1877" s="226" t="n"/>
      <c r="AA1877" s="241" t="n"/>
      <c r="AB1877" s="237" t="n"/>
    </row>
    <row r="1878" ht="15" customHeight="1" s="283">
      <c r="A1878" s="109" t="n"/>
      <c r="B1878" s="222" t="n"/>
      <c r="C1878" s="223" t="n"/>
      <c r="D1878" s="223" t="n"/>
      <c r="E1878" s="223" t="n"/>
      <c r="F1878" s="223" t="n"/>
      <c r="G1878" s="223" t="n"/>
      <c r="H1878" s="223" t="n"/>
      <c r="I1878" s="258" t="n"/>
      <c r="J1878" s="186" t="n"/>
      <c r="K1878" s="223" t="n"/>
      <c r="L1878" s="264" t="n"/>
      <c r="M1878" s="265" t="n"/>
      <c r="N1878" s="223" t="n"/>
      <c r="O1878" s="223" t="n"/>
      <c r="P1878" s="260" t="n"/>
      <c r="Q1878" s="260" t="n"/>
      <c r="R1878" s="223" t="n"/>
      <c r="S1878" s="223" t="n"/>
      <c r="T1878" s="223" t="n"/>
      <c r="U1878" s="261" t="n"/>
      <c r="V1878" s="86" t="n"/>
      <c r="W1878" s="223" t="n"/>
      <c r="X1878" s="225" t="n"/>
      <c r="Y1878" s="262" t="n"/>
      <c r="Z1878" s="226" t="n"/>
      <c r="AA1878" s="241" t="n"/>
      <c r="AB1878" s="237" t="n"/>
    </row>
    <row r="1879" ht="15" customHeight="1" s="283">
      <c r="A1879" s="109" t="n"/>
      <c r="B1879" s="222" t="n"/>
      <c r="C1879" s="223" t="n"/>
      <c r="D1879" s="223" t="n"/>
      <c r="E1879" s="223" t="n"/>
      <c r="F1879" s="223" t="n"/>
      <c r="G1879" s="223" t="n"/>
      <c r="H1879" s="223" t="n"/>
      <c r="I1879" s="258" t="n"/>
      <c r="J1879" s="186" t="n"/>
      <c r="K1879" s="223" t="n"/>
      <c r="L1879" s="264" t="n"/>
      <c r="M1879" s="265" t="n"/>
      <c r="N1879" s="223" t="n"/>
      <c r="O1879" s="223" t="n"/>
      <c r="P1879" s="260" t="n"/>
      <c r="Q1879" s="260" t="n"/>
      <c r="R1879" s="223" t="n"/>
      <c r="S1879" s="223" t="n"/>
      <c r="T1879" s="223" t="n"/>
      <c r="U1879" s="261" t="n"/>
      <c r="V1879" s="86" t="n"/>
      <c r="W1879" s="223" t="n"/>
      <c r="X1879" s="225" t="n"/>
      <c r="Y1879" s="262" t="n"/>
      <c r="Z1879" s="226" t="n"/>
      <c r="AA1879" s="241" t="n"/>
      <c r="AB1879" s="237" t="n"/>
    </row>
    <row r="1880" ht="15" customHeight="1" s="283">
      <c r="A1880" s="109" t="n"/>
      <c r="B1880" s="222" t="n"/>
      <c r="C1880" s="223" t="n"/>
      <c r="D1880" s="223" t="n"/>
      <c r="E1880" s="223" t="n"/>
      <c r="F1880" s="223" t="n"/>
      <c r="G1880" s="223" t="n"/>
      <c r="H1880" s="223" t="n"/>
      <c r="I1880" s="258" t="n"/>
      <c r="J1880" s="186" t="n"/>
      <c r="K1880" s="223" t="n"/>
      <c r="L1880" s="264" t="n"/>
      <c r="M1880" s="265" t="n"/>
      <c r="N1880" s="223" t="n"/>
      <c r="O1880" s="223" t="n"/>
      <c r="P1880" s="260" t="n"/>
      <c r="Q1880" s="260" t="n"/>
      <c r="R1880" s="223" t="n"/>
      <c r="S1880" s="223" t="n"/>
      <c r="T1880" s="223" t="n"/>
      <c r="U1880" s="261" t="n"/>
      <c r="V1880" s="86" t="n"/>
      <c r="W1880" s="223" t="n"/>
      <c r="X1880" s="225" t="n"/>
      <c r="Y1880" s="262" t="n"/>
      <c r="Z1880" s="226" t="n"/>
      <c r="AA1880" s="241" t="n"/>
      <c r="AB1880" s="237" t="n"/>
    </row>
    <row r="1881" ht="15" customHeight="1" s="283">
      <c r="A1881" s="109" t="n"/>
      <c r="B1881" s="222" t="n"/>
      <c r="C1881" s="223" t="n"/>
      <c r="D1881" s="223" t="n"/>
      <c r="E1881" s="223" t="n"/>
      <c r="F1881" s="223" t="n"/>
      <c r="G1881" s="223" t="n"/>
      <c r="H1881" s="223" t="n"/>
      <c r="I1881" s="258" t="n"/>
      <c r="J1881" s="186" t="n"/>
      <c r="K1881" s="223" t="n"/>
      <c r="L1881" s="223" t="n"/>
      <c r="M1881" s="259" t="n"/>
      <c r="N1881" s="223" t="n"/>
      <c r="O1881" s="223" t="n"/>
      <c r="P1881" s="260" t="n"/>
      <c r="Q1881" s="260" t="n"/>
      <c r="R1881" s="223" t="n"/>
      <c r="S1881" s="223" t="n"/>
      <c r="T1881" s="223" t="n"/>
      <c r="U1881" s="261" t="n"/>
      <c r="V1881" s="86" t="n"/>
      <c r="W1881" s="223" t="n"/>
      <c r="X1881" s="225" t="n"/>
      <c r="Y1881" s="262" t="n"/>
      <c r="Z1881" s="226" t="n"/>
      <c r="AA1881" s="241" t="n"/>
      <c r="AB1881" s="237" t="n"/>
    </row>
    <row r="1882" ht="15" customHeight="1" s="283">
      <c r="A1882" s="109" t="n"/>
      <c r="B1882" s="222" t="n"/>
      <c r="C1882" s="223" t="n"/>
      <c r="D1882" s="223" t="n"/>
      <c r="E1882" s="223" t="n"/>
      <c r="F1882" s="223" t="n"/>
      <c r="G1882" s="223" t="n"/>
      <c r="H1882" s="223" t="n"/>
      <c r="I1882" s="258" t="n"/>
      <c r="J1882" s="186" t="n"/>
      <c r="K1882" s="223" t="n"/>
      <c r="L1882" s="223" t="n"/>
      <c r="M1882" s="259" t="n"/>
      <c r="N1882" s="223" t="n"/>
      <c r="O1882" s="223" t="n"/>
      <c r="P1882" s="260" t="n"/>
      <c r="Q1882" s="260" t="n"/>
      <c r="R1882" s="223" t="n"/>
      <c r="S1882" s="223" t="n"/>
      <c r="T1882" s="223" t="n"/>
      <c r="U1882" s="261" t="n"/>
      <c r="V1882" s="86" t="n"/>
      <c r="W1882" s="223" t="n"/>
      <c r="X1882" s="225" t="n"/>
      <c r="Y1882" s="262" t="n"/>
      <c r="Z1882" s="226" t="n"/>
      <c r="AA1882" s="241" t="n"/>
      <c r="AB1882" s="237" t="n"/>
    </row>
    <row r="1883" ht="15" customHeight="1" s="283">
      <c r="A1883" s="109" t="n"/>
      <c r="B1883" s="222" t="n"/>
      <c r="C1883" s="223" t="n"/>
      <c r="D1883" s="223" t="n"/>
      <c r="E1883" s="223" t="n"/>
      <c r="F1883" s="223" t="n"/>
      <c r="G1883" s="223" t="n"/>
      <c r="H1883" s="223" t="n"/>
      <c r="I1883" s="258" t="n"/>
      <c r="J1883" s="186" t="n"/>
      <c r="K1883" s="223" t="n"/>
      <c r="L1883" s="223" t="n"/>
      <c r="M1883" s="259" t="n"/>
      <c r="N1883" s="223" t="n"/>
      <c r="O1883" s="223" t="n"/>
      <c r="P1883" s="260" t="n"/>
      <c r="Q1883" s="260" t="n"/>
      <c r="R1883" s="223" t="n"/>
      <c r="S1883" s="223" t="n"/>
      <c r="T1883" s="223" t="n"/>
      <c r="U1883" s="261" t="n"/>
      <c r="V1883" s="86" t="n"/>
      <c r="W1883" s="223" t="n"/>
      <c r="X1883" s="225" t="n"/>
      <c r="Y1883" s="262" t="n"/>
      <c r="Z1883" s="226" t="n"/>
      <c r="AA1883" s="241" t="n"/>
      <c r="AB1883" s="237" t="n"/>
    </row>
    <row r="1884" ht="15" customHeight="1" s="283">
      <c r="A1884" s="109" t="n"/>
      <c r="B1884" s="222" t="n"/>
      <c r="C1884" s="223" t="n"/>
      <c r="D1884" s="223" t="n"/>
      <c r="E1884" s="223" t="n"/>
      <c r="F1884" s="223" t="n"/>
      <c r="G1884" s="223" t="n"/>
      <c r="H1884" s="223" t="n"/>
      <c r="I1884" s="258" t="n"/>
      <c r="J1884" s="186" t="n"/>
      <c r="K1884" s="223" t="n"/>
      <c r="L1884" s="223" t="n"/>
      <c r="M1884" s="259" t="n"/>
      <c r="N1884" s="223" t="n"/>
      <c r="O1884" s="223" t="n"/>
      <c r="P1884" s="260" t="n"/>
      <c r="Q1884" s="260" t="n"/>
      <c r="R1884" s="223" t="n"/>
      <c r="S1884" s="223" t="n"/>
      <c r="T1884" s="223" t="n"/>
      <c r="U1884" s="261" t="n"/>
      <c r="V1884" s="86" t="n"/>
      <c r="W1884" s="223" t="n"/>
      <c r="X1884" s="225" t="n"/>
      <c r="Y1884" s="262" t="n"/>
      <c r="Z1884" s="226" t="n"/>
      <c r="AA1884" s="241" t="n"/>
      <c r="AB1884" s="237" t="n"/>
    </row>
    <row r="1885" ht="15" customHeight="1" s="283">
      <c r="A1885" s="109" t="n"/>
      <c r="B1885" s="222" t="n"/>
      <c r="C1885" s="223" t="n"/>
      <c r="D1885" s="223" t="n"/>
      <c r="E1885" s="223" t="n"/>
      <c r="F1885" s="223" t="n"/>
      <c r="G1885" s="223" t="n"/>
      <c r="H1885" s="223" t="n"/>
      <c r="I1885" s="258" t="n"/>
      <c r="J1885" s="186" t="n"/>
      <c r="K1885" s="223" t="n"/>
      <c r="L1885" s="223" t="n"/>
      <c r="M1885" s="259" t="n"/>
      <c r="N1885" s="223" t="n"/>
      <c r="O1885" s="223" t="n"/>
      <c r="P1885" s="260" t="n"/>
      <c r="Q1885" s="260" t="n"/>
      <c r="R1885" s="223" t="n"/>
      <c r="S1885" s="223" t="n"/>
      <c r="T1885" s="223" t="n"/>
      <c r="U1885" s="261" t="n"/>
      <c r="V1885" s="86" t="n"/>
      <c r="W1885" s="223" t="n"/>
      <c r="X1885" s="225" t="n"/>
      <c r="Y1885" s="262" t="n"/>
      <c r="Z1885" s="226" t="n"/>
      <c r="AA1885" s="241" t="n"/>
      <c r="AB1885" s="237" t="n"/>
    </row>
    <row r="1886" ht="15" customHeight="1" s="283">
      <c r="A1886" s="109" t="n"/>
      <c r="B1886" s="222" t="n"/>
      <c r="C1886" s="223" t="n"/>
      <c r="D1886" s="223" t="n"/>
      <c r="E1886" s="223" t="n"/>
      <c r="F1886" s="223" t="n"/>
      <c r="G1886" s="223" t="n"/>
      <c r="H1886" s="223" t="n"/>
      <c r="I1886" s="258" t="n"/>
      <c r="J1886" s="186" t="n"/>
      <c r="K1886" s="223" t="n"/>
      <c r="L1886" s="223" t="n"/>
      <c r="M1886" s="259" t="n"/>
      <c r="N1886" s="223" t="n"/>
      <c r="O1886" s="223" t="n"/>
      <c r="P1886" s="260" t="n"/>
      <c r="Q1886" s="260" t="n"/>
      <c r="R1886" s="223" t="n"/>
      <c r="S1886" s="223" t="n"/>
      <c r="T1886" s="223" t="n"/>
      <c r="U1886" s="261" t="n"/>
      <c r="V1886" s="86" t="n"/>
      <c r="W1886" s="223" t="n"/>
      <c r="X1886" s="225" t="n"/>
      <c r="Y1886" s="262" t="n"/>
      <c r="Z1886" s="226" t="n"/>
      <c r="AA1886" s="241" t="n"/>
      <c r="AB1886" s="237" t="n"/>
    </row>
    <row r="1887" ht="15" customHeight="1" s="283">
      <c r="A1887" s="109" t="n"/>
      <c r="B1887" s="222" t="n"/>
      <c r="C1887" s="223" t="n"/>
      <c r="D1887" s="223" t="n"/>
      <c r="E1887" s="223" t="n"/>
      <c r="F1887" s="223" t="n"/>
      <c r="G1887" s="223" t="n"/>
      <c r="H1887" s="223" t="n"/>
      <c r="I1887" s="258" t="n"/>
      <c r="J1887" s="186" t="n"/>
      <c r="K1887" s="223" t="n"/>
      <c r="L1887" s="223" t="n"/>
      <c r="M1887" s="259" t="n"/>
      <c r="N1887" s="223" t="n"/>
      <c r="O1887" s="223" t="n"/>
      <c r="P1887" s="260" t="n"/>
      <c r="Q1887" s="260" t="n"/>
      <c r="R1887" s="223" t="n"/>
      <c r="S1887" s="223" t="n"/>
      <c r="T1887" s="223" t="n"/>
      <c r="U1887" s="261" t="n"/>
      <c r="V1887" s="86" t="n"/>
      <c r="W1887" s="223" t="n"/>
      <c r="X1887" s="225" t="n"/>
      <c r="Y1887" s="262" t="n"/>
      <c r="Z1887" s="226" t="n"/>
      <c r="AA1887" s="241" t="n"/>
      <c r="AB1887" s="237" t="n"/>
    </row>
    <row r="1888" ht="15" customHeight="1" s="283">
      <c r="A1888" s="109" t="n"/>
      <c r="B1888" s="222" t="n"/>
      <c r="C1888" s="223" t="n"/>
      <c r="D1888" s="223" t="n"/>
      <c r="E1888" s="223" t="n"/>
      <c r="F1888" s="223" t="n"/>
      <c r="G1888" s="223" t="n"/>
      <c r="H1888" s="223" t="n"/>
      <c r="I1888" s="258" t="n"/>
      <c r="J1888" s="186" t="n"/>
      <c r="K1888" s="223" t="n"/>
      <c r="L1888" s="223" t="n"/>
      <c r="M1888" s="259" t="n"/>
      <c r="N1888" s="223" t="n"/>
      <c r="O1888" s="223" t="n"/>
      <c r="P1888" s="260" t="n"/>
      <c r="Q1888" s="260" t="n"/>
      <c r="R1888" s="223" t="n"/>
      <c r="S1888" s="223" t="n"/>
      <c r="T1888" s="223" t="n"/>
      <c r="U1888" s="261" t="n"/>
      <c r="V1888" s="86" t="n"/>
      <c r="W1888" s="223" t="n"/>
      <c r="X1888" s="225" t="n"/>
      <c r="Y1888" s="262" t="n"/>
      <c r="Z1888" s="226" t="n"/>
      <c r="AA1888" s="241" t="n"/>
      <c r="AB1888" s="237" t="n"/>
    </row>
    <row r="1889" ht="15" customHeight="1" s="283">
      <c r="A1889" s="109" t="n"/>
      <c r="B1889" s="222" t="n"/>
      <c r="C1889" s="223" t="n"/>
      <c r="D1889" s="223" t="n"/>
      <c r="E1889" s="223" t="n"/>
      <c r="F1889" s="223" t="n"/>
      <c r="G1889" s="223" t="n"/>
      <c r="H1889" s="223" t="n"/>
      <c r="I1889" s="258" t="n"/>
      <c r="J1889" s="186" t="n"/>
      <c r="K1889" s="223" t="n"/>
      <c r="L1889" s="223" t="n"/>
      <c r="M1889" s="259" t="n"/>
      <c r="N1889" s="223" t="n"/>
      <c r="O1889" s="223" t="n"/>
      <c r="P1889" s="260" t="n"/>
      <c r="Q1889" s="260" t="n"/>
      <c r="R1889" s="223" t="n"/>
      <c r="S1889" s="223" t="n"/>
      <c r="T1889" s="223" t="n"/>
      <c r="U1889" s="261" t="n"/>
      <c r="V1889" s="86" t="n"/>
      <c r="W1889" s="223" t="n"/>
      <c r="X1889" s="225" t="n"/>
      <c r="Y1889" s="262" t="n"/>
      <c r="Z1889" s="226" t="n"/>
      <c r="AA1889" s="241" t="n"/>
      <c r="AB1889" s="237" t="n"/>
    </row>
    <row r="1890" ht="15" customHeight="1" s="283">
      <c r="A1890" s="109" t="n"/>
      <c r="B1890" s="222" t="n"/>
      <c r="C1890" s="223" t="n"/>
      <c r="D1890" s="223" t="n"/>
      <c r="E1890" s="223" t="n"/>
      <c r="F1890" s="223" t="n"/>
      <c r="G1890" s="223" t="n"/>
      <c r="H1890" s="223" t="n"/>
      <c r="I1890" s="258" t="n"/>
      <c r="J1890" s="186" t="n"/>
      <c r="K1890" s="223" t="n"/>
      <c r="L1890" s="223" t="n"/>
      <c r="M1890" s="259" t="n"/>
      <c r="N1890" s="223" t="n"/>
      <c r="O1890" s="223" t="n"/>
      <c r="P1890" s="260" t="n"/>
      <c r="Q1890" s="260" t="n"/>
      <c r="R1890" s="223" t="n"/>
      <c r="S1890" s="223" t="n"/>
      <c r="T1890" s="223" t="n"/>
      <c r="U1890" s="261" t="n"/>
      <c r="V1890" s="86" t="n"/>
      <c r="W1890" s="223" t="n"/>
      <c r="X1890" s="225" t="n"/>
      <c r="Y1890" s="262" t="n"/>
      <c r="Z1890" s="226" t="n"/>
      <c r="AA1890" s="241" t="n"/>
      <c r="AB1890" s="237" t="n"/>
    </row>
    <row r="1891" ht="15" customHeight="1" s="283">
      <c r="A1891" s="109" t="n"/>
      <c r="B1891" s="222" t="n"/>
      <c r="C1891" s="223" t="n"/>
      <c r="D1891" s="223" t="n"/>
      <c r="E1891" s="223" t="n"/>
      <c r="F1891" s="223" t="n"/>
      <c r="G1891" s="223" t="n"/>
      <c r="H1891" s="223" t="n"/>
      <c r="I1891" s="258" t="n"/>
      <c r="J1891" s="186" t="n"/>
      <c r="K1891" s="223" t="n"/>
      <c r="L1891" s="223" t="n"/>
      <c r="M1891" s="259" t="n"/>
      <c r="N1891" s="223" t="n"/>
      <c r="O1891" s="223" t="n"/>
      <c r="P1891" s="260" t="n"/>
      <c r="Q1891" s="260" t="n"/>
      <c r="R1891" s="223" t="n"/>
      <c r="S1891" s="223" t="n"/>
      <c r="T1891" s="223" t="n"/>
      <c r="U1891" s="261" t="n"/>
      <c r="V1891" s="86" t="n"/>
      <c r="W1891" s="223" t="n"/>
      <c r="X1891" s="225" t="n"/>
      <c r="Y1891" s="262" t="n"/>
      <c r="Z1891" s="226" t="n"/>
      <c r="AA1891" s="241" t="n"/>
      <c r="AB1891" s="237" t="n"/>
    </row>
    <row r="1892" ht="15" customHeight="1" s="283">
      <c r="A1892" s="109" t="n"/>
      <c r="B1892" s="222" t="n"/>
      <c r="C1892" s="223" t="n"/>
      <c r="D1892" s="223" t="n"/>
      <c r="E1892" s="223" t="n"/>
      <c r="F1892" s="223" t="n"/>
      <c r="G1892" s="223" t="n"/>
      <c r="H1892" s="223" t="n"/>
      <c r="I1892" s="258" t="n"/>
      <c r="J1892" s="186" t="n"/>
      <c r="K1892" s="223" t="n"/>
      <c r="L1892" s="223" t="n"/>
      <c r="M1892" s="259" t="n"/>
      <c r="N1892" s="223" t="n"/>
      <c r="O1892" s="223" t="n"/>
      <c r="P1892" s="260" t="n"/>
      <c r="Q1892" s="260" t="n"/>
      <c r="R1892" s="223" t="n"/>
      <c r="S1892" s="223" t="n"/>
      <c r="T1892" s="223" t="n"/>
      <c r="U1892" s="261" t="n"/>
      <c r="V1892" s="86" t="n"/>
      <c r="W1892" s="223" t="n"/>
      <c r="X1892" s="225" t="n"/>
      <c r="Y1892" s="262" t="n"/>
      <c r="Z1892" s="226" t="n"/>
      <c r="AA1892" s="241" t="n"/>
      <c r="AB1892" s="237" t="n"/>
    </row>
    <row r="1893" ht="15" customHeight="1" s="283">
      <c r="A1893" s="109" t="n"/>
      <c r="B1893" s="222" t="n"/>
      <c r="C1893" s="223" t="n"/>
      <c r="D1893" s="223" t="n"/>
      <c r="E1893" s="223" t="n"/>
      <c r="F1893" s="223" t="n"/>
      <c r="G1893" s="223" t="n"/>
      <c r="H1893" s="223" t="n"/>
      <c r="I1893" s="258" t="n"/>
      <c r="J1893" s="186" t="n"/>
      <c r="K1893" s="223" t="n"/>
      <c r="L1893" s="223" t="n"/>
      <c r="M1893" s="259" t="n"/>
      <c r="N1893" s="223" t="n"/>
      <c r="O1893" s="223" t="n"/>
      <c r="P1893" s="260" t="n"/>
      <c r="Q1893" s="260" t="n"/>
      <c r="R1893" s="223" t="n"/>
      <c r="S1893" s="223" t="n"/>
      <c r="T1893" s="223" t="n"/>
      <c r="U1893" s="261" t="n"/>
      <c r="V1893" s="86" t="n"/>
      <c r="W1893" s="223" t="n"/>
      <c r="X1893" s="225" t="n"/>
      <c r="Y1893" s="262" t="n"/>
      <c r="Z1893" s="226" t="n"/>
      <c r="AA1893" s="241" t="n"/>
      <c r="AB1893" s="237" t="n"/>
    </row>
    <row r="1894" ht="15" customHeight="1" s="283">
      <c r="A1894" s="109" t="n"/>
      <c r="B1894" s="222" t="n"/>
      <c r="C1894" s="223" t="n"/>
      <c r="D1894" s="223" t="n"/>
      <c r="E1894" s="223" t="n"/>
      <c r="F1894" s="223" t="n"/>
      <c r="G1894" s="223" t="n"/>
      <c r="H1894" s="223" t="n"/>
      <c r="I1894" s="258" t="n"/>
      <c r="J1894" s="186" t="n"/>
      <c r="K1894" s="223" t="n"/>
      <c r="L1894" s="223" t="n"/>
      <c r="M1894" s="259" t="n"/>
      <c r="N1894" s="223" t="n"/>
      <c r="O1894" s="223" t="n"/>
      <c r="P1894" s="260" t="n"/>
      <c r="Q1894" s="260" t="n"/>
      <c r="R1894" s="223" t="n"/>
      <c r="S1894" s="223" t="n"/>
      <c r="T1894" s="223" t="n"/>
      <c r="U1894" s="261" t="n"/>
      <c r="V1894" s="86" t="n"/>
      <c r="W1894" s="223" t="n"/>
      <c r="X1894" s="225" t="n"/>
      <c r="Y1894" s="262" t="n"/>
      <c r="Z1894" s="226" t="n"/>
      <c r="AA1894" s="241" t="n"/>
      <c r="AB1894" s="237" t="n"/>
    </row>
    <row r="1895" ht="15" customHeight="1" s="283">
      <c r="A1895" s="109" t="n"/>
      <c r="B1895" s="222" t="n"/>
      <c r="C1895" s="223" t="n"/>
      <c r="D1895" s="223" t="n"/>
      <c r="E1895" s="223" t="n"/>
      <c r="F1895" s="223" t="n"/>
      <c r="G1895" s="223" t="n"/>
      <c r="H1895" s="223" t="n"/>
      <c r="I1895" s="258" t="n"/>
      <c r="J1895" s="186" t="n"/>
      <c r="K1895" s="223" t="n"/>
      <c r="L1895" s="223" t="n"/>
      <c r="M1895" s="259" t="n"/>
      <c r="N1895" s="223" t="n"/>
      <c r="O1895" s="223" t="n"/>
      <c r="P1895" s="260" t="n"/>
      <c r="Q1895" s="260" t="n"/>
      <c r="R1895" s="223" t="n"/>
      <c r="S1895" s="223" t="n"/>
      <c r="T1895" s="223" t="n"/>
      <c r="U1895" s="261" t="n"/>
      <c r="V1895" s="86" t="n"/>
      <c r="W1895" s="223" t="n"/>
      <c r="X1895" s="225" t="n"/>
      <c r="Y1895" s="262" t="n"/>
      <c r="Z1895" s="226" t="n"/>
      <c r="AA1895" s="241" t="n"/>
      <c r="AB1895" s="237" t="n"/>
    </row>
    <row r="1896" ht="15" customHeight="1" s="283">
      <c r="A1896" s="109" t="n"/>
      <c r="B1896" s="222" t="n"/>
      <c r="C1896" s="223" t="n"/>
      <c r="D1896" s="223" t="n"/>
      <c r="E1896" s="223" t="n"/>
      <c r="F1896" s="223" t="n"/>
      <c r="G1896" s="223" t="n"/>
      <c r="H1896" s="223" t="n"/>
      <c r="I1896" s="258" t="n"/>
      <c r="J1896" s="186" t="n"/>
      <c r="K1896" s="223" t="n"/>
      <c r="L1896" s="223" t="n"/>
      <c r="M1896" s="259" t="n"/>
      <c r="N1896" s="223" t="n"/>
      <c r="O1896" s="223" t="n"/>
      <c r="P1896" s="260" t="n"/>
      <c r="Q1896" s="260" t="n"/>
      <c r="R1896" s="223" t="n"/>
      <c r="S1896" s="223" t="n"/>
      <c r="T1896" s="223" t="n"/>
      <c r="U1896" s="261" t="n"/>
      <c r="V1896" s="86" t="n"/>
      <c r="W1896" s="223" t="n"/>
      <c r="X1896" s="225" t="n"/>
      <c r="Y1896" s="262" t="n"/>
      <c r="Z1896" s="226" t="n"/>
      <c r="AA1896" s="241" t="n"/>
      <c r="AB1896" s="237" t="n"/>
    </row>
    <row r="1897" ht="15" customHeight="1" s="283">
      <c r="A1897" s="109" t="n"/>
      <c r="B1897" s="222" t="n"/>
      <c r="C1897" s="223" t="n"/>
      <c r="D1897" s="223" t="n"/>
      <c r="E1897" s="223" t="n"/>
      <c r="F1897" s="223" t="n"/>
      <c r="G1897" s="223" t="n"/>
      <c r="H1897" s="223" t="n"/>
      <c r="I1897" s="258" t="n"/>
      <c r="J1897" s="186" t="n"/>
      <c r="K1897" s="223" t="n"/>
      <c r="L1897" s="223" t="n"/>
      <c r="M1897" s="259" t="n"/>
      <c r="N1897" s="223" t="n"/>
      <c r="O1897" s="223" t="n"/>
      <c r="P1897" s="260" t="n"/>
      <c r="Q1897" s="260" t="n"/>
      <c r="R1897" s="223" t="n"/>
      <c r="S1897" s="223" t="n"/>
      <c r="T1897" s="223" t="n"/>
      <c r="U1897" s="261" t="n"/>
      <c r="V1897" s="86" t="n"/>
      <c r="W1897" s="223" t="n"/>
      <c r="X1897" s="225" t="n"/>
      <c r="Y1897" s="262" t="n"/>
      <c r="Z1897" s="226" t="n"/>
      <c r="AA1897" s="241" t="n"/>
      <c r="AB1897" s="237" t="n"/>
    </row>
    <row r="1898" ht="15" customHeight="1" s="283">
      <c r="A1898" s="109" t="n"/>
      <c r="B1898" s="222" t="n"/>
      <c r="C1898" s="223" t="n"/>
      <c r="D1898" s="223" t="n"/>
      <c r="E1898" s="223" t="n"/>
      <c r="F1898" s="223" t="n"/>
      <c r="G1898" s="223" t="n"/>
      <c r="H1898" s="223" t="n"/>
      <c r="I1898" s="258" t="n"/>
      <c r="J1898" s="186" t="n"/>
      <c r="K1898" s="223" t="n"/>
      <c r="L1898" s="223" t="n"/>
      <c r="M1898" s="259" t="n"/>
      <c r="N1898" s="223" t="n"/>
      <c r="O1898" s="223" t="n"/>
      <c r="P1898" s="260" t="n"/>
      <c r="Q1898" s="260" t="n"/>
      <c r="R1898" s="223" t="n"/>
      <c r="S1898" s="223" t="n"/>
      <c r="T1898" s="223" t="n"/>
      <c r="U1898" s="261" t="n"/>
      <c r="V1898" s="86" t="n"/>
      <c r="W1898" s="223" t="n"/>
      <c r="X1898" s="225" t="n"/>
      <c r="Y1898" s="262" t="n"/>
      <c r="Z1898" s="226" t="n"/>
      <c r="AA1898" s="241" t="n"/>
      <c r="AB1898" s="237" t="n"/>
    </row>
    <row r="1899" ht="15" customHeight="1" s="283">
      <c r="A1899" s="109" t="n"/>
      <c r="B1899" s="222" t="n"/>
      <c r="C1899" s="223" t="n"/>
      <c r="D1899" s="223" t="n"/>
      <c r="E1899" s="223" t="n"/>
      <c r="F1899" s="223" t="n"/>
      <c r="G1899" s="223" t="n"/>
      <c r="H1899" s="223" t="n"/>
      <c r="I1899" s="258" t="n"/>
      <c r="J1899" s="186" t="n"/>
      <c r="K1899" s="223" t="n"/>
      <c r="L1899" s="223" t="n"/>
      <c r="M1899" s="259" t="n"/>
      <c r="N1899" s="223" t="n"/>
      <c r="O1899" s="223" t="n"/>
      <c r="P1899" s="260" t="n"/>
      <c r="Q1899" s="260" t="n"/>
      <c r="R1899" s="223" t="n"/>
      <c r="S1899" s="223" t="n"/>
      <c r="T1899" s="223" t="n"/>
      <c r="U1899" s="261" t="n"/>
      <c r="V1899" s="86" t="n"/>
      <c r="W1899" s="223" t="n"/>
      <c r="X1899" s="225" t="n"/>
      <c r="Y1899" s="262" t="n"/>
      <c r="Z1899" s="226" t="n"/>
      <c r="AA1899" s="241" t="n"/>
      <c r="AB1899" s="237" t="n"/>
    </row>
    <row r="1900" ht="15" customHeight="1" s="283">
      <c r="A1900" s="109" t="n"/>
      <c r="B1900" s="222" t="n"/>
      <c r="C1900" s="223" t="n"/>
      <c r="D1900" s="223" t="n"/>
      <c r="E1900" s="223" t="n"/>
      <c r="F1900" s="223" t="n"/>
      <c r="G1900" s="223" t="n"/>
      <c r="H1900" s="223" t="n"/>
      <c r="I1900" s="258" t="n"/>
      <c r="J1900" s="186" t="n"/>
      <c r="K1900" s="223" t="n"/>
      <c r="L1900" s="223" t="n"/>
      <c r="M1900" s="259" t="n"/>
      <c r="N1900" s="223" t="n"/>
      <c r="O1900" s="223" t="n"/>
      <c r="P1900" s="260" t="n"/>
      <c r="Q1900" s="260" t="n"/>
      <c r="R1900" s="223" t="n"/>
      <c r="S1900" s="223" t="n"/>
      <c r="T1900" s="223" t="n"/>
      <c r="U1900" s="261" t="n"/>
      <c r="V1900" s="86" t="n"/>
      <c r="W1900" s="223" t="n"/>
      <c r="X1900" s="225" t="n"/>
      <c r="Y1900" s="262" t="n"/>
      <c r="Z1900" s="226" t="n"/>
      <c r="AA1900" s="241" t="n"/>
      <c r="AB1900" s="237" t="n"/>
    </row>
    <row r="1901" ht="15" customHeight="1" s="283">
      <c r="A1901" s="109" t="n"/>
      <c r="B1901" s="222" t="n"/>
      <c r="C1901" s="223" t="n"/>
      <c r="D1901" s="223" t="n"/>
      <c r="E1901" s="223" t="n"/>
      <c r="F1901" s="223" t="n"/>
      <c r="G1901" s="223" t="n"/>
      <c r="H1901" s="223" t="n"/>
      <c r="I1901" s="258" t="n"/>
      <c r="J1901" s="186" t="n"/>
      <c r="K1901" s="223" t="n"/>
      <c r="L1901" s="223" t="n"/>
      <c r="M1901" s="259" t="n"/>
      <c r="N1901" s="223" t="n"/>
      <c r="O1901" s="223" t="n"/>
      <c r="P1901" s="260" t="n"/>
      <c r="Q1901" s="260" t="n"/>
      <c r="R1901" s="223" t="n"/>
      <c r="S1901" s="223" t="n"/>
      <c r="T1901" s="223" t="n"/>
      <c r="U1901" s="261" t="n"/>
      <c r="V1901" s="86" t="n"/>
      <c r="W1901" s="223" t="n"/>
      <c r="X1901" s="225" t="n"/>
      <c r="Y1901" s="262" t="n"/>
      <c r="Z1901" s="226" t="n"/>
      <c r="AA1901" s="241" t="n"/>
      <c r="AB1901" s="237" t="n"/>
    </row>
    <row r="1902" ht="15" customHeight="1" s="283">
      <c r="A1902" s="109" t="n"/>
      <c r="B1902" s="222" t="n"/>
      <c r="C1902" s="223" t="n"/>
      <c r="D1902" s="223" t="n"/>
      <c r="E1902" s="223" t="n"/>
      <c r="F1902" s="223" t="n"/>
      <c r="G1902" s="223" t="n"/>
      <c r="H1902" s="223" t="n"/>
      <c r="I1902" s="258" t="n"/>
      <c r="J1902" s="186" t="n"/>
      <c r="K1902" s="223" t="n"/>
      <c r="L1902" s="223" t="n"/>
      <c r="M1902" s="259" t="n"/>
      <c r="N1902" s="223" t="n"/>
      <c r="O1902" s="223" t="n"/>
      <c r="P1902" s="260" t="n"/>
      <c r="Q1902" s="260" t="n"/>
      <c r="R1902" s="223" t="n"/>
      <c r="S1902" s="223" t="n"/>
      <c r="T1902" s="223" t="n"/>
      <c r="U1902" s="261" t="n"/>
      <c r="V1902" s="86" t="n"/>
      <c r="W1902" s="223" t="n"/>
      <c r="X1902" s="225" t="n"/>
      <c r="Y1902" s="262" t="n"/>
      <c r="Z1902" s="226" t="n"/>
      <c r="AA1902" s="241" t="n"/>
      <c r="AB1902" s="237" t="n"/>
    </row>
    <row r="1903" ht="15" customHeight="1" s="283">
      <c r="A1903" s="109" t="n"/>
      <c r="B1903" s="222" t="n"/>
      <c r="C1903" s="223" t="n"/>
      <c r="D1903" s="223" t="n"/>
      <c r="E1903" s="223" t="n"/>
      <c r="F1903" s="223" t="n"/>
      <c r="G1903" s="223" t="n"/>
      <c r="H1903" s="223" t="n"/>
      <c r="I1903" s="258" t="n"/>
      <c r="J1903" s="186" t="n"/>
      <c r="K1903" s="223" t="n"/>
      <c r="L1903" s="223" t="n"/>
      <c r="M1903" s="259" t="n"/>
      <c r="N1903" s="223" t="n"/>
      <c r="O1903" s="223" t="n"/>
      <c r="P1903" s="260" t="n"/>
      <c r="Q1903" s="260" t="n"/>
      <c r="R1903" s="223" t="n"/>
      <c r="S1903" s="223" t="n"/>
      <c r="T1903" s="223" t="n"/>
      <c r="U1903" s="261" t="n"/>
      <c r="V1903" s="86" t="n"/>
      <c r="W1903" s="223" t="n"/>
      <c r="X1903" s="225" t="n"/>
      <c r="Y1903" s="262" t="n"/>
      <c r="Z1903" s="226" t="n"/>
      <c r="AA1903" s="241" t="n"/>
      <c r="AB1903" s="237" t="n"/>
    </row>
    <row r="1904" ht="15" customHeight="1" s="283">
      <c r="A1904" s="109" t="n"/>
      <c r="B1904" s="222" t="n"/>
      <c r="C1904" s="223" t="n"/>
      <c r="D1904" s="223" t="n"/>
      <c r="E1904" s="223" t="n"/>
      <c r="F1904" s="223" t="n"/>
      <c r="G1904" s="223" t="n"/>
      <c r="H1904" s="223" t="n"/>
      <c r="I1904" s="258" t="n"/>
      <c r="J1904" s="186" t="n"/>
      <c r="K1904" s="223" t="n"/>
      <c r="L1904" s="223" t="n"/>
      <c r="M1904" s="259" t="n"/>
      <c r="N1904" s="223" t="n"/>
      <c r="O1904" s="223" t="n"/>
      <c r="P1904" s="260" t="n"/>
      <c r="Q1904" s="260" t="n"/>
      <c r="R1904" s="223" t="n"/>
      <c r="S1904" s="223" t="n"/>
      <c r="T1904" s="223" t="n"/>
      <c r="U1904" s="261" t="n"/>
      <c r="V1904" s="86" t="n"/>
      <c r="W1904" s="223" t="n"/>
      <c r="X1904" s="225" t="n"/>
      <c r="Y1904" s="262" t="n"/>
      <c r="Z1904" s="226" t="n"/>
      <c r="AA1904" s="241" t="n"/>
      <c r="AB1904" s="237" t="n"/>
    </row>
    <row r="1905" ht="15" customHeight="1" s="283">
      <c r="A1905" s="109" t="n"/>
      <c r="B1905" s="222" t="n"/>
      <c r="C1905" s="223" t="n"/>
      <c r="D1905" s="223" t="n"/>
      <c r="E1905" s="223" t="n"/>
      <c r="F1905" s="223" t="n"/>
      <c r="G1905" s="223" t="n"/>
      <c r="H1905" s="223" t="n"/>
      <c r="I1905" s="258" t="n"/>
      <c r="J1905" s="186" t="n"/>
      <c r="K1905" s="223" t="n"/>
      <c r="L1905" s="223" t="n"/>
      <c r="M1905" s="259" t="n"/>
      <c r="N1905" s="223" t="n"/>
      <c r="O1905" s="223" t="n"/>
      <c r="P1905" s="260" t="n"/>
      <c r="Q1905" s="260" t="n"/>
      <c r="R1905" s="223" t="n"/>
      <c r="S1905" s="223" t="n"/>
      <c r="T1905" s="223" t="n"/>
      <c r="U1905" s="261" t="n"/>
      <c r="V1905" s="86" t="n"/>
      <c r="W1905" s="223" t="n"/>
      <c r="X1905" s="225" t="n"/>
      <c r="Y1905" s="262" t="n"/>
      <c r="Z1905" s="226" t="n"/>
      <c r="AA1905" s="241" t="n"/>
      <c r="AB1905" s="237" t="n"/>
    </row>
    <row r="1906" ht="15" customHeight="1" s="283">
      <c r="A1906" s="109" t="n"/>
      <c r="B1906" s="222" t="n"/>
      <c r="C1906" s="223" t="n"/>
      <c r="D1906" s="223" t="n"/>
      <c r="E1906" s="223" t="n"/>
      <c r="F1906" s="223" t="n"/>
      <c r="G1906" s="223" t="n"/>
      <c r="H1906" s="223" t="n"/>
      <c r="I1906" s="258" t="n"/>
      <c r="J1906" s="186" t="n"/>
      <c r="K1906" s="223" t="n"/>
      <c r="L1906" s="223" t="n"/>
      <c r="M1906" s="259" t="n"/>
      <c r="N1906" s="223" t="n"/>
      <c r="O1906" s="223" t="n"/>
      <c r="P1906" s="260" t="n"/>
      <c r="Q1906" s="260" t="n"/>
      <c r="R1906" s="223" t="n"/>
      <c r="S1906" s="223" t="n"/>
      <c r="T1906" s="223" t="n"/>
      <c r="U1906" s="261" t="n"/>
      <c r="V1906" s="86" t="n"/>
      <c r="W1906" s="223" t="n"/>
      <c r="X1906" s="225" t="n"/>
      <c r="Y1906" s="262" t="n"/>
      <c r="Z1906" s="226" t="n"/>
      <c r="AA1906" s="241" t="n"/>
      <c r="AB1906" s="237" t="n"/>
    </row>
    <row r="1907" ht="15" customHeight="1" s="283">
      <c r="A1907" s="109" t="n"/>
      <c r="B1907" s="222" t="n"/>
      <c r="C1907" s="223" t="n"/>
      <c r="D1907" s="223" t="n"/>
      <c r="E1907" s="223" t="n"/>
      <c r="F1907" s="223" t="n"/>
      <c r="G1907" s="223" t="n"/>
      <c r="H1907" s="223" t="n"/>
      <c r="I1907" s="258" t="n"/>
      <c r="J1907" s="186" t="n"/>
      <c r="K1907" s="223" t="n"/>
      <c r="L1907" s="223" t="n"/>
      <c r="M1907" s="259" t="n"/>
      <c r="N1907" s="223" t="n"/>
      <c r="O1907" s="223" t="n"/>
      <c r="P1907" s="260" t="n"/>
      <c r="Q1907" s="260" t="n"/>
      <c r="R1907" s="223" t="n"/>
      <c r="S1907" s="223" t="n"/>
      <c r="T1907" s="223" t="n"/>
      <c r="U1907" s="261" t="n"/>
      <c r="V1907" s="86" t="n"/>
      <c r="W1907" s="223" t="n"/>
      <c r="X1907" s="225" t="n"/>
      <c r="Y1907" s="262" t="n"/>
      <c r="Z1907" s="226" t="n"/>
      <c r="AA1907" s="241" t="n"/>
      <c r="AB1907" s="237" t="n"/>
    </row>
    <row r="1908" ht="15" customHeight="1" s="283">
      <c r="A1908" s="109" t="n"/>
      <c r="B1908" s="222" t="n"/>
      <c r="C1908" s="223" t="n"/>
      <c r="D1908" s="223" t="n"/>
      <c r="E1908" s="223" t="n"/>
      <c r="F1908" s="223" t="n"/>
      <c r="G1908" s="223" t="n"/>
      <c r="H1908" s="223" t="n"/>
      <c r="I1908" s="258" t="n"/>
      <c r="J1908" s="186" t="n"/>
      <c r="K1908" s="223" t="n"/>
      <c r="L1908" s="223" t="n"/>
      <c r="M1908" s="259" t="n"/>
      <c r="N1908" s="223" t="n"/>
      <c r="O1908" s="223" t="n"/>
      <c r="P1908" s="260" t="n"/>
      <c r="Q1908" s="260" t="n"/>
      <c r="R1908" s="223" t="n"/>
      <c r="S1908" s="223" t="n"/>
      <c r="T1908" s="223" t="n"/>
      <c r="U1908" s="261" t="n"/>
      <c r="V1908" s="86" t="n"/>
      <c r="W1908" s="223" t="n"/>
      <c r="X1908" s="225" t="n"/>
      <c r="Y1908" s="262" t="n"/>
      <c r="Z1908" s="226" t="n"/>
      <c r="AA1908" s="241" t="n"/>
      <c r="AB1908" s="237" t="n"/>
    </row>
    <row r="1909" ht="15" customHeight="1" s="283">
      <c r="A1909" s="109" t="n"/>
      <c r="B1909" s="222" t="n"/>
      <c r="C1909" s="223" t="n"/>
      <c r="D1909" s="223" t="n"/>
      <c r="E1909" s="223" t="n"/>
      <c r="F1909" s="223" t="n"/>
      <c r="G1909" s="223" t="n"/>
      <c r="H1909" s="223" t="n"/>
      <c r="I1909" s="258" t="n"/>
      <c r="J1909" s="186" t="n"/>
      <c r="K1909" s="223" t="n"/>
      <c r="L1909" s="223" t="n"/>
      <c r="M1909" s="259" t="n"/>
      <c r="N1909" s="223" t="n"/>
      <c r="O1909" s="223" t="n"/>
      <c r="P1909" s="260" t="n"/>
      <c r="Q1909" s="260" t="n"/>
      <c r="R1909" s="223" t="n"/>
      <c r="S1909" s="223" t="n"/>
      <c r="T1909" s="223" t="n"/>
      <c r="U1909" s="261" t="n"/>
      <c r="V1909" s="86" t="n"/>
      <c r="W1909" s="223" t="n"/>
      <c r="X1909" s="225" t="n"/>
      <c r="Y1909" s="262" t="n"/>
      <c r="Z1909" s="226" t="n"/>
      <c r="AA1909" s="241" t="n"/>
      <c r="AB1909" s="237" t="n"/>
    </row>
    <row r="1910" ht="15" customHeight="1" s="283">
      <c r="A1910" s="109" t="n"/>
      <c r="B1910" s="222" t="n"/>
      <c r="C1910" s="223" t="n"/>
      <c r="D1910" s="223" t="n"/>
      <c r="E1910" s="223" t="n"/>
      <c r="F1910" s="223" t="n"/>
      <c r="G1910" s="223" t="n"/>
      <c r="H1910" s="223" t="n"/>
      <c r="I1910" s="258" t="n"/>
      <c r="J1910" s="186" t="n"/>
      <c r="K1910" s="223" t="n"/>
      <c r="L1910" s="223" t="n"/>
      <c r="M1910" s="259" t="n"/>
      <c r="N1910" s="223" t="n"/>
      <c r="O1910" s="223" t="n"/>
      <c r="P1910" s="260" t="n"/>
      <c r="Q1910" s="260" t="n"/>
      <c r="R1910" s="223" t="n"/>
      <c r="S1910" s="223" t="n"/>
      <c r="T1910" s="223" t="n"/>
      <c r="U1910" s="261" t="n"/>
      <c r="V1910" s="86" t="n"/>
      <c r="W1910" s="223" t="n"/>
      <c r="X1910" s="225" t="n"/>
      <c r="Y1910" s="262" t="n"/>
      <c r="Z1910" s="226" t="n"/>
      <c r="AA1910" s="241" t="n"/>
      <c r="AB1910" s="237" t="n"/>
    </row>
    <row r="1911" ht="15" customHeight="1" s="283">
      <c r="A1911" s="109" t="n"/>
      <c r="B1911" s="222" t="n"/>
      <c r="C1911" s="223" t="n"/>
      <c r="D1911" s="223" t="n"/>
      <c r="E1911" s="223" t="n"/>
      <c r="F1911" s="223" t="n"/>
      <c r="G1911" s="223" t="n"/>
      <c r="H1911" s="223" t="n"/>
      <c r="I1911" s="258" t="n"/>
      <c r="J1911" s="186" t="n"/>
      <c r="K1911" s="223" t="n"/>
      <c r="L1911" s="223" t="n"/>
      <c r="M1911" s="259" t="n"/>
      <c r="N1911" s="223" t="n"/>
      <c r="O1911" s="223" t="n"/>
      <c r="P1911" s="260" t="n"/>
      <c r="Q1911" s="260" t="n"/>
      <c r="R1911" s="223" t="n"/>
      <c r="S1911" s="223" t="n"/>
      <c r="T1911" s="223" t="n"/>
      <c r="U1911" s="261" t="n"/>
      <c r="V1911" s="86" t="n"/>
      <c r="W1911" s="223" t="n"/>
      <c r="X1911" s="225" t="n"/>
      <c r="Y1911" s="262" t="n"/>
      <c r="Z1911" s="226" t="n"/>
      <c r="AA1911" s="241" t="n"/>
      <c r="AB1911" s="237" t="n"/>
    </row>
    <row r="1912" ht="15" customHeight="1" s="283">
      <c r="A1912" s="109" t="n"/>
      <c r="B1912" s="222" t="n"/>
      <c r="C1912" s="223" t="n"/>
      <c r="D1912" s="223" t="n"/>
      <c r="E1912" s="223" t="n"/>
      <c r="F1912" s="223" t="n"/>
      <c r="G1912" s="223" t="n"/>
      <c r="H1912" s="223" t="n"/>
      <c r="I1912" s="258" t="n"/>
      <c r="J1912" s="186" t="n"/>
      <c r="K1912" s="223" t="n"/>
      <c r="L1912" s="223" t="n"/>
      <c r="M1912" s="259" t="n"/>
      <c r="N1912" s="223" t="n"/>
      <c r="O1912" s="223" t="n"/>
      <c r="P1912" s="260" t="n"/>
      <c r="Q1912" s="260" t="n"/>
      <c r="R1912" s="223" t="n"/>
      <c r="S1912" s="223" t="n"/>
      <c r="T1912" s="223" t="n"/>
      <c r="U1912" s="261" t="n"/>
      <c r="V1912" s="86" t="n"/>
      <c r="W1912" s="223" t="n"/>
      <c r="X1912" s="225" t="n"/>
      <c r="Y1912" s="262" t="n"/>
      <c r="Z1912" s="226" t="n"/>
      <c r="AA1912" s="241" t="n"/>
      <c r="AB1912" s="237" t="n"/>
    </row>
    <row r="1913" ht="15" customHeight="1" s="283">
      <c r="A1913" s="109" t="n"/>
      <c r="B1913" s="222" t="n"/>
      <c r="C1913" s="223" t="n"/>
      <c r="D1913" s="223" t="n"/>
      <c r="E1913" s="223" t="n"/>
      <c r="F1913" s="223" t="n"/>
      <c r="G1913" s="223" t="n"/>
      <c r="H1913" s="223" t="n"/>
      <c r="I1913" s="258" t="n"/>
      <c r="J1913" s="186" t="n"/>
      <c r="K1913" s="223" t="n"/>
      <c r="L1913" s="223" t="n"/>
      <c r="M1913" s="259" t="n"/>
      <c r="N1913" s="223" t="n"/>
      <c r="O1913" s="223" t="n"/>
      <c r="P1913" s="260" t="n"/>
      <c r="Q1913" s="260" t="n"/>
      <c r="R1913" s="223" t="n"/>
      <c r="S1913" s="223" t="n"/>
      <c r="T1913" s="223" t="n"/>
      <c r="U1913" s="261" t="n"/>
      <c r="V1913" s="86" t="n"/>
      <c r="W1913" s="223" t="n"/>
      <c r="X1913" s="225" t="n"/>
      <c r="Y1913" s="262" t="n"/>
      <c r="Z1913" s="226" t="n"/>
      <c r="AA1913" s="241" t="n"/>
      <c r="AB1913" s="237" t="n"/>
    </row>
    <row r="1914" ht="15" customHeight="1" s="283">
      <c r="A1914" s="109" t="n"/>
      <c r="B1914" s="222" t="n"/>
      <c r="C1914" s="223" t="n"/>
      <c r="D1914" s="223" t="n"/>
      <c r="E1914" s="223" t="n"/>
      <c r="F1914" s="223" t="n"/>
      <c r="G1914" s="223" t="n"/>
      <c r="H1914" s="223" t="n"/>
      <c r="I1914" s="258" t="n"/>
      <c r="J1914" s="186" t="n"/>
      <c r="K1914" s="223" t="n"/>
      <c r="L1914" s="223" t="n"/>
      <c r="M1914" s="259" t="n"/>
      <c r="N1914" s="223" t="n"/>
      <c r="O1914" s="223" t="n"/>
      <c r="P1914" s="260" t="n"/>
      <c r="Q1914" s="260" t="n"/>
      <c r="R1914" s="223" t="n"/>
      <c r="S1914" s="223" t="n"/>
      <c r="T1914" s="223" t="n"/>
      <c r="U1914" s="261" t="n"/>
      <c r="V1914" s="86" t="n"/>
      <c r="W1914" s="223" t="n"/>
      <c r="X1914" s="225" t="n"/>
      <c r="Y1914" s="262" t="n"/>
      <c r="Z1914" s="226" t="n"/>
      <c r="AA1914" s="241" t="n"/>
      <c r="AB1914" s="237" t="n"/>
    </row>
    <row r="1915" ht="15" customHeight="1" s="283">
      <c r="A1915" s="109" t="n"/>
      <c r="B1915" s="222" t="n"/>
      <c r="C1915" s="223" t="n"/>
      <c r="D1915" s="223" t="n"/>
      <c r="E1915" s="223" t="n"/>
      <c r="F1915" s="223" t="n"/>
      <c r="G1915" s="223" t="n"/>
      <c r="H1915" s="223" t="n"/>
      <c r="I1915" s="258" t="n"/>
      <c r="J1915" s="186" t="n"/>
      <c r="K1915" s="223" t="n"/>
      <c r="L1915" s="223" t="n"/>
      <c r="M1915" s="259" t="n"/>
      <c r="N1915" s="223" t="n"/>
      <c r="O1915" s="223" t="n"/>
      <c r="P1915" s="260" t="n"/>
      <c r="Q1915" s="260" t="n"/>
      <c r="R1915" s="223" t="n"/>
      <c r="S1915" s="223" t="n"/>
      <c r="T1915" s="223" t="n"/>
      <c r="U1915" s="261" t="n"/>
      <c r="V1915" s="86" t="n"/>
      <c r="W1915" s="223" t="n"/>
      <c r="X1915" s="225" t="n"/>
      <c r="Y1915" s="262" t="n"/>
      <c r="Z1915" s="226" t="n"/>
      <c r="AA1915" s="241" t="n"/>
      <c r="AB1915" s="237" t="n"/>
    </row>
    <row r="1916" ht="15" customHeight="1" s="283">
      <c r="A1916" s="109" t="n"/>
      <c r="B1916" s="222" t="n"/>
      <c r="C1916" s="223" t="n"/>
      <c r="D1916" s="223" t="n"/>
      <c r="E1916" s="223" t="n"/>
      <c r="F1916" s="223" t="n"/>
      <c r="G1916" s="223" t="n"/>
      <c r="H1916" s="223" t="n"/>
      <c r="I1916" s="258" t="n"/>
      <c r="J1916" s="186" t="n"/>
      <c r="K1916" s="223" t="n"/>
      <c r="L1916" s="223" t="n"/>
      <c r="M1916" s="259" t="n"/>
      <c r="N1916" s="223" t="n"/>
      <c r="O1916" s="223" t="n"/>
      <c r="P1916" s="260" t="n"/>
      <c r="Q1916" s="260" t="n"/>
      <c r="R1916" s="223" t="n"/>
      <c r="S1916" s="223" t="n"/>
      <c r="T1916" s="223" t="n"/>
      <c r="U1916" s="261" t="n"/>
      <c r="V1916" s="86" t="n"/>
      <c r="W1916" s="223" t="n"/>
      <c r="X1916" s="225" t="n"/>
      <c r="Y1916" s="262" t="n"/>
      <c r="Z1916" s="226" t="n"/>
      <c r="AA1916" s="241" t="n"/>
      <c r="AB1916" s="237" t="n"/>
    </row>
    <row r="1917" ht="15" customHeight="1" s="283">
      <c r="A1917" s="109" t="n"/>
      <c r="B1917" s="222" t="n"/>
      <c r="C1917" s="223" t="n"/>
      <c r="D1917" s="223" t="n"/>
      <c r="E1917" s="223" t="n"/>
      <c r="F1917" s="223" t="n"/>
      <c r="G1917" s="223" t="n"/>
      <c r="H1917" s="223" t="n"/>
      <c r="I1917" s="258" t="n"/>
      <c r="J1917" s="186" t="n"/>
      <c r="K1917" s="223" t="n"/>
      <c r="L1917" s="223" t="n"/>
      <c r="M1917" s="259" t="n"/>
      <c r="N1917" s="223" t="n"/>
      <c r="O1917" s="223" t="n"/>
      <c r="P1917" s="260" t="n"/>
      <c r="Q1917" s="260" t="n"/>
      <c r="R1917" s="223" t="n"/>
      <c r="S1917" s="223" t="n"/>
      <c r="T1917" s="223" t="n"/>
      <c r="U1917" s="261" t="n"/>
      <c r="V1917" s="86" t="n"/>
      <c r="W1917" s="223" t="n"/>
      <c r="X1917" s="225" t="n"/>
      <c r="Y1917" s="262" t="n"/>
      <c r="Z1917" s="226" t="n"/>
      <c r="AA1917" s="241" t="n"/>
      <c r="AB1917" s="237" t="n"/>
    </row>
    <row r="1918" ht="15" customHeight="1" s="283">
      <c r="A1918" s="109" t="n"/>
      <c r="B1918" s="222" t="n"/>
      <c r="C1918" s="223" t="n"/>
      <c r="D1918" s="223" t="n"/>
      <c r="E1918" s="223" t="n"/>
      <c r="F1918" s="223" t="n"/>
      <c r="G1918" s="223" t="n"/>
      <c r="H1918" s="223" t="n"/>
      <c r="I1918" s="258" t="n"/>
      <c r="J1918" s="186" t="n"/>
      <c r="K1918" s="223" t="n"/>
      <c r="L1918" s="223" t="n"/>
      <c r="M1918" s="259" t="n"/>
      <c r="N1918" s="223" t="n"/>
      <c r="O1918" s="223" t="n"/>
      <c r="P1918" s="260" t="n"/>
      <c r="Q1918" s="260" t="n"/>
      <c r="R1918" s="223" t="n"/>
      <c r="S1918" s="223" t="n"/>
      <c r="T1918" s="223" t="n"/>
      <c r="U1918" s="261" t="n"/>
      <c r="V1918" s="86" t="n"/>
      <c r="W1918" s="223" t="n"/>
      <c r="X1918" s="225" t="n"/>
      <c r="Y1918" s="262" t="n"/>
      <c r="Z1918" s="226" t="n"/>
      <c r="AA1918" s="241" t="n"/>
      <c r="AB1918" s="237" t="n"/>
    </row>
    <row r="1919" ht="15" customHeight="1" s="283">
      <c r="A1919" s="109" t="n"/>
      <c r="B1919" s="222" t="n"/>
      <c r="C1919" s="223" t="n"/>
      <c r="D1919" s="223" t="n"/>
      <c r="E1919" s="223" t="n"/>
      <c r="F1919" s="223" t="n"/>
      <c r="G1919" s="223" t="n"/>
      <c r="H1919" s="223" t="n"/>
      <c r="I1919" s="258" t="n"/>
      <c r="J1919" s="186" t="n"/>
      <c r="K1919" s="223" t="n"/>
      <c r="L1919" s="223" t="n"/>
      <c r="M1919" s="259" t="n"/>
      <c r="N1919" s="223" t="n"/>
      <c r="O1919" s="223" t="n"/>
      <c r="P1919" s="260" t="n"/>
      <c r="Q1919" s="260" t="n"/>
      <c r="R1919" s="223" t="n"/>
      <c r="S1919" s="223" t="n"/>
      <c r="T1919" s="223" t="n"/>
      <c r="U1919" s="261" t="n"/>
      <c r="V1919" s="86" t="n"/>
      <c r="W1919" s="223" t="n"/>
      <c r="X1919" s="225" t="n"/>
      <c r="Y1919" s="262" t="n"/>
      <c r="Z1919" s="226" t="n"/>
      <c r="AA1919" s="241" t="n"/>
      <c r="AB1919" s="237" t="n"/>
    </row>
    <row r="1920" ht="15" customHeight="1" s="283">
      <c r="A1920" s="109" t="n"/>
      <c r="B1920" s="222" t="n"/>
      <c r="C1920" s="223" t="n"/>
      <c r="D1920" s="223" t="n"/>
      <c r="E1920" s="223" t="n"/>
      <c r="F1920" s="223" t="n"/>
      <c r="G1920" s="223" t="n"/>
      <c r="H1920" s="223" t="n"/>
      <c r="I1920" s="258" t="n"/>
      <c r="J1920" s="186" t="n"/>
      <c r="K1920" s="223" t="n"/>
      <c r="L1920" s="223" t="n"/>
      <c r="M1920" s="259" t="n"/>
      <c r="N1920" s="223" t="n"/>
      <c r="O1920" s="223" t="n"/>
      <c r="P1920" s="260" t="n"/>
      <c r="Q1920" s="260" t="n"/>
      <c r="R1920" s="223" t="n"/>
      <c r="S1920" s="223" t="n"/>
      <c r="T1920" s="223" t="n"/>
      <c r="U1920" s="261" t="n"/>
      <c r="V1920" s="86" t="n"/>
      <c r="W1920" s="223" t="n"/>
      <c r="X1920" s="225" t="n"/>
      <c r="Y1920" s="262" t="n"/>
      <c r="Z1920" s="226" t="n"/>
      <c r="AA1920" s="241" t="n"/>
      <c r="AB1920" s="237" t="n"/>
    </row>
    <row r="1921" ht="15" customHeight="1" s="283">
      <c r="A1921" s="109" t="n"/>
      <c r="B1921" s="222" t="n"/>
      <c r="C1921" s="223" t="n"/>
      <c r="D1921" s="223" t="n"/>
      <c r="E1921" s="223" t="n"/>
      <c r="F1921" s="223" t="n"/>
      <c r="G1921" s="223" t="n"/>
      <c r="H1921" s="223" t="n"/>
      <c r="I1921" s="258" t="n"/>
      <c r="J1921" s="186" t="n"/>
      <c r="K1921" s="223" t="n"/>
      <c r="L1921" s="223" t="n"/>
      <c r="M1921" s="259" t="n"/>
      <c r="N1921" s="223" t="n"/>
      <c r="O1921" s="223" t="n"/>
      <c r="P1921" s="260" t="n"/>
      <c r="Q1921" s="260" t="n"/>
      <c r="R1921" s="223" t="n"/>
      <c r="S1921" s="223" t="n"/>
      <c r="T1921" s="223" t="n"/>
      <c r="U1921" s="261" t="n"/>
      <c r="V1921" s="86" t="n"/>
      <c r="W1921" s="223" t="n"/>
      <c r="X1921" s="225" t="n"/>
      <c r="Y1921" s="262" t="n"/>
      <c r="Z1921" s="226" t="n"/>
      <c r="AA1921" s="241" t="n"/>
      <c r="AB1921" s="237" t="n"/>
    </row>
    <row r="1922" ht="15" customHeight="1" s="283">
      <c r="A1922" s="109" t="n"/>
      <c r="B1922" s="222" t="n"/>
      <c r="C1922" s="223" t="n"/>
      <c r="D1922" s="223" t="n"/>
      <c r="E1922" s="223" t="n"/>
      <c r="F1922" s="223" t="n"/>
      <c r="G1922" s="223" t="n"/>
      <c r="H1922" s="223" t="n"/>
      <c r="I1922" s="258" t="n"/>
      <c r="J1922" s="186" t="n"/>
      <c r="K1922" s="223" t="n"/>
      <c r="L1922" s="223" t="n"/>
      <c r="M1922" s="259" t="n"/>
      <c r="N1922" s="223" t="n"/>
      <c r="O1922" s="223" t="n"/>
      <c r="P1922" s="260" t="n"/>
      <c r="Q1922" s="260" t="n"/>
      <c r="R1922" s="223" t="n"/>
      <c r="S1922" s="223" t="n"/>
      <c r="T1922" s="223" t="n"/>
      <c r="U1922" s="261" t="n"/>
      <c r="V1922" s="86" t="n"/>
      <c r="W1922" s="223" t="n"/>
      <c r="X1922" s="225" t="n"/>
      <c r="Y1922" s="262" t="n"/>
      <c r="Z1922" s="226" t="n"/>
      <c r="AA1922" s="241" t="n"/>
      <c r="AB1922" s="237" t="n"/>
    </row>
    <row r="1923" ht="15" customHeight="1" s="283">
      <c r="A1923" s="109" t="n"/>
      <c r="B1923" s="222" t="n"/>
      <c r="C1923" s="223" t="n"/>
      <c r="D1923" s="223" t="n"/>
      <c r="E1923" s="223" t="n"/>
      <c r="F1923" s="223" t="n"/>
      <c r="G1923" s="223" t="n"/>
      <c r="H1923" s="223" t="n"/>
      <c r="I1923" s="258" t="n"/>
      <c r="J1923" s="186" t="n"/>
      <c r="K1923" s="223" t="n"/>
      <c r="L1923" s="223" t="n"/>
      <c r="M1923" s="259" t="n"/>
      <c r="N1923" s="223" t="n"/>
      <c r="O1923" s="223" t="n"/>
      <c r="P1923" s="260" t="n"/>
      <c r="Q1923" s="260" t="n"/>
      <c r="R1923" s="223" t="n"/>
      <c r="S1923" s="223" t="n"/>
      <c r="T1923" s="223" t="n"/>
      <c r="U1923" s="261" t="n"/>
      <c r="V1923" s="86" t="n"/>
      <c r="W1923" s="223" t="n"/>
      <c r="X1923" s="225" t="n"/>
      <c r="Y1923" s="262" t="n"/>
      <c r="Z1923" s="226" t="n"/>
      <c r="AA1923" s="241" t="n"/>
      <c r="AB1923" s="237" t="n"/>
    </row>
    <row r="1924" ht="15" customHeight="1" s="283">
      <c r="A1924" s="109" t="n"/>
      <c r="B1924" s="222" t="n"/>
      <c r="C1924" s="223" t="n"/>
      <c r="D1924" s="223" t="n"/>
      <c r="E1924" s="223" t="n"/>
      <c r="F1924" s="223" t="n"/>
      <c r="G1924" s="223" t="n"/>
      <c r="H1924" s="223" t="n"/>
      <c r="I1924" s="258" t="n"/>
      <c r="J1924" s="186" t="n"/>
      <c r="K1924" s="223" t="n"/>
      <c r="L1924" s="223" t="n"/>
      <c r="M1924" s="259" t="n"/>
      <c r="N1924" s="223" t="n"/>
      <c r="O1924" s="223" t="n"/>
      <c r="P1924" s="260" t="n"/>
      <c r="Q1924" s="260" t="n"/>
      <c r="R1924" s="223" t="n"/>
      <c r="S1924" s="223" t="n"/>
      <c r="T1924" s="223" t="n"/>
      <c r="U1924" s="261" t="n"/>
      <c r="V1924" s="86" t="n"/>
      <c r="W1924" s="223" t="n"/>
      <c r="X1924" s="225" t="n"/>
      <c r="Y1924" s="262" t="n"/>
      <c r="Z1924" s="226" t="n"/>
      <c r="AA1924" s="241" t="n"/>
      <c r="AB1924" s="237" t="n"/>
    </row>
    <row r="1925" ht="15" customHeight="1" s="283">
      <c r="A1925" s="109" t="n"/>
      <c r="B1925" s="222" t="n"/>
      <c r="C1925" s="223" t="n"/>
      <c r="D1925" s="223" t="n"/>
      <c r="E1925" s="223" t="n"/>
      <c r="F1925" s="223" t="n"/>
      <c r="G1925" s="223" t="n"/>
      <c r="H1925" s="223" t="n"/>
      <c r="I1925" s="258" t="n"/>
      <c r="J1925" s="186" t="n"/>
      <c r="K1925" s="223" t="n"/>
      <c r="L1925" s="223" t="n"/>
      <c r="M1925" s="259" t="n"/>
      <c r="N1925" s="223" t="n"/>
      <c r="O1925" s="223" t="n"/>
      <c r="P1925" s="260" t="n"/>
      <c r="Q1925" s="260" t="n"/>
      <c r="R1925" s="223" t="n"/>
      <c r="S1925" s="223" t="n"/>
      <c r="T1925" s="223" t="n"/>
      <c r="U1925" s="261" t="n"/>
      <c r="V1925" s="86" t="n"/>
      <c r="W1925" s="223" t="n"/>
      <c r="X1925" s="225" t="n"/>
      <c r="Y1925" s="262" t="n"/>
      <c r="Z1925" s="226" t="n"/>
      <c r="AA1925" s="241" t="n"/>
      <c r="AB1925" s="237" t="n"/>
    </row>
    <row r="1926" ht="15" customHeight="1" s="283">
      <c r="A1926" s="109" t="n"/>
      <c r="B1926" s="222" t="n"/>
      <c r="C1926" s="223" t="n"/>
      <c r="D1926" s="223" t="n"/>
      <c r="E1926" s="223" t="n"/>
      <c r="F1926" s="223" t="n"/>
      <c r="G1926" s="223" t="n"/>
      <c r="H1926" s="223" t="n"/>
      <c r="I1926" s="258" t="n"/>
      <c r="J1926" s="186" t="n"/>
      <c r="K1926" s="223" t="n"/>
      <c r="L1926" s="223" t="n"/>
      <c r="M1926" s="259" t="n"/>
      <c r="N1926" s="223" t="n"/>
      <c r="O1926" s="223" t="n"/>
      <c r="P1926" s="260" t="n"/>
      <c r="Q1926" s="260" t="n"/>
      <c r="R1926" s="223" t="n"/>
      <c r="S1926" s="223" t="n"/>
      <c r="T1926" s="223" t="n"/>
      <c r="U1926" s="261" t="n"/>
      <c r="V1926" s="86" t="n"/>
      <c r="W1926" s="223" t="n"/>
      <c r="X1926" s="225" t="n"/>
      <c r="Y1926" s="262" t="n"/>
      <c r="Z1926" s="226" t="n"/>
      <c r="AA1926" s="241" t="n"/>
      <c r="AB1926" s="237" t="n"/>
    </row>
    <row r="1927" ht="15" customHeight="1" s="283">
      <c r="A1927" s="109" t="n"/>
      <c r="B1927" s="222" t="n"/>
      <c r="C1927" s="223" t="n"/>
      <c r="D1927" s="223" t="n"/>
      <c r="E1927" s="223" t="n"/>
      <c r="F1927" s="223" t="n"/>
      <c r="G1927" s="223" t="n"/>
      <c r="H1927" s="223" t="n"/>
      <c r="I1927" s="258" t="n"/>
      <c r="J1927" s="186" t="n"/>
      <c r="K1927" s="223" t="n"/>
      <c r="L1927" s="223" t="n"/>
      <c r="M1927" s="259" t="n"/>
      <c r="N1927" s="223" t="n"/>
      <c r="O1927" s="223" t="n"/>
      <c r="P1927" s="260" t="n"/>
      <c r="Q1927" s="260" t="n"/>
      <c r="R1927" s="223" t="n"/>
      <c r="S1927" s="223" t="n"/>
      <c r="T1927" s="223" t="n"/>
      <c r="U1927" s="261" t="n"/>
      <c r="V1927" s="86" t="n"/>
      <c r="W1927" s="223" t="n"/>
      <c r="X1927" s="225" t="n"/>
      <c r="Y1927" s="262" t="n"/>
      <c r="Z1927" s="226" t="n"/>
      <c r="AA1927" s="241" t="n"/>
      <c r="AB1927" s="237" t="n"/>
    </row>
    <row r="1928" ht="15" customHeight="1" s="283">
      <c r="A1928" s="109" t="n"/>
      <c r="B1928" s="222" t="n"/>
      <c r="C1928" s="223" t="n"/>
      <c r="D1928" s="223" t="n"/>
      <c r="E1928" s="223" t="n"/>
      <c r="F1928" s="223" t="n"/>
      <c r="G1928" s="223" t="n"/>
      <c r="H1928" s="223" t="n"/>
      <c r="I1928" s="258" t="n"/>
      <c r="J1928" s="186" t="n"/>
      <c r="K1928" s="223" t="n"/>
      <c r="L1928" s="223" t="n"/>
      <c r="M1928" s="259" t="n"/>
      <c r="N1928" s="223" t="n"/>
      <c r="O1928" s="223" t="n"/>
      <c r="P1928" s="260" t="n"/>
      <c r="Q1928" s="260" t="n"/>
      <c r="R1928" s="223" t="n"/>
      <c r="S1928" s="223" t="n"/>
      <c r="T1928" s="223" t="n"/>
      <c r="U1928" s="261" t="n"/>
      <c r="V1928" s="86" t="n"/>
      <c r="W1928" s="223" t="n"/>
      <c r="X1928" s="225" t="n"/>
      <c r="Y1928" s="262" t="n"/>
      <c r="Z1928" s="226" t="n"/>
      <c r="AA1928" s="241" t="n"/>
      <c r="AB1928" s="237" t="n"/>
    </row>
    <row r="1929" ht="15" customHeight="1" s="283">
      <c r="A1929" s="109" t="n"/>
      <c r="B1929" s="222" t="n"/>
      <c r="C1929" s="223" t="n"/>
      <c r="D1929" s="223" t="n"/>
      <c r="E1929" s="223" t="n"/>
      <c r="F1929" s="223" t="n"/>
      <c r="G1929" s="223" t="n"/>
      <c r="H1929" s="223" t="n"/>
      <c r="I1929" s="258" t="n"/>
      <c r="J1929" s="186" t="n"/>
      <c r="K1929" s="223" t="n"/>
      <c r="L1929" s="223" t="n"/>
      <c r="M1929" s="259" t="n"/>
      <c r="N1929" s="223" t="n"/>
      <c r="O1929" s="223" t="n"/>
      <c r="P1929" s="260" t="n"/>
      <c r="Q1929" s="260" t="n"/>
      <c r="R1929" s="223" t="n"/>
      <c r="S1929" s="223" t="n"/>
      <c r="T1929" s="223" t="n"/>
      <c r="U1929" s="261" t="n"/>
      <c r="V1929" s="86" t="n"/>
      <c r="W1929" s="223" t="n"/>
      <c r="X1929" s="225" t="n"/>
      <c r="Y1929" s="262" t="n"/>
      <c r="Z1929" s="226" t="n"/>
      <c r="AA1929" s="241" t="n"/>
      <c r="AB1929" s="237" t="n"/>
    </row>
    <row r="1930" ht="15" customHeight="1" s="283">
      <c r="A1930" s="109" t="n"/>
      <c r="B1930" s="222" t="n"/>
      <c r="C1930" s="223" t="n"/>
      <c r="D1930" s="223" t="n"/>
      <c r="E1930" s="223" t="n"/>
      <c r="F1930" s="223" t="n"/>
      <c r="G1930" s="223" t="n"/>
      <c r="H1930" s="223" t="n"/>
      <c r="I1930" s="258" t="n"/>
      <c r="J1930" s="186" t="n"/>
      <c r="K1930" s="223" t="n"/>
      <c r="L1930" s="223" t="n"/>
      <c r="M1930" s="259" t="n"/>
      <c r="N1930" s="223" t="n"/>
      <c r="O1930" s="223" t="n"/>
      <c r="P1930" s="260" t="n"/>
      <c r="Q1930" s="260" t="n"/>
      <c r="R1930" s="223" t="n"/>
      <c r="S1930" s="223" t="n"/>
      <c r="T1930" s="223" t="n"/>
      <c r="U1930" s="261" t="n"/>
      <c r="V1930" s="86" t="n"/>
      <c r="W1930" s="223" t="n"/>
      <c r="X1930" s="225" t="n"/>
      <c r="Y1930" s="262" t="n"/>
      <c r="Z1930" s="226" t="n"/>
      <c r="AA1930" s="241" t="n"/>
      <c r="AB1930" s="237" t="n"/>
    </row>
    <row r="1931" ht="15" customHeight="1" s="283">
      <c r="A1931" s="109" t="n"/>
      <c r="B1931" s="222" t="n"/>
      <c r="C1931" s="223" t="n"/>
      <c r="D1931" s="223" t="n"/>
      <c r="E1931" s="223" t="n"/>
      <c r="F1931" s="223" t="n"/>
      <c r="G1931" s="223" t="n"/>
      <c r="H1931" s="223" t="n"/>
      <c r="I1931" s="258" t="n"/>
      <c r="J1931" s="186" t="n"/>
      <c r="K1931" s="223" t="n"/>
      <c r="L1931" s="223" t="n"/>
      <c r="M1931" s="259" t="n"/>
      <c r="N1931" s="223" t="n"/>
      <c r="O1931" s="223" t="n"/>
      <c r="P1931" s="260" t="n"/>
      <c r="Q1931" s="260" t="n"/>
      <c r="R1931" s="223" t="n"/>
      <c r="S1931" s="223" t="n"/>
      <c r="T1931" s="223" t="n"/>
      <c r="U1931" s="261" t="n"/>
      <c r="V1931" s="86" t="n"/>
      <c r="W1931" s="223" t="n"/>
      <c r="X1931" s="225" t="n"/>
      <c r="Y1931" s="262" t="n"/>
      <c r="Z1931" s="226" t="n"/>
      <c r="AA1931" s="241" t="n"/>
      <c r="AB1931" s="237" t="n"/>
    </row>
    <row r="1932" ht="15" customHeight="1" s="283">
      <c r="A1932" s="109" t="n"/>
      <c r="B1932" s="222" t="n"/>
      <c r="C1932" s="223" t="n"/>
      <c r="D1932" s="223" t="n"/>
      <c r="E1932" s="223" t="n"/>
      <c r="F1932" s="223" t="n"/>
      <c r="G1932" s="223" t="n"/>
      <c r="H1932" s="223" t="n"/>
      <c r="I1932" s="258" t="n"/>
      <c r="J1932" s="186" t="n"/>
      <c r="K1932" s="223" t="n"/>
      <c r="L1932" s="223" t="n"/>
      <c r="M1932" s="259" t="n"/>
      <c r="N1932" s="223" t="n"/>
      <c r="O1932" s="223" t="n"/>
      <c r="P1932" s="260" t="n"/>
      <c r="Q1932" s="260" t="n"/>
      <c r="R1932" s="223" t="n"/>
      <c r="S1932" s="223" t="n"/>
      <c r="T1932" s="223" t="n"/>
      <c r="U1932" s="261" t="n"/>
      <c r="V1932" s="86" t="n"/>
      <c r="W1932" s="223" t="n"/>
      <c r="X1932" s="225" t="n"/>
      <c r="Y1932" s="262" t="n"/>
      <c r="Z1932" s="226" t="n"/>
      <c r="AA1932" s="241" t="n"/>
      <c r="AB1932" s="237" t="n"/>
    </row>
    <row r="1933" ht="15" customHeight="1" s="283">
      <c r="A1933" s="109" t="n"/>
      <c r="B1933" s="222" t="n"/>
      <c r="C1933" s="223" t="n"/>
      <c r="D1933" s="223" t="n"/>
      <c r="E1933" s="223" t="n"/>
      <c r="F1933" s="223" t="n"/>
      <c r="G1933" s="223" t="n"/>
      <c r="H1933" s="223" t="n"/>
      <c r="I1933" s="258" t="n"/>
      <c r="J1933" s="186" t="n"/>
      <c r="K1933" s="223" t="n"/>
      <c r="L1933" s="223" t="n"/>
      <c r="M1933" s="259" t="n"/>
      <c r="N1933" s="223" t="n"/>
      <c r="O1933" s="223" t="n"/>
      <c r="P1933" s="260" t="n"/>
      <c r="Q1933" s="260" t="n"/>
      <c r="R1933" s="223" t="n"/>
      <c r="S1933" s="223" t="n"/>
      <c r="T1933" s="223" t="n"/>
      <c r="U1933" s="261" t="n"/>
      <c r="V1933" s="86" t="n"/>
      <c r="W1933" s="223" t="n"/>
      <c r="X1933" s="225" t="n"/>
      <c r="Y1933" s="262" t="n"/>
      <c r="Z1933" s="226" t="n"/>
      <c r="AA1933" s="241" t="n"/>
      <c r="AB1933" s="237" t="n"/>
    </row>
    <row r="1934" ht="15" customHeight="1" s="283">
      <c r="A1934" s="109" t="n"/>
      <c r="B1934" s="222" t="n"/>
      <c r="C1934" s="223" t="n"/>
      <c r="D1934" s="223" t="n"/>
      <c r="E1934" s="223" t="n"/>
      <c r="F1934" s="223" t="n"/>
      <c r="G1934" s="223" t="n"/>
      <c r="H1934" s="223" t="n"/>
      <c r="I1934" s="258" t="n"/>
      <c r="J1934" s="186" t="n"/>
      <c r="K1934" s="223" t="n"/>
      <c r="L1934" s="223" t="n"/>
      <c r="M1934" s="259" t="n"/>
      <c r="N1934" s="223" t="n"/>
      <c r="O1934" s="223" t="n"/>
      <c r="P1934" s="260" t="n"/>
      <c r="Q1934" s="260" t="n"/>
      <c r="R1934" s="223" t="n"/>
      <c r="S1934" s="223" t="n"/>
      <c r="T1934" s="223" t="n"/>
      <c r="U1934" s="261" t="n"/>
      <c r="V1934" s="86" t="n"/>
      <c r="W1934" s="223" t="n"/>
      <c r="X1934" s="225" t="n"/>
      <c r="Y1934" s="262" t="n"/>
      <c r="Z1934" s="226" t="n"/>
      <c r="AA1934" s="241" t="n"/>
      <c r="AB1934" s="237" t="n"/>
    </row>
    <row r="1935" ht="15" customHeight="1" s="283">
      <c r="A1935" s="109" t="n"/>
      <c r="B1935" s="222" t="n"/>
      <c r="C1935" s="223" t="n"/>
      <c r="D1935" s="223" t="n"/>
      <c r="E1935" s="223" t="n"/>
      <c r="F1935" s="223" t="n"/>
      <c r="G1935" s="223" t="n"/>
      <c r="H1935" s="223" t="n"/>
      <c r="I1935" s="258" t="n"/>
      <c r="J1935" s="186" t="n"/>
      <c r="K1935" s="223" t="n"/>
      <c r="L1935" s="223" t="n"/>
      <c r="M1935" s="259" t="n"/>
      <c r="N1935" s="223" t="n"/>
      <c r="O1935" s="223" t="n"/>
      <c r="P1935" s="260" t="n"/>
      <c r="Q1935" s="260" t="n"/>
      <c r="R1935" s="223" t="n"/>
      <c r="S1935" s="223" t="n"/>
      <c r="T1935" s="223" t="n"/>
      <c r="U1935" s="261" t="n"/>
      <c r="V1935" s="86" t="n"/>
      <c r="W1935" s="223" t="n"/>
      <c r="X1935" s="225" t="n"/>
      <c r="Y1935" s="262" t="n"/>
      <c r="Z1935" s="226" t="n"/>
      <c r="AA1935" s="241" t="n"/>
      <c r="AB1935" s="237" t="n"/>
    </row>
    <row r="1936" ht="15" customHeight="1" s="283">
      <c r="A1936" s="109" t="n"/>
      <c r="B1936" s="222" t="n"/>
      <c r="C1936" s="223" t="n"/>
      <c r="D1936" s="223" t="n"/>
      <c r="E1936" s="223" t="n"/>
      <c r="F1936" s="223" t="n"/>
      <c r="G1936" s="223" t="n"/>
      <c r="H1936" s="223" t="n"/>
      <c r="I1936" s="258" t="n"/>
      <c r="J1936" s="186" t="n"/>
      <c r="K1936" s="223" t="n"/>
      <c r="L1936" s="223" t="n"/>
      <c r="M1936" s="259" t="n"/>
      <c r="N1936" s="223" t="n"/>
      <c r="O1936" s="223" t="n"/>
      <c r="P1936" s="260" t="n"/>
      <c r="Q1936" s="260" t="n"/>
      <c r="R1936" s="223" t="n"/>
      <c r="S1936" s="223" t="n"/>
      <c r="T1936" s="223" t="n"/>
      <c r="U1936" s="261" t="n"/>
      <c r="V1936" s="86" t="n"/>
      <c r="W1936" s="223" t="n"/>
      <c r="X1936" s="225" t="n"/>
      <c r="Y1936" s="262" t="n"/>
      <c r="Z1936" s="226" t="n"/>
      <c r="AA1936" s="241" t="n"/>
      <c r="AB1936" s="237" t="n"/>
    </row>
    <row r="1937" ht="15" customHeight="1" s="283">
      <c r="A1937" s="109" t="n"/>
      <c r="B1937" s="222" t="n"/>
      <c r="C1937" s="223" t="n"/>
      <c r="D1937" s="223" t="n"/>
      <c r="E1937" s="223" t="n"/>
      <c r="F1937" s="223" t="n"/>
      <c r="G1937" s="223" t="n"/>
      <c r="H1937" s="223" t="n"/>
      <c r="I1937" s="258" t="n"/>
      <c r="J1937" s="186" t="n"/>
      <c r="K1937" s="223" t="n"/>
      <c r="L1937" s="223" t="n"/>
      <c r="M1937" s="259" t="n"/>
      <c r="N1937" s="223" t="n"/>
      <c r="O1937" s="223" t="n"/>
      <c r="P1937" s="260" t="n"/>
      <c r="Q1937" s="260" t="n"/>
      <c r="R1937" s="223" t="n"/>
      <c r="S1937" s="223" t="n"/>
      <c r="T1937" s="223" t="n"/>
      <c r="U1937" s="261" t="n"/>
      <c r="V1937" s="86" t="n"/>
      <c r="W1937" s="223" t="n"/>
      <c r="X1937" s="225" t="n"/>
      <c r="Y1937" s="262" t="n"/>
      <c r="Z1937" s="226" t="n"/>
      <c r="AA1937" s="241" t="n"/>
      <c r="AB1937" s="237" t="n"/>
    </row>
    <row r="1938" ht="15" customHeight="1" s="283">
      <c r="A1938" s="109" t="n"/>
      <c r="B1938" s="222" t="n"/>
      <c r="C1938" s="223" t="n"/>
      <c r="D1938" s="223" t="n"/>
      <c r="E1938" s="223" t="n"/>
      <c r="F1938" s="223" t="n"/>
      <c r="G1938" s="223" t="n"/>
      <c r="H1938" s="223" t="n"/>
      <c r="I1938" s="258" t="n"/>
      <c r="J1938" s="186" t="n"/>
      <c r="K1938" s="223" t="n"/>
      <c r="L1938" s="223" t="n"/>
      <c r="M1938" s="259" t="n"/>
      <c r="N1938" s="223" t="n"/>
      <c r="O1938" s="223" t="n"/>
      <c r="P1938" s="260" t="n"/>
      <c r="Q1938" s="260" t="n"/>
      <c r="R1938" s="223" t="n"/>
      <c r="S1938" s="223" t="n"/>
      <c r="T1938" s="223" t="n"/>
      <c r="U1938" s="261" t="n"/>
      <c r="V1938" s="86" t="n"/>
      <c r="W1938" s="223" t="n"/>
      <c r="X1938" s="225" t="n"/>
      <c r="Y1938" s="262" t="n"/>
      <c r="Z1938" s="226" t="n"/>
      <c r="AA1938" s="241" t="n"/>
      <c r="AB1938" s="237" t="n"/>
    </row>
    <row r="1939" ht="15" customHeight="1" s="283">
      <c r="A1939" s="109" t="n"/>
      <c r="B1939" s="222" t="n"/>
      <c r="C1939" s="223" t="n"/>
      <c r="D1939" s="223" t="n"/>
      <c r="E1939" s="223" t="n"/>
      <c r="F1939" s="223" t="n"/>
      <c r="G1939" s="223" t="n"/>
      <c r="H1939" s="223" t="n"/>
      <c r="I1939" s="258" t="n"/>
      <c r="J1939" s="186" t="n"/>
      <c r="K1939" s="223" t="n"/>
      <c r="L1939" s="223" t="n"/>
      <c r="M1939" s="259" t="n"/>
      <c r="N1939" s="223" t="n"/>
      <c r="O1939" s="223" t="n"/>
      <c r="P1939" s="260" t="n"/>
      <c r="Q1939" s="260" t="n"/>
      <c r="R1939" s="223" t="n"/>
      <c r="S1939" s="223" t="n"/>
      <c r="T1939" s="223" t="n"/>
      <c r="U1939" s="261" t="n"/>
      <c r="V1939" s="86" t="n"/>
      <c r="W1939" s="223" t="n"/>
      <c r="X1939" s="225" t="n"/>
      <c r="Y1939" s="262" t="n"/>
      <c r="Z1939" s="226" t="n"/>
      <c r="AA1939" s="241" t="n"/>
      <c r="AB1939" s="237" t="n"/>
    </row>
    <row r="1940" ht="15" customHeight="1" s="283">
      <c r="A1940" s="109" t="n"/>
      <c r="B1940" s="222" t="n"/>
      <c r="C1940" s="223" t="n"/>
      <c r="D1940" s="223" t="n"/>
      <c r="E1940" s="223" t="n"/>
      <c r="F1940" s="223" t="n"/>
      <c r="G1940" s="223" t="n"/>
      <c r="H1940" s="223" t="n"/>
      <c r="I1940" s="258" t="n"/>
      <c r="J1940" s="186" t="n"/>
      <c r="K1940" s="223" t="n"/>
      <c r="L1940" s="223" t="n"/>
      <c r="M1940" s="259" t="n"/>
      <c r="N1940" s="223" t="n"/>
      <c r="O1940" s="223" t="n"/>
      <c r="P1940" s="260" t="n"/>
      <c r="Q1940" s="260" t="n"/>
      <c r="R1940" s="223" t="n"/>
      <c r="S1940" s="223" t="n"/>
      <c r="T1940" s="223" t="n"/>
      <c r="U1940" s="261" t="n"/>
      <c r="V1940" s="86" t="n"/>
      <c r="W1940" s="223" t="n"/>
      <c r="X1940" s="225" t="n"/>
      <c r="Y1940" s="262" t="n"/>
      <c r="Z1940" s="226" t="n"/>
      <c r="AA1940" s="241" t="n"/>
      <c r="AB1940" s="237" t="n"/>
    </row>
    <row r="1941" ht="15" customHeight="1" s="283">
      <c r="A1941" s="109" t="n"/>
      <c r="B1941" s="222" t="n"/>
      <c r="C1941" s="223" t="n"/>
      <c r="D1941" s="223" t="n"/>
      <c r="E1941" s="223" t="n"/>
      <c r="F1941" s="223" t="n"/>
      <c r="G1941" s="223" t="n"/>
      <c r="H1941" s="223" t="n"/>
      <c r="I1941" s="258" t="n"/>
      <c r="J1941" s="186" t="n"/>
      <c r="K1941" s="223" t="n"/>
      <c r="L1941" s="223" t="n"/>
      <c r="M1941" s="259" t="n"/>
      <c r="N1941" s="223" t="n"/>
      <c r="O1941" s="223" t="n"/>
      <c r="P1941" s="260" t="n"/>
      <c r="Q1941" s="260" t="n"/>
      <c r="R1941" s="223" t="n"/>
      <c r="S1941" s="223" t="n"/>
      <c r="T1941" s="223" t="n"/>
      <c r="U1941" s="261" t="n"/>
      <c r="V1941" s="86" t="n"/>
      <c r="W1941" s="223" t="n"/>
      <c r="X1941" s="225" t="n"/>
      <c r="Y1941" s="262" t="n"/>
      <c r="Z1941" s="226" t="n"/>
      <c r="AA1941" s="241" t="n"/>
      <c r="AB1941" s="237" t="n"/>
    </row>
    <row r="1942" ht="15" customHeight="1" s="283">
      <c r="A1942" s="109" t="n"/>
      <c r="B1942" s="222" t="n"/>
      <c r="C1942" s="223" t="n"/>
      <c r="D1942" s="223" t="n"/>
      <c r="E1942" s="223" t="n"/>
      <c r="F1942" s="223" t="n"/>
      <c r="G1942" s="223" t="n"/>
      <c r="H1942" s="223" t="n"/>
      <c r="I1942" s="258" t="n"/>
      <c r="J1942" s="186" t="n"/>
      <c r="K1942" s="223" t="n"/>
      <c r="L1942" s="223" t="n"/>
      <c r="M1942" s="259" t="n"/>
      <c r="N1942" s="223" t="n"/>
      <c r="O1942" s="223" t="n"/>
      <c r="P1942" s="260" t="n"/>
      <c r="Q1942" s="260" t="n"/>
      <c r="R1942" s="223" t="n"/>
      <c r="S1942" s="223" t="n"/>
      <c r="T1942" s="223" t="n"/>
      <c r="U1942" s="261" t="n"/>
      <c r="V1942" s="86" t="n"/>
      <c r="W1942" s="223" t="n"/>
      <c r="X1942" s="225" t="n"/>
      <c r="Y1942" s="262" t="n"/>
      <c r="Z1942" s="226" t="n"/>
      <c r="AA1942" s="241" t="n"/>
      <c r="AB1942" s="237" t="n"/>
    </row>
    <row r="1943" ht="15" customHeight="1" s="283">
      <c r="A1943" s="109" t="n"/>
      <c r="B1943" s="222" t="n"/>
      <c r="C1943" s="223" t="n"/>
      <c r="D1943" s="223" t="n"/>
      <c r="E1943" s="223" t="n"/>
      <c r="F1943" s="223" t="n"/>
      <c r="G1943" s="223" t="n"/>
      <c r="H1943" s="223" t="n"/>
      <c r="I1943" s="258" t="n"/>
      <c r="J1943" s="186" t="n"/>
      <c r="K1943" s="223" t="n"/>
      <c r="L1943" s="223" t="n"/>
      <c r="M1943" s="259" t="n"/>
      <c r="N1943" s="223" t="n"/>
      <c r="O1943" s="223" t="n"/>
      <c r="P1943" s="260" t="n"/>
      <c r="Q1943" s="260" t="n"/>
      <c r="R1943" s="223" t="n"/>
      <c r="S1943" s="223" t="n"/>
      <c r="T1943" s="223" t="n"/>
      <c r="U1943" s="261" t="n"/>
      <c r="V1943" s="86" t="n"/>
      <c r="W1943" s="223" t="n"/>
      <c r="X1943" s="225" t="n"/>
      <c r="Y1943" s="262" t="n"/>
      <c r="Z1943" s="226" t="n"/>
      <c r="AA1943" s="241" t="n"/>
      <c r="AB1943" s="237" t="n"/>
    </row>
    <row r="1944" ht="15" customHeight="1" s="283">
      <c r="A1944" s="109" t="n"/>
      <c r="B1944" s="222" t="n"/>
      <c r="C1944" s="223" t="n"/>
      <c r="D1944" s="223" t="n"/>
      <c r="E1944" s="223" t="n"/>
      <c r="F1944" s="223" t="n"/>
      <c r="G1944" s="223" t="n"/>
      <c r="H1944" s="223" t="n"/>
      <c r="I1944" s="258" t="n"/>
      <c r="J1944" s="186" t="n"/>
      <c r="K1944" s="223" t="n"/>
      <c r="L1944" s="223" t="n"/>
      <c r="M1944" s="259" t="n"/>
      <c r="N1944" s="223" t="n"/>
      <c r="O1944" s="223" t="n"/>
      <c r="P1944" s="260" t="n"/>
      <c r="Q1944" s="260" t="n"/>
      <c r="R1944" s="223" t="n"/>
      <c r="S1944" s="223" t="n"/>
      <c r="T1944" s="223" t="n"/>
      <c r="U1944" s="261" t="n"/>
      <c r="V1944" s="86" t="n"/>
      <c r="W1944" s="223" t="n"/>
      <c r="X1944" s="225" t="n"/>
      <c r="Y1944" s="262" t="n"/>
      <c r="Z1944" s="226" t="n"/>
      <c r="AA1944" s="241" t="n"/>
      <c r="AB1944" s="237" t="n"/>
    </row>
    <row r="1945" ht="15" customHeight="1" s="283">
      <c r="A1945" s="109" t="n"/>
      <c r="B1945" s="222" t="n"/>
      <c r="C1945" s="223" t="n"/>
      <c r="D1945" s="223" t="n"/>
      <c r="E1945" s="223" t="n"/>
      <c r="F1945" s="223" t="n"/>
      <c r="G1945" s="223" t="n"/>
      <c r="H1945" s="223" t="n"/>
      <c r="I1945" s="258" t="n"/>
      <c r="J1945" s="186" t="n"/>
      <c r="K1945" s="223" t="n"/>
      <c r="L1945" s="223" t="n"/>
      <c r="M1945" s="259" t="n"/>
      <c r="N1945" s="223" t="n"/>
      <c r="O1945" s="223" t="n"/>
      <c r="P1945" s="260" t="n"/>
      <c r="Q1945" s="260" t="n"/>
      <c r="R1945" s="223" t="n"/>
      <c r="S1945" s="223" t="n"/>
      <c r="T1945" s="223" t="n"/>
      <c r="U1945" s="261" t="n"/>
      <c r="V1945" s="86" t="n"/>
      <c r="W1945" s="223" t="n"/>
      <c r="X1945" s="225" t="n"/>
      <c r="Y1945" s="262" t="n"/>
      <c r="Z1945" s="226" t="n"/>
      <c r="AA1945" s="241" t="n"/>
      <c r="AB1945" s="237" t="n"/>
    </row>
    <row r="1946" ht="15" customHeight="1" s="283">
      <c r="A1946" s="109" t="n"/>
      <c r="B1946" s="222" t="n"/>
      <c r="C1946" s="223" t="n"/>
      <c r="D1946" s="223" t="n"/>
      <c r="E1946" s="223" t="n"/>
      <c r="F1946" s="223" t="n"/>
      <c r="G1946" s="223" t="n"/>
      <c r="H1946" s="223" t="n"/>
      <c r="I1946" s="258" t="n"/>
      <c r="J1946" s="186" t="n"/>
      <c r="K1946" s="223" t="n"/>
      <c r="L1946" s="223" t="n"/>
      <c r="M1946" s="259" t="n"/>
      <c r="N1946" s="223" t="n"/>
      <c r="O1946" s="223" t="n"/>
      <c r="P1946" s="260" t="n"/>
      <c r="Q1946" s="260" t="n"/>
      <c r="R1946" s="223" t="n"/>
      <c r="S1946" s="223" t="n"/>
      <c r="T1946" s="223" t="n"/>
      <c r="U1946" s="261" t="n"/>
      <c r="V1946" s="86" t="n"/>
      <c r="W1946" s="223" t="n"/>
      <c r="X1946" s="225" t="n"/>
      <c r="Y1946" s="262" t="n"/>
      <c r="Z1946" s="226" t="n"/>
      <c r="AA1946" s="241" t="n"/>
      <c r="AB1946" s="237" t="n"/>
    </row>
    <row r="1947" ht="15" customHeight="1" s="283">
      <c r="A1947" s="109" t="n"/>
      <c r="B1947" s="222" t="n"/>
      <c r="C1947" s="223" t="n"/>
      <c r="D1947" s="223" t="n"/>
      <c r="E1947" s="223" t="n"/>
      <c r="F1947" s="223" t="n"/>
      <c r="G1947" s="223" t="n"/>
      <c r="H1947" s="223" t="n"/>
      <c r="I1947" s="258" t="n"/>
      <c r="J1947" s="186" t="n"/>
      <c r="K1947" s="223" t="n"/>
      <c r="L1947" s="223" t="n"/>
      <c r="M1947" s="259" t="n"/>
      <c r="N1947" s="223" t="n"/>
      <c r="O1947" s="223" t="n"/>
      <c r="P1947" s="260" t="n"/>
      <c r="Q1947" s="260" t="n"/>
      <c r="R1947" s="223" t="n"/>
      <c r="S1947" s="223" t="n"/>
      <c r="T1947" s="223" t="n"/>
      <c r="U1947" s="261" t="n"/>
      <c r="V1947" s="86" t="n"/>
      <c r="W1947" s="223" t="n"/>
      <c r="X1947" s="225" t="n"/>
      <c r="Y1947" s="262" t="n"/>
      <c r="Z1947" s="226" t="n"/>
      <c r="AA1947" s="241" t="n"/>
      <c r="AB1947" s="237" t="n"/>
    </row>
    <row r="1948" ht="15" customHeight="1" s="283">
      <c r="A1948" s="109" t="n"/>
      <c r="B1948" s="222" t="n"/>
      <c r="C1948" s="223" t="n"/>
      <c r="D1948" s="223" t="n"/>
      <c r="E1948" s="223" t="n"/>
      <c r="F1948" s="223" t="n"/>
      <c r="G1948" s="223" t="n"/>
      <c r="H1948" s="223" t="n"/>
      <c r="I1948" s="258" t="n"/>
      <c r="J1948" s="186" t="n"/>
      <c r="K1948" s="223" t="n"/>
      <c r="L1948" s="223" t="n"/>
      <c r="M1948" s="259" t="n"/>
      <c r="N1948" s="223" t="n"/>
      <c r="O1948" s="223" t="n"/>
      <c r="P1948" s="260" t="n"/>
      <c r="Q1948" s="260" t="n"/>
      <c r="R1948" s="223" t="n"/>
      <c r="S1948" s="223" t="n"/>
      <c r="T1948" s="223" t="n"/>
      <c r="U1948" s="261" t="n"/>
      <c r="V1948" s="86" t="n"/>
      <c r="W1948" s="223" t="n"/>
      <c r="X1948" s="225" t="n"/>
      <c r="Y1948" s="262" t="n"/>
      <c r="Z1948" s="226" t="n"/>
      <c r="AA1948" s="241" t="n"/>
      <c r="AB1948" s="237" t="n"/>
    </row>
    <row r="1949" ht="15" customHeight="1" s="283">
      <c r="A1949" s="109" t="n"/>
      <c r="B1949" s="222" t="n"/>
      <c r="C1949" s="223" t="n"/>
      <c r="D1949" s="223" t="n"/>
      <c r="E1949" s="223" t="n"/>
      <c r="F1949" s="223" t="n"/>
      <c r="G1949" s="223" t="n"/>
      <c r="H1949" s="223" t="n"/>
      <c r="I1949" s="258" t="n"/>
      <c r="J1949" s="186" t="n"/>
      <c r="K1949" s="223" t="n"/>
      <c r="L1949" s="223" t="n"/>
      <c r="M1949" s="259" t="n"/>
      <c r="N1949" s="223" t="n"/>
      <c r="O1949" s="223" t="n"/>
      <c r="P1949" s="260" t="n"/>
      <c r="Q1949" s="260" t="n"/>
      <c r="R1949" s="223" t="n"/>
      <c r="S1949" s="223" t="n"/>
      <c r="T1949" s="223" t="n"/>
      <c r="U1949" s="261" t="n"/>
      <c r="V1949" s="86" t="n"/>
      <c r="W1949" s="223" t="n"/>
      <c r="X1949" s="225" t="n"/>
      <c r="Y1949" s="262" t="n"/>
      <c r="Z1949" s="226" t="n"/>
      <c r="AA1949" s="241" t="n"/>
      <c r="AB1949" s="237" t="n"/>
    </row>
    <row r="1950" ht="15" customHeight="1" s="283">
      <c r="A1950" s="109" t="n"/>
      <c r="B1950" s="222" t="n"/>
      <c r="C1950" s="223" t="n"/>
      <c r="D1950" s="223" t="n"/>
      <c r="E1950" s="223" t="n"/>
      <c r="F1950" s="223" t="n"/>
      <c r="G1950" s="223" t="n"/>
      <c r="H1950" s="223" t="n"/>
      <c r="I1950" s="258" t="n"/>
      <c r="J1950" s="186" t="n"/>
      <c r="K1950" s="223" t="n"/>
      <c r="L1950" s="223" t="n"/>
      <c r="M1950" s="259" t="n"/>
      <c r="N1950" s="223" t="n"/>
      <c r="O1950" s="223" t="n"/>
      <c r="P1950" s="260" t="n"/>
      <c r="Q1950" s="260" t="n"/>
      <c r="R1950" s="223" t="n"/>
      <c r="S1950" s="223" t="n"/>
      <c r="T1950" s="223" t="n"/>
      <c r="U1950" s="261" t="n"/>
      <c r="V1950" s="86" t="n"/>
      <c r="W1950" s="223" t="n"/>
      <c r="X1950" s="225" t="n"/>
      <c r="Y1950" s="262" t="n"/>
      <c r="Z1950" s="226" t="n"/>
      <c r="AA1950" s="241" t="n"/>
      <c r="AB1950" s="237" t="n"/>
    </row>
    <row r="1951" ht="15" customHeight="1" s="283">
      <c r="A1951" s="109" t="n"/>
      <c r="B1951" s="222" t="n"/>
      <c r="C1951" s="223" t="n"/>
      <c r="D1951" s="223" t="n"/>
      <c r="E1951" s="223" t="n"/>
      <c r="F1951" s="223" t="n"/>
      <c r="G1951" s="223" t="n"/>
      <c r="H1951" s="223" t="n"/>
      <c r="I1951" s="258" t="n"/>
      <c r="J1951" s="186" t="n"/>
      <c r="K1951" s="223" t="n"/>
      <c r="L1951" s="223" t="n"/>
      <c r="M1951" s="259" t="n"/>
      <c r="N1951" s="223" t="n"/>
      <c r="O1951" s="223" t="n"/>
      <c r="P1951" s="260" t="n"/>
      <c r="Q1951" s="260" t="n"/>
      <c r="R1951" s="223" t="n"/>
      <c r="S1951" s="223" t="n"/>
      <c r="T1951" s="223" t="n"/>
      <c r="U1951" s="261" t="n"/>
      <c r="V1951" s="86" t="n"/>
      <c r="W1951" s="223" t="n"/>
      <c r="X1951" s="225" t="n"/>
      <c r="Y1951" s="262" t="n"/>
      <c r="Z1951" s="226" t="n"/>
      <c r="AA1951" s="241" t="n"/>
      <c r="AB1951" s="237" t="n"/>
    </row>
    <row r="1952" ht="15" customHeight="1" s="283">
      <c r="A1952" s="109" t="n"/>
      <c r="B1952" s="222" t="n"/>
      <c r="C1952" s="223" t="n"/>
      <c r="D1952" s="223" t="n"/>
      <c r="E1952" s="223" t="n"/>
      <c r="F1952" s="223" t="n"/>
      <c r="G1952" s="223" t="n"/>
      <c r="H1952" s="223" t="n"/>
      <c r="I1952" s="258" t="n"/>
      <c r="J1952" s="186" t="n"/>
      <c r="K1952" s="223" t="n"/>
      <c r="L1952" s="223" t="n"/>
      <c r="M1952" s="259" t="n"/>
      <c r="N1952" s="223" t="n"/>
      <c r="O1952" s="223" t="n"/>
      <c r="P1952" s="260" t="n"/>
      <c r="Q1952" s="260" t="n"/>
      <c r="R1952" s="223" t="n"/>
      <c r="S1952" s="223" t="n"/>
      <c r="T1952" s="223" t="n"/>
      <c r="U1952" s="261" t="n"/>
      <c r="V1952" s="86" t="n"/>
      <c r="W1952" s="223" t="n"/>
      <c r="X1952" s="225" t="n"/>
      <c r="Y1952" s="262" t="n"/>
      <c r="Z1952" s="226" t="n"/>
      <c r="AA1952" s="241" t="n"/>
      <c r="AB1952" s="237" t="n"/>
    </row>
    <row r="1953" ht="15" customHeight="1" s="283">
      <c r="A1953" s="109" t="n"/>
      <c r="B1953" s="222" t="n"/>
      <c r="C1953" s="223" t="n"/>
      <c r="D1953" s="223" t="n"/>
      <c r="E1953" s="223" t="n"/>
      <c r="F1953" s="223" t="n"/>
      <c r="G1953" s="223" t="n"/>
      <c r="H1953" s="223" t="n"/>
      <c r="I1953" s="258" t="n"/>
      <c r="J1953" s="186" t="n"/>
      <c r="K1953" s="223" t="n"/>
      <c r="L1953" s="223" t="n"/>
      <c r="M1953" s="259" t="n"/>
      <c r="N1953" s="223" t="n"/>
      <c r="O1953" s="223" t="n"/>
      <c r="P1953" s="260" t="n"/>
      <c r="Q1953" s="260" t="n"/>
      <c r="R1953" s="223" t="n"/>
      <c r="S1953" s="223" t="n"/>
      <c r="T1953" s="223" t="n"/>
      <c r="U1953" s="261" t="n"/>
      <c r="V1953" s="86" t="n"/>
      <c r="W1953" s="223" t="n"/>
      <c r="X1953" s="225" t="n"/>
      <c r="Y1953" s="262" t="n"/>
      <c r="Z1953" s="226" t="n"/>
      <c r="AA1953" s="241" t="n"/>
      <c r="AB1953" s="237" t="n"/>
    </row>
    <row r="1954" ht="15" customHeight="1" s="283">
      <c r="A1954" s="109" t="n"/>
      <c r="B1954" s="222" t="n"/>
      <c r="C1954" s="223" t="n"/>
      <c r="D1954" s="223" t="n"/>
      <c r="E1954" s="223" t="n"/>
      <c r="F1954" s="223" t="n"/>
      <c r="G1954" s="223" t="n"/>
      <c r="H1954" s="223" t="n"/>
      <c r="I1954" s="258" t="n"/>
      <c r="J1954" s="186" t="n"/>
      <c r="K1954" s="223" t="n"/>
      <c r="L1954" s="223" t="n"/>
      <c r="M1954" s="259" t="n"/>
      <c r="N1954" s="223" t="n"/>
      <c r="O1954" s="223" t="n"/>
      <c r="P1954" s="260" t="n"/>
      <c r="Q1954" s="260" t="n"/>
      <c r="R1954" s="223" t="n"/>
      <c r="S1954" s="223" t="n"/>
      <c r="T1954" s="223" t="n"/>
      <c r="U1954" s="261" t="n"/>
      <c r="V1954" s="86" t="n"/>
      <c r="W1954" s="223" t="n"/>
      <c r="X1954" s="225" t="n"/>
      <c r="Y1954" s="262" t="n"/>
      <c r="Z1954" s="226" t="n"/>
      <c r="AA1954" s="241" t="n"/>
      <c r="AB1954" s="237" t="n"/>
    </row>
    <row r="1955" ht="15" customHeight="1" s="283">
      <c r="A1955" s="109" t="n"/>
      <c r="B1955" s="222" t="n"/>
      <c r="C1955" s="223" t="n"/>
      <c r="D1955" s="223" t="n"/>
      <c r="E1955" s="223" t="n"/>
      <c r="F1955" s="223" t="n"/>
      <c r="G1955" s="223" t="n"/>
      <c r="H1955" s="223" t="n"/>
      <c r="I1955" s="258" t="n"/>
      <c r="J1955" s="186" t="n"/>
      <c r="K1955" s="223" t="n"/>
      <c r="L1955" s="223" t="n"/>
      <c r="M1955" s="259" t="n"/>
      <c r="N1955" s="223" t="n"/>
      <c r="O1955" s="223" t="n"/>
      <c r="P1955" s="260" t="n"/>
      <c r="Q1955" s="260" t="n"/>
      <c r="R1955" s="223" t="n"/>
      <c r="S1955" s="223" t="n"/>
      <c r="T1955" s="223" t="n"/>
      <c r="U1955" s="261" t="n"/>
      <c r="V1955" s="86" t="n"/>
      <c r="W1955" s="223" t="n"/>
      <c r="X1955" s="225" t="n"/>
      <c r="Y1955" s="262" t="n"/>
      <c r="Z1955" s="226" t="n"/>
      <c r="AA1955" s="241" t="n"/>
      <c r="AB1955" s="237" t="n"/>
    </row>
    <row r="1956" ht="15" customHeight="1" s="283">
      <c r="A1956" s="109" t="n"/>
      <c r="B1956" s="222" t="n"/>
      <c r="C1956" s="223" t="n"/>
      <c r="D1956" s="223" t="n"/>
      <c r="E1956" s="223" t="n"/>
      <c r="F1956" s="223" t="n"/>
      <c r="G1956" s="223" t="n"/>
      <c r="H1956" s="223" t="n"/>
      <c r="I1956" s="258" t="n"/>
      <c r="J1956" s="186" t="n"/>
      <c r="K1956" s="223" t="n"/>
      <c r="L1956" s="223" t="n"/>
      <c r="M1956" s="259" t="n"/>
      <c r="N1956" s="223" t="n"/>
      <c r="O1956" s="223" t="n"/>
      <c r="P1956" s="260" t="n"/>
      <c r="Q1956" s="260" t="n"/>
      <c r="R1956" s="223" t="n"/>
      <c r="S1956" s="223" t="n"/>
      <c r="T1956" s="223" t="n"/>
      <c r="U1956" s="261" t="n"/>
      <c r="V1956" s="86" t="n"/>
      <c r="W1956" s="223" t="n"/>
      <c r="X1956" s="225" t="n"/>
      <c r="Y1956" s="262" t="n"/>
      <c r="Z1956" s="226" t="n"/>
      <c r="AA1956" s="241" t="n"/>
      <c r="AB1956" s="237" t="n"/>
    </row>
    <row r="1957" ht="15" customHeight="1" s="283">
      <c r="A1957" s="109" t="n"/>
      <c r="B1957" s="222" t="n"/>
      <c r="C1957" s="223" t="n"/>
      <c r="D1957" s="223" t="n"/>
      <c r="E1957" s="223" t="n"/>
      <c r="F1957" s="223" t="n"/>
      <c r="G1957" s="223" t="n"/>
      <c r="H1957" s="223" t="n"/>
      <c r="I1957" s="258" t="n"/>
      <c r="J1957" s="186" t="n"/>
      <c r="K1957" s="223" t="n"/>
      <c r="L1957" s="223" t="n"/>
      <c r="M1957" s="259" t="n"/>
      <c r="N1957" s="223" t="n"/>
      <c r="O1957" s="223" t="n"/>
      <c r="P1957" s="260" t="n"/>
      <c r="Q1957" s="260" t="n"/>
      <c r="R1957" s="223" t="n"/>
      <c r="S1957" s="223" t="n"/>
      <c r="T1957" s="223" t="n"/>
      <c r="U1957" s="261" t="n"/>
      <c r="V1957" s="86" t="n"/>
      <c r="W1957" s="223" t="n"/>
      <c r="X1957" s="225" t="n"/>
      <c r="Y1957" s="262" t="n"/>
      <c r="Z1957" s="226" t="n"/>
      <c r="AA1957" s="241" t="n"/>
      <c r="AB1957" s="237" t="n"/>
    </row>
    <row r="1958" ht="15" customHeight="1" s="283">
      <c r="A1958" s="109" t="n"/>
      <c r="B1958" s="222" t="n"/>
      <c r="C1958" s="223" t="n"/>
      <c r="D1958" s="223" t="n"/>
      <c r="E1958" s="223" t="n"/>
      <c r="F1958" s="223" t="n"/>
      <c r="G1958" s="223" t="n"/>
      <c r="H1958" s="223" t="n"/>
      <c r="I1958" s="258" t="n"/>
      <c r="J1958" s="186" t="n"/>
      <c r="K1958" s="223" t="n"/>
      <c r="L1958" s="223" t="n"/>
      <c r="M1958" s="259" t="n"/>
      <c r="N1958" s="223" t="n"/>
      <c r="O1958" s="223" t="n"/>
      <c r="P1958" s="260" t="n"/>
      <c r="Q1958" s="260" t="n"/>
      <c r="R1958" s="223" t="n"/>
      <c r="S1958" s="223" t="n"/>
      <c r="T1958" s="223" t="n"/>
      <c r="U1958" s="261" t="n"/>
      <c r="V1958" s="86" t="n"/>
      <c r="W1958" s="223" t="n"/>
      <c r="X1958" s="225" t="n"/>
      <c r="Y1958" s="262" t="n"/>
      <c r="Z1958" s="226" t="n"/>
      <c r="AA1958" s="241" t="n"/>
      <c r="AB1958" s="237" t="n"/>
    </row>
    <row r="1959" ht="15" customHeight="1" s="283">
      <c r="A1959" s="109" t="n"/>
      <c r="B1959" s="222" t="n"/>
      <c r="C1959" s="223" t="n"/>
      <c r="D1959" s="223" t="n"/>
      <c r="E1959" s="223" t="n"/>
      <c r="F1959" s="223" t="n"/>
      <c r="G1959" s="223" t="n"/>
      <c r="H1959" s="223" t="n"/>
      <c r="I1959" s="258" t="n"/>
      <c r="J1959" s="186" t="n"/>
      <c r="K1959" s="223" t="n"/>
      <c r="L1959" s="223" t="n"/>
      <c r="M1959" s="259" t="n"/>
      <c r="N1959" s="223" t="n"/>
      <c r="O1959" s="223" t="n"/>
      <c r="P1959" s="260" t="n"/>
      <c r="Q1959" s="260" t="n"/>
      <c r="R1959" s="223" t="n"/>
      <c r="S1959" s="223" t="n"/>
      <c r="T1959" s="223" t="n"/>
      <c r="U1959" s="261" t="n"/>
      <c r="V1959" s="86" t="n"/>
      <c r="W1959" s="223" t="n"/>
      <c r="X1959" s="225" t="n"/>
      <c r="Y1959" s="262" t="n"/>
      <c r="Z1959" s="226" t="n"/>
      <c r="AA1959" s="241" t="n"/>
      <c r="AB1959" s="237" t="n"/>
    </row>
    <row r="1960" ht="15" customHeight="1" s="283">
      <c r="A1960" s="109" t="n"/>
      <c r="B1960" s="222" t="n"/>
      <c r="C1960" s="223" t="n"/>
      <c r="D1960" s="223" t="n"/>
      <c r="E1960" s="223" t="n"/>
      <c r="F1960" s="223" t="n"/>
      <c r="G1960" s="223" t="n"/>
      <c r="H1960" s="223" t="n"/>
      <c r="I1960" s="258" t="n"/>
      <c r="J1960" s="186" t="n"/>
      <c r="K1960" s="223" t="n"/>
      <c r="L1960" s="223" t="n"/>
      <c r="M1960" s="259" t="n"/>
      <c r="N1960" s="223" t="n"/>
      <c r="O1960" s="223" t="n"/>
      <c r="P1960" s="260" t="n"/>
      <c r="Q1960" s="260" t="n"/>
      <c r="R1960" s="223" t="n"/>
      <c r="S1960" s="223" t="n"/>
      <c r="T1960" s="223" t="n"/>
      <c r="U1960" s="261" t="n"/>
      <c r="V1960" s="86" t="n"/>
      <c r="W1960" s="223" t="n"/>
      <c r="X1960" s="225" t="n"/>
      <c r="Y1960" s="262" t="n"/>
      <c r="Z1960" s="226" t="n"/>
      <c r="AA1960" s="241" t="n"/>
      <c r="AB1960" s="237" t="n"/>
    </row>
    <row r="1961" ht="15" customHeight="1" s="283">
      <c r="A1961" s="109" t="n"/>
      <c r="B1961" s="222" t="n"/>
      <c r="C1961" s="223" t="n"/>
      <c r="D1961" s="223" t="n"/>
      <c r="E1961" s="223" t="n"/>
      <c r="F1961" s="223" t="n"/>
      <c r="G1961" s="223" t="n"/>
      <c r="H1961" s="223" t="n"/>
      <c r="I1961" s="258" t="n"/>
      <c r="J1961" s="186" t="n"/>
      <c r="K1961" s="223" t="n"/>
      <c r="L1961" s="223" t="n"/>
      <c r="M1961" s="259" t="n"/>
      <c r="N1961" s="223" t="n"/>
      <c r="O1961" s="223" t="n"/>
      <c r="P1961" s="260" t="n"/>
      <c r="Q1961" s="260" t="n"/>
      <c r="R1961" s="223" t="n"/>
      <c r="S1961" s="223" t="n"/>
      <c r="T1961" s="223" t="n"/>
      <c r="U1961" s="261" t="n"/>
      <c r="V1961" s="86" t="n"/>
      <c r="W1961" s="223" t="n"/>
      <c r="X1961" s="225" t="n"/>
      <c r="Y1961" s="262" t="n"/>
      <c r="Z1961" s="226" t="n"/>
      <c r="AA1961" s="241" t="n"/>
      <c r="AB1961" s="237" t="n"/>
    </row>
    <row r="1962" ht="15" customHeight="1" s="283">
      <c r="A1962" s="109" t="n"/>
      <c r="B1962" s="222" t="n"/>
      <c r="C1962" s="223" t="n"/>
      <c r="D1962" s="223" t="n"/>
      <c r="E1962" s="223" t="n"/>
      <c r="F1962" s="223" t="n"/>
      <c r="G1962" s="223" t="n"/>
      <c r="H1962" s="223" t="n"/>
      <c r="I1962" s="258" t="n"/>
      <c r="J1962" s="186" t="n"/>
      <c r="K1962" s="223" t="n"/>
      <c r="L1962" s="223" t="n"/>
      <c r="M1962" s="259" t="n"/>
      <c r="N1962" s="223" t="n"/>
      <c r="O1962" s="223" t="n"/>
      <c r="P1962" s="260" t="n"/>
      <c r="Q1962" s="260" t="n"/>
      <c r="R1962" s="223" t="n"/>
      <c r="S1962" s="223" t="n"/>
      <c r="T1962" s="223" t="n"/>
      <c r="U1962" s="261" t="n"/>
      <c r="V1962" s="86" t="n"/>
      <c r="W1962" s="223" t="n"/>
      <c r="X1962" s="225" t="n"/>
      <c r="Y1962" s="262" t="n"/>
      <c r="Z1962" s="226" t="n"/>
      <c r="AA1962" s="241" t="n"/>
      <c r="AB1962" s="237" t="n"/>
    </row>
    <row r="1963" ht="15" customHeight="1" s="283">
      <c r="A1963" s="109" t="n"/>
      <c r="B1963" s="222" t="n"/>
      <c r="C1963" s="223" t="n"/>
      <c r="D1963" s="223" t="n"/>
      <c r="E1963" s="223" t="n"/>
      <c r="F1963" s="223" t="n"/>
      <c r="G1963" s="223" t="n"/>
      <c r="H1963" s="223" t="n"/>
      <c r="I1963" s="258" t="n"/>
      <c r="J1963" s="186" t="n"/>
      <c r="K1963" s="223" t="n"/>
      <c r="L1963" s="223" t="n"/>
      <c r="M1963" s="259" t="n"/>
      <c r="N1963" s="223" t="n"/>
      <c r="O1963" s="223" t="n"/>
      <c r="P1963" s="260" t="n"/>
      <c r="Q1963" s="260" t="n"/>
      <c r="R1963" s="223" t="n"/>
      <c r="S1963" s="223" t="n"/>
      <c r="T1963" s="223" t="n"/>
      <c r="U1963" s="261" t="n"/>
      <c r="V1963" s="86" t="n"/>
      <c r="W1963" s="223" t="n"/>
      <c r="X1963" s="225" t="n"/>
      <c r="Y1963" s="262" t="n"/>
      <c r="Z1963" s="226" t="n"/>
      <c r="AA1963" s="241" t="n"/>
      <c r="AB1963" s="237" t="n"/>
    </row>
    <row r="1964" ht="15" customHeight="1" s="283">
      <c r="A1964" s="109" t="n"/>
      <c r="B1964" s="222" t="n"/>
      <c r="C1964" s="223" t="n"/>
      <c r="D1964" s="223" t="n"/>
      <c r="E1964" s="223" t="n"/>
      <c r="F1964" s="223" t="n"/>
      <c r="G1964" s="223" t="n"/>
      <c r="H1964" s="223" t="n"/>
      <c r="I1964" s="258" t="n"/>
      <c r="J1964" s="186" t="n"/>
      <c r="K1964" s="223" t="n"/>
      <c r="L1964" s="223" t="n"/>
      <c r="M1964" s="259" t="n"/>
      <c r="N1964" s="223" t="n"/>
      <c r="O1964" s="223" t="n"/>
      <c r="P1964" s="260" t="n"/>
      <c r="Q1964" s="260" t="n"/>
      <c r="R1964" s="223" t="n"/>
      <c r="S1964" s="223" t="n"/>
      <c r="T1964" s="223" t="n"/>
      <c r="U1964" s="261" t="n"/>
      <c r="V1964" s="86" t="n"/>
      <c r="W1964" s="223" t="n"/>
      <c r="X1964" s="225" t="n"/>
      <c r="Y1964" s="262" t="n"/>
      <c r="Z1964" s="226" t="n"/>
      <c r="AA1964" s="241" t="n"/>
      <c r="AB1964" s="237" t="n"/>
    </row>
    <row r="1965" ht="15" customHeight="1" s="283">
      <c r="A1965" s="109" t="n"/>
      <c r="B1965" s="222" t="n"/>
      <c r="C1965" s="223" t="n"/>
      <c r="D1965" s="223" t="n"/>
      <c r="E1965" s="223" t="n"/>
      <c r="F1965" s="223" t="n"/>
      <c r="G1965" s="223" t="n"/>
      <c r="H1965" s="223" t="n"/>
      <c r="I1965" s="258" t="n"/>
      <c r="J1965" s="186" t="n"/>
      <c r="K1965" s="223" t="n"/>
      <c r="L1965" s="223" t="n"/>
      <c r="M1965" s="259" t="n"/>
      <c r="N1965" s="223" t="n"/>
      <c r="O1965" s="223" t="n"/>
      <c r="P1965" s="260" t="n"/>
      <c r="Q1965" s="260" t="n"/>
      <c r="R1965" s="223" t="n"/>
      <c r="S1965" s="223" t="n"/>
      <c r="T1965" s="223" t="n"/>
      <c r="U1965" s="261" t="n"/>
      <c r="V1965" s="86" t="n"/>
      <c r="W1965" s="223" t="n"/>
      <c r="X1965" s="225" t="n"/>
      <c r="Y1965" s="262" t="n"/>
      <c r="Z1965" s="226" t="n"/>
      <c r="AA1965" s="241" t="n"/>
      <c r="AB1965" s="237" t="n"/>
    </row>
    <row r="1966" ht="15" customHeight="1" s="283">
      <c r="A1966" s="109" t="n"/>
      <c r="B1966" s="222" t="n"/>
      <c r="C1966" s="223" t="n"/>
      <c r="D1966" s="223" t="n"/>
      <c r="E1966" s="223" t="n"/>
      <c r="F1966" s="223" t="n"/>
      <c r="G1966" s="223" t="n"/>
      <c r="H1966" s="223" t="n"/>
      <c r="I1966" s="258" t="n"/>
      <c r="J1966" s="186" t="n"/>
      <c r="K1966" s="223" t="n"/>
      <c r="L1966" s="223" t="n"/>
      <c r="M1966" s="259" t="n"/>
      <c r="N1966" s="223" t="n"/>
      <c r="O1966" s="223" t="n"/>
      <c r="P1966" s="260" t="n"/>
      <c r="Q1966" s="260" t="n"/>
      <c r="R1966" s="223" t="n"/>
      <c r="S1966" s="223" t="n"/>
      <c r="T1966" s="223" t="n"/>
      <c r="U1966" s="261" t="n"/>
      <c r="V1966" s="86" t="n"/>
      <c r="W1966" s="223" t="n"/>
      <c r="X1966" s="225" t="n"/>
      <c r="Y1966" s="262" t="n"/>
      <c r="Z1966" s="226" t="n"/>
      <c r="AA1966" s="241" t="n"/>
      <c r="AB1966" s="237" t="n"/>
    </row>
    <row r="1967" ht="15" customHeight="1" s="283">
      <c r="A1967" s="109" t="n"/>
      <c r="B1967" s="222" t="n"/>
      <c r="C1967" s="223" t="n"/>
      <c r="D1967" s="223" t="n"/>
      <c r="E1967" s="223" t="n"/>
      <c r="F1967" s="223" t="n"/>
      <c r="G1967" s="223" t="n"/>
      <c r="H1967" s="223" t="n"/>
      <c r="I1967" s="258" t="n"/>
      <c r="J1967" s="186" t="n"/>
      <c r="K1967" s="223" t="n"/>
      <c r="L1967" s="223" t="n"/>
      <c r="M1967" s="259" t="n"/>
      <c r="N1967" s="223" t="n"/>
      <c r="O1967" s="223" t="n"/>
      <c r="P1967" s="260" t="n"/>
      <c r="Q1967" s="260" t="n"/>
      <c r="R1967" s="223" t="n"/>
      <c r="S1967" s="223" t="n"/>
      <c r="T1967" s="223" t="n"/>
      <c r="U1967" s="261" t="n"/>
      <c r="V1967" s="86" t="n"/>
      <c r="W1967" s="223" t="n"/>
      <c r="X1967" s="225" t="n"/>
      <c r="Y1967" s="262" t="n"/>
      <c r="Z1967" s="226" t="n"/>
      <c r="AA1967" s="241" t="n"/>
      <c r="AB1967" s="237" t="n"/>
    </row>
    <row r="1968" ht="15" customHeight="1" s="283">
      <c r="A1968" s="109" t="n"/>
      <c r="B1968" s="222" t="n"/>
      <c r="C1968" s="223" t="n"/>
      <c r="D1968" s="223" t="n"/>
      <c r="E1968" s="223" t="n"/>
      <c r="F1968" s="223" t="n"/>
      <c r="G1968" s="223" t="n"/>
      <c r="H1968" s="223" t="n"/>
      <c r="I1968" s="258" t="n"/>
      <c r="J1968" s="186" t="n"/>
      <c r="K1968" s="223" t="n"/>
      <c r="L1968" s="223" t="n"/>
      <c r="M1968" s="259" t="n"/>
      <c r="N1968" s="223" t="n"/>
      <c r="O1968" s="223" t="n"/>
      <c r="P1968" s="260" t="n"/>
      <c r="Q1968" s="260" t="n"/>
      <c r="R1968" s="223" t="n"/>
      <c r="S1968" s="223" t="n"/>
      <c r="T1968" s="223" t="n"/>
      <c r="U1968" s="261" t="n"/>
      <c r="V1968" s="86" t="n"/>
      <c r="W1968" s="223" t="n"/>
      <c r="X1968" s="225" t="n"/>
      <c r="Y1968" s="262" t="n"/>
      <c r="Z1968" s="226" t="n"/>
      <c r="AA1968" s="241" t="n"/>
      <c r="AB1968" s="237" t="n"/>
    </row>
    <row r="1969" ht="15" customHeight="1" s="283">
      <c r="A1969" s="109" t="n"/>
      <c r="B1969" s="222" t="n"/>
      <c r="C1969" s="223" t="n"/>
      <c r="D1969" s="223" t="n"/>
      <c r="E1969" s="223" t="n"/>
      <c r="F1969" s="223" t="n"/>
      <c r="G1969" s="223" t="n"/>
      <c r="H1969" s="223" t="n"/>
      <c r="I1969" s="258" t="n"/>
      <c r="J1969" s="186" t="n"/>
      <c r="K1969" s="223" t="n"/>
      <c r="L1969" s="223" t="n"/>
      <c r="M1969" s="259" t="n"/>
      <c r="N1969" s="223" t="n"/>
      <c r="O1969" s="223" t="n"/>
      <c r="P1969" s="260" t="n"/>
      <c r="Q1969" s="260" t="n"/>
      <c r="R1969" s="223" t="n"/>
      <c r="S1969" s="223" t="n"/>
      <c r="T1969" s="223" t="n"/>
      <c r="U1969" s="261" t="n"/>
      <c r="V1969" s="86" t="n"/>
      <c r="W1969" s="223" t="n"/>
      <c r="X1969" s="225" t="n"/>
      <c r="Y1969" s="262" t="n"/>
      <c r="Z1969" s="226" t="n"/>
      <c r="AA1969" s="241" t="n"/>
      <c r="AB1969" s="237" t="n"/>
    </row>
    <row r="1970" ht="15" customHeight="1" s="283">
      <c r="A1970" s="109" t="n"/>
      <c r="B1970" s="222" t="n"/>
      <c r="C1970" s="223" t="n"/>
      <c r="D1970" s="223" t="n"/>
      <c r="E1970" s="223" t="n"/>
      <c r="F1970" s="223" t="n"/>
      <c r="G1970" s="223" t="n"/>
      <c r="H1970" s="223" t="n"/>
      <c r="I1970" s="258" t="n"/>
      <c r="J1970" s="186" t="n"/>
      <c r="K1970" s="223" t="n"/>
      <c r="L1970" s="223" t="n"/>
      <c r="M1970" s="259" t="n"/>
      <c r="N1970" s="223" t="n"/>
      <c r="O1970" s="223" t="n"/>
      <c r="P1970" s="260" t="n"/>
      <c r="Q1970" s="260" t="n"/>
      <c r="R1970" s="223" t="n"/>
      <c r="S1970" s="223" t="n"/>
      <c r="T1970" s="223" t="n"/>
      <c r="U1970" s="261" t="n"/>
      <c r="V1970" s="86" t="n"/>
      <c r="W1970" s="223" t="n"/>
      <c r="X1970" s="225" t="n"/>
      <c r="Y1970" s="262" t="n"/>
      <c r="Z1970" s="226" t="n"/>
      <c r="AA1970" s="241" t="n"/>
      <c r="AB1970" s="237" t="n"/>
    </row>
    <row r="1971" ht="15" customHeight="1" s="283">
      <c r="A1971" s="109" t="n"/>
      <c r="B1971" s="222" t="n"/>
      <c r="C1971" s="223" t="n"/>
      <c r="D1971" s="223" t="n"/>
      <c r="E1971" s="223" t="n"/>
      <c r="F1971" s="223" t="n"/>
      <c r="G1971" s="223" t="n"/>
      <c r="H1971" s="223" t="n"/>
      <c r="I1971" s="258" t="n"/>
      <c r="J1971" s="186" t="n"/>
      <c r="K1971" s="223" t="n"/>
      <c r="L1971" s="223" t="n"/>
      <c r="M1971" s="259" t="n"/>
      <c r="N1971" s="223" t="n"/>
      <c r="O1971" s="223" t="n"/>
      <c r="P1971" s="260" t="n"/>
      <c r="Q1971" s="260" t="n"/>
      <c r="R1971" s="223" t="n"/>
      <c r="S1971" s="223" t="n"/>
      <c r="T1971" s="223" t="n"/>
      <c r="U1971" s="261" t="n"/>
      <c r="V1971" s="86" t="n"/>
      <c r="W1971" s="223" t="n"/>
      <c r="X1971" s="225" t="n"/>
      <c r="Y1971" s="262" t="n"/>
      <c r="Z1971" s="226" t="n"/>
      <c r="AA1971" s="241" t="n"/>
      <c r="AB1971" s="237" t="n"/>
    </row>
    <row r="1972" ht="15" customHeight="1" s="283">
      <c r="A1972" s="109" t="n"/>
      <c r="B1972" s="222" t="n"/>
      <c r="C1972" s="223" t="n"/>
      <c r="D1972" s="223" t="n"/>
      <c r="E1972" s="223" t="n"/>
      <c r="F1972" s="223" t="n"/>
      <c r="G1972" s="223" t="n"/>
      <c r="H1972" s="223" t="n"/>
      <c r="I1972" s="258" t="n"/>
      <c r="J1972" s="186" t="n"/>
      <c r="K1972" s="223" t="n"/>
      <c r="L1972" s="223" t="n"/>
      <c r="M1972" s="259" t="n"/>
      <c r="N1972" s="223" t="n"/>
      <c r="O1972" s="223" t="n"/>
      <c r="P1972" s="260" t="n"/>
      <c r="Q1972" s="260" t="n"/>
      <c r="R1972" s="223" t="n"/>
      <c r="S1972" s="223" t="n"/>
      <c r="T1972" s="223" t="n"/>
      <c r="U1972" s="261" t="n"/>
      <c r="V1972" s="86" t="n"/>
      <c r="W1972" s="223" t="n"/>
      <c r="X1972" s="225" t="n"/>
      <c r="Y1972" s="262" t="n"/>
      <c r="Z1972" s="226" t="n"/>
      <c r="AA1972" s="241" t="n"/>
      <c r="AB1972" s="237" t="n"/>
    </row>
    <row r="1973" ht="15" customHeight="1" s="283">
      <c r="A1973" s="109" t="n"/>
      <c r="B1973" s="222" t="n"/>
      <c r="C1973" s="223" t="n"/>
      <c r="D1973" s="223" t="n"/>
      <c r="E1973" s="223" t="n"/>
      <c r="F1973" s="223" t="n"/>
      <c r="G1973" s="223" t="n"/>
      <c r="H1973" s="223" t="n"/>
      <c r="I1973" s="258" t="n"/>
      <c r="J1973" s="186" t="n"/>
      <c r="K1973" s="223" t="n"/>
      <c r="L1973" s="223" t="n"/>
      <c r="M1973" s="259" t="n"/>
      <c r="N1973" s="223" t="n"/>
      <c r="O1973" s="223" t="n"/>
      <c r="P1973" s="260" t="n"/>
      <c r="Q1973" s="260" t="n"/>
      <c r="R1973" s="223" t="n"/>
      <c r="S1973" s="223" t="n"/>
      <c r="T1973" s="223" t="n"/>
      <c r="U1973" s="261" t="n"/>
      <c r="V1973" s="86" t="n"/>
      <c r="W1973" s="223" t="n"/>
      <c r="X1973" s="225" t="n"/>
      <c r="Y1973" s="262" t="n"/>
      <c r="Z1973" s="226" t="n"/>
      <c r="AA1973" s="241" t="n"/>
      <c r="AB1973" s="237" t="n"/>
    </row>
    <row r="1974" ht="15" customHeight="1" s="283">
      <c r="A1974" s="109" t="n"/>
      <c r="B1974" s="222" t="n"/>
      <c r="C1974" s="223" t="n"/>
      <c r="D1974" s="223" t="n"/>
      <c r="E1974" s="223" t="n"/>
      <c r="F1974" s="223" t="n"/>
      <c r="G1974" s="223" t="n"/>
      <c r="H1974" s="223" t="n"/>
      <c r="I1974" s="258" t="n"/>
      <c r="J1974" s="186" t="n"/>
      <c r="K1974" s="223" t="n"/>
      <c r="L1974" s="223" t="n"/>
      <c r="M1974" s="259" t="n"/>
      <c r="N1974" s="223" t="n"/>
      <c r="O1974" s="223" t="n"/>
      <c r="P1974" s="260" t="n"/>
      <c r="Q1974" s="260" t="n"/>
      <c r="R1974" s="223" t="n"/>
      <c r="S1974" s="223" t="n"/>
      <c r="T1974" s="223" t="n"/>
      <c r="U1974" s="261" t="n"/>
      <c r="V1974" s="86" t="n"/>
      <c r="W1974" s="223" t="n"/>
      <c r="X1974" s="225" t="n"/>
      <c r="Y1974" s="262" t="n"/>
      <c r="Z1974" s="226" t="n"/>
      <c r="AA1974" s="241" t="n"/>
      <c r="AB1974" s="237" t="n"/>
    </row>
    <row r="1975" ht="15" customHeight="1" s="283">
      <c r="A1975" s="109" t="n"/>
      <c r="B1975" s="222" t="n"/>
      <c r="C1975" s="223" t="n"/>
      <c r="D1975" s="223" t="n"/>
      <c r="E1975" s="223" t="n"/>
      <c r="F1975" s="223" t="n"/>
      <c r="G1975" s="223" t="n"/>
      <c r="H1975" s="223" t="n"/>
      <c r="I1975" s="258" t="n"/>
      <c r="J1975" s="186" t="n"/>
      <c r="K1975" s="223" t="n"/>
      <c r="L1975" s="223" t="n"/>
      <c r="M1975" s="259" t="n"/>
      <c r="N1975" s="223" t="n"/>
      <c r="O1975" s="223" t="n"/>
      <c r="P1975" s="260" t="n"/>
      <c r="Q1975" s="260" t="n"/>
      <c r="R1975" s="223" t="n"/>
      <c r="S1975" s="223" t="n"/>
      <c r="T1975" s="223" t="n"/>
      <c r="U1975" s="261" t="n"/>
      <c r="V1975" s="86" t="n"/>
      <c r="W1975" s="223" t="n"/>
      <c r="X1975" s="225" t="n"/>
      <c r="Y1975" s="262" t="n"/>
      <c r="Z1975" s="226" t="n"/>
      <c r="AA1975" s="241" t="n"/>
      <c r="AB1975" s="237" t="n"/>
    </row>
    <row r="1976" ht="15" customHeight="1" s="283">
      <c r="A1976" s="109" t="n"/>
      <c r="B1976" s="222" t="n"/>
      <c r="C1976" s="223" t="n"/>
      <c r="D1976" s="223" t="n"/>
      <c r="E1976" s="223" t="n"/>
      <c r="F1976" s="223" t="n"/>
      <c r="G1976" s="223" t="n"/>
      <c r="H1976" s="223" t="n"/>
      <c r="I1976" s="258" t="n"/>
      <c r="J1976" s="186" t="n"/>
      <c r="K1976" s="223" t="n"/>
      <c r="L1976" s="223" t="n"/>
      <c r="M1976" s="259" t="n"/>
      <c r="N1976" s="223" t="n"/>
      <c r="O1976" s="223" t="n"/>
      <c r="P1976" s="260" t="n"/>
      <c r="Q1976" s="260" t="n"/>
      <c r="R1976" s="223" t="n"/>
      <c r="S1976" s="223" t="n"/>
      <c r="T1976" s="223" t="n"/>
      <c r="U1976" s="261" t="n"/>
      <c r="V1976" s="86" t="n"/>
      <c r="W1976" s="223" t="n"/>
      <c r="X1976" s="225" t="n"/>
      <c r="Y1976" s="262" t="n"/>
      <c r="Z1976" s="226" t="n"/>
      <c r="AA1976" s="241" t="n"/>
      <c r="AB1976" s="237" t="n"/>
    </row>
    <row r="1977" ht="15" customHeight="1" s="283">
      <c r="A1977" s="109" t="n"/>
      <c r="B1977" s="222" t="n"/>
      <c r="C1977" s="223" t="n"/>
      <c r="D1977" s="223" t="n"/>
      <c r="E1977" s="223" t="n"/>
      <c r="F1977" s="223" t="n"/>
      <c r="G1977" s="223" t="n"/>
      <c r="H1977" s="223" t="n"/>
      <c r="I1977" s="258" t="n"/>
      <c r="J1977" s="186" t="n"/>
      <c r="K1977" s="223" t="n"/>
      <c r="L1977" s="223" t="n"/>
      <c r="M1977" s="259" t="n"/>
      <c r="N1977" s="223" t="n"/>
      <c r="O1977" s="223" t="n"/>
      <c r="P1977" s="260" t="n"/>
      <c r="Q1977" s="260" t="n"/>
      <c r="R1977" s="223" t="n"/>
      <c r="S1977" s="223" t="n"/>
      <c r="T1977" s="223" t="n"/>
      <c r="U1977" s="261" t="n"/>
      <c r="V1977" s="86" t="n"/>
      <c r="W1977" s="223" t="n"/>
      <c r="X1977" s="225" t="n"/>
      <c r="Y1977" s="262" t="n"/>
      <c r="Z1977" s="226" t="n"/>
      <c r="AA1977" s="241" t="n"/>
      <c r="AB1977" s="237" t="n"/>
    </row>
    <row r="1978" ht="15" customHeight="1" s="283">
      <c r="A1978" s="109" t="n"/>
      <c r="B1978" s="222" t="n"/>
      <c r="C1978" s="223" t="n"/>
      <c r="D1978" s="223" t="n"/>
      <c r="E1978" s="223" t="n"/>
      <c r="F1978" s="223" t="n"/>
      <c r="G1978" s="223" t="n"/>
      <c r="H1978" s="223" t="n"/>
      <c r="I1978" s="258" t="n"/>
      <c r="J1978" s="186" t="n"/>
      <c r="K1978" s="223" t="n"/>
      <c r="L1978" s="223" t="n"/>
      <c r="M1978" s="259" t="n"/>
      <c r="N1978" s="223" t="n"/>
      <c r="O1978" s="223" t="n"/>
      <c r="P1978" s="260" t="n"/>
      <c r="Q1978" s="260" t="n"/>
      <c r="R1978" s="223" t="n"/>
      <c r="S1978" s="223" t="n"/>
      <c r="T1978" s="223" t="n"/>
      <c r="U1978" s="261" t="n"/>
      <c r="V1978" s="86" t="n"/>
      <c r="W1978" s="223" t="n"/>
      <c r="X1978" s="225" t="n"/>
      <c r="Y1978" s="262" t="n"/>
      <c r="Z1978" s="226" t="n"/>
      <c r="AA1978" s="241" t="n"/>
      <c r="AB1978" s="237" t="n"/>
    </row>
    <row r="1979" ht="15" customHeight="1" s="283">
      <c r="A1979" s="109" t="n"/>
      <c r="B1979" s="222" t="n"/>
      <c r="C1979" s="223" t="n"/>
      <c r="D1979" s="223" t="n"/>
      <c r="E1979" s="223" t="n"/>
      <c r="F1979" s="223" t="n"/>
      <c r="G1979" s="223" t="n"/>
      <c r="H1979" s="223" t="n"/>
      <c r="I1979" s="258" t="n"/>
      <c r="J1979" s="186" t="n"/>
      <c r="K1979" s="223" t="n"/>
      <c r="L1979" s="223" t="n"/>
      <c r="M1979" s="259" t="n"/>
      <c r="N1979" s="223" t="n"/>
      <c r="O1979" s="223" t="n"/>
      <c r="P1979" s="260" t="n"/>
      <c r="Q1979" s="260" t="n"/>
      <c r="R1979" s="223" t="n"/>
      <c r="S1979" s="223" t="n"/>
      <c r="T1979" s="223" t="n"/>
      <c r="U1979" s="261" t="n"/>
      <c r="V1979" s="86" t="n"/>
      <c r="W1979" s="223" t="n"/>
      <c r="X1979" s="225" t="n"/>
      <c r="Y1979" s="262" t="n"/>
      <c r="Z1979" s="226" t="n"/>
      <c r="AA1979" s="241" t="n"/>
      <c r="AB1979" s="237" t="n"/>
    </row>
    <row r="1980" ht="15" customHeight="1" s="283">
      <c r="A1980" s="109" t="n"/>
      <c r="B1980" s="222" t="n"/>
      <c r="C1980" s="223" t="n"/>
      <c r="D1980" s="223" t="n"/>
      <c r="E1980" s="223" t="n"/>
      <c r="F1980" s="223" t="n"/>
      <c r="G1980" s="223" t="n"/>
      <c r="H1980" s="223" t="n"/>
      <c r="I1980" s="258" t="n"/>
      <c r="J1980" s="186" t="n"/>
      <c r="K1980" s="223" t="n"/>
      <c r="L1980" s="223" t="n"/>
      <c r="M1980" s="259" t="n"/>
      <c r="N1980" s="223" t="n"/>
      <c r="O1980" s="223" t="n"/>
      <c r="P1980" s="260" t="n"/>
      <c r="Q1980" s="260" t="n"/>
      <c r="R1980" s="223" t="n"/>
      <c r="S1980" s="223" t="n"/>
      <c r="T1980" s="223" t="n"/>
      <c r="U1980" s="261" t="n"/>
      <c r="V1980" s="86" t="n"/>
      <c r="W1980" s="223" t="n"/>
      <c r="X1980" s="225" t="n"/>
      <c r="Y1980" s="262" t="n"/>
      <c r="Z1980" s="226" t="n"/>
      <c r="AA1980" s="241" t="n"/>
      <c r="AB1980" s="237" t="n"/>
    </row>
    <row r="1981" ht="15" customHeight="1" s="283">
      <c r="A1981" s="109" t="n"/>
      <c r="B1981" s="222" t="n"/>
      <c r="C1981" s="223" t="n"/>
      <c r="D1981" s="223" t="n"/>
      <c r="E1981" s="223" t="n"/>
      <c r="F1981" s="223" t="n"/>
      <c r="G1981" s="223" t="n"/>
      <c r="H1981" s="223" t="n"/>
      <c r="I1981" s="258" t="n"/>
      <c r="J1981" s="186" t="n"/>
      <c r="K1981" s="223" t="n"/>
      <c r="L1981" s="223" t="n"/>
      <c r="M1981" s="259" t="n"/>
      <c r="N1981" s="223" t="n"/>
      <c r="O1981" s="223" t="n"/>
      <c r="P1981" s="260" t="n"/>
      <c r="Q1981" s="260" t="n"/>
      <c r="R1981" s="223" t="n"/>
      <c r="S1981" s="223" t="n"/>
      <c r="T1981" s="223" t="n"/>
      <c r="U1981" s="261" t="n"/>
      <c r="V1981" s="86" t="n"/>
      <c r="W1981" s="223" t="n"/>
      <c r="X1981" s="225" t="n"/>
      <c r="Y1981" s="262" t="n"/>
      <c r="Z1981" s="226" t="n"/>
      <c r="AA1981" s="241" t="n"/>
      <c r="AB1981" s="237" t="n"/>
    </row>
    <row r="1982" ht="15" customHeight="1" s="283">
      <c r="A1982" s="109" t="n"/>
      <c r="B1982" s="222" t="n"/>
      <c r="C1982" s="223" t="n"/>
      <c r="D1982" s="223" t="n"/>
      <c r="E1982" s="223" t="n"/>
      <c r="F1982" s="223" t="n"/>
      <c r="G1982" s="223" t="n"/>
      <c r="H1982" s="223" t="n"/>
      <c r="I1982" s="258" t="n"/>
      <c r="J1982" s="186" t="n"/>
      <c r="K1982" s="223" t="n"/>
      <c r="L1982" s="223" t="n"/>
      <c r="M1982" s="259" t="n"/>
      <c r="N1982" s="223" t="n"/>
      <c r="O1982" s="223" t="n"/>
      <c r="P1982" s="260" t="n"/>
      <c r="Q1982" s="260" t="n"/>
      <c r="R1982" s="223" t="n"/>
      <c r="S1982" s="223" t="n"/>
      <c r="T1982" s="223" t="n"/>
      <c r="U1982" s="261" t="n"/>
      <c r="V1982" s="86" t="n"/>
      <c r="W1982" s="223" t="n"/>
      <c r="X1982" s="225" t="n"/>
      <c r="Y1982" s="262" t="n"/>
      <c r="Z1982" s="226" t="n"/>
      <c r="AA1982" s="241" t="n"/>
      <c r="AB1982" s="237" t="n"/>
    </row>
    <row r="1983" ht="15" customHeight="1" s="283">
      <c r="A1983" s="109" t="n"/>
      <c r="B1983" s="222" t="n"/>
      <c r="C1983" s="223" t="n"/>
      <c r="D1983" s="223" t="n"/>
      <c r="E1983" s="223" t="n"/>
      <c r="F1983" s="223" t="n"/>
      <c r="G1983" s="223" t="n"/>
      <c r="H1983" s="223" t="n"/>
      <c r="I1983" s="258" t="n"/>
      <c r="J1983" s="186" t="n"/>
      <c r="K1983" s="223" t="n"/>
      <c r="L1983" s="223" t="n"/>
      <c r="M1983" s="259" t="n"/>
      <c r="N1983" s="223" t="n"/>
      <c r="O1983" s="223" t="n"/>
      <c r="P1983" s="260" t="n"/>
      <c r="Q1983" s="260" t="n"/>
      <c r="R1983" s="223" t="n"/>
      <c r="S1983" s="223" t="n"/>
      <c r="T1983" s="223" t="n"/>
      <c r="U1983" s="261" t="n"/>
      <c r="V1983" s="86" t="n"/>
      <c r="W1983" s="223" t="n"/>
      <c r="X1983" s="225" t="n"/>
      <c r="Y1983" s="262" t="n"/>
      <c r="Z1983" s="226" t="n"/>
      <c r="AA1983" s="241" t="n"/>
      <c r="AB1983" s="237" t="n"/>
    </row>
    <row r="1984" ht="15" customHeight="1" s="283">
      <c r="A1984" s="109" t="n"/>
      <c r="B1984" s="222" t="n"/>
      <c r="C1984" s="223" t="n"/>
      <c r="D1984" s="223" t="n"/>
      <c r="E1984" s="223" t="n"/>
      <c r="F1984" s="223" t="n"/>
      <c r="G1984" s="223" t="n"/>
      <c r="H1984" s="223" t="n"/>
      <c r="I1984" s="258" t="n"/>
      <c r="J1984" s="186" t="n"/>
      <c r="K1984" s="223" t="n"/>
      <c r="L1984" s="223" t="n"/>
      <c r="M1984" s="259" t="n"/>
      <c r="N1984" s="223" t="n"/>
      <c r="O1984" s="223" t="n"/>
      <c r="P1984" s="260" t="n"/>
      <c r="Q1984" s="260" t="n"/>
      <c r="R1984" s="223" t="n"/>
      <c r="S1984" s="223" t="n"/>
      <c r="T1984" s="223" t="n"/>
      <c r="U1984" s="261" t="n"/>
      <c r="V1984" s="86" t="n"/>
      <c r="W1984" s="223" t="n"/>
      <c r="X1984" s="225" t="n"/>
      <c r="Y1984" s="262" t="n"/>
      <c r="Z1984" s="226" t="n"/>
      <c r="AA1984" s="241" t="n"/>
      <c r="AB1984" s="237" t="n"/>
    </row>
    <row r="1985" ht="15" customHeight="1" s="283">
      <c r="A1985" s="109" t="n"/>
      <c r="B1985" s="222" t="n"/>
      <c r="C1985" s="223" t="n"/>
      <c r="D1985" s="223" t="n"/>
      <c r="E1985" s="223" t="n"/>
      <c r="F1985" s="223" t="n"/>
      <c r="G1985" s="223" t="n"/>
      <c r="H1985" s="223" t="n"/>
      <c r="I1985" s="258" t="n"/>
      <c r="J1985" s="186" t="n"/>
      <c r="K1985" s="223" t="n"/>
      <c r="L1985" s="223" t="n"/>
      <c r="M1985" s="259" t="n"/>
      <c r="N1985" s="223" t="n"/>
      <c r="O1985" s="223" t="n"/>
      <c r="P1985" s="260" t="n"/>
      <c r="Q1985" s="260" t="n"/>
      <c r="R1985" s="223" t="n"/>
      <c r="S1985" s="223" t="n"/>
      <c r="T1985" s="223" t="n"/>
      <c r="U1985" s="261" t="n"/>
      <c r="V1985" s="86" t="n"/>
      <c r="W1985" s="223" t="n"/>
      <c r="X1985" s="225" t="n"/>
      <c r="Y1985" s="262" t="n"/>
      <c r="Z1985" s="226" t="n"/>
      <c r="AA1985" s="241" t="n"/>
      <c r="AB1985" s="237" t="n"/>
    </row>
    <row r="1986" ht="15" customHeight="1" s="283">
      <c r="A1986" s="109" t="n"/>
      <c r="B1986" s="222" t="n"/>
      <c r="C1986" s="223" t="n"/>
      <c r="D1986" s="223" t="n"/>
      <c r="E1986" s="223" t="n"/>
      <c r="F1986" s="223" t="n"/>
      <c r="G1986" s="223" t="n"/>
      <c r="H1986" s="223" t="n"/>
      <c r="I1986" s="258" t="n"/>
      <c r="J1986" s="186" t="n"/>
      <c r="K1986" s="223" t="n"/>
      <c r="L1986" s="223" t="n"/>
      <c r="M1986" s="259" t="n"/>
      <c r="N1986" s="223" t="n"/>
      <c r="O1986" s="223" t="n"/>
      <c r="P1986" s="260" t="n"/>
      <c r="Q1986" s="260" t="n"/>
      <c r="R1986" s="223" t="n"/>
      <c r="S1986" s="223" t="n"/>
      <c r="T1986" s="223" t="n"/>
      <c r="U1986" s="261" t="n"/>
      <c r="V1986" s="86" t="n"/>
      <c r="W1986" s="223" t="n"/>
      <c r="X1986" s="225" t="n"/>
      <c r="Y1986" s="262" t="n"/>
      <c r="Z1986" s="226" t="n"/>
      <c r="AA1986" s="241" t="n"/>
      <c r="AB1986" s="237" t="n"/>
    </row>
    <row r="1987" ht="15" customHeight="1" s="283">
      <c r="A1987" s="109" t="n"/>
      <c r="B1987" s="222" t="n"/>
      <c r="C1987" s="223" t="n"/>
      <c r="D1987" s="223" t="n"/>
      <c r="E1987" s="223" t="n"/>
      <c r="F1987" s="223" t="n"/>
      <c r="G1987" s="223" t="n"/>
      <c r="H1987" s="223" t="n"/>
      <c r="I1987" s="258" t="n"/>
      <c r="J1987" s="186" t="n"/>
      <c r="K1987" s="223" t="n"/>
      <c r="L1987" s="223" t="n"/>
      <c r="M1987" s="259" t="n"/>
      <c r="N1987" s="223" t="n"/>
      <c r="O1987" s="223" t="n"/>
      <c r="P1987" s="260" t="n"/>
      <c r="Q1987" s="260" t="n"/>
      <c r="R1987" s="223" t="n"/>
      <c r="S1987" s="223" t="n"/>
      <c r="T1987" s="223" t="n"/>
      <c r="U1987" s="261" t="n"/>
      <c r="V1987" s="86" t="n"/>
      <c r="W1987" s="223" t="n"/>
      <c r="X1987" s="225" t="n"/>
      <c r="Y1987" s="262" t="n"/>
      <c r="Z1987" s="226" t="n"/>
      <c r="AA1987" s="241" t="n"/>
      <c r="AB1987" s="237" t="n"/>
    </row>
    <row r="1988" ht="15" customHeight="1" s="283">
      <c r="A1988" s="109" t="n"/>
      <c r="B1988" s="222" t="n"/>
      <c r="C1988" s="223" t="n"/>
      <c r="D1988" s="223" t="n"/>
      <c r="E1988" s="223" t="n"/>
      <c r="F1988" s="223" t="n"/>
      <c r="G1988" s="223" t="n"/>
      <c r="H1988" s="223" t="n"/>
      <c r="I1988" s="258" t="n"/>
      <c r="J1988" s="186" t="n"/>
      <c r="K1988" s="223" t="n"/>
      <c r="L1988" s="223" t="n"/>
      <c r="M1988" s="259" t="n"/>
      <c r="N1988" s="223" t="n"/>
      <c r="O1988" s="223" t="n"/>
      <c r="P1988" s="260" t="n"/>
      <c r="Q1988" s="260" t="n"/>
      <c r="R1988" s="223" t="n"/>
      <c r="S1988" s="223" t="n"/>
      <c r="T1988" s="223" t="n"/>
      <c r="U1988" s="261" t="n"/>
      <c r="V1988" s="86" t="n"/>
      <c r="W1988" s="223" t="n"/>
      <c r="X1988" s="225" t="n"/>
      <c r="Y1988" s="262" t="n"/>
      <c r="Z1988" s="226" t="n"/>
      <c r="AA1988" s="241" t="n"/>
      <c r="AB1988" s="237" t="n"/>
    </row>
    <row r="1989" ht="15" customHeight="1" s="283">
      <c r="A1989" s="109" t="n"/>
      <c r="B1989" s="222" t="n"/>
      <c r="C1989" s="223" t="n"/>
      <c r="D1989" s="223" t="n"/>
      <c r="E1989" s="223" t="n"/>
      <c r="F1989" s="223" t="n"/>
      <c r="G1989" s="223" t="n"/>
      <c r="H1989" s="223" t="n"/>
      <c r="I1989" s="258" t="n"/>
      <c r="J1989" s="186" t="n"/>
      <c r="K1989" s="223" t="n"/>
      <c r="L1989" s="223" t="n"/>
      <c r="M1989" s="259" t="n"/>
      <c r="N1989" s="223" t="n"/>
      <c r="O1989" s="223" t="n"/>
      <c r="P1989" s="260" t="n"/>
      <c r="Q1989" s="260" t="n"/>
      <c r="R1989" s="223" t="n"/>
      <c r="S1989" s="223" t="n"/>
      <c r="T1989" s="223" t="n"/>
      <c r="U1989" s="261" t="n"/>
      <c r="V1989" s="86" t="n"/>
      <c r="W1989" s="223" t="n"/>
      <c r="X1989" s="225" t="n"/>
      <c r="Y1989" s="262" t="n"/>
      <c r="Z1989" s="226" t="n"/>
      <c r="AA1989" s="241" t="n"/>
      <c r="AB1989" s="237" t="n"/>
    </row>
    <row r="1990" ht="15" customHeight="1" s="283">
      <c r="A1990" s="109" t="n"/>
      <c r="B1990" s="222" t="n"/>
      <c r="C1990" s="223" t="n"/>
      <c r="D1990" s="223" t="n"/>
      <c r="E1990" s="223" t="n"/>
      <c r="F1990" s="223" t="n"/>
      <c r="G1990" s="223" t="n"/>
      <c r="H1990" s="223" t="n"/>
      <c r="I1990" s="258" t="n"/>
      <c r="J1990" s="186" t="n"/>
      <c r="K1990" s="223" t="n"/>
      <c r="L1990" s="223" t="n"/>
      <c r="M1990" s="259" t="n"/>
      <c r="N1990" s="223" t="n"/>
      <c r="O1990" s="223" t="n"/>
      <c r="P1990" s="260" t="n"/>
      <c r="Q1990" s="260" t="n"/>
      <c r="R1990" s="223" t="n"/>
      <c r="S1990" s="223" t="n"/>
      <c r="T1990" s="223" t="n"/>
      <c r="U1990" s="261" t="n"/>
      <c r="V1990" s="86" t="n"/>
      <c r="W1990" s="223" t="n"/>
      <c r="X1990" s="225" t="n"/>
      <c r="Y1990" s="262" t="n"/>
      <c r="Z1990" s="226" t="n"/>
      <c r="AA1990" s="241" t="n"/>
      <c r="AB1990" s="237" t="n"/>
    </row>
    <row r="1991" ht="15" customHeight="1" s="283">
      <c r="A1991" s="109" t="n"/>
      <c r="B1991" s="222" t="n"/>
      <c r="C1991" s="223" t="n"/>
      <c r="D1991" s="223" t="n"/>
      <c r="E1991" s="223" t="n"/>
      <c r="F1991" s="223" t="n"/>
      <c r="G1991" s="223" t="n"/>
      <c r="H1991" s="223" t="n"/>
      <c r="I1991" s="258" t="n"/>
      <c r="J1991" s="186" t="n"/>
      <c r="K1991" s="223" t="n"/>
      <c r="L1991" s="223" t="n"/>
      <c r="M1991" s="259" t="n"/>
      <c r="N1991" s="223" t="n"/>
      <c r="O1991" s="223" t="n"/>
      <c r="P1991" s="260" t="n"/>
      <c r="Q1991" s="260" t="n"/>
      <c r="R1991" s="223" t="n"/>
      <c r="S1991" s="223" t="n"/>
      <c r="T1991" s="223" t="n"/>
      <c r="U1991" s="261" t="n"/>
      <c r="V1991" s="86" t="n"/>
      <c r="W1991" s="223" t="n"/>
      <c r="X1991" s="225" t="n"/>
      <c r="Y1991" s="262" t="n"/>
      <c r="Z1991" s="226" t="n"/>
      <c r="AA1991" s="241" t="n"/>
      <c r="AB1991" s="237" t="n"/>
    </row>
    <row r="1992" ht="15" customHeight="1" s="283">
      <c r="A1992" s="109" t="n"/>
      <c r="B1992" s="222" t="n"/>
      <c r="C1992" s="223" t="n"/>
      <c r="D1992" s="223" t="n"/>
      <c r="E1992" s="223" t="n"/>
      <c r="F1992" s="223" t="n"/>
      <c r="G1992" s="223" t="n"/>
      <c r="H1992" s="223" t="n"/>
      <c r="I1992" s="258" t="n"/>
      <c r="J1992" s="186" t="n"/>
      <c r="K1992" s="223" t="n"/>
      <c r="L1992" s="223" t="n"/>
      <c r="M1992" s="259" t="n"/>
      <c r="N1992" s="223" t="n"/>
      <c r="O1992" s="223" t="n"/>
      <c r="P1992" s="260" t="n"/>
      <c r="Q1992" s="260" t="n"/>
      <c r="R1992" s="223" t="n"/>
      <c r="S1992" s="223" t="n"/>
      <c r="T1992" s="223" t="n"/>
      <c r="U1992" s="261" t="n"/>
      <c r="V1992" s="86" t="n"/>
      <c r="W1992" s="223" t="n"/>
      <c r="X1992" s="225" t="n"/>
      <c r="Y1992" s="262" t="n"/>
      <c r="Z1992" s="226" t="n"/>
      <c r="AA1992" s="241" t="n"/>
      <c r="AB1992" s="237" t="n"/>
    </row>
    <row r="1993" ht="15" customHeight="1" s="283">
      <c r="A1993" s="109" t="n"/>
      <c r="B1993" s="222" t="n"/>
      <c r="C1993" s="223" t="n"/>
      <c r="D1993" s="223" t="n"/>
      <c r="E1993" s="223" t="n"/>
      <c r="F1993" s="223" t="n"/>
      <c r="G1993" s="223" t="n"/>
      <c r="H1993" s="223" t="n"/>
      <c r="I1993" s="258" t="n"/>
      <c r="J1993" s="186" t="n"/>
      <c r="K1993" s="223" t="n"/>
      <c r="L1993" s="223" t="n"/>
      <c r="M1993" s="259" t="n"/>
      <c r="N1993" s="223" t="n"/>
      <c r="O1993" s="223" t="n"/>
      <c r="P1993" s="260" t="n"/>
      <c r="Q1993" s="260" t="n"/>
      <c r="R1993" s="223" t="n"/>
      <c r="S1993" s="223" t="n"/>
      <c r="T1993" s="223" t="n"/>
      <c r="U1993" s="261" t="n"/>
      <c r="V1993" s="86" t="n"/>
      <c r="W1993" s="223" t="n"/>
      <c r="X1993" s="225" t="n"/>
      <c r="Y1993" s="262" t="n"/>
      <c r="Z1993" s="226" t="n"/>
      <c r="AA1993" s="241" t="n"/>
      <c r="AB1993" s="237" t="n"/>
    </row>
    <row r="1994" ht="15" customHeight="1" s="283">
      <c r="A1994" s="109" t="n"/>
      <c r="B1994" s="222" t="n"/>
      <c r="C1994" s="223" t="n"/>
      <c r="D1994" s="223" t="n"/>
      <c r="E1994" s="223" t="n"/>
      <c r="F1994" s="223" t="n"/>
      <c r="G1994" s="223" t="n"/>
      <c r="H1994" s="223" t="n"/>
      <c r="I1994" s="258" t="n"/>
      <c r="J1994" s="186" t="n"/>
      <c r="K1994" s="223" t="n"/>
      <c r="L1994" s="223" t="n"/>
      <c r="M1994" s="259" t="n"/>
      <c r="N1994" s="223" t="n"/>
      <c r="O1994" s="223" t="n"/>
      <c r="P1994" s="260" t="n"/>
      <c r="Q1994" s="260" t="n"/>
      <c r="R1994" s="223" t="n"/>
      <c r="S1994" s="223" t="n"/>
      <c r="T1994" s="223" t="n"/>
      <c r="U1994" s="261" t="n"/>
      <c r="V1994" s="86" t="n"/>
      <c r="W1994" s="223" t="n"/>
      <c r="X1994" s="225" t="n"/>
      <c r="Y1994" s="262" t="n"/>
      <c r="Z1994" s="226" t="n"/>
      <c r="AA1994" s="241" t="n"/>
      <c r="AB1994" s="237" t="n"/>
    </row>
    <row r="1995" ht="15" customHeight="1" s="283">
      <c r="A1995" s="109" t="n"/>
      <c r="B1995" s="222" t="n"/>
      <c r="C1995" s="223" t="n"/>
      <c r="D1995" s="223" t="n"/>
      <c r="E1995" s="223" t="n"/>
      <c r="F1995" s="223" t="n"/>
      <c r="G1995" s="223" t="n"/>
      <c r="H1995" s="223" t="n"/>
      <c r="I1995" s="258" t="n"/>
      <c r="J1995" s="186" t="n"/>
      <c r="K1995" s="223" t="n"/>
      <c r="L1995" s="223" t="n"/>
      <c r="M1995" s="259" t="n"/>
      <c r="N1995" s="223" t="n"/>
      <c r="O1995" s="223" t="n"/>
      <c r="P1995" s="260" t="n"/>
      <c r="Q1995" s="260" t="n"/>
      <c r="R1995" s="223" t="n"/>
      <c r="S1995" s="223" t="n"/>
      <c r="T1995" s="223" t="n"/>
      <c r="U1995" s="261" t="n"/>
      <c r="V1995" s="86" t="n"/>
      <c r="W1995" s="223" t="n"/>
      <c r="X1995" s="225" t="n"/>
      <c r="Y1995" s="262" t="n"/>
      <c r="Z1995" s="226" t="n"/>
      <c r="AA1995" s="241" t="n"/>
      <c r="AB1995" s="237" t="n"/>
    </row>
    <row r="1996" ht="15" customHeight="1" s="283">
      <c r="A1996" s="109" t="n"/>
      <c r="B1996" s="222" t="n"/>
      <c r="C1996" s="223" t="n"/>
      <c r="D1996" s="223" t="n"/>
      <c r="E1996" s="223" t="n"/>
      <c r="F1996" s="223" t="n"/>
      <c r="G1996" s="223" t="n"/>
      <c r="H1996" s="223" t="n"/>
      <c r="I1996" s="258" t="n"/>
      <c r="J1996" s="186" t="n"/>
      <c r="K1996" s="223" t="n"/>
      <c r="L1996" s="223" t="n"/>
      <c r="M1996" s="259" t="n"/>
      <c r="N1996" s="223" t="n"/>
      <c r="O1996" s="223" t="n"/>
      <c r="P1996" s="260" t="n"/>
      <c r="Q1996" s="260" t="n"/>
      <c r="R1996" s="223" t="n"/>
      <c r="S1996" s="223" t="n"/>
      <c r="T1996" s="223" t="n"/>
      <c r="U1996" s="261" t="n"/>
      <c r="V1996" s="86" t="n"/>
      <c r="W1996" s="223" t="n"/>
      <c r="X1996" s="225" t="n"/>
      <c r="Y1996" s="262" t="n"/>
      <c r="Z1996" s="226" t="n"/>
      <c r="AA1996" s="241" t="n"/>
      <c r="AB1996" s="237" t="n"/>
    </row>
    <row r="1997" ht="15" customHeight="1" s="283">
      <c r="A1997" s="109" t="n"/>
      <c r="B1997" s="222" t="n"/>
      <c r="C1997" s="223" t="n"/>
      <c r="D1997" s="223" t="n"/>
      <c r="E1997" s="223" t="n"/>
      <c r="F1997" s="223" t="n"/>
      <c r="G1997" s="223" t="n"/>
      <c r="H1997" s="223" t="n"/>
      <c r="I1997" s="258" t="n"/>
      <c r="J1997" s="186" t="n"/>
      <c r="K1997" s="223" t="n"/>
      <c r="L1997" s="223" t="n"/>
      <c r="M1997" s="259" t="n"/>
      <c r="N1997" s="223" t="n"/>
      <c r="O1997" s="223" t="n"/>
      <c r="P1997" s="260" t="n"/>
      <c r="Q1997" s="260" t="n"/>
      <c r="R1997" s="223" t="n"/>
      <c r="S1997" s="223" t="n"/>
      <c r="T1997" s="223" t="n"/>
      <c r="U1997" s="261" t="n"/>
      <c r="V1997" s="86" t="n"/>
      <c r="W1997" s="223" t="n"/>
      <c r="X1997" s="225" t="n"/>
      <c r="Y1997" s="262" t="n"/>
      <c r="Z1997" s="226" t="n"/>
      <c r="AA1997" s="241" t="n"/>
      <c r="AB1997" s="237" t="n"/>
    </row>
    <row r="1998" ht="15" customHeight="1" s="283">
      <c r="A1998" s="109" t="n"/>
      <c r="B1998" s="222" t="n"/>
      <c r="C1998" s="223" t="n"/>
      <c r="D1998" s="223" t="n"/>
      <c r="E1998" s="223" t="n"/>
      <c r="F1998" s="223" t="n"/>
      <c r="G1998" s="223" t="n"/>
      <c r="H1998" s="223" t="n"/>
      <c r="I1998" s="258" t="n"/>
      <c r="J1998" s="186" t="n"/>
      <c r="K1998" s="223" t="n"/>
      <c r="L1998" s="223" t="n"/>
      <c r="M1998" s="259" t="n"/>
      <c r="N1998" s="223" t="n"/>
      <c r="O1998" s="223" t="n"/>
      <c r="P1998" s="260" t="n"/>
      <c r="Q1998" s="260" t="n"/>
      <c r="R1998" s="223" t="n"/>
      <c r="S1998" s="223" t="n"/>
      <c r="T1998" s="223" t="n"/>
      <c r="U1998" s="261" t="n"/>
      <c r="V1998" s="86" t="n"/>
      <c r="W1998" s="223" t="n"/>
      <c r="X1998" s="225" t="n"/>
      <c r="Y1998" s="262" t="n"/>
      <c r="Z1998" s="226" t="n"/>
      <c r="AA1998" s="241" t="n"/>
      <c r="AB1998" s="237" t="n"/>
    </row>
    <row r="1999" ht="15" customHeight="1" s="283">
      <c r="A1999" s="109" t="n"/>
      <c r="B1999" s="222" t="n"/>
      <c r="C1999" s="223" t="n"/>
      <c r="D1999" s="223" t="n"/>
      <c r="E1999" s="223" t="n"/>
      <c r="F1999" s="223" t="n"/>
      <c r="G1999" s="223" t="n"/>
      <c r="H1999" s="223" t="n"/>
      <c r="I1999" s="258" t="n"/>
      <c r="J1999" s="186" t="n"/>
      <c r="K1999" s="223" t="n"/>
      <c r="L1999" s="223" t="n"/>
      <c r="M1999" s="259" t="n"/>
      <c r="N1999" s="223" t="n"/>
      <c r="O1999" s="223" t="n"/>
      <c r="P1999" s="260" t="n"/>
      <c r="Q1999" s="260" t="n"/>
      <c r="R1999" s="223" t="n"/>
      <c r="S1999" s="223" t="n"/>
      <c r="T1999" s="223" t="n"/>
      <c r="U1999" s="261" t="n"/>
      <c r="V1999" s="86" t="n"/>
      <c r="W1999" s="223" t="n"/>
      <c r="X1999" s="225" t="n"/>
      <c r="Y1999" s="262" t="n"/>
      <c r="Z1999" s="226" t="n"/>
      <c r="AA1999" s="241" t="n"/>
      <c r="AB1999" s="237" t="n"/>
    </row>
    <row r="2000" ht="15" customHeight="1" s="283">
      <c r="A2000" s="109" t="n"/>
      <c r="B2000" s="222" t="n"/>
      <c r="C2000" s="223" t="n"/>
      <c r="D2000" s="223" t="n"/>
      <c r="E2000" s="223" t="n"/>
      <c r="F2000" s="223" t="n"/>
      <c r="G2000" s="223" t="n"/>
      <c r="H2000" s="223" t="n"/>
      <c r="I2000" s="258" t="n"/>
      <c r="J2000" s="186" t="n"/>
      <c r="K2000" s="223" t="n"/>
      <c r="L2000" s="223" t="n"/>
      <c r="M2000" s="259" t="n"/>
      <c r="N2000" s="223" t="n"/>
      <c r="O2000" s="223" t="n"/>
      <c r="P2000" s="260" t="n"/>
      <c r="Q2000" s="260" t="n"/>
      <c r="R2000" s="223" t="n"/>
      <c r="S2000" s="223" t="n"/>
      <c r="T2000" s="223" t="n"/>
      <c r="U2000" s="261" t="n"/>
      <c r="V2000" s="86" t="n"/>
      <c r="W2000" s="223" t="n"/>
      <c r="X2000" s="225" t="n"/>
      <c r="Y2000" s="262" t="n"/>
      <c r="Z2000" s="226" t="n"/>
      <c r="AA2000" s="241" t="n"/>
      <c r="AB2000" s="237" t="n"/>
    </row>
    <row r="2001" ht="15" customHeight="1" s="283">
      <c r="A2001" s="109" t="n"/>
      <c r="B2001" s="222" t="n"/>
      <c r="C2001" s="223" t="n"/>
      <c r="D2001" s="223" t="n"/>
      <c r="E2001" s="223" t="n"/>
      <c r="F2001" s="223" t="n"/>
      <c r="G2001" s="223" t="n"/>
      <c r="H2001" s="223" t="n"/>
      <c r="I2001" s="258" t="n"/>
      <c r="J2001" s="186" t="n"/>
      <c r="K2001" s="223" t="n"/>
      <c r="L2001" s="223" t="n"/>
      <c r="M2001" s="259" t="n"/>
      <c r="N2001" s="223" t="n"/>
      <c r="O2001" s="223" t="n"/>
      <c r="P2001" s="260" t="n"/>
      <c r="Q2001" s="260" t="n"/>
      <c r="R2001" s="223" t="n"/>
      <c r="S2001" s="223" t="n"/>
      <c r="T2001" s="223" t="n"/>
      <c r="U2001" s="261" t="n"/>
      <c r="V2001" s="86" t="n"/>
      <c r="W2001" s="223" t="n"/>
      <c r="X2001" s="225" t="n"/>
      <c r="Y2001" s="262" t="n"/>
      <c r="Z2001" s="226" t="n"/>
      <c r="AA2001" s="241" t="n"/>
      <c r="AB2001" s="237" t="n"/>
    </row>
    <row r="2002" ht="15" customHeight="1" s="283">
      <c r="A2002" s="109" t="n"/>
      <c r="B2002" s="222" t="n"/>
      <c r="C2002" s="223" t="n"/>
      <c r="D2002" s="223" t="n"/>
      <c r="E2002" s="223" t="n"/>
      <c r="F2002" s="223" t="n"/>
      <c r="G2002" s="223" t="n"/>
      <c r="H2002" s="223" t="n"/>
      <c r="I2002" s="258" t="n"/>
      <c r="J2002" s="186" t="n"/>
      <c r="K2002" s="223" t="n"/>
      <c r="L2002" s="223" t="n"/>
      <c r="M2002" s="259" t="n"/>
      <c r="N2002" s="223" t="n"/>
      <c r="O2002" s="223" t="n"/>
      <c r="P2002" s="260" t="n"/>
      <c r="Q2002" s="260" t="n"/>
      <c r="R2002" s="223" t="n"/>
      <c r="S2002" s="223" t="n"/>
      <c r="T2002" s="223" t="n"/>
      <c r="U2002" s="261" t="n"/>
      <c r="V2002" s="86" t="n"/>
      <c r="W2002" s="223" t="n"/>
      <c r="X2002" s="225" t="n"/>
      <c r="Y2002" s="262" t="n"/>
      <c r="Z2002" s="226" t="n"/>
      <c r="AA2002" s="241" t="n"/>
      <c r="AB2002" s="237" t="n"/>
    </row>
    <row r="2003" ht="15" customHeight="1" s="283">
      <c r="A2003" s="109" t="n"/>
      <c r="B2003" s="222" t="n"/>
      <c r="C2003" s="223" t="n"/>
      <c r="D2003" s="223" t="n"/>
      <c r="E2003" s="223" t="n"/>
      <c r="F2003" s="223" t="n"/>
      <c r="G2003" s="223" t="n"/>
      <c r="H2003" s="223" t="n"/>
      <c r="I2003" s="258" t="n"/>
      <c r="J2003" s="186" t="n"/>
      <c r="K2003" s="223" t="n"/>
      <c r="L2003" s="223" t="n"/>
      <c r="M2003" s="259" t="n"/>
      <c r="N2003" s="223" t="n"/>
      <c r="O2003" s="223" t="n"/>
      <c r="P2003" s="260" t="n"/>
      <c r="Q2003" s="260" t="n"/>
      <c r="R2003" s="223" t="n"/>
      <c r="S2003" s="223" t="n"/>
      <c r="T2003" s="223" t="n"/>
      <c r="U2003" s="261" t="n"/>
      <c r="V2003" s="86" t="n"/>
      <c r="W2003" s="223" t="n"/>
      <c r="X2003" s="225" t="n"/>
      <c r="Y2003" s="262" t="n"/>
      <c r="Z2003" s="226" t="n"/>
      <c r="AA2003" s="241" t="n"/>
      <c r="AB2003" s="237" t="n"/>
    </row>
    <row r="2004" ht="15" customHeight="1" s="283">
      <c r="A2004" s="109" t="n"/>
      <c r="B2004" s="222" t="n"/>
      <c r="C2004" s="223" t="n"/>
      <c r="D2004" s="223" t="n"/>
      <c r="E2004" s="223" t="n"/>
      <c r="F2004" s="223" t="n"/>
      <c r="G2004" s="223" t="n"/>
      <c r="H2004" s="223" t="n"/>
      <c r="I2004" s="258" t="n"/>
      <c r="J2004" s="186" t="n"/>
      <c r="K2004" s="223" t="n"/>
      <c r="L2004" s="223" t="n"/>
      <c r="M2004" s="259" t="n"/>
      <c r="N2004" s="223" t="n"/>
      <c r="O2004" s="223" t="n"/>
      <c r="P2004" s="260" t="n"/>
      <c r="Q2004" s="260" t="n"/>
      <c r="R2004" s="223" t="n"/>
      <c r="S2004" s="223" t="n"/>
      <c r="T2004" s="223" t="n"/>
      <c r="U2004" s="261" t="n"/>
      <c r="V2004" s="86" t="n"/>
      <c r="W2004" s="223" t="n"/>
      <c r="X2004" s="225" t="n"/>
      <c r="Y2004" s="262" t="n"/>
      <c r="Z2004" s="226" t="n"/>
      <c r="AA2004" s="241" t="n"/>
      <c r="AB2004" s="237" t="n"/>
    </row>
    <row r="2005" ht="15" customHeight="1" s="283">
      <c r="A2005" s="109" t="n"/>
      <c r="B2005" s="222" t="n"/>
      <c r="C2005" s="223" t="n"/>
      <c r="D2005" s="223" t="n"/>
      <c r="E2005" s="223" t="n"/>
      <c r="F2005" s="223" t="n"/>
      <c r="G2005" s="223" t="n"/>
      <c r="H2005" s="223" t="n"/>
      <c r="I2005" s="258" t="n"/>
      <c r="J2005" s="186" t="n"/>
      <c r="K2005" s="223" t="n"/>
      <c r="L2005" s="223" t="n"/>
      <c r="M2005" s="259" t="n"/>
      <c r="N2005" s="223" t="n"/>
      <c r="O2005" s="223" t="n"/>
      <c r="P2005" s="260" t="n"/>
      <c r="Q2005" s="260" t="n"/>
      <c r="R2005" s="223" t="n"/>
      <c r="S2005" s="223" t="n"/>
      <c r="T2005" s="223" t="n"/>
      <c r="U2005" s="261" t="n"/>
      <c r="V2005" s="86" t="n"/>
      <c r="W2005" s="223" t="n"/>
      <c r="X2005" s="225" t="n"/>
      <c r="Y2005" s="262" t="n"/>
      <c r="Z2005" s="226" t="n"/>
      <c r="AA2005" s="241" t="n"/>
      <c r="AB2005" s="237" t="n"/>
    </row>
    <row r="2006" ht="15" customHeight="1" s="283">
      <c r="A2006" s="109" t="n"/>
      <c r="B2006" s="222" t="n"/>
      <c r="C2006" s="223" t="n"/>
      <c r="D2006" s="223" t="n"/>
      <c r="E2006" s="223" t="n"/>
      <c r="F2006" s="223" t="n"/>
      <c r="G2006" s="223" t="n"/>
      <c r="H2006" s="223" t="n"/>
      <c r="I2006" s="258" t="n"/>
      <c r="J2006" s="186" t="n"/>
      <c r="K2006" s="223" t="n"/>
      <c r="L2006" s="223" t="n"/>
      <c r="M2006" s="259" t="n"/>
      <c r="N2006" s="223" t="n"/>
      <c r="O2006" s="223" t="n"/>
      <c r="P2006" s="260" t="n"/>
      <c r="Q2006" s="260" t="n"/>
      <c r="R2006" s="223" t="n"/>
      <c r="S2006" s="223" t="n"/>
      <c r="T2006" s="223" t="n"/>
      <c r="U2006" s="261" t="n"/>
      <c r="V2006" s="86" t="n"/>
      <c r="W2006" s="223" t="n"/>
      <c r="X2006" s="225" t="n"/>
      <c r="Y2006" s="262" t="n"/>
      <c r="Z2006" s="226" t="n"/>
      <c r="AA2006" s="241" t="n"/>
      <c r="AB2006" s="237" t="n"/>
    </row>
    <row r="2007" ht="15" customHeight="1" s="283">
      <c r="A2007" s="109" t="n"/>
      <c r="B2007" s="222" t="n"/>
      <c r="C2007" s="223" t="n"/>
      <c r="D2007" s="223" t="n"/>
      <c r="E2007" s="223" t="n"/>
      <c r="F2007" s="223" t="n"/>
      <c r="G2007" s="223" t="n"/>
      <c r="H2007" s="223" t="n"/>
      <c r="I2007" s="258" t="n"/>
      <c r="J2007" s="186" t="n"/>
      <c r="K2007" s="223" t="n"/>
      <c r="L2007" s="223" t="n"/>
      <c r="M2007" s="259" t="n"/>
      <c r="N2007" s="223" t="n"/>
      <c r="O2007" s="223" t="n"/>
      <c r="P2007" s="260" t="n"/>
      <c r="Q2007" s="260" t="n"/>
      <c r="R2007" s="223" t="n"/>
      <c r="S2007" s="223" t="n"/>
      <c r="T2007" s="223" t="n"/>
      <c r="U2007" s="261" t="n"/>
      <c r="V2007" s="86" t="n"/>
      <c r="W2007" s="223" t="n"/>
      <c r="X2007" s="225" t="n"/>
      <c r="Y2007" s="262" t="n"/>
      <c r="Z2007" s="226" t="n"/>
      <c r="AA2007" s="241" t="n"/>
      <c r="AB2007" s="237" t="n"/>
    </row>
    <row r="2008" ht="15" customHeight="1" s="283">
      <c r="A2008" s="109" t="n"/>
      <c r="B2008" s="222" t="n"/>
      <c r="C2008" s="223" t="n"/>
      <c r="D2008" s="223" t="n"/>
      <c r="E2008" s="223" t="n"/>
      <c r="F2008" s="223" t="n"/>
      <c r="G2008" s="223" t="n"/>
      <c r="H2008" s="223" t="n"/>
      <c r="I2008" s="258" t="n"/>
      <c r="J2008" s="186" t="n"/>
      <c r="K2008" s="223" t="n"/>
      <c r="L2008" s="223" t="n"/>
      <c r="M2008" s="259" t="n"/>
      <c r="N2008" s="223" t="n"/>
      <c r="O2008" s="223" t="n"/>
      <c r="P2008" s="260" t="n"/>
      <c r="Q2008" s="260" t="n"/>
      <c r="R2008" s="223" t="n"/>
      <c r="S2008" s="223" t="n"/>
      <c r="T2008" s="223" t="n"/>
      <c r="U2008" s="261" t="n"/>
      <c r="V2008" s="86" t="n"/>
      <c r="W2008" s="223" t="n"/>
      <c r="X2008" s="225" t="n"/>
      <c r="Y2008" s="262" t="n"/>
      <c r="Z2008" s="226" t="n"/>
      <c r="AA2008" s="241" t="n"/>
      <c r="AB2008" s="237" t="n"/>
    </row>
    <row r="2009" ht="15" customHeight="1" s="283">
      <c r="A2009" s="109" t="n"/>
      <c r="B2009" s="222" t="n"/>
      <c r="C2009" s="223" t="n"/>
      <c r="D2009" s="223" t="n"/>
      <c r="E2009" s="223" t="n"/>
      <c r="F2009" s="223" t="n"/>
      <c r="G2009" s="223" t="n"/>
      <c r="H2009" s="223" t="n"/>
      <c r="I2009" s="258" t="n"/>
      <c r="J2009" s="186" t="n"/>
      <c r="K2009" s="223" t="n"/>
      <c r="L2009" s="223" t="n"/>
      <c r="M2009" s="259" t="n"/>
      <c r="N2009" s="223" t="n"/>
      <c r="O2009" s="223" t="n"/>
      <c r="P2009" s="260" t="n"/>
      <c r="Q2009" s="260" t="n"/>
      <c r="R2009" s="223" t="n"/>
      <c r="S2009" s="223" t="n"/>
      <c r="T2009" s="223" t="n"/>
      <c r="U2009" s="261" t="n"/>
      <c r="V2009" s="86" t="n"/>
      <c r="W2009" s="223" t="n"/>
      <c r="X2009" s="225" t="n"/>
      <c r="Y2009" s="262" t="n"/>
      <c r="Z2009" s="226" t="n"/>
      <c r="AA2009" s="241" t="n"/>
      <c r="AB2009" s="237" t="n"/>
    </row>
    <row r="2010" ht="15" customHeight="1" s="283">
      <c r="A2010" s="109" t="n"/>
      <c r="B2010" s="222" t="n"/>
      <c r="C2010" s="223" t="n"/>
      <c r="D2010" s="223" t="n"/>
      <c r="E2010" s="223" t="n"/>
      <c r="F2010" s="223" t="n"/>
      <c r="G2010" s="223" t="n"/>
      <c r="H2010" s="223" t="n"/>
      <c r="I2010" s="258" t="n"/>
      <c r="J2010" s="186" t="n"/>
      <c r="K2010" s="223" t="n"/>
      <c r="L2010" s="223" t="n"/>
      <c r="M2010" s="259" t="n"/>
      <c r="N2010" s="223" t="n"/>
      <c r="O2010" s="223" t="n"/>
      <c r="P2010" s="260" t="n"/>
      <c r="Q2010" s="260" t="n"/>
      <c r="R2010" s="223" t="n"/>
      <c r="S2010" s="223" t="n"/>
      <c r="T2010" s="223" t="n"/>
      <c r="U2010" s="261" t="n"/>
      <c r="V2010" s="86" t="n"/>
      <c r="W2010" s="223" t="n"/>
      <c r="X2010" s="225" t="n"/>
      <c r="Y2010" s="262" t="n"/>
      <c r="Z2010" s="226" t="n"/>
      <c r="AA2010" s="241" t="n"/>
      <c r="AB2010" s="237" t="n"/>
    </row>
    <row r="2011" ht="15" customHeight="1" s="283">
      <c r="A2011" s="109" t="n"/>
      <c r="B2011" s="222" t="n"/>
      <c r="C2011" s="223" t="n"/>
      <c r="D2011" s="223" t="n"/>
      <c r="E2011" s="223" t="n"/>
      <c r="F2011" s="223" t="n"/>
      <c r="G2011" s="223" t="n"/>
      <c r="H2011" s="223" t="n"/>
      <c r="I2011" s="258" t="n"/>
      <c r="J2011" s="186" t="n"/>
      <c r="K2011" s="223" t="n"/>
      <c r="L2011" s="223" t="n"/>
      <c r="M2011" s="259" t="n"/>
      <c r="N2011" s="223" t="n"/>
      <c r="O2011" s="223" t="n"/>
      <c r="P2011" s="260" t="n"/>
      <c r="Q2011" s="260" t="n"/>
      <c r="R2011" s="223" t="n"/>
      <c r="S2011" s="223" t="n"/>
      <c r="T2011" s="223" t="n"/>
      <c r="U2011" s="261" t="n"/>
      <c r="V2011" s="86" t="n"/>
      <c r="W2011" s="223" t="n"/>
      <c r="X2011" s="225" t="n"/>
      <c r="Y2011" s="262" t="n"/>
      <c r="Z2011" s="226" t="n"/>
      <c r="AA2011" s="241" t="n"/>
      <c r="AB2011" s="237" t="n"/>
    </row>
    <row r="2012" ht="15" customHeight="1" s="283">
      <c r="A2012" s="109" t="n"/>
      <c r="B2012" s="222" t="n"/>
      <c r="C2012" s="223" t="n"/>
      <c r="D2012" s="223" t="n"/>
      <c r="E2012" s="223" t="n"/>
      <c r="F2012" s="223" t="n"/>
      <c r="G2012" s="223" t="n"/>
      <c r="H2012" s="223" t="n"/>
      <c r="I2012" s="258" t="n"/>
      <c r="J2012" s="186" t="n"/>
      <c r="K2012" s="223" t="n"/>
      <c r="L2012" s="223" t="n"/>
      <c r="M2012" s="259" t="n"/>
      <c r="N2012" s="223" t="n"/>
      <c r="O2012" s="223" t="n"/>
      <c r="P2012" s="260" t="n"/>
      <c r="Q2012" s="260" t="n"/>
      <c r="R2012" s="223" t="n"/>
      <c r="S2012" s="223" t="n"/>
      <c r="T2012" s="223" t="n"/>
      <c r="U2012" s="261" t="n"/>
      <c r="V2012" s="86" t="n"/>
      <c r="W2012" s="223" t="n"/>
      <c r="X2012" s="225" t="n"/>
      <c r="Y2012" s="262" t="n"/>
      <c r="Z2012" s="226" t="n"/>
      <c r="AA2012" s="241" t="n"/>
      <c r="AB2012" s="237" t="n"/>
    </row>
    <row r="2013" ht="15" customHeight="1" s="283">
      <c r="A2013" s="109" t="n"/>
      <c r="B2013" s="222" t="n"/>
      <c r="C2013" s="223" t="n"/>
      <c r="D2013" s="223" t="n"/>
      <c r="E2013" s="223" t="n"/>
      <c r="F2013" s="223" t="n"/>
      <c r="G2013" s="223" t="n"/>
      <c r="H2013" s="223" t="n"/>
      <c r="I2013" s="258" t="n"/>
      <c r="J2013" s="186" t="n"/>
      <c r="K2013" s="223" t="n"/>
      <c r="L2013" s="223" t="n"/>
      <c r="M2013" s="259" t="n"/>
      <c r="N2013" s="223" t="n"/>
      <c r="O2013" s="223" t="n"/>
      <c r="P2013" s="260" t="n"/>
      <c r="Q2013" s="260" t="n"/>
      <c r="R2013" s="223" t="n"/>
      <c r="S2013" s="223" t="n"/>
      <c r="T2013" s="223" t="n"/>
      <c r="U2013" s="261" t="n"/>
      <c r="V2013" s="86" t="n"/>
      <c r="W2013" s="223" t="n"/>
      <c r="X2013" s="225" t="n"/>
      <c r="Y2013" s="262" t="n"/>
      <c r="Z2013" s="226" t="n"/>
      <c r="AA2013" s="241" t="n"/>
      <c r="AB2013" s="237" t="n"/>
    </row>
    <row r="2014" ht="15" customHeight="1" s="283">
      <c r="A2014" s="109" t="n"/>
      <c r="B2014" s="222" t="n"/>
      <c r="C2014" s="223" t="n"/>
      <c r="D2014" s="223" t="n"/>
      <c r="E2014" s="223" t="n"/>
      <c r="F2014" s="223" t="n"/>
      <c r="G2014" s="223" t="n"/>
      <c r="H2014" s="223" t="n"/>
      <c r="I2014" s="258" t="n"/>
      <c r="J2014" s="186" t="n"/>
      <c r="K2014" s="223" t="n"/>
      <c r="L2014" s="223" t="n"/>
      <c r="M2014" s="259" t="n"/>
      <c r="N2014" s="223" t="n"/>
      <c r="O2014" s="223" t="n"/>
      <c r="P2014" s="260" t="n"/>
      <c r="Q2014" s="260" t="n"/>
      <c r="R2014" s="223" t="n"/>
      <c r="S2014" s="223" t="n"/>
      <c r="T2014" s="223" t="n"/>
      <c r="U2014" s="261" t="n"/>
      <c r="V2014" s="86" t="n"/>
      <c r="W2014" s="223" t="n"/>
      <c r="X2014" s="225" t="n"/>
      <c r="Y2014" s="262" t="n"/>
      <c r="Z2014" s="226" t="n"/>
      <c r="AA2014" s="241" t="n"/>
      <c r="AB2014" s="237" t="n"/>
    </row>
    <row r="2015" ht="15" customHeight="1" s="283">
      <c r="A2015" s="109" t="n"/>
      <c r="B2015" s="222" t="n"/>
      <c r="C2015" s="223" t="n"/>
      <c r="D2015" s="223" t="n"/>
      <c r="E2015" s="223" t="n"/>
      <c r="F2015" s="223" t="n"/>
      <c r="G2015" s="223" t="n"/>
      <c r="H2015" s="223" t="n"/>
      <c r="I2015" s="258" t="n"/>
      <c r="J2015" s="186" t="n"/>
      <c r="K2015" s="223" t="n"/>
      <c r="L2015" s="223" t="n"/>
      <c r="M2015" s="259" t="n"/>
      <c r="N2015" s="223" t="n"/>
      <c r="O2015" s="223" t="n"/>
      <c r="P2015" s="260" t="n"/>
      <c r="Q2015" s="260" t="n"/>
      <c r="R2015" s="223" t="n"/>
      <c r="S2015" s="223" t="n"/>
      <c r="T2015" s="223" t="n"/>
      <c r="U2015" s="261" t="n"/>
      <c r="V2015" s="86" t="n"/>
      <c r="W2015" s="223" t="n"/>
      <c r="X2015" s="225" t="n"/>
      <c r="Y2015" s="262" t="n"/>
      <c r="Z2015" s="226" t="n"/>
      <c r="AA2015" s="241" t="n"/>
      <c r="AB2015" s="237" t="n"/>
    </row>
    <row r="2016" ht="15" customHeight="1" s="283">
      <c r="A2016" s="109" t="n"/>
      <c r="B2016" s="222" t="n"/>
      <c r="C2016" s="223" t="n"/>
      <c r="D2016" s="223" t="n"/>
      <c r="E2016" s="223" t="n"/>
      <c r="F2016" s="223" t="n"/>
      <c r="G2016" s="223" t="n"/>
      <c r="H2016" s="223" t="n"/>
      <c r="I2016" s="258" t="n"/>
      <c r="J2016" s="186" t="n"/>
      <c r="K2016" s="223" t="n"/>
      <c r="L2016" s="223" t="n"/>
      <c r="M2016" s="259" t="n"/>
      <c r="N2016" s="223" t="n"/>
      <c r="O2016" s="223" t="n"/>
      <c r="P2016" s="260" t="n"/>
      <c r="Q2016" s="260" t="n"/>
      <c r="R2016" s="223" t="n"/>
      <c r="S2016" s="223" t="n"/>
      <c r="T2016" s="223" t="n"/>
      <c r="U2016" s="261" t="n"/>
      <c r="V2016" s="86" t="n"/>
      <c r="W2016" s="223" t="n"/>
      <c r="X2016" s="225" t="n"/>
      <c r="Y2016" s="262" t="n"/>
      <c r="Z2016" s="226" t="n"/>
      <c r="AA2016" s="241" t="n"/>
      <c r="AB2016" s="237" t="n"/>
    </row>
    <row r="2017" ht="15" customHeight="1" s="283">
      <c r="A2017" s="109" t="n"/>
      <c r="B2017" s="222" t="n"/>
      <c r="C2017" s="223" t="n"/>
      <c r="D2017" s="223" t="n"/>
      <c r="E2017" s="223" t="n"/>
      <c r="F2017" s="223" t="n"/>
      <c r="G2017" s="223" t="n"/>
      <c r="H2017" s="223" t="n"/>
      <c r="I2017" s="258" t="n"/>
      <c r="J2017" s="186" t="n"/>
      <c r="K2017" s="223" t="n"/>
      <c r="L2017" s="223" t="n"/>
      <c r="M2017" s="259" t="n"/>
      <c r="N2017" s="223" t="n"/>
      <c r="O2017" s="223" t="n"/>
      <c r="P2017" s="260" t="n"/>
      <c r="Q2017" s="260" t="n"/>
      <c r="R2017" s="223" t="n"/>
      <c r="S2017" s="223" t="n"/>
      <c r="T2017" s="223" t="n"/>
      <c r="U2017" s="261" t="n"/>
      <c r="V2017" s="86" t="n"/>
      <c r="W2017" s="223" t="n"/>
      <c r="X2017" s="225" t="n"/>
      <c r="Y2017" s="262" t="n"/>
      <c r="Z2017" s="226" t="n"/>
      <c r="AA2017" s="241" t="n"/>
      <c r="AB2017" s="237" t="n"/>
    </row>
    <row r="2018" ht="15" customHeight="1" s="283">
      <c r="A2018" s="109" t="n"/>
      <c r="B2018" s="222" t="n"/>
      <c r="C2018" s="223" t="n"/>
      <c r="D2018" s="223" t="n"/>
      <c r="E2018" s="223" t="n"/>
      <c r="F2018" s="223" t="n"/>
      <c r="G2018" s="223" t="n"/>
      <c r="H2018" s="223" t="n"/>
      <c r="I2018" s="258" t="n"/>
      <c r="J2018" s="186" t="n"/>
      <c r="K2018" s="223" t="n"/>
      <c r="L2018" s="223" t="n"/>
      <c r="M2018" s="259" t="n"/>
      <c r="N2018" s="223" t="n"/>
      <c r="O2018" s="223" t="n"/>
      <c r="P2018" s="260" t="n"/>
      <c r="Q2018" s="260" t="n"/>
      <c r="R2018" s="223" t="n"/>
      <c r="S2018" s="223" t="n"/>
      <c r="T2018" s="223" t="n"/>
      <c r="U2018" s="261" t="n"/>
      <c r="V2018" s="86" t="n"/>
      <c r="W2018" s="223" t="n"/>
      <c r="X2018" s="225" t="n"/>
      <c r="Y2018" s="262" t="n"/>
      <c r="Z2018" s="226" t="n"/>
      <c r="AA2018" s="241" t="n"/>
      <c r="AB2018" s="237" t="n"/>
    </row>
    <row r="2019" ht="15" customHeight="1" s="283">
      <c r="A2019" s="109" t="n"/>
      <c r="B2019" s="222" t="n"/>
      <c r="C2019" s="223" t="n"/>
      <c r="D2019" s="223" t="n"/>
      <c r="E2019" s="223" t="n"/>
      <c r="F2019" s="223" t="n"/>
      <c r="G2019" s="223" t="n"/>
      <c r="H2019" s="223" t="n"/>
      <c r="I2019" s="258" t="n"/>
      <c r="J2019" s="186" t="n"/>
      <c r="K2019" s="223" t="n"/>
      <c r="L2019" s="223" t="n"/>
      <c r="M2019" s="259" t="n"/>
      <c r="N2019" s="223" t="n"/>
      <c r="O2019" s="223" t="n"/>
      <c r="P2019" s="260" t="n"/>
      <c r="Q2019" s="260" t="n"/>
      <c r="R2019" s="223" t="n"/>
      <c r="S2019" s="223" t="n"/>
      <c r="T2019" s="223" t="n"/>
      <c r="U2019" s="261" t="n"/>
      <c r="V2019" s="86" t="n"/>
      <c r="W2019" s="223" t="n"/>
      <c r="X2019" s="225" t="n"/>
      <c r="Y2019" s="262" t="n"/>
      <c r="Z2019" s="226" t="n"/>
      <c r="AA2019" s="241" t="n"/>
      <c r="AB2019" s="237" t="n"/>
    </row>
    <row r="2020" ht="15" customHeight="1" s="283">
      <c r="A2020" s="109" t="n"/>
      <c r="B2020" s="222" t="n"/>
      <c r="C2020" s="223" t="n"/>
      <c r="D2020" s="223" t="n"/>
      <c r="E2020" s="223" t="n"/>
      <c r="F2020" s="223" t="n"/>
      <c r="G2020" s="223" t="n"/>
      <c r="H2020" s="223" t="n"/>
      <c r="I2020" s="258" t="n"/>
      <c r="J2020" s="186" t="n"/>
      <c r="K2020" s="223" t="n"/>
      <c r="L2020" s="223" t="n"/>
      <c r="M2020" s="259" t="n"/>
      <c r="N2020" s="223" t="n"/>
      <c r="O2020" s="223" t="n"/>
      <c r="P2020" s="260" t="n"/>
      <c r="Q2020" s="260" t="n"/>
      <c r="R2020" s="223" t="n"/>
      <c r="S2020" s="223" t="n"/>
      <c r="T2020" s="223" t="n"/>
      <c r="U2020" s="261" t="n"/>
      <c r="V2020" s="86" t="n"/>
      <c r="W2020" s="223" t="n"/>
      <c r="X2020" s="225" t="n"/>
      <c r="Y2020" s="262" t="n"/>
      <c r="Z2020" s="226" t="n"/>
      <c r="AA2020" s="241" t="n"/>
      <c r="AB2020" s="237" t="n"/>
    </row>
    <row r="2021" ht="15" customHeight="1" s="283">
      <c r="A2021" s="109" t="n"/>
      <c r="B2021" s="222" t="n"/>
      <c r="C2021" s="223" t="n"/>
      <c r="D2021" s="223" t="n"/>
      <c r="E2021" s="223" t="n"/>
      <c r="F2021" s="223" t="n"/>
      <c r="G2021" s="223" t="n"/>
      <c r="H2021" s="223" t="n"/>
      <c r="I2021" s="258" t="n"/>
      <c r="J2021" s="186" t="n"/>
      <c r="K2021" s="223" t="n"/>
      <c r="L2021" s="223" t="n"/>
      <c r="M2021" s="259" t="n"/>
      <c r="N2021" s="223" t="n"/>
      <c r="O2021" s="223" t="n"/>
      <c r="P2021" s="260" t="n"/>
      <c r="Q2021" s="260" t="n"/>
      <c r="R2021" s="223" t="n"/>
      <c r="S2021" s="223" t="n"/>
      <c r="T2021" s="223" t="n"/>
      <c r="U2021" s="261" t="n"/>
      <c r="V2021" s="86" t="n"/>
      <c r="W2021" s="223" t="n"/>
      <c r="X2021" s="225" t="n"/>
      <c r="Y2021" s="262" t="n"/>
      <c r="Z2021" s="226" t="n"/>
      <c r="AA2021" s="241" t="n"/>
      <c r="AB2021" s="237" t="n"/>
    </row>
    <row r="2022" ht="15" customHeight="1" s="283">
      <c r="A2022" s="109" t="n"/>
      <c r="B2022" s="222" t="n"/>
      <c r="C2022" s="223" t="n"/>
      <c r="D2022" s="223" t="n"/>
      <c r="E2022" s="223" t="n"/>
      <c r="F2022" s="223" t="n"/>
      <c r="G2022" s="223" t="n"/>
      <c r="H2022" s="223" t="n"/>
      <c r="I2022" s="258" t="n"/>
      <c r="J2022" s="186" t="n"/>
      <c r="K2022" s="223" t="n"/>
      <c r="L2022" s="223" t="n"/>
      <c r="M2022" s="259" t="n"/>
      <c r="N2022" s="223" t="n"/>
      <c r="O2022" s="223" t="n"/>
      <c r="P2022" s="260" t="n"/>
      <c r="Q2022" s="260" t="n"/>
      <c r="R2022" s="223" t="n"/>
      <c r="S2022" s="223" t="n"/>
      <c r="T2022" s="223" t="n"/>
      <c r="U2022" s="261" t="n"/>
      <c r="V2022" s="86" t="n"/>
      <c r="W2022" s="223" t="n"/>
      <c r="X2022" s="225" t="n"/>
      <c r="Y2022" s="262" t="n"/>
      <c r="Z2022" s="226" t="n"/>
      <c r="AA2022" s="241" t="n"/>
      <c r="AB2022" s="237" t="n"/>
    </row>
    <row r="2023" ht="15" customHeight="1" s="283">
      <c r="A2023" s="109" t="n"/>
      <c r="B2023" s="222" t="n"/>
      <c r="C2023" s="223" t="n"/>
      <c r="D2023" s="223" t="n"/>
      <c r="E2023" s="223" t="n"/>
      <c r="F2023" s="223" t="n"/>
      <c r="G2023" s="223" t="n"/>
      <c r="H2023" s="223" t="n"/>
      <c r="I2023" s="258" t="n"/>
      <c r="J2023" s="186" t="n"/>
      <c r="K2023" s="223" t="n"/>
      <c r="L2023" s="223" t="n"/>
      <c r="M2023" s="259" t="n"/>
      <c r="N2023" s="223" t="n"/>
      <c r="O2023" s="223" t="n"/>
      <c r="P2023" s="260" t="n"/>
      <c r="Q2023" s="260" t="n"/>
      <c r="R2023" s="223" t="n"/>
      <c r="S2023" s="223" t="n"/>
      <c r="T2023" s="223" t="n"/>
      <c r="U2023" s="261" t="n"/>
      <c r="V2023" s="86" t="n"/>
      <c r="W2023" s="223" t="n"/>
      <c r="X2023" s="225" t="n"/>
      <c r="Y2023" s="262" t="n"/>
      <c r="Z2023" s="226" t="n"/>
      <c r="AA2023" s="241" t="n"/>
      <c r="AB2023" s="237" t="n"/>
    </row>
    <row r="2024" ht="15" customHeight="1" s="283">
      <c r="A2024" s="109" t="n"/>
      <c r="B2024" s="222" t="n"/>
      <c r="C2024" s="223" t="n"/>
      <c r="D2024" s="223" t="n"/>
      <c r="E2024" s="223" t="n"/>
      <c r="F2024" s="223" t="n"/>
      <c r="G2024" s="223" t="n"/>
      <c r="H2024" s="223" t="n"/>
      <c r="I2024" s="258" t="n"/>
      <c r="J2024" s="186" t="n"/>
      <c r="K2024" s="223" t="n"/>
      <c r="L2024" s="223" t="n"/>
      <c r="M2024" s="259" t="n"/>
      <c r="N2024" s="223" t="n"/>
      <c r="O2024" s="223" t="n"/>
      <c r="P2024" s="260" t="n"/>
      <c r="Q2024" s="260" t="n"/>
      <c r="R2024" s="223" t="n"/>
      <c r="S2024" s="223" t="n"/>
      <c r="T2024" s="223" t="n"/>
      <c r="U2024" s="261" t="n"/>
      <c r="V2024" s="86" t="n"/>
      <c r="W2024" s="223" t="n"/>
      <c r="X2024" s="225" t="n"/>
      <c r="Y2024" s="262" t="n"/>
      <c r="Z2024" s="226" t="n"/>
      <c r="AA2024" s="241" t="n"/>
      <c r="AB2024" s="237" t="n"/>
    </row>
    <row r="2025" ht="15" customHeight="1" s="283">
      <c r="A2025" s="109" t="n"/>
      <c r="B2025" s="222" t="n"/>
      <c r="C2025" s="223" t="n"/>
      <c r="D2025" s="223" t="n"/>
      <c r="E2025" s="223" t="n"/>
      <c r="F2025" s="223" t="n"/>
      <c r="G2025" s="223" t="n"/>
      <c r="H2025" s="223" t="n"/>
      <c r="I2025" s="258" t="n"/>
      <c r="J2025" s="186" t="n"/>
      <c r="K2025" s="223" t="n"/>
      <c r="L2025" s="223" t="n"/>
      <c r="M2025" s="259" t="n"/>
      <c r="N2025" s="223" t="n"/>
      <c r="O2025" s="223" t="n"/>
      <c r="P2025" s="260" t="n"/>
      <c r="Q2025" s="260" t="n"/>
      <c r="R2025" s="223" t="n"/>
      <c r="S2025" s="223" t="n"/>
      <c r="T2025" s="223" t="n"/>
      <c r="U2025" s="261" t="n"/>
      <c r="V2025" s="86" t="n"/>
      <c r="W2025" s="223" t="n"/>
      <c r="X2025" s="225" t="n"/>
      <c r="Y2025" s="262" t="n"/>
      <c r="Z2025" s="226" t="n"/>
      <c r="AA2025" s="241" t="n"/>
      <c r="AB2025" s="237" t="n"/>
    </row>
    <row r="2026" ht="15" customHeight="1" s="283">
      <c r="A2026" s="109" t="n"/>
      <c r="B2026" s="222" t="n"/>
      <c r="C2026" s="223" t="n"/>
      <c r="D2026" s="223" t="n"/>
      <c r="E2026" s="223" t="n"/>
      <c r="F2026" s="223" t="n"/>
      <c r="G2026" s="223" t="n"/>
      <c r="H2026" s="223" t="n"/>
      <c r="I2026" s="258" t="n"/>
      <c r="J2026" s="186" t="n"/>
      <c r="K2026" s="223" t="n"/>
      <c r="L2026" s="223" t="n"/>
      <c r="M2026" s="259" t="n"/>
      <c r="N2026" s="223" t="n"/>
      <c r="O2026" s="223" t="n"/>
      <c r="P2026" s="260" t="n"/>
      <c r="Q2026" s="260" t="n"/>
      <c r="R2026" s="223" t="n"/>
      <c r="S2026" s="223" t="n"/>
      <c r="T2026" s="223" t="n"/>
      <c r="U2026" s="261" t="n"/>
      <c r="V2026" s="86" t="n"/>
      <c r="W2026" s="223" t="n"/>
      <c r="X2026" s="225" t="n"/>
      <c r="Y2026" s="262" t="n"/>
      <c r="Z2026" s="226" t="n"/>
      <c r="AA2026" s="241" t="n"/>
      <c r="AB2026" s="237" t="n"/>
    </row>
    <row r="2027" ht="15" customHeight="1" s="283">
      <c r="A2027" s="109" t="n"/>
      <c r="B2027" s="222" t="n"/>
      <c r="C2027" s="223" t="n"/>
      <c r="D2027" s="223" t="n"/>
      <c r="E2027" s="223" t="n"/>
      <c r="F2027" s="223" t="n"/>
      <c r="G2027" s="223" t="n"/>
      <c r="H2027" s="223" t="n"/>
      <c r="I2027" s="258" t="n"/>
      <c r="J2027" s="186" t="n"/>
      <c r="K2027" s="223" t="n"/>
      <c r="L2027" s="223" t="n"/>
      <c r="M2027" s="259" t="n"/>
      <c r="N2027" s="223" t="n"/>
      <c r="O2027" s="223" t="n"/>
      <c r="P2027" s="260" t="n"/>
      <c r="Q2027" s="260" t="n"/>
      <c r="R2027" s="223" t="n"/>
      <c r="S2027" s="223" t="n"/>
      <c r="T2027" s="223" t="n"/>
      <c r="U2027" s="261" t="n"/>
      <c r="V2027" s="86" t="n"/>
      <c r="W2027" s="223" t="n"/>
      <c r="X2027" s="225" t="n"/>
      <c r="Y2027" s="262" t="n"/>
      <c r="Z2027" s="226" t="n"/>
      <c r="AA2027" s="241" t="n"/>
      <c r="AB2027" s="237" t="n"/>
    </row>
    <row r="2028" ht="15" customHeight="1" s="283">
      <c r="A2028" s="109" t="n"/>
      <c r="B2028" s="222" t="n"/>
      <c r="C2028" s="223" t="n"/>
      <c r="D2028" s="223" t="n"/>
      <c r="E2028" s="223" t="n"/>
      <c r="F2028" s="223" t="n"/>
      <c r="G2028" s="223" t="n"/>
      <c r="H2028" s="223" t="n"/>
      <c r="I2028" s="258" t="n"/>
      <c r="J2028" s="186" t="n"/>
      <c r="K2028" s="223" t="n"/>
      <c r="L2028" s="223" t="n"/>
      <c r="M2028" s="259" t="n"/>
      <c r="N2028" s="223" t="n"/>
      <c r="O2028" s="223" t="n"/>
      <c r="P2028" s="260" t="n"/>
      <c r="Q2028" s="260" t="n"/>
      <c r="R2028" s="223" t="n"/>
      <c r="S2028" s="223" t="n"/>
      <c r="T2028" s="223" t="n"/>
      <c r="U2028" s="261" t="n"/>
      <c r="V2028" s="86" t="n"/>
      <c r="W2028" s="223" t="n"/>
      <c r="X2028" s="225" t="n"/>
      <c r="Y2028" s="262" t="n"/>
      <c r="Z2028" s="226" t="n"/>
      <c r="AA2028" s="241" t="n"/>
      <c r="AB2028" s="237" t="n"/>
    </row>
    <row r="2029" ht="15" customHeight="1" s="283">
      <c r="A2029" s="109" t="n"/>
      <c r="B2029" s="222" t="n"/>
      <c r="C2029" s="223" t="n"/>
      <c r="D2029" s="223" t="n"/>
      <c r="E2029" s="223" t="n"/>
      <c r="F2029" s="223" t="n"/>
      <c r="G2029" s="223" t="n"/>
      <c r="H2029" s="223" t="n"/>
      <c r="I2029" s="258" t="n"/>
      <c r="J2029" s="186" t="n"/>
      <c r="K2029" s="223" t="n"/>
      <c r="L2029" s="223" t="n"/>
      <c r="M2029" s="259" t="n"/>
      <c r="N2029" s="223" t="n"/>
      <c r="O2029" s="223" t="n"/>
      <c r="P2029" s="260" t="n"/>
      <c r="Q2029" s="260" t="n"/>
      <c r="R2029" s="223" t="n"/>
      <c r="S2029" s="223" t="n"/>
      <c r="T2029" s="223" t="n"/>
      <c r="U2029" s="261" t="n"/>
      <c r="V2029" s="86" t="n"/>
      <c r="W2029" s="223" t="n"/>
      <c r="X2029" s="225" t="n"/>
      <c r="Y2029" s="262" t="n"/>
      <c r="Z2029" s="226" t="n"/>
      <c r="AA2029" s="241" t="n"/>
      <c r="AB2029" s="237" t="n"/>
    </row>
    <row r="2030" ht="15" customHeight="1" s="283">
      <c r="A2030" s="109" t="n"/>
      <c r="B2030" s="222" t="n"/>
      <c r="C2030" s="223" t="n"/>
      <c r="D2030" s="223" t="n"/>
      <c r="E2030" s="223" t="n"/>
      <c r="F2030" s="223" t="n"/>
      <c r="G2030" s="223" t="n"/>
      <c r="H2030" s="223" t="n"/>
      <c r="I2030" s="258" t="n"/>
      <c r="J2030" s="186" t="n"/>
      <c r="K2030" s="223" t="n"/>
      <c r="L2030" s="223" t="n"/>
      <c r="M2030" s="259" t="n"/>
      <c r="N2030" s="223" t="n"/>
      <c r="O2030" s="223" t="n"/>
      <c r="P2030" s="260" t="n"/>
      <c r="Q2030" s="260" t="n"/>
      <c r="R2030" s="223" t="n"/>
      <c r="S2030" s="223" t="n"/>
      <c r="T2030" s="223" t="n"/>
      <c r="U2030" s="261" t="n"/>
      <c r="V2030" s="86" t="n"/>
      <c r="W2030" s="223" t="n"/>
      <c r="X2030" s="225" t="n"/>
      <c r="Y2030" s="262" t="n"/>
      <c r="Z2030" s="226" t="n"/>
      <c r="AA2030" s="241" t="n"/>
      <c r="AB2030" s="237" t="n"/>
    </row>
    <row r="2031" ht="15" customHeight="1" s="283">
      <c r="A2031" s="109" t="n"/>
      <c r="B2031" s="222" t="n"/>
      <c r="C2031" s="223" t="n"/>
      <c r="D2031" s="223" t="n"/>
      <c r="E2031" s="223" t="n"/>
      <c r="F2031" s="223" t="n"/>
      <c r="G2031" s="223" t="n"/>
      <c r="H2031" s="223" t="n"/>
      <c r="I2031" s="258" t="n"/>
      <c r="J2031" s="186" t="n"/>
      <c r="K2031" s="223" t="n"/>
      <c r="L2031" s="223" t="n"/>
      <c r="M2031" s="259" t="n"/>
      <c r="N2031" s="223" t="n"/>
      <c r="O2031" s="223" t="n"/>
      <c r="P2031" s="260" t="n"/>
      <c r="Q2031" s="260" t="n"/>
      <c r="R2031" s="223" t="n"/>
      <c r="S2031" s="223" t="n"/>
      <c r="T2031" s="223" t="n"/>
      <c r="U2031" s="261" t="n"/>
      <c r="V2031" s="86" t="n"/>
      <c r="W2031" s="223" t="n"/>
      <c r="X2031" s="225" t="n"/>
      <c r="Y2031" s="262" t="n"/>
      <c r="Z2031" s="226" t="n"/>
      <c r="AA2031" s="241" t="n"/>
      <c r="AB2031" s="237" t="n"/>
    </row>
    <row r="2032" ht="15" customHeight="1" s="283">
      <c r="A2032" s="109" t="n"/>
      <c r="B2032" s="222" t="n"/>
      <c r="C2032" s="223" t="n"/>
      <c r="D2032" s="223" t="n"/>
      <c r="E2032" s="223" t="n"/>
      <c r="F2032" s="223" t="n"/>
      <c r="G2032" s="223" t="n"/>
      <c r="H2032" s="223" t="n"/>
      <c r="I2032" s="258" t="n"/>
      <c r="J2032" s="186" t="n"/>
      <c r="K2032" s="223" t="n"/>
      <c r="L2032" s="223" t="n"/>
      <c r="M2032" s="259" t="n"/>
      <c r="N2032" s="223" t="n"/>
      <c r="O2032" s="223" t="n"/>
      <c r="P2032" s="260" t="n"/>
      <c r="Q2032" s="260" t="n"/>
      <c r="R2032" s="223" t="n"/>
      <c r="S2032" s="223" t="n"/>
      <c r="T2032" s="223" t="n"/>
      <c r="U2032" s="261" t="n"/>
      <c r="V2032" s="86" t="n"/>
      <c r="W2032" s="223" t="n"/>
      <c r="X2032" s="225" t="n"/>
      <c r="Y2032" s="262" t="n"/>
      <c r="Z2032" s="226" t="n"/>
      <c r="AA2032" s="241" t="n"/>
      <c r="AB2032" s="237" t="n"/>
    </row>
    <row r="2033" ht="15" customHeight="1" s="283">
      <c r="A2033" s="109" t="n"/>
      <c r="B2033" s="222" t="n"/>
      <c r="C2033" s="223" t="n"/>
      <c r="D2033" s="223" t="n"/>
      <c r="E2033" s="223" t="n"/>
      <c r="F2033" s="223" t="n"/>
      <c r="G2033" s="223" t="n"/>
      <c r="H2033" s="223" t="n"/>
      <c r="I2033" s="258" t="n"/>
      <c r="J2033" s="186" t="n"/>
      <c r="K2033" s="223" t="n"/>
      <c r="L2033" s="223" t="n"/>
      <c r="M2033" s="259" t="n"/>
      <c r="N2033" s="223" t="n"/>
      <c r="O2033" s="223" t="n"/>
      <c r="P2033" s="260" t="n"/>
      <c r="Q2033" s="260" t="n"/>
      <c r="R2033" s="223" t="n"/>
      <c r="S2033" s="223" t="n"/>
      <c r="T2033" s="223" t="n"/>
      <c r="U2033" s="261" t="n"/>
      <c r="V2033" s="86" t="n"/>
      <c r="W2033" s="223" t="n"/>
      <c r="X2033" s="225" t="n"/>
      <c r="Y2033" s="262" t="n"/>
      <c r="Z2033" s="226" t="n"/>
      <c r="AA2033" s="241" t="n"/>
      <c r="AB2033" s="237" t="n"/>
    </row>
    <row r="2034" ht="15" customHeight="1" s="283">
      <c r="A2034" s="109" t="n"/>
      <c r="B2034" s="222" t="n"/>
      <c r="C2034" s="223" t="n"/>
      <c r="D2034" s="223" t="n"/>
      <c r="E2034" s="223" t="n"/>
      <c r="F2034" s="223" t="n"/>
      <c r="G2034" s="223" t="n"/>
      <c r="H2034" s="223" t="n"/>
      <c r="I2034" s="258" t="n"/>
      <c r="J2034" s="186" t="n"/>
      <c r="K2034" s="223" t="n"/>
      <c r="L2034" s="223" t="n"/>
      <c r="M2034" s="259" t="n"/>
      <c r="N2034" s="223" t="n"/>
      <c r="O2034" s="223" t="n"/>
      <c r="P2034" s="260" t="n"/>
      <c r="Q2034" s="260" t="n"/>
      <c r="R2034" s="223" t="n"/>
      <c r="S2034" s="223" t="n"/>
      <c r="T2034" s="223" t="n"/>
      <c r="U2034" s="261" t="n"/>
      <c r="V2034" s="86" t="n"/>
      <c r="W2034" s="223" t="n"/>
      <c r="X2034" s="225" t="n"/>
      <c r="Y2034" s="262" t="n"/>
      <c r="Z2034" s="226" t="n"/>
      <c r="AA2034" s="241" t="n"/>
      <c r="AB2034" s="237" t="n"/>
    </row>
    <row r="2035" ht="15" customHeight="1" s="283">
      <c r="A2035" s="109" t="n"/>
      <c r="B2035" s="222" t="n"/>
      <c r="C2035" s="223" t="n"/>
      <c r="D2035" s="223" t="n"/>
      <c r="E2035" s="223" t="n"/>
      <c r="F2035" s="223" t="n"/>
      <c r="G2035" s="223" t="n"/>
      <c r="H2035" s="223" t="n"/>
      <c r="I2035" s="258" t="n"/>
      <c r="J2035" s="186" t="n"/>
      <c r="K2035" s="223" t="n"/>
      <c r="L2035" s="223" t="n"/>
      <c r="M2035" s="259" t="n"/>
      <c r="N2035" s="223" t="n"/>
      <c r="O2035" s="223" t="n"/>
      <c r="P2035" s="260" t="n"/>
      <c r="Q2035" s="260" t="n"/>
      <c r="R2035" s="223" t="n"/>
      <c r="S2035" s="223" t="n"/>
      <c r="T2035" s="223" t="n"/>
      <c r="U2035" s="261" t="n"/>
      <c r="V2035" s="86" t="n"/>
      <c r="W2035" s="223" t="n"/>
      <c r="X2035" s="225" t="n"/>
      <c r="Y2035" s="262" t="n"/>
      <c r="Z2035" s="226" t="n"/>
      <c r="AA2035" s="241" t="n"/>
      <c r="AB2035" s="237" t="n"/>
    </row>
    <row r="2036" ht="15" customHeight="1" s="283">
      <c r="A2036" s="109" t="n"/>
      <c r="B2036" s="222" t="n"/>
      <c r="C2036" s="223" t="n"/>
      <c r="D2036" s="223" t="n"/>
      <c r="E2036" s="223" t="n"/>
      <c r="F2036" s="223" t="n"/>
      <c r="G2036" s="223" t="n"/>
      <c r="H2036" s="223" t="n"/>
      <c r="I2036" s="258" t="n"/>
      <c r="J2036" s="186" t="n"/>
      <c r="K2036" s="223" t="n"/>
      <c r="L2036" s="223" t="n"/>
      <c r="M2036" s="259" t="n"/>
      <c r="N2036" s="223" t="n"/>
      <c r="O2036" s="223" t="n"/>
      <c r="P2036" s="260" t="n"/>
      <c r="Q2036" s="260" t="n"/>
      <c r="R2036" s="223" t="n"/>
      <c r="S2036" s="223" t="n"/>
      <c r="T2036" s="223" t="n"/>
      <c r="U2036" s="261" t="n"/>
      <c r="V2036" s="86" t="n"/>
      <c r="W2036" s="223" t="n"/>
      <c r="X2036" s="225" t="n"/>
      <c r="Y2036" s="262" t="n"/>
      <c r="Z2036" s="226" t="n"/>
      <c r="AA2036" s="241" t="n"/>
      <c r="AB2036" s="237" t="n"/>
    </row>
    <row r="2037" ht="15" customHeight="1" s="283">
      <c r="A2037" s="109" t="n"/>
      <c r="B2037" s="222" t="n"/>
      <c r="C2037" s="223" t="n"/>
      <c r="D2037" s="223" t="n"/>
      <c r="E2037" s="223" t="n"/>
      <c r="F2037" s="223" t="n"/>
      <c r="G2037" s="223" t="n"/>
      <c r="H2037" s="223" t="n"/>
      <c r="I2037" s="258" t="n"/>
      <c r="J2037" s="186" t="n"/>
      <c r="K2037" s="223" t="n"/>
      <c r="L2037" s="223" t="n"/>
      <c r="M2037" s="259" t="n"/>
      <c r="N2037" s="223" t="n"/>
      <c r="O2037" s="223" t="n"/>
      <c r="P2037" s="260" t="n"/>
      <c r="Q2037" s="260" t="n"/>
      <c r="R2037" s="223" t="n"/>
      <c r="S2037" s="223" t="n"/>
      <c r="T2037" s="223" t="n"/>
      <c r="U2037" s="261" t="n"/>
      <c r="V2037" s="86" t="n"/>
      <c r="W2037" s="223" t="n"/>
      <c r="X2037" s="225" t="n"/>
      <c r="Y2037" s="262" t="n"/>
      <c r="Z2037" s="226" t="n"/>
      <c r="AA2037" s="241" t="n"/>
      <c r="AB2037" s="237" t="n"/>
    </row>
    <row r="2038" ht="15" customHeight="1" s="283">
      <c r="A2038" s="109" t="n"/>
      <c r="B2038" s="222" t="n"/>
      <c r="C2038" s="223" t="n"/>
      <c r="D2038" s="223" t="n"/>
      <c r="E2038" s="223" t="n"/>
      <c r="F2038" s="223" t="n"/>
      <c r="G2038" s="223" t="n"/>
      <c r="H2038" s="223" t="n"/>
      <c r="I2038" s="258" t="n"/>
      <c r="J2038" s="186" t="n"/>
      <c r="K2038" s="223" t="n"/>
      <c r="L2038" s="223" t="n"/>
      <c r="M2038" s="259" t="n"/>
      <c r="N2038" s="223" t="n"/>
      <c r="O2038" s="223" t="n"/>
      <c r="P2038" s="260" t="n"/>
      <c r="Q2038" s="260" t="n"/>
      <c r="R2038" s="223" t="n"/>
      <c r="S2038" s="223" t="n"/>
      <c r="T2038" s="223" t="n"/>
      <c r="U2038" s="261" t="n"/>
      <c r="V2038" s="86" t="n"/>
      <c r="W2038" s="223" t="n"/>
      <c r="X2038" s="225" t="n"/>
      <c r="Y2038" s="262" t="n"/>
      <c r="Z2038" s="226" t="n"/>
      <c r="AA2038" s="241" t="n"/>
      <c r="AB2038" s="237" t="n"/>
    </row>
    <row r="2039" ht="15" customHeight="1" s="283">
      <c r="A2039" s="109" t="n"/>
      <c r="B2039" s="222" t="n"/>
      <c r="C2039" s="223" t="n"/>
      <c r="D2039" s="223" t="n"/>
      <c r="E2039" s="223" t="n"/>
      <c r="F2039" s="223" t="n"/>
      <c r="G2039" s="223" t="n"/>
      <c r="H2039" s="223" t="n"/>
      <c r="I2039" s="258" t="n"/>
      <c r="J2039" s="186" t="n"/>
      <c r="K2039" s="223" t="n"/>
      <c r="L2039" s="223" t="n"/>
      <c r="M2039" s="259" t="n"/>
      <c r="N2039" s="223" t="n"/>
      <c r="O2039" s="223" t="n"/>
      <c r="P2039" s="260" t="n"/>
      <c r="Q2039" s="260" t="n"/>
      <c r="R2039" s="223" t="n"/>
      <c r="S2039" s="223" t="n"/>
      <c r="T2039" s="223" t="n"/>
      <c r="U2039" s="261" t="n"/>
      <c r="V2039" s="86" t="n"/>
      <c r="W2039" s="223" t="n"/>
      <c r="X2039" s="225" t="n"/>
      <c r="Y2039" s="262" t="n"/>
      <c r="Z2039" s="226" t="n"/>
      <c r="AA2039" s="241" t="n"/>
      <c r="AB2039" s="237" t="n"/>
    </row>
    <row r="2040" ht="15" customHeight="1" s="283">
      <c r="A2040" s="109" t="n"/>
      <c r="B2040" s="222" t="n"/>
      <c r="C2040" s="223" t="n"/>
      <c r="D2040" s="223" t="n"/>
      <c r="E2040" s="223" t="n"/>
      <c r="F2040" s="223" t="n"/>
      <c r="G2040" s="223" t="n"/>
      <c r="H2040" s="223" t="n"/>
      <c r="I2040" s="258" t="n"/>
      <c r="J2040" s="186" t="n"/>
      <c r="K2040" s="223" t="n"/>
      <c r="L2040" s="223" t="n"/>
      <c r="M2040" s="259" t="n"/>
      <c r="N2040" s="223" t="n"/>
      <c r="O2040" s="223" t="n"/>
      <c r="P2040" s="260" t="n"/>
      <c r="Q2040" s="260" t="n"/>
      <c r="R2040" s="223" t="n"/>
      <c r="S2040" s="223" t="n"/>
      <c r="T2040" s="223" t="n"/>
      <c r="U2040" s="261" t="n"/>
      <c r="V2040" s="86" t="n"/>
      <c r="W2040" s="223" t="n"/>
      <c r="X2040" s="225" t="n"/>
      <c r="Y2040" s="262" t="n"/>
      <c r="Z2040" s="226" t="n"/>
      <c r="AA2040" s="241" t="n"/>
      <c r="AB2040" s="237" t="n"/>
    </row>
    <row r="2041" ht="15" customHeight="1" s="283">
      <c r="A2041" s="109" t="n"/>
      <c r="B2041" s="222" t="n"/>
      <c r="C2041" s="223" t="n"/>
      <c r="D2041" s="223" t="n"/>
      <c r="E2041" s="223" t="n"/>
      <c r="F2041" s="223" t="n"/>
      <c r="G2041" s="223" t="n"/>
      <c r="H2041" s="223" t="n"/>
      <c r="I2041" s="258" t="n"/>
      <c r="J2041" s="186" t="n"/>
      <c r="K2041" s="223" t="n"/>
      <c r="L2041" s="223" t="n"/>
      <c r="M2041" s="259" t="n"/>
      <c r="N2041" s="223" t="n"/>
      <c r="O2041" s="223" t="n"/>
      <c r="P2041" s="260" t="n"/>
      <c r="Q2041" s="260" t="n"/>
      <c r="R2041" s="223" t="n"/>
      <c r="S2041" s="223" t="n"/>
      <c r="T2041" s="223" t="n"/>
      <c r="U2041" s="261" t="n"/>
      <c r="V2041" s="86" t="n"/>
      <c r="W2041" s="223" t="n"/>
      <c r="X2041" s="225" t="n"/>
      <c r="Y2041" s="262" t="n"/>
      <c r="Z2041" s="226" t="n"/>
      <c r="AA2041" s="241" t="n"/>
      <c r="AB2041" s="237" t="n"/>
    </row>
    <row r="2042" ht="15" customHeight="1" s="283">
      <c r="A2042" s="109" t="n"/>
      <c r="B2042" s="222" t="n"/>
      <c r="C2042" s="223" t="n"/>
      <c r="D2042" s="223" t="n"/>
      <c r="E2042" s="223" t="n"/>
      <c r="F2042" s="223" t="n"/>
      <c r="G2042" s="223" t="n"/>
      <c r="H2042" s="223" t="n"/>
      <c r="I2042" s="258" t="n"/>
      <c r="J2042" s="186" t="n"/>
      <c r="K2042" s="223" t="n"/>
      <c r="L2042" s="223" t="n"/>
      <c r="M2042" s="259" t="n"/>
      <c r="N2042" s="223" t="n"/>
      <c r="O2042" s="223" t="n"/>
      <c r="P2042" s="260" t="n"/>
      <c r="Q2042" s="260" t="n"/>
      <c r="R2042" s="223" t="n"/>
      <c r="S2042" s="223" t="n"/>
      <c r="T2042" s="223" t="n"/>
      <c r="U2042" s="261" t="n"/>
      <c r="V2042" s="86" t="n"/>
      <c r="W2042" s="223" t="n"/>
      <c r="X2042" s="225" t="n"/>
      <c r="Y2042" s="262" t="n"/>
      <c r="Z2042" s="226" t="n"/>
      <c r="AA2042" s="241" t="n"/>
      <c r="AB2042" s="237" t="n"/>
    </row>
    <row r="2043" ht="15" customHeight="1" s="283">
      <c r="A2043" s="109" t="n"/>
      <c r="B2043" s="222" t="n"/>
      <c r="C2043" s="223" t="n"/>
      <c r="D2043" s="223" t="n"/>
      <c r="E2043" s="223" t="n"/>
      <c r="F2043" s="223" t="n"/>
      <c r="G2043" s="223" t="n"/>
      <c r="H2043" s="223" t="n"/>
      <c r="I2043" s="258" t="n"/>
      <c r="J2043" s="186" t="n"/>
      <c r="K2043" s="223" t="n"/>
      <c r="L2043" s="223" t="n"/>
      <c r="M2043" s="259" t="n"/>
      <c r="N2043" s="223" t="n"/>
      <c r="O2043" s="223" t="n"/>
      <c r="P2043" s="260" t="n"/>
      <c r="Q2043" s="260" t="n"/>
      <c r="R2043" s="223" t="n"/>
      <c r="S2043" s="223" t="n"/>
      <c r="T2043" s="223" t="n"/>
      <c r="U2043" s="261" t="n"/>
      <c r="V2043" s="86" t="n"/>
      <c r="W2043" s="223" t="n"/>
      <c r="X2043" s="225" t="n"/>
      <c r="Y2043" s="262" t="n"/>
      <c r="Z2043" s="226" t="n"/>
      <c r="AA2043" s="241" t="n"/>
      <c r="AB2043" s="237" t="n"/>
    </row>
    <row r="2044" ht="15" customHeight="1" s="283">
      <c r="A2044" s="109" t="n"/>
      <c r="B2044" s="222" t="n"/>
      <c r="C2044" s="223" t="n"/>
      <c r="D2044" s="223" t="n"/>
      <c r="E2044" s="223" t="n"/>
      <c r="F2044" s="223" t="n"/>
      <c r="G2044" s="223" t="n"/>
      <c r="H2044" s="223" t="n"/>
      <c r="I2044" s="258" t="n"/>
      <c r="J2044" s="186" t="n"/>
      <c r="K2044" s="223" t="n"/>
      <c r="L2044" s="223" t="n"/>
      <c r="M2044" s="259" t="n"/>
      <c r="N2044" s="223" t="n"/>
      <c r="O2044" s="223" t="n"/>
      <c r="P2044" s="260" t="n"/>
      <c r="Q2044" s="260" t="n"/>
      <c r="R2044" s="223" t="n"/>
      <c r="S2044" s="223" t="n"/>
      <c r="T2044" s="223" t="n"/>
      <c r="U2044" s="261" t="n"/>
      <c r="V2044" s="86" t="n"/>
      <c r="W2044" s="223" t="n"/>
      <c r="X2044" s="225" t="n"/>
      <c r="Y2044" s="262" t="n"/>
      <c r="Z2044" s="226" t="n"/>
      <c r="AA2044" s="241" t="n"/>
      <c r="AB2044" s="237" t="n"/>
    </row>
    <row r="2045" ht="15" customHeight="1" s="283">
      <c r="A2045" s="109" t="n"/>
      <c r="B2045" s="222" t="n"/>
      <c r="C2045" s="223" t="n"/>
      <c r="D2045" s="223" t="n"/>
      <c r="E2045" s="223" t="n"/>
      <c r="F2045" s="223" t="n"/>
      <c r="G2045" s="223" t="n"/>
      <c r="H2045" s="223" t="n"/>
      <c r="I2045" s="258" t="n"/>
      <c r="J2045" s="186" t="n"/>
      <c r="K2045" s="223" t="n"/>
      <c r="L2045" s="223" t="n"/>
      <c r="M2045" s="259" t="n"/>
      <c r="N2045" s="223" t="n"/>
      <c r="O2045" s="223" t="n"/>
      <c r="P2045" s="260" t="n"/>
      <c r="Q2045" s="260" t="n"/>
      <c r="R2045" s="223" t="n"/>
      <c r="S2045" s="223" t="n"/>
      <c r="T2045" s="223" t="n"/>
      <c r="U2045" s="261" t="n"/>
      <c r="V2045" s="86" t="n"/>
      <c r="W2045" s="223" t="n"/>
      <c r="X2045" s="225" t="n"/>
      <c r="Y2045" s="262" t="n"/>
      <c r="Z2045" s="226" t="n"/>
      <c r="AA2045" s="241" t="n"/>
      <c r="AB2045" s="237" t="n"/>
    </row>
    <row r="2046" ht="15" customHeight="1" s="283">
      <c r="A2046" s="109" t="n"/>
      <c r="B2046" s="222" t="n"/>
      <c r="C2046" s="223" t="n"/>
      <c r="D2046" s="223" t="n"/>
      <c r="E2046" s="223" t="n"/>
      <c r="F2046" s="223" t="n"/>
      <c r="G2046" s="223" t="n"/>
      <c r="H2046" s="223" t="n"/>
      <c r="I2046" s="258" t="n"/>
      <c r="J2046" s="186" t="n"/>
      <c r="K2046" s="223" t="n"/>
      <c r="L2046" s="223" t="n"/>
      <c r="M2046" s="259" t="n"/>
      <c r="N2046" s="223" t="n"/>
      <c r="O2046" s="223" t="n"/>
      <c r="P2046" s="260" t="n"/>
      <c r="Q2046" s="260" t="n"/>
      <c r="R2046" s="223" t="n"/>
      <c r="S2046" s="223" t="n"/>
      <c r="T2046" s="223" t="n"/>
      <c r="U2046" s="261" t="n"/>
      <c r="V2046" s="86" t="n"/>
      <c r="W2046" s="223" t="n"/>
      <c r="X2046" s="225" t="n"/>
      <c r="Y2046" s="262" t="n"/>
      <c r="Z2046" s="226" t="n"/>
      <c r="AA2046" s="241" t="n"/>
      <c r="AB2046" s="237" t="n"/>
    </row>
    <row r="2047" ht="15" customHeight="1" s="283">
      <c r="A2047" s="109" t="n"/>
      <c r="B2047" s="222" t="n"/>
      <c r="C2047" s="223" t="n"/>
      <c r="D2047" s="223" t="n"/>
      <c r="E2047" s="223" t="n"/>
      <c r="F2047" s="223" t="n"/>
      <c r="G2047" s="223" t="n"/>
      <c r="H2047" s="223" t="n"/>
      <c r="I2047" s="258" t="n"/>
      <c r="J2047" s="186" t="n"/>
      <c r="K2047" s="223" t="n"/>
      <c r="L2047" s="223" t="n"/>
      <c r="M2047" s="259" t="n"/>
      <c r="N2047" s="223" t="n"/>
      <c r="O2047" s="223" t="n"/>
      <c r="P2047" s="260" t="n"/>
      <c r="Q2047" s="260" t="n"/>
      <c r="R2047" s="223" t="n"/>
      <c r="S2047" s="223" t="n"/>
      <c r="T2047" s="223" t="n"/>
      <c r="U2047" s="261" t="n"/>
      <c r="V2047" s="86" t="n"/>
      <c r="W2047" s="223" t="n"/>
      <c r="X2047" s="225" t="n"/>
      <c r="Y2047" s="262" t="n"/>
      <c r="Z2047" s="226" t="n"/>
      <c r="AA2047" s="241" t="n"/>
      <c r="AB2047" s="237" t="n"/>
    </row>
    <row r="2048" ht="15" customHeight="1" s="283">
      <c r="A2048" s="109" t="n"/>
      <c r="B2048" s="222" t="n"/>
      <c r="C2048" s="223" t="n"/>
      <c r="D2048" s="223" t="n"/>
      <c r="E2048" s="223" t="n"/>
      <c r="F2048" s="223" t="n"/>
      <c r="G2048" s="223" t="n"/>
      <c r="H2048" s="223" t="n"/>
      <c r="I2048" s="258" t="n"/>
      <c r="J2048" s="186" t="n"/>
      <c r="K2048" s="223" t="n"/>
      <c r="L2048" s="223" t="n"/>
      <c r="M2048" s="259" t="n"/>
      <c r="N2048" s="223" t="n"/>
      <c r="O2048" s="223" t="n"/>
      <c r="P2048" s="260" t="n"/>
      <c r="Q2048" s="260" t="n"/>
      <c r="R2048" s="223" t="n"/>
      <c r="S2048" s="223" t="n"/>
      <c r="T2048" s="223" t="n"/>
      <c r="U2048" s="261" t="n"/>
      <c r="V2048" s="86" t="n"/>
      <c r="W2048" s="223" t="n"/>
      <c r="X2048" s="225" t="n"/>
      <c r="Y2048" s="262" t="n"/>
      <c r="Z2048" s="226" t="n"/>
      <c r="AA2048" s="241" t="n"/>
      <c r="AB2048" s="237" t="n"/>
    </row>
    <row r="2049" ht="15" customHeight="1" s="283">
      <c r="A2049" s="109" t="n"/>
      <c r="B2049" s="222" t="n"/>
      <c r="C2049" s="223" t="n"/>
      <c r="D2049" s="223" t="n"/>
      <c r="E2049" s="223" t="n"/>
      <c r="F2049" s="223" t="n"/>
      <c r="G2049" s="223" t="n"/>
      <c r="H2049" s="223" t="n"/>
      <c r="I2049" s="258" t="n"/>
      <c r="J2049" s="186" t="n"/>
      <c r="K2049" s="223" t="n"/>
      <c r="L2049" s="223" t="n"/>
      <c r="M2049" s="259" t="n"/>
      <c r="N2049" s="223" t="n"/>
      <c r="O2049" s="223" t="n"/>
      <c r="P2049" s="260" t="n"/>
      <c r="Q2049" s="260" t="n"/>
      <c r="R2049" s="223" t="n"/>
      <c r="S2049" s="223" t="n"/>
      <c r="T2049" s="223" t="n"/>
      <c r="U2049" s="261" t="n"/>
      <c r="V2049" s="86" t="n"/>
      <c r="W2049" s="223" t="n"/>
      <c r="X2049" s="225" t="n"/>
      <c r="Y2049" s="262" t="n"/>
      <c r="Z2049" s="226" t="n"/>
      <c r="AA2049" s="241" t="n"/>
      <c r="AB2049" s="237" t="n"/>
    </row>
    <row r="2050" ht="15" customHeight="1" s="283">
      <c r="A2050" s="109" t="n"/>
      <c r="B2050" s="222" t="n"/>
      <c r="C2050" s="223" t="n"/>
      <c r="D2050" s="223" t="n"/>
      <c r="E2050" s="223" t="n"/>
      <c r="F2050" s="223" t="n"/>
      <c r="G2050" s="223" t="n"/>
      <c r="H2050" s="223" t="n"/>
      <c r="I2050" s="258" t="n"/>
      <c r="J2050" s="186" t="n"/>
      <c r="K2050" s="223" t="n"/>
      <c r="L2050" s="223" t="n"/>
      <c r="M2050" s="259" t="n"/>
      <c r="N2050" s="223" t="n"/>
      <c r="O2050" s="223" t="n"/>
      <c r="P2050" s="260" t="n"/>
      <c r="Q2050" s="260" t="n"/>
      <c r="R2050" s="223" t="n"/>
      <c r="S2050" s="223" t="n"/>
      <c r="T2050" s="223" t="n"/>
      <c r="U2050" s="261" t="n"/>
      <c r="V2050" s="86" t="n"/>
      <c r="W2050" s="223" t="n"/>
      <c r="X2050" s="225" t="n"/>
      <c r="Y2050" s="262" t="n"/>
      <c r="Z2050" s="226" t="n"/>
      <c r="AA2050" s="241" t="n"/>
      <c r="AB2050" s="237" t="n"/>
    </row>
    <row r="2051" ht="15" customHeight="1" s="283">
      <c r="A2051" s="109" t="n"/>
      <c r="B2051" s="222" t="n"/>
      <c r="C2051" s="223" t="n"/>
      <c r="D2051" s="223" t="n"/>
      <c r="E2051" s="223" t="n"/>
      <c r="F2051" s="223" t="n"/>
      <c r="G2051" s="223" t="n"/>
      <c r="H2051" s="223" t="n"/>
      <c r="I2051" s="258" t="n"/>
      <c r="J2051" s="186" t="n"/>
      <c r="K2051" s="223" t="n"/>
      <c r="L2051" s="223" t="n"/>
      <c r="M2051" s="259" t="n"/>
      <c r="N2051" s="223" t="n"/>
      <c r="O2051" s="223" t="n"/>
      <c r="P2051" s="260" t="n"/>
      <c r="Q2051" s="260" t="n"/>
      <c r="R2051" s="223" t="n"/>
      <c r="S2051" s="223" t="n"/>
      <c r="T2051" s="223" t="n"/>
      <c r="U2051" s="261" t="n"/>
      <c r="V2051" s="86" t="n"/>
      <c r="W2051" s="223" t="n"/>
      <c r="X2051" s="225" t="n"/>
      <c r="Y2051" s="262" t="n"/>
      <c r="Z2051" s="226" t="n"/>
      <c r="AA2051" s="241" t="n"/>
      <c r="AB2051" s="237" t="n"/>
    </row>
    <row r="2052" ht="15" customHeight="1" s="283">
      <c r="A2052" s="109" t="n"/>
      <c r="B2052" s="222" t="n"/>
      <c r="C2052" s="223" t="n"/>
      <c r="D2052" s="223" t="n"/>
      <c r="E2052" s="223" t="n"/>
      <c r="F2052" s="223" t="n"/>
      <c r="G2052" s="223" t="n"/>
      <c r="H2052" s="223" t="n"/>
      <c r="I2052" s="258" t="n"/>
      <c r="J2052" s="186" t="n"/>
      <c r="K2052" s="223" t="n"/>
      <c r="L2052" s="223" t="n"/>
      <c r="M2052" s="259" t="n"/>
      <c r="N2052" s="223" t="n"/>
      <c r="O2052" s="223" t="n"/>
      <c r="P2052" s="260" t="n"/>
      <c r="Q2052" s="260" t="n"/>
      <c r="R2052" s="223" t="n"/>
      <c r="S2052" s="223" t="n"/>
      <c r="T2052" s="223" t="n"/>
      <c r="U2052" s="261" t="n"/>
      <c r="V2052" s="86" t="n"/>
      <c r="W2052" s="223" t="n"/>
      <c r="X2052" s="225" t="n"/>
      <c r="Y2052" s="262" t="n"/>
      <c r="Z2052" s="226" t="n"/>
      <c r="AA2052" s="241" t="n"/>
      <c r="AB2052" s="237" t="n"/>
    </row>
    <row r="2053" ht="15" customHeight="1" s="283">
      <c r="A2053" s="109" t="n"/>
      <c r="B2053" s="222" t="n"/>
      <c r="C2053" s="223" t="n"/>
      <c r="D2053" s="223" t="n"/>
      <c r="E2053" s="223" t="n"/>
      <c r="F2053" s="223" t="n"/>
      <c r="G2053" s="223" t="n"/>
      <c r="H2053" s="223" t="n"/>
      <c r="I2053" s="258" t="n"/>
      <c r="J2053" s="186" t="n"/>
      <c r="K2053" s="223" t="n"/>
      <c r="L2053" s="223" t="n"/>
      <c r="M2053" s="259" t="n"/>
      <c r="N2053" s="223" t="n"/>
      <c r="O2053" s="223" t="n"/>
      <c r="P2053" s="260" t="n"/>
      <c r="Q2053" s="260" t="n"/>
      <c r="R2053" s="223" t="n"/>
      <c r="S2053" s="223" t="n"/>
      <c r="T2053" s="223" t="n"/>
      <c r="U2053" s="261" t="n"/>
      <c r="V2053" s="86" t="n"/>
      <c r="W2053" s="223" t="n"/>
      <c r="X2053" s="225" t="n"/>
      <c r="Y2053" s="262" t="n"/>
      <c r="Z2053" s="226" t="n"/>
      <c r="AA2053" s="241" t="n"/>
      <c r="AB2053" s="237" t="n"/>
    </row>
    <row r="2054" ht="15" customHeight="1" s="283">
      <c r="A2054" s="109" t="n"/>
      <c r="B2054" s="222" t="n"/>
      <c r="C2054" s="223" t="n"/>
      <c r="D2054" s="223" t="n"/>
      <c r="E2054" s="223" t="n"/>
      <c r="F2054" s="223" t="n"/>
      <c r="G2054" s="223" t="n"/>
      <c r="H2054" s="223" t="n"/>
      <c r="I2054" s="258" t="n"/>
      <c r="J2054" s="186" t="n"/>
      <c r="K2054" s="223" t="n"/>
      <c r="L2054" s="264" t="n"/>
      <c r="M2054" s="259" t="n"/>
      <c r="N2054" s="223" t="n"/>
      <c r="O2054" s="223" t="n"/>
      <c r="P2054" s="260" t="n"/>
      <c r="Q2054" s="260" t="n"/>
      <c r="R2054" s="223" t="n"/>
      <c r="S2054" s="223" t="n"/>
      <c r="T2054" s="223" t="n"/>
      <c r="U2054" s="261" t="n"/>
      <c r="V2054" s="86" t="n"/>
      <c r="W2054" s="223" t="n"/>
      <c r="X2054" s="225" t="n"/>
      <c r="Y2054" s="262" t="n"/>
      <c r="Z2054" s="226" t="n"/>
      <c r="AA2054" s="241" t="n"/>
      <c r="AB2054" s="237" t="n"/>
    </row>
    <row r="2055" ht="15" customHeight="1" s="283">
      <c r="A2055" s="109" t="n"/>
      <c r="B2055" s="222" t="n"/>
      <c r="C2055" s="223" t="n"/>
      <c r="D2055" s="223" t="n"/>
      <c r="E2055" s="223" t="n"/>
      <c r="F2055" s="223" t="n"/>
      <c r="G2055" s="223" t="n"/>
      <c r="H2055" s="223" t="n"/>
      <c r="I2055" s="258" t="n"/>
      <c r="J2055" s="186" t="n"/>
      <c r="K2055" s="223" t="n"/>
      <c r="L2055" s="223" t="n"/>
      <c r="M2055" s="259" t="n"/>
      <c r="N2055" s="223" t="n"/>
      <c r="O2055" s="223" t="n"/>
      <c r="P2055" s="260" t="n"/>
      <c r="Q2055" s="260" t="n"/>
      <c r="R2055" s="223" t="n"/>
      <c r="S2055" s="223" t="n"/>
      <c r="T2055" s="223" t="n"/>
      <c r="U2055" s="261" t="n"/>
      <c r="V2055" s="86" t="n"/>
      <c r="W2055" s="223" t="n"/>
      <c r="X2055" s="225" t="n"/>
      <c r="Y2055" s="262" t="n"/>
      <c r="Z2055" s="226" t="n"/>
      <c r="AA2055" s="241" t="n"/>
      <c r="AB2055" s="237" t="n"/>
    </row>
    <row r="2056" ht="15" customHeight="1" s="283">
      <c r="A2056" s="109" t="n"/>
      <c r="B2056" s="222" t="n"/>
      <c r="C2056" s="223" t="n"/>
      <c r="D2056" s="223" t="n"/>
      <c r="E2056" s="223" t="n"/>
      <c r="F2056" s="223" t="n"/>
      <c r="G2056" s="223" t="n"/>
      <c r="H2056" s="223" t="n"/>
      <c r="I2056" s="258" t="n"/>
      <c r="J2056" s="186" t="n"/>
      <c r="K2056" s="223" t="n"/>
      <c r="L2056" s="223" t="n"/>
      <c r="M2056" s="259" t="n"/>
      <c r="N2056" s="223" t="n"/>
      <c r="O2056" s="223" t="n"/>
      <c r="P2056" s="260" t="n"/>
      <c r="Q2056" s="260" t="n"/>
      <c r="R2056" s="223" t="n"/>
      <c r="S2056" s="223" t="n"/>
      <c r="T2056" s="223" t="n"/>
      <c r="U2056" s="261" t="n"/>
      <c r="V2056" s="86" t="n"/>
      <c r="W2056" s="223" t="n"/>
      <c r="X2056" s="225" t="n"/>
      <c r="Y2056" s="262" t="n"/>
      <c r="Z2056" s="226" t="n"/>
      <c r="AA2056" s="241" t="n"/>
      <c r="AB2056" s="237" t="n"/>
    </row>
    <row r="2057" ht="15" customHeight="1" s="283">
      <c r="A2057" s="109" t="n"/>
      <c r="B2057" s="222" t="n"/>
      <c r="C2057" s="223" t="n"/>
      <c r="D2057" s="223" t="n"/>
      <c r="E2057" s="223" t="n"/>
      <c r="F2057" s="223" t="n"/>
      <c r="G2057" s="223" t="n"/>
      <c r="H2057" s="223" t="n"/>
      <c r="I2057" s="258" t="n"/>
      <c r="J2057" s="186" t="n"/>
      <c r="K2057" s="223" t="n"/>
      <c r="L2057" s="223" t="n"/>
      <c r="M2057" s="259" t="n"/>
      <c r="N2057" s="223" t="n"/>
      <c r="O2057" s="223" t="n"/>
      <c r="P2057" s="260" t="n"/>
      <c r="Q2057" s="260" t="n"/>
      <c r="R2057" s="223" t="n"/>
      <c r="S2057" s="223" t="n"/>
      <c r="T2057" s="223" t="n"/>
      <c r="U2057" s="261" t="n"/>
      <c r="V2057" s="86" t="n"/>
      <c r="W2057" s="223" t="n"/>
      <c r="X2057" s="225" t="n"/>
      <c r="Y2057" s="262" t="n"/>
      <c r="Z2057" s="226" t="n"/>
      <c r="AA2057" s="241" t="n"/>
      <c r="AB2057" s="237" t="n"/>
    </row>
    <row r="2058" ht="15" customHeight="1" s="283">
      <c r="A2058" s="109" t="n"/>
      <c r="B2058" s="222" t="n"/>
      <c r="C2058" s="223" t="n"/>
      <c r="D2058" s="223" t="n"/>
      <c r="E2058" s="223" t="n"/>
      <c r="F2058" s="223" t="n"/>
      <c r="G2058" s="223" t="n"/>
      <c r="H2058" s="223" t="n"/>
      <c r="I2058" s="258" t="n"/>
      <c r="J2058" s="186" t="n"/>
      <c r="K2058" s="223" t="n"/>
      <c r="L2058" s="223" t="n"/>
      <c r="M2058" s="259" t="n"/>
      <c r="N2058" s="223" t="n"/>
      <c r="O2058" s="223" t="n"/>
      <c r="P2058" s="260" t="n"/>
      <c r="Q2058" s="260" t="n"/>
      <c r="R2058" s="223" t="n"/>
      <c r="S2058" s="223" t="n"/>
      <c r="T2058" s="223" t="n"/>
      <c r="U2058" s="261" t="n"/>
      <c r="V2058" s="86" t="n"/>
      <c r="W2058" s="223" t="n"/>
      <c r="X2058" s="225" t="n"/>
      <c r="Y2058" s="262" t="n"/>
      <c r="Z2058" s="226" t="n"/>
      <c r="AA2058" s="241" t="n"/>
      <c r="AB2058" s="237" t="n"/>
    </row>
    <row r="2059" ht="15" customHeight="1" s="283">
      <c r="A2059" s="109" t="n"/>
      <c r="B2059" s="222" t="n"/>
      <c r="C2059" s="223" t="n"/>
      <c r="D2059" s="223" t="n"/>
      <c r="E2059" s="223" t="n"/>
      <c r="F2059" s="223" t="n"/>
      <c r="G2059" s="223" t="n"/>
      <c r="H2059" s="223" t="n"/>
      <c r="I2059" s="258" t="n"/>
      <c r="J2059" s="186" t="n"/>
      <c r="K2059" s="223" t="n"/>
      <c r="L2059" s="223" t="n"/>
      <c r="M2059" s="259" t="n"/>
      <c r="N2059" s="223" t="n"/>
      <c r="O2059" s="223" t="n"/>
      <c r="P2059" s="260" t="n"/>
      <c r="Q2059" s="260" t="n"/>
      <c r="R2059" s="223" t="n"/>
      <c r="S2059" s="223" t="n"/>
      <c r="T2059" s="223" t="n"/>
      <c r="U2059" s="261" t="n"/>
      <c r="V2059" s="86" t="n"/>
      <c r="W2059" s="223" t="n"/>
      <c r="X2059" s="225" t="n"/>
      <c r="Y2059" s="262" t="n"/>
      <c r="Z2059" s="226" t="n"/>
      <c r="AA2059" s="241" t="n"/>
      <c r="AB2059" s="237" t="n"/>
    </row>
    <row r="2060" ht="15" customHeight="1" s="283">
      <c r="A2060" s="109" t="n"/>
      <c r="B2060" s="222" t="n"/>
      <c r="C2060" s="223" t="n"/>
      <c r="D2060" s="223" t="n"/>
      <c r="E2060" s="223" t="n"/>
      <c r="F2060" s="223" t="n"/>
      <c r="G2060" s="223" t="n"/>
      <c r="H2060" s="223" t="n"/>
      <c r="I2060" s="258" t="n"/>
      <c r="J2060" s="186" t="n"/>
      <c r="K2060" s="223" t="n"/>
      <c r="L2060" s="223" t="n"/>
      <c r="M2060" s="259" t="n"/>
      <c r="N2060" s="223" t="n"/>
      <c r="O2060" s="223" t="n"/>
      <c r="P2060" s="260" t="n"/>
      <c r="Q2060" s="260" t="n"/>
      <c r="R2060" s="223" t="n"/>
      <c r="S2060" s="223" t="n"/>
      <c r="T2060" s="223" t="n"/>
      <c r="U2060" s="261" t="n"/>
      <c r="V2060" s="86" t="n"/>
      <c r="W2060" s="223" t="n"/>
      <c r="X2060" s="225" t="n"/>
      <c r="Y2060" s="262" t="n"/>
      <c r="Z2060" s="226" t="n"/>
      <c r="AA2060" s="241" t="n"/>
      <c r="AB2060" s="237" t="n"/>
    </row>
    <row r="2061" ht="15" customHeight="1" s="283">
      <c r="A2061" s="109" t="n"/>
      <c r="B2061" s="222" t="n"/>
      <c r="C2061" s="223" t="n"/>
      <c r="D2061" s="223" t="n"/>
      <c r="E2061" s="223" t="n"/>
      <c r="F2061" s="223" t="n"/>
      <c r="G2061" s="223" t="n"/>
      <c r="H2061" s="223" t="n"/>
      <c r="I2061" s="258" t="n"/>
      <c r="J2061" s="186" t="n"/>
      <c r="K2061" s="223" t="n"/>
      <c r="L2061" s="223" t="n"/>
      <c r="M2061" s="259" t="n"/>
      <c r="N2061" s="223" t="n"/>
      <c r="O2061" s="223" t="n"/>
      <c r="P2061" s="260" t="n"/>
      <c r="Q2061" s="260" t="n"/>
      <c r="R2061" s="223" t="n"/>
      <c r="S2061" s="223" t="n"/>
      <c r="T2061" s="223" t="n"/>
      <c r="U2061" s="261" t="n"/>
      <c r="V2061" s="86" t="n"/>
      <c r="W2061" s="223" t="n"/>
      <c r="X2061" s="225" t="n"/>
      <c r="Y2061" s="262" t="n"/>
      <c r="Z2061" s="226" t="n"/>
      <c r="AA2061" s="241" t="n"/>
      <c r="AB2061" s="237" t="n"/>
    </row>
    <row r="2062" ht="15" customHeight="1" s="283">
      <c r="A2062" s="109" t="n"/>
      <c r="B2062" s="222" t="n"/>
      <c r="C2062" s="223" t="n"/>
      <c r="D2062" s="223" t="n"/>
      <c r="E2062" s="223" t="n"/>
      <c r="F2062" s="223" t="n"/>
      <c r="G2062" s="223" t="n"/>
      <c r="H2062" s="223" t="n"/>
      <c r="I2062" s="258" t="n"/>
      <c r="J2062" s="186" t="n"/>
      <c r="K2062" s="223" t="n"/>
      <c r="L2062" s="223" t="n"/>
      <c r="M2062" s="259" t="n"/>
      <c r="N2062" s="223" t="n"/>
      <c r="O2062" s="223" t="n"/>
      <c r="P2062" s="260" t="n"/>
      <c r="Q2062" s="260" t="n"/>
      <c r="R2062" s="223" t="n"/>
      <c r="S2062" s="223" t="n"/>
      <c r="T2062" s="223" t="n"/>
      <c r="U2062" s="261" t="n"/>
      <c r="V2062" s="86" t="n"/>
      <c r="W2062" s="223" t="n"/>
      <c r="X2062" s="225" t="n"/>
      <c r="Y2062" s="262" t="n"/>
      <c r="Z2062" s="226" t="n"/>
      <c r="AA2062" s="241" t="n"/>
      <c r="AB2062" s="237" t="n"/>
    </row>
    <row r="2063" ht="15" customHeight="1" s="283">
      <c r="A2063" s="109" t="n"/>
      <c r="B2063" s="222" t="n"/>
      <c r="C2063" s="223" t="n"/>
      <c r="D2063" s="223" t="n"/>
      <c r="E2063" s="223" t="n"/>
      <c r="F2063" s="223" t="n"/>
      <c r="G2063" s="223" t="n"/>
      <c r="H2063" s="223" t="n"/>
      <c r="I2063" s="258" t="n"/>
      <c r="J2063" s="186" t="n"/>
      <c r="K2063" s="223" t="n"/>
      <c r="L2063" s="223" t="n"/>
      <c r="M2063" s="259" t="n"/>
      <c r="N2063" s="223" t="n"/>
      <c r="O2063" s="223" t="n"/>
      <c r="P2063" s="260" t="n"/>
      <c r="Q2063" s="260" t="n"/>
      <c r="R2063" s="223" t="n"/>
      <c r="S2063" s="223" t="n"/>
      <c r="T2063" s="223" t="n"/>
      <c r="U2063" s="261" t="n"/>
      <c r="V2063" s="86" t="n"/>
      <c r="W2063" s="223" t="n"/>
      <c r="X2063" s="225" t="n"/>
      <c r="Y2063" s="262" t="n"/>
      <c r="Z2063" s="226" t="n"/>
      <c r="AA2063" s="241" t="n"/>
      <c r="AB2063" s="237" t="n"/>
    </row>
    <row r="2064" ht="15" customHeight="1" s="283">
      <c r="A2064" s="109" t="n"/>
      <c r="B2064" s="222" t="n"/>
      <c r="C2064" s="223" t="n"/>
      <c r="D2064" s="223" t="n"/>
      <c r="E2064" s="223" t="n"/>
      <c r="F2064" s="223" t="n"/>
      <c r="G2064" s="223" t="n"/>
      <c r="H2064" s="223" t="n"/>
      <c r="I2064" s="258" t="n"/>
      <c r="J2064" s="186" t="n"/>
      <c r="K2064" s="223" t="n"/>
      <c r="L2064" s="223" t="n"/>
      <c r="M2064" s="259" t="n"/>
      <c r="N2064" s="223" t="n"/>
      <c r="O2064" s="223" t="n"/>
      <c r="P2064" s="260" t="n"/>
      <c r="Q2064" s="260" t="n"/>
      <c r="R2064" s="223" t="n"/>
      <c r="S2064" s="223" t="n"/>
      <c r="T2064" s="223" t="n"/>
      <c r="U2064" s="261" t="n"/>
      <c r="V2064" s="86" t="n"/>
      <c r="W2064" s="223" t="n"/>
      <c r="X2064" s="225" t="n"/>
      <c r="Y2064" s="262" t="n"/>
      <c r="Z2064" s="226" t="n"/>
      <c r="AA2064" s="241" t="n"/>
      <c r="AB2064" s="237" t="n"/>
    </row>
    <row r="2065" ht="15" customHeight="1" s="283">
      <c r="A2065" s="109" t="n"/>
      <c r="B2065" s="222" t="n"/>
      <c r="C2065" s="223" t="n"/>
      <c r="D2065" s="223" t="n"/>
      <c r="E2065" s="223" t="n"/>
      <c r="F2065" s="223" t="n"/>
      <c r="G2065" s="223" t="n"/>
      <c r="H2065" s="223" t="n"/>
      <c r="I2065" s="258" t="n"/>
      <c r="J2065" s="186" t="n"/>
      <c r="K2065" s="223" t="n"/>
      <c r="L2065" s="223" t="n"/>
      <c r="M2065" s="259" t="n"/>
      <c r="N2065" s="223" t="n"/>
      <c r="O2065" s="223" t="n"/>
      <c r="P2065" s="260" t="n"/>
      <c r="Q2065" s="260" t="n"/>
      <c r="R2065" s="223" t="n"/>
      <c r="S2065" s="223" t="n"/>
      <c r="T2065" s="223" t="n"/>
      <c r="U2065" s="261" t="n"/>
      <c r="V2065" s="86" t="n"/>
      <c r="W2065" s="223" t="n"/>
      <c r="X2065" s="225" t="n"/>
      <c r="Y2065" s="262" t="n"/>
      <c r="Z2065" s="226" t="n"/>
      <c r="AA2065" s="241" t="n"/>
      <c r="AB2065" s="237" t="n"/>
    </row>
    <row r="2066" ht="15" customHeight="1" s="283">
      <c r="A2066" s="109" t="n"/>
      <c r="B2066" s="222" t="n"/>
      <c r="C2066" s="223" t="n"/>
      <c r="D2066" s="223" t="n"/>
      <c r="E2066" s="223" t="n"/>
      <c r="F2066" s="223" t="n"/>
      <c r="G2066" s="223" t="n"/>
      <c r="H2066" s="223" t="n"/>
      <c r="I2066" s="258" t="n"/>
      <c r="J2066" s="186" t="n"/>
      <c r="K2066" s="223" t="n"/>
      <c r="L2066" s="223" t="n"/>
      <c r="M2066" s="259" t="n"/>
      <c r="N2066" s="223" t="n"/>
      <c r="O2066" s="223" t="n"/>
      <c r="P2066" s="260" t="n"/>
      <c r="Q2066" s="260" t="n"/>
      <c r="R2066" s="223" t="n"/>
      <c r="S2066" s="223" t="n"/>
      <c r="T2066" s="223" t="n"/>
      <c r="U2066" s="261" t="n"/>
      <c r="V2066" s="86" t="n"/>
      <c r="W2066" s="223" t="n"/>
      <c r="X2066" s="225" t="n"/>
      <c r="Y2066" s="262" t="n"/>
      <c r="Z2066" s="226" t="n"/>
      <c r="AA2066" s="241" t="n"/>
      <c r="AB2066" s="237" t="n"/>
    </row>
    <row r="2067" ht="15" customHeight="1" s="283">
      <c r="A2067" s="109" t="n"/>
      <c r="B2067" s="222" t="n"/>
      <c r="C2067" s="223" t="n"/>
      <c r="D2067" s="223" t="n"/>
      <c r="E2067" s="223" t="n"/>
      <c r="F2067" s="223" t="n"/>
      <c r="G2067" s="223" t="n"/>
      <c r="H2067" s="223" t="n"/>
      <c r="I2067" s="258" t="n"/>
      <c r="J2067" s="186" t="n"/>
      <c r="K2067" s="223" t="n"/>
      <c r="L2067" s="223" t="n"/>
      <c r="M2067" s="259" t="n"/>
      <c r="N2067" s="223" t="n"/>
      <c r="O2067" s="223" t="n"/>
      <c r="P2067" s="260" t="n"/>
      <c r="Q2067" s="260" t="n"/>
      <c r="R2067" s="223" t="n"/>
      <c r="S2067" s="223" t="n"/>
      <c r="T2067" s="223" t="n"/>
      <c r="U2067" s="261" t="n"/>
      <c r="V2067" s="86" t="n"/>
      <c r="W2067" s="223" t="n"/>
      <c r="X2067" s="225" t="n"/>
      <c r="Y2067" s="262" t="n"/>
      <c r="Z2067" s="226" t="n"/>
      <c r="AA2067" s="241" t="n"/>
      <c r="AB2067" s="237" t="n"/>
    </row>
    <row r="2068" ht="15" customHeight="1" s="283">
      <c r="A2068" s="109" t="n"/>
      <c r="B2068" s="222" t="n"/>
      <c r="C2068" s="223" t="n"/>
      <c r="D2068" s="223" t="n"/>
      <c r="E2068" s="223" t="n"/>
      <c r="F2068" s="223" t="n"/>
      <c r="G2068" s="223" t="n"/>
      <c r="H2068" s="223" t="n"/>
      <c r="I2068" s="258" t="n"/>
      <c r="J2068" s="186" t="n"/>
      <c r="K2068" s="223" t="n"/>
      <c r="L2068" s="223" t="n"/>
      <c r="M2068" s="259" t="n"/>
      <c r="N2068" s="223" t="n"/>
      <c r="O2068" s="223" t="n"/>
      <c r="P2068" s="260" t="n"/>
      <c r="Q2068" s="260" t="n"/>
      <c r="R2068" s="223" t="n"/>
      <c r="S2068" s="223" t="n"/>
      <c r="T2068" s="223" t="n"/>
      <c r="U2068" s="261" t="n"/>
      <c r="V2068" s="86" t="n"/>
      <c r="W2068" s="223" t="n"/>
      <c r="X2068" s="225" t="n"/>
      <c r="Y2068" s="262" t="n"/>
      <c r="Z2068" s="226" t="n"/>
      <c r="AA2068" s="241" t="n"/>
      <c r="AB2068" s="237" t="n"/>
    </row>
    <row r="2069" ht="15" customHeight="1" s="283">
      <c r="A2069" s="109" t="n"/>
      <c r="B2069" s="222" t="n"/>
      <c r="C2069" s="223" t="n"/>
      <c r="D2069" s="223" t="n"/>
      <c r="E2069" s="223" t="n"/>
      <c r="F2069" s="223" t="n"/>
      <c r="G2069" s="223" t="n"/>
      <c r="H2069" s="223" t="n"/>
      <c r="I2069" s="258" t="n"/>
      <c r="J2069" s="186" t="n"/>
      <c r="K2069" s="223" t="n"/>
      <c r="L2069" s="223" t="n"/>
      <c r="M2069" s="259" t="n"/>
      <c r="N2069" s="223" t="n"/>
      <c r="O2069" s="223" t="n"/>
      <c r="P2069" s="260" t="n"/>
      <c r="Q2069" s="260" t="n"/>
      <c r="R2069" s="223" t="n"/>
      <c r="S2069" s="223" t="n"/>
      <c r="T2069" s="223" t="n"/>
      <c r="U2069" s="261" t="n"/>
      <c r="V2069" s="86" t="n"/>
      <c r="W2069" s="223" t="n"/>
      <c r="X2069" s="225" t="n"/>
      <c r="Y2069" s="262" t="n"/>
      <c r="Z2069" s="226" t="n"/>
      <c r="AA2069" s="241" t="n"/>
      <c r="AB2069" s="237" t="n"/>
    </row>
    <row r="2070" ht="15" customHeight="1" s="283">
      <c r="A2070" s="109" t="n"/>
      <c r="B2070" s="222" t="n"/>
      <c r="C2070" s="223" t="n"/>
      <c r="D2070" s="223" t="n"/>
      <c r="E2070" s="223" t="n"/>
      <c r="F2070" s="223" t="n"/>
      <c r="G2070" s="223" t="n"/>
      <c r="H2070" s="223" t="n"/>
      <c r="I2070" s="258" t="n"/>
      <c r="J2070" s="186" t="n"/>
      <c r="K2070" s="223" t="n"/>
      <c r="L2070" s="223" t="n"/>
      <c r="M2070" s="259" t="n"/>
      <c r="N2070" s="223" t="n"/>
      <c r="O2070" s="223" t="n"/>
      <c r="P2070" s="260" t="n"/>
      <c r="Q2070" s="260" t="n"/>
      <c r="R2070" s="223" t="n"/>
      <c r="S2070" s="223" t="n"/>
      <c r="T2070" s="223" t="n"/>
      <c r="U2070" s="261" t="n"/>
      <c r="V2070" s="86" t="n"/>
      <c r="W2070" s="223" t="n"/>
      <c r="X2070" s="225" t="n"/>
      <c r="Y2070" s="262" t="n"/>
      <c r="Z2070" s="226" t="n"/>
      <c r="AA2070" s="241" t="n"/>
      <c r="AB2070" s="237" t="n"/>
    </row>
    <row r="2071" ht="15" customHeight="1" s="283">
      <c r="A2071" s="109" t="n"/>
      <c r="B2071" s="222" t="n"/>
      <c r="C2071" s="223" t="n"/>
      <c r="D2071" s="223" t="n"/>
      <c r="E2071" s="223" t="n"/>
      <c r="F2071" s="223" t="n"/>
      <c r="G2071" s="223" t="n"/>
      <c r="H2071" s="223" t="n"/>
      <c r="I2071" s="258" t="n"/>
      <c r="J2071" s="186" t="n"/>
      <c r="K2071" s="223" t="n"/>
      <c r="L2071" s="223" t="n"/>
      <c r="M2071" s="259" t="n"/>
      <c r="N2071" s="223" t="n"/>
      <c r="O2071" s="223" t="n"/>
      <c r="P2071" s="260" t="n"/>
      <c r="Q2071" s="260" t="n"/>
      <c r="R2071" s="223" t="n"/>
      <c r="S2071" s="223" t="n"/>
      <c r="T2071" s="223" t="n"/>
      <c r="U2071" s="261" t="n"/>
      <c r="V2071" s="86" t="n"/>
      <c r="W2071" s="223" t="n"/>
      <c r="X2071" s="225" t="n"/>
      <c r="Y2071" s="262" t="n"/>
      <c r="Z2071" s="226" t="n"/>
      <c r="AA2071" s="241" t="n"/>
      <c r="AB2071" s="237" t="n"/>
    </row>
    <row r="2072" ht="15" customHeight="1" s="283">
      <c r="A2072" s="109" t="n"/>
      <c r="B2072" s="222" t="n"/>
      <c r="C2072" s="223" t="n"/>
      <c r="D2072" s="223" t="n"/>
      <c r="E2072" s="223" t="n"/>
      <c r="F2072" s="223" t="n"/>
      <c r="G2072" s="223" t="n"/>
      <c r="H2072" s="223" t="n"/>
      <c r="I2072" s="258" t="n"/>
      <c r="J2072" s="186" t="n"/>
      <c r="K2072" s="223" t="n"/>
      <c r="L2072" s="223" t="n"/>
      <c r="M2072" s="259" t="n"/>
      <c r="N2072" s="223" t="n"/>
      <c r="O2072" s="223" t="n"/>
      <c r="P2072" s="260" t="n"/>
      <c r="Q2072" s="260" t="n"/>
      <c r="R2072" s="223" t="n"/>
      <c r="S2072" s="223" t="n"/>
      <c r="T2072" s="223" t="n"/>
      <c r="U2072" s="261" t="n"/>
      <c r="V2072" s="86" t="n"/>
      <c r="W2072" s="223" t="n"/>
      <c r="X2072" s="225" t="n"/>
      <c r="Y2072" s="262" t="n"/>
      <c r="Z2072" s="226" t="n"/>
      <c r="AA2072" s="241" t="n"/>
      <c r="AB2072" s="237" t="n"/>
    </row>
    <row r="2073" ht="15" customHeight="1" s="283">
      <c r="A2073" s="109" t="n"/>
      <c r="B2073" s="222" t="n"/>
      <c r="C2073" s="223" t="n"/>
      <c r="D2073" s="223" t="n"/>
      <c r="E2073" s="223" t="n"/>
      <c r="F2073" s="223" t="n"/>
      <c r="G2073" s="223" t="n"/>
      <c r="H2073" s="223" t="n"/>
      <c r="I2073" s="258" t="n"/>
      <c r="J2073" s="186" t="n"/>
      <c r="K2073" s="223" t="n"/>
      <c r="L2073" s="223" t="n"/>
      <c r="M2073" s="259" t="n"/>
      <c r="N2073" s="223" t="n"/>
      <c r="O2073" s="223" t="n"/>
      <c r="P2073" s="260" t="n"/>
      <c r="Q2073" s="260" t="n"/>
      <c r="R2073" s="223" t="n"/>
      <c r="S2073" s="223" t="n"/>
      <c r="T2073" s="223" t="n"/>
      <c r="U2073" s="261" t="n"/>
      <c r="V2073" s="86" t="n"/>
      <c r="W2073" s="223" t="n"/>
      <c r="X2073" s="225" t="n"/>
      <c r="Y2073" s="262" t="n"/>
      <c r="Z2073" s="226" t="n"/>
      <c r="AA2073" s="241" t="n"/>
      <c r="AB2073" s="237" t="n"/>
    </row>
    <row r="2074" ht="15" customHeight="1" s="283">
      <c r="A2074" s="109" t="n"/>
      <c r="B2074" s="222" t="n"/>
      <c r="C2074" s="223" t="n"/>
      <c r="D2074" s="223" t="n"/>
      <c r="E2074" s="223" t="n"/>
      <c r="F2074" s="223" t="n"/>
      <c r="G2074" s="223" t="n"/>
      <c r="H2074" s="223" t="n"/>
      <c r="I2074" s="258" t="n"/>
      <c r="J2074" s="186" t="n"/>
      <c r="K2074" s="223" t="n"/>
      <c r="L2074" s="223" t="n"/>
      <c r="M2074" s="259" t="n"/>
      <c r="N2074" s="223" t="n"/>
      <c r="O2074" s="223" t="n"/>
      <c r="P2074" s="260" t="n"/>
      <c r="Q2074" s="260" t="n"/>
      <c r="R2074" s="223" t="n"/>
      <c r="S2074" s="223" t="n"/>
      <c r="T2074" s="223" t="n"/>
      <c r="U2074" s="261" t="n"/>
      <c r="V2074" s="86" t="n"/>
      <c r="W2074" s="223" t="n"/>
      <c r="X2074" s="225" t="n"/>
      <c r="Y2074" s="262" t="n"/>
      <c r="Z2074" s="226" t="n"/>
      <c r="AA2074" s="241" t="n"/>
      <c r="AB2074" s="237" t="n"/>
    </row>
    <row r="2075" ht="15" customHeight="1" s="283">
      <c r="A2075" s="109" t="n"/>
      <c r="B2075" s="222" t="n"/>
      <c r="C2075" s="223" t="n"/>
      <c r="D2075" s="223" t="n"/>
      <c r="E2075" s="223" t="n"/>
      <c r="F2075" s="223" t="n"/>
      <c r="G2075" s="223" t="n"/>
      <c r="H2075" s="223" t="n"/>
      <c r="I2075" s="258" t="n"/>
      <c r="J2075" s="186" t="n"/>
      <c r="K2075" s="223" t="n"/>
      <c r="L2075" s="223" t="n"/>
      <c r="M2075" s="259" t="n"/>
      <c r="N2075" s="223" t="n"/>
      <c r="O2075" s="223" t="n"/>
      <c r="P2075" s="260" t="n"/>
      <c r="Q2075" s="260" t="n"/>
      <c r="R2075" s="223" t="n"/>
      <c r="S2075" s="223" t="n"/>
      <c r="T2075" s="223" t="n"/>
      <c r="U2075" s="261" t="n"/>
      <c r="V2075" s="86" t="n"/>
      <c r="W2075" s="223" t="n"/>
      <c r="X2075" s="225" t="n"/>
      <c r="Y2075" s="262" t="n"/>
      <c r="Z2075" s="226" t="n"/>
      <c r="AA2075" s="241" t="n"/>
      <c r="AB2075" s="237" t="n"/>
    </row>
    <row r="2076" ht="15" customHeight="1" s="283">
      <c r="A2076" s="109" t="n"/>
      <c r="B2076" s="222" t="n"/>
      <c r="C2076" s="223" t="n"/>
      <c r="D2076" s="223" t="n"/>
      <c r="E2076" s="223" t="n"/>
      <c r="F2076" s="223" t="n"/>
      <c r="G2076" s="223" t="n"/>
      <c r="H2076" s="223" t="n"/>
      <c r="I2076" s="258" t="n"/>
      <c r="J2076" s="186" t="n"/>
      <c r="K2076" s="223" t="n"/>
      <c r="L2076" s="223" t="n"/>
      <c r="M2076" s="259" t="n"/>
      <c r="N2076" s="223" t="n"/>
      <c r="O2076" s="223" t="n"/>
      <c r="P2076" s="260" t="n"/>
      <c r="Q2076" s="260" t="n"/>
      <c r="R2076" s="223" t="n"/>
      <c r="S2076" s="223" t="n"/>
      <c r="T2076" s="223" t="n"/>
      <c r="U2076" s="261" t="n"/>
      <c r="V2076" s="86" t="n"/>
      <c r="W2076" s="223" t="n"/>
      <c r="X2076" s="225" t="n"/>
      <c r="Y2076" s="262" t="n"/>
      <c r="Z2076" s="226" t="n"/>
      <c r="AA2076" s="241" t="n"/>
      <c r="AB2076" s="237" t="n"/>
    </row>
    <row r="2077" ht="15" customHeight="1" s="283">
      <c r="A2077" s="109" t="n"/>
      <c r="B2077" s="222" t="n"/>
      <c r="C2077" s="223" t="n"/>
      <c r="D2077" s="223" t="n"/>
      <c r="E2077" s="223" t="n"/>
      <c r="F2077" s="223" t="n"/>
      <c r="G2077" s="223" t="n"/>
      <c r="H2077" s="223" t="n"/>
      <c r="I2077" s="258" t="n"/>
      <c r="J2077" s="186" t="n"/>
      <c r="K2077" s="223" t="n"/>
      <c r="L2077" s="223" t="n"/>
      <c r="M2077" s="259" t="n"/>
      <c r="N2077" s="223" t="n"/>
      <c r="O2077" s="223" t="n"/>
      <c r="P2077" s="260" t="n"/>
      <c r="Q2077" s="260" t="n"/>
      <c r="R2077" s="223" t="n"/>
      <c r="S2077" s="223" t="n"/>
      <c r="T2077" s="223" t="n"/>
      <c r="U2077" s="261" t="n"/>
      <c r="V2077" s="86" t="n"/>
      <c r="W2077" s="223" t="n"/>
      <c r="X2077" s="225" t="n"/>
      <c r="Y2077" s="262" t="n"/>
      <c r="Z2077" s="226" t="n"/>
      <c r="AA2077" s="241" t="n"/>
      <c r="AB2077" s="237" t="n"/>
    </row>
    <row r="2078" ht="15" customHeight="1" s="283">
      <c r="A2078" s="109" t="n"/>
      <c r="B2078" s="222" t="n"/>
      <c r="C2078" s="223" t="n"/>
      <c r="D2078" s="223" t="n"/>
      <c r="E2078" s="223" t="n"/>
      <c r="F2078" s="223" t="n"/>
      <c r="G2078" s="223" t="n"/>
      <c r="H2078" s="223" t="n"/>
      <c r="I2078" s="258" t="n"/>
      <c r="J2078" s="186" t="n"/>
      <c r="K2078" s="223" t="n"/>
      <c r="L2078" s="223" t="n"/>
      <c r="M2078" s="259" t="n"/>
      <c r="N2078" s="223" t="n"/>
      <c r="O2078" s="223" t="n"/>
      <c r="P2078" s="260" t="n"/>
      <c r="Q2078" s="260" t="n"/>
      <c r="R2078" s="223" t="n"/>
      <c r="S2078" s="223" t="n"/>
      <c r="T2078" s="223" t="n"/>
      <c r="U2078" s="261" t="n"/>
      <c r="V2078" s="86" t="n"/>
      <c r="W2078" s="223" t="n"/>
      <c r="X2078" s="225" t="n"/>
      <c r="Y2078" s="262" t="n"/>
      <c r="Z2078" s="226" t="n"/>
      <c r="AA2078" s="241" t="n"/>
      <c r="AB2078" s="237" t="n"/>
    </row>
    <row r="2079" ht="15" customHeight="1" s="283">
      <c r="A2079" s="109" t="n"/>
      <c r="B2079" s="222" t="n"/>
      <c r="C2079" s="223" t="n"/>
      <c r="D2079" s="223" t="n"/>
      <c r="E2079" s="223" t="n"/>
      <c r="F2079" s="223" t="n"/>
      <c r="G2079" s="223" t="n"/>
      <c r="H2079" s="223" t="n"/>
      <c r="I2079" s="258" t="n"/>
      <c r="J2079" s="186" t="n"/>
      <c r="K2079" s="223" t="n"/>
      <c r="L2079" s="223" t="n"/>
      <c r="M2079" s="259" t="n"/>
      <c r="N2079" s="223" t="n"/>
      <c r="O2079" s="223" t="n"/>
      <c r="P2079" s="260" t="n"/>
      <c r="Q2079" s="260" t="n"/>
      <c r="R2079" s="223" t="n"/>
      <c r="S2079" s="223" t="n"/>
      <c r="T2079" s="223" t="n"/>
      <c r="U2079" s="261" t="n"/>
      <c r="V2079" s="86" t="n"/>
      <c r="W2079" s="223" t="n"/>
      <c r="X2079" s="225" t="n"/>
      <c r="Y2079" s="262" t="n"/>
      <c r="Z2079" s="226" t="n"/>
      <c r="AA2079" s="241" t="n"/>
      <c r="AB2079" s="237" t="n"/>
    </row>
    <row r="2080" ht="15" customHeight="1" s="283">
      <c r="A2080" s="109" t="n"/>
      <c r="B2080" s="222" t="n"/>
      <c r="C2080" s="223" t="n"/>
      <c r="D2080" s="223" t="n"/>
      <c r="E2080" s="223" t="n"/>
      <c r="F2080" s="223" t="n"/>
      <c r="G2080" s="223" t="n"/>
      <c r="H2080" s="223" t="n"/>
      <c r="I2080" s="258" t="n"/>
      <c r="J2080" s="186" t="n"/>
      <c r="K2080" s="223" t="n"/>
      <c r="L2080" s="223" t="n"/>
      <c r="M2080" s="259" t="n"/>
      <c r="N2080" s="223" t="n"/>
      <c r="O2080" s="223" t="n"/>
      <c r="P2080" s="260" t="n"/>
      <c r="Q2080" s="260" t="n"/>
      <c r="R2080" s="223" t="n"/>
      <c r="S2080" s="223" t="n"/>
      <c r="T2080" s="223" t="n"/>
      <c r="U2080" s="261" t="n"/>
      <c r="V2080" s="86" t="n"/>
      <c r="W2080" s="223" t="n"/>
      <c r="X2080" s="225" t="n"/>
      <c r="Y2080" s="262" t="n"/>
      <c r="Z2080" s="226" t="n"/>
      <c r="AA2080" s="241" t="n"/>
      <c r="AB2080" s="237" t="n"/>
    </row>
    <row r="2081" ht="15" customHeight="1" s="283">
      <c r="A2081" s="109" t="n"/>
      <c r="B2081" s="222" t="n"/>
      <c r="C2081" s="223" t="n"/>
      <c r="D2081" s="223" t="n"/>
      <c r="E2081" s="223" t="n"/>
      <c r="F2081" s="223" t="n"/>
      <c r="G2081" s="223" t="n"/>
      <c r="H2081" s="223" t="n"/>
      <c r="I2081" s="258" t="n"/>
      <c r="J2081" s="186" t="n"/>
      <c r="K2081" s="223" t="n"/>
      <c r="L2081" s="223" t="n"/>
      <c r="M2081" s="259" t="n"/>
      <c r="N2081" s="223" t="n"/>
      <c r="O2081" s="223" t="n"/>
      <c r="P2081" s="260" t="n"/>
      <c r="Q2081" s="260" t="n"/>
      <c r="R2081" s="223" t="n"/>
      <c r="S2081" s="223" t="n"/>
      <c r="T2081" s="223" t="n"/>
      <c r="U2081" s="261" t="n"/>
      <c r="V2081" s="86" t="n"/>
      <c r="W2081" s="223" t="n"/>
      <c r="X2081" s="225" t="n"/>
      <c r="Y2081" s="262" t="n"/>
      <c r="Z2081" s="226" t="n"/>
      <c r="AA2081" s="241" t="n"/>
      <c r="AB2081" s="237" t="n"/>
    </row>
    <row r="2082" ht="15" customHeight="1" s="283">
      <c r="A2082" s="109" t="n"/>
      <c r="B2082" s="222" t="n"/>
      <c r="C2082" s="223" t="n"/>
      <c r="D2082" s="223" t="n"/>
      <c r="E2082" s="223" t="n"/>
      <c r="F2082" s="223" t="n"/>
      <c r="G2082" s="223" t="n"/>
      <c r="H2082" s="223" t="n"/>
      <c r="I2082" s="258" t="n"/>
      <c r="J2082" s="186" t="n"/>
      <c r="K2082" s="223" t="n"/>
      <c r="L2082" s="223" t="n"/>
      <c r="M2082" s="259" t="n"/>
      <c r="N2082" s="223" t="n"/>
      <c r="O2082" s="223" t="n"/>
      <c r="P2082" s="260" t="n"/>
      <c r="Q2082" s="260" t="n"/>
      <c r="R2082" s="223" t="n"/>
      <c r="S2082" s="223" t="n"/>
      <c r="T2082" s="223" t="n"/>
      <c r="U2082" s="261" t="n"/>
      <c r="V2082" s="86" t="n"/>
      <c r="W2082" s="223" t="n"/>
      <c r="X2082" s="225" t="n"/>
      <c r="Y2082" s="262" t="n"/>
      <c r="Z2082" s="226" t="n"/>
      <c r="AA2082" s="241" t="n"/>
      <c r="AB2082" s="237" t="n"/>
    </row>
    <row r="2083" ht="15" customHeight="1" s="283">
      <c r="A2083" s="109" t="n"/>
      <c r="B2083" s="222" t="n"/>
      <c r="C2083" s="223" t="n"/>
      <c r="D2083" s="223" t="n"/>
      <c r="E2083" s="223" t="n"/>
      <c r="F2083" s="223" t="n"/>
      <c r="G2083" s="223" t="n"/>
      <c r="H2083" s="223" t="n"/>
      <c r="I2083" s="258" t="n"/>
      <c r="J2083" s="186" t="n"/>
      <c r="K2083" s="223" t="n"/>
      <c r="L2083" s="223" t="n"/>
      <c r="M2083" s="259" t="n"/>
      <c r="N2083" s="223" t="n"/>
      <c r="O2083" s="223" t="n"/>
      <c r="P2083" s="260" t="n"/>
      <c r="Q2083" s="260" t="n"/>
      <c r="R2083" s="223" t="n"/>
      <c r="S2083" s="223" t="n"/>
      <c r="T2083" s="223" t="n"/>
      <c r="U2083" s="261" t="n"/>
      <c r="V2083" s="86" t="n"/>
      <c r="W2083" s="223" t="n"/>
      <c r="X2083" s="225" t="n"/>
      <c r="Y2083" s="262" t="n"/>
      <c r="Z2083" s="226" t="n"/>
      <c r="AA2083" s="241" t="n"/>
      <c r="AB2083" s="237" t="n"/>
    </row>
    <row r="2084" ht="15" customHeight="1" s="283">
      <c r="A2084" s="109" t="n"/>
      <c r="B2084" s="222" t="n"/>
      <c r="C2084" s="223" t="n"/>
      <c r="D2084" s="223" t="n"/>
      <c r="E2084" s="223" t="n"/>
      <c r="F2084" s="223" t="n"/>
      <c r="G2084" s="223" t="n"/>
      <c r="H2084" s="223" t="n"/>
      <c r="I2084" s="258" t="n"/>
      <c r="J2084" s="186" t="n"/>
      <c r="K2084" s="223" t="n"/>
      <c r="L2084" s="223" t="n"/>
      <c r="M2084" s="259" t="n"/>
      <c r="N2084" s="223" t="n"/>
      <c r="O2084" s="223" t="n"/>
      <c r="P2084" s="260" t="n"/>
      <c r="Q2084" s="260" t="n"/>
      <c r="R2084" s="223" t="n"/>
      <c r="S2084" s="223" t="n"/>
      <c r="T2084" s="223" t="n"/>
      <c r="U2084" s="261" t="n"/>
      <c r="V2084" s="86" t="n"/>
      <c r="W2084" s="223" t="n"/>
      <c r="X2084" s="225" t="n"/>
      <c r="Y2084" s="262" t="n"/>
      <c r="Z2084" s="226" t="n"/>
      <c r="AA2084" s="241" t="n"/>
      <c r="AB2084" s="237" t="n"/>
    </row>
    <row r="2085" ht="15" customHeight="1" s="283">
      <c r="A2085" s="109" t="n"/>
      <c r="B2085" s="222" t="n"/>
      <c r="C2085" s="223" t="n"/>
      <c r="D2085" s="223" t="n"/>
      <c r="E2085" s="223" t="n"/>
      <c r="F2085" s="223" t="n"/>
      <c r="G2085" s="223" t="n"/>
      <c r="H2085" s="223" t="n"/>
      <c r="I2085" s="258" t="n"/>
      <c r="J2085" s="186" t="n"/>
      <c r="K2085" s="223" t="n"/>
      <c r="L2085" s="223" t="n"/>
      <c r="M2085" s="259" t="n"/>
      <c r="N2085" s="223" t="n"/>
      <c r="O2085" s="223" t="n"/>
      <c r="P2085" s="260" t="n"/>
      <c r="Q2085" s="260" t="n"/>
      <c r="R2085" s="223" t="n"/>
      <c r="S2085" s="223" t="n"/>
      <c r="T2085" s="223" t="n"/>
      <c r="U2085" s="261" t="n"/>
      <c r="V2085" s="86" t="n"/>
      <c r="W2085" s="223" t="n"/>
      <c r="X2085" s="225" t="n"/>
      <c r="Y2085" s="262" t="n"/>
      <c r="Z2085" s="226" t="n"/>
      <c r="AA2085" s="241" t="n"/>
      <c r="AB2085" s="237" t="n"/>
    </row>
    <row r="2086" ht="15" customHeight="1" s="283">
      <c r="A2086" s="109" t="n"/>
      <c r="B2086" s="222" t="n"/>
      <c r="C2086" s="223" t="n"/>
      <c r="D2086" s="223" t="n"/>
      <c r="E2086" s="223" t="n"/>
      <c r="F2086" s="223" t="n"/>
      <c r="G2086" s="223" t="n"/>
      <c r="H2086" s="223" t="n"/>
      <c r="I2086" s="258" t="n"/>
      <c r="J2086" s="186" t="n"/>
      <c r="K2086" s="223" t="n"/>
      <c r="L2086" s="223" t="n"/>
      <c r="M2086" s="259" t="n"/>
      <c r="N2086" s="223" t="n"/>
      <c r="O2086" s="223" t="n"/>
      <c r="P2086" s="260" t="n"/>
      <c r="Q2086" s="260" t="n"/>
      <c r="R2086" s="223" t="n"/>
      <c r="S2086" s="223" t="n"/>
      <c r="T2086" s="223" t="n"/>
      <c r="U2086" s="261" t="n"/>
      <c r="V2086" s="86" t="n"/>
      <c r="W2086" s="223" t="n"/>
      <c r="X2086" s="225" t="n"/>
      <c r="Y2086" s="262" t="n"/>
      <c r="Z2086" s="226" t="n"/>
      <c r="AA2086" s="241" t="n"/>
      <c r="AB2086" s="237" t="n"/>
    </row>
    <row r="2087" ht="15" customHeight="1" s="283">
      <c r="A2087" s="109" t="n"/>
      <c r="B2087" s="222" t="n"/>
      <c r="C2087" s="223" t="n"/>
      <c r="D2087" s="223" t="n"/>
      <c r="E2087" s="223" t="n"/>
      <c r="F2087" s="223" t="n"/>
      <c r="G2087" s="223" t="n"/>
      <c r="H2087" s="223" t="n"/>
      <c r="I2087" s="258" t="n"/>
      <c r="J2087" s="186" t="n"/>
      <c r="K2087" s="223" t="n"/>
      <c r="L2087" s="223" t="n"/>
      <c r="M2087" s="259" t="n"/>
      <c r="N2087" s="223" t="n"/>
      <c r="O2087" s="223" t="n"/>
      <c r="P2087" s="260" t="n"/>
      <c r="Q2087" s="260" t="n"/>
      <c r="R2087" s="223" t="n"/>
      <c r="S2087" s="223" t="n"/>
      <c r="T2087" s="223" t="n"/>
      <c r="U2087" s="261" t="n"/>
      <c r="V2087" s="86" t="n"/>
      <c r="W2087" s="223" t="n"/>
      <c r="X2087" s="225" t="n"/>
      <c r="Y2087" s="262" t="n"/>
      <c r="Z2087" s="226" t="n"/>
      <c r="AA2087" s="241" t="n"/>
      <c r="AB2087" s="237" t="n"/>
    </row>
    <row r="2088" ht="15" customHeight="1" s="283">
      <c r="A2088" s="109" t="n"/>
      <c r="B2088" s="222" t="n"/>
      <c r="C2088" s="223" t="n"/>
      <c r="D2088" s="223" t="n"/>
      <c r="E2088" s="223" t="n"/>
      <c r="F2088" s="223" t="n"/>
      <c r="G2088" s="223" t="n"/>
      <c r="H2088" s="223" t="n"/>
      <c r="I2088" s="258" t="n"/>
      <c r="J2088" s="186" t="n"/>
      <c r="K2088" s="223" t="n"/>
      <c r="L2088" s="223" t="n"/>
      <c r="M2088" s="259" t="n"/>
      <c r="N2088" s="223" t="n"/>
      <c r="O2088" s="223" t="n"/>
      <c r="P2088" s="260" t="n"/>
      <c r="Q2088" s="260" t="n"/>
      <c r="R2088" s="223" t="n"/>
      <c r="S2088" s="223" t="n"/>
      <c r="T2088" s="223" t="n"/>
      <c r="U2088" s="261" t="n"/>
      <c r="V2088" s="86" t="n"/>
      <c r="W2088" s="223" t="n"/>
      <c r="X2088" s="225" t="n"/>
      <c r="Y2088" s="262" t="n"/>
      <c r="Z2088" s="226" t="n"/>
      <c r="AA2088" s="241" t="n"/>
      <c r="AB2088" s="237" t="n"/>
    </row>
    <row r="2089" ht="15" customHeight="1" s="283">
      <c r="A2089" s="109" t="n"/>
      <c r="B2089" s="222" t="n"/>
      <c r="C2089" s="223" t="n"/>
      <c r="D2089" s="223" t="n"/>
      <c r="E2089" s="223" t="n"/>
      <c r="F2089" s="223" t="n"/>
      <c r="G2089" s="223" t="n"/>
      <c r="H2089" s="223" t="n"/>
      <c r="I2089" s="258" t="n"/>
      <c r="J2089" s="186" t="n"/>
      <c r="K2089" s="223" t="n"/>
      <c r="L2089" s="223" t="n"/>
      <c r="M2089" s="259" t="n"/>
      <c r="N2089" s="223" t="n"/>
      <c r="O2089" s="223" t="n"/>
      <c r="P2089" s="260" t="n"/>
      <c r="Q2089" s="260" t="n"/>
      <c r="R2089" s="223" t="n"/>
      <c r="S2089" s="223" t="n"/>
      <c r="T2089" s="223" t="n"/>
      <c r="U2089" s="261" t="n"/>
      <c r="V2089" s="86" t="n"/>
      <c r="W2089" s="223" t="n"/>
      <c r="X2089" s="225" t="n"/>
      <c r="Y2089" s="262" t="n"/>
      <c r="Z2089" s="226" t="n"/>
      <c r="AA2089" s="241" t="n"/>
      <c r="AB2089" s="237" t="n"/>
    </row>
    <row r="2090" ht="15" customHeight="1" s="283">
      <c r="A2090" s="109" t="n"/>
      <c r="B2090" s="222" t="n"/>
      <c r="C2090" s="223" t="n"/>
      <c r="D2090" s="223" t="n"/>
      <c r="E2090" s="223" t="n"/>
      <c r="F2090" s="223" t="n"/>
      <c r="G2090" s="223" t="n"/>
      <c r="H2090" s="223" t="n"/>
      <c r="I2090" s="258" t="n"/>
      <c r="J2090" s="186" t="n"/>
      <c r="K2090" s="223" t="n"/>
      <c r="L2090" s="223" t="n"/>
      <c r="M2090" s="259" t="n"/>
      <c r="N2090" s="223" t="n"/>
      <c r="O2090" s="223" t="n"/>
      <c r="P2090" s="260" t="n"/>
      <c r="Q2090" s="260" t="n"/>
      <c r="R2090" s="223" t="n"/>
      <c r="S2090" s="223" t="n"/>
      <c r="T2090" s="223" t="n"/>
      <c r="U2090" s="261" t="n"/>
      <c r="V2090" s="86" t="n"/>
      <c r="W2090" s="223" t="n"/>
      <c r="X2090" s="225" t="n"/>
      <c r="Y2090" s="262" t="n"/>
      <c r="Z2090" s="226" t="n"/>
      <c r="AA2090" s="241" t="n"/>
      <c r="AB2090" s="237" t="n"/>
    </row>
    <row r="2091" ht="15" customHeight="1" s="283">
      <c r="A2091" s="109" t="n"/>
      <c r="B2091" s="222" t="n"/>
      <c r="C2091" s="223" t="n"/>
      <c r="D2091" s="223" t="n"/>
      <c r="E2091" s="223" t="n"/>
      <c r="F2091" s="223" t="n"/>
      <c r="G2091" s="223" t="n"/>
      <c r="H2091" s="223" t="n"/>
      <c r="I2091" s="258" t="n"/>
      <c r="J2091" s="186" t="n"/>
      <c r="K2091" s="223" t="n"/>
      <c r="L2091" s="223" t="n"/>
      <c r="M2091" s="259" t="n"/>
      <c r="N2091" s="223" t="n"/>
      <c r="O2091" s="223" t="n"/>
      <c r="P2091" s="260" t="n"/>
      <c r="Q2091" s="260" t="n"/>
      <c r="R2091" s="223" t="n"/>
      <c r="S2091" s="223" t="n"/>
      <c r="T2091" s="223" t="n"/>
      <c r="U2091" s="261" t="n"/>
      <c r="V2091" s="86" t="n"/>
      <c r="W2091" s="223" t="n"/>
      <c r="X2091" s="225" t="n"/>
      <c r="Y2091" s="262" t="n"/>
      <c r="Z2091" s="226" t="n"/>
      <c r="AA2091" s="241" t="n"/>
      <c r="AB2091" s="237" t="n"/>
    </row>
    <row r="2092" ht="15" customHeight="1" s="283">
      <c r="A2092" s="109" t="n"/>
      <c r="B2092" s="222" t="n"/>
      <c r="C2092" s="223" t="n"/>
      <c r="D2092" s="223" t="n"/>
      <c r="E2092" s="223" t="n"/>
      <c r="F2092" s="223" t="n"/>
      <c r="G2092" s="223" t="n"/>
      <c r="H2092" s="223" t="n"/>
      <c r="I2092" s="258" t="n"/>
      <c r="J2092" s="186" t="n"/>
      <c r="K2092" s="223" t="n"/>
      <c r="L2092" s="223" t="n"/>
      <c r="M2092" s="259" t="n"/>
      <c r="N2092" s="223" t="n"/>
      <c r="O2092" s="223" t="n"/>
      <c r="P2092" s="260" t="n"/>
      <c r="Q2092" s="260" t="n"/>
      <c r="R2092" s="223" t="n"/>
      <c r="S2092" s="223" t="n"/>
      <c r="T2092" s="223" t="n"/>
      <c r="U2092" s="261" t="n"/>
      <c r="V2092" s="86" t="n"/>
      <c r="W2092" s="223" t="n"/>
      <c r="X2092" s="225" t="n"/>
      <c r="Y2092" s="262" t="n"/>
      <c r="Z2092" s="226" t="n"/>
      <c r="AA2092" s="241" t="n"/>
      <c r="AB2092" s="237" t="n"/>
    </row>
    <row r="2093" ht="15" customHeight="1" s="283">
      <c r="A2093" s="109" t="n"/>
      <c r="B2093" s="222" t="n"/>
      <c r="C2093" s="223" t="n"/>
      <c r="D2093" s="223" t="n"/>
      <c r="E2093" s="223" t="n"/>
      <c r="F2093" s="223" t="n"/>
      <c r="G2093" s="223" t="n"/>
      <c r="H2093" s="223" t="n"/>
      <c r="I2093" s="258" t="n"/>
      <c r="J2093" s="186" t="n"/>
      <c r="K2093" s="223" t="n"/>
      <c r="L2093" s="223" t="n"/>
      <c r="M2093" s="259" t="n"/>
      <c r="N2093" s="223" t="n"/>
      <c r="O2093" s="223" t="n"/>
      <c r="P2093" s="260" t="n"/>
      <c r="Q2093" s="260" t="n"/>
      <c r="R2093" s="223" t="n"/>
      <c r="S2093" s="223" t="n"/>
      <c r="T2093" s="223" t="n"/>
      <c r="U2093" s="261" t="n"/>
      <c r="V2093" s="86" t="n"/>
      <c r="W2093" s="223" t="n"/>
      <c r="X2093" s="225" t="n"/>
      <c r="Y2093" s="262" t="n"/>
      <c r="Z2093" s="226" t="n"/>
      <c r="AA2093" s="241" t="n"/>
      <c r="AB2093" s="237" t="n"/>
    </row>
    <row r="2094" ht="15" customHeight="1" s="283">
      <c r="A2094" s="109" t="n"/>
      <c r="B2094" s="222" t="n"/>
      <c r="C2094" s="223" t="n"/>
      <c r="D2094" s="223" t="n"/>
      <c r="E2094" s="223" t="n"/>
      <c r="F2094" s="223" t="n"/>
      <c r="G2094" s="223" t="n"/>
      <c r="H2094" s="223" t="n"/>
      <c r="I2094" s="258" t="n"/>
      <c r="J2094" s="186" t="n"/>
      <c r="K2094" s="223" t="n"/>
      <c r="L2094" s="223" t="n"/>
      <c r="M2094" s="259" t="n"/>
      <c r="N2094" s="223" t="n"/>
      <c r="O2094" s="223" t="n"/>
      <c r="P2094" s="260" t="n"/>
      <c r="Q2094" s="260" t="n"/>
      <c r="R2094" s="223" t="n"/>
      <c r="S2094" s="223" t="n"/>
      <c r="T2094" s="223" t="n"/>
      <c r="U2094" s="261" t="n"/>
      <c r="V2094" s="86" t="n"/>
      <c r="W2094" s="223" t="n"/>
      <c r="X2094" s="225" t="n"/>
      <c r="Y2094" s="262" t="n"/>
      <c r="Z2094" s="226" t="n"/>
      <c r="AA2094" s="241" t="n"/>
      <c r="AB2094" s="237" t="n"/>
    </row>
    <row r="2095" ht="15" customHeight="1" s="283">
      <c r="A2095" s="109" t="n"/>
      <c r="B2095" s="222" t="n"/>
      <c r="C2095" s="223" t="n"/>
      <c r="D2095" s="223" t="n"/>
      <c r="E2095" s="223" t="n"/>
      <c r="F2095" s="223" t="n"/>
      <c r="G2095" s="223" t="n"/>
      <c r="H2095" s="223" t="n"/>
      <c r="I2095" s="258" t="n"/>
      <c r="J2095" s="186" t="n"/>
      <c r="K2095" s="223" t="n"/>
      <c r="L2095" s="223" t="n"/>
      <c r="M2095" s="259" t="n"/>
      <c r="N2095" s="223" t="n"/>
      <c r="O2095" s="223" t="n"/>
      <c r="P2095" s="260" t="n"/>
      <c r="Q2095" s="260" t="n"/>
      <c r="R2095" s="223" t="n"/>
      <c r="S2095" s="223" t="n"/>
      <c r="T2095" s="223" t="n"/>
      <c r="U2095" s="261" t="n"/>
      <c r="V2095" s="86" t="n"/>
      <c r="W2095" s="223" t="n"/>
      <c r="X2095" s="225" t="n"/>
      <c r="Y2095" s="262" t="n"/>
      <c r="Z2095" s="226" t="n"/>
      <c r="AA2095" s="241" t="n"/>
      <c r="AB2095" s="237" t="n"/>
    </row>
    <row r="2096" ht="15" customHeight="1" s="283">
      <c r="A2096" s="109" t="n"/>
      <c r="B2096" s="222" t="n"/>
      <c r="C2096" s="223" t="n"/>
      <c r="D2096" s="223" t="n"/>
      <c r="E2096" s="223" t="n"/>
      <c r="F2096" s="223" t="n"/>
      <c r="G2096" s="223" t="n"/>
      <c r="H2096" s="223" t="n"/>
      <c r="I2096" s="258" t="n"/>
      <c r="J2096" s="186" t="n"/>
      <c r="K2096" s="223" t="n"/>
      <c r="L2096" s="223" t="n"/>
      <c r="M2096" s="259" t="n"/>
      <c r="N2096" s="223" t="n"/>
      <c r="O2096" s="223" t="n"/>
      <c r="P2096" s="260" t="n"/>
      <c r="Q2096" s="260" t="n"/>
      <c r="R2096" s="223" t="n"/>
      <c r="S2096" s="223" t="n"/>
      <c r="T2096" s="223" t="n"/>
      <c r="U2096" s="261" t="n"/>
      <c r="V2096" s="86" t="n"/>
      <c r="W2096" s="223" t="n"/>
      <c r="X2096" s="225" t="n"/>
      <c r="Y2096" s="262" t="n"/>
      <c r="Z2096" s="226" t="n"/>
      <c r="AA2096" s="241" t="n"/>
      <c r="AB2096" s="237" t="n"/>
    </row>
    <row r="2097" ht="15" customHeight="1" s="283">
      <c r="A2097" s="109" t="n"/>
      <c r="B2097" s="222" t="n"/>
      <c r="C2097" s="223" t="n"/>
      <c r="D2097" s="223" t="n"/>
      <c r="E2097" s="223" t="n"/>
      <c r="F2097" s="223" t="n"/>
      <c r="G2097" s="223" t="n"/>
      <c r="H2097" s="223" t="n"/>
      <c r="I2097" s="258" t="n"/>
      <c r="J2097" s="186" t="n"/>
      <c r="K2097" s="223" t="n"/>
      <c r="L2097" s="223" t="n"/>
      <c r="M2097" s="259" t="n"/>
      <c r="N2097" s="223" t="n"/>
      <c r="O2097" s="223" t="n"/>
      <c r="P2097" s="260" t="n"/>
      <c r="Q2097" s="260" t="n"/>
      <c r="R2097" s="223" t="n"/>
      <c r="S2097" s="223" t="n"/>
      <c r="T2097" s="223" t="n"/>
      <c r="U2097" s="261" t="n"/>
      <c r="V2097" s="86" t="n"/>
      <c r="W2097" s="223" t="n"/>
      <c r="X2097" s="225" t="n"/>
      <c r="Y2097" s="262" t="n"/>
      <c r="Z2097" s="226" t="n"/>
      <c r="AA2097" s="241" t="n"/>
      <c r="AB2097" s="237" t="n"/>
    </row>
    <row r="2098" ht="15" customHeight="1" s="283">
      <c r="A2098" s="109" t="n"/>
      <c r="B2098" s="222" t="n"/>
      <c r="C2098" s="223" t="n"/>
      <c r="D2098" s="223" t="n"/>
      <c r="E2098" s="223" t="n"/>
      <c r="F2098" s="223" t="n"/>
      <c r="G2098" s="223" t="n"/>
      <c r="H2098" s="223" t="n"/>
      <c r="I2098" s="258" t="n"/>
      <c r="J2098" s="186" t="n"/>
      <c r="K2098" s="223" t="n"/>
      <c r="L2098" s="223" t="n"/>
      <c r="M2098" s="259" t="n"/>
      <c r="N2098" s="223" t="n"/>
      <c r="O2098" s="223" t="n"/>
      <c r="P2098" s="260" t="n"/>
      <c r="Q2098" s="260" t="n"/>
      <c r="R2098" s="223" t="n"/>
      <c r="S2098" s="223" t="n"/>
      <c r="T2098" s="223" t="n"/>
      <c r="U2098" s="261" t="n"/>
      <c r="V2098" s="86" t="n"/>
      <c r="W2098" s="223" t="n"/>
      <c r="X2098" s="225" t="n"/>
      <c r="Y2098" s="262" t="n"/>
      <c r="Z2098" s="226" t="n"/>
      <c r="AA2098" s="241" t="n"/>
      <c r="AB2098" s="237" t="n"/>
    </row>
    <row r="2099" ht="15" customHeight="1" s="283">
      <c r="A2099" s="109" t="n"/>
      <c r="B2099" s="222" t="n"/>
      <c r="C2099" s="223" t="n"/>
      <c r="D2099" s="223" t="n"/>
      <c r="E2099" s="223" t="n"/>
      <c r="F2099" s="223" t="n"/>
      <c r="G2099" s="223" t="n"/>
      <c r="H2099" s="223" t="n"/>
      <c r="I2099" s="258" t="n"/>
      <c r="J2099" s="186" t="n"/>
      <c r="K2099" s="223" t="n"/>
      <c r="L2099" s="223" t="n"/>
      <c r="M2099" s="259" t="n"/>
      <c r="N2099" s="223" t="n"/>
      <c r="O2099" s="223" t="n"/>
      <c r="P2099" s="260" t="n"/>
      <c r="Q2099" s="260" t="n"/>
      <c r="R2099" s="223" t="n"/>
      <c r="S2099" s="223" t="n"/>
      <c r="T2099" s="223" t="n"/>
      <c r="U2099" s="261" t="n"/>
      <c r="V2099" s="86" t="n"/>
      <c r="W2099" s="223" t="n"/>
      <c r="X2099" s="225" t="n"/>
      <c r="Y2099" s="262" t="n"/>
      <c r="Z2099" s="226" t="n"/>
      <c r="AA2099" s="241" t="n"/>
      <c r="AB2099" s="237" t="n"/>
    </row>
    <row r="2100" ht="15" customHeight="1" s="283">
      <c r="A2100" s="109" t="n"/>
      <c r="B2100" s="222" t="n"/>
      <c r="C2100" s="223" t="n"/>
      <c r="D2100" s="223" t="n"/>
      <c r="E2100" s="223" t="n"/>
      <c r="F2100" s="223" t="n"/>
      <c r="G2100" s="223" t="n"/>
      <c r="H2100" s="223" t="n"/>
      <c r="I2100" s="258" t="n"/>
      <c r="J2100" s="186" t="n"/>
      <c r="K2100" s="223" t="n"/>
      <c r="L2100" s="223" t="n"/>
      <c r="M2100" s="259" t="n"/>
      <c r="N2100" s="223" t="n"/>
      <c r="O2100" s="223" t="n"/>
      <c r="P2100" s="260" t="n"/>
      <c r="Q2100" s="260" t="n"/>
      <c r="R2100" s="223" t="n"/>
      <c r="S2100" s="223" t="n"/>
      <c r="T2100" s="223" t="n"/>
      <c r="U2100" s="261" t="n"/>
      <c r="V2100" s="86" t="n"/>
      <c r="W2100" s="223" t="n"/>
      <c r="X2100" s="225" t="n"/>
      <c r="Y2100" s="262" t="n"/>
      <c r="Z2100" s="226" t="n"/>
      <c r="AA2100" s="241" t="n"/>
      <c r="AB2100" s="237" t="n"/>
    </row>
    <row r="2101" ht="15" customHeight="1" s="283">
      <c r="A2101" s="109" t="n"/>
      <c r="B2101" s="222" t="n"/>
      <c r="C2101" s="223" t="n"/>
      <c r="D2101" s="223" t="n"/>
      <c r="E2101" s="223" t="n"/>
      <c r="F2101" s="223" t="n"/>
      <c r="G2101" s="223" t="n"/>
      <c r="H2101" s="223" t="n"/>
      <c r="I2101" s="258" t="n"/>
      <c r="J2101" s="186" t="n"/>
      <c r="K2101" s="223" t="n"/>
      <c r="L2101" s="223" t="n"/>
      <c r="M2101" s="259" t="n"/>
      <c r="N2101" s="223" t="n"/>
      <c r="O2101" s="223" t="n"/>
      <c r="P2101" s="260" t="n"/>
      <c r="Q2101" s="260" t="n"/>
      <c r="R2101" s="223" t="n"/>
      <c r="S2101" s="223" t="n"/>
      <c r="T2101" s="223" t="n"/>
      <c r="U2101" s="261" t="n"/>
      <c r="V2101" s="86" t="n"/>
      <c r="W2101" s="223" t="n"/>
      <c r="X2101" s="225" t="n"/>
      <c r="Y2101" s="262" t="n"/>
      <c r="Z2101" s="226" t="n"/>
      <c r="AA2101" s="241" t="n"/>
      <c r="AB2101" s="237" t="n"/>
    </row>
    <row r="2102" ht="15" customHeight="1" s="283">
      <c r="A2102" s="109" t="n"/>
      <c r="B2102" s="222" t="n"/>
      <c r="C2102" s="223" t="n"/>
      <c r="D2102" s="223" t="n"/>
      <c r="E2102" s="223" t="n"/>
      <c r="F2102" s="223" t="n"/>
      <c r="G2102" s="223" t="n"/>
      <c r="H2102" s="223" t="n"/>
      <c r="I2102" s="258" t="n"/>
      <c r="J2102" s="186" t="n"/>
      <c r="K2102" s="223" t="n"/>
      <c r="L2102" s="223" t="n"/>
      <c r="M2102" s="259" t="n"/>
      <c r="N2102" s="223" t="n"/>
      <c r="O2102" s="223" t="n"/>
      <c r="P2102" s="260" t="n"/>
      <c r="Q2102" s="260" t="n"/>
      <c r="R2102" s="223" t="n"/>
      <c r="S2102" s="223" t="n"/>
      <c r="T2102" s="223" t="n"/>
      <c r="U2102" s="261" t="n"/>
      <c r="V2102" s="86" t="n"/>
      <c r="W2102" s="223" t="n"/>
      <c r="X2102" s="225" t="n"/>
      <c r="Y2102" s="262" t="n"/>
      <c r="Z2102" s="226" t="n"/>
      <c r="AA2102" s="241" t="n"/>
      <c r="AB2102" s="237" t="n"/>
    </row>
    <row r="2103" ht="15" customHeight="1" s="283">
      <c r="A2103" s="109" t="n"/>
      <c r="B2103" s="222" t="n"/>
      <c r="C2103" s="223" t="n"/>
      <c r="D2103" s="223" t="n"/>
      <c r="E2103" s="223" t="n"/>
      <c r="F2103" s="223" t="n"/>
      <c r="G2103" s="223" t="n"/>
      <c r="H2103" s="223" t="n"/>
      <c r="I2103" s="258" t="n"/>
      <c r="J2103" s="186" t="n"/>
      <c r="K2103" s="223" t="n"/>
      <c r="L2103" s="223" t="n"/>
      <c r="M2103" s="259" t="n"/>
      <c r="N2103" s="223" t="n"/>
      <c r="O2103" s="223" t="n"/>
      <c r="P2103" s="260" t="n"/>
      <c r="Q2103" s="260" t="n"/>
      <c r="R2103" s="223" t="n"/>
      <c r="S2103" s="223" t="n"/>
      <c r="T2103" s="223" t="n"/>
      <c r="U2103" s="261" t="n"/>
      <c r="V2103" s="86" t="n"/>
      <c r="W2103" s="223" t="n"/>
      <c r="X2103" s="225" t="n"/>
      <c r="Y2103" s="262" t="n"/>
      <c r="Z2103" s="226" t="n"/>
      <c r="AA2103" s="241" t="n"/>
      <c r="AB2103" s="237" t="n"/>
    </row>
    <row r="2104" ht="15" customHeight="1" s="283">
      <c r="A2104" s="109" t="n"/>
      <c r="B2104" s="222" t="n"/>
      <c r="C2104" s="223" t="n"/>
      <c r="D2104" s="223" t="n"/>
      <c r="E2104" s="223" t="n"/>
      <c r="F2104" s="223" t="n"/>
      <c r="G2104" s="223" t="n"/>
      <c r="H2104" s="223" t="n"/>
      <c r="I2104" s="258" t="n"/>
      <c r="J2104" s="186" t="n"/>
      <c r="K2104" s="223" t="n"/>
      <c r="L2104" s="223" t="n"/>
      <c r="M2104" s="259" t="n"/>
      <c r="N2104" s="223" t="n"/>
      <c r="O2104" s="223" t="n"/>
      <c r="P2104" s="260" t="n"/>
      <c r="Q2104" s="260" t="n"/>
      <c r="R2104" s="223" t="n"/>
      <c r="S2104" s="223" t="n"/>
      <c r="T2104" s="223" t="n"/>
      <c r="U2104" s="261" t="n"/>
      <c r="V2104" s="86" t="n"/>
      <c r="W2104" s="223" t="n"/>
      <c r="X2104" s="225" t="n"/>
      <c r="Y2104" s="262" t="n"/>
      <c r="Z2104" s="226" t="n"/>
      <c r="AA2104" s="241" t="n"/>
      <c r="AB2104" s="237" t="n"/>
    </row>
    <row r="2105" ht="15" customHeight="1" s="283">
      <c r="A2105" s="109" t="n"/>
      <c r="B2105" s="222" t="n"/>
      <c r="C2105" s="223" t="n"/>
      <c r="D2105" s="223" t="n"/>
      <c r="E2105" s="223" t="n"/>
      <c r="F2105" s="223" t="n"/>
      <c r="G2105" s="223" t="n"/>
      <c r="H2105" s="223" t="n"/>
      <c r="I2105" s="258" t="n"/>
      <c r="J2105" s="186" t="n"/>
      <c r="K2105" s="223" t="n"/>
      <c r="L2105" s="223" t="n"/>
      <c r="M2105" s="259" t="n"/>
      <c r="N2105" s="223" t="n"/>
      <c r="O2105" s="223" t="n"/>
      <c r="P2105" s="260" t="n"/>
      <c r="Q2105" s="260" t="n"/>
      <c r="R2105" s="223" t="n"/>
      <c r="S2105" s="223" t="n"/>
      <c r="T2105" s="223" t="n"/>
      <c r="U2105" s="261" t="n"/>
      <c r="V2105" s="86" t="n"/>
      <c r="W2105" s="223" t="n"/>
      <c r="X2105" s="225" t="n"/>
      <c r="Y2105" s="262" t="n"/>
      <c r="Z2105" s="226" t="n"/>
      <c r="AA2105" s="241" t="n"/>
      <c r="AB2105" s="237" t="n"/>
    </row>
    <row r="2106" ht="15" customHeight="1" s="283">
      <c r="A2106" s="109" t="n"/>
      <c r="B2106" s="222" t="n"/>
      <c r="C2106" s="223" t="n"/>
      <c r="D2106" s="223" t="n"/>
      <c r="E2106" s="223" t="n"/>
      <c r="F2106" s="223" t="n"/>
      <c r="G2106" s="223" t="n"/>
      <c r="H2106" s="223" t="n"/>
      <c r="I2106" s="258" t="n"/>
      <c r="J2106" s="186" t="n"/>
      <c r="K2106" s="223" t="n"/>
      <c r="L2106" s="223" t="n"/>
      <c r="M2106" s="259" t="n"/>
      <c r="N2106" s="223" t="n"/>
      <c r="O2106" s="223" t="n"/>
      <c r="P2106" s="260" t="n"/>
      <c r="Q2106" s="260" t="n"/>
      <c r="R2106" s="223" t="n"/>
      <c r="S2106" s="223" t="n"/>
      <c r="T2106" s="223" t="n"/>
      <c r="U2106" s="261" t="n"/>
      <c r="V2106" s="86" t="n"/>
      <c r="W2106" s="223" t="n"/>
      <c r="X2106" s="225" t="n"/>
      <c r="Y2106" s="262" t="n"/>
      <c r="Z2106" s="226" t="n"/>
      <c r="AA2106" s="241" t="n"/>
      <c r="AB2106" s="237" t="n"/>
    </row>
    <row r="2107" ht="15" customHeight="1" s="283">
      <c r="A2107" s="109" t="n"/>
      <c r="B2107" s="222" t="n"/>
      <c r="C2107" s="223" t="n"/>
      <c r="D2107" s="223" t="n"/>
      <c r="E2107" s="223" t="n"/>
      <c r="F2107" s="223" t="n"/>
      <c r="G2107" s="223" t="n"/>
      <c r="H2107" s="223" t="n"/>
      <c r="I2107" s="258" t="n"/>
      <c r="J2107" s="186" t="n"/>
      <c r="K2107" s="223" t="n"/>
      <c r="L2107" s="223" t="n"/>
      <c r="M2107" s="259" t="n"/>
      <c r="N2107" s="223" t="n"/>
      <c r="O2107" s="223" t="n"/>
      <c r="P2107" s="260" t="n"/>
      <c r="Q2107" s="260" t="n"/>
      <c r="R2107" s="223" t="n"/>
      <c r="S2107" s="223" t="n"/>
      <c r="T2107" s="223" t="n"/>
      <c r="U2107" s="261" t="n"/>
      <c r="V2107" s="86" t="n"/>
      <c r="W2107" s="223" t="n"/>
      <c r="X2107" s="225" t="n"/>
      <c r="Y2107" s="262" t="n"/>
      <c r="Z2107" s="226" t="n"/>
      <c r="AA2107" s="241" t="n"/>
      <c r="AB2107" s="237" t="n"/>
    </row>
    <row r="2108" ht="15" customHeight="1" s="283">
      <c r="A2108" s="109" t="n"/>
      <c r="B2108" s="222" t="n"/>
      <c r="C2108" s="223" t="n"/>
      <c r="D2108" s="223" t="n"/>
      <c r="E2108" s="223" t="n"/>
      <c r="F2108" s="223" t="n"/>
      <c r="G2108" s="223" t="n"/>
      <c r="H2108" s="223" t="n"/>
      <c r="I2108" s="258" t="n"/>
      <c r="J2108" s="186" t="n"/>
      <c r="K2108" s="223" t="n"/>
      <c r="L2108" s="223" t="n"/>
      <c r="M2108" s="259" t="n"/>
      <c r="N2108" s="223" t="n"/>
      <c r="O2108" s="223" t="n"/>
      <c r="P2108" s="260" t="n"/>
      <c r="Q2108" s="260" t="n"/>
      <c r="R2108" s="223" t="n"/>
      <c r="S2108" s="223" t="n"/>
      <c r="T2108" s="223" t="n"/>
      <c r="U2108" s="261" t="n"/>
      <c r="V2108" s="86" t="n"/>
      <c r="W2108" s="223" t="n"/>
      <c r="X2108" s="225" t="n"/>
      <c r="Y2108" s="262" t="n"/>
      <c r="Z2108" s="226" t="n"/>
      <c r="AA2108" s="241" t="n"/>
      <c r="AB2108" s="237" t="n"/>
    </row>
    <row r="2109" ht="15" customHeight="1" s="283">
      <c r="A2109" s="109" t="n"/>
      <c r="B2109" s="222" t="n"/>
      <c r="C2109" s="223" t="n"/>
      <c r="D2109" s="223" t="n"/>
      <c r="E2109" s="223" t="n"/>
      <c r="F2109" s="223" t="n"/>
      <c r="G2109" s="223" t="n"/>
      <c r="H2109" s="223" t="n"/>
      <c r="I2109" s="258" t="n"/>
      <c r="J2109" s="186" t="n"/>
      <c r="K2109" s="223" t="n"/>
      <c r="L2109" s="223" t="n"/>
      <c r="M2109" s="259" t="n"/>
      <c r="N2109" s="223" t="n"/>
      <c r="O2109" s="223" t="n"/>
      <c r="P2109" s="260" t="n"/>
      <c r="Q2109" s="260" t="n"/>
      <c r="R2109" s="223" t="n"/>
      <c r="S2109" s="223" t="n"/>
      <c r="T2109" s="223" t="n"/>
      <c r="U2109" s="261" t="n"/>
      <c r="V2109" s="86" t="n"/>
      <c r="W2109" s="223" t="n"/>
      <c r="X2109" s="225" t="n"/>
      <c r="Y2109" s="262" t="n"/>
      <c r="Z2109" s="226" t="n"/>
      <c r="AA2109" s="241" t="n"/>
      <c r="AB2109" s="237" t="n"/>
    </row>
    <row r="2110" ht="15" customHeight="1" s="283">
      <c r="A2110" s="109" t="n"/>
      <c r="B2110" s="222" t="n"/>
      <c r="C2110" s="223" t="n"/>
      <c r="D2110" s="223" t="n"/>
      <c r="E2110" s="223" t="n"/>
      <c r="F2110" s="223" t="n"/>
      <c r="G2110" s="223" t="n"/>
      <c r="H2110" s="223" t="n"/>
      <c r="I2110" s="258" t="n"/>
      <c r="J2110" s="186" t="n"/>
      <c r="K2110" s="223" t="n"/>
      <c r="L2110" s="223" t="n"/>
      <c r="M2110" s="259" t="n"/>
      <c r="N2110" s="223" t="n"/>
      <c r="O2110" s="223" t="n"/>
      <c r="P2110" s="260" t="n"/>
      <c r="Q2110" s="260" t="n"/>
      <c r="R2110" s="223" t="n"/>
      <c r="S2110" s="223" t="n"/>
      <c r="T2110" s="223" t="n"/>
      <c r="U2110" s="261" t="n"/>
      <c r="V2110" s="86" t="n"/>
      <c r="W2110" s="223" t="n"/>
      <c r="X2110" s="225" t="n"/>
      <c r="Y2110" s="262" t="n"/>
      <c r="Z2110" s="226" t="n"/>
      <c r="AA2110" s="241" t="n"/>
      <c r="AB2110" s="237" t="n"/>
    </row>
    <row r="2111" ht="15" customHeight="1" s="283">
      <c r="A2111" s="109" t="n"/>
      <c r="B2111" s="222" t="n"/>
      <c r="C2111" s="223" t="n"/>
      <c r="D2111" s="223" t="n"/>
      <c r="E2111" s="223" t="n"/>
      <c r="F2111" s="223" t="n"/>
      <c r="G2111" s="223" t="n"/>
      <c r="H2111" s="223" t="n"/>
      <c r="I2111" s="258" t="n"/>
      <c r="J2111" s="186" t="n"/>
      <c r="K2111" s="223" t="n"/>
      <c r="L2111" s="223" t="n"/>
      <c r="M2111" s="259" t="n"/>
      <c r="N2111" s="223" t="n"/>
      <c r="O2111" s="223" t="n"/>
      <c r="P2111" s="260" t="n"/>
      <c r="Q2111" s="260" t="n"/>
      <c r="R2111" s="223" t="n"/>
      <c r="S2111" s="223" t="n"/>
      <c r="T2111" s="223" t="n"/>
      <c r="U2111" s="261" t="n"/>
      <c r="V2111" s="86" t="n"/>
      <c r="W2111" s="223" t="n"/>
      <c r="X2111" s="225" t="n"/>
      <c r="Y2111" s="262" t="n"/>
      <c r="Z2111" s="226" t="n"/>
      <c r="AA2111" s="241" t="n"/>
      <c r="AB2111" s="237" t="n"/>
    </row>
    <row r="2112" ht="15" customHeight="1" s="283">
      <c r="A2112" s="109" t="n"/>
      <c r="B2112" s="222" t="n"/>
      <c r="C2112" s="223" t="n"/>
      <c r="D2112" s="223" t="n"/>
      <c r="E2112" s="223" t="n"/>
      <c r="F2112" s="223" t="n"/>
      <c r="G2112" s="223" t="n"/>
      <c r="H2112" s="223" t="n"/>
      <c r="I2112" s="258" t="n"/>
      <c r="J2112" s="186" t="n"/>
      <c r="K2112" s="223" t="n"/>
      <c r="L2112" s="223" t="n"/>
      <c r="M2112" s="259" t="n"/>
      <c r="N2112" s="223" t="n"/>
      <c r="O2112" s="223" t="n"/>
      <c r="P2112" s="260" t="n"/>
      <c r="Q2112" s="260" t="n"/>
      <c r="R2112" s="223" t="n"/>
      <c r="S2112" s="223" t="n"/>
      <c r="T2112" s="223" t="n"/>
      <c r="U2112" s="261" t="n"/>
      <c r="V2112" s="86" t="n"/>
      <c r="W2112" s="223" t="n"/>
      <c r="X2112" s="225" t="n"/>
      <c r="Y2112" s="262" t="n"/>
      <c r="Z2112" s="226" t="n"/>
      <c r="AA2112" s="241" t="n"/>
      <c r="AB2112" s="237" t="n"/>
    </row>
    <row r="2113" ht="15" customHeight="1" s="283">
      <c r="A2113" s="109" t="n"/>
      <c r="B2113" s="222" t="n"/>
      <c r="C2113" s="223" t="n"/>
      <c r="D2113" s="223" t="n"/>
      <c r="E2113" s="223" t="n"/>
      <c r="F2113" s="223" t="n"/>
      <c r="G2113" s="223" t="n"/>
      <c r="H2113" s="223" t="n"/>
      <c r="I2113" s="258" t="n"/>
      <c r="J2113" s="186" t="n"/>
      <c r="K2113" s="223" t="n"/>
      <c r="L2113" s="223" t="n"/>
      <c r="M2113" s="259" t="n"/>
      <c r="N2113" s="223" t="n"/>
      <c r="O2113" s="223" t="n"/>
      <c r="P2113" s="260" t="n"/>
      <c r="Q2113" s="260" t="n"/>
      <c r="R2113" s="223" t="n"/>
      <c r="S2113" s="223" t="n"/>
      <c r="T2113" s="223" t="n"/>
      <c r="U2113" s="261" t="n"/>
      <c r="V2113" s="86" t="n"/>
      <c r="W2113" s="223" t="n"/>
      <c r="X2113" s="225" t="n"/>
      <c r="Y2113" s="262" t="n"/>
      <c r="Z2113" s="226" t="n"/>
      <c r="AA2113" s="241" t="n"/>
      <c r="AB2113" s="237" t="n"/>
    </row>
    <row r="2114" ht="15" customHeight="1" s="283">
      <c r="A2114" s="109" t="n"/>
      <c r="B2114" s="222" t="n"/>
      <c r="C2114" s="223" t="n"/>
      <c r="D2114" s="223" t="n"/>
      <c r="E2114" s="223" t="n"/>
      <c r="F2114" s="223" t="n"/>
      <c r="G2114" s="223" t="n"/>
      <c r="H2114" s="223" t="n"/>
      <c r="I2114" s="258" t="n"/>
      <c r="J2114" s="186" t="n"/>
      <c r="K2114" s="223" t="n"/>
      <c r="L2114" s="223" t="n"/>
      <c r="M2114" s="259" t="n"/>
      <c r="N2114" s="223" t="n"/>
      <c r="O2114" s="223" t="n"/>
      <c r="P2114" s="260" t="n"/>
      <c r="Q2114" s="260" t="n"/>
      <c r="R2114" s="223" t="n"/>
      <c r="S2114" s="223" t="n"/>
      <c r="T2114" s="223" t="n"/>
      <c r="U2114" s="261" t="n"/>
      <c r="V2114" s="86" t="n"/>
      <c r="W2114" s="223" t="n"/>
      <c r="X2114" s="225" t="n"/>
      <c r="Y2114" s="262" t="n"/>
      <c r="Z2114" s="226" t="n"/>
      <c r="AA2114" s="241" t="n"/>
      <c r="AB2114" s="237" t="n"/>
    </row>
    <row r="2115" ht="15" customHeight="1" s="283">
      <c r="A2115" s="109" t="n"/>
      <c r="B2115" s="222" t="n"/>
      <c r="C2115" s="223" t="n"/>
      <c r="D2115" s="223" t="n"/>
      <c r="E2115" s="223" t="n"/>
      <c r="F2115" s="223" t="n"/>
      <c r="G2115" s="223" t="n"/>
      <c r="H2115" s="223" t="n"/>
      <c r="I2115" s="258" t="n"/>
      <c r="J2115" s="186" t="n"/>
      <c r="K2115" s="223" t="n"/>
      <c r="L2115" s="223" t="n"/>
      <c r="M2115" s="259" t="n"/>
      <c r="N2115" s="223" t="n"/>
      <c r="O2115" s="223" t="n"/>
      <c r="P2115" s="260" t="n"/>
      <c r="Q2115" s="260" t="n"/>
      <c r="R2115" s="223" t="n"/>
      <c r="S2115" s="223" t="n"/>
      <c r="T2115" s="223" t="n"/>
      <c r="U2115" s="261" t="n"/>
      <c r="V2115" s="86" t="n"/>
      <c r="W2115" s="223" t="n"/>
      <c r="X2115" s="225" t="n"/>
      <c r="Y2115" s="262" t="n"/>
      <c r="Z2115" s="226" t="n"/>
      <c r="AA2115" s="241" t="n"/>
      <c r="AB2115" s="237" t="n"/>
    </row>
    <row r="2116" ht="15" customHeight="1" s="283">
      <c r="A2116" s="109" t="n"/>
      <c r="B2116" s="222" t="n"/>
      <c r="C2116" s="223" t="n"/>
      <c r="D2116" s="223" t="n"/>
      <c r="E2116" s="223" t="n"/>
      <c r="F2116" s="223" t="n"/>
      <c r="G2116" s="223" t="n"/>
      <c r="H2116" s="223" t="n"/>
      <c r="I2116" s="258" t="n"/>
      <c r="J2116" s="186" t="n"/>
      <c r="K2116" s="223" t="n"/>
      <c r="L2116" s="223" t="n"/>
      <c r="M2116" s="259" t="n"/>
      <c r="N2116" s="223" t="n"/>
      <c r="O2116" s="223" t="n"/>
      <c r="P2116" s="260" t="n"/>
      <c r="Q2116" s="260" t="n"/>
      <c r="R2116" s="223" t="n"/>
      <c r="S2116" s="223" t="n"/>
      <c r="T2116" s="223" t="n"/>
      <c r="U2116" s="261" t="n"/>
      <c r="V2116" s="86" t="n"/>
      <c r="W2116" s="223" t="n"/>
      <c r="X2116" s="225" t="n"/>
      <c r="Y2116" s="262" t="n"/>
      <c r="Z2116" s="226" t="n"/>
      <c r="AA2116" s="241" t="n"/>
      <c r="AB2116" s="237" t="n"/>
    </row>
    <row r="2117" ht="15" customHeight="1" s="283">
      <c r="A2117" s="109" t="n"/>
      <c r="B2117" s="222" t="n"/>
      <c r="C2117" s="223" t="n"/>
      <c r="D2117" s="223" t="n"/>
      <c r="E2117" s="223" t="n"/>
      <c r="F2117" s="223" t="n"/>
      <c r="G2117" s="223" t="n"/>
      <c r="H2117" s="223" t="n"/>
      <c r="I2117" s="258" t="n"/>
      <c r="J2117" s="186" t="n"/>
      <c r="K2117" s="223" t="n"/>
      <c r="L2117" s="223" t="n"/>
      <c r="M2117" s="259" t="n"/>
      <c r="N2117" s="223" t="n"/>
      <c r="O2117" s="223" t="n"/>
      <c r="P2117" s="260" t="n"/>
      <c r="Q2117" s="260" t="n"/>
      <c r="R2117" s="223" t="n"/>
      <c r="S2117" s="223" t="n"/>
      <c r="T2117" s="223" t="n"/>
      <c r="U2117" s="261" t="n"/>
      <c r="V2117" s="86" t="n"/>
      <c r="W2117" s="223" t="n"/>
      <c r="X2117" s="225" t="n"/>
      <c r="Y2117" s="262" t="n"/>
      <c r="Z2117" s="226" t="n"/>
      <c r="AA2117" s="241" t="n"/>
      <c r="AB2117" s="237" t="n"/>
    </row>
    <row r="2118" ht="15" customHeight="1" s="283">
      <c r="A2118" s="109" t="n"/>
      <c r="B2118" s="222" t="n"/>
      <c r="C2118" s="223" t="n"/>
      <c r="D2118" s="223" t="n"/>
      <c r="E2118" s="223" t="n"/>
      <c r="F2118" s="223" t="n"/>
      <c r="G2118" s="223" t="n"/>
      <c r="H2118" s="223" t="n"/>
      <c r="I2118" s="258" t="n"/>
      <c r="J2118" s="186" t="n"/>
      <c r="K2118" s="223" t="n"/>
      <c r="L2118" s="223" t="n"/>
      <c r="M2118" s="259" t="n"/>
      <c r="N2118" s="223" t="n"/>
      <c r="O2118" s="223" t="n"/>
      <c r="P2118" s="260" t="n"/>
      <c r="Q2118" s="260" t="n"/>
      <c r="R2118" s="223" t="n"/>
      <c r="S2118" s="223" t="n"/>
      <c r="T2118" s="223" t="n"/>
      <c r="U2118" s="261" t="n"/>
      <c r="V2118" s="86" t="n"/>
      <c r="W2118" s="223" t="n"/>
      <c r="X2118" s="225" t="n"/>
      <c r="Y2118" s="262" t="n"/>
      <c r="Z2118" s="226" t="n"/>
      <c r="AA2118" s="241" t="n"/>
      <c r="AB2118" s="237" t="n"/>
    </row>
    <row r="2119" ht="15" customHeight="1" s="283">
      <c r="A2119" s="109" t="n"/>
      <c r="B2119" s="222" t="n"/>
      <c r="C2119" s="223" t="n"/>
      <c r="D2119" s="223" t="n"/>
      <c r="E2119" s="223" t="n"/>
      <c r="F2119" s="223" t="n"/>
      <c r="G2119" s="223" t="n"/>
      <c r="H2119" s="223" t="n"/>
      <c r="I2119" s="258" t="n"/>
      <c r="J2119" s="186" t="n"/>
      <c r="K2119" s="223" t="n"/>
      <c r="L2119" s="223" t="n"/>
      <c r="M2119" s="259" t="n"/>
      <c r="N2119" s="223" t="n"/>
      <c r="O2119" s="223" t="n"/>
      <c r="P2119" s="260" t="n"/>
      <c r="Q2119" s="260" t="n"/>
      <c r="R2119" s="223" t="n"/>
      <c r="S2119" s="223" t="n"/>
      <c r="T2119" s="223" t="n"/>
      <c r="U2119" s="261" t="n"/>
      <c r="V2119" s="86" t="n"/>
      <c r="W2119" s="223" t="n"/>
      <c r="X2119" s="225" t="n"/>
      <c r="Y2119" s="262" t="n"/>
      <c r="Z2119" s="226" t="n"/>
      <c r="AA2119" s="241" t="n"/>
      <c r="AB2119" s="237" t="n"/>
    </row>
    <row r="2120" ht="15" customHeight="1" s="283">
      <c r="A2120" s="109" t="n"/>
      <c r="B2120" s="222" t="n"/>
      <c r="C2120" s="223" t="n"/>
      <c r="D2120" s="223" t="n"/>
      <c r="E2120" s="223" t="n"/>
      <c r="F2120" s="223" t="n"/>
      <c r="G2120" s="223" t="n"/>
      <c r="H2120" s="223" t="n"/>
      <c r="I2120" s="258" t="n"/>
      <c r="J2120" s="186" t="n"/>
      <c r="K2120" s="223" t="n"/>
      <c r="L2120" s="223" t="n"/>
      <c r="M2120" s="259" t="n"/>
      <c r="N2120" s="223" t="n"/>
      <c r="O2120" s="223" t="n"/>
      <c r="P2120" s="260" t="n"/>
      <c r="Q2120" s="260" t="n"/>
      <c r="R2120" s="223" t="n"/>
      <c r="S2120" s="223" t="n"/>
      <c r="T2120" s="223" t="n"/>
      <c r="U2120" s="261" t="n"/>
      <c r="V2120" s="86" t="n"/>
      <c r="W2120" s="223" t="n"/>
      <c r="X2120" s="225" t="n"/>
      <c r="Y2120" s="262" t="n"/>
      <c r="Z2120" s="226" t="n"/>
      <c r="AA2120" s="241" t="n"/>
      <c r="AB2120" s="237" t="n"/>
    </row>
    <row r="2121" ht="15" customHeight="1" s="283">
      <c r="A2121" s="109" t="n"/>
      <c r="B2121" s="222" t="n"/>
      <c r="C2121" s="223" t="n"/>
      <c r="D2121" s="223" t="n"/>
      <c r="E2121" s="223" t="n"/>
      <c r="F2121" s="223" t="n"/>
      <c r="G2121" s="223" t="n"/>
      <c r="H2121" s="223" t="n"/>
      <c r="I2121" s="258" t="n"/>
      <c r="J2121" s="186" t="n"/>
      <c r="K2121" s="223" t="n"/>
      <c r="L2121" s="223" t="n"/>
      <c r="M2121" s="259" t="n"/>
      <c r="N2121" s="223" t="n"/>
      <c r="O2121" s="223" t="n"/>
      <c r="P2121" s="260" t="n"/>
      <c r="Q2121" s="260" t="n"/>
      <c r="R2121" s="223" t="n"/>
      <c r="S2121" s="223" t="n"/>
      <c r="T2121" s="223" t="n"/>
      <c r="U2121" s="261" t="n"/>
      <c r="V2121" s="86" t="n"/>
      <c r="W2121" s="223" t="n"/>
      <c r="X2121" s="225" t="n"/>
      <c r="Y2121" s="262" t="n"/>
      <c r="Z2121" s="226" t="n"/>
      <c r="AA2121" s="241" t="n"/>
      <c r="AB2121" s="237" t="n"/>
    </row>
    <row r="2122" ht="15" customHeight="1" s="283">
      <c r="A2122" s="109" t="n"/>
      <c r="B2122" s="222" t="n"/>
      <c r="C2122" s="223" t="n"/>
      <c r="D2122" s="223" t="n"/>
      <c r="E2122" s="223" t="n"/>
      <c r="F2122" s="223" t="n"/>
      <c r="G2122" s="223" t="n"/>
      <c r="H2122" s="223" t="n"/>
      <c r="I2122" s="258" t="n"/>
      <c r="J2122" s="186" t="n"/>
      <c r="K2122" s="223" t="n"/>
      <c r="L2122" s="223" t="n"/>
      <c r="M2122" s="259" t="n"/>
      <c r="N2122" s="223" t="n"/>
      <c r="O2122" s="223" t="n"/>
      <c r="P2122" s="260" t="n"/>
      <c r="Q2122" s="260" t="n"/>
      <c r="R2122" s="223" t="n"/>
      <c r="S2122" s="223" t="n"/>
      <c r="T2122" s="223" t="n"/>
      <c r="U2122" s="261" t="n"/>
      <c r="V2122" s="86" t="n"/>
      <c r="W2122" s="223" t="n"/>
      <c r="X2122" s="225" t="n"/>
      <c r="Y2122" s="262" t="n"/>
      <c r="Z2122" s="226" t="n"/>
      <c r="AA2122" s="241" t="n"/>
      <c r="AB2122" s="237" t="n"/>
    </row>
    <row r="2123" ht="15" customHeight="1" s="283">
      <c r="A2123" s="109" t="n"/>
      <c r="B2123" s="222" t="n"/>
      <c r="C2123" s="223" t="n"/>
      <c r="D2123" s="223" t="n"/>
      <c r="E2123" s="223" t="n"/>
      <c r="F2123" s="223" t="n"/>
      <c r="G2123" s="223" t="n"/>
      <c r="H2123" s="223" t="n"/>
      <c r="I2123" s="258" t="n"/>
      <c r="J2123" s="186" t="n"/>
      <c r="K2123" s="223" t="n"/>
      <c r="L2123" s="223" t="n"/>
      <c r="M2123" s="259" t="n"/>
      <c r="N2123" s="223" t="n"/>
      <c r="O2123" s="223" t="n"/>
      <c r="P2123" s="260" t="n"/>
      <c r="Q2123" s="260" t="n"/>
      <c r="R2123" s="223" t="n"/>
      <c r="S2123" s="223" t="n"/>
      <c r="T2123" s="223" t="n"/>
      <c r="U2123" s="261" t="n"/>
      <c r="V2123" s="86" t="n"/>
      <c r="W2123" s="223" t="n"/>
      <c r="X2123" s="225" t="n"/>
      <c r="Y2123" s="262" t="n"/>
      <c r="Z2123" s="226" t="n"/>
      <c r="AA2123" s="241" t="n"/>
      <c r="AB2123" s="237" t="n"/>
    </row>
    <row r="2124" ht="15" customHeight="1" s="283">
      <c r="A2124" s="109" t="n"/>
      <c r="B2124" s="222" t="n"/>
      <c r="C2124" s="223" t="n"/>
      <c r="D2124" s="223" t="n"/>
      <c r="E2124" s="223" t="n"/>
      <c r="F2124" s="223" t="n"/>
      <c r="G2124" s="223" t="n"/>
      <c r="H2124" s="223" t="n"/>
      <c r="I2124" s="258" t="n"/>
      <c r="J2124" s="186" t="n"/>
      <c r="K2124" s="223" t="n"/>
      <c r="L2124" s="223" t="n"/>
      <c r="M2124" s="259" t="n"/>
      <c r="N2124" s="223" t="n"/>
      <c r="O2124" s="223" t="n"/>
      <c r="P2124" s="260" t="n"/>
      <c r="Q2124" s="260" t="n"/>
      <c r="R2124" s="223" t="n"/>
      <c r="S2124" s="223" t="n"/>
      <c r="T2124" s="223" t="n"/>
      <c r="U2124" s="261" t="n"/>
      <c r="V2124" s="86" t="n"/>
      <c r="W2124" s="223" t="n"/>
      <c r="X2124" s="225" t="n"/>
      <c r="Y2124" s="262" t="n"/>
      <c r="Z2124" s="226" t="n"/>
      <c r="AA2124" s="241" t="n"/>
      <c r="AB2124" s="237" t="n"/>
    </row>
    <row r="2125" ht="15" customHeight="1" s="283">
      <c r="A2125" s="109" t="n"/>
      <c r="B2125" s="222" t="n"/>
      <c r="C2125" s="223" t="n"/>
      <c r="D2125" s="223" t="n"/>
      <c r="E2125" s="223" t="n"/>
      <c r="F2125" s="223" t="n"/>
      <c r="G2125" s="223" t="n"/>
      <c r="H2125" s="223" t="n"/>
      <c r="I2125" s="258" t="n"/>
      <c r="J2125" s="186" t="n"/>
      <c r="K2125" s="223" t="n"/>
      <c r="L2125" s="223" t="n"/>
      <c r="M2125" s="259" t="n"/>
      <c r="N2125" s="223" t="n"/>
      <c r="O2125" s="223" t="n"/>
      <c r="P2125" s="260" t="n"/>
      <c r="Q2125" s="260" t="n"/>
      <c r="R2125" s="223" t="n"/>
      <c r="S2125" s="223" t="n"/>
      <c r="T2125" s="223" t="n"/>
      <c r="U2125" s="261" t="n"/>
      <c r="V2125" s="86" t="n"/>
      <c r="W2125" s="223" t="n"/>
      <c r="X2125" s="225" t="n"/>
      <c r="Y2125" s="262" t="n"/>
      <c r="Z2125" s="226" t="n"/>
      <c r="AA2125" s="241" t="n"/>
      <c r="AB2125" s="237" t="n"/>
    </row>
    <row r="2126" ht="15" customHeight="1" s="283">
      <c r="A2126" s="109" t="n"/>
      <c r="B2126" s="222" t="n"/>
      <c r="C2126" s="223" t="n"/>
      <c r="D2126" s="223" t="n"/>
      <c r="E2126" s="223" t="n"/>
      <c r="F2126" s="223" t="n"/>
      <c r="G2126" s="223" t="n"/>
      <c r="H2126" s="223" t="n"/>
      <c r="I2126" s="258" t="n"/>
      <c r="J2126" s="186" t="n"/>
      <c r="K2126" s="223" t="n"/>
      <c r="L2126" s="223" t="n"/>
      <c r="M2126" s="259" t="n"/>
      <c r="N2126" s="223" t="n"/>
      <c r="O2126" s="223" t="n"/>
      <c r="P2126" s="260" t="n"/>
      <c r="Q2126" s="260" t="n"/>
      <c r="R2126" s="223" t="n"/>
      <c r="S2126" s="223" t="n"/>
      <c r="T2126" s="223" t="n"/>
      <c r="U2126" s="261" t="n"/>
      <c r="V2126" s="86" t="n"/>
      <c r="W2126" s="223" t="n"/>
      <c r="X2126" s="225" t="n"/>
      <c r="Y2126" s="262" t="n"/>
      <c r="Z2126" s="226" t="n"/>
      <c r="AA2126" s="241" t="n"/>
      <c r="AB2126" s="237" t="n"/>
    </row>
    <row r="2127" ht="15" customHeight="1" s="283">
      <c r="A2127" s="109" t="n"/>
      <c r="B2127" s="222" t="n"/>
      <c r="C2127" s="223" t="n"/>
      <c r="D2127" s="223" t="n"/>
      <c r="E2127" s="223" t="n"/>
      <c r="F2127" s="223" t="n"/>
      <c r="G2127" s="223" t="n"/>
      <c r="H2127" s="223" t="n"/>
      <c r="I2127" s="258" t="n"/>
      <c r="J2127" s="186" t="n"/>
      <c r="K2127" s="223" t="n"/>
      <c r="L2127" s="223" t="n"/>
      <c r="M2127" s="259" t="n"/>
      <c r="N2127" s="223" t="n"/>
      <c r="O2127" s="223" t="n"/>
      <c r="P2127" s="260" t="n"/>
      <c r="Q2127" s="260" t="n"/>
      <c r="R2127" s="223" t="n"/>
      <c r="S2127" s="223" t="n"/>
      <c r="T2127" s="223" t="n"/>
      <c r="U2127" s="261" t="n"/>
      <c r="V2127" s="86" t="n"/>
      <c r="W2127" s="223" t="n"/>
      <c r="X2127" s="225" t="n"/>
      <c r="Y2127" s="262" t="n"/>
      <c r="Z2127" s="226" t="n"/>
      <c r="AA2127" s="241" t="n"/>
      <c r="AB2127" s="237" t="n"/>
    </row>
    <row r="2128" ht="15" customHeight="1" s="283">
      <c r="A2128" s="109" t="n"/>
      <c r="B2128" s="222" t="n"/>
      <c r="C2128" s="223" t="n"/>
      <c r="D2128" s="223" t="n"/>
      <c r="E2128" s="223" t="n"/>
      <c r="F2128" s="223" t="n"/>
      <c r="G2128" s="223" t="n"/>
      <c r="H2128" s="223" t="n"/>
      <c r="I2128" s="258" t="n"/>
      <c r="J2128" s="186" t="n"/>
      <c r="K2128" s="223" t="n"/>
      <c r="L2128" s="223" t="n"/>
      <c r="M2128" s="259" t="n"/>
      <c r="N2128" s="223" t="n"/>
      <c r="O2128" s="223" t="n"/>
      <c r="P2128" s="260" t="n"/>
      <c r="Q2128" s="260" t="n"/>
      <c r="R2128" s="223" t="n"/>
      <c r="S2128" s="223" t="n"/>
      <c r="T2128" s="223" t="n"/>
      <c r="U2128" s="261" t="n"/>
      <c r="V2128" s="86" t="n"/>
      <c r="W2128" s="223" t="n"/>
      <c r="X2128" s="225" t="n"/>
      <c r="Y2128" s="262" t="n"/>
      <c r="Z2128" s="226" t="n"/>
      <c r="AA2128" s="241" t="n"/>
      <c r="AB2128" s="237" t="n"/>
    </row>
    <row r="2129" ht="15" customHeight="1" s="283">
      <c r="A2129" s="109" t="n"/>
      <c r="B2129" s="222" t="n"/>
      <c r="C2129" s="223" t="n"/>
      <c r="D2129" s="223" t="n"/>
      <c r="E2129" s="223" t="n"/>
      <c r="F2129" s="223" t="n"/>
      <c r="G2129" s="223" t="n"/>
      <c r="H2129" s="223" t="n"/>
      <c r="I2129" s="258" t="n"/>
      <c r="J2129" s="186" t="n"/>
      <c r="K2129" s="223" t="n"/>
      <c r="L2129" s="223" t="n"/>
      <c r="M2129" s="259" t="n"/>
      <c r="N2129" s="223" t="n"/>
      <c r="O2129" s="223" t="n"/>
      <c r="P2129" s="260" t="n"/>
      <c r="Q2129" s="260" t="n"/>
      <c r="R2129" s="223" t="n"/>
      <c r="S2129" s="223" t="n"/>
      <c r="T2129" s="223" t="n"/>
      <c r="U2129" s="261" t="n"/>
      <c r="V2129" s="86" t="n"/>
      <c r="W2129" s="223" t="n"/>
      <c r="X2129" s="225" t="n"/>
      <c r="Y2129" s="262" t="n"/>
      <c r="Z2129" s="226" t="n"/>
      <c r="AA2129" s="241" t="n"/>
      <c r="AB2129" s="237" t="n"/>
    </row>
    <row r="2130" ht="15" customHeight="1" s="283">
      <c r="A2130" s="109" t="n"/>
      <c r="B2130" s="222" t="n"/>
      <c r="C2130" s="223" t="n"/>
      <c r="D2130" s="223" t="n"/>
      <c r="E2130" s="223" t="n"/>
      <c r="F2130" s="223" t="n"/>
      <c r="G2130" s="223" t="n"/>
      <c r="H2130" s="223" t="n"/>
      <c r="I2130" s="258" t="n"/>
      <c r="J2130" s="186" t="n"/>
      <c r="K2130" s="223" t="n"/>
      <c r="L2130" s="223" t="n"/>
      <c r="M2130" s="259" t="n"/>
      <c r="N2130" s="223" t="n"/>
      <c r="O2130" s="223" t="n"/>
      <c r="P2130" s="260" t="n"/>
      <c r="Q2130" s="260" t="n"/>
      <c r="R2130" s="223" t="n"/>
      <c r="S2130" s="223" t="n"/>
      <c r="T2130" s="223" t="n"/>
      <c r="U2130" s="261" t="n"/>
      <c r="V2130" s="86" t="n"/>
      <c r="W2130" s="223" t="n"/>
      <c r="X2130" s="225" t="n"/>
      <c r="Y2130" s="262" t="n"/>
      <c r="Z2130" s="226" t="n"/>
      <c r="AA2130" s="241" t="n"/>
      <c r="AB2130" s="237" t="n"/>
    </row>
    <row r="2131" ht="15" customHeight="1" s="283">
      <c r="A2131" s="109" t="n"/>
      <c r="B2131" s="222" t="n"/>
      <c r="C2131" s="223" t="n"/>
      <c r="D2131" s="223" t="n"/>
      <c r="E2131" s="223" t="n"/>
      <c r="F2131" s="223" t="n"/>
      <c r="G2131" s="223" t="n"/>
      <c r="H2131" s="223" t="n"/>
      <c r="I2131" s="258" t="n"/>
      <c r="J2131" s="186" t="n"/>
      <c r="K2131" s="223" t="n"/>
      <c r="L2131" s="223" t="n"/>
      <c r="M2131" s="259" t="n"/>
      <c r="N2131" s="223" t="n"/>
      <c r="O2131" s="223" t="n"/>
      <c r="P2131" s="260" t="n"/>
      <c r="Q2131" s="260" t="n"/>
      <c r="R2131" s="223" t="n"/>
      <c r="S2131" s="223" t="n"/>
      <c r="T2131" s="223" t="n"/>
      <c r="U2131" s="261" t="n"/>
      <c r="V2131" s="86" t="n"/>
      <c r="W2131" s="223" t="n"/>
      <c r="X2131" s="225" t="n"/>
      <c r="Y2131" s="262" t="n"/>
      <c r="Z2131" s="226" t="n"/>
      <c r="AA2131" s="241" t="n"/>
      <c r="AB2131" s="237" t="n"/>
    </row>
    <row r="2132" ht="15" customHeight="1" s="283">
      <c r="A2132" s="109" t="n"/>
      <c r="B2132" s="222" t="n"/>
      <c r="C2132" s="223" t="n"/>
      <c r="D2132" s="223" t="n"/>
      <c r="E2132" s="223" t="n"/>
      <c r="F2132" s="223" t="n"/>
      <c r="G2132" s="223" t="n"/>
      <c r="H2132" s="223" t="n"/>
      <c r="I2132" s="258" t="n"/>
      <c r="J2132" s="186" t="n"/>
      <c r="K2132" s="223" t="n"/>
      <c r="L2132" s="223" t="n"/>
      <c r="M2132" s="259" t="n"/>
      <c r="N2132" s="223" t="n"/>
      <c r="O2132" s="223" t="n"/>
      <c r="P2132" s="260" t="n"/>
      <c r="Q2132" s="260" t="n"/>
      <c r="R2132" s="223" t="n"/>
      <c r="S2132" s="223" t="n"/>
      <c r="T2132" s="223" t="n"/>
      <c r="U2132" s="261" t="n"/>
      <c r="V2132" s="86" t="n"/>
      <c r="W2132" s="223" t="n"/>
      <c r="X2132" s="225" t="n"/>
      <c r="Y2132" s="262" t="n"/>
      <c r="Z2132" s="226" t="n"/>
      <c r="AA2132" s="241" t="n"/>
      <c r="AB2132" s="237" t="n"/>
    </row>
    <row r="2133" ht="15" customHeight="1" s="283">
      <c r="A2133" s="109" t="n"/>
      <c r="B2133" s="222" t="n"/>
      <c r="C2133" s="223" t="n"/>
      <c r="D2133" s="223" t="n"/>
      <c r="E2133" s="223" t="n"/>
      <c r="F2133" s="223" t="n"/>
      <c r="G2133" s="223" t="n"/>
      <c r="H2133" s="223" t="n"/>
      <c r="I2133" s="258" t="n"/>
      <c r="J2133" s="186" t="n"/>
      <c r="K2133" s="223" t="n"/>
      <c r="L2133" s="223" t="n"/>
      <c r="M2133" s="259" t="n"/>
      <c r="N2133" s="223" t="n"/>
      <c r="O2133" s="223" t="n"/>
      <c r="P2133" s="260" t="n"/>
      <c r="Q2133" s="260" t="n"/>
      <c r="R2133" s="223" t="n"/>
      <c r="S2133" s="223" t="n"/>
      <c r="T2133" s="223" t="n"/>
      <c r="U2133" s="261" t="n"/>
      <c r="V2133" s="86" t="n"/>
      <c r="W2133" s="223" t="n"/>
      <c r="X2133" s="225" t="n"/>
      <c r="Y2133" s="262" t="n"/>
      <c r="Z2133" s="226" t="n"/>
      <c r="AA2133" s="241" t="n"/>
      <c r="AB2133" s="237" t="n"/>
    </row>
    <row r="2134" ht="15" customHeight="1" s="283">
      <c r="A2134" s="109" t="n"/>
      <c r="B2134" s="222" t="n"/>
      <c r="C2134" s="223" t="n"/>
      <c r="D2134" s="223" t="n"/>
      <c r="E2134" s="223" t="n"/>
      <c r="F2134" s="223" t="n"/>
      <c r="G2134" s="223" t="n"/>
      <c r="H2134" s="223" t="n"/>
      <c r="I2134" s="258" t="n"/>
      <c r="J2134" s="186" t="n"/>
      <c r="K2134" s="223" t="n"/>
      <c r="L2134" s="223" t="n"/>
      <c r="M2134" s="259" t="n"/>
      <c r="N2134" s="223" t="n"/>
      <c r="O2134" s="223" t="n"/>
      <c r="P2134" s="260" t="n"/>
      <c r="Q2134" s="260" t="n"/>
      <c r="R2134" s="223" t="n"/>
      <c r="S2134" s="223" t="n"/>
      <c r="T2134" s="223" t="n"/>
      <c r="U2134" s="261" t="n"/>
      <c r="V2134" s="86" t="n"/>
      <c r="W2134" s="223" t="n"/>
      <c r="X2134" s="225" t="n"/>
      <c r="Y2134" s="262" t="n"/>
      <c r="Z2134" s="226" t="n"/>
      <c r="AA2134" s="241" t="n"/>
      <c r="AB2134" s="237" t="n"/>
    </row>
    <row r="2135" ht="15" customHeight="1" s="283">
      <c r="A2135" s="109" t="n"/>
      <c r="B2135" s="222" t="n"/>
      <c r="C2135" s="223" t="n"/>
      <c r="D2135" s="223" t="n"/>
      <c r="E2135" s="223" t="n"/>
      <c r="F2135" s="223" t="n"/>
      <c r="G2135" s="223" t="n"/>
      <c r="H2135" s="223" t="n"/>
      <c r="I2135" s="258" t="n"/>
      <c r="J2135" s="186" t="n"/>
      <c r="K2135" s="223" t="n"/>
      <c r="L2135" s="223" t="n"/>
      <c r="M2135" s="259" t="n"/>
      <c r="N2135" s="223" t="n"/>
      <c r="O2135" s="223" t="n"/>
      <c r="P2135" s="260" t="n"/>
      <c r="Q2135" s="260" t="n"/>
      <c r="R2135" s="223" t="n"/>
      <c r="S2135" s="223" t="n"/>
      <c r="T2135" s="223" t="n"/>
      <c r="U2135" s="261" t="n"/>
      <c r="V2135" s="86" t="n"/>
      <c r="W2135" s="223" t="n"/>
      <c r="X2135" s="225" t="n"/>
      <c r="Y2135" s="262" t="n"/>
      <c r="Z2135" s="226" t="n"/>
      <c r="AA2135" s="241" t="n"/>
      <c r="AB2135" s="237" t="n"/>
    </row>
    <row r="2136" ht="15" customHeight="1" s="283">
      <c r="A2136" s="109" t="n"/>
      <c r="B2136" s="222" t="n"/>
      <c r="C2136" s="223" t="n"/>
      <c r="D2136" s="223" t="n"/>
      <c r="E2136" s="223" t="n"/>
      <c r="F2136" s="223" t="n"/>
      <c r="G2136" s="223" t="n"/>
      <c r="H2136" s="223" t="n"/>
      <c r="I2136" s="258" t="n"/>
      <c r="J2136" s="186" t="n"/>
      <c r="K2136" s="223" t="n"/>
      <c r="L2136" s="223" t="n"/>
      <c r="M2136" s="259" t="n"/>
      <c r="N2136" s="223" t="n"/>
      <c r="O2136" s="223" t="n"/>
      <c r="P2136" s="260" t="n"/>
      <c r="Q2136" s="260" t="n"/>
      <c r="R2136" s="223" t="n"/>
      <c r="S2136" s="223" t="n"/>
      <c r="T2136" s="223" t="n"/>
      <c r="U2136" s="261" t="n"/>
      <c r="V2136" s="86" t="n"/>
      <c r="W2136" s="223" t="n"/>
      <c r="X2136" s="225" t="n"/>
      <c r="Y2136" s="262" t="n"/>
      <c r="Z2136" s="226" t="n"/>
      <c r="AA2136" s="241" t="n"/>
      <c r="AB2136" s="237" t="n"/>
    </row>
    <row r="2137" ht="15" customHeight="1" s="283">
      <c r="A2137" s="109" t="n"/>
      <c r="B2137" s="222" t="n"/>
      <c r="C2137" s="223" t="n"/>
      <c r="D2137" s="223" t="n"/>
      <c r="E2137" s="223" t="n"/>
      <c r="F2137" s="223" t="n"/>
      <c r="G2137" s="223" t="n"/>
      <c r="H2137" s="223" t="n"/>
      <c r="I2137" s="258" t="n"/>
      <c r="J2137" s="186" t="n"/>
      <c r="K2137" s="223" t="n"/>
      <c r="L2137" s="223" t="n"/>
      <c r="M2137" s="259" t="n"/>
      <c r="N2137" s="223" t="n"/>
      <c r="O2137" s="223" t="n"/>
      <c r="P2137" s="260" t="n"/>
      <c r="Q2137" s="260" t="n"/>
      <c r="R2137" s="223" t="n"/>
      <c r="S2137" s="223" t="n"/>
      <c r="T2137" s="223" t="n"/>
      <c r="U2137" s="261" t="n"/>
      <c r="V2137" s="86" t="n"/>
      <c r="W2137" s="223" t="n"/>
      <c r="X2137" s="225" t="n"/>
      <c r="Y2137" s="262" t="n"/>
      <c r="Z2137" s="226" t="n"/>
      <c r="AA2137" s="241" t="n"/>
      <c r="AB2137" s="237" t="n"/>
    </row>
    <row r="2138" ht="15" customHeight="1" s="283">
      <c r="A2138" s="109" t="n"/>
      <c r="B2138" s="222" t="n"/>
      <c r="C2138" s="223" t="n"/>
      <c r="D2138" s="223" t="n"/>
      <c r="E2138" s="223" t="n"/>
      <c r="F2138" s="223" t="n"/>
      <c r="G2138" s="223" t="n"/>
      <c r="H2138" s="223" t="n"/>
      <c r="I2138" s="258" t="n"/>
      <c r="J2138" s="186" t="n"/>
      <c r="K2138" s="223" t="n"/>
      <c r="L2138" s="223" t="n"/>
      <c r="M2138" s="259" t="n"/>
      <c r="N2138" s="223" t="n"/>
      <c r="O2138" s="223" t="n"/>
      <c r="P2138" s="260" t="n"/>
      <c r="Q2138" s="260" t="n"/>
      <c r="R2138" s="223" t="n"/>
      <c r="S2138" s="223" t="n"/>
      <c r="T2138" s="223" t="n"/>
      <c r="U2138" s="261" t="n"/>
      <c r="V2138" s="86" t="n"/>
      <c r="W2138" s="223" t="n"/>
      <c r="X2138" s="225" t="n"/>
      <c r="Y2138" s="262" t="n"/>
      <c r="Z2138" s="226" t="n"/>
      <c r="AA2138" s="241" t="n"/>
      <c r="AB2138" s="237" t="n"/>
    </row>
    <row r="2139" ht="15" customHeight="1" s="283">
      <c r="A2139" s="109" t="n"/>
      <c r="B2139" s="222" t="n"/>
      <c r="C2139" s="223" t="n"/>
      <c r="D2139" s="223" t="n"/>
      <c r="E2139" s="223" t="n"/>
      <c r="F2139" s="223" t="n"/>
      <c r="G2139" s="223" t="n"/>
      <c r="H2139" s="223" t="n"/>
      <c r="I2139" s="258" t="n"/>
      <c r="J2139" s="186" t="n"/>
      <c r="K2139" s="223" t="n"/>
      <c r="L2139" s="223" t="n"/>
      <c r="M2139" s="259" t="n"/>
      <c r="N2139" s="223" t="n"/>
      <c r="O2139" s="223" t="n"/>
      <c r="P2139" s="260" t="n"/>
      <c r="Q2139" s="260" t="n"/>
      <c r="R2139" s="223" t="n"/>
      <c r="S2139" s="223" t="n"/>
      <c r="T2139" s="223" t="n"/>
      <c r="U2139" s="261" t="n"/>
      <c r="V2139" s="86" t="n"/>
      <c r="W2139" s="223" t="n"/>
      <c r="X2139" s="225" t="n"/>
      <c r="Y2139" s="262" t="n"/>
      <c r="Z2139" s="226" t="n"/>
      <c r="AA2139" s="241" t="n"/>
      <c r="AB2139" s="237" t="n"/>
    </row>
    <row r="2140" ht="15" customHeight="1" s="283">
      <c r="A2140" s="109" t="n"/>
      <c r="B2140" s="222" t="n"/>
      <c r="C2140" s="223" t="n"/>
      <c r="D2140" s="223" t="n"/>
      <c r="E2140" s="223" t="n"/>
      <c r="F2140" s="223" t="n"/>
      <c r="G2140" s="223" t="n"/>
      <c r="H2140" s="223" t="n"/>
      <c r="I2140" s="258" t="n"/>
      <c r="J2140" s="186" t="n"/>
      <c r="K2140" s="223" t="n"/>
      <c r="L2140" s="223" t="n"/>
      <c r="M2140" s="259" t="n"/>
      <c r="N2140" s="223" t="n"/>
      <c r="O2140" s="223" t="n"/>
      <c r="P2140" s="260" t="n"/>
      <c r="Q2140" s="260" t="n"/>
      <c r="R2140" s="223" t="n"/>
      <c r="S2140" s="223" t="n"/>
      <c r="T2140" s="223" t="n"/>
      <c r="U2140" s="261" t="n"/>
      <c r="V2140" s="86" t="n"/>
      <c r="W2140" s="223" t="n"/>
      <c r="X2140" s="225" t="n"/>
      <c r="Y2140" s="262" t="n"/>
      <c r="Z2140" s="226" t="n"/>
      <c r="AA2140" s="241" t="n"/>
      <c r="AB2140" s="237" t="n"/>
    </row>
    <row r="2141" ht="15" customHeight="1" s="283">
      <c r="A2141" s="109" t="n"/>
      <c r="B2141" s="222" t="n"/>
      <c r="C2141" s="223" t="n"/>
      <c r="D2141" s="223" t="n"/>
      <c r="E2141" s="223" t="n"/>
      <c r="F2141" s="223" t="n"/>
      <c r="G2141" s="223" t="n"/>
      <c r="H2141" s="223" t="n"/>
      <c r="I2141" s="258" t="n"/>
      <c r="J2141" s="186" t="n"/>
      <c r="K2141" s="223" t="n"/>
      <c r="L2141" s="223" t="n"/>
      <c r="M2141" s="259" t="n"/>
      <c r="N2141" s="223" t="n"/>
      <c r="O2141" s="223" t="n"/>
      <c r="P2141" s="260" t="n"/>
      <c r="Q2141" s="260" t="n"/>
      <c r="R2141" s="223" t="n"/>
      <c r="S2141" s="223" t="n"/>
      <c r="T2141" s="223" t="n"/>
      <c r="U2141" s="261" t="n"/>
      <c r="V2141" s="86" t="n"/>
      <c r="W2141" s="223" t="n"/>
      <c r="X2141" s="225" t="n"/>
      <c r="Y2141" s="262" t="n"/>
      <c r="Z2141" s="226" t="n"/>
      <c r="AA2141" s="241" t="n"/>
      <c r="AB2141" s="237" t="n"/>
    </row>
    <row r="2142" ht="15" customHeight="1" s="283">
      <c r="A2142" s="109" t="n"/>
      <c r="B2142" s="222" t="n"/>
      <c r="C2142" s="223" t="n"/>
      <c r="D2142" s="223" t="n"/>
      <c r="E2142" s="223" t="n"/>
      <c r="F2142" s="223" t="n"/>
      <c r="G2142" s="223" t="n"/>
      <c r="H2142" s="223" t="n"/>
      <c r="I2142" s="258" t="n"/>
      <c r="J2142" s="186" t="n"/>
      <c r="K2142" s="223" t="n"/>
      <c r="L2142" s="223" t="n"/>
      <c r="M2142" s="259" t="n"/>
      <c r="N2142" s="223" t="n"/>
      <c r="O2142" s="223" t="n"/>
      <c r="P2142" s="260" t="n"/>
      <c r="Q2142" s="260" t="n"/>
      <c r="R2142" s="223" t="n"/>
      <c r="S2142" s="223" t="n"/>
      <c r="T2142" s="223" t="n"/>
      <c r="U2142" s="261" t="n"/>
      <c r="V2142" s="86" t="n"/>
      <c r="W2142" s="223" t="n"/>
      <c r="X2142" s="225" t="n"/>
      <c r="Y2142" s="262" t="n"/>
      <c r="Z2142" s="226" t="n"/>
      <c r="AA2142" s="241" t="n"/>
      <c r="AB2142" s="237" t="n"/>
    </row>
    <row r="2143" ht="15" customHeight="1" s="283">
      <c r="A2143" s="109" t="n"/>
      <c r="B2143" s="222" t="n"/>
      <c r="C2143" s="223" t="n"/>
      <c r="D2143" s="223" t="n"/>
      <c r="E2143" s="223" t="n"/>
      <c r="F2143" s="223" t="n"/>
      <c r="G2143" s="223" t="n"/>
      <c r="H2143" s="223" t="n"/>
      <c r="I2143" s="258" t="n"/>
      <c r="J2143" s="186" t="n"/>
      <c r="K2143" s="223" t="n"/>
      <c r="L2143" s="223" t="n"/>
      <c r="M2143" s="259" t="n"/>
      <c r="N2143" s="223" t="n"/>
      <c r="O2143" s="223" t="n"/>
      <c r="P2143" s="260" t="n"/>
      <c r="Q2143" s="260" t="n"/>
      <c r="R2143" s="223" t="n"/>
      <c r="S2143" s="223" t="n"/>
      <c r="T2143" s="223" t="n"/>
      <c r="U2143" s="261" t="n"/>
      <c r="V2143" s="86" t="n"/>
      <c r="W2143" s="223" t="n"/>
      <c r="X2143" s="225" t="n"/>
      <c r="Y2143" s="262" t="n"/>
      <c r="Z2143" s="226" t="n"/>
      <c r="AA2143" s="241" t="n"/>
      <c r="AB2143" s="237" t="n"/>
    </row>
    <row r="2144" ht="15" customHeight="1" s="283">
      <c r="A2144" s="109" t="n"/>
      <c r="B2144" s="222" t="n"/>
      <c r="C2144" s="223" t="n"/>
      <c r="D2144" s="223" t="n"/>
      <c r="E2144" s="223" t="n"/>
      <c r="F2144" s="223" t="n"/>
      <c r="G2144" s="223" t="n"/>
      <c r="H2144" s="223" t="n"/>
      <c r="I2144" s="258" t="n"/>
      <c r="J2144" s="186" t="n"/>
      <c r="K2144" s="223" t="n"/>
      <c r="L2144" s="223" t="n"/>
      <c r="M2144" s="259" t="n"/>
      <c r="N2144" s="223" t="n"/>
      <c r="O2144" s="223" t="n"/>
      <c r="P2144" s="260" t="n"/>
      <c r="Q2144" s="260" t="n"/>
      <c r="R2144" s="223" t="n"/>
      <c r="S2144" s="223" t="n"/>
      <c r="T2144" s="223" t="n"/>
      <c r="U2144" s="261" t="n"/>
      <c r="V2144" s="86" t="n"/>
      <c r="W2144" s="223" t="n"/>
      <c r="X2144" s="225" t="n"/>
      <c r="Y2144" s="262" t="n"/>
      <c r="Z2144" s="226" t="n"/>
      <c r="AA2144" s="241" t="n"/>
      <c r="AB2144" s="237" t="n"/>
    </row>
    <row r="2145" ht="15" customHeight="1" s="283">
      <c r="A2145" s="109" t="n"/>
      <c r="B2145" s="222" t="n"/>
      <c r="C2145" s="223" t="n"/>
      <c r="D2145" s="223" t="n"/>
      <c r="E2145" s="223" t="n"/>
      <c r="F2145" s="223" t="n"/>
      <c r="G2145" s="223" t="n"/>
      <c r="H2145" s="223" t="n"/>
      <c r="I2145" s="258" t="n"/>
      <c r="J2145" s="186" t="n"/>
      <c r="K2145" s="223" t="n"/>
      <c r="L2145" s="223" t="n"/>
      <c r="M2145" s="259" t="n"/>
      <c r="N2145" s="223" t="n"/>
      <c r="O2145" s="223" t="n"/>
      <c r="P2145" s="260" t="n"/>
      <c r="Q2145" s="260" t="n"/>
      <c r="R2145" s="223" t="n"/>
      <c r="S2145" s="223" t="n"/>
      <c r="T2145" s="223" t="n"/>
      <c r="U2145" s="261" t="n"/>
      <c r="V2145" s="86" t="n"/>
      <c r="W2145" s="223" t="n"/>
      <c r="X2145" s="225" t="n"/>
      <c r="Y2145" s="262" t="n"/>
      <c r="Z2145" s="226" t="n"/>
      <c r="AA2145" s="241" t="n"/>
      <c r="AB2145" s="237" t="n"/>
    </row>
    <row r="2146" ht="15" customHeight="1" s="283">
      <c r="A2146" s="109" t="n"/>
      <c r="B2146" s="222" t="n"/>
      <c r="C2146" s="223" t="n"/>
      <c r="D2146" s="223" t="n"/>
      <c r="E2146" s="223" t="n"/>
      <c r="F2146" s="223" t="n"/>
      <c r="G2146" s="223" t="n"/>
      <c r="H2146" s="223" t="n"/>
      <c r="I2146" s="258" t="n"/>
      <c r="J2146" s="186" t="n"/>
      <c r="K2146" s="223" t="n"/>
      <c r="L2146" s="223" t="n"/>
      <c r="M2146" s="259" t="n"/>
      <c r="N2146" s="223" t="n"/>
      <c r="O2146" s="223" t="n"/>
      <c r="P2146" s="260" t="n"/>
      <c r="Q2146" s="260" t="n"/>
      <c r="R2146" s="223" t="n"/>
      <c r="S2146" s="223" t="n"/>
      <c r="T2146" s="223" t="n"/>
      <c r="U2146" s="261" t="n"/>
      <c r="V2146" s="86" t="n"/>
      <c r="W2146" s="223" t="n"/>
      <c r="X2146" s="225" t="n"/>
      <c r="Y2146" s="262" t="n"/>
      <c r="Z2146" s="226" t="n"/>
      <c r="AA2146" s="241" t="n"/>
      <c r="AB2146" s="237" t="n"/>
    </row>
    <row r="2147" ht="15" customHeight="1" s="283">
      <c r="A2147" s="109" t="n"/>
      <c r="B2147" s="222" t="n"/>
      <c r="C2147" s="223" t="n"/>
      <c r="D2147" s="223" t="n"/>
      <c r="E2147" s="223" t="n"/>
      <c r="F2147" s="223" t="n"/>
      <c r="G2147" s="223" t="n"/>
      <c r="H2147" s="223" t="n"/>
      <c r="I2147" s="258" t="n"/>
      <c r="J2147" s="186" t="n"/>
      <c r="K2147" s="223" t="n"/>
      <c r="L2147" s="223" t="n"/>
      <c r="M2147" s="259" t="n"/>
      <c r="N2147" s="223" t="n"/>
      <c r="O2147" s="223" t="n"/>
      <c r="P2147" s="260" t="n"/>
      <c r="Q2147" s="260" t="n"/>
      <c r="R2147" s="223" t="n"/>
      <c r="S2147" s="223" t="n"/>
      <c r="T2147" s="223" t="n"/>
      <c r="U2147" s="261" t="n"/>
      <c r="V2147" s="86" t="n"/>
      <c r="W2147" s="223" t="n"/>
      <c r="X2147" s="225" t="n"/>
      <c r="Y2147" s="262" t="n"/>
      <c r="Z2147" s="226" t="n"/>
      <c r="AA2147" s="241" t="n"/>
      <c r="AB2147" s="237" t="n"/>
    </row>
    <row r="2148" ht="15" customHeight="1" s="283">
      <c r="A2148" s="109" t="n"/>
      <c r="B2148" s="222" t="n"/>
      <c r="C2148" s="223" t="n"/>
      <c r="D2148" s="223" t="n"/>
      <c r="E2148" s="223" t="n"/>
      <c r="F2148" s="223" t="n"/>
      <c r="G2148" s="223" t="n"/>
      <c r="H2148" s="223" t="n"/>
      <c r="I2148" s="258" t="n"/>
      <c r="J2148" s="186" t="n"/>
      <c r="K2148" s="223" t="n"/>
      <c r="L2148" s="223" t="n"/>
      <c r="M2148" s="259" t="n"/>
      <c r="N2148" s="223" t="n"/>
      <c r="O2148" s="223" t="n"/>
      <c r="P2148" s="260" t="n"/>
      <c r="Q2148" s="260" t="n"/>
      <c r="R2148" s="223" t="n"/>
      <c r="S2148" s="223" t="n"/>
      <c r="T2148" s="223" t="n"/>
      <c r="U2148" s="261" t="n"/>
      <c r="V2148" s="86" t="n"/>
      <c r="W2148" s="223" t="n"/>
      <c r="X2148" s="225" t="n"/>
      <c r="Y2148" s="262" t="n"/>
      <c r="Z2148" s="226" t="n"/>
      <c r="AA2148" s="241" t="n"/>
      <c r="AB2148" s="237" t="n"/>
    </row>
    <row r="2149" ht="15" customHeight="1" s="283">
      <c r="A2149" s="109" t="n"/>
      <c r="B2149" s="222" t="n"/>
      <c r="C2149" s="223" t="n"/>
      <c r="D2149" s="223" t="n"/>
      <c r="E2149" s="223" t="n"/>
      <c r="F2149" s="223" t="n"/>
      <c r="G2149" s="223" t="n"/>
      <c r="H2149" s="223" t="n"/>
      <c r="I2149" s="258" t="n"/>
      <c r="J2149" s="186" t="n"/>
      <c r="K2149" s="223" t="n"/>
      <c r="L2149" s="223" t="n"/>
      <c r="M2149" s="259" t="n"/>
      <c r="N2149" s="223" t="n"/>
      <c r="O2149" s="223" t="n"/>
      <c r="P2149" s="260" t="n"/>
      <c r="Q2149" s="260" t="n"/>
      <c r="R2149" s="223" t="n"/>
      <c r="S2149" s="223" t="n"/>
      <c r="T2149" s="223" t="n"/>
      <c r="U2149" s="261" t="n"/>
      <c r="V2149" s="86" t="n"/>
      <c r="W2149" s="223" t="n"/>
      <c r="X2149" s="225" t="n"/>
      <c r="Y2149" s="262" t="n"/>
      <c r="Z2149" s="226" t="n"/>
      <c r="AA2149" s="241" t="n"/>
      <c r="AB2149" s="237" t="n"/>
    </row>
    <row r="2150" ht="15" customHeight="1" s="283">
      <c r="A2150" s="109" t="n"/>
      <c r="B2150" s="222" t="n"/>
      <c r="C2150" s="223" t="n"/>
      <c r="D2150" s="223" t="n"/>
      <c r="E2150" s="223" t="n"/>
      <c r="F2150" s="223" t="n"/>
      <c r="G2150" s="223" t="n"/>
      <c r="H2150" s="223" t="n"/>
      <c r="I2150" s="258" t="n"/>
      <c r="J2150" s="186" t="n"/>
      <c r="K2150" s="223" t="n"/>
      <c r="L2150" s="223" t="n"/>
      <c r="M2150" s="259" t="n"/>
      <c r="N2150" s="223" t="n"/>
      <c r="O2150" s="223" t="n"/>
      <c r="P2150" s="260" t="n"/>
      <c r="Q2150" s="260" t="n"/>
      <c r="R2150" s="223" t="n"/>
      <c r="S2150" s="223" t="n"/>
      <c r="T2150" s="223" t="n"/>
      <c r="U2150" s="261" t="n"/>
      <c r="V2150" s="86" t="n"/>
      <c r="W2150" s="223" t="n"/>
      <c r="X2150" s="225" t="n"/>
      <c r="Y2150" s="262" t="n"/>
      <c r="Z2150" s="226" t="n"/>
      <c r="AA2150" s="241" t="n"/>
      <c r="AB2150" s="237" t="n"/>
    </row>
    <row r="2151" ht="15" customHeight="1" s="283">
      <c r="A2151" s="109" t="n"/>
      <c r="B2151" s="222" t="n"/>
      <c r="C2151" s="223" t="n"/>
      <c r="D2151" s="223" t="n"/>
      <c r="E2151" s="223" t="n"/>
      <c r="F2151" s="223" t="n"/>
      <c r="G2151" s="223" t="n"/>
      <c r="H2151" s="223" t="n"/>
      <c r="I2151" s="258" t="n"/>
      <c r="J2151" s="186" t="n"/>
      <c r="K2151" s="223" t="n"/>
      <c r="L2151" s="223" t="n"/>
      <c r="M2151" s="259" t="n"/>
      <c r="N2151" s="223" t="n"/>
      <c r="O2151" s="223" t="n"/>
      <c r="P2151" s="260" t="n"/>
      <c r="Q2151" s="260" t="n"/>
      <c r="R2151" s="223" t="n"/>
      <c r="S2151" s="223" t="n"/>
      <c r="T2151" s="223" t="n"/>
      <c r="U2151" s="261" t="n"/>
      <c r="V2151" s="86" t="n"/>
      <c r="W2151" s="223" t="n"/>
      <c r="X2151" s="225" t="n"/>
      <c r="Y2151" s="262" t="n"/>
      <c r="Z2151" s="226" t="n"/>
      <c r="AA2151" s="241" t="n"/>
      <c r="AB2151" s="237" t="n"/>
    </row>
    <row r="2152" ht="15" customHeight="1" s="283">
      <c r="A2152" s="109" t="n"/>
      <c r="B2152" s="222" t="n"/>
      <c r="C2152" s="223" t="n"/>
      <c r="D2152" s="223" t="n"/>
      <c r="E2152" s="223" t="n"/>
      <c r="F2152" s="223" t="n"/>
      <c r="G2152" s="223" t="n"/>
      <c r="H2152" s="223" t="n"/>
      <c r="I2152" s="258" t="n"/>
      <c r="J2152" s="186" t="n"/>
      <c r="K2152" s="223" t="n"/>
      <c r="L2152" s="223" t="n"/>
      <c r="M2152" s="259" t="n"/>
      <c r="N2152" s="223" t="n"/>
      <c r="O2152" s="223" t="n"/>
      <c r="P2152" s="260" t="n"/>
      <c r="Q2152" s="260" t="n"/>
      <c r="R2152" s="223" t="n"/>
      <c r="S2152" s="223" t="n"/>
      <c r="T2152" s="223" t="n"/>
      <c r="U2152" s="261" t="n"/>
      <c r="V2152" s="86" t="n"/>
      <c r="W2152" s="223" t="n"/>
      <c r="X2152" s="225" t="n"/>
      <c r="Y2152" s="262" t="n"/>
      <c r="Z2152" s="226" t="n"/>
      <c r="AA2152" s="241" t="n"/>
      <c r="AB2152" s="237" t="n"/>
    </row>
    <row r="2153" ht="15" customHeight="1" s="283">
      <c r="A2153" s="109" t="n"/>
      <c r="B2153" s="222" t="n"/>
      <c r="C2153" s="223" t="n"/>
      <c r="D2153" s="223" t="n"/>
      <c r="E2153" s="223" t="n"/>
      <c r="F2153" s="223" t="n"/>
      <c r="G2153" s="223" t="n"/>
      <c r="H2153" s="223" t="n"/>
      <c r="I2153" s="258" t="n"/>
      <c r="J2153" s="186" t="n"/>
      <c r="K2153" s="223" t="n"/>
      <c r="L2153" s="223" t="n"/>
      <c r="M2153" s="259" t="n"/>
      <c r="N2153" s="223" t="n"/>
      <c r="O2153" s="223" t="n"/>
      <c r="P2153" s="260" t="n"/>
      <c r="Q2153" s="260" t="n"/>
      <c r="R2153" s="223" t="n"/>
      <c r="S2153" s="223" t="n"/>
      <c r="T2153" s="223" t="n"/>
      <c r="U2153" s="261" t="n"/>
      <c r="V2153" s="86" t="n"/>
      <c r="W2153" s="223" t="n"/>
      <c r="X2153" s="225" t="n"/>
      <c r="Y2153" s="262" t="n"/>
      <c r="Z2153" s="226" t="n"/>
      <c r="AA2153" s="241" t="n"/>
      <c r="AB2153" s="237" t="n"/>
    </row>
    <row r="2154" ht="15" customHeight="1" s="283">
      <c r="A2154" s="109" t="n"/>
      <c r="B2154" s="222" t="n"/>
      <c r="C2154" s="223" t="n"/>
      <c r="D2154" s="223" t="n"/>
      <c r="E2154" s="223" t="n"/>
      <c r="F2154" s="223" t="n"/>
      <c r="G2154" s="223" t="n"/>
      <c r="H2154" s="223" t="n"/>
      <c r="I2154" s="258" t="n"/>
      <c r="J2154" s="186" t="n"/>
      <c r="K2154" s="223" t="n"/>
      <c r="L2154" s="223" t="n"/>
      <c r="M2154" s="259" t="n"/>
      <c r="N2154" s="223" t="n"/>
      <c r="O2154" s="223" t="n"/>
      <c r="P2154" s="260" t="n"/>
      <c r="Q2154" s="260" t="n"/>
      <c r="R2154" s="223" t="n"/>
      <c r="S2154" s="223" t="n"/>
      <c r="T2154" s="223" t="n"/>
      <c r="U2154" s="261" t="n"/>
      <c r="V2154" s="86" t="n"/>
      <c r="W2154" s="223" t="n"/>
      <c r="X2154" s="225" t="n"/>
      <c r="Y2154" s="262" t="n"/>
      <c r="Z2154" s="226" t="n"/>
      <c r="AA2154" s="241" t="n"/>
      <c r="AB2154" s="237" t="n"/>
    </row>
    <row r="2155" ht="15" customHeight="1" s="283">
      <c r="A2155" s="109" t="n"/>
      <c r="B2155" s="222" t="n"/>
      <c r="C2155" s="223" t="n"/>
      <c r="D2155" s="223" t="n"/>
      <c r="E2155" s="223" t="n"/>
      <c r="F2155" s="223" t="n"/>
      <c r="G2155" s="223" t="n"/>
      <c r="H2155" s="223" t="n"/>
      <c r="I2155" s="258" t="n"/>
      <c r="J2155" s="186" t="n"/>
      <c r="K2155" s="223" t="n"/>
      <c r="L2155" s="223" t="n"/>
      <c r="M2155" s="259" t="n"/>
      <c r="N2155" s="223" t="n"/>
      <c r="O2155" s="223" t="n"/>
      <c r="P2155" s="260" t="n"/>
      <c r="Q2155" s="260" t="n"/>
      <c r="R2155" s="223" t="n"/>
      <c r="S2155" s="223" t="n"/>
      <c r="T2155" s="223" t="n"/>
      <c r="U2155" s="261" t="n"/>
      <c r="V2155" s="86" t="n"/>
      <c r="W2155" s="223" t="n"/>
      <c r="X2155" s="225" t="n"/>
      <c r="Y2155" s="262" t="n"/>
      <c r="Z2155" s="226" t="n"/>
      <c r="AA2155" s="241" t="n"/>
      <c r="AB2155" s="237" t="n"/>
    </row>
    <row r="2156" ht="15" customHeight="1" s="283">
      <c r="A2156" s="109" t="n"/>
      <c r="B2156" s="222" t="n"/>
      <c r="C2156" s="223" t="n"/>
      <c r="D2156" s="223" t="n"/>
      <c r="E2156" s="223" t="n"/>
      <c r="F2156" s="223" t="n"/>
      <c r="G2156" s="223" t="n"/>
      <c r="H2156" s="223" t="n"/>
      <c r="I2156" s="258" t="n"/>
      <c r="J2156" s="186" t="n"/>
      <c r="K2156" s="223" t="n"/>
      <c r="L2156" s="223" t="n"/>
      <c r="M2156" s="259" t="n"/>
      <c r="N2156" s="223" t="n"/>
      <c r="O2156" s="223" t="n"/>
      <c r="P2156" s="260" t="n"/>
      <c r="Q2156" s="260" t="n"/>
      <c r="R2156" s="223" t="n"/>
      <c r="S2156" s="223" t="n"/>
      <c r="T2156" s="223" t="n"/>
      <c r="U2156" s="261" t="n"/>
      <c r="V2156" s="86" t="n"/>
      <c r="W2156" s="223" t="n"/>
      <c r="X2156" s="225" t="n"/>
      <c r="Y2156" s="262" t="n"/>
      <c r="Z2156" s="226" t="n"/>
      <c r="AA2156" s="241" t="n"/>
      <c r="AB2156" s="237" t="n"/>
    </row>
    <row r="2157" ht="15" customHeight="1" s="283">
      <c r="A2157" s="109" t="n"/>
      <c r="B2157" s="222" t="n"/>
      <c r="C2157" s="223" t="n"/>
      <c r="D2157" s="223" t="n"/>
      <c r="E2157" s="223" t="n"/>
      <c r="F2157" s="223" t="n"/>
      <c r="G2157" s="223" t="n"/>
      <c r="H2157" s="223" t="n"/>
      <c r="I2157" s="258" t="n"/>
      <c r="J2157" s="186" t="n"/>
      <c r="K2157" s="223" t="n"/>
      <c r="L2157" s="223" t="n"/>
      <c r="M2157" s="259" t="n"/>
      <c r="N2157" s="223" t="n"/>
      <c r="O2157" s="223" t="n"/>
      <c r="P2157" s="260" t="n"/>
      <c r="Q2157" s="260" t="n"/>
      <c r="R2157" s="223" t="n"/>
      <c r="S2157" s="223" t="n"/>
      <c r="T2157" s="223" t="n"/>
      <c r="U2157" s="261" t="n"/>
      <c r="V2157" s="86" t="n"/>
      <c r="W2157" s="223" t="n"/>
      <c r="X2157" s="225" t="n"/>
      <c r="Y2157" s="262" t="n"/>
      <c r="Z2157" s="226" t="n"/>
      <c r="AA2157" s="241" t="n"/>
      <c r="AB2157" s="237" t="n"/>
    </row>
    <row r="2158" ht="15" customHeight="1" s="283">
      <c r="A2158" s="109" t="n"/>
      <c r="B2158" s="222" t="n"/>
      <c r="C2158" s="223" t="n"/>
      <c r="D2158" s="223" t="n"/>
      <c r="E2158" s="223" t="n"/>
      <c r="F2158" s="223" t="n"/>
      <c r="G2158" s="223" t="n"/>
      <c r="H2158" s="223" t="n"/>
      <c r="I2158" s="258" t="n"/>
      <c r="J2158" s="186" t="n"/>
      <c r="K2158" s="223" t="n"/>
      <c r="L2158" s="223" t="n"/>
      <c r="M2158" s="259" t="n"/>
      <c r="N2158" s="223" t="n"/>
      <c r="O2158" s="223" t="n"/>
      <c r="P2158" s="260" t="n"/>
      <c r="Q2158" s="260" t="n"/>
      <c r="R2158" s="223" t="n"/>
      <c r="S2158" s="223" t="n"/>
      <c r="T2158" s="223" t="n"/>
      <c r="U2158" s="261" t="n"/>
      <c r="V2158" s="86" t="n"/>
      <c r="W2158" s="223" t="n"/>
      <c r="X2158" s="225" t="n"/>
      <c r="Y2158" s="262" t="n"/>
      <c r="Z2158" s="226" t="n"/>
      <c r="AA2158" s="241" t="n"/>
      <c r="AB2158" s="237" t="n"/>
    </row>
    <row r="2159" ht="15" customHeight="1" s="283">
      <c r="A2159" s="109" t="n"/>
      <c r="B2159" s="222" t="n"/>
      <c r="C2159" s="223" t="n"/>
      <c r="D2159" s="223" t="n"/>
      <c r="E2159" s="223" t="n"/>
      <c r="F2159" s="223" t="n"/>
      <c r="G2159" s="223" t="n"/>
      <c r="H2159" s="223" t="n"/>
      <c r="I2159" s="258" t="n"/>
      <c r="J2159" s="186" t="n"/>
      <c r="K2159" s="223" t="n"/>
      <c r="L2159" s="223" t="n"/>
      <c r="M2159" s="259" t="n"/>
      <c r="N2159" s="223" t="n"/>
      <c r="O2159" s="223" t="n"/>
      <c r="P2159" s="260" t="n"/>
      <c r="Q2159" s="260" t="n"/>
      <c r="R2159" s="223" t="n"/>
      <c r="S2159" s="223" t="n"/>
      <c r="T2159" s="223" t="n"/>
      <c r="U2159" s="261" t="n"/>
      <c r="V2159" s="86" t="n"/>
      <c r="W2159" s="223" t="n"/>
      <c r="X2159" s="225" t="n"/>
      <c r="Y2159" s="262" t="n"/>
      <c r="Z2159" s="226" t="n"/>
      <c r="AA2159" s="241" t="n"/>
      <c r="AB2159" s="237" t="n"/>
    </row>
    <row r="2160" ht="15" customHeight="1" s="283">
      <c r="A2160" s="109" t="n"/>
      <c r="B2160" s="222" t="n"/>
      <c r="C2160" s="223" t="n"/>
      <c r="D2160" s="223" t="n"/>
      <c r="E2160" s="223" t="n"/>
      <c r="F2160" s="223" t="n"/>
      <c r="G2160" s="223" t="n"/>
      <c r="H2160" s="223" t="n"/>
      <c r="I2160" s="258" t="n"/>
      <c r="J2160" s="186" t="n"/>
      <c r="K2160" s="223" t="n"/>
      <c r="L2160" s="223" t="n"/>
      <c r="M2160" s="259" t="n"/>
      <c r="N2160" s="223" t="n"/>
      <c r="O2160" s="223" t="n"/>
      <c r="P2160" s="260" t="n"/>
      <c r="Q2160" s="260" t="n"/>
      <c r="R2160" s="223" t="n"/>
      <c r="S2160" s="223" t="n"/>
      <c r="T2160" s="223" t="n"/>
      <c r="U2160" s="261" t="n"/>
      <c r="V2160" s="86" t="n"/>
      <c r="W2160" s="223" t="n"/>
      <c r="X2160" s="225" t="n"/>
      <c r="Y2160" s="262" t="n"/>
      <c r="Z2160" s="226" t="n"/>
      <c r="AA2160" s="241" t="n"/>
      <c r="AB2160" s="237" t="n"/>
    </row>
    <row r="2161" ht="15" customHeight="1" s="283">
      <c r="A2161" s="109" t="n"/>
      <c r="B2161" s="222" t="n"/>
      <c r="C2161" s="223" t="n"/>
      <c r="D2161" s="223" t="n"/>
      <c r="E2161" s="223" t="n"/>
      <c r="F2161" s="223" t="n"/>
      <c r="G2161" s="223" t="n"/>
      <c r="H2161" s="223" t="n"/>
      <c r="I2161" s="258" t="n"/>
      <c r="J2161" s="186" t="n"/>
      <c r="K2161" s="223" t="n"/>
      <c r="L2161" s="223" t="n"/>
      <c r="M2161" s="259" t="n"/>
      <c r="N2161" s="223" t="n"/>
      <c r="O2161" s="223" t="n"/>
      <c r="P2161" s="260" t="n"/>
      <c r="Q2161" s="260" t="n"/>
      <c r="R2161" s="223" t="n"/>
      <c r="S2161" s="223" t="n"/>
      <c r="T2161" s="223" t="n"/>
      <c r="U2161" s="261" t="n"/>
      <c r="V2161" s="86" t="n"/>
      <c r="W2161" s="223" t="n"/>
      <c r="X2161" s="225" t="n"/>
      <c r="Y2161" s="262" t="n"/>
      <c r="Z2161" s="226" t="n"/>
      <c r="AA2161" s="241" t="n"/>
      <c r="AB2161" s="237" t="n"/>
    </row>
    <row r="2162" ht="15" customHeight="1" s="283">
      <c r="A2162" s="109" t="n"/>
      <c r="B2162" s="222" t="n"/>
      <c r="C2162" s="223" t="n"/>
      <c r="D2162" s="223" t="n"/>
      <c r="E2162" s="223" t="n"/>
      <c r="F2162" s="223" t="n"/>
      <c r="G2162" s="223" t="n"/>
      <c r="H2162" s="223" t="n"/>
      <c r="I2162" s="258" t="n"/>
      <c r="J2162" s="186" t="n"/>
      <c r="K2162" s="223" t="n"/>
      <c r="L2162" s="223" t="n"/>
      <c r="M2162" s="259" t="n"/>
      <c r="N2162" s="223" t="n"/>
      <c r="O2162" s="223" t="n"/>
      <c r="P2162" s="260" t="n"/>
      <c r="Q2162" s="260" t="n"/>
      <c r="R2162" s="223" t="n"/>
      <c r="S2162" s="223" t="n"/>
      <c r="T2162" s="223" t="n"/>
      <c r="U2162" s="261" t="n"/>
      <c r="V2162" s="86" t="n"/>
      <c r="W2162" s="223" t="n"/>
      <c r="X2162" s="225" t="n"/>
      <c r="Y2162" s="262" t="n"/>
      <c r="Z2162" s="226" t="n"/>
      <c r="AA2162" s="241" t="n"/>
      <c r="AB2162" s="237" t="n"/>
    </row>
    <row r="2163" ht="15" customHeight="1" s="283">
      <c r="A2163" s="109" t="n"/>
      <c r="B2163" s="222" t="n"/>
      <c r="C2163" s="223" t="n"/>
      <c r="D2163" s="223" t="n"/>
      <c r="E2163" s="223" t="n"/>
      <c r="F2163" s="223" t="n"/>
      <c r="G2163" s="223" t="n"/>
      <c r="H2163" s="223" t="n"/>
      <c r="I2163" s="258" t="n"/>
      <c r="J2163" s="186" t="n"/>
      <c r="K2163" s="223" t="n"/>
      <c r="L2163" s="223" t="n"/>
      <c r="M2163" s="259" t="n"/>
      <c r="N2163" s="223" t="n"/>
      <c r="O2163" s="223" t="n"/>
      <c r="P2163" s="260" t="n"/>
      <c r="Q2163" s="260" t="n"/>
      <c r="R2163" s="223" t="n"/>
      <c r="S2163" s="223" t="n"/>
      <c r="T2163" s="223" t="n"/>
      <c r="U2163" s="261" t="n"/>
      <c r="V2163" s="86" t="n"/>
      <c r="W2163" s="223" t="n"/>
      <c r="X2163" s="225" t="n"/>
      <c r="Y2163" s="262" t="n"/>
      <c r="Z2163" s="226" t="n"/>
      <c r="AA2163" s="241" t="n"/>
      <c r="AB2163" s="237" t="n"/>
    </row>
    <row r="2164" ht="15" customHeight="1" s="283">
      <c r="A2164" s="109" t="n"/>
      <c r="B2164" s="222" t="n"/>
      <c r="C2164" s="223" t="n"/>
      <c r="D2164" s="223" t="n"/>
      <c r="E2164" s="223" t="n"/>
      <c r="F2164" s="223" t="n"/>
      <c r="G2164" s="223" t="n"/>
      <c r="H2164" s="223" t="n"/>
      <c r="I2164" s="258" t="n"/>
      <c r="J2164" s="186" t="n"/>
      <c r="K2164" s="223" t="n"/>
      <c r="L2164" s="223" t="n"/>
      <c r="M2164" s="259" t="n"/>
      <c r="N2164" s="223" t="n"/>
      <c r="O2164" s="223" t="n"/>
      <c r="P2164" s="260" t="n"/>
      <c r="Q2164" s="260" t="n"/>
      <c r="R2164" s="223" t="n"/>
      <c r="S2164" s="223" t="n"/>
      <c r="T2164" s="223" t="n"/>
      <c r="U2164" s="261" t="n"/>
      <c r="V2164" s="86" t="n"/>
      <c r="W2164" s="223" t="n"/>
      <c r="X2164" s="225" t="n"/>
      <c r="Y2164" s="262" t="n"/>
      <c r="Z2164" s="226" t="n"/>
      <c r="AA2164" s="241" t="n"/>
      <c r="AB2164" s="237" t="n"/>
    </row>
    <row r="2165" ht="15" customHeight="1" s="283">
      <c r="A2165" s="109" t="n"/>
      <c r="B2165" s="222" t="n"/>
      <c r="C2165" s="223" t="n"/>
      <c r="D2165" s="223" t="n"/>
      <c r="E2165" s="223" t="n"/>
      <c r="F2165" s="223" t="n"/>
      <c r="G2165" s="223" t="n"/>
      <c r="H2165" s="223" t="n"/>
      <c r="I2165" s="258" t="n"/>
      <c r="J2165" s="186" t="n"/>
      <c r="K2165" s="223" t="n"/>
      <c r="L2165" s="223" t="n"/>
      <c r="M2165" s="259" t="n"/>
      <c r="N2165" s="223" t="n"/>
      <c r="O2165" s="223" t="n"/>
      <c r="P2165" s="260" t="n"/>
      <c r="Q2165" s="260" t="n"/>
      <c r="R2165" s="223" t="n"/>
      <c r="S2165" s="223" t="n"/>
      <c r="T2165" s="223" t="n"/>
      <c r="U2165" s="261" t="n"/>
      <c r="V2165" s="86" t="n"/>
      <c r="W2165" s="223" t="n"/>
      <c r="X2165" s="225" t="n"/>
      <c r="Y2165" s="262" t="n"/>
      <c r="Z2165" s="226" t="n"/>
      <c r="AA2165" s="241" t="n"/>
      <c r="AB2165" s="237" t="n"/>
    </row>
    <row r="2166" ht="15" customHeight="1" s="283">
      <c r="A2166" s="109" t="n"/>
      <c r="B2166" s="222" t="n"/>
      <c r="C2166" s="223" t="n"/>
      <c r="D2166" s="223" t="n"/>
      <c r="E2166" s="223" t="n"/>
      <c r="F2166" s="223" t="n"/>
      <c r="G2166" s="223" t="n"/>
      <c r="H2166" s="223" t="n"/>
      <c r="I2166" s="258" t="n"/>
      <c r="J2166" s="186" t="n"/>
      <c r="K2166" s="223" t="n"/>
      <c r="L2166" s="223" t="n"/>
      <c r="M2166" s="259" t="n"/>
      <c r="N2166" s="223" t="n"/>
      <c r="O2166" s="223" t="n"/>
      <c r="P2166" s="260" t="n"/>
      <c r="Q2166" s="260" t="n"/>
      <c r="R2166" s="223" t="n"/>
      <c r="S2166" s="223" t="n"/>
      <c r="T2166" s="223" t="n"/>
      <c r="U2166" s="261" t="n"/>
      <c r="V2166" s="86" t="n"/>
      <c r="W2166" s="223" t="n"/>
      <c r="X2166" s="225" t="n"/>
      <c r="Y2166" s="262" t="n"/>
      <c r="Z2166" s="226" t="n"/>
      <c r="AA2166" s="241" t="n"/>
      <c r="AB2166" s="237" t="n"/>
    </row>
    <row r="2167" ht="15" customHeight="1" s="283">
      <c r="A2167" s="109" t="n"/>
      <c r="B2167" s="222" t="n"/>
      <c r="C2167" s="223" t="n"/>
      <c r="D2167" s="223" t="n"/>
      <c r="E2167" s="223" t="n"/>
      <c r="F2167" s="223" t="n"/>
      <c r="G2167" s="223" t="n"/>
      <c r="H2167" s="223" t="n"/>
      <c r="I2167" s="258" t="n"/>
      <c r="J2167" s="186" t="n"/>
      <c r="K2167" s="223" t="n"/>
      <c r="L2167" s="223" t="n"/>
      <c r="M2167" s="259" t="n"/>
      <c r="N2167" s="223" t="n"/>
      <c r="O2167" s="223" t="n"/>
      <c r="P2167" s="260" t="n"/>
      <c r="Q2167" s="260" t="n"/>
      <c r="R2167" s="223" t="n"/>
      <c r="S2167" s="223" t="n"/>
      <c r="T2167" s="223" t="n"/>
      <c r="U2167" s="261" t="n"/>
      <c r="V2167" s="86" t="n"/>
      <c r="W2167" s="223" t="n"/>
      <c r="X2167" s="225" t="n"/>
      <c r="Y2167" s="262" t="n"/>
      <c r="Z2167" s="226" t="n"/>
      <c r="AA2167" s="241" t="n"/>
      <c r="AB2167" s="237" t="n"/>
    </row>
    <row r="2168" ht="15" customHeight="1" s="283">
      <c r="A2168" s="109" t="n"/>
      <c r="B2168" s="222" t="n"/>
      <c r="C2168" s="223" t="n"/>
      <c r="D2168" s="223" t="n"/>
      <c r="E2168" s="223" t="n"/>
      <c r="F2168" s="223" t="n"/>
      <c r="G2168" s="223" t="n"/>
      <c r="H2168" s="223" t="n"/>
      <c r="I2168" s="258" t="n"/>
      <c r="J2168" s="186" t="n"/>
      <c r="K2168" s="223" t="n"/>
      <c r="L2168" s="223" t="n"/>
      <c r="M2168" s="259" t="n"/>
      <c r="N2168" s="223" t="n"/>
      <c r="O2168" s="223" t="n"/>
      <c r="P2168" s="260" t="n"/>
      <c r="Q2168" s="260" t="n"/>
      <c r="R2168" s="223" t="n"/>
      <c r="S2168" s="223" t="n"/>
      <c r="T2168" s="223" t="n"/>
      <c r="U2168" s="261" t="n"/>
      <c r="V2168" s="86" t="n"/>
      <c r="W2168" s="223" t="n"/>
      <c r="X2168" s="225" t="n"/>
      <c r="Y2168" s="262" t="n"/>
      <c r="Z2168" s="226" t="n"/>
      <c r="AA2168" s="241" t="n"/>
      <c r="AB2168" s="237" t="n"/>
    </row>
    <row r="2169" ht="15" customHeight="1" s="283">
      <c r="A2169" s="109" t="n"/>
      <c r="B2169" s="222" t="n"/>
      <c r="C2169" s="223" t="n"/>
      <c r="D2169" s="223" t="n"/>
      <c r="E2169" s="223" t="n"/>
      <c r="F2169" s="223" t="n"/>
      <c r="G2169" s="223" t="n"/>
      <c r="H2169" s="223" t="n"/>
      <c r="I2169" s="258" t="n"/>
      <c r="J2169" s="186" t="n"/>
      <c r="K2169" s="223" t="n"/>
      <c r="L2169" s="223" t="n"/>
      <c r="M2169" s="259" t="n"/>
      <c r="N2169" s="223" t="n"/>
      <c r="O2169" s="223" t="n"/>
      <c r="P2169" s="260" t="n"/>
      <c r="Q2169" s="260" t="n"/>
      <c r="R2169" s="223" t="n"/>
      <c r="S2169" s="223" t="n"/>
      <c r="T2169" s="223" t="n"/>
      <c r="U2169" s="261" t="n"/>
      <c r="V2169" s="86" t="n"/>
      <c r="W2169" s="223" t="n"/>
      <c r="X2169" s="225" t="n"/>
      <c r="Y2169" s="262" t="n"/>
      <c r="Z2169" s="226" t="n"/>
      <c r="AA2169" s="241" t="n"/>
      <c r="AB2169" s="237" t="n"/>
    </row>
    <row r="2170" ht="15" customHeight="1" s="283">
      <c r="A2170" s="109" t="n"/>
      <c r="B2170" s="222" t="n"/>
      <c r="C2170" s="223" t="n"/>
      <c r="D2170" s="223" t="n"/>
      <c r="E2170" s="223" t="n"/>
      <c r="F2170" s="223" t="n"/>
      <c r="G2170" s="223" t="n"/>
      <c r="H2170" s="223" t="n"/>
      <c r="I2170" s="258" t="n"/>
      <c r="J2170" s="186" t="n"/>
      <c r="K2170" s="223" t="n"/>
      <c r="L2170" s="223" t="n"/>
      <c r="M2170" s="259" t="n"/>
      <c r="N2170" s="223" t="n"/>
      <c r="O2170" s="223" t="n"/>
      <c r="P2170" s="260" t="n"/>
      <c r="Q2170" s="260" t="n"/>
      <c r="R2170" s="223" t="n"/>
      <c r="S2170" s="223" t="n"/>
      <c r="T2170" s="223" t="n"/>
      <c r="U2170" s="261" t="n"/>
      <c r="V2170" s="86" t="n"/>
      <c r="W2170" s="223" t="n"/>
      <c r="X2170" s="225" t="n"/>
      <c r="Y2170" s="262" t="n"/>
      <c r="Z2170" s="226" t="n"/>
      <c r="AA2170" s="241" t="n"/>
      <c r="AB2170" s="237" t="n"/>
    </row>
    <row r="2171" ht="15" customHeight="1" s="283">
      <c r="A2171" s="109" t="n"/>
      <c r="B2171" s="222" t="n"/>
      <c r="C2171" s="223" t="n"/>
      <c r="D2171" s="223" t="n"/>
      <c r="E2171" s="223" t="n"/>
      <c r="F2171" s="223" t="n"/>
      <c r="G2171" s="223" t="n"/>
      <c r="H2171" s="223" t="n"/>
      <c r="I2171" s="258" t="n"/>
      <c r="J2171" s="186" t="n"/>
      <c r="K2171" s="223" t="n"/>
      <c r="L2171" s="223" t="n"/>
      <c r="M2171" s="259" t="n"/>
      <c r="N2171" s="223" t="n"/>
      <c r="O2171" s="223" t="n"/>
      <c r="P2171" s="260" t="n"/>
      <c r="Q2171" s="260" t="n"/>
      <c r="R2171" s="223" t="n"/>
      <c r="S2171" s="223" t="n"/>
      <c r="T2171" s="223" t="n"/>
      <c r="U2171" s="261" t="n"/>
      <c r="V2171" s="86" t="n"/>
      <c r="W2171" s="223" t="n"/>
      <c r="X2171" s="225" t="n"/>
      <c r="Y2171" s="262" t="n"/>
      <c r="Z2171" s="226" t="n"/>
      <c r="AA2171" s="241" t="n"/>
      <c r="AB2171" s="237" t="n"/>
    </row>
    <row r="2172" ht="15" customHeight="1" s="283">
      <c r="A2172" s="109" t="n"/>
      <c r="B2172" s="222" t="n"/>
      <c r="C2172" s="223" t="n"/>
      <c r="D2172" s="223" t="n"/>
      <c r="E2172" s="223" t="n"/>
      <c r="F2172" s="223" t="n"/>
      <c r="G2172" s="223" t="n"/>
      <c r="H2172" s="223" t="n"/>
      <c r="I2172" s="258" t="n"/>
      <c r="J2172" s="186" t="n"/>
      <c r="K2172" s="223" t="n"/>
      <c r="L2172" s="223" t="n"/>
      <c r="M2172" s="259" t="n"/>
      <c r="N2172" s="223" t="n"/>
      <c r="O2172" s="223" t="n"/>
      <c r="P2172" s="260" t="n"/>
      <c r="Q2172" s="260" t="n"/>
      <c r="R2172" s="223" t="n"/>
      <c r="S2172" s="223" t="n"/>
      <c r="T2172" s="223" t="n"/>
      <c r="U2172" s="261" t="n"/>
      <c r="V2172" s="86" t="n"/>
      <c r="W2172" s="223" t="n"/>
      <c r="X2172" s="225" t="n"/>
      <c r="Y2172" s="262" t="n"/>
      <c r="Z2172" s="226" t="n"/>
      <c r="AA2172" s="241" t="n"/>
      <c r="AB2172" s="237" t="n"/>
    </row>
    <row r="2173" ht="15" customHeight="1" s="283">
      <c r="A2173" s="109" t="n"/>
      <c r="B2173" s="222" t="n"/>
      <c r="C2173" s="223" t="n"/>
      <c r="D2173" s="223" t="n"/>
      <c r="E2173" s="223" t="n"/>
      <c r="F2173" s="223" t="n"/>
      <c r="G2173" s="223" t="n"/>
      <c r="H2173" s="223" t="n"/>
      <c r="I2173" s="258" t="n"/>
      <c r="J2173" s="186" t="n"/>
      <c r="K2173" s="223" t="n"/>
      <c r="L2173" s="223" t="n"/>
      <c r="M2173" s="259" t="n"/>
      <c r="N2173" s="223" t="n"/>
      <c r="O2173" s="223" t="n"/>
      <c r="P2173" s="260" t="n"/>
      <c r="Q2173" s="260" t="n"/>
      <c r="R2173" s="223" t="n"/>
      <c r="S2173" s="223" t="n"/>
      <c r="T2173" s="223" t="n"/>
      <c r="U2173" s="261" t="n"/>
      <c r="V2173" s="86" t="n"/>
      <c r="W2173" s="223" t="n"/>
      <c r="X2173" s="225" t="n"/>
      <c r="Y2173" s="262" t="n"/>
      <c r="Z2173" s="226" t="n"/>
      <c r="AA2173" s="241" t="n"/>
      <c r="AB2173" s="237" t="n"/>
    </row>
    <row r="2174" ht="15" customHeight="1" s="283">
      <c r="A2174" s="109" t="n"/>
      <c r="B2174" s="222" t="n"/>
      <c r="C2174" s="223" t="n"/>
      <c r="D2174" s="223" t="n"/>
      <c r="E2174" s="223" t="n"/>
      <c r="F2174" s="223" t="n"/>
      <c r="G2174" s="223" t="n"/>
      <c r="H2174" s="223" t="n"/>
      <c r="I2174" s="258" t="n"/>
      <c r="J2174" s="186" t="n"/>
      <c r="K2174" s="223" t="n"/>
      <c r="L2174" s="223" t="n"/>
      <c r="M2174" s="259" t="n"/>
      <c r="N2174" s="223" t="n"/>
      <c r="O2174" s="223" t="n"/>
      <c r="P2174" s="260" t="n"/>
      <c r="Q2174" s="260" t="n"/>
      <c r="R2174" s="223" t="n"/>
      <c r="S2174" s="223" t="n"/>
      <c r="T2174" s="223" t="n"/>
      <c r="U2174" s="261" t="n"/>
      <c r="V2174" s="86" t="n"/>
      <c r="W2174" s="223" t="n"/>
      <c r="X2174" s="225" t="n"/>
      <c r="Y2174" s="262" t="n"/>
      <c r="Z2174" s="226" t="n"/>
      <c r="AA2174" s="241" t="n"/>
      <c r="AB2174" s="237" t="n"/>
    </row>
    <row r="2175" ht="15" customHeight="1" s="283">
      <c r="A2175" s="109" t="n"/>
      <c r="B2175" s="222" t="n"/>
      <c r="C2175" s="223" t="n"/>
      <c r="D2175" s="223" t="n"/>
      <c r="E2175" s="223" t="n"/>
      <c r="F2175" s="223" t="n"/>
      <c r="G2175" s="223" t="n"/>
      <c r="H2175" s="223" t="n"/>
      <c r="I2175" s="258" t="n"/>
      <c r="J2175" s="186" t="n"/>
      <c r="K2175" s="223" t="n"/>
      <c r="L2175" s="223" t="n"/>
      <c r="M2175" s="259" t="n"/>
      <c r="N2175" s="223" t="n"/>
      <c r="O2175" s="223" t="n"/>
      <c r="P2175" s="260" t="n"/>
      <c r="Q2175" s="260" t="n"/>
      <c r="R2175" s="223" t="n"/>
      <c r="S2175" s="223" t="n"/>
      <c r="T2175" s="223" t="n"/>
      <c r="U2175" s="261" t="n"/>
      <c r="V2175" s="86" t="n"/>
      <c r="W2175" s="223" t="n"/>
      <c r="X2175" s="225" t="n"/>
      <c r="Y2175" s="262" t="n"/>
      <c r="Z2175" s="226" t="n"/>
      <c r="AA2175" s="241" t="n"/>
      <c r="AB2175" s="237" t="n"/>
    </row>
    <row r="2176" ht="15" customHeight="1" s="283">
      <c r="A2176" s="109" t="n"/>
      <c r="B2176" s="222" t="n"/>
      <c r="C2176" s="223" t="n"/>
      <c r="D2176" s="223" t="n"/>
      <c r="E2176" s="223" t="n"/>
      <c r="F2176" s="223" t="n"/>
      <c r="G2176" s="223" t="n"/>
      <c r="H2176" s="223" t="n"/>
      <c r="I2176" s="258" t="n"/>
      <c r="J2176" s="186" t="n"/>
      <c r="K2176" s="223" t="n"/>
      <c r="L2176" s="223" t="n"/>
      <c r="M2176" s="259" t="n"/>
      <c r="N2176" s="223" t="n"/>
      <c r="O2176" s="223" t="n"/>
      <c r="P2176" s="260" t="n"/>
      <c r="Q2176" s="260" t="n"/>
      <c r="R2176" s="223" t="n"/>
      <c r="S2176" s="223" t="n"/>
      <c r="T2176" s="223" t="n"/>
      <c r="U2176" s="261" t="n"/>
      <c r="V2176" s="86" t="n"/>
      <c r="W2176" s="223" t="n"/>
      <c r="X2176" s="225" t="n"/>
      <c r="Y2176" s="262" t="n"/>
      <c r="Z2176" s="226" t="n"/>
      <c r="AA2176" s="241" t="n"/>
      <c r="AB2176" s="237" t="n"/>
    </row>
    <row r="2177" ht="15" customHeight="1" s="283">
      <c r="A2177" s="109" t="n"/>
      <c r="B2177" s="222" t="n"/>
      <c r="C2177" s="223" t="n"/>
      <c r="D2177" s="223" t="n"/>
      <c r="E2177" s="223" t="n"/>
      <c r="F2177" s="223" t="n"/>
      <c r="G2177" s="223" t="n"/>
      <c r="H2177" s="223" t="n"/>
      <c r="I2177" s="258" t="n"/>
      <c r="J2177" s="186" t="n"/>
      <c r="K2177" s="223" t="n"/>
      <c r="L2177" s="223" t="n"/>
      <c r="M2177" s="259" t="n"/>
      <c r="N2177" s="223" t="n"/>
      <c r="O2177" s="223" t="n"/>
      <c r="P2177" s="260" t="n"/>
      <c r="Q2177" s="260" t="n"/>
      <c r="R2177" s="223" t="n"/>
      <c r="S2177" s="223" t="n"/>
      <c r="T2177" s="223" t="n"/>
      <c r="U2177" s="261" t="n"/>
      <c r="V2177" s="86" t="n"/>
      <c r="W2177" s="223" t="n"/>
      <c r="X2177" s="225" t="n"/>
      <c r="Y2177" s="262" t="n"/>
      <c r="Z2177" s="226" t="n"/>
      <c r="AA2177" s="241" t="n"/>
      <c r="AB2177" s="237" t="n"/>
    </row>
    <row r="2178" ht="15" customHeight="1" s="283">
      <c r="A2178" s="109" t="n"/>
      <c r="B2178" s="222" t="n"/>
      <c r="C2178" s="223" t="n"/>
      <c r="D2178" s="223" t="n"/>
      <c r="E2178" s="223" t="n"/>
      <c r="F2178" s="223" t="n"/>
      <c r="G2178" s="223" t="n"/>
      <c r="H2178" s="223" t="n"/>
      <c r="I2178" s="258" t="n"/>
      <c r="J2178" s="186" t="n"/>
      <c r="K2178" s="223" t="n"/>
      <c r="L2178" s="223" t="n"/>
      <c r="M2178" s="259" t="n"/>
      <c r="N2178" s="223" t="n"/>
      <c r="O2178" s="223" t="n"/>
      <c r="P2178" s="260" t="n"/>
      <c r="Q2178" s="260" t="n"/>
      <c r="R2178" s="223" t="n"/>
      <c r="S2178" s="223" t="n"/>
      <c r="T2178" s="223" t="n"/>
      <c r="U2178" s="261" t="n"/>
      <c r="V2178" s="86" t="n"/>
      <c r="W2178" s="223" t="n"/>
      <c r="X2178" s="225" t="n"/>
      <c r="Y2178" s="262" t="n"/>
      <c r="Z2178" s="226" t="n"/>
      <c r="AA2178" s="241" t="n"/>
      <c r="AB2178" s="237" t="n"/>
    </row>
    <row r="2179" ht="15" customHeight="1" s="283">
      <c r="A2179" s="109" t="n"/>
      <c r="B2179" s="222" t="n"/>
      <c r="C2179" s="223" t="n"/>
      <c r="D2179" s="223" t="n"/>
      <c r="E2179" s="223" t="n"/>
      <c r="F2179" s="223" t="n"/>
      <c r="G2179" s="223" t="n"/>
      <c r="H2179" s="223" t="n"/>
      <c r="I2179" s="258" t="n"/>
      <c r="J2179" s="186" t="n"/>
      <c r="K2179" s="223" t="n"/>
      <c r="L2179" s="223" t="n"/>
      <c r="M2179" s="259" t="n"/>
      <c r="N2179" s="223" t="n"/>
      <c r="O2179" s="223" t="n"/>
      <c r="P2179" s="260" t="n"/>
      <c r="Q2179" s="260" t="n"/>
      <c r="R2179" s="223" t="n"/>
      <c r="S2179" s="223" t="n"/>
      <c r="T2179" s="223" t="n"/>
      <c r="U2179" s="261" t="n"/>
      <c r="V2179" s="86" t="n"/>
      <c r="W2179" s="223" t="n"/>
      <c r="X2179" s="225" t="n"/>
      <c r="Y2179" s="262" t="n"/>
      <c r="Z2179" s="226" t="n"/>
      <c r="AA2179" s="241" t="n"/>
      <c r="AB2179" s="237" t="n"/>
    </row>
    <row r="2180" ht="15" customHeight="1" s="283">
      <c r="A2180" s="109" t="n"/>
      <c r="B2180" s="222" t="n"/>
      <c r="C2180" s="223" t="n"/>
      <c r="D2180" s="223" t="n"/>
      <c r="E2180" s="223" t="n"/>
      <c r="F2180" s="223" t="n"/>
      <c r="G2180" s="223" t="n"/>
      <c r="H2180" s="223" t="n"/>
      <c r="I2180" s="258" t="n"/>
      <c r="J2180" s="186" t="n"/>
      <c r="K2180" s="223" t="n"/>
      <c r="L2180" s="223" t="n"/>
      <c r="M2180" s="259" t="n"/>
      <c r="N2180" s="223" t="n"/>
      <c r="O2180" s="223" t="n"/>
      <c r="P2180" s="260" t="n"/>
      <c r="Q2180" s="260" t="n"/>
      <c r="R2180" s="223" t="n"/>
      <c r="S2180" s="223" t="n"/>
      <c r="T2180" s="223" t="n"/>
      <c r="U2180" s="261" t="n"/>
      <c r="V2180" s="86" t="n"/>
      <c r="W2180" s="223" t="n"/>
      <c r="X2180" s="225" t="n"/>
      <c r="Y2180" s="262" t="n"/>
      <c r="Z2180" s="226" t="n"/>
      <c r="AA2180" s="241" t="n"/>
      <c r="AB2180" s="237" t="n"/>
    </row>
    <row r="2181" ht="15" customHeight="1" s="283">
      <c r="A2181" s="109" t="n"/>
      <c r="B2181" s="222" t="n"/>
      <c r="C2181" s="223" t="n"/>
      <c r="D2181" s="223" t="n"/>
      <c r="E2181" s="223" t="n"/>
      <c r="F2181" s="223" t="n"/>
      <c r="G2181" s="223" t="n"/>
      <c r="H2181" s="223" t="n"/>
      <c r="I2181" s="258" t="n"/>
      <c r="J2181" s="186" t="n"/>
      <c r="K2181" s="223" t="n"/>
      <c r="L2181" s="223" t="n"/>
      <c r="M2181" s="259" t="n"/>
      <c r="N2181" s="223" t="n"/>
      <c r="O2181" s="223" t="n"/>
      <c r="P2181" s="260" t="n"/>
      <c r="Q2181" s="260" t="n"/>
      <c r="R2181" s="223" t="n"/>
      <c r="S2181" s="223" t="n"/>
      <c r="T2181" s="223" t="n"/>
      <c r="U2181" s="261" t="n"/>
      <c r="V2181" s="86" t="n"/>
      <c r="W2181" s="223" t="n"/>
      <c r="X2181" s="225" t="n"/>
      <c r="Y2181" s="262" t="n"/>
      <c r="Z2181" s="226" t="n"/>
      <c r="AA2181" s="241" t="n"/>
      <c r="AB2181" s="237" t="n"/>
    </row>
    <row r="2182" ht="15" customHeight="1" s="283">
      <c r="A2182" s="109" t="n"/>
      <c r="B2182" s="222" t="n"/>
      <c r="C2182" s="223" t="n"/>
      <c r="D2182" s="223" t="n"/>
      <c r="E2182" s="223" t="n"/>
      <c r="F2182" s="223" t="n"/>
      <c r="G2182" s="223" t="n"/>
      <c r="H2182" s="223" t="n"/>
      <c r="I2182" s="258" t="n"/>
      <c r="J2182" s="186" t="n"/>
      <c r="K2182" s="223" t="n"/>
      <c r="L2182" s="223" t="n"/>
      <c r="M2182" s="259" t="n"/>
      <c r="N2182" s="223" t="n"/>
      <c r="O2182" s="223" t="n"/>
      <c r="P2182" s="260" t="n"/>
      <c r="Q2182" s="260" t="n"/>
      <c r="R2182" s="223" t="n"/>
      <c r="S2182" s="223" t="n"/>
      <c r="T2182" s="223" t="n"/>
      <c r="U2182" s="261" t="n"/>
      <c r="V2182" s="86" t="n"/>
      <c r="W2182" s="223" t="n"/>
      <c r="X2182" s="225" t="n"/>
      <c r="Y2182" s="262" t="n"/>
      <c r="Z2182" s="226" t="n"/>
      <c r="AA2182" s="241" t="n"/>
      <c r="AB2182" s="237" t="n"/>
    </row>
    <row r="2183" ht="15" customHeight="1" s="283">
      <c r="A2183" s="109" t="n"/>
      <c r="B2183" s="222" t="n"/>
      <c r="C2183" s="223" t="n"/>
      <c r="D2183" s="223" t="n"/>
      <c r="E2183" s="223" t="n"/>
      <c r="F2183" s="223" t="n"/>
      <c r="G2183" s="223" t="n"/>
      <c r="H2183" s="223" t="n"/>
      <c r="I2183" s="258" t="n"/>
      <c r="J2183" s="186" t="n"/>
      <c r="K2183" s="223" t="n"/>
      <c r="L2183" s="223" t="n"/>
      <c r="M2183" s="259" t="n"/>
      <c r="N2183" s="223" t="n"/>
      <c r="O2183" s="223" t="n"/>
      <c r="P2183" s="260" t="n"/>
      <c r="Q2183" s="260" t="n"/>
      <c r="R2183" s="223" t="n"/>
      <c r="S2183" s="223" t="n"/>
      <c r="T2183" s="223" t="n"/>
      <c r="U2183" s="261" t="n"/>
      <c r="V2183" s="86" t="n"/>
      <c r="W2183" s="223" t="n"/>
      <c r="X2183" s="225" t="n"/>
      <c r="Y2183" s="262" t="n"/>
      <c r="Z2183" s="226" t="n"/>
      <c r="AA2183" s="241" t="n"/>
      <c r="AB2183" s="237" t="n"/>
    </row>
    <row r="2184" ht="15" customHeight="1" s="283">
      <c r="A2184" s="109" t="n"/>
      <c r="B2184" s="222" t="n"/>
      <c r="C2184" s="223" t="n"/>
      <c r="D2184" s="223" t="n"/>
      <c r="E2184" s="223" t="n"/>
      <c r="F2184" s="223" t="n"/>
      <c r="G2184" s="223" t="n"/>
      <c r="H2184" s="223" t="n"/>
      <c r="I2184" s="258" t="n"/>
      <c r="J2184" s="186" t="n"/>
      <c r="K2184" s="223" t="n"/>
      <c r="L2184" s="223" t="n"/>
      <c r="M2184" s="259" t="n"/>
      <c r="N2184" s="223" t="n"/>
      <c r="O2184" s="223" t="n"/>
      <c r="P2184" s="260" t="n"/>
      <c r="Q2184" s="260" t="n"/>
      <c r="R2184" s="223" t="n"/>
      <c r="S2184" s="223" t="n"/>
      <c r="T2184" s="223" t="n"/>
      <c r="U2184" s="261" t="n"/>
      <c r="V2184" s="86" t="n"/>
      <c r="W2184" s="223" t="n"/>
      <c r="X2184" s="225" t="n"/>
      <c r="Y2184" s="262" t="n"/>
      <c r="Z2184" s="226" t="n"/>
      <c r="AA2184" s="241" t="n"/>
      <c r="AB2184" s="237" t="n"/>
    </row>
    <row r="2185" ht="15" customHeight="1" s="283">
      <c r="A2185" s="109" t="n"/>
      <c r="B2185" s="222" t="n"/>
      <c r="C2185" s="223" t="n"/>
      <c r="D2185" s="223" t="n"/>
      <c r="E2185" s="223" t="n"/>
      <c r="F2185" s="223" t="n"/>
      <c r="G2185" s="223" t="n"/>
      <c r="H2185" s="223" t="n"/>
      <c r="I2185" s="258" t="n"/>
      <c r="J2185" s="186" t="n"/>
      <c r="K2185" s="223" t="n"/>
      <c r="L2185" s="223" t="n"/>
      <c r="M2185" s="259" t="n"/>
      <c r="N2185" s="223" t="n"/>
      <c r="O2185" s="223" t="n"/>
      <c r="P2185" s="260" t="n"/>
      <c r="Q2185" s="260" t="n"/>
      <c r="R2185" s="223" t="n"/>
      <c r="S2185" s="223" t="n"/>
      <c r="T2185" s="223" t="n"/>
      <c r="U2185" s="261" t="n"/>
      <c r="V2185" s="86" t="n"/>
      <c r="W2185" s="223" t="n"/>
      <c r="X2185" s="225" t="n"/>
      <c r="Y2185" s="262" t="n"/>
      <c r="Z2185" s="226" t="n"/>
      <c r="AA2185" s="241" t="n"/>
      <c r="AB2185" s="237" t="n"/>
    </row>
    <row r="2186" ht="15" customHeight="1" s="283">
      <c r="A2186" s="109" t="n"/>
      <c r="B2186" s="222" t="n"/>
      <c r="C2186" s="223" t="n"/>
      <c r="D2186" s="223" t="n"/>
      <c r="E2186" s="223" t="n"/>
      <c r="F2186" s="223" t="n"/>
      <c r="G2186" s="223" t="n"/>
      <c r="H2186" s="223" t="n"/>
      <c r="I2186" s="258" t="n"/>
      <c r="J2186" s="186" t="n"/>
      <c r="K2186" s="223" t="n"/>
      <c r="L2186" s="223" t="n"/>
      <c r="M2186" s="259" t="n"/>
      <c r="N2186" s="223" t="n"/>
      <c r="O2186" s="223" t="n"/>
      <c r="P2186" s="260" t="n"/>
      <c r="Q2186" s="260" t="n"/>
      <c r="R2186" s="223" t="n"/>
      <c r="S2186" s="223" t="n"/>
      <c r="T2186" s="223" t="n"/>
      <c r="U2186" s="261" t="n"/>
      <c r="V2186" s="86" t="n"/>
      <c r="W2186" s="223" t="n"/>
      <c r="X2186" s="225" t="n"/>
      <c r="Y2186" s="262" t="n"/>
      <c r="Z2186" s="226" t="n"/>
      <c r="AA2186" s="241" t="n"/>
      <c r="AB2186" s="237" t="n"/>
    </row>
    <row r="2187" ht="15" customHeight="1" s="283">
      <c r="A2187" s="109" t="n"/>
      <c r="B2187" s="222" t="n"/>
      <c r="C2187" s="223" t="n"/>
      <c r="D2187" s="223" t="n"/>
      <c r="E2187" s="223" t="n"/>
      <c r="F2187" s="223" t="n"/>
      <c r="G2187" s="223" t="n"/>
      <c r="H2187" s="223" t="n"/>
      <c r="I2187" s="258" t="n"/>
      <c r="J2187" s="186" t="n"/>
      <c r="K2187" s="223" t="n"/>
      <c r="L2187" s="223" t="n"/>
      <c r="M2187" s="259" t="n"/>
      <c r="N2187" s="223" t="n"/>
      <c r="O2187" s="223" t="n"/>
      <c r="P2187" s="260" t="n"/>
      <c r="Q2187" s="260" t="n"/>
      <c r="R2187" s="223" t="n"/>
      <c r="S2187" s="223" t="n"/>
      <c r="T2187" s="223" t="n"/>
      <c r="U2187" s="261" t="n"/>
      <c r="V2187" s="86" t="n"/>
      <c r="W2187" s="223" t="n"/>
      <c r="X2187" s="225" t="n"/>
      <c r="Y2187" s="262" t="n"/>
      <c r="Z2187" s="226" t="n"/>
      <c r="AA2187" s="241" t="n"/>
      <c r="AB2187" s="237" t="n"/>
    </row>
    <row r="2188" ht="15" customHeight="1" s="283">
      <c r="A2188" s="109" t="n"/>
      <c r="B2188" s="222" t="n"/>
      <c r="C2188" s="223" t="n"/>
      <c r="D2188" s="223" t="n"/>
      <c r="E2188" s="223" t="n"/>
      <c r="F2188" s="223" t="n"/>
      <c r="G2188" s="223" t="n"/>
      <c r="H2188" s="223" t="n"/>
      <c r="I2188" s="258" t="n"/>
      <c r="J2188" s="186" t="n"/>
      <c r="K2188" s="223" t="n"/>
      <c r="L2188" s="223" t="n"/>
      <c r="M2188" s="259" t="n"/>
      <c r="N2188" s="223" t="n"/>
      <c r="O2188" s="223" t="n"/>
      <c r="P2188" s="260" t="n"/>
      <c r="Q2188" s="260" t="n"/>
      <c r="R2188" s="223" t="n"/>
      <c r="S2188" s="223" t="n"/>
      <c r="T2188" s="223" t="n"/>
      <c r="U2188" s="261" t="n"/>
      <c r="V2188" s="86" t="n"/>
      <c r="W2188" s="223" t="n"/>
      <c r="X2188" s="225" t="n"/>
      <c r="Y2188" s="262" t="n"/>
      <c r="Z2188" s="226" t="n"/>
      <c r="AA2188" s="241" t="n"/>
      <c r="AB2188" s="237" t="n"/>
    </row>
    <row r="2189" ht="15" customHeight="1" s="283">
      <c r="A2189" s="109" t="n"/>
      <c r="B2189" s="222" t="n"/>
      <c r="C2189" s="223" t="n"/>
      <c r="D2189" s="223" t="n"/>
      <c r="E2189" s="223" t="n"/>
      <c r="F2189" s="223" t="n"/>
      <c r="G2189" s="223" t="n"/>
      <c r="H2189" s="223" t="n"/>
      <c r="I2189" s="258" t="n"/>
      <c r="J2189" s="186" t="n"/>
      <c r="K2189" s="223" t="n"/>
      <c r="L2189" s="223" t="n"/>
      <c r="M2189" s="259" t="n"/>
      <c r="N2189" s="223" t="n"/>
      <c r="O2189" s="223" t="n"/>
      <c r="P2189" s="260" t="n"/>
      <c r="Q2189" s="260" t="n"/>
      <c r="R2189" s="223" t="n"/>
      <c r="S2189" s="223" t="n"/>
      <c r="T2189" s="223" t="n"/>
      <c r="U2189" s="261" t="n"/>
      <c r="V2189" s="86" t="n"/>
      <c r="W2189" s="223" t="n"/>
      <c r="X2189" s="225" t="n"/>
      <c r="Y2189" s="262" t="n"/>
      <c r="Z2189" s="226" t="n"/>
      <c r="AA2189" s="241" t="n"/>
      <c r="AB2189" s="237" t="n"/>
    </row>
    <row r="2190" ht="15" customHeight="1" s="283">
      <c r="A2190" s="109" t="n"/>
      <c r="B2190" s="222" t="n"/>
      <c r="C2190" s="223" t="n"/>
      <c r="D2190" s="223" t="n"/>
      <c r="E2190" s="223" t="n"/>
      <c r="F2190" s="223" t="n"/>
      <c r="G2190" s="223" t="n"/>
      <c r="H2190" s="223" t="n"/>
      <c r="I2190" s="258" t="n"/>
      <c r="J2190" s="186" t="n"/>
      <c r="K2190" s="223" t="n"/>
      <c r="L2190" s="223" t="n"/>
      <c r="M2190" s="259" t="n"/>
      <c r="N2190" s="223" t="n"/>
      <c r="O2190" s="223" t="n"/>
      <c r="P2190" s="260" t="n"/>
      <c r="Q2190" s="260" t="n"/>
      <c r="R2190" s="223" t="n"/>
      <c r="S2190" s="223" t="n"/>
      <c r="T2190" s="223" t="n"/>
      <c r="U2190" s="261" t="n"/>
      <c r="V2190" s="86" t="n"/>
      <c r="W2190" s="223" t="n"/>
      <c r="X2190" s="225" t="n"/>
      <c r="Y2190" s="262" t="n"/>
      <c r="Z2190" s="226" t="n"/>
      <c r="AA2190" s="241" t="n"/>
      <c r="AB2190" s="237" t="n"/>
    </row>
    <row r="2191" ht="15" customHeight="1" s="283">
      <c r="A2191" s="109" t="n"/>
      <c r="B2191" s="222" t="n"/>
      <c r="C2191" s="223" t="n"/>
      <c r="D2191" s="223" t="n"/>
      <c r="E2191" s="223" t="n"/>
      <c r="F2191" s="223" t="n"/>
      <c r="G2191" s="223" t="n"/>
      <c r="H2191" s="223" t="n"/>
      <c r="I2191" s="258" t="n"/>
      <c r="J2191" s="186" t="n"/>
      <c r="K2191" s="223" t="n"/>
      <c r="L2191" s="223" t="n"/>
      <c r="M2191" s="259" t="n"/>
      <c r="N2191" s="223" t="n"/>
      <c r="O2191" s="223" t="n"/>
      <c r="P2191" s="260" t="n"/>
      <c r="Q2191" s="260" t="n"/>
      <c r="R2191" s="223" t="n"/>
      <c r="S2191" s="223" t="n"/>
      <c r="T2191" s="223" t="n"/>
      <c r="U2191" s="261" t="n"/>
      <c r="V2191" s="86" t="n"/>
      <c r="W2191" s="223" t="n"/>
      <c r="X2191" s="225" t="n"/>
      <c r="Y2191" s="262" t="n"/>
      <c r="Z2191" s="226" t="n"/>
      <c r="AA2191" s="241" t="n"/>
      <c r="AB2191" s="237" t="n"/>
    </row>
    <row r="2192" ht="15" customHeight="1" s="283">
      <c r="A2192" s="109" t="n"/>
      <c r="B2192" s="222" t="n"/>
      <c r="C2192" s="223" t="n"/>
      <c r="D2192" s="223" t="n"/>
      <c r="E2192" s="223" t="n"/>
      <c r="F2192" s="223" t="n"/>
      <c r="G2192" s="223" t="n"/>
      <c r="H2192" s="223" t="n"/>
      <c r="I2192" s="258" t="n"/>
      <c r="J2192" s="186" t="n"/>
      <c r="K2192" s="223" t="n"/>
      <c r="L2192" s="223" t="n"/>
      <c r="M2192" s="259" t="n"/>
      <c r="N2192" s="223" t="n"/>
      <c r="O2192" s="223" t="n"/>
      <c r="P2192" s="260" t="n"/>
      <c r="Q2192" s="260" t="n"/>
      <c r="R2192" s="223" t="n"/>
      <c r="S2192" s="223" t="n"/>
      <c r="T2192" s="223" t="n"/>
      <c r="U2192" s="261" t="n"/>
      <c r="V2192" s="86" t="n"/>
      <c r="W2192" s="223" t="n"/>
      <c r="X2192" s="225" t="n"/>
      <c r="Y2192" s="262" t="n"/>
      <c r="Z2192" s="226" t="n"/>
      <c r="AA2192" s="241" t="n"/>
      <c r="AB2192" s="237" t="n"/>
    </row>
    <row r="2193" ht="15" customHeight="1" s="283">
      <c r="A2193" s="109" t="n"/>
      <c r="B2193" s="222" t="n"/>
      <c r="C2193" s="223" t="n"/>
      <c r="D2193" s="223" t="n"/>
      <c r="E2193" s="223" t="n"/>
      <c r="F2193" s="223" t="n"/>
      <c r="G2193" s="223" t="n"/>
      <c r="H2193" s="223" t="n"/>
      <c r="I2193" s="258" t="n"/>
      <c r="J2193" s="186" t="n"/>
      <c r="K2193" s="223" t="n"/>
      <c r="L2193" s="223" t="n"/>
      <c r="M2193" s="259" t="n"/>
      <c r="N2193" s="223" t="n"/>
      <c r="O2193" s="223" t="n"/>
      <c r="P2193" s="260" t="n"/>
      <c r="Q2193" s="260" t="n"/>
      <c r="R2193" s="223" t="n"/>
      <c r="S2193" s="223" t="n"/>
      <c r="T2193" s="223" t="n"/>
      <c r="U2193" s="261" t="n"/>
      <c r="V2193" s="86" t="n"/>
      <c r="W2193" s="223" t="n"/>
      <c r="X2193" s="225" t="n"/>
      <c r="Y2193" s="262" t="n"/>
      <c r="Z2193" s="226" t="n"/>
      <c r="AA2193" s="241" t="n"/>
      <c r="AB2193" s="237" t="n"/>
    </row>
    <row r="2194" ht="15" customHeight="1" s="283">
      <c r="A2194" s="109" t="n"/>
      <c r="B2194" s="222" t="n"/>
      <c r="C2194" s="223" t="n"/>
      <c r="D2194" s="223" t="n"/>
      <c r="E2194" s="223" t="n"/>
      <c r="F2194" s="223" t="n"/>
      <c r="G2194" s="223" t="n"/>
      <c r="H2194" s="223" t="n"/>
      <c r="I2194" s="258" t="n"/>
      <c r="J2194" s="186" t="n"/>
      <c r="K2194" s="223" t="n"/>
      <c r="L2194" s="223" t="n"/>
      <c r="M2194" s="259" t="n"/>
      <c r="N2194" s="223" t="n"/>
      <c r="O2194" s="223" t="n"/>
      <c r="P2194" s="260" t="n"/>
      <c r="Q2194" s="260" t="n"/>
      <c r="R2194" s="223" t="n"/>
      <c r="S2194" s="223" t="n"/>
      <c r="T2194" s="223" t="n"/>
      <c r="U2194" s="261" t="n"/>
      <c r="V2194" s="86" t="n"/>
      <c r="W2194" s="223" t="n"/>
      <c r="X2194" s="225" t="n"/>
      <c r="Y2194" s="262" t="n"/>
      <c r="Z2194" s="226" t="n"/>
      <c r="AA2194" s="241" t="n"/>
      <c r="AB2194" s="237" t="n"/>
    </row>
    <row r="2195" ht="15" customHeight="1" s="283">
      <c r="A2195" s="109" t="n"/>
      <c r="B2195" s="222" t="n"/>
      <c r="C2195" s="223" t="n"/>
      <c r="D2195" s="223" t="n"/>
      <c r="E2195" s="223" t="n"/>
      <c r="F2195" s="223" t="n"/>
      <c r="G2195" s="223" t="n"/>
      <c r="H2195" s="223" t="n"/>
      <c r="I2195" s="258" t="n"/>
      <c r="J2195" s="186" t="n"/>
      <c r="K2195" s="223" t="n"/>
      <c r="L2195" s="223" t="n"/>
      <c r="M2195" s="259" t="n"/>
      <c r="N2195" s="223" t="n"/>
      <c r="O2195" s="223" t="n"/>
      <c r="P2195" s="260" t="n"/>
      <c r="Q2195" s="260" t="n"/>
      <c r="R2195" s="223" t="n"/>
      <c r="S2195" s="223" t="n"/>
      <c r="T2195" s="223" t="n"/>
      <c r="U2195" s="261" t="n"/>
      <c r="V2195" s="86" t="n"/>
      <c r="W2195" s="223" t="n"/>
      <c r="X2195" s="225" t="n"/>
      <c r="Y2195" s="262" t="n"/>
      <c r="Z2195" s="226" t="n"/>
      <c r="AA2195" s="241" t="n"/>
      <c r="AB2195" s="237" t="n"/>
    </row>
    <row r="2196" ht="15" customHeight="1" s="283">
      <c r="A2196" s="109" t="n"/>
      <c r="B2196" s="222" t="n"/>
      <c r="C2196" s="223" t="n"/>
      <c r="D2196" s="223" t="n"/>
      <c r="E2196" s="223" t="n"/>
      <c r="F2196" s="223" t="n"/>
      <c r="G2196" s="223" t="n"/>
      <c r="H2196" s="223" t="n"/>
      <c r="I2196" s="258" t="n"/>
      <c r="J2196" s="186" t="n"/>
      <c r="K2196" s="223" t="n"/>
      <c r="L2196" s="223" t="n"/>
      <c r="M2196" s="259" t="n"/>
      <c r="N2196" s="223" t="n"/>
      <c r="O2196" s="223" t="n"/>
      <c r="P2196" s="260" t="n"/>
      <c r="Q2196" s="260" t="n"/>
      <c r="R2196" s="223" t="n"/>
      <c r="S2196" s="223" t="n"/>
      <c r="T2196" s="223" t="n"/>
      <c r="U2196" s="261" t="n"/>
      <c r="V2196" s="86" t="n"/>
      <c r="W2196" s="223" t="n"/>
      <c r="X2196" s="225" t="n"/>
      <c r="Y2196" s="262" t="n"/>
      <c r="Z2196" s="226" t="n"/>
      <c r="AA2196" s="241" t="n"/>
      <c r="AB2196" s="237" t="n"/>
    </row>
    <row r="2197" ht="15" customHeight="1" s="283">
      <c r="A2197" s="109" t="n"/>
      <c r="B2197" s="222" t="n"/>
      <c r="C2197" s="223" t="n"/>
      <c r="D2197" s="223" t="n"/>
      <c r="E2197" s="223" t="n"/>
      <c r="F2197" s="223" t="n"/>
      <c r="G2197" s="223" t="n"/>
      <c r="H2197" s="223" t="n"/>
      <c r="I2197" s="258" t="n"/>
      <c r="J2197" s="186" t="n"/>
      <c r="K2197" s="223" t="n"/>
      <c r="L2197" s="223" t="n"/>
      <c r="M2197" s="259" t="n"/>
      <c r="N2197" s="223" t="n"/>
      <c r="O2197" s="223" t="n"/>
      <c r="P2197" s="260" t="n"/>
      <c r="Q2197" s="260" t="n"/>
      <c r="R2197" s="223" t="n"/>
      <c r="S2197" s="223" t="n"/>
      <c r="T2197" s="223" t="n"/>
      <c r="U2197" s="261" t="n"/>
      <c r="V2197" s="86" t="n"/>
      <c r="W2197" s="223" t="n"/>
      <c r="X2197" s="225" t="n"/>
      <c r="Y2197" s="262" t="n"/>
      <c r="Z2197" s="226" t="n"/>
      <c r="AA2197" s="241" t="n"/>
      <c r="AB2197" s="237" t="n"/>
    </row>
    <row r="2198" ht="15" customHeight="1" s="283">
      <c r="A2198" s="109" t="n"/>
      <c r="B2198" s="222" t="n"/>
      <c r="C2198" s="223" t="n"/>
      <c r="D2198" s="223" t="n"/>
      <c r="E2198" s="223" t="n"/>
      <c r="F2198" s="223" t="n"/>
      <c r="G2198" s="223" t="n"/>
      <c r="H2198" s="223" t="n"/>
      <c r="I2198" s="258" t="n"/>
      <c r="J2198" s="186" t="n"/>
      <c r="K2198" s="223" t="n"/>
      <c r="L2198" s="223" t="n"/>
      <c r="M2198" s="259" t="n"/>
      <c r="N2198" s="223" t="n"/>
      <c r="O2198" s="223" t="n"/>
      <c r="P2198" s="260" t="n"/>
      <c r="Q2198" s="260" t="n"/>
      <c r="R2198" s="223" t="n"/>
      <c r="S2198" s="223" t="n"/>
      <c r="T2198" s="223" t="n"/>
      <c r="U2198" s="261" t="n"/>
      <c r="V2198" s="86" t="n"/>
      <c r="W2198" s="223" t="n"/>
      <c r="X2198" s="225" t="n"/>
      <c r="Y2198" s="262" t="n"/>
      <c r="Z2198" s="226" t="n"/>
      <c r="AA2198" s="241" t="n"/>
      <c r="AB2198" s="237" t="n"/>
    </row>
    <row r="2199" ht="15" customHeight="1" s="283">
      <c r="A2199" s="109" t="n"/>
      <c r="B2199" s="222" t="n"/>
      <c r="C2199" s="223" t="n"/>
      <c r="D2199" s="223" t="n"/>
      <c r="E2199" s="223" t="n"/>
      <c r="F2199" s="223" t="n"/>
      <c r="G2199" s="223" t="n"/>
      <c r="H2199" s="223" t="n"/>
      <c r="I2199" s="258" t="n"/>
      <c r="J2199" s="186" t="n"/>
      <c r="K2199" s="223" t="n"/>
      <c r="L2199" s="223" t="n"/>
      <c r="M2199" s="259" t="n"/>
      <c r="N2199" s="223" t="n"/>
      <c r="O2199" s="223" t="n"/>
      <c r="P2199" s="260" t="n"/>
      <c r="Q2199" s="260" t="n"/>
      <c r="R2199" s="223" t="n"/>
      <c r="S2199" s="223" t="n"/>
      <c r="T2199" s="223" t="n"/>
      <c r="U2199" s="261" t="n"/>
      <c r="V2199" s="86" t="n"/>
      <c r="W2199" s="223" t="n"/>
      <c r="X2199" s="225" t="n"/>
      <c r="Y2199" s="262" t="n"/>
      <c r="Z2199" s="226" t="n"/>
      <c r="AA2199" s="241" t="n"/>
      <c r="AB2199" s="237" t="n"/>
    </row>
    <row r="2200" ht="15" customHeight="1" s="283">
      <c r="A2200" s="109" t="n"/>
      <c r="B2200" s="222" t="n"/>
      <c r="C2200" s="223" t="n"/>
      <c r="D2200" s="223" t="n"/>
      <c r="E2200" s="223" t="n"/>
      <c r="F2200" s="223" t="n"/>
      <c r="G2200" s="223" t="n"/>
      <c r="H2200" s="223" t="n"/>
      <c r="I2200" s="258" t="n"/>
      <c r="J2200" s="186" t="n"/>
      <c r="K2200" s="223" t="n"/>
      <c r="L2200" s="223" t="n"/>
      <c r="M2200" s="259" t="n"/>
      <c r="N2200" s="223" t="n"/>
      <c r="O2200" s="223" t="n"/>
      <c r="P2200" s="260" t="n"/>
      <c r="Q2200" s="260" t="n"/>
      <c r="R2200" s="223" t="n"/>
      <c r="S2200" s="223" t="n"/>
      <c r="T2200" s="223" t="n"/>
      <c r="U2200" s="261" t="n"/>
      <c r="V2200" s="86" t="n"/>
      <c r="W2200" s="223" t="n"/>
      <c r="X2200" s="225" t="n"/>
      <c r="Y2200" s="262" t="n"/>
      <c r="Z2200" s="226" t="n"/>
      <c r="AA2200" s="241" t="n"/>
      <c r="AB2200" s="237" t="n"/>
    </row>
    <row r="2201" ht="15" customHeight="1" s="283">
      <c r="A2201" s="109" t="n"/>
      <c r="B2201" s="222" t="n"/>
      <c r="C2201" s="223" t="n"/>
      <c r="D2201" s="223" t="n"/>
      <c r="E2201" s="223" t="n"/>
      <c r="F2201" s="223" t="n"/>
      <c r="G2201" s="223" t="n"/>
      <c r="H2201" s="223" t="n"/>
      <c r="I2201" s="258" t="n"/>
      <c r="J2201" s="186" t="n"/>
      <c r="K2201" s="223" t="n"/>
      <c r="L2201" s="223" t="n"/>
      <c r="M2201" s="259" t="n"/>
      <c r="N2201" s="223" t="n"/>
      <c r="O2201" s="223" t="n"/>
      <c r="P2201" s="260" t="n"/>
      <c r="Q2201" s="260" t="n"/>
      <c r="R2201" s="223" t="n"/>
      <c r="S2201" s="223" t="n"/>
      <c r="T2201" s="223" t="n"/>
      <c r="U2201" s="261" t="n"/>
      <c r="V2201" s="86" t="n"/>
      <c r="W2201" s="223" t="n"/>
      <c r="X2201" s="225" t="n"/>
      <c r="Y2201" s="262" t="n"/>
      <c r="Z2201" s="226" t="n"/>
      <c r="AA2201" s="241" t="n"/>
      <c r="AB2201" s="237" t="n"/>
    </row>
    <row r="2202" ht="15" customHeight="1" s="283">
      <c r="A2202" s="109" t="n"/>
      <c r="B2202" s="222" t="n"/>
      <c r="C2202" s="223" t="n"/>
      <c r="D2202" s="223" t="n"/>
      <c r="E2202" s="223" t="n"/>
      <c r="F2202" s="223" t="n"/>
      <c r="G2202" s="223" t="n"/>
      <c r="H2202" s="223" t="n"/>
      <c r="I2202" s="258" t="n"/>
      <c r="J2202" s="186" t="n"/>
      <c r="K2202" s="223" t="n"/>
      <c r="L2202" s="223" t="n"/>
      <c r="M2202" s="259" t="n"/>
      <c r="N2202" s="223" t="n"/>
      <c r="O2202" s="223" t="n"/>
      <c r="P2202" s="260" t="n"/>
      <c r="Q2202" s="260" t="n"/>
      <c r="R2202" s="223" t="n"/>
      <c r="S2202" s="223" t="n"/>
      <c r="T2202" s="223" t="n"/>
      <c r="U2202" s="261" t="n"/>
      <c r="V2202" s="86" t="n"/>
      <c r="W2202" s="223" t="n"/>
      <c r="X2202" s="225" t="n"/>
      <c r="Y2202" s="262" t="n"/>
      <c r="Z2202" s="226" t="n"/>
      <c r="AA2202" s="241" t="n"/>
      <c r="AB2202" s="237" t="n"/>
    </row>
    <row r="2203" ht="15" customHeight="1" s="283">
      <c r="A2203" s="109" t="n"/>
      <c r="B2203" s="222" t="n"/>
      <c r="C2203" s="223" t="n"/>
      <c r="D2203" s="223" t="n"/>
      <c r="E2203" s="223" t="n"/>
      <c r="F2203" s="223" t="n"/>
      <c r="G2203" s="223" t="n"/>
      <c r="H2203" s="223" t="n"/>
      <c r="I2203" s="258" t="n"/>
      <c r="J2203" s="186" t="n"/>
      <c r="K2203" s="223" t="n"/>
      <c r="L2203" s="223" t="n"/>
      <c r="M2203" s="259" t="n"/>
      <c r="N2203" s="223" t="n"/>
      <c r="O2203" s="223" t="n"/>
      <c r="P2203" s="260" t="n"/>
      <c r="Q2203" s="260" t="n"/>
      <c r="R2203" s="223" t="n"/>
      <c r="S2203" s="223" t="n"/>
      <c r="T2203" s="223" t="n"/>
      <c r="U2203" s="261" t="n"/>
      <c r="V2203" s="86" t="n"/>
      <c r="W2203" s="223" t="n"/>
      <c r="X2203" s="225" t="n"/>
      <c r="Y2203" s="262" t="n"/>
      <c r="Z2203" s="226" t="n"/>
      <c r="AA2203" s="241" t="n"/>
      <c r="AB2203" s="237" t="n"/>
    </row>
    <row r="2204" ht="15" customHeight="1" s="283">
      <c r="A2204" s="109" t="n"/>
      <c r="B2204" s="222" t="n"/>
      <c r="C2204" s="223" t="n"/>
      <c r="D2204" s="223" t="n"/>
      <c r="E2204" s="223" t="n"/>
      <c r="F2204" s="223" t="n"/>
      <c r="G2204" s="223" t="n"/>
      <c r="H2204" s="223" t="n"/>
      <c r="I2204" s="258" t="n"/>
      <c r="J2204" s="186" t="n"/>
      <c r="K2204" s="223" t="n"/>
      <c r="L2204" s="223" t="n"/>
      <c r="M2204" s="259" t="n"/>
      <c r="N2204" s="223" t="n"/>
      <c r="O2204" s="223" t="n"/>
      <c r="P2204" s="260" t="n"/>
      <c r="Q2204" s="260" t="n"/>
      <c r="R2204" s="223" t="n"/>
      <c r="S2204" s="223" t="n"/>
      <c r="T2204" s="223" t="n"/>
      <c r="U2204" s="261" t="n"/>
      <c r="V2204" s="86" t="n"/>
      <c r="W2204" s="223" t="n"/>
      <c r="X2204" s="225" t="n"/>
      <c r="Y2204" s="262" t="n"/>
      <c r="Z2204" s="226" t="n"/>
      <c r="AA2204" s="241" t="n"/>
      <c r="AB2204" s="237" t="n"/>
    </row>
    <row r="2205" ht="15" customHeight="1" s="283">
      <c r="A2205" s="109" t="n"/>
      <c r="B2205" s="222" t="n"/>
      <c r="C2205" s="223" t="n"/>
      <c r="D2205" s="223" t="n"/>
      <c r="E2205" s="223" t="n"/>
      <c r="F2205" s="223" t="n"/>
      <c r="G2205" s="223" t="n"/>
      <c r="H2205" s="223" t="n"/>
      <c r="I2205" s="258" t="n"/>
      <c r="J2205" s="186" t="n"/>
      <c r="K2205" s="223" t="n"/>
      <c r="L2205" s="223" t="n"/>
      <c r="M2205" s="259" t="n"/>
      <c r="N2205" s="223" t="n"/>
      <c r="O2205" s="223" t="n"/>
      <c r="P2205" s="260" t="n"/>
      <c r="Q2205" s="260" t="n"/>
      <c r="R2205" s="223" t="n"/>
      <c r="S2205" s="223" t="n"/>
      <c r="T2205" s="223" t="n"/>
      <c r="U2205" s="261" t="n"/>
      <c r="V2205" s="86" t="n"/>
      <c r="W2205" s="223" t="n"/>
      <c r="X2205" s="225" t="n"/>
      <c r="Y2205" s="262" t="n"/>
      <c r="Z2205" s="226" t="n"/>
      <c r="AA2205" s="241" t="n"/>
      <c r="AB2205" s="237" t="n"/>
    </row>
    <row r="2206" ht="15" customHeight="1" s="283">
      <c r="A2206" s="109" t="n"/>
      <c r="B2206" s="222" t="n"/>
      <c r="C2206" s="223" t="n"/>
      <c r="D2206" s="223" t="n"/>
      <c r="E2206" s="223" t="n"/>
      <c r="F2206" s="223" t="n"/>
      <c r="G2206" s="223" t="n"/>
      <c r="H2206" s="223" t="n"/>
      <c r="I2206" s="258" t="n"/>
      <c r="J2206" s="186" t="n"/>
      <c r="K2206" s="223" t="n"/>
      <c r="L2206" s="223" t="n"/>
      <c r="M2206" s="259" t="n"/>
      <c r="N2206" s="223" t="n"/>
      <c r="O2206" s="223" t="n"/>
      <c r="P2206" s="260" t="n"/>
      <c r="Q2206" s="260" t="n"/>
      <c r="R2206" s="223" t="n"/>
      <c r="S2206" s="223" t="n"/>
      <c r="T2206" s="223" t="n"/>
      <c r="U2206" s="261" t="n"/>
      <c r="V2206" s="86" t="n"/>
      <c r="W2206" s="223" t="n"/>
      <c r="X2206" s="225" t="n"/>
      <c r="Y2206" s="262" t="n"/>
      <c r="Z2206" s="226" t="n"/>
      <c r="AA2206" s="241" t="n"/>
      <c r="AB2206" s="237" t="n"/>
    </row>
    <row r="2207" ht="15" customHeight="1" s="283">
      <c r="A2207" s="109" t="n"/>
      <c r="B2207" s="222" t="n"/>
      <c r="C2207" s="223" t="n"/>
      <c r="D2207" s="223" t="n"/>
      <c r="E2207" s="223" t="n"/>
      <c r="F2207" s="223" t="n"/>
      <c r="G2207" s="223" t="n"/>
      <c r="H2207" s="223" t="n"/>
      <c r="I2207" s="258" t="n"/>
      <c r="J2207" s="186" t="n"/>
      <c r="K2207" s="223" t="n"/>
      <c r="L2207" s="223" t="n"/>
      <c r="M2207" s="259" t="n"/>
      <c r="N2207" s="223" t="n"/>
      <c r="O2207" s="223" t="n"/>
      <c r="P2207" s="260" t="n"/>
      <c r="Q2207" s="260" t="n"/>
      <c r="R2207" s="223" t="n"/>
      <c r="S2207" s="223" t="n"/>
      <c r="T2207" s="223" t="n"/>
      <c r="U2207" s="261" t="n"/>
      <c r="V2207" s="86" t="n"/>
      <c r="W2207" s="223" t="n"/>
      <c r="X2207" s="225" t="n"/>
      <c r="Y2207" s="262" t="n"/>
      <c r="Z2207" s="226" t="n"/>
      <c r="AA2207" s="241" t="n"/>
      <c r="AB2207" s="237" t="n"/>
    </row>
    <row r="2208" ht="15" customHeight="1" s="283">
      <c r="A2208" s="109" t="n"/>
      <c r="B2208" s="222" t="n"/>
      <c r="C2208" s="223" t="n"/>
      <c r="D2208" s="223" t="n"/>
      <c r="E2208" s="223" t="n"/>
      <c r="F2208" s="223" t="n"/>
      <c r="G2208" s="223" t="n"/>
      <c r="H2208" s="223" t="n"/>
      <c r="I2208" s="258" t="n"/>
      <c r="J2208" s="186" t="n"/>
      <c r="K2208" s="223" t="n"/>
      <c r="L2208" s="223" t="n"/>
      <c r="M2208" s="259" t="n"/>
      <c r="N2208" s="223" t="n"/>
      <c r="O2208" s="223" t="n"/>
      <c r="P2208" s="260" t="n"/>
      <c r="Q2208" s="260" t="n"/>
      <c r="R2208" s="223" t="n"/>
      <c r="S2208" s="223" t="n"/>
      <c r="T2208" s="223" t="n"/>
      <c r="U2208" s="261" t="n"/>
      <c r="V2208" s="86" t="n"/>
      <c r="W2208" s="223" t="n"/>
      <c r="X2208" s="225" t="n"/>
      <c r="Y2208" s="262" t="n"/>
      <c r="Z2208" s="226" t="n"/>
      <c r="AA2208" s="241" t="n"/>
      <c r="AB2208" s="237" t="n"/>
    </row>
    <row r="2209" ht="15" customHeight="1" s="283">
      <c r="A2209" s="109" t="n"/>
      <c r="B2209" s="222" t="n"/>
      <c r="C2209" s="223" t="n"/>
      <c r="D2209" s="223" t="n"/>
      <c r="E2209" s="223" t="n"/>
      <c r="F2209" s="223" t="n"/>
      <c r="G2209" s="223" t="n"/>
      <c r="H2209" s="223" t="n"/>
      <c r="I2209" s="258" t="n"/>
      <c r="J2209" s="186" t="n"/>
      <c r="K2209" s="223" t="n"/>
      <c r="L2209" s="223" t="n"/>
      <c r="M2209" s="259" t="n"/>
      <c r="N2209" s="223" t="n"/>
      <c r="O2209" s="223" t="n"/>
      <c r="P2209" s="260" t="n"/>
      <c r="Q2209" s="260" t="n"/>
      <c r="R2209" s="223" t="n"/>
      <c r="S2209" s="223" t="n"/>
      <c r="T2209" s="223" t="n"/>
      <c r="U2209" s="261" t="n"/>
      <c r="V2209" s="86" t="n"/>
      <c r="W2209" s="223" t="n"/>
      <c r="X2209" s="225" t="n"/>
      <c r="Y2209" s="262" t="n"/>
      <c r="Z2209" s="226" t="n"/>
      <c r="AA2209" s="241" t="n"/>
      <c r="AB2209" s="237" t="n"/>
    </row>
    <row r="2210" ht="15" customHeight="1" s="283">
      <c r="A2210" s="109" t="n"/>
      <c r="B2210" s="222" t="n"/>
      <c r="C2210" s="223" t="n"/>
      <c r="D2210" s="223" t="n"/>
      <c r="E2210" s="223" t="n"/>
      <c r="F2210" s="223" t="n"/>
      <c r="G2210" s="223" t="n"/>
      <c r="H2210" s="223" t="n"/>
      <c r="I2210" s="258" t="n"/>
      <c r="J2210" s="186" t="n"/>
      <c r="K2210" s="223" t="n"/>
      <c r="L2210" s="223" t="n"/>
      <c r="M2210" s="259" t="n"/>
      <c r="N2210" s="223" t="n"/>
      <c r="O2210" s="223" t="n"/>
      <c r="P2210" s="260" t="n"/>
      <c r="Q2210" s="260" t="n"/>
      <c r="R2210" s="223" t="n"/>
      <c r="S2210" s="223" t="n"/>
      <c r="T2210" s="223" t="n"/>
      <c r="U2210" s="261" t="n"/>
      <c r="V2210" s="86" t="n"/>
      <c r="W2210" s="223" t="n"/>
      <c r="X2210" s="225" t="n"/>
      <c r="Y2210" s="262" t="n"/>
      <c r="Z2210" s="226" t="n"/>
      <c r="AA2210" s="241" t="n"/>
      <c r="AB2210" s="237" t="n"/>
    </row>
    <row r="2211" ht="15" customHeight="1" s="283">
      <c r="A2211" s="109" t="n"/>
      <c r="B2211" s="222" t="n"/>
      <c r="C2211" s="223" t="n"/>
      <c r="D2211" s="223" t="n"/>
      <c r="E2211" s="223" t="n"/>
      <c r="F2211" s="223" t="n"/>
      <c r="G2211" s="223" t="n"/>
      <c r="H2211" s="223" t="n"/>
      <c r="I2211" s="258" t="n"/>
      <c r="J2211" s="186" t="n"/>
      <c r="K2211" s="223" t="n"/>
      <c r="L2211" s="223" t="n"/>
      <c r="M2211" s="259" t="n"/>
      <c r="N2211" s="223" t="n"/>
      <c r="O2211" s="223" t="n"/>
      <c r="P2211" s="260" t="n"/>
      <c r="Q2211" s="260" t="n"/>
      <c r="R2211" s="223" t="n"/>
      <c r="S2211" s="223" t="n"/>
      <c r="T2211" s="223" t="n"/>
      <c r="U2211" s="261" t="n"/>
      <c r="V2211" s="86" t="n"/>
      <c r="W2211" s="223" t="n"/>
      <c r="X2211" s="225" t="n"/>
      <c r="Y2211" s="262" t="n"/>
      <c r="Z2211" s="226" t="n"/>
      <c r="AA2211" s="241" t="n"/>
      <c r="AB2211" s="237" t="n"/>
    </row>
    <row r="2212" ht="15" customHeight="1" s="283">
      <c r="A2212" s="109" t="n"/>
      <c r="B2212" s="222" t="n"/>
      <c r="C2212" s="223" t="n"/>
      <c r="D2212" s="223" t="n"/>
      <c r="E2212" s="223" t="n"/>
      <c r="F2212" s="223" t="n"/>
      <c r="G2212" s="223" t="n"/>
      <c r="H2212" s="223" t="n"/>
      <c r="I2212" s="258" t="n"/>
      <c r="J2212" s="186" t="n"/>
      <c r="K2212" s="223" t="n"/>
      <c r="L2212" s="223" t="n"/>
      <c r="M2212" s="259" t="n"/>
      <c r="N2212" s="223" t="n"/>
      <c r="O2212" s="223" t="n"/>
      <c r="P2212" s="260" t="n"/>
      <c r="Q2212" s="260" t="n"/>
      <c r="R2212" s="223" t="n"/>
      <c r="S2212" s="223" t="n"/>
      <c r="T2212" s="223" t="n"/>
      <c r="U2212" s="261" t="n"/>
      <c r="V2212" s="86" t="n"/>
      <c r="W2212" s="223" t="n"/>
      <c r="X2212" s="225" t="n"/>
      <c r="Y2212" s="262" t="n"/>
      <c r="Z2212" s="226" t="n"/>
      <c r="AA2212" s="241" t="n"/>
      <c r="AB2212" s="237" t="n"/>
    </row>
    <row r="2213" ht="15" customHeight="1" s="283">
      <c r="A2213" s="109" t="n"/>
      <c r="B2213" s="222" t="n"/>
      <c r="C2213" s="223" t="n"/>
      <c r="D2213" s="223" t="n"/>
      <c r="E2213" s="223" t="n"/>
      <c r="F2213" s="223" t="n"/>
      <c r="G2213" s="223" t="n"/>
      <c r="H2213" s="223" t="n"/>
      <c r="I2213" s="258" t="n"/>
      <c r="J2213" s="186" t="n"/>
      <c r="K2213" s="223" t="n"/>
      <c r="L2213" s="223" t="n"/>
      <c r="M2213" s="259" t="n"/>
      <c r="N2213" s="223" t="n"/>
      <c r="O2213" s="223" t="n"/>
      <c r="P2213" s="260" t="n"/>
      <c r="Q2213" s="260" t="n"/>
      <c r="R2213" s="223" t="n"/>
      <c r="S2213" s="223" t="n"/>
      <c r="T2213" s="223" t="n"/>
      <c r="U2213" s="261" t="n"/>
      <c r="V2213" s="86" t="n"/>
      <c r="W2213" s="223" t="n"/>
      <c r="X2213" s="225" t="n"/>
      <c r="Y2213" s="262" t="n"/>
      <c r="Z2213" s="226" t="n"/>
      <c r="AA2213" s="241" t="n"/>
      <c r="AB2213" s="237" t="n"/>
    </row>
    <row r="2214" ht="15" customHeight="1" s="283">
      <c r="A2214" s="109" t="n"/>
      <c r="B2214" s="222" t="n"/>
      <c r="C2214" s="223" t="n"/>
      <c r="D2214" s="223" t="n"/>
      <c r="E2214" s="223" t="n"/>
      <c r="F2214" s="223" t="n"/>
      <c r="G2214" s="223" t="n"/>
      <c r="H2214" s="223" t="n"/>
      <c r="I2214" s="258" t="n"/>
      <c r="J2214" s="186" t="n"/>
      <c r="K2214" s="223" t="n"/>
      <c r="L2214" s="223" t="n"/>
      <c r="M2214" s="259" t="n"/>
      <c r="N2214" s="223" t="n"/>
      <c r="O2214" s="223" t="n"/>
      <c r="P2214" s="260" t="n"/>
      <c r="Q2214" s="260" t="n"/>
      <c r="R2214" s="223" t="n"/>
      <c r="S2214" s="223" t="n"/>
      <c r="T2214" s="223" t="n"/>
      <c r="U2214" s="261" t="n"/>
      <c r="V2214" s="86" t="n"/>
      <c r="W2214" s="223" t="n"/>
      <c r="X2214" s="225" t="n"/>
      <c r="Y2214" s="262" t="n"/>
      <c r="Z2214" s="226" t="n"/>
      <c r="AA2214" s="241" t="n"/>
      <c r="AB2214" s="237" t="n"/>
    </row>
    <row r="2215" ht="15" customHeight="1" s="283">
      <c r="A2215" s="109" t="n"/>
      <c r="B2215" s="222" t="n"/>
      <c r="C2215" s="223" t="n"/>
      <c r="D2215" s="223" t="n"/>
      <c r="E2215" s="223" t="n"/>
      <c r="F2215" s="223" t="n"/>
      <c r="G2215" s="223" t="n"/>
      <c r="H2215" s="223" t="n"/>
      <c r="I2215" s="258" t="n"/>
      <c r="J2215" s="186" t="n"/>
      <c r="K2215" s="223" t="n"/>
      <c r="L2215" s="223" t="n"/>
      <c r="M2215" s="259" t="n"/>
      <c r="N2215" s="223" t="n"/>
      <c r="O2215" s="223" t="n"/>
      <c r="P2215" s="260" t="n"/>
      <c r="Q2215" s="260" t="n"/>
      <c r="R2215" s="223" t="n"/>
      <c r="S2215" s="223" t="n"/>
      <c r="T2215" s="223" t="n"/>
      <c r="U2215" s="261" t="n"/>
      <c r="V2215" s="86" t="n"/>
      <c r="W2215" s="223" t="n"/>
      <c r="X2215" s="225" t="n"/>
      <c r="Y2215" s="262" t="n"/>
      <c r="Z2215" s="226" t="n"/>
      <c r="AA2215" s="241" t="n"/>
      <c r="AB2215" s="237" t="n"/>
    </row>
    <row r="2216" ht="15" customHeight="1" s="283">
      <c r="A2216" s="109" t="n"/>
      <c r="B2216" s="222" t="n"/>
      <c r="C2216" s="223" t="n"/>
      <c r="D2216" s="223" t="n"/>
      <c r="E2216" s="223" t="n"/>
      <c r="F2216" s="223" t="n"/>
      <c r="G2216" s="223" t="n"/>
      <c r="H2216" s="223" t="n"/>
      <c r="I2216" s="258" t="n"/>
      <c r="J2216" s="186" t="n"/>
      <c r="K2216" s="223" t="n"/>
      <c r="L2216" s="223" t="n"/>
      <c r="M2216" s="259" t="n"/>
      <c r="N2216" s="223" t="n"/>
      <c r="O2216" s="223" t="n"/>
      <c r="P2216" s="260" t="n"/>
      <c r="Q2216" s="260" t="n"/>
      <c r="R2216" s="223" t="n"/>
      <c r="S2216" s="223" t="n"/>
      <c r="T2216" s="223" t="n"/>
      <c r="U2216" s="261" t="n"/>
      <c r="V2216" s="86" t="n"/>
      <c r="W2216" s="223" t="n"/>
      <c r="X2216" s="225" t="n"/>
      <c r="Y2216" s="262" t="n"/>
      <c r="Z2216" s="226" t="n"/>
      <c r="AA2216" s="241" t="n"/>
      <c r="AB2216" s="237" t="n"/>
    </row>
    <row r="2217" ht="15" customHeight="1" s="283">
      <c r="A2217" s="109" t="n"/>
      <c r="B2217" s="222" t="n"/>
      <c r="C2217" s="223" t="n"/>
      <c r="D2217" s="223" t="n"/>
      <c r="E2217" s="223" t="n"/>
      <c r="F2217" s="223" t="n"/>
      <c r="G2217" s="223" t="n"/>
      <c r="H2217" s="223" t="n"/>
      <c r="I2217" s="258" t="n"/>
      <c r="J2217" s="186" t="n"/>
      <c r="K2217" s="223" t="n"/>
      <c r="L2217" s="223" t="n"/>
      <c r="M2217" s="259" t="n"/>
      <c r="N2217" s="223" t="n"/>
      <c r="O2217" s="223" t="n"/>
      <c r="P2217" s="260" t="n"/>
      <c r="Q2217" s="260" t="n"/>
      <c r="R2217" s="223" t="n"/>
      <c r="S2217" s="223" t="n"/>
      <c r="T2217" s="223" t="n"/>
      <c r="U2217" s="261" t="n"/>
      <c r="V2217" s="86" t="n"/>
      <c r="W2217" s="223" t="n"/>
      <c r="X2217" s="225" t="n"/>
      <c r="Y2217" s="262" t="n"/>
      <c r="Z2217" s="226" t="n"/>
      <c r="AA2217" s="241" t="n"/>
      <c r="AB2217" s="237" t="n"/>
    </row>
    <row r="2218" ht="15" customHeight="1" s="283">
      <c r="A2218" s="109" t="n"/>
      <c r="B2218" s="222" t="n"/>
      <c r="C2218" s="223" t="n"/>
      <c r="D2218" s="223" t="n"/>
      <c r="E2218" s="223" t="n"/>
      <c r="F2218" s="223" t="n"/>
      <c r="G2218" s="223" t="n"/>
      <c r="H2218" s="223" t="n"/>
      <c r="I2218" s="258" t="n"/>
      <c r="J2218" s="186" t="n"/>
      <c r="K2218" s="223" t="n"/>
      <c r="L2218" s="223" t="n"/>
      <c r="M2218" s="259" t="n"/>
      <c r="N2218" s="223" t="n"/>
      <c r="O2218" s="223" t="n"/>
      <c r="P2218" s="260" t="n"/>
      <c r="Q2218" s="260" t="n"/>
      <c r="R2218" s="223" t="n"/>
      <c r="S2218" s="223" t="n"/>
      <c r="T2218" s="223" t="n"/>
      <c r="U2218" s="261" t="n"/>
      <c r="V2218" s="86" t="n"/>
      <c r="W2218" s="223" t="n"/>
      <c r="X2218" s="225" t="n"/>
      <c r="Y2218" s="262" t="n"/>
      <c r="Z2218" s="226" t="n"/>
      <c r="AA2218" s="241" t="n"/>
      <c r="AB2218" s="237" t="n"/>
    </row>
    <row r="2219" ht="15" customHeight="1" s="283">
      <c r="A2219" s="109" t="n"/>
      <c r="B2219" s="222" t="n"/>
      <c r="C2219" s="223" t="n"/>
      <c r="D2219" s="223" t="n"/>
      <c r="E2219" s="223" t="n"/>
      <c r="F2219" s="223" t="n"/>
      <c r="G2219" s="223" t="n"/>
      <c r="H2219" s="223" t="n"/>
      <c r="I2219" s="258" t="n"/>
      <c r="J2219" s="186" t="n"/>
      <c r="K2219" s="223" t="n"/>
      <c r="L2219" s="223" t="n"/>
      <c r="M2219" s="259" t="n"/>
      <c r="N2219" s="223" t="n"/>
      <c r="O2219" s="223" t="n"/>
      <c r="P2219" s="260" t="n"/>
      <c r="Q2219" s="260" t="n"/>
      <c r="R2219" s="223" t="n"/>
      <c r="S2219" s="223" t="n"/>
      <c r="T2219" s="223" t="n"/>
      <c r="U2219" s="261" t="n"/>
      <c r="V2219" s="86" t="n"/>
      <c r="W2219" s="223" t="n"/>
      <c r="X2219" s="225" t="n"/>
      <c r="Y2219" s="262" t="n"/>
      <c r="Z2219" s="226" t="n"/>
      <c r="AA2219" s="241" t="n"/>
      <c r="AB2219" s="237" t="n"/>
    </row>
    <row r="2220" ht="15" customHeight="1" s="283">
      <c r="A2220" s="109" t="n"/>
      <c r="B2220" s="222" t="n"/>
      <c r="C2220" s="223" t="n"/>
      <c r="D2220" s="223" t="n"/>
      <c r="E2220" s="223" t="n"/>
      <c r="F2220" s="223" t="n"/>
      <c r="G2220" s="223" t="n"/>
      <c r="H2220" s="223" t="n"/>
      <c r="I2220" s="258" t="n"/>
      <c r="J2220" s="186" t="n"/>
      <c r="K2220" s="223" t="n"/>
      <c r="L2220" s="223" t="n"/>
      <c r="M2220" s="259" t="n"/>
      <c r="N2220" s="223" t="n"/>
      <c r="O2220" s="223" t="n"/>
      <c r="P2220" s="260" t="n"/>
      <c r="Q2220" s="260" t="n"/>
      <c r="R2220" s="223" t="n"/>
      <c r="S2220" s="223" t="n"/>
      <c r="T2220" s="223" t="n"/>
      <c r="U2220" s="261" t="n"/>
      <c r="V2220" s="86" t="n"/>
      <c r="W2220" s="223" t="n"/>
      <c r="X2220" s="225" t="n"/>
      <c r="Y2220" s="262" t="n"/>
      <c r="Z2220" s="226" t="n"/>
      <c r="AA2220" s="241" t="n"/>
      <c r="AB2220" s="237" t="n"/>
    </row>
    <row r="2221" ht="15" customHeight="1" s="283">
      <c r="A2221" s="109" t="n"/>
      <c r="B2221" s="222" t="n"/>
      <c r="C2221" s="223" t="n"/>
      <c r="D2221" s="223" t="n"/>
      <c r="E2221" s="223" t="n"/>
      <c r="F2221" s="223" t="n"/>
      <c r="G2221" s="223" t="n"/>
      <c r="H2221" s="223" t="n"/>
      <c r="I2221" s="258" t="n"/>
      <c r="J2221" s="186" t="n"/>
      <c r="K2221" s="223" t="n"/>
      <c r="L2221" s="223" t="n"/>
      <c r="M2221" s="259" t="n"/>
      <c r="N2221" s="223" t="n"/>
      <c r="O2221" s="223" t="n"/>
      <c r="P2221" s="260" t="n"/>
      <c r="Q2221" s="260" t="n"/>
      <c r="R2221" s="223" t="n"/>
      <c r="S2221" s="223" t="n"/>
      <c r="T2221" s="223" t="n"/>
      <c r="U2221" s="261" t="n"/>
      <c r="V2221" s="86" t="n"/>
      <c r="W2221" s="223" t="n"/>
      <c r="X2221" s="225" t="n"/>
      <c r="Y2221" s="262" t="n"/>
      <c r="Z2221" s="226" t="n"/>
      <c r="AA2221" s="241" t="n"/>
      <c r="AB2221" s="237" t="n"/>
    </row>
    <row r="2222" ht="15" customHeight="1" s="283">
      <c r="A2222" s="109" t="n"/>
      <c r="B2222" s="222" t="n"/>
      <c r="C2222" s="223" t="n"/>
      <c r="D2222" s="223" t="n"/>
      <c r="E2222" s="223" t="n"/>
      <c r="F2222" s="223" t="n"/>
      <c r="G2222" s="223" t="n"/>
      <c r="H2222" s="223" t="n"/>
      <c r="I2222" s="258" t="n"/>
      <c r="J2222" s="186" t="n"/>
      <c r="K2222" s="223" t="n"/>
      <c r="L2222" s="223" t="n"/>
      <c r="M2222" s="259" t="n"/>
      <c r="N2222" s="223" t="n"/>
      <c r="O2222" s="223" t="n"/>
      <c r="P2222" s="260" t="n"/>
      <c r="Q2222" s="260" t="n"/>
      <c r="R2222" s="223" t="n"/>
      <c r="S2222" s="223" t="n"/>
      <c r="T2222" s="223" t="n"/>
      <c r="U2222" s="261" t="n"/>
      <c r="V2222" s="86" t="n"/>
      <c r="W2222" s="223" t="n"/>
      <c r="X2222" s="225" t="n"/>
      <c r="Y2222" s="262" t="n"/>
      <c r="Z2222" s="226" t="n"/>
      <c r="AA2222" s="241" t="n"/>
      <c r="AB2222" s="237" t="n"/>
    </row>
    <row r="2223" ht="15" customHeight="1" s="283">
      <c r="A2223" s="109" t="n"/>
      <c r="B2223" s="222" t="n"/>
      <c r="C2223" s="223" t="n"/>
      <c r="D2223" s="223" t="n"/>
      <c r="E2223" s="223" t="n"/>
      <c r="F2223" s="223" t="n"/>
      <c r="G2223" s="223" t="n"/>
      <c r="H2223" s="223" t="n"/>
      <c r="I2223" s="258" t="n"/>
      <c r="J2223" s="186" t="n"/>
      <c r="K2223" s="223" t="n"/>
      <c r="L2223" s="223" t="n"/>
      <c r="M2223" s="259" t="n"/>
      <c r="N2223" s="223" t="n"/>
      <c r="O2223" s="223" t="n"/>
      <c r="P2223" s="260" t="n"/>
      <c r="Q2223" s="260" t="n"/>
      <c r="R2223" s="223" t="n"/>
      <c r="S2223" s="223" t="n"/>
      <c r="T2223" s="223" t="n"/>
      <c r="U2223" s="261" t="n"/>
      <c r="V2223" s="86" t="n"/>
      <c r="W2223" s="223" t="n"/>
      <c r="X2223" s="225" t="n"/>
      <c r="Y2223" s="262" t="n"/>
      <c r="Z2223" s="226" t="n"/>
      <c r="AA2223" s="241" t="n"/>
      <c r="AB2223" s="237" t="n"/>
    </row>
    <row r="2224" ht="15" customHeight="1" s="283">
      <c r="A2224" s="109" t="n"/>
      <c r="B2224" s="222" t="n"/>
      <c r="C2224" s="223" t="n"/>
      <c r="D2224" s="223" t="n"/>
      <c r="E2224" s="223" t="n"/>
      <c r="F2224" s="223" t="n"/>
      <c r="G2224" s="223" t="n"/>
      <c r="H2224" s="223" t="n"/>
      <c r="I2224" s="258" t="n"/>
      <c r="J2224" s="186" t="n"/>
      <c r="K2224" s="223" t="n"/>
      <c r="L2224" s="223" t="n"/>
      <c r="M2224" s="259" t="n"/>
      <c r="N2224" s="223" t="n"/>
      <c r="O2224" s="223" t="n"/>
      <c r="P2224" s="260" t="n"/>
      <c r="Q2224" s="260" t="n"/>
      <c r="R2224" s="223" t="n"/>
      <c r="S2224" s="223" t="n"/>
      <c r="T2224" s="223" t="n"/>
      <c r="U2224" s="261" t="n"/>
      <c r="V2224" s="86" t="n"/>
      <c r="W2224" s="223" t="n"/>
      <c r="X2224" s="225" t="n"/>
      <c r="Y2224" s="262" t="n"/>
      <c r="Z2224" s="226" t="n"/>
      <c r="AA2224" s="241" t="n"/>
      <c r="AB2224" s="237" t="n"/>
    </row>
    <row r="2225" ht="15" customHeight="1" s="283">
      <c r="A2225" s="109" t="n"/>
      <c r="B2225" s="222" t="n"/>
      <c r="C2225" s="223" t="n"/>
      <c r="D2225" s="223" t="n"/>
      <c r="E2225" s="223" t="n"/>
      <c r="F2225" s="223" t="n"/>
      <c r="G2225" s="223" t="n"/>
      <c r="H2225" s="223" t="n"/>
      <c r="I2225" s="258" t="n"/>
      <c r="J2225" s="186" t="n"/>
      <c r="K2225" s="223" t="n"/>
      <c r="L2225" s="223" t="n"/>
      <c r="M2225" s="259" t="n"/>
      <c r="N2225" s="223" t="n"/>
      <c r="O2225" s="223" t="n"/>
      <c r="P2225" s="260" t="n"/>
      <c r="Q2225" s="260" t="n"/>
      <c r="R2225" s="223" t="n"/>
      <c r="S2225" s="223" t="n"/>
      <c r="T2225" s="223" t="n"/>
      <c r="U2225" s="261" t="n"/>
      <c r="V2225" s="86" t="n"/>
      <c r="W2225" s="223" t="n"/>
      <c r="X2225" s="225" t="n"/>
      <c r="Y2225" s="262" t="n"/>
      <c r="Z2225" s="226" t="n"/>
      <c r="AA2225" s="241" t="n"/>
      <c r="AB2225" s="237" t="n"/>
    </row>
    <row r="2226" ht="15" customHeight="1" s="283">
      <c r="A2226" s="109" t="n"/>
      <c r="B2226" s="222" t="n"/>
      <c r="C2226" s="223" t="n"/>
      <c r="D2226" s="223" t="n"/>
      <c r="E2226" s="223" t="n"/>
      <c r="F2226" s="223" t="n"/>
      <c r="G2226" s="223" t="n"/>
      <c r="H2226" s="223" t="n"/>
      <c r="I2226" s="258" t="n"/>
      <c r="J2226" s="186" t="n"/>
      <c r="K2226" s="223" t="n"/>
      <c r="L2226" s="223" t="n"/>
      <c r="M2226" s="259" t="n"/>
      <c r="N2226" s="223" t="n"/>
      <c r="O2226" s="223" t="n"/>
      <c r="P2226" s="260" t="n"/>
      <c r="Q2226" s="260" t="n"/>
      <c r="R2226" s="223" t="n"/>
      <c r="S2226" s="223" t="n"/>
      <c r="T2226" s="223" t="n"/>
      <c r="U2226" s="261" t="n"/>
      <c r="V2226" s="86" t="n"/>
      <c r="W2226" s="223" t="n"/>
      <c r="X2226" s="225" t="n"/>
      <c r="Y2226" s="262" t="n"/>
      <c r="Z2226" s="226" t="n"/>
      <c r="AA2226" s="241" t="n"/>
      <c r="AB2226" s="237" t="n"/>
    </row>
    <row r="2227" ht="15" customHeight="1" s="283">
      <c r="A2227" s="109" t="n"/>
      <c r="B2227" s="222" t="n"/>
      <c r="C2227" s="223" t="n"/>
      <c r="D2227" s="223" t="n"/>
      <c r="E2227" s="223" t="n"/>
      <c r="F2227" s="223" t="n"/>
      <c r="G2227" s="223" t="n"/>
      <c r="H2227" s="223" t="n"/>
      <c r="I2227" s="258" t="n"/>
      <c r="J2227" s="186" t="n"/>
      <c r="K2227" s="223" t="n"/>
      <c r="L2227" s="223" t="n"/>
      <c r="M2227" s="259" t="n"/>
      <c r="N2227" s="223" t="n"/>
      <c r="O2227" s="223" t="n"/>
      <c r="P2227" s="260" t="n"/>
      <c r="Q2227" s="260" t="n"/>
      <c r="R2227" s="223" t="n"/>
      <c r="S2227" s="223" t="n"/>
      <c r="T2227" s="223" t="n"/>
      <c r="U2227" s="261" t="n"/>
      <c r="V2227" s="86" t="n"/>
      <c r="W2227" s="223" t="n"/>
      <c r="X2227" s="225" t="n"/>
      <c r="Y2227" s="262" t="n"/>
      <c r="Z2227" s="226" t="n"/>
      <c r="AA2227" s="241" t="n"/>
      <c r="AB2227" s="237" t="n"/>
    </row>
    <row r="2228" ht="15" customHeight="1" s="283">
      <c r="A2228" s="109" t="n"/>
      <c r="B2228" s="222" t="n"/>
      <c r="C2228" s="223" t="n"/>
      <c r="D2228" s="223" t="n"/>
      <c r="E2228" s="223" t="n"/>
      <c r="F2228" s="223" t="n"/>
      <c r="G2228" s="223" t="n"/>
      <c r="H2228" s="223" t="n"/>
      <c r="I2228" s="258" t="n"/>
      <c r="J2228" s="186" t="n"/>
      <c r="K2228" s="223" t="n"/>
      <c r="L2228" s="223" t="n"/>
      <c r="M2228" s="259" t="n"/>
      <c r="N2228" s="223" t="n"/>
      <c r="O2228" s="223" t="n"/>
      <c r="P2228" s="260" t="n"/>
      <c r="Q2228" s="260" t="n"/>
      <c r="R2228" s="223" t="n"/>
      <c r="S2228" s="223" t="n"/>
      <c r="T2228" s="223" t="n"/>
      <c r="U2228" s="261" t="n"/>
      <c r="V2228" s="86" t="n"/>
      <c r="W2228" s="223" t="n"/>
      <c r="X2228" s="225" t="n"/>
      <c r="Y2228" s="262" t="n"/>
      <c r="Z2228" s="226" t="n"/>
      <c r="AA2228" s="241" t="n"/>
      <c r="AB2228" s="237" t="n"/>
    </row>
    <row r="2229" ht="15" customHeight="1" s="283">
      <c r="A2229" s="109" t="n"/>
      <c r="B2229" s="222" t="n"/>
      <c r="C2229" s="223" t="n"/>
      <c r="D2229" s="223" t="n"/>
      <c r="E2229" s="223" t="n"/>
      <c r="F2229" s="223" t="n"/>
      <c r="G2229" s="223" t="n"/>
      <c r="H2229" s="223" t="n"/>
      <c r="I2229" s="258" t="n"/>
      <c r="J2229" s="186" t="n"/>
      <c r="K2229" s="223" t="n"/>
      <c r="L2229" s="223" t="n"/>
      <c r="M2229" s="259" t="n"/>
      <c r="N2229" s="223" t="n"/>
      <c r="O2229" s="223" t="n"/>
      <c r="P2229" s="260" t="n"/>
      <c r="Q2229" s="260" t="n"/>
      <c r="R2229" s="223" t="n"/>
      <c r="S2229" s="223" t="n"/>
      <c r="T2229" s="223" t="n"/>
      <c r="U2229" s="261" t="n"/>
      <c r="V2229" s="86" t="n"/>
      <c r="W2229" s="223" t="n"/>
      <c r="X2229" s="225" t="n"/>
      <c r="Y2229" s="262" t="n"/>
      <c r="Z2229" s="226" t="n"/>
      <c r="AA2229" s="241" t="n"/>
      <c r="AB2229" s="237" t="n"/>
    </row>
    <row r="2230" ht="15" customHeight="1" s="283">
      <c r="A2230" s="109" t="n"/>
      <c r="B2230" s="222" t="n"/>
      <c r="C2230" s="223" t="n"/>
      <c r="D2230" s="223" t="n"/>
      <c r="E2230" s="223" t="n"/>
      <c r="F2230" s="223" t="n"/>
      <c r="G2230" s="223" t="n"/>
      <c r="H2230" s="223" t="n"/>
      <c r="I2230" s="258" t="n"/>
      <c r="J2230" s="186" t="n"/>
      <c r="K2230" s="223" t="n"/>
      <c r="L2230" s="223" t="n"/>
      <c r="M2230" s="259" t="n"/>
      <c r="N2230" s="223" t="n"/>
      <c r="O2230" s="223" t="n"/>
      <c r="P2230" s="260" t="n"/>
      <c r="Q2230" s="260" t="n"/>
      <c r="R2230" s="223" t="n"/>
      <c r="S2230" s="223" t="n"/>
      <c r="T2230" s="223" t="n"/>
      <c r="U2230" s="261" t="n"/>
      <c r="V2230" s="86" t="n"/>
      <c r="W2230" s="223" t="n"/>
      <c r="X2230" s="225" t="n"/>
      <c r="Y2230" s="262" t="n"/>
      <c r="Z2230" s="226" t="n"/>
      <c r="AA2230" s="241" t="n"/>
      <c r="AB2230" s="237" t="n"/>
    </row>
    <row r="2231" ht="15" customHeight="1" s="283">
      <c r="A2231" s="109" t="n"/>
      <c r="B2231" s="222" t="n"/>
      <c r="C2231" s="223" t="n"/>
      <c r="D2231" s="223" t="n"/>
      <c r="E2231" s="223" t="n"/>
      <c r="F2231" s="223" t="n"/>
      <c r="G2231" s="223" t="n"/>
      <c r="H2231" s="223" t="n"/>
      <c r="I2231" s="258" t="n"/>
      <c r="J2231" s="186" t="n"/>
      <c r="K2231" s="223" t="n"/>
      <c r="L2231" s="223" t="n"/>
      <c r="M2231" s="259" t="n"/>
      <c r="N2231" s="223" t="n"/>
      <c r="O2231" s="223" t="n"/>
      <c r="P2231" s="260" t="n"/>
      <c r="Q2231" s="260" t="n"/>
      <c r="R2231" s="223" t="n"/>
      <c r="S2231" s="223" t="n"/>
      <c r="T2231" s="223" t="n"/>
      <c r="U2231" s="261" t="n"/>
      <c r="V2231" s="86" t="n"/>
      <c r="W2231" s="223" t="n"/>
      <c r="X2231" s="225" t="n"/>
      <c r="Y2231" s="262" t="n"/>
      <c r="Z2231" s="226" t="n"/>
      <c r="AA2231" s="241" t="n"/>
      <c r="AB2231" s="237" t="n"/>
    </row>
    <row r="2232" ht="15" customHeight="1" s="283">
      <c r="A2232" s="109" t="n"/>
      <c r="B2232" s="222" t="n"/>
      <c r="C2232" s="223" t="n"/>
      <c r="D2232" s="223" t="n"/>
      <c r="E2232" s="223" t="n"/>
      <c r="F2232" s="223" t="n"/>
      <c r="G2232" s="223" t="n"/>
      <c r="H2232" s="223" t="n"/>
      <c r="I2232" s="258" t="n"/>
      <c r="J2232" s="186" t="n"/>
      <c r="K2232" s="223" t="n"/>
      <c r="L2232" s="223" t="n"/>
      <c r="M2232" s="259" t="n"/>
      <c r="N2232" s="223" t="n"/>
      <c r="O2232" s="223" t="n"/>
      <c r="P2232" s="260" t="n"/>
      <c r="Q2232" s="260" t="n"/>
      <c r="R2232" s="223" t="n"/>
      <c r="S2232" s="223" t="n"/>
      <c r="T2232" s="223" t="n"/>
      <c r="U2232" s="261" t="n"/>
      <c r="V2232" s="86" t="n"/>
      <c r="W2232" s="223" t="n"/>
      <c r="X2232" s="225" t="n"/>
      <c r="Y2232" s="262" t="n"/>
      <c r="Z2232" s="226" t="n"/>
      <c r="AA2232" s="241" t="n"/>
      <c r="AB2232" s="237" t="n"/>
    </row>
    <row r="2233" ht="15" customHeight="1" s="283">
      <c r="A2233" s="109" t="n"/>
      <c r="B2233" s="222" t="n"/>
      <c r="C2233" s="223" t="n"/>
      <c r="D2233" s="223" t="n"/>
      <c r="E2233" s="223" t="n"/>
      <c r="F2233" s="223" t="n"/>
      <c r="G2233" s="223" t="n"/>
      <c r="H2233" s="223" t="n"/>
      <c r="I2233" s="258" t="n"/>
      <c r="J2233" s="186" t="n"/>
      <c r="K2233" s="223" t="n"/>
      <c r="L2233" s="223" t="n"/>
      <c r="M2233" s="259" t="n"/>
      <c r="N2233" s="223" t="n"/>
      <c r="O2233" s="223" t="n"/>
      <c r="P2233" s="260" t="n"/>
      <c r="Q2233" s="260" t="n"/>
      <c r="R2233" s="223" t="n"/>
      <c r="S2233" s="223" t="n"/>
      <c r="T2233" s="223" t="n"/>
      <c r="U2233" s="261" t="n"/>
      <c r="V2233" s="86" t="n"/>
      <c r="W2233" s="223" t="n"/>
      <c r="X2233" s="225" t="n"/>
      <c r="Y2233" s="262" t="n"/>
      <c r="Z2233" s="226" t="n"/>
      <c r="AA2233" s="241" t="n"/>
      <c r="AB2233" s="237" t="n"/>
    </row>
    <row r="2234" ht="15" customHeight="1" s="283">
      <c r="A2234" s="109" t="n"/>
      <c r="B2234" s="222" t="n"/>
      <c r="C2234" s="223" t="n"/>
      <c r="D2234" s="223" t="n"/>
      <c r="E2234" s="223" t="n"/>
      <c r="F2234" s="223" t="n"/>
      <c r="G2234" s="223" t="n"/>
      <c r="H2234" s="223" t="n"/>
      <c r="I2234" s="258" t="n"/>
      <c r="J2234" s="186" t="n"/>
      <c r="K2234" s="223" t="n"/>
      <c r="L2234" s="223" t="n"/>
      <c r="M2234" s="259" t="n"/>
      <c r="N2234" s="223" t="n"/>
      <c r="O2234" s="223" t="n"/>
      <c r="P2234" s="260" t="n"/>
      <c r="Q2234" s="260" t="n"/>
      <c r="R2234" s="223" t="n"/>
      <c r="S2234" s="223" t="n"/>
      <c r="T2234" s="223" t="n"/>
      <c r="U2234" s="261" t="n"/>
      <c r="V2234" s="86" t="n"/>
      <c r="W2234" s="223" t="n"/>
      <c r="X2234" s="225" t="n"/>
      <c r="Y2234" s="262" t="n"/>
      <c r="Z2234" s="226" t="n"/>
      <c r="AA2234" s="241" t="n"/>
      <c r="AB2234" s="237" t="n"/>
    </row>
    <row r="2235" ht="15" customHeight="1" s="283">
      <c r="A2235" s="109" t="n"/>
      <c r="B2235" s="222" t="n"/>
      <c r="C2235" s="223" t="n"/>
      <c r="D2235" s="223" t="n"/>
      <c r="E2235" s="223" t="n"/>
      <c r="F2235" s="223" t="n"/>
      <c r="G2235" s="223" t="n"/>
      <c r="H2235" s="223" t="n"/>
      <c r="I2235" s="258" t="n"/>
      <c r="J2235" s="186" t="n"/>
      <c r="K2235" s="223" t="n"/>
      <c r="L2235" s="223" t="n"/>
      <c r="M2235" s="259" t="n"/>
      <c r="N2235" s="223" t="n"/>
      <c r="O2235" s="223" t="n"/>
      <c r="P2235" s="260" t="n"/>
      <c r="Q2235" s="260" t="n"/>
      <c r="R2235" s="223" t="n"/>
      <c r="S2235" s="223" t="n"/>
      <c r="T2235" s="223" t="n"/>
      <c r="U2235" s="261" t="n"/>
      <c r="V2235" s="86" t="n"/>
      <c r="W2235" s="223" t="n"/>
      <c r="X2235" s="225" t="n"/>
      <c r="Y2235" s="262" t="n"/>
      <c r="Z2235" s="226" t="n"/>
      <c r="AA2235" s="241" t="n"/>
      <c r="AB2235" s="237" t="n"/>
    </row>
    <row r="2236" ht="15" customHeight="1" s="283">
      <c r="A2236" s="109" t="n"/>
      <c r="B2236" s="222" t="n"/>
      <c r="C2236" s="223" t="n"/>
      <c r="D2236" s="223" t="n"/>
      <c r="E2236" s="223" t="n"/>
      <c r="F2236" s="223" t="n"/>
      <c r="G2236" s="223" t="n"/>
      <c r="H2236" s="223" t="n"/>
      <c r="I2236" s="258" t="n"/>
      <c r="J2236" s="186" t="n"/>
      <c r="K2236" s="223" t="n"/>
      <c r="L2236" s="223" t="n"/>
      <c r="M2236" s="259" t="n"/>
      <c r="N2236" s="223" t="n"/>
      <c r="O2236" s="223" t="n"/>
      <c r="P2236" s="260" t="n"/>
      <c r="Q2236" s="260" t="n"/>
      <c r="R2236" s="223" t="n"/>
      <c r="S2236" s="223" t="n"/>
      <c r="T2236" s="223" t="n"/>
      <c r="U2236" s="261" t="n"/>
      <c r="V2236" s="86" t="n"/>
      <c r="W2236" s="223" t="n"/>
      <c r="X2236" s="225" t="n"/>
      <c r="Y2236" s="262" t="n"/>
      <c r="Z2236" s="226" t="n"/>
      <c r="AA2236" s="241" t="n"/>
      <c r="AB2236" s="237" t="n"/>
    </row>
    <row r="2237" ht="15" customHeight="1" s="283">
      <c r="A2237" s="109" t="n"/>
      <c r="B2237" s="222" t="n"/>
      <c r="C2237" s="223" t="n"/>
      <c r="D2237" s="223" t="n"/>
      <c r="E2237" s="223" t="n"/>
      <c r="F2237" s="223" t="n"/>
      <c r="G2237" s="223" t="n"/>
      <c r="H2237" s="223" t="n"/>
      <c r="I2237" s="258" t="n"/>
      <c r="J2237" s="186" t="n"/>
      <c r="K2237" s="223" t="n"/>
      <c r="L2237" s="223" t="n"/>
      <c r="M2237" s="259" t="n"/>
      <c r="N2237" s="223" t="n"/>
      <c r="O2237" s="223" t="n"/>
      <c r="P2237" s="260" t="n"/>
      <c r="Q2237" s="260" t="n"/>
      <c r="R2237" s="223" t="n"/>
      <c r="S2237" s="223" t="n"/>
      <c r="T2237" s="223" t="n"/>
      <c r="U2237" s="261" t="n"/>
      <c r="V2237" s="86" t="n"/>
      <c r="W2237" s="223" t="n"/>
      <c r="X2237" s="225" t="n"/>
      <c r="Y2237" s="262" t="n"/>
      <c r="Z2237" s="226" t="n"/>
      <c r="AA2237" s="241" t="n"/>
      <c r="AB2237" s="237" t="n"/>
    </row>
    <row r="2238" ht="15" customHeight="1" s="283">
      <c r="A2238" s="109" t="n"/>
      <c r="B2238" s="222" t="n"/>
      <c r="C2238" s="223" t="n"/>
      <c r="D2238" s="223" t="n"/>
      <c r="E2238" s="223" t="n"/>
      <c r="F2238" s="223" t="n"/>
      <c r="G2238" s="223" t="n"/>
      <c r="H2238" s="223" t="n"/>
      <c r="I2238" s="258" t="n"/>
      <c r="J2238" s="186" t="n"/>
      <c r="K2238" s="223" t="n"/>
      <c r="L2238" s="223" t="n"/>
      <c r="M2238" s="259" t="n"/>
      <c r="N2238" s="223" t="n"/>
      <c r="O2238" s="223" t="n"/>
      <c r="P2238" s="260" t="n"/>
      <c r="Q2238" s="260" t="n"/>
      <c r="R2238" s="223" t="n"/>
      <c r="S2238" s="223" t="n"/>
      <c r="T2238" s="223" t="n"/>
      <c r="U2238" s="261" t="n"/>
      <c r="V2238" s="86" t="n"/>
      <c r="W2238" s="223" t="n"/>
      <c r="X2238" s="225" t="n"/>
      <c r="Y2238" s="262" t="n"/>
      <c r="Z2238" s="226" t="n"/>
      <c r="AA2238" s="241" t="n"/>
      <c r="AB2238" s="237" t="n"/>
    </row>
    <row r="2239" ht="15" customHeight="1" s="283">
      <c r="A2239" s="109" t="n"/>
      <c r="B2239" s="222" t="n"/>
      <c r="C2239" s="223" t="n"/>
      <c r="D2239" s="223" t="n"/>
      <c r="E2239" s="223" t="n"/>
      <c r="F2239" s="223" t="n"/>
      <c r="G2239" s="223" t="n"/>
      <c r="H2239" s="223" t="n"/>
      <c r="I2239" s="258" t="n"/>
      <c r="J2239" s="186" t="n"/>
      <c r="K2239" s="223" t="n"/>
      <c r="L2239" s="223" t="n"/>
      <c r="M2239" s="259" t="n"/>
      <c r="N2239" s="223" t="n"/>
      <c r="O2239" s="223" t="n"/>
      <c r="P2239" s="260" t="n"/>
      <c r="Q2239" s="260" t="n"/>
      <c r="R2239" s="223" t="n"/>
      <c r="S2239" s="223" t="n"/>
      <c r="T2239" s="223" t="n"/>
      <c r="U2239" s="261" t="n"/>
      <c r="V2239" s="86" t="n"/>
      <c r="W2239" s="223" t="n"/>
      <c r="X2239" s="225" t="n"/>
      <c r="Y2239" s="262" t="n"/>
      <c r="Z2239" s="226" t="n"/>
      <c r="AA2239" s="241" t="n"/>
      <c r="AB2239" s="237" t="n"/>
    </row>
    <row r="2240" ht="15" customHeight="1" s="283">
      <c r="A2240" s="109" t="n"/>
      <c r="B2240" s="222" t="n"/>
      <c r="C2240" s="223" t="n"/>
      <c r="D2240" s="223" t="n"/>
      <c r="E2240" s="223" t="n"/>
      <c r="F2240" s="223" t="n"/>
      <c r="G2240" s="223" t="n"/>
      <c r="H2240" s="223" t="n"/>
      <c r="I2240" s="258" t="n"/>
      <c r="J2240" s="186" t="n"/>
      <c r="K2240" s="223" t="n"/>
      <c r="L2240" s="223" t="n"/>
      <c r="M2240" s="259" t="n"/>
      <c r="N2240" s="223" t="n"/>
      <c r="O2240" s="223" t="n"/>
      <c r="P2240" s="260" t="n"/>
      <c r="Q2240" s="260" t="n"/>
      <c r="R2240" s="223" t="n"/>
      <c r="S2240" s="223" t="n"/>
      <c r="T2240" s="223" t="n"/>
      <c r="U2240" s="261" t="n"/>
      <c r="V2240" s="86" t="n"/>
      <c r="W2240" s="223" t="n"/>
      <c r="X2240" s="225" t="n"/>
      <c r="Y2240" s="262" t="n"/>
      <c r="Z2240" s="226" t="n"/>
      <c r="AA2240" s="241" t="n"/>
      <c r="AB2240" s="237" t="n"/>
    </row>
    <row r="2241" ht="15" customHeight="1" s="283">
      <c r="A2241" s="109" t="n"/>
      <c r="B2241" s="222" t="n"/>
      <c r="C2241" s="223" t="n"/>
      <c r="D2241" s="223" t="n"/>
      <c r="E2241" s="223" t="n"/>
      <c r="F2241" s="223" t="n"/>
      <c r="G2241" s="223" t="n"/>
      <c r="H2241" s="223" t="n"/>
      <c r="I2241" s="258" t="n"/>
      <c r="J2241" s="186" t="n"/>
      <c r="K2241" s="223" t="n"/>
      <c r="L2241" s="223" t="n"/>
      <c r="M2241" s="259" t="n"/>
      <c r="N2241" s="223" t="n"/>
      <c r="O2241" s="223" t="n"/>
      <c r="P2241" s="260" t="n"/>
      <c r="Q2241" s="260" t="n"/>
      <c r="R2241" s="223" t="n"/>
      <c r="S2241" s="223" t="n"/>
      <c r="T2241" s="223" t="n"/>
      <c r="U2241" s="261" t="n"/>
      <c r="V2241" s="86" t="n"/>
      <c r="W2241" s="223" t="n"/>
      <c r="X2241" s="225" t="n"/>
      <c r="Y2241" s="262" t="n"/>
      <c r="Z2241" s="226" t="n"/>
      <c r="AA2241" s="241" t="n"/>
      <c r="AB2241" s="237" t="n"/>
    </row>
    <row r="2242" ht="15" customHeight="1" s="283">
      <c r="A2242" s="109" t="n"/>
      <c r="B2242" s="222" t="n"/>
      <c r="C2242" s="223" t="n"/>
      <c r="D2242" s="223" t="n"/>
      <c r="E2242" s="223" t="n"/>
      <c r="F2242" s="223" t="n"/>
      <c r="G2242" s="223" t="n"/>
      <c r="H2242" s="223" t="n"/>
      <c r="I2242" s="258" t="n"/>
      <c r="J2242" s="186" t="n"/>
      <c r="K2242" s="223" t="n"/>
      <c r="L2242" s="223" t="n"/>
      <c r="M2242" s="259" t="n"/>
      <c r="N2242" s="223" t="n"/>
      <c r="O2242" s="223" t="n"/>
      <c r="P2242" s="260" t="n"/>
      <c r="Q2242" s="260" t="n"/>
      <c r="R2242" s="223" t="n"/>
      <c r="S2242" s="223" t="n"/>
      <c r="T2242" s="223" t="n"/>
      <c r="U2242" s="261" t="n"/>
      <c r="V2242" s="86" t="n"/>
      <c r="W2242" s="223" t="n"/>
      <c r="X2242" s="225" t="n"/>
      <c r="Y2242" s="262" t="n"/>
      <c r="Z2242" s="226" t="n"/>
      <c r="AA2242" s="241" t="n"/>
      <c r="AB2242" s="237" t="n"/>
    </row>
    <row r="2243" ht="15" customHeight="1" s="283">
      <c r="A2243" s="109" t="n"/>
      <c r="B2243" s="222" t="n"/>
      <c r="C2243" s="223" t="n"/>
      <c r="D2243" s="223" t="n"/>
      <c r="E2243" s="223" t="n"/>
      <c r="F2243" s="223" t="n"/>
      <c r="G2243" s="223" t="n"/>
      <c r="H2243" s="223" t="n"/>
      <c r="I2243" s="258" t="n"/>
      <c r="J2243" s="186" t="n"/>
      <c r="K2243" s="223" t="n"/>
      <c r="L2243" s="223" t="n"/>
      <c r="M2243" s="259" t="n"/>
      <c r="N2243" s="223" t="n"/>
      <c r="O2243" s="223" t="n"/>
      <c r="P2243" s="260" t="n"/>
      <c r="Q2243" s="260" t="n"/>
      <c r="R2243" s="223" t="n"/>
      <c r="S2243" s="223" t="n"/>
      <c r="T2243" s="223" t="n"/>
      <c r="U2243" s="261" t="n"/>
      <c r="V2243" s="86" t="n"/>
      <c r="W2243" s="223" t="n"/>
      <c r="X2243" s="225" t="n"/>
      <c r="Y2243" s="262" t="n"/>
      <c r="Z2243" s="226" t="n"/>
      <c r="AA2243" s="241" t="n"/>
      <c r="AB2243" s="237" t="n"/>
    </row>
    <row r="2244" ht="15" customHeight="1" s="283">
      <c r="A2244" s="109" t="n"/>
      <c r="B2244" s="222" t="n"/>
      <c r="C2244" s="223" t="n"/>
      <c r="D2244" s="223" t="n"/>
      <c r="E2244" s="223" t="n"/>
      <c r="F2244" s="223" t="n"/>
      <c r="G2244" s="223" t="n"/>
      <c r="H2244" s="223" t="n"/>
      <c r="I2244" s="258" t="n"/>
      <c r="J2244" s="186" t="n"/>
      <c r="K2244" s="223" t="n"/>
      <c r="L2244" s="223" t="n"/>
      <c r="M2244" s="259" t="n"/>
      <c r="N2244" s="223" t="n"/>
      <c r="O2244" s="223" t="n"/>
      <c r="P2244" s="260" t="n"/>
      <c r="Q2244" s="260" t="n"/>
      <c r="R2244" s="223" t="n"/>
      <c r="S2244" s="223" t="n"/>
      <c r="T2244" s="223" t="n"/>
      <c r="U2244" s="261" t="n"/>
      <c r="V2244" s="86" t="n"/>
      <c r="W2244" s="223" t="n"/>
      <c r="X2244" s="225" t="n"/>
      <c r="Y2244" s="262" t="n"/>
      <c r="Z2244" s="226" t="n"/>
      <c r="AA2244" s="241" t="n"/>
      <c r="AB2244" s="237" t="n"/>
    </row>
    <row r="2245" ht="15" customHeight="1" s="283">
      <c r="A2245" s="109" t="n"/>
      <c r="B2245" s="222" t="n"/>
      <c r="C2245" s="223" t="n"/>
      <c r="D2245" s="223" t="n"/>
      <c r="E2245" s="223" t="n"/>
      <c r="F2245" s="223" t="n"/>
      <c r="G2245" s="223" t="n"/>
      <c r="H2245" s="223" t="n"/>
      <c r="I2245" s="258" t="n"/>
      <c r="J2245" s="186" t="n"/>
      <c r="K2245" s="223" t="n"/>
      <c r="L2245" s="223" t="n"/>
      <c r="M2245" s="259" t="n"/>
      <c r="N2245" s="223" t="n"/>
      <c r="O2245" s="223" t="n"/>
      <c r="P2245" s="260" t="n"/>
      <c r="Q2245" s="260" t="n"/>
      <c r="R2245" s="223" t="n"/>
      <c r="S2245" s="223" t="n"/>
      <c r="T2245" s="223" t="n"/>
      <c r="U2245" s="261" t="n"/>
      <c r="V2245" s="86" t="n"/>
      <c r="W2245" s="223" t="n"/>
      <c r="X2245" s="225" t="n"/>
      <c r="Y2245" s="262" t="n"/>
      <c r="Z2245" s="226" t="n"/>
      <c r="AA2245" s="241" t="n"/>
      <c r="AB2245" s="237" t="n"/>
    </row>
    <row r="2246" ht="15" customHeight="1" s="283">
      <c r="A2246" s="109" t="n"/>
      <c r="B2246" s="222" t="n"/>
      <c r="C2246" s="223" t="n"/>
      <c r="D2246" s="223" t="n"/>
      <c r="E2246" s="223" t="n"/>
      <c r="F2246" s="223" t="n"/>
      <c r="G2246" s="223" t="n"/>
      <c r="H2246" s="223" t="n"/>
      <c r="I2246" s="258" t="n"/>
      <c r="J2246" s="186" t="n"/>
      <c r="K2246" s="223" t="n"/>
      <c r="L2246" s="223" t="n"/>
      <c r="M2246" s="259" t="n"/>
      <c r="N2246" s="223" t="n"/>
      <c r="O2246" s="223" t="n"/>
      <c r="P2246" s="260" t="n"/>
      <c r="Q2246" s="260" t="n"/>
      <c r="R2246" s="223" t="n"/>
      <c r="S2246" s="223" t="n"/>
      <c r="T2246" s="223" t="n"/>
      <c r="U2246" s="261" t="n"/>
      <c r="V2246" s="86" t="n"/>
      <c r="W2246" s="223" t="n"/>
      <c r="X2246" s="225" t="n"/>
      <c r="Y2246" s="262" t="n"/>
      <c r="Z2246" s="226" t="n"/>
      <c r="AA2246" s="241" t="n"/>
      <c r="AB2246" s="237" t="n"/>
    </row>
    <row r="2247" ht="15" customHeight="1" s="283">
      <c r="A2247" s="109" t="n"/>
      <c r="B2247" s="222" t="n"/>
      <c r="C2247" s="223" t="n"/>
      <c r="D2247" s="223" t="n"/>
      <c r="E2247" s="223" t="n"/>
      <c r="F2247" s="223" t="n"/>
      <c r="G2247" s="223" t="n"/>
      <c r="H2247" s="223" t="n"/>
      <c r="I2247" s="258" t="n"/>
      <c r="J2247" s="186" t="n"/>
      <c r="K2247" s="223" t="n"/>
      <c r="L2247" s="223" t="n"/>
      <c r="M2247" s="259" t="n"/>
      <c r="N2247" s="223" t="n"/>
      <c r="O2247" s="223" t="n"/>
      <c r="P2247" s="260" t="n"/>
      <c r="Q2247" s="260" t="n"/>
      <c r="R2247" s="223" t="n"/>
      <c r="S2247" s="223" t="n"/>
      <c r="T2247" s="223" t="n"/>
      <c r="U2247" s="261" t="n"/>
      <c r="V2247" s="86" t="n"/>
      <c r="W2247" s="223" t="n"/>
      <c r="X2247" s="225" t="n"/>
      <c r="Y2247" s="262" t="n"/>
      <c r="Z2247" s="226" t="n"/>
      <c r="AA2247" s="241" t="n"/>
      <c r="AB2247" s="237" t="n"/>
    </row>
    <row r="2248" ht="15" customHeight="1" s="283">
      <c r="A2248" s="109" t="n"/>
      <c r="B2248" s="222" t="n"/>
      <c r="C2248" s="223" t="n"/>
      <c r="D2248" s="223" t="n"/>
      <c r="E2248" s="223" t="n"/>
      <c r="F2248" s="223" t="n"/>
      <c r="G2248" s="223" t="n"/>
      <c r="H2248" s="223" t="n"/>
      <c r="I2248" s="258" t="n"/>
      <c r="J2248" s="186" t="n"/>
      <c r="K2248" s="223" t="n"/>
      <c r="L2248" s="223" t="n"/>
      <c r="M2248" s="259" t="n"/>
      <c r="N2248" s="223" t="n"/>
      <c r="O2248" s="223" t="n"/>
      <c r="P2248" s="260" t="n"/>
      <c r="Q2248" s="260" t="n"/>
      <c r="R2248" s="223" t="n"/>
      <c r="S2248" s="223" t="n"/>
      <c r="T2248" s="223" t="n"/>
      <c r="U2248" s="261" t="n"/>
      <c r="V2248" s="86" t="n"/>
      <c r="W2248" s="223" t="n"/>
      <c r="X2248" s="225" t="n"/>
      <c r="Y2248" s="262" t="n"/>
      <c r="Z2248" s="226" t="n"/>
      <c r="AA2248" s="241" t="n"/>
      <c r="AB2248" s="237" t="n"/>
    </row>
    <row r="2249" ht="15" customHeight="1" s="283">
      <c r="A2249" s="109" t="n"/>
      <c r="B2249" s="222" t="n"/>
      <c r="C2249" s="223" t="n"/>
      <c r="D2249" s="223" t="n"/>
      <c r="E2249" s="223" t="n"/>
      <c r="F2249" s="223" t="n"/>
      <c r="G2249" s="223" t="n"/>
      <c r="H2249" s="223" t="n"/>
      <c r="I2249" s="258" t="n"/>
      <c r="J2249" s="186" t="n"/>
      <c r="K2249" s="223" t="n"/>
      <c r="L2249" s="223" t="n"/>
      <c r="M2249" s="259" t="n"/>
      <c r="N2249" s="223" t="n"/>
      <c r="O2249" s="223" t="n"/>
      <c r="P2249" s="260" t="n"/>
      <c r="Q2249" s="260" t="n"/>
      <c r="R2249" s="223" t="n"/>
      <c r="S2249" s="223" t="n"/>
      <c r="T2249" s="223" t="n"/>
      <c r="U2249" s="261" t="n"/>
      <c r="V2249" s="86" t="n"/>
      <c r="W2249" s="223" t="n"/>
      <c r="X2249" s="225" t="n"/>
      <c r="Y2249" s="262" t="n"/>
      <c r="Z2249" s="226" t="n"/>
      <c r="AA2249" s="241" t="n"/>
      <c r="AB2249" s="237" t="n"/>
    </row>
    <row r="2250" ht="15" customHeight="1" s="283">
      <c r="A2250" s="109" t="n"/>
      <c r="B2250" s="222" t="n"/>
      <c r="C2250" s="223" t="n"/>
      <c r="D2250" s="223" t="n"/>
      <c r="E2250" s="223" t="n"/>
      <c r="F2250" s="223" t="n"/>
      <c r="G2250" s="223" t="n"/>
      <c r="H2250" s="223" t="n"/>
      <c r="I2250" s="258" t="n"/>
      <c r="J2250" s="186" t="n"/>
      <c r="K2250" s="223" t="n"/>
      <c r="L2250" s="223" t="n"/>
      <c r="M2250" s="259" t="n"/>
      <c r="N2250" s="223" t="n"/>
      <c r="O2250" s="223" t="n"/>
      <c r="P2250" s="260" t="n"/>
      <c r="Q2250" s="260" t="n"/>
      <c r="R2250" s="223" t="n"/>
      <c r="S2250" s="223" t="n"/>
      <c r="T2250" s="223" t="n"/>
      <c r="U2250" s="261" t="n"/>
      <c r="V2250" s="86" t="n"/>
      <c r="W2250" s="223" t="n"/>
      <c r="X2250" s="225" t="n"/>
      <c r="Y2250" s="262" t="n"/>
      <c r="Z2250" s="226" t="n"/>
      <c r="AA2250" s="241" t="n"/>
      <c r="AB2250" s="237" t="n"/>
    </row>
    <row r="2251" ht="15" customHeight="1" s="283">
      <c r="A2251" s="109" t="n"/>
      <c r="B2251" s="222" t="n"/>
      <c r="C2251" s="223" t="n"/>
      <c r="D2251" s="223" t="n"/>
      <c r="E2251" s="223" t="n"/>
      <c r="F2251" s="223" t="n"/>
      <c r="G2251" s="223" t="n"/>
      <c r="H2251" s="223" t="n"/>
      <c r="I2251" s="258" t="n"/>
      <c r="J2251" s="186" t="n"/>
      <c r="K2251" s="223" t="n"/>
      <c r="L2251" s="223" t="n"/>
      <c r="M2251" s="259" t="n"/>
      <c r="N2251" s="223" t="n"/>
      <c r="O2251" s="223" t="n"/>
      <c r="P2251" s="260" t="n"/>
      <c r="Q2251" s="260" t="n"/>
      <c r="R2251" s="223" t="n"/>
      <c r="S2251" s="223" t="n"/>
      <c r="T2251" s="223" t="n"/>
      <c r="U2251" s="261" t="n"/>
      <c r="V2251" s="86" t="n"/>
      <c r="W2251" s="223" t="n"/>
      <c r="X2251" s="225" t="n"/>
      <c r="Y2251" s="262" t="n"/>
      <c r="Z2251" s="226" t="n"/>
      <c r="AA2251" s="241" t="n"/>
      <c r="AB2251" s="237" t="n"/>
    </row>
    <row r="2252" ht="15" customHeight="1" s="283">
      <c r="A2252" s="109" t="n"/>
      <c r="B2252" s="222" t="n"/>
      <c r="C2252" s="223" t="n"/>
      <c r="D2252" s="223" t="n"/>
      <c r="E2252" s="223" t="n"/>
      <c r="F2252" s="223" t="n"/>
      <c r="G2252" s="223" t="n"/>
      <c r="H2252" s="223" t="n"/>
      <c r="I2252" s="258" t="n"/>
      <c r="J2252" s="186" t="n"/>
      <c r="K2252" s="223" t="n"/>
      <c r="L2252" s="223" t="n"/>
      <c r="M2252" s="259" t="n"/>
      <c r="N2252" s="223" t="n"/>
      <c r="O2252" s="223" t="n"/>
      <c r="P2252" s="260" t="n"/>
      <c r="Q2252" s="260" t="n"/>
      <c r="R2252" s="223" t="n"/>
      <c r="S2252" s="223" t="n"/>
      <c r="T2252" s="223" t="n"/>
      <c r="U2252" s="261" t="n"/>
      <c r="V2252" s="86" t="n"/>
      <c r="W2252" s="223" t="n"/>
      <c r="X2252" s="225" t="n"/>
      <c r="Y2252" s="262" t="n"/>
      <c r="Z2252" s="226" t="n"/>
      <c r="AA2252" s="241" t="n"/>
      <c r="AB2252" s="237" t="n"/>
    </row>
    <row r="2253" ht="15" customHeight="1" s="283">
      <c r="A2253" s="109" t="n"/>
      <c r="B2253" s="222" t="n"/>
      <c r="C2253" s="223" t="n"/>
      <c r="D2253" s="223" t="n"/>
      <c r="E2253" s="223" t="n"/>
      <c r="F2253" s="223" t="n"/>
      <c r="G2253" s="223" t="n"/>
      <c r="H2253" s="223" t="n"/>
      <c r="I2253" s="258" t="n"/>
      <c r="J2253" s="186" t="n"/>
      <c r="K2253" s="223" t="n"/>
      <c r="L2253" s="223" t="n"/>
      <c r="M2253" s="259" t="n"/>
      <c r="N2253" s="223" t="n"/>
      <c r="O2253" s="223" t="n"/>
      <c r="P2253" s="260" t="n"/>
      <c r="Q2253" s="260" t="n"/>
      <c r="R2253" s="223" t="n"/>
      <c r="S2253" s="223" t="n"/>
      <c r="T2253" s="223" t="n"/>
      <c r="U2253" s="261" t="n"/>
      <c r="V2253" s="86" t="n"/>
      <c r="W2253" s="223" t="n"/>
      <c r="X2253" s="225" t="n"/>
      <c r="Y2253" s="262" t="n"/>
      <c r="Z2253" s="226" t="n"/>
      <c r="AA2253" s="241" t="n"/>
      <c r="AB2253" s="237" t="n"/>
    </row>
    <row r="2254" ht="15" customHeight="1" s="283">
      <c r="A2254" s="109" t="n"/>
      <c r="B2254" s="222" t="n"/>
      <c r="C2254" s="223" t="n"/>
      <c r="D2254" s="223" t="n"/>
      <c r="E2254" s="223" t="n"/>
      <c r="F2254" s="223" t="n"/>
      <c r="G2254" s="223" t="n"/>
      <c r="H2254" s="223" t="n"/>
      <c r="I2254" s="258" t="n"/>
      <c r="J2254" s="186" t="n"/>
      <c r="K2254" s="223" t="n"/>
      <c r="L2254" s="223" t="n"/>
      <c r="M2254" s="259" t="n"/>
      <c r="N2254" s="223" t="n"/>
      <c r="O2254" s="223" t="n"/>
      <c r="P2254" s="260" t="n"/>
      <c r="Q2254" s="260" t="n"/>
      <c r="R2254" s="223" t="n"/>
      <c r="S2254" s="223" t="n"/>
      <c r="T2254" s="223" t="n"/>
      <c r="U2254" s="261" t="n"/>
      <c r="V2254" s="86" t="n"/>
      <c r="W2254" s="223" t="n"/>
      <c r="X2254" s="225" t="n"/>
      <c r="Y2254" s="262" t="n"/>
      <c r="Z2254" s="226" t="n"/>
      <c r="AA2254" s="241" t="n"/>
      <c r="AB2254" s="237" t="n"/>
    </row>
    <row r="2255" ht="15" customHeight="1" s="283">
      <c r="A2255" s="109" t="n"/>
      <c r="B2255" s="222" t="n"/>
      <c r="C2255" s="223" t="n"/>
      <c r="D2255" s="223" t="n"/>
      <c r="E2255" s="223" t="n"/>
      <c r="F2255" s="223" t="n"/>
      <c r="G2255" s="223" t="n"/>
      <c r="H2255" s="223" t="n"/>
      <c r="I2255" s="258" t="n"/>
      <c r="J2255" s="186" t="n"/>
      <c r="K2255" s="223" t="n"/>
      <c r="L2255" s="223" t="n"/>
      <c r="M2255" s="259" t="n"/>
      <c r="N2255" s="223" t="n"/>
      <c r="O2255" s="223" t="n"/>
      <c r="P2255" s="260" t="n"/>
      <c r="Q2255" s="260" t="n"/>
      <c r="R2255" s="223" t="n"/>
      <c r="S2255" s="223" t="n"/>
      <c r="T2255" s="223" t="n"/>
      <c r="U2255" s="261" t="n"/>
      <c r="V2255" s="86" t="n"/>
      <c r="W2255" s="223" t="n"/>
      <c r="X2255" s="225" t="n"/>
      <c r="Y2255" s="262" t="n"/>
      <c r="Z2255" s="226" t="n"/>
      <c r="AA2255" s="241" t="n"/>
      <c r="AB2255" s="237" t="n"/>
    </row>
    <row r="2256" ht="15" customHeight="1" s="283">
      <c r="A2256" s="109" t="n"/>
      <c r="B2256" s="222" t="n"/>
      <c r="C2256" s="223" t="n"/>
      <c r="D2256" s="223" t="n"/>
      <c r="E2256" s="223" t="n"/>
      <c r="F2256" s="223" t="n"/>
      <c r="G2256" s="223" t="n"/>
      <c r="H2256" s="223" t="n"/>
      <c r="I2256" s="258" t="n"/>
      <c r="J2256" s="186" t="n"/>
      <c r="K2256" s="223" t="n"/>
      <c r="L2256" s="223" t="n"/>
      <c r="M2256" s="259" t="n"/>
      <c r="N2256" s="223" t="n"/>
      <c r="O2256" s="223" t="n"/>
      <c r="P2256" s="260" t="n"/>
      <c r="Q2256" s="260" t="n"/>
      <c r="R2256" s="223" t="n"/>
      <c r="S2256" s="223" t="n"/>
      <c r="T2256" s="223" t="n"/>
      <c r="U2256" s="261" t="n"/>
      <c r="V2256" s="86" t="n"/>
      <c r="W2256" s="223" t="n"/>
      <c r="X2256" s="225" t="n"/>
      <c r="Y2256" s="262" t="n"/>
      <c r="Z2256" s="226" t="n"/>
      <c r="AA2256" s="241" t="n"/>
      <c r="AB2256" s="237" t="n"/>
    </row>
    <row r="2257" ht="15" customHeight="1" s="283">
      <c r="A2257" s="109" t="n"/>
      <c r="B2257" s="222" t="n"/>
      <c r="C2257" s="223" t="n"/>
      <c r="D2257" s="223" t="n"/>
      <c r="E2257" s="223" t="n"/>
      <c r="F2257" s="223" t="n"/>
      <c r="G2257" s="223" t="n"/>
      <c r="H2257" s="223" t="n"/>
      <c r="I2257" s="258" t="n"/>
      <c r="J2257" s="186" t="n"/>
      <c r="K2257" s="223" t="n"/>
      <c r="L2257" s="223" t="n"/>
      <c r="M2257" s="259" t="n"/>
      <c r="N2257" s="223" t="n"/>
      <c r="O2257" s="223" t="n"/>
      <c r="P2257" s="260" t="n"/>
      <c r="Q2257" s="260" t="n"/>
      <c r="R2257" s="223" t="n"/>
      <c r="S2257" s="223" t="n"/>
      <c r="T2257" s="223" t="n"/>
      <c r="U2257" s="261" t="n"/>
      <c r="V2257" s="86" t="n"/>
      <c r="W2257" s="223" t="n"/>
      <c r="X2257" s="225" t="n"/>
      <c r="Y2257" s="262" t="n"/>
      <c r="Z2257" s="226" t="n"/>
      <c r="AA2257" s="241" t="n"/>
      <c r="AB2257" s="237" t="n"/>
    </row>
    <row r="2258" ht="15" customHeight="1" s="283">
      <c r="A2258" s="109" t="n"/>
      <c r="B2258" s="222" t="n"/>
      <c r="C2258" s="223" t="n"/>
      <c r="D2258" s="223" t="n"/>
      <c r="E2258" s="223" t="n"/>
      <c r="F2258" s="223" t="n"/>
      <c r="G2258" s="223" t="n"/>
      <c r="H2258" s="223" t="n"/>
      <c r="I2258" s="258" t="n"/>
      <c r="J2258" s="186" t="n"/>
      <c r="K2258" s="223" t="n"/>
      <c r="L2258" s="223" t="n"/>
      <c r="M2258" s="259" t="n"/>
      <c r="N2258" s="223" t="n"/>
      <c r="O2258" s="223" t="n"/>
      <c r="P2258" s="260" t="n"/>
      <c r="Q2258" s="260" t="n"/>
      <c r="R2258" s="223" t="n"/>
      <c r="S2258" s="223" t="n"/>
      <c r="T2258" s="223" t="n"/>
      <c r="U2258" s="261" t="n"/>
      <c r="V2258" s="86" t="n"/>
      <c r="W2258" s="223" t="n"/>
      <c r="X2258" s="225" t="n"/>
      <c r="Y2258" s="262" t="n"/>
      <c r="Z2258" s="226" t="n"/>
      <c r="AA2258" s="241" t="n"/>
      <c r="AB2258" s="237" t="n"/>
    </row>
    <row r="2259" ht="15" customHeight="1" s="283">
      <c r="A2259" s="109" t="n"/>
      <c r="B2259" s="222" t="n"/>
      <c r="C2259" s="223" t="n"/>
      <c r="D2259" s="223" t="n"/>
      <c r="E2259" s="223" t="n"/>
      <c r="F2259" s="223" t="n"/>
      <c r="G2259" s="223" t="n"/>
      <c r="H2259" s="223" t="n"/>
      <c r="I2259" s="258" t="n"/>
      <c r="J2259" s="186" t="n"/>
      <c r="K2259" s="223" t="n"/>
      <c r="L2259" s="223" t="n"/>
      <c r="M2259" s="259" t="n"/>
      <c r="N2259" s="223" t="n"/>
      <c r="O2259" s="223" t="n"/>
      <c r="P2259" s="260" t="n"/>
      <c r="Q2259" s="260" t="n"/>
      <c r="R2259" s="223" t="n"/>
      <c r="S2259" s="223" t="n"/>
      <c r="T2259" s="223" t="n"/>
      <c r="U2259" s="261" t="n"/>
      <c r="V2259" s="86" t="n"/>
      <c r="W2259" s="223" t="n"/>
      <c r="X2259" s="225" t="n"/>
      <c r="Y2259" s="262" t="n"/>
      <c r="Z2259" s="226" t="n"/>
      <c r="AA2259" s="241" t="n"/>
      <c r="AB2259" s="237" t="n"/>
    </row>
    <row r="2260" ht="15" customHeight="1" s="283">
      <c r="A2260" s="109" t="n"/>
      <c r="B2260" s="222" t="n"/>
      <c r="C2260" s="223" t="n"/>
      <c r="D2260" s="223" t="n"/>
      <c r="E2260" s="223" t="n"/>
      <c r="F2260" s="223" t="n"/>
      <c r="G2260" s="223" t="n"/>
      <c r="H2260" s="223" t="n"/>
      <c r="I2260" s="258" t="n"/>
      <c r="J2260" s="186" t="n"/>
      <c r="K2260" s="223" t="n"/>
      <c r="L2260" s="223" t="n"/>
      <c r="M2260" s="259" t="n"/>
      <c r="N2260" s="223" t="n"/>
      <c r="O2260" s="223" t="n"/>
      <c r="P2260" s="260" t="n"/>
      <c r="Q2260" s="260" t="n"/>
      <c r="R2260" s="223" t="n"/>
      <c r="S2260" s="223" t="n"/>
      <c r="T2260" s="223" t="n"/>
      <c r="U2260" s="261" t="n"/>
      <c r="V2260" s="86" t="n"/>
      <c r="W2260" s="223" t="n"/>
      <c r="X2260" s="225" t="n"/>
      <c r="Y2260" s="262" t="n"/>
      <c r="Z2260" s="226" t="n"/>
      <c r="AA2260" s="241" t="n"/>
      <c r="AB2260" s="237" t="n"/>
    </row>
    <row r="2261" ht="15" customHeight="1" s="283">
      <c r="A2261" s="109" t="n"/>
      <c r="B2261" s="222" t="n"/>
      <c r="C2261" s="223" t="n"/>
      <c r="D2261" s="223" t="n"/>
      <c r="E2261" s="223" t="n"/>
      <c r="F2261" s="223" t="n"/>
      <c r="G2261" s="223" t="n"/>
      <c r="H2261" s="223" t="n"/>
      <c r="I2261" s="258" t="n"/>
      <c r="J2261" s="186" t="n"/>
      <c r="K2261" s="223" t="n"/>
      <c r="L2261" s="223" t="n"/>
      <c r="M2261" s="259" t="n"/>
      <c r="N2261" s="223" t="n"/>
      <c r="O2261" s="223" t="n"/>
      <c r="P2261" s="260" t="n"/>
      <c r="Q2261" s="260" t="n"/>
      <c r="R2261" s="223" t="n"/>
      <c r="S2261" s="223" t="n"/>
      <c r="T2261" s="223" t="n"/>
      <c r="U2261" s="261" t="n"/>
      <c r="V2261" s="86" t="n"/>
      <c r="W2261" s="223" t="n"/>
      <c r="X2261" s="225" t="n"/>
      <c r="Y2261" s="262" t="n"/>
      <c r="Z2261" s="226" t="n"/>
      <c r="AA2261" s="241" t="n"/>
      <c r="AB2261" s="237" t="n"/>
    </row>
    <row r="2262" ht="15" customHeight="1" s="283">
      <c r="A2262" s="109" t="n"/>
      <c r="B2262" s="222" t="n"/>
      <c r="C2262" s="223" t="n"/>
      <c r="D2262" s="223" t="n"/>
      <c r="E2262" s="223" t="n"/>
      <c r="F2262" s="223" t="n"/>
      <c r="G2262" s="223" t="n"/>
      <c r="H2262" s="223" t="n"/>
      <c r="I2262" s="258" t="n"/>
      <c r="J2262" s="186" t="n"/>
      <c r="K2262" s="223" t="n"/>
      <c r="L2262" s="223" t="n"/>
      <c r="M2262" s="259" t="n"/>
      <c r="N2262" s="223" t="n"/>
      <c r="O2262" s="223" t="n"/>
      <c r="P2262" s="260" t="n"/>
      <c r="Q2262" s="260" t="n"/>
      <c r="R2262" s="223" t="n"/>
      <c r="S2262" s="223" t="n"/>
      <c r="T2262" s="223" t="n"/>
      <c r="U2262" s="261" t="n"/>
      <c r="V2262" s="86" t="n"/>
      <c r="W2262" s="223" t="n"/>
      <c r="X2262" s="225" t="n"/>
      <c r="Y2262" s="262" t="n"/>
      <c r="Z2262" s="226" t="n"/>
      <c r="AA2262" s="241" t="n"/>
      <c r="AB2262" s="237" t="n"/>
    </row>
    <row r="2263" ht="15" customHeight="1" s="283">
      <c r="A2263" s="109" t="n"/>
      <c r="B2263" s="222" t="n"/>
      <c r="C2263" s="223" t="n"/>
      <c r="D2263" s="223" t="n"/>
      <c r="E2263" s="223" t="n"/>
      <c r="F2263" s="223" t="n"/>
      <c r="G2263" s="223" t="n"/>
      <c r="H2263" s="223" t="n"/>
      <c r="I2263" s="258" t="n"/>
      <c r="J2263" s="186" t="n"/>
      <c r="K2263" s="223" t="n"/>
      <c r="L2263" s="223" t="n"/>
      <c r="M2263" s="259" t="n"/>
      <c r="N2263" s="223" t="n"/>
      <c r="O2263" s="223" t="n"/>
      <c r="P2263" s="260" t="n"/>
      <c r="Q2263" s="260" t="n"/>
      <c r="R2263" s="223" t="n"/>
      <c r="S2263" s="223" t="n"/>
      <c r="T2263" s="223" t="n"/>
      <c r="U2263" s="261" t="n"/>
      <c r="V2263" s="86" t="n"/>
      <c r="W2263" s="223" t="n"/>
      <c r="X2263" s="225" t="n"/>
      <c r="Y2263" s="262" t="n"/>
      <c r="Z2263" s="226" t="n"/>
      <c r="AA2263" s="241" t="n"/>
      <c r="AB2263" s="237" t="n"/>
    </row>
    <row r="2264" ht="15" customHeight="1" s="283">
      <c r="A2264" s="109" t="n"/>
      <c r="B2264" s="222" t="n"/>
      <c r="C2264" s="223" t="n"/>
      <c r="D2264" s="223" t="n"/>
      <c r="E2264" s="223" t="n"/>
      <c r="F2264" s="223" t="n"/>
      <c r="G2264" s="223" t="n"/>
      <c r="H2264" s="223" t="n"/>
      <c r="I2264" s="258" t="n"/>
      <c r="J2264" s="186" t="n"/>
      <c r="K2264" s="223" t="n"/>
      <c r="L2264" s="223" t="n"/>
      <c r="M2264" s="259" t="n"/>
      <c r="N2264" s="223" t="n"/>
      <c r="O2264" s="223" t="n"/>
      <c r="P2264" s="260" t="n"/>
      <c r="Q2264" s="260" t="n"/>
      <c r="R2264" s="223" t="n"/>
      <c r="S2264" s="223" t="n"/>
      <c r="T2264" s="223" t="n"/>
      <c r="U2264" s="261" t="n"/>
      <c r="V2264" s="86" t="n"/>
      <c r="W2264" s="223" t="n"/>
      <c r="X2264" s="225" t="n"/>
      <c r="Y2264" s="262" t="n"/>
      <c r="Z2264" s="226" t="n"/>
      <c r="AA2264" s="241" t="n"/>
      <c r="AB2264" s="237" t="n"/>
    </row>
    <row r="2265" ht="15" customHeight="1" s="283">
      <c r="A2265" s="109" t="n"/>
      <c r="B2265" s="222" t="n"/>
      <c r="C2265" s="223" t="n"/>
      <c r="D2265" s="223" t="n"/>
      <c r="E2265" s="223" t="n"/>
      <c r="F2265" s="223" t="n"/>
      <c r="G2265" s="223" t="n"/>
      <c r="H2265" s="223" t="n"/>
      <c r="I2265" s="258" t="n"/>
      <c r="J2265" s="186" t="n"/>
      <c r="K2265" s="223" t="n"/>
      <c r="L2265" s="223" t="n"/>
      <c r="M2265" s="259" t="n"/>
      <c r="N2265" s="223" t="n"/>
      <c r="O2265" s="223" t="n"/>
      <c r="P2265" s="260" t="n"/>
      <c r="Q2265" s="260" t="n"/>
      <c r="R2265" s="223" t="n"/>
      <c r="S2265" s="223" t="n"/>
      <c r="T2265" s="223" t="n"/>
      <c r="U2265" s="261" t="n"/>
      <c r="V2265" s="86" t="n"/>
      <c r="W2265" s="223" t="n"/>
      <c r="X2265" s="225" t="n"/>
      <c r="Y2265" s="262" t="n"/>
      <c r="Z2265" s="226" t="n"/>
      <c r="AA2265" s="241" t="n"/>
      <c r="AB2265" s="237" t="n"/>
    </row>
    <row r="2266" ht="15" customHeight="1" s="283">
      <c r="A2266" s="109" t="n"/>
      <c r="B2266" s="222" t="n"/>
      <c r="C2266" s="223" t="n"/>
      <c r="D2266" s="223" t="n"/>
      <c r="E2266" s="223" t="n"/>
      <c r="F2266" s="223" t="n"/>
      <c r="G2266" s="223" t="n"/>
      <c r="H2266" s="223" t="n"/>
      <c r="I2266" s="258" t="n"/>
      <c r="J2266" s="186" t="n"/>
      <c r="K2266" s="223" t="n"/>
      <c r="L2266" s="223" t="n"/>
      <c r="M2266" s="259" t="n"/>
      <c r="N2266" s="223" t="n"/>
      <c r="O2266" s="223" t="n"/>
      <c r="P2266" s="260" t="n"/>
      <c r="Q2266" s="260" t="n"/>
      <c r="R2266" s="223" t="n"/>
      <c r="S2266" s="223" t="n"/>
      <c r="T2266" s="223" t="n"/>
      <c r="U2266" s="261" t="n"/>
      <c r="V2266" s="86" t="n"/>
      <c r="W2266" s="223" t="n"/>
      <c r="X2266" s="225" t="n"/>
      <c r="Y2266" s="262" t="n"/>
      <c r="Z2266" s="226" t="n"/>
      <c r="AA2266" s="241" t="n"/>
      <c r="AB2266" s="237" t="n"/>
    </row>
    <row r="2267" ht="15" customHeight="1" s="283">
      <c r="A2267" s="109" t="n"/>
      <c r="B2267" s="222" t="n"/>
      <c r="C2267" s="223" t="n"/>
      <c r="D2267" s="223" t="n"/>
      <c r="E2267" s="223" t="n"/>
      <c r="F2267" s="223" t="n"/>
      <c r="G2267" s="223" t="n"/>
      <c r="H2267" s="223" t="n"/>
      <c r="I2267" s="258" t="n"/>
      <c r="J2267" s="186" t="n"/>
      <c r="K2267" s="223" t="n"/>
      <c r="L2267" s="223" t="n"/>
      <c r="M2267" s="259" t="n"/>
      <c r="N2267" s="223" t="n"/>
      <c r="O2267" s="223" t="n"/>
      <c r="P2267" s="260" t="n"/>
      <c r="Q2267" s="260" t="n"/>
      <c r="R2267" s="223" t="n"/>
      <c r="S2267" s="223" t="n"/>
      <c r="T2267" s="223" t="n"/>
      <c r="U2267" s="261" t="n"/>
      <c r="V2267" s="86" t="n"/>
      <c r="W2267" s="223" t="n"/>
      <c r="X2267" s="225" t="n"/>
      <c r="Y2267" s="262" t="n"/>
      <c r="Z2267" s="226" t="n"/>
      <c r="AA2267" s="241" t="n"/>
      <c r="AB2267" s="237" t="n"/>
    </row>
    <row r="2268" ht="15" customHeight="1" s="283">
      <c r="A2268" s="109" t="n"/>
      <c r="B2268" s="222" t="n"/>
      <c r="C2268" s="223" t="n"/>
      <c r="D2268" s="223" t="n"/>
      <c r="E2268" s="223" t="n"/>
      <c r="F2268" s="223" t="n"/>
      <c r="G2268" s="223" t="n"/>
      <c r="H2268" s="223" t="n"/>
      <c r="I2268" s="258" t="n"/>
      <c r="J2268" s="186" t="n"/>
      <c r="K2268" s="223" t="n"/>
      <c r="L2268" s="223" t="n"/>
      <c r="M2268" s="259" t="n"/>
      <c r="N2268" s="223" t="n"/>
      <c r="O2268" s="223" t="n"/>
      <c r="P2268" s="260" t="n"/>
      <c r="Q2268" s="260" t="n"/>
      <c r="R2268" s="223" t="n"/>
      <c r="S2268" s="223" t="n"/>
      <c r="T2268" s="223" t="n"/>
      <c r="U2268" s="261" t="n"/>
      <c r="V2268" s="86" t="n"/>
      <c r="W2268" s="223" t="n"/>
      <c r="X2268" s="225" t="n"/>
      <c r="Y2268" s="262" t="n"/>
      <c r="Z2268" s="226" t="n"/>
      <c r="AA2268" s="241" t="n"/>
      <c r="AB2268" s="237" t="n"/>
    </row>
    <row r="2269" ht="15" customHeight="1" s="283">
      <c r="A2269" s="109" t="n"/>
      <c r="B2269" s="222" t="n"/>
      <c r="C2269" s="223" t="n"/>
      <c r="D2269" s="223" t="n"/>
      <c r="E2269" s="223" t="n"/>
      <c r="F2269" s="223" t="n"/>
      <c r="G2269" s="223" t="n"/>
      <c r="H2269" s="223" t="n"/>
      <c r="I2269" s="258" t="n"/>
      <c r="J2269" s="186" t="n"/>
      <c r="K2269" s="223" t="n"/>
      <c r="L2269" s="223" t="n"/>
      <c r="M2269" s="259" t="n"/>
      <c r="N2269" s="223" t="n"/>
      <c r="O2269" s="223" t="n"/>
      <c r="P2269" s="260" t="n"/>
      <c r="Q2269" s="260" t="n"/>
      <c r="R2269" s="223" t="n"/>
      <c r="S2269" s="223" t="n"/>
      <c r="T2269" s="223" t="n"/>
      <c r="U2269" s="261" t="n"/>
      <c r="V2269" s="86" t="n"/>
      <c r="W2269" s="223" t="n"/>
      <c r="X2269" s="225" t="n"/>
      <c r="Y2269" s="262" t="n"/>
      <c r="Z2269" s="226" t="n"/>
      <c r="AA2269" s="241" t="n"/>
      <c r="AB2269" s="237" t="n"/>
    </row>
    <row r="2270" ht="15" customHeight="1" s="283">
      <c r="A2270" s="109" t="n"/>
      <c r="B2270" s="222" t="n"/>
      <c r="C2270" s="223" t="n"/>
      <c r="D2270" s="223" t="n"/>
      <c r="E2270" s="223" t="n"/>
      <c r="F2270" s="223" t="n"/>
      <c r="G2270" s="223" t="n"/>
      <c r="H2270" s="223" t="n"/>
      <c r="I2270" s="258" t="n"/>
      <c r="J2270" s="186" t="n"/>
      <c r="K2270" s="223" t="n"/>
      <c r="L2270" s="223" t="n"/>
      <c r="M2270" s="259" t="n"/>
      <c r="N2270" s="223" t="n"/>
      <c r="O2270" s="223" t="n"/>
      <c r="P2270" s="260" t="n"/>
      <c r="Q2270" s="260" t="n"/>
      <c r="R2270" s="223" t="n"/>
      <c r="S2270" s="223" t="n"/>
      <c r="T2270" s="223" t="n"/>
      <c r="U2270" s="261" t="n"/>
      <c r="V2270" s="86" t="n"/>
      <c r="W2270" s="223" t="n"/>
      <c r="X2270" s="225" t="n"/>
      <c r="Y2270" s="262" t="n"/>
      <c r="Z2270" s="226" t="n"/>
      <c r="AA2270" s="241" t="n"/>
      <c r="AB2270" s="237" t="n"/>
    </row>
    <row r="2271" ht="15" customHeight="1" s="283">
      <c r="A2271" s="109" t="n"/>
      <c r="B2271" s="222" t="n"/>
      <c r="C2271" s="223" t="n"/>
      <c r="D2271" s="223" t="n"/>
      <c r="E2271" s="223" t="n"/>
      <c r="F2271" s="223" t="n"/>
      <c r="G2271" s="223" t="n"/>
      <c r="H2271" s="223" t="n"/>
      <c r="I2271" s="258" t="n"/>
      <c r="J2271" s="186" t="n"/>
      <c r="K2271" s="223" t="n"/>
      <c r="L2271" s="223" t="n"/>
      <c r="M2271" s="259" t="n"/>
      <c r="N2271" s="223" t="n"/>
      <c r="O2271" s="223" t="n"/>
      <c r="P2271" s="260" t="n"/>
      <c r="Q2271" s="260" t="n"/>
      <c r="R2271" s="223" t="n"/>
      <c r="S2271" s="223" t="n"/>
      <c r="T2271" s="223" t="n"/>
      <c r="U2271" s="261" t="n"/>
      <c r="V2271" s="86" t="n"/>
      <c r="W2271" s="223" t="n"/>
      <c r="X2271" s="225" t="n"/>
      <c r="Y2271" s="262" t="n"/>
      <c r="Z2271" s="226" t="n"/>
      <c r="AA2271" s="241" t="n"/>
      <c r="AB2271" s="237" t="n"/>
    </row>
    <row r="2272" ht="15" customHeight="1" s="283">
      <c r="A2272" s="109" t="n"/>
      <c r="B2272" s="222" t="n"/>
      <c r="C2272" s="223" t="n"/>
      <c r="D2272" s="223" t="n"/>
      <c r="E2272" s="223" t="n"/>
      <c r="F2272" s="223" t="n"/>
      <c r="G2272" s="223" t="n"/>
      <c r="H2272" s="223" t="n"/>
      <c r="I2272" s="258" t="n"/>
      <c r="J2272" s="186" t="n"/>
      <c r="K2272" s="223" t="n"/>
      <c r="L2272" s="223" t="n"/>
      <c r="M2272" s="259" t="n"/>
      <c r="N2272" s="223" t="n"/>
      <c r="O2272" s="223" t="n"/>
      <c r="P2272" s="260" t="n"/>
      <c r="Q2272" s="260" t="n"/>
      <c r="R2272" s="223" t="n"/>
      <c r="S2272" s="223" t="n"/>
      <c r="T2272" s="223" t="n"/>
      <c r="U2272" s="261" t="n"/>
      <c r="V2272" s="86" t="n"/>
      <c r="W2272" s="223" t="n"/>
      <c r="X2272" s="225" t="n"/>
      <c r="Y2272" s="262" t="n"/>
      <c r="Z2272" s="226" t="n"/>
      <c r="AA2272" s="241" t="n"/>
      <c r="AB2272" s="237" t="n"/>
    </row>
    <row r="2273" ht="15" customHeight="1" s="283">
      <c r="A2273" s="109" t="n"/>
      <c r="B2273" s="222" t="n"/>
      <c r="C2273" s="223" t="n"/>
      <c r="D2273" s="223" t="n"/>
      <c r="E2273" s="223" t="n"/>
      <c r="F2273" s="223" t="n"/>
      <c r="G2273" s="223" t="n"/>
      <c r="H2273" s="223" t="n"/>
      <c r="I2273" s="258" t="n"/>
      <c r="J2273" s="186" t="n"/>
      <c r="K2273" s="223" t="n"/>
      <c r="L2273" s="223" t="n"/>
      <c r="M2273" s="259" t="n"/>
      <c r="N2273" s="223" t="n"/>
      <c r="O2273" s="223" t="n"/>
      <c r="P2273" s="260" t="n"/>
      <c r="Q2273" s="260" t="n"/>
      <c r="R2273" s="223" t="n"/>
      <c r="S2273" s="223" t="n"/>
      <c r="T2273" s="223" t="n"/>
      <c r="U2273" s="261" t="n"/>
      <c r="V2273" s="86" t="n"/>
      <c r="W2273" s="223" t="n"/>
      <c r="X2273" s="225" t="n"/>
      <c r="Y2273" s="262" t="n"/>
      <c r="Z2273" s="226" t="n"/>
      <c r="AA2273" s="241" t="n"/>
      <c r="AB2273" s="237" t="n"/>
    </row>
    <row r="2274" ht="15" customHeight="1" s="283">
      <c r="A2274" s="109" t="n"/>
      <c r="B2274" s="222" t="n"/>
      <c r="C2274" s="223" t="n"/>
      <c r="D2274" s="223" t="n"/>
      <c r="E2274" s="223" t="n"/>
      <c r="F2274" s="223" t="n"/>
      <c r="G2274" s="223" t="n"/>
      <c r="H2274" s="223" t="n"/>
      <c r="I2274" s="258" t="n"/>
      <c r="J2274" s="186" t="n"/>
      <c r="K2274" s="223" t="n"/>
      <c r="L2274" s="223" t="n"/>
      <c r="M2274" s="259" t="n"/>
      <c r="N2274" s="223" t="n"/>
      <c r="O2274" s="223" t="n"/>
      <c r="P2274" s="260" t="n"/>
      <c r="Q2274" s="260" t="n"/>
      <c r="R2274" s="223" t="n"/>
      <c r="S2274" s="223" t="n"/>
      <c r="T2274" s="223" t="n"/>
      <c r="U2274" s="261" t="n"/>
      <c r="V2274" s="86" t="n"/>
      <c r="W2274" s="223" t="n"/>
      <c r="X2274" s="225" t="n"/>
      <c r="Y2274" s="262" t="n"/>
      <c r="Z2274" s="226" t="n"/>
      <c r="AA2274" s="241" t="n"/>
      <c r="AB2274" s="237" t="n"/>
    </row>
    <row r="2275" ht="15" customHeight="1" s="283">
      <c r="A2275" s="109" t="n"/>
      <c r="B2275" s="222" t="n"/>
      <c r="C2275" s="223" t="n"/>
      <c r="D2275" s="223" t="n"/>
      <c r="E2275" s="223" t="n"/>
      <c r="F2275" s="223" t="n"/>
      <c r="G2275" s="223" t="n"/>
      <c r="H2275" s="223" t="n"/>
      <c r="I2275" s="258" t="n"/>
      <c r="J2275" s="186" t="n"/>
      <c r="K2275" s="223" t="n"/>
      <c r="L2275" s="223" t="n"/>
      <c r="M2275" s="259" t="n"/>
      <c r="N2275" s="223" t="n"/>
      <c r="O2275" s="223" t="n"/>
      <c r="P2275" s="260" t="n"/>
      <c r="Q2275" s="260" t="n"/>
      <c r="R2275" s="223" t="n"/>
      <c r="S2275" s="223" t="n"/>
      <c r="T2275" s="223" t="n"/>
      <c r="U2275" s="261" t="n"/>
      <c r="V2275" s="86" t="n"/>
      <c r="W2275" s="223" t="n"/>
      <c r="X2275" s="225" t="n"/>
      <c r="Y2275" s="262" t="n"/>
      <c r="Z2275" s="226" t="n"/>
      <c r="AA2275" s="241" t="n"/>
      <c r="AB2275" s="237" t="n"/>
    </row>
    <row r="2276" ht="15" customHeight="1" s="283">
      <c r="A2276" s="109" t="n"/>
      <c r="B2276" s="222" t="n"/>
      <c r="C2276" s="223" t="n"/>
      <c r="D2276" s="223" t="n"/>
      <c r="E2276" s="223" t="n"/>
      <c r="F2276" s="223" t="n"/>
      <c r="G2276" s="223" t="n"/>
      <c r="H2276" s="223" t="n"/>
      <c r="I2276" s="258" t="n"/>
      <c r="J2276" s="186" t="n"/>
      <c r="K2276" s="223" t="n"/>
      <c r="L2276" s="223" t="n"/>
      <c r="M2276" s="259" t="n"/>
      <c r="N2276" s="223" t="n"/>
      <c r="O2276" s="223" t="n"/>
      <c r="P2276" s="260" t="n"/>
      <c r="Q2276" s="260" t="n"/>
      <c r="R2276" s="223" t="n"/>
      <c r="S2276" s="223" t="n"/>
      <c r="T2276" s="223" t="n"/>
      <c r="U2276" s="261" t="n"/>
      <c r="V2276" s="86" t="n"/>
      <c r="W2276" s="223" t="n"/>
      <c r="X2276" s="225" t="n"/>
      <c r="Y2276" s="262" t="n"/>
      <c r="Z2276" s="226" t="n"/>
      <c r="AA2276" s="241" t="n"/>
      <c r="AB2276" s="237" t="n"/>
    </row>
    <row r="2277" ht="15" customHeight="1" s="283">
      <c r="A2277" s="109" t="n"/>
      <c r="B2277" s="222" t="n"/>
      <c r="C2277" s="223" t="n"/>
      <c r="D2277" s="223" t="n"/>
      <c r="E2277" s="223" t="n"/>
      <c r="F2277" s="223" t="n"/>
      <c r="G2277" s="223" t="n"/>
      <c r="H2277" s="223" t="n"/>
      <c r="I2277" s="258" t="n"/>
      <c r="J2277" s="186" t="n"/>
      <c r="K2277" s="223" t="n"/>
      <c r="L2277" s="223" t="n"/>
      <c r="M2277" s="259" t="n"/>
      <c r="N2277" s="223" t="n"/>
      <c r="O2277" s="223" t="n"/>
      <c r="P2277" s="260" t="n"/>
      <c r="Q2277" s="260" t="n"/>
      <c r="R2277" s="223" t="n"/>
      <c r="S2277" s="223" t="n"/>
      <c r="T2277" s="223" t="n"/>
      <c r="U2277" s="261" t="n"/>
      <c r="V2277" s="86" t="n"/>
      <c r="W2277" s="223" t="n"/>
      <c r="X2277" s="225" t="n"/>
      <c r="Y2277" s="262" t="n"/>
      <c r="Z2277" s="226" t="n"/>
      <c r="AA2277" s="241" t="n"/>
      <c r="AB2277" s="237" t="n"/>
    </row>
    <row r="2278" ht="15" customHeight="1" s="283">
      <c r="A2278" s="109" t="n"/>
      <c r="B2278" s="222" t="n"/>
      <c r="C2278" s="223" t="n"/>
      <c r="D2278" s="223" t="n"/>
      <c r="E2278" s="223" t="n"/>
      <c r="F2278" s="223" t="n"/>
      <c r="G2278" s="223" t="n"/>
      <c r="H2278" s="223" t="n"/>
      <c r="I2278" s="258" t="n"/>
      <c r="J2278" s="186" t="n"/>
      <c r="K2278" s="223" t="n"/>
      <c r="L2278" s="223" t="n"/>
      <c r="M2278" s="259" t="n"/>
      <c r="N2278" s="223" t="n"/>
      <c r="O2278" s="223" t="n"/>
      <c r="P2278" s="260" t="n"/>
      <c r="Q2278" s="260" t="n"/>
      <c r="R2278" s="223" t="n"/>
      <c r="S2278" s="223" t="n"/>
      <c r="T2278" s="223" t="n"/>
      <c r="U2278" s="261" t="n"/>
      <c r="V2278" s="86" t="n"/>
      <c r="W2278" s="223" t="n"/>
      <c r="X2278" s="225" t="n"/>
      <c r="Y2278" s="262" t="n"/>
      <c r="Z2278" s="226" t="n"/>
      <c r="AA2278" s="241" t="n"/>
      <c r="AB2278" s="237" t="n"/>
    </row>
    <row r="2279" ht="15" customHeight="1" s="283">
      <c r="A2279" s="109" t="n"/>
      <c r="B2279" s="222" t="n"/>
      <c r="C2279" s="223" t="n"/>
      <c r="D2279" s="223" t="n"/>
      <c r="E2279" s="223" t="n"/>
      <c r="F2279" s="223" t="n"/>
      <c r="G2279" s="223" t="n"/>
      <c r="H2279" s="223" t="n"/>
      <c r="I2279" s="258" t="n"/>
      <c r="J2279" s="186" t="n"/>
      <c r="K2279" s="223" t="n"/>
      <c r="L2279" s="223" t="n"/>
      <c r="M2279" s="259" t="n"/>
      <c r="N2279" s="223" t="n"/>
      <c r="O2279" s="223" t="n"/>
      <c r="P2279" s="260" t="n"/>
      <c r="Q2279" s="260" t="n"/>
      <c r="R2279" s="223" t="n"/>
      <c r="S2279" s="223" t="n"/>
      <c r="T2279" s="223" t="n"/>
      <c r="U2279" s="261" t="n"/>
      <c r="V2279" s="86" t="n"/>
      <c r="W2279" s="223" t="n"/>
      <c r="X2279" s="225" t="n"/>
      <c r="Y2279" s="262" t="n"/>
      <c r="Z2279" s="226" t="n"/>
      <c r="AA2279" s="241" t="n"/>
      <c r="AB2279" s="237" t="n"/>
    </row>
    <row r="2280" ht="15" customHeight="1" s="283">
      <c r="A2280" s="109" t="n"/>
      <c r="B2280" s="222" t="n"/>
      <c r="C2280" s="223" t="n"/>
      <c r="D2280" s="223" t="n"/>
      <c r="E2280" s="223" t="n"/>
      <c r="F2280" s="223" t="n"/>
      <c r="G2280" s="223" t="n"/>
      <c r="H2280" s="223" t="n"/>
      <c r="I2280" s="258" t="n"/>
      <c r="J2280" s="186" t="n"/>
      <c r="K2280" s="223" t="n"/>
      <c r="L2280" s="223" t="n"/>
      <c r="M2280" s="259" t="n"/>
      <c r="N2280" s="223" t="n"/>
      <c r="O2280" s="223" t="n"/>
      <c r="P2280" s="260" t="n"/>
      <c r="Q2280" s="260" t="n"/>
      <c r="R2280" s="223" t="n"/>
      <c r="S2280" s="223" t="n"/>
      <c r="T2280" s="223" t="n"/>
      <c r="U2280" s="261" t="n"/>
      <c r="V2280" s="86" t="n"/>
      <c r="W2280" s="223" t="n"/>
      <c r="X2280" s="225" t="n"/>
      <c r="Y2280" s="262" t="n"/>
      <c r="Z2280" s="226" t="n"/>
      <c r="AA2280" s="241" t="n"/>
      <c r="AB2280" s="237" t="n"/>
    </row>
    <row r="2281" ht="15" customHeight="1" s="283">
      <c r="A2281" s="109" t="n"/>
      <c r="B2281" s="222" t="n"/>
      <c r="C2281" s="223" t="n"/>
      <c r="D2281" s="223" t="n"/>
      <c r="E2281" s="223" t="n"/>
      <c r="F2281" s="223" t="n"/>
      <c r="G2281" s="223" t="n"/>
      <c r="H2281" s="223" t="n"/>
      <c r="I2281" s="258" t="n"/>
      <c r="J2281" s="186" t="n"/>
      <c r="K2281" s="223" t="n"/>
      <c r="L2281" s="223" t="n"/>
      <c r="M2281" s="259" t="n"/>
      <c r="N2281" s="223" t="n"/>
      <c r="O2281" s="223" t="n"/>
      <c r="P2281" s="260" t="n"/>
      <c r="Q2281" s="260" t="n"/>
      <c r="R2281" s="223" t="n"/>
      <c r="S2281" s="223" t="n"/>
      <c r="T2281" s="223" t="n"/>
      <c r="U2281" s="261" t="n"/>
      <c r="V2281" s="86" t="n"/>
      <c r="W2281" s="223" t="n"/>
      <c r="X2281" s="225" t="n"/>
      <c r="Y2281" s="262" t="n"/>
      <c r="Z2281" s="226" t="n"/>
      <c r="AA2281" s="241" t="n"/>
      <c r="AB2281" s="237" t="n"/>
    </row>
    <row r="2282" ht="15" customHeight="1" s="283">
      <c r="A2282" s="109" t="n"/>
      <c r="B2282" s="222" t="n"/>
      <c r="C2282" s="223" t="n"/>
      <c r="D2282" s="223" t="n"/>
      <c r="E2282" s="223" t="n"/>
      <c r="F2282" s="223" t="n"/>
      <c r="G2282" s="223" t="n"/>
      <c r="H2282" s="223" t="n"/>
      <c r="I2282" s="258" t="n"/>
      <c r="J2282" s="186" t="n"/>
      <c r="K2282" s="223" t="n"/>
      <c r="L2282" s="223" t="n"/>
      <c r="M2282" s="259" t="n"/>
      <c r="N2282" s="223" t="n"/>
      <c r="O2282" s="223" t="n"/>
      <c r="P2282" s="260" t="n"/>
      <c r="Q2282" s="260" t="n"/>
      <c r="R2282" s="223" t="n"/>
      <c r="S2282" s="223" t="n"/>
      <c r="T2282" s="223" t="n"/>
      <c r="U2282" s="261" t="n"/>
      <c r="V2282" s="86" t="n"/>
      <c r="W2282" s="223" t="n"/>
      <c r="X2282" s="225" t="n"/>
      <c r="Y2282" s="262" t="n"/>
      <c r="Z2282" s="226" t="n"/>
      <c r="AA2282" s="241" t="n"/>
      <c r="AB2282" s="237" t="n"/>
    </row>
    <row r="2283" ht="15" customHeight="1" s="283">
      <c r="A2283" s="109" t="n"/>
      <c r="B2283" s="222" t="n"/>
      <c r="C2283" s="223" t="n"/>
      <c r="D2283" s="223" t="n"/>
      <c r="E2283" s="223" t="n"/>
      <c r="F2283" s="223" t="n"/>
      <c r="G2283" s="223" t="n"/>
      <c r="H2283" s="223" t="n"/>
      <c r="I2283" s="258" t="n"/>
      <c r="J2283" s="186" t="n"/>
      <c r="K2283" s="223" t="n"/>
      <c r="L2283" s="223" t="n"/>
      <c r="M2283" s="259" t="n"/>
      <c r="N2283" s="223" t="n"/>
      <c r="O2283" s="223" t="n"/>
      <c r="P2283" s="260" t="n"/>
      <c r="Q2283" s="260" t="n"/>
      <c r="R2283" s="223" t="n"/>
      <c r="S2283" s="223" t="n"/>
      <c r="T2283" s="223" t="n"/>
      <c r="U2283" s="261" t="n"/>
      <c r="V2283" s="86" t="n"/>
      <c r="W2283" s="223" t="n"/>
      <c r="X2283" s="225" t="n"/>
      <c r="Y2283" s="262" t="n"/>
      <c r="Z2283" s="226" t="n"/>
      <c r="AA2283" s="241" t="n"/>
      <c r="AB2283" s="237" t="n"/>
    </row>
    <row r="2284" ht="15" customHeight="1" s="283">
      <c r="A2284" s="109" t="n"/>
      <c r="B2284" s="222" t="n"/>
      <c r="C2284" s="223" t="n"/>
      <c r="D2284" s="223" t="n"/>
      <c r="E2284" s="223" t="n"/>
      <c r="F2284" s="223" t="n"/>
      <c r="G2284" s="223" t="n"/>
      <c r="H2284" s="223" t="n"/>
      <c r="I2284" s="258" t="n"/>
      <c r="J2284" s="186" t="n"/>
      <c r="K2284" s="223" t="n"/>
      <c r="L2284" s="223" t="n"/>
      <c r="M2284" s="259" t="n"/>
      <c r="N2284" s="223" t="n"/>
      <c r="O2284" s="223" t="n"/>
      <c r="P2284" s="260" t="n"/>
      <c r="Q2284" s="260" t="n"/>
      <c r="R2284" s="223" t="n"/>
      <c r="S2284" s="223" t="n"/>
      <c r="T2284" s="223" t="n"/>
      <c r="U2284" s="261" t="n"/>
      <c r="V2284" s="86" t="n"/>
      <c r="W2284" s="223" t="n"/>
      <c r="X2284" s="225" t="n"/>
      <c r="Y2284" s="262" t="n"/>
      <c r="Z2284" s="226" t="n"/>
      <c r="AA2284" s="241" t="n"/>
      <c r="AB2284" s="237" t="n"/>
    </row>
    <row r="2285" ht="15" customHeight="1" s="283">
      <c r="A2285" s="109" t="n"/>
      <c r="B2285" s="222" t="n"/>
      <c r="C2285" s="223" t="n"/>
      <c r="D2285" s="223" t="n"/>
      <c r="E2285" s="223" t="n"/>
      <c r="F2285" s="223" t="n"/>
      <c r="G2285" s="223" t="n"/>
      <c r="H2285" s="223" t="n"/>
      <c r="I2285" s="258" t="n"/>
      <c r="J2285" s="186" t="n"/>
      <c r="K2285" s="223" t="n"/>
      <c r="L2285" s="223" t="n"/>
      <c r="M2285" s="259" t="n"/>
      <c r="N2285" s="223" t="n"/>
      <c r="O2285" s="223" t="n"/>
      <c r="P2285" s="260" t="n"/>
      <c r="Q2285" s="260" t="n"/>
      <c r="R2285" s="223" t="n"/>
      <c r="S2285" s="223" t="n"/>
      <c r="T2285" s="223" t="n"/>
      <c r="U2285" s="261" t="n"/>
      <c r="V2285" s="86" t="n"/>
      <c r="W2285" s="223" t="n"/>
      <c r="X2285" s="225" t="n"/>
      <c r="Y2285" s="262" t="n"/>
      <c r="Z2285" s="226" t="n"/>
      <c r="AA2285" s="241" t="n"/>
      <c r="AB2285" s="237" t="n"/>
    </row>
    <row r="2286" ht="15" customHeight="1" s="283">
      <c r="A2286" s="109" t="n"/>
      <c r="B2286" s="222" t="n"/>
      <c r="C2286" s="223" t="n"/>
      <c r="D2286" s="223" t="n"/>
      <c r="E2286" s="223" t="n"/>
      <c r="F2286" s="223" t="n"/>
      <c r="G2286" s="223" t="n"/>
      <c r="H2286" s="223" t="n"/>
      <c r="I2286" s="258" t="n"/>
      <c r="J2286" s="186" t="n"/>
      <c r="K2286" s="223" t="n"/>
      <c r="L2286" s="223" t="n"/>
      <c r="M2286" s="259" t="n"/>
      <c r="N2286" s="223" t="n"/>
      <c r="O2286" s="223" t="n"/>
      <c r="P2286" s="260" t="n"/>
      <c r="Q2286" s="260" t="n"/>
      <c r="R2286" s="223" t="n"/>
      <c r="S2286" s="223" t="n"/>
      <c r="T2286" s="223" t="n"/>
      <c r="U2286" s="261" t="n"/>
      <c r="V2286" s="86" t="n"/>
      <c r="W2286" s="223" t="n"/>
      <c r="X2286" s="225" t="n"/>
      <c r="Y2286" s="262" t="n"/>
      <c r="Z2286" s="226" t="n"/>
      <c r="AA2286" s="241" t="n"/>
      <c r="AB2286" s="237" t="n"/>
    </row>
    <row r="2287" ht="15" customHeight="1" s="283">
      <c r="A2287" s="109" t="n"/>
      <c r="B2287" s="222" t="n"/>
      <c r="C2287" s="223" t="n"/>
      <c r="D2287" s="223" t="n"/>
      <c r="E2287" s="223" t="n"/>
      <c r="F2287" s="223" t="n"/>
      <c r="G2287" s="223" t="n"/>
      <c r="H2287" s="223" t="n"/>
      <c r="I2287" s="258" t="n"/>
      <c r="J2287" s="186" t="n"/>
      <c r="K2287" s="223" t="n"/>
      <c r="L2287" s="223" t="n"/>
      <c r="M2287" s="259" t="n"/>
      <c r="N2287" s="223" t="n"/>
      <c r="O2287" s="223" t="n"/>
      <c r="P2287" s="260" t="n"/>
      <c r="Q2287" s="260" t="n"/>
      <c r="R2287" s="223" t="n"/>
      <c r="S2287" s="223" t="n"/>
      <c r="T2287" s="223" t="n"/>
      <c r="U2287" s="261" t="n"/>
      <c r="V2287" s="86" t="n"/>
      <c r="W2287" s="223" t="n"/>
      <c r="X2287" s="225" t="n"/>
      <c r="Y2287" s="262" t="n"/>
      <c r="Z2287" s="226" t="n"/>
      <c r="AA2287" s="241" t="n"/>
      <c r="AB2287" s="237" t="n"/>
    </row>
    <row r="2288" ht="15" customHeight="1" s="283">
      <c r="A2288" s="109" t="n"/>
      <c r="B2288" s="222" t="n"/>
      <c r="C2288" s="223" t="n"/>
      <c r="D2288" s="223" t="n"/>
      <c r="E2288" s="223" t="n"/>
      <c r="F2288" s="223" t="n"/>
      <c r="G2288" s="223" t="n"/>
      <c r="H2288" s="223" t="n"/>
      <c r="I2288" s="258" t="n"/>
      <c r="J2288" s="186" t="n"/>
      <c r="K2288" s="223" t="n"/>
      <c r="L2288" s="223" t="n"/>
      <c r="M2288" s="259" t="n"/>
      <c r="N2288" s="223" t="n"/>
      <c r="O2288" s="223" t="n"/>
      <c r="P2288" s="260" t="n"/>
      <c r="Q2288" s="260" t="n"/>
      <c r="R2288" s="223" t="n"/>
      <c r="S2288" s="223" t="n"/>
      <c r="T2288" s="223" t="n"/>
      <c r="U2288" s="261" t="n"/>
      <c r="V2288" s="86" t="n"/>
      <c r="W2288" s="223" t="n"/>
      <c r="X2288" s="225" t="n"/>
      <c r="Y2288" s="262" t="n"/>
      <c r="Z2288" s="226" t="n"/>
      <c r="AA2288" s="241" t="n"/>
      <c r="AB2288" s="237" t="n"/>
    </row>
    <row r="2289" ht="15" customHeight="1" s="283">
      <c r="A2289" s="109" t="n"/>
      <c r="B2289" s="222" t="n"/>
      <c r="C2289" s="223" t="n"/>
      <c r="D2289" s="223" t="n"/>
      <c r="E2289" s="223" t="n"/>
      <c r="F2289" s="223" t="n"/>
      <c r="G2289" s="223" t="n"/>
      <c r="H2289" s="223" t="n"/>
      <c r="I2289" s="258" t="n"/>
      <c r="J2289" s="186" t="n"/>
      <c r="K2289" s="223" t="n"/>
      <c r="L2289" s="223" t="n"/>
      <c r="M2289" s="259" t="n"/>
      <c r="N2289" s="223" t="n"/>
      <c r="O2289" s="223" t="n"/>
      <c r="P2289" s="260" t="n"/>
      <c r="Q2289" s="260" t="n"/>
      <c r="R2289" s="223" t="n"/>
      <c r="S2289" s="223" t="n"/>
      <c r="T2289" s="223" t="n"/>
      <c r="U2289" s="261" t="n"/>
      <c r="V2289" s="86" t="n"/>
      <c r="W2289" s="223" t="n"/>
      <c r="X2289" s="225" t="n"/>
      <c r="Y2289" s="262" t="n"/>
      <c r="Z2289" s="226" t="n"/>
      <c r="AA2289" s="241" t="n"/>
      <c r="AB2289" s="237" t="n"/>
    </row>
    <row r="2290" ht="15" customHeight="1" s="283">
      <c r="A2290" s="109" t="n"/>
      <c r="B2290" s="222" t="n"/>
      <c r="C2290" s="223" t="n"/>
      <c r="D2290" s="223" t="n"/>
      <c r="E2290" s="223" t="n"/>
      <c r="F2290" s="223" t="n"/>
      <c r="G2290" s="223" t="n"/>
      <c r="H2290" s="223" t="n"/>
      <c r="I2290" s="258" t="n"/>
      <c r="J2290" s="186" t="n"/>
      <c r="K2290" s="223" t="n"/>
      <c r="L2290" s="223" t="n"/>
      <c r="M2290" s="259" t="n"/>
      <c r="N2290" s="223" t="n"/>
      <c r="O2290" s="223" t="n"/>
      <c r="P2290" s="260" t="n"/>
      <c r="Q2290" s="260" t="n"/>
      <c r="R2290" s="223" t="n"/>
      <c r="S2290" s="223" t="n"/>
      <c r="T2290" s="223" t="n"/>
      <c r="U2290" s="261" t="n"/>
      <c r="V2290" s="86" t="n"/>
      <c r="W2290" s="223" t="n"/>
      <c r="X2290" s="225" t="n"/>
      <c r="Y2290" s="262" t="n"/>
      <c r="Z2290" s="226" t="n"/>
      <c r="AA2290" s="241" t="n"/>
      <c r="AB2290" s="237" t="n"/>
    </row>
    <row r="2291" ht="15" customHeight="1" s="283">
      <c r="A2291" s="109" t="n"/>
      <c r="B2291" s="222" t="n"/>
      <c r="C2291" s="223" t="n"/>
      <c r="D2291" s="223" t="n"/>
      <c r="E2291" s="223" t="n"/>
      <c r="F2291" s="223" t="n"/>
      <c r="G2291" s="223" t="n"/>
      <c r="H2291" s="223" t="n"/>
      <c r="I2291" s="258" t="n"/>
      <c r="J2291" s="186" t="n"/>
      <c r="K2291" s="223" t="n"/>
      <c r="L2291" s="223" t="n"/>
      <c r="M2291" s="259" t="n"/>
      <c r="N2291" s="223" t="n"/>
      <c r="O2291" s="223" t="n"/>
      <c r="P2291" s="260" t="n"/>
      <c r="Q2291" s="260" t="n"/>
      <c r="R2291" s="223" t="n"/>
      <c r="S2291" s="223" t="n"/>
      <c r="T2291" s="223" t="n"/>
      <c r="U2291" s="261" t="n"/>
      <c r="V2291" s="86" t="n"/>
      <c r="W2291" s="223" t="n"/>
      <c r="X2291" s="225" t="n"/>
      <c r="Y2291" s="262" t="n"/>
      <c r="Z2291" s="226" t="n"/>
      <c r="AA2291" s="241" t="n"/>
      <c r="AB2291" s="237" t="n"/>
    </row>
    <row r="2292" ht="15" customHeight="1" s="283">
      <c r="A2292" s="109" t="n"/>
      <c r="B2292" s="222" t="n"/>
      <c r="C2292" s="223" t="n"/>
      <c r="D2292" s="223" t="n"/>
      <c r="E2292" s="223" t="n"/>
      <c r="F2292" s="223" t="n"/>
      <c r="G2292" s="223" t="n"/>
      <c r="H2292" s="223" t="n"/>
      <c r="I2292" s="258" t="n"/>
      <c r="J2292" s="186" t="n"/>
      <c r="K2292" s="223" t="n"/>
      <c r="L2292" s="223" t="n"/>
      <c r="M2292" s="259" t="n"/>
      <c r="N2292" s="223" t="n"/>
      <c r="O2292" s="223" t="n"/>
      <c r="P2292" s="260" t="n"/>
      <c r="Q2292" s="260" t="n"/>
      <c r="R2292" s="223" t="n"/>
      <c r="S2292" s="223" t="n"/>
      <c r="T2292" s="223" t="n"/>
      <c r="U2292" s="261" t="n"/>
      <c r="V2292" s="86" t="n"/>
      <c r="W2292" s="223" t="n"/>
      <c r="X2292" s="225" t="n"/>
      <c r="Y2292" s="262" t="n"/>
      <c r="Z2292" s="226" t="n"/>
      <c r="AA2292" s="241" t="n"/>
      <c r="AB2292" s="237" t="n"/>
    </row>
    <row r="2293" ht="15" customHeight="1" s="283">
      <c r="A2293" s="109" t="n"/>
      <c r="B2293" s="222" t="n"/>
      <c r="C2293" s="223" t="n"/>
      <c r="D2293" s="223" t="n"/>
      <c r="E2293" s="223" t="n"/>
      <c r="F2293" s="223" t="n"/>
      <c r="G2293" s="223" t="n"/>
      <c r="H2293" s="223" t="n"/>
      <c r="I2293" s="258" t="n"/>
      <c r="J2293" s="186" t="n"/>
      <c r="K2293" s="223" t="n"/>
      <c r="L2293" s="223" t="n"/>
      <c r="M2293" s="259" t="n"/>
      <c r="N2293" s="223" t="n"/>
      <c r="O2293" s="223" t="n"/>
      <c r="P2293" s="260" t="n"/>
      <c r="Q2293" s="260" t="n"/>
      <c r="R2293" s="223" t="n"/>
      <c r="S2293" s="223" t="n"/>
      <c r="T2293" s="223" t="n"/>
      <c r="U2293" s="261" t="n"/>
      <c r="V2293" s="86" t="n"/>
      <c r="W2293" s="223" t="n"/>
      <c r="X2293" s="225" t="n"/>
      <c r="Y2293" s="262" t="n"/>
      <c r="Z2293" s="226" t="n"/>
      <c r="AA2293" s="241" t="n"/>
      <c r="AB2293" s="237" t="n"/>
    </row>
    <row r="2294" ht="15" customHeight="1" s="283">
      <c r="A2294" s="109" t="n"/>
      <c r="B2294" s="222" t="n"/>
      <c r="C2294" s="223" t="n"/>
      <c r="D2294" s="223" t="n"/>
      <c r="E2294" s="223" t="n"/>
      <c r="F2294" s="223" t="n"/>
      <c r="G2294" s="223" t="n"/>
      <c r="H2294" s="223" t="n"/>
      <c r="I2294" s="258" t="n"/>
      <c r="J2294" s="186" t="n"/>
      <c r="K2294" s="223" t="n"/>
      <c r="L2294" s="223" t="n"/>
      <c r="M2294" s="259" t="n"/>
      <c r="N2294" s="223" t="n"/>
      <c r="O2294" s="223" t="n"/>
      <c r="P2294" s="260" t="n"/>
      <c r="Q2294" s="260" t="n"/>
      <c r="R2294" s="223" t="n"/>
      <c r="S2294" s="223" t="n"/>
      <c r="T2294" s="223" t="n"/>
      <c r="U2294" s="261" t="n"/>
      <c r="V2294" s="86" t="n"/>
      <c r="W2294" s="223" t="n"/>
      <c r="X2294" s="225" t="n"/>
      <c r="Y2294" s="262" t="n"/>
      <c r="Z2294" s="226" t="n"/>
      <c r="AA2294" s="241" t="n"/>
      <c r="AB2294" s="237" t="n"/>
    </row>
    <row r="2295" ht="15" customHeight="1" s="283">
      <c r="A2295" s="109" t="n"/>
      <c r="B2295" s="222" t="n"/>
      <c r="C2295" s="223" t="n"/>
      <c r="D2295" s="223" t="n"/>
      <c r="E2295" s="223" t="n"/>
      <c r="F2295" s="223" t="n"/>
      <c r="G2295" s="223" t="n"/>
      <c r="H2295" s="223" t="n"/>
      <c r="I2295" s="258" t="n"/>
      <c r="J2295" s="186" t="n"/>
      <c r="K2295" s="223" t="n"/>
      <c r="L2295" s="223" t="n"/>
      <c r="M2295" s="259" t="n"/>
      <c r="N2295" s="223" t="n"/>
      <c r="O2295" s="223" t="n"/>
      <c r="P2295" s="260" t="n"/>
      <c r="Q2295" s="260" t="n"/>
      <c r="R2295" s="223" t="n"/>
      <c r="S2295" s="223" t="n"/>
      <c r="T2295" s="223" t="n"/>
      <c r="U2295" s="261" t="n"/>
      <c r="V2295" s="86" t="n"/>
      <c r="W2295" s="223" t="n"/>
      <c r="X2295" s="225" t="n"/>
      <c r="Y2295" s="262" t="n"/>
      <c r="Z2295" s="226" t="n"/>
      <c r="AA2295" s="241" t="n"/>
      <c r="AB2295" s="237" t="n"/>
    </row>
    <row r="2296" ht="15" customHeight="1" s="283">
      <c r="A2296" s="109" t="n"/>
      <c r="B2296" s="222" t="n"/>
      <c r="C2296" s="223" t="n"/>
      <c r="D2296" s="223" t="n"/>
      <c r="E2296" s="223" t="n"/>
      <c r="F2296" s="223" t="n"/>
      <c r="G2296" s="223" t="n"/>
      <c r="H2296" s="223" t="n"/>
      <c r="I2296" s="258" t="n"/>
      <c r="J2296" s="186" t="n"/>
      <c r="K2296" s="223" t="n"/>
      <c r="L2296" s="223" t="n"/>
      <c r="M2296" s="259" t="n"/>
      <c r="N2296" s="223" t="n"/>
      <c r="O2296" s="223" t="n"/>
      <c r="P2296" s="260" t="n"/>
      <c r="Q2296" s="260" t="n"/>
      <c r="R2296" s="223" t="n"/>
      <c r="S2296" s="223" t="n"/>
      <c r="T2296" s="223" t="n"/>
      <c r="U2296" s="261" t="n"/>
      <c r="V2296" s="86" t="n"/>
      <c r="W2296" s="223" t="n"/>
      <c r="X2296" s="225" t="n"/>
      <c r="Y2296" s="262" t="n"/>
      <c r="Z2296" s="226" t="n"/>
      <c r="AA2296" s="241" t="n"/>
      <c r="AB2296" s="237" t="n"/>
    </row>
    <row r="2297" ht="15" customHeight="1" s="283">
      <c r="A2297" s="109" t="n"/>
      <c r="B2297" s="222" t="n"/>
      <c r="C2297" s="223" t="n"/>
      <c r="D2297" s="223" t="n"/>
      <c r="E2297" s="223" t="n"/>
      <c r="F2297" s="223" t="n"/>
      <c r="G2297" s="223" t="n"/>
      <c r="H2297" s="223" t="n"/>
      <c r="I2297" s="258" t="n"/>
      <c r="J2297" s="186" t="n"/>
      <c r="K2297" s="223" t="n"/>
      <c r="L2297" s="223" t="n"/>
      <c r="M2297" s="259" t="n"/>
      <c r="N2297" s="223" t="n"/>
      <c r="O2297" s="223" t="n"/>
      <c r="P2297" s="260" t="n"/>
      <c r="Q2297" s="260" t="n"/>
      <c r="R2297" s="223" t="n"/>
      <c r="S2297" s="223" t="n"/>
      <c r="T2297" s="223" t="n"/>
      <c r="U2297" s="261" t="n"/>
      <c r="V2297" s="86" t="n"/>
      <c r="W2297" s="223" t="n"/>
      <c r="X2297" s="225" t="n"/>
      <c r="Y2297" s="262" t="n"/>
      <c r="Z2297" s="226" t="n"/>
      <c r="AA2297" s="241" t="n"/>
      <c r="AB2297" s="237" t="n"/>
    </row>
    <row r="2298" ht="15" customHeight="1" s="283">
      <c r="A2298" s="109" t="n"/>
      <c r="B2298" s="222" t="n"/>
      <c r="C2298" s="223" t="n"/>
      <c r="D2298" s="223" t="n"/>
      <c r="E2298" s="223" t="n"/>
      <c r="F2298" s="223" t="n"/>
      <c r="G2298" s="223" t="n"/>
      <c r="H2298" s="223" t="n"/>
      <c r="I2298" s="258" t="n"/>
      <c r="J2298" s="186" t="n"/>
      <c r="K2298" s="223" t="n"/>
      <c r="L2298" s="223" t="n"/>
      <c r="M2298" s="259" t="n"/>
      <c r="N2298" s="223" t="n"/>
      <c r="O2298" s="223" t="n"/>
      <c r="P2298" s="260" t="n"/>
      <c r="Q2298" s="260" t="n"/>
      <c r="R2298" s="223" t="n"/>
      <c r="S2298" s="223" t="n"/>
      <c r="T2298" s="223" t="n"/>
      <c r="U2298" s="261" t="n"/>
      <c r="V2298" s="86" t="n"/>
      <c r="W2298" s="223" t="n"/>
      <c r="X2298" s="225" t="n"/>
      <c r="Y2298" s="262" t="n"/>
      <c r="Z2298" s="226" t="n"/>
      <c r="AA2298" s="241" t="n"/>
      <c r="AB2298" s="237" t="n"/>
    </row>
    <row r="2299" ht="15" customHeight="1" s="283">
      <c r="A2299" s="109" t="n"/>
      <c r="B2299" s="222" t="n"/>
      <c r="C2299" s="223" t="n"/>
      <c r="D2299" s="223" t="n"/>
      <c r="E2299" s="223" t="n"/>
      <c r="F2299" s="223" t="n"/>
      <c r="G2299" s="223" t="n"/>
      <c r="H2299" s="223" t="n"/>
      <c r="I2299" s="258" t="n"/>
      <c r="J2299" s="186" t="n"/>
      <c r="K2299" s="223" t="n"/>
      <c r="L2299" s="223" t="n"/>
      <c r="M2299" s="259" t="n"/>
      <c r="N2299" s="223" t="n"/>
      <c r="O2299" s="223" t="n"/>
      <c r="P2299" s="260" t="n"/>
      <c r="Q2299" s="260" t="n"/>
      <c r="R2299" s="223" t="n"/>
      <c r="S2299" s="223" t="n"/>
      <c r="T2299" s="223" t="n"/>
      <c r="U2299" s="261" t="n"/>
      <c r="V2299" s="86" t="n"/>
      <c r="W2299" s="223" t="n"/>
      <c r="X2299" s="225" t="n"/>
      <c r="Y2299" s="262" t="n"/>
      <c r="Z2299" s="226" t="n"/>
      <c r="AA2299" s="241" t="n"/>
      <c r="AB2299" s="237" t="n"/>
    </row>
    <row r="2300" ht="15" customHeight="1" s="283">
      <c r="A2300" s="109" t="n"/>
      <c r="B2300" s="222" t="n"/>
      <c r="C2300" s="223" t="n"/>
      <c r="D2300" s="223" t="n"/>
      <c r="E2300" s="223" t="n"/>
      <c r="F2300" s="223" t="n"/>
      <c r="G2300" s="223" t="n"/>
      <c r="H2300" s="223" t="n"/>
      <c r="I2300" s="258" t="n"/>
      <c r="J2300" s="186" t="n"/>
      <c r="K2300" s="223" t="n"/>
      <c r="L2300" s="223" t="n"/>
      <c r="M2300" s="259" t="n"/>
      <c r="N2300" s="223" t="n"/>
      <c r="O2300" s="223" t="n"/>
      <c r="P2300" s="260" t="n"/>
      <c r="Q2300" s="260" t="n"/>
      <c r="R2300" s="223" t="n"/>
      <c r="S2300" s="223" t="n"/>
      <c r="T2300" s="223" t="n"/>
      <c r="U2300" s="261" t="n"/>
      <c r="V2300" s="86" t="n"/>
      <c r="W2300" s="223" t="n"/>
      <c r="X2300" s="225" t="n"/>
      <c r="Y2300" s="262" t="n"/>
      <c r="Z2300" s="226" t="n"/>
      <c r="AA2300" s="241" t="n"/>
      <c r="AB2300" s="237" t="n"/>
    </row>
    <row r="2301" ht="15" customHeight="1" s="283">
      <c r="A2301" s="109" t="n"/>
      <c r="B2301" s="222" t="n"/>
      <c r="C2301" s="223" t="n"/>
      <c r="D2301" s="223" t="n"/>
      <c r="E2301" s="223" t="n"/>
      <c r="F2301" s="223" t="n"/>
      <c r="G2301" s="223" t="n"/>
      <c r="H2301" s="223" t="n"/>
      <c r="I2301" s="258" t="n"/>
      <c r="J2301" s="186" t="n"/>
      <c r="K2301" s="223" t="n"/>
      <c r="L2301" s="223" t="n"/>
      <c r="M2301" s="259" t="n"/>
      <c r="N2301" s="223" t="n"/>
      <c r="O2301" s="223" t="n"/>
      <c r="P2301" s="260" t="n"/>
      <c r="Q2301" s="260" t="n"/>
      <c r="R2301" s="223" t="n"/>
      <c r="S2301" s="223" t="n"/>
      <c r="T2301" s="223" t="n"/>
      <c r="U2301" s="261" t="n"/>
      <c r="V2301" s="86" t="n"/>
      <c r="W2301" s="223" t="n"/>
      <c r="X2301" s="225" t="n"/>
      <c r="Y2301" s="262" t="n"/>
      <c r="Z2301" s="226" t="n"/>
      <c r="AA2301" s="241" t="n"/>
      <c r="AB2301" s="237" t="n"/>
    </row>
    <row r="2302" ht="15" customHeight="1" s="283">
      <c r="A2302" s="109" t="n"/>
      <c r="B2302" s="222" t="n"/>
      <c r="C2302" s="223" t="n"/>
      <c r="D2302" s="223" t="n"/>
      <c r="E2302" s="223" t="n"/>
      <c r="F2302" s="223" t="n"/>
      <c r="G2302" s="223" t="n"/>
      <c r="H2302" s="223" t="n"/>
      <c r="I2302" s="258" t="n"/>
      <c r="J2302" s="186" t="n"/>
      <c r="K2302" s="223" t="n"/>
      <c r="L2302" s="223" t="n"/>
      <c r="M2302" s="259" t="n"/>
      <c r="N2302" s="223" t="n"/>
      <c r="O2302" s="223" t="n"/>
      <c r="P2302" s="260" t="n"/>
      <c r="Q2302" s="260" t="n"/>
      <c r="R2302" s="223" t="n"/>
      <c r="S2302" s="223" t="n"/>
      <c r="T2302" s="223" t="n"/>
      <c r="U2302" s="261" t="n"/>
      <c r="V2302" s="86" t="n"/>
      <c r="W2302" s="223" t="n"/>
      <c r="X2302" s="225" t="n"/>
      <c r="Y2302" s="262" t="n"/>
      <c r="Z2302" s="226" t="n"/>
      <c r="AA2302" s="241" t="n"/>
      <c r="AB2302" s="237" t="n"/>
    </row>
    <row r="2303" ht="15" customHeight="1" s="283">
      <c r="A2303" s="109" t="n"/>
      <c r="B2303" s="222" t="n"/>
      <c r="C2303" s="223" t="n"/>
      <c r="D2303" s="223" t="n"/>
      <c r="E2303" s="223" t="n"/>
      <c r="F2303" s="223" t="n"/>
      <c r="G2303" s="223" t="n"/>
      <c r="H2303" s="223" t="n"/>
      <c r="I2303" s="258" t="n"/>
      <c r="J2303" s="186" t="n"/>
      <c r="K2303" s="223" t="n"/>
      <c r="L2303" s="223" t="n"/>
      <c r="M2303" s="259" t="n"/>
      <c r="N2303" s="223" t="n"/>
      <c r="O2303" s="223" t="n"/>
      <c r="P2303" s="260" t="n"/>
      <c r="Q2303" s="260" t="n"/>
      <c r="R2303" s="223" t="n"/>
      <c r="S2303" s="223" t="n"/>
      <c r="T2303" s="223" t="n"/>
      <c r="U2303" s="261" t="n"/>
      <c r="V2303" s="86" t="n"/>
      <c r="W2303" s="223" t="n"/>
      <c r="X2303" s="225" t="n"/>
      <c r="Y2303" s="262" t="n"/>
      <c r="Z2303" s="226" t="n"/>
      <c r="AA2303" s="241" t="n"/>
      <c r="AB2303" s="237" t="n"/>
    </row>
    <row r="2304" ht="15" customHeight="1" s="283">
      <c r="A2304" s="109" t="n"/>
      <c r="B2304" s="222" t="n"/>
      <c r="C2304" s="223" t="n"/>
      <c r="D2304" s="223" t="n"/>
      <c r="E2304" s="223" t="n"/>
      <c r="F2304" s="223" t="n"/>
      <c r="G2304" s="223" t="n"/>
      <c r="H2304" s="223" t="n"/>
      <c r="I2304" s="258" t="n"/>
      <c r="J2304" s="186" t="n"/>
      <c r="K2304" s="223" t="n"/>
      <c r="L2304" s="223" t="n"/>
      <c r="M2304" s="259" t="n"/>
      <c r="N2304" s="223" t="n"/>
      <c r="O2304" s="223" t="n"/>
      <c r="P2304" s="260" t="n"/>
      <c r="Q2304" s="260" t="n"/>
      <c r="R2304" s="223" t="n"/>
      <c r="S2304" s="223" t="n"/>
      <c r="T2304" s="223" t="n"/>
      <c r="U2304" s="261" t="n"/>
      <c r="V2304" s="86" t="n"/>
      <c r="W2304" s="223" t="n"/>
      <c r="X2304" s="225" t="n"/>
      <c r="Y2304" s="262" t="n"/>
      <c r="Z2304" s="226" t="n"/>
      <c r="AA2304" s="241" t="n"/>
      <c r="AB2304" s="237" t="n"/>
    </row>
    <row r="2305" ht="15" customHeight="1" s="283">
      <c r="A2305" s="109" t="n"/>
      <c r="B2305" s="222" t="n"/>
      <c r="C2305" s="223" t="n"/>
      <c r="D2305" s="223" t="n"/>
      <c r="E2305" s="223" t="n"/>
      <c r="F2305" s="223" t="n"/>
      <c r="G2305" s="223" t="n"/>
      <c r="H2305" s="223" t="n"/>
      <c r="I2305" s="258" t="n"/>
      <c r="J2305" s="186" t="n"/>
      <c r="K2305" s="223" t="n"/>
      <c r="L2305" s="223" t="n"/>
      <c r="M2305" s="259" t="n"/>
      <c r="N2305" s="223" t="n"/>
      <c r="O2305" s="223" t="n"/>
      <c r="P2305" s="260" t="n"/>
      <c r="Q2305" s="260" t="n"/>
      <c r="R2305" s="223" t="n"/>
      <c r="S2305" s="223" t="n"/>
      <c r="T2305" s="223" t="n"/>
      <c r="U2305" s="261" t="n"/>
      <c r="V2305" s="86" t="n"/>
      <c r="W2305" s="223" t="n"/>
      <c r="X2305" s="225" t="n"/>
      <c r="Y2305" s="262" t="n"/>
      <c r="Z2305" s="226" t="n"/>
      <c r="AA2305" s="241" t="n"/>
      <c r="AB2305" s="237" t="n"/>
    </row>
    <row r="2306" ht="15" customHeight="1" s="283">
      <c r="A2306" s="109" t="n"/>
      <c r="B2306" s="222" t="n"/>
      <c r="C2306" s="223" t="n"/>
      <c r="D2306" s="223" t="n"/>
      <c r="E2306" s="223" t="n"/>
      <c r="F2306" s="223" t="n"/>
      <c r="G2306" s="223" t="n"/>
      <c r="H2306" s="223" t="n"/>
      <c r="I2306" s="258" t="n"/>
      <c r="J2306" s="186" t="n"/>
      <c r="K2306" s="223" t="n"/>
      <c r="L2306" s="223" t="n"/>
      <c r="M2306" s="259" t="n"/>
      <c r="N2306" s="223" t="n"/>
      <c r="O2306" s="223" t="n"/>
      <c r="P2306" s="260" t="n"/>
      <c r="Q2306" s="260" t="n"/>
      <c r="R2306" s="223" t="n"/>
      <c r="S2306" s="223" t="n"/>
      <c r="T2306" s="223" t="n"/>
      <c r="U2306" s="261" t="n"/>
      <c r="V2306" s="86" t="n"/>
      <c r="W2306" s="223" t="n"/>
      <c r="X2306" s="225" t="n"/>
      <c r="Y2306" s="262" t="n"/>
      <c r="Z2306" s="226" t="n"/>
      <c r="AA2306" s="241" t="n"/>
      <c r="AB2306" s="237" t="n"/>
    </row>
    <row r="2307" ht="15" customHeight="1" s="283">
      <c r="A2307" s="109" t="n"/>
      <c r="B2307" s="222" t="n"/>
      <c r="C2307" s="223" t="n"/>
      <c r="D2307" s="223" t="n"/>
      <c r="E2307" s="223" t="n"/>
      <c r="F2307" s="223" t="n"/>
      <c r="G2307" s="223" t="n"/>
      <c r="H2307" s="223" t="n"/>
      <c r="I2307" s="258" t="n"/>
      <c r="J2307" s="186" t="n"/>
      <c r="K2307" s="223" t="n"/>
      <c r="L2307" s="223" t="n"/>
      <c r="M2307" s="259" t="n"/>
      <c r="N2307" s="223" t="n"/>
      <c r="O2307" s="223" t="n"/>
      <c r="P2307" s="260" t="n"/>
      <c r="Q2307" s="260" t="n"/>
      <c r="R2307" s="223" t="n"/>
      <c r="S2307" s="223" t="n"/>
      <c r="T2307" s="223" t="n"/>
      <c r="U2307" s="261" t="n"/>
      <c r="V2307" s="86" t="n"/>
      <c r="W2307" s="223" t="n"/>
      <c r="X2307" s="225" t="n"/>
      <c r="Y2307" s="262" t="n"/>
      <c r="Z2307" s="226" t="n"/>
      <c r="AA2307" s="241" t="n"/>
      <c r="AB2307" s="237" t="n"/>
    </row>
    <row r="2308" ht="15" customHeight="1" s="283">
      <c r="A2308" s="109" t="n"/>
      <c r="B2308" s="222" t="n"/>
      <c r="C2308" s="223" t="n"/>
      <c r="D2308" s="223" t="n"/>
      <c r="E2308" s="223" t="n"/>
      <c r="F2308" s="223" t="n"/>
      <c r="G2308" s="223" t="n"/>
      <c r="H2308" s="223" t="n"/>
      <c r="I2308" s="258" t="n"/>
      <c r="J2308" s="186" t="n"/>
      <c r="K2308" s="223" t="n"/>
      <c r="L2308" s="223" t="n"/>
      <c r="M2308" s="259" t="n"/>
      <c r="N2308" s="223" t="n"/>
      <c r="O2308" s="223" t="n"/>
      <c r="P2308" s="260" t="n"/>
      <c r="Q2308" s="260" t="n"/>
      <c r="R2308" s="223" t="n"/>
      <c r="S2308" s="223" t="n"/>
      <c r="T2308" s="223" t="n"/>
      <c r="U2308" s="261" t="n"/>
      <c r="V2308" s="86" t="n"/>
      <c r="W2308" s="223" t="n"/>
      <c r="X2308" s="225" t="n"/>
      <c r="Y2308" s="262" t="n"/>
      <c r="Z2308" s="226" t="n"/>
      <c r="AA2308" s="241" t="n"/>
      <c r="AB2308" s="237" t="n"/>
    </row>
    <row r="2309" ht="15" customHeight="1" s="283">
      <c r="A2309" s="109" t="n"/>
      <c r="B2309" s="222" t="n"/>
      <c r="C2309" s="223" t="n"/>
      <c r="D2309" s="223" t="n"/>
      <c r="E2309" s="223" t="n"/>
      <c r="F2309" s="223" t="n"/>
      <c r="G2309" s="223" t="n"/>
      <c r="H2309" s="223" t="n"/>
      <c r="I2309" s="258" t="n"/>
      <c r="J2309" s="186" t="n"/>
      <c r="K2309" s="223" t="n"/>
      <c r="L2309" s="223" t="n"/>
      <c r="M2309" s="259" t="n"/>
      <c r="N2309" s="223" t="n"/>
      <c r="O2309" s="223" t="n"/>
      <c r="P2309" s="260" t="n"/>
      <c r="Q2309" s="260" t="n"/>
      <c r="R2309" s="223" t="n"/>
      <c r="S2309" s="223" t="n"/>
      <c r="T2309" s="223" t="n"/>
      <c r="U2309" s="261" t="n"/>
      <c r="V2309" s="86" t="n"/>
      <c r="W2309" s="223" t="n"/>
      <c r="X2309" s="225" t="n"/>
      <c r="Y2309" s="262" t="n"/>
      <c r="Z2309" s="226" t="n"/>
      <c r="AA2309" s="241" t="n"/>
      <c r="AB2309" s="237" t="n"/>
    </row>
    <row r="2310" ht="15" customHeight="1" s="283">
      <c r="A2310" s="109" t="n"/>
      <c r="B2310" s="222" t="n"/>
      <c r="C2310" s="223" t="n"/>
      <c r="D2310" s="223" t="n"/>
      <c r="E2310" s="223" t="n"/>
      <c r="F2310" s="223" t="n"/>
      <c r="G2310" s="223" t="n"/>
      <c r="H2310" s="223" t="n"/>
      <c r="I2310" s="258" t="n"/>
      <c r="J2310" s="186" t="n"/>
      <c r="K2310" s="223" t="n"/>
      <c r="L2310" s="223" t="n"/>
      <c r="M2310" s="259" t="n"/>
      <c r="N2310" s="223" t="n"/>
      <c r="O2310" s="223" t="n"/>
      <c r="P2310" s="260" t="n"/>
      <c r="Q2310" s="260" t="n"/>
      <c r="R2310" s="223" t="n"/>
      <c r="S2310" s="223" t="n"/>
      <c r="T2310" s="223" t="n"/>
      <c r="U2310" s="261" t="n"/>
      <c r="V2310" s="86" t="n"/>
      <c r="W2310" s="223" t="n"/>
      <c r="X2310" s="225" t="n"/>
      <c r="Y2310" s="262" t="n"/>
      <c r="Z2310" s="226" t="n"/>
      <c r="AA2310" s="241" t="n"/>
      <c r="AB2310" s="237" t="n"/>
    </row>
    <row r="2311" ht="15" customHeight="1" s="283">
      <c r="A2311" s="109" t="n"/>
      <c r="B2311" s="222" t="n"/>
      <c r="C2311" s="223" t="n"/>
      <c r="D2311" s="223" t="n"/>
      <c r="E2311" s="223" t="n"/>
      <c r="F2311" s="223" t="n"/>
      <c r="G2311" s="223" t="n"/>
      <c r="H2311" s="223" t="n"/>
      <c r="I2311" s="258" t="n"/>
      <c r="J2311" s="186" t="n"/>
      <c r="K2311" s="223" t="n"/>
      <c r="L2311" s="223" t="n"/>
      <c r="M2311" s="259" t="n"/>
      <c r="N2311" s="223" t="n"/>
      <c r="O2311" s="223" t="n"/>
      <c r="P2311" s="260" t="n"/>
      <c r="Q2311" s="260" t="n"/>
      <c r="R2311" s="223" t="n"/>
      <c r="S2311" s="223" t="n"/>
      <c r="T2311" s="223" t="n"/>
      <c r="U2311" s="261" t="n"/>
      <c r="V2311" s="86" t="n"/>
      <c r="W2311" s="223" t="n"/>
      <c r="X2311" s="225" t="n"/>
      <c r="Y2311" s="262" t="n"/>
      <c r="Z2311" s="226" t="n"/>
      <c r="AA2311" s="241" t="n"/>
      <c r="AB2311" s="237" t="n"/>
    </row>
    <row r="2312" ht="15" customHeight="1" s="283">
      <c r="A2312" s="109" t="n"/>
      <c r="B2312" s="222" t="n"/>
      <c r="C2312" s="223" t="n"/>
      <c r="D2312" s="223" t="n"/>
      <c r="E2312" s="223" t="n"/>
      <c r="F2312" s="223" t="n"/>
      <c r="G2312" s="223" t="n"/>
      <c r="H2312" s="223" t="n"/>
      <c r="I2312" s="258" t="n"/>
      <c r="J2312" s="186" t="n"/>
      <c r="K2312" s="223" t="n"/>
      <c r="L2312" s="223" t="n"/>
      <c r="M2312" s="259" t="n"/>
      <c r="N2312" s="223" t="n"/>
      <c r="O2312" s="223" t="n"/>
      <c r="P2312" s="260" t="n"/>
      <c r="Q2312" s="260" t="n"/>
      <c r="R2312" s="223" t="n"/>
      <c r="S2312" s="223" t="n"/>
      <c r="T2312" s="223" t="n"/>
      <c r="U2312" s="261" t="n"/>
      <c r="V2312" s="86" t="n"/>
      <c r="W2312" s="223" t="n"/>
      <c r="X2312" s="225" t="n"/>
      <c r="Y2312" s="262" t="n"/>
      <c r="Z2312" s="226" t="n"/>
      <c r="AA2312" s="241" t="n"/>
      <c r="AB2312" s="237" t="n"/>
    </row>
    <row r="2313" ht="15" customHeight="1" s="283">
      <c r="A2313" s="109" t="n"/>
      <c r="B2313" s="222" t="n"/>
      <c r="C2313" s="223" t="n"/>
      <c r="D2313" s="223" t="n"/>
      <c r="E2313" s="223" t="n"/>
      <c r="F2313" s="223" t="n"/>
      <c r="G2313" s="223" t="n"/>
      <c r="H2313" s="223" t="n"/>
      <c r="I2313" s="258" t="n"/>
      <c r="J2313" s="186" t="n"/>
      <c r="K2313" s="223" t="n"/>
      <c r="L2313" s="223" t="n"/>
      <c r="M2313" s="259" t="n"/>
      <c r="N2313" s="223" t="n"/>
      <c r="O2313" s="223" t="n"/>
      <c r="P2313" s="260" t="n"/>
      <c r="Q2313" s="260" t="n"/>
      <c r="R2313" s="223" t="n"/>
      <c r="S2313" s="223" t="n"/>
      <c r="T2313" s="223" t="n"/>
      <c r="U2313" s="261" t="n"/>
      <c r="V2313" s="86" t="n"/>
      <c r="W2313" s="223" t="n"/>
      <c r="X2313" s="225" t="n"/>
      <c r="Y2313" s="262" t="n"/>
      <c r="Z2313" s="226" t="n"/>
      <c r="AA2313" s="241" t="n"/>
      <c r="AB2313" s="237" t="n"/>
    </row>
    <row r="2314" ht="15" customHeight="1" s="283">
      <c r="A2314" s="109" t="n"/>
      <c r="B2314" s="222" t="n"/>
      <c r="C2314" s="223" t="n"/>
      <c r="D2314" s="223" t="n"/>
      <c r="E2314" s="223" t="n"/>
      <c r="F2314" s="223" t="n"/>
      <c r="G2314" s="223" t="n"/>
      <c r="H2314" s="223" t="n"/>
      <c r="I2314" s="258" t="n"/>
      <c r="J2314" s="186" t="n"/>
      <c r="K2314" s="223" t="n"/>
      <c r="L2314" s="223" t="n"/>
      <c r="M2314" s="259" t="n"/>
      <c r="N2314" s="223" t="n"/>
      <c r="O2314" s="223" t="n"/>
      <c r="P2314" s="260" t="n"/>
      <c r="Q2314" s="260" t="n"/>
      <c r="R2314" s="223" t="n"/>
      <c r="S2314" s="223" t="n"/>
      <c r="T2314" s="223" t="n"/>
      <c r="U2314" s="261" t="n"/>
      <c r="V2314" s="86" t="n"/>
      <c r="W2314" s="223" t="n"/>
      <c r="X2314" s="225" t="n"/>
      <c r="Y2314" s="262" t="n"/>
      <c r="Z2314" s="226" t="n"/>
      <c r="AA2314" s="241" t="n"/>
      <c r="AB2314" s="237" t="n"/>
    </row>
    <row r="2315" ht="15" customHeight="1" s="283">
      <c r="A2315" s="109" t="n"/>
      <c r="B2315" s="222" t="n"/>
      <c r="C2315" s="223" t="n"/>
      <c r="D2315" s="223" t="n"/>
      <c r="E2315" s="223" t="n"/>
      <c r="F2315" s="223" t="n"/>
      <c r="G2315" s="223" t="n"/>
      <c r="H2315" s="223" t="n"/>
      <c r="I2315" s="258" t="n"/>
      <c r="J2315" s="186" t="n"/>
      <c r="K2315" s="223" t="n"/>
      <c r="L2315" s="223" t="n"/>
      <c r="M2315" s="259" t="n"/>
      <c r="N2315" s="223" t="n"/>
      <c r="O2315" s="223" t="n"/>
      <c r="P2315" s="260" t="n"/>
      <c r="Q2315" s="260" t="n"/>
      <c r="R2315" s="223" t="n"/>
      <c r="S2315" s="223" t="n"/>
      <c r="T2315" s="223" t="n"/>
      <c r="U2315" s="261" t="n"/>
      <c r="V2315" s="86" t="n"/>
      <c r="W2315" s="223" t="n"/>
      <c r="X2315" s="225" t="n"/>
      <c r="Y2315" s="262" t="n"/>
      <c r="Z2315" s="226" t="n"/>
      <c r="AA2315" s="241" t="n"/>
      <c r="AB2315" s="237" t="n"/>
    </row>
    <row r="2316" ht="15" customHeight="1" s="283">
      <c r="A2316" s="109" t="n"/>
      <c r="B2316" s="222" t="n"/>
      <c r="C2316" s="223" t="n"/>
      <c r="D2316" s="223" t="n"/>
      <c r="E2316" s="223" t="n"/>
      <c r="F2316" s="223" t="n"/>
      <c r="G2316" s="223" t="n"/>
      <c r="H2316" s="223" t="n"/>
      <c r="I2316" s="258" t="n"/>
      <c r="J2316" s="186" t="n"/>
      <c r="K2316" s="223" t="n"/>
      <c r="L2316" s="223" t="n"/>
      <c r="M2316" s="259" t="n"/>
      <c r="N2316" s="223" t="n"/>
      <c r="O2316" s="223" t="n"/>
      <c r="P2316" s="260" t="n"/>
      <c r="Q2316" s="260" t="n"/>
      <c r="R2316" s="223" t="n"/>
      <c r="S2316" s="223" t="n"/>
      <c r="T2316" s="223" t="n"/>
      <c r="U2316" s="261" t="n"/>
      <c r="V2316" s="86" t="n"/>
      <c r="W2316" s="223" t="n"/>
      <c r="X2316" s="225" t="n"/>
      <c r="Y2316" s="262" t="n"/>
      <c r="Z2316" s="226" t="n"/>
      <c r="AA2316" s="241" t="n"/>
      <c r="AB2316" s="237" t="n"/>
    </row>
    <row r="2317" ht="15" customHeight="1" s="283">
      <c r="A2317" s="109" t="n"/>
      <c r="B2317" s="222" t="n"/>
      <c r="C2317" s="223" t="n"/>
      <c r="D2317" s="223" t="n"/>
      <c r="E2317" s="223" t="n"/>
      <c r="F2317" s="223" t="n"/>
      <c r="G2317" s="223" t="n"/>
      <c r="H2317" s="223" t="n"/>
      <c r="I2317" s="258" t="n"/>
      <c r="J2317" s="186" t="n"/>
      <c r="K2317" s="223" t="n"/>
      <c r="L2317" s="223" t="n"/>
      <c r="M2317" s="259" t="n"/>
      <c r="N2317" s="223" t="n"/>
      <c r="O2317" s="223" t="n"/>
      <c r="P2317" s="260" t="n"/>
      <c r="Q2317" s="260" t="n"/>
      <c r="R2317" s="223" t="n"/>
      <c r="S2317" s="223" t="n"/>
      <c r="T2317" s="223" t="n"/>
      <c r="U2317" s="261" t="n"/>
      <c r="V2317" s="86" t="n"/>
      <c r="W2317" s="223" t="n"/>
      <c r="X2317" s="225" t="n"/>
      <c r="Y2317" s="262" t="n"/>
      <c r="Z2317" s="226" t="n"/>
      <c r="AA2317" s="241" t="n"/>
      <c r="AB2317" s="237" t="n"/>
    </row>
    <row r="2318" ht="15" customHeight="1" s="283">
      <c r="A2318" s="109" t="n"/>
      <c r="B2318" s="222" t="n"/>
      <c r="C2318" s="223" t="n"/>
      <c r="D2318" s="223" t="n"/>
      <c r="E2318" s="223" t="n"/>
      <c r="F2318" s="223" t="n"/>
      <c r="G2318" s="223" t="n"/>
      <c r="H2318" s="223" t="n"/>
      <c r="I2318" s="258" t="n"/>
      <c r="J2318" s="186" t="n"/>
      <c r="K2318" s="223" t="n"/>
      <c r="L2318" s="223" t="n"/>
      <c r="M2318" s="259" t="n"/>
      <c r="N2318" s="223" t="n"/>
      <c r="O2318" s="223" t="n"/>
      <c r="P2318" s="260" t="n"/>
      <c r="Q2318" s="260" t="n"/>
      <c r="R2318" s="223" t="n"/>
      <c r="S2318" s="223" t="n"/>
      <c r="T2318" s="223" t="n"/>
      <c r="U2318" s="261" t="n"/>
      <c r="V2318" s="86" t="n"/>
      <c r="W2318" s="223" t="n"/>
      <c r="X2318" s="225" t="n"/>
      <c r="Y2318" s="262" t="n"/>
      <c r="Z2318" s="226" t="n"/>
      <c r="AA2318" s="241" t="n"/>
      <c r="AB2318" s="237" t="n"/>
    </row>
    <row r="2319" ht="15" customHeight="1" s="283">
      <c r="A2319" s="109" t="n"/>
      <c r="B2319" s="222" t="n"/>
      <c r="C2319" s="223" t="n"/>
      <c r="D2319" s="223" t="n"/>
      <c r="E2319" s="223" t="n"/>
      <c r="F2319" s="223" t="n"/>
      <c r="G2319" s="223" t="n"/>
      <c r="H2319" s="223" t="n"/>
      <c r="I2319" s="258" t="n"/>
      <c r="J2319" s="186" t="n"/>
      <c r="K2319" s="223" t="n"/>
      <c r="L2319" s="223" t="n"/>
      <c r="M2319" s="259" t="n"/>
      <c r="N2319" s="223" t="n"/>
      <c r="O2319" s="223" t="n"/>
      <c r="P2319" s="260" t="n"/>
      <c r="Q2319" s="260" t="n"/>
      <c r="R2319" s="223" t="n"/>
      <c r="S2319" s="223" t="n"/>
      <c r="T2319" s="223" t="n"/>
      <c r="U2319" s="261" t="n"/>
      <c r="V2319" s="86" t="n"/>
      <c r="W2319" s="223" t="n"/>
      <c r="X2319" s="225" t="n"/>
      <c r="Y2319" s="262" t="n"/>
      <c r="Z2319" s="226" t="n"/>
      <c r="AA2319" s="241" t="n"/>
      <c r="AB2319" s="237" t="n"/>
    </row>
    <row r="2320" ht="15" customHeight="1" s="283">
      <c r="A2320" s="109" t="n"/>
      <c r="B2320" s="222" t="n"/>
      <c r="C2320" s="223" t="n"/>
      <c r="D2320" s="223" t="n"/>
      <c r="E2320" s="223" t="n"/>
      <c r="F2320" s="223" t="n"/>
      <c r="G2320" s="223" t="n"/>
      <c r="H2320" s="223" t="n"/>
      <c r="I2320" s="258" t="n"/>
      <c r="J2320" s="186" t="n"/>
      <c r="K2320" s="223" t="n"/>
      <c r="L2320" s="223" t="n"/>
      <c r="M2320" s="259" t="n"/>
      <c r="N2320" s="223" t="n"/>
      <c r="O2320" s="223" t="n"/>
      <c r="P2320" s="260" t="n"/>
      <c r="Q2320" s="260" t="n"/>
      <c r="R2320" s="223" t="n"/>
      <c r="S2320" s="223" t="n"/>
      <c r="T2320" s="223" t="n"/>
      <c r="U2320" s="261" t="n"/>
      <c r="V2320" s="86" t="n"/>
      <c r="W2320" s="223" t="n"/>
      <c r="X2320" s="225" t="n"/>
      <c r="Y2320" s="262" t="n"/>
      <c r="Z2320" s="226" t="n"/>
      <c r="AA2320" s="241" t="n"/>
      <c r="AB2320" s="237" t="n"/>
    </row>
    <row r="2321" ht="15" customHeight="1" s="283">
      <c r="A2321" s="109" t="n"/>
      <c r="B2321" s="222" t="n"/>
      <c r="C2321" s="223" t="n"/>
      <c r="D2321" s="223" t="n"/>
      <c r="E2321" s="223" t="n"/>
      <c r="F2321" s="223" t="n"/>
      <c r="G2321" s="223" t="n"/>
      <c r="H2321" s="223" t="n"/>
      <c r="I2321" s="258" t="n"/>
      <c r="J2321" s="186" t="n"/>
      <c r="K2321" s="223" t="n"/>
      <c r="L2321" s="223" t="n"/>
      <c r="M2321" s="259" t="n"/>
      <c r="N2321" s="223" t="n"/>
      <c r="O2321" s="223" t="n"/>
      <c r="P2321" s="260" t="n"/>
      <c r="Q2321" s="260" t="n"/>
      <c r="R2321" s="223" t="n"/>
      <c r="S2321" s="223" t="n"/>
      <c r="T2321" s="223" t="n"/>
      <c r="U2321" s="261" t="n"/>
      <c r="V2321" s="86" t="n"/>
      <c r="W2321" s="223" t="n"/>
      <c r="X2321" s="225" t="n"/>
      <c r="Y2321" s="262" t="n"/>
      <c r="Z2321" s="226" t="n"/>
      <c r="AA2321" s="241" t="n"/>
      <c r="AB2321" s="237" t="n"/>
    </row>
    <row r="2322" ht="15" customHeight="1" s="283">
      <c r="A2322" s="109" t="n"/>
      <c r="B2322" s="222" t="n"/>
      <c r="C2322" s="223" t="n"/>
      <c r="D2322" s="223" t="n"/>
      <c r="E2322" s="223" t="n"/>
      <c r="F2322" s="223" t="n"/>
      <c r="G2322" s="223" t="n"/>
      <c r="H2322" s="223" t="n"/>
      <c r="I2322" s="258" t="n"/>
      <c r="J2322" s="186" t="n"/>
      <c r="K2322" s="223" t="n"/>
      <c r="L2322" s="223" t="n"/>
      <c r="M2322" s="259" t="n"/>
      <c r="N2322" s="223" t="n"/>
      <c r="O2322" s="223" t="n"/>
      <c r="P2322" s="260" t="n"/>
      <c r="Q2322" s="260" t="n"/>
      <c r="R2322" s="223" t="n"/>
      <c r="S2322" s="223" t="n"/>
      <c r="T2322" s="223" t="n"/>
      <c r="U2322" s="261" t="n"/>
      <c r="V2322" s="86" t="n"/>
      <c r="W2322" s="223" t="n"/>
      <c r="X2322" s="225" t="n"/>
      <c r="Y2322" s="262" t="n"/>
      <c r="Z2322" s="226" t="n"/>
      <c r="AA2322" s="241" t="n"/>
      <c r="AB2322" s="237" t="n"/>
    </row>
    <row r="2323" ht="15" customHeight="1" s="283">
      <c r="A2323" s="109" t="n"/>
      <c r="B2323" s="222" t="n"/>
      <c r="C2323" s="223" t="n"/>
      <c r="D2323" s="223" t="n"/>
      <c r="E2323" s="223" t="n"/>
      <c r="F2323" s="223" t="n"/>
      <c r="G2323" s="223" t="n"/>
      <c r="H2323" s="223" t="n"/>
      <c r="I2323" s="258" t="n"/>
      <c r="J2323" s="186" t="n"/>
      <c r="K2323" s="223" t="n"/>
      <c r="L2323" s="223" t="n"/>
      <c r="M2323" s="259" t="n"/>
      <c r="N2323" s="223" t="n"/>
      <c r="O2323" s="223" t="n"/>
      <c r="P2323" s="260" t="n"/>
      <c r="Q2323" s="260" t="n"/>
      <c r="R2323" s="223" t="n"/>
      <c r="S2323" s="223" t="n"/>
      <c r="T2323" s="223" t="n"/>
      <c r="U2323" s="261" t="n"/>
      <c r="V2323" s="86" t="n"/>
      <c r="W2323" s="223" t="n"/>
      <c r="X2323" s="225" t="n"/>
      <c r="Y2323" s="262" t="n"/>
      <c r="Z2323" s="226" t="n"/>
      <c r="AA2323" s="241" t="n"/>
      <c r="AB2323" s="237" t="n"/>
    </row>
    <row r="2324" ht="15" customHeight="1" s="283">
      <c r="A2324" s="109" t="n"/>
      <c r="B2324" s="222" t="n"/>
      <c r="C2324" s="223" t="n"/>
      <c r="D2324" s="223" t="n"/>
      <c r="E2324" s="223" t="n"/>
      <c r="F2324" s="223" t="n"/>
      <c r="G2324" s="223" t="n"/>
      <c r="H2324" s="223" t="n"/>
      <c r="I2324" s="258" t="n"/>
      <c r="J2324" s="186" t="n"/>
      <c r="K2324" s="223" t="n"/>
      <c r="L2324" s="223" t="n"/>
      <c r="M2324" s="259" t="n"/>
      <c r="N2324" s="223" t="n"/>
      <c r="O2324" s="223" t="n"/>
      <c r="P2324" s="223" t="n"/>
      <c r="Q2324" s="223" t="n"/>
      <c r="R2324" s="223" t="n"/>
      <c r="S2324" s="223" t="n"/>
      <c r="T2324" s="223" t="n"/>
      <c r="U2324" s="86" t="n"/>
      <c r="V2324" s="86" t="n"/>
      <c r="W2324" s="223" t="n"/>
      <c r="X2324" s="223" t="n"/>
      <c r="Y2324" s="262" t="n"/>
      <c r="Z2324" s="226" t="n"/>
      <c r="AA2324" s="241" t="n"/>
      <c r="AB2324" s="237" t="n"/>
    </row>
    <row r="2325" ht="15" customHeight="1" s="283">
      <c r="A2325" s="109" t="n"/>
      <c r="B2325" s="222" t="n"/>
      <c r="C2325" s="223" t="n"/>
      <c r="D2325" s="223" t="n"/>
      <c r="E2325" s="223" t="n"/>
      <c r="F2325" s="223" t="n"/>
      <c r="G2325" s="223" t="n"/>
      <c r="H2325" s="223" t="n"/>
      <c r="I2325" s="258" t="n"/>
      <c r="J2325" s="186" t="n"/>
      <c r="K2325" s="223" t="n"/>
      <c r="L2325" s="223" t="n"/>
      <c r="M2325" s="259" t="n"/>
      <c r="N2325" s="223" t="n"/>
      <c r="O2325" s="223" t="n"/>
      <c r="P2325" s="223" t="n"/>
      <c r="Q2325" s="223" t="n"/>
      <c r="R2325" s="223" t="n"/>
      <c r="S2325" s="223" t="n"/>
      <c r="T2325" s="223" t="n"/>
      <c r="U2325" s="86" t="n"/>
      <c r="V2325" s="86" t="n"/>
      <c r="W2325" s="223" t="n"/>
      <c r="X2325" s="223" t="n"/>
      <c r="Y2325" s="262" t="n"/>
      <c r="Z2325" s="226" t="n"/>
      <c r="AA2325" s="241" t="n"/>
      <c r="AB2325" s="237" t="n"/>
    </row>
    <row r="2326" ht="15" customHeight="1" s="283">
      <c r="A2326" s="109" t="n"/>
      <c r="B2326" s="222" t="n"/>
      <c r="C2326" s="223" t="n"/>
      <c r="D2326" s="223" t="n"/>
      <c r="E2326" s="223" t="n"/>
      <c r="F2326" s="223" t="n"/>
      <c r="G2326" s="223" t="n"/>
      <c r="H2326" s="223" t="n"/>
      <c r="I2326" s="258" t="n"/>
      <c r="J2326" s="186" t="n"/>
      <c r="K2326" s="223" t="n"/>
      <c r="L2326" s="223" t="n"/>
      <c r="M2326" s="259" t="n"/>
      <c r="N2326" s="223" t="n"/>
      <c r="O2326" s="223" t="n"/>
      <c r="P2326" s="223" t="n"/>
      <c r="Q2326" s="223" t="n"/>
      <c r="R2326" s="223" t="n"/>
      <c r="S2326" s="223" t="n"/>
      <c r="T2326" s="223" t="n"/>
      <c r="U2326" s="86" t="n"/>
      <c r="V2326" s="86" t="n"/>
      <c r="W2326" s="223" t="n"/>
      <c r="X2326" s="223" t="n"/>
      <c r="Y2326" s="262" t="n"/>
      <c r="Z2326" s="226" t="n"/>
      <c r="AA2326" s="241" t="n"/>
      <c r="AB2326" s="237" t="n"/>
    </row>
    <row r="2327" ht="15" customHeight="1" s="283">
      <c r="A2327" s="109" t="n"/>
      <c r="B2327" s="222" t="n"/>
      <c r="C2327" s="223" t="n"/>
      <c r="D2327" s="223" t="n"/>
      <c r="E2327" s="223" t="n"/>
      <c r="F2327" s="223" t="n"/>
      <c r="G2327" s="223" t="n"/>
      <c r="H2327" s="223" t="n"/>
      <c r="I2327" s="258" t="n"/>
      <c r="J2327" s="186" t="n"/>
      <c r="K2327" s="223" t="n"/>
      <c r="L2327" s="223" t="n"/>
      <c r="M2327" s="259" t="n"/>
      <c r="N2327" s="223" t="n"/>
      <c r="O2327" s="223" t="n"/>
      <c r="P2327" s="223" t="n"/>
      <c r="Q2327" s="223" t="n"/>
      <c r="R2327" s="223" t="n"/>
      <c r="S2327" s="223" t="n"/>
      <c r="T2327" s="223" t="n"/>
      <c r="U2327" s="86" t="n"/>
      <c r="V2327" s="86" t="n"/>
      <c r="W2327" s="223" t="n"/>
      <c r="X2327" s="223" t="n"/>
      <c r="Y2327" s="262" t="n"/>
      <c r="Z2327" s="226" t="n"/>
      <c r="AA2327" s="241" t="n"/>
      <c r="AB2327" s="237" t="n"/>
    </row>
    <row r="2328" ht="15" customHeight="1" s="283">
      <c r="A2328" s="109" t="n"/>
      <c r="B2328" s="222" t="n"/>
      <c r="C2328" s="223" t="n"/>
      <c r="D2328" s="223" t="n"/>
      <c r="E2328" s="223" t="n"/>
      <c r="F2328" s="223" t="n"/>
      <c r="G2328" s="223" t="n"/>
      <c r="H2328" s="223" t="n"/>
      <c r="I2328" s="258" t="n"/>
      <c r="J2328" s="186" t="n"/>
      <c r="K2328" s="223" t="n"/>
      <c r="L2328" s="223" t="n"/>
      <c r="M2328" s="259" t="n"/>
      <c r="N2328" s="223" t="n"/>
      <c r="O2328" s="223" t="n"/>
      <c r="P2328" s="223" t="n"/>
      <c r="Q2328" s="223" t="n"/>
      <c r="R2328" s="223" t="n"/>
      <c r="S2328" s="223" t="n"/>
      <c r="T2328" s="223" t="n"/>
      <c r="U2328" s="86" t="n"/>
      <c r="V2328" s="86" t="n"/>
      <c r="W2328" s="223" t="n"/>
      <c r="X2328" s="223" t="n"/>
      <c r="Y2328" s="262" t="n"/>
      <c r="Z2328" s="226" t="n"/>
      <c r="AA2328" s="241" t="n"/>
      <c r="AB2328" s="237" t="n"/>
    </row>
    <row r="2329" ht="15" customHeight="1" s="283">
      <c r="A2329" s="109" t="n"/>
      <c r="B2329" s="222" t="n"/>
      <c r="C2329" s="223" t="n"/>
      <c r="D2329" s="223" t="n"/>
      <c r="E2329" s="223" t="n"/>
      <c r="F2329" s="223" t="n"/>
      <c r="G2329" s="223" t="n"/>
      <c r="H2329" s="223" t="n"/>
      <c r="I2329" s="258" t="n"/>
      <c r="J2329" s="186" t="n"/>
      <c r="K2329" s="223" t="n"/>
      <c r="L2329" s="223" t="n"/>
      <c r="M2329" s="259" t="n"/>
      <c r="N2329" s="223" t="n"/>
      <c r="O2329" s="223" t="n"/>
      <c r="P2329" s="223" t="n"/>
      <c r="Q2329" s="223" t="n"/>
      <c r="R2329" s="223" t="n"/>
      <c r="S2329" s="223" t="n"/>
      <c r="T2329" s="223" t="n"/>
      <c r="U2329" s="86" t="n"/>
      <c r="V2329" s="86" t="n"/>
      <c r="W2329" s="223" t="n"/>
      <c r="X2329" s="223" t="n"/>
      <c r="Y2329" s="262" t="n"/>
      <c r="Z2329" s="226" t="n"/>
      <c r="AA2329" s="241" t="n"/>
      <c r="AB2329" s="237" t="n"/>
    </row>
    <row r="2330" ht="15" customHeight="1" s="283">
      <c r="A2330" s="109" t="n"/>
      <c r="B2330" s="222" t="n"/>
      <c r="C2330" s="223" t="n"/>
      <c r="D2330" s="223" t="n"/>
      <c r="E2330" s="223" t="n"/>
      <c r="F2330" s="223" t="n"/>
      <c r="G2330" s="223" t="n"/>
      <c r="H2330" s="223" t="n"/>
      <c r="I2330" s="258" t="n"/>
      <c r="J2330" s="186" t="n"/>
      <c r="K2330" s="223" t="n"/>
      <c r="L2330" s="223" t="n"/>
      <c r="M2330" s="259" t="n"/>
      <c r="N2330" s="223" t="n"/>
      <c r="O2330" s="223" t="n"/>
      <c r="P2330" s="223" t="n"/>
      <c r="Q2330" s="223" t="n"/>
      <c r="R2330" s="223" t="n"/>
      <c r="S2330" s="223" t="n"/>
      <c r="T2330" s="223" t="n"/>
      <c r="U2330" s="86" t="n"/>
      <c r="V2330" s="86" t="n"/>
      <c r="W2330" s="223" t="n"/>
      <c r="X2330" s="223" t="n"/>
      <c r="Y2330" s="262" t="n"/>
      <c r="Z2330" s="226" t="n"/>
      <c r="AA2330" s="241" t="n"/>
      <c r="AB2330" s="237" t="n"/>
    </row>
    <row r="2331" ht="15" customHeight="1" s="283">
      <c r="A2331" s="109" t="n"/>
      <c r="B2331" s="222" t="n"/>
      <c r="C2331" s="223" t="n"/>
      <c r="D2331" s="223" t="n"/>
      <c r="E2331" s="223" t="n"/>
      <c r="F2331" s="223" t="n"/>
      <c r="G2331" s="223" t="n"/>
      <c r="H2331" s="223" t="n"/>
      <c r="I2331" s="258" t="n"/>
      <c r="J2331" s="186" t="n"/>
      <c r="K2331" s="223" t="n"/>
      <c r="L2331" s="223" t="n"/>
      <c r="M2331" s="259" t="n"/>
      <c r="N2331" s="223" t="n"/>
      <c r="O2331" s="223" t="n"/>
      <c r="P2331" s="223" t="n"/>
      <c r="Q2331" s="223" t="n"/>
      <c r="R2331" s="223" t="n"/>
      <c r="S2331" s="223" t="n"/>
      <c r="T2331" s="223" t="n"/>
      <c r="U2331" s="86" t="n"/>
      <c r="V2331" s="86" t="n"/>
      <c r="W2331" s="223" t="n"/>
      <c r="X2331" s="223" t="n"/>
      <c r="Y2331" s="262" t="n"/>
      <c r="Z2331" s="226" t="n"/>
      <c r="AA2331" s="241" t="n"/>
      <c r="AB2331" s="237" t="n"/>
    </row>
    <row r="2332" ht="15" customHeight="1" s="283">
      <c r="A2332" s="109" t="n"/>
      <c r="B2332" s="222" t="n"/>
      <c r="C2332" s="223" t="n"/>
      <c r="D2332" s="223" t="n"/>
      <c r="E2332" s="223" t="n"/>
      <c r="F2332" s="223" t="n"/>
      <c r="G2332" s="223" t="n"/>
      <c r="H2332" s="223" t="n"/>
      <c r="I2332" s="258" t="n"/>
      <c r="J2332" s="186" t="n"/>
      <c r="K2332" s="223" t="n"/>
      <c r="L2332" s="223" t="n"/>
      <c r="M2332" s="259" t="n"/>
      <c r="N2332" s="223" t="n"/>
      <c r="O2332" s="223" t="n"/>
      <c r="P2332" s="223" t="n"/>
      <c r="Q2332" s="223" t="n"/>
      <c r="R2332" s="223" t="n"/>
      <c r="S2332" s="223" t="n"/>
      <c r="T2332" s="223" t="n"/>
      <c r="U2332" s="86" t="n"/>
      <c r="V2332" s="86" t="n"/>
      <c r="W2332" s="223" t="n"/>
      <c r="X2332" s="223" t="n"/>
      <c r="Y2332" s="262" t="n"/>
      <c r="Z2332" s="226" t="n"/>
      <c r="AA2332" s="241" t="n"/>
      <c r="AB2332" s="237" t="n"/>
    </row>
    <row r="2333" ht="15" customHeight="1" s="283">
      <c r="A2333" s="109" t="n"/>
      <c r="B2333" s="222" t="n"/>
      <c r="C2333" s="223" t="n"/>
      <c r="D2333" s="223" t="n"/>
      <c r="E2333" s="223" t="n"/>
      <c r="F2333" s="223" t="n"/>
      <c r="G2333" s="223" t="n"/>
      <c r="H2333" s="223" t="n"/>
      <c r="I2333" s="258" t="n"/>
      <c r="J2333" s="186" t="n"/>
      <c r="K2333" s="223" t="n"/>
      <c r="L2333" s="223" t="n"/>
      <c r="M2333" s="259" t="n"/>
      <c r="N2333" s="223" t="n"/>
      <c r="O2333" s="223" t="n"/>
      <c r="P2333" s="223" t="n"/>
      <c r="Q2333" s="223" t="n"/>
      <c r="R2333" s="223" t="n"/>
      <c r="S2333" s="223" t="n"/>
      <c r="T2333" s="223" t="n"/>
      <c r="U2333" s="86" t="n"/>
      <c r="V2333" s="86" t="n"/>
      <c r="W2333" s="223" t="n"/>
      <c r="X2333" s="223" t="n"/>
      <c r="Y2333" s="262" t="n"/>
      <c r="Z2333" s="226" t="n"/>
      <c r="AA2333" s="241" t="n"/>
      <c r="AB2333" s="237" t="n"/>
    </row>
    <row r="2334" ht="15" customHeight="1" s="283">
      <c r="A2334" s="109" t="n"/>
      <c r="B2334" s="222" t="n"/>
      <c r="C2334" s="223" t="n"/>
      <c r="D2334" s="223" t="n"/>
      <c r="E2334" s="223" t="n"/>
      <c r="F2334" s="223" t="n"/>
      <c r="G2334" s="223" t="n"/>
      <c r="H2334" s="223" t="n"/>
      <c r="I2334" s="258" t="n"/>
      <c r="J2334" s="186" t="n"/>
      <c r="K2334" s="223" t="n"/>
      <c r="L2334" s="223" t="n"/>
      <c r="M2334" s="259" t="n"/>
      <c r="N2334" s="223" t="n"/>
      <c r="O2334" s="223" t="n"/>
      <c r="P2334" s="223" t="n"/>
      <c r="Q2334" s="223" t="n"/>
      <c r="R2334" s="223" t="n"/>
      <c r="S2334" s="223" t="n"/>
      <c r="T2334" s="223" t="n"/>
      <c r="U2334" s="86" t="n"/>
      <c r="V2334" s="86" t="n"/>
      <c r="W2334" s="223" t="n"/>
      <c r="X2334" s="223" t="n"/>
      <c r="Y2334" s="262" t="n"/>
      <c r="Z2334" s="226" t="n"/>
      <c r="AA2334" s="241" t="n"/>
      <c r="AB2334" s="237" t="n"/>
    </row>
    <row r="2335" ht="15" customHeight="1" s="283">
      <c r="A2335" s="109" t="n"/>
      <c r="B2335" s="222" t="n"/>
      <c r="C2335" s="223" t="n"/>
      <c r="D2335" s="223" t="n"/>
      <c r="E2335" s="223" t="n"/>
      <c r="F2335" s="223" t="n"/>
      <c r="G2335" s="223" t="n"/>
      <c r="H2335" s="223" t="n"/>
      <c r="I2335" s="258" t="n"/>
      <c r="J2335" s="186" t="n"/>
      <c r="K2335" s="223" t="n"/>
      <c r="L2335" s="264" t="n"/>
      <c r="M2335" s="259" t="n"/>
      <c r="N2335" s="223" t="n"/>
      <c r="O2335" s="223" t="n"/>
      <c r="P2335" s="223" t="n"/>
      <c r="Q2335" s="223" t="n"/>
      <c r="R2335" s="223" t="n"/>
      <c r="S2335" s="223" t="n"/>
      <c r="T2335" s="223" t="n"/>
      <c r="U2335" s="86" t="n"/>
      <c r="V2335" s="86" t="n"/>
      <c r="W2335" s="223" t="n"/>
      <c r="X2335" s="223" t="n"/>
      <c r="Y2335" s="262" t="n"/>
      <c r="Z2335" s="226" t="n"/>
      <c r="AA2335" s="241" t="n"/>
      <c r="AB2335" s="237" t="n"/>
    </row>
    <row r="2336" ht="15" customHeight="1" s="283">
      <c r="A2336" s="109" t="n"/>
      <c r="B2336" s="222" t="n"/>
      <c r="C2336" s="223" t="n"/>
      <c r="D2336" s="223" t="n"/>
      <c r="E2336" s="223" t="n"/>
      <c r="F2336" s="223" t="n"/>
      <c r="G2336" s="223" t="n"/>
      <c r="H2336" s="223" t="n"/>
      <c r="I2336" s="258" t="n"/>
      <c r="J2336" s="186" t="n"/>
      <c r="K2336" s="223" t="n"/>
      <c r="L2336" s="223" t="n"/>
      <c r="M2336" s="259" t="n"/>
      <c r="N2336" s="223" t="n"/>
      <c r="O2336" s="223" t="n"/>
      <c r="P2336" s="223" t="n"/>
      <c r="Q2336" s="223" t="n"/>
      <c r="R2336" s="223" t="n"/>
      <c r="S2336" s="223" t="n"/>
      <c r="T2336" s="223" t="n"/>
      <c r="U2336" s="86" t="n"/>
      <c r="V2336" s="86" t="n"/>
      <c r="W2336" s="223" t="n"/>
      <c r="X2336" s="223" t="n"/>
      <c r="Y2336" s="262" t="n"/>
      <c r="Z2336" s="226" t="n"/>
      <c r="AA2336" s="241" t="n"/>
      <c r="AB2336" s="237" t="n"/>
    </row>
    <row r="2337" ht="15" customHeight="1" s="283">
      <c r="A2337" s="109" t="n"/>
      <c r="B2337" s="222" t="n"/>
      <c r="C2337" s="223" t="n"/>
      <c r="D2337" s="223" t="n"/>
      <c r="E2337" s="223" t="n"/>
      <c r="F2337" s="223" t="n"/>
      <c r="G2337" s="223" t="n"/>
      <c r="H2337" s="223" t="n"/>
      <c r="I2337" s="258" t="n"/>
      <c r="J2337" s="186" t="n"/>
      <c r="K2337" s="223" t="n"/>
      <c r="L2337" s="223" t="n"/>
      <c r="M2337" s="259" t="n"/>
      <c r="N2337" s="223" t="n"/>
      <c r="O2337" s="223" t="n"/>
      <c r="P2337" s="223" t="n"/>
      <c r="Q2337" s="223" t="n"/>
      <c r="R2337" s="223" t="n"/>
      <c r="S2337" s="223" t="n"/>
      <c r="T2337" s="223" t="n"/>
      <c r="U2337" s="86" t="n"/>
      <c r="V2337" s="86" t="n"/>
      <c r="W2337" s="223" t="n"/>
      <c r="X2337" s="223" t="n"/>
      <c r="Y2337" s="262" t="n"/>
      <c r="Z2337" s="226" t="n"/>
      <c r="AA2337" s="241" t="n"/>
      <c r="AB2337" s="237" t="n"/>
    </row>
    <row r="2338" ht="15" customHeight="1" s="283">
      <c r="A2338" s="109" t="n"/>
      <c r="B2338" s="222" t="n"/>
      <c r="C2338" s="223" t="n"/>
      <c r="D2338" s="223" t="n"/>
      <c r="E2338" s="223" t="n"/>
      <c r="F2338" s="223" t="n"/>
      <c r="G2338" s="223" t="n"/>
      <c r="H2338" s="223" t="n"/>
      <c r="I2338" s="258" t="n"/>
      <c r="J2338" s="186" t="n"/>
      <c r="K2338" s="223" t="n"/>
      <c r="L2338" s="223" t="n"/>
      <c r="M2338" s="259" t="n"/>
      <c r="N2338" s="223" t="n"/>
      <c r="O2338" s="223" t="n"/>
      <c r="P2338" s="223" t="n"/>
      <c r="Q2338" s="223" t="n"/>
      <c r="R2338" s="223" t="n"/>
      <c r="S2338" s="223" t="n"/>
      <c r="T2338" s="223" t="n"/>
      <c r="U2338" s="86" t="n"/>
      <c r="V2338" s="86" t="n"/>
      <c r="W2338" s="223" t="n"/>
      <c r="X2338" s="223" t="n"/>
      <c r="Y2338" s="262" t="n"/>
      <c r="Z2338" s="226" t="n"/>
      <c r="AA2338" s="241" t="n"/>
      <c r="AB2338" s="237" t="n"/>
    </row>
    <row r="2339" ht="15" customHeight="1" s="283">
      <c r="A2339" s="109" t="n"/>
      <c r="B2339" s="222" t="n"/>
      <c r="C2339" s="223" t="n"/>
      <c r="D2339" s="223" t="n"/>
      <c r="E2339" s="223" t="n"/>
      <c r="F2339" s="223" t="n"/>
      <c r="G2339" s="223" t="n"/>
      <c r="H2339" s="223" t="n"/>
      <c r="I2339" s="258" t="n"/>
      <c r="J2339" s="186" t="n"/>
      <c r="K2339" s="223" t="n"/>
      <c r="L2339" s="223" t="n"/>
      <c r="M2339" s="259" t="n"/>
      <c r="N2339" s="223" t="n"/>
      <c r="O2339" s="223" t="n"/>
      <c r="P2339" s="223" t="n"/>
      <c r="Q2339" s="223" t="n"/>
      <c r="R2339" s="223" t="n"/>
      <c r="S2339" s="223" t="n"/>
      <c r="T2339" s="223" t="n"/>
      <c r="U2339" s="86" t="n"/>
      <c r="V2339" s="86" t="n"/>
      <c r="W2339" s="223" t="n"/>
      <c r="X2339" s="223" t="n"/>
      <c r="Y2339" s="262" t="n"/>
      <c r="Z2339" s="226" t="n"/>
      <c r="AA2339" s="241" t="n"/>
      <c r="AB2339" s="237" t="n"/>
    </row>
    <row r="2340" ht="15" customHeight="1" s="283">
      <c r="A2340" s="109" t="n"/>
      <c r="B2340" s="222" t="n"/>
      <c r="C2340" s="223" t="n"/>
      <c r="D2340" s="223" t="n"/>
      <c r="E2340" s="223" t="n"/>
      <c r="F2340" s="223" t="n"/>
      <c r="G2340" s="223" t="n"/>
      <c r="H2340" s="223" t="n"/>
      <c r="I2340" s="258" t="n"/>
      <c r="J2340" s="186" t="n"/>
      <c r="K2340" s="223" t="n"/>
      <c r="L2340" s="223" t="n"/>
      <c r="M2340" s="259" t="n"/>
      <c r="N2340" s="223" t="n"/>
      <c r="O2340" s="223" t="n"/>
      <c r="P2340" s="223" t="n"/>
      <c r="Q2340" s="223" t="n"/>
      <c r="R2340" s="223" t="n"/>
      <c r="S2340" s="223" t="n"/>
      <c r="T2340" s="223" t="n"/>
      <c r="U2340" s="86" t="n"/>
      <c r="V2340" s="86" t="n"/>
      <c r="W2340" s="223" t="n"/>
      <c r="X2340" s="223" t="n"/>
      <c r="Y2340" s="262" t="n"/>
      <c r="Z2340" s="226" t="n"/>
      <c r="AA2340" s="241" t="n"/>
      <c r="AB2340" s="237" t="n"/>
    </row>
    <row r="2341" ht="15" customHeight="1" s="283">
      <c r="A2341" s="109" t="n"/>
      <c r="B2341" s="222" t="n"/>
      <c r="C2341" s="223" t="n"/>
      <c r="D2341" s="223" t="n"/>
      <c r="E2341" s="223" t="n"/>
      <c r="F2341" s="223" t="n"/>
      <c r="G2341" s="223" t="n"/>
      <c r="H2341" s="223" t="n"/>
      <c r="I2341" s="258" t="n"/>
      <c r="J2341" s="186" t="n"/>
      <c r="K2341" s="223" t="n"/>
      <c r="L2341" s="223" t="n"/>
      <c r="M2341" s="259" t="n"/>
      <c r="N2341" s="223" t="n"/>
      <c r="O2341" s="223" t="n"/>
      <c r="P2341" s="223" t="n"/>
      <c r="Q2341" s="223" t="n"/>
      <c r="R2341" s="223" t="n"/>
      <c r="S2341" s="223" t="n"/>
      <c r="T2341" s="223" t="n"/>
      <c r="U2341" s="86" t="n"/>
      <c r="V2341" s="86" t="n"/>
      <c r="W2341" s="223" t="n"/>
      <c r="X2341" s="223" t="n"/>
      <c r="Y2341" s="262" t="n"/>
      <c r="Z2341" s="226" t="n"/>
      <c r="AA2341" s="241" t="n"/>
      <c r="AB2341" s="237" t="n"/>
    </row>
    <row r="2342" ht="15" customHeight="1" s="283">
      <c r="A2342" s="109" t="n"/>
      <c r="B2342" s="222" t="n"/>
      <c r="C2342" s="223" t="n"/>
      <c r="D2342" s="223" t="n"/>
      <c r="E2342" s="223" t="n"/>
      <c r="F2342" s="223" t="n"/>
      <c r="G2342" s="223" t="n"/>
      <c r="H2342" s="223" t="n"/>
      <c r="I2342" s="258" t="n"/>
      <c r="J2342" s="186" t="n"/>
      <c r="K2342" s="223" t="n"/>
      <c r="L2342" s="223" t="n"/>
      <c r="M2342" s="259" t="n"/>
      <c r="N2342" s="223" t="n"/>
      <c r="O2342" s="223" t="n"/>
      <c r="P2342" s="223" t="n"/>
      <c r="Q2342" s="223" t="n"/>
      <c r="R2342" s="223" t="n"/>
      <c r="S2342" s="223" t="n"/>
      <c r="T2342" s="223" t="n"/>
      <c r="U2342" s="86" t="n"/>
      <c r="V2342" s="86" t="n"/>
      <c r="W2342" s="223" t="n"/>
      <c r="X2342" s="223" t="n"/>
      <c r="Y2342" s="262" t="n"/>
      <c r="Z2342" s="226" t="n"/>
      <c r="AA2342" s="241" t="n"/>
      <c r="AB2342" s="237" t="n"/>
    </row>
    <row r="2343" ht="15" customHeight="1" s="283">
      <c r="A2343" s="109" t="n"/>
      <c r="B2343" s="222" t="n"/>
      <c r="C2343" s="223" t="n"/>
      <c r="D2343" s="223" t="n"/>
      <c r="E2343" s="223" t="n"/>
      <c r="F2343" s="223" t="n"/>
      <c r="G2343" s="223" t="n"/>
      <c r="H2343" s="223" t="n"/>
      <c r="I2343" s="258" t="n"/>
      <c r="J2343" s="186" t="n"/>
      <c r="K2343" s="223" t="n"/>
      <c r="L2343" s="223" t="n"/>
      <c r="M2343" s="259" t="n"/>
      <c r="N2343" s="223" t="n"/>
      <c r="O2343" s="223" t="n"/>
      <c r="P2343" s="223" t="n"/>
      <c r="Q2343" s="223" t="n"/>
      <c r="R2343" s="223" t="n"/>
      <c r="S2343" s="223" t="n"/>
      <c r="T2343" s="223" t="n"/>
      <c r="U2343" s="86" t="n"/>
      <c r="V2343" s="86" t="n"/>
      <c r="W2343" s="223" t="n"/>
      <c r="X2343" s="223" t="n"/>
      <c r="Y2343" s="262" t="n"/>
      <c r="Z2343" s="226" t="n"/>
      <c r="AA2343" s="241" t="n"/>
      <c r="AB2343" s="237" t="n"/>
    </row>
    <row r="2344" ht="15" customHeight="1" s="283">
      <c r="A2344" s="109" t="n"/>
      <c r="B2344" s="222" t="n"/>
      <c r="C2344" s="223" t="n"/>
      <c r="D2344" s="223" t="n"/>
      <c r="E2344" s="223" t="n"/>
      <c r="F2344" s="223" t="n"/>
      <c r="G2344" s="223" t="n"/>
      <c r="H2344" s="223" t="n"/>
      <c r="I2344" s="258" t="n"/>
      <c r="J2344" s="186" t="n"/>
      <c r="K2344" s="223" t="n"/>
      <c r="L2344" s="223" t="n"/>
      <c r="M2344" s="259" t="n"/>
      <c r="N2344" s="223" t="n"/>
      <c r="O2344" s="223" t="n"/>
      <c r="P2344" s="223" t="n"/>
      <c r="Q2344" s="223" t="n"/>
      <c r="R2344" s="223" t="n"/>
      <c r="S2344" s="223" t="n"/>
      <c r="T2344" s="223" t="n"/>
      <c r="U2344" s="86" t="n"/>
      <c r="V2344" s="86" t="n"/>
      <c r="W2344" s="223" t="n"/>
      <c r="X2344" s="223" t="n"/>
      <c r="Y2344" s="262" t="n"/>
      <c r="Z2344" s="226" t="n"/>
      <c r="AA2344" s="241" t="n"/>
      <c r="AB2344" s="237" t="n"/>
    </row>
    <row r="2345" ht="15" customHeight="1" s="283">
      <c r="A2345" s="109" t="n"/>
      <c r="B2345" s="222" t="n"/>
      <c r="C2345" s="223" t="n"/>
      <c r="D2345" s="223" t="n"/>
      <c r="E2345" s="223" t="n"/>
      <c r="F2345" s="223" t="n"/>
      <c r="G2345" s="223" t="n"/>
      <c r="H2345" s="223" t="n"/>
      <c r="I2345" s="258" t="n"/>
      <c r="J2345" s="186" t="n"/>
      <c r="K2345" s="223" t="n"/>
      <c r="L2345" s="223" t="n"/>
      <c r="M2345" s="259" t="n"/>
      <c r="N2345" s="223" t="n"/>
      <c r="O2345" s="223" t="n"/>
      <c r="P2345" s="223" t="n"/>
      <c r="Q2345" s="223" t="n"/>
      <c r="R2345" s="223" t="n"/>
      <c r="S2345" s="223" t="n"/>
      <c r="T2345" s="223" t="n"/>
      <c r="U2345" s="86" t="n"/>
      <c r="V2345" s="86" t="n"/>
      <c r="W2345" s="223" t="n"/>
      <c r="X2345" s="223" t="n"/>
      <c r="Y2345" s="262" t="n"/>
      <c r="Z2345" s="226" t="n"/>
      <c r="AA2345" s="241" t="n"/>
      <c r="AB2345" s="237" t="n"/>
    </row>
    <row r="2346" ht="15" customHeight="1" s="283">
      <c r="A2346" s="109" t="n"/>
      <c r="B2346" s="222" t="n"/>
      <c r="C2346" s="223" t="n"/>
      <c r="D2346" s="223" t="n"/>
      <c r="E2346" s="223" t="n"/>
      <c r="F2346" s="223" t="n"/>
      <c r="G2346" s="223" t="n"/>
      <c r="H2346" s="223" t="n"/>
      <c r="I2346" s="258" t="n"/>
      <c r="J2346" s="186" t="n"/>
      <c r="K2346" s="223" t="n"/>
      <c r="L2346" s="223" t="n"/>
      <c r="M2346" s="259" t="n"/>
      <c r="N2346" s="223" t="n"/>
      <c r="O2346" s="223" t="n"/>
      <c r="P2346" s="223" t="n"/>
      <c r="Q2346" s="223" t="n"/>
      <c r="R2346" s="223" t="n"/>
      <c r="S2346" s="223" t="n"/>
      <c r="T2346" s="223" t="n"/>
      <c r="U2346" s="86" t="n"/>
      <c r="V2346" s="86" t="n"/>
      <c r="W2346" s="223" t="n"/>
      <c r="X2346" s="223" t="n"/>
      <c r="Y2346" s="262" t="n"/>
      <c r="Z2346" s="226" t="n"/>
      <c r="AA2346" s="241" t="n"/>
      <c r="AB2346" s="237" t="n"/>
    </row>
    <row r="2347" ht="15" customHeight="1" s="283">
      <c r="A2347" s="109" t="n"/>
      <c r="B2347" s="222" t="n"/>
      <c r="C2347" s="223" t="n"/>
      <c r="D2347" s="223" t="n"/>
      <c r="E2347" s="223" t="n"/>
      <c r="F2347" s="223" t="n"/>
      <c r="G2347" s="223" t="n"/>
      <c r="H2347" s="223" t="n"/>
      <c r="I2347" s="258" t="n"/>
      <c r="J2347" s="186" t="n"/>
      <c r="K2347" s="223" t="n"/>
      <c r="L2347" s="223" t="n"/>
      <c r="M2347" s="259" t="n"/>
      <c r="N2347" s="223" t="n"/>
      <c r="O2347" s="223" t="n"/>
      <c r="P2347" s="223" t="n"/>
      <c r="Q2347" s="223" t="n"/>
      <c r="R2347" s="223" t="n"/>
      <c r="S2347" s="223" t="n"/>
      <c r="T2347" s="223" t="n"/>
      <c r="U2347" s="86" t="n"/>
      <c r="V2347" s="86" t="n"/>
      <c r="W2347" s="223" t="n"/>
      <c r="X2347" s="223" t="n"/>
      <c r="Y2347" s="262" t="n"/>
      <c r="Z2347" s="226" t="n"/>
      <c r="AA2347" s="241" t="n"/>
      <c r="AB2347" s="237" t="n"/>
    </row>
    <row r="2348" ht="15" customHeight="1" s="283">
      <c r="A2348" s="109" t="n"/>
      <c r="B2348" s="222" t="n"/>
      <c r="C2348" s="223" t="n"/>
      <c r="D2348" s="223" t="n"/>
      <c r="E2348" s="223" t="n"/>
      <c r="F2348" s="223" t="n"/>
      <c r="G2348" s="223" t="n"/>
      <c r="H2348" s="223" t="n"/>
      <c r="I2348" s="258" t="n"/>
      <c r="J2348" s="186" t="n"/>
      <c r="K2348" s="223" t="n"/>
      <c r="L2348" s="223" t="n"/>
      <c r="M2348" s="259" t="n"/>
      <c r="N2348" s="223" t="n"/>
      <c r="O2348" s="223" t="n"/>
      <c r="P2348" s="223" t="n"/>
      <c r="Q2348" s="223" t="n"/>
      <c r="R2348" s="223" t="n"/>
      <c r="S2348" s="223" t="n"/>
      <c r="T2348" s="223" t="n"/>
      <c r="U2348" s="86" t="n"/>
      <c r="V2348" s="86" t="n"/>
      <c r="W2348" s="223" t="n"/>
      <c r="X2348" s="223" t="n"/>
      <c r="Y2348" s="262" t="n"/>
      <c r="Z2348" s="226" t="n"/>
      <c r="AA2348" s="241" t="n"/>
      <c r="AB2348" s="237" t="n"/>
    </row>
    <row r="2349" ht="15" customHeight="1" s="283">
      <c r="A2349" s="109" t="n"/>
      <c r="B2349" s="222" t="n"/>
      <c r="C2349" s="223" t="n"/>
      <c r="D2349" s="223" t="n"/>
      <c r="E2349" s="223" t="n"/>
      <c r="F2349" s="223" t="n"/>
      <c r="G2349" s="223" t="n"/>
      <c r="H2349" s="223" t="n"/>
      <c r="I2349" s="258" t="n"/>
      <c r="J2349" s="186" t="n"/>
      <c r="K2349" s="223" t="n"/>
      <c r="L2349" s="223" t="n"/>
      <c r="M2349" s="259" t="n"/>
      <c r="N2349" s="223" t="n"/>
      <c r="O2349" s="223" t="n"/>
      <c r="P2349" s="223" t="n"/>
      <c r="Q2349" s="223" t="n"/>
      <c r="R2349" s="223" t="n"/>
      <c r="S2349" s="223" t="n"/>
      <c r="T2349" s="223" t="n"/>
      <c r="U2349" s="86" t="n"/>
      <c r="V2349" s="86" t="n"/>
      <c r="W2349" s="223" t="n"/>
      <c r="X2349" s="223" t="n"/>
      <c r="Y2349" s="262" t="n"/>
      <c r="Z2349" s="226" t="n"/>
      <c r="AA2349" s="241" t="n"/>
      <c r="AB2349" s="237" t="n"/>
    </row>
    <row r="2350" ht="15" customHeight="1" s="283">
      <c r="A2350" s="109" t="n"/>
      <c r="B2350" s="222" t="n"/>
      <c r="C2350" s="223" t="n"/>
      <c r="D2350" s="223" t="n"/>
      <c r="E2350" s="223" t="n"/>
      <c r="F2350" s="223" t="n"/>
      <c r="G2350" s="223" t="n"/>
      <c r="H2350" s="223" t="n"/>
      <c r="I2350" s="258" t="n"/>
      <c r="J2350" s="186" t="n"/>
      <c r="K2350" s="223" t="n"/>
      <c r="L2350" s="223" t="n"/>
      <c r="M2350" s="259" t="n"/>
      <c r="N2350" s="223" t="n"/>
      <c r="O2350" s="223" t="n"/>
      <c r="P2350" s="223" t="n"/>
      <c r="Q2350" s="223" t="n"/>
      <c r="R2350" s="223" t="n"/>
      <c r="S2350" s="223" t="n"/>
      <c r="T2350" s="223" t="n"/>
      <c r="U2350" s="86" t="n"/>
      <c r="V2350" s="86" t="n"/>
      <c r="W2350" s="223" t="n"/>
      <c r="X2350" s="223" t="n"/>
      <c r="Y2350" s="262" t="n"/>
      <c r="Z2350" s="226" t="n"/>
      <c r="AA2350" s="241" t="n"/>
      <c r="AB2350" s="237" t="n"/>
    </row>
    <row r="2351" ht="15" customHeight="1" s="283">
      <c r="A2351" s="109" t="n"/>
      <c r="B2351" s="222" t="n"/>
      <c r="C2351" s="223" t="n"/>
      <c r="D2351" s="223" t="n"/>
      <c r="E2351" s="223" t="n"/>
      <c r="F2351" s="223" t="n"/>
      <c r="G2351" s="223" t="n"/>
      <c r="H2351" s="223" t="n"/>
      <c r="I2351" s="258" t="n"/>
      <c r="J2351" s="186" t="n"/>
      <c r="K2351" s="223" t="n"/>
      <c r="L2351" s="223" t="n"/>
      <c r="M2351" s="259" t="n"/>
      <c r="N2351" s="223" t="n"/>
      <c r="O2351" s="223" t="n"/>
      <c r="P2351" s="223" t="n"/>
      <c r="Q2351" s="223" t="n"/>
      <c r="R2351" s="223" t="n"/>
      <c r="S2351" s="223" t="n"/>
      <c r="T2351" s="223" t="n"/>
      <c r="U2351" s="86" t="n"/>
      <c r="V2351" s="86" t="n"/>
      <c r="W2351" s="223" t="n"/>
      <c r="X2351" s="223" t="n"/>
      <c r="Y2351" s="262" t="n"/>
      <c r="Z2351" s="226" t="n"/>
      <c r="AA2351" s="241" t="n"/>
      <c r="AB2351" s="237" t="n"/>
    </row>
    <row r="2352" ht="15" customHeight="1" s="283">
      <c r="A2352" s="109" t="n"/>
      <c r="B2352" s="222" t="n"/>
      <c r="C2352" s="223" t="n"/>
      <c r="D2352" s="223" t="n"/>
      <c r="E2352" s="223" t="n"/>
      <c r="F2352" s="223" t="n"/>
      <c r="G2352" s="223" t="n"/>
      <c r="H2352" s="223" t="n"/>
      <c r="I2352" s="258" t="n"/>
      <c r="J2352" s="186" t="n"/>
      <c r="K2352" s="223" t="n"/>
      <c r="L2352" s="223" t="n"/>
      <c r="M2352" s="259" t="n"/>
      <c r="N2352" s="223" t="n"/>
      <c r="O2352" s="223" t="n"/>
      <c r="P2352" s="223" t="n"/>
      <c r="Q2352" s="223" t="n"/>
      <c r="R2352" s="223" t="n"/>
      <c r="S2352" s="223" t="n"/>
      <c r="T2352" s="223" t="n"/>
      <c r="U2352" s="86" t="n"/>
      <c r="V2352" s="86" t="n"/>
      <c r="W2352" s="223" t="n"/>
      <c r="X2352" s="223" t="n"/>
      <c r="Y2352" s="262" t="n"/>
      <c r="Z2352" s="226" t="n"/>
      <c r="AA2352" s="241" t="n"/>
      <c r="AB2352" s="237" t="n"/>
    </row>
    <row r="2353" ht="15" customHeight="1" s="283">
      <c r="A2353" s="109" t="n"/>
      <c r="B2353" s="222" t="n"/>
      <c r="C2353" s="223" t="n"/>
      <c r="D2353" s="223" t="n"/>
      <c r="E2353" s="223" t="n"/>
      <c r="F2353" s="223" t="n"/>
      <c r="G2353" s="223" t="n"/>
      <c r="H2353" s="223" t="n"/>
      <c r="I2353" s="258" t="n"/>
      <c r="J2353" s="186" t="n"/>
      <c r="K2353" s="223" t="n"/>
      <c r="L2353" s="223" t="n"/>
      <c r="M2353" s="259" t="n"/>
      <c r="N2353" s="223" t="n"/>
      <c r="O2353" s="223" t="n"/>
      <c r="P2353" s="223" t="n"/>
      <c r="Q2353" s="223" t="n"/>
      <c r="R2353" s="223" t="n"/>
      <c r="S2353" s="223" t="n"/>
      <c r="T2353" s="223" t="n"/>
      <c r="U2353" s="86" t="n"/>
      <c r="V2353" s="86" t="n"/>
      <c r="W2353" s="223" t="n"/>
      <c r="X2353" s="223" t="n"/>
      <c r="Y2353" s="262" t="n"/>
      <c r="Z2353" s="226" t="n"/>
      <c r="AA2353" s="241" t="n"/>
      <c r="AB2353" s="237" t="n"/>
    </row>
    <row r="2354" ht="15" customHeight="1" s="283">
      <c r="A2354" s="109" t="n"/>
      <c r="B2354" s="222" t="n"/>
      <c r="C2354" s="223" t="n"/>
      <c r="D2354" s="223" t="n"/>
      <c r="E2354" s="223" t="n"/>
      <c r="F2354" s="223" t="n"/>
      <c r="G2354" s="223" t="n"/>
      <c r="H2354" s="223" t="n"/>
      <c r="I2354" s="258" t="n"/>
      <c r="J2354" s="186" t="n"/>
      <c r="K2354" s="223" t="n"/>
      <c r="L2354" s="223" t="n"/>
      <c r="M2354" s="259" t="n"/>
      <c r="N2354" s="223" t="n"/>
      <c r="O2354" s="223" t="n"/>
      <c r="P2354" s="223" t="n"/>
      <c r="Q2354" s="223" t="n"/>
      <c r="R2354" s="223" t="n"/>
      <c r="S2354" s="223" t="n"/>
      <c r="T2354" s="223" t="n"/>
      <c r="U2354" s="86" t="n"/>
      <c r="V2354" s="86" t="n"/>
      <c r="W2354" s="223" t="n"/>
      <c r="X2354" s="223" t="n"/>
      <c r="Y2354" s="262" t="n"/>
      <c r="Z2354" s="226" t="n"/>
      <c r="AA2354" s="241" t="n"/>
      <c r="AB2354" s="237" t="n"/>
    </row>
    <row r="2355" ht="15" customHeight="1" s="283">
      <c r="A2355" s="109" t="n"/>
      <c r="B2355" s="222" t="n"/>
      <c r="C2355" s="223" t="n"/>
      <c r="D2355" s="223" t="n"/>
      <c r="E2355" s="223" t="n"/>
      <c r="F2355" s="223" t="n"/>
      <c r="G2355" s="223" t="n"/>
      <c r="H2355" s="223" t="n"/>
      <c r="I2355" s="258" t="n"/>
      <c r="J2355" s="186" t="n"/>
      <c r="K2355" s="223" t="n"/>
      <c r="L2355" s="223" t="n"/>
      <c r="M2355" s="259" t="n"/>
      <c r="N2355" s="223" t="n"/>
      <c r="O2355" s="223" t="n"/>
      <c r="P2355" s="223" t="n"/>
      <c r="Q2355" s="223" t="n"/>
      <c r="R2355" s="223" t="n"/>
      <c r="S2355" s="223" t="n"/>
      <c r="T2355" s="223" t="n"/>
      <c r="U2355" s="86" t="n"/>
      <c r="V2355" s="86" t="n"/>
      <c r="W2355" s="223" t="n"/>
      <c r="X2355" s="223" t="n"/>
      <c r="Y2355" s="262" t="n"/>
      <c r="Z2355" s="226" t="n"/>
      <c r="AA2355" s="241" t="n"/>
      <c r="AB2355" s="237" t="n"/>
    </row>
    <row r="2356" ht="15" customHeight="1" s="283">
      <c r="A2356" s="109" t="n"/>
      <c r="B2356" s="222" t="n"/>
      <c r="C2356" s="223" t="n"/>
      <c r="D2356" s="223" t="n"/>
      <c r="E2356" s="223" t="n"/>
      <c r="F2356" s="223" t="n"/>
      <c r="G2356" s="223" t="n"/>
      <c r="H2356" s="223" t="n"/>
      <c r="I2356" s="258" t="n"/>
      <c r="J2356" s="186" t="n"/>
      <c r="K2356" s="223" t="n"/>
      <c r="L2356" s="223" t="n"/>
      <c r="M2356" s="259" t="n"/>
      <c r="N2356" s="223" t="n"/>
      <c r="O2356" s="223" t="n"/>
      <c r="P2356" s="223" t="n"/>
      <c r="Q2356" s="223" t="n"/>
      <c r="R2356" s="223" t="n"/>
      <c r="S2356" s="223" t="n"/>
      <c r="T2356" s="223" t="n"/>
      <c r="U2356" s="86" t="n"/>
      <c r="V2356" s="86" t="n"/>
      <c r="W2356" s="223" t="n"/>
      <c r="X2356" s="223" t="n"/>
      <c r="Y2356" s="262" t="n"/>
      <c r="Z2356" s="226" t="n"/>
      <c r="AA2356" s="241" t="n"/>
      <c r="AB2356" s="237" t="n"/>
    </row>
    <row r="2357" ht="15" customHeight="1" s="283">
      <c r="A2357" s="109" t="n"/>
      <c r="B2357" s="222" t="n"/>
      <c r="C2357" s="223" t="n"/>
      <c r="D2357" s="223" t="n"/>
      <c r="E2357" s="223" t="n"/>
      <c r="F2357" s="223" t="n"/>
      <c r="G2357" s="223" t="n"/>
      <c r="H2357" s="223" t="n"/>
      <c r="I2357" s="258" t="n"/>
      <c r="J2357" s="186" t="n"/>
      <c r="K2357" s="223" t="n"/>
      <c r="L2357" s="223" t="n"/>
      <c r="M2357" s="259" t="n"/>
      <c r="N2357" s="223" t="n"/>
      <c r="O2357" s="223" t="n"/>
      <c r="P2357" s="223" t="n"/>
      <c r="Q2357" s="223" t="n"/>
      <c r="R2357" s="223" t="n"/>
      <c r="S2357" s="223" t="n"/>
      <c r="T2357" s="223" t="n"/>
      <c r="U2357" s="86" t="n"/>
      <c r="V2357" s="86" t="n"/>
      <c r="W2357" s="223" t="n"/>
      <c r="X2357" s="223" t="n"/>
      <c r="Y2357" s="262" t="n"/>
      <c r="Z2357" s="226" t="n"/>
      <c r="AA2357" s="241" t="n"/>
      <c r="AB2357" s="237" t="n"/>
    </row>
    <row r="2358" ht="15" customHeight="1" s="283">
      <c r="A2358" s="109" t="n"/>
      <c r="B2358" s="222" t="n"/>
      <c r="C2358" s="223" t="n"/>
      <c r="D2358" s="223" t="n"/>
      <c r="E2358" s="223" t="n"/>
      <c r="F2358" s="223" t="n"/>
      <c r="G2358" s="223" t="n"/>
      <c r="H2358" s="223" t="n"/>
      <c r="I2358" s="258" t="n"/>
      <c r="J2358" s="186" t="n"/>
      <c r="K2358" s="223" t="n"/>
      <c r="L2358" s="223" t="n"/>
      <c r="M2358" s="259" t="n"/>
      <c r="N2358" s="223" t="n"/>
      <c r="O2358" s="223" t="n"/>
      <c r="P2358" s="223" t="n"/>
      <c r="Q2358" s="223" t="n"/>
      <c r="R2358" s="223" t="n"/>
      <c r="S2358" s="223" t="n"/>
      <c r="T2358" s="223" t="n"/>
      <c r="U2358" s="86" t="n"/>
      <c r="V2358" s="86" t="n"/>
      <c r="W2358" s="223" t="n"/>
      <c r="X2358" s="223" t="n"/>
      <c r="Y2358" s="262" t="n"/>
      <c r="Z2358" s="226" t="n"/>
      <c r="AA2358" s="241" t="n"/>
      <c r="AB2358" s="237" t="n"/>
    </row>
    <row r="2359" ht="15" customHeight="1" s="283">
      <c r="A2359" s="109" t="n"/>
      <c r="B2359" s="222" t="n"/>
      <c r="C2359" s="223" t="n"/>
      <c r="D2359" s="223" t="n"/>
      <c r="E2359" s="223" t="n"/>
      <c r="F2359" s="223" t="n"/>
      <c r="G2359" s="223" t="n"/>
      <c r="H2359" s="223" t="n"/>
      <c r="I2359" s="258" t="n"/>
      <c r="J2359" s="186" t="n"/>
      <c r="K2359" s="223" t="n"/>
      <c r="L2359" s="223" t="n"/>
      <c r="M2359" s="259" t="n"/>
      <c r="N2359" s="223" t="n"/>
      <c r="O2359" s="223" t="n"/>
      <c r="P2359" s="223" t="n"/>
      <c r="Q2359" s="223" t="n"/>
      <c r="R2359" s="223" t="n"/>
      <c r="S2359" s="223" t="n"/>
      <c r="T2359" s="223" t="n"/>
      <c r="U2359" s="86" t="n"/>
      <c r="V2359" s="86" t="n"/>
      <c r="W2359" s="223" t="n"/>
      <c r="X2359" s="223" t="n"/>
      <c r="Y2359" s="262" t="n"/>
      <c r="Z2359" s="226" t="n"/>
      <c r="AA2359" s="241" t="n"/>
      <c r="AB2359" s="237" t="n"/>
    </row>
    <row r="2360" ht="15" customHeight="1" s="283">
      <c r="A2360" s="109" t="n"/>
      <c r="B2360" s="222" t="n"/>
      <c r="C2360" s="223" t="n"/>
      <c r="D2360" s="223" t="n"/>
      <c r="E2360" s="223" t="n"/>
      <c r="F2360" s="223" t="n"/>
      <c r="G2360" s="223" t="n"/>
      <c r="H2360" s="223" t="n"/>
      <c r="I2360" s="258" t="n"/>
      <c r="J2360" s="186" t="n"/>
      <c r="K2360" s="223" t="n"/>
      <c r="L2360" s="223" t="n"/>
      <c r="M2360" s="259" t="n"/>
      <c r="N2360" s="223" t="n"/>
      <c r="O2360" s="223" t="n"/>
      <c r="P2360" s="223" t="n"/>
      <c r="Q2360" s="223" t="n"/>
      <c r="R2360" s="223" t="n"/>
      <c r="S2360" s="223" t="n"/>
      <c r="T2360" s="223" t="n"/>
      <c r="U2360" s="86" t="n"/>
      <c r="V2360" s="86" t="n"/>
      <c r="W2360" s="223" t="n"/>
      <c r="X2360" s="223" t="n"/>
      <c r="Y2360" s="262" t="n"/>
      <c r="Z2360" s="226" t="n"/>
      <c r="AA2360" s="241" t="n"/>
      <c r="AB2360" s="237" t="n"/>
    </row>
    <row r="2361" ht="15" customHeight="1" s="283">
      <c r="A2361" s="109" t="n"/>
      <c r="B2361" s="222" t="n"/>
      <c r="C2361" s="223" t="n"/>
      <c r="D2361" s="223" t="n"/>
      <c r="E2361" s="223" t="n"/>
      <c r="F2361" s="223" t="n"/>
      <c r="G2361" s="223" t="n"/>
      <c r="H2361" s="223" t="n"/>
      <c r="I2361" s="258" t="n"/>
      <c r="J2361" s="186" t="n"/>
      <c r="K2361" s="223" t="n"/>
      <c r="L2361" s="223" t="n"/>
      <c r="M2361" s="259" t="n"/>
      <c r="N2361" s="223" t="n"/>
      <c r="O2361" s="223" t="n"/>
      <c r="P2361" s="223" t="n"/>
      <c r="Q2361" s="223" t="n"/>
      <c r="R2361" s="223" t="n"/>
      <c r="S2361" s="223" t="n"/>
      <c r="T2361" s="223" t="n"/>
      <c r="U2361" s="86" t="n"/>
      <c r="V2361" s="86" t="n"/>
      <c r="W2361" s="223" t="n"/>
      <c r="X2361" s="223" t="n"/>
      <c r="Y2361" s="262" t="n"/>
      <c r="Z2361" s="226" t="n"/>
      <c r="AA2361" s="241" t="n"/>
      <c r="AB2361" s="237" t="n"/>
    </row>
    <row r="2362" ht="15" customHeight="1" s="283">
      <c r="A2362" s="109" t="n"/>
      <c r="B2362" s="222" t="n"/>
      <c r="C2362" s="223" t="n"/>
      <c r="D2362" s="223" t="n"/>
      <c r="E2362" s="223" t="n"/>
      <c r="F2362" s="223" t="n"/>
      <c r="G2362" s="223" t="n"/>
      <c r="H2362" s="223" t="n"/>
      <c r="I2362" s="258" t="n"/>
      <c r="J2362" s="186" t="n"/>
      <c r="K2362" s="223" t="n"/>
      <c r="L2362" s="223" t="n"/>
      <c r="M2362" s="259" t="n"/>
      <c r="N2362" s="223" t="n"/>
      <c r="O2362" s="223" t="n"/>
      <c r="P2362" s="223" t="n"/>
      <c r="Q2362" s="223" t="n"/>
      <c r="R2362" s="223" t="n"/>
      <c r="S2362" s="223" t="n"/>
      <c r="T2362" s="223" t="n"/>
      <c r="U2362" s="86" t="n"/>
      <c r="V2362" s="86" t="n"/>
      <c r="W2362" s="223" t="n"/>
      <c r="X2362" s="223" t="n"/>
      <c r="Y2362" s="262" t="n"/>
      <c r="Z2362" s="226" t="n"/>
      <c r="AA2362" s="241" t="n"/>
      <c r="AB2362" s="237" t="n"/>
    </row>
    <row r="2363" ht="15" customHeight="1" s="283">
      <c r="A2363" s="109" t="n"/>
      <c r="B2363" s="222" t="n"/>
      <c r="C2363" s="223" t="n"/>
      <c r="D2363" s="223" t="n"/>
      <c r="E2363" s="223" t="n"/>
      <c r="F2363" s="223" t="n"/>
      <c r="G2363" s="223" t="n"/>
      <c r="H2363" s="223" t="n"/>
      <c r="I2363" s="258" t="n"/>
      <c r="J2363" s="186" t="n"/>
      <c r="K2363" s="223" t="n"/>
      <c r="L2363" s="223" t="n"/>
      <c r="M2363" s="259" t="n"/>
      <c r="N2363" s="223" t="n"/>
      <c r="O2363" s="223" t="n"/>
      <c r="P2363" s="223" t="n"/>
      <c r="Q2363" s="223" t="n"/>
      <c r="R2363" s="223" t="n"/>
      <c r="S2363" s="223" t="n"/>
      <c r="T2363" s="223" t="n"/>
      <c r="U2363" s="86" t="n"/>
      <c r="V2363" s="86" t="n"/>
      <c r="W2363" s="223" t="n"/>
      <c r="X2363" s="223" t="n"/>
      <c r="Y2363" s="262" t="n"/>
      <c r="Z2363" s="226" t="n"/>
      <c r="AA2363" s="241" t="n"/>
      <c r="AB2363" s="237" t="n"/>
    </row>
    <row r="2364" ht="15" customHeight="1" s="283">
      <c r="A2364" s="109" t="n"/>
      <c r="B2364" s="222" t="n"/>
      <c r="C2364" s="223" t="n"/>
      <c r="D2364" s="223" t="n"/>
      <c r="E2364" s="223" t="n"/>
      <c r="F2364" s="223" t="n"/>
      <c r="G2364" s="223" t="n"/>
      <c r="H2364" s="223" t="n"/>
      <c r="I2364" s="258" t="n"/>
      <c r="J2364" s="186" t="n"/>
      <c r="K2364" s="223" t="n"/>
      <c r="L2364" s="223" t="n"/>
      <c r="M2364" s="259" t="n"/>
      <c r="N2364" s="223" t="n"/>
      <c r="O2364" s="223" t="n"/>
      <c r="P2364" s="223" t="n"/>
      <c r="Q2364" s="223" t="n"/>
      <c r="R2364" s="223" t="n"/>
      <c r="S2364" s="223" t="n"/>
      <c r="T2364" s="223" t="n"/>
      <c r="U2364" s="86" t="n"/>
      <c r="V2364" s="86" t="n"/>
      <c r="W2364" s="223" t="n"/>
      <c r="X2364" s="223" t="n"/>
      <c r="Y2364" s="262" t="n"/>
      <c r="Z2364" s="226" t="n"/>
      <c r="AA2364" s="241" t="n"/>
      <c r="AB2364" s="237" t="n"/>
    </row>
    <row r="2365" ht="15" customHeight="1" s="283">
      <c r="A2365" s="109" t="n"/>
      <c r="B2365" s="222" t="n"/>
      <c r="C2365" s="223" t="n"/>
      <c r="D2365" s="223" t="n"/>
      <c r="E2365" s="223" t="n"/>
      <c r="F2365" s="223" t="n"/>
      <c r="G2365" s="223" t="n"/>
      <c r="H2365" s="223" t="n"/>
      <c r="I2365" s="258" t="n"/>
      <c r="J2365" s="186" t="n"/>
      <c r="K2365" s="223" t="n"/>
      <c r="L2365" s="223" t="n"/>
      <c r="M2365" s="259" t="n"/>
      <c r="N2365" s="223" t="n"/>
      <c r="O2365" s="223" t="n"/>
      <c r="P2365" s="223" t="n"/>
      <c r="Q2365" s="223" t="n"/>
      <c r="R2365" s="223" t="n"/>
      <c r="S2365" s="223" t="n"/>
      <c r="T2365" s="223" t="n"/>
      <c r="U2365" s="86" t="n"/>
      <c r="V2365" s="86" t="n"/>
      <c r="W2365" s="223" t="n"/>
      <c r="X2365" s="223" t="n"/>
      <c r="Y2365" s="262" t="n"/>
      <c r="Z2365" s="226" t="n"/>
      <c r="AA2365" s="241" t="n"/>
      <c r="AB2365" s="237" t="n"/>
    </row>
    <row r="2366" ht="15" customHeight="1" s="283">
      <c r="A2366" s="109" t="n"/>
      <c r="B2366" s="222" t="n"/>
      <c r="C2366" s="223" t="n"/>
      <c r="D2366" s="223" t="n"/>
      <c r="E2366" s="223" t="n"/>
      <c r="F2366" s="223" t="n"/>
      <c r="G2366" s="223" t="n"/>
      <c r="H2366" s="223" t="n"/>
      <c r="I2366" s="258" t="n"/>
      <c r="J2366" s="186" t="n"/>
      <c r="K2366" s="223" t="n"/>
      <c r="L2366" s="223" t="n"/>
      <c r="M2366" s="259" t="n"/>
      <c r="N2366" s="223" t="n"/>
      <c r="O2366" s="223" t="n"/>
      <c r="P2366" s="223" t="n"/>
      <c r="Q2366" s="223" t="n"/>
      <c r="R2366" s="223" t="n"/>
      <c r="S2366" s="223" t="n"/>
      <c r="T2366" s="223" t="n"/>
      <c r="U2366" s="86" t="n"/>
      <c r="V2366" s="86" t="n"/>
      <c r="W2366" s="223" t="n"/>
      <c r="X2366" s="223" t="n"/>
      <c r="Y2366" s="262" t="n"/>
      <c r="Z2366" s="226" t="n"/>
      <c r="AA2366" s="241" t="n"/>
      <c r="AB2366" s="237" t="n"/>
    </row>
    <row r="2367" ht="15" customHeight="1" s="283">
      <c r="A2367" s="109" t="n"/>
      <c r="B2367" s="222" t="n"/>
      <c r="C2367" s="223" t="n"/>
      <c r="D2367" s="223" t="n"/>
      <c r="E2367" s="223" t="n"/>
      <c r="F2367" s="223" t="n"/>
      <c r="G2367" s="223" t="n"/>
      <c r="H2367" s="223" t="n"/>
      <c r="I2367" s="258" t="n"/>
      <c r="J2367" s="186" t="n"/>
      <c r="K2367" s="223" t="n"/>
      <c r="L2367" s="223" t="n"/>
      <c r="M2367" s="259" t="n"/>
      <c r="N2367" s="223" t="n"/>
      <c r="O2367" s="223" t="n"/>
      <c r="P2367" s="223" t="n"/>
      <c r="Q2367" s="223" t="n"/>
      <c r="R2367" s="223" t="n"/>
      <c r="S2367" s="223" t="n"/>
      <c r="T2367" s="223" t="n"/>
      <c r="U2367" s="86" t="n"/>
      <c r="V2367" s="86" t="n"/>
      <c r="W2367" s="223" t="n"/>
      <c r="X2367" s="223" t="n"/>
      <c r="Y2367" s="262" t="n"/>
      <c r="Z2367" s="226" t="n"/>
      <c r="AA2367" s="241" t="n"/>
      <c r="AB2367" s="237" t="n"/>
    </row>
    <row r="2368" ht="15" customHeight="1" s="283">
      <c r="A2368" s="109" t="n"/>
      <c r="B2368" s="222" t="n"/>
      <c r="C2368" s="223" t="n"/>
      <c r="D2368" s="223" t="n"/>
      <c r="E2368" s="223" t="n"/>
      <c r="F2368" s="223" t="n"/>
      <c r="G2368" s="223" t="n"/>
      <c r="H2368" s="223" t="n"/>
      <c r="I2368" s="258" t="n"/>
      <c r="J2368" s="186" t="n"/>
      <c r="K2368" s="223" t="n"/>
      <c r="L2368" s="223" t="n"/>
      <c r="M2368" s="259" t="n"/>
      <c r="N2368" s="223" t="n"/>
      <c r="O2368" s="223" t="n"/>
      <c r="P2368" s="223" t="n"/>
      <c r="Q2368" s="223" t="n"/>
      <c r="R2368" s="223" t="n"/>
      <c r="S2368" s="223" t="n"/>
      <c r="T2368" s="223" t="n"/>
      <c r="U2368" s="86" t="n"/>
      <c r="V2368" s="86" t="n"/>
      <c r="W2368" s="223" t="n"/>
      <c r="X2368" s="223" t="n"/>
      <c r="Y2368" s="262" t="n"/>
      <c r="Z2368" s="226" t="n"/>
      <c r="AA2368" s="241" t="n"/>
      <c r="AB2368" s="237" t="n"/>
    </row>
    <row r="2369" ht="15" customHeight="1" s="283">
      <c r="A2369" s="109" t="n"/>
      <c r="B2369" s="222" t="n"/>
      <c r="C2369" s="223" t="n"/>
      <c r="D2369" s="223" t="n"/>
      <c r="E2369" s="223" t="n"/>
      <c r="F2369" s="223" t="n"/>
      <c r="G2369" s="223" t="n"/>
      <c r="H2369" s="223" t="n"/>
      <c r="I2369" s="258" t="n"/>
      <c r="J2369" s="186" t="n"/>
      <c r="K2369" s="223" t="n"/>
      <c r="L2369" s="223" t="n"/>
      <c r="M2369" s="259" t="n"/>
      <c r="N2369" s="223" t="n"/>
      <c r="O2369" s="223" t="n"/>
      <c r="P2369" s="223" t="n"/>
      <c r="Q2369" s="223" t="n"/>
      <c r="R2369" s="223" t="n"/>
      <c r="S2369" s="223" t="n"/>
      <c r="T2369" s="223" t="n"/>
      <c r="U2369" s="86" t="n"/>
      <c r="V2369" s="86" t="n"/>
      <c r="W2369" s="223" t="n"/>
      <c r="X2369" s="223" t="n"/>
      <c r="Y2369" s="262" t="n"/>
      <c r="Z2369" s="226" t="n"/>
      <c r="AA2369" s="241" t="n"/>
      <c r="AB2369" s="237" t="n"/>
    </row>
    <row r="2370" ht="15" customHeight="1" s="283">
      <c r="A2370" s="109" t="n"/>
      <c r="B2370" s="222" t="n"/>
      <c r="C2370" s="223" t="n"/>
      <c r="D2370" s="223" t="n"/>
      <c r="E2370" s="223" t="n"/>
      <c r="F2370" s="223" t="n"/>
      <c r="G2370" s="223" t="n"/>
      <c r="H2370" s="223" t="n"/>
      <c r="I2370" s="258" t="n"/>
      <c r="J2370" s="186" t="n"/>
      <c r="K2370" s="223" t="n"/>
      <c r="L2370" s="223" t="n"/>
      <c r="M2370" s="259" t="n"/>
      <c r="N2370" s="223" t="n"/>
      <c r="O2370" s="223" t="n"/>
      <c r="P2370" s="223" t="n"/>
      <c r="Q2370" s="223" t="n"/>
      <c r="R2370" s="223" t="n"/>
      <c r="S2370" s="223" t="n"/>
      <c r="T2370" s="223" t="n"/>
      <c r="U2370" s="86" t="n"/>
      <c r="V2370" s="86" t="n"/>
      <c r="W2370" s="223" t="n"/>
      <c r="X2370" s="223" t="n"/>
      <c r="Y2370" s="262" t="n"/>
      <c r="Z2370" s="226" t="n"/>
      <c r="AA2370" s="241" t="n"/>
      <c r="AB2370" s="237" t="n"/>
    </row>
    <row r="2371" ht="15" customHeight="1" s="283">
      <c r="A2371" s="109" t="n"/>
      <c r="B2371" s="222" t="n"/>
      <c r="C2371" s="223" t="n"/>
      <c r="D2371" s="223" t="n"/>
      <c r="E2371" s="223" t="n"/>
      <c r="F2371" s="223" t="n"/>
      <c r="G2371" s="223" t="n"/>
      <c r="H2371" s="223" t="n"/>
      <c r="I2371" s="258" t="n"/>
      <c r="J2371" s="186" t="n"/>
      <c r="K2371" s="223" t="n"/>
      <c r="L2371" s="223" t="n"/>
      <c r="M2371" s="259" t="n"/>
      <c r="N2371" s="223" t="n"/>
      <c r="O2371" s="223" t="n"/>
      <c r="P2371" s="223" t="n"/>
      <c r="Q2371" s="223" t="n"/>
      <c r="R2371" s="223" t="n"/>
      <c r="S2371" s="223" t="n"/>
      <c r="T2371" s="223" t="n"/>
      <c r="U2371" s="86" t="n"/>
      <c r="V2371" s="86" t="n"/>
      <c r="W2371" s="223" t="n"/>
      <c r="X2371" s="223" t="n"/>
      <c r="Y2371" s="262" t="n"/>
      <c r="Z2371" s="226" t="n"/>
      <c r="AA2371" s="241" t="n"/>
      <c r="AB2371" s="237" t="n"/>
    </row>
    <row r="2372" ht="15" customHeight="1" s="283">
      <c r="A2372" s="109" t="n"/>
      <c r="B2372" s="222" t="n"/>
      <c r="C2372" s="223" t="n"/>
      <c r="D2372" s="223" t="n"/>
      <c r="E2372" s="223" t="n"/>
      <c r="F2372" s="223" t="n"/>
      <c r="G2372" s="223" t="n"/>
      <c r="H2372" s="223" t="n"/>
      <c r="I2372" s="258" t="n"/>
      <c r="J2372" s="186" t="n"/>
      <c r="K2372" s="223" t="n"/>
      <c r="L2372" s="223" t="n"/>
      <c r="M2372" s="259" t="n"/>
      <c r="N2372" s="223" t="n"/>
      <c r="O2372" s="223" t="n"/>
      <c r="P2372" s="223" t="n"/>
      <c r="Q2372" s="223" t="n"/>
      <c r="R2372" s="223" t="n"/>
      <c r="S2372" s="223" t="n"/>
      <c r="T2372" s="223" t="n"/>
      <c r="U2372" s="86" t="n"/>
      <c r="V2372" s="86" t="n"/>
      <c r="W2372" s="223" t="n"/>
      <c r="X2372" s="223" t="n"/>
      <c r="Y2372" s="262" t="n"/>
      <c r="Z2372" s="226" t="n"/>
      <c r="AA2372" s="241" t="n"/>
      <c r="AB2372" s="237" t="n"/>
    </row>
    <row r="2373" ht="15" customHeight="1" s="283">
      <c r="A2373" s="109" t="n"/>
      <c r="B2373" s="222" t="n"/>
      <c r="C2373" s="223" t="n"/>
      <c r="D2373" s="223" t="n"/>
      <c r="E2373" s="223" t="n"/>
      <c r="F2373" s="223" t="n"/>
      <c r="G2373" s="223" t="n"/>
      <c r="H2373" s="223" t="n"/>
      <c r="I2373" s="258" t="n"/>
      <c r="J2373" s="186" t="n"/>
      <c r="K2373" s="223" t="n"/>
      <c r="L2373" s="223" t="n"/>
      <c r="M2373" s="259" t="n"/>
      <c r="N2373" s="223" t="n"/>
      <c r="O2373" s="223" t="n"/>
      <c r="P2373" s="223" t="n"/>
      <c r="Q2373" s="223" t="n"/>
      <c r="R2373" s="223" t="n"/>
      <c r="S2373" s="223" t="n"/>
      <c r="T2373" s="223" t="n"/>
      <c r="U2373" s="86" t="n"/>
      <c r="V2373" s="86" t="n"/>
      <c r="W2373" s="223" t="n"/>
      <c r="X2373" s="223" t="n"/>
      <c r="Y2373" s="262" t="n"/>
      <c r="Z2373" s="226" t="n"/>
      <c r="AA2373" s="241" t="n"/>
      <c r="AB2373" s="237" t="n"/>
    </row>
    <row r="2374" ht="15" customHeight="1" s="283">
      <c r="A2374" s="109" t="n"/>
      <c r="B2374" s="222" t="n"/>
      <c r="C2374" s="223" t="n"/>
      <c r="D2374" s="223" t="n"/>
      <c r="E2374" s="223" t="n"/>
      <c r="F2374" s="223" t="n"/>
      <c r="G2374" s="223" t="n"/>
      <c r="H2374" s="223" t="n"/>
      <c r="I2374" s="258" t="n"/>
      <c r="J2374" s="186" t="n"/>
      <c r="K2374" s="223" t="n"/>
      <c r="L2374" s="223" t="n"/>
      <c r="M2374" s="259" t="n"/>
      <c r="N2374" s="223" t="n"/>
      <c r="O2374" s="223" t="n"/>
      <c r="P2374" s="223" t="n"/>
      <c r="Q2374" s="223" t="n"/>
      <c r="R2374" s="223" t="n"/>
      <c r="S2374" s="223" t="n"/>
      <c r="T2374" s="223" t="n"/>
      <c r="U2374" s="86" t="n"/>
      <c r="V2374" s="86" t="n"/>
      <c r="W2374" s="223" t="n"/>
      <c r="X2374" s="223" t="n"/>
      <c r="Y2374" s="262" t="n"/>
      <c r="Z2374" s="226" t="n"/>
      <c r="AA2374" s="241" t="n"/>
      <c r="AB2374" s="237" t="n"/>
    </row>
    <row r="2375" ht="15" customHeight="1" s="283">
      <c r="A2375" s="109" t="n"/>
      <c r="B2375" s="222" t="n"/>
      <c r="C2375" s="223" t="n"/>
      <c r="D2375" s="223" t="n"/>
      <c r="E2375" s="223" t="n"/>
      <c r="F2375" s="223" t="n"/>
      <c r="G2375" s="223" t="n"/>
      <c r="H2375" s="223" t="n"/>
      <c r="I2375" s="258" t="n"/>
      <c r="J2375" s="186" t="n"/>
      <c r="K2375" s="223" t="n"/>
      <c r="L2375" s="223" t="n"/>
      <c r="M2375" s="259" t="n"/>
      <c r="N2375" s="223" t="n"/>
      <c r="O2375" s="223" t="n"/>
      <c r="P2375" s="223" t="n"/>
      <c r="Q2375" s="223" t="n"/>
      <c r="R2375" s="223" t="n"/>
      <c r="S2375" s="223" t="n"/>
      <c r="T2375" s="223" t="n"/>
      <c r="U2375" s="86" t="n"/>
      <c r="V2375" s="86" t="n"/>
      <c r="W2375" s="223" t="n"/>
      <c r="X2375" s="223" t="n"/>
      <c r="Y2375" s="262" t="n"/>
      <c r="Z2375" s="226" t="n"/>
      <c r="AA2375" s="241" t="n"/>
      <c r="AB2375" s="237" t="n"/>
    </row>
    <row r="2376" ht="15" customHeight="1" s="283">
      <c r="A2376" s="109" t="n"/>
      <c r="B2376" s="222" t="n"/>
      <c r="C2376" s="223" t="n"/>
      <c r="D2376" s="223" t="n"/>
      <c r="E2376" s="223" t="n"/>
      <c r="F2376" s="223" t="n"/>
      <c r="G2376" s="223" t="n"/>
      <c r="H2376" s="223" t="n"/>
      <c r="I2376" s="258" t="n"/>
      <c r="J2376" s="186" t="n"/>
      <c r="K2376" s="223" t="n"/>
      <c r="L2376" s="223" t="n"/>
      <c r="M2376" s="259" t="n"/>
      <c r="N2376" s="223" t="n"/>
      <c r="O2376" s="223" t="n"/>
      <c r="P2376" s="223" t="n"/>
      <c r="Q2376" s="223" t="n"/>
      <c r="R2376" s="223" t="n"/>
      <c r="S2376" s="223" t="n"/>
      <c r="T2376" s="223" t="n"/>
      <c r="U2376" s="86" t="n"/>
      <c r="V2376" s="86" t="n"/>
      <c r="W2376" s="223" t="n"/>
      <c r="X2376" s="223" t="n"/>
      <c r="Y2376" s="262" t="n"/>
      <c r="Z2376" s="226" t="n"/>
      <c r="AA2376" s="241" t="n"/>
      <c r="AB2376" s="237" t="n"/>
    </row>
    <row r="2377" ht="15" customHeight="1" s="283">
      <c r="A2377" s="109" t="n"/>
      <c r="B2377" s="222" t="n"/>
      <c r="C2377" s="223" t="n"/>
      <c r="D2377" s="223" t="n"/>
      <c r="E2377" s="223" t="n"/>
      <c r="F2377" s="223" t="n"/>
      <c r="G2377" s="223" t="n"/>
      <c r="H2377" s="223" t="n"/>
      <c r="I2377" s="258" t="n"/>
      <c r="J2377" s="186" t="n"/>
      <c r="K2377" s="223" t="n"/>
      <c r="L2377" s="223" t="n"/>
      <c r="M2377" s="259" t="n"/>
      <c r="N2377" s="223" t="n"/>
      <c r="O2377" s="223" t="n"/>
      <c r="P2377" s="223" t="n"/>
      <c r="Q2377" s="223" t="n"/>
      <c r="R2377" s="223" t="n"/>
      <c r="S2377" s="223" t="n"/>
      <c r="T2377" s="223" t="n"/>
      <c r="U2377" s="86" t="n"/>
      <c r="V2377" s="86" t="n"/>
      <c r="W2377" s="223" t="n"/>
      <c r="X2377" s="223" t="n"/>
      <c r="Y2377" s="262" t="n"/>
      <c r="Z2377" s="226" t="n"/>
      <c r="AA2377" s="241" t="n"/>
      <c r="AB2377" s="237" t="n"/>
    </row>
    <row r="2378" ht="15" customHeight="1" s="283">
      <c r="A2378" s="109" t="n"/>
      <c r="B2378" s="222" t="n"/>
      <c r="C2378" s="223" t="n"/>
      <c r="D2378" s="223" t="n"/>
      <c r="E2378" s="223" t="n"/>
      <c r="F2378" s="223" t="n"/>
      <c r="G2378" s="223" t="n"/>
      <c r="H2378" s="223" t="n"/>
      <c r="I2378" s="258" t="n"/>
      <c r="J2378" s="186" t="n"/>
      <c r="K2378" s="223" t="n"/>
      <c r="L2378" s="223" t="n"/>
      <c r="M2378" s="259" t="n"/>
      <c r="N2378" s="223" t="n"/>
      <c r="O2378" s="223" t="n"/>
      <c r="P2378" s="223" t="n"/>
      <c r="Q2378" s="223" t="n"/>
      <c r="R2378" s="223" t="n"/>
      <c r="S2378" s="223" t="n"/>
      <c r="T2378" s="223" t="n"/>
      <c r="U2378" s="86" t="n"/>
      <c r="V2378" s="86" t="n"/>
      <c r="W2378" s="223" t="n"/>
      <c r="X2378" s="223" t="n"/>
      <c r="Y2378" s="262" t="n"/>
      <c r="Z2378" s="226" t="n"/>
      <c r="AA2378" s="241" t="n"/>
      <c r="AB2378" s="237" t="n"/>
    </row>
    <row r="2379" ht="15" customHeight="1" s="283">
      <c r="A2379" s="109" t="n"/>
      <c r="B2379" s="222" t="n"/>
      <c r="C2379" s="223" t="n"/>
      <c r="D2379" s="223" t="n"/>
      <c r="E2379" s="223" t="n"/>
      <c r="F2379" s="223" t="n"/>
      <c r="G2379" s="223" t="n"/>
      <c r="H2379" s="223" t="n"/>
      <c r="I2379" s="258" t="n"/>
      <c r="J2379" s="186" t="n"/>
      <c r="K2379" s="223" t="n"/>
      <c r="L2379" s="223" t="n"/>
      <c r="M2379" s="259" t="n"/>
      <c r="N2379" s="223" t="n"/>
      <c r="O2379" s="223" t="n"/>
      <c r="P2379" s="223" t="n"/>
      <c r="Q2379" s="223" t="n"/>
      <c r="R2379" s="223" t="n"/>
      <c r="S2379" s="223" t="n"/>
      <c r="T2379" s="223" t="n"/>
      <c r="U2379" s="86" t="n"/>
      <c r="V2379" s="86" t="n"/>
      <c r="W2379" s="223" t="n"/>
      <c r="X2379" s="223" t="n"/>
      <c r="Y2379" s="262" t="n"/>
      <c r="Z2379" s="226" t="n"/>
      <c r="AA2379" s="241" t="n"/>
      <c r="AB2379" s="237" t="n"/>
    </row>
    <row r="2380" ht="15" customHeight="1" s="283">
      <c r="A2380" s="109" t="n"/>
      <c r="B2380" s="222" t="n"/>
      <c r="C2380" s="223" t="n"/>
      <c r="D2380" s="223" t="n"/>
      <c r="E2380" s="223" t="n"/>
      <c r="F2380" s="223" t="n"/>
      <c r="G2380" s="223" t="n"/>
      <c r="H2380" s="223" t="n"/>
      <c r="I2380" s="258" t="n"/>
      <c r="J2380" s="186" t="n"/>
      <c r="K2380" s="223" t="n"/>
      <c r="L2380" s="223" t="n"/>
      <c r="M2380" s="259" t="n"/>
      <c r="N2380" s="223" t="n"/>
      <c r="O2380" s="223" t="n"/>
      <c r="P2380" s="223" t="n"/>
      <c r="Q2380" s="223" t="n"/>
      <c r="R2380" s="223" t="n"/>
      <c r="S2380" s="223" t="n"/>
      <c r="T2380" s="223" t="n"/>
      <c r="U2380" s="86" t="n"/>
      <c r="V2380" s="86" t="n"/>
      <c r="W2380" s="223" t="n"/>
      <c r="X2380" s="223" t="n"/>
      <c r="Y2380" s="262" t="n"/>
      <c r="Z2380" s="226" t="n"/>
      <c r="AA2380" s="241" t="n"/>
      <c r="AB2380" s="237" t="n"/>
    </row>
    <row r="2381" ht="15" customHeight="1" s="283">
      <c r="A2381" s="109" t="n"/>
      <c r="B2381" s="222" t="n"/>
      <c r="C2381" s="223" t="n"/>
      <c r="D2381" s="223" t="n"/>
      <c r="E2381" s="223" t="n"/>
      <c r="F2381" s="223" t="n"/>
      <c r="G2381" s="223" t="n"/>
      <c r="H2381" s="223" t="n"/>
      <c r="I2381" s="258" t="n"/>
      <c r="J2381" s="186" t="n"/>
      <c r="K2381" s="223" t="n"/>
      <c r="L2381" s="223" t="n"/>
      <c r="M2381" s="259" t="n"/>
      <c r="N2381" s="223" t="n"/>
      <c r="O2381" s="223" t="n"/>
      <c r="P2381" s="223" t="n"/>
      <c r="Q2381" s="223" t="n"/>
      <c r="R2381" s="223" t="n"/>
      <c r="S2381" s="223" t="n"/>
      <c r="T2381" s="223" t="n"/>
      <c r="U2381" s="86" t="n"/>
      <c r="V2381" s="86" t="n"/>
      <c r="W2381" s="223" t="n"/>
      <c r="X2381" s="223" t="n"/>
      <c r="Y2381" s="262" t="n"/>
      <c r="Z2381" s="226" t="n"/>
      <c r="AA2381" s="241" t="n"/>
      <c r="AB2381" s="237" t="n"/>
    </row>
    <row r="2382" ht="15" customHeight="1" s="283">
      <c r="A2382" s="109" t="n"/>
      <c r="B2382" s="222" t="n"/>
      <c r="C2382" s="223" t="n"/>
      <c r="D2382" s="223" t="n"/>
      <c r="E2382" s="223" t="n"/>
      <c r="F2382" s="223" t="n"/>
      <c r="G2382" s="223" t="n"/>
      <c r="H2382" s="223" t="n"/>
      <c r="I2382" s="258" t="n"/>
      <c r="J2382" s="186" t="n"/>
      <c r="K2382" s="223" t="n"/>
      <c r="L2382" s="223" t="n"/>
      <c r="M2382" s="259" t="n"/>
      <c r="N2382" s="223" t="n"/>
      <c r="O2382" s="223" t="n"/>
      <c r="P2382" s="223" t="n"/>
      <c r="Q2382" s="223" t="n"/>
      <c r="R2382" s="223" t="n"/>
      <c r="S2382" s="223" t="n"/>
      <c r="T2382" s="223" t="n"/>
      <c r="U2382" s="86" t="n"/>
      <c r="V2382" s="86" t="n"/>
      <c r="W2382" s="223" t="n"/>
      <c r="X2382" s="223" t="n"/>
      <c r="Y2382" s="262" t="n"/>
      <c r="Z2382" s="226" t="n"/>
      <c r="AA2382" s="241" t="n"/>
      <c r="AB2382" s="237" t="n"/>
    </row>
    <row r="2383" ht="15" customHeight="1" s="283">
      <c r="A2383" s="109" t="n"/>
      <c r="B2383" s="222" t="n"/>
      <c r="C2383" s="223" t="n"/>
      <c r="D2383" s="223" t="n"/>
      <c r="E2383" s="223" t="n"/>
      <c r="F2383" s="223" t="n"/>
      <c r="G2383" s="223" t="n"/>
      <c r="H2383" s="223" t="n"/>
      <c r="I2383" s="258" t="n"/>
      <c r="J2383" s="186" t="n"/>
      <c r="K2383" s="223" t="n"/>
      <c r="L2383" s="223" t="n"/>
      <c r="M2383" s="259" t="n"/>
      <c r="N2383" s="223" t="n"/>
      <c r="O2383" s="223" t="n"/>
      <c r="P2383" s="223" t="n"/>
      <c r="Q2383" s="223" t="n"/>
      <c r="R2383" s="223" t="n"/>
      <c r="S2383" s="223" t="n"/>
      <c r="T2383" s="223" t="n"/>
      <c r="U2383" s="86" t="n"/>
      <c r="V2383" s="86" t="n"/>
      <c r="W2383" s="223" t="n"/>
      <c r="X2383" s="223" t="n"/>
      <c r="Y2383" s="262" t="n"/>
      <c r="Z2383" s="226" t="n"/>
      <c r="AA2383" s="241" t="n"/>
      <c r="AB2383" s="237" t="n"/>
    </row>
    <row r="2384" ht="15" customHeight="1" s="283">
      <c r="A2384" s="109" t="n"/>
      <c r="B2384" s="222" t="n"/>
      <c r="C2384" s="223" t="n"/>
      <c r="D2384" s="223" t="n"/>
      <c r="E2384" s="223" t="n"/>
      <c r="F2384" s="223" t="n"/>
      <c r="G2384" s="223" t="n"/>
      <c r="H2384" s="223" t="n"/>
      <c r="I2384" s="258" t="n"/>
      <c r="J2384" s="186" t="n"/>
      <c r="K2384" s="223" t="n"/>
      <c r="L2384" s="223" t="n"/>
      <c r="M2384" s="259" t="n"/>
      <c r="N2384" s="223" t="n"/>
      <c r="O2384" s="223" t="n"/>
      <c r="P2384" s="223" t="n"/>
      <c r="Q2384" s="223" t="n"/>
      <c r="R2384" s="223" t="n"/>
      <c r="S2384" s="223" t="n"/>
      <c r="T2384" s="223" t="n"/>
      <c r="U2384" s="86" t="n"/>
      <c r="V2384" s="86" t="n"/>
      <c r="W2384" s="223" t="n"/>
      <c r="X2384" s="223" t="n"/>
      <c r="Y2384" s="262" t="n"/>
      <c r="Z2384" s="226" t="n"/>
      <c r="AA2384" s="241" t="n"/>
      <c r="AB2384" s="237" t="n"/>
    </row>
    <row r="2385" ht="15" customHeight="1" s="283">
      <c r="A2385" s="109" t="n"/>
      <c r="B2385" s="222" t="n"/>
      <c r="C2385" s="223" t="n"/>
      <c r="D2385" s="223" t="n"/>
      <c r="E2385" s="223" t="n"/>
      <c r="F2385" s="223" t="n"/>
      <c r="G2385" s="223" t="n"/>
      <c r="H2385" s="223" t="n"/>
      <c r="I2385" s="258" t="n"/>
      <c r="J2385" s="186" t="n"/>
      <c r="K2385" s="223" t="n"/>
      <c r="L2385" s="223" t="n"/>
      <c r="M2385" s="259" t="n"/>
      <c r="N2385" s="223" t="n"/>
      <c r="O2385" s="223" t="n"/>
      <c r="P2385" s="223" t="n"/>
      <c r="Q2385" s="223" t="n"/>
      <c r="R2385" s="223" t="n"/>
      <c r="S2385" s="223" t="n"/>
      <c r="T2385" s="223" t="n"/>
      <c r="U2385" s="86" t="n"/>
      <c r="V2385" s="86" t="n"/>
      <c r="W2385" s="223" t="n"/>
      <c r="X2385" s="223" t="n"/>
      <c r="Y2385" s="262" t="n"/>
      <c r="Z2385" s="226" t="n"/>
      <c r="AA2385" s="241" t="n"/>
      <c r="AB2385" s="237" t="n"/>
    </row>
    <row r="2386" ht="15" customHeight="1" s="283">
      <c r="A2386" s="109" t="n"/>
      <c r="B2386" s="222" t="n"/>
      <c r="C2386" s="223" t="n"/>
      <c r="D2386" s="223" t="n"/>
      <c r="E2386" s="223" t="n"/>
      <c r="F2386" s="223" t="n"/>
      <c r="G2386" s="223" t="n"/>
      <c r="H2386" s="223" t="n"/>
      <c r="I2386" s="258" t="n"/>
      <c r="J2386" s="186" t="n"/>
      <c r="K2386" s="223" t="n"/>
      <c r="L2386" s="223" t="n"/>
      <c r="M2386" s="259" t="n"/>
      <c r="N2386" s="223" t="n"/>
      <c r="O2386" s="223" t="n"/>
      <c r="P2386" s="223" t="n"/>
      <c r="Q2386" s="223" t="n"/>
      <c r="R2386" s="223" t="n"/>
      <c r="S2386" s="223" t="n"/>
      <c r="T2386" s="223" t="n"/>
      <c r="U2386" s="86" t="n"/>
      <c r="V2386" s="86" t="n"/>
      <c r="W2386" s="223" t="n"/>
      <c r="X2386" s="223" t="n"/>
      <c r="Y2386" s="262" t="n"/>
      <c r="Z2386" s="226" t="n"/>
      <c r="AA2386" s="241" t="n"/>
      <c r="AB2386" s="237" t="n"/>
    </row>
    <row r="2387" ht="15" customHeight="1" s="283">
      <c r="A2387" s="109" t="n"/>
      <c r="B2387" s="222" t="n"/>
      <c r="C2387" s="223" t="n"/>
      <c r="D2387" s="223" t="n"/>
      <c r="E2387" s="223" t="n"/>
      <c r="F2387" s="223" t="n"/>
      <c r="G2387" s="223" t="n"/>
      <c r="H2387" s="223" t="n"/>
      <c r="I2387" s="258" t="n"/>
      <c r="J2387" s="186" t="n"/>
      <c r="K2387" s="223" t="n"/>
      <c r="L2387" s="223" t="n"/>
      <c r="M2387" s="259" t="n"/>
      <c r="N2387" s="223" t="n"/>
      <c r="O2387" s="223" t="n"/>
      <c r="P2387" s="223" t="n"/>
      <c r="Q2387" s="223" t="n"/>
      <c r="R2387" s="223" t="n"/>
      <c r="S2387" s="223" t="n"/>
      <c r="T2387" s="223" t="n"/>
      <c r="U2387" s="86" t="n"/>
      <c r="V2387" s="86" t="n"/>
      <c r="W2387" s="223" t="n"/>
      <c r="X2387" s="223" t="n"/>
      <c r="Y2387" s="262" t="n"/>
      <c r="Z2387" s="226" t="n"/>
      <c r="AA2387" s="241" t="n"/>
      <c r="AB2387" s="237" t="n"/>
    </row>
    <row r="2388" ht="15" customHeight="1" s="283">
      <c r="A2388" s="109" t="n"/>
      <c r="B2388" s="222" t="n"/>
      <c r="C2388" s="223" t="n"/>
      <c r="D2388" s="223" t="n"/>
      <c r="E2388" s="223" t="n"/>
      <c r="F2388" s="223" t="n"/>
      <c r="G2388" s="223" t="n"/>
      <c r="H2388" s="223" t="n"/>
      <c r="I2388" s="258" t="n"/>
      <c r="J2388" s="186" t="n"/>
      <c r="K2388" s="223" t="n"/>
      <c r="L2388" s="223" t="n"/>
      <c r="M2388" s="259" t="n"/>
      <c r="N2388" s="223" t="n"/>
      <c r="O2388" s="223" t="n"/>
      <c r="P2388" s="223" t="n"/>
      <c r="Q2388" s="223" t="n"/>
      <c r="R2388" s="223" t="n"/>
      <c r="S2388" s="223" t="n"/>
      <c r="T2388" s="223" t="n"/>
      <c r="U2388" s="86" t="n"/>
      <c r="V2388" s="86" t="n"/>
      <c r="W2388" s="223" t="n"/>
      <c r="X2388" s="223" t="n"/>
      <c r="Y2388" s="262" t="n"/>
      <c r="Z2388" s="226" t="n"/>
      <c r="AA2388" s="241" t="n"/>
      <c r="AB2388" s="237" t="n"/>
    </row>
    <row r="2389" ht="15" customHeight="1" s="283">
      <c r="A2389" s="109" t="n"/>
      <c r="B2389" s="222" t="n"/>
      <c r="C2389" s="223" t="n"/>
      <c r="D2389" s="223" t="n"/>
      <c r="E2389" s="223" t="n"/>
      <c r="F2389" s="223" t="n"/>
      <c r="G2389" s="223" t="n"/>
      <c r="H2389" s="223" t="n"/>
      <c r="I2389" s="258" t="n"/>
      <c r="J2389" s="186" t="n"/>
      <c r="K2389" s="223" t="n"/>
      <c r="L2389" s="223" t="n"/>
      <c r="M2389" s="259" t="n"/>
      <c r="N2389" s="223" t="n"/>
      <c r="O2389" s="223" t="n"/>
      <c r="P2389" s="223" t="n"/>
      <c r="Q2389" s="223" t="n"/>
      <c r="R2389" s="223" t="n"/>
      <c r="S2389" s="223" t="n"/>
      <c r="T2389" s="223" t="n"/>
      <c r="U2389" s="86" t="n"/>
      <c r="V2389" s="86" t="n"/>
      <c r="W2389" s="223" t="n"/>
      <c r="X2389" s="223" t="n"/>
      <c r="Y2389" s="262" t="n"/>
      <c r="Z2389" s="226" t="n"/>
      <c r="AA2389" s="241" t="n"/>
      <c r="AB2389" s="237" t="n"/>
    </row>
    <row r="2390" ht="15" customHeight="1" s="283">
      <c r="A2390" s="109" t="n"/>
      <c r="B2390" s="222" t="n"/>
      <c r="C2390" s="223" t="n"/>
      <c r="D2390" s="223" t="n"/>
      <c r="E2390" s="223" t="n"/>
      <c r="F2390" s="223" t="n"/>
      <c r="G2390" s="223" t="n"/>
      <c r="H2390" s="223" t="n"/>
      <c r="I2390" s="258" t="n"/>
      <c r="J2390" s="186" t="n"/>
      <c r="K2390" s="223" t="n"/>
      <c r="L2390" s="223" t="n"/>
      <c r="M2390" s="259" t="n"/>
      <c r="N2390" s="223" t="n"/>
      <c r="O2390" s="223" t="n"/>
      <c r="P2390" s="223" t="n"/>
      <c r="Q2390" s="223" t="n"/>
      <c r="R2390" s="223" t="n"/>
      <c r="S2390" s="223" t="n"/>
      <c r="T2390" s="223" t="n"/>
      <c r="U2390" s="86" t="n"/>
      <c r="V2390" s="86" t="n"/>
      <c r="W2390" s="223" t="n"/>
      <c r="X2390" s="223" t="n"/>
      <c r="Y2390" s="262" t="n"/>
      <c r="Z2390" s="226" t="n"/>
      <c r="AA2390" s="241" t="n"/>
      <c r="AB2390" s="237" t="n"/>
    </row>
    <row r="2391" ht="15" customHeight="1" s="283">
      <c r="A2391" s="109" t="n"/>
      <c r="B2391" s="222" t="n"/>
      <c r="C2391" s="223" t="n"/>
      <c r="D2391" s="223" t="n"/>
      <c r="E2391" s="223" t="n"/>
      <c r="F2391" s="223" t="n"/>
      <c r="G2391" s="223" t="n"/>
      <c r="H2391" s="223" t="n"/>
      <c r="I2391" s="258" t="n"/>
      <c r="J2391" s="186" t="n"/>
      <c r="K2391" s="223" t="n"/>
      <c r="L2391" s="223" t="n"/>
      <c r="M2391" s="259" t="n"/>
      <c r="N2391" s="223" t="n"/>
      <c r="O2391" s="223" t="n"/>
      <c r="P2391" s="223" t="n"/>
      <c r="Q2391" s="223" t="n"/>
      <c r="R2391" s="223" t="n"/>
      <c r="S2391" s="223" t="n"/>
      <c r="T2391" s="223" t="n"/>
      <c r="U2391" s="86" t="n"/>
      <c r="V2391" s="86" t="n"/>
      <c r="W2391" s="223" t="n"/>
      <c r="X2391" s="223" t="n"/>
      <c r="Y2391" s="262" t="n"/>
      <c r="Z2391" s="226" t="n"/>
      <c r="AA2391" s="241" t="n"/>
      <c r="AB2391" s="237" t="n"/>
    </row>
    <row r="2392" ht="15" customHeight="1" s="283">
      <c r="A2392" s="109" t="n"/>
      <c r="B2392" s="222" t="n"/>
      <c r="C2392" s="223" t="n"/>
      <c r="D2392" s="223" t="n"/>
      <c r="E2392" s="223" t="n"/>
      <c r="F2392" s="223" t="n"/>
      <c r="G2392" s="223" t="n"/>
      <c r="H2392" s="223" t="n"/>
      <c r="I2392" s="258" t="n"/>
      <c r="J2392" s="186" t="n"/>
      <c r="K2392" s="223" t="n"/>
      <c r="L2392" s="223" t="n"/>
      <c r="M2392" s="259" t="n"/>
      <c r="N2392" s="223" t="n"/>
      <c r="O2392" s="223" t="n"/>
      <c r="P2392" s="223" t="n"/>
      <c r="Q2392" s="223" t="n"/>
      <c r="R2392" s="223" t="n"/>
      <c r="S2392" s="223" t="n"/>
      <c r="T2392" s="223" t="n"/>
      <c r="U2392" s="86" t="n"/>
      <c r="V2392" s="86" t="n"/>
      <c r="W2392" s="223" t="n"/>
      <c r="X2392" s="223" t="n"/>
      <c r="Y2392" s="262" t="n"/>
      <c r="Z2392" s="226" t="n"/>
      <c r="AA2392" s="241" t="n"/>
      <c r="AB2392" s="237" t="n"/>
    </row>
    <row r="2393" ht="15" customHeight="1" s="283">
      <c r="A2393" s="109" t="n"/>
      <c r="B2393" s="222" t="n"/>
      <c r="C2393" s="223" t="n"/>
      <c r="D2393" s="223" t="n"/>
      <c r="E2393" s="223" t="n"/>
      <c r="F2393" s="223" t="n"/>
      <c r="G2393" s="223" t="n"/>
      <c r="H2393" s="223" t="n"/>
      <c r="I2393" s="258" t="n"/>
      <c r="J2393" s="186" t="n"/>
      <c r="K2393" s="223" t="n"/>
      <c r="L2393" s="223" t="n"/>
      <c r="M2393" s="259" t="n"/>
      <c r="N2393" s="223" t="n"/>
      <c r="O2393" s="223" t="n"/>
      <c r="P2393" s="223" t="n"/>
      <c r="Q2393" s="223" t="n"/>
      <c r="R2393" s="223" t="n"/>
      <c r="S2393" s="223" t="n"/>
      <c r="T2393" s="223" t="n"/>
      <c r="U2393" s="86" t="n"/>
      <c r="V2393" s="86" t="n"/>
      <c r="W2393" s="223" t="n"/>
      <c r="X2393" s="223" t="n"/>
      <c r="Y2393" s="262" t="n"/>
      <c r="Z2393" s="226" t="n"/>
      <c r="AA2393" s="241" t="n"/>
      <c r="AB2393" s="237" t="n"/>
    </row>
    <row r="2394" ht="15" customHeight="1" s="283">
      <c r="A2394" s="109" t="n"/>
      <c r="B2394" s="222" t="n"/>
      <c r="C2394" s="223" t="n"/>
      <c r="D2394" s="223" t="n"/>
      <c r="E2394" s="223" t="n"/>
      <c r="F2394" s="223" t="n"/>
      <c r="G2394" s="223" t="n"/>
      <c r="H2394" s="223" t="n"/>
      <c r="I2394" s="258" t="n"/>
      <c r="J2394" s="186" t="n"/>
      <c r="K2394" s="223" t="n"/>
      <c r="L2394" s="223" t="n"/>
      <c r="M2394" s="259" t="n"/>
      <c r="N2394" s="223" t="n"/>
      <c r="O2394" s="223" t="n"/>
      <c r="P2394" s="223" t="n"/>
      <c r="Q2394" s="223" t="n"/>
      <c r="R2394" s="223" t="n"/>
      <c r="S2394" s="223" t="n"/>
      <c r="T2394" s="223" t="n"/>
      <c r="U2394" s="86" t="n"/>
      <c r="V2394" s="86" t="n"/>
      <c r="W2394" s="223" t="n"/>
      <c r="X2394" s="223" t="n"/>
      <c r="Y2394" s="262" t="n"/>
      <c r="Z2394" s="226" t="n"/>
      <c r="AA2394" s="241" t="n"/>
      <c r="AB2394" s="237" t="n"/>
    </row>
    <row r="2395" ht="15" customHeight="1" s="283">
      <c r="A2395" s="109" t="n"/>
      <c r="B2395" s="222" t="n"/>
      <c r="C2395" s="223" t="n"/>
      <c r="D2395" s="223" t="n"/>
      <c r="E2395" s="223" t="n"/>
      <c r="F2395" s="223" t="n"/>
      <c r="G2395" s="223" t="n"/>
      <c r="H2395" s="223" t="n"/>
      <c r="I2395" s="258" t="n"/>
      <c r="J2395" s="186" t="n"/>
      <c r="K2395" s="223" t="n"/>
      <c r="L2395" s="223" t="n"/>
      <c r="M2395" s="259" t="n"/>
      <c r="N2395" s="223" t="n"/>
      <c r="O2395" s="223" t="n"/>
      <c r="P2395" s="223" t="n"/>
      <c r="Q2395" s="223" t="n"/>
      <c r="R2395" s="223" t="n"/>
      <c r="S2395" s="223" t="n"/>
      <c r="T2395" s="223" t="n"/>
      <c r="U2395" s="86" t="n"/>
      <c r="V2395" s="86" t="n"/>
      <c r="W2395" s="223" t="n"/>
      <c r="X2395" s="223" t="n"/>
      <c r="Y2395" s="262" t="n"/>
      <c r="Z2395" s="226" t="n"/>
      <c r="AA2395" s="241" t="n"/>
      <c r="AB2395" s="237" t="n"/>
    </row>
    <row r="2396" ht="15" customHeight="1" s="283">
      <c r="A2396" s="109" t="n"/>
      <c r="B2396" s="222" t="n"/>
      <c r="C2396" s="223" t="n"/>
      <c r="D2396" s="223" t="n"/>
      <c r="E2396" s="223" t="n"/>
      <c r="F2396" s="223" t="n"/>
      <c r="G2396" s="223" t="n"/>
      <c r="H2396" s="223" t="n"/>
      <c r="I2396" s="258" t="n"/>
      <c r="J2396" s="186" t="n"/>
      <c r="K2396" s="223" t="n"/>
      <c r="L2396" s="223" t="n"/>
      <c r="M2396" s="259" t="n"/>
      <c r="N2396" s="223" t="n"/>
      <c r="O2396" s="223" t="n"/>
      <c r="P2396" s="223" t="n"/>
      <c r="Q2396" s="223" t="n"/>
      <c r="R2396" s="223" t="n"/>
      <c r="S2396" s="223" t="n"/>
      <c r="T2396" s="223" t="n"/>
      <c r="U2396" s="86" t="n"/>
      <c r="V2396" s="86" t="n"/>
      <c r="W2396" s="223" t="n"/>
      <c r="X2396" s="223" t="n"/>
      <c r="Y2396" s="262" t="n"/>
      <c r="Z2396" s="226" t="n"/>
      <c r="AA2396" s="241" t="n"/>
      <c r="AB2396" s="237" t="n"/>
    </row>
    <row r="2397" ht="15" customHeight="1" s="283">
      <c r="A2397" s="109" t="n"/>
      <c r="B2397" s="222" t="n"/>
      <c r="C2397" s="223" t="n"/>
      <c r="D2397" s="223" t="n"/>
      <c r="E2397" s="223" t="n"/>
      <c r="F2397" s="223" t="n"/>
      <c r="G2397" s="223" t="n"/>
      <c r="H2397" s="223" t="n"/>
      <c r="I2397" s="258" t="n"/>
      <c r="J2397" s="186" t="n"/>
      <c r="K2397" s="223" t="n"/>
      <c r="L2397" s="223" t="n"/>
      <c r="M2397" s="259" t="n"/>
      <c r="N2397" s="223" t="n"/>
      <c r="O2397" s="223" t="n"/>
      <c r="P2397" s="223" t="n"/>
      <c r="Q2397" s="223" t="n"/>
      <c r="R2397" s="223" t="n"/>
      <c r="S2397" s="223" t="n"/>
      <c r="T2397" s="223" t="n"/>
      <c r="U2397" s="86" t="n"/>
      <c r="V2397" s="86" t="n"/>
      <c r="W2397" s="223" t="n"/>
      <c r="X2397" s="223" t="n"/>
      <c r="Y2397" s="262" t="n"/>
      <c r="Z2397" s="226" t="n"/>
      <c r="AA2397" s="241" t="n"/>
      <c r="AB2397" s="237" t="n"/>
    </row>
    <row r="2398" ht="15" customHeight="1" s="283">
      <c r="A2398" s="109" t="n"/>
      <c r="B2398" s="222" t="n"/>
      <c r="C2398" s="223" t="n"/>
      <c r="D2398" s="223" t="n"/>
      <c r="E2398" s="223" t="n"/>
      <c r="F2398" s="223" t="n"/>
      <c r="G2398" s="223" t="n"/>
      <c r="H2398" s="223" t="n"/>
      <c r="I2398" s="258" t="n"/>
      <c r="J2398" s="186" t="n"/>
      <c r="K2398" s="223" t="n"/>
      <c r="L2398" s="223" t="n"/>
      <c r="M2398" s="259" t="n"/>
      <c r="N2398" s="223" t="n"/>
      <c r="O2398" s="223" t="n"/>
      <c r="P2398" s="223" t="n"/>
      <c r="Q2398" s="223" t="n"/>
      <c r="R2398" s="223" t="n"/>
      <c r="S2398" s="223" t="n"/>
      <c r="T2398" s="223" t="n"/>
      <c r="U2398" s="86" t="n"/>
      <c r="V2398" s="86" t="n"/>
      <c r="W2398" s="223" t="n"/>
      <c r="X2398" s="223" t="n"/>
      <c r="Y2398" s="262" t="n"/>
      <c r="Z2398" s="226" t="n"/>
      <c r="AA2398" s="241" t="n"/>
      <c r="AB2398" s="237" t="n"/>
    </row>
    <row r="2399" ht="15" customHeight="1" s="283">
      <c r="A2399" s="109" t="n"/>
      <c r="B2399" s="222" t="n"/>
      <c r="C2399" s="223" t="n"/>
      <c r="D2399" s="223" t="n"/>
      <c r="E2399" s="223" t="n"/>
      <c r="F2399" s="223" t="n"/>
      <c r="G2399" s="223" t="n"/>
      <c r="H2399" s="223" t="n"/>
      <c r="I2399" s="258" t="n"/>
      <c r="J2399" s="186" t="n"/>
      <c r="K2399" s="223" t="n"/>
      <c r="L2399" s="223" t="n"/>
      <c r="M2399" s="259" t="n"/>
      <c r="N2399" s="223" t="n"/>
      <c r="O2399" s="223" t="n"/>
      <c r="P2399" s="223" t="n"/>
      <c r="Q2399" s="223" t="n"/>
      <c r="R2399" s="223" t="n"/>
      <c r="S2399" s="223" t="n"/>
      <c r="T2399" s="223" t="n"/>
      <c r="U2399" s="86" t="n"/>
      <c r="V2399" s="86" t="n"/>
      <c r="W2399" s="223" t="n"/>
      <c r="X2399" s="223" t="n"/>
      <c r="Y2399" s="262" t="n"/>
      <c r="Z2399" s="226" t="n"/>
      <c r="AA2399" s="241" t="n"/>
      <c r="AB2399" s="237" t="n"/>
    </row>
    <row r="2400" ht="15" customHeight="1" s="283">
      <c r="A2400" s="109" t="n"/>
      <c r="B2400" s="222" t="n"/>
      <c r="C2400" s="223" t="n"/>
      <c r="D2400" s="223" t="n"/>
      <c r="E2400" s="223" t="n"/>
      <c r="F2400" s="223" t="n"/>
      <c r="G2400" s="223" t="n"/>
      <c r="H2400" s="223" t="n"/>
      <c r="I2400" s="258" t="n"/>
      <c r="J2400" s="186" t="n"/>
      <c r="K2400" s="223" t="n"/>
      <c r="L2400" s="223" t="n"/>
      <c r="M2400" s="259" t="n"/>
      <c r="N2400" s="223" t="n"/>
      <c r="O2400" s="223" t="n"/>
      <c r="P2400" s="223" t="n"/>
      <c r="Q2400" s="223" t="n"/>
      <c r="R2400" s="223" t="n"/>
      <c r="S2400" s="223" t="n"/>
      <c r="T2400" s="223" t="n"/>
      <c r="U2400" s="86" t="n"/>
      <c r="V2400" s="86" t="n"/>
      <c r="W2400" s="223" t="n"/>
      <c r="X2400" s="223" t="n"/>
      <c r="Y2400" s="262" t="n"/>
      <c r="Z2400" s="226" t="n"/>
      <c r="AA2400" s="241" t="n"/>
      <c r="AB2400" s="237" t="n"/>
    </row>
    <row r="2401" ht="15" customHeight="1" s="283">
      <c r="A2401" s="109" t="n"/>
      <c r="B2401" s="222" t="n"/>
      <c r="C2401" s="223" t="n"/>
      <c r="D2401" s="223" t="n"/>
      <c r="E2401" s="223" t="n"/>
      <c r="F2401" s="223" t="n"/>
      <c r="G2401" s="223" t="n"/>
      <c r="H2401" s="223" t="n"/>
      <c r="I2401" s="258" t="n"/>
      <c r="J2401" s="186" t="n"/>
      <c r="K2401" s="223" t="n"/>
      <c r="L2401" s="223" t="n"/>
      <c r="M2401" s="259" t="n"/>
      <c r="N2401" s="223" t="n"/>
      <c r="O2401" s="223" t="n"/>
      <c r="P2401" s="223" t="n"/>
      <c r="Q2401" s="223" t="n"/>
      <c r="R2401" s="223" t="n"/>
      <c r="S2401" s="223" t="n"/>
      <c r="T2401" s="223" t="n"/>
      <c r="U2401" s="86" t="n"/>
      <c r="V2401" s="86" t="n"/>
      <c r="W2401" s="223" t="n"/>
      <c r="X2401" s="223" t="n"/>
      <c r="Y2401" s="262" t="n"/>
      <c r="Z2401" s="226" t="n"/>
      <c r="AA2401" s="241" t="n"/>
      <c r="AB2401" s="237" t="n"/>
    </row>
    <row r="2402" ht="15" customHeight="1" s="283">
      <c r="A2402" s="109" t="n"/>
      <c r="B2402" s="222" t="n"/>
      <c r="C2402" s="223" t="n"/>
      <c r="D2402" s="223" t="n"/>
      <c r="E2402" s="223" t="n"/>
      <c r="F2402" s="223" t="n"/>
      <c r="G2402" s="223" t="n"/>
      <c r="H2402" s="223" t="n"/>
      <c r="I2402" s="258" t="n"/>
      <c r="J2402" s="186" t="n"/>
      <c r="K2402" s="223" t="n"/>
      <c r="L2402" s="223" t="n"/>
      <c r="M2402" s="259" t="n"/>
      <c r="N2402" s="223" t="n"/>
      <c r="O2402" s="223" t="n"/>
      <c r="P2402" s="223" t="n"/>
      <c r="Q2402" s="223" t="n"/>
      <c r="R2402" s="223" t="n"/>
      <c r="S2402" s="223" t="n"/>
      <c r="T2402" s="223" t="n"/>
      <c r="U2402" s="86" t="n"/>
      <c r="V2402" s="86" t="n"/>
      <c r="W2402" s="223" t="n"/>
      <c r="X2402" s="223" t="n"/>
      <c r="Y2402" s="262" t="n"/>
      <c r="Z2402" s="226" t="n"/>
      <c r="AA2402" s="241" t="n"/>
      <c r="AB2402" s="237" t="n"/>
    </row>
    <row r="2403" ht="15" customHeight="1" s="283">
      <c r="A2403" s="109" t="n"/>
      <c r="B2403" s="222" t="n"/>
      <c r="C2403" s="223" t="n"/>
      <c r="D2403" s="223" t="n"/>
      <c r="E2403" s="223" t="n"/>
      <c r="F2403" s="223" t="n"/>
      <c r="G2403" s="223" t="n"/>
      <c r="H2403" s="223" t="n"/>
      <c r="I2403" s="258" t="n"/>
      <c r="J2403" s="186" t="n"/>
      <c r="K2403" s="223" t="n"/>
      <c r="L2403" s="223" t="n"/>
      <c r="M2403" s="259" t="n"/>
      <c r="N2403" s="223" t="n"/>
      <c r="O2403" s="223" t="n"/>
      <c r="P2403" s="223" t="n"/>
      <c r="Q2403" s="223" t="n"/>
      <c r="R2403" s="223" t="n"/>
      <c r="S2403" s="223" t="n"/>
      <c r="T2403" s="223" t="n"/>
      <c r="U2403" s="86" t="n"/>
      <c r="V2403" s="86" t="n"/>
      <c r="W2403" s="223" t="n"/>
      <c r="X2403" s="223" t="n"/>
      <c r="Y2403" s="262" t="n"/>
      <c r="Z2403" s="226" t="n"/>
      <c r="AA2403" s="241" t="n"/>
      <c r="AB2403" s="237" t="n"/>
    </row>
    <row r="2404" ht="15" customHeight="1" s="283">
      <c r="A2404" s="109" t="n"/>
      <c r="B2404" s="222" t="n"/>
      <c r="C2404" s="223" t="n"/>
      <c r="D2404" s="223" t="n"/>
      <c r="E2404" s="223" t="n"/>
      <c r="F2404" s="223" t="n"/>
      <c r="G2404" s="223" t="n"/>
      <c r="H2404" s="223" t="n"/>
      <c r="I2404" s="258" t="n"/>
      <c r="J2404" s="186" t="n"/>
      <c r="K2404" s="223" t="n"/>
      <c r="L2404" s="223" t="n"/>
      <c r="M2404" s="259" t="n"/>
      <c r="N2404" s="223" t="n"/>
      <c r="O2404" s="223" t="n"/>
      <c r="P2404" s="223" t="n"/>
      <c r="Q2404" s="223" t="n"/>
      <c r="R2404" s="223" t="n"/>
      <c r="S2404" s="223" t="n"/>
      <c r="T2404" s="223" t="n"/>
      <c r="U2404" s="86" t="n"/>
      <c r="V2404" s="86" t="n"/>
      <c r="W2404" s="223" t="n"/>
      <c r="X2404" s="223" t="n"/>
      <c r="Y2404" s="262" t="n"/>
      <c r="Z2404" s="226" t="n"/>
      <c r="AA2404" s="241" t="n"/>
      <c r="AB2404" s="237" t="n"/>
    </row>
    <row r="2405" ht="15" customHeight="1" s="283">
      <c r="A2405" s="109" t="n"/>
      <c r="B2405" s="222" t="n"/>
      <c r="C2405" s="223" t="n"/>
      <c r="D2405" s="223" t="n"/>
      <c r="E2405" s="223" t="n"/>
      <c r="F2405" s="223" t="n"/>
      <c r="G2405" s="223" t="n"/>
      <c r="H2405" s="223" t="n"/>
      <c r="I2405" s="258" t="n"/>
      <c r="J2405" s="186" t="n"/>
      <c r="K2405" s="223" t="n"/>
      <c r="L2405" s="223" t="n"/>
      <c r="M2405" s="259" t="n"/>
      <c r="N2405" s="223" t="n"/>
      <c r="O2405" s="223" t="n"/>
      <c r="P2405" s="223" t="n"/>
      <c r="Q2405" s="223" t="n"/>
      <c r="R2405" s="223" t="n"/>
      <c r="S2405" s="223" t="n"/>
      <c r="T2405" s="223" t="n"/>
      <c r="U2405" s="86" t="n"/>
      <c r="V2405" s="86" t="n"/>
      <c r="W2405" s="223" t="n"/>
      <c r="X2405" s="223" t="n"/>
      <c r="Y2405" s="262" t="n"/>
      <c r="Z2405" s="226" t="n"/>
      <c r="AA2405" s="241" t="n"/>
      <c r="AB2405" s="237" t="n"/>
    </row>
    <row r="2406" ht="15" customHeight="1" s="283">
      <c r="A2406" s="109" t="n"/>
      <c r="B2406" s="222" t="n"/>
      <c r="C2406" s="223" t="n"/>
      <c r="D2406" s="223" t="n"/>
      <c r="E2406" s="223" t="n"/>
      <c r="F2406" s="223" t="n"/>
      <c r="G2406" s="223" t="n"/>
      <c r="H2406" s="223" t="n"/>
      <c r="I2406" s="258" t="n"/>
      <c r="J2406" s="186" t="n"/>
      <c r="K2406" s="223" t="n"/>
      <c r="L2406" s="223" t="n"/>
      <c r="M2406" s="259" t="n"/>
      <c r="N2406" s="223" t="n"/>
      <c r="O2406" s="223" t="n"/>
      <c r="P2406" s="223" t="n"/>
      <c r="Q2406" s="223" t="n"/>
      <c r="R2406" s="223" t="n"/>
      <c r="S2406" s="223" t="n"/>
      <c r="T2406" s="223" t="n"/>
      <c r="U2406" s="86" t="n"/>
      <c r="V2406" s="86" t="n"/>
      <c r="W2406" s="223" t="n"/>
      <c r="X2406" s="223" t="n"/>
      <c r="Y2406" s="262" t="n"/>
      <c r="Z2406" s="226" t="n"/>
      <c r="AA2406" s="241" t="n"/>
      <c r="AB2406" s="237" t="n"/>
    </row>
    <row r="2407" ht="15" customHeight="1" s="283">
      <c r="A2407" s="109" t="n"/>
      <c r="B2407" s="222" t="n"/>
      <c r="C2407" s="223" t="n"/>
      <c r="D2407" s="223" t="n"/>
      <c r="E2407" s="223" t="n"/>
      <c r="F2407" s="223" t="n"/>
      <c r="G2407" s="223" t="n"/>
      <c r="H2407" s="223" t="n"/>
      <c r="I2407" s="258" t="n"/>
      <c r="J2407" s="186" t="n"/>
      <c r="K2407" s="223" t="n"/>
      <c r="L2407" s="223" t="n"/>
      <c r="M2407" s="259" t="n"/>
      <c r="N2407" s="223" t="n"/>
      <c r="O2407" s="223" t="n"/>
      <c r="P2407" s="223" t="n"/>
      <c r="Q2407" s="223" t="n"/>
      <c r="R2407" s="223" t="n"/>
      <c r="S2407" s="223" t="n"/>
      <c r="T2407" s="223" t="n"/>
      <c r="U2407" s="86" t="n"/>
      <c r="V2407" s="86" t="n"/>
      <c r="W2407" s="223" t="n"/>
      <c r="X2407" s="223" t="n"/>
      <c r="Y2407" s="262" t="n"/>
      <c r="Z2407" s="226" t="n"/>
      <c r="AA2407" s="241" t="n"/>
      <c r="AB2407" s="237" t="n"/>
    </row>
    <row r="2408" ht="15" customHeight="1" s="283">
      <c r="A2408" s="109" t="n"/>
      <c r="B2408" s="222" t="n"/>
      <c r="C2408" s="223" t="n"/>
      <c r="D2408" s="223" t="n"/>
      <c r="E2408" s="223" t="n"/>
      <c r="F2408" s="223" t="n"/>
      <c r="G2408" s="223" t="n"/>
      <c r="H2408" s="223" t="n"/>
      <c r="I2408" s="258" t="n"/>
      <c r="J2408" s="186" t="n"/>
      <c r="K2408" s="223" t="n"/>
      <c r="L2408" s="223" t="n"/>
      <c r="M2408" s="259" t="n"/>
      <c r="N2408" s="223" t="n"/>
      <c r="O2408" s="223" t="n"/>
      <c r="P2408" s="223" t="n"/>
      <c r="Q2408" s="223" t="n"/>
      <c r="R2408" s="223" t="n"/>
      <c r="S2408" s="223" t="n"/>
      <c r="T2408" s="223" t="n"/>
      <c r="U2408" s="86" t="n"/>
      <c r="V2408" s="86" t="n"/>
      <c r="W2408" s="223" t="n"/>
      <c r="X2408" s="223" t="n"/>
      <c r="Y2408" s="262" t="n"/>
      <c r="Z2408" s="226" t="n"/>
      <c r="AA2408" s="241" t="n"/>
      <c r="AB2408" s="237" t="n"/>
    </row>
    <row r="2409" ht="15" customHeight="1" s="283">
      <c r="A2409" s="109" t="n"/>
      <c r="B2409" s="222" t="n"/>
      <c r="C2409" s="223" t="n"/>
      <c r="D2409" s="223" t="n"/>
      <c r="E2409" s="223" t="n"/>
      <c r="F2409" s="223" t="n"/>
      <c r="G2409" s="223" t="n"/>
      <c r="H2409" s="223" t="n"/>
      <c r="I2409" s="258" t="n"/>
      <c r="J2409" s="186" t="n"/>
      <c r="K2409" s="223" t="n"/>
      <c r="L2409" s="223" t="n"/>
      <c r="M2409" s="259" t="n"/>
      <c r="N2409" s="223" t="n"/>
      <c r="O2409" s="223" t="n"/>
      <c r="P2409" s="223" t="n"/>
      <c r="Q2409" s="223" t="n"/>
      <c r="R2409" s="223" t="n"/>
      <c r="S2409" s="223" t="n"/>
      <c r="T2409" s="223" t="n"/>
      <c r="U2409" s="86" t="n"/>
      <c r="V2409" s="86" t="n"/>
      <c r="W2409" s="223" t="n"/>
      <c r="X2409" s="223" t="n"/>
      <c r="Y2409" s="262" t="n"/>
      <c r="Z2409" s="226" t="n"/>
      <c r="AA2409" s="241" t="n"/>
      <c r="AB2409" s="237" t="n"/>
    </row>
    <row r="2410" ht="15" customHeight="1" s="283">
      <c r="A2410" s="109" t="n"/>
      <c r="B2410" s="222" t="n"/>
      <c r="C2410" s="223" t="n"/>
      <c r="D2410" s="223" t="n"/>
      <c r="E2410" s="223" t="n"/>
      <c r="F2410" s="223" t="n"/>
      <c r="G2410" s="223" t="n"/>
      <c r="H2410" s="223" t="n"/>
      <c r="I2410" s="258" t="n"/>
      <c r="J2410" s="186" t="n"/>
      <c r="K2410" s="223" t="n"/>
      <c r="L2410" s="223" t="n"/>
      <c r="M2410" s="259" t="n"/>
      <c r="N2410" s="223" t="n"/>
      <c r="O2410" s="223" t="n"/>
      <c r="P2410" s="223" t="n"/>
      <c r="Q2410" s="223" t="n"/>
      <c r="R2410" s="223" t="n"/>
      <c r="S2410" s="223" t="n"/>
      <c r="T2410" s="223" t="n"/>
      <c r="U2410" s="86" t="n"/>
      <c r="V2410" s="86" t="n"/>
      <c r="W2410" s="223" t="n"/>
      <c r="X2410" s="223" t="n"/>
      <c r="Y2410" s="262" t="n"/>
      <c r="Z2410" s="226" t="n"/>
      <c r="AA2410" s="241" t="n"/>
      <c r="AB2410" s="237" t="n"/>
    </row>
    <row r="2411" ht="15" customHeight="1" s="283">
      <c r="A2411" s="109" t="n"/>
      <c r="B2411" s="222" t="n"/>
      <c r="C2411" s="223" t="n"/>
      <c r="D2411" s="223" t="n"/>
      <c r="E2411" s="223" t="n"/>
      <c r="F2411" s="223" t="n"/>
      <c r="G2411" s="223" t="n"/>
      <c r="H2411" s="223" t="n"/>
      <c r="I2411" s="258" t="n"/>
      <c r="J2411" s="186" t="n"/>
      <c r="K2411" s="223" t="n"/>
      <c r="L2411" s="223" t="n"/>
      <c r="M2411" s="259" t="n"/>
      <c r="N2411" s="223" t="n"/>
      <c r="O2411" s="223" t="n"/>
      <c r="P2411" s="223" t="n"/>
      <c r="Q2411" s="223" t="n"/>
      <c r="R2411" s="223" t="n"/>
      <c r="S2411" s="223" t="n"/>
      <c r="T2411" s="223" t="n"/>
      <c r="U2411" s="86" t="n"/>
      <c r="V2411" s="86" t="n"/>
      <c r="W2411" s="223" t="n"/>
      <c r="X2411" s="223" t="n"/>
      <c r="Y2411" s="262" t="n"/>
      <c r="Z2411" s="226" t="n"/>
      <c r="AA2411" s="241" t="n"/>
      <c r="AB2411" s="237" t="n"/>
    </row>
    <row r="2412" ht="15" customHeight="1" s="283">
      <c r="A2412" s="109" t="n"/>
      <c r="B2412" s="222" t="n"/>
      <c r="C2412" s="223" t="n"/>
      <c r="D2412" s="223" t="n"/>
      <c r="E2412" s="223" t="n"/>
      <c r="F2412" s="223" t="n"/>
      <c r="G2412" s="223" t="n"/>
      <c r="H2412" s="223" t="n"/>
      <c r="I2412" s="258" t="n"/>
      <c r="J2412" s="186" t="n"/>
      <c r="K2412" s="223" t="n"/>
      <c r="L2412" s="223" t="n"/>
      <c r="M2412" s="259" t="n"/>
      <c r="N2412" s="223" t="n"/>
      <c r="O2412" s="223" t="n"/>
      <c r="P2412" s="223" t="n"/>
      <c r="Q2412" s="223" t="n"/>
      <c r="R2412" s="223" t="n"/>
      <c r="S2412" s="223" t="n"/>
      <c r="T2412" s="223" t="n"/>
      <c r="U2412" s="86" t="n"/>
      <c r="V2412" s="86" t="n"/>
      <c r="W2412" s="223" t="n"/>
      <c r="X2412" s="223" t="n"/>
      <c r="Y2412" s="262" t="n"/>
      <c r="Z2412" s="226" t="n"/>
      <c r="AA2412" s="241" t="n"/>
      <c r="AB2412" s="237" t="n"/>
    </row>
    <row r="2413" ht="15" customHeight="1" s="283">
      <c r="A2413" s="109" t="n"/>
      <c r="B2413" s="222" t="n"/>
      <c r="C2413" s="223" t="n"/>
      <c r="D2413" s="223" t="n"/>
      <c r="E2413" s="223" t="n"/>
      <c r="F2413" s="223" t="n"/>
      <c r="G2413" s="223" t="n"/>
      <c r="H2413" s="223" t="n"/>
      <c r="I2413" s="258" t="n"/>
      <c r="J2413" s="186" t="n"/>
      <c r="K2413" s="223" t="n"/>
      <c r="L2413" s="223" t="n"/>
      <c r="M2413" s="259" t="n"/>
      <c r="N2413" s="223" t="n"/>
      <c r="O2413" s="223" t="n"/>
      <c r="P2413" s="223" t="n"/>
      <c r="Q2413" s="223" t="n"/>
      <c r="R2413" s="223" t="n"/>
      <c r="S2413" s="223" t="n"/>
      <c r="T2413" s="223" t="n"/>
      <c r="U2413" s="86" t="n"/>
      <c r="V2413" s="86" t="n"/>
      <c r="W2413" s="223" t="n"/>
      <c r="X2413" s="223" t="n"/>
      <c r="Y2413" s="262" t="n"/>
      <c r="Z2413" s="226" t="n"/>
      <c r="AA2413" s="241" t="n"/>
      <c r="AB2413" s="237" t="n"/>
    </row>
    <row r="2414" ht="15" customHeight="1" s="283">
      <c r="A2414" s="109" t="n"/>
      <c r="B2414" s="222" t="n"/>
      <c r="C2414" s="223" t="n"/>
      <c r="D2414" s="223" t="n"/>
      <c r="E2414" s="223" t="n"/>
      <c r="F2414" s="223" t="n"/>
      <c r="G2414" s="223" t="n"/>
      <c r="H2414" s="223" t="n"/>
      <c r="I2414" s="258" t="n"/>
      <c r="J2414" s="186" t="n"/>
      <c r="K2414" s="223" t="n"/>
      <c r="L2414" s="223" t="n"/>
      <c r="M2414" s="259" t="n"/>
      <c r="N2414" s="223" t="n"/>
      <c r="O2414" s="223" t="n"/>
      <c r="P2414" s="223" t="n"/>
      <c r="Q2414" s="223" t="n"/>
      <c r="R2414" s="223" t="n"/>
      <c r="S2414" s="223" t="n"/>
      <c r="T2414" s="223" t="n"/>
      <c r="U2414" s="86" t="n"/>
      <c r="V2414" s="86" t="n"/>
      <c r="W2414" s="223" t="n"/>
      <c r="X2414" s="223" t="n"/>
      <c r="Y2414" s="262" t="n"/>
      <c r="Z2414" s="226" t="n"/>
      <c r="AA2414" s="241" t="n"/>
      <c r="AB2414" s="237" t="n"/>
    </row>
    <row r="2415" ht="15" customHeight="1" s="283">
      <c r="A2415" s="109" t="n"/>
      <c r="B2415" s="222" t="n"/>
      <c r="C2415" s="223" t="n"/>
      <c r="D2415" s="223" t="n"/>
      <c r="E2415" s="223" t="n"/>
      <c r="F2415" s="223" t="n"/>
      <c r="G2415" s="223" t="n"/>
      <c r="H2415" s="223" t="n"/>
      <c r="I2415" s="258" t="n"/>
      <c r="J2415" s="186" t="n"/>
      <c r="K2415" s="223" t="n"/>
      <c r="L2415" s="223" t="n"/>
      <c r="M2415" s="259" t="n"/>
      <c r="N2415" s="223" t="n"/>
      <c r="O2415" s="223" t="n"/>
      <c r="P2415" s="223" t="n"/>
      <c r="Q2415" s="223" t="n"/>
      <c r="R2415" s="223" t="n"/>
      <c r="S2415" s="223" t="n"/>
      <c r="T2415" s="223" t="n"/>
      <c r="U2415" s="86" t="n"/>
      <c r="V2415" s="86" t="n"/>
      <c r="W2415" s="223" t="n"/>
      <c r="X2415" s="223" t="n"/>
      <c r="Y2415" s="262" t="n"/>
      <c r="Z2415" s="226" t="n"/>
      <c r="AA2415" s="241" t="n"/>
      <c r="AB2415" s="237" t="n"/>
    </row>
    <row r="2416" ht="15" customHeight="1" s="283">
      <c r="A2416" s="109" t="n"/>
      <c r="B2416" s="222" t="n"/>
      <c r="C2416" s="223" t="n"/>
      <c r="D2416" s="223" t="n"/>
      <c r="E2416" s="223" t="n"/>
      <c r="F2416" s="223" t="n"/>
      <c r="G2416" s="223" t="n"/>
      <c r="H2416" s="223" t="n"/>
      <c r="I2416" s="258" t="n"/>
      <c r="J2416" s="186" t="n"/>
      <c r="K2416" s="223" t="n"/>
      <c r="L2416" s="223" t="n"/>
      <c r="M2416" s="259" t="n"/>
      <c r="N2416" s="223" t="n"/>
      <c r="O2416" s="223" t="n"/>
      <c r="P2416" s="223" t="n"/>
      <c r="Q2416" s="223" t="n"/>
      <c r="R2416" s="223" t="n"/>
      <c r="S2416" s="223" t="n"/>
      <c r="T2416" s="223" t="n"/>
      <c r="U2416" s="86" t="n"/>
      <c r="V2416" s="86" t="n"/>
      <c r="W2416" s="223" t="n"/>
      <c r="X2416" s="223" t="n"/>
      <c r="Y2416" s="262" t="n"/>
      <c r="Z2416" s="226" t="n"/>
      <c r="AA2416" s="241" t="n"/>
      <c r="AB2416" s="237" t="n"/>
    </row>
    <row r="2417" ht="15" customHeight="1" s="283">
      <c r="A2417" s="109" t="n"/>
      <c r="B2417" s="222" t="n"/>
      <c r="C2417" s="223" t="n"/>
      <c r="D2417" s="223" t="n"/>
      <c r="E2417" s="223" t="n"/>
      <c r="F2417" s="223" t="n"/>
      <c r="G2417" s="223" t="n"/>
      <c r="H2417" s="223" t="n"/>
      <c r="I2417" s="258" t="n"/>
      <c r="J2417" s="186" t="n"/>
      <c r="K2417" s="223" t="n"/>
      <c r="L2417" s="223" t="n"/>
      <c r="M2417" s="259" t="n"/>
      <c r="N2417" s="223" t="n"/>
      <c r="O2417" s="223" t="n"/>
      <c r="P2417" s="223" t="n"/>
      <c r="Q2417" s="223" t="n"/>
      <c r="R2417" s="223" t="n"/>
      <c r="S2417" s="223" t="n"/>
      <c r="T2417" s="223" t="n"/>
      <c r="U2417" s="86" t="n"/>
      <c r="V2417" s="86" t="n"/>
      <c r="W2417" s="223" t="n"/>
      <c r="X2417" s="223" t="n"/>
      <c r="Y2417" s="262" t="n"/>
      <c r="Z2417" s="226" t="n"/>
      <c r="AA2417" s="241" t="n"/>
      <c r="AB2417" s="237" t="n"/>
    </row>
    <row r="2418" ht="15" customHeight="1" s="283">
      <c r="A2418" s="109" t="n"/>
      <c r="B2418" s="222" t="n"/>
      <c r="C2418" s="223" t="n"/>
      <c r="D2418" s="223" t="n"/>
      <c r="E2418" s="223" t="n"/>
      <c r="F2418" s="223" t="n"/>
      <c r="G2418" s="223" t="n"/>
      <c r="H2418" s="223" t="n"/>
      <c r="I2418" s="258" t="n"/>
      <c r="J2418" s="186" t="n"/>
      <c r="K2418" s="223" t="n"/>
      <c r="L2418" s="223" t="n"/>
      <c r="M2418" s="259" t="n"/>
      <c r="N2418" s="223" t="n"/>
      <c r="O2418" s="223" t="n"/>
      <c r="P2418" s="223" t="n"/>
      <c r="Q2418" s="223" t="n"/>
      <c r="R2418" s="223" t="n"/>
      <c r="S2418" s="223" t="n"/>
      <c r="T2418" s="223" t="n"/>
      <c r="U2418" s="86" t="n"/>
      <c r="V2418" s="86" t="n"/>
      <c r="W2418" s="223" t="n"/>
      <c r="X2418" s="223" t="n"/>
      <c r="Y2418" s="262" t="n"/>
      <c r="Z2418" s="226" t="n"/>
      <c r="AA2418" s="241" t="n"/>
      <c r="AB2418" s="237" t="n"/>
    </row>
    <row r="2419" ht="15" customHeight="1" s="283">
      <c r="A2419" s="109" t="n"/>
      <c r="B2419" s="222" t="n"/>
      <c r="C2419" s="223" t="n"/>
      <c r="D2419" s="223" t="n"/>
      <c r="E2419" s="223" t="n"/>
      <c r="F2419" s="223" t="n"/>
      <c r="G2419" s="223" t="n"/>
      <c r="H2419" s="223" t="n"/>
      <c r="I2419" s="258" t="n"/>
      <c r="J2419" s="186" t="n"/>
      <c r="K2419" s="223" t="n"/>
      <c r="L2419" s="223" t="n"/>
      <c r="M2419" s="259" t="n"/>
      <c r="N2419" s="223" t="n"/>
      <c r="O2419" s="223" t="n"/>
      <c r="P2419" s="223" t="n"/>
      <c r="Q2419" s="223" t="n"/>
      <c r="R2419" s="223" t="n"/>
      <c r="S2419" s="223" t="n"/>
      <c r="T2419" s="223" t="n"/>
      <c r="U2419" s="86" t="n"/>
      <c r="V2419" s="86" t="n"/>
      <c r="W2419" s="223" t="n"/>
      <c r="X2419" s="223" t="n"/>
      <c r="Y2419" s="262" t="n"/>
      <c r="Z2419" s="226" t="n"/>
      <c r="AA2419" s="241" t="n"/>
      <c r="AB2419" s="237" t="n"/>
    </row>
    <row r="2420" ht="15" customHeight="1" s="283">
      <c r="A2420" s="109" t="n"/>
      <c r="B2420" s="222" t="n"/>
      <c r="C2420" s="223" t="n"/>
      <c r="D2420" s="223" t="n"/>
      <c r="E2420" s="223" t="n"/>
      <c r="F2420" s="223" t="n"/>
      <c r="G2420" s="223" t="n"/>
      <c r="H2420" s="223" t="n"/>
      <c r="I2420" s="258" t="n"/>
      <c r="J2420" s="186" t="n"/>
      <c r="K2420" s="223" t="n"/>
      <c r="L2420" s="223" t="n"/>
      <c r="M2420" s="259" t="n"/>
      <c r="N2420" s="223" t="n"/>
      <c r="O2420" s="223" t="n"/>
      <c r="P2420" s="223" t="n"/>
      <c r="Q2420" s="223" t="n"/>
      <c r="R2420" s="223" t="n"/>
      <c r="S2420" s="223" t="n"/>
      <c r="T2420" s="223" t="n"/>
      <c r="U2420" s="86" t="n"/>
      <c r="V2420" s="86" t="n"/>
      <c r="W2420" s="223" t="n"/>
      <c r="X2420" s="223" t="n"/>
      <c r="Y2420" s="262" t="n"/>
      <c r="Z2420" s="226" t="n"/>
      <c r="AA2420" s="241" t="n"/>
      <c r="AB2420" s="237" t="n"/>
    </row>
    <row r="2421" ht="15" customHeight="1" s="283">
      <c r="A2421" s="109" t="n"/>
      <c r="B2421" s="222" t="n"/>
      <c r="C2421" s="223" t="n"/>
      <c r="D2421" s="223" t="n"/>
      <c r="E2421" s="223" t="n"/>
      <c r="F2421" s="223" t="n"/>
      <c r="G2421" s="223" t="n"/>
      <c r="H2421" s="223" t="n"/>
      <c r="I2421" s="258" t="n"/>
      <c r="J2421" s="186" t="n"/>
      <c r="K2421" s="223" t="n"/>
      <c r="L2421" s="223" t="n"/>
      <c r="M2421" s="259" t="n"/>
      <c r="N2421" s="223" t="n"/>
      <c r="O2421" s="223" t="n"/>
      <c r="P2421" s="223" t="n"/>
      <c r="Q2421" s="223" t="n"/>
      <c r="R2421" s="223" t="n"/>
      <c r="S2421" s="223" t="n"/>
      <c r="T2421" s="223" t="n"/>
      <c r="U2421" s="86" t="n"/>
      <c r="V2421" s="86" t="n"/>
      <c r="W2421" s="223" t="n"/>
      <c r="X2421" s="223" t="n"/>
      <c r="Y2421" s="262" t="n"/>
      <c r="Z2421" s="226" t="n"/>
      <c r="AA2421" s="241" t="n"/>
      <c r="AB2421" s="237" t="n"/>
    </row>
    <row r="2422" ht="15" customHeight="1" s="283">
      <c r="A2422" s="109" t="n"/>
      <c r="B2422" s="222" t="n"/>
      <c r="C2422" s="223" t="n"/>
      <c r="D2422" s="223" t="n"/>
      <c r="E2422" s="223" t="n"/>
      <c r="F2422" s="223" t="n"/>
      <c r="G2422" s="223" t="n"/>
      <c r="H2422" s="223" t="n"/>
      <c r="I2422" s="258" t="n"/>
      <c r="J2422" s="186" t="n"/>
      <c r="K2422" s="223" t="n"/>
      <c r="L2422" s="223" t="n"/>
      <c r="M2422" s="259" t="n"/>
      <c r="N2422" s="223" t="n"/>
      <c r="O2422" s="223" t="n"/>
      <c r="P2422" s="223" t="n"/>
      <c r="Q2422" s="223" t="n"/>
      <c r="R2422" s="223" t="n"/>
      <c r="S2422" s="223" t="n"/>
      <c r="T2422" s="223" t="n"/>
      <c r="U2422" s="86" t="n"/>
      <c r="V2422" s="86" t="n"/>
      <c r="W2422" s="223" t="n"/>
      <c r="X2422" s="223" t="n"/>
      <c r="Y2422" s="262" t="n"/>
      <c r="Z2422" s="226" t="n"/>
      <c r="AA2422" s="241" t="n"/>
      <c r="AB2422" s="237" t="n"/>
    </row>
    <row r="2423" ht="15" customHeight="1" s="283">
      <c r="A2423" s="109" t="n"/>
      <c r="B2423" s="222" t="n"/>
      <c r="C2423" s="223" t="n"/>
      <c r="D2423" s="223" t="n"/>
      <c r="E2423" s="223" t="n"/>
      <c r="F2423" s="223" t="n"/>
      <c r="G2423" s="223" t="n"/>
      <c r="H2423" s="223" t="n"/>
      <c r="I2423" s="258" t="n"/>
      <c r="J2423" s="186" t="n"/>
      <c r="K2423" s="223" t="n"/>
      <c r="L2423" s="223" t="n"/>
      <c r="M2423" s="259" t="n"/>
      <c r="N2423" s="223" t="n"/>
      <c r="O2423" s="223" t="n"/>
      <c r="P2423" s="223" t="n"/>
      <c r="Q2423" s="223" t="n"/>
      <c r="R2423" s="223" t="n"/>
      <c r="S2423" s="223" t="n"/>
      <c r="T2423" s="223" t="n"/>
      <c r="U2423" s="86" t="n"/>
      <c r="V2423" s="86" t="n"/>
      <c r="W2423" s="223" t="n"/>
      <c r="X2423" s="223" t="n"/>
      <c r="Y2423" s="262" t="n"/>
      <c r="Z2423" s="226" t="n"/>
      <c r="AA2423" s="241" t="n"/>
      <c r="AB2423" s="237" t="n"/>
    </row>
    <row r="2424" ht="15" customHeight="1" s="283">
      <c r="A2424" s="109" t="n"/>
      <c r="B2424" s="222" t="n"/>
      <c r="C2424" s="223" t="n"/>
      <c r="D2424" s="223" t="n"/>
      <c r="E2424" s="223" t="n"/>
      <c r="F2424" s="223" t="n"/>
      <c r="G2424" s="223" t="n"/>
      <c r="H2424" s="223" t="n"/>
      <c r="I2424" s="258" t="n"/>
      <c r="J2424" s="186" t="n"/>
      <c r="K2424" s="223" t="n"/>
      <c r="L2424" s="223" t="n"/>
      <c r="M2424" s="259" t="n"/>
      <c r="N2424" s="223" t="n"/>
      <c r="O2424" s="223" t="n"/>
      <c r="P2424" s="223" t="n"/>
      <c r="Q2424" s="223" t="n"/>
      <c r="R2424" s="223" t="n"/>
      <c r="S2424" s="223" t="n"/>
      <c r="T2424" s="223" t="n"/>
      <c r="U2424" s="86" t="n"/>
      <c r="V2424" s="86" t="n"/>
      <c r="W2424" s="223" t="n"/>
      <c r="X2424" s="223" t="n"/>
      <c r="Y2424" s="262" t="n"/>
      <c r="Z2424" s="226" t="n"/>
      <c r="AA2424" s="241" t="n"/>
      <c r="AB2424" s="237" t="n"/>
    </row>
    <row r="2425" ht="15" customHeight="1" s="283">
      <c r="A2425" s="109" t="n"/>
      <c r="B2425" s="222" t="n"/>
      <c r="C2425" s="223" t="n"/>
      <c r="D2425" s="223" t="n"/>
      <c r="E2425" s="223" t="n"/>
      <c r="F2425" s="223" t="n"/>
      <c r="G2425" s="223" t="n"/>
      <c r="H2425" s="223" t="n"/>
      <c r="I2425" s="258" t="n"/>
      <c r="J2425" s="186" t="n"/>
      <c r="K2425" s="223" t="n"/>
      <c r="L2425" s="223" t="n"/>
      <c r="M2425" s="259" t="n"/>
      <c r="N2425" s="223" t="n"/>
      <c r="O2425" s="223" t="n"/>
      <c r="P2425" s="223" t="n"/>
      <c r="Q2425" s="223" t="n"/>
      <c r="R2425" s="223" t="n"/>
      <c r="S2425" s="223" t="n"/>
      <c r="T2425" s="223" t="n"/>
      <c r="U2425" s="86" t="n"/>
      <c r="V2425" s="86" t="n"/>
      <c r="W2425" s="223" t="n"/>
      <c r="X2425" s="223" t="n"/>
      <c r="Y2425" s="262" t="n"/>
      <c r="Z2425" s="226" t="n"/>
      <c r="AA2425" s="241" t="n"/>
      <c r="AB2425" s="237" t="n"/>
    </row>
    <row r="2426" ht="15" customHeight="1" s="283">
      <c r="A2426" s="109" t="n"/>
      <c r="B2426" s="222" t="n"/>
      <c r="C2426" s="223" t="n"/>
      <c r="D2426" s="223" t="n"/>
      <c r="E2426" s="223" t="n"/>
      <c r="F2426" s="223" t="n"/>
      <c r="G2426" s="223" t="n"/>
      <c r="H2426" s="223" t="n"/>
      <c r="I2426" s="258" t="n"/>
      <c r="J2426" s="186" t="n"/>
      <c r="K2426" s="223" t="n"/>
      <c r="L2426" s="223" t="n"/>
      <c r="M2426" s="259" t="n"/>
      <c r="N2426" s="223" t="n"/>
      <c r="O2426" s="223" t="n"/>
      <c r="P2426" s="223" t="n"/>
      <c r="Q2426" s="223" t="n"/>
      <c r="R2426" s="223" t="n"/>
      <c r="S2426" s="223" t="n"/>
      <c r="T2426" s="223" t="n"/>
      <c r="U2426" s="86" t="n"/>
      <c r="V2426" s="86" t="n"/>
      <c r="W2426" s="223" t="n"/>
      <c r="X2426" s="223" t="n"/>
      <c r="Y2426" s="262" t="n"/>
      <c r="Z2426" s="226" t="n"/>
      <c r="AA2426" s="241" t="n"/>
      <c r="AB2426" s="237" t="n"/>
    </row>
    <row r="2427" ht="15" customHeight="1" s="283">
      <c r="A2427" s="109" t="n"/>
      <c r="B2427" s="222" t="n"/>
      <c r="C2427" s="223" t="n"/>
      <c r="D2427" s="223" t="n"/>
      <c r="E2427" s="223" t="n"/>
      <c r="F2427" s="223" t="n"/>
      <c r="G2427" s="223" t="n"/>
      <c r="H2427" s="223" t="n"/>
      <c r="I2427" s="258" t="n"/>
      <c r="J2427" s="186" t="n"/>
      <c r="K2427" s="223" t="n"/>
      <c r="L2427" s="223" t="n"/>
      <c r="M2427" s="259" t="n"/>
      <c r="N2427" s="223" t="n"/>
      <c r="O2427" s="223" t="n"/>
      <c r="P2427" s="223" t="n"/>
      <c r="Q2427" s="223" t="n"/>
      <c r="R2427" s="223" t="n"/>
      <c r="S2427" s="223" t="n"/>
      <c r="T2427" s="223" t="n"/>
      <c r="U2427" s="86" t="n"/>
      <c r="V2427" s="86" t="n"/>
      <c r="W2427" s="223" t="n"/>
      <c r="X2427" s="223" t="n"/>
      <c r="Y2427" s="262" t="n"/>
      <c r="Z2427" s="226" t="n"/>
      <c r="AA2427" s="241" t="n"/>
      <c r="AB2427" s="237" t="n"/>
    </row>
    <row r="2428" ht="15" customHeight="1" s="283">
      <c r="A2428" s="109" t="n"/>
      <c r="B2428" s="222" t="n"/>
      <c r="C2428" s="223" t="n"/>
      <c r="D2428" s="223" t="n"/>
      <c r="E2428" s="223" t="n"/>
      <c r="F2428" s="223" t="n"/>
      <c r="G2428" s="223" t="n"/>
      <c r="H2428" s="223" t="n"/>
      <c r="I2428" s="258" t="n"/>
      <c r="J2428" s="186" t="n"/>
      <c r="K2428" s="223" t="n"/>
      <c r="L2428" s="223" t="n"/>
      <c r="M2428" s="259" t="n"/>
      <c r="N2428" s="223" t="n"/>
      <c r="O2428" s="223" t="n"/>
      <c r="P2428" s="223" t="n"/>
      <c r="Q2428" s="223" t="n"/>
      <c r="R2428" s="223" t="n"/>
      <c r="S2428" s="223" t="n"/>
      <c r="T2428" s="223" t="n"/>
      <c r="U2428" s="86" t="n"/>
      <c r="V2428" s="86" t="n"/>
      <c r="W2428" s="223" t="n"/>
      <c r="X2428" s="223" t="n"/>
      <c r="Y2428" s="262" t="n"/>
      <c r="Z2428" s="226" t="n"/>
      <c r="AA2428" s="241" t="n"/>
      <c r="AB2428" s="237" t="n"/>
    </row>
    <row r="2429" ht="15" customHeight="1" s="283">
      <c r="A2429" s="109" t="n"/>
      <c r="B2429" s="222" t="n"/>
      <c r="C2429" s="223" t="n"/>
      <c r="D2429" s="223" t="n"/>
      <c r="E2429" s="223" t="n"/>
      <c r="F2429" s="223" t="n"/>
      <c r="G2429" s="223" t="n"/>
      <c r="H2429" s="223" t="n"/>
      <c r="I2429" s="258" t="n"/>
      <c r="J2429" s="186" t="n"/>
      <c r="K2429" s="223" t="n"/>
      <c r="L2429" s="223" t="n"/>
      <c r="M2429" s="259" t="n"/>
      <c r="N2429" s="223" t="n"/>
      <c r="O2429" s="223" t="n"/>
      <c r="P2429" s="223" t="n"/>
      <c r="Q2429" s="223" t="n"/>
      <c r="R2429" s="223" t="n"/>
      <c r="S2429" s="223" t="n"/>
      <c r="T2429" s="223" t="n"/>
      <c r="U2429" s="86" t="n"/>
      <c r="V2429" s="86" t="n"/>
      <c r="W2429" s="223" t="n"/>
      <c r="X2429" s="223" t="n"/>
      <c r="Y2429" s="262" t="n"/>
      <c r="Z2429" s="226" t="n"/>
      <c r="AA2429" s="241" t="n"/>
      <c r="AB2429" s="237" t="n"/>
    </row>
    <row r="2430" ht="15" customHeight="1" s="283">
      <c r="A2430" s="109" t="n"/>
      <c r="B2430" s="222" t="n"/>
      <c r="C2430" s="223" t="n"/>
      <c r="D2430" s="223" t="n"/>
      <c r="E2430" s="223" t="n"/>
      <c r="F2430" s="223" t="n"/>
      <c r="G2430" s="223" t="n"/>
      <c r="H2430" s="223" t="n"/>
      <c r="I2430" s="258" t="n"/>
      <c r="J2430" s="186" t="n"/>
      <c r="K2430" s="223" t="n"/>
      <c r="L2430" s="223" t="n"/>
      <c r="M2430" s="259" t="n"/>
      <c r="N2430" s="223" t="n"/>
      <c r="O2430" s="223" t="n"/>
      <c r="P2430" s="223" t="n"/>
      <c r="Q2430" s="223" t="n"/>
      <c r="R2430" s="223" t="n"/>
      <c r="S2430" s="223" t="n"/>
      <c r="T2430" s="223" t="n"/>
      <c r="U2430" s="86" t="n"/>
      <c r="V2430" s="86" t="n"/>
      <c r="W2430" s="223" t="n"/>
      <c r="X2430" s="223" t="n"/>
      <c r="Y2430" s="262" t="n"/>
      <c r="Z2430" s="226" t="n"/>
      <c r="AA2430" s="241" t="n"/>
      <c r="AB2430" s="237" t="n"/>
    </row>
    <row r="2431" ht="15" customHeight="1" s="283">
      <c r="A2431" s="109" t="n"/>
      <c r="B2431" s="222" t="n"/>
      <c r="C2431" s="223" t="n"/>
      <c r="D2431" s="223" t="n"/>
      <c r="E2431" s="223" t="n"/>
      <c r="F2431" s="223" t="n"/>
      <c r="G2431" s="223" t="n"/>
      <c r="H2431" s="223" t="n"/>
      <c r="I2431" s="258" t="n"/>
      <c r="J2431" s="186" t="n"/>
      <c r="K2431" s="223" t="n"/>
      <c r="L2431" s="223" t="n"/>
      <c r="M2431" s="259" t="n"/>
      <c r="N2431" s="223" t="n"/>
      <c r="O2431" s="223" t="n"/>
      <c r="P2431" s="223" t="n"/>
      <c r="Q2431" s="223" t="n"/>
      <c r="R2431" s="223" t="n"/>
      <c r="S2431" s="223" t="n"/>
      <c r="T2431" s="223" t="n"/>
      <c r="U2431" s="86" t="n"/>
      <c r="V2431" s="86" t="n"/>
      <c r="W2431" s="223" t="n"/>
      <c r="X2431" s="223" t="n"/>
      <c r="Y2431" s="262" t="n"/>
      <c r="Z2431" s="226" t="n"/>
      <c r="AA2431" s="241" t="n"/>
      <c r="AB2431" s="237" t="n"/>
    </row>
    <row r="2432" ht="15" customHeight="1" s="283">
      <c r="A2432" s="109" t="n"/>
      <c r="B2432" s="222" t="n"/>
      <c r="C2432" s="223" t="n"/>
      <c r="D2432" s="223" t="n"/>
      <c r="E2432" s="223" t="n"/>
      <c r="F2432" s="223" t="n"/>
      <c r="G2432" s="223" t="n"/>
      <c r="H2432" s="223" t="n"/>
      <c r="I2432" s="258" t="n"/>
      <c r="J2432" s="186" t="n"/>
      <c r="K2432" s="223" t="n"/>
      <c r="L2432" s="223" t="n"/>
      <c r="M2432" s="259" t="n"/>
      <c r="N2432" s="223" t="n"/>
      <c r="O2432" s="223" t="n"/>
      <c r="P2432" s="223" t="n"/>
      <c r="Q2432" s="223" t="n"/>
      <c r="R2432" s="223" t="n"/>
      <c r="S2432" s="223" t="n"/>
      <c r="T2432" s="223" t="n"/>
      <c r="U2432" s="86" t="n"/>
      <c r="V2432" s="86" t="n"/>
      <c r="W2432" s="223" t="n"/>
      <c r="X2432" s="223" t="n"/>
      <c r="Y2432" s="262" t="n"/>
      <c r="Z2432" s="226" t="n"/>
      <c r="AA2432" s="241" t="n"/>
      <c r="AB2432" s="237" t="n"/>
    </row>
    <row r="2433" ht="15" customHeight="1" s="283">
      <c r="A2433" s="109" t="n"/>
      <c r="B2433" s="222" t="n"/>
      <c r="C2433" s="223" t="n"/>
      <c r="D2433" s="223" t="n"/>
      <c r="E2433" s="223" t="n"/>
      <c r="F2433" s="223" t="n"/>
      <c r="G2433" s="223" t="n"/>
      <c r="H2433" s="223" t="n"/>
      <c r="I2433" s="258" t="n"/>
      <c r="J2433" s="186" t="n"/>
      <c r="K2433" s="223" t="n"/>
      <c r="L2433" s="223" t="n"/>
      <c r="M2433" s="259" t="n"/>
      <c r="N2433" s="223" t="n"/>
      <c r="O2433" s="223" t="n"/>
      <c r="P2433" s="223" t="n"/>
      <c r="Q2433" s="223" t="n"/>
      <c r="R2433" s="223" t="n"/>
      <c r="S2433" s="223" t="n"/>
      <c r="T2433" s="223" t="n"/>
      <c r="U2433" s="86" t="n"/>
      <c r="V2433" s="86" t="n"/>
      <c r="W2433" s="223" t="n"/>
      <c r="X2433" s="223" t="n"/>
      <c r="Y2433" s="262" t="n"/>
      <c r="Z2433" s="226" t="n"/>
      <c r="AA2433" s="241" t="n"/>
      <c r="AB2433" s="237" t="n"/>
    </row>
    <row r="2434" ht="15" customHeight="1" s="283">
      <c r="A2434" s="109" t="n"/>
      <c r="B2434" s="222" t="n"/>
      <c r="C2434" s="223" t="n"/>
      <c r="D2434" s="223" t="n"/>
      <c r="E2434" s="223" t="n"/>
      <c r="F2434" s="223" t="n"/>
      <c r="G2434" s="223" t="n"/>
      <c r="H2434" s="223" t="n"/>
      <c r="I2434" s="258" t="n"/>
      <c r="J2434" s="186" t="n"/>
      <c r="K2434" s="223" t="n"/>
      <c r="L2434" s="223" t="n"/>
      <c r="M2434" s="259" t="n"/>
      <c r="N2434" s="223" t="n"/>
      <c r="O2434" s="223" t="n"/>
      <c r="P2434" s="223" t="n"/>
      <c r="Q2434" s="223" t="n"/>
      <c r="R2434" s="223" t="n"/>
      <c r="S2434" s="223" t="n"/>
      <c r="T2434" s="223" t="n"/>
      <c r="U2434" s="86" t="n"/>
      <c r="V2434" s="86" t="n"/>
      <c r="W2434" s="223" t="n"/>
      <c r="X2434" s="223" t="n"/>
      <c r="Y2434" s="262" t="n"/>
      <c r="Z2434" s="226" t="n"/>
      <c r="AA2434" s="241" t="n"/>
      <c r="AB2434" s="237" t="n"/>
    </row>
    <row r="2435" ht="15" customHeight="1" s="283">
      <c r="A2435" s="109" t="n"/>
      <c r="B2435" s="222" t="n"/>
      <c r="C2435" s="223" t="n"/>
      <c r="D2435" s="223" t="n"/>
      <c r="E2435" s="223" t="n"/>
      <c r="F2435" s="223" t="n"/>
      <c r="G2435" s="223" t="n"/>
      <c r="H2435" s="223" t="n"/>
      <c r="I2435" s="258" t="n"/>
      <c r="J2435" s="186" t="n"/>
      <c r="K2435" s="223" t="n"/>
      <c r="L2435" s="223" t="n"/>
      <c r="M2435" s="259" t="n"/>
      <c r="N2435" s="223" t="n"/>
      <c r="O2435" s="223" t="n"/>
      <c r="P2435" s="223" t="n"/>
      <c r="Q2435" s="223" t="n"/>
      <c r="R2435" s="223" t="n"/>
      <c r="S2435" s="223" t="n"/>
      <c r="T2435" s="223" t="n"/>
      <c r="U2435" s="86" t="n"/>
      <c r="V2435" s="86" t="n"/>
      <c r="W2435" s="223" t="n"/>
      <c r="X2435" s="223" t="n"/>
      <c r="Y2435" s="262" t="n"/>
      <c r="Z2435" s="226" t="n"/>
      <c r="AA2435" s="241" t="n"/>
      <c r="AB2435" s="237" t="n"/>
    </row>
    <row r="2436" ht="15" customHeight="1" s="283">
      <c r="A2436" s="109" t="n"/>
      <c r="B2436" s="222" t="n"/>
      <c r="C2436" s="223" t="n"/>
      <c r="D2436" s="223" t="n"/>
      <c r="E2436" s="223" t="n"/>
      <c r="F2436" s="223" t="n"/>
      <c r="G2436" s="223" t="n"/>
      <c r="H2436" s="223" t="n"/>
      <c r="I2436" s="258" t="n"/>
      <c r="J2436" s="186" t="n"/>
      <c r="K2436" s="223" t="n"/>
      <c r="L2436" s="223" t="n"/>
      <c r="M2436" s="259" t="n"/>
      <c r="N2436" s="223" t="n"/>
      <c r="O2436" s="223" t="n"/>
      <c r="P2436" s="223" t="n"/>
      <c r="Q2436" s="223" t="n"/>
      <c r="R2436" s="223" t="n"/>
      <c r="S2436" s="223" t="n"/>
      <c r="T2436" s="223" t="n"/>
      <c r="U2436" s="86" t="n"/>
      <c r="V2436" s="86" t="n"/>
      <c r="W2436" s="223" t="n"/>
      <c r="X2436" s="223" t="n"/>
      <c r="Y2436" s="262" t="n"/>
      <c r="Z2436" s="226" t="n"/>
      <c r="AA2436" s="241" t="n"/>
      <c r="AB2436" s="237" t="n"/>
    </row>
    <row r="2437" ht="15" customHeight="1" s="283">
      <c r="A2437" s="109" t="n"/>
      <c r="B2437" s="222" t="n"/>
      <c r="C2437" s="223" t="n"/>
      <c r="D2437" s="223" t="n"/>
      <c r="E2437" s="223" t="n"/>
      <c r="F2437" s="223" t="n"/>
      <c r="G2437" s="223" t="n"/>
      <c r="H2437" s="223" t="n"/>
      <c r="I2437" s="258" t="n"/>
      <c r="J2437" s="186" t="n"/>
      <c r="K2437" s="223" t="n"/>
      <c r="L2437" s="223" t="n"/>
      <c r="M2437" s="259" t="n"/>
      <c r="N2437" s="223" t="n"/>
      <c r="O2437" s="223" t="n"/>
      <c r="P2437" s="223" t="n"/>
      <c r="Q2437" s="223" t="n"/>
      <c r="R2437" s="223" t="n"/>
      <c r="S2437" s="223" t="n"/>
      <c r="T2437" s="223" t="n"/>
      <c r="U2437" s="86" t="n"/>
      <c r="V2437" s="86" t="n"/>
      <c r="W2437" s="223" t="n"/>
      <c r="X2437" s="223" t="n"/>
      <c r="Y2437" s="262" t="n"/>
      <c r="Z2437" s="226" t="n"/>
      <c r="AA2437" s="241" t="n"/>
      <c r="AB2437" s="237" t="n"/>
    </row>
    <row r="2438" ht="15" customHeight="1" s="283">
      <c r="A2438" s="109" t="n"/>
      <c r="B2438" s="222" t="n"/>
      <c r="C2438" s="223" t="n"/>
      <c r="D2438" s="223" t="n"/>
      <c r="E2438" s="223" t="n"/>
      <c r="F2438" s="223" t="n"/>
      <c r="G2438" s="223" t="n"/>
      <c r="H2438" s="223" t="n"/>
      <c r="I2438" s="258" t="n"/>
      <c r="J2438" s="186" t="n"/>
      <c r="K2438" s="223" t="n"/>
      <c r="L2438" s="223" t="n"/>
      <c r="M2438" s="259" t="n"/>
      <c r="N2438" s="223" t="n"/>
      <c r="O2438" s="223" t="n"/>
      <c r="P2438" s="223" t="n"/>
      <c r="Q2438" s="223" t="n"/>
      <c r="R2438" s="223" t="n"/>
      <c r="S2438" s="223" t="n"/>
      <c r="T2438" s="223" t="n"/>
      <c r="U2438" s="86" t="n"/>
      <c r="V2438" s="86" t="n"/>
      <c r="W2438" s="223" t="n"/>
      <c r="X2438" s="223" t="n"/>
      <c r="Y2438" s="262" t="n"/>
      <c r="Z2438" s="226" t="n"/>
      <c r="AA2438" s="241" t="n"/>
      <c r="AB2438" s="237" t="n"/>
    </row>
    <row r="2439" ht="15" customHeight="1" s="283">
      <c r="A2439" s="109" t="n"/>
      <c r="B2439" s="222" t="n"/>
      <c r="C2439" s="223" t="n"/>
      <c r="D2439" s="223" t="n"/>
      <c r="E2439" s="223" t="n"/>
      <c r="F2439" s="223" t="n"/>
      <c r="G2439" s="223" t="n"/>
      <c r="H2439" s="223" t="n"/>
      <c r="I2439" s="258" t="n"/>
      <c r="J2439" s="186" t="n"/>
      <c r="K2439" s="223" t="n"/>
      <c r="L2439" s="223" t="n"/>
      <c r="M2439" s="259" t="n"/>
      <c r="N2439" s="223" t="n"/>
      <c r="O2439" s="223" t="n"/>
      <c r="P2439" s="223" t="n"/>
      <c r="Q2439" s="223" t="n"/>
      <c r="R2439" s="223" t="n"/>
      <c r="S2439" s="223" t="n"/>
      <c r="T2439" s="223" t="n"/>
      <c r="U2439" s="86" t="n"/>
      <c r="V2439" s="86" t="n"/>
      <c r="W2439" s="223" t="n"/>
      <c r="X2439" s="223" t="n"/>
      <c r="Y2439" s="262" t="n"/>
      <c r="Z2439" s="226" t="n"/>
      <c r="AA2439" s="241" t="n"/>
      <c r="AB2439" s="237" t="n"/>
    </row>
    <row r="2440" ht="15" customHeight="1" s="283">
      <c r="A2440" s="109" t="n"/>
      <c r="B2440" s="222" t="n"/>
      <c r="C2440" s="223" t="n"/>
      <c r="D2440" s="223" t="n"/>
      <c r="E2440" s="223" t="n"/>
      <c r="F2440" s="223" t="n"/>
      <c r="G2440" s="223" t="n"/>
      <c r="H2440" s="223" t="n"/>
      <c r="I2440" s="258" t="n"/>
      <c r="J2440" s="186" t="n"/>
      <c r="K2440" s="223" t="n"/>
      <c r="L2440" s="223" t="n"/>
      <c r="M2440" s="259" t="n"/>
      <c r="N2440" s="223" t="n"/>
      <c r="O2440" s="223" t="n"/>
      <c r="P2440" s="223" t="n"/>
      <c r="Q2440" s="223" t="n"/>
      <c r="R2440" s="223" t="n"/>
      <c r="S2440" s="223" t="n"/>
      <c r="T2440" s="223" t="n"/>
      <c r="U2440" s="86" t="n"/>
      <c r="V2440" s="86" t="n"/>
      <c r="W2440" s="223" t="n"/>
      <c r="X2440" s="223" t="n"/>
      <c r="Y2440" s="262" t="n"/>
      <c r="Z2440" s="226" t="n"/>
      <c r="AA2440" s="241" t="n"/>
      <c r="AB2440" s="237" t="n"/>
    </row>
    <row r="2441" ht="15" customHeight="1" s="283">
      <c r="A2441" s="109" t="n"/>
      <c r="B2441" s="222" t="n"/>
      <c r="C2441" s="223" t="n"/>
      <c r="D2441" s="223" t="n"/>
      <c r="E2441" s="223" t="n"/>
      <c r="F2441" s="223" t="n"/>
      <c r="G2441" s="223" t="n"/>
      <c r="H2441" s="223" t="n"/>
      <c r="I2441" s="258" t="n"/>
      <c r="J2441" s="186" t="n"/>
      <c r="K2441" s="223" t="n"/>
      <c r="L2441" s="223" t="n"/>
      <c r="M2441" s="259" t="n"/>
      <c r="N2441" s="223" t="n"/>
      <c r="O2441" s="223" t="n"/>
      <c r="P2441" s="223" t="n"/>
      <c r="Q2441" s="223" t="n"/>
      <c r="R2441" s="223" t="n"/>
      <c r="S2441" s="223" t="n"/>
      <c r="T2441" s="223" t="n"/>
      <c r="U2441" s="86" t="n"/>
      <c r="V2441" s="86" t="n"/>
      <c r="W2441" s="223" t="n"/>
      <c r="X2441" s="223" t="n"/>
      <c r="Y2441" s="262" t="n"/>
      <c r="Z2441" s="226" t="n"/>
      <c r="AA2441" s="241" t="n"/>
      <c r="AB2441" s="237" t="n"/>
    </row>
    <row r="2442" ht="15" customHeight="1" s="283">
      <c r="A2442" s="109" t="n"/>
      <c r="B2442" s="222" t="n"/>
      <c r="C2442" s="223" t="n"/>
      <c r="D2442" s="223" t="n"/>
      <c r="E2442" s="223" t="n"/>
      <c r="F2442" s="223" t="n"/>
      <c r="G2442" s="223" t="n"/>
      <c r="H2442" s="223" t="n"/>
      <c r="I2442" s="258" t="n"/>
      <c r="J2442" s="186" t="n"/>
      <c r="K2442" s="223" t="n"/>
      <c r="L2442" s="223" t="n"/>
      <c r="M2442" s="259" t="n"/>
      <c r="N2442" s="223" t="n"/>
      <c r="O2442" s="223" t="n"/>
      <c r="P2442" s="223" t="n"/>
      <c r="Q2442" s="223" t="n"/>
      <c r="R2442" s="223" t="n"/>
      <c r="S2442" s="223" t="n"/>
      <c r="T2442" s="223" t="n"/>
      <c r="U2442" s="86" t="n"/>
      <c r="V2442" s="86" t="n"/>
      <c r="W2442" s="223" t="n"/>
      <c r="X2442" s="223" t="n"/>
      <c r="Y2442" s="262" t="n"/>
      <c r="Z2442" s="226" t="n"/>
      <c r="AA2442" s="241" t="n"/>
      <c r="AB2442" s="237" t="n"/>
    </row>
    <row r="2443" ht="15" customHeight="1" s="283">
      <c r="A2443" s="109" t="n"/>
      <c r="B2443" s="222" t="n"/>
      <c r="C2443" s="223" t="n"/>
      <c r="D2443" s="223" t="n"/>
      <c r="E2443" s="223" t="n"/>
      <c r="F2443" s="223" t="n"/>
      <c r="G2443" s="223" t="n"/>
      <c r="H2443" s="223" t="n"/>
      <c r="I2443" s="258" t="n"/>
      <c r="J2443" s="186" t="n"/>
      <c r="K2443" s="223" t="n"/>
      <c r="L2443" s="223" t="n"/>
      <c r="M2443" s="259" t="n"/>
      <c r="N2443" s="223" t="n"/>
      <c r="O2443" s="223" t="n"/>
      <c r="P2443" s="223" t="n"/>
      <c r="Q2443" s="223" t="n"/>
      <c r="R2443" s="223" t="n"/>
      <c r="S2443" s="223" t="n"/>
      <c r="T2443" s="223" t="n"/>
      <c r="U2443" s="86" t="n"/>
      <c r="V2443" s="86" t="n"/>
      <c r="W2443" s="223" t="n"/>
      <c r="X2443" s="223" t="n"/>
      <c r="Y2443" s="262" t="n"/>
      <c r="Z2443" s="226" t="n"/>
      <c r="AA2443" s="241" t="n"/>
      <c r="AB2443" s="237" t="n"/>
    </row>
    <row r="2444" ht="15" customHeight="1" s="283">
      <c r="A2444" s="109" t="n"/>
      <c r="B2444" s="222" t="n"/>
      <c r="C2444" s="223" t="n"/>
      <c r="D2444" s="223" t="n"/>
      <c r="E2444" s="223" t="n"/>
      <c r="F2444" s="223" t="n"/>
      <c r="G2444" s="223" t="n"/>
      <c r="H2444" s="223" t="n"/>
      <c r="I2444" s="258" t="n"/>
      <c r="J2444" s="186" t="n"/>
      <c r="K2444" s="223" t="n"/>
      <c r="L2444" s="223" t="n"/>
      <c r="M2444" s="259" t="n"/>
      <c r="N2444" s="223" t="n"/>
      <c r="O2444" s="223" t="n"/>
      <c r="P2444" s="223" t="n"/>
      <c r="Q2444" s="223" t="n"/>
      <c r="R2444" s="223" t="n"/>
      <c r="S2444" s="223" t="n"/>
      <c r="T2444" s="223" t="n"/>
      <c r="U2444" s="86" t="n"/>
      <c r="V2444" s="86" t="n"/>
      <c r="W2444" s="223" t="n"/>
      <c r="X2444" s="223" t="n"/>
      <c r="Y2444" s="262" t="n"/>
      <c r="Z2444" s="226" t="n"/>
      <c r="AA2444" s="241" t="n"/>
      <c r="AB2444" s="237" t="n"/>
    </row>
    <row r="2445" ht="15" customHeight="1" s="283">
      <c r="A2445" s="109" t="n"/>
      <c r="B2445" s="222" t="n"/>
      <c r="C2445" s="223" t="n"/>
      <c r="D2445" s="223" t="n"/>
      <c r="E2445" s="223" t="n"/>
      <c r="F2445" s="223" t="n"/>
      <c r="G2445" s="223" t="n"/>
      <c r="H2445" s="223" t="n"/>
      <c r="I2445" s="258" t="n"/>
      <c r="J2445" s="186" t="n"/>
      <c r="K2445" s="223" t="n"/>
      <c r="L2445" s="223" t="n"/>
      <c r="M2445" s="259" t="n"/>
      <c r="N2445" s="223" t="n"/>
      <c r="O2445" s="223" t="n"/>
      <c r="P2445" s="223" t="n"/>
      <c r="Q2445" s="223" t="n"/>
      <c r="R2445" s="223" t="n"/>
      <c r="S2445" s="223" t="n"/>
      <c r="T2445" s="223" t="n"/>
      <c r="U2445" s="86" t="n"/>
      <c r="V2445" s="86" t="n"/>
      <c r="W2445" s="223" t="n"/>
      <c r="X2445" s="223" t="n"/>
      <c r="Y2445" s="262" t="n"/>
      <c r="Z2445" s="226" t="n"/>
      <c r="AA2445" s="241" t="n"/>
      <c r="AB2445" s="237" t="n"/>
    </row>
    <row r="2446" ht="15" customHeight="1" s="283">
      <c r="A2446" s="109" t="n"/>
      <c r="B2446" s="222" t="n"/>
      <c r="C2446" s="223" t="n"/>
      <c r="D2446" s="223" t="n"/>
      <c r="E2446" s="223" t="n"/>
      <c r="F2446" s="223" t="n"/>
      <c r="G2446" s="223" t="n"/>
      <c r="H2446" s="223" t="n"/>
      <c r="I2446" s="258" t="n"/>
      <c r="J2446" s="186" t="n"/>
      <c r="K2446" s="223" t="n"/>
      <c r="L2446" s="223" t="n"/>
      <c r="M2446" s="259" t="n"/>
      <c r="N2446" s="223" t="n"/>
      <c r="O2446" s="223" t="n"/>
      <c r="P2446" s="223" t="n"/>
      <c r="Q2446" s="223" t="n"/>
      <c r="R2446" s="223" t="n"/>
      <c r="S2446" s="223" t="n"/>
      <c r="T2446" s="223" t="n"/>
      <c r="U2446" s="86" t="n"/>
      <c r="V2446" s="86" t="n"/>
      <c r="W2446" s="223" t="n"/>
      <c r="X2446" s="223" t="n"/>
      <c r="Y2446" s="262" t="n"/>
      <c r="Z2446" s="226" t="n"/>
      <c r="AA2446" s="241" t="n"/>
      <c r="AB2446" s="237" t="n"/>
    </row>
    <row r="2447" ht="15" customHeight="1" s="283">
      <c r="A2447" s="109" t="n"/>
      <c r="B2447" s="222" t="n"/>
      <c r="C2447" s="223" t="n"/>
      <c r="D2447" s="223" t="n"/>
      <c r="E2447" s="223" t="n"/>
      <c r="F2447" s="223" t="n"/>
      <c r="G2447" s="223" t="n"/>
      <c r="H2447" s="223" t="n"/>
      <c r="I2447" s="258" t="n"/>
      <c r="J2447" s="186" t="n"/>
      <c r="K2447" s="223" t="n"/>
      <c r="L2447" s="223" t="n"/>
      <c r="M2447" s="259" t="n"/>
      <c r="N2447" s="223" t="n"/>
      <c r="O2447" s="223" t="n"/>
      <c r="P2447" s="223" t="n"/>
      <c r="Q2447" s="223" t="n"/>
      <c r="R2447" s="223" t="n"/>
      <c r="S2447" s="223" t="n"/>
      <c r="T2447" s="223" t="n"/>
      <c r="U2447" s="86" t="n"/>
      <c r="V2447" s="86" t="n"/>
      <c r="W2447" s="223" t="n"/>
      <c r="X2447" s="223" t="n"/>
      <c r="Y2447" s="262" t="n"/>
      <c r="Z2447" s="226" t="n"/>
      <c r="AA2447" s="241" t="n"/>
      <c r="AB2447" s="237" t="n"/>
    </row>
    <row r="2448" ht="15" customHeight="1" s="283">
      <c r="A2448" s="109" t="n"/>
      <c r="B2448" s="222" t="n"/>
      <c r="C2448" s="223" t="n"/>
      <c r="D2448" s="223" t="n"/>
      <c r="E2448" s="223" t="n"/>
      <c r="F2448" s="223" t="n"/>
      <c r="G2448" s="223" t="n"/>
      <c r="H2448" s="223" t="n"/>
      <c r="I2448" s="258" t="n"/>
      <c r="J2448" s="186" t="n"/>
      <c r="K2448" s="223" t="n"/>
      <c r="L2448" s="223" t="n"/>
      <c r="M2448" s="259" t="n"/>
      <c r="N2448" s="223" t="n"/>
      <c r="O2448" s="223" t="n"/>
      <c r="P2448" s="223" t="n"/>
      <c r="Q2448" s="223" t="n"/>
      <c r="R2448" s="223" t="n"/>
      <c r="S2448" s="223" t="n"/>
      <c r="T2448" s="223" t="n"/>
      <c r="U2448" s="86" t="n"/>
      <c r="V2448" s="86" t="n"/>
      <c r="W2448" s="223" t="n"/>
      <c r="X2448" s="223" t="n"/>
      <c r="Y2448" s="262" t="n"/>
      <c r="Z2448" s="226" t="n"/>
      <c r="AA2448" s="241" t="n"/>
      <c r="AB2448" s="237" t="n"/>
    </row>
    <row r="2449" ht="15" customHeight="1" s="283">
      <c r="A2449" s="109" t="n"/>
      <c r="B2449" s="222" t="n"/>
      <c r="C2449" s="223" t="n"/>
      <c r="D2449" s="223" t="n"/>
      <c r="E2449" s="223" t="n"/>
      <c r="F2449" s="223" t="n"/>
      <c r="G2449" s="223" t="n"/>
      <c r="H2449" s="223" t="n"/>
      <c r="I2449" s="258" t="n"/>
      <c r="J2449" s="186" t="n"/>
      <c r="K2449" s="223" t="n"/>
      <c r="L2449" s="223" t="n"/>
      <c r="M2449" s="259" t="n"/>
      <c r="N2449" s="223" t="n"/>
      <c r="O2449" s="223" t="n"/>
      <c r="P2449" s="223" t="n"/>
      <c r="Q2449" s="223" t="n"/>
      <c r="R2449" s="223" t="n"/>
      <c r="S2449" s="223" t="n"/>
      <c r="T2449" s="223" t="n"/>
      <c r="U2449" s="86" t="n"/>
      <c r="V2449" s="86" t="n"/>
      <c r="W2449" s="223" t="n"/>
      <c r="X2449" s="223" t="n"/>
      <c r="Y2449" s="262" t="n"/>
      <c r="Z2449" s="226" t="n"/>
      <c r="AA2449" s="241" t="n"/>
      <c r="AB2449" s="237" t="n"/>
    </row>
    <row r="2450" ht="15" customHeight="1" s="283">
      <c r="A2450" s="109" t="n"/>
      <c r="B2450" s="222" t="n"/>
      <c r="C2450" s="223" t="n"/>
      <c r="D2450" s="223" t="n"/>
      <c r="E2450" s="223" t="n"/>
      <c r="F2450" s="223" t="n"/>
      <c r="G2450" s="223" t="n"/>
      <c r="H2450" s="223" t="n"/>
      <c r="I2450" s="258" t="n"/>
      <c r="J2450" s="186" t="n"/>
      <c r="K2450" s="223" t="n"/>
      <c r="L2450" s="223" t="n"/>
      <c r="M2450" s="259" t="n"/>
      <c r="N2450" s="223" t="n"/>
      <c r="O2450" s="223" t="n"/>
      <c r="P2450" s="223" t="n"/>
      <c r="Q2450" s="223" t="n"/>
      <c r="R2450" s="223" t="n"/>
      <c r="S2450" s="223" t="n"/>
      <c r="T2450" s="223" t="n"/>
      <c r="U2450" s="86" t="n"/>
      <c r="V2450" s="86" t="n"/>
      <c r="W2450" s="223" t="n"/>
      <c r="X2450" s="223" t="n"/>
      <c r="Y2450" s="262" t="n"/>
      <c r="Z2450" s="226" t="n"/>
      <c r="AA2450" s="241" t="n"/>
      <c r="AB2450" s="237" t="n"/>
    </row>
    <row r="2451" ht="15" customHeight="1" s="283">
      <c r="A2451" s="109" t="n"/>
      <c r="B2451" s="222" t="n"/>
      <c r="C2451" s="223" t="n"/>
      <c r="D2451" s="223" t="n"/>
      <c r="E2451" s="223" t="n"/>
      <c r="F2451" s="223" t="n"/>
      <c r="G2451" s="223" t="n"/>
      <c r="H2451" s="223" t="n"/>
      <c r="I2451" s="258" t="n"/>
      <c r="J2451" s="186" t="n"/>
      <c r="K2451" s="223" t="n"/>
      <c r="L2451" s="223" t="n"/>
      <c r="M2451" s="259" t="n"/>
      <c r="N2451" s="223" t="n"/>
      <c r="O2451" s="223" t="n"/>
      <c r="P2451" s="223" t="n"/>
      <c r="Q2451" s="223" t="n"/>
      <c r="R2451" s="223" t="n"/>
      <c r="S2451" s="223" t="n"/>
      <c r="T2451" s="223" t="n"/>
      <c r="U2451" s="86" t="n"/>
      <c r="V2451" s="86" t="n"/>
      <c r="W2451" s="223" t="n"/>
      <c r="X2451" s="223" t="n"/>
      <c r="Y2451" s="262" t="n"/>
      <c r="Z2451" s="226" t="n"/>
      <c r="AA2451" s="241" t="n"/>
      <c r="AB2451" s="237" t="n"/>
    </row>
    <row r="2452" ht="15" customHeight="1" s="283">
      <c r="A2452" s="109" t="n"/>
      <c r="B2452" s="222" t="n"/>
      <c r="C2452" s="223" t="n"/>
      <c r="D2452" s="223" t="n"/>
      <c r="E2452" s="223" t="n"/>
      <c r="F2452" s="223" t="n"/>
      <c r="G2452" s="223" t="n"/>
      <c r="H2452" s="223" t="n"/>
      <c r="I2452" s="258" t="n"/>
      <c r="J2452" s="186" t="n"/>
      <c r="K2452" s="223" t="n"/>
      <c r="L2452" s="223" t="n"/>
      <c r="M2452" s="259" t="n"/>
      <c r="N2452" s="223" t="n"/>
      <c r="O2452" s="223" t="n"/>
      <c r="P2452" s="223" t="n"/>
      <c r="Q2452" s="223" t="n"/>
      <c r="R2452" s="223" t="n"/>
      <c r="S2452" s="223" t="n"/>
      <c r="T2452" s="223" t="n"/>
      <c r="U2452" s="86" t="n"/>
      <c r="V2452" s="86" t="n"/>
      <c r="W2452" s="223" t="n"/>
      <c r="X2452" s="223" t="n"/>
      <c r="Y2452" s="262" t="n"/>
      <c r="Z2452" s="226" t="n"/>
      <c r="AA2452" s="241" t="n"/>
      <c r="AB2452" s="237" t="n"/>
    </row>
    <row r="2453" ht="15" customHeight="1" s="283">
      <c r="A2453" s="109" t="n"/>
      <c r="B2453" s="222" t="n"/>
      <c r="C2453" s="223" t="n"/>
      <c r="D2453" s="223" t="n"/>
      <c r="E2453" s="223" t="n"/>
      <c r="F2453" s="223" t="n"/>
      <c r="G2453" s="223" t="n"/>
      <c r="H2453" s="223" t="n"/>
      <c r="I2453" s="258" t="n"/>
      <c r="J2453" s="186" t="n"/>
      <c r="K2453" s="223" t="n"/>
      <c r="L2453" s="223" t="n"/>
      <c r="M2453" s="259" t="n"/>
      <c r="N2453" s="223" t="n"/>
      <c r="O2453" s="223" t="n"/>
      <c r="P2453" s="223" t="n"/>
      <c r="Q2453" s="223" t="n"/>
      <c r="R2453" s="223" t="n"/>
      <c r="S2453" s="223" t="n"/>
      <c r="T2453" s="223" t="n"/>
      <c r="U2453" s="86" t="n"/>
      <c r="V2453" s="86" t="n"/>
      <c r="W2453" s="223" t="n"/>
      <c r="X2453" s="223" t="n"/>
      <c r="Y2453" s="262" t="n"/>
      <c r="Z2453" s="226" t="n"/>
      <c r="AA2453" s="241" t="n"/>
      <c r="AB2453" s="237" t="n"/>
    </row>
    <row r="2454" ht="15" customHeight="1" s="283">
      <c r="A2454" s="109" t="n"/>
      <c r="B2454" s="222" t="n"/>
      <c r="C2454" s="223" t="n"/>
      <c r="D2454" s="223" t="n"/>
      <c r="E2454" s="223" t="n"/>
      <c r="F2454" s="223" t="n"/>
      <c r="G2454" s="223" t="n"/>
      <c r="H2454" s="223" t="n"/>
      <c r="I2454" s="258" t="n"/>
      <c r="J2454" s="186" t="n"/>
      <c r="K2454" s="223" t="n"/>
      <c r="L2454" s="223" t="n"/>
      <c r="M2454" s="259" t="n"/>
      <c r="N2454" s="223" t="n"/>
      <c r="O2454" s="223" t="n"/>
      <c r="P2454" s="223" t="n"/>
      <c r="Q2454" s="223" t="n"/>
      <c r="R2454" s="223" t="n"/>
      <c r="S2454" s="223" t="n"/>
      <c r="T2454" s="223" t="n"/>
      <c r="U2454" s="86" t="n"/>
      <c r="V2454" s="86" t="n"/>
      <c r="W2454" s="223" t="n"/>
      <c r="X2454" s="223" t="n"/>
      <c r="Y2454" s="262" t="n"/>
      <c r="Z2454" s="226" t="n"/>
      <c r="AA2454" s="241" t="n"/>
      <c r="AB2454" s="237" t="n"/>
    </row>
    <row r="2455" ht="15" customHeight="1" s="283">
      <c r="A2455" s="109" t="n"/>
      <c r="B2455" s="222" t="n"/>
      <c r="C2455" s="223" t="n"/>
      <c r="D2455" s="223" t="n"/>
      <c r="E2455" s="223" t="n"/>
      <c r="F2455" s="223" t="n"/>
      <c r="G2455" s="223" t="n"/>
      <c r="H2455" s="223" t="n"/>
      <c r="I2455" s="258" t="n"/>
      <c r="J2455" s="186" t="n"/>
      <c r="K2455" s="223" t="n"/>
      <c r="L2455" s="223" t="n"/>
      <c r="M2455" s="259" t="n"/>
      <c r="N2455" s="223" t="n"/>
      <c r="O2455" s="223" t="n"/>
      <c r="P2455" s="223" t="n"/>
      <c r="Q2455" s="223" t="n"/>
      <c r="R2455" s="223" t="n"/>
      <c r="S2455" s="223" t="n"/>
      <c r="T2455" s="223" t="n"/>
      <c r="U2455" s="86" t="n"/>
      <c r="V2455" s="86" t="n"/>
      <c r="W2455" s="223" t="n"/>
      <c r="X2455" s="223" t="n"/>
      <c r="Y2455" s="262" t="n"/>
      <c r="Z2455" s="226" t="n"/>
      <c r="AA2455" s="241" t="n"/>
      <c r="AB2455" s="237" t="n"/>
    </row>
    <row r="2456" ht="15" customHeight="1" s="283">
      <c r="A2456" s="109" t="n"/>
      <c r="B2456" s="222" t="n"/>
      <c r="C2456" s="223" t="n"/>
      <c r="D2456" s="223" t="n"/>
      <c r="E2456" s="223" t="n"/>
      <c r="F2456" s="223" t="n"/>
      <c r="G2456" s="223" t="n"/>
      <c r="H2456" s="223" t="n"/>
      <c r="I2456" s="258" t="n"/>
      <c r="J2456" s="186" t="n"/>
      <c r="K2456" s="223" t="n"/>
      <c r="L2456" s="223" t="n"/>
      <c r="M2456" s="259" t="n"/>
      <c r="N2456" s="223" t="n"/>
      <c r="O2456" s="223" t="n"/>
      <c r="P2456" s="223" t="n"/>
      <c r="Q2456" s="223" t="n"/>
      <c r="R2456" s="223" t="n"/>
      <c r="S2456" s="223" t="n"/>
      <c r="T2456" s="223" t="n"/>
      <c r="U2456" s="86" t="n"/>
      <c r="V2456" s="86" t="n"/>
      <c r="W2456" s="223" t="n"/>
      <c r="X2456" s="223" t="n"/>
      <c r="Y2456" s="262" t="n"/>
      <c r="Z2456" s="226" t="n"/>
      <c r="AA2456" s="241" t="n"/>
      <c r="AB2456" s="237" t="n"/>
    </row>
    <row r="2457" ht="15" customHeight="1" s="283">
      <c r="A2457" s="109" t="n"/>
      <c r="B2457" s="222" t="n"/>
      <c r="C2457" s="223" t="n"/>
      <c r="D2457" s="223" t="n"/>
      <c r="E2457" s="223" t="n"/>
      <c r="F2457" s="223" t="n"/>
      <c r="G2457" s="223" t="n"/>
      <c r="H2457" s="223" t="n"/>
      <c r="I2457" s="258" t="n"/>
      <c r="J2457" s="186" t="n"/>
      <c r="K2457" s="223" t="n"/>
      <c r="L2457" s="223" t="n"/>
      <c r="M2457" s="259" t="n"/>
      <c r="N2457" s="223" t="n"/>
      <c r="O2457" s="223" t="n"/>
      <c r="P2457" s="223" t="n"/>
      <c r="Q2457" s="223" t="n"/>
      <c r="R2457" s="223" t="n"/>
      <c r="S2457" s="223" t="n"/>
      <c r="T2457" s="223" t="n"/>
      <c r="U2457" s="86" t="n"/>
      <c r="V2457" s="86" t="n"/>
      <c r="W2457" s="223" t="n"/>
      <c r="X2457" s="223" t="n"/>
      <c r="Y2457" s="262" t="n"/>
      <c r="Z2457" s="226" t="n"/>
      <c r="AA2457" s="241" t="n"/>
      <c r="AB2457" s="237" t="n"/>
    </row>
    <row r="2458" ht="15" customHeight="1" s="283">
      <c r="A2458" s="109" t="n"/>
      <c r="B2458" s="222" t="n"/>
      <c r="C2458" s="223" t="n"/>
      <c r="D2458" s="223" t="n"/>
      <c r="E2458" s="223" t="n"/>
      <c r="F2458" s="223" t="n"/>
      <c r="G2458" s="223" t="n"/>
      <c r="H2458" s="223" t="n"/>
      <c r="I2458" s="258" t="n"/>
      <c r="J2458" s="186" t="n"/>
      <c r="K2458" s="223" t="n"/>
      <c r="L2458" s="223" t="n"/>
      <c r="M2458" s="259" t="n"/>
      <c r="N2458" s="223" t="n"/>
      <c r="O2458" s="223" t="n"/>
      <c r="P2458" s="223" t="n"/>
      <c r="Q2458" s="223" t="n"/>
      <c r="R2458" s="223" t="n"/>
      <c r="S2458" s="223" t="n"/>
      <c r="T2458" s="223" t="n"/>
      <c r="U2458" s="86" t="n"/>
      <c r="V2458" s="86" t="n"/>
      <c r="W2458" s="223" t="n"/>
      <c r="X2458" s="223" t="n"/>
      <c r="Y2458" s="262" t="n"/>
      <c r="Z2458" s="226" t="n"/>
      <c r="AA2458" s="241" t="n"/>
      <c r="AB2458" s="237" t="n"/>
    </row>
    <row r="2459" ht="15" customHeight="1" s="283">
      <c r="A2459" s="109" t="n"/>
      <c r="B2459" s="222" t="n"/>
      <c r="C2459" s="223" t="n"/>
      <c r="D2459" s="223" t="n"/>
      <c r="E2459" s="223" t="n"/>
      <c r="F2459" s="223" t="n"/>
      <c r="G2459" s="223" t="n"/>
      <c r="H2459" s="223" t="n"/>
      <c r="I2459" s="258" t="n"/>
      <c r="J2459" s="186" t="n"/>
      <c r="K2459" s="223" t="n"/>
      <c r="L2459" s="223" t="n"/>
      <c r="M2459" s="259" t="n"/>
      <c r="N2459" s="223" t="n"/>
      <c r="O2459" s="223" t="n"/>
      <c r="P2459" s="223" t="n"/>
      <c r="Q2459" s="223" t="n"/>
      <c r="R2459" s="223" t="n"/>
      <c r="S2459" s="223" t="n"/>
      <c r="T2459" s="223" t="n"/>
      <c r="U2459" s="86" t="n"/>
      <c r="V2459" s="86" t="n"/>
      <c r="W2459" s="223" t="n"/>
      <c r="X2459" s="223" t="n"/>
      <c r="Y2459" s="262" t="n"/>
      <c r="Z2459" s="226" t="n"/>
      <c r="AA2459" s="241" t="n"/>
      <c r="AB2459" s="237" t="n"/>
    </row>
    <row r="2460" ht="15" customHeight="1" s="283">
      <c r="A2460" s="109" t="n"/>
      <c r="B2460" s="222" t="n"/>
      <c r="C2460" s="223" t="n"/>
      <c r="D2460" s="223" t="n"/>
      <c r="E2460" s="223" t="n"/>
      <c r="F2460" s="223" t="n"/>
      <c r="G2460" s="223" t="n"/>
      <c r="H2460" s="223" t="n"/>
      <c r="I2460" s="258" t="n"/>
      <c r="J2460" s="186" t="n"/>
      <c r="K2460" s="223" t="n"/>
      <c r="L2460" s="223" t="n"/>
      <c r="M2460" s="259" t="n"/>
      <c r="N2460" s="223" t="n"/>
      <c r="O2460" s="223" t="n"/>
      <c r="P2460" s="223" t="n"/>
      <c r="Q2460" s="223" t="n"/>
      <c r="R2460" s="223" t="n"/>
      <c r="S2460" s="223" t="n"/>
      <c r="T2460" s="223" t="n"/>
      <c r="U2460" s="86" t="n"/>
      <c r="V2460" s="86" t="n"/>
      <c r="W2460" s="223" t="n"/>
      <c r="X2460" s="223" t="n"/>
      <c r="Y2460" s="262" t="n"/>
      <c r="Z2460" s="226" t="n"/>
      <c r="AA2460" s="241" t="n"/>
      <c r="AB2460" s="237" t="n"/>
    </row>
    <row r="2461" ht="15" customHeight="1" s="283">
      <c r="A2461" s="109" t="n"/>
      <c r="B2461" s="222" t="n"/>
      <c r="C2461" s="223" t="n"/>
      <c r="D2461" s="223" t="n"/>
      <c r="E2461" s="223" t="n"/>
      <c r="F2461" s="223" t="n"/>
      <c r="G2461" s="223" t="n"/>
      <c r="H2461" s="223" t="n"/>
      <c r="I2461" s="258" t="n"/>
      <c r="J2461" s="186" t="n"/>
      <c r="K2461" s="223" t="n"/>
      <c r="L2461" s="223" t="n"/>
      <c r="M2461" s="259" t="n"/>
      <c r="N2461" s="223" t="n"/>
      <c r="O2461" s="223" t="n"/>
      <c r="P2461" s="223" t="n"/>
      <c r="Q2461" s="223" t="n"/>
      <c r="R2461" s="223" t="n"/>
      <c r="S2461" s="223" t="n"/>
      <c r="T2461" s="223" t="n"/>
      <c r="U2461" s="86" t="n"/>
      <c r="V2461" s="86" t="n"/>
      <c r="W2461" s="223" t="n"/>
      <c r="X2461" s="223" t="n"/>
      <c r="Y2461" s="262" t="n"/>
      <c r="Z2461" s="226" t="n"/>
      <c r="AA2461" s="241" t="n"/>
      <c r="AB2461" s="237" t="n"/>
    </row>
    <row r="2462" ht="15" customHeight="1" s="283">
      <c r="A2462" s="109" t="n"/>
      <c r="B2462" s="222" t="n"/>
      <c r="C2462" s="223" t="n"/>
      <c r="D2462" s="223" t="n"/>
      <c r="E2462" s="223" t="n"/>
      <c r="F2462" s="223" t="n"/>
      <c r="G2462" s="223" t="n"/>
      <c r="H2462" s="223" t="n"/>
      <c r="I2462" s="258" t="n"/>
      <c r="J2462" s="186" t="n"/>
      <c r="K2462" s="223" t="n"/>
      <c r="L2462" s="223" t="n"/>
      <c r="M2462" s="259" t="n"/>
      <c r="N2462" s="223" t="n"/>
      <c r="O2462" s="223" t="n"/>
      <c r="P2462" s="223" t="n"/>
      <c r="Q2462" s="223" t="n"/>
      <c r="R2462" s="223" t="n"/>
      <c r="S2462" s="223" t="n"/>
      <c r="T2462" s="223" t="n"/>
      <c r="U2462" s="86" t="n"/>
      <c r="V2462" s="86" t="n"/>
      <c r="W2462" s="223" t="n"/>
      <c r="X2462" s="223" t="n"/>
      <c r="Y2462" s="262" t="n"/>
      <c r="Z2462" s="226" t="n"/>
      <c r="AA2462" s="241" t="n"/>
      <c r="AB2462" s="237" t="n"/>
    </row>
    <row r="2463" ht="15" customHeight="1" s="283">
      <c r="A2463" s="109" t="n"/>
      <c r="B2463" s="222" t="n"/>
      <c r="C2463" s="223" t="n"/>
      <c r="D2463" s="223" t="n"/>
      <c r="E2463" s="223" t="n"/>
      <c r="F2463" s="223" t="n"/>
      <c r="G2463" s="223" t="n"/>
      <c r="H2463" s="223" t="n"/>
      <c r="I2463" s="258" t="n"/>
      <c r="J2463" s="186" t="n"/>
      <c r="K2463" s="223" t="n"/>
      <c r="L2463" s="223" t="n"/>
      <c r="M2463" s="259" t="n"/>
      <c r="N2463" s="223" t="n"/>
      <c r="O2463" s="223" t="n"/>
      <c r="P2463" s="223" t="n"/>
      <c r="Q2463" s="223" t="n"/>
      <c r="R2463" s="223" t="n"/>
      <c r="S2463" s="223" t="n"/>
      <c r="T2463" s="223" t="n"/>
      <c r="U2463" s="86" t="n"/>
      <c r="V2463" s="86" t="n"/>
      <c r="W2463" s="223" t="n"/>
      <c r="X2463" s="223" t="n"/>
      <c r="Y2463" s="262" t="n"/>
      <c r="Z2463" s="226" t="n"/>
      <c r="AA2463" s="241" t="n"/>
      <c r="AB2463" s="237" t="n"/>
    </row>
    <row r="2464" ht="15" customHeight="1" s="283">
      <c r="A2464" s="109" t="n"/>
      <c r="B2464" s="222" t="n"/>
      <c r="C2464" s="223" t="n"/>
      <c r="D2464" s="223" t="n"/>
      <c r="E2464" s="223" t="n"/>
      <c r="F2464" s="223" t="n"/>
      <c r="G2464" s="223" t="n"/>
      <c r="H2464" s="223" t="n"/>
      <c r="I2464" s="258" t="n"/>
      <c r="J2464" s="186" t="n"/>
      <c r="K2464" s="223" t="n"/>
      <c r="L2464" s="223" t="n"/>
      <c r="M2464" s="259" t="n"/>
      <c r="N2464" s="223" t="n"/>
      <c r="O2464" s="223" t="n"/>
      <c r="P2464" s="223" t="n"/>
      <c r="Q2464" s="223" t="n"/>
      <c r="R2464" s="223" t="n"/>
      <c r="S2464" s="223" t="n"/>
      <c r="T2464" s="223" t="n"/>
      <c r="U2464" s="86" t="n"/>
      <c r="V2464" s="86" t="n"/>
      <c r="W2464" s="223" t="n"/>
      <c r="X2464" s="223" t="n"/>
      <c r="Y2464" s="262" t="n"/>
      <c r="Z2464" s="226" t="n"/>
      <c r="AA2464" s="241" t="n"/>
      <c r="AB2464" s="237" t="n"/>
    </row>
    <row r="2465" ht="15" customHeight="1" s="283">
      <c r="A2465" s="109" t="n"/>
      <c r="B2465" s="222" t="n"/>
      <c r="C2465" s="223" t="n"/>
      <c r="D2465" s="223" t="n"/>
      <c r="E2465" s="223" t="n"/>
      <c r="F2465" s="223" t="n"/>
      <c r="G2465" s="223" t="n"/>
      <c r="H2465" s="223" t="n"/>
      <c r="I2465" s="258" t="n"/>
      <c r="J2465" s="186" t="n"/>
      <c r="K2465" s="223" t="n"/>
      <c r="L2465" s="223" t="n"/>
      <c r="M2465" s="259" t="n"/>
      <c r="N2465" s="223" t="n"/>
      <c r="O2465" s="223" t="n"/>
      <c r="P2465" s="223" t="n"/>
      <c r="Q2465" s="223" t="n"/>
      <c r="R2465" s="223" t="n"/>
      <c r="S2465" s="223" t="n"/>
      <c r="T2465" s="223" t="n"/>
      <c r="U2465" s="86" t="n"/>
      <c r="V2465" s="86" t="n"/>
      <c r="W2465" s="223" t="n"/>
      <c r="X2465" s="223" t="n"/>
      <c r="Y2465" s="262" t="n"/>
      <c r="Z2465" s="226" t="n"/>
      <c r="AA2465" s="241" t="n"/>
      <c r="AB2465" s="237" t="n"/>
    </row>
    <row r="2466" ht="15" customHeight="1" s="283">
      <c r="A2466" s="109" t="n"/>
      <c r="B2466" s="222" t="n"/>
      <c r="C2466" s="223" t="n"/>
      <c r="D2466" s="223" t="n"/>
      <c r="E2466" s="223" t="n"/>
      <c r="F2466" s="223" t="n"/>
      <c r="G2466" s="223" t="n"/>
      <c r="H2466" s="223" t="n"/>
      <c r="I2466" s="258" t="n"/>
      <c r="J2466" s="186" t="n"/>
      <c r="K2466" s="223" t="n"/>
      <c r="L2466" s="223" t="n"/>
      <c r="M2466" s="259" t="n"/>
      <c r="N2466" s="223" t="n"/>
      <c r="O2466" s="223" t="n"/>
      <c r="P2466" s="223" t="n"/>
      <c r="Q2466" s="223" t="n"/>
      <c r="R2466" s="223" t="n"/>
      <c r="S2466" s="223" t="n"/>
      <c r="T2466" s="223" t="n"/>
      <c r="U2466" s="86" t="n"/>
      <c r="V2466" s="86" t="n"/>
      <c r="W2466" s="223" t="n"/>
      <c r="X2466" s="223" t="n"/>
      <c r="Y2466" s="262" t="n"/>
      <c r="Z2466" s="226" t="n"/>
      <c r="AA2466" s="241" t="n"/>
      <c r="AB2466" s="237" t="n"/>
    </row>
    <row r="2467" ht="15" customHeight="1" s="283">
      <c r="A2467" s="109" t="n"/>
      <c r="B2467" s="222" t="n"/>
      <c r="C2467" s="223" t="n"/>
      <c r="D2467" s="223" t="n"/>
      <c r="E2467" s="223" t="n"/>
      <c r="F2467" s="223" t="n"/>
      <c r="G2467" s="223" t="n"/>
      <c r="H2467" s="223" t="n"/>
      <c r="I2467" s="258" t="n"/>
      <c r="J2467" s="186" t="n"/>
      <c r="K2467" s="223" t="n"/>
      <c r="L2467" s="223" t="n"/>
      <c r="M2467" s="259" t="n"/>
      <c r="N2467" s="223" t="n"/>
      <c r="O2467" s="223" t="n"/>
      <c r="P2467" s="223" t="n"/>
      <c r="Q2467" s="223" t="n"/>
      <c r="R2467" s="223" t="n"/>
      <c r="S2467" s="223" t="n"/>
      <c r="T2467" s="223" t="n"/>
      <c r="U2467" s="86" t="n"/>
      <c r="V2467" s="86" t="n"/>
      <c r="W2467" s="223" t="n"/>
      <c r="X2467" s="223" t="n"/>
      <c r="Y2467" s="262" t="n"/>
      <c r="Z2467" s="226" t="n"/>
      <c r="AA2467" s="241" t="n"/>
      <c r="AB2467" s="237" t="n"/>
    </row>
    <row r="2468" ht="15" customHeight="1" s="283">
      <c r="A2468" s="109" t="n"/>
      <c r="B2468" s="222" t="n"/>
      <c r="C2468" s="223" t="n"/>
      <c r="D2468" s="223" t="n"/>
      <c r="E2468" s="223" t="n"/>
      <c r="F2468" s="223" t="n"/>
      <c r="G2468" s="223" t="n"/>
      <c r="H2468" s="223" t="n"/>
      <c r="I2468" s="258" t="n"/>
      <c r="J2468" s="186" t="n"/>
      <c r="K2468" s="223" t="n"/>
      <c r="L2468" s="223" t="n"/>
      <c r="M2468" s="259" t="n"/>
      <c r="N2468" s="223" t="n"/>
      <c r="O2468" s="223" t="n"/>
      <c r="P2468" s="223" t="n"/>
      <c r="Q2468" s="223" t="n"/>
      <c r="R2468" s="223" t="n"/>
      <c r="S2468" s="223" t="n"/>
      <c r="T2468" s="223" t="n"/>
      <c r="U2468" s="86" t="n"/>
      <c r="V2468" s="86" t="n"/>
      <c r="W2468" s="223" t="n"/>
      <c r="X2468" s="223" t="n"/>
      <c r="Y2468" s="262" t="n"/>
      <c r="Z2468" s="226" t="n"/>
      <c r="AA2468" s="241" t="n"/>
      <c r="AB2468" s="237" t="n"/>
    </row>
    <row r="2469" ht="15" customHeight="1" s="283">
      <c r="A2469" s="109" t="n"/>
      <c r="B2469" s="222" t="n"/>
      <c r="C2469" s="223" t="n"/>
      <c r="D2469" s="223" t="n"/>
      <c r="E2469" s="223" t="n"/>
      <c r="F2469" s="223" t="n"/>
      <c r="G2469" s="223" t="n"/>
      <c r="H2469" s="223" t="n"/>
      <c r="I2469" s="258" t="n"/>
      <c r="J2469" s="186" t="n"/>
      <c r="K2469" s="223" t="n"/>
      <c r="L2469" s="223" t="n"/>
      <c r="M2469" s="259" t="n"/>
      <c r="N2469" s="223" t="n"/>
      <c r="O2469" s="223" t="n"/>
      <c r="P2469" s="223" t="n"/>
      <c r="Q2469" s="223" t="n"/>
      <c r="R2469" s="223" t="n"/>
      <c r="S2469" s="223" t="n"/>
      <c r="T2469" s="223" t="n"/>
      <c r="U2469" s="86" t="n"/>
      <c r="V2469" s="86" t="n"/>
      <c r="W2469" s="223" t="n"/>
      <c r="X2469" s="223" t="n"/>
      <c r="Y2469" s="262" t="n"/>
      <c r="Z2469" s="226" t="n"/>
      <c r="AA2469" s="241" t="n"/>
      <c r="AB2469" s="237" t="n"/>
    </row>
    <row r="2470" ht="15" customHeight="1" s="283">
      <c r="A2470" s="109" t="n"/>
      <c r="B2470" s="222" t="n"/>
      <c r="C2470" s="223" t="n"/>
      <c r="D2470" s="223" t="n"/>
      <c r="E2470" s="223" t="n"/>
      <c r="F2470" s="223" t="n"/>
      <c r="G2470" s="223" t="n"/>
      <c r="H2470" s="223" t="n"/>
      <c r="I2470" s="258" t="n"/>
      <c r="J2470" s="186" t="n"/>
      <c r="K2470" s="223" t="n"/>
      <c r="L2470" s="223" t="n"/>
      <c r="M2470" s="259" t="n"/>
      <c r="N2470" s="223" t="n"/>
      <c r="O2470" s="223" t="n"/>
      <c r="P2470" s="223" t="n"/>
      <c r="Q2470" s="223" t="n"/>
      <c r="R2470" s="223" t="n"/>
      <c r="S2470" s="223" t="n"/>
      <c r="T2470" s="223" t="n"/>
      <c r="U2470" s="86" t="n"/>
      <c r="V2470" s="86" t="n"/>
      <c r="W2470" s="223" t="n"/>
      <c r="X2470" s="223" t="n"/>
      <c r="Y2470" s="262" t="n"/>
      <c r="Z2470" s="226" t="n"/>
      <c r="AA2470" s="241" t="n"/>
      <c r="AB2470" s="237" t="n"/>
    </row>
    <row r="2471" ht="15" customHeight="1" s="283">
      <c r="A2471" s="109" t="n"/>
      <c r="B2471" s="222" t="n"/>
      <c r="C2471" s="223" t="n"/>
      <c r="D2471" s="223" t="n"/>
      <c r="E2471" s="223" t="n"/>
      <c r="F2471" s="223" t="n"/>
      <c r="G2471" s="223" t="n"/>
      <c r="H2471" s="223" t="n"/>
      <c r="I2471" s="258" t="n"/>
      <c r="J2471" s="186" t="n"/>
      <c r="K2471" s="223" t="n"/>
      <c r="L2471" s="223" t="n"/>
      <c r="M2471" s="259" t="n"/>
      <c r="N2471" s="223" t="n"/>
      <c r="O2471" s="223" t="n"/>
      <c r="P2471" s="223" t="n"/>
      <c r="Q2471" s="223" t="n"/>
      <c r="R2471" s="223" t="n"/>
      <c r="S2471" s="223" t="n"/>
      <c r="T2471" s="223" t="n"/>
      <c r="U2471" s="86" t="n"/>
      <c r="V2471" s="86" t="n"/>
      <c r="W2471" s="223" t="n"/>
      <c r="X2471" s="223" t="n"/>
      <c r="Y2471" s="262" t="n"/>
      <c r="Z2471" s="226" t="n"/>
      <c r="AA2471" s="241" t="n"/>
      <c r="AB2471" s="237" t="n"/>
    </row>
    <row r="2472" ht="15" customHeight="1" s="283">
      <c r="A2472" s="109" t="n"/>
      <c r="B2472" s="222" t="n"/>
      <c r="C2472" s="223" t="n"/>
      <c r="D2472" s="223" t="n"/>
      <c r="E2472" s="223" t="n"/>
      <c r="F2472" s="223" t="n"/>
      <c r="G2472" s="223" t="n"/>
      <c r="H2472" s="223" t="n"/>
      <c r="I2472" s="258" t="n"/>
      <c r="J2472" s="186" t="n"/>
      <c r="K2472" s="223" t="n"/>
      <c r="L2472" s="223" t="n"/>
      <c r="M2472" s="259" t="n"/>
      <c r="N2472" s="223" t="n"/>
      <c r="O2472" s="223" t="n"/>
      <c r="P2472" s="223" t="n"/>
      <c r="Q2472" s="223" t="n"/>
      <c r="R2472" s="223" t="n"/>
      <c r="S2472" s="223" t="n"/>
      <c r="T2472" s="223" t="n"/>
      <c r="U2472" s="86" t="n"/>
      <c r="V2472" s="86" t="n"/>
      <c r="W2472" s="223" t="n"/>
      <c r="X2472" s="223" t="n"/>
      <c r="Y2472" s="262" t="n"/>
      <c r="Z2472" s="226" t="n"/>
      <c r="AA2472" s="241" t="n"/>
      <c r="AB2472" s="237" t="n"/>
    </row>
    <row r="2473" ht="15" customHeight="1" s="283">
      <c r="A2473" s="109" t="n"/>
      <c r="B2473" s="222" t="n"/>
      <c r="C2473" s="223" t="n"/>
      <c r="D2473" s="223" t="n"/>
      <c r="E2473" s="223" t="n"/>
      <c r="F2473" s="223" t="n"/>
      <c r="G2473" s="223" t="n"/>
      <c r="H2473" s="223" t="n"/>
      <c r="I2473" s="258" t="n"/>
      <c r="J2473" s="186" t="n"/>
      <c r="K2473" s="223" t="n"/>
      <c r="L2473" s="223" t="n"/>
      <c r="M2473" s="259" t="n"/>
      <c r="N2473" s="223" t="n"/>
      <c r="O2473" s="223" t="n"/>
      <c r="P2473" s="223" t="n"/>
      <c r="Q2473" s="223" t="n"/>
      <c r="R2473" s="223" t="n"/>
      <c r="S2473" s="223" t="n"/>
      <c r="T2473" s="223" t="n"/>
      <c r="U2473" s="86" t="n"/>
      <c r="V2473" s="86" t="n"/>
      <c r="W2473" s="223" t="n"/>
      <c r="X2473" s="223" t="n"/>
      <c r="Y2473" s="262" t="n"/>
      <c r="Z2473" s="226" t="n"/>
      <c r="AA2473" s="241" t="n"/>
      <c r="AB2473" s="237" t="n"/>
    </row>
    <row r="2474" ht="15" customHeight="1" s="283">
      <c r="A2474" s="109" t="n"/>
      <c r="B2474" s="222" t="n"/>
      <c r="C2474" s="223" t="n"/>
      <c r="D2474" s="223" t="n"/>
      <c r="E2474" s="223" t="n"/>
      <c r="F2474" s="223" t="n"/>
      <c r="G2474" s="223" t="n"/>
      <c r="H2474" s="223" t="n"/>
      <c r="I2474" s="258" t="n"/>
      <c r="J2474" s="186" t="n"/>
      <c r="K2474" s="223" t="n"/>
      <c r="L2474" s="223" t="n"/>
      <c r="M2474" s="259" t="n"/>
      <c r="N2474" s="223" t="n"/>
      <c r="O2474" s="223" t="n"/>
      <c r="P2474" s="223" t="n"/>
      <c r="Q2474" s="223" t="n"/>
      <c r="R2474" s="223" t="n"/>
      <c r="S2474" s="223" t="n"/>
      <c r="T2474" s="223" t="n"/>
      <c r="U2474" s="86" t="n"/>
      <c r="V2474" s="86" t="n"/>
      <c r="W2474" s="223" t="n"/>
      <c r="X2474" s="223" t="n"/>
      <c r="Y2474" s="262" t="n"/>
      <c r="Z2474" s="226" t="n"/>
      <c r="AA2474" s="241" t="n"/>
      <c r="AB2474" s="237" t="n"/>
    </row>
    <row r="2475" ht="15" customHeight="1" s="283">
      <c r="A2475" s="109" t="n"/>
      <c r="B2475" s="222" t="n"/>
      <c r="C2475" s="223" t="n"/>
      <c r="D2475" s="223" t="n"/>
      <c r="E2475" s="223" t="n"/>
      <c r="F2475" s="223" t="n"/>
      <c r="G2475" s="223" t="n"/>
      <c r="H2475" s="223" t="n"/>
      <c r="I2475" s="258" t="n"/>
      <c r="J2475" s="186" t="n"/>
      <c r="K2475" s="223" t="n"/>
      <c r="L2475" s="223" t="n"/>
      <c r="M2475" s="259" t="n"/>
      <c r="N2475" s="223" t="n"/>
      <c r="O2475" s="223" t="n"/>
      <c r="P2475" s="223" t="n"/>
      <c r="Q2475" s="223" t="n"/>
      <c r="R2475" s="223" t="n"/>
      <c r="S2475" s="223" t="n"/>
      <c r="T2475" s="223" t="n"/>
      <c r="U2475" s="86" t="n"/>
      <c r="V2475" s="86" t="n"/>
      <c r="W2475" s="223" t="n"/>
      <c r="X2475" s="223" t="n"/>
      <c r="Y2475" s="262" t="n"/>
      <c r="Z2475" s="226" t="n"/>
      <c r="AA2475" s="241" t="n"/>
      <c r="AB2475" s="237" t="n"/>
    </row>
    <row r="2476" ht="15" customHeight="1" s="283">
      <c r="A2476" s="109" t="n"/>
      <c r="B2476" s="222" t="n"/>
      <c r="C2476" s="223" t="n"/>
      <c r="D2476" s="223" t="n"/>
      <c r="E2476" s="223" t="n"/>
      <c r="F2476" s="223" t="n"/>
      <c r="G2476" s="223" t="n"/>
      <c r="H2476" s="223" t="n"/>
      <c r="I2476" s="258" t="n"/>
      <c r="J2476" s="186" t="n"/>
      <c r="K2476" s="223" t="n"/>
      <c r="L2476" s="223" t="n"/>
      <c r="M2476" s="259" t="n"/>
      <c r="N2476" s="223" t="n"/>
      <c r="O2476" s="223" t="n"/>
      <c r="P2476" s="223" t="n"/>
      <c r="Q2476" s="223" t="n"/>
      <c r="R2476" s="223" t="n"/>
      <c r="S2476" s="223" t="n"/>
      <c r="T2476" s="223" t="n"/>
      <c r="U2476" s="86" t="n"/>
      <c r="V2476" s="86" t="n"/>
      <c r="W2476" s="223" t="n"/>
      <c r="X2476" s="223" t="n"/>
      <c r="Y2476" s="262" t="n"/>
      <c r="Z2476" s="226" t="n"/>
      <c r="AA2476" s="241" t="n"/>
      <c r="AB2476" s="237" t="n"/>
    </row>
    <row r="2477" ht="15" customHeight="1" s="283">
      <c r="A2477" s="109" t="n"/>
      <c r="B2477" s="222" t="n"/>
      <c r="C2477" s="223" t="n"/>
      <c r="D2477" s="223" t="n"/>
      <c r="E2477" s="223" t="n"/>
      <c r="F2477" s="223" t="n"/>
      <c r="G2477" s="223" t="n"/>
      <c r="H2477" s="223" t="n"/>
      <c r="I2477" s="258" t="n"/>
      <c r="J2477" s="186" t="n"/>
      <c r="K2477" s="223" t="n"/>
      <c r="L2477" s="223" t="n"/>
      <c r="M2477" s="259" t="n"/>
      <c r="N2477" s="223" t="n"/>
      <c r="O2477" s="223" t="n"/>
      <c r="P2477" s="223" t="n"/>
      <c r="Q2477" s="223" t="n"/>
      <c r="R2477" s="223" t="n"/>
      <c r="S2477" s="223" t="n"/>
      <c r="T2477" s="223" t="n"/>
      <c r="U2477" s="86" t="n"/>
      <c r="V2477" s="86" t="n"/>
      <c r="W2477" s="223" t="n"/>
      <c r="X2477" s="223" t="n"/>
      <c r="Y2477" s="262" t="n"/>
      <c r="Z2477" s="226" t="n"/>
      <c r="AA2477" s="241" t="n"/>
      <c r="AB2477" s="237" t="n"/>
    </row>
    <row r="2478" ht="15" customHeight="1" s="283">
      <c r="A2478" s="109" t="n"/>
      <c r="B2478" s="222" t="n"/>
      <c r="C2478" s="223" t="n"/>
      <c r="D2478" s="223" t="n"/>
      <c r="E2478" s="223" t="n"/>
      <c r="F2478" s="223" t="n"/>
      <c r="G2478" s="223" t="n"/>
      <c r="H2478" s="223" t="n"/>
      <c r="I2478" s="258" t="n"/>
      <c r="J2478" s="186" t="n"/>
      <c r="K2478" s="223" t="n"/>
      <c r="L2478" s="223" t="n"/>
      <c r="M2478" s="259" t="n"/>
      <c r="N2478" s="223" t="n"/>
      <c r="O2478" s="223" t="n"/>
      <c r="P2478" s="223" t="n"/>
      <c r="Q2478" s="223" t="n"/>
      <c r="R2478" s="223" t="n"/>
      <c r="S2478" s="223" t="n"/>
      <c r="T2478" s="223" t="n"/>
      <c r="U2478" s="86" t="n"/>
      <c r="V2478" s="86" t="n"/>
      <c r="W2478" s="223" t="n"/>
      <c r="X2478" s="223" t="n"/>
      <c r="Y2478" s="262" t="n"/>
      <c r="Z2478" s="226" t="n"/>
      <c r="AA2478" s="241" t="n"/>
      <c r="AB2478" s="237" t="n"/>
    </row>
    <row r="2479" ht="15" customHeight="1" s="283">
      <c r="A2479" s="109" t="n"/>
      <c r="B2479" s="222" t="n"/>
      <c r="C2479" s="223" t="n"/>
      <c r="D2479" s="223" t="n"/>
      <c r="E2479" s="223" t="n"/>
      <c r="F2479" s="223" t="n"/>
      <c r="G2479" s="223" t="n"/>
      <c r="H2479" s="223" t="n"/>
      <c r="I2479" s="258" t="n"/>
      <c r="J2479" s="186" t="n"/>
      <c r="K2479" s="223" t="n"/>
      <c r="L2479" s="223" t="n"/>
      <c r="M2479" s="259" t="n"/>
      <c r="N2479" s="223" t="n"/>
      <c r="O2479" s="223" t="n"/>
      <c r="P2479" s="223" t="n"/>
      <c r="Q2479" s="223" t="n"/>
      <c r="R2479" s="223" t="n"/>
      <c r="S2479" s="223" t="n"/>
      <c r="T2479" s="223" t="n"/>
      <c r="U2479" s="86" t="n"/>
      <c r="V2479" s="86" t="n"/>
      <c r="W2479" s="223" t="n"/>
      <c r="X2479" s="223" t="n"/>
      <c r="Y2479" s="262" t="n"/>
      <c r="Z2479" s="226" t="n"/>
      <c r="AA2479" s="241" t="n"/>
      <c r="AB2479" s="237" t="n"/>
    </row>
    <row r="2480" ht="15" customHeight="1" s="283">
      <c r="A2480" s="109" t="n"/>
      <c r="B2480" s="222" t="n"/>
      <c r="C2480" s="223" t="n"/>
      <c r="D2480" s="223" t="n"/>
      <c r="E2480" s="223" t="n"/>
      <c r="F2480" s="223" t="n"/>
      <c r="G2480" s="223" t="n"/>
      <c r="H2480" s="223" t="n"/>
      <c r="I2480" s="258" t="n"/>
      <c r="J2480" s="186" t="n"/>
      <c r="K2480" s="223" t="n"/>
      <c r="L2480" s="223" t="n"/>
      <c r="M2480" s="259" t="n"/>
      <c r="N2480" s="223" t="n"/>
      <c r="O2480" s="223" t="n"/>
      <c r="P2480" s="223" t="n"/>
      <c r="Q2480" s="223" t="n"/>
      <c r="R2480" s="223" t="n"/>
      <c r="S2480" s="223" t="n"/>
      <c r="T2480" s="223" t="n"/>
      <c r="U2480" s="86" t="n"/>
      <c r="V2480" s="86" t="n"/>
      <c r="W2480" s="223" t="n"/>
      <c r="X2480" s="223" t="n"/>
      <c r="Y2480" s="262" t="n"/>
      <c r="Z2480" s="226" t="n"/>
      <c r="AA2480" s="241" t="n"/>
      <c r="AB2480" s="237" t="n"/>
    </row>
    <row r="2481" ht="15" customHeight="1" s="283">
      <c r="A2481" s="109" t="n"/>
      <c r="B2481" s="222" t="n"/>
      <c r="C2481" s="223" t="n"/>
      <c r="D2481" s="223" t="n"/>
      <c r="E2481" s="223" t="n"/>
      <c r="F2481" s="223" t="n"/>
      <c r="G2481" s="223" t="n"/>
      <c r="H2481" s="223" t="n"/>
      <c r="I2481" s="258" t="n"/>
      <c r="J2481" s="186" t="n"/>
      <c r="K2481" s="223" t="n"/>
      <c r="L2481" s="223" t="n"/>
      <c r="M2481" s="259" t="n"/>
      <c r="N2481" s="223" t="n"/>
      <c r="O2481" s="223" t="n"/>
      <c r="P2481" s="223" t="n"/>
      <c r="Q2481" s="223" t="n"/>
      <c r="R2481" s="223" t="n"/>
      <c r="S2481" s="223" t="n"/>
      <c r="T2481" s="223" t="n"/>
      <c r="U2481" s="86" t="n"/>
      <c r="V2481" s="86" t="n"/>
      <c r="W2481" s="223" t="n"/>
      <c r="X2481" s="223" t="n"/>
      <c r="Y2481" s="262" t="n"/>
      <c r="Z2481" s="226" t="n"/>
      <c r="AA2481" s="241" t="n"/>
      <c r="AB2481" s="237" t="n"/>
    </row>
    <row r="2482" ht="15" customHeight="1" s="283">
      <c r="A2482" s="109" t="n"/>
      <c r="B2482" s="222" t="n"/>
      <c r="C2482" s="223" t="n"/>
      <c r="D2482" s="223" t="n"/>
      <c r="E2482" s="223" t="n"/>
      <c r="F2482" s="223" t="n"/>
      <c r="G2482" s="223" t="n"/>
      <c r="H2482" s="223" t="n"/>
      <c r="I2482" s="258" t="n"/>
      <c r="J2482" s="186" t="n"/>
      <c r="K2482" s="223" t="n"/>
      <c r="L2482" s="223" t="n"/>
      <c r="M2482" s="259" t="n"/>
      <c r="N2482" s="223" t="n"/>
      <c r="O2482" s="223" t="n"/>
      <c r="P2482" s="223" t="n"/>
      <c r="Q2482" s="223" t="n"/>
      <c r="R2482" s="223" t="n"/>
      <c r="S2482" s="223" t="n"/>
      <c r="T2482" s="223" t="n"/>
      <c r="U2482" s="86" t="n"/>
      <c r="V2482" s="86" t="n"/>
      <c r="W2482" s="223" t="n"/>
      <c r="X2482" s="223" t="n"/>
      <c r="Y2482" s="262" t="n"/>
      <c r="Z2482" s="226" t="n"/>
      <c r="AA2482" s="241" t="n"/>
      <c r="AB2482" s="237" t="n"/>
    </row>
    <row r="2483" ht="15" customHeight="1" s="283">
      <c r="A2483" s="109" t="n"/>
      <c r="B2483" s="222" t="n"/>
      <c r="C2483" s="223" t="n"/>
      <c r="D2483" s="223" t="n"/>
      <c r="E2483" s="223" t="n"/>
      <c r="F2483" s="223" t="n"/>
      <c r="G2483" s="223" t="n"/>
      <c r="H2483" s="223" t="n"/>
      <c r="I2483" s="258" t="n"/>
      <c r="J2483" s="186" t="n"/>
      <c r="K2483" s="223" t="n"/>
      <c r="L2483" s="223" t="n"/>
      <c r="M2483" s="259" t="n"/>
      <c r="N2483" s="223" t="n"/>
      <c r="O2483" s="223" t="n"/>
      <c r="P2483" s="223" t="n"/>
      <c r="Q2483" s="223" t="n"/>
      <c r="R2483" s="223" t="n"/>
      <c r="S2483" s="223" t="n"/>
      <c r="T2483" s="223" t="n"/>
      <c r="U2483" s="86" t="n"/>
      <c r="V2483" s="86" t="n"/>
      <c r="W2483" s="223" t="n"/>
      <c r="X2483" s="223" t="n"/>
      <c r="Y2483" s="262" t="n"/>
      <c r="Z2483" s="226" t="n"/>
      <c r="AA2483" s="241" t="n"/>
      <c r="AB2483" s="237" t="n"/>
    </row>
    <row r="2484" ht="15" customHeight="1" s="283">
      <c r="A2484" s="109" t="n"/>
      <c r="B2484" s="222" t="n"/>
      <c r="C2484" s="223" t="n"/>
      <c r="D2484" s="223" t="n"/>
      <c r="E2484" s="223" t="n"/>
      <c r="F2484" s="223" t="n"/>
      <c r="G2484" s="223" t="n"/>
      <c r="H2484" s="223" t="n"/>
      <c r="I2484" s="258" t="n"/>
      <c r="J2484" s="186" t="n"/>
      <c r="K2484" s="223" t="n"/>
      <c r="L2484" s="223" t="n"/>
      <c r="M2484" s="259" t="n"/>
      <c r="N2484" s="223" t="n"/>
      <c r="O2484" s="223" t="n"/>
      <c r="P2484" s="223" t="n"/>
      <c r="Q2484" s="223" t="n"/>
      <c r="R2484" s="223" t="n"/>
      <c r="S2484" s="223" t="n"/>
      <c r="T2484" s="223" t="n"/>
      <c r="U2484" s="86" t="n"/>
      <c r="V2484" s="86" t="n"/>
      <c r="W2484" s="223" t="n"/>
      <c r="X2484" s="223" t="n"/>
      <c r="Y2484" s="262" t="n"/>
      <c r="Z2484" s="226" t="n"/>
      <c r="AA2484" s="241" t="n"/>
      <c r="AB2484" s="237" t="n"/>
    </row>
    <row r="2485" ht="15" customHeight="1" s="283">
      <c r="A2485" s="109" t="n"/>
      <c r="B2485" s="222" t="n"/>
      <c r="C2485" s="223" t="n"/>
      <c r="D2485" s="223" t="n"/>
      <c r="E2485" s="223" t="n"/>
      <c r="F2485" s="223" t="n"/>
      <c r="G2485" s="223" t="n"/>
      <c r="H2485" s="223" t="n"/>
      <c r="I2485" s="258" t="n"/>
      <c r="J2485" s="186" t="n"/>
      <c r="K2485" s="223" t="n"/>
      <c r="L2485" s="223" t="n"/>
      <c r="M2485" s="259" t="n"/>
      <c r="N2485" s="223" t="n"/>
      <c r="O2485" s="223" t="n"/>
      <c r="P2485" s="223" t="n"/>
      <c r="Q2485" s="223" t="n"/>
      <c r="R2485" s="223" t="n"/>
      <c r="S2485" s="223" t="n"/>
      <c r="T2485" s="223" t="n"/>
      <c r="U2485" s="86" t="n"/>
      <c r="V2485" s="86" t="n"/>
      <c r="W2485" s="223" t="n"/>
      <c r="X2485" s="223" t="n"/>
      <c r="Y2485" s="262" t="n"/>
      <c r="Z2485" s="226" t="n"/>
      <c r="AA2485" s="241" t="n"/>
      <c r="AB2485" s="237" t="n"/>
    </row>
    <row r="2486" ht="15" customHeight="1" s="283">
      <c r="A2486" s="109" t="n"/>
      <c r="B2486" s="222" t="n"/>
      <c r="C2486" s="223" t="n"/>
      <c r="D2486" s="223" t="n"/>
      <c r="E2486" s="223" t="n"/>
      <c r="F2486" s="223" t="n"/>
      <c r="G2486" s="223" t="n"/>
      <c r="H2486" s="223" t="n"/>
      <c r="I2486" s="258" t="n"/>
      <c r="J2486" s="186" t="n"/>
      <c r="K2486" s="223" t="n"/>
      <c r="L2486" s="223" t="n"/>
      <c r="M2486" s="259" t="n"/>
      <c r="N2486" s="223" t="n"/>
      <c r="O2486" s="223" t="n"/>
      <c r="P2486" s="223" t="n"/>
      <c r="Q2486" s="223" t="n"/>
      <c r="R2486" s="223" t="n"/>
      <c r="S2486" s="223" t="n"/>
      <c r="T2486" s="223" t="n"/>
      <c r="U2486" s="86" t="n"/>
      <c r="V2486" s="86" t="n"/>
      <c r="W2486" s="223" t="n"/>
      <c r="X2486" s="223" t="n"/>
      <c r="Y2486" s="262" t="n"/>
      <c r="Z2486" s="226" t="n"/>
      <c r="AA2486" s="241" t="n"/>
      <c r="AB2486" s="237" t="n"/>
    </row>
    <row r="2487" ht="15" customHeight="1" s="283">
      <c r="A2487" s="109" t="n"/>
      <c r="B2487" s="222" t="n"/>
      <c r="C2487" s="223" t="n"/>
      <c r="D2487" s="223" t="n"/>
      <c r="E2487" s="223" t="n"/>
      <c r="F2487" s="223" t="n"/>
      <c r="G2487" s="223" t="n"/>
      <c r="H2487" s="223" t="n"/>
      <c r="I2487" s="258" t="n"/>
      <c r="J2487" s="186" t="n"/>
      <c r="K2487" s="223" t="n"/>
      <c r="L2487" s="223" t="n"/>
      <c r="M2487" s="259" t="n"/>
      <c r="N2487" s="223" t="n"/>
      <c r="O2487" s="223" t="n"/>
      <c r="P2487" s="223" t="n"/>
      <c r="Q2487" s="223" t="n"/>
      <c r="R2487" s="223" t="n"/>
      <c r="S2487" s="223" t="n"/>
      <c r="T2487" s="223" t="n"/>
      <c r="U2487" s="86" t="n"/>
      <c r="V2487" s="86" t="n"/>
      <c r="W2487" s="223" t="n"/>
      <c r="X2487" s="223" t="n"/>
      <c r="Y2487" s="262" t="n"/>
      <c r="Z2487" s="226" t="n"/>
      <c r="AA2487" s="241" t="n"/>
      <c r="AB2487" s="237" t="n"/>
    </row>
    <row r="2488" ht="15" customHeight="1" s="283">
      <c r="A2488" s="109" t="n"/>
      <c r="B2488" s="222" t="n"/>
      <c r="C2488" s="223" t="n"/>
      <c r="D2488" s="223" t="n"/>
      <c r="E2488" s="223" t="n"/>
      <c r="F2488" s="223" t="n"/>
      <c r="G2488" s="223" t="n"/>
      <c r="H2488" s="223" t="n"/>
      <c r="I2488" s="258" t="n"/>
      <c r="J2488" s="186" t="n"/>
      <c r="K2488" s="223" t="n"/>
      <c r="L2488" s="223" t="n"/>
      <c r="M2488" s="259" t="n"/>
      <c r="N2488" s="223" t="n"/>
      <c r="O2488" s="223" t="n"/>
      <c r="P2488" s="223" t="n"/>
      <c r="Q2488" s="223" t="n"/>
      <c r="R2488" s="223" t="n"/>
      <c r="S2488" s="223" t="n"/>
      <c r="T2488" s="223" t="n"/>
      <c r="U2488" s="86" t="n"/>
      <c r="V2488" s="86" t="n"/>
      <c r="W2488" s="223" t="n"/>
      <c r="X2488" s="223" t="n"/>
      <c r="Y2488" s="262" t="n"/>
      <c r="Z2488" s="226" t="n"/>
      <c r="AA2488" s="241" t="n"/>
      <c r="AB2488" s="237" t="n"/>
    </row>
    <row r="2489" ht="15" customHeight="1" s="283">
      <c r="A2489" s="109" t="n"/>
      <c r="B2489" s="222" t="n"/>
      <c r="C2489" s="223" t="n"/>
      <c r="D2489" s="223" t="n"/>
      <c r="E2489" s="223" t="n"/>
      <c r="F2489" s="223" t="n"/>
      <c r="G2489" s="223" t="n"/>
      <c r="H2489" s="223" t="n"/>
      <c r="I2489" s="258" t="n"/>
      <c r="J2489" s="186" t="n"/>
      <c r="K2489" s="223" t="n"/>
      <c r="L2489" s="223" t="n"/>
      <c r="M2489" s="259" t="n"/>
      <c r="N2489" s="223" t="n"/>
      <c r="O2489" s="223" t="n"/>
      <c r="P2489" s="223" t="n"/>
      <c r="Q2489" s="223" t="n"/>
      <c r="R2489" s="223" t="n"/>
      <c r="S2489" s="223" t="n"/>
      <c r="T2489" s="223" t="n"/>
      <c r="U2489" s="86" t="n"/>
      <c r="V2489" s="86" t="n"/>
      <c r="W2489" s="223" t="n"/>
      <c r="X2489" s="223" t="n"/>
      <c r="Y2489" s="262" t="n"/>
      <c r="Z2489" s="226" t="n"/>
      <c r="AA2489" s="241" t="n"/>
      <c r="AB2489" s="237" t="n"/>
    </row>
    <row r="2490" ht="15" customHeight="1" s="283">
      <c r="A2490" s="109" t="n"/>
      <c r="B2490" s="222" t="n"/>
      <c r="C2490" s="223" t="n"/>
      <c r="D2490" s="223" t="n"/>
      <c r="E2490" s="223" t="n"/>
      <c r="F2490" s="223" t="n"/>
      <c r="G2490" s="223" t="n"/>
      <c r="H2490" s="223" t="n"/>
      <c r="I2490" s="258" t="n"/>
      <c r="J2490" s="186" t="n"/>
      <c r="K2490" s="223" t="n"/>
      <c r="L2490" s="223" t="n"/>
      <c r="M2490" s="259" t="n"/>
      <c r="N2490" s="223" t="n"/>
      <c r="O2490" s="223" t="n"/>
      <c r="P2490" s="223" t="n"/>
      <c r="Q2490" s="223" t="n"/>
      <c r="R2490" s="223" t="n"/>
      <c r="S2490" s="223" t="n"/>
      <c r="T2490" s="223" t="n"/>
      <c r="U2490" s="86" t="n"/>
      <c r="V2490" s="86" t="n"/>
      <c r="W2490" s="223" t="n"/>
      <c r="X2490" s="223" t="n"/>
      <c r="Y2490" s="262" t="n"/>
      <c r="Z2490" s="226" t="n"/>
      <c r="AA2490" s="241" t="n"/>
      <c r="AB2490" s="237" t="n"/>
    </row>
    <row r="2491" ht="15" customHeight="1" s="283">
      <c r="A2491" s="109" t="n"/>
      <c r="B2491" s="222" t="n"/>
      <c r="C2491" s="223" t="n"/>
      <c r="D2491" s="223" t="n"/>
      <c r="E2491" s="223" t="n"/>
      <c r="F2491" s="223" t="n"/>
      <c r="G2491" s="223" t="n"/>
      <c r="H2491" s="223" t="n"/>
      <c r="I2491" s="258" t="n"/>
      <c r="J2491" s="186" t="n"/>
      <c r="K2491" s="223" t="n"/>
      <c r="L2491" s="223" t="n"/>
      <c r="M2491" s="259" t="n"/>
      <c r="N2491" s="223" t="n"/>
      <c r="O2491" s="223" t="n"/>
      <c r="P2491" s="223" t="n"/>
      <c r="Q2491" s="223" t="n"/>
      <c r="R2491" s="223" t="n"/>
      <c r="S2491" s="223" t="n"/>
      <c r="T2491" s="223" t="n"/>
      <c r="U2491" s="86" t="n"/>
      <c r="V2491" s="86" t="n"/>
      <c r="W2491" s="223" t="n"/>
      <c r="X2491" s="223" t="n"/>
      <c r="Y2491" s="262" t="n"/>
      <c r="Z2491" s="226" t="n"/>
      <c r="AA2491" s="241" t="n"/>
      <c r="AB2491" s="237" t="n"/>
    </row>
    <row r="2492" ht="15" customHeight="1" s="283">
      <c r="A2492" s="109" t="n"/>
      <c r="B2492" s="222" t="n"/>
      <c r="C2492" s="223" t="n"/>
      <c r="D2492" s="223" t="n"/>
      <c r="E2492" s="223" t="n"/>
      <c r="F2492" s="223" t="n"/>
      <c r="G2492" s="223" t="n"/>
      <c r="H2492" s="223" t="n"/>
      <c r="I2492" s="258" t="n"/>
      <c r="J2492" s="186" t="n"/>
      <c r="K2492" s="223" t="n"/>
      <c r="L2492" s="223" t="n"/>
      <c r="M2492" s="259" t="n"/>
      <c r="N2492" s="223" t="n"/>
      <c r="O2492" s="223" t="n"/>
      <c r="P2492" s="223" t="n"/>
      <c r="Q2492" s="223" t="n"/>
      <c r="R2492" s="223" t="n"/>
      <c r="S2492" s="223" t="n"/>
      <c r="T2492" s="223" t="n"/>
      <c r="U2492" s="86" t="n"/>
      <c r="V2492" s="86" t="n"/>
      <c r="W2492" s="223" t="n"/>
      <c r="X2492" s="223" t="n"/>
      <c r="Y2492" s="262" t="n"/>
      <c r="Z2492" s="226" t="n"/>
      <c r="AA2492" s="241" t="n"/>
      <c r="AB2492" s="237" t="n"/>
    </row>
    <row r="2493" ht="15" customHeight="1" s="283">
      <c r="A2493" s="109" t="n"/>
      <c r="B2493" s="222" t="n"/>
      <c r="C2493" s="223" t="n"/>
      <c r="D2493" s="223" t="n"/>
      <c r="E2493" s="223" t="n"/>
      <c r="F2493" s="223" t="n"/>
      <c r="G2493" s="223" t="n"/>
      <c r="H2493" s="223" t="n"/>
      <c r="I2493" s="258" t="n"/>
      <c r="J2493" s="186" t="n"/>
      <c r="K2493" s="223" t="n"/>
      <c r="L2493" s="223" t="n"/>
      <c r="M2493" s="259" t="n"/>
      <c r="N2493" s="223" t="n"/>
      <c r="O2493" s="223" t="n"/>
      <c r="P2493" s="223" t="n"/>
      <c r="Q2493" s="223" t="n"/>
      <c r="R2493" s="223" t="n"/>
      <c r="S2493" s="223" t="n"/>
      <c r="T2493" s="223" t="n"/>
      <c r="U2493" s="86" t="n"/>
      <c r="V2493" s="86" t="n"/>
      <c r="W2493" s="223" t="n"/>
      <c r="X2493" s="223" t="n"/>
      <c r="Y2493" s="262" t="n"/>
      <c r="Z2493" s="226" t="n"/>
      <c r="AA2493" s="241" t="n"/>
      <c r="AB2493" s="237" t="n"/>
    </row>
    <row r="2494" ht="15" customHeight="1" s="283">
      <c r="A2494" s="109" t="n"/>
      <c r="B2494" s="222" t="n"/>
      <c r="C2494" s="223" t="n"/>
      <c r="D2494" s="223" t="n"/>
      <c r="E2494" s="223" t="n"/>
      <c r="F2494" s="223" t="n"/>
      <c r="G2494" s="223" t="n"/>
      <c r="H2494" s="223" t="n"/>
      <c r="I2494" s="258" t="n"/>
      <c r="J2494" s="186" t="n"/>
      <c r="K2494" s="223" t="n"/>
      <c r="L2494" s="223" t="n"/>
      <c r="M2494" s="259" t="n"/>
      <c r="N2494" s="223" t="n"/>
      <c r="O2494" s="223" t="n"/>
      <c r="P2494" s="223" t="n"/>
      <c r="Q2494" s="223" t="n"/>
      <c r="R2494" s="223" t="n"/>
      <c r="S2494" s="223" t="n"/>
      <c r="T2494" s="223" t="n"/>
      <c r="U2494" s="86" t="n"/>
      <c r="V2494" s="86" t="n"/>
      <c r="W2494" s="223" t="n"/>
      <c r="X2494" s="223" t="n"/>
      <c r="Y2494" s="262" t="n"/>
      <c r="Z2494" s="226" t="n"/>
      <c r="AA2494" s="241" t="n"/>
      <c r="AB2494" s="237" t="n"/>
    </row>
    <row r="2495" ht="15" customHeight="1" s="283">
      <c r="A2495" s="109" t="n"/>
      <c r="B2495" s="222" t="n"/>
      <c r="C2495" s="223" t="n"/>
      <c r="D2495" s="223" t="n"/>
      <c r="E2495" s="223" t="n"/>
      <c r="F2495" s="223" t="n"/>
      <c r="G2495" s="223" t="n"/>
      <c r="H2495" s="223" t="n"/>
      <c r="I2495" s="258" t="n"/>
      <c r="J2495" s="186" t="n"/>
      <c r="K2495" s="223" t="n"/>
      <c r="L2495" s="223" t="n"/>
      <c r="M2495" s="259" t="n"/>
      <c r="N2495" s="223" t="n"/>
      <c r="O2495" s="223" t="n"/>
      <c r="P2495" s="223" t="n"/>
      <c r="Q2495" s="223" t="n"/>
      <c r="R2495" s="223" t="n"/>
      <c r="S2495" s="223" t="n"/>
      <c r="T2495" s="223" t="n"/>
      <c r="U2495" s="86" t="n"/>
      <c r="V2495" s="86" t="n"/>
      <c r="W2495" s="223" t="n"/>
      <c r="X2495" s="223" t="n"/>
      <c r="Y2495" s="262" t="n"/>
      <c r="Z2495" s="226" t="n"/>
      <c r="AA2495" s="241" t="n"/>
      <c r="AB2495" s="237" t="n"/>
    </row>
    <row r="2496" ht="15" customHeight="1" s="283">
      <c r="A2496" s="109" t="n"/>
      <c r="B2496" s="222" t="n"/>
      <c r="C2496" s="223" t="n"/>
      <c r="D2496" s="223" t="n"/>
      <c r="E2496" s="223" t="n"/>
      <c r="F2496" s="223" t="n"/>
      <c r="G2496" s="223" t="n"/>
      <c r="H2496" s="223" t="n"/>
      <c r="I2496" s="258" t="n"/>
      <c r="J2496" s="186" t="n"/>
      <c r="K2496" s="223" t="n"/>
      <c r="L2496" s="223" t="n"/>
      <c r="M2496" s="259" t="n"/>
      <c r="N2496" s="223" t="n"/>
      <c r="O2496" s="223" t="n"/>
      <c r="P2496" s="223" t="n"/>
      <c r="Q2496" s="223" t="n"/>
      <c r="R2496" s="223" t="n"/>
      <c r="S2496" s="223" t="n"/>
      <c r="T2496" s="223" t="n"/>
      <c r="U2496" s="86" t="n"/>
      <c r="V2496" s="86" t="n"/>
      <c r="W2496" s="223" t="n"/>
      <c r="X2496" s="223" t="n"/>
      <c r="Y2496" s="262" t="n"/>
      <c r="Z2496" s="226" t="n"/>
      <c r="AA2496" s="241" t="n"/>
      <c r="AB2496" s="237" t="n"/>
    </row>
    <row r="2497" ht="15" customHeight="1" s="283">
      <c r="A2497" s="109" t="n"/>
      <c r="B2497" s="222" t="n"/>
      <c r="C2497" s="223" t="n"/>
      <c r="D2497" s="223" t="n"/>
      <c r="E2497" s="223" t="n"/>
      <c r="F2497" s="223" t="n"/>
      <c r="G2497" s="223" t="n"/>
      <c r="H2497" s="223" t="n"/>
      <c r="I2497" s="258" t="n"/>
      <c r="J2497" s="186" t="n"/>
      <c r="K2497" s="223" t="n"/>
      <c r="L2497" s="223" t="n"/>
      <c r="M2497" s="259" t="n"/>
      <c r="N2497" s="223" t="n"/>
      <c r="O2497" s="223" t="n"/>
      <c r="P2497" s="223" t="n"/>
      <c r="Q2497" s="223" t="n"/>
      <c r="R2497" s="223" t="n"/>
      <c r="S2497" s="223" t="n"/>
      <c r="T2497" s="223" t="n"/>
      <c r="U2497" s="86" t="n"/>
      <c r="V2497" s="86" t="n"/>
      <c r="W2497" s="223" t="n"/>
      <c r="X2497" s="223" t="n"/>
      <c r="Y2497" s="262" t="n"/>
      <c r="Z2497" s="226" t="n"/>
      <c r="AA2497" s="241" t="n"/>
      <c r="AB2497" s="237" t="n"/>
    </row>
    <row r="2498" ht="15" customHeight="1" s="283">
      <c r="A2498" s="109" t="n"/>
      <c r="B2498" s="222" t="n"/>
      <c r="C2498" s="223" t="n"/>
      <c r="D2498" s="223" t="n"/>
      <c r="E2498" s="223" t="n"/>
      <c r="F2498" s="223" t="n"/>
      <c r="G2498" s="223" t="n"/>
      <c r="H2498" s="223" t="n"/>
      <c r="I2498" s="258" t="n"/>
      <c r="J2498" s="186" t="n"/>
      <c r="K2498" s="223" t="n"/>
      <c r="L2498" s="223" t="n"/>
      <c r="M2498" s="259" t="n"/>
      <c r="N2498" s="223" t="n"/>
      <c r="O2498" s="223" t="n"/>
      <c r="P2498" s="223" t="n"/>
      <c r="Q2498" s="223" t="n"/>
      <c r="R2498" s="223" t="n"/>
      <c r="S2498" s="223" t="n"/>
      <c r="T2498" s="223" t="n"/>
      <c r="U2498" s="86" t="n"/>
      <c r="V2498" s="86" t="n"/>
      <c r="W2498" s="223" t="n"/>
      <c r="X2498" s="223" t="n"/>
      <c r="Y2498" s="262" t="n"/>
      <c r="Z2498" s="226" t="n"/>
      <c r="AA2498" s="241" t="n"/>
      <c r="AB2498" s="237" t="n"/>
    </row>
    <row r="2499" ht="15" customHeight="1" s="283">
      <c r="A2499" s="109" t="n"/>
      <c r="B2499" s="222" t="n"/>
      <c r="C2499" s="223" t="n"/>
      <c r="D2499" s="223" t="n"/>
      <c r="E2499" s="223" t="n"/>
      <c r="F2499" s="223" t="n"/>
      <c r="G2499" s="223" t="n"/>
      <c r="H2499" s="223" t="n"/>
      <c r="I2499" s="258" t="n"/>
      <c r="J2499" s="186" t="n"/>
      <c r="K2499" s="223" t="n"/>
      <c r="L2499" s="223" t="n"/>
      <c r="M2499" s="259" t="n"/>
      <c r="N2499" s="223" t="n"/>
      <c r="O2499" s="223" t="n"/>
      <c r="P2499" s="223" t="n"/>
      <c r="Q2499" s="223" t="n"/>
      <c r="R2499" s="223" t="n"/>
      <c r="S2499" s="223" t="n"/>
      <c r="T2499" s="223" t="n"/>
      <c r="U2499" s="86" t="n"/>
      <c r="V2499" s="86" t="n"/>
      <c r="W2499" s="223" t="n"/>
      <c r="X2499" s="223" t="n"/>
      <c r="Y2499" s="262" t="n"/>
      <c r="Z2499" s="226" t="n"/>
      <c r="AA2499" s="241" t="n"/>
      <c r="AB2499" s="237" t="n"/>
    </row>
    <row r="2500" ht="15" customHeight="1" s="283">
      <c r="A2500" s="109" t="n"/>
      <c r="B2500" s="222" t="n"/>
      <c r="C2500" s="223" t="n"/>
      <c r="D2500" s="223" t="n"/>
      <c r="E2500" s="223" t="n"/>
      <c r="F2500" s="223" t="n"/>
      <c r="G2500" s="223" t="n"/>
      <c r="H2500" s="223" t="n"/>
      <c r="I2500" s="258" t="n"/>
      <c r="J2500" s="186" t="n"/>
      <c r="K2500" s="223" t="n"/>
      <c r="L2500" s="223" t="n"/>
      <c r="M2500" s="259" t="n"/>
      <c r="N2500" s="223" t="n"/>
      <c r="O2500" s="223" t="n"/>
      <c r="P2500" s="223" t="n"/>
      <c r="Q2500" s="223" t="n"/>
      <c r="R2500" s="223" t="n"/>
      <c r="S2500" s="223" t="n"/>
      <c r="T2500" s="223" t="n"/>
      <c r="U2500" s="86" t="n"/>
      <c r="V2500" s="86" t="n"/>
      <c r="W2500" s="223" t="n"/>
      <c r="X2500" s="223" t="n"/>
      <c r="Y2500" s="262" t="n"/>
      <c r="Z2500" s="226" t="n"/>
      <c r="AA2500" s="241" t="n"/>
      <c r="AB2500" s="237" t="n"/>
    </row>
    <row r="2501" ht="15" customHeight="1" s="283">
      <c r="A2501" s="109" t="n"/>
      <c r="B2501" s="222" t="n"/>
      <c r="C2501" s="223" t="n"/>
      <c r="D2501" s="223" t="n"/>
      <c r="E2501" s="223" t="n"/>
      <c r="F2501" s="223" t="n"/>
      <c r="G2501" s="223" t="n"/>
      <c r="H2501" s="223" t="n"/>
      <c r="I2501" s="258" t="n"/>
      <c r="J2501" s="186" t="n"/>
      <c r="K2501" s="223" t="n"/>
      <c r="L2501" s="223" t="n"/>
      <c r="M2501" s="259" t="n"/>
      <c r="N2501" s="223" t="n"/>
      <c r="O2501" s="223" t="n"/>
      <c r="P2501" s="223" t="n"/>
      <c r="Q2501" s="223" t="n"/>
      <c r="R2501" s="223" t="n"/>
      <c r="S2501" s="223" t="n"/>
      <c r="T2501" s="223" t="n"/>
      <c r="U2501" s="86" t="n"/>
      <c r="V2501" s="86" t="n"/>
      <c r="W2501" s="223" t="n"/>
      <c r="X2501" s="223" t="n"/>
      <c r="Y2501" s="262" t="n"/>
      <c r="Z2501" s="226" t="n"/>
      <c r="AA2501" s="241" t="n"/>
      <c r="AB2501" s="237" t="n"/>
    </row>
    <row r="2502" ht="15" customHeight="1" s="283">
      <c r="A2502" s="109" t="n"/>
      <c r="B2502" s="222" t="n"/>
      <c r="C2502" s="223" t="n"/>
      <c r="D2502" s="223" t="n"/>
      <c r="E2502" s="223" t="n"/>
      <c r="F2502" s="223" t="n"/>
      <c r="G2502" s="223" t="n"/>
      <c r="H2502" s="223" t="n"/>
      <c r="I2502" s="258" t="n"/>
      <c r="J2502" s="186" t="n"/>
      <c r="K2502" s="223" t="n"/>
      <c r="L2502" s="223" t="n"/>
      <c r="M2502" s="259" t="n"/>
      <c r="N2502" s="223" t="n"/>
      <c r="O2502" s="223" t="n"/>
      <c r="P2502" s="223" t="n"/>
      <c r="Q2502" s="223" t="n"/>
      <c r="R2502" s="223" t="n"/>
      <c r="S2502" s="223" t="n"/>
      <c r="T2502" s="223" t="n"/>
      <c r="U2502" s="86" t="n"/>
      <c r="V2502" s="86" t="n"/>
      <c r="W2502" s="223" t="n"/>
      <c r="X2502" s="223" t="n"/>
      <c r="Y2502" s="262" t="n"/>
      <c r="Z2502" s="226" t="n"/>
      <c r="AA2502" s="241" t="n"/>
      <c r="AB2502" s="237" t="n"/>
    </row>
    <row r="2503" ht="15" customHeight="1" s="283">
      <c r="A2503" s="109" t="n"/>
      <c r="B2503" s="222" t="n"/>
      <c r="C2503" s="223" t="n"/>
      <c r="D2503" s="223" t="n"/>
      <c r="E2503" s="223" t="n"/>
      <c r="F2503" s="223" t="n"/>
      <c r="G2503" s="223" t="n"/>
      <c r="H2503" s="223" t="n"/>
      <c r="I2503" s="258" t="n"/>
      <c r="J2503" s="186" t="n"/>
      <c r="K2503" s="223" t="n"/>
      <c r="L2503" s="223" t="n"/>
      <c r="M2503" s="259" t="n"/>
      <c r="N2503" s="223" t="n"/>
      <c r="O2503" s="223" t="n"/>
      <c r="P2503" s="223" t="n"/>
      <c r="Q2503" s="223" t="n"/>
      <c r="R2503" s="223" t="n"/>
      <c r="S2503" s="223" t="n"/>
      <c r="T2503" s="223" t="n"/>
      <c r="U2503" s="86" t="n"/>
      <c r="V2503" s="86" t="n"/>
      <c r="W2503" s="223" t="n"/>
      <c r="X2503" s="223" t="n"/>
      <c r="Y2503" s="262" t="n"/>
      <c r="Z2503" s="226" t="n"/>
      <c r="AA2503" s="241" t="n"/>
      <c r="AB2503" s="237" t="n"/>
    </row>
    <row r="2504" ht="15" customHeight="1" s="283">
      <c r="A2504" s="109" t="n"/>
      <c r="B2504" s="222" t="n"/>
      <c r="C2504" s="223" t="n"/>
      <c r="D2504" s="223" t="n"/>
      <c r="E2504" s="223" t="n"/>
      <c r="F2504" s="223" t="n"/>
      <c r="G2504" s="223" t="n"/>
      <c r="H2504" s="223" t="n"/>
      <c r="I2504" s="258" t="n"/>
      <c r="J2504" s="186" t="n"/>
      <c r="K2504" s="223" t="n"/>
      <c r="L2504" s="223" t="n"/>
      <c r="M2504" s="259" t="n"/>
      <c r="N2504" s="223" t="n"/>
      <c r="O2504" s="223" t="n"/>
      <c r="P2504" s="223" t="n"/>
      <c r="Q2504" s="223" t="n"/>
      <c r="R2504" s="223" t="n"/>
      <c r="S2504" s="223" t="n"/>
      <c r="T2504" s="223" t="n"/>
      <c r="U2504" s="86" t="n"/>
      <c r="V2504" s="86" t="n"/>
      <c r="W2504" s="223" t="n"/>
      <c r="X2504" s="223" t="n"/>
      <c r="Y2504" s="262" t="n"/>
      <c r="Z2504" s="226" t="n"/>
      <c r="AA2504" s="241" t="n"/>
      <c r="AB2504" s="237" t="n"/>
    </row>
    <row r="2505" ht="15" customHeight="1" s="283">
      <c r="A2505" s="109" t="n"/>
      <c r="B2505" s="222" t="n"/>
      <c r="C2505" s="223" t="n"/>
      <c r="D2505" s="223" t="n"/>
      <c r="E2505" s="223" t="n"/>
      <c r="F2505" s="223" t="n"/>
      <c r="G2505" s="223" t="n"/>
      <c r="H2505" s="223" t="n"/>
      <c r="I2505" s="258" t="n"/>
      <c r="J2505" s="186" t="n"/>
      <c r="K2505" s="223" t="n"/>
      <c r="L2505" s="223" t="n"/>
      <c r="M2505" s="259" t="n"/>
      <c r="N2505" s="223" t="n"/>
      <c r="O2505" s="223" t="n"/>
      <c r="P2505" s="223" t="n"/>
      <c r="Q2505" s="223" t="n"/>
      <c r="R2505" s="223" t="n"/>
      <c r="S2505" s="223" t="n"/>
      <c r="T2505" s="223" t="n"/>
      <c r="U2505" s="86" t="n"/>
      <c r="V2505" s="86" t="n"/>
      <c r="W2505" s="223" t="n"/>
      <c r="X2505" s="223" t="n"/>
      <c r="Y2505" s="262" t="n"/>
      <c r="Z2505" s="226" t="n"/>
      <c r="AA2505" s="241" t="n"/>
      <c r="AB2505" s="237" t="n"/>
    </row>
    <row r="2506" ht="15" customHeight="1" s="283">
      <c r="A2506" s="109" t="n"/>
      <c r="B2506" s="222" t="n"/>
      <c r="C2506" s="223" t="n"/>
      <c r="D2506" s="223" t="n"/>
      <c r="E2506" s="223" t="n"/>
      <c r="F2506" s="223" t="n"/>
      <c r="G2506" s="223" t="n"/>
      <c r="H2506" s="223" t="n"/>
      <c r="I2506" s="258" t="n"/>
      <c r="J2506" s="186" t="n"/>
      <c r="K2506" s="223" t="n"/>
      <c r="L2506" s="223" t="n"/>
      <c r="M2506" s="259" t="n"/>
      <c r="N2506" s="223" t="n"/>
      <c r="O2506" s="223" t="n"/>
      <c r="P2506" s="223" t="n"/>
      <c r="Q2506" s="223" t="n"/>
      <c r="R2506" s="223" t="n"/>
      <c r="S2506" s="223" t="n"/>
      <c r="T2506" s="223" t="n"/>
      <c r="U2506" s="86" t="n"/>
      <c r="V2506" s="86" t="n"/>
      <c r="W2506" s="223" t="n"/>
      <c r="X2506" s="223" t="n"/>
      <c r="Y2506" s="262" t="n"/>
      <c r="Z2506" s="226" t="n"/>
      <c r="AA2506" s="241" t="n"/>
      <c r="AB2506" s="237" t="n"/>
    </row>
    <row r="2507" ht="15" customHeight="1" s="283">
      <c r="A2507" s="109" t="n"/>
      <c r="B2507" s="222" t="n"/>
      <c r="C2507" s="223" t="n"/>
      <c r="D2507" s="223" t="n"/>
      <c r="E2507" s="223" t="n"/>
      <c r="F2507" s="223" t="n"/>
      <c r="G2507" s="223" t="n"/>
      <c r="H2507" s="223" t="n"/>
      <c r="I2507" s="258" t="n"/>
      <c r="J2507" s="186" t="n"/>
      <c r="K2507" s="223" t="n"/>
      <c r="L2507" s="223" t="n"/>
      <c r="M2507" s="259" t="n"/>
      <c r="N2507" s="223" t="n"/>
      <c r="O2507" s="223" t="n"/>
      <c r="P2507" s="223" t="n"/>
      <c r="Q2507" s="223" t="n"/>
      <c r="R2507" s="223" t="n"/>
      <c r="S2507" s="223" t="n"/>
      <c r="T2507" s="223" t="n"/>
      <c r="U2507" s="86" t="n"/>
      <c r="V2507" s="86" t="n"/>
      <c r="W2507" s="223" t="n"/>
      <c r="X2507" s="223" t="n"/>
      <c r="Y2507" s="262" t="n"/>
      <c r="Z2507" s="226" t="n"/>
      <c r="AA2507" s="241" t="n"/>
      <c r="AB2507" s="237" t="n"/>
    </row>
    <row r="2508" ht="15" customHeight="1" s="283">
      <c r="A2508" s="109" t="n"/>
      <c r="B2508" s="222" t="n"/>
      <c r="C2508" s="223" t="n"/>
      <c r="D2508" s="223" t="n"/>
      <c r="E2508" s="223" t="n"/>
      <c r="F2508" s="223" t="n"/>
      <c r="G2508" s="223" t="n"/>
      <c r="H2508" s="223" t="n"/>
      <c r="I2508" s="258" t="n"/>
      <c r="J2508" s="186" t="n"/>
      <c r="K2508" s="223" t="n"/>
      <c r="L2508" s="223" t="n"/>
      <c r="M2508" s="259" t="n"/>
      <c r="N2508" s="223" t="n"/>
      <c r="O2508" s="223" t="n"/>
      <c r="P2508" s="223" t="n"/>
      <c r="Q2508" s="223" t="n"/>
      <c r="R2508" s="223" t="n"/>
      <c r="S2508" s="223" t="n"/>
      <c r="T2508" s="223" t="n"/>
      <c r="U2508" s="86" t="n"/>
      <c r="V2508" s="86" t="n"/>
      <c r="W2508" s="223" t="n"/>
      <c r="X2508" s="223" t="n"/>
      <c r="Y2508" s="262" t="n"/>
      <c r="Z2508" s="226" t="n"/>
      <c r="AA2508" s="241" t="n"/>
      <c r="AB2508" s="237" t="n"/>
    </row>
    <row r="2509" ht="15" customHeight="1" s="283">
      <c r="A2509" s="109" t="n"/>
      <c r="B2509" s="222" t="n"/>
      <c r="C2509" s="223" t="n"/>
      <c r="D2509" s="223" t="n"/>
      <c r="E2509" s="223" t="n"/>
      <c r="F2509" s="223" t="n"/>
      <c r="G2509" s="223" t="n"/>
      <c r="H2509" s="223" t="n"/>
      <c r="I2509" s="258" t="n"/>
      <c r="J2509" s="186" t="n"/>
      <c r="K2509" s="223" t="n"/>
      <c r="L2509" s="223" t="n"/>
      <c r="M2509" s="259" t="n"/>
      <c r="N2509" s="223" t="n"/>
      <c r="O2509" s="223" t="n"/>
      <c r="P2509" s="223" t="n"/>
      <c r="Q2509" s="223" t="n"/>
      <c r="R2509" s="223" t="n"/>
      <c r="S2509" s="223" t="n"/>
      <c r="T2509" s="223" t="n"/>
      <c r="U2509" s="86" t="n"/>
      <c r="V2509" s="86" t="n"/>
      <c r="W2509" s="223" t="n"/>
      <c r="X2509" s="223" t="n"/>
      <c r="Y2509" s="262" t="n"/>
      <c r="Z2509" s="226" t="n"/>
      <c r="AA2509" s="241" t="n"/>
      <c r="AB2509" s="237" t="n"/>
    </row>
    <row r="2510" ht="15" customHeight="1" s="283">
      <c r="A2510" s="109" t="n"/>
      <c r="B2510" s="222" t="n"/>
      <c r="C2510" s="223" t="n"/>
      <c r="D2510" s="223" t="n"/>
      <c r="E2510" s="223" t="n"/>
      <c r="F2510" s="223" t="n"/>
      <c r="G2510" s="223" t="n"/>
      <c r="H2510" s="223" t="n"/>
      <c r="I2510" s="258" t="n"/>
      <c r="J2510" s="186" t="n"/>
      <c r="K2510" s="223" t="n"/>
      <c r="L2510" s="223" t="n"/>
      <c r="M2510" s="259" t="n"/>
      <c r="N2510" s="223" t="n"/>
      <c r="O2510" s="223" t="n"/>
      <c r="P2510" s="223" t="n"/>
      <c r="Q2510" s="223" t="n"/>
      <c r="R2510" s="223" t="n"/>
      <c r="S2510" s="223" t="n"/>
      <c r="T2510" s="223" t="n"/>
      <c r="U2510" s="86" t="n"/>
      <c r="V2510" s="86" t="n"/>
      <c r="W2510" s="223" t="n"/>
      <c r="X2510" s="223" t="n"/>
      <c r="Y2510" s="262" t="n"/>
      <c r="Z2510" s="226" t="n"/>
      <c r="AA2510" s="241" t="n"/>
      <c r="AB2510" s="237" t="n"/>
    </row>
    <row r="2511" ht="15" customHeight="1" s="283">
      <c r="A2511" s="109" t="n"/>
      <c r="B2511" s="222" t="n"/>
      <c r="C2511" s="223" t="n"/>
      <c r="D2511" s="223" t="n"/>
      <c r="E2511" s="223" t="n"/>
      <c r="F2511" s="223" t="n"/>
      <c r="G2511" s="223" t="n"/>
      <c r="H2511" s="223" t="n"/>
      <c r="I2511" s="258" t="n"/>
      <c r="J2511" s="186" t="n"/>
      <c r="K2511" s="223" t="n"/>
      <c r="L2511" s="223" t="n"/>
      <c r="M2511" s="259" t="n"/>
      <c r="N2511" s="223" t="n"/>
      <c r="O2511" s="223" t="n"/>
      <c r="P2511" s="223" t="n"/>
      <c r="Q2511" s="223" t="n"/>
      <c r="R2511" s="223" t="n"/>
      <c r="S2511" s="223" t="n"/>
      <c r="T2511" s="223" t="n"/>
      <c r="U2511" s="86" t="n"/>
      <c r="V2511" s="86" t="n"/>
      <c r="W2511" s="223" t="n"/>
      <c r="X2511" s="223" t="n"/>
      <c r="Y2511" s="262" t="n"/>
      <c r="Z2511" s="226" t="n"/>
      <c r="AA2511" s="241" t="n"/>
      <c r="AB2511" s="237" t="n"/>
    </row>
    <row r="2512" ht="15" customHeight="1" s="283">
      <c r="A2512" s="109" t="n"/>
      <c r="B2512" s="222" t="n"/>
      <c r="C2512" s="223" t="n"/>
      <c r="D2512" s="223" t="n"/>
      <c r="E2512" s="223" t="n"/>
      <c r="F2512" s="223" t="n"/>
      <c r="G2512" s="223" t="n"/>
      <c r="H2512" s="223" t="n"/>
      <c r="I2512" s="258" t="n"/>
      <c r="J2512" s="186" t="n"/>
      <c r="K2512" s="223" t="n"/>
      <c r="L2512" s="223" t="n"/>
      <c r="M2512" s="259" t="n"/>
      <c r="N2512" s="223" t="n"/>
      <c r="O2512" s="223" t="n"/>
      <c r="P2512" s="223" t="n"/>
      <c r="Q2512" s="223" t="n"/>
      <c r="R2512" s="223" t="n"/>
      <c r="S2512" s="223" t="n"/>
      <c r="T2512" s="223" t="n"/>
      <c r="U2512" s="86" t="n"/>
      <c r="V2512" s="86" t="n"/>
      <c r="W2512" s="223" t="n"/>
      <c r="X2512" s="223" t="n"/>
      <c r="Y2512" s="262" t="n"/>
      <c r="Z2512" s="226" t="n"/>
      <c r="AA2512" s="241" t="n"/>
      <c r="AB2512" s="237" t="n"/>
    </row>
    <row r="2513" ht="15" customHeight="1" s="283">
      <c r="A2513" s="109" t="n"/>
      <c r="B2513" s="222" t="n"/>
      <c r="C2513" s="223" t="n"/>
      <c r="D2513" s="223" t="n"/>
      <c r="E2513" s="223" t="n"/>
      <c r="F2513" s="223" t="n"/>
      <c r="G2513" s="223" t="n"/>
      <c r="H2513" s="223" t="n"/>
      <c r="I2513" s="258" t="n"/>
      <c r="J2513" s="186" t="n"/>
      <c r="K2513" s="223" t="n"/>
      <c r="L2513" s="223" t="n"/>
      <c r="M2513" s="259" t="n"/>
      <c r="N2513" s="223" t="n"/>
      <c r="O2513" s="223" t="n"/>
      <c r="P2513" s="223" t="n"/>
      <c r="Q2513" s="223" t="n"/>
      <c r="R2513" s="223" t="n"/>
      <c r="S2513" s="223" t="n"/>
      <c r="T2513" s="223" t="n"/>
      <c r="U2513" s="86" t="n"/>
      <c r="V2513" s="86" t="n"/>
      <c r="W2513" s="223" t="n"/>
      <c r="X2513" s="223" t="n"/>
      <c r="Y2513" s="262" t="n"/>
      <c r="Z2513" s="226" t="n"/>
      <c r="AA2513" s="241" t="n"/>
      <c r="AB2513" s="237" t="n"/>
    </row>
    <row r="2514" ht="15" customHeight="1" s="283">
      <c r="A2514" s="109" t="n"/>
      <c r="B2514" s="222" t="n"/>
      <c r="C2514" s="223" t="n"/>
      <c r="D2514" s="223" t="n"/>
      <c r="E2514" s="223" t="n"/>
      <c r="F2514" s="223" t="n"/>
      <c r="G2514" s="223" t="n"/>
      <c r="H2514" s="223" t="n"/>
      <c r="I2514" s="258" t="n"/>
      <c r="J2514" s="186" t="n"/>
      <c r="K2514" s="223" t="n"/>
      <c r="L2514" s="223" t="n"/>
      <c r="M2514" s="259" t="n"/>
      <c r="N2514" s="223" t="n"/>
      <c r="O2514" s="223" t="n"/>
      <c r="P2514" s="223" t="n"/>
      <c r="Q2514" s="223" t="n"/>
      <c r="R2514" s="223" t="n"/>
      <c r="S2514" s="223" t="n"/>
      <c r="T2514" s="223" t="n"/>
      <c r="U2514" s="86" t="n"/>
      <c r="V2514" s="86" t="n"/>
      <c r="W2514" s="223" t="n"/>
      <c r="X2514" s="223" t="n"/>
      <c r="Y2514" s="262" t="n"/>
      <c r="Z2514" s="226" t="n"/>
      <c r="AA2514" s="241" t="n"/>
      <c r="AB2514" s="237" t="n"/>
    </row>
    <row r="2515" ht="15" customHeight="1" s="283">
      <c r="A2515" s="109" t="n"/>
      <c r="B2515" s="222" t="n"/>
      <c r="C2515" s="223" t="n"/>
      <c r="D2515" s="223" t="n"/>
      <c r="E2515" s="223" t="n"/>
      <c r="F2515" s="223" t="n"/>
      <c r="G2515" s="223" t="n"/>
      <c r="H2515" s="223" t="n"/>
      <c r="I2515" s="258" t="n"/>
      <c r="J2515" s="186" t="n"/>
      <c r="K2515" s="223" t="n"/>
      <c r="L2515" s="223" t="n"/>
      <c r="M2515" s="259" t="n"/>
      <c r="N2515" s="223" t="n"/>
      <c r="O2515" s="223" t="n"/>
      <c r="P2515" s="223" t="n"/>
      <c r="Q2515" s="223" t="n"/>
      <c r="R2515" s="223" t="n"/>
      <c r="S2515" s="223" t="n"/>
      <c r="T2515" s="223" t="n"/>
      <c r="U2515" s="86" t="n"/>
      <c r="V2515" s="86" t="n"/>
      <c r="W2515" s="223" t="n"/>
      <c r="X2515" s="223" t="n"/>
      <c r="Y2515" s="262" t="n"/>
      <c r="Z2515" s="226" t="n"/>
      <c r="AA2515" s="241" t="n"/>
      <c r="AB2515" s="237" t="n"/>
    </row>
    <row r="2516" ht="15" customHeight="1" s="283">
      <c r="A2516" s="109" t="n"/>
      <c r="B2516" s="222" t="n"/>
      <c r="C2516" s="223" t="n"/>
      <c r="D2516" s="223" t="n"/>
      <c r="E2516" s="223" t="n"/>
      <c r="F2516" s="223" t="n"/>
      <c r="G2516" s="223" t="n"/>
      <c r="H2516" s="223" t="n"/>
      <c r="I2516" s="258" t="n"/>
      <c r="J2516" s="186" t="n"/>
      <c r="K2516" s="223" t="n"/>
      <c r="L2516" s="223" t="n"/>
      <c r="M2516" s="259" t="n"/>
      <c r="N2516" s="223" t="n"/>
      <c r="O2516" s="223" t="n"/>
      <c r="P2516" s="223" t="n"/>
      <c r="Q2516" s="223" t="n"/>
      <c r="R2516" s="223" t="n"/>
      <c r="S2516" s="223" t="n"/>
      <c r="T2516" s="223" t="n"/>
      <c r="U2516" s="86" t="n"/>
      <c r="V2516" s="86" t="n"/>
      <c r="W2516" s="223" t="n"/>
      <c r="X2516" s="223" t="n"/>
      <c r="Y2516" s="262" t="n"/>
      <c r="Z2516" s="226" t="n"/>
      <c r="AA2516" s="241" t="n"/>
      <c r="AB2516" s="237" t="n"/>
    </row>
    <row r="2517" ht="15" customHeight="1" s="283">
      <c r="A2517" s="109" t="n"/>
      <c r="B2517" s="222" t="n"/>
      <c r="C2517" s="223" t="n"/>
      <c r="D2517" s="223" t="n"/>
      <c r="E2517" s="223" t="n"/>
      <c r="F2517" s="223" t="n"/>
      <c r="G2517" s="223" t="n"/>
      <c r="H2517" s="223" t="n"/>
      <c r="I2517" s="258" t="n"/>
      <c r="J2517" s="186" t="n"/>
      <c r="K2517" s="223" t="n"/>
      <c r="L2517" s="223" t="n"/>
      <c r="M2517" s="259" t="n"/>
      <c r="N2517" s="223" t="n"/>
      <c r="O2517" s="223" t="n"/>
      <c r="P2517" s="223" t="n"/>
      <c r="Q2517" s="223" t="n"/>
      <c r="R2517" s="223" t="n"/>
      <c r="S2517" s="223" t="n"/>
      <c r="T2517" s="223" t="n"/>
      <c r="U2517" s="86" t="n"/>
      <c r="V2517" s="86" t="n"/>
      <c r="W2517" s="223" t="n"/>
      <c r="X2517" s="223" t="n"/>
      <c r="Y2517" s="262" t="n"/>
      <c r="Z2517" s="226" t="n"/>
      <c r="AA2517" s="241" t="n"/>
      <c r="AB2517" s="237" t="n"/>
    </row>
    <row r="2518" ht="15" customHeight="1" s="283">
      <c r="A2518" s="109" t="n"/>
      <c r="B2518" s="222" t="n"/>
      <c r="C2518" s="223" t="n"/>
      <c r="D2518" s="223" t="n"/>
      <c r="E2518" s="223" t="n"/>
      <c r="F2518" s="223" t="n"/>
      <c r="G2518" s="223" t="n"/>
      <c r="H2518" s="223" t="n"/>
      <c r="I2518" s="258" t="n"/>
      <c r="J2518" s="186" t="n"/>
      <c r="K2518" s="223" t="n"/>
      <c r="L2518" s="223" t="n"/>
      <c r="M2518" s="259" t="n"/>
      <c r="N2518" s="223" t="n"/>
      <c r="O2518" s="223" t="n"/>
      <c r="P2518" s="223" t="n"/>
      <c r="Q2518" s="223" t="n"/>
      <c r="R2518" s="223" t="n"/>
      <c r="S2518" s="223" t="n"/>
      <c r="T2518" s="223" t="n"/>
      <c r="U2518" s="86" t="n"/>
      <c r="V2518" s="86" t="n"/>
      <c r="W2518" s="223" t="n"/>
      <c r="X2518" s="223" t="n"/>
      <c r="Y2518" s="262" t="n"/>
      <c r="Z2518" s="226" t="n"/>
      <c r="AA2518" s="241" t="n"/>
      <c r="AB2518" s="237" t="n"/>
    </row>
    <row r="2519" ht="15" customHeight="1" s="283">
      <c r="A2519" s="109" t="n"/>
      <c r="B2519" s="222" t="n"/>
      <c r="C2519" s="223" t="n"/>
      <c r="D2519" s="223" t="n"/>
      <c r="E2519" s="223" t="n"/>
      <c r="F2519" s="223" t="n"/>
      <c r="G2519" s="223" t="n"/>
      <c r="H2519" s="223" t="n"/>
      <c r="I2519" s="258" t="n"/>
      <c r="J2519" s="186" t="n"/>
      <c r="K2519" s="223" t="n"/>
      <c r="L2519" s="223" t="n"/>
      <c r="M2519" s="259" t="n"/>
      <c r="N2519" s="223" t="n"/>
      <c r="O2519" s="223" t="n"/>
      <c r="P2519" s="223" t="n"/>
      <c r="Q2519" s="223" t="n"/>
      <c r="R2519" s="223" t="n"/>
      <c r="S2519" s="223" t="n"/>
      <c r="T2519" s="223" t="n"/>
      <c r="U2519" s="86" t="n"/>
      <c r="V2519" s="86" t="n"/>
      <c r="W2519" s="223" t="n"/>
      <c r="X2519" s="223" t="n"/>
      <c r="Y2519" s="262" t="n"/>
      <c r="Z2519" s="226" t="n"/>
      <c r="AA2519" s="241" t="n"/>
      <c r="AB2519" s="237" t="n"/>
    </row>
    <row r="2520" ht="15" customHeight="1" s="283">
      <c r="A2520" s="109" t="n"/>
      <c r="B2520" s="222" t="n"/>
      <c r="C2520" s="223" t="n"/>
      <c r="D2520" s="223" t="n"/>
      <c r="E2520" s="223" t="n"/>
      <c r="F2520" s="223" t="n"/>
      <c r="G2520" s="223" t="n"/>
      <c r="H2520" s="223" t="n"/>
      <c r="I2520" s="258" t="n"/>
      <c r="J2520" s="186" t="n"/>
      <c r="K2520" s="223" t="n"/>
      <c r="L2520" s="223" t="n"/>
      <c r="M2520" s="259" t="n"/>
      <c r="N2520" s="223" t="n"/>
      <c r="O2520" s="223" t="n"/>
      <c r="P2520" s="223" t="n"/>
      <c r="Q2520" s="223" t="n"/>
      <c r="R2520" s="223" t="n"/>
      <c r="S2520" s="223" t="n"/>
      <c r="T2520" s="223" t="n"/>
      <c r="U2520" s="86" t="n"/>
      <c r="V2520" s="86" t="n"/>
      <c r="W2520" s="223" t="n"/>
      <c r="X2520" s="223" t="n"/>
      <c r="Y2520" s="262" t="n"/>
      <c r="Z2520" s="226" t="n"/>
      <c r="AA2520" s="241" t="n"/>
      <c r="AB2520" s="237" t="n"/>
    </row>
    <row r="2521" ht="15" customHeight="1" s="283">
      <c r="A2521" s="109" t="n"/>
      <c r="B2521" s="222" t="n"/>
      <c r="C2521" s="223" t="n"/>
      <c r="D2521" s="223" t="n"/>
      <c r="E2521" s="223" t="n"/>
      <c r="F2521" s="223" t="n"/>
      <c r="G2521" s="223" t="n"/>
      <c r="H2521" s="223" t="n"/>
      <c r="I2521" s="258" t="n"/>
      <c r="J2521" s="186" t="n"/>
      <c r="K2521" s="223" t="n"/>
      <c r="L2521" s="223" t="n"/>
      <c r="M2521" s="259" t="n"/>
      <c r="N2521" s="223" t="n"/>
      <c r="O2521" s="223" t="n"/>
      <c r="P2521" s="223" t="n"/>
      <c r="Q2521" s="223" t="n"/>
      <c r="R2521" s="223" t="n"/>
      <c r="S2521" s="223" t="n"/>
      <c r="T2521" s="223" t="n"/>
      <c r="U2521" s="86" t="n"/>
      <c r="V2521" s="86" t="n"/>
      <c r="W2521" s="223" t="n"/>
      <c r="X2521" s="223" t="n"/>
      <c r="Y2521" s="262" t="n"/>
      <c r="Z2521" s="226" t="n"/>
      <c r="AA2521" s="241" t="n"/>
      <c r="AB2521" s="237" t="n"/>
    </row>
    <row r="2522" ht="15" customHeight="1" s="283">
      <c r="A2522" s="109" t="n"/>
      <c r="B2522" s="222" t="n"/>
      <c r="C2522" s="223" t="n"/>
      <c r="D2522" s="223" t="n"/>
      <c r="E2522" s="223" t="n"/>
      <c r="F2522" s="223" t="n"/>
      <c r="G2522" s="223" t="n"/>
      <c r="H2522" s="223" t="n"/>
      <c r="I2522" s="258" t="n"/>
      <c r="J2522" s="186" t="n"/>
      <c r="K2522" s="223" t="n"/>
      <c r="L2522" s="223" t="n"/>
      <c r="M2522" s="259" t="n"/>
      <c r="N2522" s="223" t="n"/>
      <c r="O2522" s="223" t="n"/>
      <c r="P2522" s="223" t="n"/>
      <c r="Q2522" s="223" t="n"/>
      <c r="R2522" s="223" t="n"/>
      <c r="S2522" s="223" t="n"/>
      <c r="T2522" s="223" t="n"/>
      <c r="U2522" s="86" t="n"/>
      <c r="V2522" s="86" t="n"/>
      <c r="W2522" s="223" t="n"/>
      <c r="X2522" s="223" t="n"/>
      <c r="Y2522" s="262" t="n"/>
      <c r="Z2522" s="226" t="n"/>
      <c r="AA2522" s="241" t="n"/>
      <c r="AB2522" s="237" t="n"/>
    </row>
    <row r="2523" ht="15" customHeight="1" s="283">
      <c r="A2523" s="109" t="n"/>
      <c r="B2523" s="222" t="n"/>
      <c r="C2523" s="223" t="n"/>
      <c r="D2523" s="223" t="n"/>
      <c r="E2523" s="223" t="n"/>
      <c r="F2523" s="223" t="n"/>
      <c r="G2523" s="223" t="n"/>
      <c r="H2523" s="223" t="n"/>
      <c r="I2523" s="258" t="n"/>
      <c r="J2523" s="186" t="n"/>
      <c r="K2523" s="223" t="n"/>
      <c r="L2523" s="223" t="n"/>
      <c r="M2523" s="259" t="n"/>
      <c r="N2523" s="223" t="n"/>
      <c r="O2523" s="223" t="n"/>
      <c r="P2523" s="223" t="n"/>
      <c r="Q2523" s="223" t="n"/>
      <c r="R2523" s="223" t="n"/>
      <c r="S2523" s="223" t="n"/>
      <c r="T2523" s="223" t="n"/>
      <c r="U2523" s="86" t="n"/>
      <c r="V2523" s="86" t="n"/>
      <c r="W2523" s="223" t="n"/>
      <c r="X2523" s="223" t="n"/>
      <c r="Y2523" s="262" t="n"/>
      <c r="Z2523" s="226" t="n"/>
      <c r="AA2523" s="241" t="n"/>
      <c r="AB2523" s="237" t="n"/>
    </row>
    <row r="2524" ht="15" customHeight="1" s="283">
      <c r="A2524" s="109" t="n"/>
      <c r="B2524" s="222" t="n"/>
      <c r="C2524" s="223" t="n"/>
      <c r="D2524" s="223" t="n"/>
      <c r="E2524" s="223" t="n"/>
      <c r="F2524" s="223" t="n"/>
      <c r="G2524" s="223" t="n"/>
      <c r="H2524" s="223" t="n"/>
      <c r="I2524" s="258" t="n"/>
      <c r="J2524" s="186" t="n"/>
      <c r="K2524" s="223" t="n"/>
      <c r="L2524" s="223" t="n"/>
      <c r="M2524" s="259" t="n"/>
      <c r="N2524" s="223" t="n"/>
      <c r="O2524" s="223" t="n"/>
      <c r="P2524" s="223" t="n"/>
      <c r="Q2524" s="223" t="n"/>
      <c r="R2524" s="223" t="n"/>
      <c r="S2524" s="223" t="n"/>
      <c r="T2524" s="223" t="n"/>
      <c r="U2524" s="86" t="n"/>
      <c r="V2524" s="86" t="n"/>
      <c r="W2524" s="223" t="n"/>
      <c r="X2524" s="223" t="n"/>
      <c r="Y2524" s="262" t="n"/>
      <c r="Z2524" s="226" t="n"/>
      <c r="AA2524" s="241" t="n"/>
      <c r="AB2524" s="237" t="n"/>
    </row>
    <row r="2525" ht="15" customHeight="1" s="283">
      <c r="A2525" s="109" t="n"/>
      <c r="B2525" s="222" t="n"/>
      <c r="C2525" s="223" t="n"/>
      <c r="D2525" s="223" t="n"/>
      <c r="E2525" s="223" t="n"/>
      <c r="F2525" s="223" t="n"/>
      <c r="G2525" s="223" t="n"/>
      <c r="H2525" s="223" t="n"/>
      <c r="I2525" s="258" t="n"/>
      <c r="J2525" s="186" t="n"/>
      <c r="K2525" s="223" t="n"/>
      <c r="L2525" s="223" t="n"/>
      <c r="M2525" s="259" t="n"/>
      <c r="N2525" s="223" t="n"/>
      <c r="O2525" s="223" t="n"/>
      <c r="P2525" s="223" t="n"/>
      <c r="Q2525" s="223" t="n"/>
      <c r="R2525" s="223" t="n"/>
      <c r="S2525" s="223" t="n"/>
      <c r="T2525" s="223" t="n"/>
      <c r="U2525" s="86" t="n"/>
      <c r="V2525" s="86" t="n"/>
      <c r="W2525" s="223" t="n"/>
      <c r="X2525" s="223" t="n"/>
      <c r="Y2525" s="262" t="n"/>
      <c r="Z2525" s="226" t="n"/>
      <c r="AA2525" s="241" t="n"/>
      <c r="AB2525" s="237" t="n"/>
    </row>
    <row r="2526" ht="15" customHeight="1" s="283">
      <c r="A2526" s="109" t="n"/>
      <c r="B2526" s="222" t="n"/>
      <c r="C2526" s="223" t="n"/>
      <c r="D2526" s="223" t="n"/>
      <c r="E2526" s="223" t="n"/>
      <c r="F2526" s="223" t="n"/>
      <c r="G2526" s="223" t="n"/>
      <c r="H2526" s="223" t="n"/>
      <c r="I2526" s="258" t="n"/>
      <c r="J2526" s="186" t="n"/>
      <c r="K2526" s="223" t="n"/>
      <c r="L2526" s="223" t="n"/>
      <c r="M2526" s="259" t="n"/>
      <c r="N2526" s="223" t="n"/>
      <c r="O2526" s="223" t="n"/>
      <c r="P2526" s="223" t="n"/>
      <c r="Q2526" s="223" t="n"/>
      <c r="R2526" s="223" t="n"/>
      <c r="S2526" s="223" t="n"/>
      <c r="T2526" s="223" t="n"/>
      <c r="U2526" s="86" t="n"/>
      <c r="V2526" s="86" t="n"/>
      <c r="W2526" s="223" t="n"/>
      <c r="X2526" s="223" t="n"/>
      <c r="Y2526" s="262" t="n"/>
      <c r="Z2526" s="226" t="n"/>
      <c r="AA2526" s="241" t="n"/>
      <c r="AB2526" s="237" t="n"/>
    </row>
    <row r="2527" ht="15" customHeight="1" s="283">
      <c r="A2527" s="109" t="n"/>
      <c r="B2527" s="222" t="n"/>
      <c r="C2527" s="223" t="n"/>
      <c r="D2527" s="223" t="n"/>
      <c r="E2527" s="223" t="n"/>
      <c r="F2527" s="223" t="n"/>
      <c r="G2527" s="223" t="n"/>
      <c r="H2527" s="223" t="n"/>
      <c r="I2527" s="258" t="n"/>
      <c r="J2527" s="186" t="n"/>
      <c r="K2527" s="223" t="n"/>
      <c r="L2527" s="223" t="n"/>
      <c r="M2527" s="259" t="n"/>
      <c r="N2527" s="223" t="n"/>
      <c r="O2527" s="223" t="n"/>
      <c r="P2527" s="223" t="n"/>
      <c r="Q2527" s="223" t="n"/>
      <c r="R2527" s="223" t="n"/>
      <c r="S2527" s="223" t="n"/>
      <c r="T2527" s="223" t="n"/>
      <c r="U2527" s="86" t="n"/>
      <c r="V2527" s="86" t="n"/>
      <c r="W2527" s="223" t="n"/>
      <c r="X2527" s="223" t="n"/>
      <c r="Y2527" s="262" t="n"/>
      <c r="Z2527" s="226" t="n"/>
      <c r="AA2527" s="241" t="n"/>
      <c r="AB2527" s="237" t="n"/>
    </row>
    <row r="2528" ht="15" customHeight="1" s="283">
      <c r="A2528" s="109" t="n"/>
      <c r="B2528" s="222" t="n"/>
      <c r="C2528" s="223" t="n"/>
      <c r="D2528" s="223" t="n"/>
      <c r="E2528" s="223" t="n"/>
      <c r="F2528" s="223" t="n"/>
      <c r="G2528" s="223" t="n"/>
      <c r="H2528" s="223" t="n"/>
      <c r="I2528" s="258" t="n"/>
      <c r="J2528" s="186" t="n"/>
      <c r="K2528" s="223" t="n"/>
      <c r="L2528" s="223" t="n"/>
      <c r="M2528" s="259" t="n"/>
      <c r="N2528" s="223" t="n"/>
      <c r="O2528" s="223" t="n"/>
      <c r="P2528" s="223" t="n"/>
      <c r="Q2528" s="223" t="n"/>
      <c r="R2528" s="223" t="n"/>
      <c r="S2528" s="223" t="n"/>
      <c r="T2528" s="223" t="n"/>
      <c r="U2528" s="86" t="n"/>
      <c r="V2528" s="86" t="n"/>
      <c r="W2528" s="223" t="n"/>
      <c r="X2528" s="223" t="n"/>
      <c r="Y2528" s="262" t="n"/>
      <c r="Z2528" s="226" t="n"/>
      <c r="AA2528" s="241" t="n"/>
      <c r="AB2528" s="237" t="n"/>
    </row>
    <row r="2529" ht="15" customHeight="1" s="283">
      <c r="A2529" s="109" t="n"/>
      <c r="B2529" s="222" t="n"/>
      <c r="C2529" s="223" t="n"/>
      <c r="D2529" s="223" t="n"/>
      <c r="E2529" s="223" t="n"/>
      <c r="F2529" s="223" t="n"/>
      <c r="G2529" s="223" t="n"/>
      <c r="H2529" s="223" t="n"/>
      <c r="I2529" s="258" t="n"/>
      <c r="J2529" s="186" t="n"/>
      <c r="K2529" s="223" t="n"/>
      <c r="L2529" s="223" t="n"/>
      <c r="M2529" s="259" t="n"/>
      <c r="N2529" s="223" t="n"/>
      <c r="O2529" s="223" t="n"/>
      <c r="P2529" s="223" t="n"/>
      <c r="Q2529" s="223" t="n"/>
      <c r="R2529" s="223" t="n"/>
      <c r="S2529" s="223" t="n"/>
      <c r="T2529" s="223" t="n"/>
      <c r="U2529" s="86" t="n"/>
      <c r="V2529" s="86" t="n"/>
      <c r="W2529" s="223" t="n"/>
      <c r="X2529" s="223" t="n"/>
      <c r="Y2529" s="262" t="n"/>
      <c r="Z2529" s="226" t="n"/>
      <c r="AA2529" s="241" t="n"/>
      <c r="AB2529" s="237" t="n"/>
    </row>
    <row r="2530" ht="15" customHeight="1" s="283">
      <c r="A2530" s="109" t="n"/>
      <c r="B2530" s="222" t="n"/>
      <c r="C2530" s="223" t="n"/>
      <c r="D2530" s="223" t="n"/>
      <c r="E2530" s="223" t="n"/>
      <c r="F2530" s="223" t="n"/>
      <c r="G2530" s="223" t="n"/>
      <c r="H2530" s="223" t="n"/>
      <c r="I2530" s="258" t="n"/>
      <c r="J2530" s="186" t="n"/>
      <c r="K2530" s="223" t="n"/>
      <c r="L2530" s="223" t="n"/>
      <c r="M2530" s="259" t="n"/>
      <c r="N2530" s="223" t="n"/>
      <c r="O2530" s="223" t="n"/>
      <c r="P2530" s="223" t="n"/>
      <c r="Q2530" s="223" t="n"/>
      <c r="R2530" s="223" t="n"/>
      <c r="S2530" s="223" t="n"/>
      <c r="T2530" s="223" t="n"/>
      <c r="U2530" s="86" t="n"/>
      <c r="V2530" s="86" t="n"/>
      <c r="W2530" s="223" t="n"/>
      <c r="X2530" s="223" t="n"/>
      <c r="Y2530" s="262" t="n"/>
      <c r="Z2530" s="226" t="n"/>
      <c r="AA2530" s="241" t="n"/>
      <c r="AB2530" s="237" t="n"/>
    </row>
    <row r="2531" ht="15" customHeight="1" s="283">
      <c r="A2531" s="109" t="n"/>
      <c r="B2531" s="222" t="n"/>
      <c r="C2531" s="223" t="n"/>
      <c r="D2531" s="223" t="n"/>
      <c r="E2531" s="223" t="n"/>
      <c r="F2531" s="223" t="n"/>
      <c r="G2531" s="223" t="n"/>
      <c r="H2531" s="223" t="n"/>
      <c r="I2531" s="258" t="n"/>
      <c r="J2531" s="186" t="n"/>
      <c r="K2531" s="223" t="n"/>
      <c r="L2531" s="223" t="n"/>
      <c r="M2531" s="259" t="n"/>
      <c r="N2531" s="223" t="n"/>
      <c r="O2531" s="223" t="n"/>
      <c r="P2531" s="223" t="n"/>
      <c r="Q2531" s="223" t="n"/>
      <c r="R2531" s="223" t="n"/>
      <c r="S2531" s="223" t="n"/>
      <c r="T2531" s="223" t="n"/>
      <c r="U2531" s="86" t="n"/>
      <c r="V2531" s="86" t="n"/>
      <c r="W2531" s="223" t="n"/>
      <c r="X2531" s="223" t="n"/>
      <c r="Y2531" s="262" t="n"/>
      <c r="Z2531" s="226" t="n"/>
      <c r="AA2531" s="241" t="n"/>
      <c r="AB2531" s="237" t="n"/>
    </row>
    <row r="2532" ht="15" customHeight="1" s="283">
      <c r="A2532" s="109" t="n"/>
      <c r="B2532" s="222" t="n"/>
      <c r="C2532" s="223" t="n"/>
      <c r="D2532" s="223" t="n"/>
      <c r="E2532" s="223" t="n"/>
      <c r="F2532" s="223" t="n"/>
      <c r="G2532" s="223" t="n"/>
      <c r="H2532" s="223" t="n"/>
      <c r="I2532" s="258" t="n"/>
      <c r="J2532" s="186" t="n"/>
      <c r="K2532" s="223" t="n"/>
      <c r="L2532" s="223" t="n"/>
      <c r="M2532" s="259" t="n"/>
      <c r="N2532" s="223" t="n"/>
      <c r="O2532" s="223" t="n"/>
      <c r="P2532" s="223" t="n"/>
      <c r="Q2532" s="223" t="n"/>
      <c r="R2532" s="223" t="n"/>
      <c r="S2532" s="223" t="n"/>
      <c r="T2532" s="223" t="n"/>
      <c r="U2532" s="86" t="n"/>
      <c r="V2532" s="86" t="n"/>
      <c r="W2532" s="223" t="n"/>
      <c r="X2532" s="223" t="n"/>
      <c r="Y2532" s="262" t="n"/>
      <c r="Z2532" s="226" t="n"/>
      <c r="AA2532" s="241" t="n"/>
      <c r="AB2532" s="237" t="n"/>
    </row>
    <row r="2533" ht="15" customHeight="1" s="283">
      <c r="A2533" s="109" t="n"/>
      <c r="B2533" s="222" t="n"/>
      <c r="C2533" s="223" t="n"/>
      <c r="D2533" s="223" t="n"/>
      <c r="E2533" s="223" t="n"/>
      <c r="F2533" s="223" t="n"/>
      <c r="G2533" s="223" t="n"/>
      <c r="H2533" s="223" t="n"/>
      <c r="I2533" s="258" t="n"/>
      <c r="J2533" s="186" t="n"/>
      <c r="K2533" s="223" t="n"/>
      <c r="L2533" s="223" t="n"/>
      <c r="M2533" s="259" t="n"/>
      <c r="N2533" s="223" t="n"/>
      <c r="O2533" s="223" t="n"/>
      <c r="P2533" s="223" t="n"/>
      <c r="Q2533" s="223" t="n"/>
      <c r="R2533" s="223" t="n"/>
      <c r="S2533" s="223" t="n"/>
      <c r="T2533" s="223" t="n"/>
      <c r="U2533" s="86" t="n"/>
      <c r="V2533" s="86" t="n"/>
      <c r="W2533" s="223" t="n"/>
      <c r="X2533" s="223" t="n"/>
      <c r="Y2533" s="262" t="n"/>
      <c r="Z2533" s="226" t="n"/>
      <c r="AA2533" s="241" t="n"/>
      <c r="AB2533" s="237" t="n"/>
    </row>
    <row r="2534" ht="15" customHeight="1" s="283">
      <c r="A2534" s="109" t="n"/>
      <c r="B2534" s="222" t="n"/>
      <c r="C2534" s="223" t="n"/>
      <c r="D2534" s="223" t="n"/>
      <c r="E2534" s="223" t="n"/>
      <c r="F2534" s="223" t="n"/>
      <c r="G2534" s="223" t="n"/>
      <c r="H2534" s="223" t="n"/>
      <c r="I2534" s="258" t="n"/>
      <c r="J2534" s="186" t="n"/>
      <c r="K2534" s="223" t="n"/>
      <c r="L2534" s="264" t="n"/>
      <c r="M2534" s="265" t="n"/>
      <c r="N2534" s="223" t="n"/>
      <c r="O2534" s="223" t="n"/>
      <c r="P2534" s="223" t="n"/>
      <c r="Q2534" s="223" t="n"/>
      <c r="R2534" s="223" t="n"/>
      <c r="S2534" s="223" t="n"/>
      <c r="T2534" s="223" t="n"/>
      <c r="U2534" s="86" t="n"/>
      <c r="V2534" s="86" t="n"/>
      <c r="W2534" s="223" t="n"/>
      <c r="X2534" s="223" t="n"/>
      <c r="Y2534" s="262" t="n"/>
      <c r="Z2534" s="226" t="n"/>
      <c r="AA2534" s="241" t="n"/>
      <c r="AB2534" s="237" t="n"/>
    </row>
    <row r="2535" ht="15" customHeight="1" s="283">
      <c r="A2535" s="109" t="n"/>
      <c r="B2535" s="222" t="n"/>
      <c r="C2535" s="223" t="n"/>
      <c r="D2535" s="223" t="n"/>
      <c r="E2535" s="223" t="n"/>
      <c r="F2535" s="223" t="n"/>
      <c r="G2535" s="223" t="n"/>
      <c r="H2535" s="223" t="n"/>
      <c r="I2535" s="258" t="n"/>
      <c r="J2535" s="186" t="n"/>
      <c r="K2535" s="223" t="n"/>
      <c r="L2535" s="223" t="n"/>
      <c r="M2535" s="259" t="n"/>
      <c r="N2535" s="223" t="n"/>
      <c r="O2535" s="223" t="n"/>
      <c r="P2535" s="223" t="n"/>
      <c r="Q2535" s="223" t="n"/>
      <c r="R2535" s="223" t="n"/>
      <c r="S2535" s="223" t="n"/>
      <c r="T2535" s="223" t="n"/>
      <c r="U2535" s="86" t="n"/>
      <c r="V2535" s="86" t="n"/>
      <c r="W2535" s="223" t="n"/>
      <c r="X2535" s="223" t="n"/>
      <c r="Y2535" s="262" t="n"/>
      <c r="Z2535" s="226" t="n"/>
      <c r="AA2535" s="241" t="n"/>
      <c r="AB2535" s="237" t="n"/>
    </row>
    <row r="2536" ht="15" customHeight="1" s="283">
      <c r="A2536" s="109" t="n"/>
      <c r="B2536" s="222" t="n"/>
      <c r="C2536" s="223" t="n"/>
      <c r="D2536" s="223" t="n"/>
      <c r="E2536" s="223" t="n"/>
      <c r="F2536" s="223" t="n"/>
      <c r="G2536" s="223" t="n"/>
      <c r="H2536" s="223" t="n"/>
      <c r="I2536" s="258" t="n"/>
      <c r="J2536" s="186" t="n"/>
      <c r="K2536" s="223" t="n"/>
      <c r="L2536" s="223" t="n"/>
      <c r="M2536" s="259" t="n"/>
      <c r="N2536" s="223" t="n"/>
      <c r="O2536" s="223" t="n"/>
      <c r="P2536" s="223" t="n"/>
      <c r="Q2536" s="223" t="n"/>
      <c r="R2536" s="223" t="n"/>
      <c r="S2536" s="223" t="n"/>
      <c r="T2536" s="223" t="n"/>
      <c r="U2536" s="86" t="n"/>
      <c r="V2536" s="86" t="n"/>
      <c r="W2536" s="223" t="n"/>
      <c r="X2536" s="223" t="n"/>
      <c r="Y2536" s="262" t="n"/>
      <c r="Z2536" s="226" t="n"/>
      <c r="AA2536" s="241" t="n"/>
      <c r="AB2536" s="237" t="n"/>
    </row>
    <row r="2537" ht="15" customHeight="1" s="283">
      <c r="A2537" s="109" t="n"/>
      <c r="B2537" s="222" t="n"/>
      <c r="C2537" s="223" t="n"/>
      <c r="D2537" s="223" t="n"/>
      <c r="E2537" s="223" t="n"/>
      <c r="F2537" s="223" t="n"/>
      <c r="G2537" s="223" t="n"/>
      <c r="H2537" s="223" t="n"/>
      <c r="I2537" s="258" t="n"/>
      <c r="J2537" s="186" t="n"/>
      <c r="K2537" s="223" t="n"/>
      <c r="L2537" s="223" t="n"/>
      <c r="M2537" s="259" t="n"/>
      <c r="N2537" s="223" t="n"/>
      <c r="O2537" s="223" t="n"/>
      <c r="P2537" s="223" t="n"/>
      <c r="Q2537" s="223" t="n"/>
      <c r="R2537" s="223" t="n"/>
      <c r="S2537" s="223" t="n"/>
      <c r="T2537" s="223" t="n"/>
      <c r="U2537" s="86" t="n"/>
      <c r="V2537" s="86" t="n"/>
      <c r="W2537" s="223" t="n"/>
      <c r="X2537" s="223" t="n"/>
      <c r="Y2537" s="262" t="n"/>
      <c r="Z2537" s="226" t="n"/>
      <c r="AA2537" s="241" t="n"/>
      <c r="AB2537" s="237" t="n"/>
    </row>
    <row r="2538" ht="15" customHeight="1" s="283">
      <c r="A2538" s="109" t="n"/>
      <c r="B2538" s="222" t="n"/>
      <c r="C2538" s="223" t="n"/>
      <c r="D2538" s="223" t="n"/>
      <c r="E2538" s="223" t="n"/>
      <c r="F2538" s="223" t="n"/>
      <c r="G2538" s="223" t="n"/>
      <c r="H2538" s="223" t="n"/>
      <c r="I2538" s="258" t="n"/>
      <c r="J2538" s="186" t="n"/>
      <c r="K2538" s="223" t="n"/>
      <c r="L2538" s="223" t="n"/>
      <c r="M2538" s="259" t="n"/>
      <c r="N2538" s="223" t="n"/>
      <c r="O2538" s="223" t="n"/>
      <c r="P2538" s="223" t="n"/>
      <c r="Q2538" s="223" t="n"/>
      <c r="R2538" s="223" t="n"/>
      <c r="S2538" s="223" t="n"/>
      <c r="T2538" s="223" t="n"/>
      <c r="U2538" s="86" t="n"/>
      <c r="V2538" s="86" t="n"/>
      <c r="W2538" s="223" t="n"/>
      <c r="X2538" s="223" t="n"/>
      <c r="Y2538" s="262" t="n"/>
      <c r="Z2538" s="226" t="n"/>
      <c r="AA2538" s="241" t="n"/>
      <c r="AB2538" s="237" t="n"/>
    </row>
    <row r="2539" ht="15" customHeight="1" s="283">
      <c r="A2539" s="109" t="n"/>
      <c r="B2539" s="222" t="n"/>
      <c r="C2539" s="223" t="n"/>
      <c r="D2539" s="223" t="n"/>
      <c r="E2539" s="223" t="n"/>
      <c r="F2539" s="223" t="n"/>
      <c r="G2539" s="223" t="n"/>
      <c r="H2539" s="223" t="n"/>
      <c r="I2539" s="258" t="n"/>
      <c r="J2539" s="186" t="n"/>
      <c r="K2539" s="223" t="n"/>
      <c r="L2539" s="264" t="n"/>
      <c r="M2539" s="265" t="n"/>
      <c r="N2539" s="223" t="n"/>
      <c r="O2539" s="223" t="n"/>
      <c r="P2539" s="223" t="n"/>
      <c r="Q2539" s="223" t="n"/>
      <c r="R2539" s="223" t="n"/>
      <c r="S2539" s="223" t="n"/>
      <c r="T2539" s="223" t="n"/>
      <c r="U2539" s="86" t="n"/>
      <c r="V2539" s="86" t="n"/>
      <c r="W2539" s="223" t="n"/>
      <c r="X2539" s="223" t="n"/>
      <c r="Y2539" s="262" t="n"/>
      <c r="Z2539" s="226" t="n"/>
      <c r="AA2539" s="241" t="n"/>
      <c r="AB2539" s="237" t="n"/>
    </row>
    <row r="2540" ht="15" customHeight="1" s="283">
      <c r="A2540" s="109" t="n"/>
      <c r="B2540" s="222" t="n"/>
      <c r="C2540" s="223" t="n"/>
      <c r="D2540" s="223" t="n"/>
      <c r="E2540" s="223" t="n"/>
      <c r="F2540" s="223" t="n"/>
      <c r="G2540" s="223" t="n"/>
      <c r="H2540" s="223" t="n"/>
      <c r="I2540" s="258" t="n"/>
      <c r="J2540" s="186" t="n"/>
      <c r="K2540" s="223" t="n"/>
      <c r="L2540" s="223" t="n"/>
      <c r="M2540" s="259" t="n"/>
      <c r="N2540" s="223" t="n"/>
      <c r="O2540" s="223" t="n"/>
      <c r="P2540" s="223" t="n"/>
      <c r="Q2540" s="223" t="n"/>
      <c r="R2540" s="223" t="n"/>
      <c r="S2540" s="223" t="n"/>
      <c r="T2540" s="223" t="n"/>
      <c r="U2540" s="86" t="n"/>
      <c r="V2540" s="86" t="n"/>
      <c r="W2540" s="223" t="n"/>
      <c r="X2540" s="223" t="n"/>
      <c r="Y2540" s="262" t="n"/>
      <c r="Z2540" s="226" t="n"/>
      <c r="AA2540" s="241" t="n"/>
      <c r="AB2540" s="237" t="n"/>
    </row>
    <row r="2541" ht="15" customHeight="1" s="283">
      <c r="A2541" s="109" t="n"/>
      <c r="B2541" s="222" t="n"/>
      <c r="C2541" s="223" t="n"/>
      <c r="D2541" s="223" t="n"/>
      <c r="E2541" s="223" t="n"/>
      <c r="F2541" s="223" t="n"/>
      <c r="G2541" s="223" t="n"/>
      <c r="H2541" s="223" t="n"/>
      <c r="I2541" s="258" t="n"/>
      <c r="J2541" s="186" t="n"/>
      <c r="K2541" s="223" t="n"/>
      <c r="L2541" s="223" t="n"/>
      <c r="M2541" s="259" t="n"/>
      <c r="N2541" s="223" t="n"/>
      <c r="O2541" s="223" t="n"/>
      <c r="P2541" s="223" t="n"/>
      <c r="Q2541" s="223" t="n"/>
      <c r="R2541" s="223" t="n"/>
      <c r="S2541" s="223" t="n"/>
      <c r="T2541" s="223" t="n"/>
      <c r="U2541" s="86" t="n"/>
      <c r="V2541" s="86" t="n"/>
      <c r="W2541" s="223" t="n"/>
      <c r="X2541" s="223" t="n"/>
      <c r="Y2541" s="262" t="n"/>
      <c r="Z2541" s="226" t="n"/>
      <c r="AA2541" s="241" t="n"/>
      <c r="AB2541" s="237" t="n"/>
    </row>
    <row r="2542" ht="15" customHeight="1" s="283">
      <c r="A2542" s="109" t="n"/>
      <c r="B2542" s="222" t="n"/>
      <c r="C2542" s="223" t="n"/>
      <c r="D2542" s="223" t="n"/>
      <c r="E2542" s="223" t="n"/>
      <c r="F2542" s="223" t="n"/>
      <c r="G2542" s="223" t="n"/>
      <c r="H2542" s="223" t="n"/>
      <c r="I2542" s="258" t="n"/>
      <c r="J2542" s="186" t="n"/>
      <c r="K2542" s="223" t="n"/>
      <c r="L2542" s="264" t="n"/>
      <c r="M2542" s="265" t="n"/>
      <c r="N2542" s="223" t="n"/>
      <c r="O2542" s="223" t="n"/>
      <c r="P2542" s="223" t="n"/>
      <c r="Q2542" s="223" t="n"/>
      <c r="R2542" s="223" t="n"/>
      <c r="S2542" s="223" t="n"/>
      <c r="T2542" s="223" t="n"/>
      <c r="U2542" s="86" t="n"/>
      <c r="V2542" s="86" t="n"/>
      <c r="W2542" s="223" t="n"/>
      <c r="X2542" s="223" t="n"/>
      <c r="Y2542" s="262" t="n"/>
      <c r="Z2542" s="226" t="n"/>
      <c r="AA2542" s="241" t="n"/>
      <c r="AB2542" s="237" t="n"/>
    </row>
    <row r="2543" ht="15" customHeight="1" s="283">
      <c r="A2543" s="109" t="n"/>
      <c r="B2543" s="222" t="n"/>
      <c r="C2543" s="223" t="n"/>
      <c r="D2543" s="223" t="n"/>
      <c r="E2543" s="223" t="n"/>
      <c r="F2543" s="223" t="n"/>
      <c r="G2543" s="223" t="n"/>
      <c r="H2543" s="223" t="n"/>
      <c r="I2543" s="258" t="n"/>
      <c r="J2543" s="186" t="n"/>
      <c r="K2543" s="223" t="n"/>
      <c r="L2543" s="223" t="n"/>
      <c r="M2543" s="259" t="n"/>
      <c r="N2543" s="223" t="n"/>
      <c r="O2543" s="223" t="n"/>
      <c r="P2543" s="223" t="n"/>
      <c r="Q2543" s="223" t="n"/>
      <c r="R2543" s="223" t="n"/>
      <c r="S2543" s="223" t="n"/>
      <c r="T2543" s="223" t="n"/>
      <c r="U2543" s="86" t="n"/>
      <c r="V2543" s="86" t="n"/>
      <c r="W2543" s="223" t="n"/>
      <c r="X2543" s="223" t="n"/>
      <c r="Y2543" s="262" t="n"/>
      <c r="Z2543" s="226" t="n"/>
      <c r="AA2543" s="241" t="n"/>
      <c r="AB2543" s="237" t="n"/>
    </row>
    <row r="2544" ht="15" customHeight="1" s="283">
      <c r="A2544" s="109" t="n"/>
      <c r="B2544" s="222" t="n"/>
      <c r="C2544" s="223" t="n"/>
      <c r="D2544" s="223" t="n"/>
      <c r="E2544" s="223" t="n"/>
      <c r="F2544" s="223" t="n"/>
      <c r="G2544" s="223" t="n"/>
      <c r="H2544" s="223" t="n"/>
      <c r="I2544" s="258" t="n"/>
      <c r="J2544" s="186" t="n"/>
      <c r="K2544" s="223" t="n"/>
      <c r="L2544" s="223" t="n"/>
      <c r="M2544" s="259" t="n"/>
      <c r="N2544" s="223" t="n"/>
      <c r="O2544" s="223" t="n"/>
      <c r="P2544" s="223" t="n"/>
      <c r="Q2544" s="223" t="n"/>
      <c r="R2544" s="223" t="n"/>
      <c r="S2544" s="223" t="n"/>
      <c r="T2544" s="223" t="n"/>
      <c r="U2544" s="86" t="n"/>
      <c r="V2544" s="86" t="n"/>
      <c r="W2544" s="223" t="n"/>
      <c r="X2544" s="223" t="n"/>
      <c r="Y2544" s="262" t="n"/>
      <c r="Z2544" s="226" t="n"/>
      <c r="AA2544" s="241" t="n"/>
      <c r="AB2544" s="237" t="n"/>
    </row>
    <row r="2545" ht="15" customHeight="1" s="283">
      <c r="A2545" s="109" t="n"/>
      <c r="B2545" s="222" t="n"/>
      <c r="C2545" s="223" t="n"/>
      <c r="D2545" s="223" t="n"/>
      <c r="E2545" s="223" t="n"/>
      <c r="F2545" s="223" t="n"/>
      <c r="G2545" s="223" t="n"/>
      <c r="H2545" s="223" t="n"/>
      <c r="I2545" s="258" t="n"/>
      <c r="J2545" s="186" t="n"/>
      <c r="K2545" s="223" t="n"/>
      <c r="L2545" s="223" t="n"/>
      <c r="M2545" s="259" t="n"/>
      <c r="N2545" s="223" t="n"/>
      <c r="O2545" s="223" t="n"/>
      <c r="P2545" s="223" t="n"/>
      <c r="Q2545" s="223" t="n"/>
      <c r="R2545" s="223" t="n"/>
      <c r="S2545" s="223" t="n"/>
      <c r="T2545" s="223" t="n"/>
      <c r="U2545" s="86" t="n"/>
      <c r="V2545" s="86" t="n"/>
      <c r="W2545" s="223" t="n"/>
      <c r="X2545" s="223" t="n"/>
      <c r="Y2545" s="262" t="n"/>
      <c r="Z2545" s="226" t="n"/>
      <c r="AA2545" s="241" t="n"/>
      <c r="AB2545" s="237" t="n"/>
    </row>
    <row r="2546" ht="15" customHeight="1" s="283">
      <c r="A2546" s="109" t="n"/>
      <c r="B2546" s="222" t="n"/>
      <c r="C2546" s="223" t="n"/>
      <c r="D2546" s="223" t="n"/>
      <c r="E2546" s="223" t="n"/>
      <c r="F2546" s="223" t="n"/>
      <c r="G2546" s="223" t="n"/>
      <c r="H2546" s="223" t="n"/>
      <c r="I2546" s="258" t="n"/>
      <c r="J2546" s="186" t="n"/>
      <c r="K2546" s="223" t="n"/>
      <c r="L2546" s="264" t="n"/>
      <c r="M2546" s="265" t="n"/>
      <c r="N2546" s="223" t="n"/>
      <c r="O2546" s="223" t="n"/>
      <c r="P2546" s="223" t="n"/>
      <c r="Q2546" s="223" t="n"/>
      <c r="R2546" s="223" t="n"/>
      <c r="S2546" s="223" t="n"/>
      <c r="T2546" s="223" t="n"/>
      <c r="U2546" s="86" t="n"/>
      <c r="V2546" s="86" t="n"/>
      <c r="W2546" s="223" t="n"/>
      <c r="X2546" s="223" t="n"/>
      <c r="Y2546" s="262" t="n"/>
      <c r="Z2546" s="226" t="n"/>
      <c r="AA2546" s="241" t="n"/>
      <c r="AB2546" s="237" t="n"/>
    </row>
    <row r="2547" ht="15" customHeight="1" s="283">
      <c r="A2547" s="109" t="n"/>
      <c r="B2547" s="222" t="n"/>
      <c r="C2547" s="223" t="n"/>
      <c r="D2547" s="223" t="n"/>
      <c r="E2547" s="223" t="n"/>
      <c r="F2547" s="223" t="n"/>
      <c r="G2547" s="223" t="n"/>
      <c r="H2547" s="223" t="n"/>
      <c r="I2547" s="258" t="n"/>
      <c r="J2547" s="186" t="n"/>
      <c r="K2547" s="223" t="n"/>
      <c r="L2547" s="264" t="n"/>
      <c r="M2547" s="265" t="n"/>
      <c r="N2547" s="223" t="n"/>
      <c r="O2547" s="223" t="n"/>
      <c r="P2547" s="223" t="n"/>
      <c r="Q2547" s="223" t="n"/>
      <c r="R2547" s="223" t="n"/>
      <c r="S2547" s="223" t="n"/>
      <c r="T2547" s="223" t="n"/>
      <c r="U2547" s="86" t="n"/>
      <c r="V2547" s="86" t="n"/>
      <c r="W2547" s="223" t="n"/>
      <c r="X2547" s="223" t="n"/>
      <c r="Y2547" s="262" t="n"/>
      <c r="Z2547" s="226" t="n"/>
      <c r="AA2547" s="241" t="n"/>
      <c r="AB2547" s="237" t="n"/>
    </row>
    <row r="2548" ht="15" customHeight="1" s="283">
      <c r="A2548" s="109" t="n"/>
      <c r="B2548" s="222" t="n"/>
      <c r="C2548" s="223" t="n"/>
      <c r="D2548" s="223" t="n"/>
      <c r="E2548" s="223" t="n"/>
      <c r="F2548" s="223" t="n"/>
      <c r="G2548" s="223" t="n"/>
      <c r="H2548" s="223" t="n"/>
      <c r="I2548" s="258" t="n"/>
      <c r="J2548" s="186" t="n"/>
      <c r="K2548" s="223" t="n"/>
      <c r="L2548" s="223" t="n"/>
      <c r="M2548" s="259" t="n"/>
      <c r="N2548" s="223" t="n"/>
      <c r="O2548" s="223" t="n"/>
      <c r="P2548" s="223" t="n"/>
      <c r="Q2548" s="223" t="n"/>
      <c r="R2548" s="223" t="n"/>
      <c r="S2548" s="223" t="n"/>
      <c r="T2548" s="223" t="n"/>
      <c r="U2548" s="86" t="n"/>
      <c r="V2548" s="86" t="n"/>
      <c r="W2548" s="223" t="n"/>
      <c r="X2548" s="223" t="n"/>
      <c r="Y2548" s="262" t="n"/>
      <c r="Z2548" s="226" t="n"/>
      <c r="AA2548" s="241" t="n"/>
      <c r="AB2548" s="237" t="n"/>
    </row>
    <row r="2549" ht="15" customHeight="1" s="283">
      <c r="A2549" s="109" t="n"/>
      <c r="B2549" s="222" t="n"/>
      <c r="C2549" s="223" t="n"/>
      <c r="D2549" s="223" t="n"/>
      <c r="E2549" s="223" t="n"/>
      <c r="F2549" s="223" t="n"/>
      <c r="G2549" s="223" t="n"/>
      <c r="H2549" s="223" t="n"/>
      <c r="I2549" s="258" t="n"/>
      <c r="J2549" s="186" t="n"/>
      <c r="K2549" s="223" t="n"/>
      <c r="L2549" s="223" t="n"/>
      <c r="M2549" s="259" t="n"/>
      <c r="N2549" s="223" t="n"/>
      <c r="O2549" s="223" t="n"/>
      <c r="P2549" s="223" t="n"/>
      <c r="Q2549" s="223" t="n"/>
      <c r="R2549" s="223" t="n"/>
      <c r="S2549" s="223" t="n"/>
      <c r="T2549" s="223" t="n"/>
      <c r="U2549" s="86" t="n"/>
      <c r="V2549" s="86" t="n"/>
      <c r="W2549" s="223" t="n"/>
      <c r="X2549" s="223" t="n"/>
      <c r="Y2549" s="262" t="n"/>
      <c r="Z2549" s="226" t="n"/>
      <c r="AA2549" s="241" t="n"/>
      <c r="AB2549" s="237" t="n"/>
    </row>
    <row r="2550" ht="15" customHeight="1" s="283">
      <c r="A2550" s="109" t="n"/>
      <c r="B2550" s="222" t="n"/>
      <c r="C2550" s="223" t="n"/>
      <c r="D2550" s="223" t="n"/>
      <c r="E2550" s="223" t="n"/>
      <c r="F2550" s="223" t="n"/>
      <c r="G2550" s="223" t="n"/>
      <c r="H2550" s="223" t="n"/>
      <c r="I2550" s="258" t="n"/>
      <c r="J2550" s="186" t="n"/>
      <c r="K2550" s="223" t="n"/>
      <c r="L2550" s="223" t="n"/>
      <c r="M2550" s="259" t="n"/>
      <c r="N2550" s="223" t="n"/>
      <c r="O2550" s="223" t="n"/>
      <c r="P2550" s="223" t="n"/>
      <c r="Q2550" s="223" t="n"/>
      <c r="R2550" s="223" t="n"/>
      <c r="S2550" s="223" t="n"/>
      <c r="T2550" s="223" t="n"/>
      <c r="U2550" s="86" t="n"/>
      <c r="V2550" s="86" t="n"/>
      <c r="W2550" s="223" t="n"/>
      <c r="X2550" s="223" t="n"/>
      <c r="Y2550" s="262" t="n"/>
      <c r="Z2550" s="226" t="n"/>
      <c r="AA2550" s="241" t="n"/>
      <c r="AB2550" s="237" t="n"/>
    </row>
    <row r="2551" ht="15" customHeight="1" s="283">
      <c r="A2551" s="109" t="n"/>
      <c r="B2551" s="222" t="n"/>
      <c r="C2551" s="223" t="n"/>
      <c r="D2551" s="223" t="n"/>
      <c r="E2551" s="223" t="n"/>
      <c r="F2551" s="223" t="n"/>
      <c r="G2551" s="223" t="n"/>
      <c r="H2551" s="223" t="n"/>
      <c r="I2551" s="258" t="n"/>
      <c r="J2551" s="186" t="n"/>
      <c r="K2551" s="223" t="n"/>
      <c r="L2551" s="264" t="n"/>
      <c r="M2551" s="265" t="n"/>
      <c r="N2551" s="223" t="n"/>
      <c r="O2551" s="223" t="n"/>
      <c r="P2551" s="223" t="n"/>
      <c r="Q2551" s="223" t="n"/>
      <c r="R2551" s="223" t="n"/>
      <c r="S2551" s="223" t="n"/>
      <c r="T2551" s="223" t="n"/>
      <c r="U2551" s="86" t="n"/>
      <c r="V2551" s="86" t="n"/>
      <c r="W2551" s="223" t="n"/>
      <c r="X2551" s="223" t="n"/>
      <c r="Y2551" s="262" t="n"/>
      <c r="Z2551" s="226" t="n"/>
      <c r="AA2551" s="241" t="n"/>
      <c r="AB2551" s="237" t="n"/>
    </row>
    <row r="2552" ht="15" customHeight="1" s="283">
      <c r="A2552" s="109" t="n"/>
      <c r="B2552" s="222" t="n"/>
      <c r="C2552" s="223" t="n"/>
      <c r="D2552" s="223" t="n"/>
      <c r="E2552" s="223" t="n"/>
      <c r="F2552" s="223" t="n"/>
      <c r="G2552" s="223" t="n"/>
      <c r="H2552" s="223" t="n"/>
      <c r="I2552" s="258" t="n"/>
      <c r="J2552" s="186" t="n"/>
      <c r="K2552" s="223" t="n"/>
      <c r="L2552" s="223" t="n"/>
      <c r="M2552" s="259" t="n"/>
      <c r="N2552" s="223" t="n"/>
      <c r="O2552" s="223" t="n"/>
      <c r="P2552" s="223" t="n"/>
      <c r="Q2552" s="223" t="n"/>
      <c r="R2552" s="223" t="n"/>
      <c r="S2552" s="223" t="n"/>
      <c r="T2552" s="223" t="n"/>
      <c r="U2552" s="86" t="n"/>
      <c r="V2552" s="86" t="n"/>
      <c r="W2552" s="223" t="n"/>
      <c r="X2552" s="223" t="n"/>
      <c r="Y2552" s="262" t="n"/>
      <c r="Z2552" s="226" t="n"/>
      <c r="AA2552" s="241" t="n"/>
      <c r="AB2552" s="237" t="n"/>
    </row>
    <row r="2553" ht="15" customHeight="1" s="283">
      <c r="A2553" s="109" t="n"/>
      <c r="B2553" s="222" t="n"/>
      <c r="C2553" s="223" t="n"/>
      <c r="D2553" s="223" t="n"/>
      <c r="E2553" s="223" t="n"/>
      <c r="F2553" s="223" t="n"/>
      <c r="G2553" s="223" t="n"/>
      <c r="H2553" s="223" t="n"/>
      <c r="I2553" s="258" t="n"/>
      <c r="J2553" s="186" t="n"/>
      <c r="K2553" s="223" t="n"/>
      <c r="L2553" s="223" t="n"/>
      <c r="M2553" s="259" t="n"/>
      <c r="N2553" s="223" t="n"/>
      <c r="O2553" s="223" t="n"/>
      <c r="P2553" s="223" t="n"/>
      <c r="Q2553" s="223" t="n"/>
      <c r="R2553" s="223" t="n"/>
      <c r="S2553" s="223" t="n"/>
      <c r="T2553" s="223" t="n"/>
      <c r="U2553" s="86" t="n"/>
      <c r="V2553" s="86" t="n"/>
      <c r="W2553" s="223" t="n"/>
      <c r="X2553" s="223" t="n"/>
      <c r="Y2553" s="262" t="n"/>
      <c r="Z2553" s="226" t="n"/>
      <c r="AA2553" s="241" t="n"/>
      <c r="AB2553" s="237" t="n"/>
    </row>
    <row r="2554" ht="15" customHeight="1" s="283">
      <c r="A2554" s="109" t="n"/>
      <c r="B2554" s="222" t="n"/>
      <c r="C2554" s="223" t="n"/>
      <c r="D2554" s="223" t="n"/>
      <c r="E2554" s="223" t="n"/>
      <c r="F2554" s="223" t="n"/>
      <c r="G2554" s="223" t="n"/>
      <c r="H2554" s="223" t="n"/>
      <c r="I2554" s="258" t="n"/>
      <c r="J2554" s="186" t="n"/>
      <c r="K2554" s="223" t="n"/>
      <c r="L2554" s="264" t="n"/>
      <c r="M2554" s="265" t="n"/>
      <c r="N2554" s="223" t="n"/>
      <c r="O2554" s="223" t="n"/>
      <c r="P2554" s="223" t="n"/>
      <c r="Q2554" s="223" t="n"/>
      <c r="R2554" s="223" t="n"/>
      <c r="S2554" s="223" t="n"/>
      <c r="T2554" s="223" t="n"/>
      <c r="U2554" s="86" t="n"/>
      <c r="V2554" s="86" t="n"/>
      <c r="W2554" s="223" t="n"/>
      <c r="X2554" s="223" t="n"/>
      <c r="Y2554" s="262" t="n"/>
      <c r="Z2554" s="226" t="n"/>
      <c r="AA2554" s="241" t="n"/>
      <c r="AB2554" s="237" t="n"/>
    </row>
    <row r="2555" ht="15" customHeight="1" s="283">
      <c r="A2555" s="109" t="n"/>
      <c r="B2555" s="222" t="n"/>
      <c r="C2555" s="223" t="n"/>
      <c r="D2555" s="223" t="n"/>
      <c r="E2555" s="223" t="n"/>
      <c r="F2555" s="223" t="n"/>
      <c r="G2555" s="223" t="n"/>
      <c r="H2555" s="223" t="n"/>
      <c r="I2555" s="258" t="n"/>
      <c r="J2555" s="186" t="n"/>
      <c r="K2555" s="223" t="n"/>
      <c r="L2555" s="223" t="n"/>
      <c r="M2555" s="259" t="n"/>
      <c r="N2555" s="223" t="n"/>
      <c r="O2555" s="223" t="n"/>
      <c r="P2555" s="223" t="n"/>
      <c r="Q2555" s="223" t="n"/>
      <c r="R2555" s="223" t="n"/>
      <c r="S2555" s="223" t="n"/>
      <c r="T2555" s="223" t="n"/>
      <c r="U2555" s="86" t="n"/>
      <c r="V2555" s="86" t="n"/>
      <c r="W2555" s="223" t="n"/>
      <c r="X2555" s="223" t="n"/>
      <c r="Y2555" s="262" t="n"/>
      <c r="Z2555" s="226" t="n"/>
      <c r="AA2555" s="241" t="n"/>
      <c r="AB2555" s="237" t="n"/>
    </row>
    <row r="2556" ht="15" customHeight="1" s="283">
      <c r="A2556" s="109" t="n"/>
      <c r="B2556" s="222" t="n"/>
      <c r="C2556" s="223" t="n"/>
      <c r="D2556" s="223" t="n"/>
      <c r="E2556" s="223" t="n"/>
      <c r="F2556" s="223" t="n"/>
      <c r="G2556" s="223" t="n"/>
      <c r="H2556" s="223" t="n"/>
      <c r="I2556" s="258" t="n"/>
      <c r="J2556" s="186" t="n"/>
      <c r="K2556" s="223" t="n"/>
      <c r="L2556" s="264" t="n"/>
      <c r="M2556" s="265" t="n"/>
      <c r="N2556" s="223" t="n"/>
      <c r="O2556" s="223" t="n"/>
      <c r="P2556" s="223" t="n"/>
      <c r="Q2556" s="223" t="n"/>
      <c r="R2556" s="223" t="n"/>
      <c r="S2556" s="223" t="n"/>
      <c r="T2556" s="223" t="n"/>
      <c r="U2556" s="86" t="n"/>
      <c r="V2556" s="86" t="n"/>
      <c r="W2556" s="223" t="n"/>
      <c r="X2556" s="223" t="n"/>
      <c r="Y2556" s="262" t="n"/>
      <c r="Z2556" s="226" t="n"/>
      <c r="AA2556" s="241" t="n"/>
      <c r="AB2556" s="237" t="n"/>
    </row>
    <row r="2557" ht="15" customHeight="1" s="283">
      <c r="A2557" s="109" t="n"/>
      <c r="B2557" s="222" t="n"/>
      <c r="C2557" s="223" t="n"/>
      <c r="D2557" s="223" t="n"/>
      <c r="E2557" s="223" t="n"/>
      <c r="F2557" s="223" t="n"/>
      <c r="G2557" s="223" t="n"/>
      <c r="H2557" s="223" t="n"/>
      <c r="I2557" s="258" t="n"/>
      <c r="J2557" s="186" t="n"/>
      <c r="K2557" s="223" t="n"/>
      <c r="L2557" s="223" t="n"/>
      <c r="M2557" s="259" t="n"/>
      <c r="N2557" s="223" t="n"/>
      <c r="O2557" s="223" t="n"/>
      <c r="P2557" s="223" t="n"/>
      <c r="Q2557" s="223" t="n"/>
      <c r="R2557" s="223" t="n"/>
      <c r="S2557" s="223" t="n"/>
      <c r="T2557" s="223" t="n"/>
      <c r="U2557" s="86" t="n"/>
      <c r="V2557" s="86" t="n"/>
      <c r="W2557" s="223" t="n"/>
      <c r="X2557" s="223" t="n"/>
      <c r="Y2557" s="262" t="n"/>
      <c r="Z2557" s="226" t="n"/>
      <c r="AA2557" s="241" t="n"/>
      <c r="AB2557" s="237" t="n"/>
    </row>
    <row r="2558" ht="15" customHeight="1" s="283">
      <c r="A2558" s="109" t="n"/>
      <c r="B2558" s="222" t="n"/>
      <c r="C2558" s="223" t="n"/>
      <c r="D2558" s="223" t="n"/>
      <c r="E2558" s="223" t="n"/>
      <c r="F2558" s="223" t="n"/>
      <c r="G2558" s="223" t="n"/>
      <c r="H2558" s="223" t="n"/>
      <c r="I2558" s="258" t="n"/>
      <c r="J2558" s="186" t="n"/>
      <c r="K2558" s="223" t="n"/>
      <c r="L2558" s="223" t="n"/>
      <c r="M2558" s="259" t="n"/>
      <c r="N2558" s="223" t="n"/>
      <c r="O2558" s="223" t="n"/>
      <c r="P2558" s="223" t="n"/>
      <c r="Q2558" s="223" t="n"/>
      <c r="R2558" s="223" t="n"/>
      <c r="S2558" s="223" t="n"/>
      <c r="T2558" s="223" t="n"/>
      <c r="U2558" s="86" t="n"/>
      <c r="V2558" s="86" t="n"/>
      <c r="W2558" s="223" t="n"/>
      <c r="X2558" s="223" t="n"/>
      <c r="Y2558" s="262" t="n"/>
      <c r="Z2558" s="226" t="n"/>
      <c r="AA2558" s="241" t="n"/>
      <c r="AB2558" s="237" t="n"/>
    </row>
    <row r="2559" ht="15" customHeight="1" s="283">
      <c r="A2559" s="109" t="n"/>
      <c r="B2559" s="222" t="n"/>
      <c r="C2559" s="223" t="n"/>
      <c r="D2559" s="223" t="n"/>
      <c r="E2559" s="223" t="n"/>
      <c r="F2559" s="223" t="n"/>
      <c r="G2559" s="223" t="n"/>
      <c r="H2559" s="223" t="n"/>
      <c r="I2559" s="258" t="n"/>
      <c r="J2559" s="186" t="n"/>
      <c r="K2559" s="223" t="n"/>
      <c r="L2559" s="264" t="n"/>
      <c r="M2559" s="265" t="n"/>
      <c r="N2559" s="223" t="n"/>
      <c r="O2559" s="223" t="n"/>
      <c r="P2559" s="223" t="n"/>
      <c r="Q2559" s="223" t="n"/>
      <c r="R2559" s="223" t="n"/>
      <c r="S2559" s="223" t="n"/>
      <c r="T2559" s="223" t="n"/>
      <c r="U2559" s="86" t="n"/>
      <c r="V2559" s="86" t="n"/>
      <c r="W2559" s="223" t="n"/>
      <c r="X2559" s="223" t="n"/>
      <c r="Y2559" s="262" t="n"/>
      <c r="Z2559" s="226" t="n"/>
      <c r="AA2559" s="241" t="n"/>
      <c r="AB2559" s="237" t="n"/>
    </row>
    <row r="2560" ht="15" customHeight="1" s="283">
      <c r="A2560" s="109" t="n"/>
      <c r="B2560" s="222" t="n"/>
      <c r="C2560" s="223" t="n"/>
      <c r="D2560" s="223" t="n"/>
      <c r="E2560" s="223" t="n"/>
      <c r="F2560" s="223" t="n"/>
      <c r="G2560" s="223" t="n"/>
      <c r="H2560" s="223" t="n"/>
      <c r="I2560" s="258" t="n"/>
      <c r="J2560" s="186" t="n"/>
      <c r="K2560" s="223" t="n"/>
      <c r="L2560" s="264" t="n"/>
      <c r="M2560" s="265" t="n"/>
      <c r="N2560" s="223" t="n"/>
      <c r="O2560" s="223" t="n"/>
      <c r="P2560" s="223" t="n"/>
      <c r="Q2560" s="223" t="n"/>
      <c r="R2560" s="223" t="n"/>
      <c r="S2560" s="223" t="n"/>
      <c r="T2560" s="223" t="n"/>
      <c r="U2560" s="86" t="n"/>
      <c r="V2560" s="86" t="n"/>
      <c r="W2560" s="223" t="n"/>
      <c r="X2560" s="223" t="n"/>
      <c r="Y2560" s="262" t="n"/>
      <c r="Z2560" s="226" t="n"/>
      <c r="AA2560" s="241" t="n"/>
      <c r="AB2560" s="237" t="n"/>
    </row>
    <row r="2561" ht="15" customHeight="1" s="283">
      <c r="A2561" s="109" t="n"/>
      <c r="B2561" s="222" t="n"/>
      <c r="C2561" s="223" t="n"/>
      <c r="D2561" s="223" t="n"/>
      <c r="E2561" s="223" t="n"/>
      <c r="F2561" s="223" t="n"/>
      <c r="G2561" s="223" t="n"/>
      <c r="H2561" s="223" t="n"/>
      <c r="I2561" s="258" t="n"/>
      <c r="J2561" s="186" t="n"/>
      <c r="K2561" s="223" t="n"/>
      <c r="L2561" s="264" t="n"/>
      <c r="M2561" s="265" t="n"/>
      <c r="N2561" s="223" t="n"/>
      <c r="O2561" s="223" t="n"/>
      <c r="P2561" s="223" t="n"/>
      <c r="Q2561" s="223" t="n"/>
      <c r="R2561" s="223" t="n"/>
      <c r="S2561" s="223" t="n"/>
      <c r="T2561" s="223" t="n"/>
      <c r="U2561" s="86" t="n"/>
      <c r="V2561" s="86" t="n"/>
      <c r="W2561" s="223" t="n"/>
      <c r="X2561" s="223" t="n"/>
      <c r="Y2561" s="262" t="n"/>
      <c r="Z2561" s="226" t="n"/>
      <c r="AA2561" s="241" t="n"/>
      <c r="AB2561" s="237" t="n"/>
    </row>
    <row r="2562" ht="15" customHeight="1" s="283">
      <c r="A2562" s="109" t="n"/>
      <c r="B2562" s="222" t="n"/>
      <c r="C2562" s="223" t="n"/>
      <c r="D2562" s="223" t="n"/>
      <c r="E2562" s="223" t="n"/>
      <c r="F2562" s="223" t="n"/>
      <c r="G2562" s="223" t="n"/>
      <c r="H2562" s="223" t="n"/>
      <c r="I2562" s="258" t="n"/>
      <c r="J2562" s="186" t="n"/>
      <c r="K2562" s="223" t="n"/>
      <c r="L2562" s="264" t="n"/>
      <c r="M2562" s="265" t="n"/>
      <c r="N2562" s="223" t="n"/>
      <c r="O2562" s="223" t="n"/>
      <c r="P2562" s="223" t="n"/>
      <c r="Q2562" s="223" t="n"/>
      <c r="R2562" s="223" t="n"/>
      <c r="S2562" s="223" t="n"/>
      <c r="T2562" s="223" t="n"/>
      <c r="U2562" s="86" t="n"/>
      <c r="V2562" s="86" t="n"/>
      <c r="W2562" s="223" t="n"/>
      <c r="X2562" s="223" t="n"/>
      <c r="Y2562" s="262" t="n"/>
      <c r="Z2562" s="226" t="n"/>
      <c r="AA2562" s="241" t="n"/>
      <c r="AB2562" s="237" t="n"/>
    </row>
    <row r="2563" ht="15" customHeight="1" s="283">
      <c r="A2563" s="109" t="n"/>
      <c r="B2563" s="222" t="n"/>
      <c r="C2563" s="223" t="n"/>
      <c r="D2563" s="223" t="n"/>
      <c r="E2563" s="223" t="n"/>
      <c r="F2563" s="223" t="n"/>
      <c r="G2563" s="223" t="n"/>
      <c r="H2563" s="223" t="n"/>
      <c r="I2563" s="258" t="n"/>
      <c r="J2563" s="186" t="n"/>
      <c r="K2563" s="223" t="n"/>
      <c r="L2563" s="264" t="n"/>
      <c r="M2563" s="265" t="n"/>
      <c r="N2563" s="223" t="n"/>
      <c r="O2563" s="223" t="n"/>
      <c r="P2563" s="223" t="n"/>
      <c r="Q2563" s="223" t="n"/>
      <c r="R2563" s="223" t="n"/>
      <c r="S2563" s="223" t="n"/>
      <c r="T2563" s="223" t="n"/>
      <c r="U2563" s="86" t="n"/>
      <c r="V2563" s="86" t="n"/>
      <c r="W2563" s="223" t="n"/>
      <c r="X2563" s="223" t="n"/>
      <c r="Y2563" s="262" t="n"/>
      <c r="Z2563" s="226" t="n"/>
      <c r="AA2563" s="241" t="n"/>
      <c r="AB2563" s="237" t="n"/>
    </row>
    <row r="2564" ht="15" customHeight="1" s="283">
      <c r="A2564" s="109" t="n"/>
      <c r="B2564" s="222" t="n"/>
      <c r="C2564" s="223" t="n"/>
      <c r="D2564" s="223" t="n"/>
      <c r="E2564" s="223" t="n"/>
      <c r="F2564" s="223" t="n"/>
      <c r="G2564" s="223" t="n"/>
      <c r="H2564" s="223" t="n"/>
      <c r="I2564" s="258" t="n"/>
      <c r="J2564" s="186" t="n"/>
      <c r="K2564" s="223" t="n"/>
      <c r="L2564" s="264" t="n"/>
      <c r="M2564" s="265" t="n"/>
      <c r="N2564" s="223" t="n"/>
      <c r="O2564" s="223" t="n"/>
      <c r="P2564" s="223" t="n"/>
      <c r="Q2564" s="223" t="n"/>
      <c r="R2564" s="223" t="n"/>
      <c r="S2564" s="223" t="n"/>
      <c r="T2564" s="223" t="n"/>
      <c r="U2564" s="86" t="n"/>
      <c r="V2564" s="86" t="n"/>
      <c r="W2564" s="223" t="n"/>
      <c r="X2564" s="223" t="n"/>
      <c r="Y2564" s="262" t="n"/>
      <c r="Z2564" s="226" t="n"/>
      <c r="AA2564" s="241" t="n"/>
      <c r="AB2564" s="237" t="n"/>
    </row>
    <row r="2565" ht="15" customHeight="1" s="283">
      <c r="A2565" s="109" t="n"/>
      <c r="B2565" s="222" t="n"/>
      <c r="C2565" s="223" t="n"/>
      <c r="D2565" s="223" t="n"/>
      <c r="E2565" s="223" t="n"/>
      <c r="F2565" s="223" t="n"/>
      <c r="G2565" s="223" t="n"/>
      <c r="H2565" s="223" t="n"/>
      <c r="I2565" s="258" t="n"/>
      <c r="J2565" s="186" t="n"/>
      <c r="K2565" s="223" t="n"/>
      <c r="L2565" s="264" t="n"/>
      <c r="M2565" s="265" t="n"/>
      <c r="N2565" s="223" t="n"/>
      <c r="O2565" s="223" t="n"/>
      <c r="P2565" s="223" t="n"/>
      <c r="Q2565" s="223" t="n"/>
      <c r="R2565" s="223" t="n"/>
      <c r="S2565" s="223" t="n"/>
      <c r="T2565" s="223" t="n"/>
      <c r="U2565" s="86" t="n"/>
      <c r="V2565" s="86" t="n"/>
      <c r="W2565" s="223" t="n"/>
      <c r="X2565" s="223" t="n"/>
      <c r="Y2565" s="262" t="n"/>
      <c r="Z2565" s="226" t="n"/>
      <c r="AA2565" s="241" t="n"/>
      <c r="AB2565" s="237" t="n"/>
    </row>
    <row r="2566" ht="15" customHeight="1" s="283">
      <c r="A2566" s="109" t="n"/>
      <c r="B2566" s="222" t="n"/>
      <c r="C2566" s="223" t="n"/>
      <c r="D2566" s="223" t="n"/>
      <c r="E2566" s="223" t="n"/>
      <c r="F2566" s="223" t="n"/>
      <c r="G2566" s="223" t="n"/>
      <c r="H2566" s="223" t="n"/>
      <c r="I2566" s="258" t="n"/>
      <c r="J2566" s="186" t="n"/>
      <c r="K2566" s="223" t="n"/>
      <c r="L2566" s="264" t="n"/>
      <c r="M2566" s="265" t="n"/>
      <c r="N2566" s="223" t="n"/>
      <c r="O2566" s="223" t="n"/>
      <c r="P2566" s="223" t="n"/>
      <c r="Q2566" s="223" t="n"/>
      <c r="R2566" s="223" t="n"/>
      <c r="S2566" s="223" t="n"/>
      <c r="T2566" s="223" t="n"/>
      <c r="U2566" s="86" t="n"/>
      <c r="V2566" s="86" t="n"/>
      <c r="W2566" s="223" t="n"/>
      <c r="X2566" s="223" t="n"/>
      <c r="Y2566" s="262" t="n"/>
      <c r="Z2566" s="226" t="n"/>
      <c r="AA2566" s="241" t="n"/>
      <c r="AB2566" s="237" t="n"/>
    </row>
    <row r="2567" ht="15" customHeight="1" s="283">
      <c r="A2567" s="109" t="n"/>
      <c r="B2567" s="222" t="n"/>
      <c r="C2567" s="223" t="n"/>
      <c r="D2567" s="223" t="n"/>
      <c r="E2567" s="223" t="n"/>
      <c r="F2567" s="223" t="n"/>
      <c r="G2567" s="223" t="n"/>
      <c r="H2567" s="223" t="n"/>
      <c r="I2567" s="258" t="n"/>
      <c r="J2567" s="186" t="n"/>
      <c r="K2567" s="223" t="n"/>
      <c r="L2567" s="264" t="n"/>
      <c r="M2567" s="265" t="n"/>
      <c r="N2567" s="223" t="n"/>
      <c r="O2567" s="223" t="n"/>
      <c r="P2567" s="223" t="n"/>
      <c r="Q2567" s="223" t="n"/>
      <c r="R2567" s="223" t="n"/>
      <c r="S2567" s="223" t="n"/>
      <c r="T2567" s="223" t="n"/>
      <c r="U2567" s="86" t="n"/>
      <c r="V2567" s="86" t="n"/>
      <c r="W2567" s="223" t="n"/>
      <c r="X2567" s="223" t="n"/>
      <c r="Y2567" s="262" t="n"/>
      <c r="Z2567" s="226" t="n"/>
      <c r="AA2567" s="241" t="n"/>
      <c r="AB2567" s="237" t="n"/>
    </row>
    <row r="2568" ht="15" customHeight="1" s="283">
      <c r="A2568" s="109" t="n"/>
      <c r="B2568" s="222" t="n"/>
      <c r="C2568" s="223" t="n"/>
      <c r="D2568" s="223" t="n"/>
      <c r="E2568" s="223" t="n"/>
      <c r="F2568" s="223" t="n"/>
      <c r="G2568" s="223" t="n"/>
      <c r="H2568" s="223" t="n"/>
      <c r="I2568" s="258" t="n"/>
      <c r="J2568" s="186" t="n"/>
      <c r="K2568" s="223" t="n"/>
      <c r="L2568" s="264" t="n"/>
      <c r="M2568" s="265" t="n"/>
      <c r="N2568" s="223" t="n"/>
      <c r="O2568" s="223" t="n"/>
      <c r="P2568" s="223" t="n"/>
      <c r="Q2568" s="223" t="n"/>
      <c r="R2568" s="223" t="n"/>
      <c r="S2568" s="223" t="n"/>
      <c r="T2568" s="223" t="n"/>
      <c r="U2568" s="86" t="n"/>
      <c r="V2568" s="86" t="n"/>
      <c r="W2568" s="223" t="n"/>
      <c r="X2568" s="223" t="n"/>
      <c r="Y2568" s="262" t="n"/>
      <c r="Z2568" s="226" t="n"/>
      <c r="AA2568" s="241" t="n"/>
      <c r="AB2568" s="237" t="n"/>
    </row>
    <row r="2569" ht="15" customHeight="1" s="283">
      <c r="A2569" s="109" t="n"/>
      <c r="B2569" s="222" t="n"/>
      <c r="C2569" s="223" t="n"/>
      <c r="D2569" s="223" t="n"/>
      <c r="E2569" s="223" t="n"/>
      <c r="F2569" s="223" t="n"/>
      <c r="G2569" s="223" t="n"/>
      <c r="H2569" s="223" t="n"/>
      <c r="I2569" s="258" t="n"/>
      <c r="J2569" s="186" t="n"/>
      <c r="K2569" s="223" t="n"/>
      <c r="L2569" s="264" t="n"/>
      <c r="M2569" s="265" t="n"/>
      <c r="N2569" s="223" t="n"/>
      <c r="O2569" s="223" t="n"/>
      <c r="P2569" s="223" t="n"/>
      <c r="Q2569" s="223" t="n"/>
      <c r="R2569" s="223" t="n"/>
      <c r="S2569" s="223" t="n"/>
      <c r="T2569" s="223" t="n"/>
      <c r="U2569" s="86" t="n"/>
      <c r="V2569" s="86" t="n"/>
      <c r="W2569" s="223" t="n"/>
      <c r="X2569" s="223" t="n"/>
      <c r="Y2569" s="262" t="n"/>
      <c r="Z2569" s="226" t="n"/>
      <c r="AA2569" s="241" t="n"/>
      <c r="AB2569" s="237" t="n"/>
    </row>
    <row r="2570" ht="15" customHeight="1" s="283">
      <c r="A2570" s="109" t="n"/>
      <c r="B2570" s="222" t="n"/>
      <c r="C2570" s="223" t="n"/>
      <c r="D2570" s="223" t="n"/>
      <c r="E2570" s="223" t="n"/>
      <c r="F2570" s="223" t="n"/>
      <c r="G2570" s="223" t="n"/>
      <c r="H2570" s="223" t="n"/>
      <c r="I2570" s="258" t="n"/>
      <c r="J2570" s="186" t="n"/>
      <c r="K2570" s="223" t="n"/>
      <c r="L2570" s="264" t="n"/>
      <c r="M2570" s="265" t="n"/>
      <c r="N2570" s="223" t="n"/>
      <c r="O2570" s="223" t="n"/>
      <c r="P2570" s="223" t="n"/>
      <c r="Q2570" s="223" t="n"/>
      <c r="R2570" s="223" t="n"/>
      <c r="S2570" s="223" t="n"/>
      <c r="T2570" s="223" t="n"/>
      <c r="U2570" s="86" t="n"/>
      <c r="V2570" s="86" t="n"/>
      <c r="W2570" s="223" t="n"/>
      <c r="X2570" s="223" t="n"/>
      <c r="Y2570" s="262" t="n"/>
      <c r="Z2570" s="226" t="n"/>
      <c r="AA2570" s="241" t="n"/>
      <c r="AB2570" s="237" t="n"/>
    </row>
    <row r="2571" ht="15" customHeight="1" s="283">
      <c r="A2571" s="109" t="n"/>
      <c r="B2571" s="222" t="n"/>
      <c r="C2571" s="223" t="n"/>
      <c r="D2571" s="223" t="n"/>
      <c r="E2571" s="223" t="n"/>
      <c r="F2571" s="223" t="n"/>
      <c r="G2571" s="223" t="n"/>
      <c r="H2571" s="223" t="n"/>
      <c r="I2571" s="258" t="n"/>
      <c r="J2571" s="186" t="n"/>
      <c r="K2571" s="223" t="n"/>
      <c r="L2571" s="264" t="n"/>
      <c r="M2571" s="265" t="n"/>
      <c r="N2571" s="223" t="n"/>
      <c r="O2571" s="223" t="n"/>
      <c r="P2571" s="223" t="n"/>
      <c r="Q2571" s="223" t="n"/>
      <c r="R2571" s="223" t="n"/>
      <c r="S2571" s="223" t="n"/>
      <c r="T2571" s="223" t="n"/>
      <c r="U2571" s="86" t="n"/>
      <c r="V2571" s="86" t="n"/>
      <c r="W2571" s="223" t="n"/>
      <c r="X2571" s="223" t="n"/>
      <c r="Y2571" s="262" t="n"/>
      <c r="Z2571" s="226" t="n"/>
      <c r="AA2571" s="241" t="n"/>
      <c r="AB2571" s="237" t="n"/>
    </row>
    <row r="2572" ht="15" customHeight="1" s="283">
      <c r="A2572" s="109" t="n"/>
      <c r="B2572" s="222" t="n"/>
      <c r="C2572" s="223" t="n"/>
      <c r="D2572" s="223" t="n"/>
      <c r="E2572" s="223" t="n"/>
      <c r="F2572" s="223" t="n"/>
      <c r="G2572" s="223" t="n"/>
      <c r="H2572" s="223" t="n"/>
      <c r="I2572" s="258" t="n"/>
      <c r="J2572" s="186" t="n"/>
      <c r="K2572" s="223" t="n"/>
      <c r="L2572" s="264" t="n"/>
      <c r="M2572" s="265" t="n"/>
      <c r="N2572" s="223" t="n"/>
      <c r="O2572" s="223" t="n"/>
      <c r="P2572" s="223" t="n"/>
      <c r="Q2572" s="223" t="n"/>
      <c r="R2572" s="223" t="n"/>
      <c r="S2572" s="223" t="n"/>
      <c r="T2572" s="223" t="n"/>
      <c r="U2572" s="86" t="n"/>
      <c r="V2572" s="86" t="n"/>
      <c r="W2572" s="223" t="n"/>
      <c r="X2572" s="223" t="n"/>
      <c r="Y2572" s="262" t="n"/>
      <c r="Z2572" s="226" t="n"/>
      <c r="AA2572" s="241" t="n"/>
      <c r="AB2572" s="237" t="n"/>
    </row>
    <row r="2573" ht="15" customHeight="1" s="283">
      <c r="A2573" s="109" t="n"/>
      <c r="B2573" s="222" t="n"/>
      <c r="C2573" s="223" t="n"/>
      <c r="D2573" s="223" t="n"/>
      <c r="E2573" s="223" t="n"/>
      <c r="F2573" s="223" t="n"/>
      <c r="G2573" s="223" t="n"/>
      <c r="H2573" s="223" t="n"/>
      <c r="I2573" s="258" t="n"/>
      <c r="J2573" s="186" t="n"/>
      <c r="K2573" s="223" t="n"/>
      <c r="L2573" s="264" t="n"/>
      <c r="M2573" s="265" t="n"/>
      <c r="N2573" s="223" t="n"/>
      <c r="O2573" s="223" t="n"/>
      <c r="P2573" s="223" t="n"/>
      <c r="Q2573" s="223" t="n"/>
      <c r="R2573" s="223" t="n"/>
      <c r="S2573" s="223" t="n"/>
      <c r="T2573" s="223" t="n"/>
      <c r="U2573" s="86" t="n"/>
      <c r="V2573" s="86" t="n"/>
      <c r="W2573" s="223" t="n"/>
      <c r="X2573" s="223" t="n"/>
      <c r="Y2573" s="262" t="n"/>
      <c r="Z2573" s="226" t="n"/>
      <c r="AA2573" s="241" t="n"/>
      <c r="AB2573" s="237" t="n"/>
    </row>
    <row r="2574" ht="15" customHeight="1" s="283">
      <c r="A2574" s="109" t="n"/>
      <c r="B2574" s="222" t="n"/>
      <c r="C2574" s="223" t="n"/>
      <c r="D2574" s="223" t="n"/>
      <c r="E2574" s="223" t="n"/>
      <c r="F2574" s="223" t="n"/>
      <c r="G2574" s="223" t="n"/>
      <c r="H2574" s="223" t="n"/>
      <c r="I2574" s="258" t="n"/>
      <c r="J2574" s="186" t="n"/>
      <c r="K2574" s="223" t="n"/>
      <c r="L2574" s="264" t="n"/>
      <c r="M2574" s="265" t="n"/>
      <c r="N2574" s="223" t="n"/>
      <c r="O2574" s="223" t="n"/>
      <c r="P2574" s="223" t="n"/>
      <c r="Q2574" s="223" t="n"/>
      <c r="R2574" s="223" t="n"/>
      <c r="S2574" s="223" t="n"/>
      <c r="T2574" s="223" t="n"/>
      <c r="U2574" s="86" t="n"/>
      <c r="V2574" s="86" t="n"/>
      <c r="W2574" s="223" t="n"/>
      <c r="X2574" s="223" t="n"/>
      <c r="Y2574" s="262" t="n"/>
      <c r="Z2574" s="226" t="n"/>
      <c r="AA2574" s="241" t="n"/>
      <c r="AB2574" s="237" t="n"/>
    </row>
    <row r="2575" ht="15" customHeight="1" s="283">
      <c r="A2575" s="109" t="n"/>
      <c r="B2575" s="222" t="n"/>
      <c r="C2575" s="223" t="n"/>
      <c r="D2575" s="223" t="n"/>
      <c r="E2575" s="223" t="n"/>
      <c r="F2575" s="223" t="n"/>
      <c r="G2575" s="223" t="n"/>
      <c r="H2575" s="223" t="n"/>
      <c r="I2575" s="258" t="n"/>
      <c r="J2575" s="186" t="n"/>
      <c r="K2575" s="223" t="n"/>
      <c r="L2575" s="264" t="n"/>
      <c r="M2575" s="265" t="n"/>
      <c r="N2575" s="223" t="n"/>
      <c r="O2575" s="223" t="n"/>
      <c r="P2575" s="223" t="n"/>
      <c r="Q2575" s="223" t="n"/>
      <c r="R2575" s="223" t="n"/>
      <c r="S2575" s="223" t="n"/>
      <c r="T2575" s="223" t="n"/>
      <c r="U2575" s="86" t="n"/>
      <c r="V2575" s="86" t="n"/>
      <c r="W2575" s="223" t="n"/>
      <c r="X2575" s="223" t="n"/>
      <c r="Y2575" s="262" t="n"/>
      <c r="Z2575" s="226" t="n"/>
      <c r="AA2575" s="241" t="n"/>
      <c r="AB2575" s="237" t="n"/>
    </row>
    <row r="2576" ht="15" customHeight="1" s="283">
      <c r="A2576" s="109" t="n"/>
      <c r="B2576" s="222" t="n"/>
      <c r="C2576" s="223" t="n"/>
      <c r="D2576" s="223" t="n"/>
      <c r="E2576" s="223" t="n"/>
      <c r="F2576" s="223" t="n"/>
      <c r="G2576" s="223" t="n"/>
      <c r="H2576" s="223" t="n"/>
      <c r="I2576" s="258" t="n"/>
      <c r="J2576" s="186" t="n"/>
      <c r="K2576" s="223" t="n"/>
      <c r="L2576" s="264" t="n"/>
      <c r="M2576" s="265" t="n"/>
      <c r="N2576" s="223" t="n"/>
      <c r="O2576" s="223" t="n"/>
      <c r="P2576" s="223" t="n"/>
      <c r="Q2576" s="223" t="n"/>
      <c r="R2576" s="223" t="n"/>
      <c r="S2576" s="223" t="n"/>
      <c r="T2576" s="223" t="n"/>
      <c r="U2576" s="86" t="n"/>
      <c r="V2576" s="86" t="n"/>
      <c r="W2576" s="223" t="n"/>
      <c r="X2576" s="223" t="n"/>
      <c r="Y2576" s="262" t="n"/>
      <c r="Z2576" s="226" t="n"/>
      <c r="AA2576" s="241" t="n"/>
      <c r="AB2576" s="237" t="n"/>
    </row>
    <row r="2577" ht="15" customHeight="1" s="283">
      <c r="A2577" s="109" t="n"/>
      <c r="B2577" s="222" t="n"/>
      <c r="C2577" s="223" t="n"/>
      <c r="D2577" s="223" t="n"/>
      <c r="E2577" s="223" t="n"/>
      <c r="F2577" s="223" t="n"/>
      <c r="G2577" s="223" t="n"/>
      <c r="H2577" s="223" t="n"/>
      <c r="I2577" s="258" t="n"/>
      <c r="J2577" s="186" t="n"/>
      <c r="K2577" s="223" t="n"/>
      <c r="L2577" s="264" t="n"/>
      <c r="M2577" s="265" t="n"/>
      <c r="N2577" s="223" t="n"/>
      <c r="O2577" s="223" t="n"/>
      <c r="P2577" s="223" t="n"/>
      <c r="Q2577" s="223" t="n"/>
      <c r="R2577" s="223" t="n"/>
      <c r="S2577" s="223" t="n"/>
      <c r="T2577" s="223" t="n"/>
      <c r="U2577" s="86" t="n"/>
      <c r="V2577" s="86" t="n"/>
      <c r="W2577" s="223" t="n"/>
      <c r="X2577" s="223" t="n"/>
      <c r="Y2577" s="262" t="n"/>
      <c r="Z2577" s="226" t="n"/>
      <c r="AA2577" s="241" t="n"/>
      <c r="AB2577" s="237" t="n"/>
    </row>
    <row r="2578" ht="15" customHeight="1" s="283">
      <c r="A2578" s="109" t="n"/>
      <c r="B2578" s="222" t="n"/>
      <c r="C2578" s="223" t="n"/>
      <c r="D2578" s="223" t="n"/>
      <c r="E2578" s="223" t="n"/>
      <c r="F2578" s="223" t="n"/>
      <c r="G2578" s="223" t="n"/>
      <c r="H2578" s="223" t="n"/>
      <c r="I2578" s="258" t="n"/>
      <c r="J2578" s="186" t="n"/>
      <c r="K2578" s="223" t="n"/>
      <c r="L2578" s="264" t="n"/>
      <c r="M2578" s="265" t="n"/>
      <c r="N2578" s="223" t="n"/>
      <c r="O2578" s="223" t="n"/>
      <c r="P2578" s="223" t="n"/>
      <c r="Q2578" s="223" t="n"/>
      <c r="R2578" s="223" t="n"/>
      <c r="S2578" s="223" t="n"/>
      <c r="T2578" s="223" t="n"/>
      <c r="U2578" s="86" t="n"/>
      <c r="V2578" s="86" t="n"/>
      <c r="W2578" s="223" t="n"/>
      <c r="X2578" s="223" t="n"/>
      <c r="Y2578" s="262" t="n"/>
      <c r="Z2578" s="226" t="n"/>
      <c r="AA2578" s="241" t="n"/>
      <c r="AB2578" s="237" t="n"/>
    </row>
    <row r="2579" ht="15" customHeight="1" s="283">
      <c r="A2579" s="109" t="n"/>
      <c r="B2579" s="222" t="n"/>
      <c r="C2579" s="223" t="n"/>
      <c r="D2579" s="223" t="n"/>
      <c r="E2579" s="223" t="n"/>
      <c r="F2579" s="223" t="n"/>
      <c r="G2579" s="223" t="n"/>
      <c r="H2579" s="223" t="n"/>
      <c r="I2579" s="258" t="n"/>
      <c r="J2579" s="186" t="n"/>
      <c r="K2579" s="223" t="n"/>
      <c r="L2579" s="264" t="n"/>
      <c r="M2579" s="265" t="n"/>
      <c r="N2579" s="223" t="n"/>
      <c r="O2579" s="223" t="n"/>
      <c r="P2579" s="223" t="n"/>
      <c r="Q2579" s="223" t="n"/>
      <c r="R2579" s="223" t="n"/>
      <c r="S2579" s="223" t="n"/>
      <c r="T2579" s="223" t="n"/>
      <c r="U2579" s="86" t="n"/>
      <c r="V2579" s="86" t="n"/>
      <c r="W2579" s="223" t="n"/>
      <c r="X2579" s="223" t="n"/>
      <c r="Y2579" s="262" t="n"/>
      <c r="Z2579" s="226" t="n"/>
      <c r="AA2579" s="241" t="n"/>
      <c r="AB2579" s="237" t="n"/>
    </row>
    <row r="2580" ht="15" customHeight="1" s="283">
      <c r="A2580" s="109" t="n"/>
      <c r="B2580" s="222" t="n"/>
      <c r="C2580" s="223" t="n"/>
      <c r="D2580" s="223" t="n"/>
      <c r="E2580" s="223" t="n"/>
      <c r="F2580" s="223" t="n"/>
      <c r="G2580" s="223" t="n"/>
      <c r="H2580" s="223" t="n"/>
      <c r="I2580" s="258" t="n"/>
      <c r="J2580" s="186" t="n"/>
      <c r="K2580" s="223" t="n"/>
      <c r="L2580" s="264" t="n"/>
      <c r="M2580" s="265" t="n"/>
      <c r="N2580" s="223" t="n"/>
      <c r="O2580" s="223" t="n"/>
      <c r="P2580" s="223" t="n"/>
      <c r="Q2580" s="223" t="n"/>
      <c r="R2580" s="223" t="n"/>
      <c r="S2580" s="223" t="n"/>
      <c r="T2580" s="223" t="n"/>
      <c r="U2580" s="86" t="n"/>
      <c r="V2580" s="86" t="n"/>
      <c r="W2580" s="223" t="n"/>
      <c r="X2580" s="223" t="n"/>
      <c r="Y2580" s="262" t="n"/>
      <c r="Z2580" s="226" t="n"/>
      <c r="AA2580" s="241" t="n"/>
      <c r="AB2580" s="237" t="n"/>
    </row>
    <row r="2581" ht="15" customHeight="1" s="283">
      <c r="A2581" s="109" t="n"/>
      <c r="B2581" s="222" t="n"/>
      <c r="C2581" s="223" t="n"/>
      <c r="D2581" s="223" t="n"/>
      <c r="E2581" s="223" t="n"/>
      <c r="F2581" s="223" t="n"/>
      <c r="G2581" s="223" t="n"/>
      <c r="H2581" s="223" t="n"/>
      <c r="I2581" s="258" t="n"/>
      <c r="J2581" s="186" t="n"/>
      <c r="K2581" s="223" t="n"/>
      <c r="L2581" s="264" t="n"/>
      <c r="M2581" s="265" t="n"/>
      <c r="N2581" s="223" t="n"/>
      <c r="O2581" s="223" t="n"/>
      <c r="P2581" s="223" t="n"/>
      <c r="Q2581" s="223" t="n"/>
      <c r="R2581" s="223" t="n"/>
      <c r="S2581" s="223" t="n"/>
      <c r="T2581" s="223" t="n"/>
      <c r="U2581" s="86" t="n"/>
      <c r="V2581" s="86" t="n"/>
      <c r="W2581" s="223" t="n"/>
      <c r="X2581" s="223" t="n"/>
      <c r="Y2581" s="262" t="n"/>
      <c r="Z2581" s="226" t="n"/>
      <c r="AA2581" s="241" t="n"/>
      <c r="AB2581" s="237" t="n"/>
    </row>
    <row r="2582" ht="15" customHeight="1" s="283">
      <c r="A2582" s="109" t="n"/>
      <c r="B2582" s="222" t="n"/>
      <c r="C2582" s="223" t="n"/>
      <c r="D2582" s="223" t="n"/>
      <c r="E2582" s="223" t="n"/>
      <c r="F2582" s="223" t="n"/>
      <c r="G2582" s="223" t="n"/>
      <c r="H2582" s="223" t="n"/>
      <c r="I2582" s="258" t="n"/>
      <c r="J2582" s="186" t="n"/>
      <c r="K2582" s="223" t="n"/>
      <c r="L2582" s="264" t="n"/>
      <c r="M2582" s="265" t="n"/>
      <c r="N2582" s="223" t="n"/>
      <c r="O2582" s="223" t="n"/>
      <c r="P2582" s="223" t="n"/>
      <c r="Q2582" s="223" t="n"/>
      <c r="R2582" s="223" t="n"/>
      <c r="S2582" s="223" t="n"/>
      <c r="T2582" s="223" t="n"/>
      <c r="U2582" s="86" t="n"/>
      <c r="V2582" s="86" t="n"/>
      <c r="W2582" s="223" t="n"/>
      <c r="X2582" s="223" t="n"/>
      <c r="Y2582" s="262" t="n"/>
      <c r="Z2582" s="226" t="n"/>
      <c r="AA2582" s="241" t="n"/>
      <c r="AB2582" s="237" t="n"/>
    </row>
    <row r="2583" ht="15" customHeight="1" s="283">
      <c r="A2583" s="109" t="n"/>
      <c r="B2583" s="222" t="n"/>
      <c r="C2583" s="223" t="n"/>
      <c r="D2583" s="223" t="n"/>
      <c r="E2583" s="223" t="n"/>
      <c r="F2583" s="223" t="n"/>
      <c r="G2583" s="223" t="n"/>
      <c r="H2583" s="223" t="n"/>
      <c r="I2583" s="258" t="n"/>
      <c r="J2583" s="186" t="n"/>
      <c r="K2583" s="223" t="n"/>
      <c r="L2583" s="264" t="n"/>
      <c r="M2583" s="265" t="n"/>
      <c r="N2583" s="223" t="n"/>
      <c r="O2583" s="223" t="n"/>
      <c r="P2583" s="223" t="n"/>
      <c r="Q2583" s="223" t="n"/>
      <c r="R2583" s="223" t="n"/>
      <c r="S2583" s="223" t="n"/>
      <c r="T2583" s="223" t="n"/>
      <c r="U2583" s="86" t="n"/>
      <c r="V2583" s="86" t="n"/>
      <c r="W2583" s="223" t="n"/>
      <c r="X2583" s="223" t="n"/>
      <c r="Y2583" s="262" t="n"/>
      <c r="Z2583" s="226" t="n"/>
      <c r="AA2583" s="241" t="n"/>
      <c r="AB2583" s="237" t="n"/>
    </row>
    <row r="2584" ht="15" customHeight="1" s="283">
      <c r="A2584" s="109" t="n"/>
      <c r="B2584" s="222" t="n"/>
      <c r="C2584" s="223" t="n"/>
      <c r="D2584" s="223" t="n"/>
      <c r="E2584" s="223" t="n"/>
      <c r="F2584" s="223" t="n"/>
      <c r="G2584" s="223" t="n"/>
      <c r="H2584" s="223" t="n"/>
      <c r="I2584" s="258" t="n"/>
      <c r="J2584" s="186" t="n"/>
      <c r="K2584" s="223" t="n"/>
      <c r="L2584" s="264" t="n"/>
      <c r="M2584" s="265" t="n"/>
      <c r="N2584" s="223" t="n"/>
      <c r="O2584" s="223" t="n"/>
      <c r="P2584" s="223" t="n"/>
      <c r="Q2584" s="223" t="n"/>
      <c r="R2584" s="223" t="n"/>
      <c r="S2584" s="223" t="n"/>
      <c r="T2584" s="223" t="n"/>
      <c r="U2584" s="86" t="n"/>
      <c r="V2584" s="86" t="n"/>
      <c r="W2584" s="223" t="n"/>
      <c r="X2584" s="223" t="n"/>
      <c r="Y2584" s="262" t="n"/>
      <c r="Z2584" s="226" t="n"/>
      <c r="AA2584" s="241" t="n"/>
      <c r="AB2584" s="237" t="n"/>
    </row>
    <row r="2585" ht="15" customHeight="1" s="283">
      <c r="A2585" s="109" t="n"/>
      <c r="B2585" s="222" t="n"/>
      <c r="C2585" s="223" t="n"/>
      <c r="D2585" s="223" t="n"/>
      <c r="E2585" s="223" t="n"/>
      <c r="F2585" s="223" t="n"/>
      <c r="G2585" s="223" t="n"/>
      <c r="H2585" s="223" t="n"/>
      <c r="I2585" s="258" t="n"/>
      <c r="J2585" s="186" t="n"/>
      <c r="K2585" s="223" t="n"/>
      <c r="L2585" s="264" t="n"/>
      <c r="M2585" s="265" t="n"/>
      <c r="N2585" s="223" t="n"/>
      <c r="O2585" s="223" t="n"/>
      <c r="P2585" s="223" t="n"/>
      <c r="Q2585" s="223" t="n"/>
      <c r="R2585" s="223" t="n"/>
      <c r="S2585" s="223" t="n"/>
      <c r="T2585" s="223" t="n"/>
      <c r="U2585" s="86" t="n"/>
      <c r="V2585" s="86" t="n"/>
      <c r="W2585" s="223" t="n"/>
      <c r="X2585" s="223" t="n"/>
      <c r="Y2585" s="262" t="n"/>
      <c r="Z2585" s="226" t="n"/>
      <c r="AA2585" s="241" t="n"/>
      <c r="AB2585" s="237" t="n"/>
    </row>
    <row r="2586" ht="15" customHeight="1" s="283">
      <c r="A2586" s="109" t="n"/>
      <c r="B2586" s="222" t="n"/>
      <c r="C2586" s="223" t="n"/>
      <c r="D2586" s="223" t="n"/>
      <c r="E2586" s="223" t="n"/>
      <c r="F2586" s="223" t="n"/>
      <c r="G2586" s="223" t="n"/>
      <c r="H2586" s="223" t="n"/>
      <c r="I2586" s="258" t="n"/>
      <c r="J2586" s="186" t="n"/>
      <c r="K2586" s="223" t="n"/>
      <c r="L2586" s="264" t="n"/>
      <c r="M2586" s="265" t="n"/>
      <c r="N2586" s="223" t="n"/>
      <c r="O2586" s="223" t="n"/>
      <c r="P2586" s="223" t="n"/>
      <c r="Q2586" s="223" t="n"/>
      <c r="R2586" s="223" t="n"/>
      <c r="S2586" s="223" t="n"/>
      <c r="T2586" s="223" t="n"/>
      <c r="U2586" s="86" t="n"/>
      <c r="V2586" s="86" t="n"/>
      <c r="W2586" s="223" t="n"/>
      <c r="X2586" s="223" t="n"/>
      <c r="Y2586" s="262" t="n"/>
      <c r="Z2586" s="226" t="n"/>
      <c r="AA2586" s="241" t="n"/>
      <c r="AB2586" s="237" t="n"/>
    </row>
    <row r="2587" ht="15" customHeight="1" s="283">
      <c r="A2587" s="109" t="n"/>
      <c r="B2587" s="222" t="n"/>
      <c r="C2587" s="223" t="n"/>
      <c r="D2587" s="223" t="n"/>
      <c r="E2587" s="223" t="n"/>
      <c r="F2587" s="223" t="n"/>
      <c r="G2587" s="223" t="n"/>
      <c r="H2587" s="223" t="n"/>
      <c r="I2587" s="258" t="n"/>
      <c r="J2587" s="186" t="n"/>
      <c r="K2587" s="223" t="n"/>
      <c r="L2587" s="264" t="n"/>
      <c r="M2587" s="265" t="n"/>
      <c r="N2587" s="223" t="n"/>
      <c r="O2587" s="223" t="n"/>
      <c r="P2587" s="223" t="n"/>
      <c r="Q2587" s="223" t="n"/>
      <c r="R2587" s="223" t="n"/>
      <c r="S2587" s="223" t="n"/>
      <c r="T2587" s="223" t="n"/>
      <c r="U2587" s="86" t="n"/>
      <c r="V2587" s="86" t="n"/>
      <c r="W2587" s="223" t="n"/>
      <c r="X2587" s="223" t="n"/>
      <c r="Y2587" s="262" t="n"/>
      <c r="Z2587" s="226" t="n"/>
      <c r="AA2587" s="241" t="n"/>
      <c r="AB2587" s="237" t="n"/>
    </row>
    <row r="2588" ht="15" customHeight="1" s="283">
      <c r="A2588" s="109" t="n"/>
      <c r="B2588" s="222" t="n"/>
      <c r="C2588" s="223" t="n"/>
      <c r="D2588" s="223" t="n"/>
      <c r="E2588" s="223" t="n"/>
      <c r="F2588" s="223" t="n"/>
      <c r="G2588" s="223" t="n"/>
      <c r="H2588" s="223" t="n"/>
      <c r="I2588" s="258" t="n"/>
      <c r="J2588" s="186" t="n"/>
      <c r="K2588" s="223" t="n"/>
      <c r="L2588" s="264" t="n"/>
      <c r="M2588" s="265" t="n"/>
      <c r="N2588" s="223" t="n"/>
      <c r="O2588" s="223" t="n"/>
      <c r="P2588" s="223" t="n"/>
      <c r="Q2588" s="223" t="n"/>
      <c r="R2588" s="223" t="n"/>
      <c r="S2588" s="223" t="n"/>
      <c r="T2588" s="223" t="n"/>
      <c r="U2588" s="86" t="n"/>
      <c r="V2588" s="86" t="n"/>
      <c r="W2588" s="223" t="n"/>
      <c r="X2588" s="223" t="n"/>
      <c r="Y2588" s="262" t="n"/>
      <c r="Z2588" s="226" t="n"/>
      <c r="AA2588" s="241" t="n"/>
      <c r="AB2588" s="237" t="n"/>
    </row>
    <row r="2589" ht="15" customHeight="1" s="283">
      <c r="A2589" s="109" t="n"/>
      <c r="B2589" s="222" t="n"/>
      <c r="C2589" s="223" t="n"/>
      <c r="D2589" s="223" t="n"/>
      <c r="E2589" s="223" t="n"/>
      <c r="F2589" s="223" t="n"/>
      <c r="G2589" s="223" t="n"/>
      <c r="H2589" s="223" t="n"/>
      <c r="I2589" s="258" t="n"/>
      <c r="J2589" s="186" t="n"/>
      <c r="K2589" s="223" t="n"/>
      <c r="L2589" s="264" t="n"/>
      <c r="M2589" s="265" t="n"/>
      <c r="N2589" s="223" t="n"/>
      <c r="O2589" s="223" t="n"/>
      <c r="P2589" s="223" t="n"/>
      <c r="Q2589" s="223" t="n"/>
      <c r="R2589" s="223" t="n"/>
      <c r="S2589" s="223" t="n"/>
      <c r="T2589" s="223" t="n"/>
      <c r="U2589" s="86" t="n"/>
      <c r="V2589" s="86" t="n"/>
      <c r="W2589" s="223" t="n"/>
      <c r="X2589" s="223" t="n"/>
      <c r="Y2589" s="262" t="n"/>
      <c r="Z2589" s="226" t="n"/>
      <c r="AA2589" s="241" t="n"/>
      <c r="AB2589" s="237" t="n"/>
    </row>
    <row r="2590" ht="15" customHeight="1" s="283">
      <c r="A2590" s="109" t="n"/>
      <c r="B2590" s="222" t="n"/>
      <c r="C2590" s="223" t="n"/>
      <c r="D2590" s="223" t="n"/>
      <c r="E2590" s="223" t="n"/>
      <c r="F2590" s="223" t="n"/>
      <c r="G2590" s="223" t="n"/>
      <c r="H2590" s="223" t="n"/>
      <c r="I2590" s="258" t="n"/>
      <c r="J2590" s="186" t="n"/>
      <c r="K2590" s="223" t="n"/>
      <c r="L2590" s="223" t="n"/>
      <c r="M2590" s="259" t="n"/>
      <c r="N2590" s="223" t="n"/>
      <c r="O2590" s="223" t="n"/>
      <c r="P2590" s="223" t="n"/>
      <c r="Q2590" s="223" t="n"/>
      <c r="R2590" s="223" t="n"/>
      <c r="S2590" s="223" t="n"/>
      <c r="T2590" s="223" t="n"/>
      <c r="U2590" s="86" t="n"/>
      <c r="V2590" s="86" t="n"/>
      <c r="W2590" s="223" t="n"/>
      <c r="X2590" s="223" t="n"/>
      <c r="Y2590" s="262" t="n"/>
      <c r="Z2590" s="226" t="n"/>
      <c r="AA2590" s="241" t="n"/>
      <c r="AB2590" s="237" t="n"/>
    </row>
    <row r="2591" ht="15" customHeight="1" s="283">
      <c r="A2591" s="109" t="n"/>
      <c r="B2591" s="222" t="n"/>
      <c r="C2591" s="223" t="n"/>
      <c r="D2591" s="223" t="n"/>
      <c r="E2591" s="223" t="n"/>
      <c r="F2591" s="223" t="n"/>
      <c r="G2591" s="223" t="n"/>
      <c r="H2591" s="223" t="n"/>
      <c r="I2591" s="258" t="n"/>
      <c r="J2591" s="186" t="n"/>
      <c r="K2591" s="223" t="n"/>
      <c r="L2591" s="264" t="n"/>
      <c r="M2591" s="265" t="n"/>
      <c r="N2591" s="223" t="n"/>
      <c r="O2591" s="223" t="n"/>
      <c r="P2591" s="223" t="n"/>
      <c r="Q2591" s="223" t="n"/>
      <c r="R2591" s="223" t="n"/>
      <c r="S2591" s="223" t="n"/>
      <c r="T2591" s="223" t="n"/>
      <c r="U2591" s="86" t="n"/>
      <c r="V2591" s="86" t="n"/>
      <c r="W2591" s="223" t="n"/>
      <c r="X2591" s="223" t="n"/>
      <c r="Y2591" s="262" t="n"/>
      <c r="Z2591" s="226" t="n"/>
      <c r="AA2591" s="241" t="n"/>
      <c r="AB2591" s="237" t="n"/>
    </row>
    <row r="2592" ht="15" customHeight="1" s="283">
      <c r="A2592" s="109" t="n"/>
      <c r="B2592" s="222" t="n"/>
      <c r="C2592" s="223" t="n"/>
      <c r="D2592" s="223" t="n"/>
      <c r="E2592" s="223" t="n"/>
      <c r="F2592" s="223" t="n"/>
      <c r="G2592" s="223" t="n"/>
      <c r="H2592" s="223" t="n"/>
      <c r="I2592" s="258" t="n"/>
      <c r="J2592" s="186" t="n"/>
      <c r="K2592" s="223" t="n"/>
      <c r="L2592" s="264" t="n"/>
      <c r="M2592" s="265" t="n"/>
      <c r="N2592" s="223" t="n"/>
      <c r="O2592" s="223" t="n"/>
      <c r="P2592" s="223" t="n"/>
      <c r="Q2592" s="223" t="n"/>
      <c r="R2592" s="223" t="n"/>
      <c r="S2592" s="223" t="n"/>
      <c r="T2592" s="223" t="n"/>
      <c r="U2592" s="86" t="n"/>
      <c r="V2592" s="86" t="n"/>
      <c r="W2592" s="223" t="n"/>
      <c r="X2592" s="223" t="n"/>
      <c r="Y2592" s="262" t="n"/>
      <c r="Z2592" s="226" t="n"/>
      <c r="AA2592" s="241" t="n"/>
      <c r="AB2592" s="237" t="n"/>
    </row>
    <row r="2593" ht="15" customHeight="1" s="283">
      <c r="A2593" s="109" t="n"/>
      <c r="B2593" s="222" t="n"/>
      <c r="C2593" s="223" t="n"/>
      <c r="D2593" s="223" t="n"/>
      <c r="E2593" s="223" t="n"/>
      <c r="F2593" s="223" t="n"/>
      <c r="G2593" s="223" t="n"/>
      <c r="H2593" s="223" t="n"/>
      <c r="I2593" s="258" t="n"/>
      <c r="J2593" s="186" t="n"/>
      <c r="K2593" s="223" t="n"/>
      <c r="L2593" s="264" t="n"/>
      <c r="M2593" s="265" t="n"/>
      <c r="N2593" s="223" t="n"/>
      <c r="O2593" s="223" t="n"/>
      <c r="P2593" s="223" t="n"/>
      <c r="Q2593" s="223" t="n"/>
      <c r="R2593" s="223" t="n"/>
      <c r="S2593" s="223" t="n"/>
      <c r="T2593" s="223" t="n"/>
      <c r="U2593" s="86" t="n"/>
      <c r="V2593" s="86" t="n"/>
      <c r="W2593" s="223" t="n"/>
      <c r="X2593" s="223" t="n"/>
      <c r="Y2593" s="262" t="n"/>
      <c r="Z2593" s="226" t="n"/>
      <c r="AA2593" s="241" t="n"/>
      <c r="AB2593" s="237" t="n"/>
    </row>
    <row r="2594" ht="15" customHeight="1" s="283">
      <c r="A2594" s="109" t="n"/>
      <c r="B2594" s="222" t="n"/>
      <c r="C2594" s="223" t="n"/>
      <c r="D2594" s="223" t="n"/>
      <c r="E2594" s="223" t="n"/>
      <c r="F2594" s="223" t="n"/>
      <c r="G2594" s="223" t="n"/>
      <c r="H2594" s="223" t="n"/>
      <c r="I2594" s="258" t="n"/>
      <c r="J2594" s="186" t="n"/>
      <c r="K2594" s="223" t="n"/>
      <c r="L2594" s="223" t="n"/>
      <c r="M2594" s="259" t="n"/>
      <c r="N2594" s="223" t="n"/>
      <c r="O2594" s="223" t="n"/>
      <c r="P2594" s="223" t="n"/>
      <c r="Q2594" s="223" t="n"/>
      <c r="R2594" s="223" t="n"/>
      <c r="S2594" s="223" t="n"/>
      <c r="T2594" s="223" t="n"/>
      <c r="U2594" s="86" t="n"/>
      <c r="V2594" s="86" t="n"/>
      <c r="W2594" s="223" t="n"/>
      <c r="X2594" s="223" t="n"/>
      <c r="Y2594" s="262" t="n"/>
      <c r="Z2594" s="226" t="n"/>
      <c r="AA2594" s="241" t="n"/>
      <c r="AB2594" s="237" t="n"/>
    </row>
    <row r="2595" ht="15" customHeight="1" s="283">
      <c r="A2595" s="109" t="n"/>
      <c r="B2595" s="222" t="n"/>
      <c r="C2595" s="223" t="n"/>
      <c r="D2595" s="223" t="n"/>
      <c r="E2595" s="223" t="n"/>
      <c r="F2595" s="223" t="n"/>
      <c r="G2595" s="223" t="n"/>
      <c r="H2595" s="223" t="n"/>
      <c r="I2595" s="258" t="n"/>
      <c r="J2595" s="186" t="n"/>
      <c r="K2595" s="223" t="n"/>
      <c r="L2595" s="223" t="n"/>
      <c r="M2595" s="259" t="n"/>
      <c r="N2595" s="223" t="n"/>
      <c r="O2595" s="223" t="n"/>
      <c r="P2595" s="223" t="n"/>
      <c r="Q2595" s="223" t="n"/>
      <c r="R2595" s="223" t="n"/>
      <c r="S2595" s="223" t="n"/>
      <c r="T2595" s="223" t="n"/>
      <c r="U2595" s="86" t="n"/>
      <c r="V2595" s="86" t="n"/>
      <c r="W2595" s="223" t="n"/>
      <c r="X2595" s="223" t="n"/>
      <c r="Y2595" s="262" t="n"/>
      <c r="Z2595" s="226" t="n"/>
      <c r="AA2595" s="241" t="n"/>
      <c r="AB2595" s="237" t="n"/>
    </row>
    <row r="2596" ht="15" customHeight="1" s="283">
      <c r="A2596" s="109" t="n"/>
      <c r="B2596" s="222" t="n"/>
      <c r="C2596" s="223" t="n"/>
      <c r="D2596" s="223" t="n"/>
      <c r="E2596" s="223" t="n"/>
      <c r="F2596" s="223" t="n"/>
      <c r="G2596" s="223" t="n"/>
      <c r="H2596" s="223" t="n"/>
      <c r="I2596" s="258" t="n"/>
      <c r="J2596" s="186" t="n"/>
      <c r="K2596" s="223" t="n"/>
      <c r="L2596" s="223" t="n"/>
      <c r="M2596" s="259" t="n"/>
      <c r="N2596" s="223" t="n"/>
      <c r="O2596" s="223" t="n"/>
      <c r="P2596" s="223" t="n"/>
      <c r="Q2596" s="223" t="n"/>
      <c r="R2596" s="223" t="n"/>
      <c r="S2596" s="223" t="n"/>
      <c r="T2596" s="223" t="n"/>
      <c r="U2596" s="86" t="n"/>
      <c r="V2596" s="86" t="n"/>
      <c r="W2596" s="223" t="n"/>
      <c r="X2596" s="223" t="n"/>
      <c r="Y2596" s="262" t="n"/>
      <c r="Z2596" s="226" t="n"/>
      <c r="AA2596" s="241" t="n"/>
      <c r="AB2596" s="237" t="n"/>
    </row>
    <row r="2597" ht="15" customHeight="1" s="283">
      <c r="A2597" s="109" t="n"/>
      <c r="B2597" s="222" t="n"/>
      <c r="C2597" s="223" t="n"/>
      <c r="D2597" s="223" t="n"/>
      <c r="E2597" s="223" t="n"/>
      <c r="F2597" s="223" t="n"/>
      <c r="G2597" s="223" t="n"/>
      <c r="H2597" s="223" t="n"/>
      <c r="I2597" s="258" t="n"/>
      <c r="J2597" s="186" t="n"/>
      <c r="K2597" s="223" t="n"/>
      <c r="L2597" s="223" t="n"/>
      <c r="M2597" s="259" t="n"/>
      <c r="N2597" s="223" t="n"/>
      <c r="O2597" s="223" t="n"/>
      <c r="P2597" s="223" t="n"/>
      <c r="Q2597" s="223" t="n"/>
      <c r="R2597" s="223" t="n"/>
      <c r="S2597" s="223" t="n"/>
      <c r="T2597" s="223" t="n"/>
      <c r="U2597" s="86" t="n"/>
      <c r="V2597" s="86" t="n"/>
      <c r="W2597" s="223" t="n"/>
      <c r="X2597" s="223" t="n"/>
      <c r="Y2597" s="262" t="n"/>
      <c r="Z2597" s="226" t="n"/>
      <c r="AA2597" s="241" t="n"/>
      <c r="AB2597" s="237" t="n"/>
    </row>
    <row r="2598" ht="15" customHeight="1" s="283">
      <c r="A2598" s="109" t="n"/>
      <c r="B2598" s="222" t="n"/>
      <c r="C2598" s="223" t="n"/>
      <c r="D2598" s="223" t="n"/>
      <c r="E2598" s="223" t="n"/>
      <c r="F2598" s="223" t="n"/>
      <c r="G2598" s="223" t="n"/>
      <c r="H2598" s="223" t="n"/>
      <c r="I2598" s="258" t="n"/>
      <c r="J2598" s="186" t="n"/>
      <c r="K2598" s="223" t="n"/>
      <c r="L2598" s="223" t="n"/>
      <c r="M2598" s="259" t="n"/>
      <c r="N2598" s="223" t="n"/>
      <c r="O2598" s="223" t="n"/>
      <c r="P2598" s="223" t="n"/>
      <c r="Q2598" s="223" t="n"/>
      <c r="R2598" s="223" t="n"/>
      <c r="S2598" s="223" t="n"/>
      <c r="T2598" s="223" t="n"/>
      <c r="U2598" s="86" t="n"/>
      <c r="V2598" s="86" t="n"/>
      <c r="W2598" s="223" t="n"/>
      <c r="X2598" s="223" t="n"/>
      <c r="Y2598" s="262" t="n"/>
      <c r="Z2598" s="226" t="n"/>
      <c r="AA2598" s="241" t="n"/>
      <c r="AB2598" s="237" t="n"/>
    </row>
    <row r="2599" ht="15" customHeight="1" s="283">
      <c r="A2599" s="109" t="n"/>
      <c r="B2599" s="222" t="n"/>
      <c r="C2599" s="223" t="n"/>
      <c r="D2599" s="223" t="n"/>
      <c r="E2599" s="223" t="n"/>
      <c r="F2599" s="223" t="n"/>
      <c r="G2599" s="223" t="n"/>
      <c r="H2599" s="223" t="n"/>
      <c r="I2599" s="258" t="n"/>
      <c r="J2599" s="186" t="n"/>
      <c r="K2599" s="223" t="n"/>
      <c r="L2599" s="223" t="n"/>
      <c r="M2599" s="259" t="n"/>
      <c r="N2599" s="223" t="n"/>
      <c r="O2599" s="223" t="n"/>
      <c r="P2599" s="223" t="n"/>
      <c r="Q2599" s="223" t="n"/>
      <c r="R2599" s="223" t="n"/>
      <c r="S2599" s="223" t="n"/>
      <c r="T2599" s="223" t="n"/>
      <c r="U2599" s="86" t="n"/>
      <c r="V2599" s="86" t="n"/>
      <c r="W2599" s="223" t="n"/>
      <c r="X2599" s="223" t="n"/>
      <c r="Y2599" s="262" t="n"/>
      <c r="Z2599" s="226" t="n"/>
      <c r="AA2599" s="241" t="n"/>
      <c r="AB2599" s="237" t="n"/>
    </row>
    <row r="2600" ht="15" customHeight="1" s="283">
      <c r="A2600" s="109" t="n"/>
      <c r="B2600" s="222" t="n"/>
      <c r="C2600" s="223" t="n"/>
      <c r="D2600" s="223" t="n"/>
      <c r="E2600" s="223" t="n"/>
      <c r="F2600" s="223" t="n"/>
      <c r="G2600" s="223" t="n"/>
      <c r="H2600" s="223" t="n"/>
      <c r="I2600" s="258" t="n"/>
      <c r="J2600" s="186" t="n"/>
      <c r="K2600" s="223" t="n"/>
      <c r="L2600" s="223" t="n"/>
      <c r="M2600" s="259" t="n"/>
      <c r="N2600" s="223" t="n"/>
      <c r="O2600" s="223" t="n"/>
      <c r="P2600" s="223" t="n"/>
      <c r="Q2600" s="223" t="n"/>
      <c r="R2600" s="223" t="n"/>
      <c r="S2600" s="223" t="n"/>
      <c r="T2600" s="223" t="n"/>
      <c r="U2600" s="86" t="n"/>
      <c r="V2600" s="86" t="n"/>
      <c r="W2600" s="223" t="n"/>
      <c r="X2600" s="223" t="n"/>
      <c r="Y2600" s="262" t="n"/>
      <c r="Z2600" s="226" t="n"/>
      <c r="AA2600" s="241" t="n"/>
      <c r="AB2600" s="237" t="n"/>
    </row>
    <row r="2601" ht="15" customHeight="1" s="283">
      <c r="A2601" s="109" t="n"/>
      <c r="B2601" s="222" t="n"/>
      <c r="C2601" s="223" t="n"/>
      <c r="D2601" s="223" t="n"/>
      <c r="E2601" s="223" t="n"/>
      <c r="F2601" s="223" t="n"/>
      <c r="G2601" s="223" t="n"/>
      <c r="H2601" s="223" t="n"/>
      <c r="I2601" s="258" t="n"/>
      <c r="J2601" s="186" t="n"/>
      <c r="K2601" s="223" t="n"/>
      <c r="L2601" s="223" t="n"/>
      <c r="M2601" s="259" t="n"/>
      <c r="N2601" s="223" t="n"/>
      <c r="O2601" s="223" t="n"/>
      <c r="P2601" s="223" t="n"/>
      <c r="Q2601" s="223" t="n"/>
      <c r="R2601" s="223" t="n"/>
      <c r="S2601" s="223" t="n"/>
      <c r="T2601" s="223" t="n"/>
      <c r="U2601" s="86" t="n"/>
      <c r="V2601" s="86" t="n"/>
      <c r="W2601" s="223" t="n"/>
      <c r="X2601" s="223" t="n"/>
      <c r="Y2601" s="262" t="n"/>
      <c r="Z2601" s="226" t="n"/>
      <c r="AA2601" s="241" t="n"/>
      <c r="AB2601" s="237" t="n"/>
    </row>
    <row r="2602" ht="15" customHeight="1" s="283">
      <c r="A2602" s="109" t="n"/>
      <c r="B2602" s="222" t="n"/>
      <c r="C2602" s="223" t="n"/>
      <c r="D2602" s="223" t="n"/>
      <c r="E2602" s="223" t="n"/>
      <c r="F2602" s="223" t="n"/>
      <c r="G2602" s="223" t="n"/>
      <c r="H2602" s="223" t="n"/>
      <c r="I2602" s="258" t="n"/>
      <c r="J2602" s="186" t="n"/>
      <c r="K2602" s="223" t="n"/>
      <c r="L2602" s="223" t="n"/>
      <c r="M2602" s="259" t="n"/>
      <c r="N2602" s="223" t="n"/>
      <c r="O2602" s="223" t="n"/>
      <c r="P2602" s="223" t="n"/>
      <c r="Q2602" s="223" t="n"/>
      <c r="R2602" s="223" t="n"/>
      <c r="S2602" s="223" t="n"/>
      <c r="T2602" s="223" t="n"/>
      <c r="U2602" s="86" t="n"/>
      <c r="V2602" s="86" t="n"/>
      <c r="W2602" s="223" t="n"/>
      <c r="X2602" s="223" t="n"/>
      <c r="Y2602" s="262" t="n"/>
      <c r="Z2602" s="226" t="n"/>
      <c r="AA2602" s="241" t="n"/>
      <c r="AB2602" s="237" t="n"/>
    </row>
    <row r="2603" ht="15" customHeight="1" s="283">
      <c r="A2603" s="109" t="n"/>
      <c r="B2603" s="222" t="n"/>
      <c r="C2603" s="223" t="n"/>
      <c r="D2603" s="223" t="n"/>
      <c r="E2603" s="223" t="n"/>
      <c r="F2603" s="223" t="n"/>
      <c r="G2603" s="223" t="n"/>
      <c r="H2603" s="223" t="n"/>
      <c r="I2603" s="258" t="n"/>
      <c r="J2603" s="186" t="n"/>
      <c r="K2603" s="223" t="n"/>
      <c r="L2603" s="223" t="n"/>
      <c r="M2603" s="259" t="n"/>
      <c r="N2603" s="223" t="n"/>
      <c r="O2603" s="223" t="n"/>
      <c r="P2603" s="223" t="n"/>
      <c r="Q2603" s="223" t="n"/>
      <c r="R2603" s="223" t="n"/>
      <c r="S2603" s="223" t="n"/>
      <c r="T2603" s="223" t="n"/>
      <c r="U2603" s="86" t="n"/>
      <c r="V2603" s="86" t="n"/>
      <c r="W2603" s="223" t="n"/>
      <c r="X2603" s="223" t="n"/>
      <c r="Y2603" s="262" t="n"/>
      <c r="Z2603" s="226" t="n"/>
      <c r="AA2603" s="241" t="n"/>
      <c r="AB2603" s="237" t="n"/>
    </row>
    <row r="2604" ht="15" customHeight="1" s="283">
      <c r="A2604" s="109" t="n"/>
      <c r="B2604" s="222" t="n"/>
      <c r="C2604" s="223" t="n"/>
      <c r="D2604" s="223" t="n"/>
      <c r="E2604" s="223" t="n"/>
      <c r="F2604" s="223" t="n"/>
      <c r="G2604" s="223" t="n"/>
      <c r="H2604" s="223" t="n"/>
      <c r="I2604" s="258" t="n"/>
      <c r="J2604" s="186" t="n"/>
      <c r="K2604" s="223" t="n"/>
      <c r="L2604" s="264" t="n"/>
      <c r="M2604" s="259" t="n"/>
      <c r="N2604" s="223" t="n"/>
      <c r="O2604" s="223" t="n"/>
      <c r="P2604" s="223" t="n"/>
      <c r="Q2604" s="223" t="n"/>
      <c r="R2604" s="223" t="n"/>
      <c r="S2604" s="223" t="n"/>
      <c r="T2604" s="223" t="n"/>
      <c r="U2604" s="86" t="n"/>
      <c r="V2604" s="86" t="n"/>
      <c r="W2604" s="223" t="n"/>
      <c r="X2604" s="223" t="n"/>
      <c r="Y2604" s="262" t="n"/>
      <c r="Z2604" s="226" t="n"/>
      <c r="AA2604" s="241" t="n"/>
      <c r="AB2604" s="237" t="n"/>
    </row>
    <row r="2605" ht="15" customHeight="1" s="283">
      <c r="A2605" s="109" t="n"/>
      <c r="B2605" s="222" t="n"/>
      <c r="C2605" s="223" t="n"/>
      <c r="D2605" s="223" t="n"/>
      <c r="E2605" s="223" t="n"/>
      <c r="F2605" s="223" t="n"/>
      <c r="G2605" s="223" t="n"/>
      <c r="H2605" s="223" t="n"/>
      <c r="I2605" s="258" t="n"/>
      <c r="J2605" s="186" t="n"/>
      <c r="K2605" s="223" t="n"/>
      <c r="L2605" s="223" t="n"/>
      <c r="M2605" s="259" t="n"/>
      <c r="N2605" s="223" t="n"/>
      <c r="O2605" s="223" t="n"/>
      <c r="P2605" s="223" t="n"/>
      <c r="Q2605" s="223" t="n"/>
      <c r="R2605" s="223" t="n"/>
      <c r="S2605" s="223" t="n"/>
      <c r="T2605" s="223" t="n"/>
      <c r="U2605" s="86" t="n"/>
      <c r="V2605" s="86" t="n"/>
      <c r="W2605" s="223" t="n"/>
      <c r="X2605" s="223" t="n"/>
      <c r="Y2605" s="262" t="n"/>
      <c r="Z2605" s="226" t="n"/>
      <c r="AA2605" s="241" t="n"/>
      <c r="AB2605" s="237" t="n"/>
    </row>
    <row r="2606" ht="15" customHeight="1" s="283">
      <c r="A2606" s="109" t="n"/>
      <c r="B2606" s="222" t="n"/>
      <c r="C2606" s="223" t="n"/>
      <c r="D2606" s="223" t="n"/>
      <c r="E2606" s="223" t="n"/>
      <c r="F2606" s="223" t="n"/>
      <c r="G2606" s="223" t="n"/>
      <c r="H2606" s="223" t="n"/>
      <c r="I2606" s="258" t="n"/>
      <c r="J2606" s="186" t="n"/>
      <c r="K2606" s="223" t="n"/>
      <c r="L2606" s="223" t="n"/>
      <c r="M2606" s="259" t="n"/>
      <c r="N2606" s="223" t="n"/>
      <c r="O2606" s="223" t="n"/>
      <c r="P2606" s="223" t="n"/>
      <c r="Q2606" s="223" t="n"/>
      <c r="R2606" s="223" t="n"/>
      <c r="S2606" s="223" t="n"/>
      <c r="T2606" s="223" t="n"/>
      <c r="U2606" s="86" t="n"/>
      <c r="V2606" s="86" t="n"/>
      <c r="W2606" s="223" t="n"/>
      <c r="X2606" s="223" t="n"/>
      <c r="Y2606" s="262" t="n"/>
      <c r="Z2606" s="226" t="n"/>
      <c r="AA2606" s="241" t="n"/>
      <c r="AB2606" s="237" t="n"/>
    </row>
    <row r="2607" ht="15" customHeight="1" s="283">
      <c r="A2607" s="109" t="n"/>
      <c r="B2607" s="222" t="n"/>
      <c r="C2607" s="223" t="n"/>
      <c r="D2607" s="223" t="n"/>
      <c r="E2607" s="223" t="n"/>
      <c r="F2607" s="223" t="n"/>
      <c r="G2607" s="223" t="n"/>
      <c r="H2607" s="223" t="n"/>
      <c r="I2607" s="258" t="n"/>
      <c r="J2607" s="186" t="n"/>
      <c r="K2607" s="223" t="n"/>
      <c r="L2607" s="223" t="n"/>
      <c r="M2607" s="259" t="n"/>
      <c r="N2607" s="223" t="n"/>
      <c r="O2607" s="223" t="n"/>
      <c r="P2607" s="223" t="n"/>
      <c r="Q2607" s="223" t="n"/>
      <c r="R2607" s="223" t="n"/>
      <c r="S2607" s="223" t="n"/>
      <c r="T2607" s="223" t="n"/>
      <c r="U2607" s="86" t="n"/>
      <c r="V2607" s="86" t="n"/>
      <c r="W2607" s="223" t="n"/>
      <c r="X2607" s="223" t="n"/>
      <c r="Y2607" s="262" t="n"/>
      <c r="Z2607" s="226" t="n"/>
      <c r="AA2607" s="241" t="n"/>
      <c r="AB2607" s="237" t="n"/>
    </row>
    <row r="2608" ht="15" customHeight="1" s="283">
      <c r="A2608" s="109" t="n"/>
      <c r="B2608" s="222" t="n"/>
      <c r="C2608" s="223" t="n"/>
      <c r="D2608" s="223" t="n"/>
      <c r="E2608" s="223" t="n"/>
      <c r="F2608" s="223" t="n"/>
      <c r="G2608" s="223" t="n"/>
      <c r="H2608" s="223" t="n"/>
      <c r="I2608" s="258" t="n"/>
      <c r="J2608" s="186" t="n"/>
      <c r="K2608" s="223" t="n"/>
      <c r="L2608" s="223" t="n"/>
      <c r="M2608" s="259" t="n"/>
      <c r="N2608" s="223" t="n"/>
      <c r="O2608" s="223" t="n"/>
      <c r="P2608" s="223" t="n"/>
      <c r="Q2608" s="223" t="n"/>
      <c r="R2608" s="223" t="n"/>
      <c r="S2608" s="223" t="n"/>
      <c r="T2608" s="223" t="n"/>
      <c r="U2608" s="86" t="n"/>
      <c r="V2608" s="86" t="n"/>
      <c r="W2608" s="223" t="n"/>
      <c r="X2608" s="223" t="n"/>
      <c r="Y2608" s="262" t="n"/>
      <c r="Z2608" s="226" t="n"/>
      <c r="AA2608" s="241" t="n"/>
      <c r="AB2608" s="237" t="n"/>
    </row>
    <row r="2609" ht="15" customHeight="1" s="283">
      <c r="A2609" s="109" t="n"/>
      <c r="B2609" s="222" t="n"/>
      <c r="C2609" s="223" t="n"/>
      <c r="D2609" s="223" t="n"/>
      <c r="E2609" s="223" t="n"/>
      <c r="F2609" s="223" t="n"/>
      <c r="G2609" s="223" t="n"/>
      <c r="H2609" s="223" t="n"/>
      <c r="I2609" s="258" t="n"/>
      <c r="J2609" s="186" t="n"/>
      <c r="K2609" s="223" t="n"/>
      <c r="L2609" s="223" t="n"/>
      <c r="M2609" s="259" t="n"/>
      <c r="N2609" s="223" t="n"/>
      <c r="O2609" s="223" t="n"/>
      <c r="P2609" s="223" t="n"/>
      <c r="Q2609" s="223" t="n"/>
      <c r="R2609" s="223" t="n"/>
      <c r="S2609" s="223" t="n"/>
      <c r="T2609" s="223" t="n"/>
      <c r="U2609" s="86" t="n"/>
      <c r="V2609" s="86" t="n"/>
      <c r="W2609" s="223" t="n"/>
      <c r="X2609" s="223" t="n"/>
      <c r="Y2609" s="262" t="n"/>
      <c r="Z2609" s="226" t="n"/>
      <c r="AA2609" s="241" t="n"/>
      <c r="AB2609" s="237" t="n"/>
    </row>
    <row r="2610" ht="15" customHeight="1" s="283">
      <c r="A2610" s="109" t="n"/>
      <c r="B2610" s="222" t="n"/>
      <c r="C2610" s="223" t="n"/>
      <c r="D2610" s="223" t="n"/>
      <c r="E2610" s="223" t="n"/>
      <c r="F2610" s="223" t="n"/>
      <c r="G2610" s="223" t="n"/>
      <c r="H2610" s="223" t="n"/>
      <c r="I2610" s="258" t="n"/>
      <c r="J2610" s="186" t="n"/>
      <c r="K2610" s="223" t="n"/>
      <c r="L2610" s="223" t="n"/>
      <c r="M2610" s="259" t="n"/>
      <c r="N2610" s="223" t="n"/>
      <c r="O2610" s="223" t="n"/>
      <c r="P2610" s="223" t="n"/>
      <c r="Q2610" s="223" t="n"/>
      <c r="R2610" s="223" t="n"/>
      <c r="S2610" s="223" t="n"/>
      <c r="T2610" s="223" t="n"/>
      <c r="U2610" s="86" t="n"/>
      <c r="V2610" s="86" t="n"/>
      <c r="W2610" s="223" t="n"/>
      <c r="X2610" s="223" t="n"/>
      <c r="Y2610" s="262" t="n"/>
      <c r="Z2610" s="226" t="n"/>
      <c r="AA2610" s="241" t="n"/>
      <c r="AB2610" s="237" t="n"/>
    </row>
    <row r="2611" ht="15" customHeight="1" s="283">
      <c r="A2611" s="109" t="n"/>
      <c r="B2611" s="222" t="n"/>
      <c r="C2611" s="223" t="n"/>
      <c r="D2611" s="223" t="n"/>
      <c r="E2611" s="223" t="n"/>
      <c r="F2611" s="223" t="n"/>
      <c r="G2611" s="223" t="n"/>
      <c r="H2611" s="223" t="n"/>
      <c r="I2611" s="258" t="n"/>
      <c r="J2611" s="186" t="n"/>
      <c r="K2611" s="223" t="n"/>
      <c r="L2611" s="223" t="n"/>
      <c r="M2611" s="259" t="n"/>
      <c r="N2611" s="223" t="n"/>
      <c r="O2611" s="223" t="n"/>
      <c r="P2611" s="223" t="n"/>
      <c r="Q2611" s="223" t="n"/>
      <c r="R2611" s="223" t="n"/>
      <c r="S2611" s="223" t="n"/>
      <c r="T2611" s="223" t="n"/>
      <c r="U2611" s="86" t="n"/>
      <c r="V2611" s="86" t="n"/>
      <c r="W2611" s="223" t="n"/>
      <c r="X2611" s="223" t="n"/>
      <c r="Y2611" s="262" t="n"/>
      <c r="Z2611" s="226" t="n"/>
      <c r="AA2611" s="241" t="n"/>
      <c r="AB2611" s="237" t="n"/>
    </row>
    <row r="2612" ht="15" customHeight="1" s="283">
      <c r="A2612" s="109" t="n"/>
      <c r="B2612" s="222" t="n"/>
      <c r="C2612" s="223" t="n"/>
      <c r="D2612" s="223" t="n"/>
      <c r="E2612" s="223" t="n"/>
      <c r="F2612" s="223" t="n"/>
      <c r="G2612" s="223" t="n"/>
      <c r="H2612" s="223" t="n"/>
      <c r="I2612" s="258" t="n"/>
      <c r="J2612" s="186" t="n"/>
      <c r="K2612" s="223" t="n"/>
      <c r="L2612" s="223" t="n"/>
      <c r="M2612" s="259" t="n"/>
      <c r="N2612" s="223" t="n"/>
      <c r="O2612" s="223" t="n"/>
      <c r="P2612" s="223" t="n"/>
      <c r="Q2612" s="223" t="n"/>
      <c r="R2612" s="223" t="n"/>
      <c r="S2612" s="223" t="n"/>
      <c r="T2612" s="223" t="n"/>
      <c r="U2612" s="86" t="n"/>
      <c r="V2612" s="86" t="n"/>
      <c r="W2612" s="223" t="n"/>
      <c r="X2612" s="223" t="n"/>
      <c r="Y2612" s="262" t="n"/>
      <c r="Z2612" s="226" t="n"/>
      <c r="AA2612" s="241" t="n"/>
      <c r="AB2612" s="237" t="n"/>
    </row>
    <row r="2613" ht="15" customHeight="1" s="283">
      <c r="A2613" s="109" t="n"/>
      <c r="B2613" s="222" t="n"/>
      <c r="C2613" s="223" t="n"/>
      <c r="D2613" s="223" t="n"/>
      <c r="E2613" s="223" t="n"/>
      <c r="F2613" s="223" t="n"/>
      <c r="G2613" s="223" t="n"/>
      <c r="H2613" s="223" t="n"/>
      <c r="I2613" s="258" t="n"/>
      <c r="J2613" s="186" t="n"/>
      <c r="K2613" s="223" t="n"/>
      <c r="L2613" s="223" t="n"/>
      <c r="M2613" s="259" t="n"/>
      <c r="N2613" s="223" t="n"/>
      <c r="O2613" s="223" t="n"/>
      <c r="P2613" s="223" t="n"/>
      <c r="Q2613" s="223" t="n"/>
      <c r="R2613" s="223" t="n"/>
      <c r="S2613" s="223" t="n"/>
      <c r="T2613" s="223" t="n"/>
      <c r="U2613" s="86" t="n"/>
      <c r="V2613" s="86" t="n"/>
      <c r="W2613" s="223" t="n"/>
      <c r="X2613" s="223" t="n"/>
      <c r="Y2613" s="262" t="n"/>
      <c r="Z2613" s="226" t="n"/>
      <c r="AA2613" s="241" t="n"/>
      <c r="AB2613" s="237" t="n"/>
    </row>
    <row r="2614" ht="15" customHeight="1" s="283">
      <c r="A2614" s="109" t="n"/>
      <c r="B2614" s="222" t="n"/>
      <c r="C2614" s="223" t="n"/>
      <c r="D2614" s="223" t="n"/>
      <c r="E2614" s="223" t="n"/>
      <c r="F2614" s="223" t="n"/>
      <c r="G2614" s="223" t="n"/>
      <c r="H2614" s="223" t="n"/>
      <c r="I2614" s="258" t="n"/>
      <c r="J2614" s="186" t="n"/>
      <c r="K2614" s="223" t="n"/>
      <c r="L2614" s="223" t="n"/>
      <c r="M2614" s="259" t="n"/>
      <c r="N2614" s="223" t="n"/>
      <c r="O2614" s="223" t="n"/>
      <c r="P2614" s="223" t="n"/>
      <c r="Q2614" s="223" t="n"/>
      <c r="R2614" s="223" t="n"/>
      <c r="S2614" s="223" t="n"/>
      <c r="T2614" s="223" t="n"/>
      <c r="U2614" s="86" t="n"/>
      <c r="V2614" s="86" t="n"/>
      <c r="W2614" s="223" t="n"/>
      <c r="X2614" s="223" t="n"/>
      <c r="Y2614" s="262" t="n"/>
      <c r="Z2614" s="226" t="n"/>
      <c r="AA2614" s="241" t="n"/>
      <c r="AB2614" s="237" t="n"/>
    </row>
    <row r="2615" ht="15" customHeight="1" s="283">
      <c r="A2615" s="109" t="n"/>
      <c r="B2615" s="222" t="n"/>
      <c r="C2615" s="223" t="n"/>
      <c r="D2615" s="223" t="n"/>
      <c r="E2615" s="223" t="n"/>
      <c r="F2615" s="223" t="n"/>
      <c r="G2615" s="223" t="n"/>
      <c r="H2615" s="223" t="n"/>
      <c r="I2615" s="258" t="n"/>
      <c r="J2615" s="186" t="n"/>
      <c r="K2615" s="223" t="n"/>
      <c r="L2615" s="223" t="n"/>
      <c r="M2615" s="259" t="n"/>
      <c r="N2615" s="223" t="n"/>
      <c r="O2615" s="223" t="n"/>
      <c r="P2615" s="223" t="n"/>
      <c r="Q2615" s="223" t="n"/>
      <c r="R2615" s="223" t="n"/>
      <c r="S2615" s="223" t="n"/>
      <c r="T2615" s="223" t="n"/>
      <c r="U2615" s="86" t="n"/>
      <c r="V2615" s="86" t="n"/>
      <c r="W2615" s="223" t="n"/>
      <c r="X2615" s="223" t="n"/>
      <c r="Y2615" s="262" t="n"/>
      <c r="Z2615" s="226" t="n"/>
      <c r="AA2615" s="241" t="n"/>
      <c r="AB2615" s="237" t="n"/>
    </row>
    <row r="2616" ht="15" customHeight="1" s="283">
      <c r="A2616" s="109" t="n"/>
      <c r="B2616" s="222" t="n"/>
      <c r="C2616" s="223" t="n"/>
      <c r="D2616" s="223" t="n"/>
      <c r="E2616" s="223" t="n"/>
      <c r="F2616" s="223" t="n"/>
      <c r="G2616" s="223" t="n"/>
      <c r="H2616" s="223" t="n"/>
      <c r="I2616" s="258" t="n"/>
      <c r="J2616" s="186" t="n"/>
      <c r="K2616" s="223" t="n"/>
      <c r="L2616" s="223" t="n"/>
      <c r="M2616" s="259" t="n"/>
      <c r="N2616" s="223" t="n"/>
      <c r="O2616" s="223" t="n"/>
      <c r="P2616" s="223" t="n"/>
      <c r="Q2616" s="223" t="n"/>
      <c r="R2616" s="223" t="n"/>
      <c r="S2616" s="223" t="n"/>
      <c r="T2616" s="223" t="n"/>
      <c r="U2616" s="86" t="n"/>
      <c r="V2616" s="86" t="n"/>
      <c r="W2616" s="223" t="n"/>
      <c r="X2616" s="223" t="n"/>
      <c r="Y2616" s="262" t="n"/>
      <c r="Z2616" s="226" t="n"/>
      <c r="AA2616" s="241" t="n"/>
      <c r="AB2616" s="237" t="n"/>
    </row>
    <row r="2617" ht="15" customHeight="1" s="283">
      <c r="A2617" s="109" t="n"/>
      <c r="B2617" s="222" t="n"/>
      <c r="C2617" s="223" t="n"/>
      <c r="D2617" s="223" t="n"/>
      <c r="E2617" s="223" t="n"/>
      <c r="F2617" s="223" t="n"/>
      <c r="G2617" s="223" t="n"/>
      <c r="H2617" s="223" t="n"/>
      <c r="I2617" s="258" t="n"/>
      <c r="J2617" s="186" t="n"/>
      <c r="K2617" s="223" t="n"/>
      <c r="L2617" s="223" t="n"/>
      <c r="M2617" s="259" t="n"/>
      <c r="N2617" s="223" t="n"/>
      <c r="O2617" s="223" t="n"/>
      <c r="P2617" s="223" t="n"/>
      <c r="Q2617" s="223" t="n"/>
      <c r="R2617" s="223" t="n"/>
      <c r="S2617" s="223" t="n"/>
      <c r="T2617" s="223" t="n"/>
      <c r="U2617" s="86" t="n"/>
      <c r="V2617" s="86" t="n"/>
      <c r="W2617" s="223" t="n"/>
      <c r="X2617" s="223" t="n"/>
      <c r="Y2617" s="262" t="n"/>
      <c r="Z2617" s="226" t="n"/>
      <c r="AA2617" s="241" t="n"/>
      <c r="AB2617" s="237" t="n"/>
    </row>
    <row r="2618" ht="15" customHeight="1" s="283">
      <c r="A2618" s="109" t="n"/>
      <c r="B2618" s="222" t="n"/>
      <c r="C2618" s="223" t="n"/>
      <c r="D2618" s="223" t="n"/>
      <c r="E2618" s="223" t="n"/>
      <c r="F2618" s="223" t="n"/>
      <c r="G2618" s="223" t="n"/>
      <c r="H2618" s="223" t="n"/>
      <c r="I2618" s="258" t="n"/>
      <c r="J2618" s="186" t="n"/>
      <c r="K2618" s="223" t="n"/>
      <c r="L2618" s="223" t="n"/>
      <c r="M2618" s="259" t="n"/>
      <c r="N2618" s="223" t="n"/>
      <c r="O2618" s="223" t="n"/>
      <c r="P2618" s="223" t="n"/>
      <c r="Q2618" s="223" t="n"/>
      <c r="R2618" s="223" t="n"/>
      <c r="S2618" s="223" t="n"/>
      <c r="T2618" s="223" t="n"/>
      <c r="U2618" s="86" t="n"/>
      <c r="V2618" s="86" t="n"/>
      <c r="W2618" s="223" t="n"/>
      <c r="X2618" s="223" t="n"/>
      <c r="Y2618" s="262" t="n"/>
      <c r="Z2618" s="226" t="n"/>
      <c r="AA2618" s="241" t="n"/>
      <c r="AB2618" s="237" t="n"/>
    </row>
    <row r="2619" ht="15" customHeight="1" s="283">
      <c r="A2619" s="109" t="n"/>
      <c r="B2619" s="222" t="n"/>
      <c r="C2619" s="223" t="n"/>
      <c r="D2619" s="223" t="n"/>
      <c r="E2619" s="223" t="n"/>
      <c r="F2619" s="223" t="n"/>
      <c r="G2619" s="223" t="n"/>
      <c r="H2619" s="223" t="n"/>
      <c r="I2619" s="258" t="n"/>
      <c r="J2619" s="186" t="n"/>
      <c r="K2619" s="223" t="n"/>
      <c r="L2619" s="223" t="n"/>
      <c r="M2619" s="259" t="n"/>
      <c r="N2619" s="223" t="n"/>
      <c r="O2619" s="223" t="n"/>
      <c r="P2619" s="223" t="n"/>
      <c r="Q2619" s="223" t="n"/>
      <c r="R2619" s="223" t="n"/>
      <c r="S2619" s="223" t="n"/>
      <c r="T2619" s="223" t="n"/>
      <c r="U2619" s="86" t="n"/>
      <c r="V2619" s="86" t="n"/>
      <c r="W2619" s="223" t="n"/>
      <c r="X2619" s="223" t="n"/>
      <c r="Y2619" s="262" t="n"/>
      <c r="Z2619" s="226" t="n"/>
      <c r="AA2619" s="241" t="n"/>
      <c r="AB2619" s="237" t="n"/>
    </row>
    <row r="2620" ht="15" customHeight="1" s="283">
      <c r="A2620" s="109" t="n"/>
      <c r="B2620" s="222" t="n"/>
      <c r="C2620" s="223" t="n"/>
      <c r="D2620" s="223" t="n"/>
      <c r="E2620" s="223" t="n"/>
      <c r="F2620" s="223" t="n"/>
      <c r="G2620" s="223" t="n"/>
      <c r="H2620" s="223" t="n"/>
      <c r="I2620" s="258" t="n"/>
      <c r="J2620" s="186" t="n"/>
      <c r="K2620" s="223" t="n"/>
      <c r="L2620" s="223" t="n"/>
      <c r="M2620" s="259" t="n"/>
      <c r="N2620" s="223" t="n"/>
      <c r="O2620" s="223" t="n"/>
      <c r="P2620" s="223" t="n"/>
      <c r="Q2620" s="223" t="n"/>
      <c r="R2620" s="223" t="n"/>
      <c r="S2620" s="223" t="n"/>
      <c r="T2620" s="223" t="n"/>
      <c r="U2620" s="86" t="n"/>
      <c r="V2620" s="86" t="n"/>
      <c r="W2620" s="223" t="n"/>
      <c r="X2620" s="223" t="n"/>
      <c r="Y2620" s="262" t="n"/>
      <c r="Z2620" s="226" t="n"/>
      <c r="AA2620" s="241" t="n"/>
      <c r="AB2620" s="237" t="n"/>
    </row>
    <row r="2621" ht="15" customHeight="1" s="283">
      <c r="A2621" s="109" t="n"/>
      <c r="B2621" s="222" t="n"/>
      <c r="C2621" s="223" t="n"/>
      <c r="D2621" s="223" t="n"/>
      <c r="E2621" s="223" t="n"/>
      <c r="F2621" s="223" t="n"/>
      <c r="G2621" s="223" t="n"/>
      <c r="H2621" s="223" t="n"/>
      <c r="I2621" s="258" t="n"/>
      <c r="J2621" s="186" t="n"/>
      <c r="K2621" s="223" t="n"/>
      <c r="L2621" s="223" t="n"/>
      <c r="M2621" s="259" t="n"/>
      <c r="N2621" s="223" t="n"/>
      <c r="O2621" s="223" t="n"/>
      <c r="P2621" s="223" t="n"/>
      <c r="Q2621" s="223" t="n"/>
      <c r="R2621" s="223" t="n"/>
      <c r="S2621" s="223" t="n"/>
      <c r="T2621" s="223" t="n"/>
      <c r="U2621" s="86" t="n"/>
      <c r="V2621" s="86" t="n"/>
      <c r="W2621" s="223" t="n"/>
      <c r="X2621" s="223" t="n"/>
      <c r="Y2621" s="262" t="n"/>
      <c r="Z2621" s="226" t="n"/>
      <c r="AA2621" s="241" t="n"/>
      <c r="AB2621" s="237" t="n"/>
    </row>
    <row r="2622" ht="15" customHeight="1" s="283">
      <c r="A2622" s="109" t="n"/>
      <c r="B2622" s="222" t="n"/>
      <c r="C2622" s="223" t="n"/>
      <c r="D2622" s="223" t="n"/>
      <c r="E2622" s="223" t="n"/>
      <c r="F2622" s="223" t="n"/>
      <c r="G2622" s="223" t="n"/>
      <c r="H2622" s="223" t="n"/>
      <c r="I2622" s="258" t="n"/>
      <c r="J2622" s="186" t="n"/>
      <c r="K2622" s="223" t="n"/>
      <c r="L2622" s="223" t="n"/>
      <c r="M2622" s="259" t="n"/>
      <c r="N2622" s="223" t="n"/>
      <c r="O2622" s="223" t="n"/>
      <c r="P2622" s="223" t="n"/>
      <c r="Q2622" s="223" t="n"/>
      <c r="R2622" s="223" t="n"/>
      <c r="S2622" s="223" t="n"/>
      <c r="T2622" s="223" t="n"/>
      <c r="U2622" s="86" t="n"/>
      <c r="V2622" s="86" t="n"/>
      <c r="W2622" s="223" t="n"/>
      <c r="X2622" s="223" t="n"/>
      <c r="Y2622" s="262" t="n"/>
      <c r="Z2622" s="226" t="n"/>
      <c r="AA2622" s="241" t="n"/>
      <c r="AB2622" s="237" t="n"/>
    </row>
    <row r="2623" ht="15" customHeight="1" s="283">
      <c r="A2623" s="109" t="n"/>
      <c r="B2623" s="222" t="n"/>
      <c r="C2623" s="223" t="n"/>
      <c r="D2623" s="223" t="n"/>
      <c r="E2623" s="223" t="n"/>
      <c r="F2623" s="223" t="n"/>
      <c r="G2623" s="223" t="n"/>
      <c r="H2623" s="223" t="n"/>
      <c r="I2623" s="258" t="n"/>
      <c r="J2623" s="186" t="n"/>
      <c r="K2623" s="223" t="n"/>
      <c r="L2623" s="223" t="n"/>
      <c r="M2623" s="259" t="n"/>
      <c r="N2623" s="223" t="n"/>
      <c r="O2623" s="223" t="n"/>
      <c r="P2623" s="223" t="n"/>
      <c r="Q2623" s="223" t="n"/>
      <c r="R2623" s="223" t="n"/>
      <c r="S2623" s="223" t="n"/>
      <c r="T2623" s="223" t="n"/>
      <c r="U2623" s="86" t="n"/>
      <c r="V2623" s="86" t="n"/>
      <c r="W2623" s="223" t="n"/>
      <c r="X2623" s="223" t="n"/>
      <c r="Y2623" s="262" t="n"/>
      <c r="Z2623" s="226" t="n"/>
      <c r="AA2623" s="241" t="n"/>
      <c r="AB2623" s="237" t="n"/>
    </row>
    <row r="2624" ht="15" customHeight="1" s="283">
      <c r="A2624" s="109" t="n"/>
      <c r="B2624" s="222" t="n"/>
      <c r="C2624" s="223" t="n"/>
      <c r="D2624" s="223" t="n"/>
      <c r="E2624" s="223" t="n"/>
      <c r="F2624" s="223" t="n"/>
      <c r="G2624" s="223" t="n"/>
      <c r="H2624" s="223" t="n"/>
      <c r="I2624" s="258" t="n"/>
      <c r="J2624" s="186" t="n"/>
      <c r="K2624" s="223" t="n"/>
      <c r="L2624" s="223" t="n"/>
      <c r="M2624" s="259" t="n"/>
      <c r="N2624" s="223" t="n"/>
      <c r="O2624" s="223" t="n"/>
      <c r="P2624" s="223" t="n"/>
      <c r="Q2624" s="223" t="n"/>
      <c r="R2624" s="223" t="n"/>
      <c r="S2624" s="223" t="n"/>
      <c r="T2624" s="223" t="n"/>
      <c r="U2624" s="86" t="n"/>
      <c r="V2624" s="86" t="n"/>
      <c r="W2624" s="223" t="n"/>
      <c r="X2624" s="223" t="n"/>
      <c r="Y2624" s="262" t="n"/>
      <c r="Z2624" s="226" t="n"/>
      <c r="AA2624" s="241" t="n"/>
      <c r="AB2624" s="237" t="n"/>
    </row>
    <row r="2625" ht="15" customHeight="1" s="283">
      <c r="A2625" s="109" t="n"/>
      <c r="B2625" s="222" t="n"/>
      <c r="C2625" s="223" t="n"/>
      <c r="D2625" s="223" t="n"/>
      <c r="E2625" s="223" t="n"/>
      <c r="F2625" s="223" t="n"/>
      <c r="G2625" s="223" t="n"/>
      <c r="H2625" s="223" t="n"/>
      <c r="I2625" s="258" t="n"/>
      <c r="J2625" s="186" t="n"/>
      <c r="K2625" s="223" t="n"/>
      <c r="L2625" s="223" t="n"/>
      <c r="M2625" s="259" t="n"/>
      <c r="N2625" s="223" t="n"/>
      <c r="O2625" s="223" t="n"/>
      <c r="P2625" s="223" t="n"/>
      <c r="Q2625" s="223" t="n"/>
      <c r="R2625" s="223" t="n"/>
      <c r="S2625" s="223" t="n"/>
      <c r="T2625" s="223" t="n"/>
      <c r="U2625" s="86" t="n"/>
      <c r="V2625" s="86" t="n"/>
      <c r="W2625" s="223" t="n"/>
      <c r="X2625" s="223" t="n"/>
      <c r="Y2625" s="262" t="n"/>
      <c r="Z2625" s="226" t="n"/>
      <c r="AA2625" s="241" t="n"/>
      <c r="AB2625" s="237" t="n"/>
    </row>
    <row r="2626" ht="15" customHeight="1" s="283">
      <c r="A2626" s="109" t="n"/>
      <c r="B2626" s="222" t="n"/>
      <c r="C2626" s="223" t="n"/>
      <c r="D2626" s="223" t="n"/>
      <c r="E2626" s="223" t="n"/>
      <c r="F2626" s="223" t="n"/>
      <c r="G2626" s="223" t="n"/>
      <c r="H2626" s="223" t="n"/>
      <c r="I2626" s="258" t="n"/>
      <c r="J2626" s="186" t="n"/>
      <c r="K2626" s="223" t="n"/>
      <c r="L2626" s="223" t="n"/>
      <c r="M2626" s="259" t="n"/>
      <c r="N2626" s="223" t="n"/>
      <c r="O2626" s="223" t="n"/>
      <c r="P2626" s="223" t="n"/>
      <c r="Q2626" s="223" t="n"/>
      <c r="R2626" s="223" t="n"/>
      <c r="S2626" s="223" t="n"/>
      <c r="T2626" s="223" t="n"/>
      <c r="U2626" s="86" t="n"/>
      <c r="V2626" s="86" t="n"/>
      <c r="W2626" s="223" t="n"/>
      <c r="X2626" s="223" t="n"/>
      <c r="Y2626" s="262" t="n"/>
      <c r="Z2626" s="226" t="n"/>
      <c r="AA2626" s="241" t="n"/>
      <c r="AB2626" s="237" t="n"/>
    </row>
    <row r="2627" ht="15" customHeight="1" s="283">
      <c r="A2627" s="109" t="n"/>
      <c r="B2627" s="222" t="n"/>
      <c r="C2627" s="223" t="n"/>
      <c r="D2627" s="223" t="n"/>
      <c r="E2627" s="223" t="n"/>
      <c r="F2627" s="223" t="n"/>
      <c r="G2627" s="223" t="n"/>
      <c r="H2627" s="223" t="n"/>
      <c r="I2627" s="258" t="n"/>
      <c r="J2627" s="186" t="n"/>
      <c r="K2627" s="223" t="n"/>
      <c r="L2627" s="223" t="n"/>
      <c r="M2627" s="259" t="n"/>
      <c r="N2627" s="223" t="n"/>
      <c r="O2627" s="223" t="n"/>
      <c r="P2627" s="223" t="n"/>
      <c r="Q2627" s="223" t="n"/>
      <c r="R2627" s="223" t="n"/>
      <c r="S2627" s="223" t="n"/>
      <c r="T2627" s="223" t="n"/>
      <c r="U2627" s="86" t="n"/>
      <c r="V2627" s="86" t="n"/>
      <c r="W2627" s="223" t="n"/>
      <c r="X2627" s="223" t="n"/>
      <c r="Y2627" s="262" t="n"/>
      <c r="Z2627" s="226" t="n"/>
      <c r="AA2627" s="241" t="n"/>
      <c r="AB2627" s="237" t="n"/>
    </row>
    <row r="2628" ht="15" customHeight="1" s="283">
      <c r="A2628" s="109" t="n"/>
      <c r="B2628" s="222" t="n"/>
      <c r="C2628" s="223" t="n"/>
      <c r="D2628" s="223" t="n"/>
      <c r="E2628" s="223" t="n"/>
      <c r="F2628" s="223" t="n"/>
      <c r="G2628" s="223" t="n"/>
      <c r="H2628" s="223" t="n"/>
      <c r="I2628" s="258" t="n"/>
      <c r="J2628" s="186" t="n"/>
      <c r="K2628" s="223" t="n"/>
      <c r="L2628" s="264" t="n"/>
      <c r="M2628" s="265" t="n"/>
      <c r="N2628" s="223" t="n"/>
      <c r="O2628" s="223" t="n"/>
      <c r="P2628" s="223" t="n"/>
      <c r="Q2628" s="223" t="n"/>
      <c r="R2628" s="223" t="n"/>
      <c r="S2628" s="223" t="n"/>
      <c r="T2628" s="223" t="n"/>
      <c r="U2628" s="86" t="n"/>
      <c r="V2628" s="86" t="n"/>
      <c r="W2628" s="223" t="n"/>
      <c r="X2628" s="223" t="n"/>
      <c r="Y2628" s="262" t="n"/>
      <c r="Z2628" s="226" t="n"/>
      <c r="AA2628" s="241" t="n"/>
      <c r="AB2628" s="237" t="n"/>
    </row>
    <row r="2629" ht="15" customHeight="1" s="283">
      <c r="A2629" s="109" t="n"/>
      <c r="B2629" s="222" t="n"/>
      <c r="C2629" s="223" t="n"/>
      <c r="D2629" s="223" t="n"/>
      <c r="E2629" s="223" t="n"/>
      <c r="F2629" s="223" t="n"/>
      <c r="G2629" s="223" t="n"/>
      <c r="H2629" s="223" t="n"/>
      <c r="I2629" s="258" t="n"/>
      <c r="J2629" s="186" t="n"/>
      <c r="K2629" s="223" t="n"/>
      <c r="L2629" s="264" t="n"/>
      <c r="M2629" s="265" t="n"/>
      <c r="N2629" s="223" t="n"/>
      <c r="O2629" s="223" t="n"/>
      <c r="P2629" s="223" t="n"/>
      <c r="Q2629" s="223" t="n"/>
      <c r="R2629" s="223" t="n"/>
      <c r="S2629" s="223" t="n"/>
      <c r="T2629" s="223" t="n"/>
      <c r="U2629" s="86" t="n"/>
      <c r="V2629" s="86" t="n"/>
      <c r="W2629" s="223" t="n"/>
      <c r="X2629" s="223" t="n"/>
      <c r="Y2629" s="262" t="n"/>
      <c r="Z2629" s="226" t="n"/>
      <c r="AA2629" s="241" t="n"/>
      <c r="AB2629" s="237" t="n"/>
    </row>
    <row r="2630" ht="15" customHeight="1" s="283">
      <c r="A2630" s="109" t="n"/>
      <c r="B2630" s="222" t="n"/>
      <c r="C2630" s="223" t="n"/>
      <c r="D2630" s="223" t="n"/>
      <c r="E2630" s="223" t="n"/>
      <c r="F2630" s="223" t="n"/>
      <c r="G2630" s="223" t="n"/>
      <c r="H2630" s="223" t="n"/>
      <c r="I2630" s="258" t="n"/>
      <c r="J2630" s="186" t="n"/>
      <c r="K2630" s="223" t="n"/>
      <c r="L2630" s="264" t="n"/>
      <c r="M2630" s="265" t="n"/>
      <c r="N2630" s="223" t="n"/>
      <c r="O2630" s="223" t="n"/>
      <c r="P2630" s="223" t="n"/>
      <c r="Q2630" s="223" t="n"/>
      <c r="R2630" s="223" t="n"/>
      <c r="S2630" s="223" t="n"/>
      <c r="T2630" s="223" t="n"/>
      <c r="U2630" s="86" t="n"/>
      <c r="V2630" s="86" t="n"/>
      <c r="W2630" s="223" t="n"/>
      <c r="X2630" s="223" t="n"/>
      <c r="Y2630" s="262" t="n"/>
      <c r="Z2630" s="226" t="n"/>
      <c r="AA2630" s="241" t="n"/>
      <c r="AB2630" s="237" t="n"/>
    </row>
    <row r="2631" ht="15" customHeight="1" s="283">
      <c r="A2631" s="109" t="n"/>
      <c r="B2631" s="222" t="n"/>
      <c r="C2631" s="223" t="n"/>
      <c r="D2631" s="223" t="n"/>
      <c r="E2631" s="223" t="n"/>
      <c r="F2631" s="223" t="n"/>
      <c r="G2631" s="223" t="n"/>
      <c r="H2631" s="223" t="n"/>
      <c r="I2631" s="258" t="n"/>
      <c r="J2631" s="186" t="n"/>
      <c r="K2631" s="223" t="n"/>
      <c r="L2631" s="264" t="n"/>
      <c r="M2631" s="265" t="n"/>
      <c r="N2631" s="223" t="n"/>
      <c r="O2631" s="223" t="n"/>
      <c r="P2631" s="223" t="n"/>
      <c r="Q2631" s="223" t="n"/>
      <c r="R2631" s="223" t="n"/>
      <c r="S2631" s="223" t="n"/>
      <c r="T2631" s="223" t="n"/>
      <c r="U2631" s="86" t="n"/>
      <c r="V2631" s="86" t="n"/>
      <c r="W2631" s="223" t="n"/>
      <c r="X2631" s="223" t="n"/>
      <c r="Y2631" s="262" t="n"/>
      <c r="Z2631" s="226" t="n"/>
      <c r="AA2631" s="241" t="n"/>
      <c r="AB2631" s="237" t="n"/>
    </row>
    <row r="2632" ht="15" customHeight="1" s="283">
      <c r="A2632" s="109" t="n"/>
      <c r="B2632" s="222" t="n"/>
      <c r="C2632" s="223" t="n"/>
      <c r="D2632" s="223" t="n"/>
      <c r="E2632" s="223" t="n"/>
      <c r="F2632" s="223" t="n"/>
      <c r="G2632" s="223" t="n"/>
      <c r="H2632" s="223" t="n"/>
      <c r="I2632" s="258" t="n"/>
      <c r="J2632" s="186" t="n"/>
      <c r="K2632" s="223" t="n"/>
      <c r="L2632" s="264" t="n"/>
      <c r="M2632" s="265" t="n"/>
      <c r="N2632" s="223" t="n"/>
      <c r="O2632" s="223" t="n"/>
      <c r="P2632" s="223" t="n"/>
      <c r="Q2632" s="223" t="n"/>
      <c r="R2632" s="223" t="n"/>
      <c r="S2632" s="223" t="n"/>
      <c r="T2632" s="223" t="n"/>
      <c r="U2632" s="86" t="n"/>
      <c r="V2632" s="86" t="n"/>
      <c r="W2632" s="223" t="n"/>
      <c r="X2632" s="223" t="n"/>
      <c r="Y2632" s="262" t="n"/>
      <c r="Z2632" s="226" t="n"/>
      <c r="AA2632" s="241" t="n"/>
      <c r="AB2632" s="237" t="n"/>
    </row>
    <row r="2633" ht="15" customHeight="1" s="283">
      <c r="A2633" s="109" t="n"/>
      <c r="B2633" s="222" t="n"/>
      <c r="C2633" s="223" t="n"/>
      <c r="D2633" s="223" t="n"/>
      <c r="E2633" s="223" t="n"/>
      <c r="F2633" s="223" t="n"/>
      <c r="G2633" s="223" t="n"/>
      <c r="H2633" s="223" t="n"/>
      <c r="I2633" s="258" t="n"/>
      <c r="J2633" s="186" t="n"/>
      <c r="K2633" s="223" t="n"/>
      <c r="L2633" s="264" t="n"/>
      <c r="M2633" s="265" t="n"/>
      <c r="N2633" s="223" t="n"/>
      <c r="O2633" s="223" t="n"/>
      <c r="P2633" s="223" t="n"/>
      <c r="Q2633" s="223" t="n"/>
      <c r="R2633" s="223" t="n"/>
      <c r="S2633" s="223" t="n"/>
      <c r="T2633" s="223" t="n"/>
      <c r="U2633" s="86" t="n"/>
      <c r="V2633" s="86" t="n"/>
      <c r="W2633" s="223" t="n"/>
      <c r="X2633" s="223" t="n"/>
      <c r="Y2633" s="262" t="n"/>
      <c r="Z2633" s="226" t="n"/>
      <c r="AA2633" s="241" t="n"/>
      <c r="AB2633" s="237" t="n"/>
    </row>
    <row r="2634" ht="15" customHeight="1" s="283">
      <c r="A2634" s="109" t="n"/>
      <c r="B2634" s="222" t="n"/>
      <c r="C2634" s="223" t="n"/>
      <c r="D2634" s="223" t="n"/>
      <c r="E2634" s="223" t="n"/>
      <c r="F2634" s="223" t="n"/>
      <c r="G2634" s="223" t="n"/>
      <c r="H2634" s="223" t="n"/>
      <c r="I2634" s="258" t="n"/>
      <c r="J2634" s="186" t="n"/>
      <c r="K2634" s="223" t="n"/>
      <c r="L2634" s="264" t="n"/>
      <c r="M2634" s="265" t="n"/>
      <c r="N2634" s="223" t="n"/>
      <c r="O2634" s="223" t="n"/>
      <c r="P2634" s="223" t="n"/>
      <c r="Q2634" s="223" t="n"/>
      <c r="R2634" s="223" t="n"/>
      <c r="S2634" s="223" t="n"/>
      <c r="T2634" s="223" t="n"/>
      <c r="U2634" s="86" t="n"/>
      <c r="V2634" s="86" t="n"/>
      <c r="W2634" s="223" t="n"/>
      <c r="X2634" s="223" t="n"/>
      <c r="Y2634" s="262" t="n"/>
      <c r="Z2634" s="226" t="n"/>
      <c r="AA2634" s="241" t="n"/>
      <c r="AB2634" s="237" t="n"/>
    </row>
    <row r="2635" ht="15" customHeight="1" s="283">
      <c r="A2635" s="109" t="n"/>
      <c r="B2635" s="222" t="n"/>
      <c r="C2635" s="223" t="n"/>
      <c r="D2635" s="223" t="n"/>
      <c r="E2635" s="223" t="n"/>
      <c r="F2635" s="223" t="n"/>
      <c r="G2635" s="223" t="n"/>
      <c r="H2635" s="223" t="n"/>
      <c r="I2635" s="258" t="n"/>
      <c r="J2635" s="186" t="n"/>
      <c r="K2635" s="223" t="n"/>
      <c r="L2635" s="264" t="n"/>
      <c r="M2635" s="265" t="n"/>
      <c r="N2635" s="223" t="n"/>
      <c r="O2635" s="223" t="n"/>
      <c r="P2635" s="223" t="n"/>
      <c r="Q2635" s="223" t="n"/>
      <c r="R2635" s="223" t="n"/>
      <c r="S2635" s="223" t="n"/>
      <c r="T2635" s="223" t="n"/>
      <c r="U2635" s="86" t="n"/>
      <c r="V2635" s="86" t="n"/>
      <c r="W2635" s="223" t="n"/>
      <c r="X2635" s="223" t="n"/>
      <c r="Y2635" s="262" t="n"/>
      <c r="Z2635" s="226" t="n"/>
      <c r="AA2635" s="241" t="n"/>
      <c r="AB2635" s="237" t="n"/>
    </row>
    <row r="2636" ht="15" customHeight="1" s="283">
      <c r="A2636" s="109" t="n"/>
      <c r="B2636" s="222" t="n"/>
      <c r="C2636" s="223" t="n"/>
      <c r="D2636" s="223" t="n"/>
      <c r="E2636" s="223" t="n"/>
      <c r="F2636" s="223" t="n"/>
      <c r="G2636" s="223" t="n"/>
      <c r="H2636" s="223" t="n"/>
      <c r="I2636" s="258" t="n"/>
      <c r="J2636" s="186" t="n"/>
      <c r="K2636" s="223" t="n"/>
      <c r="L2636" s="223" t="n"/>
      <c r="M2636" s="259" t="n"/>
      <c r="N2636" s="223" t="n"/>
      <c r="O2636" s="223" t="n"/>
      <c r="P2636" s="223" t="n"/>
      <c r="Q2636" s="223" t="n"/>
      <c r="R2636" s="223" t="n"/>
      <c r="S2636" s="223" t="n"/>
      <c r="T2636" s="223" t="n"/>
      <c r="U2636" s="86" t="n"/>
      <c r="V2636" s="86" t="n"/>
      <c r="W2636" s="223" t="n"/>
      <c r="X2636" s="223" t="n"/>
      <c r="Y2636" s="262" t="n"/>
      <c r="Z2636" s="226" t="n"/>
      <c r="AA2636" s="241" t="n"/>
      <c r="AB2636" s="237" t="n"/>
    </row>
    <row r="2637" ht="15" customHeight="1" s="283">
      <c r="A2637" s="109" t="n"/>
      <c r="B2637" s="222" t="n"/>
      <c r="C2637" s="223" t="n"/>
      <c r="D2637" s="223" t="n"/>
      <c r="E2637" s="223" t="n"/>
      <c r="F2637" s="223" t="n"/>
      <c r="G2637" s="223" t="n"/>
      <c r="H2637" s="223" t="n"/>
      <c r="I2637" s="258" t="n"/>
      <c r="J2637" s="186" t="n"/>
      <c r="K2637" s="223" t="n"/>
      <c r="L2637" s="264" t="n"/>
      <c r="M2637" s="265" t="n"/>
      <c r="N2637" s="223" t="n"/>
      <c r="O2637" s="223" t="n"/>
      <c r="P2637" s="223" t="n"/>
      <c r="Q2637" s="223" t="n"/>
      <c r="R2637" s="223" t="n"/>
      <c r="S2637" s="223" t="n"/>
      <c r="T2637" s="223" t="n"/>
      <c r="U2637" s="86" t="n"/>
      <c r="V2637" s="86" t="n"/>
      <c r="W2637" s="223" t="n"/>
      <c r="X2637" s="223" t="n"/>
      <c r="Y2637" s="262" t="n"/>
      <c r="Z2637" s="226" t="n"/>
      <c r="AA2637" s="241" t="n"/>
      <c r="AB2637" s="237" t="n"/>
    </row>
    <row r="2638" ht="15" customHeight="1" s="283">
      <c r="A2638" s="109" t="n"/>
      <c r="B2638" s="222" t="n"/>
      <c r="C2638" s="223" t="n"/>
      <c r="D2638" s="223" t="n"/>
      <c r="E2638" s="223" t="n"/>
      <c r="F2638" s="223" t="n"/>
      <c r="G2638" s="223" t="n"/>
      <c r="H2638" s="223" t="n"/>
      <c r="I2638" s="258" t="n"/>
      <c r="J2638" s="186" t="n"/>
      <c r="K2638" s="223" t="n"/>
      <c r="L2638" s="264" t="n"/>
      <c r="M2638" s="265" t="n"/>
      <c r="N2638" s="223" t="n"/>
      <c r="O2638" s="223" t="n"/>
      <c r="P2638" s="223" t="n"/>
      <c r="Q2638" s="223" t="n"/>
      <c r="R2638" s="223" t="n"/>
      <c r="S2638" s="223" t="n"/>
      <c r="T2638" s="223" t="n"/>
      <c r="U2638" s="86" t="n"/>
      <c r="V2638" s="86" t="n"/>
      <c r="W2638" s="223" t="n"/>
      <c r="X2638" s="223" t="n"/>
      <c r="Y2638" s="262" t="n"/>
      <c r="Z2638" s="226" t="n"/>
      <c r="AA2638" s="241" t="n"/>
      <c r="AB2638" s="237" t="n"/>
    </row>
    <row r="2639" ht="15" customHeight="1" s="283">
      <c r="A2639" s="109" t="n"/>
      <c r="B2639" s="222" t="n"/>
      <c r="C2639" s="223" t="n"/>
      <c r="D2639" s="223" t="n"/>
      <c r="E2639" s="223" t="n"/>
      <c r="F2639" s="223" t="n"/>
      <c r="G2639" s="223" t="n"/>
      <c r="H2639" s="223" t="n"/>
      <c r="I2639" s="258" t="n"/>
      <c r="J2639" s="186" t="n"/>
      <c r="K2639" s="223" t="n"/>
      <c r="L2639" s="264" t="n"/>
      <c r="M2639" s="265" t="n"/>
      <c r="N2639" s="223" t="n"/>
      <c r="O2639" s="223" t="n"/>
      <c r="P2639" s="223" t="n"/>
      <c r="Q2639" s="223" t="n"/>
      <c r="R2639" s="223" t="n"/>
      <c r="S2639" s="223" t="n"/>
      <c r="T2639" s="223" t="n"/>
      <c r="U2639" s="86" t="n"/>
      <c r="V2639" s="86" t="n"/>
      <c r="W2639" s="223" t="n"/>
      <c r="X2639" s="223" t="n"/>
      <c r="Y2639" s="262" t="n"/>
      <c r="Z2639" s="226" t="n"/>
      <c r="AA2639" s="241" t="n"/>
      <c r="AB2639" s="237" t="n"/>
    </row>
    <row r="2640" ht="15" customHeight="1" s="283">
      <c r="A2640" s="109" t="n"/>
      <c r="B2640" s="222" t="n"/>
      <c r="C2640" s="223" t="n"/>
      <c r="D2640" s="223" t="n"/>
      <c r="E2640" s="223" t="n"/>
      <c r="F2640" s="223" t="n"/>
      <c r="G2640" s="223" t="n"/>
      <c r="H2640" s="223" t="n"/>
      <c r="I2640" s="258" t="n"/>
      <c r="J2640" s="186" t="n"/>
      <c r="K2640" s="223" t="n"/>
      <c r="L2640" s="264" t="n"/>
      <c r="M2640" s="265" t="n"/>
      <c r="N2640" s="223" t="n"/>
      <c r="O2640" s="223" t="n"/>
      <c r="P2640" s="223" t="n"/>
      <c r="Q2640" s="223" t="n"/>
      <c r="R2640" s="223" t="n"/>
      <c r="S2640" s="223" t="n"/>
      <c r="T2640" s="223" t="n"/>
      <c r="U2640" s="86" t="n"/>
      <c r="V2640" s="86" t="n"/>
      <c r="W2640" s="223" t="n"/>
      <c r="X2640" s="223" t="n"/>
      <c r="Y2640" s="262" t="n"/>
      <c r="Z2640" s="226" t="n"/>
      <c r="AA2640" s="241" t="n"/>
      <c r="AB2640" s="237" t="n"/>
    </row>
    <row r="2641" ht="15" customHeight="1" s="283">
      <c r="A2641" s="109" t="n"/>
      <c r="B2641" s="222" t="n"/>
      <c r="C2641" s="223" t="n"/>
      <c r="D2641" s="223" t="n"/>
      <c r="E2641" s="223" t="n"/>
      <c r="F2641" s="223" t="n"/>
      <c r="G2641" s="223" t="n"/>
      <c r="H2641" s="223" t="n"/>
      <c r="I2641" s="258" t="n"/>
      <c r="J2641" s="186" t="n"/>
      <c r="K2641" s="223" t="n"/>
      <c r="L2641" s="264" t="n"/>
      <c r="M2641" s="265" t="n"/>
      <c r="N2641" s="223" t="n"/>
      <c r="O2641" s="223" t="n"/>
      <c r="P2641" s="223" t="n"/>
      <c r="Q2641" s="223" t="n"/>
      <c r="R2641" s="223" t="n"/>
      <c r="S2641" s="223" t="n"/>
      <c r="T2641" s="223" t="n"/>
      <c r="U2641" s="86" t="n"/>
      <c r="V2641" s="86" t="n"/>
      <c r="W2641" s="223" t="n"/>
      <c r="X2641" s="223" t="n"/>
      <c r="Y2641" s="262" t="n"/>
      <c r="Z2641" s="226" t="n"/>
      <c r="AA2641" s="241" t="n"/>
      <c r="AB2641" s="237" t="n"/>
    </row>
    <row r="2642" ht="15" customHeight="1" s="283">
      <c r="A2642" s="109" t="n"/>
      <c r="B2642" s="222" t="n"/>
      <c r="C2642" s="223" t="n"/>
      <c r="D2642" s="223" t="n"/>
      <c r="E2642" s="223" t="n"/>
      <c r="F2642" s="223" t="n"/>
      <c r="G2642" s="223" t="n"/>
      <c r="H2642" s="223" t="n"/>
      <c r="I2642" s="258" t="n"/>
      <c r="J2642" s="186" t="n"/>
      <c r="K2642" s="223" t="n"/>
      <c r="L2642" s="264" t="n"/>
      <c r="M2642" s="265" t="n"/>
      <c r="N2642" s="223" t="n"/>
      <c r="O2642" s="223" t="n"/>
      <c r="P2642" s="223" t="n"/>
      <c r="Q2642" s="223" t="n"/>
      <c r="R2642" s="223" t="n"/>
      <c r="S2642" s="223" t="n"/>
      <c r="T2642" s="223" t="n"/>
      <c r="U2642" s="86" t="n"/>
      <c r="V2642" s="86" t="n"/>
      <c r="W2642" s="223" t="n"/>
      <c r="X2642" s="223" t="n"/>
      <c r="Y2642" s="262" t="n"/>
      <c r="Z2642" s="226" t="n"/>
      <c r="AA2642" s="241" t="n"/>
      <c r="AB2642" s="237" t="n"/>
    </row>
    <row r="2643" ht="15" customHeight="1" s="283">
      <c r="A2643" s="109" t="n"/>
      <c r="B2643" s="222" t="n"/>
      <c r="C2643" s="223" t="n"/>
      <c r="D2643" s="223" t="n"/>
      <c r="E2643" s="223" t="n"/>
      <c r="F2643" s="223" t="n"/>
      <c r="G2643" s="223" t="n"/>
      <c r="H2643" s="223" t="n"/>
      <c r="I2643" s="258" t="n"/>
      <c r="J2643" s="186" t="n"/>
      <c r="K2643" s="223" t="n"/>
      <c r="L2643" s="264" t="n"/>
      <c r="M2643" s="265" t="n"/>
      <c r="N2643" s="223" t="n"/>
      <c r="O2643" s="223" t="n"/>
      <c r="P2643" s="223" t="n"/>
      <c r="Q2643" s="223" t="n"/>
      <c r="R2643" s="223" t="n"/>
      <c r="S2643" s="223" t="n"/>
      <c r="T2643" s="223" t="n"/>
      <c r="U2643" s="86" t="n"/>
      <c r="V2643" s="86" t="n"/>
      <c r="W2643" s="223" t="n"/>
      <c r="X2643" s="223" t="n"/>
      <c r="Y2643" s="262" t="n"/>
      <c r="Z2643" s="226" t="n"/>
      <c r="AA2643" s="241" t="n"/>
      <c r="AB2643" s="237" t="n"/>
    </row>
    <row r="2644" ht="15" customHeight="1" s="283">
      <c r="A2644" s="109" t="n"/>
      <c r="B2644" s="222" t="n"/>
      <c r="C2644" s="223" t="n"/>
      <c r="D2644" s="223" t="n"/>
      <c r="E2644" s="223" t="n"/>
      <c r="F2644" s="223" t="n"/>
      <c r="G2644" s="223" t="n"/>
      <c r="H2644" s="223" t="n"/>
      <c r="I2644" s="258" t="n"/>
      <c r="J2644" s="186" t="n"/>
      <c r="K2644" s="223" t="n"/>
      <c r="L2644" s="264" t="n"/>
      <c r="M2644" s="265" t="n"/>
      <c r="N2644" s="223" t="n"/>
      <c r="O2644" s="223" t="n"/>
      <c r="P2644" s="223" t="n"/>
      <c r="Q2644" s="223" t="n"/>
      <c r="R2644" s="223" t="n"/>
      <c r="S2644" s="223" t="n"/>
      <c r="T2644" s="223" t="n"/>
      <c r="U2644" s="86" t="n"/>
      <c r="V2644" s="86" t="n"/>
      <c r="W2644" s="223" t="n"/>
      <c r="X2644" s="223" t="n"/>
      <c r="Y2644" s="262" t="n"/>
      <c r="Z2644" s="226" t="n"/>
      <c r="AA2644" s="241" t="n"/>
      <c r="AB2644" s="237" t="n"/>
    </row>
    <row r="2645" ht="15" customHeight="1" s="283">
      <c r="A2645" s="109" t="n"/>
      <c r="B2645" s="222" t="n"/>
      <c r="C2645" s="223" t="n"/>
      <c r="D2645" s="223" t="n"/>
      <c r="E2645" s="223" t="n"/>
      <c r="F2645" s="223" t="n"/>
      <c r="G2645" s="223" t="n"/>
      <c r="H2645" s="223" t="n"/>
      <c r="I2645" s="258" t="n"/>
      <c r="J2645" s="186" t="n"/>
      <c r="K2645" s="223" t="n"/>
      <c r="L2645" s="264" t="n"/>
      <c r="M2645" s="265" t="n"/>
      <c r="N2645" s="223" t="n"/>
      <c r="O2645" s="223" t="n"/>
      <c r="P2645" s="223" t="n"/>
      <c r="Q2645" s="223" t="n"/>
      <c r="R2645" s="223" t="n"/>
      <c r="S2645" s="223" t="n"/>
      <c r="T2645" s="223" t="n"/>
      <c r="U2645" s="86" t="n"/>
      <c r="V2645" s="86" t="n"/>
      <c r="W2645" s="223" t="n"/>
      <c r="X2645" s="223" t="n"/>
      <c r="Y2645" s="262" t="n"/>
      <c r="Z2645" s="226" t="n"/>
      <c r="AA2645" s="241" t="n"/>
      <c r="AB2645" s="237" t="n"/>
    </row>
    <row r="2646" ht="15" customHeight="1" s="283">
      <c r="A2646" s="109" t="n"/>
      <c r="B2646" s="222" t="n"/>
      <c r="C2646" s="223" t="n"/>
      <c r="D2646" s="223" t="n"/>
      <c r="E2646" s="223" t="n"/>
      <c r="F2646" s="223" t="n"/>
      <c r="G2646" s="223" t="n"/>
      <c r="H2646" s="223" t="n"/>
      <c r="I2646" s="258" t="n"/>
      <c r="J2646" s="186" t="n"/>
      <c r="K2646" s="223" t="n"/>
      <c r="L2646" s="264" t="n"/>
      <c r="M2646" s="265" t="n"/>
      <c r="N2646" s="223" t="n"/>
      <c r="O2646" s="223" t="n"/>
      <c r="P2646" s="223" t="n"/>
      <c r="Q2646" s="223" t="n"/>
      <c r="R2646" s="223" t="n"/>
      <c r="S2646" s="223" t="n"/>
      <c r="T2646" s="223" t="n"/>
      <c r="U2646" s="86" t="n"/>
      <c r="V2646" s="86" t="n"/>
      <c r="W2646" s="223" t="n"/>
      <c r="X2646" s="223" t="n"/>
      <c r="Y2646" s="262" t="n"/>
      <c r="Z2646" s="226" t="n"/>
      <c r="AA2646" s="241" t="n"/>
      <c r="AB2646" s="237" t="n"/>
    </row>
    <row r="2647" ht="15" customHeight="1" s="283">
      <c r="A2647" s="109" t="n"/>
      <c r="B2647" s="222" t="n"/>
      <c r="C2647" s="223" t="n"/>
      <c r="D2647" s="223" t="n"/>
      <c r="E2647" s="223" t="n"/>
      <c r="F2647" s="223" t="n"/>
      <c r="G2647" s="223" t="n"/>
      <c r="H2647" s="223" t="n"/>
      <c r="I2647" s="258" t="n"/>
      <c r="J2647" s="186" t="n"/>
      <c r="K2647" s="223" t="n"/>
      <c r="L2647" s="264" t="n"/>
      <c r="M2647" s="265" t="n"/>
      <c r="N2647" s="223" t="n"/>
      <c r="O2647" s="223" t="n"/>
      <c r="P2647" s="223" t="n"/>
      <c r="Q2647" s="223" t="n"/>
      <c r="R2647" s="223" t="n"/>
      <c r="S2647" s="223" t="n"/>
      <c r="T2647" s="223" t="n"/>
      <c r="U2647" s="86" t="n"/>
      <c r="V2647" s="86" t="n"/>
      <c r="W2647" s="223" t="n"/>
      <c r="X2647" s="223" t="n"/>
      <c r="Y2647" s="262" t="n"/>
      <c r="Z2647" s="226" t="n"/>
      <c r="AA2647" s="241" t="n"/>
      <c r="AB2647" s="237" t="n"/>
    </row>
    <row r="2648" ht="15" customHeight="1" s="283">
      <c r="A2648" s="109" t="n"/>
      <c r="B2648" s="222" t="n"/>
      <c r="C2648" s="223" t="n"/>
      <c r="D2648" s="223" t="n"/>
      <c r="E2648" s="223" t="n"/>
      <c r="F2648" s="223" t="n"/>
      <c r="G2648" s="223" t="n"/>
      <c r="H2648" s="223" t="n"/>
      <c r="I2648" s="258" t="n"/>
      <c r="J2648" s="186" t="n"/>
      <c r="K2648" s="223" t="n"/>
      <c r="L2648" s="264" t="n"/>
      <c r="M2648" s="265" t="n"/>
      <c r="N2648" s="223" t="n"/>
      <c r="O2648" s="223" t="n"/>
      <c r="P2648" s="223" t="n"/>
      <c r="Q2648" s="223" t="n"/>
      <c r="R2648" s="223" t="n"/>
      <c r="S2648" s="223" t="n"/>
      <c r="T2648" s="223" t="n"/>
      <c r="U2648" s="86" t="n"/>
      <c r="V2648" s="86" t="n"/>
      <c r="W2648" s="223" t="n"/>
      <c r="X2648" s="223" t="n"/>
      <c r="Y2648" s="262" t="n"/>
      <c r="Z2648" s="226" t="n"/>
      <c r="AA2648" s="241" t="n"/>
      <c r="AB2648" s="237" t="n"/>
    </row>
    <row r="2649" ht="15" customHeight="1" s="283">
      <c r="A2649" s="109" t="n"/>
      <c r="B2649" s="222" t="n"/>
      <c r="C2649" s="223" t="n"/>
      <c r="D2649" s="223" t="n"/>
      <c r="E2649" s="223" t="n"/>
      <c r="F2649" s="223" t="n"/>
      <c r="G2649" s="223" t="n"/>
      <c r="H2649" s="223" t="n"/>
      <c r="I2649" s="258" t="n"/>
      <c r="J2649" s="186" t="n"/>
      <c r="K2649" s="223" t="n"/>
      <c r="L2649" s="264" t="n"/>
      <c r="M2649" s="265" t="n"/>
      <c r="N2649" s="223" t="n"/>
      <c r="O2649" s="223" t="n"/>
      <c r="P2649" s="223" t="n"/>
      <c r="Q2649" s="223" t="n"/>
      <c r="R2649" s="223" t="n"/>
      <c r="S2649" s="223" t="n"/>
      <c r="T2649" s="223" t="n"/>
      <c r="U2649" s="86" t="n"/>
      <c r="V2649" s="86" t="n"/>
      <c r="W2649" s="223" t="n"/>
      <c r="X2649" s="223" t="n"/>
      <c r="Y2649" s="262" t="n"/>
      <c r="Z2649" s="226" t="n"/>
      <c r="AA2649" s="241" t="n"/>
      <c r="AB2649" s="237" t="n"/>
    </row>
    <row r="2650" ht="15" customHeight="1" s="283">
      <c r="A2650" s="109" t="n"/>
      <c r="B2650" s="222" t="n"/>
      <c r="C2650" s="223" t="n"/>
      <c r="D2650" s="223" t="n"/>
      <c r="E2650" s="223" t="n"/>
      <c r="F2650" s="223" t="n"/>
      <c r="G2650" s="223" t="n"/>
      <c r="H2650" s="223" t="n"/>
      <c r="I2650" s="258" t="n"/>
      <c r="J2650" s="186" t="n"/>
      <c r="K2650" s="223" t="n"/>
      <c r="L2650" s="264" t="n"/>
      <c r="M2650" s="265" t="n"/>
      <c r="N2650" s="223" t="n"/>
      <c r="O2650" s="223" t="n"/>
      <c r="P2650" s="223" t="n"/>
      <c r="Q2650" s="223" t="n"/>
      <c r="R2650" s="223" t="n"/>
      <c r="S2650" s="223" t="n"/>
      <c r="T2650" s="223" t="n"/>
      <c r="U2650" s="86" t="n"/>
      <c r="V2650" s="86" t="n"/>
      <c r="W2650" s="223" t="n"/>
      <c r="X2650" s="223" t="n"/>
      <c r="Y2650" s="262" t="n"/>
      <c r="Z2650" s="226" t="n"/>
      <c r="AA2650" s="241" t="n"/>
      <c r="AB2650" s="237" t="n"/>
    </row>
    <row r="2651" ht="15" customHeight="1" s="283">
      <c r="A2651" s="109" t="n"/>
      <c r="B2651" s="222" t="n"/>
      <c r="C2651" s="223" t="n"/>
      <c r="D2651" s="223" t="n"/>
      <c r="E2651" s="223" t="n"/>
      <c r="F2651" s="223" t="n"/>
      <c r="G2651" s="223" t="n"/>
      <c r="H2651" s="223" t="n"/>
      <c r="I2651" s="258" t="n"/>
      <c r="J2651" s="186" t="n"/>
      <c r="K2651" s="223" t="n"/>
      <c r="L2651" s="223" t="n"/>
      <c r="M2651" s="259" t="n"/>
      <c r="N2651" s="223" t="n"/>
      <c r="O2651" s="223" t="n"/>
      <c r="P2651" s="223" t="n"/>
      <c r="Q2651" s="223" t="n"/>
      <c r="R2651" s="223" t="n"/>
      <c r="S2651" s="223" t="n"/>
      <c r="T2651" s="223" t="n"/>
      <c r="U2651" s="86" t="n"/>
      <c r="V2651" s="86" t="n"/>
      <c r="W2651" s="223" t="n"/>
      <c r="X2651" s="223" t="n"/>
      <c r="Y2651" s="262" t="n"/>
      <c r="Z2651" s="226" t="n"/>
      <c r="AA2651" s="241" t="n"/>
      <c r="AB2651" s="237" t="n"/>
    </row>
    <row r="2652" ht="15" customHeight="1" s="283">
      <c r="A2652" s="109" t="n"/>
      <c r="B2652" s="222" t="n"/>
      <c r="C2652" s="223" t="n"/>
      <c r="D2652" s="223" t="n"/>
      <c r="E2652" s="223" t="n"/>
      <c r="F2652" s="223" t="n"/>
      <c r="G2652" s="223" t="n"/>
      <c r="H2652" s="223" t="n"/>
      <c r="I2652" s="258" t="n"/>
      <c r="J2652" s="186" t="n"/>
      <c r="K2652" s="223" t="n"/>
      <c r="L2652" s="264" t="n"/>
      <c r="M2652" s="265" t="n"/>
      <c r="N2652" s="223" t="n"/>
      <c r="O2652" s="223" t="n"/>
      <c r="P2652" s="223" t="n"/>
      <c r="Q2652" s="223" t="n"/>
      <c r="R2652" s="223" t="n"/>
      <c r="S2652" s="223" t="n"/>
      <c r="T2652" s="223" t="n"/>
      <c r="U2652" s="86" t="n"/>
      <c r="V2652" s="86" t="n"/>
      <c r="W2652" s="223" t="n"/>
      <c r="X2652" s="223" t="n"/>
      <c r="Y2652" s="262" t="n"/>
      <c r="Z2652" s="226" t="n"/>
      <c r="AA2652" s="241" t="n"/>
      <c r="AB2652" s="237" t="n"/>
    </row>
    <row r="2653" ht="15" customHeight="1" s="283">
      <c r="A2653" s="109" t="n"/>
      <c r="B2653" s="222" t="n"/>
      <c r="C2653" s="223" t="n"/>
      <c r="D2653" s="223" t="n"/>
      <c r="E2653" s="223" t="n"/>
      <c r="F2653" s="223" t="n"/>
      <c r="G2653" s="223" t="n"/>
      <c r="H2653" s="223" t="n"/>
      <c r="I2653" s="258" t="n"/>
      <c r="J2653" s="186" t="n"/>
      <c r="K2653" s="223" t="n"/>
      <c r="L2653" s="264" t="n"/>
      <c r="M2653" s="265" t="n"/>
      <c r="N2653" s="223" t="n"/>
      <c r="O2653" s="223" t="n"/>
      <c r="P2653" s="223" t="n"/>
      <c r="Q2653" s="223" t="n"/>
      <c r="R2653" s="223" t="n"/>
      <c r="S2653" s="223" t="n"/>
      <c r="T2653" s="223" t="n"/>
      <c r="U2653" s="86" t="n"/>
      <c r="V2653" s="86" t="n"/>
      <c r="W2653" s="223" t="n"/>
      <c r="X2653" s="223" t="n"/>
      <c r="Y2653" s="262" t="n"/>
      <c r="Z2653" s="226" t="n"/>
      <c r="AA2653" s="241" t="n"/>
      <c r="AB2653" s="237" t="n"/>
    </row>
    <row r="2654" ht="15" customHeight="1" s="283">
      <c r="A2654" s="109" t="n"/>
      <c r="B2654" s="222" t="n"/>
      <c r="C2654" s="223" t="n"/>
      <c r="D2654" s="223" t="n"/>
      <c r="E2654" s="223" t="n"/>
      <c r="F2654" s="223" t="n"/>
      <c r="G2654" s="223" t="n"/>
      <c r="H2654" s="223" t="n"/>
      <c r="I2654" s="258" t="n"/>
      <c r="J2654" s="186" t="n"/>
      <c r="K2654" s="223" t="n"/>
      <c r="L2654" s="264" t="n"/>
      <c r="M2654" s="265" t="n"/>
      <c r="N2654" s="223" t="n"/>
      <c r="O2654" s="223" t="n"/>
      <c r="P2654" s="223" t="n"/>
      <c r="Q2654" s="223" t="n"/>
      <c r="R2654" s="223" t="n"/>
      <c r="S2654" s="223" t="n"/>
      <c r="T2654" s="223" t="n"/>
      <c r="U2654" s="86" t="n"/>
      <c r="V2654" s="86" t="n"/>
      <c r="W2654" s="223" t="n"/>
      <c r="X2654" s="223" t="n"/>
      <c r="Y2654" s="262" t="n"/>
      <c r="Z2654" s="226" t="n"/>
      <c r="AA2654" s="241" t="n"/>
      <c r="AB2654" s="237" t="n"/>
    </row>
    <row r="2655" ht="15" customHeight="1" s="283">
      <c r="A2655" s="109" t="n"/>
      <c r="B2655" s="222" t="n"/>
      <c r="C2655" s="223" t="n"/>
      <c r="D2655" s="223" t="n"/>
      <c r="E2655" s="223" t="n"/>
      <c r="F2655" s="223" t="n"/>
      <c r="G2655" s="223" t="n"/>
      <c r="H2655" s="223" t="n"/>
      <c r="I2655" s="258" t="n"/>
      <c r="J2655" s="186" t="n"/>
      <c r="K2655" s="223" t="n"/>
      <c r="L2655" s="264" t="n"/>
      <c r="M2655" s="265" t="n"/>
      <c r="N2655" s="223" t="n"/>
      <c r="O2655" s="223" t="n"/>
      <c r="P2655" s="223" t="n"/>
      <c r="Q2655" s="223" t="n"/>
      <c r="R2655" s="223" t="n"/>
      <c r="S2655" s="223" t="n"/>
      <c r="T2655" s="223" t="n"/>
      <c r="U2655" s="86" t="n"/>
      <c r="V2655" s="86" t="n"/>
      <c r="W2655" s="223" t="n"/>
      <c r="X2655" s="223" t="n"/>
      <c r="Y2655" s="262" t="n"/>
      <c r="Z2655" s="226" t="n"/>
      <c r="AA2655" s="241" t="n"/>
      <c r="AB2655" s="237" t="n"/>
    </row>
    <row r="2656" ht="15" customHeight="1" s="283">
      <c r="A2656" s="109" t="n"/>
      <c r="B2656" s="222" t="n"/>
      <c r="C2656" s="223" t="n"/>
      <c r="D2656" s="223" t="n"/>
      <c r="E2656" s="223" t="n"/>
      <c r="F2656" s="223" t="n"/>
      <c r="G2656" s="223" t="n"/>
      <c r="H2656" s="223" t="n"/>
      <c r="I2656" s="258" t="n"/>
      <c r="J2656" s="186" t="n"/>
      <c r="K2656" s="223" t="n"/>
      <c r="L2656" s="264" t="n"/>
      <c r="M2656" s="265" t="n"/>
      <c r="N2656" s="223" t="n"/>
      <c r="O2656" s="223" t="n"/>
      <c r="P2656" s="223" t="n"/>
      <c r="Q2656" s="223" t="n"/>
      <c r="R2656" s="223" t="n"/>
      <c r="S2656" s="223" t="n"/>
      <c r="T2656" s="223" t="n"/>
      <c r="U2656" s="86" t="n"/>
      <c r="V2656" s="86" t="n"/>
      <c r="W2656" s="223" t="n"/>
      <c r="X2656" s="223" t="n"/>
      <c r="Y2656" s="262" t="n"/>
      <c r="Z2656" s="226" t="n"/>
      <c r="AA2656" s="241" t="n"/>
      <c r="AB2656" s="237" t="n"/>
    </row>
    <row r="2657" ht="15" customHeight="1" s="283">
      <c r="A2657" s="109" t="n"/>
      <c r="B2657" s="222" t="n"/>
      <c r="C2657" s="223" t="n"/>
      <c r="D2657" s="223" t="n"/>
      <c r="E2657" s="223" t="n"/>
      <c r="F2657" s="223" t="n"/>
      <c r="G2657" s="223" t="n"/>
      <c r="H2657" s="223" t="n"/>
      <c r="I2657" s="258" t="n"/>
      <c r="J2657" s="186" t="n"/>
      <c r="K2657" s="223" t="n"/>
      <c r="L2657" s="264" t="n"/>
      <c r="M2657" s="265" t="n"/>
      <c r="N2657" s="223" t="n"/>
      <c r="O2657" s="223" t="n"/>
      <c r="P2657" s="223" t="n"/>
      <c r="Q2657" s="223" t="n"/>
      <c r="R2657" s="223" t="n"/>
      <c r="S2657" s="223" t="n"/>
      <c r="T2657" s="223" t="n"/>
      <c r="U2657" s="86" t="n"/>
      <c r="V2657" s="86" t="n"/>
      <c r="W2657" s="223" t="n"/>
      <c r="X2657" s="223" t="n"/>
      <c r="Y2657" s="262" t="n"/>
      <c r="Z2657" s="226" t="n"/>
      <c r="AA2657" s="241" t="n"/>
      <c r="AB2657" s="237" t="n"/>
    </row>
    <row r="2658" ht="15" customHeight="1" s="283">
      <c r="A2658" s="109" t="n"/>
      <c r="B2658" s="222" t="n"/>
      <c r="C2658" s="223" t="n"/>
      <c r="D2658" s="223" t="n"/>
      <c r="E2658" s="223" t="n"/>
      <c r="F2658" s="223" t="n"/>
      <c r="G2658" s="223" t="n"/>
      <c r="H2658" s="223" t="n"/>
      <c r="I2658" s="258" t="n"/>
      <c r="J2658" s="186" t="n"/>
      <c r="K2658" s="223" t="n"/>
      <c r="L2658" s="264" t="n"/>
      <c r="M2658" s="265" t="n"/>
      <c r="N2658" s="223" t="n"/>
      <c r="O2658" s="223" t="n"/>
      <c r="P2658" s="223" t="n"/>
      <c r="Q2658" s="223" t="n"/>
      <c r="R2658" s="223" t="n"/>
      <c r="S2658" s="223" t="n"/>
      <c r="T2658" s="223" t="n"/>
      <c r="U2658" s="86" t="n"/>
      <c r="V2658" s="86" t="n"/>
      <c r="W2658" s="223" t="n"/>
      <c r="X2658" s="223" t="n"/>
      <c r="Y2658" s="262" t="n"/>
      <c r="Z2658" s="226" t="n"/>
      <c r="AA2658" s="241" t="n"/>
      <c r="AB2658" s="237" t="n"/>
    </row>
    <row r="2659" ht="15" customHeight="1" s="283">
      <c r="A2659" s="109" t="n"/>
      <c r="B2659" s="222" t="n"/>
      <c r="C2659" s="223" t="n"/>
      <c r="D2659" s="223" t="n"/>
      <c r="E2659" s="223" t="n"/>
      <c r="F2659" s="223" t="n"/>
      <c r="G2659" s="223" t="n"/>
      <c r="H2659" s="223" t="n"/>
      <c r="I2659" s="258" t="n"/>
      <c r="J2659" s="186" t="n"/>
      <c r="K2659" s="223" t="n"/>
      <c r="L2659" s="264" t="n"/>
      <c r="M2659" s="265" t="n"/>
      <c r="N2659" s="223" t="n"/>
      <c r="O2659" s="223" t="n"/>
      <c r="P2659" s="223" t="n"/>
      <c r="Q2659" s="223" t="n"/>
      <c r="R2659" s="223" t="n"/>
      <c r="S2659" s="223" t="n"/>
      <c r="T2659" s="223" t="n"/>
      <c r="U2659" s="86" t="n"/>
      <c r="V2659" s="86" t="n"/>
      <c r="W2659" s="223" t="n"/>
      <c r="X2659" s="223" t="n"/>
      <c r="Y2659" s="262" t="n"/>
      <c r="Z2659" s="226" t="n"/>
      <c r="AA2659" s="241" t="n"/>
      <c r="AB2659" s="237" t="n"/>
    </row>
    <row r="2660" ht="15" customHeight="1" s="283">
      <c r="A2660" s="109" t="n"/>
      <c r="B2660" s="222" t="n"/>
      <c r="C2660" s="223" t="n"/>
      <c r="D2660" s="223" t="n"/>
      <c r="E2660" s="223" t="n"/>
      <c r="F2660" s="223" t="n"/>
      <c r="G2660" s="223" t="n"/>
      <c r="H2660" s="223" t="n"/>
      <c r="I2660" s="258" t="n"/>
      <c r="J2660" s="186" t="n"/>
      <c r="K2660" s="223" t="n"/>
      <c r="L2660" s="264" t="n"/>
      <c r="M2660" s="265" t="n"/>
      <c r="N2660" s="223" t="n"/>
      <c r="O2660" s="223" t="n"/>
      <c r="P2660" s="223" t="n"/>
      <c r="Q2660" s="223" t="n"/>
      <c r="R2660" s="223" t="n"/>
      <c r="S2660" s="223" t="n"/>
      <c r="T2660" s="223" t="n"/>
      <c r="U2660" s="86" t="n"/>
      <c r="V2660" s="86" t="n"/>
      <c r="W2660" s="223" t="n"/>
      <c r="X2660" s="223" t="n"/>
      <c r="Y2660" s="262" t="n"/>
      <c r="Z2660" s="226" t="n"/>
      <c r="AA2660" s="241" t="n"/>
      <c r="AB2660" s="237" t="n"/>
    </row>
    <row r="2661" ht="15" customHeight="1" s="283">
      <c r="A2661" s="109" t="n"/>
      <c r="B2661" s="222" t="n"/>
      <c r="C2661" s="223" t="n"/>
      <c r="D2661" s="223" t="n"/>
      <c r="E2661" s="223" t="n"/>
      <c r="F2661" s="223" t="n"/>
      <c r="G2661" s="223" t="n"/>
      <c r="H2661" s="223" t="n"/>
      <c r="I2661" s="258" t="n"/>
      <c r="J2661" s="186" t="n"/>
      <c r="K2661" s="223" t="n"/>
      <c r="L2661" s="264" t="n"/>
      <c r="M2661" s="265" t="n"/>
      <c r="N2661" s="223" t="n"/>
      <c r="O2661" s="223" t="n"/>
      <c r="P2661" s="223" t="n"/>
      <c r="Q2661" s="223" t="n"/>
      <c r="R2661" s="223" t="n"/>
      <c r="S2661" s="223" t="n"/>
      <c r="T2661" s="223" t="n"/>
      <c r="U2661" s="86" t="n"/>
      <c r="V2661" s="86" t="n"/>
      <c r="W2661" s="223" t="n"/>
      <c r="X2661" s="223" t="n"/>
      <c r="Y2661" s="262" t="n"/>
      <c r="Z2661" s="226" t="n"/>
      <c r="AA2661" s="241" t="n"/>
      <c r="AB2661" s="237" t="n"/>
    </row>
    <row r="2662" ht="15" customHeight="1" s="283">
      <c r="A2662" s="109" t="n"/>
      <c r="B2662" s="222" t="n"/>
      <c r="C2662" s="223" t="n"/>
      <c r="D2662" s="223" t="n"/>
      <c r="E2662" s="223" t="n"/>
      <c r="F2662" s="223" t="n"/>
      <c r="G2662" s="223" t="n"/>
      <c r="H2662" s="223" t="n"/>
      <c r="I2662" s="258" t="n"/>
      <c r="J2662" s="186" t="n"/>
      <c r="K2662" s="223" t="n"/>
      <c r="L2662" s="264" t="n"/>
      <c r="M2662" s="265" t="n"/>
      <c r="N2662" s="223" t="n"/>
      <c r="O2662" s="223" t="n"/>
      <c r="P2662" s="223" t="n"/>
      <c r="Q2662" s="223" t="n"/>
      <c r="R2662" s="223" t="n"/>
      <c r="S2662" s="223" t="n"/>
      <c r="T2662" s="223" t="n"/>
      <c r="U2662" s="86" t="n"/>
      <c r="V2662" s="86" t="n"/>
      <c r="W2662" s="223" t="n"/>
      <c r="X2662" s="223" t="n"/>
      <c r="Y2662" s="262" t="n"/>
      <c r="Z2662" s="226" t="n"/>
      <c r="AA2662" s="241" t="n"/>
      <c r="AB2662" s="237" t="n"/>
    </row>
    <row r="2663" ht="15" customHeight="1" s="283">
      <c r="A2663" s="109" t="n"/>
      <c r="B2663" s="222" t="n"/>
      <c r="C2663" s="223" t="n"/>
      <c r="D2663" s="223" t="n"/>
      <c r="E2663" s="223" t="n"/>
      <c r="F2663" s="223" t="n"/>
      <c r="G2663" s="223" t="n"/>
      <c r="H2663" s="223" t="n"/>
      <c r="I2663" s="258" t="n"/>
      <c r="J2663" s="186" t="n"/>
      <c r="K2663" s="223" t="n"/>
      <c r="L2663" s="264" t="n"/>
      <c r="M2663" s="265" t="n"/>
      <c r="N2663" s="223" t="n"/>
      <c r="O2663" s="223" t="n"/>
      <c r="P2663" s="223" t="n"/>
      <c r="Q2663" s="223" t="n"/>
      <c r="R2663" s="223" t="n"/>
      <c r="S2663" s="223" t="n"/>
      <c r="T2663" s="223" t="n"/>
      <c r="U2663" s="86" t="n"/>
      <c r="V2663" s="86" t="n"/>
      <c r="W2663" s="223" t="n"/>
      <c r="X2663" s="223" t="n"/>
      <c r="Y2663" s="262" t="n"/>
      <c r="Z2663" s="226" t="n"/>
      <c r="AA2663" s="241" t="n"/>
      <c r="AB2663" s="237" t="n"/>
    </row>
    <row r="2664" ht="15" customHeight="1" s="283">
      <c r="A2664" s="109" t="n"/>
      <c r="B2664" s="222" t="n"/>
      <c r="C2664" s="223" t="n"/>
      <c r="D2664" s="223" t="n"/>
      <c r="E2664" s="223" t="n"/>
      <c r="F2664" s="223" t="n"/>
      <c r="G2664" s="223" t="n"/>
      <c r="H2664" s="223" t="n"/>
      <c r="I2664" s="258" t="n"/>
      <c r="J2664" s="186" t="n"/>
      <c r="K2664" s="223" t="n"/>
      <c r="L2664" s="264" t="n"/>
      <c r="M2664" s="265" t="n"/>
      <c r="N2664" s="223" t="n"/>
      <c r="O2664" s="223" t="n"/>
      <c r="P2664" s="223" t="n"/>
      <c r="Q2664" s="223" t="n"/>
      <c r="R2664" s="223" t="n"/>
      <c r="S2664" s="223" t="n"/>
      <c r="T2664" s="223" t="n"/>
      <c r="U2664" s="86" t="n"/>
      <c r="V2664" s="86" t="n"/>
      <c r="W2664" s="223" t="n"/>
      <c r="X2664" s="223" t="n"/>
      <c r="Y2664" s="262" t="n"/>
      <c r="Z2664" s="226" t="n"/>
      <c r="AA2664" s="241" t="n"/>
      <c r="AB2664" s="237" t="n"/>
    </row>
    <row r="2665" ht="15" customHeight="1" s="283">
      <c r="A2665" s="109" t="n"/>
      <c r="B2665" s="222" t="n"/>
      <c r="C2665" s="223" t="n"/>
      <c r="D2665" s="223" t="n"/>
      <c r="E2665" s="223" t="n"/>
      <c r="F2665" s="223" t="n"/>
      <c r="G2665" s="223" t="n"/>
      <c r="H2665" s="223" t="n"/>
      <c r="I2665" s="258" t="n"/>
      <c r="J2665" s="186" t="n"/>
      <c r="K2665" s="223" t="n"/>
      <c r="L2665" s="264" t="n"/>
      <c r="M2665" s="265" t="n"/>
      <c r="N2665" s="223" t="n"/>
      <c r="O2665" s="223" t="n"/>
      <c r="P2665" s="223" t="n"/>
      <c r="Q2665" s="223" t="n"/>
      <c r="R2665" s="223" t="n"/>
      <c r="S2665" s="223" t="n"/>
      <c r="T2665" s="223" t="n"/>
      <c r="U2665" s="86" t="n"/>
      <c r="V2665" s="86" t="n"/>
      <c r="W2665" s="223" t="n"/>
      <c r="X2665" s="223" t="n"/>
      <c r="Y2665" s="262" t="n"/>
      <c r="Z2665" s="226" t="n"/>
      <c r="AA2665" s="241" t="n"/>
      <c r="AB2665" s="237" t="n"/>
    </row>
    <row r="2666" ht="15" customHeight="1" s="283">
      <c r="A2666" s="109" t="n"/>
      <c r="B2666" s="222" t="n"/>
      <c r="C2666" s="223" t="n"/>
      <c r="D2666" s="223" t="n"/>
      <c r="E2666" s="223" t="n"/>
      <c r="F2666" s="223" t="n"/>
      <c r="G2666" s="223" t="n"/>
      <c r="H2666" s="223" t="n"/>
      <c r="I2666" s="258" t="n"/>
      <c r="J2666" s="186" t="n"/>
      <c r="K2666" s="223" t="n"/>
      <c r="L2666" s="264" t="n"/>
      <c r="M2666" s="265" t="n"/>
      <c r="N2666" s="223" t="n"/>
      <c r="O2666" s="223" t="n"/>
      <c r="P2666" s="223" t="n"/>
      <c r="Q2666" s="223" t="n"/>
      <c r="R2666" s="223" t="n"/>
      <c r="S2666" s="223" t="n"/>
      <c r="T2666" s="223" t="n"/>
      <c r="U2666" s="86" t="n"/>
      <c r="V2666" s="86" t="n"/>
      <c r="W2666" s="223" t="n"/>
      <c r="X2666" s="223" t="n"/>
      <c r="Y2666" s="262" t="n"/>
      <c r="Z2666" s="226" t="n"/>
      <c r="AA2666" s="241" t="n"/>
      <c r="AB2666" s="237" t="n"/>
    </row>
    <row r="2667" ht="15" customHeight="1" s="283">
      <c r="A2667" s="109" t="n"/>
      <c r="B2667" s="222" t="n"/>
      <c r="C2667" s="223" t="n"/>
      <c r="D2667" s="223" t="n"/>
      <c r="E2667" s="223" t="n"/>
      <c r="F2667" s="223" t="n"/>
      <c r="G2667" s="223" t="n"/>
      <c r="H2667" s="223" t="n"/>
      <c r="I2667" s="258" t="n"/>
      <c r="J2667" s="186" t="n"/>
      <c r="K2667" s="223" t="n"/>
      <c r="L2667" s="264" t="n"/>
      <c r="M2667" s="265" t="n"/>
      <c r="N2667" s="223" t="n"/>
      <c r="O2667" s="223" t="n"/>
      <c r="P2667" s="223" t="n"/>
      <c r="Q2667" s="223" t="n"/>
      <c r="R2667" s="223" t="n"/>
      <c r="S2667" s="223" t="n"/>
      <c r="T2667" s="223" t="n"/>
      <c r="U2667" s="86" t="n"/>
      <c r="V2667" s="86" t="n"/>
      <c r="W2667" s="223" t="n"/>
      <c r="X2667" s="223" t="n"/>
      <c r="Y2667" s="262" t="n"/>
      <c r="Z2667" s="226" t="n"/>
      <c r="AA2667" s="241" t="n"/>
      <c r="AB2667" s="237" t="n"/>
    </row>
    <row r="2668" ht="15" customHeight="1" s="283">
      <c r="A2668" s="109" t="n"/>
      <c r="B2668" s="222" t="n"/>
      <c r="C2668" s="223" t="n"/>
      <c r="D2668" s="223" t="n"/>
      <c r="E2668" s="223" t="n"/>
      <c r="F2668" s="223" t="n"/>
      <c r="G2668" s="223" t="n"/>
      <c r="H2668" s="223" t="n"/>
      <c r="I2668" s="258" t="n"/>
      <c r="J2668" s="186" t="n"/>
      <c r="K2668" s="223" t="n"/>
      <c r="L2668" s="264" t="n"/>
      <c r="M2668" s="265" t="n"/>
      <c r="N2668" s="223" t="n"/>
      <c r="O2668" s="223" t="n"/>
      <c r="P2668" s="223" t="n"/>
      <c r="Q2668" s="223" t="n"/>
      <c r="R2668" s="223" t="n"/>
      <c r="S2668" s="223" t="n"/>
      <c r="T2668" s="223" t="n"/>
      <c r="U2668" s="86" t="n"/>
      <c r="V2668" s="86" t="n"/>
      <c r="W2668" s="223" t="n"/>
      <c r="X2668" s="223" t="n"/>
      <c r="Y2668" s="262" t="n"/>
      <c r="Z2668" s="226" t="n"/>
      <c r="AA2668" s="241" t="n"/>
      <c r="AB2668" s="237" t="n"/>
    </row>
    <row r="2669" ht="15" customHeight="1" s="283">
      <c r="A2669" s="109" t="n"/>
      <c r="B2669" s="222" t="n"/>
      <c r="C2669" s="223" t="n"/>
      <c r="D2669" s="223" t="n"/>
      <c r="E2669" s="223" t="n"/>
      <c r="F2669" s="223" t="n"/>
      <c r="G2669" s="223" t="n"/>
      <c r="H2669" s="223" t="n"/>
      <c r="I2669" s="258" t="n"/>
      <c r="J2669" s="186" t="n"/>
      <c r="K2669" s="223" t="n"/>
      <c r="L2669" s="264" t="n"/>
      <c r="M2669" s="265" t="n"/>
      <c r="N2669" s="223" t="n"/>
      <c r="O2669" s="223" t="n"/>
      <c r="P2669" s="223" t="n"/>
      <c r="Q2669" s="223" t="n"/>
      <c r="R2669" s="223" t="n"/>
      <c r="S2669" s="223" t="n"/>
      <c r="T2669" s="223" t="n"/>
      <c r="U2669" s="86" t="n"/>
      <c r="V2669" s="86" t="n"/>
      <c r="W2669" s="223" t="n"/>
      <c r="X2669" s="223" t="n"/>
      <c r="Y2669" s="262" t="n"/>
      <c r="Z2669" s="226" t="n"/>
      <c r="AA2669" s="241" t="n"/>
      <c r="AB2669" s="237" t="n"/>
    </row>
    <row r="2670" ht="15" customHeight="1" s="283">
      <c r="A2670" s="109" t="n"/>
      <c r="B2670" s="222" t="n"/>
      <c r="C2670" s="223" t="n"/>
      <c r="D2670" s="223" t="n"/>
      <c r="E2670" s="223" t="n"/>
      <c r="F2670" s="223" t="n"/>
      <c r="G2670" s="223" t="n"/>
      <c r="H2670" s="223" t="n"/>
      <c r="I2670" s="258" t="n"/>
      <c r="J2670" s="186" t="n"/>
      <c r="K2670" s="223" t="n"/>
      <c r="L2670" s="264" t="n"/>
      <c r="M2670" s="265" t="n"/>
      <c r="N2670" s="223" t="n"/>
      <c r="O2670" s="223" t="n"/>
      <c r="P2670" s="223" t="n"/>
      <c r="Q2670" s="223" t="n"/>
      <c r="R2670" s="223" t="n"/>
      <c r="S2670" s="223" t="n"/>
      <c r="T2670" s="223" t="n"/>
      <c r="U2670" s="86" t="n"/>
      <c r="V2670" s="86" t="n"/>
      <c r="W2670" s="223" t="n"/>
      <c r="X2670" s="223" t="n"/>
      <c r="Y2670" s="262" t="n"/>
      <c r="Z2670" s="226" t="n"/>
      <c r="AA2670" s="241" t="n"/>
      <c r="AB2670" s="237" t="n"/>
    </row>
    <row r="2671" ht="15" customHeight="1" s="283">
      <c r="A2671" s="109" t="n"/>
      <c r="B2671" s="222" t="n"/>
      <c r="C2671" s="223" t="n"/>
      <c r="D2671" s="223" t="n"/>
      <c r="E2671" s="223" t="n"/>
      <c r="F2671" s="223" t="n"/>
      <c r="G2671" s="223" t="n"/>
      <c r="H2671" s="223" t="n"/>
      <c r="I2671" s="258" t="n"/>
      <c r="J2671" s="186" t="n"/>
      <c r="K2671" s="223" t="n"/>
      <c r="L2671" s="264" t="n"/>
      <c r="M2671" s="265" t="n"/>
      <c r="N2671" s="223" t="n"/>
      <c r="O2671" s="223" t="n"/>
      <c r="P2671" s="223" t="n"/>
      <c r="Q2671" s="223" t="n"/>
      <c r="R2671" s="223" t="n"/>
      <c r="S2671" s="223" t="n"/>
      <c r="T2671" s="223" t="n"/>
      <c r="U2671" s="86" t="n"/>
      <c r="V2671" s="86" t="n"/>
      <c r="W2671" s="223" t="n"/>
      <c r="X2671" s="223" t="n"/>
      <c r="Y2671" s="262" t="n"/>
      <c r="Z2671" s="226" t="n"/>
      <c r="AA2671" s="241" t="n"/>
      <c r="AB2671" s="237" t="n"/>
    </row>
    <row r="2672" ht="15" customHeight="1" s="283">
      <c r="A2672" s="109" t="n"/>
      <c r="B2672" s="222" t="n"/>
      <c r="C2672" s="223" t="n"/>
      <c r="D2672" s="223" t="n"/>
      <c r="E2672" s="223" t="n"/>
      <c r="F2672" s="223" t="n"/>
      <c r="G2672" s="223" t="n"/>
      <c r="H2672" s="223" t="n"/>
      <c r="I2672" s="258" t="n"/>
      <c r="J2672" s="186" t="n"/>
      <c r="K2672" s="223" t="n"/>
      <c r="L2672" s="264" t="n"/>
      <c r="M2672" s="265" t="n"/>
      <c r="N2672" s="223" t="n"/>
      <c r="O2672" s="223" t="n"/>
      <c r="P2672" s="223" t="n"/>
      <c r="Q2672" s="223" t="n"/>
      <c r="R2672" s="223" t="n"/>
      <c r="S2672" s="223" t="n"/>
      <c r="T2672" s="223" t="n"/>
      <c r="U2672" s="86" t="n"/>
      <c r="V2672" s="86" t="n"/>
      <c r="W2672" s="223" t="n"/>
      <c r="X2672" s="223" t="n"/>
      <c r="Y2672" s="262" t="n"/>
      <c r="Z2672" s="226" t="n"/>
      <c r="AA2672" s="241" t="n"/>
      <c r="AB2672" s="237" t="n"/>
    </row>
    <row r="2673" ht="15" customHeight="1" s="283">
      <c r="A2673" s="109" t="n"/>
      <c r="B2673" s="222" t="n"/>
      <c r="C2673" s="223" t="n"/>
      <c r="D2673" s="223" t="n"/>
      <c r="E2673" s="223" t="n"/>
      <c r="F2673" s="223" t="n"/>
      <c r="G2673" s="223" t="n"/>
      <c r="H2673" s="223" t="n"/>
      <c r="I2673" s="258" t="n"/>
      <c r="J2673" s="186" t="n"/>
      <c r="K2673" s="223" t="n"/>
      <c r="L2673" s="264" t="n"/>
      <c r="M2673" s="265" t="n"/>
      <c r="N2673" s="223" t="n"/>
      <c r="O2673" s="223" t="n"/>
      <c r="P2673" s="223" t="n"/>
      <c r="Q2673" s="223" t="n"/>
      <c r="R2673" s="223" t="n"/>
      <c r="S2673" s="223" t="n"/>
      <c r="T2673" s="223" t="n"/>
      <c r="U2673" s="86" t="n"/>
      <c r="V2673" s="86" t="n"/>
      <c r="W2673" s="223" t="n"/>
      <c r="X2673" s="223" t="n"/>
      <c r="Y2673" s="262" t="n"/>
      <c r="Z2673" s="226" t="n"/>
      <c r="AA2673" s="241" t="n"/>
      <c r="AB2673" s="237" t="n"/>
    </row>
    <row r="2674" ht="15" customHeight="1" s="283">
      <c r="A2674" s="109" t="n"/>
      <c r="B2674" s="222" t="n"/>
      <c r="C2674" s="223" t="n"/>
      <c r="D2674" s="223" t="n"/>
      <c r="E2674" s="223" t="n"/>
      <c r="F2674" s="223" t="n"/>
      <c r="G2674" s="223" t="n"/>
      <c r="H2674" s="223" t="n"/>
      <c r="I2674" s="258" t="n"/>
      <c r="J2674" s="186" t="n"/>
      <c r="K2674" s="223" t="n"/>
      <c r="L2674" s="264" t="n"/>
      <c r="M2674" s="265" t="n"/>
      <c r="N2674" s="223" t="n"/>
      <c r="O2674" s="223" t="n"/>
      <c r="P2674" s="223" t="n"/>
      <c r="Q2674" s="223" t="n"/>
      <c r="R2674" s="223" t="n"/>
      <c r="S2674" s="223" t="n"/>
      <c r="T2674" s="223" t="n"/>
      <c r="U2674" s="86" t="n"/>
      <c r="V2674" s="86" t="n"/>
      <c r="W2674" s="223" t="n"/>
      <c r="X2674" s="223" t="n"/>
      <c r="Y2674" s="262" t="n"/>
      <c r="Z2674" s="226" t="n"/>
      <c r="AA2674" s="241" t="n"/>
      <c r="AB2674" s="237" t="n"/>
    </row>
    <row r="2675" ht="15" customHeight="1" s="283">
      <c r="A2675" s="109" t="n"/>
      <c r="B2675" s="222" t="n"/>
      <c r="C2675" s="223" t="n"/>
      <c r="D2675" s="223" t="n"/>
      <c r="E2675" s="223" t="n"/>
      <c r="F2675" s="223" t="n"/>
      <c r="G2675" s="223" t="n"/>
      <c r="H2675" s="223" t="n"/>
      <c r="I2675" s="258" t="n"/>
      <c r="J2675" s="186" t="n"/>
      <c r="K2675" s="223" t="n"/>
      <c r="L2675" s="264" t="n"/>
      <c r="M2675" s="265" t="n"/>
      <c r="N2675" s="223" t="n"/>
      <c r="O2675" s="223" t="n"/>
      <c r="P2675" s="223" t="n"/>
      <c r="Q2675" s="223" t="n"/>
      <c r="R2675" s="223" t="n"/>
      <c r="S2675" s="223" t="n"/>
      <c r="T2675" s="223" t="n"/>
      <c r="U2675" s="86" t="n"/>
      <c r="V2675" s="86" t="n"/>
      <c r="W2675" s="223" t="n"/>
      <c r="X2675" s="223" t="n"/>
      <c r="Y2675" s="262" t="n"/>
      <c r="Z2675" s="226" t="n"/>
      <c r="AA2675" s="241" t="n"/>
      <c r="AB2675" s="237" t="n"/>
    </row>
    <row r="2676" ht="15" customHeight="1" s="283">
      <c r="A2676" s="109" t="n"/>
      <c r="B2676" s="222" t="n"/>
      <c r="C2676" s="223" t="n"/>
      <c r="D2676" s="223" t="n"/>
      <c r="E2676" s="223" t="n"/>
      <c r="F2676" s="223" t="n"/>
      <c r="G2676" s="223" t="n"/>
      <c r="H2676" s="223" t="n"/>
      <c r="I2676" s="258" t="n"/>
      <c r="J2676" s="186" t="n"/>
      <c r="K2676" s="223" t="n"/>
      <c r="L2676" s="264" t="n"/>
      <c r="M2676" s="265" t="n"/>
      <c r="N2676" s="223" t="n"/>
      <c r="O2676" s="223" t="n"/>
      <c r="P2676" s="223" t="n"/>
      <c r="Q2676" s="223" t="n"/>
      <c r="R2676" s="223" t="n"/>
      <c r="S2676" s="223" t="n"/>
      <c r="T2676" s="223" t="n"/>
      <c r="U2676" s="86" t="n"/>
      <c r="V2676" s="86" t="n"/>
      <c r="W2676" s="223" t="n"/>
      <c r="X2676" s="223" t="n"/>
      <c r="Y2676" s="262" t="n"/>
      <c r="Z2676" s="226" t="n"/>
      <c r="AA2676" s="241" t="n"/>
      <c r="AB2676" s="237" t="n"/>
    </row>
    <row r="2677" ht="15" customHeight="1" s="283">
      <c r="A2677" s="109" t="n"/>
      <c r="B2677" s="222" t="n"/>
      <c r="C2677" s="223" t="n"/>
      <c r="D2677" s="223" t="n"/>
      <c r="E2677" s="223" t="n"/>
      <c r="F2677" s="223" t="n"/>
      <c r="G2677" s="223" t="n"/>
      <c r="H2677" s="223" t="n"/>
      <c r="I2677" s="258" t="n"/>
      <c r="J2677" s="186" t="n"/>
      <c r="K2677" s="223" t="n"/>
      <c r="L2677" s="264" t="n"/>
      <c r="M2677" s="265" t="n"/>
      <c r="N2677" s="223" t="n"/>
      <c r="O2677" s="223" t="n"/>
      <c r="P2677" s="223" t="n"/>
      <c r="Q2677" s="223" t="n"/>
      <c r="R2677" s="223" t="n"/>
      <c r="S2677" s="223" t="n"/>
      <c r="T2677" s="223" t="n"/>
      <c r="U2677" s="86" t="n"/>
      <c r="V2677" s="86" t="n"/>
      <c r="W2677" s="223" t="n"/>
      <c r="X2677" s="223" t="n"/>
      <c r="Y2677" s="262" t="n"/>
      <c r="Z2677" s="226" t="n"/>
      <c r="AA2677" s="241" t="n"/>
      <c r="AB2677" s="237" t="n"/>
    </row>
    <row r="2678" ht="15" customHeight="1" s="283">
      <c r="A2678" s="109" t="n"/>
      <c r="B2678" s="222" t="n"/>
      <c r="C2678" s="223" t="n"/>
      <c r="D2678" s="223" t="n"/>
      <c r="E2678" s="223" t="n"/>
      <c r="F2678" s="223" t="n"/>
      <c r="G2678" s="223" t="n"/>
      <c r="H2678" s="223" t="n"/>
      <c r="I2678" s="258" t="n"/>
      <c r="J2678" s="186" t="n"/>
      <c r="K2678" s="223" t="n"/>
      <c r="L2678" s="264" t="n"/>
      <c r="M2678" s="265" t="n"/>
      <c r="N2678" s="223" t="n"/>
      <c r="O2678" s="223" t="n"/>
      <c r="P2678" s="223" t="n"/>
      <c r="Q2678" s="223" t="n"/>
      <c r="R2678" s="223" t="n"/>
      <c r="S2678" s="223" t="n"/>
      <c r="T2678" s="223" t="n"/>
      <c r="U2678" s="86" t="n"/>
      <c r="V2678" s="86" t="n"/>
      <c r="W2678" s="223" t="n"/>
      <c r="X2678" s="223" t="n"/>
      <c r="Y2678" s="262" t="n"/>
      <c r="Z2678" s="226" t="n"/>
      <c r="AA2678" s="241" t="n"/>
      <c r="AB2678" s="237" t="n"/>
    </row>
    <row r="2679" ht="15" customHeight="1" s="283">
      <c r="A2679" s="109" t="n"/>
      <c r="B2679" s="222" t="n"/>
      <c r="C2679" s="223" t="n"/>
      <c r="D2679" s="223" t="n"/>
      <c r="E2679" s="223" t="n"/>
      <c r="F2679" s="223" t="n"/>
      <c r="G2679" s="223" t="n"/>
      <c r="H2679" s="223" t="n"/>
      <c r="I2679" s="258" t="n"/>
      <c r="J2679" s="186" t="n"/>
      <c r="K2679" s="223" t="n"/>
      <c r="L2679" s="264" t="n"/>
      <c r="M2679" s="265" t="n"/>
      <c r="N2679" s="223" t="n"/>
      <c r="O2679" s="223" t="n"/>
      <c r="P2679" s="223" t="n"/>
      <c r="Q2679" s="223" t="n"/>
      <c r="R2679" s="223" t="n"/>
      <c r="S2679" s="223" t="n"/>
      <c r="T2679" s="223" t="n"/>
      <c r="U2679" s="86" t="n"/>
      <c r="V2679" s="86" t="n"/>
      <c r="W2679" s="223" t="n"/>
      <c r="X2679" s="223" t="n"/>
      <c r="Y2679" s="262" t="n"/>
      <c r="Z2679" s="226" t="n"/>
      <c r="AA2679" s="241" t="n"/>
      <c r="AB2679" s="237" t="n"/>
    </row>
    <row r="2680" ht="15" customHeight="1" s="283">
      <c r="A2680" s="109" t="n"/>
      <c r="B2680" s="222" t="n"/>
      <c r="C2680" s="223" t="n"/>
      <c r="D2680" s="223" t="n"/>
      <c r="E2680" s="223" t="n"/>
      <c r="F2680" s="223" t="n"/>
      <c r="G2680" s="223" t="n"/>
      <c r="H2680" s="223" t="n"/>
      <c r="I2680" s="258" t="n"/>
      <c r="J2680" s="186" t="n"/>
      <c r="K2680" s="223" t="n"/>
      <c r="L2680" s="264" t="n"/>
      <c r="M2680" s="265" t="n"/>
      <c r="N2680" s="223" t="n"/>
      <c r="O2680" s="223" t="n"/>
      <c r="P2680" s="223" t="n"/>
      <c r="Q2680" s="223" t="n"/>
      <c r="R2680" s="223" t="n"/>
      <c r="S2680" s="223" t="n"/>
      <c r="T2680" s="223" t="n"/>
      <c r="U2680" s="86" t="n"/>
      <c r="V2680" s="86" t="n"/>
      <c r="W2680" s="223" t="n"/>
      <c r="X2680" s="223" t="n"/>
      <c r="Y2680" s="262" t="n"/>
      <c r="Z2680" s="226" t="n"/>
      <c r="AA2680" s="241" t="n"/>
      <c r="AB2680" s="237" t="n"/>
    </row>
    <row r="2681" ht="15" customHeight="1" s="283">
      <c r="A2681" s="109" t="n"/>
      <c r="B2681" s="222" t="n"/>
      <c r="C2681" s="223" t="n"/>
      <c r="D2681" s="223" t="n"/>
      <c r="E2681" s="223" t="n"/>
      <c r="F2681" s="223" t="n"/>
      <c r="G2681" s="223" t="n"/>
      <c r="H2681" s="223" t="n"/>
      <c r="I2681" s="258" t="n"/>
      <c r="J2681" s="186" t="n"/>
      <c r="K2681" s="223" t="n"/>
      <c r="L2681" s="264" t="n"/>
      <c r="M2681" s="265" t="n"/>
      <c r="N2681" s="223" t="n"/>
      <c r="O2681" s="223" t="n"/>
      <c r="P2681" s="223" t="n"/>
      <c r="Q2681" s="223" t="n"/>
      <c r="R2681" s="223" t="n"/>
      <c r="S2681" s="223" t="n"/>
      <c r="T2681" s="223" t="n"/>
      <c r="U2681" s="86" t="n"/>
      <c r="V2681" s="86" t="n"/>
      <c r="W2681" s="223" t="n"/>
      <c r="X2681" s="223" t="n"/>
      <c r="Y2681" s="262" t="n"/>
      <c r="Z2681" s="226" t="n"/>
      <c r="AA2681" s="241" t="n"/>
      <c r="AB2681" s="237" t="n"/>
    </row>
    <row r="2682" ht="15" customHeight="1" s="283">
      <c r="A2682" s="109" t="n"/>
      <c r="B2682" s="222" t="n"/>
      <c r="C2682" s="223" t="n"/>
      <c r="D2682" s="223" t="n"/>
      <c r="E2682" s="223" t="n"/>
      <c r="F2682" s="223" t="n"/>
      <c r="G2682" s="223" t="n"/>
      <c r="H2682" s="223" t="n"/>
      <c r="I2682" s="258" t="n"/>
      <c r="J2682" s="186" t="n"/>
      <c r="K2682" s="223" t="n"/>
      <c r="L2682" s="264" t="n"/>
      <c r="M2682" s="265" t="n"/>
      <c r="N2682" s="223" t="n"/>
      <c r="O2682" s="223" t="n"/>
      <c r="P2682" s="223" t="n"/>
      <c r="Q2682" s="223" t="n"/>
      <c r="R2682" s="223" t="n"/>
      <c r="S2682" s="223" t="n"/>
      <c r="T2682" s="223" t="n"/>
      <c r="U2682" s="86" t="n"/>
      <c r="V2682" s="86" t="n"/>
      <c r="W2682" s="223" t="n"/>
      <c r="X2682" s="223" t="n"/>
      <c r="Y2682" s="262" t="n"/>
      <c r="Z2682" s="226" t="n"/>
      <c r="AA2682" s="241" t="n"/>
      <c r="AB2682" s="237" t="n"/>
    </row>
    <row r="2683" ht="15" customHeight="1" s="283">
      <c r="A2683" s="109" t="n"/>
      <c r="B2683" s="222" t="n"/>
      <c r="C2683" s="223" t="n"/>
      <c r="D2683" s="223" t="n"/>
      <c r="E2683" s="223" t="n"/>
      <c r="F2683" s="223" t="n"/>
      <c r="G2683" s="223" t="n"/>
      <c r="H2683" s="223" t="n"/>
      <c r="I2683" s="258" t="n"/>
      <c r="J2683" s="186" t="n"/>
      <c r="K2683" s="223" t="n"/>
      <c r="L2683" s="264" t="n"/>
      <c r="M2683" s="265" t="n"/>
      <c r="N2683" s="223" t="n"/>
      <c r="O2683" s="223" t="n"/>
      <c r="P2683" s="223" t="n"/>
      <c r="Q2683" s="223" t="n"/>
      <c r="R2683" s="223" t="n"/>
      <c r="S2683" s="223" t="n"/>
      <c r="T2683" s="223" t="n"/>
      <c r="U2683" s="86" t="n"/>
      <c r="V2683" s="86" t="n"/>
      <c r="W2683" s="223" t="n"/>
      <c r="X2683" s="223" t="n"/>
      <c r="Y2683" s="262" t="n"/>
      <c r="Z2683" s="226" t="n"/>
      <c r="AA2683" s="241" t="n"/>
      <c r="AB2683" s="237" t="n"/>
    </row>
    <row r="2684" ht="15" customHeight="1" s="283">
      <c r="A2684" s="109" t="n"/>
      <c r="B2684" s="222" t="n"/>
      <c r="C2684" s="223" t="n"/>
      <c r="D2684" s="223" t="n"/>
      <c r="E2684" s="223" t="n"/>
      <c r="F2684" s="223" t="n"/>
      <c r="G2684" s="223" t="n"/>
      <c r="H2684" s="223" t="n"/>
      <c r="I2684" s="258" t="n"/>
      <c r="J2684" s="186" t="n"/>
      <c r="K2684" s="223" t="n"/>
      <c r="L2684" s="264" t="n"/>
      <c r="M2684" s="265" t="n"/>
      <c r="N2684" s="223" t="n"/>
      <c r="O2684" s="223" t="n"/>
      <c r="P2684" s="223" t="n"/>
      <c r="Q2684" s="223" t="n"/>
      <c r="R2684" s="223" t="n"/>
      <c r="S2684" s="223" t="n"/>
      <c r="T2684" s="223" t="n"/>
      <c r="U2684" s="86" t="n"/>
      <c r="V2684" s="86" t="n"/>
      <c r="W2684" s="223" t="n"/>
      <c r="X2684" s="223" t="n"/>
      <c r="Y2684" s="262" t="n"/>
      <c r="Z2684" s="226" t="n"/>
      <c r="AA2684" s="241" t="n"/>
      <c r="AB2684" s="237" t="n"/>
    </row>
    <row r="2685" ht="15" customHeight="1" s="283">
      <c r="A2685" s="109" t="n"/>
      <c r="B2685" s="222" t="n"/>
      <c r="C2685" s="223" t="n"/>
      <c r="D2685" s="223" t="n"/>
      <c r="E2685" s="223" t="n"/>
      <c r="F2685" s="223" t="n"/>
      <c r="G2685" s="223" t="n"/>
      <c r="H2685" s="223" t="n"/>
      <c r="I2685" s="258" t="n"/>
      <c r="J2685" s="186" t="n"/>
      <c r="K2685" s="223" t="n"/>
      <c r="L2685" s="264" t="n"/>
      <c r="M2685" s="265" t="n"/>
      <c r="N2685" s="223" t="n"/>
      <c r="O2685" s="223" t="n"/>
      <c r="P2685" s="223" t="n"/>
      <c r="Q2685" s="223" t="n"/>
      <c r="R2685" s="223" t="n"/>
      <c r="S2685" s="223" t="n"/>
      <c r="T2685" s="223" t="n"/>
      <c r="U2685" s="86" t="n"/>
      <c r="V2685" s="86" t="n"/>
      <c r="W2685" s="223" t="n"/>
      <c r="X2685" s="223" t="n"/>
      <c r="Y2685" s="262" t="n"/>
      <c r="Z2685" s="226" t="n"/>
      <c r="AA2685" s="241" t="n"/>
      <c r="AB2685" s="237" t="n"/>
    </row>
    <row r="2686" ht="15" customHeight="1" s="283">
      <c r="A2686" s="109" t="n"/>
      <c r="B2686" s="222" t="n"/>
      <c r="C2686" s="223" t="n"/>
      <c r="D2686" s="223" t="n"/>
      <c r="E2686" s="223" t="n"/>
      <c r="F2686" s="223" t="n"/>
      <c r="G2686" s="223" t="n"/>
      <c r="H2686" s="223" t="n"/>
      <c r="I2686" s="258" t="n"/>
      <c r="J2686" s="186" t="n"/>
      <c r="K2686" s="223" t="n"/>
      <c r="L2686" s="264" t="n"/>
      <c r="M2686" s="265" t="n"/>
      <c r="N2686" s="223" t="n"/>
      <c r="O2686" s="223" t="n"/>
      <c r="P2686" s="223" t="n"/>
      <c r="Q2686" s="223" t="n"/>
      <c r="R2686" s="223" t="n"/>
      <c r="S2686" s="223" t="n"/>
      <c r="T2686" s="223" t="n"/>
      <c r="U2686" s="86" t="n"/>
      <c r="V2686" s="86" t="n"/>
      <c r="W2686" s="223" t="n"/>
      <c r="X2686" s="223" t="n"/>
      <c r="Y2686" s="262" t="n"/>
      <c r="Z2686" s="226" t="n"/>
      <c r="AA2686" s="241" t="n"/>
      <c r="AB2686" s="237" t="n"/>
    </row>
    <row r="2687" ht="15" customHeight="1" s="283">
      <c r="A2687" s="109" t="n"/>
      <c r="B2687" s="222" t="n"/>
      <c r="C2687" s="223" t="n"/>
      <c r="D2687" s="223" t="n"/>
      <c r="E2687" s="223" t="n"/>
      <c r="F2687" s="223" t="n"/>
      <c r="G2687" s="223" t="n"/>
      <c r="H2687" s="223" t="n"/>
      <c r="I2687" s="258" t="n"/>
      <c r="J2687" s="186" t="n"/>
      <c r="K2687" s="223" t="n"/>
      <c r="L2687" s="264" t="n"/>
      <c r="M2687" s="265" t="n"/>
      <c r="N2687" s="223" t="n"/>
      <c r="O2687" s="223" t="n"/>
      <c r="P2687" s="223" t="n"/>
      <c r="Q2687" s="223" t="n"/>
      <c r="R2687" s="223" t="n"/>
      <c r="S2687" s="223" t="n"/>
      <c r="T2687" s="223" t="n"/>
      <c r="U2687" s="86" t="n"/>
      <c r="V2687" s="86" t="n"/>
      <c r="W2687" s="223" t="n"/>
      <c r="X2687" s="223" t="n"/>
      <c r="Y2687" s="262" t="n"/>
      <c r="Z2687" s="226" t="n"/>
      <c r="AA2687" s="241" t="n"/>
      <c r="AB2687" s="237" t="n"/>
    </row>
    <row r="2688" ht="15" customHeight="1" s="283">
      <c r="A2688" s="109" t="n"/>
      <c r="B2688" s="222" t="n"/>
      <c r="C2688" s="223" t="n"/>
      <c r="D2688" s="223" t="n"/>
      <c r="E2688" s="223" t="n"/>
      <c r="F2688" s="223" t="n"/>
      <c r="G2688" s="223" t="n"/>
      <c r="H2688" s="223" t="n"/>
      <c r="I2688" s="258" t="n"/>
      <c r="J2688" s="186" t="n"/>
      <c r="K2688" s="223" t="n"/>
      <c r="L2688" s="264" t="n"/>
      <c r="M2688" s="265" t="n"/>
      <c r="N2688" s="223" t="n"/>
      <c r="O2688" s="223" t="n"/>
      <c r="P2688" s="223" t="n"/>
      <c r="Q2688" s="223" t="n"/>
      <c r="R2688" s="223" t="n"/>
      <c r="S2688" s="223" t="n"/>
      <c r="T2688" s="223" t="n"/>
      <c r="U2688" s="86" t="n"/>
      <c r="V2688" s="86" t="n"/>
      <c r="W2688" s="223" t="n"/>
      <c r="X2688" s="223" t="n"/>
      <c r="Y2688" s="262" t="n"/>
      <c r="Z2688" s="226" t="n"/>
      <c r="AA2688" s="241" t="n"/>
      <c r="AB2688" s="237" t="n"/>
    </row>
    <row r="2689" ht="15" customHeight="1" s="283">
      <c r="A2689" s="109" t="n"/>
      <c r="B2689" s="222" t="n"/>
      <c r="C2689" s="223" t="n"/>
      <c r="D2689" s="223" t="n"/>
      <c r="E2689" s="223" t="n"/>
      <c r="F2689" s="223" t="n"/>
      <c r="G2689" s="223" t="n"/>
      <c r="H2689" s="223" t="n"/>
      <c r="I2689" s="258" t="n"/>
      <c r="J2689" s="186" t="n"/>
      <c r="K2689" s="223" t="n"/>
      <c r="L2689" s="264" t="n"/>
      <c r="M2689" s="265" t="n"/>
      <c r="N2689" s="223" t="n"/>
      <c r="O2689" s="223" t="n"/>
      <c r="P2689" s="223" t="n"/>
      <c r="Q2689" s="223" t="n"/>
      <c r="R2689" s="223" t="n"/>
      <c r="S2689" s="223" t="n"/>
      <c r="T2689" s="223" t="n"/>
      <c r="U2689" s="86" t="n"/>
      <c r="V2689" s="86" t="n"/>
      <c r="W2689" s="223" t="n"/>
      <c r="X2689" s="223" t="n"/>
      <c r="Y2689" s="262" t="n"/>
      <c r="Z2689" s="226" t="n"/>
      <c r="AA2689" s="241" t="n"/>
      <c r="AB2689" s="237" t="n"/>
    </row>
    <row r="2690" ht="15" customHeight="1" s="283">
      <c r="A2690" s="109" t="n"/>
      <c r="B2690" s="222" t="n"/>
      <c r="C2690" s="223" t="n"/>
      <c r="D2690" s="223" t="n"/>
      <c r="E2690" s="223" t="n"/>
      <c r="F2690" s="223" t="n"/>
      <c r="G2690" s="223" t="n"/>
      <c r="H2690" s="223" t="n"/>
      <c r="I2690" s="258" t="n"/>
      <c r="J2690" s="186" t="n"/>
      <c r="K2690" s="223" t="n"/>
      <c r="L2690" s="264" t="n"/>
      <c r="M2690" s="265" t="n"/>
      <c r="N2690" s="223" t="n"/>
      <c r="O2690" s="223" t="n"/>
      <c r="P2690" s="223" t="n"/>
      <c r="Q2690" s="223" t="n"/>
      <c r="R2690" s="223" t="n"/>
      <c r="S2690" s="223" t="n"/>
      <c r="T2690" s="223" t="n"/>
      <c r="U2690" s="86" t="n"/>
      <c r="V2690" s="86" t="n"/>
      <c r="W2690" s="223" t="n"/>
      <c r="X2690" s="223" t="n"/>
      <c r="Y2690" s="262" t="n"/>
      <c r="Z2690" s="226" t="n"/>
      <c r="AA2690" s="241" t="n"/>
      <c r="AB2690" s="237" t="n"/>
    </row>
    <row r="2691" ht="15" customHeight="1" s="283">
      <c r="A2691" s="109" t="n"/>
      <c r="B2691" s="222" t="n"/>
      <c r="C2691" s="223" t="n"/>
      <c r="D2691" s="223" t="n"/>
      <c r="E2691" s="223" t="n"/>
      <c r="F2691" s="223" t="n"/>
      <c r="G2691" s="223" t="n"/>
      <c r="H2691" s="223" t="n"/>
      <c r="I2691" s="258" t="n"/>
      <c r="J2691" s="186" t="n"/>
      <c r="K2691" s="223" t="n"/>
      <c r="L2691" s="264" t="n"/>
      <c r="M2691" s="265" t="n"/>
      <c r="N2691" s="223" t="n"/>
      <c r="O2691" s="223" t="n"/>
      <c r="P2691" s="223" t="n"/>
      <c r="Q2691" s="223" t="n"/>
      <c r="R2691" s="223" t="n"/>
      <c r="S2691" s="223" t="n"/>
      <c r="T2691" s="223" t="n"/>
      <c r="U2691" s="86" t="n"/>
      <c r="V2691" s="86" t="n"/>
      <c r="W2691" s="223" t="n"/>
      <c r="X2691" s="223" t="n"/>
      <c r="Y2691" s="262" t="n"/>
      <c r="Z2691" s="226" t="n"/>
      <c r="AA2691" s="241" t="n"/>
      <c r="AB2691" s="237" t="n"/>
    </row>
    <row r="2692" ht="15" customHeight="1" s="283">
      <c r="A2692" s="109" t="n"/>
      <c r="B2692" s="222" t="n"/>
      <c r="C2692" s="223" t="n"/>
      <c r="D2692" s="223" t="n"/>
      <c r="E2692" s="223" t="n"/>
      <c r="F2692" s="223" t="n"/>
      <c r="G2692" s="223" t="n"/>
      <c r="H2692" s="223" t="n"/>
      <c r="I2692" s="258" t="n"/>
      <c r="J2692" s="186" t="n"/>
      <c r="K2692" s="223" t="n"/>
      <c r="L2692" s="264" t="n"/>
      <c r="M2692" s="265" t="n"/>
      <c r="N2692" s="223" t="n"/>
      <c r="O2692" s="223" t="n"/>
      <c r="P2692" s="223" t="n"/>
      <c r="Q2692" s="223" t="n"/>
      <c r="R2692" s="223" t="n"/>
      <c r="S2692" s="223" t="n"/>
      <c r="T2692" s="223" t="n"/>
      <c r="U2692" s="86" t="n"/>
      <c r="V2692" s="86" t="n"/>
      <c r="W2692" s="223" t="n"/>
      <c r="X2692" s="223" t="n"/>
      <c r="Y2692" s="262" t="n"/>
      <c r="Z2692" s="226" t="n"/>
      <c r="AA2692" s="241" t="n"/>
      <c r="AB2692" s="237" t="n"/>
    </row>
    <row r="2693" ht="15" customHeight="1" s="283">
      <c r="A2693" s="109" t="n"/>
      <c r="B2693" s="222" t="n"/>
      <c r="C2693" s="223" t="n"/>
      <c r="D2693" s="223" t="n"/>
      <c r="E2693" s="223" t="n"/>
      <c r="F2693" s="223" t="n"/>
      <c r="G2693" s="223" t="n"/>
      <c r="H2693" s="223" t="n"/>
      <c r="I2693" s="258" t="n"/>
      <c r="J2693" s="186" t="n"/>
      <c r="K2693" s="223" t="n"/>
      <c r="L2693" s="264" t="n"/>
      <c r="M2693" s="265" t="n"/>
      <c r="N2693" s="223" t="n"/>
      <c r="O2693" s="223" t="n"/>
      <c r="P2693" s="223" t="n"/>
      <c r="Q2693" s="223" t="n"/>
      <c r="R2693" s="223" t="n"/>
      <c r="S2693" s="223" t="n"/>
      <c r="T2693" s="223" t="n"/>
      <c r="U2693" s="86" t="n"/>
      <c r="V2693" s="86" t="n"/>
      <c r="W2693" s="223" t="n"/>
      <c r="X2693" s="223" t="n"/>
      <c r="Y2693" s="262" t="n"/>
      <c r="Z2693" s="226" t="n"/>
      <c r="AA2693" s="241" t="n"/>
      <c r="AB2693" s="237" t="n"/>
    </row>
    <row r="2694" ht="15" customHeight="1" s="283">
      <c r="A2694" s="109" t="n"/>
      <c r="B2694" s="222" t="n"/>
      <c r="C2694" s="223" t="n"/>
      <c r="D2694" s="223" t="n"/>
      <c r="E2694" s="223" t="n"/>
      <c r="F2694" s="223" t="n"/>
      <c r="G2694" s="223" t="n"/>
      <c r="H2694" s="223" t="n"/>
      <c r="I2694" s="258" t="n"/>
      <c r="J2694" s="186" t="n"/>
      <c r="K2694" s="223" t="n"/>
      <c r="L2694" s="264" t="n"/>
      <c r="M2694" s="265" t="n"/>
      <c r="N2694" s="223" t="n"/>
      <c r="O2694" s="223" t="n"/>
      <c r="P2694" s="223" t="n"/>
      <c r="Q2694" s="223" t="n"/>
      <c r="R2694" s="223" t="n"/>
      <c r="S2694" s="223" t="n"/>
      <c r="T2694" s="223" t="n"/>
      <c r="U2694" s="86" t="n"/>
      <c r="V2694" s="86" t="n"/>
      <c r="W2694" s="223" t="n"/>
      <c r="X2694" s="223" t="n"/>
      <c r="Y2694" s="262" t="n"/>
      <c r="Z2694" s="226" t="n"/>
      <c r="AA2694" s="241" t="n"/>
      <c r="AB2694" s="237" t="n"/>
    </row>
    <row r="2695" ht="15" customHeight="1" s="283">
      <c r="A2695" s="109" t="n"/>
      <c r="B2695" s="222" t="n"/>
      <c r="C2695" s="223" t="n"/>
      <c r="D2695" s="223" t="n"/>
      <c r="E2695" s="223" t="n"/>
      <c r="F2695" s="223" t="n"/>
      <c r="G2695" s="223" t="n"/>
      <c r="H2695" s="223" t="n"/>
      <c r="I2695" s="258" t="n"/>
      <c r="J2695" s="186" t="n"/>
      <c r="K2695" s="223" t="n"/>
      <c r="L2695" s="264" t="n"/>
      <c r="M2695" s="265" t="n"/>
      <c r="N2695" s="223" t="n"/>
      <c r="O2695" s="223" t="n"/>
      <c r="P2695" s="223" t="n"/>
      <c r="Q2695" s="223" t="n"/>
      <c r="R2695" s="223" t="n"/>
      <c r="S2695" s="223" t="n"/>
      <c r="T2695" s="223" t="n"/>
      <c r="U2695" s="86" t="n"/>
      <c r="V2695" s="86" t="n"/>
      <c r="W2695" s="223" t="n"/>
      <c r="X2695" s="223" t="n"/>
      <c r="Y2695" s="262" t="n"/>
      <c r="Z2695" s="226" t="n"/>
      <c r="AA2695" s="241" t="n"/>
      <c r="AB2695" s="237" t="n"/>
    </row>
    <row r="2696" ht="15" customHeight="1" s="283">
      <c r="A2696" s="109" t="n"/>
      <c r="B2696" s="222" t="n"/>
      <c r="C2696" s="223" t="n"/>
      <c r="D2696" s="223" t="n"/>
      <c r="E2696" s="223" t="n"/>
      <c r="F2696" s="223" t="n"/>
      <c r="G2696" s="223" t="n"/>
      <c r="H2696" s="223" t="n"/>
      <c r="I2696" s="258" t="n"/>
      <c r="J2696" s="186" t="n"/>
      <c r="K2696" s="223" t="n"/>
      <c r="L2696" s="264" t="n"/>
      <c r="M2696" s="265" t="n"/>
      <c r="N2696" s="223" t="n"/>
      <c r="O2696" s="223" t="n"/>
      <c r="P2696" s="223" t="n"/>
      <c r="Q2696" s="223" t="n"/>
      <c r="R2696" s="223" t="n"/>
      <c r="S2696" s="223" t="n"/>
      <c r="T2696" s="223" t="n"/>
      <c r="U2696" s="86" t="n"/>
      <c r="V2696" s="86" t="n"/>
      <c r="W2696" s="223" t="n"/>
      <c r="X2696" s="223" t="n"/>
      <c r="Y2696" s="262" t="n"/>
      <c r="Z2696" s="226" t="n"/>
      <c r="AA2696" s="241" t="n"/>
      <c r="AB2696" s="237" t="n"/>
    </row>
    <row r="2697" ht="15" customHeight="1" s="283">
      <c r="A2697" s="109" t="n"/>
      <c r="B2697" s="222" t="n"/>
      <c r="C2697" s="223" t="n"/>
      <c r="D2697" s="223" t="n"/>
      <c r="E2697" s="223" t="n"/>
      <c r="F2697" s="223" t="n"/>
      <c r="G2697" s="223" t="n"/>
      <c r="H2697" s="223" t="n"/>
      <c r="I2697" s="258" t="n"/>
      <c r="J2697" s="186" t="n"/>
      <c r="K2697" s="223" t="n"/>
      <c r="L2697" s="264" t="n"/>
      <c r="M2697" s="265" t="n"/>
      <c r="N2697" s="223" t="n"/>
      <c r="O2697" s="223" t="n"/>
      <c r="P2697" s="223" t="n"/>
      <c r="Q2697" s="223" t="n"/>
      <c r="R2697" s="223" t="n"/>
      <c r="S2697" s="223" t="n"/>
      <c r="T2697" s="223" t="n"/>
      <c r="U2697" s="86" t="n"/>
      <c r="V2697" s="86" t="n"/>
      <c r="W2697" s="223" t="n"/>
      <c r="X2697" s="223" t="n"/>
      <c r="Y2697" s="262" t="n"/>
      <c r="Z2697" s="226" t="n"/>
      <c r="AA2697" s="241" t="n"/>
      <c r="AB2697" s="237" t="n"/>
    </row>
    <row r="2698" ht="15" customHeight="1" s="283">
      <c r="A2698" s="109" t="n"/>
      <c r="B2698" s="222" t="n"/>
      <c r="C2698" s="223" t="n"/>
      <c r="D2698" s="223" t="n"/>
      <c r="E2698" s="223" t="n"/>
      <c r="F2698" s="223" t="n"/>
      <c r="G2698" s="223" t="n"/>
      <c r="H2698" s="223" t="n"/>
      <c r="I2698" s="258" t="n"/>
      <c r="J2698" s="186" t="n"/>
      <c r="K2698" s="223" t="n"/>
      <c r="L2698" s="264" t="n"/>
      <c r="M2698" s="265" t="n"/>
      <c r="N2698" s="223" t="n"/>
      <c r="O2698" s="223" t="n"/>
      <c r="P2698" s="223" t="n"/>
      <c r="Q2698" s="223" t="n"/>
      <c r="R2698" s="223" t="n"/>
      <c r="S2698" s="223" t="n"/>
      <c r="T2698" s="223" t="n"/>
      <c r="U2698" s="86" t="n"/>
      <c r="V2698" s="86" t="n"/>
      <c r="W2698" s="223" t="n"/>
      <c r="X2698" s="223" t="n"/>
      <c r="Y2698" s="262" t="n"/>
      <c r="Z2698" s="226" t="n"/>
      <c r="AA2698" s="241" t="n"/>
      <c r="AB2698" s="237" t="n"/>
    </row>
    <row r="2699" ht="15" customHeight="1" s="283">
      <c r="A2699" s="109" t="n"/>
      <c r="B2699" s="222" t="n"/>
      <c r="C2699" s="223" t="n"/>
      <c r="D2699" s="223" t="n"/>
      <c r="E2699" s="223" t="n"/>
      <c r="F2699" s="223" t="n"/>
      <c r="G2699" s="223" t="n"/>
      <c r="H2699" s="223" t="n"/>
      <c r="I2699" s="258" t="n"/>
      <c r="J2699" s="186" t="n"/>
      <c r="K2699" s="223" t="n"/>
      <c r="L2699" s="264" t="n"/>
      <c r="M2699" s="265" t="n"/>
      <c r="N2699" s="223" t="n"/>
      <c r="O2699" s="223" t="n"/>
      <c r="P2699" s="223" t="n"/>
      <c r="Q2699" s="223" t="n"/>
      <c r="R2699" s="223" t="n"/>
      <c r="S2699" s="223" t="n"/>
      <c r="T2699" s="223" t="n"/>
      <c r="U2699" s="86" t="n"/>
      <c r="V2699" s="86" t="n"/>
      <c r="W2699" s="223" t="n"/>
      <c r="X2699" s="223" t="n"/>
      <c r="Y2699" s="262" t="n"/>
      <c r="Z2699" s="226" t="n"/>
      <c r="AA2699" s="241" t="n"/>
      <c r="AB2699" s="237" t="n"/>
    </row>
    <row r="2700" ht="15" customHeight="1" s="283">
      <c r="A2700" s="109" t="n"/>
      <c r="B2700" s="222" t="n"/>
      <c r="C2700" s="223" t="n"/>
      <c r="D2700" s="223" t="n"/>
      <c r="E2700" s="223" t="n"/>
      <c r="F2700" s="223" t="n"/>
      <c r="G2700" s="223" t="n"/>
      <c r="H2700" s="223" t="n"/>
      <c r="I2700" s="258" t="n"/>
      <c r="J2700" s="186" t="n"/>
      <c r="K2700" s="223" t="n"/>
      <c r="L2700" s="223" t="n"/>
      <c r="M2700" s="259" t="n"/>
      <c r="N2700" s="223" t="n"/>
      <c r="O2700" s="223" t="n"/>
      <c r="P2700" s="223" t="n"/>
      <c r="Q2700" s="223" t="n"/>
      <c r="R2700" s="223" t="n"/>
      <c r="S2700" s="223" t="n"/>
      <c r="T2700" s="223" t="n"/>
      <c r="U2700" s="86" t="n"/>
      <c r="V2700" s="86" t="n"/>
      <c r="W2700" s="223" t="n"/>
      <c r="X2700" s="223" t="n"/>
      <c r="Y2700" s="262" t="n"/>
      <c r="Z2700" s="226" t="n"/>
      <c r="AA2700" s="241" t="n"/>
      <c r="AB2700" s="237" t="n"/>
    </row>
    <row r="2701" ht="15" customHeight="1" s="283">
      <c r="A2701" s="109" t="n"/>
      <c r="B2701" s="222" t="n"/>
      <c r="C2701" s="223" t="n"/>
      <c r="D2701" s="223" t="n"/>
      <c r="E2701" s="223" t="n"/>
      <c r="F2701" s="223" t="n"/>
      <c r="G2701" s="223" t="n"/>
      <c r="H2701" s="223" t="n"/>
      <c r="I2701" s="258" t="n"/>
      <c r="J2701" s="186" t="n"/>
      <c r="K2701" s="223" t="n"/>
      <c r="L2701" s="264" t="n"/>
      <c r="M2701" s="265" t="n"/>
      <c r="N2701" s="223" t="n"/>
      <c r="O2701" s="223" t="n"/>
      <c r="P2701" s="223" t="n"/>
      <c r="Q2701" s="223" t="n"/>
      <c r="R2701" s="223" t="n"/>
      <c r="S2701" s="223" t="n"/>
      <c r="T2701" s="223" t="n"/>
      <c r="U2701" s="86" t="n"/>
      <c r="V2701" s="86" t="n"/>
      <c r="W2701" s="223" t="n"/>
      <c r="X2701" s="223" t="n"/>
      <c r="Y2701" s="262" t="n"/>
      <c r="Z2701" s="226" t="n"/>
      <c r="AA2701" s="241" t="n"/>
      <c r="AB2701" s="237" t="n"/>
    </row>
    <row r="2702" ht="15" customHeight="1" s="283">
      <c r="A2702" s="109" t="n"/>
      <c r="B2702" s="222" t="n"/>
      <c r="C2702" s="223" t="n"/>
      <c r="D2702" s="223" t="n"/>
      <c r="E2702" s="223" t="n"/>
      <c r="F2702" s="223" t="n"/>
      <c r="G2702" s="223" t="n"/>
      <c r="H2702" s="223" t="n"/>
      <c r="I2702" s="258" t="n"/>
      <c r="J2702" s="186" t="n"/>
      <c r="K2702" s="223" t="n"/>
      <c r="L2702" s="264" t="n"/>
      <c r="M2702" s="265" t="n"/>
      <c r="N2702" s="223" t="n"/>
      <c r="O2702" s="223" t="n"/>
      <c r="P2702" s="223" t="n"/>
      <c r="Q2702" s="223" t="n"/>
      <c r="R2702" s="223" t="n"/>
      <c r="S2702" s="223" t="n"/>
      <c r="T2702" s="223" t="n"/>
      <c r="U2702" s="86" t="n"/>
      <c r="V2702" s="86" t="n"/>
      <c r="W2702" s="223" t="n"/>
      <c r="X2702" s="223" t="n"/>
      <c r="Y2702" s="262" t="n"/>
      <c r="Z2702" s="226" t="n"/>
      <c r="AA2702" s="241" t="n"/>
      <c r="AB2702" s="237" t="n"/>
    </row>
    <row r="2703" ht="15" customHeight="1" s="283">
      <c r="A2703" s="109" t="n"/>
      <c r="B2703" s="222" t="n"/>
      <c r="C2703" s="223" t="n"/>
      <c r="D2703" s="223" t="n"/>
      <c r="E2703" s="223" t="n"/>
      <c r="F2703" s="223" t="n"/>
      <c r="G2703" s="223" t="n"/>
      <c r="H2703" s="223" t="n"/>
      <c r="I2703" s="258" t="n"/>
      <c r="J2703" s="186" t="n"/>
      <c r="K2703" s="223" t="n"/>
      <c r="L2703" s="264" t="n"/>
      <c r="M2703" s="265" t="n"/>
      <c r="N2703" s="223" t="n"/>
      <c r="O2703" s="223" t="n"/>
      <c r="P2703" s="223" t="n"/>
      <c r="Q2703" s="223" t="n"/>
      <c r="R2703" s="223" t="n"/>
      <c r="S2703" s="223" t="n"/>
      <c r="T2703" s="223" t="n"/>
      <c r="U2703" s="86" t="n"/>
      <c r="V2703" s="86" t="n"/>
      <c r="W2703" s="223" t="n"/>
      <c r="X2703" s="223" t="n"/>
      <c r="Y2703" s="262" t="n"/>
      <c r="Z2703" s="226" t="n"/>
      <c r="AA2703" s="241" t="n"/>
      <c r="AB2703" s="237" t="n"/>
    </row>
    <row r="2704" ht="15" customHeight="1" s="283">
      <c r="A2704" s="109" t="n"/>
      <c r="B2704" s="222" t="n"/>
      <c r="C2704" s="223" t="n"/>
      <c r="D2704" s="223" t="n"/>
      <c r="E2704" s="223" t="n"/>
      <c r="F2704" s="223" t="n"/>
      <c r="G2704" s="223" t="n"/>
      <c r="H2704" s="223" t="n"/>
      <c r="I2704" s="258" t="n"/>
      <c r="J2704" s="186" t="n"/>
      <c r="K2704" s="223" t="n"/>
      <c r="L2704" s="264" t="n"/>
      <c r="M2704" s="265" t="n"/>
      <c r="N2704" s="223" t="n"/>
      <c r="O2704" s="223" t="n"/>
      <c r="P2704" s="223" t="n"/>
      <c r="Q2704" s="223" t="n"/>
      <c r="R2704" s="223" t="n"/>
      <c r="S2704" s="223" t="n"/>
      <c r="T2704" s="223" t="n"/>
      <c r="U2704" s="86" t="n"/>
      <c r="V2704" s="86" t="n"/>
      <c r="W2704" s="223" t="n"/>
      <c r="X2704" s="223" t="n"/>
      <c r="Y2704" s="262" t="n"/>
      <c r="Z2704" s="226" t="n"/>
      <c r="AA2704" s="241" t="n"/>
      <c r="AB2704" s="237" t="n"/>
    </row>
    <row r="2705" ht="15" customHeight="1" s="283">
      <c r="A2705" s="109" t="n"/>
      <c r="B2705" s="222" t="n"/>
      <c r="C2705" s="223" t="n"/>
      <c r="D2705" s="223" t="n"/>
      <c r="E2705" s="223" t="n"/>
      <c r="F2705" s="223" t="n"/>
      <c r="G2705" s="223" t="n"/>
      <c r="H2705" s="223" t="n"/>
      <c r="I2705" s="258" t="n"/>
      <c r="J2705" s="186" t="n"/>
      <c r="K2705" s="223" t="n"/>
      <c r="L2705" s="264" t="n"/>
      <c r="M2705" s="265" t="n"/>
      <c r="N2705" s="223" t="n"/>
      <c r="O2705" s="223" t="n"/>
      <c r="P2705" s="223" t="n"/>
      <c r="Q2705" s="223" t="n"/>
      <c r="R2705" s="223" t="n"/>
      <c r="S2705" s="223" t="n"/>
      <c r="T2705" s="223" t="n"/>
      <c r="U2705" s="86" t="n"/>
      <c r="V2705" s="86" t="n"/>
      <c r="W2705" s="223" t="n"/>
      <c r="X2705" s="223" t="n"/>
      <c r="Y2705" s="262" t="n"/>
      <c r="Z2705" s="226" t="n"/>
      <c r="AA2705" s="241" t="n"/>
      <c r="AB2705" s="237" t="n"/>
    </row>
    <row r="2706" ht="15" customHeight="1" s="283">
      <c r="A2706" s="109" t="n"/>
      <c r="B2706" s="222" t="n"/>
      <c r="C2706" s="223" t="n"/>
      <c r="D2706" s="223" t="n"/>
      <c r="E2706" s="223" t="n"/>
      <c r="F2706" s="223" t="n"/>
      <c r="G2706" s="223" t="n"/>
      <c r="H2706" s="223" t="n"/>
      <c r="I2706" s="258" t="n"/>
      <c r="J2706" s="186" t="n"/>
      <c r="K2706" s="223" t="n"/>
      <c r="L2706" s="264" t="n"/>
      <c r="M2706" s="265" t="n"/>
      <c r="N2706" s="223" t="n"/>
      <c r="O2706" s="223" t="n"/>
      <c r="P2706" s="223" t="n"/>
      <c r="Q2706" s="223" t="n"/>
      <c r="R2706" s="223" t="n"/>
      <c r="S2706" s="223" t="n"/>
      <c r="T2706" s="223" t="n"/>
      <c r="U2706" s="86" t="n"/>
      <c r="V2706" s="86" t="n"/>
      <c r="W2706" s="223" t="n"/>
      <c r="X2706" s="223" t="n"/>
      <c r="Y2706" s="262" t="n"/>
      <c r="Z2706" s="226" t="n"/>
      <c r="AA2706" s="241" t="n"/>
      <c r="AB2706" s="237" t="n"/>
    </row>
    <row r="2707" ht="15" customHeight="1" s="283">
      <c r="A2707" s="109" t="n"/>
      <c r="B2707" s="222" t="n"/>
      <c r="C2707" s="223" t="n"/>
      <c r="D2707" s="223" t="n"/>
      <c r="E2707" s="223" t="n"/>
      <c r="F2707" s="223" t="n"/>
      <c r="G2707" s="223" t="n"/>
      <c r="H2707" s="223" t="n"/>
      <c r="I2707" s="258" t="n"/>
      <c r="J2707" s="186" t="n"/>
      <c r="K2707" s="223" t="n"/>
      <c r="L2707" s="264" t="n"/>
      <c r="M2707" s="265" t="n"/>
      <c r="N2707" s="223" t="n"/>
      <c r="O2707" s="223" t="n"/>
      <c r="P2707" s="223" t="n"/>
      <c r="Q2707" s="223" t="n"/>
      <c r="R2707" s="223" t="n"/>
      <c r="S2707" s="223" t="n"/>
      <c r="T2707" s="223" t="n"/>
      <c r="U2707" s="86" t="n"/>
      <c r="V2707" s="86" t="n"/>
      <c r="W2707" s="223" t="n"/>
      <c r="X2707" s="223" t="n"/>
      <c r="Y2707" s="262" t="n"/>
      <c r="Z2707" s="226" t="n"/>
      <c r="AA2707" s="241" t="n"/>
      <c r="AB2707" s="237" t="n"/>
    </row>
    <row r="2708" ht="15" customHeight="1" s="283">
      <c r="A2708" s="109" t="n"/>
      <c r="B2708" s="222" t="n"/>
      <c r="C2708" s="223" t="n"/>
      <c r="D2708" s="223" t="n"/>
      <c r="E2708" s="223" t="n"/>
      <c r="F2708" s="223" t="n"/>
      <c r="G2708" s="223" t="n"/>
      <c r="H2708" s="223" t="n"/>
      <c r="I2708" s="258" t="n"/>
      <c r="J2708" s="186" t="n"/>
      <c r="K2708" s="223" t="n"/>
      <c r="L2708" s="264" t="n"/>
      <c r="M2708" s="265" t="n"/>
      <c r="N2708" s="223" t="n"/>
      <c r="O2708" s="223" t="n"/>
      <c r="P2708" s="223" t="n"/>
      <c r="Q2708" s="223" t="n"/>
      <c r="R2708" s="223" t="n"/>
      <c r="S2708" s="223" t="n"/>
      <c r="T2708" s="223" t="n"/>
      <c r="U2708" s="86" t="n"/>
      <c r="V2708" s="86" t="n"/>
      <c r="W2708" s="223" t="n"/>
      <c r="X2708" s="223" t="n"/>
      <c r="Y2708" s="262" t="n"/>
      <c r="Z2708" s="226" t="n"/>
      <c r="AA2708" s="241" t="n"/>
      <c r="AB2708" s="237" t="n"/>
    </row>
    <row r="2709" ht="15" customHeight="1" s="283">
      <c r="A2709" s="109" t="n"/>
      <c r="B2709" s="222" t="n"/>
      <c r="C2709" s="223" t="n"/>
      <c r="D2709" s="223" t="n"/>
      <c r="E2709" s="223" t="n"/>
      <c r="F2709" s="223" t="n"/>
      <c r="G2709" s="223" t="n"/>
      <c r="H2709" s="223" t="n"/>
      <c r="I2709" s="258" t="n"/>
      <c r="J2709" s="186" t="n"/>
      <c r="K2709" s="223" t="n"/>
      <c r="L2709" s="264" t="n"/>
      <c r="M2709" s="265" t="n"/>
      <c r="N2709" s="223" t="n"/>
      <c r="O2709" s="223" t="n"/>
      <c r="P2709" s="223" t="n"/>
      <c r="Q2709" s="223" t="n"/>
      <c r="R2709" s="223" t="n"/>
      <c r="S2709" s="223" t="n"/>
      <c r="T2709" s="223" t="n"/>
      <c r="U2709" s="86" t="n"/>
      <c r="V2709" s="86" t="n"/>
      <c r="W2709" s="223" t="n"/>
      <c r="X2709" s="223" t="n"/>
      <c r="Y2709" s="262" t="n"/>
      <c r="Z2709" s="226" t="n"/>
      <c r="AA2709" s="241" t="n"/>
      <c r="AB2709" s="237" t="n"/>
    </row>
    <row r="2710" ht="15" customHeight="1" s="283">
      <c r="A2710" s="109" t="n"/>
      <c r="B2710" s="222" t="n"/>
      <c r="C2710" s="223" t="n"/>
      <c r="D2710" s="223" t="n"/>
      <c r="E2710" s="223" t="n"/>
      <c r="F2710" s="223" t="n"/>
      <c r="G2710" s="223" t="n"/>
      <c r="H2710" s="223" t="n"/>
      <c r="I2710" s="258" t="n"/>
      <c r="J2710" s="186" t="n"/>
      <c r="K2710" s="223" t="n"/>
      <c r="L2710" s="223" t="n"/>
      <c r="M2710" s="259" t="n"/>
      <c r="N2710" s="223" t="n"/>
      <c r="O2710" s="223" t="n"/>
      <c r="P2710" s="223" t="n"/>
      <c r="Q2710" s="223" t="n"/>
      <c r="R2710" s="223" t="n"/>
      <c r="S2710" s="223" t="n"/>
      <c r="T2710" s="223" t="n"/>
      <c r="U2710" s="86" t="n"/>
      <c r="V2710" s="86" t="n"/>
      <c r="W2710" s="223" t="n"/>
      <c r="X2710" s="223" t="n"/>
      <c r="Y2710" s="262" t="n"/>
      <c r="Z2710" s="226" t="n"/>
      <c r="AA2710" s="241" t="n"/>
      <c r="AB2710" s="237" t="n"/>
    </row>
    <row r="2711" ht="15" customHeight="1" s="283">
      <c r="A2711" s="109" t="n"/>
      <c r="B2711" s="222" t="n"/>
      <c r="C2711" s="223" t="n"/>
      <c r="D2711" s="223" t="n"/>
      <c r="E2711" s="223" t="n"/>
      <c r="F2711" s="223" t="n"/>
      <c r="G2711" s="223" t="n"/>
      <c r="H2711" s="223" t="n"/>
      <c r="I2711" s="258" t="n"/>
      <c r="J2711" s="186" t="n"/>
      <c r="K2711" s="223" t="n"/>
      <c r="L2711" s="264" t="n"/>
      <c r="M2711" s="265" t="n"/>
      <c r="N2711" s="223" t="n"/>
      <c r="O2711" s="223" t="n"/>
      <c r="P2711" s="223" t="n"/>
      <c r="Q2711" s="223" t="n"/>
      <c r="R2711" s="223" t="n"/>
      <c r="S2711" s="223" t="n"/>
      <c r="T2711" s="223" t="n"/>
      <c r="U2711" s="86" t="n"/>
      <c r="V2711" s="86" t="n"/>
      <c r="W2711" s="223" t="n"/>
      <c r="X2711" s="223" t="n"/>
      <c r="Y2711" s="262" t="n"/>
      <c r="Z2711" s="226" t="n"/>
      <c r="AA2711" s="241" t="n"/>
      <c r="AB2711" s="237" t="n"/>
    </row>
    <row r="2712" ht="15" customHeight="1" s="283">
      <c r="A2712" s="109" t="n"/>
      <c r="B2712" s="222" t="n"/>
      <c r="C2712" s="223" t="n"/>
      <c r="D2712" s="223" t="n"/>
      <c r="E2712" s="223" t="n"/>
      <c r="F2712" s="223" t="n"/>
      <c r="G2712" s="223" t="n"/>
      <c r="H2712" s="223" t="n"/>
      <c r="I2712" s="258" t="n"/>
      <c r="J2712" s="186" t="n"/>
      <c r="K2712" s="223" t="n"/>
      <c r="L2712" s="264" t="n"/>
      <c r="M2712" s="265" t="n"/>
      <c r="N2712" s="223" t="n"/>
      <c r="O2712" s="223" t="n"/>
      <c r="P2712" s="223" t="n"/>
      <c r="Q2712" s="223" t="n"/>
      <c r="R2712" s="223" t="n"/>
      <c r="S2712" s="223" t="n"/>
      <c r="T2712" s="223" t="n"/>
      <c r="U2712" s="86" t="n"/>
      <c r="V2712" s="86" t="n"/>
      <c r="W2712" s="223" t="n"/>
      <c r="X2712" s="223" t="n"/>
      <c r="Y2712" s="262" t="n"/>
      <c r="Z2712" s="226" t="n"/>
      <c r="AA2712" s="241" t="n"/>
      <c r="AB2712" s="237" t="n"/>
    </row>
    <row r="2713" ht="15" customHeight="1" s="283">
      <c r="A2713" s="109" t="n"/>
      <c r="B2713" s="222" t="n"/>
      <c r="C2713" s="223" t="n"/>
      <c r="D2713" s="223" t="n"/>
      <c r="E2713" s="223" t="n"/>
      <c r="F2713" s="223" t="n"/>
      <c r="G2713" s="223" t="n"/>
      <c r="H2713" s="223" t="n"/>
      <c r="I2713" s="258" t="n"/>
      <c r="J2713" s="186" t="n"/>
      <c r="K2713" s="223" t="n"/>
      <c r="L2713" s="264" t="n"/>
      <c r="M2713" s="265" t="n"/>
      <c r="N2713" s="223" t="n"/>
      <c r="O2713" s="223" t="n"/>
      <c r="P2713" s="223" t="n"/>
      <c r="Q2713" s="223" t="n"/>
      <c r="R2713" s="223" t="n"/>
      <c r="S2713" s="223" t="n"/>
      <c r="T2713" s="223" t="n"/>
      <c r="U2713" s="86" t="n"/>
      <c r="V2713" s="86" t="n"/>
      <c r="W2713" s="223" t="n"/>
      <c r="X2713" s="223" t="n"/>
      <c r="Y2713" s="262" t="n"/>
      <c r="Z2713" s="226" t="n"/>
      <c r="AA2713" s="241" t="n"/>
      <c r="AB2713" s="237" t="n"/>
    </row>
    <row r="2714" ht="15" customHeight="1" s="283">
      <c r="A2714" s="109" t="n"/>
      <c r="B2714" s="222" t="n"/>
      <c r="C2714" s="223" t="n"/>
      <c r="D2714" s="223" t="n"/>
      <c r="E2714" s="223" t="n"/>
      <c r="F2714" s="223" t="n"/>
      <c r="G2714" s="223" t="n"/>
      <c r="H2714" s="223" t="n"/>
      <c r="I2714" s="258" t="n"/>
      <c r="J2714" s="186" t="n"/>
      <c r="K2714" s="223" t="n"/>
      <c r="L2714" s="264" t="n"/>
      <c r="M2714" s="265" t="n"/>
      <c r="N2714" s="223" t="n"/>
      <c r="O2714" s="223" t="n"/>
      <c r="P2714" s="223" t="n"/>
      <c r="Q2714" s="223" t="n"/>
      <c r="R2714" s="223" t="n"/>
      <c r="S2714" s="223" t="n"/>
      <c r="T2714" s="223" t="n"/>
      <c r="U2714" s="86" t="n"/>
      <c r="V2714" s="86" t="n"/>
      <c r="W2714" s="223" t="n"/>
      <c r="X2714" s="223" t="n"/>
      <c r="Y2714" s="262" t="n"/>
      <c r="Z2714" s="226" t="n"/>
      <c r="AA2714" s="241" t="n"/>
      <c r="AB2714" s="237" t="n"/>
    </row>
    <row r="2715" ht="15" customHeight="1" s="283">
      <c r="A2715" s="109" t="n"/>
      <c r="B2715" s="222" t="n"/>
      <c r="C2715" s="223" t="n"/>
      <c r="D2715" s="223" t="n"/>
      <c r="E2715" s="223" t="n"/>
      <c r="F2715" s="223" t="n"/>
      <c r="G2715" s="223" t="n"/>
      <c r="H2715" s="223" t="n"/>
      <c r="I2715" s="258" t="n"/>
      <c r="J2715" s="186" t="n"/>
      <c r="K2715" s="223" t="n"/>
      <c r="L2715" s="264" t="n"/>
      <c r="M2715" s="265" t="n"/>
      <c r="N2715" s="223" t="n"/>
      <c r="O2715" s="223" t="n"/>
      <c r="P2715" s="223" t="n"/>
      <c r="Q2715" s="223" t="n"/>
      <c r="R2715" s="223" t="n"/>
      <c r="S2715" s="223" t="n"/>
      <c r="T2715" s="223" t="n"/>
      <c r="U2715" s="86" t="n"/>
      <c r="V2715" s="86" t="n"/>
      <c r="W2715" s="223" t="n"/>
      <c r="X2715" s="223" t="n"/>
      <c r="Y2715" s="262" t="n"/>
      <c r="Z2715" s="226" t="n"/>
      <c r="AA2715" s="241" t="n"/>
      <c r="AB2715" s="237" t="n"/>
    </row>
    <row r="2716" ht="15" customHeight="1" s="283">
      <c r="A2716" s="109" t="n"/>
      <c r="B2716" s="222" t="n"/>
      <c r="C2716" s="223" t="n"/>
      <c r="D2716" s="223" t="n"/>
      <c r="E2716" s="223" t="n"/>
      <c r="F2716" s="223" t="n"/>
      <c r="G2716" s="223" t="n"/>
      <c r="H2716" s="223" t="n"/>
      <c r="I2716" s="258" t="n"/>
      <c r="J2716" s="186" t="n"/>
      <c r="K2716" s="223" t="n"/>
      <c r="L2716" s="264" t="n"/>
      <c r="M2716" s="265" t="n"/>
      <c r="N2716" s="223" t="n"/>
      <c r="O2716" s="223" t="n"/>
      <c r="P2716" s="223" t="n"/>
      <c r="Q2716" s="223" t="n"/>
      <c r="R2716" s="223" t="n"/>
      <c r="S2716" s="223" t="n"/>
      <c r="T2716" s="223" t="n"/>
      <c r="U2716" s="86" t="n"/>
      <c r="V2716" s="86" t="n"/>
      <c r="W2716" s="223" t="n"/>
      <c r="X2716" s="223" t="n"/>
      <c r="Y2716" s="262" t="n"/>
      <c r="Z2716" s="226" t="n"/>
      <c r="AA2716" s="241" t="n"/>
      <c r="AB2716" s="237" t="n"/>
    </row>
    <row r="2717" ht="15" customHeight="1" s="283">
      <c r="A2717" s="109" t="n"/>
      <c r="B2717" s="222" t="n"/>
      <c r="C2717" s="223" t="n"/>
      <c r="D2717" s="223" t="n"/>
      <c r="E2717" s="223" t="n"/>
      <c r="F2717" s="223" t="n"/>
      <c r="G2717" s="223" t="n"/>
      <c r="H2717" s="223" t="n"/>
      <c r="I2717" s="258" t="n"/>
      <c r="J2717" s="186" t="n"/>
      <c r="K2717" s="223" t="n"/>
      <c r="L2717" s="264" t="n"/>
      <c r="M2717" s="265" t="n"/>
      <c r="N2717" s="223" t="n"/>
      <c r="O2717" s="223" t="n"/>
      <c r="P2717" s="223" t="n"/>
      <c r="Q2717" s="223" t="n"/>
      <c r="R2717" s="223" t="n"/>
      <c r="S2717" s="223" t="n"/>
      <c r="T2717" s="223" t="n"/>
      <c r="U2717" s="86" t="n"/>
      <c r="V2717" s="86" t="n"/>
      <c r="W2717" s="223" t="n"/>
      <c r="X2717" s="223" t="n"/>
      <c r="Y2717" s="262" t="n"/>
      <c r="Z2717" s="226" t="n"/>
      <c r="AA2717" s="241" t="n"/>
      <c r="AB2717" s="237" t="n"/>
    </row>
    <row r="2718" ht="15" customHeight="1" s="283">
      <c r="A2718" s="109" t="n"/>
      <c r="B2718" s="222" t="n"/>
      <c r="C2718" s="223" t="n"/>
      <c r="D2718" s="223" t="n"/>
      <c r="E2718" s="223" t="n"/>
      <c r="F2718" s="223" t="n"/>
      <c r="G2718" s="223" t="n"/>
      <c r="H2718" s="223" t="n"/>
      <c r="I2718" s="258" t="n"/>
      <c r="J2718" s="186" t="n"/>
      <c r="K2718" s="223" t="n"/>
      <c r="L2718" s="264" t="n"/>
      <c r="M2718" s="265" t="n"/>
      <c r="N2718" s="223" t="n"/>
      <c r="O2718" s="223" t="n"/>
      <c r="P2718" s="223" t="n"/>
      <c r="Q2718" s="223" t="n"/>
      <c r="R2718" s="223" t="n"/>
      <c r="S2718" s="223" t="n"/>
      <c r="T2718" s="223" t="n"/>
      <c r="U2718" s="86" t="n"/>
      <c r="V2718" s="86" t="n"/>
      <c r="W2718" s="223" t="n"/>
      <c r="X2718" s="223" t="n"/>
      <c r="Y2718" s="262" t="n"/>
      <c r="Z2718" s="226" t="n"/>
      <c r="AA2718" s="241" t="n"/>
      <c r="AB2718" s="237" t="n"/>
    </row>
    <row r="2719" ht="15" customHeight="1" s="283">
      <c r="A2719" s="109" t="n"/>
      <c r="B2719" s="222" t="n"/>
      <c r="C2719" s="223" t="n"/>
      <c r="D2719" s="223" t="n"/>
      <c r="E2719" s="223" t="n"/>
      <c r="F2719" s="223" t="n"/>
      <c r="G2719" s="223" t="n"/>
      <c r="H2719" s="223" t="n"/>
      <c r="I2719" s="258" t="n"/>
      <c r="J2719" s="186" t="n"/>
      <c r="K2719" s="223" t="n"/>
      <c r="L2719" s="223" t="n"/>
      <c r="M2719" s="259" t="n"/>
      <c r="N2719" s="223" t="n"/>
      <c r="O2719" s="223" t="n"/>
      <c r="P2719" s="223" t="n"/>
      <c r="Q2719" s="223" t="n"/>
      <c r="R2719" s="223" t="n"/>
      <c r="S2719" s="223" t="n"/>
      <c r="T2719" s="223" t="n"/>
      <c r="U2719" s="86" t="n"/>
      <c r="V2719" s="86" t="n"/>
      <c r="W2719" s="223" t="n"/>
      <c r="X2719" s="223" t="n"/>
      <c r="Y2719" s="262" t="n"/>
      <c r="Z2719" s="226" t="n"/>
      <c r="AA2719" s="241" t="n"/>
      <c r="AB2719" s="237" t="n"/>
    </row>
    <row r="2720" ht="15" customHeight="1" s="283">
      <c r="A2720" s="109" t="n"/>
      <c r="B2720" s="222" t="n"/>
      <c r="C2720" s="223" t="n"/>
      <c r="D2720" s="223" t="n"/>
      <c r="E2720" s="223" t="n"/>
      <c r="F2720" s="223" t="n"/>
      <c r="G2720" s="223" t="n"/>
      <c r="H2720" s="223" t="n"/>
      <c r="I2720" s="258" t="n"/>
      <c r="J2720" s="186" t="n"/>
      <c r="K2720" s="223" t="n"/>
      <c r="L2720" s="264" t="n"/>
      <c r="M2720" s="265" t="n"/>
      <c r="N2720" s="223" t="n"/>
      <c r="O2720" s="223" t="n"/>
      <c r="P2720" s="223" t="n"/>
      <c r="Q2720" s="223" t="n"/>
      <c r="R2720" s="223" t="n"/>
      <c r="S2720" s="223" t="n"/>
      <c r="T2720" s="223" t="n"/>
      <c r="U2720" s="86" t="n"/>
      <c r="V2720" s="86" t="n"/>
      <c r="W2720" s="223" t="n"/>
      <c r="X2720" s="223" t="n"/>
      <c r="Y2720" s="262" t="n"/>
      <c r="Z2720" s="226" t="n"/>
      <c r="AA2720" s="241" t="n"/>
      <c r="AB2720" s="237" t="n"/>
    </row>
    <row r="2721" ht="15" customHeight="1" s="283">
      <c r="A2721" s="109" t="n"/>
      <c r="B2721" s="222" t="n"/>
      <c r="C2721" s="223" t="n"/>
      <c r="D2721" s="223" t="n"/>
      <c r="E2721" s="223" t="n"/>
      <c r="F2721" s="223" t="n"/>
      <c r="G2721" s="223" t="n"/>
      <c r="H2721" s="223" t="n"/>
      <c r="I2721" s="258" t="n"/>
      <c r="J2721" s="186" t="n"/>
      <c r="K2721" s="223" t="n"/>
      <c r="L2721" s="264" t="n"/>
      <c r="M2721" s="265" t="n"/>
      <c r="N2721" s="223" t="n"/>
      <c r="O2721" s="223" t="n"/>
      <c r="P2721" s="223" t="n"/>
      <c r="Q2721" s="223" t="n"/>
      <c r="R2721" s="223" t="n"/>
      <c r="S2721" s="223" t="n"/>
      <c r="T2721" s="223" t="n"/>
      <c r="U2721" s="86" t="n"/>
      <c r="V2721" s="86" t="n"/>
      <c r="W2721" s="223" t="n"/>
      <c r="X2721" s="223" t="n"/>
      <c r="Y2721" s="262" t="n"/>
      <c r="Z2721" s="226" t="n"/>
      <c r="AA2721" s="241" t="n"/>
      <c r="AB2721" s="237" t="n"/>
    </row>
    <row r="2722" ht="15" customHeight="1" s="283">
      <c r="A2722" s="109" t="n"/>
      <c r="B2722" s="222" t="n"/>
      <c r="C2722" s="223" t="n"/>
      <c r="D2722" s="223" t="n"/>
      <c r="E2722" s="223" t="n"/>
      <c r="F2722" s="223" t="n"/>
      <c r="G2722" s="223" t="n"/>
      <c r="H2722" s="223" t="n"/>
      <c r="I2722" s="258" t="n"/>
      <c r="J2722" s="186" t="n"/>
      <c r="K2722" s="223" t="n"/>
      <c r="L2722" s="264" t="n"/>
      <c r="M2722" s="265" t="n"/>
      <c r="N2722" s="223" t="n"/>
      <c r="O2722" s="223" t="n"/>
      <c r="P2722" s="223" t="n"/>
      <c r="Q2722" s="223" t="n"/>
      <c r="R2722" s="223" t="n"/>
      <c r="S2722" s="223" t="n"/>
      <c r="T2722" s="223" t="n"/>
      <c r="U2722" s="86" t="n"/>
      <c r="V2722" s="86" t="n"/>
      <c r="W2722" s="223" t="n"/>
      <c r="X2722" s="223" t="n"/>
      <c r="Y2722" s="262" t="n"/>
      <c r="Z2722" s="226" t="n"/>
      <c r="AA2722" s="241" t="n"/>
      <c r="AB2722" s="237" t="n"/>
    </row>
    <row r="2723" ht="15" customHeight="1" s="283">
      <c r="A2723" s="109" t="n"/>
      <c r="B2723" s="222" t="n"/>
      <c r="C2723" s="223" t="n"/>
      <c r="D2723" s="223" t="n"/>
      <c r="E2723" s="223" t="n"/>
      <c r="F2723" s="223" t="n"/>
      <c r="G2723" s="223" t="n"/>
      <c r="H2723" s="223" t="n"/>
      <c r="I2723" s="258" t="n"/>
      <c r="J2723" s="186" t="n"/>
      <c r="K2723" s="223" t="n"/>
      <c r="L2723" s="264" t="n"/>
      <c r="M2723" s="265" t="n"/>
      <c r="N2723" s="223" t="n"/>
      <c r="O2723" s="223" t="n"/>
      <c r="P2723" s="223" t="n"/>
      <c r="Q2723" s="223" t="n"/>
      <c r="R2723" s="223" t="n"/>
      <c r="S2723" s="223" t="n"/>
      <c r="T2723" s="223" t="n"/>
      <c r="U2723" s="86" t="n"/>
      <c r="V2723" s="86" t="n"/>
      <c r="W2723" s="223" t="n"/>
      <c r="X2723" s="223" t="n"/>
      <c r="Y2723" s="262" t="n"/>
      <c r="Z2723" s="226" t="n"/>
      <c r="AA2723" s="241" t="n"/>
      <c r="AB2723" s="237" t="n"/>
    </row>
    <row r="2724" ht="15" customHeight="1" s="283">
      <c r="A2724" s="109" t="n"/>
      <c r="B2724" s="222" t="n"/>
      <c r="C2724" s="223" t="n"/>
      <c r="D2724" s="223" t="n"/>
      <c r="E2724" s="223" t="n"/>
      <c r="F2724" s="223" t="n"/>
      <c r="G2724" s="223" t="n"/>
      <c r="H2724" s="223" t="n"/>
      <c r="I2724" s="258" t="n"/>
      <c r="J2724" s="186" t="n"/>
      <c r="K2724" s="223" t="n"/>
      <c r="L2724" s="264" t="n"/>
      <c r="M2724" s="265" t="n"/>
      <c r="N2724" s="223" t="n"/>
      <c r="O2724" s="223" t="n"/>
      <c r="P2724" s="223" t="n"/>
      <c r="Q2724" s="223" t="n"/>
      <c r="R2724" s="223" t="n"/>
      <c r="S2724" s="223" t="n"/>
      <c r="T2724" s="223" t="n"/>
      <c r="U2724" s="86" t="n"/>
      <c r="V2724" s="86" t="n"/>
      <c r="W2724" s="223" t="n"/>
      <c r="X2724" s="223" t="n"/>
      <c r="Y2724" s="262" t="n"/>
      <c r="Z2724" s="226" t="n"/>
      <c r="AA2724" s="241" t="n"/>
      <c r="AB2724" s="237" t="n"/>
    </row>
    <row r="2725" ht="15" customHeight="1" s="283">
      <c r="A2725" s="109" t="n"/>
      <c r="B2725" s="222" t="n"/>
      <c r="C2725" s="223" t="n"/>
      <c r="D2725" s="223" t="n"/>
      <c r="E2725" s="223" t="n"/>
      <c r="F2725" s="223" t="n"/>
      <c r="G2725" s="223" t="n"/>
      <c r="H2725" s="223" t="n"/>
      <c r="I2725" s="258" t="n"/>
      <c r="J2725" s="186" t="n"/>
      <c r="K2725" s="223" t="n"/>
      <c r="L2725" s="264" t="n"/>
      <c r="M2725" s="265" t="n"/>
      <c r="N2725" s="223" t="n"/>
      <c r="O2725" s="223" t="n"/>
      <c r="P2725" s="223" t="n"/>
      <c r="Q2725" s="223" t="n"/>
      <c r="R2725" s="223" t="n"/>
      <c r="S2725" s="223" t="n"/>
      <c r="T2725" s="223" t="n"/>
      <c r="U2725" s="86" t="n"/>
      <c r="V2725" s="86" t="n"/>
      <c r="W2725" s="223" t="n"/>
      <c r="X2725" s="223" t="n"/>
      <c r="Y2725" s="262" t="n"/>
      <c r="Z2725" s="226" t="n"/>
      <c r="AA2725" s="241" t="n"/>
      <c r="AB2725" s="237" t="n"/>
    </row>
    <row r="2726" ht="15" customHeight="1" s="283">
      <c r="A2726" s="109" t="n"/>
      <c r="B2726" s="222" t="n"/>
      <c r="C2726" s="223" t="n"/>
      <c r="D2726" s="223" t="n"/>
      <c r="E2726" s="223" t="n"/>
      <c r="F2726" s="223" t="n"/>
      <c r="G2726" s="223" t="n"/>
      <c r="H2726" s="223" t="n"/>
      <c r="I2726" s="258" t="n"/>
      <c r="J2726" s="186" t="n"/>
      <c r="K2726" s="223" t="n"/>
      <c r="L2726" s="264" t="n"/>
      <c r="M2726" s="265" t="n"/>
      <c r="N2726" s="223" t="n"/>
      <c r="O2726" s="223" t="n"/>
      <c r="P2726" s="223" t="n"/>
      <c r="Q2726" s="223" t="n"/>
      <c r="R2726" s="223" t="n"/>
      <c r="S2726" s="223" t="n"/>
      <c r="T2726" s="223" t="n"/>
      <c r="U2726" s="86" t="n"/>
      <c r="V2726" s="86" t="n"/>
      <c r="W2726" s="223" t="n"/>
      <c r="X2726" s="223" t="n"/>
      <c r="Y2726" s="262" t="n"/>
      <c r="Z2726" s="226" t="n"/>
      <c r="AA2726" s="241" t="n"/>
      <c r="AB2726" s="237" t="n"/>
    </row>
    <row r="2727" ht="15" customHeight="1" s="283">
      <c r="A2727" s="109" t="n"/>
      <c r="B2727" s="222" t="n"/>
      <c r="C2727" s="223" t="n"/>
      <c r="D2727" s="223" t="n"/>
      <c r="E2727" s="223" t="n"/>
      <c r="F2727" s="223" t="n"/>
      <c r="G2727" s="223" t="n"/>
      <c r="H2727" s="223" t="n"/>
      <c r="I2727" s="258" t="n"/>
      <c r="J2727" s="186" t="n"/>
      <c r="K2727" s="223" t="n"/>
      <c r="L2727" s="264" t="n"/>
      <c r="M2727" s="265" t="n"/>
      <c r="N2727" s="223" t="n"/>
      <c r="O2727" s="223" t="n"/>
      <c r="P2727" s="223" t="n"/>
      <c r="Q2727" s="223" t="n"/>
      <c r="R2727" s="223" t="n"/>
      <c r="S2727" s="223" t="n"/>
      <c r="T2727" s="223" t="n"/>
      <c r="U2727" s="86" t="n"/>
      <c r="V2727" s="86" t="n"/>
      <c r="W2727" s="223" t="n"/>
      <c r="X2727" s="223" t="n"/>
      <c r="Y2727" s="262" t="n"/>
      <c r="Z2727" s="226" t="n"/>
      <c r="AA2727" s="241" t="n"/>
      <c r="AB2727" s="237" t="n"/>
    </row>
    <row r="2728" ht="15" customHeight="1" s="283">
      <c r="A2728" s="109" t="n"/>
      <c r="B2728" s="222" t="n"/>
      <c r="C2728" s="223" t="n"/>
      <c r="D2728" s="223" t="n"/>
      <c r="E2728" s="223" t="n"/>
      <c r="F2728" s="223" t="n"/>
      <c r="G2728" s="223" t="n"/>
      <c r="H2728" s="223" t="n"/>
      <c r="I2728" s="258" t="n"/>
      <c r="J2728" s="186" t="n"/>
      <c r="K2728" s="223" t="n"/>
      <c r="L2728" s="264" t="n"/>
      <c r="M2728" s="265" t="n"/>
      <c r="N2728" s="223" t="n"/>
      <c r="O2728" s="223" t="n"/>
      <c r="P2728" s="223" t="n"/>
      <c r="Q2728" s="223" t="n"/>
      <c r="R2728" s="223" t="n"/>
      <c r="S2728" s="223" t="n"/>
      <c r="T2728" s="223" t="n"/>
      <c r="U2728" s="86" t="n"/>
      <c r="V2728" s="86" t="n"/>
      <c r="W2728" s="223" t="n"/>
      <c r="X2728" s="223" t="n"/>
      <c r="Y2728" s="262" t="n"/>
      <c r="Z2728" s="226" t="n"/>
      <c r="AA2728" s="241" t="n"/>
      <c r="AB2728" s="237" t="n"/>
    </row>
    <row r="2729" ht="15" customHeight="1" s="283">
      <c r="A2729" s="109" t="n"/>
      <c r="B2729" s="222" t="n"/>
      <c r="C2729" s="223" t="n"/>
      <c r="D2729" s="223" t="n"/>
      <c r="E2729" s="223" t="n"/>
      <c r="F2729" s="223" t="n"/>
      <c r="G2729" s="223" t="n"/>
      <c r="H2729" s="223" t="n"/>
      <c r="I2729" s="258" t="n"/>
      <c r="J2729" s="186" t="n"/>
      <c r="K2729" s="223" t="n"/>
      <c r="L2729" s="264" t="n"/>
      <c r="M2729" s="265" t="n"/>
      <c r="N2729" s="223" t="n"/>
      <c r="O2729" s="223" t="n"/>
      <c r="P2729" s="223" t="n"/>
      <c r="Q2729" s="223" t="n"/>
      <c r="R2729" s="223" t="n"/>
      <c r="S2729" s="223" t="n"/>
      <c r="T2729" s="223" t="n"/>
      <c r="U2729" s="86" t="n"/>
      <c r="V2729" s="86" t="n"/>
      <c r="W2729" s="223" t="n"/>
      <c r="X2729" s="223" t="n"/>
      <c r="Y2729" s="262" t="n"/>
      <c r="Z2729" s="226" t="n"/>
      <c r="AA2729" s="241" t="n"/>
      <c r="AB2729" s="237" t="n"/>
    </row>
    <row r="2730" ht="15" customHeight="1" s="283">
      <c r="A2730" s="109" t="n"/>
      <c r="B2730" s="222" t="n"/>
      <c r="C2730" s="223" t="n"/>
      <c r="D2730" s="223" t="n"/>
      <c r="E2730" s="223" t="n"/>
      <c r="F2730" s="223" t="n"/>
      <c r="G2730" s="223" t="n"/>
      <c r="H2730" s="223" t="n"/>
      <c r="I2730" s="258" t="n"/>
      <c r="J2730" s="186" t="n"/>
      <c r="K2730" s="223" t="n"/>
      <c r="L2730" s="264" t="n"/>
      <c r="M2730" s="265" t="n"/>
      <c r="N2730" s="223" t="n"/>
      <c r="O2730" s="223" t="n"/>
      <c r="P2730" s="223" t="n"/>
      <c r="Q2730" s="223" t="n"/>
      <c r="R2730" s="223" t="n"/>
      <c r="S2730" s="223" t="n"/>
      <c r="T2730" s="223" t="n"/>
      <c r="U2730" s="86" t="n"/>
      <c r="V2730" s="86" t="n"/>
      <c r="W2730" s="223" t="n"/>
      <c r="X2730" s="223" t="n"/>
      <c r="Y2730" s="262" t="n"/>
      <c r="Z2730" s="226" t="n"/>
      <c r="AA2730" s="241" t="n"/>
      <c r="AB2730" s="237" t="n"/>
    </row>
    <row r="2731" ht="15" customHeight="1" s="283">
      <c r="A2731" s="109" t="n"/>
      <c r="B2731" s="222" t="n"/>
      <c r="C2731" s="223" t="n"/>
      <c r="D2731" s="223" t="n"/>
      <c r="E2731" s="223" t="n"/>
      <c r="F2731" s="223" t="n"/>
      <c r="G2731" s="223" t="n"/>
      <c r="H2731" s="223" t="n"/>
      <c r="I2731" s="258" t="n"/>
      <c r="J2731" s="186" t="n"/>
      <c r="K2731" s="223" t="n"/>
      <c r="L2731" s="264" t="n"/>
      <c r="M2731" s="265" t="n"/>
      <c r="N2731" s="223" t="n"/>
      <c r="O2731" s="223" t="n"/>
      <c r="P2731" s="223" t="n"/>
      <c r="Q2731" s="223" t="n"/>
      <c r="R2731" s="223" t="n"/>
      <c r="S2731" s="223" t="n"/>
      <c r="T2731" s="223" t="n"/>
      <c r="U2731" s="86" t="n"/>
      <c r="V2731" s="86" t="n"/>
      <c r="W2731" s="223" t="n"/>
      <c r="X2731" s="223" t="n"/>
      <c r="Y2731" s="262" t="n"/>
      <c r="Z2731" s="226" t="n"/>
      <c r="AA2731" s="241" t="n"/>
      <c r="AB2731" s="237" t="n"/>
    </row>
    <row r="2732" ht="15" customHeight="1" s="283">
      <c r="A2732" s="109" t="n"/>
      <c r="B2732" s="222" t="n"/>
      <c r="C2732" s="223" t="n"/>
      <c r="D2732" s="223" t="n"/>
      <c r="E2732" s="223" t="n"/>
      <c r="F2732" s="223" t="n"/>
      <c r="G2732" s="223" t="n"/>
      <c r="H2732" s="223" t="n"/>
      <c r="I2732" s="258" t="n"/>
      <c r="J2732" s="186" t="n"/>
      <c r="K2732" s="223" t="n"/>
      <c r="L2732" s="264" t="n"/>
      <c r="M2732" s="265" t="n"/>
      <c r="N2732" s="223" t="n"/>
      <c r="O2732" s="223" t="n"/>
      <c r="P2732" s="223" t="n"/>
      <c r="Q2732" s="223" t="n"/>
      <c r="R2732" s="223" t="n"/>
      <c r="S2732" s="223" t="n"/>
      <c r="T2732" s="223" t="n"/>
      <c r="U2732" s="86" t="n"/>
      <c r="V2732" s="86" t="n"/>
      <c r="W2732" s="223" t="n"/>
      <c r="X2732" s="223" t="n"/>
      <c r="Y2732" s="262" t="n"/>
      <c r="Z2732" s="226" t="n"/>
      <c r="AA2732" s="241" t="n"/>
      <c r="AB2732" s="237" t="n"/>
    </row>
    <row r="2733" ht="15" customHeight="1" s="283">
      <c r="A2733" s="109" t="n"/>
      <c r="B2733" s="222" t="n"/>
      <c r="C2733" s="223" t="n"/>
      <c r="D2733" s="223" t="n"/>
      <c r="E2733" s="223" t="n"/>
      <c r="F2733" s="223" t="n"/>
      <c r="G2733" s="223" t="n"/>
      <c r="H2733" s="223" t="n"/>
      <c r="I2733" s="258" t="n"/>
      <c r="J2733" s="186" t="n"/>
      <c r="K2733" s="223" t="n"/>
      <c r="L2733" s="264" t="n"/>
      <c r="M2733" s="265" t="n"/>
      <c r="N2733" s="223" t="n"/>
      <c r="O2733" s="223" t="n"/>
      <c r="P2733" s="223" t="n"/>
      <c r="Q2733" s="223" t="n"/>
      <c r="R2733" s="223" t="n"/>
      <c r="S2733" s="223" t="n"/>
      <c r="T2733" s="223" t="n"/>
      <c r="U2733" s="86" t="n"/>
      <c r="V2733" s="86" t="n"/>
      <c r="W2733" s="223" t="n"/>
      <c r="X2733" s="223" t="n"/>
      <c r="Y2733" s="262" t="n"/>
      <c r="Z2733" s="226" t="n"/>
      <c r="AA2733" s="241" t="n"/>
      <c r="AB2733" s="237" t="n"/>
    </row>
    <row r="2734" ht="15" customHeight="1" s="283">
      <c r="A2734" s="109" t="n"/>
      <c r="B2734" s="222" t="n"/>
      <c r="C2734" s="223" t="n"/>
      <c r="D2734" s="223" t="n"/>
      <c r="E2734" s="223" t="n"/>
      <c r="F2734" s="223" t="n"/>
      <c r="G2734" s="223" t="n"/>
      <c r="H2734" s="223" t="n"/>
      <c r="I2734" s="258" t="n"/>
      <c r="J2734" s="186" t="n"/>
      <c r="K2734" s="223" t="n"/>
      <c r="L2734" s="264" t="n"/>
      <c r="M2734" s="265" t="n"/>
      <c r="N2734" s="223" t="n"/>
      <c r="O2734" s="223" t="n"/>
      <c r="P2734" s="223" t="n"/>
      <c r="Q2734" s="223" t="n"/>
      <c r="R2734" s="223" t="n"/>
      <c r="S2734" s="223" t="n"/>
      <c r="T2734" s="223" t="n"/>
      <c r="U2734" s="86" t="n"/>
      <c r="V2734" s="86" t="n"/>
      <c r="W2734" s="223" t="n"/>
      <c r="X2734" s="223" t="n"/>
      <c r="Y2734" s="262" t="n"/>
      <c r="Z2734" s="226" t="n"/>
      <c r="AA2734" s="241" t="n"/>
      <c r="AB2734" s="237" t="n"/>
    </row>
    <row r="2735" ht="15" customHeight="1" s="283">
      <c r="A2735" s="109" t="n"/>
      <c r="B2735" s="222" t="n"/>
      <c r="C2735" s="223" t="n"/>
      <c r="D2735" s="223" t="n"/>
      <c r="E2735" s="223" t="n"/>
      <c r="F2735" s="223" t="n"/>
      <c r="G2735" s="223" t="n"/>
      <c r="H2735" s="223" t="n"/>
      <c r="I2735" s="258" t="n"/>
      <c r="J2735" s="186" t="n"/>
      <c r="K2735" s="223" t="n"/>
      <c r="L2735" s="264" t="n"/>
      <c r="M2735" s="265" t="n"/>
      <c r="N2735" s="223" t="n"/>
      <c r="O2735" s="223" t="n"/>
      <c r="P2735" s="223" t="n"/>
      <c r="Q2735" s="223" t="n"/>
      <c r="R2735" s="223" t="n"/>
      <c r="S2735" s="223" t="n"/>
      <c r="T2735" s="223" t="n"/>
      <c r="U2735" s="86" t="n"/>
      <c r="V2735" s="86" t="n"/>
      <c r="W2735" s="223" t="n"/>
      <c r="X2735" s="223" t="n"/>
      <c r="Y2735" s="262" t="n"/>
      <c r="Z2735" s="226" t="n"/>
      <c r="AA2735" s="241" t="n"/>
      <c r="AB2735" s="237" t="n"/>
    </row>
    <row r="2736" ht="15" customHeight="1" s="283">
      <c r="A2736" s="109" t="n"/>
      <c r="B2736" s="222" t="n"/>
      <c r="C2736" s="223" t="n"/>
      <c r="D2736" s="223" t="n"/>
      <c r="E2736" s="223" t="n"/>
      <c r="F2736" s="223" t="n"/>
      <c r="G2736" s="223" t="n"/>
      <c r="H2736" s="223" t="n"/>
      <c r="I2736" s="258" t="n"/>
      <c r="J2736" s="186" t="n"/>
      <c r="K2736" s="223" t="n"/>
      <c r="L2736" s="264" t="n"/>
      <c r="M2736" s="265" t="n"/>
      <c r="N2736" s="223" t="n"/>
      <c r="O2736" s="223" t="n"/>
      <c r="P2736" s="223" t="n"/>
      <c r="Q2736" s="223" t="n"/>
      <c r="R2736" s="223" t="n"/>
      <c r="S2736" s="223" t="n"/>
      <c r="T2736" s="223" t="n"/>
      <c r="U2736" s="86" t="n"/>
      <c r="V2736" s="86" t="n"/>
      <c r="W2736" s="223" t="n"/>
      <c r="X2736" s="223" t="n"/>
      <c r="Y2736" s="262" t="n"/>
      <c r="Z2736" s="226" t="n"/>
      <c r="AA2736" s="241" t="n"/>
      <c r="AB2736" s="237" t="n"/>
    </row>
    <row r="2737" ht="15" customHeight="1" s="283">
      <c r="A2737" s="109" t="n"/>
      <c r="B2737" s="222" t="n"/>
      <c r="C2737" s="223" t="n"/>
      <c r="D2737" s="223" t="n"/>
      <c r="E2737" s="223" t="n"/>
      <c r="F2737" s="223" t="n"/>
      <c r="G2737" s="223" t="n"/>
      <c r="H2737" s="223" t="n"/>
      <c r="I2737" s="258" t="n"/>
      <c r="J2737" s="186" t="n"/>
      <c r="K2737" s="223" t="n"/>
      <c r="L2737" s="223" t="n"/>
      <c r="M2737" s="259" t="n"/>
      <c r="N2737" s="223" t="n"/>
      <c r="O2737" s="223" t="n"/>
      <c r="P2737" s="223" t="n"/>
      <c r="Q2737" s="223" t="n"/>
      <c r="R2737" s="223" t="n"/>
      <c r="S2737" s="223" t="n"/>
      <c r="T2737" s="223" t="n"/>
      <c r="U2737" s="86" t="n"/>
      <c r="V2737" s="86" t="n"/>
      <c r="W2737" s="223" t="n"/>
      <c r="X2737" s="223" t="n"/>
      <c r="Y2737" s="262" t="n"/>
      <c r="Z2737" s="226" t="n"/>
      <c r="AA2737" s="241" t="n"/>
      <c r="AB2737" s="237" t="n"/>
    </row>
    <row r="2738" ht="15" customHeight="1" s="283">
      <c r="A2738" s="109" t="n"/>
      <c r="B2738" s="222" t="n"/>
      <c r="C2738" s="223" t="n"/>
      <c r="D2738" s="223" t="n"/>
      <c r="E2738" s="223" t="n"/>
      <c r="F2738" s="223" t="n"/>
      <c r="G2738" s="223" t="n"/>
      <c r="H2738" s="223" t="n"/>
      <c r="I2738" s="258" t="n"/>
      <c r="J2738" s="186" t="n"/>
      <c r="K2738" s="223" t="n"/>
      <c r="L2738" s="264" t="n"/>
      <c r="M2738" s="265" t="n"/>
      <c r="N2738" s="223" t="n"/>
      <c r="O2738" s="223" t="n"/>
      <c r="P2738" s="223" t="n"/>
      <c r="Q2738" s="223" t="n"/>
      <c r="R2738" s="223" t="n"/>
      <c r="S2738" s="223" t="n"/>
      <c r="T2738" s="223" t="n"/>
      <c r="U2738" s="86" t="n"/>
      <c r="V2738" s="86" t="n"/>
      <c r="W2738" s="223" t="n"/>
      <c r="X2738" s="223" t="n"/>
      <c r="Y2738" s="262" t="n"/>
      <c r="Z2738" s="226" t="n"/>
      <c r="AA2738" s="241" t="n"/>
      <c r="AB2738" s="237" t="n"/>
    </row>
    <row r="2739" ht="15" customHeight="1" s="283">
      <c r="A2739" s="109" t="n"/>
      <c r="B2739" s="222" t="n"/>
      <c r="C2739" s="223" t="n"/>
      <c r="D2739" s="223" t="n"/>
      <c r="E2739" s="223" t="n"/>
      <c r="F2739" s="223" t="n"/>
      <c r="G2739" s="223" t="n"/>
      <c r="H2739" s="223" t="n"/>
      <c r="I2739" s="258" t="n"/>
      <c r="J2739" s="186" t="n"/>
      <c r="K2739" s="223" t="n"/>
      <c r="L2739" s="264" t="n"/>
      <c r="M2739" s="265" t="n"/>
      <c r="N2739" s="223" t="n"/>
      <c r="O2739" s="223" t="n"/>
      <c r="P2739" s="223" t="n"/>
      <c r="Q2739" s="223" t="n"/>
      <c r="R2739" s="223" t="n"/>
      <c r="S2739" s="223" t="n"/>
      <c r="T2739" s="223" t="n"/>
      <c r="U2739" s="86" t="n"/>
      <c r="V2739" s="86" t="n"/>
      <c r="W2739" s="223" t="n"/>
      <c r="X2739" s="223" t="n"/>
      <c r="Y2739" s="262" t="n"/>
      <c r="Z2739" s="226" t="n"/>
      <c r="AA2739" s="241" t="n"/>
      <c r="AB2739" s="237" t="n"/>
    </row>
    <row r="2740" ht="15" customHeight="1" s="283">
      <c r="A2740" s="109" t="n"/>
      <c r="B2740" s="222" t="n"/>
      <c r="C2740" s="223" t="n"/>
      <c r="D2740" s="223" t="n"/>
      <c r="E2740" s="223" t="n"/>
      <c r="F2740" s="223" t="n"/>
      <c r="G2740" s="223" t="n"/>
      <c r="H2740" s="223" t="n"/>
      <c r="I2740" s="258" t="n"/>
      <c r="J2740" s="186" t="n"/>
      <c r="K2740" s="223" t="n"/>
      <c r="L2740" s="264" t="n"/>
      <c r="M2740" s="265" t="n"/>
      <c r="N2740" s="223" t="n"/>
      <c r="O2740" s="223" t="n"/>
      <c r="P2740" s="223" t="n"/>
      <c r="Q2740" s="223" t="n"/>
      <c r="R2740" s="223" t="n"/>
      <c r="S2740" s="223" t="n"/>
      <c r="T2740" s="223" t="n"/>
      <c r="U2740" s="86" t="n"/>
      <c r="V2740" s="86" t="n"/>
      <c r="W2740" s="223" t="n"/>
      <c r="X2740" s="223" t="n"/>
      <c r="Y2740" s="262" t="n"/>
      <c r="Z2740" s="226" t="n"/>
      <c r="AA2740" s="241" t="n"/>
      <c r="AB2740" s="237" t="n"/>
    </row>
    <row r="2741" ht="15" customHeight="1" s="283">
      <c r="A2741" s="109" t="n"/>
      <c r="B2741" s="222" t="n"/>
      <c r="C2741" s="223" t="n"/>
      <c r="D2741" s="223" t="n"/>
      <c r="E2741" s="223" t="n"/>
      <c r="F2741" s="223" t="n"/>
      <c r="G2741" s="223" t="n"/>
      <c r="H2741" s="223" t="n"/>
      <c r="I2741" s="258" t="n"/>
      <c r="J2741" s="186" t="n"/>
      <c r="K2741" s="223" t="n"/>
      <c r="L2741" s="264" t="n"/>
      <c r="M2741" s="265" t="n"/>
      <c r="N2741" s="223" t="n"/>
      <c r="O2741" s="223" t="n"/>
      <c r="P2741" s="223" t="n"/>
      <c r="Q2741" s="223" t="n"/>
      <c r="R2741" s="223" t="n"/>
      <c r="S2741" s="223" t="n"/>
      <c r="T2741" s="223" t="n"/>
      <c r="U2741" s="86" t="n"/>
      <c r="V2741" s="86" t="n"/>
      <c r="W2741" s="223" t="n"/>
      <c r="X2741" s="223" t="n"/>
      <c r="Y2741" s="262" t="n"/>
      <c r="Z2741" s="226" t="n"/>
      <c r="AA2741" s="241" t="n"/>
      <c r="AB2741" s="237" t="n"/>
    </row>
    <row r="2742" ht="15" customHeight="1" s="283">
      <c r="A2742" s="109" t="n"/>
      <c r="B2742" s="222" t="n"/>
      <c r="C2742" s="223" t="n"/>
      <c r="D2742" s="223" t="n"/>
      <c r="E2742" s="223" t="n"/>
      <c r="F2742" s="223" t="n"/>
      <c r="G2742" s="223" t="n"/>
      <c r="H2742" s="223" t="n"/>
      <c r="I2742" s="258" t="n"/>
      <c r="J2742" s="186" t="n"/>
      <c r="K2742" s="223" t="n"/>
      <c r="L2742" s="264" t="n"/>
      <c r="M2742" s="265" t="n"/>
      <c r="N2742" s="223" t="n"/>
      <c r="O2742" s="223" t="n"/>
      <c r="P2742" s="223" t="n"/>
      <c r="Q2742" s="223" t="n"/>
      <c r="R2742" s="223" t="n"/>
      <c r="S2742" s="223" t="n"/>
      <c r="T2742" s="223" t="n"/>
      <c r="U2742" s="86" t="n"/>
      <c r="V2742" s="86" t="n"/>
      <c r="W2742" s="223" t="n"/>
      <c r="X2742" s="223" t="n"/>
      <c r="Y2742" s="262" t="n"/>
      <c r="Z2742" s="226" t="n"/>
      <c r="AA2742" s="241" t="n"/>
      <c r="AB2742" s="237" t="n"/>
    </row>
    <row r="2743" ht="15" customHeight="1" s="283">
      <c r="A2743" s="109" t="n"/>
      <c r="B2743" s="222" t="n"/>
      <c r="C2743" s="223" t="n"/>
      <c r="D2743" s="223" t="n"/>
      <c r="E2743" s="223" t="n"/>
      <c r="F2743" s="223" t="n"/>
      <c r="G2743" s="223" t="n"/>
      <c r="H2743" s="223" t="n"/>
      <c r="I2743" s="258" t="n"/>
      <c r="J2743" s="186" t="n"/>
      <c r="K2743" s="223" t="n"/>
      <c r="L2743" s="264" t="n"/>
      <c r="M2743" s="265" t="n"/>
      <c r="N2743" s="223" t="n"/>
      <c r="O2743" s="223" t="n"/>
      <c r="P2743" s="223" t="n"/>
      <c r="Q2743" s="223" t="n"/>
      <c r="R2743" s="223" t="n"/>
      <c r="S2743" s="223" t="n"/>
      <c r="T2743" s="223" t="n"/>
      <c r="U2743" s="86" t="n"/>
      <c r="V2743" s="86" t="n"/>
      <c r="W2743" s="223" t="n"/>
      <c r="X2743" s="223" t="n"/>
      <c r="Y2743" s="262" t="n"/>
      <c r="Z2743" s="226" t="n"/>
      <c r="AA2743" s="241" t="n"/>
      <c r="AB2743" s="237" t="n"/>
    </row>
    <row r="2744" ht="15" customHeight="1" s="283">
      <c r="A2744" s="109" t="n"/>
      <c r="B2744" s="222" t="n"/>
      <c r="C2744" s="223" t="n"/>
      <c r="D2744" s="223" t="n"/>
      <c r="E2744" s="223" t="n"/>
      <c r="F2744" s="223" t="n"/>
      <c r="G2744" s="223" t="n"/>
      <c r="H2744" s="223" t="n"/>
      <c r="I2744" s="258" t="n"/>
      <c r="J2744" s="186" t="n"/>
      <c r="K2744" s="223" t="n"/>
      <c r="L2744" s="264" t="n"/>
      <c r="M2744" s="265" t="n"/>
      <c r="N2744" s="223" t="n"/>
      <c r="O2744" s="223" t="n"/>
      <c r="P2744" s="223" t="n"/>
      <c r="Q2744" s="223" t="n"/>
      <c r="R2744" s="223" t="n"/>
      <c r="S2744" s="223" t="n"/>
      <c r="T2744" s="223" t="n"/>
      <c r="U2744" s="86" t="n"/>
      <c r="V2744" s="86" t="n"/>
      <c r="W2744" s="223" t="n"/>
      <c r="X2744" s="223" t="n"/>
      <c r="Y2744" s="262" t="n"/>
      <c r="Z2744" s="226" t="n"/>
      <c r="AA2744" s="241" t="n"/>
      <c r="AB2744" s="237" t="n"/>
    </row>
    <row r="2745" ht="15" customHeight="1" s="283">
      <c r="A2745" s="109" t="n"/>
      <c r="B2745" s="222" t="n"/>
      <c r="C2745" s="223" t="n"/>
      <c r="D2745" s="223" t="n"/>
      <c r="E2745" s="223" t="n"/>
      <c r="F2745" s="223" t="n"/>
      <c r="G2745" s="223" t="n"/>
      <c r="H2745" s="223" t="n"/>
      <c r="I2745" s="258" t="n"/>
      <c r="J2745" s="186" t="n"/>
      <c r="K2745" s="223" t="n"/>
      <c r="L2745" s="264" t="n"/>
      <c r="M2745" s="265" t="n"/>
      <c r="N2745" s="223" t="n"/>
      <c r="O2745" s="223" t="n"/>
      <c r="P2745" s="223" t="n"/>
      <c r="Q2745" s="223" t="n"/>
      <c r="R2745" s="223" t="n"/>
      <c r="S2745" s="223" t="n"/>
      <c r="T2745" s="223" t="n"/>
      <c r="U2745" s="86" t="n"/>
      <c r="V2745" s="86" t="n"/>
      <c r="W2745" s="223" t="n"/>
      <c r="X2745" s="223" t="n"/>
      <c r="Y2745" s="262" t="n"/>
      <c r="Z2745" s="226" t="n"/>
      <c r="AA2745" s="241" t="n"/>
      <c r="AB2745" s="237" t="n"/>
    </row>
    <row r="2746" ht="15" customHeight="1" s="283">
      <c r="A2746" s="109" t="n"/>
      <c r="B2746" s="222" t="n"/>
      <c r="C2746" s="223" t="n"/>
      <c r="D2746" s="223" t="n"/>
      <c r="E2746" s="223" t="n"/>
      <c r="F2746" s="223" t="n"/>
      <c r="G2746" s="223" t="n"/>
      <c r="H2746" s="223" t="n"/>
      <c r="I2746" s="258" t="n"/>
      <c r="J2746" s="186" t="n"/>
      <c r="K2746" s="223" t="n"/>
      <c r="L2746" s="264" t="n"/>
      <c r="M2746" s="265" t="n"/>
      <c r="N2746" s="223" t="n"/>
      <c r="O2746" s="223" t="n"/>
      <c r="P2746" s="223" t="n"/>
      <c r="Q2746" s="223" t="n"/>
      <c r="R2746" s="223" t="n"/>
      <c r="S2746" s="223" t="n"/>
      <c r="T2746" s="223" t="n"/>
      <c r="U2746" s="86" t="n"/>
      <c r="V2746" s="86" t="n"/>
      <c r="W2746" s="223" t="n"/>
      <c r="X2746" s="223" t="n"/>
      <c r="Y2746" s="262" t="n"/>
      <c r="Z2746" s="226" t="n"/>
      <c r="AA2746" s="241" t="n"/>
      <c r="AB2746" s="237" t="n"/>
    </row>
    <row r="2747" ht="15" customHeight="1" s="283">
      <c r="A2747" s="109" t="n"/>
      <c r="B2747" s="222" t="n"/>
      <c r="C2747" s="223" t="n"/>
      <c r="D2747" s="223" t="n"/>
      <c r="E2747" s="223" t="n"/>
      <c r="F2747" s="223" t="n"/>
      <c r="G2747" s="223" t="n"/>
      <c r="H2747" s="223" t="n"/>
      <c r="I2747" s="258" t="n"/>
      <c r="J2747" s="186" t="n"/>
      <c r="K2747" s="223" t="n"/>
      <c r="L2747" s="264" t="n"/>
      <c r="M2747" s="265" t="n"/>
      <c r="N2747" s="223" t="n"/>
      <c r="O2747" s="223" t="n"/>
      <c r="P2747" s="223" t="n"/>
      <c r="Q2747" s="223" t="n"/>
      <c r="R2747" s="223" t="n"/>
      <c r="S2747" s="223" t="n"/>
      <c r="T2747" s="223" t="n"/>
      <c r="U2747" s="86" t="n"/>
      <c r="V2747" s="86" t="n"/>
      <c r="W2747" s="223" t="n"/>
      <c r="X2747" s="223" t="n"/>
      <c r="Y2747" s="262" t="n"/>
      <c r="Z2747" s="226" t="n"/>
      <c r="AA2747" s="241" t="n"/>
      <c r="AB2747" s="237" t="n"/>
    </row>
    <row r="2748" ht="15" customHeight="1" s="283">
      <c r="A2748" s="109" t="n"/>
      <c r="B2748" s="222" t="n"/>
      <c r="C2748" s="223" t="n"/>
      <c r="D2748" s="223" t="n"/>
      <c r="E2748" s="223" t="n"/>
      <c r="F2748" s="223" t="n"/>
      <c r="G2748" s="223" t="n"/>
      <c r="H2748" s="223" t="n"/>
      <c r="I2748" s="258" t="n"/>
      <c r="J2748" s="186" t="n"/>
      <c r="K2748" s="223" t="n"/>
      <c r="L2748" s="264" t="n"/>
      <c r="M2748" s="265" t="n"/>
      <c r="N2748" s="223" t="n"/>
      <c r="O2748" s="223" t="n"/>
      <c r="P2748" s="223" t="n"/>
      <c r="Q2748" s="223" t="n"/>
      <c r="R2748" s="223" t="n"/>
      <c r="S2748" s="223" t="n"/>
      <c r="T2748" s="223" t="n"/>
      <c r="U2748" s="86" t="n"/>
      <c r="V2748" s="86" t="n"/>
      <c r="W2748" s="223" t="n"/>
      <c r="X2748" s="223" t="n"/>
      <c r="Y2748" s="262" t="n"/>
      <c r="Z2748" s="226" t="n"/>
      <c r="AA2748" s="241" t="n"/>
      <c r="AB2748" s="237" t="n"/>
    </row>
    <row r="2749" ht="15" customHeight="1" s="283">
      <c r="A2749" s="109" t="n"/>
      <c r="B2749" s="222" t="n"/>
      <c r="C2749" s="223" t="n"/>
      <c r="D2749" s="223" t="n"/>
      <c r="E2749" s="223" t="n"/>
      <c r="F2749" s="223" t="n"/>
      <c r="G2749" s="223" t="n"/>
      <c r="H2749" s="223" t="n"/>
      <c r="I2749" s="258" t="n"/>
      <c r="J2749" s="186" t="n"/>
      <c r="K2749" s="223" t="n"/>
      <c r="L2749" s="264" t="n"/>
      <c r="M2749" s="265" t="n"/>
      <c r="N2749" s="223" t="n"/>
      <c r="O2749" s="223" t="n"/>
      <c r="P2749" s="223" t="n"/>
      <c r="Q2749" s="223" t="n"/>
      <c r="R2749" s="223" t="n"/>
      <c r="S2749" s="223" t="n"/>
      <c r="T2749" s="223" t="n"/>
      <c r="U2749" s="86" t="n"/>
      <c r="V2749" s="86" t="n"/>
      <c r="W2749" s="223" t="n"/>
      <c r="X2749" s="223" t="n"/>
      <c r="Y2749" s="262" t="n"/>
      <c r="Z2749" s="226" t="n"/>
      <c r="AA2749" s="241" t="n"/>
      <c r="AB2749" s="237" t="n"/>
    </row>
    <row r="2750" ht="15" customHeight="1" s="283">
      <c r="A2750" s="109" t="n"/>
      <c r="B2750" s="222" t="n"/>
      <c r="C2750" s="223" t="n"/>
      <c r="D2750" s="223" t="n"/>
      <c r="E2750" s="223" t="n"/>
      <c r="F2750" s="223" t="n"/>
      <c r="G2750" s="223" t="n"/>
      <c r="H2750" s="223" t="n"/>
      <c r="I2750" s="258" t="n"/>
      <c r="J2750" s="186" t="n"/>
      <c r="K2750" s="223" t="n"/>
      <c r="L2750" s="264" t="n"/>
      <c r="M2750" s="265" t="n"/>
      <c r="N2750" s="223" t="n"/>
      <c r="O2750" s="223" t="n"/>
      <c r="P2750" s="223" t="n"/>
      <c r="Q2750" s="223" t="n"/>
      <c r="R2750" s="223" t="n"/>
      <c r="S2750" s="223" t="n"/>
      <c r="T2750" s="223" t="n"/>
      <c r="U2750" s="86" t="n"/>
      <c r="V2750" s="86" t="n"/>
      <c r="W2750" s="223" t="n"/>
      <c r="X2750" s="223" t="n"/>
      <c r="Y2750" s="262" t="n"/>
      <c r="Z2750" s="226" t="n"/>
      <c r="AA2750" s="241" t="n"/>
      <c r="AB2750" s="237" t="n"/>
    </row>
    <row r="2751" ht="15" customHeight="1" s="283">
      <c r="A2751" s="109" t="n"/>
      <c r="B2751" s="222" t="n"/>
      <c r="C2751" s="223" t="n"/>
      <c r="D2751" s="223" t="n"/>
      <c r="E2751" s="223" t="n"/>
      <c r="F2751" s="223" t="n"/>
      <c r="G2751" s="223" t="n"/>
      <c r="H2751" s="223" t="n"/>
      <c r="I2751" s="258" t="n"/>
      <c r="J2751" s="186" t="n"/>
      <c r="K2751" s="223" t="n"/>
      <c r="L2751" s="264" t="n"/>
      <c r="M2751" s="265" t="n"/>
      <c r="N2751" s="223" t="n"/>
      <c r="O2751" s="223" t="n"/>
      <c r="P2751" s="223" t="n"/>
      <c r="Q2751" s="223" t="n"/>
      <c r="R2751" s="223" t="n"/>
      <c r="S2751" s="223" t="n"/>
      <c r="T2751" s="223" t="n"/>
      <c r="U2751" s="86" t="n"/>
      <c r="V2751" s="86" t="n"/>
      <c r="W2751" s="223" t="n"/>
      <c r="X2751" s="223" t="n"/>
      <c r="Y2751" s="262" t="n"/>
      <c r="Z2751" s="226" t="n"/>
      <c r="AA2751" s="241" t="n"/>
      <c r="AB2751" s="237" t="n"/>
    </row>
    <row r="2752" ht="15" customHeight="1" s="283">
      <c r="A2752" s="109" t="n"/>
      <c r="B2752" s="222" t="n"/>
      <c r="C2752" s="223" t="n"/>
      <c r="D2752" s="223" t="n"/>
      <c r="E2752" s="223" t="n"/>
      <c r="F2752" s="223" t="n"/>
      <c r="G2752" s="223" t="n"/>
      <c r="H2752" s="223" t="n"/>
      <c r="I2752" s="258" t="n"/>
      <c r="J2752" s="186" t="n"/>
      <c r="K2752" s="223" t="n"/>
      <c r="L2752" s="264" t="n"/>
      <c r="M2752" s="265" t="n"/>
      <c r="N2752" s="223" t="n"/>
      <c r="O2752" s="223" t="n"/>
      <c r="P2752" s="223" t="n"/>
      <c r="Q2752" s="223" t="n"/>
      <c r="R2752" s="223" t="n"/>
      <c r="S2752" s="223" t="n"/>
      <c r="T2752" s="223" t="n"/>
      <c r="U2752" s="86" t="n"/>
      <c r="V2752" s="86" t="n"/>
      <c r="W2752" s="223" t="n"/>
      <c r="X2752" s="223" t="n"/>
      <c r="Y2752" s="262" t="n"/>
      <c r="Z2752" s="226" t="n"/>
      <c r="AA2752" s="241" t="n"/>
      <c r="AB2752" s="237" t="n"/>
    </row>
    <row r="2753" ht="15" customHeight="1" s="283">
      <c r="A2753" s="109" t="n"/>
      <c r="B2753" s="222" t="n"/>
      <c r="C2753" s="223" t="n"/>
      <c r="D2753" s="223" t="n"/>
      <c r="E2753" s="223" t="n"/>
      <c r="F2753" s="223" t="n"/>
      <c r="G2753" s="223" t="n"/>
      <c r="H2753" s="223" t="n"/>
      <c r="I2753" s="258" t="n"/>
      <c r="J2753" s="186" t="n"/>
      <c r="K2753" s="223" t="n"/>
      <c r="L2753" s="264" t="n"/>
      <c r="M2753" s="265" t="n"/>
      <c r="N2753" s="223" t="n"/>
      <c r="O2753" s="223" t="n"/>
      <c r="P2753" s="223" t="n"/>
      <c r="Q2753" s="223" t="n"/>
      <c r="R2753" s="223" t="n"/>
      <c r="S2753" s="223" t="n"/>
      <c r="T2753" s="223" t="n"/>
      <c r="U2753" s="86" t="n"/>
      <c r="V2753" s="86" t="n"/>
      <c r="W2753" s="223" t="n"/>
      <c r="X2753" s="223" t="n"/>
      <c r="Y2753" s="262" t="n"/>
      <c r="Z2753" s="226" t="n"/>
      <c r="AA2753" s="241" t="n"/>
      <c r="AB2753" s="237" t="n"/>
    </row>
    <row r="2754" ht="15" customHeight="1" s="283">
      <c r="A2754" s="109" t="n"/>
      <c r="B2754" s="222" t="n"/>
      <c r="C2754" s="223" t="n"/>
      <c r="D2754" s="223" t="n"/>
      <c r="E2754" s="223" t="n"/>
      <c r="F2754" s="223" t="n"/>
      <c r="G2754" s="223" t="n"/>
      <c r="H2754" s="223" t="n"/>
      <c r="I2754" s="258" t="n"/>
      <c r="J2754" s="186" t="n"/>
      <c r="K2754" s="223" t="n"/>
      <c r="L2754" s="264" t="n"/>
      <c r="M2754" s="265" t="n"/>
      <c r="N2754" s="223" t="n"/>
      <c r="O2754" s="223" t="n"/>
      <c r="P2754" s="223" t="n"/>
      <c r="Q2754" s="223" t="n"/>
      <c r="R2754" s="223" t="n"/>
      <c r="S2754" s="223" t="n"/>
      <c r="T2754" s="223" t="n"/>
      <c r="U2754" s="86" t="n"/>
      <c r="V2754" s="86" t="n"/>
      <c r="W2754" s="223" t="n"/>
      <c r="X2754" s="223" t="n"/>
      <c r="Y2754" s="262" t="n"/>
      <c r="Z2754" s="226" t="n"/>
      <c r="AA2754" s="241" t="n"/>
      <c r="AB2754" s="237" t="n"/>
    </row>
    <row r="2755" ht="15" customHeight="1" s="283">
      <c r="A2755" s="109" t="n"/>
      <c r="B2755" s="222" t="n"/>
      <c r="C2755" s="223" t="n"/>
      <c r="D2755" s="223" t="n"/>
      <c r="E2755" s="223" t="n"/>
      <c r="F2755" s="223" t="n"/>
      <c r="G2755" s="223" t="n"/>
      <c r="H2755" s="223" t="n"/>
      <c r="I2755" s="258" t="n"/>
      <c r="J2755" s="186" t="n"/>
      <c r="K2755" s="223" t="n"/>
      <c r="L2755" s="264" t="n"/>
      <c r="M2755" s="265" t="n"/>
      <c r="N2755" s="223" t="n"/>
      <c r="O2755" s="223" t="n"/>
      <c r="P2755" s="223" t="n"/>
      <c r="Q2755" s="223" t="n"/>
      <c r="R2755" s="223" t="n"/>
      <c r="S2755" s="223" t="n"/>
      <c r="T2755" s="223" t="n"/>
      <c r="U2755" s="86" t="n"/>
      <c r="V2755" s="86" t="n"/>
      <c r="W2755" s="223" t="n"/>
      <c r="X2755" s="223" t="n"/>
      <c r="Y2755" s="262" t="n"/>
      <c r="Z2755" s="226" t="n"/>
      <c r="AA2755" s="241" t="n"/>
      <c r="AB2755" s="237" t="n"/>
    </row>
    <row r="2756" ht="15" customHeight="1" s="283">
      <c r="A2756" s="109" t="n"/>
      <c r="B2756" s="222" t="n"/>
      <c r="C2756" s="223" t="n"/>
      <c r="D2756" s="223" t="n"/>
      <c r="E2756" s="223" t="n"/>
      <c r="F2756" s="223" t="n"/>
      <c r="G2756" s="223" t="n"/>
      <c r="H2756" s="223" t="n"/>
      <c r="I2756" s="258" t="n"/>
      <c r="J2756" s="186" t="n"/>
      <c r="K2756" s="223" t="n"/>
      <c r="L2756" s="264" t="n"/>
      <c r="M2756" s="265" t="n"/>
      <c r="N2756" s="223" t="n"/>
      <c r="O2756" s="223" t="n"/>
      <c r="P2756" s="223" t="n"/>
      <c r="Q2756" s="223" t="n"/>
      <c r="R2756" s="223" t="n"/>
      <c r="S2756" s="223" t="n"/>
      <c r="T2756" s="223" t="n"/>
      <c r="U2756" s="86" t="n"/>
      <c r="V2756" s="86" t="n"/>
      <c r="W2756" s="223" t="n"/>
      <c r="X2756" s="223" t="n"/>
      <c r="Y2756" s="262" t="n"/>
      <c r="Z2756" s="226" t="n"/>
      <c r="AA2756" s="241" t="n"/>
      <c r="AB2756" s="237" t="n"/>
    </row>
    <row r="2757" ht="15" customHeight="1" s="283">
      <c r="A2757" s="109" t="n"/>
      <c r="B2757" s="222" t="n"/>
      <c r="C2757" s="223" t="n"/>
      <c r="D2757" s="223" t="n"/>
      <c r="E2757" s="223" t="n"/>
      <c r="F2757" s="223" t="n"/>
      <c r="G2757" s="223" t="n"/>
      <c r="H2757" s="223" t="n"/>
      <c r="I2757" s="258" t="n"/>
      <c r="J2757" s="186" t="n"/>
      <c r="K2757" s="223" t="n"/>
      <c r="L2757" s="264" t="n"/>
      <c r="M2757" s="265" t="n"/>
      <c r="N2757" s="223" t="n"/>
      <c r="O2757" s="223" t="n"/>
      <c r="P2757" s="223" t="n"/>
      <c r="Q2757" s="223" t="n"/>
      <c r="R2757" s="223" t="n"/>
      <c r="S2757" s="223" t="n"/>
      <c r="T2757" s="223" t="n"/>
      <c r="U2757" s="86" t="n"/>
      <c r="V2757" s="86" t="n"/>
      <c r="W2757" s="223" t="n"/>
      <c r="X2757" s="223" t="n"/>
      <c r="Y2757" s="262" t="n"/>
      <c r="Z2757" s="226" t="n"/>
      <c r="AA2757" s="241" t="n"/>
      <c r="AB2757" s="237" t="n"/>
    </row>
    <row r="2758" ht="15" customHeight="1" s="283">
      <c r="A2758" s="109" t="n"/>
      <c r="B2758" s="222" t="n"/>
      <c r="C2758" s="223" t="n"/>
      <c r="D2758" s="223" t="n"/>
      <c r="E2758" s="223" t="n"/>
      <c r="F2758" s="223" t="n"/>
      <c r="G2758" s="223" t="n"/>
      <c r="H2758" s="223" t="n"/>
      <c r="I2758" s="258" t="n"/>
      <c r="J2758" s="186" t="n"/>
      <c r="K2758" s="223" t="n"/>
      <c r="L2758" s="264" t="n"/>
      <c r="M2758" s="265" t="n"/>
      <c r="N2758" s="223" t="n"/>
      <c r="O2758" s="223" t="n"/>
      <c r="P2758" s="223" t="n"/>
      <c r="Q2758" s="223" t="n"/>
      <c r="R2758" s="223" t="n"/>
      <c r="S2758" s="223" t="n"/>
      <c r="T2758" s="223" t="n"/>
      <c r="U2758" s="86" t="n"/>
      <c r="V2758" s="86" t="n"/>
      <c r="W2758" s="223" t="n"/>
      <c r="X2758" s="223" t="n"/>
      <c r="Y2758" s="262" t="n"/>
      <c r="Z2758" s="226" t="n"/>
      <c r="AA2758" s="241" t="n"/>
      <c r="AB2758" s="237" t="n"/>
    </row>
    <row r="2759" ht="15" customHeight="1" s="283">
      <c r="A2759" s="109" t="n"/>
      <c r="B2759" s="222" t="n"/>
      <c r="C2759" s="223" t="n"/>
      <c r="D2759" s="223" t="n"/>
      <c r="E2759" s="223" t="n"/>
      <c r="F2759" s="223" t="n"/>
      <c r="G2759" s="223" t="n"/>
      <c r="H2759" s="223" t="n"/>
      <c r="I2759" s="258" t="n"/>
      <c r="J2759" s="186" t="n"/>
      <c r="K2759" s="223" t="n"/>
      <c r="L2759" s="223" t="n"/>
      <c r="M2759" s="259" t="n"/>
      <c r="N2759" s="223" t="n"/>
      <c r="O2759" s="223" t="n"/>
      <c r="P2759" s="223" t="n"/>
      <c r="Q2759" s="223" t="n"/>
      <c r="R2759" s="223" t="n"/>
      <c r="S2759" s="223" t="n"/>
      <c r="T2759" s="223" t="n"/>
      <c r="U2759" s="86" t="n"/>
      <c r="V2759" s="86" t="n"/>
      <c r="W2759" s="223" t="n"/>
      <c r="X2759" s="223" t="n"/>
      <c r="Y2759" s="262" t="n"/>
      <c r="Z2759" s="226" t="n"/>
      <c r="AA2759" s="241" t="n"/>
      <c r="AB2759" s="237" t="n"/>
    </row>
    <row r="2760" ht="15" customHeight="1" s="283">
      <c r="A2760" s="109" t="n"/>
      <c r="B2760" s="222" t="n"/>
      <c r="C2760" s="223" t="n"/>
      <c r="D2760" s="223" t="n"/>
      <c r="E2760" s="223" t="n"/>
      <c r="F2760" s="223" t="n"/>
      <c r="G2760" s="223" t="n"/>
      <c r="H2760" s="223" t="n"/>
      <c r="I2760" s="258" t="n"/>
      <c r="J2760" s="186" t="n"/>
      <c r="K2760" s="223" t="n"/>
      <c r="L2760" s="264" t="n"/>
      <c r="M2760" s="265" t="n"/>
      <c r="N2760" s="223" t="n"/>
      <c r="O2760" s="223" t="n"/>
      <c r="P2760" s="223" t="n"/>
      <c r="Q2760" s="223" t="n"/>
      <c r="R2760" s="223" t="n"/>
      <c r="S2760" s="223" t="n"/>
      <c r="T2760" s="223" t="n"/>
      <c r="U2760" s="86" t="n"/>
      <c r="V2760" s="86" t="n"/>
      <c r="W2760" s="223" t="n"/>
      <c r="X2760" s="223" t="n"/>
      <c r="Y2760" s="262" t="n"/>
      <c r="Z2760" s="226" t="n"/>
      <c r="AA2760" s="241" t="n"/>
      <c r="AB2760" s="237" t="n"/>
    </row>
    <row r="2761" ht="15" customHeight="1" s="283">
      <c r="A2761" s="109" t="n"/>
      <c r="B2761" s="222" t="n"/>
      <c r="C2761" s="223" t="n"/>
      <c r="D2761" s="223" t="n"/>
      <c r="E2761" s="223" t="n"/>
      <c r="F2761" s="223" t="n"/>
      <c r="G2761" s="223" t="n"/>
      <c r="H2761" s="223" t="n"/>
      <c r="I2761" s="258" t="n"/>
      <c r="J2761" s="186" t="n"/>
      <c r="K2761" s="223" t="n"/>
      <c r="L2761" s="264" t="n"/>
      <c r="M2761" s="265" t="n"/>
      <c r="N2761" s="223" t="n"/>
      <c r="O2761" s="223" t="n"/>
      <c r="P2761" s="223" t="n"/>
      <c r="Q2761" s="223" t="n"/>
      <c r="R2761" s="223" t="n"/>
      <c r="S2761" s="223" t="n"/>
      <c r="T2761" s="223" t="n"/>
      <c r="U2761" s="86" t="n"/>
      <c r="V2761" s="86" t="n"/>
      <c r="W2761" s="223" t="n"/>
      <c r="X2761" s="223" t="n"/>
      <c r="Y2761" s="262" t="n"/>
      <c r="Z2761" s="226" t="n"/>
      <c r="AA2761" s="241" t="n"/>
      <c r="AB2761" s="237" t="n"/>
    </row>
    <row r="2762" ht="15" customHeight="1" s="283">
      <c r="A2762" s="109" t="n"/>
      <c r="B2762" s="222" t="n"/>
      <c r="C2762" s="223" t="n"/>
      <c r="D2762" s="223" t="n"/>
      <c r="E2762" s="223" t="n"/>
      <c r="F2762" s="223" t="n"/>
      <c r="G2762" s="223" t="n"/>
      <c r="H2762" s="223" t="n"/>
      <c r="I2762" s="258" t="n"/>
      <c r="J2762" s="186" t="n"/>
      <c r="K2762" s="223" t="n"/>
      <c r="L2762" s="264" t="n"/>
      <c r="M2762" s="265" t="n"/>
      <c r="N2762" s="223" t="n"/>
      <c r="O2762" s="223" t="n"/>
      <c r="P2762" s="223" t="n"/>
      <c r="Q2762" s="223" t="n"/>
      <c r="R2762" s="223" t="n"/>
      <c r="S2762" s="223" t="n"/>
      <c r="T2762" s="223" t="n"/>
      <c r="U2762" s="86" t="n"/>
      <c r="V2762" s="86" t="n"/>
      <c r="W2762" s="223" t="n"/>
      <c r="X2762" s="223" t="n"/>
      <c r="Y2762" s="262" t="n"/>
      <c r="Z2762" s="226" t="n"/>
      <c r="AA2762" s="241" t="n"/>
      <c r="AB2762" s="237" t="n"/>
    </row>
    <row r="2763" ht="15" customHeight="1" s="283">
      <c r="A2763" s="109" t="n"/>
      <c r="B2763" s="222" t="n"/>
      <c r="C2763" s="223" t="n"/>
      <c r="D2763" s="223" t="n"/>
      <c r="E2763" s="223" t="n"/>
      <c r="F2763" s="223" t="n"/>
      <c r="G2763" s="223" t="n"/>
      <c r="H2763" s="223" t="n"/>
      <c r="I2763" s="258" t="n"/>
      <c r="J2763" s="186" t="n"/>
      <c r="K2763" s="223" t="n"/>
      <c r="L2763" s="264" t="n"/>
      <c r="M2763" s="265" t="n"/>
      <c r="N2763" s="223" t="n"/>
      <c r="O2763" s="223" t="n"/>
      <c r="P2763" s="223" t="n"/>
      <c r="Q2763" s="223" t="n"/>
      <c r="R2763" s="223" t="n"/>
      <c r="S2763" s="223" t="n"/>
      <c r="T2763" s="223" t="n"/>
      <c r="U2763" s="86" t="n"/>
      <c r="V2763" s="86" t="n"/>
      <c r="W2763" s="223" t="n"/>
      <c r="X2763" s="223" t="n"/>
      <c r="Y2763" s="262" t="n"/>
      <c r="Z2763" s="226" t="n"/>
      <c r="AA2763" s="241" t="n"/>
      <c r="AB2763" s="237" t="n"/>
    </row>
    <row r="2764" ht="15" customHeight="1" s="283">
      <c r="A2764" s="109" t="n"/>
      <c r="B2764" s="222" t="n"/>
      <c r="C2764" s="223" t="n"/>
      <c r="D2764" s="223" t="n"/>
      <c r="E2764" s="223" t="n"/>
      <c r="F2764" s="223" t="n"/>
      <c r="G2764" s="223" t="n"/>
      <c r="H2764" s="223" t="n"/>
      <c r="I2764" s="258" t="n"/>
      <c r="J2764" s="186" t="n"/>
      <c r="K2764" s="223" t="n"/>
      <c r="L2764" s="264" t="n"/>
      <c r="M2764" s="265" t="n"/>
      <c r="N2764" s="223" t="n"/>
      <c r="O2764" s="223" t="n"/>
      <c r="P2764" s="223" t="n"/>
      <c r="Q2764" s="223" t="n"/>
      <c r="R2764" s="223" t="n"/>
      <c r="S2764" s="223" t="n"/>
      <c r="T2764" s="223" t="n"/>
      <c r="U2764" s="86" t="n"/>
      <c r="V2764" s="86" t="n"/>
      <c r="W2764" s="223" t="n"/>
      <c r="X2764" s="223" t="n"/>
      <c r="Y2764" s="262" t="n"/>
      <c r="Z2764" s="226" t="n"/>
      <c r="AA2764" s="241" t="n"/>
      <c r="AB2764" s="237" t="n"/>
    </row>
    <row r="2765" ht="15" customHeight="1" s="283">
      <c r="A2765" s="109" t="n"/>
      <c r="B2765" s="222" t="n"/>
      <c r="C2765" s="223" t="n"/>
      <c r="D2765" s="223" t="n"/>
      <c r="E2765" s="223" t="n"/>
      <c r="F2765" s="223" t="n"/>
      <c r="G2765" s="223" t="n"/>
      <c r="H2765" s="223" t="n"/>
      <c r="I2765" s="258" t="n"/>
      <c r="J2765" s="186" t="n"/>
      <c r="K2765" s="223" t="n"/>
      <c r="L2765" s="264" t="n"/>
      <c r="M2765" s="265" t="n"/>
      <c r="N2765" s="223" t="n"/>
      <c r="O2765" s="223" t="n"/>
      <c r="P2765" s="223" t="n"/>
      <c r="Q2765" s="223" t="n"/>
      <c r="R2765" s="223" t="n"/>
      <c r="S2765" s="223" t="n"/>
      <c r="T2765" s="223" t="n"/>
      <c r="U2765" s="86" t="n"/>
      <c r="V2765" s="86" t="n"/>
      <c r="W2765" s="223" t="n"/>
      <c r="X2765" s="223" t="n"/>
      <c r="Y2765" s="262" t="n"/>
      <c r="Z2765" s="226" t="n"/>
      <c r="AA2765" s="241" t="n"/>
      <c r="AB2765" s="237" t="n"/>
    </row>
    <row r="2766" ht="15" customHeight="1" s="283">
      <c r="A2766" s="109" t="n"/>
      <c r="B2766" s="222" t="n"/>
      <c r="C2766" s="223" t="n"/>
      <c r="D2766" s="223" t="n"/>
      <c r="E2766" s="223" t="n"/>
      <c r="F2766" s="223" t="n"/>
      <c r="G2766" s="223" t="n"/>
      <c r="H2766" s="223" t="n"/>
      <c r="I2766" s="258" t="n"/>
      <c r="J2766" s="186" t="n"/>
      <c r="K2766" s="223" t="n"/>
      <c r="L2766" s="264" t="n"/>
      <c r="M2766" s="265" t="n"/>
      <c r="N2766" s="223" t="n"/>
      <c r="O2766" s="223" t="n"/>
      <c r="P2766" s="223" t="n"/>
      <c r="Q2766" s="223" t="n"/>
      <c r="R2766" s="223" t="n"/>
      <c r="S2766" s="223" t="n"/>
      <c r="T2766" s="223" t="n"/>
      <c r="U2766" s="86" t="n"/>
      <c r="V2766" s="86" t="n"/>
      <c r="W2766" s="223" t="n"/>
      <c r="X2766" s="223" t="n"/>
      <c r="Y2766" s="262" t="n"/>
      <c r="Z2766" s="226" t="n"/>
      <c r="AA2766" s="241" t="n"/>
      <c r="AB2766" s="237" t="n"/>
    </row>
    <row r="2767" ht="15" customHeight="1" s="283">
      <c r="A2767" s="109" t="n"/>
      <c r="B2767" s="222" t="n"/>
      <c r="C2767" s="223" t="n"/>
      <c r="D2767" s="223" t="n"/>
      <c r="E2767" s="223" t="n"/>
      <c r="F2767" s="223" t="n"/>
      <c r="G2767" s="223" t="n"/>
      <c r="H2767" s="223" t="n"/>
      <c r="I2767" s="258" t="n"/>
      <c r="J2767" s="186" t="n"/>
      <c r="K2767" s="223" t="n"/>
      <c r="L2767" s="264" t="n"/>
      <c r="M2767" s="265" t="n"/>
      <c r="N2767" s="223" t="n"/>
      <c r="O2767" s="223" t="n"/>
      <c r="P2767" s="223" t="n"/>
      <c r="Q2767" s="223" t="n"/>
      <c r="R2767" s="223" t="n"/>
      <c r="S2767" s="223" t="n"/>
      <c r="T2767" s="223" t="n"/>
      <c r="U2767" s="86" t="n"/>
      <c r="V2767" s="86" t="n"/>
      <c r="W2767" s="223" t="n"/>
      <c r="X2767" s="223" t="n"/>
      <c r="Y2767" s="262" t="n"/>
      <c r="Z2767" s="226" t="n"/>
      <c r="AA2767" s="241" t="n"/>
      <c r="AB2767" s="237" t="n"/>
    </row>
    <row r="2768" ht="15" customHeight="1" s="283">
      <c r="A2768" s="109" t="n"/>
      <c r="B2768" s="222" t="n"/>
      <c r="C2768" s="223" t="n"/>
      <c r="D2768" s="223" t="n"/>
      <c r="E2768" s="223" t="n"/>
      <c r="F2768" s="223" t="n"/>
      <c r="G2768" s="223" t="n"/>
      <c r="H2768" s="223" t="n"/>
      <c r="I2768" s="258" t="n"/>
      <c r="J2768" s="186" t="n"/>
      <c r="K2768" s="223" t="n"/>
      <c r="L2768" s="264" t="n"/>
      <c r="M2768" s="265" t="n"/>
      <c r="N2768" s="223" t="n"/>
      <c r="O2768" s="223" t="n"/>
      <c r="P2768" s="223" t="n"/>
      <c r="Q2768" s="223" t="n"/>
      <c r="R2768" s="223" t="n"/>
      <c r="S2768" s="223" t="n"/>
      <c r="T2768" s="223" t="n"/>
      <c r="U2768" s="86" t="n"/>
      <c r="V2768" s="86" t="n"/>
      <c r="W2768" s="223" t="n"/>
      <c r="X2768" s="223" t="n"/>
      <c r="Y2768" s="262" t="n"/>
      <c r="Z2768" s="226" t="n"/>
      <c r="AA2768" s="241" t="n"/>
      <c r="AB2768" s="237" t="n"/>
    </row>
    <row r="2769" ht="15" customHeight="1" s="283">
      <c r="A2769" s="109" t="n"/>
      <c r="B2769" s="222" t="n"/>
      <c r="C2769" s="223" t="n"/>
      <c r="D2769" s="223" t="n"/>
      <c r="E2769" s="223" t="n"/>
      <c r="F2769" s="223" t="n"/>
      <c r="G2769" s="223" t="n"/>
      <c r="H2769" s="223" t="n"/>
      <c r="I2769" s="258" t="n"/>
      <c r="J2769" s="186" t="n"/>
      <c r="K2769" s="223" t="n"/>
      <c r="L2769" s="264" t="n"/>
      <c r="M2769" s="265" t="n"/>
      <c r="N2769" s="223" t="n"/>
      <c r="O2769" s="223" t="n"/>
      <c r="P2769" s="223" t="n"/>
      <c r="Q2769" s="223" t="n"/>
      <c r="R2769" s="223" t="n"/>
      <c r="S2769" s="223" t="n"/>
      <c r="T2769" s="223" t="n"/>
      <c r="U2769" s="86" t="n"/>
      <c r="V2769" s="86" t="n"/>
      <c r="W2769" s="223" t="n"/>
      <c r="X2769" s="223" t="n"/>
      <c r="Y2769" s="262" t="n"/>
      <c r="Z2769" s="226" t="n"/>
      <c r="AA2769" s="241" t="n"/>
      <c r="AB2769" s="237" t="n"/>
    </row>
    <row r="2770" ht="15" customHeight="1" s="283">
      <c r="A2770" s="109" t="n"/>
      <c r="B2770" s="222" t="n"/>
      <c r="C2770" s="223" t="n"/>
      <c r="D2770" s="223" t="n"/>
      <c r="E2770" s="223" t="n"/>
      <c r="F2770" s="223" t="n"/>
      <c r="G2770" s="223" t="n"/>
      <c r="H2770" s="223" t="n"/>
      <c r="I2770" s="258" t="n"/>
      <c r="J2770" s="186" t="n"/>
      <c r="K2770" s="223" t="n"/>
      <c r="L2770" s="264" t="n"/>
      <c r="M2770" s="265" t="n"/>
      <c r="N2770" s="223" t="n"/>
      <c r="O2770" s="223" t="n"/>
      <c r="P2770" s="223" t="n"/>
      <c r="Q2770" s="223" t="n"/>
      <c r="R2770" s="223" t="n"/>
      <c r="S2770" s="223" t="n"/>
      <c r="T2770" s="223" t="n"/>
      <c r="U2770" s="86" t="n"/>
      <c r="V2770" s="86" t="n"/>
      <c r="W2770" s="223" t="n"/>
      <c r="X2770" s="223" t="n"/>
      <c r="Y2770" s="262" t="n"/>
      <c r="Z2770" s="226" t="n"/>
      <c r="AA2770" s="241" t="n"/>
      <c r="AB2770" s="237" t="n"/>
    </row>
    <row r="2771" ht="15" customHeight="1" s="283">
      <c r="A2771" s="109" t="n"/>
      <c r="B2771" s="222" t="n"/>
      <c r="C2771" s="223" t="n"/>
      <c r="D2771" s="223" t="n"/>
      <c r="E2771" s="223" t="n"/>
      <c r="F2771" s="223" t="n"/>
      <c r="G2771" s="223" t="n"/>
      <c r="H2771" s="223" t="n"/>
      <c r="I2771" s="258" t="n"/>
      <c r="J2771" s="186" t="n"/>
      <c r="K2771" s="223" t="n"/>
      <c r="L2771" s="264" t="n"/>
      <c r="M2771" s="265" t="n"/>
      <c r="N2771" s="223" t="n"/>
      <c r="O2771" s="223" t="n"/>
      <c r="P2771" s="223" t="n"/>
      <c r="Q2771" s="223" t="n"/>
      <c r="R2771" s="223" t="n"/>
      <c r="S2771" s="223" t="n"/>
      <c r="T2771" s="223" t="n"/>
      <c r="U2771" s="86" t="n"/>
      <c r="V2771" s="86" t="n"/>
      <c r="W2771" s="223" t="n"/>
      <c r="X2771" s="223" t="n"/>
      <c r="Y2771" s="262" t="n"/>
      <c r="Z2771" s="226" t="n"/>
      <c r="AA2771" s="241" t="n"/>
      <c r="AB2771" s="237" t="n"/>
    </row>
    <row r="2772" ht="15" customHeight="1" s="283">
      <c r="A2772" s="109" t="n"/>
      <c r="B2772" s="222" t="n"/>
      <c r="C2772" s="223" t="n"/>
      <c r="D2772" s="223" t="n"/>
      <c r="E2772" s="223" t="n"/>
      <c r="F2772" s="223" t="n"/>
      <c r="G2772" s="223" t="n"/>
      <c r="H2772" s="223" t="n"/>
      <c r="I2772" s="258" t="n"/>
      <c r="J2772" s="186" t="n"/>
      <c r="K2772" s="223" t="n"/>
      <c r="L2772" s="264" t="n"/>
      <c r="M2772" s="265" t="n"/>
      <c r="N2772" s="223" t="n"/>
      <c r="O2772" s="223" t="n"/>
      <c r="P2772" s="223" t="n"/>
      <c r="Q2772" s="223" t="n"/>
      <c r="R2772" s="223" t="n"/>
      <c r="S2772" s="223" t="n"/>
      <c r="T2772" s="223" t="n"/>
      <c r="U2772" s="86" t="n"/>
      <c r="V2772" s="86" t="n"/>
      <c r="W2772" s="223" t="n"/>
      <c r="X2772" s="223" t="n"/>
      <c r="Y2772" s="262" t="n"/>
      <c r="Z2772" s="226" t="n"/>
      <c r="AA2772" s="241" t="n"/>
      <c r="AB2772" s="237" t="n"/>
    </row>
    <row r="2773" ht="15" customHeight="1" s="283">
      <c r="A2773" s="109" t="n"/>
      <c r="B2773" s="222" t="n"/>
      <c r="C2773" s="223" t="n"/>
      <c r="D2773" s="223" t="n"/>
      <c r="E2773" s="223" t="n"/>
      <c r="F2773" s="223" t="n"/>
      <c r="G2773" s="223" t="n"/>
      <c r="H2773" s="223" t="n"/>
      <c r="I2773" s="258" t="n"/>
      <c r="J2773" s="186" t="n"/>
      <c r="K2773" s="223" t="n"/>
      <c r="L2773" s="264" t="n"/>
      <c r="M2773" s="265" t="n"/>
      <c r="N2773" s="223" t="n"/>
      <c r="O2773" s="223" t="n"/>
      <c r="P2773" s="223" t="n"/>
      <c r="Q2773" s="223" t="n"/>
      <c r="R2773" s="223" t="n"/>
      <c r="S2773" s="223" t="n"/>
      <c r="T2773" s="223" t="n"/>
      <c r="U2773" s="86" t="n"/>
      <c r="V2773" s="86" t="n"/>
      <c r="W2773" s="223" t="n"/>
      <c r="X2773" s="223" t="n"/>
      <c r="Y2773" s="262" t="n"/>
      <c r="Z2773" s="226" t="n"/>
      <c r="AA2773" s="241" t="n"/>
      <c r="AB2773" s="237" t="n"/>
    </row>
    <row r="2774" ht="15" customHeight="1" s="283">
      <c r="A2774" s="109" t="n"/>
      <c r="B2774" s="222" t="n"/>
      <c r="C2774" s="223" t="n"/>
      <c r="D2774" s="223" t="n"/>
      <c r="E2774" s="223" t="n"/>
      <c r="F2774" s="223" t="n"/>
      <c r="G2774" s="223" t="n"/>
      <c r="H2774" s="223" t="n"/>
      <c r="I2774" s="258" t="n"/>
      <c r="J2774" s="186" t="n"/>
      <c r="K2774" s="223" t="n"/>
      <c r="L2774" s="264" t="n"/>
      <c r="M2774" s="265" t="n"/>
      <c r="N2774" s="223" t="n"/>
      <c r="O2774" s="223" t="n"/>
      <c r="P2774" s="223" t="n"/>
      <c r="Q2774" s="223" t="n"/>
      <c r="R2774" s="223" t="n"/>
      <c r="S2774" s="223" t="n"/>
      <c r="T2774" s="223" t="n"/>
      <c r="U2774" s="86" t="n"/>
      <c r="V2774" s="86" t="n"/>
      <c r="W2774" s="223" t="n"/>
      <c r="X2774" s="223" t="n"/>
      <c r="Y2774" s="262" t="n"/>
      <c r="Z2774" s="226" t="n"/>
      <c r="AA2774" s="241" t="n"/>
      <c r="AB2774" s="237" t="n"/>
    </row>
    <row r="2775" ht="15" customHeight="1" s="283">
      <c r="A2775" s="109" t="n"/>
      <c r="B2775" s="222" t="n"/>
      <c r="C2775" s="223" t="n"/>
      <c r="D2775" s="223" t="n"/>
      <c r="E2775" s="223" t="n"/>
      <c r="F2775" s="223" t="n"/>
      <c r="G2775" s="223" t="n"/>
      <c r="H2775" s="223" t="n"/>
      <c r="I2775" s="258" t="n"/>
      <c r="J2775" s="186" t="n"/>
      <c r="K2775" s="223" t="n"/>
      <c r="L2775" s="264" t="n"/>
      <c r="M2775" s="265" t="n"/>
      <c r="N2775" s="223" t="n"/>
      <c r="O2775" s="223" t="n"/>
      <c r="P2775" s="223" t="n"/>
      <c r="Q2775" s="223" t="n"/>
      <c r="R2775" s="223" t="n"/>
      <c r="S2775" s="223" t="n"/>
      <c r="T2775" s="223" t="n"/>
      <c r="U2775" s="86" t="n"/>
      <c r="V2775" s="86" t="n"/>
      <c r="W2775" s="223" t="n"/>
      <c r="X2775" s="223" t="n"/>
      <c r="Y2775" s="262" t="n"/>
      <c r="Z2775" s="226" t="n"/>
      <c r="AA2775" s="241" t="n"/>
      <c r="AB2775" s="237" t="n"/>
    </row>
    <row r="2776" ht="15" customHeight="1" s="283">
      <c r="A2776" s="109" t="n"/>
      <c r="B2776" s="222" t="n"/>
      <c r="C2776" s="223" t="n"/>
      <c r="D2776" s="223" t="n"/>
      <c r="E2776" s="223" t="n"/>
      <c r="F2776" s="223" t="n"/>
      <c r="G2776" s="223" t="n"/>
      <c r="H2776" s="223" t="n"/>
      <c r="I2776" s="258" t="n"/>
      <c r="J2776" s="186" t="n"/>
      <c r="K2776" s="223" t="n"/>
      <c r="L2776" s="264" t="n"/>
      <c r="M2776" s="265" t="n"/>
      <c r="N2776" s="223" t="n"/>
      <c r="O2776" s="223" t="n"/>
      <c r="P2776" s="223" t="n"/>
      <c r="Q2776" s="223" t="n"/>
      <c r="R2776" s="223" t="n"/>
      <c r="S2776" s="223" t="n"/>
      <c r="T2776" s="223" t="n"/>
      <c r="U2776" s="86" t="n"/>
      <c r="V2776" s="86" t="n"/>
      <c r="W2776" s="223" t="n"/>
      <c r="X2776" s="223" t="n"/>
      <c r="Y2776" s="262" t="n"/>
      <c r="Z2776" s="226" t="n"/>
      <c r="AA2776" s="241" t="n"/>
      <c r="AB2776" s="237" t="n"/>
    </row>
    <row r="2777" ht="15" customHeight="1" s="283">
      <c r="A2777" s="109" t="n"/>
      <c r="B2777" s="222" t="n"/>
      <c r="C2777" s="223" t="n"/>
      <c r="D2777" s="223" t="n"/>
      <c r="E2777" s="223" t="n"/>
      <c r="F2777" s="223" t="n"/>
      <c r="G2777" s="223" t="n"/>
      <c r="H2777" s="223" t="n"/>
      <c r="I2777" s="258" t="n"/>
      <c r="J2777" s="186" t="n"/>
      <c r="K2777" s="223" t="n"/>
      <c r="L2777" s="264" t="n"/>
      <c r="M2777" s="265" t="n"/>
      <c r="N2777" s="223" t="n"/>
      <c r="O2777" s="223" t="n"/>
      <c r="P2777" s="223" t="n"/>
      <c r="Q2777" s="223" t="n"/>
      <c r="R2777" s="223" t="n"/>
      <c r="S2777" s="223" t="n"/>
      <c r="T2777" s="223" t="n"/>
      <c r="U2777" s="86" t="n"/>
      <c r="V2777" s="86" t="n"/>
      <c r="W2777" s="223" t="n"/>
      <c r="X2777" s="223" t="n"/>
      <c r="Y2777" s="262" t="n"/>
      <c r="Z2777" s="226" t="n"/>
      <c r="AA2777" s="241" t="n"/>
      <c r="AB2777" s="237" t="n"/>
    </row>
    <row r="2778" ht="15" customHeight="1" s="283">
      <c r="A2778" s="109" t="n"/>
      <c r="B2778" s="222" t="n"/>
      <c r="C2778" s="223" t="n"/>
      <c r="D2778" s="223" t="n"/>
      <c r="E2778" s="223" t="n"/>
      <c r="F2778" s="223" t="n"/>
      <c r="G2778" s="223" t="n"/>
      <c r="H2778" s="223" t="n"/>
      <c r="I2778" s="258" t="n"/>
      <c r="J2778" s="186" t="n"/>
      <c r="K2778" s="223" t="n"/>
      <c r="L2778" s="264" t="n"/>
      <c r="M2778" s="265" t="n"/>
      <c r="N2778" s="223" t="n"/>
      <c r="O2778" s="223" t="n"/>
      <c r="P2778" s="223" t="n"/>
      <c r="Q2778" s="223" t="n"/>
      <c r="R2778" s="223" t="n"/>
      <c r="S2778" s="223" t="n"/>
      <c r="T2778" s="223" t="n"/>
      <c r="U2778" s="86" t="n"/>
      <c r="V2778" s="86" t="n"/>
      <c r="W2778" s="223" t="n"/>
      <c r="X2778" s="223" t="n"/>
      <c r="Y2778" s="262" t="n"/>
      <c r="Z2778" s="226" t="n"/>
      <c r="AA2778" s="241" t="n"/>
      <c r="AB2778" s="237" t="n"/>
    </row>
    <row r="2779" ht="15" customHeight="1" s="283">
      <c r="A2779" s="109" t="n"/>
      <c r="B2779" s="222" t="n"/>
      <c r="C2779" s="223" t="n"/>
      <c r="D2779" s="223" t="n"/>
      <c r="E2779" s="223" t="n"/>
      <c r="F2779" s="223" t="n"/>
      <c r="G2779" s="223" t="n"/>
      <c r="H2779" s="223" t="n"/>
      <c r="I2779" s="258" t="n"/>
      <c r="J2779" s="186" t="n"/>
      <c r="K2779" s="223" t="n"/>
      <c r="L2779" s="264" t="n"/>
      <c r="M2779" s="265" t="n"/>
      <c r="N2779" s="223" t="n"/>
      <c r="O2779" s="223" t="n"/>
      <c r="P2779" s="223" t="n"/>
      <c r="Q2779" s="223" t="n"/>
      <c r="R2779" s="223" t="n"/>
      <c r="S2779" s="223" t="n"/>
      <c r="T2779" s="223" t="n"/>
      <c r="U2779" s="86" t="n"/>
      <c r="V2779" s="86" t="n"/>
      <c r="W2779" s="223" t="n"/>
      <c r="X2779" s="223" t="n"/>
      <c r="Y2779" s="262" t="n"/>
      <c r="Z2779" s="226" t="n"/>
      <c r="AA2779" s="241" t="n"/>
      <c r="AB2779" s="237" t="n"/>
    </row>
    <row r="2780" ht="15" customHeight="1" s="283">
      <c r="A2780" s="109" t="n"/>
      <c r="B2780" s="222" t="n"/>
      <c r="C2780" s="223" t="n"/>
      <c r="D2780" s="223" t="n"/>
      <c r="E2780" s="223" t="n"/>
      <c r="F2780" s="223" t="n"/>
      <c r="G2780" s="223" t="n"/>
      <c r="H2780" s="223" t="n"/>
      <c r="I2780" s="258" t="n"/>
      <c r="J2780" s="186" t="n"/>
      <c r="K2780" s="223" t="n"/>
      <c r="L2780" s="264" t="n"/>
      <c r="M2780" s="265" t="n"/>
      <c r="N2780" s="223" t="n"/>
      <c r="O2780" s="223" t="n"/>
      <c r="P2780" s="223" t="n"/>
      <c r="Q2780" s="223" t="n"/>
      <c r="R2780" s="223" t="n"/>
      <c r="S2780" s="223" t="n"/>
      <c r="T2780" s="223" t="n"/>
      <c r="U2780" s="86" t="n"/>
      <c r="V2780" s="86" t="n"/>
      <c r="W2780" s="223" t="n"/>
      <c r="X2780" s="223" t="n"/>
      <c r="Y2780" s="262" t="n"/>
      <c r="Z2780" s="226" t="n"/>
      <c r="AA2780" s="241" t="n"/>
      <c r="AB2780" s="237" t="n"/>
    </row>
    <row r="2781" ht="15" customHeight="1" s="283">
      <c r="A2781" s="109" t="n"/>
      <c r="B2781" s="222" t="n"/>
      <c r="C2781" s="223" t="n"/>
      <c r="D2781" s="223" t="n"/>
      <c r="E2781" s="223" t="n"/>
      <c r="F2781" s="223" t="n"/>
      <c r="G2781" s="223" t="n"/>
      <c r="H2781" s="223" t="n"/>
      <c r="I2781" s="258" t="n"/>
      <c r="J2781" s="186" t="n"/>
      <c r="K2781" s="223" t="n"/>
      <c r="L2781" s="223" t="n"/>
      <c r="M2781" s="259" t="n"/>
      <c r="N2781" s="223" t="n"/>
      <c r="O2781" s="223" t="n"/>
      <c r="P2781" s="223" t="n"/>
      <c r="Q2781" s="223" t="n"/>
      <c r="R2781" s="223" t="n"/>
      <c r="S2781" s="223" t="n"/>
      <c r="T2781" s="223" t="n"/>
      <c r="U2781" s="86" t="n"/>
      <c r="V2781" s="86" t="n"/>
      <c r="W2781" s="223" t="n"/>
      <c r="X2781" s="223" t="n"/>
      <c r="Y2781" s="262" t="n"/>
      <c r="Z2781" s="226" t="n"/>
      <c r="AA2781" s="241" t="n"/>
      <c r="AB2781" s="237" t="n"/>
    </row>
    <row r="2782" ht="15" customHeight="1" s="283">
      <c r="A2782" s="109" t="n"/>
      <c r="B2782" s="222" t="n"/>
      <c r="C2782" s="223" t="n"/>
      <c r="D2782" s="223" t="n"/>
      <c r="E2782" s="223" t="n"/>
      <c r="F2782" s="223" t="n"/>
      <c r="G2782" s="223" t="n"/>
      <c r="H2782" s="223" t="n"/>
      <c r="I2782" s="258" t="n"/>
      <c r="J2782" s="186" t="n"/>
      <c r="K2782" s="223" t="n"/>
      <c r="L2782" s="264" t="n"/>
      <c r="M2782" s="265" t="n"/>
      <c r="N2782" s="223" t="n"/>
      <c r="O2782" s="223" t="n"/>
      <c r="P2782" s="223" t="n"/>
      <c r="Q2782" s="223" t="n"/>
      <c r="R2782" s="223" t="n"/>
      <c r="S2782" s="223" t="n"/>
      <c r="T2782" s="223" t="n"/>
      <c r="U2782" s="86" t="n"/>
      <c r="V2782" s="86" t="n"/>
      <c r="W2782" s="223" t="n"/>
      <c r="X2782" s="223" t="n"/>
      <c r="Y2782" s="262" t="n"/>
      <c r="Z2782" s="226" t="n"/>
      <c r="AA2782" s="241" t="n"/>
      <c r="AB2782" s="237" t="n"/>
    </row>
    <row r="2783" ht="15" customHeight="1" s="283">
      <c r="A2783" s="109" t="n"/>
      <c r="B2783" s="222" t="n"/>
      <c r="C2783" s="223" t="n"/>
      <c r="D2783" s="223" t="n"/>
      <c r="E2783" s="223" t="n"/>
      <c r="F2783" s="223" t="n"/>
      <c r="G2783" s="223" t="n"/>
      <c r="H2783" s="223" t="n"/>
      <c r="I2783" s="258" t="n"/>
      <c r="J2783" s="186" t="n"/>
      <c r="K2783" s="223" t="n"/>
      <c r="L2783" s="264" t="n"/>
      <c r="M2783" s="265" t="n"/>
      <c r="N2783" s="223" t="n"/>
      <c r="O2783" s="223" t="n"/>
      <c r="P2783" s="223" t="n"/>
      <c r="Q2783" s="223" t="n"/>
      <c r="R2783" s="223" t="n"/>
      <c r="S2783" s="223" t="n"/>
      <c r="T2783" s="223" t="n"/>
      <c r="U2783" s="86" t="n"/>
      <c r="V2783" s="86" t="n"/>
      <c r="W2783" s="223" t="n"/>
      <c r="X2783" s="223" t="n"/>
      <c r="Y2783" s="262" t="n"/>
      <c r="Z2783" s="226" t="n"/>
      <c r="AA2783" s="241" t="n"/>
      <c r="AB2783" s="237" t="n"/>
    </row>
    <row r="2784" ht="15" customHeight="1" s="283">
      <c r="A2784" s="109" t="n"/>
      <c r="B2784" s="222" t="n"/>
      <c r="C2784" s="223" t="n"/>
      <c r="D2784" s="223" t="n"/>
      <c r="E2784" s="223" t="n"/>
      <c r="F2784" s="223" t="n"/>
      <c r="G2784" s="223" t="n"/>
      <c r="H2784" s="223" t="n"/>
      <c r="I2784" s="258" t="n"/>
      <c r="J2784" s="186" t="n"/>
      <c r="K2784" s="223" t="n"/>
      <c r="L2784" s="264" t="n"/>
      <c r="M2784" s="265" t="n"/>
      <c r="N2784" s="223" t="n"/>
      <c r="O2784" s="223" t="n"/>
      <c r="P2784" s="223" t="n"/>
      <c r="Q2784" s="223" t="n"/>
      <c r="R2784" s="223" t="n"/>
      <c r="S2784" s="223" t="n"/>
      <c r="T2784" s="223" t="n"/>
      <c r="U2784" s="86" t="n"/>
      <c r="V2784" s="86" t="n"/>
      <c r="W2784" s="223" t="n"/>
      <c r="X2784" s="223" t="n"/>
      <c r="Y2784" s="262" t="n"/>
      <c r="Z2784" s="226" t="n"/>
      <c r="AA2784" s="241" t="n"/>
      <c r="AB2784" s="237" t="n"/>
    </row>
    <row r="2785" ht="15" customHeight="1" s="283">
      <c r="A2785" s="109" t="n"/>
      <c r="B2785" s="222" t="n"/>
      <c r="C2785" s="223" t="n"/>
      <c r="D2785" s="223" t="n"/>
      <c r="E2785" s="223" t="n"/>
      <c r="F2785" s="223" t="n"/>
      <c r="G2785" s="223" t="n"/>
      <c r="H2785" s="223" t="n"/>
      <c r="I2785" s="258" t="n"/>
      <c r="J2785" s="186" t="n"/>
      <c r="K2785" s="223" t="n"/>
      <c r="L2785" s="264" t="n"/>
      <c r="M2785" s="265" t="n"/>
      <c r="N2785" s="223" t="n"/>
      <c r="O2785" s="223" t="n"/>
      <c r="P2785" s="223" t="n"/>
      <c r="Q2785" s="223" t="n"/>
      <c r="R2785" s="223" t="n"/>
      <c r="S2785" s="223" t="n"/>
      <c r="T2785" s="223" t="n"/>
      <c r="U2785" s="86" t="n"/>
      <c r="V2785" s="86" t="n"/>
      <c r="W2785" s="223" t="n"/>
      <c r="X2785" s="223" t="n"/>
      <c r="Y2785" s="262" t="n"/>
      <c r="Z2785" s="226" t="n"/>
      <c r="AA2785" s="241" t="n"/>
      <c r="AB2785" s="237" t="n"/>
    </row>
    <row r="2786" ht="15" customHeight="1" s="283">
      <c r="A2786" s="109" t="n"/>
      <c r="B2786" s="222" t="n"/>
      <c r="C2786" s="223" t="n"/>
      <c r="D2786" s="223" t="n"/>
      <c r="E2786" s="223" t="n"/>
      <c r="F2786" s="223" t="n"/>
      <c r="G2786" s="223" t="n"/>
      <c r="H2786" s="223" t="n"/>
      <c r="I2786" s="258" t="n"/>
      <c r="J2786" s="186" t="n"/>
      <c r="K2786" s="223" t="n"/>
      <c r="L2786" s="264" t="n"/>
      <c r="M2786" s="265" t="n"/>
      <c r="N2786" s="223" t="n"/>
      <c r="O2786" s="223" t="n"/>
      <c r="P2786" s="223" t="n"/>
      <c r="Q2786" s="223" t="n"/>
      <c r="R2786" s="223" t="n"/>
      <c r="S2786" s="223" t="n"/>
      <c r="T2786" s="223" t="n"/>
      <c r="U2786" s="86" t="n"/>
      <c r="V2786" s="86" t="n"/>
      <c r="W2786" s="223" t="n"/>
      <c r="X2786" s="223" t="n"/>
      <c r="Y2786" s="262" t="n"/>
      <c r="Z2786" s="226" t="n"/>
      <c r="AA2786" s="241" t="n"/>
      <c r="AB2786" s="237" t="n"/>
    </row>
    <row r="2787" ht="15" customHeight="1" s="283">
      <c r="A2787" s="109" t="n"/>
      <c r="B2787" s="222" t="n"/>
      <c r="C2787" s="223" t="n"/>
      <c r="D2787" s="223" t="n"/>
      <c r="E2787" s="223" t="n"/>
      <c r="F2787" s="223" t="n"/>
      <c r="G2787" s="223" t="n"/>
      <c r="H2787" s="223" t="n"/>
      <c r="I2787" s="258" t="n"/>
      <c r="J2787" s="186" t="n"/>
      <c r="K2787" s="223" t="n"/>
      <c r="L2787" s="264" t="n"/>
      <c r="M2787" s="265" t="n"/>
      <c r="N2787" s="223" t="n"/>
      <c r="O2787" s="223" t="n"/>
      <c r="P2787" s="223" t="n"/>
      <c r="Q2787" s="223" t="n"/>
      <c r="R2787" s="223" t="n"/>
      <c r="S2787" s="223" t="n"/>
      <c r="T2787" s="223" t="n"/>
      <c r="U2787" s="86" t="n"/>
      <c r="V2787" s="86" t="n"/>
      <c r="W2787" s="223" t="n"/>
      <c r="X2787" s="223" t="n"/>
      <c r="Y2787" s="262" t="n"/>
      <c r="Z2787" s="226" t="n"/>
      <c r="AA2787" s="241" t="n"/>
      <c r="AB2787" s="237" t="n"/>
    </row>
    <row r="2788" ht="15" customHeight="1" s="283">
      <c r="A2788" s="109" t="n"/>
      <c r="B2788" s="222" t="n"/>
      <c r="C2788" s="223" t="n"/>
      <c r="D2788" s="223" t="n"/>
      <c r="E2788" s="223" t="n"/>
      <c r="F2788" s="223" t="n"/>
      <c r="G2788" s="223" t="n"/>
      <c r="H2788" s="223" t="n"/>
      <c r="I2788" s="258" t="n"/>
      <c r="J2788" s="186" t="n"/>
      <c r="K2788" s="223" t="n"/>
      <c r="L2788" s="264" t="n"/>
      <c r="M2788" s="265" t="n"/>
      <c r="N2788" s="223" t="n"/>
      <c r="O2788" s="223" t="n"/>
      <c r="P2788" s="223" t="n"/>
      <c r="Q2788" s="223" t="n"/>
      <c r="R2788" s="223" t="n"/>
      <c r="S2788" s="223" t="n"/>
      <c r="T2788" s="223" t="n"/>
      <c r="U2788" s="86" t="n"/>
      <c r="V2788" s="86" t="n"/>
      <c r="W2788" s="223" t="n"/>
      <c r="X2788" s="223" t="n"/>
      <c r="Y2788" s="262" t="n"/>
      <c r="Z2788" s="226" t="n"/>
      <c r="AA2788" s="241" t="n"/>
      <c r="AB2788" s="237" t="n"/>
    </row>
    <row r="2789" ht="15" customHeight="1" s="283">
      <c r="A2789" s="109" t="n"/>
      <c r="B2789" s="222" t="n"/>
      <c r="C2789" s="223" t="n"/>
      <c r="D2789" s="223" t="n"/>
      <c r="E2789" s="223" t="n"/>
      <c r="F2789" s="223" t="n"/>
      <c r="G2789" s="223" t="n"/>
      <c r="H2789" s="223" t="n"/>
      <c r="I2789" s="258" t="n"/>
      <c r="J2789" s="186" t="n"/>
      <c r="K2789" s="223" t="n"/>
      <c r="L2789" s="264" t="n"/>
      <c r="M2789" s="265" t="n"/>
      <c r="N2789" s="223" t="n"/>
      <c r="O2789" s="223" t="n"/>
      <c r="P2789" s="223" t="n"/>
      <c r="Q2789" s="223" t="n"/>
      <c r="R2789" s="223" t="n"/>
      <c r="S2789" s="223" t="n"/>
      <c r="T2789" s="223" t="n"/>
      <c r="U2789" s="86" t="n"/>
      <c r="V2789" s="86" t="n"/>
      <c r="W2789" s="223" t="n"/>
      <c r="X2789" s="223" t="n"/>
      <c r="Y2789" s="262" t="n"/>
      <c r="Z2789" s="226" t="n"/>
      <c r="AA2789" s="241" t="n"/>
      <c r="AB2789" s="237" t="n"/>
    </row>
    <row r="2790" ht="15" customHeight="1" s="283">
      <c r="A2790" s="109" t="n"/>
      <c r="B2790" s="222" t="n"/>
      <c r="C2790" s="223" t="n"/>
      <c r="D2790" s="223" t="n"/>
      <c r="E2790" s="223" t="n"/>
      <c r="F2790" s="223" t="n"/>
      <c r="G2790" s="223" t="n"/>
      <c r="H2790" s="223" t="n"/>
      <c r="I2790" s="258" t="n"/>
      <c r="J2790" s="186" t="n"/>
      <c r="K2790" s="223" t="n"/>
      <c r="L2790" s="264" t="n"/>
      <c r="M2790" s="265" t="n"/>
      <c r="N2790" s="223" t="n"/>
      <c r="O2790" s="223" t="n"/>
      <c r="P2790" s="223" t="n"/>
      <c r="Q2790" s="223" t="n"/>
      <c r="R2790" s="223" t="n"/>
      <c r="S2790" s="223" t="n"/>
      <c r="T2790" s="223" t="n"/>
      <c r="U2790" s="86" t="n"/>
      <c r="V2790" s="86" t="n"/>
      <c r="W2790" s="223" t="n"/>
      <c r="X2790" s="223" t="n"/>
      <c r="Y2790" s="262" t="n"/>
      <c r="Z2790" s="226" t="n"/>
      <c r="AA2790" s="241" t="n"/>
      <c r="AB2790" s="237" t="n"/>
    </row>
    <row r="2791" ht="15" customHeight="1" s="283">
      <c r="A2791" s="109" t="n"/>
      <c r="B2791" s="222" t="n"/>
      <c r="C2791" s="223" t="n"/>
      <c r="D2791" s="223" t="n"/>
      <c r="E2791" s="223" t="n"/>
      <c r="F2791" s="223" t="n"/>
      <c r="G2791" s="223" t="n"/>
      <c r="H2791" s="223" t="n"/>
      <c r="I2791" s="258" t="n"/>
      <c r="J2791" s="186" t="n"/>
      <c r="K2791" s="223" t="n"/>
      <c r="L2791" s="223" t="n"/>
      <c r="M2791" s="259" t="n"/>
      <c r="N2791" s="223" t="n"/>
      <c r="O2791" s="223" t="n"/>
      <c r="P2791" s="223" t="n"/>
      <c r="Q2791" s="223" t="n"/>
      <c r="R2791" s="223" t="n"/>
      <c r="S2791" s="223" t="n"/>
      <c r="T2791" s="223" t="n"/>
      <c r="U2791" s="86" t="n"/>
      <c r="V2791" s="86" t="n"/>
      <c r="W2791" s="223" t="n"/>
      <c r="X2791" s="223" t="n"/>
      <c r="Y2791" s="262" t="n"/>
      <c r="Z2791" s="226" t="n"/>
      <c r="AA2791" s="241" t="n"/>
      <c r="AB2791" s="237" t="n"/>
    </row>
    <row r="2792" ht="15" customHeight="1" s="283">
      <c r="A2792" s="109" t="n"/>
      <c r="B2792" s="222" t="n"/>
      <c r="C2792" s="223" t="n"/>
      <c r="D2792" s="223" t="n"/>
      <c r="E2792" s="223" t="n"/>
      <c r="F2792" s="223" t="n"/>
      <c r="G2792" s="223" t="n"/>
      <c r="H2792" s="223" t="n"/>
      <c r="I2792" s="258" t="n"/>
      <c r="J2792" s="186" t="n"/>
      <c r="K2792" s="223" t="n"/>
      <c r="L2792" s="264" t="n"/>
      <c r="M2792" s="265" t="n"/>
      <c r="N2792" s="223" t="n"/>
      <c r="O2792" s="223" t="n"/>
      <c r="P2792" s="223" t="n"/>
      <c r="Q2792" s="223" t="n"/>
      <c r="R2792" s="223" t="n"/>
      <c r="S2792" s="223" t="n"/>
      <c r="T2792" s="223" t="n"/>
      <c r="U2792" s="86" t="n"/>
      <c r="V2792" s="86" t="n"/>
      <c r="W2792" s="223" t="n"/>
      <c r="X2792" s="223" t="n"/>
      <c r="Y2792" s="262" t="n"/>
      <c r="Z2792" s="226" t="n"/>
      <c r="AA2792" s="241" t="n"/>
      <c r="AB2792" s="237" t="n"/>
    </row>
    <row r="2793" ht="15" customHeight="1" s="283">
      <c r="A2793" s="109" t="n"/>
      <c r="B2793" s="222" t="n"/>
      <c r="C2793" s="223" t="n"/>
      <c r="D2793" s="223" t="n"/>
      <c r="E2793" s="223" t="n"/>
      <c r="F2793" s="223" t="n"/>
      <c r="G2793" s="223" t="n"/>
      <c r="H2793" s="223" t="n"/>
      <c r="I2793" s="258" t="n"/>
      <c r="J2793" s="186" t="n"/>
      <c r="K2793" s="223" t="n"/>
      <c r="L2793" s="264" t="n"/>
      <c r="M2793" s="265" t="n"/>
      <c r="N2793" s="223" t="n"/>
      <c r="O2793" s="223" t="n"/>
      <c r="P2793" s="223" t="n"/>
      <c r="Q2793" s="223" t="n"/>
      <c r="R2793" s="223" t="n"/>
      <c r="S2793" s="223" t="n"/>
      <c r="T2793" s="223" t="n"/>
      <c r="U2793" s="86" t="n"/>
      <c r="V2793" s="86" t="n"/>
      <c r="W2793" s="223" t="n"/>
      <c r="X2793" s="223" t="n"/>
      <c r="Y2793" s="262" t="n"/>
      <c r="Z2793" s="226" t="n"/>
      <c r="AA2793" s="241" t="n"/>
      <c r="AB2793" s="237" t="n"/>
    </row>
    <row r="2794" ht="15" customHeight="1" s="283">
      <c r="A2794" s="109" t="n"/>
      <c r="B2794" s="222" t="n"/>
      <c r="C2794" s="223" t="n"/>
      <c r="D2794" s="223" t="n"/>
      <c r="E2794" s="223" t="n"/>
      <c r="F2794" s="223" t="n"/>
      <c r="G2794" s="223" t="n"/>
      <c r="H2794" s="223" t="n"/>
      <c r="I2794" s="258" t="n"/>
      <c r="J2794" s="186" t="n"/>
      <c r="K2794" s="223" t="n"/>
      <c r="L2794" s="264" t="n"/>
      <c r="M2794" s="265" t="n"/>
      <c r="N2794" s="223" t="n"/>
      <c r="O2794" s="223" t="n"/>
      <c r="P2794" s="223" t="n"/>
      <c r="Q2794" s="223" t="n"/>
      <c r="R2794" s="223" t="n"/>
      <c r="S2794" s="223" t="n"/>
      <c r="T2794" s="223" t="n"/>
      <c r="U2794" s="86" t="n"/>
      <c r="V2794" s="86" t="n"/>
      <c r="W2794" s="223" t="n"/>
      <c r="X2794" s="223" t="n"/>
      <c r="Y2794" s="262" t="n"/>
      <c r="Z2794" s="226" t="n"/>
      <c r="AA2794" s="241" t="n"/>
      <c r="AB2794" s="237" t="n"/>
    </row>
    <row r="2795" ht="15" customHeight="1" s="283">
      <c r="A2795" s="109" t="n"/>
      <c r="B2795" s="222" t="n"/>
      <c r="C2795" s="223" t="n"/>
      <c r="D2795" s="223" t="n"/>
      <c r="E2795" s="223" t="n"/>
      <c r="F2795" s="223" t="n"/>
      <c r="G2795" s="223" t="n"/>
      <c r="H2795" s="223" t="n"/>
      <c r="I2795" s="258" t="n"/>
      <c r="J2795" s="186" t="n"/>
      <c r="K2795" s="223" t="n"/>
      <c r="L2795" s="264" t="n"/>
      <c r="M2795" s="265" t="n"/>
      <c r="N2795" s="223" t="n"/>
      <c r="O2795" s="223" t="n"/>
      <c r="P2795" s="223" t="n"/>
      <c r="Q2795" s="223" t="n"/>
      <c r="R2795" s="223" t="n"/>
      <c r="S2795" s="223" t="n"/>
      <c r="T2795" s="223" t="n"/>
      <c r="U2795" s="86" t="n"/>
      <c r="V2795" s="86" t="n"/>
      <c r="W2795" s="223" t="n"/>
      <c r="X2795" s="223" t="n"/>
      <c r="Y2795" s="262" t="n"/>
      <c r="Z2795" s="226" t="n"/>
      <c r="AA2795" s="241" t="n"/>
      <c r="AB2795" s="237" t="n"/>
    </row>
    <row r="2796" ht="15" customHeight="1" s="283">
      <c r="A2796" s="109" t="n"/>
      <c r="B2796" s="222" t="n"/>
      <c r="C2796" s="223" t="n"/>
      <c r="D2796" s="223" t="n"/>
      <c r="E2796" s="223" t="n"/>
      <c r="F2796" s="223" t="n"/>
      <c r="G2796" s="223" t="n"/>
      <c r="H2796" s="223" t="n"/>
      <c r="I2796" s="258" t="n"/>
      <c r="J2796" s="186" t="n"/>
      <c r="K2796" s="223" t="n"/>
      <c r="L2796" s="264" t="n"/>
      <c r="M2796" s="265" t="n"/>
      <c r="N2796" s="223" t="n"/>
      <c r="O2796" s="223" t="n"/>
      <c r="P2796" s="223" t="n"/>
      <c r="Q2796" s="223" t="n"/>
      <c r="R2796" s="223" t="n"/>
      <c r="S2796" s="223" t="n"/>
      <c r="T2796" s="223" t="n"/>
      <c r="U2796" s="86" t="n"/>
      <c r="V2796" s="86" t="n"/>
      <c r="W2796" s="223" t="n"/>
      <c r="X2796" s="223" t="n"/>
      <c r="Y2796" s="262" t="n"/>
      <c r="Z2796" s="226" t="n"/>
      <c r="AA2796" s="241" t="n"/>
      <c r="AB2796" s="237" t="n"/>
    </row>
    <row r="2797" ht="15" customHeight="1" s="283">
      <c r="A2797" s="109" t="n"/>
      <c r="B2797" s="222" t="n"/>
      <c r="C2797" s="223" t="n"/>
      <c r="D2797" s="223" t="n"/>
      <c r="E2797" s="223" t="n"/>
      <c r="F2797" s="223" t="n"/>
      <c r="G2797" s="223" t="n"/>
      <c r="H2797" s="223" t="n"/>
      <c r="I2797" s="258" t="n"/>
      <c r="J2797" s="186" t="n"/>
      <c r="K2797" s="223" t="n"/>
      <c r="L2797" s="264" t="n"/>
      <c r="M2797" s="265" t="n"/>
      <c r="N2797" s="223" t="n"/>
      <c r="O2797" s="223" t="n"/>
      <c r="P2797" s="223" t="n"/>
      <c r="Q2797" s="223" t="n"/>
      <c r="R2797" s="223" t="n"/>
      <c r="S2797" s="223" t="n"/>
      <c r="T2797" s="223" t="n"/>
      <c r="U2797" s="86" t="n"/>
      <c r="V2797" s="86" t="n"/>
      <c r="W2797" s="223" t="n"/>
      <c r="X2797" s="223" t="n"/>
      <c r="Y2797" s="262" t="n"/>
      <c r="Z2797" s="226" t="n"/>
      <c r="AA2797" s="241" t="n"/>
      <c r="AB2797" s="237" t="n"/>
    </row>
    <row r="2798" ht="15" customHeight="1" s="283">
      <c r="A2798" s="109" t="n"/>
      <c r="B2798" s="222" t="n"/>
      <c r="C2798" s="223" t="n"/>
      <c r="D2798" s="223" t="n"/>
      <c r="E2798" s="223" t="n"/>
      <c r="F2798" s="223" t="n"/>
      <c r="G2798" s="223" t="n"/>
      <c r="H2798" s="223" t="n"/>
      <c r="I2798" s="258" t="n"/>
      <c r="J2798" s="186" t="n"/>
      <c r="K2798" s="223" t="n"/>
      <c r="L2798" s="264" t="n"/>
      <c r="M2798" s="265" t="n"/>
      <c r="N2798" s="223" t="n"/>
      <c r="O2798" s="223" t="n"/>
      <c r="P2798" s="223" t="n"/>
      <c r="Q2798" s="223" t="n"/>
      <c r="R2798" s="223" t="n"/>
      <c r="S2798" s="223" t="n"/>
      <c r="T2798" s="223" t="n"/>
      <c r="U2798" s="86" t="n"/>
      <c r="V2798" s="86" t="n"/>
      <c r="W2798" s="223" t="n"/>
      <c r="X2798" s="223" t="n"/>
      <c r="Y2798" s="262" t="n"/>
      <c r="Z2798" s="226" t="n"/>
      <c r="AA2798" s="241" t="n"/>
      <c r="AB2798" s="237" t="n"/>
    </row>
    <row r="2799" ht="15" customHeight="1" s="283">
      <c r="A2799" s="109" t="n"/>
      <c r="B2799" s="222" t="n"/>
      <c r="C2799" s="223" t="n"/>
      <c r="D2799" s="223" t="n"/>
      <c r="E2799" s="223" t="n"/>
      <c r="F2799" s="223" t="n"/>
      <c r="G2799" s="223" t="n"/>
      <c r="H2799" s="223" t="n"/>
      <c r="I2799" s="258" t="n"/>
      <c r="J2799" s="186" t="n"/>
      <c r="K2799" s="223" t="n"/>
      <c r="L2799" s="223" t="n"/>
      <c r="M2799" s="259" t="n"/>
      <c r="N2799" s="223" t="n"/>
      <c r="O2799" s="223" t="n"/>
      <c r="P2799" s="223" t="n"/>
      <c r="Q2799" s="223" t="n"/>
      <c r="R2799" s="223" t="n"/>
      <c r="S2799" s="223" t="n"/>
      <c r="T2799" s="223" t="n"/>
      <c r="U2799" s="86" t="n"/>
      <c r="V2799" s="86" t="n"/>
      <c r="W2799" s="223" t="n"/>
      <c r="X2799" s="223" t="n"/>
      <c r="Y2799" s="262" t="n"/>
      <c r="Z2799" s="226" t="n"/>
      <c r="AA2799" s="241" t="n"/>
      <c r="AB2799" s="237" t="n"/>
    </row>
    <row r="2800" ht="15" customHeight="1" s="283">
      <c r="A2800" s="109" t="n"/>
      <c r="B2800" s="222" t="n"/>
      <c r="C2800" s="223" t="n"/>
      <c r="D2800" s="223" t="n"/>
      <c r="E2800" s="223" t="n"/>
      <c r="F2800" s="223" t="n"/>
      <c r="G2800" s="223" t="n"/>
      <c r="H2800" s="223" t="n"/>
      <c r="I2800" s="258" t="n"/>
      <c r="J2800" s="186" t="n"/>
      <c r="K2800" s="223" t="n"/>
      <c r="L2800" s="264" t="n"/>
      <c r="M2800" s="265" t="n"/>
      <c r="N2800" s="223" t="n"/>
      <c r="O2800" s="223" t="n"/>
      <c r="P2800" s="223" t="n"/>
      <c r="Q2800" s="223" t="n"/>
      <c r="R2800" s="223" t="n"/>
      <c r="S2800" s="223" t="n"/>
      <c r="T2800" s="223" t="n"/>
      <c r="U2800" s="86" t="n"/>
      <c r="V2800" s="86" t="n"/>
      <c r="W2800" s="223" t="n"/>
      <c r="X2800" s="223" t="n"/>
      <c r="Y2800" s="262" t="n"/>
      <c r="Z2800" s="226" t="n"/>
      <c r="AA2800" s="241" t="n"/>
      <c r="AB2800" s="237" t="n"/>
    </row>
    <row r="2801" ht="15" customHeight="1" s="283">
      <c r="A2801" s="109" t="n"/>
      <c r="B2801" s="222" t="n"/>
      <c r="C2801" s="223" t="n"/>
      <c r="D2801" s="223" t="n"/>
      <c r="E2801" s="223" t="n"/>
      <c r="F2801" s="223" t="n"/>
      <c r="G2801" s="223" t="n"/>
      <c r="H2801" s="223" t="n"/>
      <c r="I2801" s="258" t="n"/>
      <c r="J2801" s="186" t="n"/>
      <c r="K2801" s="223" t="n"/>
      <c r="L2801" s="264" t="n"/>
      <c r="M2801" s="265" t="n"/>
      <c r="N2801" s="223" t="n"/>
      <c r="O2801" s="223" t="n"/>
      <c r="P2801" s="223" t="n"/>
      <c r="Q2801" s="223" t="n"/>
      <c r="R2801" s="223" t="n"/>
      <c r="S2801" s="223" t="n"/>
      <c r="T2801" s="223" t="n"/>
      <c r="U2801" s="86" t="n"/>
      <c r="V2801" s="86" t="n"/>
      <c r="W2801" s="223" t="n"/>
      <c r="X2801" s="223" t="n"/>
      <c r="Y2801" s="262" t="n"/>
      <c r="Z2801" s="226" t="n"/>
      <c r="AA2801" s="241" t="n"/>
      <c r="AB2801" s="237" t="n"/>
    </row>
    <row r="2802" ht="15" customHeight="1" s="283">
      <c r="A2802" s="109" t="n"/>
      <c r="B2802" s="222" t="n"/>
      <c r="C2802" s="223" t="n"/>
      <c r="D2802" s="223" t="n"/>
      <c r="E2802" s="223" t="n"/>
      <c r="F2802" s="223" t="n"/>
      <c r="G2802" s="223" t="n"/>
      <c r="H2802" s="223" t="n"/>
      <c r="I2802" s="258" t="n"/>
      <c r="J2802" s="186" t="n"/>
      <c r="K2802" s="223" t="n"/>
      <c r="L2802" s="264" t="n"/>
      <c r="M2802" s="265" t="n"/>
      <c r="N2802" s="223" t="n"/>
      <c r="O2802" s="223" t="n"/>
      <c r="P2802" s="223" t="n"/>
      <c r="Q2802" s="223" t="n"/>
      <c r="R2802" s="223" t="n"/>
      <c r="S2802" s="223" t="n"/>
      <c r="T2802" s="223" t="n"/>
      <c r="U2802" s="86" t="n"/>
      <c r="V2802" s="86" t="n"/>
      <c r="W2802" s="223" t="n"/>
      <c r="X2802" s="223" t="n"/>
      <c r="Y2802" s="262" t="n"/>
      <c r="Z2802" s="226" t="n"/>
      <c r="AA2802" s="241" t="n"/>
      <c r="AB2802" s="237" t="n"/>
    </row>
    <row r="2803" ht="15" customHeight="1" s="283">
      <c r="A2803" s="109" t="n"/>
      <c r="B2803" s="222" t="n"/>
      <c r="C2803" s="223" t="n"/>
      <c r="D2803" s="223" t="n"/>
      <c r="E2803" s="223" t="n"/>
      <c r="F2803" s="223" t="n"/>
      <c r="G2803" s="223" t="n"/>
      <c r="H2803" s="223" t="n"/>
      <c r="I2803" s="258" t="n"/>
      <c r="J2803" s="186" t="n"/>
      <c r="K2803" s="223" t="n"/>
      <c r="L2803" s="264" t="n"/>
      <c r="M2803" s="265" t="n"/>
      <c r="N2803" s="223" t="n"/>
      <c r="O2803" s="223" t="n"/>
      <c r="P2803" s="223" t="n"/>
      <c r="Q2803" s="223" t="n"/>
      <c r="R2803" s="223" t="n"/>
      <c r="S2803" s="223" t="n"/>
      <c r="T2803" s="223" t="n"/>
      <c r="U2803" s="86" t="n"/>
      <c r="V2803" s="86" t="n"/>
      <c r="W2803" s="223" t="n"/>
      <c r="X2803" s="223" t="n"/>
      <c r="Y2803" s="262" t="n"/>
      <c r="Z2803" s="226" t="n"/>
      <c r="AA2803" s="241" t="n"/>
      <c r="AB2803" s="237" t="n"/>
    </row>
    <row r="2804" ht="15" customHeight="1" s="283">
      <c r="A2804" s="109" t="n"/>
      <c r="B2804" s="222" t="n"/>
      <c r="C2804" s="223" t="n"/>
      <c r="D2804" s="223" t="n"/>
      <c r="E2804" s="223" t="n"/>
      <c r="F2804" s="223" t="n"/>
      <c r="G2804" s="223" t="n"/>
      <c r="H2804" s="223" t="n"/>
      <c r="I2804" s="258" t="n"/>
      <c r="J2804" s="186" t="n"/>
      <c r="K2804" s="223" t="n"/>
      <c r="L2804" s="264" t="n"/>
      <c r="M2804" s="265" t="n"/>
      <c r="N2804" s="223" t="n"/>
      <c r="O2804" s="223" t="n"/>
      <c r="P2804" s="223" t="n"/>
      <c r="Q2804" s="223" t="n"/>
      <c r="R2804" s="223" t="n"/>
      <c r="S2804" s="223" t="n"/>
      <c r="T2804" s="223" t="n"/>
      <c r="U2804" s="86" t="n"/>
      <c r="V2804" s="86" t="n"/>
      <c r="W2804" s="223" t="n"/>
      <c r="X2804" s="223" t="n"/>
      <c r="Y2804" s="262" t="n"/>
      <c r="Z2804" s="226" t="n"/>
      <c r="AA2804" s="241" t="n"/>
      <c r="AB2804" s="237" t="n"/>
    </row>
    <row r="2805" ht="15" customHeight="1" s="283">
      <c r="A2805" s="109" t="n"/>
      <c r="B2805" s="222" t="n"/>
      <c r="C2805" s="223" t="n"/>
      <c r="D2805" s="223" t="n"/>
      <c r="E2805" s="223" t="n"/>
      <c r="F2805" s="223" t="n"/>
      <c r="G2805" s="223" t="n"/>
      <c r="H2805" s="223" t="n"/>
      <c r="I2805" s="258" t="n"/>
      <c r="J2805" s="186" t="n"/>
      <c r="K2805" s="223" t="n"/>
      <c r="L2805" s="264" t="n"/>
      <c r="M2805" s="265" t="n"/>
      <c r="N2805" s="223" t="n"/>
      <c r="O2805" s="223" t="n"/>
      <c r="P2805" s="223" t="n"/>
      <c r="Q2805" s="223" t="n"/>
      <c r="R2805" s="223" t="n"/>
      <c r="S2805" s="223" t="n"/>
      <c r="T2805" s="223" t="n"/>
      <c r="U2805" s="86" t="n"/>
      <c r="V2805" s="86" t="n"/>
      <c r="W2805" s="223" t="n"/>
      <c r="X2805" s="223" t="n"/>
      <c r="Y2805" s="262" t="n"/>
      <c r="Z2805" s="226" t="n"/>
      <c r="AA2805" s="241" t="n"/>
      <c r="AB2805" s="237" t="n"/>
    </row>
    <row r="2806" ht="15" customHeight="1" s="283">
      <c r="A2806" s="109" t="n"/>
      <c r="B2806" s="222" t="n"/>
      <c r="C2806" s="223" t="n"/>
      <c r="D2806" s="223" t="n"/>
      <c r="E2806" s="223" t="n"/>
      <c r="F2806" s="223" t="n"/>
      <c r="G2806" s="223" t="n"/>
      <c r="H2806" s="223" t="n"/>
      <c r="I2806" s="258" t="n"/>
      <c r="J2806" s="186" t="n"/>
      <c r="K2806" s="223" t="n"/>
      <c r="L2806" s="264" t="n"/>
      <c r="M2806" s="265" t="n"/>
      <c r="N2806" s="223" t="n"/>
      <c r="O2806" s="223" t="n"/>
      <c r="P2806" s="223" t="n"/>
      <c r="Q2806" s="223" t="n"/>
      <c r="R2806" s="223" t="n"/>
      <c r="S2806" s="223" t="n"/>
      <c r="T2806" s="223" t="n"/>
      <c r="U2806" s="86" t="n"/>
      <c r="V2806" s="86" t="n"/>
      <c r="W2806" s="223" t="n"/>
      <c r="X2806" s="223" t="n"/>
      <c r="Y2806" s="262" t="n"/>
      <c r="Z2806" s="226" t="n"/>
      <c r="AA2806" s="241" t="n"/>
      <c r="AB2806" s="237" t="n"/>
    </row>
    <row r="2807" ht="15" customHeight="1" s="283">
      <c r="A2807" s="109" t="n"/>
      <c r="B2807" s="222" t="n"/>
      <c r="C2807" s="223" t="n"/>
      <c r="D2807" s="223" t="n"/>
      <c r="E2807" s="223" t="n"/>
      <c r="F2807" s="223" t="n"/>
      <c r="G2807" s="223" t="n"/>
      <c r="H2807" s="223" t="n"/>
      <c r="I2807" s="258" t="n"/>
      <c r="J2807" s="186" t="n"/>
      <c r="K2807" s="223" t="n"/>
      <c r="L2807" s="264" t="n"/>
      <c r="M2807" s="265" t="n"/>
      <c r="N2807" s="223" t="n"/>
      <c r="O2807" s="223" t="n"/>
      <c r="P2807" s="223" t="n"/>
      <c r="Q2807" s="223" t="n"/>
      <c r="R2807" s="223" t="n"/>
      <c r="S2807" s="223" t="n"/>
      <c r="T2807" s="223" t="n"/>
      <c r="U2807" s="86" t="n"/>
      <c r="V2807" s="86" t="n"/>
      <c r="W2807" s="223" t="n"/>
      <c r="X2807" s="223" t="n"/>
      <c r="Y2807" s="262" t="n"/>
      <c r="Z2807" s="226" t="n"/>
      <c r="AA2807" s="241" t="n"/>
      <c r="AB2807" s="237" t="n"/>
    </row>
    <row r="2808" ht="15" customHeight="1" s="283">
      <c r="A2808" s="109" t="n"/>
      <c r="B2808" s="222" t="n"/>
      <c r="C2808" s="223" t="n"/>
      <c r="D2808" s="223" t="n"/>
      <c r="E2808" s="223" t="n"/>
      <c r="F2808" s="223" t="n"/>
      <c r="G2808" s="223" t="n"/>
      <c r="H2808" s="223" t="n"/>
      <c r="I2808" s="258" t="n"/>
      <c r="J2808" s="186" t="n"/>
      <c r="K2808" s="223" t="n"/>
      <c r="L2808" s="264" t="n"/>
      <c r="M2808" s="265" t="n"/>
      <c r="N2808" s="223" t="n"/>
      <c r="O2808" s="223" t="n"/>
      <c r="P2808" s="223" t="n"/>
      <c r="Q2808" s="223" t="n"/>
      <c r="R2808" s="223" t="n"/>
      <c r="S2808" s="223" t="n"/>
      <c r="T2808" s="223" t="n"/>
      <c r="U2808" s="86" t="n"/>
      <c r="V2808" s="86" t="n"/>
      <c r="W2808" s="223" t="n"/>
      <c r="X2808" s="223" t="n"/>
      <c r="Y2808" s="262" t="n"/>
      <c r="Z2808" s="226" t="n"/>
      <c r="AA2808" s="241" t="n"/>
      <c r="AB2808" s="237" t="n"/>
    </row>
    <row r="2809" ht="15" customHeight="1" s="283">
      <c r="A2809" s="109" t="n"/>
      <c r="B2809" s="222" t="n"/>
      <c r="C2809" s="223" t="n"/>
      <c r="D2809" s="223" t="n"/>
      <c r="E2809" s="223" t="n"/>
      <c r="F2809" s="223" t="n"/>
      <c r="G2809" s="223" t="n"/>
      <c r="H2809" s="223" t="n"/>
      <c r="I2809" s="258" t="n"/>
      <c r="J2809" s="186" t="n"/>
      <c r="K2809" s="223" t="n"/>
      <c r="L2809" s="264" t="n"/>
      <c r="M2809" s="265" t="n"/>
      <c r="N2809" s="223" t="n"/>
      <c r="O2809" s="223" t="n"/>
      <c r="P2809" s="223" t="n"/>
      <c r="Q2809" s="223" t="n"/>
      <c r="R2809" s="223" t="n"/>
      <c r="S2809" s="223" t="n"/>
      <c r="T2809" s="223" t="n"/>
      <c r="U2809" s="86" t="n"/>
      <c r="V2809" s="86" t="n"/>
      <c r="W2809" s="223" t="n"/>
      <c r="X2809" s="223" t="n"/>
      <c r="Y2809" s="262" t="n"/>
      <c r="Z2809" s="226" t="n"/>
      <c r="AA2809" s="241" t="n"/>
      <c r="AB2809" s="237" t="n"/>
    </row>
    <row r="2810" ht="15" customHeight="1" s="283">
      <c r="A2810" s="109" t="n"/>
      <c r="B2810" s="222" t="n"/>
      <c r="C2810" s="223" t="n"/>
      <c r="D2810" s="223" t="n"/>
      <c r="E2810" s="223" t="n"/>
      <c r="F2810" s="223" t="n"/>
      <c r="G2810" s="223" t="n"/>
      <c r="H2810" s="223" t="n"/>
      <c r="I2810" s="258" t="n"/>
      <c r="J2810" s="186" t="n"/>
      <c r="K2810" s="223" t="n"/>
      <c r="L2810" s="264" t="n"/>
      <c r="M2810" s="265" t="n"/>
      <c r="N2810" s="223" t="n"/>
      <c r="O2810" s="223" t="n"/>
      <c r="P2810" s="223" t="n"/>
      <c r="Q2810" s="223" t="n"/>
      <c r="R2810" s="223" t="n"/>
      <c r="S2810" s="223" t="n"/>
      <c r="T2810" s="223" t="n"/>
      <c r="U2810" s="86" t="n"/>
      <c r="V2810" s="86" t="n"/>
      <c r="W2810" s="223" t="n"/>
      <c r="X2810" s="223" t="n"/>
      <c r="Y2810" s="262" t="n"/>
      <c r="Z2810" s="226" t="n"/>
      <c r="AA2810" s="241" t="n"/>
      <c r="AB2810" s="237" t="n"/>
    </row>
    <row r="2811" ht="15" customHeight="1" s="283">
      <c r="A2811" s="109" t="n"/>
      <c r="B2811" s="222" t="n"/>
      <c r="C2811" s="223" t="n"/>
      <c r="D2811" s="223" t="n"/>
      <c r="E2811" s="223" t="n"/>
      <c r="F2811" s="223" t="n"/>
      <c r="G2811" s="223" t="n"/>
      <c r="H2811" s="223" t="n"/>
      <c r="I2811" s="258" t="n"/>
      <c r="J2811" s="186" t="n"/>
      <c r="K2811" s="223" t="n"/>
      <c r="L2811" s="264" t="n"/>
      <c r="M2811" s="265" t="n"/>
      <c r="N2811" s="223" t="n"/>
      <c r="O2811" s="223" t="n"/>
      <c r="P2811" s="223" t="n"/>
      <c r="Q2811" s="223" t="n"/>
      <c r="R2811" s="223" t="n"/>
      <c r="S2811" s="223" t="n"/>
      <c r="T2811" s="223" t="n"/>
      <c r="U2811" s="86" t="n"/>
      <c r="V2811" s="86" t="n"/>
      <c r="W2811" s="223" t="n"/>
      <c r="X2811" s="223" t="n"/>
      <c r="Y2811" s="262" t="n"/>
      <c r="Z2811" s="226" t="n"/>
      <c r="AA2811" s="241" t="n"/>
      <c r="AB2811" s="237" t="n"/>
    </row>
    <row r="2812" ht="15" customHeight="1" s="283">
      <c r="A2812" s="109" t="n"/>
      <c r="B2812" s="222" t="n"/>
      <c r="C2812" s="223" t="n"/>
      <c r="D2812" s="223" t="n"/>
      <c r="E2812" s="223" t="n"/>
      <c r="F2812" s="223" t="n"/>
      <c r="G2812" s="223" t="n"/>
      <c r="H2812" s="223" t="n"/>
      <c r="I2812" s="258" t="n"/>
      <c r="J2812" s="186" t="n"/>
      <c r="K2812" s="223" t="n"/>
      <c r="L2812" s="264" t="n"/>
      <c r="M2812" s="265" t="n"/>
      <c r="N2812" s="223" t="n"/>
      <c r="O2812" s="223" t="n"/>
      <c r="P2812" s="223" t="n"/>
      <c r="Q2812" s="223" t="n"/>
      <c r="R2812" s="223" t="n"/>
      <c r="S2812" s="223" t="n"/>
      <c r="T2812" s="223" t="n"/>
      <c r="U2812" s="86" t="n"/>
      <c r="V2812" s="86" t="n"/>
      <c r="W2812" s="223" t="n"/>
      <c r="X2812" s="223" t="n"/>
      <c r="Y2812" s="262" t="n"/>
      <c r="Z2812" s="226" t="n"/>
      <c r="AA2812" s="241" t="n"/>
      <c r="AB2812" s="237" t="n"/>
    </row>
    <row r="2813" ht="15" customHeight="1" s="283">
      <c r="A2813" s="109" t="n"/>
      <c r="B2813" s="222" t="n"/>
      <c r="C2813" s="223" t="n"/>
      <c r="D2813" s="223" t="n"/>
      <c r="E2813" s="223" t="n"/>
      <c r="F2813" s="223" t="n"/>
      <c r="G2813" s="223" t="n"/>
      <c r="H2813" s="223" t="n"/>
      <c r="I2813" s="258" t="n"/>
      <c r="J2813" s="186" t="n"/>
      <c r="K2813" s="223" t="n"/>
      <c r="L2813" s="264" t="n"/>
      <c r="M2813" s="265" t="n"/>
      <c r="N2813" s="223" t="n"/>
      <c r="O2813" s="223" t="n"/>
      <c r="P2813" s="223" t="n"/>
      <c r="Q2813" s="223" t="n"/>
      <c r="R2813" s="223" t="n"/>
      <c r="S2813" s="223" t="n"/>
      <c r="T2813" s="223" t="n"/>
      <c r="U2813" s="86" t="n"/>
      <c r="V2813" s="86" t="n"/>
      <c r="W2813" s="223" t="n"/>
      <c r="X2813" s="223" t="n"/>
      <c r="Y2813" s="262" t="n"/>
      <c r="Z2813" s="226" t="n"/>
      <c r="AA2813" s="241" t="n"/>
      <c r="AB2813" s="237" t="n"/>
    </row>
    <row r="2814" ht="15" customHeight="1" s="283">
      <c r="A2814" s="109" t="n"/>
      <c r="B2814" s="222" t="n"/>
      <c r="C2814" s="223" t="n"/>
      <c r="D2814" s="223" t="n"/>
      <c r="E2814" s="223" t="n"/>
      <c r="F2814" s="223" t="n"/>
      <c r="G2814" s="223" t="n"/>
      <c r="H2814" s="223" t="n"/>
      <c r="I2814" s="258" t="n"/>
      <c r="J2814" s="186" t="n"/>
      <c r="K2814" s="223" t="n"/>
      <c r="L2814" s="264" t="n"/>
      <c r="M2814" s="265" t="n"/>
      <c r="N2814" s="223" t="n"/>
      <c r="O2814" s="223" t="n"/>
      <c r="P2814" s="223" t="n"/>
      <c r="Q2814" s="223" t="n"/>
      <c r="R2814" s="223" t="n"/>
      <c r="S2814" s="223" t="n"/>
      <c r="T2814" s="223" t="n"/>
      <c r="U2814" s="86" t="n"/>
      <c r="V2814" s="86" t="n"/>
      <c r="W2814" s="223" t="n"/>
      <c r="X2814" s="223" t="n"/>
      <c r="Y2814" s="262" t="n"/>
      <c r="Z2814" s="226" t="n"/>
      <c r="AA2814" s="241" t="n"/>
      <c r="AB2814" s="237" t="n"/>
    </row>
    <row r="2815" ht="15" customHeight="1" s="283">
      <c r="A2815" s="109" t="n"/>
      <c r="B2815" s="222" t="n"/>
      <c r="C2815" s="223" t="n"/>
      <c r="D2815" s="223" t="n"/>
      <c r="E2815" s="223" t="n"/>
      <c r="F2815" s="223" t="n"/>
      <c r="G2815" s="223" t="n"/>
      <c r="H2815" s="223" t="n"/>
      <c r="I2815" s="258" t="n"/>
      <c r="J2815" s="186" t="n"/>
      <c r="K2815" s="223" t="n"/>
      <c r="L2815" s="264" t="n"/>
      <c r="M2815" s="265" t="n"/>
      <c r="N2815" s="223" t="n"/>
      <c r="O2815" s="223" t="n"/>
      <c r="P2815" s="223" t="n"/>
      <c r="Q2815" s="223" t="n"/>
      <c r="R2815" s="223" t="n"/>
      <c r="S2815" s="223" t="n"/>
      <c r="T2815" s="223" t="n"/>
      <c r="U2815" s="86" t="n"/>
      <c r="V2815" s="86" t="n"/>
      <c r="W2815" s="223" t="n"/>
      <c r="X2815" s="223" t="n"/>
      <c r="Y2815" s="262" t="n"/>
      <c r="Z2815" s="226" t="n"/>
      <c r="AA2815" s="241" t="n"/>
      <c r="AB2815" s="237" t="n"/>
    </row>
    <row r="2816" ht="15" customHeight="1" s="283">
      <c r="A2816" s="109" t="n"/>
      <c r="B2816" s="222" t="n"/>
      <c r="C2816" s="223" t="n"/>
      <c r="D2816" s="223" t="n"/>
      <c r="E2816" s="223" t="n"/>
      <c r="F2816" s="223" t="n"/>
      <c r="G2816" s="223" t="n"/>
      <c r="H2816" s="223" t="n"/>
      <c r="I2816" s="258" t="n"/>
      <c r="J2816" s="186" t="n"/>
      <c r="K2816" s="223" t="n"/>
      <c r="L2816" s="264" t="n"/>
      <c r="M2816" s="265" t="n"/>
      <c r="N2816" s="223" t="n"/>
      <c r="O2816" s="223" t="n"/>
      <c r="P2816" s="223" t="n"/>
      <c r="Q2816" s="223" t="n"/>
      <c r="R2816" s="223" t="n"/>
      <c r="S2816" s="223" t="n"/>
      <c r="T2816" s="223" t="n"/>
      <c r="U2816" s="86" t="n"/>
      <c r="V2816" s="86" t="n"/>
      <c r="W2816" s="223" t="n"/>
      <c r="X2816" s="223" t="n"/>
      <c r="Y2816" s="262" t="n"/>
      <c r="Z2816" s="226" t="n"/>
      <c r="AA2816" s="241" t="n"/>
      <c r="AB2816" s="237" t="n"/>
    </row>
    <row r="2817" ht="15" customHeight="1" s="283">
      <c r="A2817" s="109" t="n"/>
      <c r="B2817" s="222" t="n"/>
      <c r="C2817" s="223" t="n"/>
      <c r="D2817" s="223" t="n"/>
      <c r="E2817" s="223" t="n"/>
      <c r="F2817" s="223" t="n"/>
      <c r="G2817" s="223" t="n"/>
      <c r="H2817" s="223" t="n"/>
      <c r="I2817" s="258" t="n"/>
      <c r="J2817" s="186" t="n"/>
      <c r="K2817" s="223" t="n"/>
      <c r="L2817" s="223" t="n"/>
      <c r="M2817" s="259" t="n"/>
      <c r="N2817" s="223" t="n"/>
      <c r="O2817" s="223" t="n"/>
      <c r="P2817" s="223" t="n"/>
      <c r="Q2817" s="223" t="n"/>
      <c r="R2817" s="223" t="n"/>
      <c r="S2817" s="223" t="n"/>
      <c r="T2817" s="223" t="n"/>
      <c r="U2817" s="86" t="n"/>
      <c r="V2817" s="86" t="n"/>
      <c r="W2817" s="223" t="n"/>
      <c r="X2817" s="223" t="n"/>
      <c r="Y2817" s="262" t="n"/>
      <c r="Z2817" s="226" t="n"/>
      <c r="AA2817" s="241" t="n"/>
      <c r="AB2817" s="237" t="n"/>
    </row>
    <row r="2818" ht="15" customHeight="1" s="283">
      <c r="A2818" s="109" t="n"/>
      <c r="B2818" s="222" t="n"/>
      <c r="C2818" s="223" t="n"/>
      <c r="D2818" s="223" t="n"/>
      <c r="E2818" s="223" t="n"/>
      <c r="F2818" s="223" t="n"/>
      <c r="G2818" s="223" t="n"/>
      <c r="H2818" s="223" t="n"/>
      <c r="I2818" s="258" t="n"/>
      <c r="J2818" s="186" t="n"/>
      <c r="K2818" s="223" t="n"/>
      <c r="L2818" s="223" t="n"/>
      <c r="M2818" s="259" t="n"/>
      <c r="N2818" s="223" t="n"/>
      <c r="O2818" s="223" t="n"/>
      <c r="P2818" s="223" t="n"/>
      <c r="Q2818" s="223" t="n"/>
      <c r="R2818" s="223" t="n"/>
      <c r="S2818" s="223" t="n"/>
      <c r="T2818" s="223" t="n"/>
      <c r="U2818" s="86" t="n"/>
      <c r="V2818" s="86" t="n"/>
      <c r="W2818" s="223" t="n"/>
      <c r="X2818" s="223" t="n"/>
      <c r="Y2818" s="262" t="n"/>
      <c r="Z2818" s="226" t="n"/>
      <c r="AA2818" s="241" t="n"/>
      <c r="AB2818" s="237" t="n"/>
    </row>
    <row r="2819" ht="15" customHeight="1" s="283">
      <c r="A2819" s="109" t="n"/>
      <c r="B2819" s="222" t="n"/>
      <c r="C2819" s="223" t="n"/>
      <c r="D2819" s="223" t="n"/>
      <c r="E2819" s="223" t="n"/>
      <c r="F2819" s="223" t="n"/>
      <c r="G2819" s="223" t="n"/>
      <c r="H2819" s="223" t="n"/>
      <c r="I2819" s="258" t="n"/>
      <c r="J2819" s="186" t="n"/>
      <c r="K2819" s="223" t="n"/>
      <c r="L2819" s="223" t="n"/>
      <c r="M2819" s="259" t="n"/>
      <c r="N2819" s="223" t="n"/>
      <c r="O2819" s="223" t="n"/>
      <c r="P2819" s="223" t="n"/>
      <c r="Q2819" s="223" t="n"/>
      <c r="R2819" s="223" t="n"/>
      <c r="S2819" s="223" t="n"/>
      <c r="T2819" s="223" t="n"/>
      <c r="U2819" s="86" t="n"/>
      <c r="V2819" s="86" t="n"/>
      <c r="W2819" s="223" t="n"/>
      <c r="X2819" s="223" t="n"/>
      <c r="Y2819" s="262" t="n"/>
      <c r="Z2819" s="226" t="n"/>
      <c r="AA2819" s="241" t="n"/>
      <c r="AB2819" s="237" t="n"/>
    </row>
    <row r="2820" ht="15" customHeight="1" s="283">
      <c r="A2820" s="109" t="n"/>
      <c r="B2820" s="222" t="n"/>
      <c r="C2820" s="223" t="n"/>
      <c r="D2820" s="223" t="n"/>
      <c r="E2820" s="223" t="n"/>
      <c r="F2820" s="223" t="n"/>
      <c r="G2820" s="223" t="n"/>
      <c r="H2820" s="223" t="n"/>
      <c r="I2820" s="258" t="n"/>
      <c r="J2820" s="186" t="n"/>
      <c r="K2820" s="223" t="n"/>
      <c r="L2820" s="264" t="n"/>
      <c r="M2820" s="265" t="n"/>
      <c r="N2820" s="223" t="n"/>
      <c r="O2820" s="223" t="n"/>
      <c r="P2820" s="223" t="n"/>
      <c r="Q2820" s="223" t="n"/>
      <c r="R2820" s="223" t="n"/>
      <c r="S2820" s="223" t="n"/>
      <c r="T2820" s="223" t="n"/>
      <c r="U2820" s="86" t="n"/>
      <c r="V2820" s="86" t="n"/>
      <c r="W2820" s="223" t="n"/>
      <c r="X2820" s="223" t="n"/>
      <c r="Y2820" s="262" t="n"/>
      <c r="Z2820" s="226" t="n"/>
      <c r="AA2820" s="241" t="n"/>
      <c r="AB2820" s="237" t="n"/>
    </row>
    <row r="2821" ht="15" customHeight="1" s="283">
      <c r="A2821" s="109" t="n"/>
      <c r="B2821" s="222" t="n"/>
      <c r="C2821" s="223" t="n"/>
      <c r="D2821" s="223" t="n"/>
      <c r="E2821" s="223" t="n"/>
      <c r="F2821" s="223" t="n"/>
      <c r="G2821" s="223" t="n"/>
      <c r="H2821" s="223" t="n"/>
      <c r="I2821" s="258" t="n"/>
      <c r="J2821" s="186" t="n"/>
      <c r="K2821" s="223" t="n"/>
      <c r="L2821" s="223" t="n"/>
      <c r="M2821" s="259" t="n"/>
      <c r="N2821" s="223" t="n"/>
      <c r="O2821" s="223" t="n"/>
      <c r="P2821" s="223" t="n"/>
      <c r="Q2821" s="223" t="n"/>
      <c r="R2821" s="223" t="n"/>
      <c r="S2821" s="223" t="n"/>
      <c r="T2821" s="223" t="n"/>
      <c r="U2821" s="86" t="n"/>
      <c r="V2821" s="86" t="n"/>
      <c r="W2821" s="223" t="n"/>
      <c r="X2821" s="223" t="n"/>
      <c r="Y2821" s="262" t="n"/>
      <c r="Z2821" s="226" t="n"/>
      <c r="AA2821" s="241" t="n"/>
      <c r="AB2821" s="237" t="n"/>
    </row>
    <row r="2822" ht="15" customHeight="1" s="283">
      <c r="A2822" s="109" t="n"/>
      <c r="B2822" s="222" t="n"/>
      <c r="C2822" s="223" t="n"/>
      <c r="D2822" s="223" t="n"/>
      <c r="E2822" s="223" t="n"/>
      <c r="F2822" s="223" t="n"/>
      <c r="G2822" s="223" t="n"/>
      <c r="H2822" s="223" t="n"/>
      <c r="I2822" s="258" t="n"/>
      <c r="J2822" s="186" t="n"/>
      <c r="K2822" s="223" t="n"/>
      <c r="L2822" s="264" t="n"/>
      <c r="M2822" s="265" t="n"/>
      <c r="N2822" s="223" t="n"/>
      <c r="O2822" s="223" t="n"/>
      <c r="P2822" s="223" t="n"/>
      <c r="Q2822" s="223" t="n"/>
      <c r="R2822" s="223" t="n"/>
      <c r="S2822" s="223" t="n"/>
      <c r="T2822" s="223" t="n"/>
      <c r="U2822" s="86" t="n"/>
      <c r="V2822" s="86" t="n"/>
      <c r="W2822" s="223" t="n"/>
      <c r="X2822" s="223" t="n"/>
      <c r="Y2822" s="262" t="n"/>
      <c r="Z2822" s="226" t="n"/>
      <c r="AA2822" s="241" t="n"/>
      <c r="AB2822" s="237" t="n"/>
    </row>
    <row r="2823" ht="15" customHeight="1" s="283">
      <c r="A2823" s="109" t="n"/>
      <c r="B2823" s="222" t="n"/>
      <c r="C2823" s="223" t="n"/>
      <c r="D2823" s="223" t="n"/>
      <c r="E2823" s="223" t="n"/>
      <c r="F2823" s="223" t="n"/>
      <c r="G2823" s="223" t="n"/>
      <c r="H2823" s="223" t="n"/>
      <c r="I2823" s="258" t="n"/>
      <c r="J2823" s="186" t="n"/>
      <c r="K2823" s="223" t="n"/>
      <c r="L2823" s="264" t="n"/>
      <c r="M2823" s="265" t="n"/>
      <c r="N2823" s="223" t="n"/>
      <c r="O2823" s="223" t="n"/>
      <c r="P2823" s="223" t="n"/>
      <c r="Q2823" s="223" t="n"/>
      <c r="R2823" s="223" t="n"/>
      <c r="S2823" s="223" t="n"/>
      <c r="T2823" s="223" t="n"/>
      <c r="U2823" s="86" t="n"/>
      <c r="V2823" s="86" t="n"/>
      <c r="W2823" s="223" t="n"/>
      <c r="X2823" s="223" t="n"/>
      <c r="Y2823" s="262" t="n"/>
      <c r="Z2823" s="226" t="n"/>
      <c r="AA2823" s="241" t="n"/>
      <c r="AB2823" s="237" t="n"/>
    </row>
    <row r="2824" ht="15" customHeight="1" s="283">
      <c r="A2824" s="109" t="n"/>
      <c r="B2824" s="222" t="n"/>
      <c r="C2824" s="223" t="n"/>
      <c r="D2824" s="223" t="n"/>
      <c r="E2824" s="223" t="n"/>
      <c r="F2824" s="223" t="n"/>
      <c r="G2824" s="223" t="n"/>
      <c r="H2824" s="223" t="n"/>
      <c r="I2824" s="258" t="n"/>
      <c r="J2824" s="186" t="n"/>
      <c r="K2824" s="223" t="n"/>
      <c r="L2824" s="264" t="n"/>
      <c r="M2824" s="265" t="n"/>
      <c r="N2824" s="223" t="n"/>
      <c r="O2824" s="223" t="n"/>
      <c r="P2824" s="223" t="n"/>
      <c r="Q2824" s="223" t="n"/>
      <c r="R2824" s="223" t="n"/>
      <c r="S2824" s="223" t="n"/>
      <c r="T2824" s="223" t="n"/>
      <c r="U2824" s="86" t="n"/>
      <c r="V2824" s="86" t="n"/>
      <c r="W2824" s="223" t="n"/>
      <c r="X2824" s="223" t="n"/>
      <c r="Y2824" s="262" t="n"/>
      <c r="Z2824" s="226" t="n"/>
      <c r="AA2824" s="241" t="n"/>
      <c r="AB2824" s="237" t="n"/>
    </row>
    <row r="2825" ht="15" customHeight="1" s="283">
      <c r="A2825" s="109" t="n"/>
      <c r="B2825" s="222" t="n"/>
      <c r="C2825" s="223" t="n"/>
      <c r="D2825" s="223" t="n"/>
      <c r="E2825" s="223" t="n"/>
      <c r="F2825" s="223" t="n"/>
      <c r="G2825" s="223" t="n"/>
      <c r="H2825" s="223" t="n"/>
      <c r="I2825" s="258" t="n"/>
      <c r="J2825" s="186" t="n"/>
      <c r="K2825" s="223" t="n"/>
      <c r="L2825" s="264" t="n"/>
      <c r="M2825" s="265" t="n"/>
      <c r="N2825" s="223" t="n"/>
      <c r="O2825" s="223" t="n"/>
      <c r="P2825" s="223" t="n"/>
      <c r="Q2825" s="223" t="n"/>
      <c r="R2825" s="223" t="n"/>
      <c r="S2825" s="223" t="n"/>
      <c r="T2825" s="223" t="n"/>
      <c r="U2825" s="86" t="n"/>
      <c r="V2825" s="86" t="n"/>
      <c r="W2825" s="223" t="n"/>
      <c r="X2825" s="223" t="n"/>
      <c r="Y2825" s="262" t="n"/>
      <c r="Z2825" s="226" t="n"/>
      <c r="AA2825" s="241" t="n"/>
      <c r="AB2825" s="237" t="n"/>
    </row>
    <row r="2826" ht="15" customHeight="1" s="283">
      <c r="A2826" s="109" t="n"/>
      <c r="B2826" s="222" t="n"/>
      <c r="C2826" s="223" t="n"/>
      <c r="D2826" s="223" t="n"/>
      <c r="E2826" s="223" t="n"/>
      <c r="F2826" s="223" t="n"/>
      <c r="G2826" s="223" t="n"/>
      <c r="H2826" s="223" t="n"/>
      <c r="I2826" s="258" t="n"/>
      <c r="J2826" s="186" t="n"/>
      <c r="K2826" s="223" t="n"/>
      <c r="L2826" s="264" t="n"/>
      <c r="M2826" s="265" t="n"/>
      <c r="N2826" s="223" t="n"/>
      <c r="O2826" s="223" t="n"/>
      <c r="P2826" s="223" t="n"/>
      <c r="Q2826" s="223" t="n"/>
      <c r="R2826" s="223" t="n"/>
      <c r="S2826" s="223" t="n"/>
      <c r="T2826" s="223" t="n"/>
      <c r="U2826" s="86" t="n"/>
      <c r="V2826" s="86" t="n"/>
      <c r="W2826" s="223" t="n"/>
      <c r="X2826" s="223" t="n"/>
      <c r="Y2826" s="262" t="n"/>
      <c r="Z2826" s="226" t="n"/>
      <c r="AA2826" s="241" t="n"/>
      <c r="AB2826" s="237" t="n"/>
    </row>
    <row r="2827" ht="15" customHeight="1" s="283">
      <c r="A2827" s="109" t="n"/>
      <c r="B2827" s="222" t="n"/>
      <c r="C2827" s="223" t="n"/>
      <c r="D2827" s="223" t="n"/>
      <c r="E2827" s="223" t="n"/>
      <c r="F2827" s="223" t="n"/>
      <c r="G2827" s="223" t="n"/>
      <c r="H2827" s="223" t="n"/>
      <c r="I2827" s="258" t="n"/>
      <c r="J2827" s="186" t="n"/>
      <c r="K2827" s="223" t="n"/>
      <c r="L2827" s="264" t="n"/>
      <c r="M2827" s="265" t="n"/>
      <c r="N2827" s="223" t="n"/>
      <c r="O2827" s="223" t="n"/>
      <c r="P2827" s="223" t="n"/>
      <c r="Q2827" s="223" t="n"/>
      <c r="R2827" s="223" t="n"/>
      <c r="S2827" s="223" t="n"/>
      <c r="T2827" s="223" t="n"/>
      <c r="U2827" s="86" t="n"/>
      <c r="V2827" s="86" t="n"/>
      <c r="W2827" s="223" t="n"/>
      <c r="X2827" s="223" t="n"/>
      <c r="Y2827" s="262" t="n"/>
      <c r="Z2827" s="226" t="n"/>
      <c r="AA2827" s="241" t="n"/>
      <c r="AB2827" s="237" t="n"/>
    </row>
    <row r="2828" ht="15" customHeight="1" s="283">
      <c r="A2828" s="109" t="n"/>
      <c r="B2828" s="222" t="n"/>
      <c r="C2828" s="223" t="n"/>
      <c r="D2828" s="223" t="n"/>
      <c r="E2828" s="223" t="n"/>
      <c r="F2828" s="223" t="n"/>
      <c r="G2828" s="223" t="n"/>
      <c r="H2828" s="223" t="n"/>
      <c r="I2828" s="258" t="n"/>
      <c r="J2828" s="186" t="n"/>
      <c r="K2828" s="223" t="n"/>
      <c r="L2828" s="264" t="n"/>
      <c r="M2828" s="265" t="n"/>
      <c r="N2828" s="223" t="n"/>
      <c r="O2828" s="223" t="n"/>
      <c r="P2828" s="223" t="n"/>
      <c r="Q2828" s="223" t="n"/>
      <c r="R2828" s="223" t="n"/>
      <c r="S2828" s="223" t="n"/>
      <c r="T2828" s="223" t="n"/>
      <c r="U2828" s="86" t="n"/>
      <c r="V2828" s="86" t="n"/>
      <c r="W2828" s="223" t="n"/>
      <c r="X2828" s="223" t="n"/>
      <c r="Y2828" s="262" t="n"/>
      <c r="Z2828" s="226" t="n"/>
      <c r="AA2828" s="241" t="n"/>
      <c r="AB2828" s="237" t="n"/>
    </row>
    <row r="2829" ht="15" customHeight="1" s="283">
      <c r="A2829" s="109" t="n"/>
      <c r="B2829" s="222" t="n"/>
      <c r="C2829" s="223" t="n"/>
      <c r="D2829" s="223" t="n"/>
      <c r="E2829" s="223" t="n"/>
      <c r="F2829" s="223" t="n"/>
      <c r="G2829" s="223" t="n"/>
      <c r="H2829" s="223" t="n"/>
      <c r="I2829" s="258" t="n"/>
      <c r="J2829" s="186" t="n"/>
      <c r="K2829" s="223" t="n"/>
      <c r="L2829" s="264" t="n"/>
      <c r="M2829" s="265" t="n"/>
      <c r="N2829" s="223" t="n"/>
      <c r="O2829" s="223" t="n"/>
      <c r="P2829" s="223" t="n"/>
      <c r="Q2829" s="223" t="n"/>
      <c r="R2829" s="223" t="n"/>
      <c r="S2829" s="223" t="n"/>
      <c r="T2829" s="223" t="n"/>
      <c r="U2829" s="86" t="n"/>
      <c r="V2829" s="86" t="n"/>
      <c r="W2829" s="223" t="n"/>
      <c r="X2829" s="223" t="n"/>
      <c r="Y2829" s="262" t="n"/>
      <c r="Z2829" s="226" t="n"/>
      <c r="AA2829" s="241" t="n"/>
      <c r="AB2829" s="237" t="n"/>
    </row>
    <row r="2830" ht="15" customHeight="1" s="283">
      <c r="A2830" s="109" t="n"/>
      <c r="B2830" s="222" t="n"/>
      <c r="C2830" s="223" t="n"/>
      <c r="D2830" s="223" t="n"/>
      <c r="E2830" s="223" t="n"/>
      <c r="F2830" s="223" t="n"/>
      <c r="G2830" s="223" t="n"/>
      <c r="H2830" s="223" t="n"/>
      <c r="I2830" s="258" t="n"/>
      <c r="J2830" s="186" t="n"/>
      <c r="K2830" s="223" t="n"/>
      <c r="L2830" s="264" t="n"/>
      <c r="M2830" s="265" t="n"/>
      <c r="N2830" s="223" t="n"/>
      <c r="O2830" s="223" t="n"/>
      <c r="P2830" s="223" t="n"/>
      <c r="Q2830" s="223" t="n"/>
      <c r="R2830" s="223" t="n"/>
      <c r="S2830" s="223" t="n"/>
      <c r="T2830" s="223" t="n"/>
      <c r="U2830" s="86" t="n"/>
      <c r="V2830" s="86" t="n"/>
      <c r="W2830" s="223" t="n"/>
      <c r="X2830" s="223" t="n"/>
      <c r="Y2830" s="262" t="n"/>
      <c r="Z2830" s="226" t="n"/>
      <c r="AA2830" s="241" t="n"/>
      <c r="AB2830" s="237" t="n"/>
    </row>
    <row r="2831" ht="15" customHeight="1" s="283">
      <c r="A2831" s="109" t="n"/>
      <c r="B2831" s="222" t="n"/>
      <c r="C2831" s="223" t="n"/>
      <c r="D2831" s="223" t="n"/>
      <c r="E2831" s="223" t="n"/>
      <c r="F2831" s="223" t="n"/>
      <c r="G2831" s="223" t="n"/>
      <c r="H2831" s="223" t="n"/>
      <c r="I2831" s="258" t="n"/>
      <c r="J2831" s="186" t="n"/>
      <c r="K2831" s="223" t="n"/>
      <c r="L2831" s="264" t="n"/>
      <c r="M2831" s="265" t="n"/>
      <c r="N2831" s="223" t="n"/>
      <c r="O2831" s="223" t="n"/>
      <c r="P2831" s="223" t="n"/>
      <c r="Q2831" s="223" t="n"/>
      <c r="R2831" s="223" t="n"/>
      <c r="S2831" s="223" t="n"/>
      <c r="T2831" s="223" t="n"/>
      <c r="U2831" s="86" t="n"/>
      <c r="V2831" s="86" t="n"/>
      <c r="W2831" s="223" t="n"/>
      <c r="X2831" s="223" t="n"/>
      <c r="Y2831" s="262" t="n"/>
      <c r="Z2831" s="226" t="n"/>
      <c r="AA2831" s="241" t="n"/>
      <c r="AB2831" s="237" t="n"/>
    </row>
    <row r="2832" ht="15" customHeight="1" s="283">
      <c r="A2832" s="109" t="n"/>
      <c r="B2832" s="222" t="n"/>
      <c r="C2832" s="223" t="n"/>
      <c r="D2832" s="223" t="n"/>
      <c r="E2832" s="223" t="n"/>
      <c r="F2832" s="223" t="n"/>
      <c r="G2832" s="223" t="n"/>
      <c r="H2832" s="223" t="n"/>
      <c r="I2832" s="258" t="n"/>
      <c r="J2832" s="186" t="n"/>
      <c r="K2832" s="223" t="n"/>
      <c r="L2832" s="264" t="n"/>
      <c r="M2832" s="265" t="n"/>
      <c r="N2832" s="223" t="n"/>
      <c r="O2832" s="223" t="n"/>
      <c r="P2832" s="223" t="n"/>
      <c r="Q2832" s="223" t="n"/>
      <c r="R2832" s="223" t="n"/>
      <c r="S2832" s="223" t="n"/>
      <c r="T2832" s="223" t="n"/>
      <c r="U2832" s="86" t="n"/>
      <c r="V2832" s="86" t="n"/>
      <c r="W2832" s="223" t="n"/>
      <c r="X2832" s="223" t="n"/>
      <c r="Y2832" s="262" t="n"/>
      <c r="Z2832" s="226" t="n"/>
      <c r="AA2832" s="241" t="n"/>
      <c r="AB2832" s="237" t="n"/>
    </row>
    <row r="2833" ht="15" customHeight="1" s="283">
      <c r="A2833" s="109" t="n"/>
      <c r="B2833" s="222" t="n"/>
      <c r="C2833" s="223" t="n"/>
      <c r="D2833" s="223" t="n"/>
      <c r="E2833" s="223" t="n"/>
      <c r="F2833" s="223" t="n"/>
      <c r="G2833" s="223" t="n"/>
      <c r="H2833" s="223" t="n"/>
      <c r="I2833" s="258" t="n"/>
      <c r="J2833" s="186" t="n"/>
      <c r="K2833" s="223" t="n"/>
      <c r="L2833" s="264" t="n"/>
      <c r="M2833" s="265" t="n"/>
      <c r="N2833" s="223" t="n"/>
      <c r="O2833" s="223" t="n"/>
      <c r="P2833" s="223" t="n"/>
      <c r="Q2833" s="223" t="n"/>
      <c r="R2833" s="223" t="n"/>
      <c r="S2833" s="223" t="n"/>
      <c r="T2833" s="223" t="n"/>
      <c r="U2833" s="86" t="n"/>
      <c r="V2833" s="86" t="n"/>
      <c r="W2833" s="223" t="n"/>
      <c r="X2833" s="223" t="n"/>
      <c r="Y2833" s="262" t="n"/>
      <c r="Z2833" s="226" t="n"/>
      <c r="AA2833" s="241" t="n"/>
      <c r="AB2833" s="237" t="n"/>
    </row>
    <row r="2834" ht="15" customHeight="1" s="283">
      <c r="A2834" s="109" t="n"/>
      <c r="B2834" s="222" t="n"/>
      <c r="C2834" s="223" t="n"/>
      <c r="D2834" s="223" t="n"/>
      <c r="E2834" s="223" t="n"/>
      <c r="F2834" s="223" t="n"/>
      <c r="G2834" s="223" t="n"/>
      <c r="H2834" s="223" t="n"/>
      <c r="I2834" s="258" t="n"/>
      <c r="J2834" s="186" t="n"/>
      <c r="K2834" s="223" t="n"/>
      <c r="L2834" s="264" t="n"/>
      <c r="M2834" s="265" t="n"/>
      <c r="N2834" s="223" t="n"/>
      <c r="O2834" s="223" t="n"/>
      <c r="P2834" s="223" t="n"/>
      <c r="Q2834" s="223" t="n"/>
      <c r="R2834" s="223" t="n"/>
      <c r="S2834" s="223" t="n"/>
      <c r="T2834" s="223" t="n"/>
      <c r="U2834" s="86" t="n"/>
      <c r="V2834" s="86" t="n"/>
      <c r="W2834" s="223" t="n"/>
      <c r="X2834" s="223" t="n"/>
      <c r="Y2834" s="262" t="n"/>
      <c r="Z2834" s="226" t="n"/>
      <c r="AA2834" s="241" t="n"/>
      <c r="AB2834" s="237" t="n"/>
    </row>
    <row r="2835" ht="15" customHeight="1" s="283">
      <c r="A2835" s="109" t="n"/>
      <c r="B2835" s="222" t="n"/>
      <c r="C2835" s="223" t="n"/>
      <c r="D2835" s="223" t="n"/>
      <c r="E2835" s="223" t="n"/>
      <c r="F2835" s="223" t="n"/>
      <c r="G2835" s="223" t="n"/>
      <c r="H2835" s="223" t="n"/>
      <c r="I2835" s="258" t="n"/>
      <c r="J2835" s="186" t="n"/>
      <c r="K2835" s="223" t="n"/>
      <c r="L2835" s="264" t="n"/>
      <c r="M2835" s="265" t="n"/>
      <c r="N2835" s="223" t="n"/>
      <c r="O2835" s="223" t="n"/>
      <c r="P2835" s="223" t="n"/>
      <c r="Q2835" s="223" t="n"/>
      <c r="R2835" s="223" t="n"/>
      <c r="S2835" s="223" t="n"/>
      <c r="T2835" s="223" t="n"/>
      <c r="U2835" s="86" t="n"/>
      <c r="V2835" s="86" t="n"/>
      <c r="W2835" s="223" t="n"/>
      <c r="X2835" s="223" t="n"/>
      <c r="Y2835" s="262" t="n"/>
      <c r="Z2835" s="226" t="n"/>
      <c r="AA2835" s="241" t="n"/>
      <c r="AB2835" s="237" t="n"/>
    </row>
    <row r="2836" ht="15" customHeight="1" s="283">
      <c r="A2836" s="109" t="n"/>
      <c r="B2836" s="222" t="n"/>
      <c r="C2836" s="223" t="n"/>
      <c r="D2836" s="223" t="n"/>
      <c r="E2836" s="223" t="n"/>
      <c r="F2836" s="223" t="n"/>
      <c r="G2836" s="223" t="n"/>
      <c r="H2836" s="223" t="n"/>
      <c r="I2836" s="258" t="n"/>
      <c r="J2836" s="186" t="n"/>
      <c r="K2836" s="223" t="n"/>
      <c r="L2836" s="264" t="n"/>
      <c r="M2836" s="265" t="n"/>
      <c r="N2836" s="223" t="n"/>
      <c r="O2836" s="223" t="n"/>
      <c r="P2836" s="223" t="n"/>
      <c r="Q2836" s="223" t="n"/>
      <c r="R2836" s="223" t="n"/>
      <c r="S2836" s="223" t="n"/>
      <c r="T2836" s="223" t="n"/>
      <c r="U2836" s="86" t="n"/>
      <c r="V2836" s="86" t="n"/>
      <c r="W2836" s="223" t="n"/>
      <c r="X2836" s="223" t="n"/>
      <c r="Y2836" s="262" t="n"/>
      <c r="Z2836" s="226" t="n"/>
      <c r="AA2836" s="241" t="n"/>
      <c r="AB2836" s="237" t="n"/>
    </row>
    <row r="2837" ht="15" customHeight="1" s="283">
      <c r="A2837" s="109" t="n"/>
      <c r="B2837" s="222" t="n"/>
      <c r="C2837" s="223" t="n"/>
      <c r="D2837" s="223" t="n"/>
      <c r="E2837" s="223" t="n"/>
      <c r="F2837" s="223" t="n"/>
      <c r="G2837" s="223" t="n"/>
      <c r="H2837" s="223" t="n"/>
      <c r="I2837" s="258" t="n"/>
      <c r="J2837" s="186" t="n"/>
      <c r="K2837" s="223" t="n"/>
      <c r="L2837" s="264" t="n"/>
      <c r="M2837" s="265" t="n"/>
      <c r="N2837" s="223" t="n"/>
      <c r="O2837" s="223" t="n"/>
      <c r="P2837" s="223" t="n"/>
      <c r="Q2837" s="223" t="n"/>
      <c r="R2837" s="223" t="n"/>
      <c r="S2837" s="223" t="n"/>
      <c r="T2837" s="223" t="n"/>
      <c r="U2837" s="86" t="n"/>
      <c r="V2837" s="86" t="n"/>
      <c r="W2837" s="223" t="n"/>
      <c r="X2837" s="223" t="n"/>
      <c r="Y2837" s="262" t="n"/>
      <c r="Z2837" s="226" t="n"/>
      <c r="AA2837" s="241" t="n"/>
      <c r="AB2837" s="237" t="n"/>
    </row>
    <row r="2838" ht="15" customHeight="1" s="283">
      <c r="A2838" s="109" t="n"/>
      <c r="B2838" s="222" t="n"/>
      <c r="C2838" s="223" t="n"/>
      <c r="D2838" s="223" t="n"/>
      <c r="E2838" s="223" t="n"/>
      <c r="F2838" s="223" t="n"/>
      <c r="G2838" s="223" t="n"/>
      <c r="H2838" s="223" t="n"/>
      <c r="I2838" s="258" t="n"/>
      <c r="J2838" s="186" t="n"/>
      <c r="K2838" s="223" t="n"/>
      <c r="L2838" s="264" t="n"/>
      <c r="M2838" s="265" t="n"/>
      <c r="N2838" s="223" t="n"/>
      <c r="O2838" s="223" t="n"/>
      <c r="P2838" s="223" t="n"/>
      <c r="Q2838" s="223" t="n"/>
      <c r="R2838" s="223" t="n"/>
      <c r="S2838" s="223" t="n"/>
      <c r="T2838" s="223" t="n"/>
      <c r="U2838" s="86" t="n"/>
      <c r="V2838" s="86" t="n"/>
      <c r="W2838" s="223" t="n"/>
      <c r="X2838" s="223" t="n"/>
      <c r="Y2838" s="262" t="n"/>
      <c r="Z2838" s="226" t="n"/>
      <c r="AA2838" s="241" t="n"/>
      <c r="AB2838" s="237" t="n"/>
    </row>
    <row r="2839" ht="15" customHeight="1" s="283">
      <c r="A2839" s="109" t="n"/>
      <c r="B2839" s="222" t="n"/>
      <c r="C2839" s="223" t="n"/>
      <c r="D2839" s="223" t="n"/>
      <c r="E2839" s="223" t="n"/>
      <c r="F2839" s="223" t="n"/>
      <c r="G2839" s="223" t="n"/>
      <c r="H2839" s="223" t="n"/>
      <c r="I2839" s="258" t="n"/>
      <c r="J2839" s="186" t="n"/>
      <c r="K2839" s="223" t="n"/>
      <c r="L2839" s="264" t="n"/>
      <c r="M2839" s="265" t="n"/>
      <c r="N2839" s="223" t="n"/>
      <c r="O2839" s="223" t="n"/>
      <c r="P2839" s="223" t="n"/>
      <c r="Q2839" s="223" t="n"/>
      <c r="R2839" s="223" t="n"/>
      <c r="S2839" s="223" t="n"/>
      <c r="T2839" s="223" t="n"/>
      <c r="U2839" s="86" t="n"/>
      <c r="V2839" s="86" t="n"/>
      <c r="W2839" s="223" t="n"/>
      <c r="X2839" s="223" t="n"/>
      <c r="Y2839" s="262" t="n"/>
      <c r="Z2839" s="226" t="n"/>
      <c r="AA2839" s="241" t="n"/>
      <c r="AB2839" s="237" t="n"/>
    </row>
    <row r="2840" ht="15" customHeight="1" s="283">
      <c r="A2840" s="109" t="n"/>
      <c r="B2840" s="222" t="n"/>
      <c r="C2840" s="223" t="n"/>
      <c r="D2840" s="223" t="n"/>
      <c r="E2840" s="223" t="n"/>
      <c r="F2840" s="223" t="n"/>
      <c r="G2840" s="223" t="n"/>
      <c r="H2840" s="223" t="n"/>
      <c r="I2840" s="258" t="n"/>
      <c r="J2840" s="186" t="n"/>
      <c r="K2840" s="223" t="n"/>
      <c r="L2840" s="264" t="n"/>
      <c r="M2840" s="265" t="n"/>
      <c r="N2840" s="223" t="n"/>
      <c r="O2840" s="223" t="n"/>
      <c r="P2840" s="223" t="n"/>
      <c r="Q2840" s="223" t="n"/>
      <c r="R2840" s="223" t="n"/>
      <c r="S2840" s="223" t="n"/>
      <c r="T2840" s="223" t="n"/>
      <c r="U2840" s="86" t="n"/>
      <c r="V2840" s="86" t="n"/>
      <c r="W2840" s="223" t="n"/>
      <c r="X2840" s="223" t="n"/>
      <c r="Y2840" s="262" t="n"/>
      <c r="Z2840" s="226" t="n"/>
      <c r="AA2840" s="241" t="n"/>
      <c r="AB2840" s="237" t="n"/>
    </row>
    <row r="2841" ht="15" customHeight="1" s="283">
      <c r="A2841" s="109" t="n"/>
      <c r="B2841" s="222" t="n"/>
      <c r="C2841" s="223" t="n"/>
      <c r="D2841" s="223" t="n"/>
      <c r="E2841" s="223" t="n"/>
      <c r="F2841" s="223" t="n"/>
      <c r="G2841" s="223" t="n"/>
      <c r="H2841" s="223" t="n"/>
      <c r="I2841" s="258" t="n"/>
      <c r="J2841" s="186" t="n"/>
      <c r="K2841" s="223" t="n"/>
      <c r="L2841" s="264" t="n"/>
      <c r="M2841" s="265" t="n"/>
      <c r="N2841" s="223" t="n"/>
      <c r="O2841" s="223" t="n"/>
      <c r="P2841" s="223" t="n"/>
      <c r="Q2841" s="223" t="n"/>
      <c r="R2841" s="223" t="n"/>
      <c r="S2841" s="223" t="n"/>
      <c r="T2841" s="223" t="n"/>
      <c r="U2841" s="86" t="n"/>
      <c r="V2841" s="86" t="n"/>
      <c r="W2841" s="223" t="n"/>
      <c r="X2841" s="223" t="n"/>
      <c r="Y2841" s="262" t="n"/>
      <c r="Z2841" s="226" t="n"/>
      <c r="AA2841" s="241" t="n"/>
      <c r="AB2841" s="237" t="n"/>
    </row>
    <row r="2842" ht="15" customHeight="1" s="283">
      <c r="A2842" s="109" t="n"/>
      <c r="B2842" s="222" t="n"/>
      <c r="C2842" s="223" t="n"/>
      <c r="D2842" s="223" t="n"/>
      <c r="E2842" s="223" t="n"/>
      <c r="F2842" s="223" t="n"/>
      <c r="G2842" s="223" t="n"/>
      <c r="H2842" s="223" t="n"/>
      <c r="I2842" s="258" t="n"/>
      <c r="J2842" s="186" t="n"/>
      <c r="K2842" s="223" t="n"/>
      <c r="L2842" s="264" t="n"/>
      <c r="M2842" s="265" t="n"/>
      <c r="N2842" s="223" t="n"/>
      <c r="O2842" s="223" t="n"/>
      <c r="P2842" s="223" t="n"/>
      <c r="Q2842" s="223" t="n"/>
      <c r="R2842" s="223" t="n"/>
      <c r="S2842" s="223" t="n"/>
      <c r="T2842" s="223" t="n"/>
      <c r="U2842" s="86" t="n"/>
      <c r="V2842" s="86" t="n"/>
      <c r="W2842" s="223" t="n"/>
      <c r="X2842" s="223" t="n"/>
      <c r="Y2842" s="262" t="n"/>
      <c r="Z2842" s="226" t="n"/>
      <c r="AA2842" s="241" t="n"/>
      <c r="AB2842" s="237" t="n"/>
    </row>
    <row r="2843" ht="15" customHeight="1" s="283">
      <c r="A2843" s="109" t="n"/>
      <c r="B2843" s="222" t="n"/>
      <c r="C2843" s="223" t="n"/>
      <c r="D2843" s="223" t="n"/>
      <c r="E2843" s="223" t="n"/>
      <c r="F2843" s="223" t="n"/>
      <c r="G2843" s="223" t="n"/>
      <c r="H2843" s="223" t="n"/>
      <c r="I2843" s="258" t="n"/>
      <c r="J2843" s="186" t="n"/>
      <c r="K2843" s="223" t="n"/>
      <c r="L2843" s="264" t="n"/>
      <c r="M2843" s="265" t="n"/>
      <c r="N2843" s="223" t="n"/>
      <c r="O2843" s="223" t="n"/>
      <c r="P2843" s="223" t="n"/>
      <c r="Q2843" s="223" t="n"/>
      <c r="R2843" s="223" t="n"/>
      <c r="S2843" s="223" t="n"/>
      <c r="T2843" s="223" t="n"/>
      <c r="U2843" s="86" t="n"/>
      <c r="V2843" s="86" t="n"/>
      <c r="W2843" s="223" t="n"/>
      <c r="X2843" s="223" t="n"/>
      <c r="Y2843" s="262" t="n"/>
      <c r="Z2843" s="226" t="n"/>
      <c r="AA2843" s="241" t="n"/>
      <c r="AB2843" s="237" t="n"/>
    </row>
    <row r="2844" ht="15" customHeight="1" s="283">
      <c r="A2844" s="109" t="n"/>
      <c r="B2844" s="222" t="n"/>
      <c r="C2844" s="223" t="n"/>
      <c r="D2844" s="223" t="n"/>
      <c r="E2844" s="223" t="n"/>
      <c r="F2844" s="223" t="n"/>
      <c r="G2844" s="223" t="n"/>
      <c r="H2844" s="223" t="n"/>
      <c r="I2844" s="258" t="n"/>
      <c r="J2844" s="186" t="n"/>
      <c r="K2844" s="223" t="n"/>
      <c r="L2844" s="264" t="n"/>
      <c r="M2844" s="265" t="n"/>
      <c r="N2844" s="223" t="n"/>
      <c r="O2844" s="223" t="n"/>
      <c r="P2844" s="223" t="n"/>
      <c r="Q2844" s="223" t="n"/>
      <c r="R2844" s="223" t="n"/>
      <c r="S2844" s="223" t="n"/>
      <c r="T2844" s="223" t="n"/>
      <c r="U2844" s="86" t="n"/>
      <c r="V2844" s="86" t="n"/>
      <c r="W2844" s="223" t="n"/>
      <c r="X2844" s="223" t="n"/>
      <c r="Y2844" s="262" t="n"/>
      <c r="Z2844" s="226" t="n"/>
      <c r="AA2844" s="241" t="n"/>
      <c r="AB2844" s="237" t="n"/>
    </row>
    <row r="2845" ht="15" customHeight="1" s="283">
      <c r="A2845" s="109" t="n"/>
      <c r="B2845" s="222" t="n"/>
      <c r="C2845" s="223" t="n"/>
      <c r="D2845" s="223" t="n"/>
      <c r="E2845" s="223" t="n"/>
      <c r="F2845" s="223" t="n"/>
      <c r="G2845" s="223" t="n"/>
      <c r="H2845" s="223" t="n"/>
      <c r="I2845" s="258" t="n"/>
      <c r="J2845" s="186" t="n"/>
      <c r="K2845" s="223" t="n"/>
      <c r="L2845" s="264" t="n"/>
      <c r="M2845" s="265" t="n"/>
      <c r="N2845" s="223" t="n"/>
      <c r="O2845" s="223" t="n"/>
      <c r="P2845" s="223" t="n"/>
      <c r="Q2845" s="223" t="n"/>
      <c r="R2845" s="223" t="n"/>
      <c r="S2845" s="223" t="n"/>
      <c r="T2845" s="223" t="n"/>
      <c r="U2845" s="86" t="n"/>
      <c r="V2845" s="86" t="n"/>
      <c r="W2845" s="223" t="n"/>
      <c r="X2845" s="223" t="n"/>
      <c r="Y2845" s="262" t="n"/>
      <c r="Z2845" s="226" t="n"/>
      <c r="AA2845" s="241" t="n"/>
      <c r="AB2845" s="237" t="n"/>
    </row>
    <row r="2846" ht="15" customHeight="1" s="283">
      <c r="A2846" s="109" t="n"/>
      <c r="B2846" s="222" t="n"/>
      <c r="C2846" s="223" t="n"/>
      <c r="D2846" s="223" t="n"/>
      <c r="E2846" s="223" t="n"/>
      <c r="F2846" s="223" t="n"/>
      <c r="G2846" s="223" t="n"/>
      <c r="H2846" s="223" t="n"/>
      <c r="I2846" s="258" t="n"/>
      <c r="J2846" s="186" t="n"/>
      <c r="K2846" s="223" t="n"/>
      <c r="L2846" s="264" t="n"/>
      <c r="M2846" s="265" t="n"/>
      <c r="N2846" s="223" t="n"/>
      <c r="O2846" s="223" t="n"/>
      <c r="P2846" s="223" t="n"/>
      <c r="Q2846" s="223" t="n"/>
      <c r="R2846" s="223" t="n"/>
      <c r="S2846" s="223" t="n"/>
      <c r="T2846" s="223" t="n"/>
      <c r="U2846" s="86" t="n"/>
      <c r="V2846" s="86" t="n"/>
      <c r="W2846" s="223" t="n"/>
      <c r="X2846" s="223" t="n"/>
      <c r="Y2846" s="262" t="n"/>
      <c r="Z2846" s="226" t="n"/>
      <c r="AA2846" s="241" t="n"/>
      <c r="AB2846" s="237" t="n"/>
    </row>
    <row r="2847" ht="15" customHeight="1" s="283">
      <c r="A2847" s="109" t="n"/>
      <c r="B2847" s="222" t="n"/>
      <c r="C2847" s="223" t="n"/>
      <c r="D2847" s="223" t="n"/>
      <c r="E2847" s="223" t="n"/>
      <c r="F2847" s="223" t="n"/>
      <c r="G2847" s="223" t="n"/>
      <c r="H2847" s="223" t="n"/>
      <c r="I2847" s="258" t="n"/>
      <c r="J2847" s="186" t="n"/>
      <c r="K2847" s="223" t="n"/>
      <c r="L2847" s="264" t="n"/>
      <c r="M2847" s="265" t="n"/>
      <c r="N2847" s="223" t="n"/>
      <c r="O2847" s="223" t="n"/>
      <c r="P2847" s="223" t="n"/>
      <c r="Q2847" s="223" t="n"/>
      <c r="R2847" s="223" t="n"/>
      <c r="S2847" s="223" t="n"/>
      <c r="T2847" s="223" t="n"/>
      <c r="U2847" s="86" t="n"/>
      <c r="V2847" s="86" t="n"/>
      <c r="W2847" s="223" t="n"/>
      <c r="X2847" s="223" t="n"/>
      <c r="Y2847" s="262" t="n"/>
      <c r="Z2847" s="226" t="n"/>
      <c r="AA2847" s="241" t="n"/>
      <c r="AB2847" s="237" t="n"/>
    </row>
    <row r="2848" ht="15" customHeight="1" s="283">
      <c r="A2848" s="109" t="n"/>
      <c r="B2848" s="222" t="n"/>
      <c r="C2848" s="223" t="n"/>
      <c r="D2848" s="223" t="n"/>
      <c r="E2848" s="223" t="n"/>
      <c r="F2848" s="223" t="n"/>
      <c r="G2848" s="223" t="n"/>
      <c r="H2848" s="223" t="n"/>
      <c r="I2848" s="258" t="n"/>
      <c r="J2848" s="186" t="n"/>
      <c r="K2848" s="223" t="n"/>
      <c r="L2848" s="264" t="n"/>
      <c r="M2848" s="265" t="n"/>
      <c r="N2848" s="223" t="n"/>
      <c r="O2848" s="223" t="n"/>
      <c r="P2848" s="223" t="n"/>
      <c r="Q2848" s="223" t="n"/>
      <c r="R2848" s="223" t="n"/>
      <c r="S2848" s="223" t="n"/>
      <c r="T2848" s="223" t="n"/>
      <c r="U2848" s="86" t="n"/>
      <c r="V2848" s="86" t="n"/>
      <c r="W2848" s="223" t="n"/>
      <c r="X2848" s="223" t="n"/>
      <c r="Y2848" s="262" t="n"/>
      <c r="Z2848" s="226" t="n"/>
      <c r="AA2848" s="241" t="n"/>
      <c r="AB2848" s="237" t="n"/>
    </row>
    <row r="2849" ht="15" customHeight="1" s="283">
      <c r="A2849" s="109" t="n"/>
      <c r="B2849" s="222" t="n"/>
      <c r="C2849" s="223" t="n"/>
      <c r="D2849" s="223" t="n"/>
      <c r="E2849" s="223" t="n"/>
      <c r="F2849" s="223" t="n"/>
      <c r="G2849" s="223" t="n"/>
      <c r="H2849" s="223" t="n"/>
      <c r="I2849" s="258" t="n"/>
      <c r="J2849" s="186" t="n"/>
      <c r="K2849" s="223" t="n"/>
      <c r="L2849" s="264" t="n"/>
      <c r="M2849" s="265" t="n"/>
      <c r="N2849" s="223" t="n"/>
      <c r="O2849" s="223" t="n"/>
      <c r="P2849" s="223" t="n"/>
      <c r="Q2849" s="223" t="n"/>
      <c r="R2849" s="223" t="n"/>
      <c r="S2849" s="223" t="n"/>
      <c r="T2849" s="223" t="n"/>
      <c r="U2849" s="86" t="n"/>
      <c r="V2849" s="86" t="n"/>
      <c r="W2849" s="223" t="n"/>
      <c r="X2849" s="223" t="n"/>
      <c r="Y2849" s="262" t="n"/>
      <c r="Z2849" s="226" t="n"/>
      <c r="AA2849" s="241" t="n"/>
      <c r="AB2849" s="237" t="n"/>
    </row>
    <row r="2850" ht="15" customHeight="1" s="283">
      <c r="A2850" s="109" t="n"/>
      <c r="B2850" s="222" t="n"/>
      <c r="C2850" s="223" t="n"/>
      <c r="D2850" s="223" t="n"/>
      <c r="E2850" s="223" t="n"/>
      <c r="F2850" s="223" t="n"/>
      <c r="G2850" s="223" t="n"/>
      <c r="H2850" s="223" t="n"/>
      <c r="I2850" s="258" t="n"/>
      <c r="J2850" s="186" t="n"/>
      <c r="K2850" s="223" t="n"/>
      <c r="L2850" s="264" t="n"/>
      <c r="M2850" s="265" t="n"/>
      <c r="N2850" s="223" t="n"/>
      <c r="O2850" s="223" t="n"/>
      <c r="P2850" s="223" t="n"/>
      <c r="Q2850" s="223" t="n"/>
      <c r="R2850" s="223" t="n"/>
      <c r="S2850" s="223" t="n"/>
      <c r="T2850" s="223" t="n"/>
      <c r="U2850" s="86" t="n"/>
      <c r="V2850" s="86" t="n"/>
      <c r="W2850" s="223" t="n"/>
      <c r="X2850" s="223" t="n"/>
      <c r="Y2850" s="262" t="n"/>
      <c r="Z2850" s="226" t="n"/>
      <c r="AA2850" s="241" t="n"/>
      <c r="AB2850" s="237" t="n"/>
    </row>
    <row r="2851" ht="15" customHeight="1" s="283">
      <c r="A2851" s="109" t="n"/>
      <c r="B2851" s="222" t="n"/>
      <c r="C2851" s="223" t="n"/>
      <c r="D2851" s="223" t="n"/>
      <c r="E2851" s="223" t="n"/>
      <c r="F2851" s="223" t="n"/>
      <c r="G2851" s="223" t="n"/>
      <c r="H2851" s="223" t="n"/>
      <c r="I2851" s="258" t="n"/>
      <c r="J2851" s="186" t="n"/>
      <c r="K2851" s="223" t="n"/>
      <c r="L2851" s="264" t="n"/>
      <c r="M2851" s="265" t="n"/>
      <c r="N2851" s="223" t="n"/>
      <c r="O2851" s="223" t="n"/>
      <c r="P2851" s="223" t="n"/>
      <c r="Q2851" s="223" t="n"/>
      <c r="R2851" s="223" t="n"/>
      <c r="S2851" s="223" t="n"/>
      <c r="T2851" s="223" t="n"/>
      <c r="U2851" s="86" t="n"/>
      <c r="V2851" s="86" t="n"/>
      <c r="W2851" s="223" t="n"/>
      <c r="X2851" s="223" t="n"/>
      <c r="Y2851" s="262" t="n"/>
      <c r="Z2851" s="226" t="n"/>
      <c r="AA2851" s="241" t="n"/>
      <c r="AB2851" s="237" t="n"/>
    </row>
    <row r="2852" ht="15" customHeight="1" s="283">
      <c r="A2852" s="109" t="n"/>
      <c r="B2852" s="222" t="n"/>
      <c r="C2852" s="223" t="n"/>
      <c r="D2852" s="223" t="n"/>
      <c r="E2852" s="223" t="n"/>
      <c r="F2852" s="223" t="n"/>
      <c r="G2852" s="223" t="n"/>
      <c r="H2852" s="223" t="n"/>
      <c r="I2852" s="258" t="n"/>
      <c r="J2852" s="186" t="n"/>
      <c r="K2852" s="223" t="n"/>
      <c r="L2852" s="264" t="n"/>
      <c r="M2852" s="265" t="n"/>
      <c r="N2852" s="223" t="n"/>
      <c r="O2852" s="223" t="n"/>
      <c r="P2852" s="223" t="n"/>
      <c r="Q2852" s="223" t="n"/>
      <c r="R2852" s="223" t="n"/>
      <c r="S2852" s="223" t="n"/>
      <c r="T2852" s="223" t="n"/>
      <c r="U2852" s="86" t="n"/>
      <c r="V2852" s="86" t="n"/>
      <c r="W2852" s="223" t="n"/>
      <c r="X2852" s="223" t="n"/>
      <c r="Y2852" s="262" t="n"/>
      <c r="Z2852" s="226" t="n"/>
      <c r="AA2852" s="241" t="n"/>
      <c r="AB2852" s="237" t="n"/>
    </row>
    <row r="2853" ht="15" customHeight="1" s="283">
      <c r="A2853" s="109" t="n"/>
      <c r="B2853" s="222" t="n"/>
      <c r="C2853" s="223" t="n"/>
      <c r="D2853" s="223" t="n"/>
      <c r="E2853" s="223" t="n"/>
      <c r="F2853" s="223" t="n"/>
      <c r="G2853" s="223" t="n"/>
      <c r="H2853" s="223" t="n"/>
      <c r="I2853" s="258" t="n"/>
      <c r="J2853" s="186" t="n"/>
      <c r="K2853" s="223" t="n"/>
      <c r="L2853" s="264" t="n"/>
      <c r="M2853" s="265" t="n"/>
      <c r="N2853" s="223" t="n"/>
      <c r="O2853" s="223" t="n"/>
      <c r="P2853" s="223" t="n"/>
      <c r="Q2853" s="223" t="n"/>
      <c r="R2853" s="223" t="n"/>
      <c r="S2853" s="223" t="n"/>
      <c r="T2853" s="223" t="n"/>
      <c r="U2853" s="86" t="n"/>
      <c r="V2853" s="86" t="n"/>
      <c r="W2853" s="223" t="n"/>
      <c r="X2853" s="223" t="n"/>
      <c r="Y2853" s="262" t="n"/>
      <c r="Z2853" s="226" t="n"/>
      <c r="AA2853" s="241" t="n"/>
      <c r="AB2853" s="237" t="n"/>
    </row>
    <row r="2854" ht="15" customHeight="1" s="283">
      <c r="A2854" s="109" t="n"/>
      <c r="B2854" s="222" t="n"/>
      <c r="C2854" s="223" t="n"/>
      <c r="D2854" s="223" t="n"/>
      <c r="E2854" s="223" t="n"/>
      <c r="F2854" s="223" t="n"/>
      <c r="G2854" s="223" t="n"/>
      <c r="H2854" s="223" t="n"/>
      <c r="I2854" s="258" t="n"/>
      <c r="J2854" s="186" t="n"/>
      <c r="K2854" s="223" t="n"/>
      <c r="L2854" s="264" t="n"/>
      <c r="M2854" s="265" t="n"/>
      <c r="N2854" s="223" t="n"/>
      <c r="O2854" s="223" t="n"/>
      <c r="P2854" s="223" t="n"/>
      <c r="Q2854" s="223" t="n"/>
      <c r="R2854" s="223" t="n"/>
      <c r="S2854" s="223" t="n"/>
      <c r="T2854" s="223" t="n"/>
      <c r="U2854" s="86" t="n"/>
      <c r="V2854" s="86" t="n"/>
      <c r="W2854" s="223" t="n"/>
      <c r="X2854" s="223" t="n"/>
      <c r="Y2854" s="262" t="n"/>
      <c r="Z2854" s="226" t="n"/>
      <c r="AA2854" s="241" t="n"/>
      <c r="AB2854" s="237" t="n"/>
    </row>
    <row r="2855" ht="15" customHeight="1" s="283">
      <c r="A2855" s="109" t="n"/>
      <c r="B2855" s="222" t="n"/>
      <c r="C2855" s="223" t="n"/>
      <c r="D2855" s="223" t="n"/>
      <c r="E2855" s="223" t="n"/>
      <c r="F2855" s="223" t="n"/>
      <c r="G2855" s="223" t="n"/>
      <c r="H2855" s="223" t="n"/>
      <c r="I2855" s="258" t="n"/>
      <c r="J2855" s="186" t="n"/>
      <c r="K2855" s="223" t="n"/>
      <c r="L2855" s="264" t="n"/>
      <c r="M2855" s="265" t="n"/>
      <c r="N2855" s="223" t="n"/>
      <c r="O2855" s="223" t="n"/>
      <c r="P2855" s="223" t="n"/>
      <c r="Q2855" s="223" t="n"/>
      <c r="R2855" s="223" t="n"/>
      <c r="S2855" s="223" t="n"/>
      <c r="T2855" s="223" t="n"/>
      <c r="U2855" s="86" t="n"/>
      <c r="V2855" s="86" t="n"/>
      <c r="W2855" s="223" t="n"/>
      <c r="X2855" s="223" t="n"/>
      <c r="Y2855" s="262" t="n"/>
      <c r="Z2855" s="226" t="n"/>
      <c r="AA2855" s="241" t="n"/>
      <c r="AB2855" s="237" t="n"/>
    </row>
    <row r="2856" ht="15" customHeight="1" s="283">
      <c r="A2856" s="109" t="n"/>
      <c r="B2856" s="222" t="n"/>
      <c r="C2856" s="223" t="n"/>
      <c r="D2856" s="223" t="n"/>
      <c r="E2856" s="223" t="n"/>
      <c r="F2856" s="223" t="n"/>
      <c r="G2856" s="223" t="n"/>
      <c r="H2856" s="223" t="n"/>
      <c r="I2856" s="258" t="n"/>
      <c r="J2856" s="186" t="n"/>
      <c r="K2856" s="223" t="n"/>
      <c r="L2856" s="264" t="n"/>
      <c r="M2856" s="265" t="n"/>
      <c r="N2856" s="223" t="n"/>
      <c r="O2856" s="223" t="n"/>
      <c r="P2856" s="223" t="n"/>
      <c r="Q2856" s="223" t="n"/>
      <c r="R2856" s="223" t="n"/>
      <c r="S2856" s="223" t="n"/>
      <c r="T2856" s="223" t="n"/>
      <c r="U2856" s="86" t="n"/>
      <c r="V2856" s="86" t="n"/>
      <c r="W2856" s="223" t="n"/>
      <c r="X2856" s="223" t="n"/>
      <c r="Y2856" s="262" t="n"/>
      <c r="Z2856" s="226" t="n"/>
      <c r="AA2856" s="241" t="n"/>
      <c r="AB2856" s="237" t="n"/>
    </row>
    <row r="2857" ht="15" customHeight="1" s="283">
      <c r="A2857" s="109" t="n"/>
      <c r="B2857" s="222" t="n"/>
      <c r="C2857" s="223" t="n"/>
      <c r="D2857" s="223" t="n"/>
      <c r="E2857" s="223" t="n"/>
      <c r="F2857" s="223" t="n"/>
      <c r="G2857" s="223" t="n"/>
      <c r="H2857" s="223" t="n"/>
      <c r="I2857" s="258" t="n"/>
      <c r="J2857" s="186" t="n"/>
      <c r="K2857" s="223" t="n"/>
      <c r="L2857" s="264" t="n"/>
      <c r="M2857" s="265" t="n"/>
      <c r="N2857" s="223" t="n"/>
      <c r="O2857" s="223" t="n"/>
      <c r="P2857" s="223" t="n"/>
      <c r="Q2857" s="223" t="n"/>
      <c r="R2857" s="223" t="n"/>
      <c r="S2857" s="223" t="n"/>
      <c r="T2857" s="223" t="n"/>
      <c r="U2857" s="86" t="n"/>
      <c r="V2857" s="86" t="n"/>
      <c r="W2857" s="223" t="n"/>
      <c r="X2857" s="223" t="n"/>
      <c r="Y2857" s="262" t="n"/>
      <c r="Z2857" s="226" t="n"/>
      <c r="AA2857" s="241" t="n"/>
      <c r="AB2857" s="237" t="n"/>
    </row>
    <row r="2858" ht="15" customHeight="1" s="283">
      <c r="A2858" s="109" t="n"/>
      <c r="B2858" s="222" t="n"/>
      <c r="C2858" s="223" t="n"/>
      <c r="D2858" s="223" t="n"/>
      <c r="E2858" s="223" t="n"/>
      <c r="F2858" s="223" t="n"/>
      <c r="G2858" s="223" t="n"/>
      <c r="H2858" s="223" t="n"/>
      <c r="I2858" s="258" t="n"/>
      <c r="J2858" s="186" t="n"/>
      <c r="K2858" s="223" t="n"/>
      <c r="L2858" s="264" t="n"/>
      <c r="M2858" s="265" t="n"/>
      <c r="N2858" s="223" t="n"/>
      <c r="O2858" s="223" t="n"/>
      <c r="P2858" s="223" t="n"/>
      <c r="Q2858" s="223" t="n"/>
      <c r="R2858" s="223" t="n"/>
      <c r="S2858" s="223" t="n"/>
      <c r="T2858" s="223" t="n"/>
      <c r="U2858" s="86" t="n"/>
      <c r="V2858" s="86" t="n"/>
      <c r="W2858" s="223" t="n"/>
      <c r="X2858" s="223" t="n"/>
      <c r="Y2858" s="262" t="n"/>
      <c r="Z2858" s="226" t="n"/>
      <c r="AA2858" s="241" t="n"/>
      <c r="AB2858" s="237" t="n"/>
    </row>
    <row r="2859" ht="15" customHeight="1" s="283">
      <c r="A2859" s="109" t="n"/>
      <c r="B2859" s="222" t="n"/>
      <c r="C2859" s="223" t="n"/>
      <c r="D2859" s="223" t="n"/>
      <c r="E2859" s="223" t="n"/>
      <c r="F2859" s="223" t="n"/>
      <c r="G2859" s="223" t="n"/>
      <c r="H2859" s="223" t="n"/>
      <c r="I2859" s="258" t="n"/>
      <c r="J2859" s="186" t="n"/>
      <c r="K2859" s="223" t="n"/>
      <c r="L2859" s="264" t="n"/>
      <c r="M2859" s="265" t="n"/>
      <c r="N2859" s="223" t="n"/>
      <c r="O2859" s="223" t="n"/>
      <c r="P2859" s="223" t="n"/>
      <c r="Q2859" s="223" t="n"/>
      <c r="R2859" s="223" t="n"/>
      <c r="S2859" s="223" t="n"/>
      <c r="T2859" s="223" t="n"/>
      <c r="U2859" s="86" t="n"/>
      <c r="V2859" s="86" t="n"/>
      <c r="W2859" s="223" t="n"/>
      <c r="X2859" s="223" t="n"/>
      <c r="Y2859" s="262" t="n"/>
      <c r="Z2859" s="226" t="n"/>
      <c r="AA2859" s="241" t="n"/>
      <c r="AB2859" s="237" t="n"/>
    </row>
    <row r="2860" ht="15" customHeight="1" s="283">
      <c r="A2860" s="109" t="n"/>
      <c r="B2860" s="222" t="n"/>
      <c r="C2860" s="223" t="n"/>
      <c r="D2860" s="223" t="n"/>
      <c r="E2860" s="223" t="n"/>
      <c r="F2860" s="223" t="n"/>
      <c r="G2860" s="223" t="n"/>
      <c r="H2860" s="223" t="n"/>
      <c r="I2860" s="258" t="n"/>
      <c r="J2860" s="186" t="n"/>
      <c r="K2860" s="223" t="n"/>
      <c r="L2860" s="264" t="n"/>
      <c r="M2860" s="265" t="n"/>
      <c r="N2860" s="223" t="n"/>
      <c r="O2860" s="223" t="n"/>
      <c r="P2860" s="223" t="n"/>
      <c r="Q2860" s="223" t="n"/>
      <c r="R2860" s="223" t="n"/>
      <c r="S2860" s="223" t="n"/>
      <c r="T2860" s="223" t="n"/>
      <c r="U2860" s="86" t="n"/>
      <c r="V2860" s="86" t="n"/>
      <c r="W2860" s="223" t="n"/>
      <c r="X2860" s="223" t="n"/>
      <c r="Y2860" s="262" t="n"/>
      <c r="Z2860" s="226" t="n"/>
      <c r="AA2860" s="241" t="n"/>
      <c r="AB2860" s="237" t="n"/>
    </row>
    <row r="2861" ht="15" customHeight="1" s="283">
      <c r="A2861" s="109" t="n"/>
      <c r="B2861" s="222" t="n"/>
      <c r="C2861" s="223" t="n"/>
      <c r="D2861" s="223" t="n"/>
      <c r="E2861" s="223" t="n"/>
      <c r="F2861" s="223" t="n"/>
      <c r="G2861" s="223" t="n"/>
      <c r="H2861" s="223" t="n"/>
      <c r="I2861" s="258" t="n"/>
      <c r="J2861" s="186" t="n"/>
      <c r="K2861" s="223" t="n"/>
      <c r="L2861" s="264" t="n"/>
      <c r="M2861" s="265" t="n"/>
      <c r="N2861" s="223" t="n"/>
      <c r="O2861" s="223" t="n"/>
      <c r="P2861" s="223" t="n"/>
      <c r="Q2861" s="223" t="n"/>
      <c r="R2861" s="223" t="n"/>
      <c r="S2861" s="223" t="n"/>
      <c r="T2861" s="223" t="n"/>
      <c r="U2861" s="86" t="n"/>
      <c r="V2861" s="86" t="n"/>
      <c r="W2861" s="223" t="n"/>
      <c r="X2861" s="223" t="n"/>
      <c r="Y2861" s="262" t="n"/>
      <c r="Z2861" s="226" t="n"/>
      <c r="AA2861" s="241" t="n"/>
      <c r="AB2861" s="237" t="n"/>
    </row>
    <row r="2862" ht="15" customHeight="1" s="283">
      <c r="A2862" s="109" t="n"/>
      <c r="B2862" s="222" t="n"/>
      <c r="C2862" s="223" t="n"/>
      <c r="D2862" s="223" t="n"/>
      <c r="E2862" s="223" t="n"/>
      <c r="F2862" s="223" t="n"/>
      <c r="G2862" s="223" t="n"/>
      <c r="H2862" s="223" t="n"/>
      <c r="I2862" s="258" t="n"/>
      <c r="J2862" s="186" t="n"/>
      <c r="K2862" s="223" t="n"/>
      <c r="L2862" s="223" t="n"/>
      <c r="M2862" s="259" t="n"/>
      <c r="N2862" s="223" t="n"/>
      <c r="O2862" s="223" t="n"/>
      <c r="P2862" s="223" t="n"/>
      <c r="Q2862" s="223" t="n"/>
      <c r="R2862" s="223" t="n"/>
      <c r="S2862" s="223" t="n"/>
      <c r="T2862" s="223" t="n"/>
      <c r="U2862" s="86" t="n"/>
      <c r="V2862" s="86" t="n"/>
      <c r="W2862" s="223" t="n"/>
      <c r="X2862" s="223" t="n"/>
      <c r="Y2862" s="262" t="n"/>
      <c r="Z2862" s="226" t="n"/>
      <c r="AA2862" s="241" t="n"/>
      <c r="AB2862" s="237" t="n"/>
    </row>
    <row r="2863" ht="15" customHeight="1" s="283">
      <c r="A2863" s="109" t="n"/>
      <c r="B2863" s="222" t="n"/>
      <c r="C2863" s="223" t="n"/>
      <c r="D2863" s="223" t="n"/>
      <c r="E2863" s="223" t="n"/>
      <c r="F2863" s="223" t="n"/>
      <c r="G2863" s="223" t="n"/>
      <c r="H2863" s="223" t="n"/>
      <c r="I2863" s="258" t="n"/>
      <c r="J2863" s="186" t="n"/>
      <c r="K2863" s="223" t="n"/>
      <c r="L2863" s="264" t="n"/>
      <c r="M2863" s="265" t="n"/>
      <c r="N2863" s="223" t="n"/>
      <c r="O2863" s="223" t="n"/>
      <c r="P2863" s="223" t="n"/>
      <c r="Q2863" s="223" t="n"/>
      <c r="R2863" s="223" t="n"/>
      <c r="S2863" s="223" t="n"/>
      <c r="T2863" s="223" t="n"/>
      <c r="U2863" s="86" t="n"/>
      <c r="V2863" s="86" t="n"/>
      <c r="W2863" s="223" t="n"/>
      <c r="X2863" s="223" t="n"/>
      <c r="Y2863" s="262" t="n"/>
      <c r="Z2863" s="226" t="n"/>
      <c r="AA2863" s="241" t="n"/>
      <c r="AB2863" s="237" t="n"/>
    </row>
    <row r="2864" ht="15" customHeight="1" s="283">
      <c r="A2864" s="109" t="n"/>
      <c r="B2864" s="222" t="n"/>
      <c r="C2864" s="223" t="n"/>
      <c r="D2864" s="223" t="n"/>
      <c r="E2864" s="223" t="n"/>
      <c r="F2864" s="223" t="n"/>
      <c r="G2864" s="223" t="n"/>
      <c r="H2864" s="223" t="n"/>
      <c r="I2864" s="258" t="n"/>
      <c r="J2864" s="186" t="n"/>
      <c r="K2864" s="223" t="n"/>
      <c r="L2864" s="264" t="n"/>
      <c r="M2864" s="265" t="n"/>
      <c r="N2864" s="223" t="n"/>
      <c r="O2864" s="223" t="n"/>
      <c r="P2864" s="223" t="n"/>
      <c r="Q2864" s="223" t="n"/>
      <c r="R2864" s="223" t="n"/>
      <c r="S2864" s="223" t="n"/>
      <c r="T2864" s="223" t="n"/>
      <c r="U2864" s="86" t="n"/>
      <c r="V2864" s="86" t="n"/>
      <c r="W2864" s="223" t="n"/>
      <c r="X2864" s="223" t="n"/>
      <c r="Y2864" s="262" t="n"/>
      <c r="Z2864" s="226" t="n"/>
      <c r="AA2864" s="241" t="n"/>
      <c r="AB2864" s="237" t="n"/>
    </row>
    <row r="2865" ht="15" customHeight="1" s="283">
      <c r="A2865" s="109" t="n"/>
      <c r="B2865" s="222" t="n"/>
      <c r="C2865" s="223" t="n"/>
      <c r="D2865" s="223" t="n"/>
      <c r="E2865" s="223" t="n"/>
      <c r="F2865" s="223" t="n"/>
      <c r="G2865" s="223" t="n"/>
      <c r="H2865" s="223" t="n"/>
      <c r="I2865" s="258" t="n"/>
      <c r="J2865" s="186" t="n"/>
      <c r="K2865" s="223" t="n"/>
      <c r="L2865" s="264" t="n"/>
      <c r="M2865" s="265" t="n"/>
      <c r="N2865" s="223" t="n"/>
      <c r="O2865" s="223" t="n"/>
      <c r="P2865" s="223" t="n"/>
      <c r="Q2865" s="223" t="n"/>
      <c r="R2865" s="223" t="n"/>
      <c r="S2865" s="223" t="n"/>
      <c r="T2865" s="223" t="n"/>
      <c r="U2865" s="86" t="n"/>
      <c r="V2865" s="86" t="n"/>
      <c r="W2865" s="223" t="n"/>
      <c r="X2865" s="223" t="n"/>
      <c r="Y2865" s="262" t="n"/>
      <c r="Z2865" s="226" t="n"/>
      <c r="AA2865" s="241" t="n"/>
      <c r="AB2865" s="237" t="n"/>
    </row>
    <row r="2866" ht="15" customHeight="1" s="283">
      <c r="A2866" s="109" t="n"/>
      <c r="B2866" s="222" t="n"/>
      <c r="C2866" s="223" t="n"/>
      <c r="D2866" s="223" t="n"/>
      <c r="E2866" s="223" t="n"/>
      <c r="F2866" s="223" t="n"/>
      <c r="G2866" s="223" t="n"/>
      <c r="H2866" s="223" t="n"/>
      <c r="I2866" s="258" t="n"/>
      <c r="J2866" s="186" t="n"/>
      <c r="K2866" s="223" t="n"/>
      <c r="L2866" s="264" t="n"/>
      <c r="M2866" s="265" t="n"/>
      <c r="N2866" s="223" t="n"/>
      <c r="O2866" s="223" t="n"/>
      <c r="P2866" s="223" t="n"/>
      <c r="Q2866" s="223" t="n"/>
      <c r="R2866" s="223" t="n"/>
      <c r="S2866" s="223" t="n"/>
      <c r="T2866" s="223" t="n"/>
      <c r="U2866" s="86" t="n"/>
      <c r="V2866" s="86" t="n"/>
      <c r="W2866" s="223" t="n"/>
      <c r="X2866" s="223" t="n"/>
      <c r="Y2866" s="262" t="n"/>
      <c r="Z2866" s="226" t="n"/>
      <c r="AA2866" s="241" t="n"/>
      <c r="AB2866" s="237" t="n"/>
    </row>
    <row r="2867" ht="15" customHeight="1" s="283">
      <c r="A2867" s="109" t="n"/>
      <c r="B2867" s="222" t="n"/>
      <c r="C2867" s="223" t="n"/>
      <c r="D2867" s="223" t="n"/>
      <c r="E2867" s="223" t="n"/>
      <c r="F2867" s="223" t="n"/>
      <c r="G2867" s="223" t="n"/>
      <c r="H2867" s="223" t="n"/>
      <c r="I2867" s="258" t="n"/>
      <c r="J2867" s="186" t="n"/>
      <c r="K2867" s="223" t="n"/>
      <c r="L2867" s="264" t="n"/>
      <c r="M2867" s="265" t="n"/>
      <c r="N2867" s="223" t="n"/>
      <c r="O2867" s="223" t="n"/>
      <c r="P2867" s="223" t="n"/>
      <c r="Q2867" s="223" t="n"/>
      <c r="R2867" s="223" t="n"/>
      <c r="S2867" s="223" t="n"/>
      <c r="T2867" s="223" t="n"/>
      <c r="U2867" s="86" t="n"/>
      <c r="V2867" s="86" t="n"/>
      <c r="W2867" s="223" t="n"/>
      <c r="X2867" s="223" t="n"/>
      <c r="Y2867" s="262" t="n"/>
      <c r="Z2867" s="226" t="n"/>
      <c r="AA2867" s="241" t="n"/>
      <c r="AB2867" s="237" t="n"/>
    </row>
    <row r="2868" ht="15" customHeight="1" s="283">
      <c r="A2868" s="109" t="n"/>
      <c r="B2868" s="222" t="n"/>
      <c r="C2868" s="223" t="n"/>
      <c r="D2868" s="223" t="n"/>
      <c r="E2868" s="223" t="n"/>
      <c r="F2868" s="223" t="n"/>
      <c r="G2868" s="223" t="n"/>
      <c r="H2868" s="223" t="n"/>
      <c r="I2868" s="258" t="n"/>
      <c r="J2868" s="186" t="n"/>
      <c r="K2868" s="223" t="n"/>
      <c r="L2868" s="264" t="n"/>
      <c r="M2868" s="265" t="n"/>
      <c r="N2868" s="223" t="n"/>
      <c r="O2868" s="223" t="n"/>
      <c r="P2868" s="223" t="n"/>
      <c r="Q2868" s="223" t="n"/>
      <c r="R2868" s="223" t="n"/>
      <c r="S2868" s="223" t="n"/>
      <c r="T2868" s="223" t="n"/>
      <c r="U2868" s="86" t="n"/>
      <c r="V2868" s="86" t="n"/>
      <c r="W2868" s="223" t="n"/>
      <c r="X2868" s="223" t="n"/>
      <c r="Y2868" s="262" t="n"/>
      <c r="Z2868" s="226" t="n"/>
      <c r="AA2868" s="241" t="n"/>
      <c r="AB2868" s="237" t="n"/>
    </row>
    <row r="2869" ht="15" customHeight="1" s="283">
      <c r="A2869" s="109" t="n"/>
      <c r="B2869" s="222" t="n"/>
      <c r="C2869" s="223" t="n"/>
      <c r="D2869" s="223" t="n"/>
      <c r="E2869" s="223" t="n"/>
      <c r="F2869" s="223" t="n"/>
      <c r="G2869" s="223" t="n"/>
      <c r="H2869" s="223" t="n"/>
      <c r="I2869" s="258" t="n"/>
      <c r="J2869" s="186" t="n"/>
      <c r="K2869" s="223" t="n"/>
      <c r="L2869" s="264" t="n"/>
      <c r="M2869" s="265" t="n"/>
      <c r="N2869" s="223" t="n"/>
      <c r="O2869" s="223" t="n"/>
      <c r="P2869" s="223" t="n"/>
      <c r="Q2869" s="223" t="n"/>
      <c r="R2869" s="223" t="n"/>
      <c r="S2869" s="223" t="n"/>
      <c r="T2869" s="223" t="n"/>
      <c r="U2869" s="86" t="n"/>
      <c r="V2869" s="86" t="n"/>
      <c r="W2869" s="223" t="n"/>
      <c r="X2869" s="223" t="n"/>
      <c r="Y2869" s="262" t="n"/>
      <c r="Z2869" s="226" t="n"/>
      <c r="AA2869" s="241" t="n"/>
      <c r="AB2869" s="237" t="n"/>
    </row>
    <row r="2870" ht="15" customHeight="1" s="283">
      <c r="A2870" s="109" t="n"/>
      <c r="B2870" s="222" t="n"/>
      <c r="C2870" s="223" t="n"/>
      <c r="D2870" s="223" t="n"/>
      <c r="E2870" s="223" t="n"/>
      <c r="F2870" s="223" t="n"/>
      <c r="G2870" s="223" t="n"/>
      <c r="H2870" s="223" t="n"/>
      <c r="I2870" s="258" t="n"/>
      <c r="J2870" s="186" t="n"/>
      <c r="K2870" s="223" t="n"/>
      <c r="L2870" s="264" t="n"/>
      <c r="M2870" s="265" t="n"/>
      <c r="N2870" s="223" t="n"/>
      <c r="O2870" s="223" t="n"/>
      <c r="P2870" s="223" t="n"/>
      <c r="Q2870" s="223" t="n"/>
      <c r="R2870" s="223" t="n"/>
      <c r="S2870" s="223" t="n"/>
      <c r="T2870" s="223" t="n"/>
      <c r="U2870" s="86" t="n"/>
      <c r="V2870" s="86" t="n"/>
      <c r="W2870" s="223" t="n"/>
      <c r="X2870" s="223" t="n"/>
      <c r="Y2870" s="262" t="n"/>
      <c r="Z2870" s="226" t="n"/>
      <c r="AA2870" s="241" t="n"/>
      <c r="AB2870" s="237" t="n"/>
    </row>
    <row r="2871" ht="15" customHeight="1" s="283">
      <c r="A2871" s="109" t="n"/>
      <c r="B2871" s="222" t="n"/>
      <c r="C2871" s="223" t="n"/>
      <c r="D2871" s="223" t="n"/>
      <c r="E2871" s="223" t="n"/>
      <c r="F2871" s="223" t="n"/>
      <c r="G2871" s="223" t="n"/>
      <c r="H2871" s="223" t="n"/>
      <c r="I2871" s="258" t="n"/>
      <c r="J2871" s="186" t="n"/>
      <c r="K2871" s="223" t="n"/>
      <c r="L2871" s="264" t="n"/>
      <c r="M2871" s="265" t="n"/>
      <c r="N2871" s="223" t="n"/>
      <c r="O2871" s="223" t="n"/>
      <c r="P2871" s="223" t="n"/>
      <c r="Q2871" s="223" t="n"/>
      <c r="R2871" s="223" t="n"/>
      <c r="S2871" s="223" t="n"/>
      <c r="T2871" s="223" t="n"/>
      <c r="U2871" s="86" t="n"/>
      <c r="V2871" s="86" t="n"/>
      <c r="W2871" s="223" t="n"/>
      <c r="X2871" s="223" t="n"/>
      <c r="Y2871" s="262" t="n"/>
      <c r="Z2871" s="226" t="n"/>
      <c r="AA2871" s="241" t="n"/>
      <c r="AB2871" s="237" t="n"/>
    </row>
    <row r="2872" ht="15" customHeight="1" s="283">
      <c r="A2872" s="109" t="n"/>
      <c r="B2872" s="222" t="n"/>
      <c r="C2872" s="223" t="n"/>
      <c r="D2872" s="223" t="n"/>
      <c r="E2872" s="223" t="n"/>
      <c r="F2872" s="223" t="n"/>
      <c r="G2872" s="223" t="n"/>
      <c r="H2872" s="223" t="n"/>
      <c r="I2872" s="258" t="n"/>
      <c r="J2872" s="186" t="n"/>
      <c r="K2872" s="223" t="n"/>
      <c r="L2872" s="264" t="n"/>
      <c r="M2872" s="265" t="n"/>
      <c r="N2872" s="223" t="n"/>
      <c r="O2872" s="223" t="n"/>
      <c r="P2872" s="223" t="n"/>
      <c r="Q2872" s="223" t="n"/>
      <c r="R2872" s="223" t="n"/>
      <c r="S2872" s="223" t="n"/>
      <c r="T2872" s="223" t="n"/>
      <c r="U2872" s="86" t="n"/>
      <c r="V2872" s="86" t="n"/>
      <c r="W2872" s="223" t="n"/>
      <c r="X2872" s="223" t="n"/>
      <c r="Y2872" s="262" t="n"/>
      <c r="Z2872" s="226" t="n"/>
      <c r="AA2872" s="241" t="n"/>
      <c r="AB2872" s="237" t="n"/>
    </row>
    <row r="2873" ht="15" customHeight="1" s="283">
      <c r="A2873" s="109" t="n"/>
      <c r="B2873" s="222" t="n"/>
      <c r="C2873" s="223" t="n"/>
      <c r="D2873" s="223" t="n"/>
      <c r="E2873" s="223" t="n"/>
      <c r="F2873" s="223" t="n"/>
      <c r="G2873" s="223" t="n"/>
      <c r="H2873" s="223" t="n"/>
      <c r="I2873" s="258" t="n"/>
      <c r="J2873" s="186" t="n"/>
      <c r="K2873" s="223" t="n"/>
      <c r="L2873" s="264" t="n"/>
      <c r="M2873" s="265" t="n"/>
      <c r="N2873" s="223" t="n"/>
      <c r="O2873" s="223" t="n"/>
      <c r="P2873" s="223" t="n"/>
      <c r="Q2873" s="223" t="n"/>
      <c r="R2873" s="223" t="n"/>
      <c r="S2873" s="223" t="n"/>
      <c r="T2873" s="223" t="n"/>
      <c r="U2873" s="86" t="n"/>
      <c r="V2873" s="86" t="n"/>
      <c r="W2873" s="223" t="n"/>
      <c r="X2873" s="223" t="n"/>
      <c r="Y2873" s="262" t="n"/>
      <c r="Z2873" s="226" t="n"/>
      <c r="AA2873" s="241" t="n"/>
      <c r="AB2873" s="237" t="n"/>
    </row>
    <row r="2874" ht="15" customHeight="1" s="283">
      <c r="A2874" s="109" t="n"/>
      <c r="B2874" s="222" t="n"/>
      <c r="C2874" s="223" t="n"/>
      <c r="D2874" s="223" t="n"/>
      <c r="E2874" s="223" t="n"/>
      <c r="F2874" s="223" t="n"/>
      <c r="G2874" s="223" t="n"/>
      <c r="H2874" s="223" t="n"/>
      <c r="I2874" s="258" t="n"/>
      <c r="J2874" s="186" t="n"/>
      <c r="K2874" s="223" t="n"/>
      <c r="L2874" s="264" t="n"/>
      <c r="M2874" s="265" t="n"/>
      <c r="N2874" s="223" t="n"/>
      <c r="O2874" s="223" t="n"/>
      <c r="P2874" s="223" t="n"/>
      <c r="Q2874" s="223" t="n"/>
      <c r="R2874" s="223" t="n"/>
      <c r="S2874" s="223" t="n"/>
      <c r="T2874" s="223" t="n"/>
      <c r="U2874" s="86" t="n"/>
      <c r="V2874" s="86" t="n"/>
      <c r="W2874" s="223" t="n"/>
      <c r="X2874" s="223" t="n"/>
      <c r="Y2874" s="262" t="n"/>
      <c r="Z2874" s="226" t="n"/>
      <c r="AA2874" s="241" t="n"/>
      <c r="AB2874" s="237" t="n"/>
    </row>
    <row r="2875" ht="15" customHeight="1" s="283">
      <c r="A2875" s="109" t="n"/>
      <c r="B2875" s="222" t="n"/>
      <c r="C2875" s="223" t="n"/>
      <c r="D2875" s="223" t="n"/>
      <c r="E2875" s="223" t="n"/>
      <c r="F2875" s="223" t="n"/>
      <c r="G2875" s="223" t="n"/>
      <c r="H2875" s="223" t="n"/>
      <c r="I2875" s="258" t="n"/>
      <c r="J2875" s="186" t="n"/>
      <c r="K2875" s="223" t="n"/>
      <c r="L2875" s="264" t="n"/>
      <c r="M2875" s="265" t="n"/>
      <c r="N2875" s="223" t="n"/>
      <c r="O2875" s="223" t="n"/>
      <c r="P2875" s="223" t="n"/>
      <c r="Q2875" s="223" t="n"/>
      <c r="R2875" s="223" t="n"/>
      <c r="S2875" s="223" t="n"/>
      <c r="T2875" s="223" t="n"/>
      <c r="U2875" s="86" t="n"/>
      <c r="V2875" s="86" t="n"/>
      <c r="W2875" s="223" t="n"/>
      <c r="X2875" s="223" t="n"/>
      <c r="Y2875" s="262" t="n"/>
      <c r="Z2875" s="226" t="n"/>
      <c r="AA2875" s="241" t="n"/>
      <c r="AB2875" s="237" t="n"/>
    </row>
    <row r="2876" ht="15" customHeight="1" s="283">
      <c r="A2876" s="109" t="n"/>
      <c r="B2876" s="222" t="n"/>
      <c r="C2876" s="223" t="n"/>
      <c r="D2876" s="223" t="n"/>
      <c r="E2876" s="223" t="n"/>
      <c r="F2876" s="223" t="n"/>
      <c r="G2876" s="223" t="n"/>
      <c r="H2876" s="223" t="n"/>
      <c r="I2876" s="258" t="n"/>
      <c r="J2876" s="186" t="n"/>
      <c r="K2876" s="223" t="n"/>
      <c r="L2876" s="264" t="n"/>
      <c r="M2876" s="265" t="n"/>
      <c r="N2876" s="223" t="n"/>
      <c r="O2876" s="223" t="n"/>
      <c r="P2876" s="223" t="n"/>
      <c r="Q2876" s="223" t="n"/>
      <c r="R2876" s="223" t="n"/>
      <c r="S2876" s="223" t="n"/>
      <c r="T2876" s="223" t="n"/>
      <c r="U2876" s="86" t="n"/>
      <c r="V2876" s="86" t="n"/>
      <c r="W2876" s="223" t="n"/>
      <c r="X2876" s="223" t="n"/>
      <c r="Y2876" s="262" t="n"/>
      <c r="Z2876" s="226" t="n"/>
      <c r="AA2876" s="241" t="n"/>
      <c r="AB2876" s="237" t="n"/>
    </row>
    <row r="2877" ht="15" customHeight="1" s="283">
      <c r="A2877" s="109" t="n"/>
      <c r="B2877" s="222" t="n"/>
      <c r="C2877" s="223" t="n"/>
      <c r="D2877" s="223" t="n"/>
      <c r="E2877" s="223" t="n"/>
      <c r="F2877" s="223" t="n"/>
      <c r="G2877" s="223" t="n"/>
      <c r="H2877" s="223" t="n"/>
      <c r="I2877" s="258" t="n"/>
      <c r="J2877" s="186" t="n"/>
      <c r="K2877" s="223" t="n"/>
      <c r="L2877" s="264" t="n"/>
      <c r="M2877" s="265" t="n"/>
      <c r="N2877" s="223" t="n"/>
      <c r="O2877" s="223" t="n"/>
      <c r="P2877" s="223" t="n"/>
      <c r="Q2877" s="223" t="n"/>
      <c r="R2877" s="223" t="n"/>
      <c r="S2877" s="223" t="n"/>
      <c r="T2877" s="223" t="n"/>
      <c r="U2877" s="86" t="n"/>
      <c r="V2877" s="86" t="n"/>
      <c r="W2877" s="223" t="n"/>
      <c r="X2877" s="223" t="n"/>
      <c r="Y2877" s="262" t="n"/>
      <c r="Z2877" s="226" t="n"/>
      <c r="AA2877" s="241" t="n"/>
      <c r="AB2877" s="237" t="n"/>
    </row>
    <row r="2878" ht="15" customHeight="1" s="283">
      <c r="A2878" s="109" t="n"/>
      <c r="B2878" s="222" t="n"/>
      <c r="C2878" s="223" t="n"/>
      <c r="D2878" s="223" t="n"/>
      <c r="E2878" s="223" t="n"/>
      <c r="F2878" s="223" t="n"/>
      <c r="G2878" s="223" t="n"/>
      <c r="H2878" s="223" t="n"/>
      <c r="I2878" s="258" t="n"/>
      <c r="J2878" s="186" t="n"/>
      <c r="K2878" s="223" t="n"/>
      <c r="L2878" s="264" t="n"/>
      <c r="M2878" s="265" t="n"/>
      <c r="N2878" s="223" t="n"/>
      <c r="O2878" s="223" t="n"/>
      <c r="P2878" s="223" t="n"/>
      <c r="Q2878" s="223" t="n"/>
      <c r="R2878" s="223" t="n"/>
      <c r="S2878" s="223" t="n"/>
      <c r="T2878" s="223" t="n"/>
      <c r="U2878" s="86" t="n"/>
      <c r="V2878" s="86" t="n"/>
      <c r="W2878" s="223" t="n"/>
      <c r="X2878" s="223" t="n"/>
      <c r="Y2878" s="262" t="n"/>
      <c r="Z2878" s="226" t="n"/>
      <c r="AA2878" s="241" t="n"/>
      <c r="AB2878" s="237" t="n"/>
    </row>
    <row r="2879" ht="15" customHeight="1" s="283">
      <c r="A2879" s="109" t="n"/>
      <c r="B2879" s="222" t="n"/>
      <c r="C2879" s="223" t="n"/>
      <c r="D2879" s="223" t="n"/>
      <c r="E2879" s="223" t="n"/>
      <c r="F2879" s="223" t="n"/>
      <c r="G2879" s="223" t="n"/>
      <c r="H2879" s="223" t="n"/>
      <c r="I2879" s="258" t="n"/>
      <c r="J2879" s="186" t="n"/>
      <c r="K2879" s="223" t="n"/>
      <c r="L2879" s="264" t="n"/>
      <c r="M2879" s="265" t="n"/>
      <c r="N2879" s="223" t="n"/>
      <c r="O2879" s="223" t="n"/>
      <c r="P2879" s="223" t="n"/>
      <c r="Q2879" s="223" t="n"/>
      <c r="R2879" s="223" t="n"/>
      <c r="S2879" s="223" t="n"/>
      <c r="T2879" s="223" t="n"/>
      <c r="U2879" s="86" t="n"/>
      <c r="V2879" s="86" t="n"/>
      <c r="W2879" s="223" t="n"/>
      <c r="X2879" s="223" t="n"/>
      <c r="Y2879" s="262" t="n"/>
      <c r="Z2879" s="226" t="n"/>
      <c r="AA2879" s="241" t="n"/>
      <c r="AB2879" s="237" t="n"/>
    </row>
    <row r="2880" ht="15" customHeight="1" s="283">
      <c r="A2880" s="109" t="n"/>
      <c r="B2880" s="222" t="n"/>
      <c r="C2880" s="223" t="n"/>
      <c r="D2880" s="223" t="n"/>
      <c r="E2880" s="223" t="n"/>
      <c r="F2880" s="223" t="n"/>
      <c r="G2880" s="223" t="n"/>
      <c r="H2880" s="223" t="n"/>
      <c r="I2880" s="258" t="n"/>
      <c r="J2880" s="186" t="n"/>
      <c r="K2880" s="223" t="n"/>
      <c r="L2880" s="264" t="n"/>
      <c r="M2880" s="265" t="n"/>
      <c r="N2880" s="223" t="n"/>
      <c r="O2880" s="223" t="n"/>
      <c r="P2880" s="223" t="n"/>
      <c r="Q2880" s="223" t="n"/>
      <c r="R2880" s="223" t="n"/>
      <c r="S2880" s="223" t="n"/>
      <c r="T2880" s="223" t="n"/>
      <c r="U2880" s="86" t="n"/>
      <c r="V2880" s="86" t="n"/>
      <c r="W2880" s="223" t="n"/>
      <c r="X2880" s="223" t="n"/>
      <c r="Y2880" s="262" t="n"/>
      <c r="Z2880" s="226" t="n"/>
      <c r="AA2880" s="241" t="n"/>
      <c r="AB2880" s="237" t="n"/>
    </row>
    <row r="2881" ht="15" customHeight="1" s="283">
      <c r="A2881" s="109" t="n"/>
      <c r="B2881" s="222" t="n"/>
      <c r="C2881" s="223" t="n"/>
      <c r="D2881" s="223" t="n"/>
      <c r="E2881" s="223" t="n"/>
      <c r="F2881" s="223" t="n"/>
      <c r="G2881" s="223" t="n"/>
      <c r="H2881" s="223" t="n"/>
      <c r="I2881" s="258" t="n"/>
      <c r="J2881" s="186" t="n"/>
      <c r="K2881" s="223" t="n"/>
      <c r="L2881" s="264" t="n"/>
      <c r="M2881" s="265" t="n"/>
      <c r="N2881" s="223" t="n"/>
      <c r="O2881" s="223" t="n"/>
      <c r="P2881" s="223" t="n"/>
      <c r="Q2881" s="223" t="n"/>
      <c r="R2881" s="223" t="n"/>
      <c r="S2881" s="223" t="n"/>
      <c r="T2881" s="223" t="n"/>
      <c r="U2881" s="86" t="n"/>
      <c r="V2881" s="86" t="n"/>
      <c r="W2881" s="223" t="n"/>
      <c r="X2881" s="223" t="n"/>
      <c r="Y2881" s="262" t="n"/>
      <c r="Z2881" s="226" t="n"/>
      <c r="AA2881" s="241" t="n"/>
      <c r="AB2881" s="237" t="n"/>
    </row>
    <row r="2882" ht="15" customHeight="1" s="283">
      <c r="A2882" s="109" t="n"/>
      <c r="B2882" s="222" t="n"/>
      <c r="C2882" s="223" t="n"/>
      <c r="D2882" s="223" t="n"/>
      <c r="E2882" s="223" t="n"/>
      <c r="F2882" s="223" t="n"/>
      <c r="G2882" s="223" t="n"/>
      <c r="H2882" s="223" t="n"/>
      <c r="I2882" s="258" t="n"/>
      <c r="J2882" s="186" t="n"/>
      <c r="K2882" s="223" t="n"/>
      <c r="L2882" s="264" t="n"/>
      <c r="M2882" s="265" t="n"/>
      <c r="N2882" s="223" t="n"/>
      <c r="O2882" s="223" t="n"/>
      <c r="P2882" s="223" t="n"/>
      <c r="Q2882" s="223" t="n"/>
      <c r="R2882" s="223" t="n"/>
      <c r="S2882" s="223" t="n"/>
      <c r="T2882" s="223" t="n"/>
      <c r="U2882" s="86" t="n"/>
      <c r="V2882" s="86" t="n"/>
      <c r="W2882" s="223" t="n"/>
      <c r="X2882" s="223" t="n"/>
      <c r="Y2882" s="262" t="n"/>
      <c r="Z2882" s="226" t="n"/>
      <c r="AA2882" s="241" t="n"/>
      <c r="AB2882" s="237" t="n"/>
    </row>
    <row r="2883" ht="15" customHeight="1" s="283">
      <c r="A2883" s="109" t="n"/>
      <c r="B2883" s="222" t="n"/>
      <c r="C2883" s="223" t="n"/>
      <c r="D2883" s="223" t="n"/>
      <c r="E2883" s="223" t="n"/>
      <c r="F2883" s="223" t="n"/>
      <c r="G2883" s="223" t="n"/>
      <c r="H2883" s="223" t="n"/>
      <c r="I2883" s="258" t="n"/>
      <c r="J2883" s="186" t="n"/>
      <c r="K2883" s="223" t="n"/>
      <c r="L2883" s="264" t="n"/>
      <c r="M2883" s="265" t="n"/>
      <c r="N2883" s="223" t="n"/>
      <c r="O2883" s="223" t="n"/>
      <c r="P2883" s="223" t="n"/>
      <c r="Q2883" s="223" t="n"/>
      <c r="R2883" s="223" t="n"/>
      <c r="S2883" s="223" t="n"/>
      <c r="T2883" s="223" t="n"/>
      <c r="U2883" s="86" t="n"/>
      <c r="V2883" s="86" t="n"/>
      <c r="W2883" s="223" t="n"/>
      <c r="X2883" s="223" t="n"/>
      <c r="Y2883" s="262" t="n"/>
      <c r="Z2883" s="226" t="n"/>
      <c r="AA2883" s="241" t="n"/>
      <c r="AB2883" s="237" t="n"/>
    </row>
    <row r="2884" ht="15" customHeight="1" s="283">
      <c r="A2884" s="109" t="n"/>
      <c r="B2884" s="222" t="n"/>
      <c r="C2884" s="223" t="n"/>
      <c r="D2884" s="223" t="n"/>
      <c r="E2884" s="223" t="n"/>
      <c r="F2884" s="223" t="n"/>
      <c r="G2884" s="223" t="n"/>
      <c r="H2884" s="223" t="n"/>
      <c r="I2884" s="258" t="n"/>
      <c r="J2884" s="186" t="n"/>
      <c r="K2884" s="223" t="n"/>
      <c r="L2884" s="264" t="n"/>
      <c r="M2884" s="265" t="n"/>
      <c r="N2884" s="223" t="n"/>
      <c r="O2884" s="223" t="n"/>
      <c r="P2884" s="223" t="n"/>
      <c r="Q2884" s="223" t="n"/>
      <c r="R2884" s="223" t="n"/>
      <c r="S2884" s="223" t="n"/>
      <c r="T2884" s="223" t="n"/>
      <c r="U2884" s="86" t="n"/>
      <c r="V2884" s="86" t="n"/>
      <c r="W2884" s="223" t="n"/>
      <c r="X2884" s="223" t="n"/>
      <c r="Y2884" s="262" t="n"/>
      <c r="Z2884" s="226" t="n"/>
      <c r="AA2884" s="241" t="n"/>
      <c r="AB2884" s="237" t="n"/>
    </row>
    <row r="2885" ht="15" customHeight="1" s="283">
      <c r="A2885" s="109" t="n"/>
      <c r="B2885" s="222" t="n"/>
      <c r="C2885" s="223" t="n"/>
      <c r="D2885" s="223" t="n"/>
      <c r="E2885" s="223" t="n"/>
      <c r="F2885" s="223" t="n"/>
      <c r="G2885" s="223" t="n"/>
      <c r="H2885" s="223" t="n"/>
      <c r="I2885" s="258" t="n"/>
      <c r="J2885" s="186" t="n"/>
      <c r="K2885" s="223" t="n"/>
      <c r="L2885" s="264" t="n"/>
      <c r="M2885" s="265" t="n"/>
      <c r="N2885" s="223" t="n"/>
      <c r="O2885" s="223" t="n"/>
      <c r="P2885" s="223" t="n"/>
      <c r="Q2885" s="223" t="n"/>
      <c r="R2885" s="223" t="n"/>
      <c r="S2885" s="223" t="n"/>
      <c r="T2885" s="223" t="n"/>
      <c r="U2885" s="86" t="n"/>
      <c r="V2885" s="86" t="n"/>
      <c r="W2885" s="223" t="n"/>
      <c r="X2885" s="223" t="n"/>
      <c r="Y2885" s="262" t="n"/>
      <c r="Z2885" s="226" t="n"/>
      <c r="AA2885" s="241" t="n"/>
      <c r="AB2885" s="237" t="n"/>
    </row>
    <row r="2886" ht="15" customHeight="1" s="283">
      <c r="A2886" s="109" t="n"/>
      <c r="B2886" s="222" t="n"/>
      <c r="C2886" s="223" t="n"/>
      <c r="D2886" s="223" t="n"/>
      <c r="E2886" s="223" t="n"/>
      <c r="F2886" s="223" t="n"/>
      <c r="G2886" s="223" t="n"/>
      <c r="H2886" s="223" t="n"/>
      <c r="I2886" s="258" t="n"/>
      <c r="J2886" s="186" t="n"/>
      <c r="K2886" s="223" t="n"/>
      <c r="L2886" s="264" t="n"/>
      <c r="M2886" s="265" t="n"/>
      <c r="N2886" s="223" t="n"/>
      <c r="O2886" s="223" t="n"/>
      <c r="P2886" s="223" t="n"/>
      <c r="Q2886" s="223" t="n"/>
      <c r="R2886" s="223" t="n"/>
      <c r="S2886" s="223" t="n"/>
      <c r="T2886" s="223" t="n"/>
      <c r="U2886" s="86" t="n"/>
      <c r="V2886" s="86" t="n"/>
      <c r="W2886" s="223" t="n"/>
      <c r="X2886" s="223" t="n"/>
      <c r="Y2886" s="262" t="n"/>
      <c r="Z2886" s="226" t="n"/>
      <c r="AA2886" s="241" t="n"/>
      <c r="AB2886" s="237" t="n"/>
    </row>
    <row r="2887" ht="15" customHeight="1" s="283">
      <c r="A2887" s="109" t="n"/>
      <c r="B2887" s="222" t="n"/>
      <c r="C2887" s="223" t="n"/>
      <c r="D2887" s="223" t="n"/>
      <c r="E2887" s="223" t="n"/>
      <c r="F2887" s="223" t="n"/>
      <c r="G2887" s="223" t="n"/>
      <c r="H2887" s="223" t="n"/>
      <c r="I2887" s="258" t="n"/>
      <c r="J2887" s="186" t="n"/>
      <c r="K2887" s="223" t="n"/>
      <c r="L2887" s="264" t="n"/>
      <c r="M2887" s="265" t="n"/>
      <c r="N2887" s="223" t="n"/>
      <c r="O2887" s="223" t="n"/>
      <c r="P2887" s="223" t="n"/>
      <c r="Q2887" s="223" t="n"/>
      <c r="R2887" s="223" t="n"/>
      <c r="S2887" s="223" t="n"/>
      <c r="T2887" s="223" t="n"/>
      <c r="U2887" s="86" t="n"/>
      <c r="V2887" s="86" t="n"/>
      <c r="W2887" s="223" t="n"/>
      <c r="X2887" s="223" t="n"/>
      <c r="Y2887" s="262" t="n"/>
      <c r="Z2887" s="226" t="n"/>
      <c r="AA2887" s="241" t="n"/>
      <c r="AB2887" s="237" t="n"/>
    </row>
    <row r="2888" ht="15" customHeight="1" s="283">
      <c r="A2888" s="109" t="n"/>
      <c r="B2888" s="222" t="n"/>
      <c r="C2888" s="223" t="n"/>
      <c r="D2888" s="223" t="n"/>
      <c r="E2888" s="223" t="n"/>
      <c r="F2888" s="223" t="n"/>
      <c r="G2888" s="223" t="n"/>
      <c r="H2888" s="223" t="n"/>
      <c r="I2888" s="258" t="n"/>
      <c r="J2888" s="186" t="n"/>
      <c r="K2888" s="223" t="n"/>
      <c r="L2888" s="264" t="n"/>
      <c r="M2888" s="265" t="n"/>
      <c r="N2888" s="223" t="n"/>
      <c r="O2888" s="223" t="n"/>
      <c r="P2888" s="223" t="n"/>
      <c r="Q2888" s="223" t="n"/>
      <c r="R2888" s="223" t="n"/>
      <c r="S2888" s="223" t="n"/>
      <c r="T2888" s="223" t="n"/>
      <c r="U2888" s="86" t="n"/>
      <c r="V2888" s="86" t="n"/>
      <c r="W2888" s="223" t="n"/>
      <c r="X2888" s="223" t="n"/>
      <c r="Y2888" s="262" t="n"/>
      <c r="Z2888" s="226" t="n"/>
      <c r="AA2888" s="241" t="n"/>
      <c r="AB2888" s="237" t="n"/>
    </row>
    <row r="2889" ht="15" customHeight="1" s="283">
      <c r="A2889" s="109" t="n"/>
      <c r="B2889" s="222" t="n"/>
      <c r="C2889" s="223" t="n"/>
      <c r="D2889" s="223" t="n"/>
      <c r="E2889" s="223" t="n"/>
      <c r="F2889" s="223" t="n"/>
      <c r="G2889" s="223" t="n"/>
      <c r="H2889" s="223" t="n"/>
      <c r="I2889" s="258" t="n"/>
      <c r="J2889" s="186" t="n"/>
      <c r="K2889" s="223" t="n"/>
      <c r="L2889" s="264" t="n"/>
      <c r="M2889" s="265" t="n"/>
      <c r="N2889" s="223" t="n"/>
      <c r="O2889" s="223" t="n"/>
      <c r="P2889" s="223" t="n"/>
      <c r="Q2889" s="223" t="n"/>
      <c r="R2889" s="223" t="n"/>
      <c r="S2889" s="223" t="n"/>
      <c r="T2889" s="223" t="n"/>
      <c r="U2889" s="86" t="n"/>
      <c r="V2889" s="86" t="n"/>
      <c r="W2889" s="223" t="n"/>
      <c r="X2889" s="223" t="n"/>
      <c r="Y2889" s="262" t="n"/>
      <c r="Z2889" s="226" t="n"/>
      <c r="AA2889" s="241" t="n"/>
      <c r="AB2889" s="237" t="n"/>
    </row>
    <row r="2890" ht="15" customHeight="1" s="283">
      <c r="A2890" s="109" t="n"/>
      <c r="B2890" s="222" t="n"/>
      <c r="C2890" s="223" t="n"/>
      <c r="D2890" s="223" t="n"/>
      <c r="E2890" s="223" t="n"/>
      <c r="F2890" s="223" t="n"/>
      <c r="G2890" s="223" t="n"/>
      <c r="H2890" s="223" t="n"/>
      <c r="I2890" s="258" t="n"/>
      <c r="J2890" s="186" t="n"/>
      <c r="K2890" s="223" t="n"/>
      <c r="L2890" s="264" t="n"/>
      <c r="M2890" s="265" t="n"/>
      <c r="N2890" s="223" t="n"/>
      <c r="O2890" s="223" t="n"/>
      <c r="P2890" s="223" t="n"/>
      <c r="Q2890" s="223" t="n"/>
      <c r="R2890" s="223" t="n"/>
      <c r="S2890" s="223" t="n"/>
      <c r="T2890" s="223" t="n"/>
      <c r="U2890" s="86" t="n"/>
      <c r="V2890" s="86" t="n"/>
      <c r="W2890" s="223" t="n"/>
      <c r="X2890" s="223" t="n"/>
      <c r="Y2890" s="262" t="n"/>
      <c r="Z2890" s="226" t="n"/>
      <c r="AA2890" s="241" t="n"/>
      <c r="AB2890" s="237" t="n"/>
    </row>
    <row r="2891" ht="15" customHeight="1" s="283">
      <c r="A2891" s="109" t="n"/>
      <c r="B2891" s="222" t="n"/>
      <c r="C2891" s="223" t="n"/>
      <c r="D2891" s="223" t="n"/>
      <c r="E2891" s="223" t="n"/>
      <c r="F2891" s="223" t="n"/>
      <c r="G2891" s="223" t="n"/>
      <c r="H2891" s="223" t="n"/>
      <c r="I2891" s="258" t="n"/>
      <c r="J2891" s="186" t="n"/>
      <c r="K2891" s="223" t="n"/>
      <c r="L2891" s="264" t="n"/>
      <c r="M2891" s="265" t="n"/>
      <c r="N2891" s="223" t="n"/>
      <c r="O2891" s="223" t="n"/>
      <c r="P2891" s="223" t="n"/>
      <c r="Q2891" s="223" t="n"/>
      <c r="R2891" s="223" t="n"/>
      <c r="S2891" s="223" t="n"/>
      <c r="T2891" s="223" t="n"/>
      <c r="U2891" s="86" t="n"/>
      <c r="V2891" s="86" t="n"/>
      <c r="W2891" s="223" t="n"/>
      <c r="X2891" s="223" t="n"/>
      <c r="Y2891" s="262" t="n"/>
      <c r="Z2891" s="226" t="n"/>
      <c r="AA2891" s="241" t="n"/>
      <c r="AB2891" s="237" t="n"/>
    </row>
    <row r="2892" ht="15" customHeight="1" s="283">
      <c r="A2892" s="109" t="n"/>
      <c r="B2892" s="222" t="n"/>
      <c r="C2892" s="223" t="n"/>
      <c r="D2892" s="223" t="n"/>
      <c r="E2892" s="223" t="n"/>
      <c r="F2892" s="223" t="n"/>
      <c r="G2892" s="223" t="n"/>
      <c r="H2892" s="223" t="n"/>
      <c r="I2892" s="258" t="n"/>
      <c r="J2892" s="186" t="n"/>
      <c r="K2892" s="223" t="n"/>
      <c r="L2892" s="264" t="n"/>
      <c r="M2892" s="265" t="n"/>
      <c r="N2892" s="223" t="n"/>
      <c r="O2892" s="223" t="n"/>
      <c r="P2892" s="223" t="n"/>
      <c r="Q2892" s="223" t="n"/>
      <c r="R2892" s="223" t="n"/>
      <c r="S2892" s="223" t="n"/>
      <c r="T2892" s="223" t="n"/>
      <c r="U2892" s="86" t="n"/>
      <c r="V2892" s="86" t="n"/>
      <c r="W2892" s="223" t="n"/>
      <c r="X2892" s="223" t="n"/>
      <c r="Y2892" s="262" t="n"/>
      <c r="Z2892" s="226" t="n"/>
      <c r="AA2892" s="241" t="n"/>
      <c r="AB2892" s="237" t="n"/>
    </row>
    <row r="2893" ht="15" customHeight="1" s="283">
      <c r="A2893" s="109" t="n"/>
      <c r="B2893" s="222" t="n"/>
      <c r="C2893" s="223" t="n"/>
      <c r="D2893" s="223" t="n"/>
      <c r="E2893" s="223" t="n"/>
      <c r="F2893" s="223" t="n"/>
      <c r="G2893" s="223" t="n"/>
      <c r="H2893" s="223" t="n"/>
      <c r="I2893" s="258" t="n"/>
      <c r="J2893" s="186" t="n"/>
      <c r="K2893" s="223" t="n"/>
      <c r="L2893" s="264" t="n"/>
      <c r="M2893" s="265" t="n"/>
      <c r="N2893" s="223" t="n"/>
      <c r="O2893" s="223" t="n"/>
      <c r="P2893" s="223" t="n"/>
      <c r="Q2893" s="223" t="n"/>
      <c r="R2893" s="223" t="n"/>
      <c r="S2893" s="223" t="n"/>
      <c r="T2893" s="223" t="n"/>
      <c r="U2893" s="86" t="n"/>
      <c r="V2893" s="86" t="n"/>
      <c r="W2893" s="223" t="n"/>
      <c r="X2893" s="223" t="n"/>
      <c r="Y2893" s="262" t="n"/>
      <c r="Z2893" s="226" t="n"/>
      <c r="AA2893" s="241" t="n"/>
      <c r="AB2893" s="237" t="n"/>
    </row>
    <row r="2894" ht="15" customHeight="1" s="283">
      <c r="A2894" s="109" t="n"/>
      <c r="B2894" s="222" t="n"/>
      <c r="C2894" s="223" t="n"/>
      <c r="D2894" s="223" t="n"/>
      <c r="E2894" s="223" t="n"/>
      <c r="F2894" s="223" t="n"/>
      <c r="G2894" s="223" t="n"/>
      <c r="H2894" s="223" t="n"/>
      <c r="I2894" s="258" t="n"/>
      <c r="J2894" s="186" t="n"/>
      <c r="K2894" s="223" t="n"/>
      <c r="L2894" s="264" t="n"/>
      <c r="M2894" s="265" t="n"/>
      <c r="N2894" s="223" t="n"/>
      <c r="O2894" s="223" t="n"/>
      <c r="P2894" s="223" t="n"/>
      <c r="Q2894" s="223" t="n"/>
      <c r="R2894" s="223" t="n"/>
      <c r="S2894" s="223" t="n"/>
      <c r="T2894" s="223" t="n"/>
      <c r="U2894" s="86" t="n"/>
      <c r="V2894" s="86" t="n"/>
      <c r="W2894" s="223" t="n"/>
      <c r="X2894" s="223" t="n"/>
      <c r="Y2894" s="262" t="n"/>
      <c r="Z2894" s="226" t="n"/>
      <c r="AA2894" s="241" t="n"/>
      <c r="AB2894" s="237" t="n"/>
    </row>
    <row r="2895" ht="15" customHeight="1" s="283">
      <c r="A2895" s="109" t="n"/>
      <c r="B2895" s="222" t="n"/>
      <c r="C2895" s="223" t="n"/>
      <c r="D2895" s="223" t="n"/>
      <c r="E2895" s="223" t="n"/>
      <c r="F2895" s="223" t="n"/>
      <c r="G2895" s="223" t="n"/>
      <c r="H2895" s="223" t="n"/>
      <c r="I2895" s="258" t="n"/>
      <c r="J2895" s="186" t="n"/>
      <c r="K2895" s="223" t="n"/>
      <c r="L2895" s="264" t="n"/>
      <c r="M2895" s="265" t="n"/>
      <c r="N2895" s="223" t="n"/>
      <c r="O2895" s="223" t="n"/>
      <c r="P2895" s="223" t="n"/>
      <c r="Q2895" s="223" t="n"/>
      <c r="R2895" s="223" t="n"/>
      <c r="S2895" s="223" t="n"/>
      <c r="T2895" s="223" t="n"/>
      <c r="U2895" s="86" t="n"/>
      <c r="V2895" s="86" t="n"/>
      <c r="W2895" s="223" t="n"/>
      <c r="X2895" s="223" t="n"/>
      <c r="Y2895" s="262" t="n"/>
      <c r="Z2895" s="226" t="n"/>
      <c r="AA2895" s="241" t="n"/>
      <c r="AB2895" s="237" t="n"/>
    </row>
    <row r="2896" ht="15" customHeight="1" s="283">
      <c r="A2896" s="109" t="n"/>
      <c r="B2896" s="222" t="n"/>
      <c r="C2896" s="223" t="n"/>
      <c r="D2896" s="223" t="n"/>
      <c r="E2896" s="223" t="n"/>
      <c r="F2896" s="223" t="n"/>
      <c r="G2896" s="223" t="n"/>
      <c r="H2896" s="223" t="n"/>
      <c r="I2896" s="258" t="n"/>
      <c r="J2896" s="186" t="n"/>
      <c r="K2896" s="223" t="n"/>
      <c r="L2896" s="264" t="n"/>
      <c r="M2896" s="265" t="n"/>
      <c r="N2896" s="223" t="n"/>
      <c r="O2896" s="223" t="n"/>
      <c r="P2896" s="223" t="n"/>
      <c r="Q2896" s="223" t="n"/>
      <c r="R2896" s="223" t="n"/>
      <c r="S2896" s="223" t="n"/>
      <c r="T2896" s="223" t="n"/>
      <c r="U2896" s="86" t="n"/>
      <c r="V2896" s="86" t="n"/>
      <c r="W2896" s="223" t="n"/>
      <c r="X2896" s="223" t="n"/>
      <c r="Y2896" s="262" t="n"/>
      <c r="Z2896" s="226" t="n"/>
      <c r="AA2896" s="241" t="n"/>
      <c r="AB2896" s="237" t="n"/>
    </row>
    <row r="2897" ht="15" customHeight="1" s="283">
      <c r="A2897" s="109" t="n"/>
      <c r="B2897" s="222" t="n"/>
      <c r="C2897" s="223" t="n"/>
      <c r="D2897" s="223" t="n"/>
      <c r="E2897" s="223" t="n"/>
      <c r="F2897" s="223" t="n"/>
      <c r="G2897" s="223" t="n"/>
      <c r="H2897" s="223" t="n"/>
      <c r="I2897" s="258" t="n"/>
      <c r="J2897" s="186" t="n"/>
      <c r="K2897" s="223" t="n"/>
      <c r="L2897" s="264" t="n"/>
      <c r="M2897" s="265" t="n"/>
      <c r="N2897" s="223" t="n"/>
      <c r="O2897" s="223" t="n"/>
      <c r="P2897" s="223" t="n"/>
      <c r="Q2897" s="223" t="n"/>
      <c r="R2897" s="223" t="n"/>
      <c r="S2897" s="223" t="n"/>
      <c r="T2897" s="223" t="n"/>
      <c r="U2897" s="86" t="n"/>
      <c r="V2897" s="86" t="n"/>
      <c r="W2897" s="223" t="n"/>
      <c r="X2897" s="223" t="n"/>
      <c r="Y2897" s="262" t="n"/>
      <c r="Z2897" s="226" t="n"/>
      <c r="AA2897" s="241" t="n"/>
      <c r="AB2897" s="237" t="n"/>
    </row>
    <row r="2898" ht="15" customHeight="1" s="283">
      <c r="A2898" s="109" t="n"/>
      <c r="B2898" s="222" t="n"/>
      <c r="C2898" s="223" t="n"/>
      <c r="D2898" s="223" t="n"/>
      <c r="E2898" s="223" t="n"/>
      <c r="F2898" s="223" t="n"/>
      <c r="G2898" s="223" t="n"/>
      <c r="H2898" s="223" t="n"/>
      <c r="I2898" s="258" t="n"/>
      <c r="J2898" s="186" t="n"/>
      <c r="K2898" s="223" t="n"/>
      <c r="L2898" s="264" t="n"/>
      <c r="M2898" s="265" t="n"/>
      <c r="N2898" s="223" t="n"/>
      <c r="O2898" s="223" t="n"/>
      <c r="P2898" s="223" t="n"/>
      <c r="Q2898" s="223" t="n"/>
      <c r="R2898" s="223" t="n"/>
      <c r="S2898" s="223" t="n"/>
      <c r="T2898" s="223" t="n"/>
      <c r="U2898" s="86" t="n"/>
      <c r="V2898" s="86" t="n"/>
      <c r="W2898" s="223" t="n"/>
      <c r="X2898" s="223" t="n"/>
      <c r="Y2898" s="262" t="n"/>
      <c r="Z2898" s="226" t="n"/>
      <c r="AA2898" s="241" t="n"/>
      <c r="AB2898" s="237" t="n"/>
    </row>
    <row r="2899" ht="15" customHeight="1" s="283">
      <c r="A2899" s="109" t="n"/>
      <c r="B2899" s="222" t="n"/>
      <c r="C2899" s="223" t="n"/>
      <c r="D2899" s="223" t="n"/>
      <c r="E2899" s="223" t="n"/>
      <c r="F2899" s="223" t="n"/>
      <c r="G2899" s="223" t="n"/>
      <c r="H2899" s="223" t="n"/>
      <c r="I2899" s="258" t="n"/>
      <c r="J2899" s="186" t="n"/>
      <c r="K2899" s="223" t="n"/>
      <c r="L2899" s="264" t="n"/>
      <c r="M2899" s="265" t="n"/>
      <c r="N2899" s="223" t="n"/>
      <c r="O2899" s="223" t="n"/>
      <c r="P2899" s="223" t="n"/>
      <c r="Q2899" s="223" t="n"/>
      <c r="R2899" s="223" t="n"/>
      <c r="S2899" s="223" t="n"/>
      <c r="T2899" s="223" t="n"/>
      <c r="U2899" s="86" t="n"/>
      <c r="V2899" s="86" t="n"/>
      <c r="W2899" s="223" t="n"/>
      <c r="X2899" s="223" t="n"/>
      <c r="Y2899" s="262" t="n"/>
      <c r="Z2899" s="226" t="n"/>
      <c r="AA2899" s="241" t="n"/>
      <c r="AB2899" s="237" t="n"/>
    </row>
    <row r="2900" ht="15" customHeight="1" s="283">
      <c r="A2900" s="109" t="n"/>
      <c r="B2900" s="222" t="n"/>
      <c r="C2900" s="223" t="n"/>
      <c r="D2900" s="223" t="n"/>
      <c r="E2900" s="223" t="n"/>
      <c r="F2900" s="223" t="n"/>
      <c r="G2900" s="223" t="n"/>
      <c r="H2900" s="223" t="n"/>
      <c r="I2900" s="258" t="n"/>
      <c r="J2900" s="186" t="n"/>
      <c r="K2900" s="223" t="n"/>
      <c r="L2900" s="264" t="n"/>
      <c r="M2900" s="265" t="n"/>
      <c r="N2900" s="223" t="n"/>
      <c r="O2900" s="223" t="n"/>
      <c r="P2900" s="223" t="n"/>
      <c r="Q2900" s="223" t="n"/>
      <c r="R2900" s="223" t="n"/>
      <c r="S2900" s="223" t="n"/>
      <c r="T2900" s="223" t="n"/>
      <c r="U2900" s="86" t="n"/>
      <c r="V2900" s="86" t="n"/>
      <c r="W2900" s="223" t="n"/>
      <c r="X2900" s="223" t="n"/>
      <c r="Y2900" s="262" t="n"/>
      <c r="Z2900" s="226" t="n"/>
      <c r="AA2900" s="241" t="n"/>
      <c r="AB2900" s="237" t="n"/>
    </row>
    <row r="2901" ht="15" customHeight="1" s="283">
      <c r="A2901" s="109" t="n"/>
      <c r="B2901" s="222" t="n"/>
      <c r="C2901" s="223" t="n"/>
      <c r="D2901" s="223" t="n"/>
      <c r="E2901" s="223" t="n"/>
      <c r="F2901" s="223" t="n"/>
      <c r="G2901" s="223" t="n"/>
      <c r="H2901" s="223" t="n"/>
      <c r="I2901" s="258" t="n"/>
      <c r="J2901" s="186" t="n"/>
      <c r="K2901" s="223" t="n"/>
      <c r="L2901" s="264" t="n"/>
      <c r="M2901" s="265" t="n"/>
      <c r="N2901" s="223" t="n"/>
      <c r="O2901" s="223" t="n"/>
      <c r="P2901" s="223" t="n"/>
      <c r="Q2901" s="223" t="n"/>
      <c r="R2901" s="223" t="n"/>
      <c r="S2901" s="223" t="n"/>
      <c r="T2901" s="223" t="n"/>
      <c r="U2901" s="86" t="n"/>
      <c r="V2901" s="86" t="n"/>
      <c r="W2901" s="223" t="n"/>
      <c r="X2901" s="223" t="n"/>
      <c r="Y2901" s="262" t="n"/>
      <c r="Z2901" s="226" t="n"/>
      <c r="AA2901" s="241" t="n"/>
      <c r="AB2901" s="237" t="n"/>
    </row>
    <row r="2902" ht="15" customHeight="1" s="283">
      <c r="A2902" s="109" t="n"/>
      <c r="B2902" s="222" t="n"/>
      <c r="C2902" s="223" t="n"/>
      <c r="D2902" s="223" t="n"/>
      <c r="E2902" s="223" t="n"/>
      <c r="F2902" s="223" t="n"/>
      <c r="G2902" s="223" t="n"/>
      <c r="H2902" s="223" t="n"/>
      <c r="I2902" s="258" t="n"/>
      <c r="J2902" s="186" t="n"/>
      <c r="K2902" s="223" t="n"/>
      <c r="L2902" s="264" t="n"/>
      <c r="M2902" s="265" t="n"/>
      <c r="N2902" s="223" t="n"/>
      <c r="O2902" s="223" t="n"/>
      <c r="P2902" s="223" t="n"/>
      <c r="Q2902" s="223" t="n"/>
      <c r="R2902" s="223" t="n"/>
      <c r="S2902" s="223" t="n"/>
      <c r="T2902" s="223" t="n"/>
      <c r="U2902" s="86" t="n"/>
      <c r="V2902" s="86" t="n"/>
      <c r="W2902" s="223" t="n"/>
      <c r="X2902" s="223" t="n"/>
      <c r="Y2902" s="262" t="n"/>
      <c r="Z2902" s="226" t="n"/>
      <c r="AA2902" s="241" t="n"/>
      <c r="AB2902" s="237" t="n"/>
    </row>
    <row r="2903" ht="15" customHeight="1" s="283">
      <c r="A2903" s="109" t="n"/>
      <c r="B2903" s="222" t="n"/>
      <c r="C2903" s="223" t="n"/>
      <c r="D2903" s="223" t="n"/>
      <c r="E2903" s="223" t="n"/>
      <c r="F2903" s="223" t="n"/>
      <c r="G2903" s="223" t="n"/>
      <c r="H2903" s="223" t="n"/>
      <c r="I2903" s="258" t="n"/>
      <c r="J2903" s="186" t="n"/>
      <c r="K2903" s="223" t="n"/>
      <c r="L2903" s="264" t="n"/>
      <c r="M2903" s="265" t="n"/>
      <c r="N2903" s="223" t="n"/>
      <c r="O2903" s="223" t="n"/>
      <c r="P2903" s="223" t="n"/>
      <c r="Q2903" s="223" t="n"/>
      <c r="R2903" s="223" t="n"/>
      <c r="S2903" s="223" t="n"/>
      <c r="T2903" s="223" t="n"/>
      <c r="U2903" s="86" t="n"/>
      <c r="V2903" s="86" t="n"/>
      <c r="W2903" s="223" t="n"/>
      <c r="X2903" s="223" t="n"/>
      <c r="Y2903" s="262" t="n"/>
      <c r="Z2903" s="226" t="n"/>
      <c r="AA2903" s="241" t="n"/>
      <c r="AB2903" s="237" t="n"/>
    </row>
    <row r="2904" ht="15" customHeight="1" s="283">
      <c r="A2904" s="109" t="n"/>
      <c r="B2904" s="222" t="n"/>
      <c r="C2904" s="223" t="n"/>
      <c r="D2904" s="223" t="n"/>
      <c r="E2904" s="223" t="n"/>
      <c r="F2904" s="223" t="n"/>
      <c r="G2904" s="223" t="n"/>
      <c r="H2904" s="223" t="n"/>
      <c r="I2904" s="258" t="n"/>
      <c r="J2904" s="186" t="n"/>
      <c r="K2904" s="223" t="n"/>
      <c r="L2904" s="264" t="n"/>
      <c r="M2904" s="265" t="n"/>
      <c r="N2904" s="223" t="n"/>
      <c r="O2904" s="223" t="n"/>
      <c r="P2904" s="223" t="n"/>
      <c r="Q2904" s="223" t="n"/>
      <c r="R2904" s="223" t="n"/>
      <c r="S2904" s="223" t="n"/>
      <c r="T2904" s="223" t="n"/>
      <c r="U2904" s="86" t="n"/>
      <c r="V2904" s="86" t="n"/>
      <c r="W2904" s="223" t="n"/>
      <c r="X2904" s="223" t="n"/>
      <c r="Y2904" s="262" t="n"/>
      <c r="Z2904" s="226" t="n"/>
      <c r="AA2904" s="241" t="n"/>
      <c r="AB2904" s="237" t="n"/>
    </row>
    <row r="2905" ht="15" customHeight="1" s="283">
      <c r="A2905" s="109" t="n"/>
      <c r="B2905" s="222" t="n"/>
      <c r="C2905" s="223" t="n"/>
      <c r="D2905" s="223" t="n"/>
      <c r="E2905" s="223" t="n"/>
      <c r="F2905" s="223" t="n"/>
      <c r="G2905" s="223" t="n"/>
      <c r="H2905" s="223" t="n"/>
      <c r="I2905" s="258" t="n"/>
      <c r="J2905" s="186" t="n"/>
      <c r="K2905" s="223" t="n"/>
      <c r="L2905" s="264" t="n"/>
      <c r="M2905" s="265" t="n"/>
      <c r="N2905" s="223" t="n"/>
      <c r="O2905" s="223" t="n"/>
      <c r="P2905" s="223" t="n"/>
      <c r="Q2905" s="223" t="n"/>
      <c r="R2905" s="223" t="n"/>
      <c r="S2905" s="223" t="n"/>
      <c r="T2905" s="223" t="n"/>
      <c r="U2905" s="86" t="n"/>
      <c r="V2905" s="86" t="n"/>
      <c r="W2905" s="223" t="n"/>
      <c r="X2905" s="223" t="n"/>
      <c r="Y2905" s="262" t="n"/>
      <c r="Z2905" s="226" t="n"/>
      <c r="AA2905" s="241" t="n"/>
      <c r="AB2905" s="237" t="n"/>
    </row>
    <row r="2906" ht="15" customHeight="1" s="283">
      <c r="A2906" s="109" t="n"/>
      <c r="B2906" s="222" t="n"/>
      <c r="C2906" s="223" t="n"/>
      <c r="D2906" s="223" t="n"/>
      <c r="E2906" s="223" t="n"/>
      <c r="F2906" s="223" t="n"/>
      <c r="G2906" s="223" t="n"/>
      <c r="H2906" s="223" t="n"/>
      <c r="I2906" s="258" t="n"/>
      <c r="J2906" s="186" t="n"/>
      <c r="K2906" s="223" t="n"/>
      <c r="L2906" s="264" t="n"/>
      <c r="M2906" s="265" t="n"/>
      <c r="N2906" s="223" t="n"/>
      <c r="O2906" s="223" t="n"/>
      <c r="P2906" s="223" t="n"/>
      <c r="Q2906" s="223" t="n"/>
      <c r="R2906" s="223" t="n"/>
      <c r="S2906" s="223" t="n"/>
      <c r="T2906" s="223" t="n"/>
      <c r="U2906" s="86" t="n"/>
      <c r="V2906" s="86" t="n"/>
      <c r="W2906" s="223" t="n"/>
      <c r="X2906" s="223" t="n"/>
      <c r="Y2906" s="262" t="n"/>
      <c r="Z2906" s="226" t="n"/>
      <c r="AA2906" s="241" t="n"/>
      <c r="AB2906" s="237" t="n"/>
    </row>
    <row r="2907" ht="15" customHeight="1" s="283">
      <c r="A2907" s="109" t="n"/>
      <c r="B2907" s="222" t="n"/>
      <c r="C2907" s="223" t="n"/>
      <c r="D2907" s="223" t="n"/>
      <c r="E2907" s="223" t="n"/>
      <c r="F2907" s="223" t="n"/>
      <c r="G2907" s="223" t="n"/>
      <c r="H2907" s="223" t="n"/>
      <c r="I2907" s="258" t="n"/>
      <c r="J2907" s="186" t="n"/>
      <c r="K2907" s="223" t="n"/>
      <c r="L2907" s="264" t="n"/>
      <c r="M2907" s="265" t="n"/>
      <c r="N2907" s="223" t="n"/>
      <c r="O2907" s="223" t="n"/>
      <c r="P2907" s="223" t="n"/>
      <c r="Q2907" s="223" t="n"/>
      <c r="R2907" s="223" t="n"/>
      <c r="S2907" s="223" t="n"/>
      <c r="T2907" s="223" t="n"/>
      <c r="U2907" s="86" t="n"/>
      <c r="V2907" s="86" t="n"/>
      <c r="W2907" s="223" t="n"/>
      <c r="X2907" s="223" t="n"/>
      <c r="Y2907" s="262" t="n"/>
      <c r="Z2907" s="226" t="n"/>
      <c r="AA2907" s="241" t="n"/>
      <c r="AB2907" s="237" t="n"/>
    </row>
    <row r="2908" ht="15" customHeight="1" s="283">
      <c r="A2908" s="109" t="n"/>
      <c r="B2908" s="222" t="n"/>
      <c r="C2908" s="223" t="n"/>
      <c r="D2908" s="223" t="n"/>
      <c r="E2908" s="223" t="n"/>
      <c r="F2908" s="223" t="n"/>
      <c r="G2908" s="223" t="n"/>
      <c r="H2908" s="223" t="n"/>
      <c r="I2908" s="258" t="n"/>
      <c r="J2908" s="186" t="n"/>
      <c r="K2908" s="223" t="n"/>
      <c r="L2908" s="264" t="n"/>
      <c r="M2908" s="265" t="n"/>
      <c r="N2908" s="223" t="n"/>
      <c r="O2908" s="223" t="n"/>
      <c r="P2908" s="223" t="n"/>
      <c r="Q2908" s="223" t="n"/>
      <c r="R2908" s="223" t="n"/>
      <c r="S2908" s="223" t="n"/>
      <c r="T2908" s="223" t="n"/>
      <c r="U2908" s="86" t="n"/>
      <c r="V2908" s="86" t="n"/>
      <c r="W2908" s="223" t="n"/>
      <c r="X2908" s="223" t="n"/>
      <c r="Y2908" s="262" t="n"/>
      <c r="Z2908" s="226" t="n"/>
      <c r="AA2908" s="241" t="n"/>
      <c r="AB2908" s="237" t="n"/>
    </row>
    <row r="2909" ht="15" customHeight="1" s="283">
      <c r="A2909" s="109" t="n"/>
      <c r="B2909" s="222" t="n"/>
      <c r="C2909" s="223" t="n"/>
      <c r="D2909" s="223" t="n"/>
      <c r="E2909" s="223" t="n"/>
      <c r="F2909" s="223" t="n"/>
      <c r="G2909" s="223" t="n"/>
      <c r="H2909" s="223" t="n"/>
      <c r="I2909" s="258" t="n"/>
      <c r="J2909" s="186" t="n"/>
      <c r="K2909" s="223" t="n"/>
      <c r="L2909" s="264" t="n"/>
      <c r="M2909" s="265" t="n"/>
      <c r="N2909" s="223" t="n"/>
      <c r="O2909" s="223" t="n"/>
      <c r="P2909" s="223" t="n"/>
      <c r="Q2909" s="223" t="n"/>
      <c r="R2909" s="223" t="n"/>
      <c r="S2909" s="223" t="n"/>
      <c r="T2909" s="223" t="n"/>
      <c r="U2909" s="86" t="n"/>
      <c r="V2909" s="86" t="n"/>
      <c r="W2909" s="223" t="n"/>
      <c r="X2909" s="223" t="n"/>
      <c r="Y2909" s="262" t="n"/>
      <c r="Z2909" s="226" t="n"/>
      <c r="AA2909" s="241" t="n"/>
      <c r="AB2909" s="237" t="n"/>
    </row>
    <row r="2910" ht="15" customHeight="1" s="283">
      <c r="A2910" s="109" t="n"/>
      <c r="B2910" s="222" t="n"/>
      <c r="C2910" s="223" t="n"/>
      <c r="D2910" s="223" t="n"/>
      <c r="E2910" s="223" t="n"/>
      <c r="F2910" s="223" t="n"/>
      <c r="G2910" s="223" t="n"/>
      <c r="H2910" s="223" t="n"/>
      <c r="I2910" s="258" t="n"/>
      <c r="J2910" s="186" t="n"/>
      <c r="K2910" s="223" t="n"/>
      <c r="L2910" s="264" t="n"/>
      <c r="M2910" s="265" t="n"/>
      <c r="N2910" s="223" t="n"/>
      <c r="O2910" s="223" t="n"/>
      <c r="P2910" s="223" t="n"/>
      <c r="Q2910" s="223" t="n"/>
      <c r="R2910" s="223" t="n"/>
      <c r="S2910" s="223" t="n"/>
      <c r="T2910" s="223" t="n"/>
      <c r="U2910" s="86" t="n"/>
      <c r="V2910" s="86" t="n"/>
      <c r="W2910" s="223" t="n"/>
      <c r="X2910" s="223" t="n"/>
      <c r="Y2910" s="262" t="n"/>
      <c r="Z2910" s="226" t="n"/>
      <c r="AA2910" s="241" t="n"/>
      <c r="AB2910" s="237" t="n"/>
    </row>
    <row r="2911" ht="15" customHeight="1" s="283">
      <c r="A2911" s="109" t="n"/>
      <c r="B2911" s="222" t="n"/>
      <c r="C2911" s="223" t="n"/>
      <c r="D2911" s="223" t="n"/>
      <c r="E2911" s="223" t="n"/>
      <c r="F2911" s="223" t="n"/>
      <c r="G2911" s="223" t="n"/>
      <c r="H2911" s="223" t="n"/>
      <c r="I2911" s="258" t="n"/>
      <c r="J2911" s="186" t="n"/>
      <c r="K2911" s="223" t="n"/>
      <c r="L2911" s="264" t="n"/>
      <c r="M2911" s="265" t="n"/>
      <c r="N2911" s="223" t="n"/>
      <c r="O2911" s="223" t="n"/>
      <c r="P2911" s="223" t="n"/>
      <c r="Q2911" s="223" t="n"/>
      <c r="R2911" s="223" t="n"/>
      <c r="S2911" s="223" t="n"/>
      <c r="T2911" s="223" t="n"/>
      <c r="U2911" s="86" t="n"/>
      <c r="V2911" s="86" t="n"/>
      <c r="W2911" s="223" t="n"/>
      <c r="X2911" s="223" t="n"/>
      <c r="Y2911" s="262" t="n"/>
      <c r="Z2911" s="226" t="n"/>
      <c r="AA2911" s="241" t="n"/>
      <c r="AB2911" s="237" t="n"/>
    </row>
    <row r="2912" ht="15" customHeight="1" s="283">
      <c r="A2912" s="109" t="n"/>
      <c r="B2912" s="222" t="n"/>
      <c r="C2912" s="223" t="n"/>
      <c r="D2912" s="223" t="n"/>
      <c r="E2912" s="223" t="n"/>
      <c r="F2912" s="223" t="n"/>
      <c r="G2912" s="223" t="n"/>
      <c r="H2912" s="223" t="n"/>
      <c r="I2912" s="258" t="n"/>
      <c r="J2912" s="186" t="n"/>
      <c r="K2912" s="223" t="n"/>
      <c r="L2912" s="264" t="n"/>
      <c r="M2912" s="265" t="n"/>
      <c r="N2912" s="223" t="n"/>
      <c r="O2912" s="223" t="n"/>
      <c r="P2912" s="223" t="n"/>
      <c r="Q2912" s="223" t="n"/>
      <c r="R2912" s="223" t="n"/>
      <c r="S2912" s="223" t="n"/>
      <c r="T2912" s="223" t="n"/>
      <c r="U2912" s="86" t="n"/>
      <c r="V2912" s="86" t="n"/>
      <c r="W2912" s="223" t="n"/>
      <c r="X2912" s="223" t="n"/>
      <c r="Y2912" s="262" t="n"/>
      <c r="Z2912" s="226" t="n"/>
      <c r="AA2912" s="241" t="n"/>
      <c r="AB2912" s="237" t="n"/>
    </row>
    <row r="2913" ht="15" customHeight="1" s="283">
      <c r="A2913" s="109" t="n"/>
      <c r="B2913" s="222" t="n"/>
      <c r="C2913" s="223" t="n"/>
      <c r="D2913" s="223" t="n"/>
      <c r="E2913" s="223" t="n"/>
      <c r="F2913" s="223" t="n"/>
      <c r="G2913" s="223" t="n"/>
      <c r="H2913" s="223" t="n"/>
      <c r="I2913" s="258" t="n"/>
      <c r="J2913" s="186" t="n"/>
      <c r="K2913" s="223" t="n"/>
      <c r="L2913" s="264" t="n"/>
      <c r="M2913" s="265" t="n"/>
      <c r="N2913" s="223" t="n"/>
      <c r="O2913" s="223" t="n"/>
      <c r="P2913" s="223" t="n"/>
      <c r="Q2913" s="223" t="n"/>
      <c r="R2913" s="223" t="n"/>
      <c r="S2913" s="223" t="n"/>
      <c r="T2913" s="223" t="n"/>
      <c r="U2913" s="86" t="n"/>
      <c r="V2913" s="86" t="n"/>
      <c r="W2913" s="223" t="n"/>
      <c r="X2913" s="223" t="n"/>
      <c r="Y2913" s="262" t="n"/>
      <c r="Z2913" s="226" t="n"/>
      <c r="AA2913" s="241" t="n"/>
      <c r="AB2913" s="237" t="n"/>
    </row>
    <row r="2914" ht="15" customHeight="1" s="283">
      <c r="A2914" s="109" t="n"/>
      <c r="B2914" s="222" t="n"/>
      <c r="C2914" s="223" t="n"/>
      <c r="D2914" s="223" t="n"/>
      <c r="E2914" s="223" t="n"/>
      <c r="F2914" s="223" t="n"/>
      <c r="G2914" s="223" t="n"/>
      <c r="H2914" s="223" t="n"/>
      <c r="I2914" s="258" t="n"/>
      <c r="J2914" s="186" t="n"/>
      <c r="K2914" s="223" t="n"/>
      <c r="L2914" s="264" t="n"/>
      <c r="M2914" s="265" t="n"/>
      <c r="N2914" s="223" t="n"/>
      <c r="O2914" s="223" t="n"/>
      <c r="P2914" s="223" t="n"/>
      <c r="Q2914" s="223" t="n"/>
      <c r="R2914" s="223" t="n"/>
      <c r="S2914" s="223" t="n"/>
      <c r="T2914" s="223" t="n"/>
      <c r="U2914" s="86" t="n"/>
      <c r="V2914" s="86" t="n"/>
      <c r="W2914" s="223" t="n"/>
      <c r="X2914" s="223" t="n"/>
      <c r="Y2914" s="262" t="n"/>
      <c r="Z2914" s="226" t="n"/>
      <c r="AA2914" s="241" t="n"/>
      <c r="AB2914" s="237" t="n"/>
    </row>
    <row r="2915" ht="15" customHeight="1" s="283">
      <c r="A2915" s="109" t="n"/>
      <c r="B2915" s="222" t="n"/>
      <c r="C2915" s="223" t="n"/>
      <c r="D2915" s="223" t="n"/>
      <c r="E2915" s="223" t="n"/>
      <c r="F2915" s="223" t="n"/>
      <c r="G2915" s="223" t="n"/>
      <c r="H2915" s="223" t="n"/>
      <c r="I2915" s="258" t="n"/>
      <c r="J2915" s="186" t="n"/>
      <c r="K2915" s="223" t="n"/>
      <c r="L2915" s="264" t="n"/>
      <c r="M2915" s="265" t="n"/>
      <c r="N2915" s="223" t="n"/>
      <c r="O2915" s="223" t="n"/>
      <c r="P2915" s="223" t="n"/>
      <c r="Q2915" s="223" t="n"/>
      <c r="R2915" s="223" t="n"/>
      <c r="S2915" s="223" t="n"/>
      <c r="T2915" s="223" t="n"/>
      <c r="U2915" s="86" t="n"/>
      <c r="V2915" s="86" t="n"/>
      <c r="W2915" s="223" t="n"/>
      <c r="X2915" s="223" t="n"/>
      <c r="Y2915" s="262" t="n"/>
      <c r="Z2915" s="226" t="n"/>
      <c r="AA2915" s="241" t="n"/>
      <c r="AB2915" s="237" t="n"/>
    </row>
    <row r="2916" ht="15" customHeight="1" s="283">
      <c r="A2916" s="109" t="n"/>
      <c r="B2916" s="222" t="n"/>
      <c r="C2916" s="223" t="n"/>
      <c r="D2916" s="223" t="n"/>
      <c r="E2916" s="223" t="n"/>
      <c r="F2916" s="223" t="n"/>
      <c r="G2916" s="223" t="n"/>
      <c r="H2916" s="223" t="n"/>
      <c r="I2916" s="258" t="n"/>
      <c r="J2916" s="186" t="n"/>
      <c r="K2916" s="223" t="n"/>
      <c r="L2916" s="264" t="n"/>
      <c r="M2916" s="265" t="n"/>
      <c r="N2916" s="223" t="n"/>
      <c r="O2916" s="223" t="n"/>
      <c r="P2916" s="223" t="n"/>
      <c r="Q2916" s="223" t="n"/>
      <c r="R2916" s="223" t="n"/>
      <c r="S2916" s="223" t="n"/>
      <c r="T2916" s="223" t="n"/>
      <c r="U2916" s="86" t="n"/>
      <c r="V2916" s="86" t="n"/>
      <c r="W2916" s="223" t="n"/>
      <c r="X2916" s="223" t="n"/>
      <c r="Y2916" s="262" t="n"/>
      <c r="Z2916" s="226" t="n"/>
      <c r="AA2916" s="241" t="n"/>
      <c r="AB2916" s="237" t="n"/>
    </row>
    <row r="2917" ht="15" customHeight="1" s="283">
      <c r="A2917" s="109" t="n"/>
      <c r="B2917" s="222" t="n"/>
      <c r="C2917" s="223" t="n"/>
      <c r="D2917" s="223" t="n"/>
      <c r="E2917" s="223" t="n"/>
      <c r="F2917" s="223" t="n"/>
      <c r="G2917" s="223" t="n"/>
      <c r="H2917" s="223" t="n"/>
      <c r="I2917" s="258" t="n"/>
      <c r="J2917" s="186" t="n"/>
      <c r="K2917" s="223" t="n"/>
      <c r="L2917" s="264" t="n"/>
      <c r="M2917" s="265" t="n"/>
      <c r="N2917" s="223" t="n"/>
      <c r="O2917" s="223" t="n"/>
      <c r="P2917" s="223" t="n"/>
      <c r="Q2917" s="223" t="n"/>
      <c r="R2917" s="223" t="n"/>
      <c r="S2917" s="223" t="n"/>
      <c r="T2917" s="223" t="n"/>
      <c r="U2917" s="86" t="n"/>
      <c r="V2917" s="86" t="n"/>
      <c r="W2917" s="223" t="n"/>
      <c r="X2917" s="223" t="n"/>
      <c r="Y2917" s="262" t="n"/>
      <c r="Z2917" s="226" t="n"/>
      <c r="AA2917" s="241" t="n"/>
      <c r="AB2917" s="237" t="n"/>
    </row>
    <row r="2918" ht="15" customHeight="1" s="283">
      <c r="A2918" s="109" t="n"/>
      <c r="B2918" s="222" t="n"/>
      <c r="C2918" s="223" t="n"/>
      <c r="D2918" s="223" t="n"/>
      <c r="E2918" s="223" t="n"/>
      <c r="F2918" s="223" t="n"/>
      <c r="G2918" s="223" t="n"/>
      <c r="H2918" s="223" t="n"/>
      <c r="I2918" s="258" t="n"/>
      <c r="J2918" s="186" t="n"/>
      <c r="K2918" s="223" t="n"/>
      <c r="L2918" s="264" t="n"/>
      <c r="M2918" s="265" t="n"/>
      <c r="N2918" s="223" t="n"/>
      <c r="O2918" s="223" t="n"/>
      <c r="P2918" s="223" t="n"/>
      <c r="Q2918" s="223" t="n"/>
      <c r="R2918" s="223" t="n"/>
      <c r="S2918" s="223" t="n"/>
      <c r="T2918" s="223" t="n"/>
      <c r="U2918" s="86" t="n"/>
      <c r="V2918" s="86" t="n"/>
      <c r="W2918" s="223" t="n"/>
      <c r="X2918" s="223" t="n"/>
      <c r="Y2918" s="262" t="n"/>
      <c r="Z2918" s="226" t="n"/>
      <c r="AA2918" s="241" t="n"/>
      <c r="AB2918" s="237" t="n"/>
    </row>
    <row r="2919" ht="15" customHeight="1" s="283">
      <c r="A2919" s="109" t="n"/>
      <c r="B2919" s="222" t="n"/>
      <c r="C2919" s="223" t="n"/>
      <c r="D2919" s="223" t="n"/>
      <c r="E2919" s="223" t="n"/>
      <c r="F2919" s="223" t="n"/>
      <c r="G2919" s="223" t="n"/>
      <c r="H2919" s="223" t="n"/>
      <c r="I2919" s="258" t="n"/>
      <c r="J2919" s="186" t="n"/>
      <c r="K2919" s="223" t="n"/>
      <c r="L2919" s="264" t="n"/>
      <c r="M2919" s="265" t="n"/>
      <c r="N2919" s="223" t="n"/>
      <c r="O2919" s="223" t="n"/>
      <c r="P2919" s="223" t="n"/>
      <c r="Q2919" s="223" t="n"/>
      <c r="R2919" s="223" t="n"/>
      <c r="S2919" s="223" t="n"/>
      <c r="T2919" s="223" t="n"/>
      <c r="U2919" s="86" t="n"/>
      <c r="V2919" s="86" t="n"/>
      <c r="W2919" s="223" t="n"/>
      <c r="X2919" s="223" t="n"/>
      <c r="Y2919" s="262" t="n"/>
      <c r="Z2919" s="226" t="n"/>
      <c r="AA2919" s="241" t="n"/>
      <c r="AB2919" s="237" t="n"/>
    </row>
    <row r="2920" ht="15" customHeight="1" s="283">
      <c r="A2920" s="109" t="n"/>
      <c r="B2920" s="222" t="n"/>
      <c r="C2920" s="223" t="n"/>
      <c r="D2920" s="223" t="n"/>
      <c r="E2920" s="223" t="n"/>
      <c r="F2920" s="223" t="n"/>
      <c r="G2920" s="223" t="n"/>
      <c r="H2920" s="223" t="n"/>
      <c r="I2920" s="258" t="n"/>
      <c r="J2920" s="186" t="n"/>
      <c r="K2920" s="223" t="n"/>
      <c r="L2920" s="264" t="n"/>
      <c r="M2920" s="265" t="n"/>
      <c r="N2920" s="223" t="n"/>
      <c r="O2920" s="223" t="n"/>
      <c r="P2920" s="223" t="n"/>
      <c r="Q2920" s="223" t="n"/>
      <c r="R2920" s="223" t="n"/>
      <c r="S2920" s="223" t="n"/>
      <c r="T2920" s="223" t="n"/>
      <c r="U2920" s="86" t="n"/>
      <c r="V2920" s="86" t="n"/>
      <c r="W2920" s="223" t="n"/>
      <c r="X2920" s="223" t="n"/>
      <c r="Y2920" s="262" t="n"/>
      <c r="Z2920" s="226" t="n"/>
      <c r="AA2920" s="241" t="n"/>
      <c r="AB2920" s="237" t="n"/>
    </row>
    <row r="2921" ht="15" customHeight="1" s="283">
      <c r="A2921" s="109" t="n"/>
      <c r="B2921" s="222" t="n"/>
      <c r="C2921" s="223" t="n"/>
      <c r="D2921" s="223" t="n"/>
      <c r="E2921" s="223" t="n"/>
      <c r="F2921" s="223" t="n"/>
      <c r="G2921" s="223" t="n"/>
      <c r="H2921" s="223" t="n"/>
      <c r="I2921" s="258" t="n"/>
      <c r="J2921" s="186" t="n"/>
      <c r="K2921" s="223" t="n"/>
      <c r="L2921" s="264" t="n"/>
      <c r="M2921" s="265" t="n"/>
      <c r="N2921" s="223" t="n"/>
      <c r="O2921" s="223" t="n"/>
      <c r="P2921" s="223" t="n"/>
      <c r="Q2921" s="223" t="n"/>
      <c r="R2921" s="223" t="n"/>
      <c r="S2921" s="223" t="n"/>
      <c r="T2921" s="223" t="n"/>
      <c r="U2921" s="86" t="n"/>
      <c r="V2921" s="86" t="n"/>
      <c r="W2921" s="223" t="n"/>
      <c r="X2921" s="223" t="n"/>
      <c r="Y2921" s="262" t="n"/>
      <c r="Z2921" s="226" t="n"/>
      <c r="AA2921" s="241" t="n"/>
      <c r="AB2921" s="237" t="n"/>
    </row>
    <row r="2922" ht="15" customHeight="1" s="283">
      <c r="A2922" s="109" t="n"/>
      <c r="B2922" s="222" t="n"/>
      <c r="C2922" s="223" t="n"/>
      <c r="D2922" s="223" t="n"/>
      <c r="E2922" s="223" t="n"/>
      <c r="F2922" s="223" t="n"/>
      <c r="G2922" s="223" t="n"/>
      <c r="H2922" s="223" t="n"/>
      <c r="I2922" s="258" t="n"/>
      <c r="J2922" s="186" t="n"/>
      <c r="K2922" s="223" t="n"/>
      <c r="L2922" s="264" t="n"/>
      <c r="M2922" s="265" t="n"/>
      <c r="N2922" s="223" t="n"/>
      <c r="O2922" s="223" t="n"/>
      <c r="P2922" s="223" t="n"/>
      <c r="Q2922" s="223" t="n"/>
      <c r="R2922" s="223" t="n"/>
      <c r="S2922" s="223" t="n"/>
      <c r="T2922" s="223" t="n"/>
      <c r="U2922" s="86" t="n"/>
      <c r="V2922" s="86" t="n"/>
      <c r="W2922" s="223" t="n"/>
      <c r="X2922" s="223" t="n"/>
      <c r="Y2922" s="262" t="n"/>
      <c r="Z2922" s="226" t="n"/>
      <c r="AA2922" s="241" t="n"/>
      <c r="AB2922" s="237" t="n"/>
    </row>
    <row r="2923" ht="15" customHeight="1" s="283">
      <c r="A2923" s="109" t="n"/>
      <c r="B2923" s="222" t="n"/>
      <c r="C2923" s="223" t="n"/>
      <c r="D2923" s="223" t="n"/>
      <c r="E2923" s="223" t="n"/>
      <c r="F2923" s="223" t="n"/>
      <c r="G2923" s="223" t="n"/>
      <c r="H2923" s="223" t="n"/>
      <c r="I2923" s="258" t="n"/>
      <c r="J2923" s="186" t="n"/>
      <c r="K2923" s="223" t="n"/>
      <c r="L2923" s="264" t="n"/>
      <c r="M2923" s="265" t="n"/>
      <c r="N2923" s="223" t="n"/>
      <c r="O2923" s="223" t="n"/>
      <c r="P2923" s="223" t="n"/>
      <c r="Q2923" s="223" t="n"/>
      <c r="R2923" s="223" t="n"/>
      <c r="S2923" s="223" t="n"/>
      <c r="T2923" s="223" t="n"/>
      <c r="U2923" s="86" t="n"/>
      <c r="V2923" s="86" t="n"/>
      <c r="W2923" s="223" t="n"/>
      <c r="X2923" s="223" t="n"/>
      <c r="Y2923" s="262" t="n"/>
      <c r="Z2923" s="226" t="n"/>
      <c r="AA2923" s="241" t="n"/>
      <c r="AB2923" s="237" t="n"/>
    </row>
    <row r="2924" ht="15" customHeight="1" s="283">
      <c r="A2924" s="109" t="n"/>
      <c r="B2924" s="222" t="n"/>
      <c r="C2924" s="223" t="n"/>
      <c r="D2924" s="223" t="n"/>
      <c r="E2924" s="223" t="n"/>
      <c r="F2924" s="223" t="n"/>
      <c r="G2924" s="223" t="n"/>
      <c r="H2924" s="223" t="n"/>
      <c r="I2924" s="258" t="n"/>
      <c r="J2924" s="186" t="n"/>
      <c r="K2924" s="223" t="n"/>
      <c r="L2924" s="264" t="n"/>
      <c r="M2924" s="265" t="n"/>
      <c r="N2924" s="223" t="n"/>
      <c r="O2924" s="223" t="n"/>
      <c r="P2924" s="223" t="n"/>
      <c r="Q2924" s="223" t="n"/>
      <c r="R2924" s="223" t="n"/>
      <c r="S2924" s="223" t="n"/>
      <c r="T2924" s="223" t="n"/>
      <c r="U2924" s="86" t="n"/>
      <c r="V2924" s="86" t="n"/>
      <c r="W2924" s="223" t="n"/>
      <c r="X2924" s="223" t="n"/>
      <c r="Y2924" s="262" t="n"/>
      <c r="Z2924" s="226" t="n"/>
      <c r="AA2924" s="241" t="n"/>
      <c r="AB2924" s="237" t="n"/>
    </row>
    <row r="2925" ht="15" customHeight="1" s="283">
      <c r="A2925" s="109" t="n"/>
      <c r="B2925" s="222" t="n"/>
      <c r="C2925" s="223" t="n"/>
      <c r="D2925" s="223" t="n"/>
      <c r="E2925" s="223" t="n"/>
      <c r="F2925" s="223" t="n"/>
      <c r="G2925" s="223" t="n"/>
      <c r="H2925" s="223" t="n"/>
      <c r="I2925" s="258" t="n"/>
      <c r="J2925" s="186" t="n"/>
      <c r="K2925" s="223" t="n"/>
      <c r="L2925" s="264" t="n"/>
      <c r="M2925" s="265" t="n"/>
      <c r="N2925" s="223" t="n"/>
      <c r="O2925" s="223" t="n"/>
      <c r="P2925" s="223" t="n"/>
      <c r="Q2925" s="223" t="n"/>
      <c r="R2925" s="223" t="n"/>
      <c r="S2925" s="223" t="n"/>
      <c r="T2925" s="223" t="n"/>
      <c r="U2925" s="86" t="n"/>
      <c r="V2925" s="86" t="n"/>
      <c r="W2925" s="223" t="n"/>
      <c r="X2925" s="223" t="n"/>
      <c r="Y2925" s="262" t="n"/>
      <c r="Z2925" s="226" t="n"/>
      <c r="AA2925" s="241" t="n"/>
      <c r="AB2925" s="237" t="n"/>
    </row>
    <row r="2926" ht="15" customHeight="1" s="283">
      <c r="A2926" s="109" t="n"/>
      <c r="B2926" s="222" t="n"/>
      <c r="C2926" s="223" t="n"/>
      <c r="D2926" s="223" t="n"/>
      <c r="E2926" s="223" t="n"/>
      <c r="F2926" s="223" t="n"/>
      <c r="G2926" s="223" t="n"/>
      <c r="H2926" s="223" t="n"/>
      <c r="I2926" s="258" t="n"/>
      <c r="J2926" s="186" t="n"/>
      <c r="K2926" s="223" t="n"/>
      <c r="L2926" s="264" t="n"/>
      <c r="M2926" s="265" t="n"/>
      <c r="N2926" s="223" t="n"/>
      <c r="O2926" s="223" t="n"/>
      <c r="P2926" s="223" t="n"/>
      <c r="Q2926" s="223" t="n"/>
      <c r="R2926" s="223" t="n"/>
      <c r="S2926" s="223" t="n"/>
      <c r="T2926" s="223" t="n"/>
      <c r="U2926" s="86" t="n"/>
      <c r="V2926" s="86" t="n"/>
      <c r="W2926" s="223" t="n"/>
      <c r="X2926" s="223" t="n"/>
      <c r="Y2926" s="262" t="n"/>
      <c r="Z2926" s="226" t="n"/>
      <c r="AA2926" s="241" t="n"/>
      <c r="AB2926" s="237" t="n"/>
    </row>
    <row r="2927" ht="15" customHeight="1" s="283">
      <c r="A2927" s="109" t="n"/>
      <c r="B2927" s="222" t="n"/>
      <c r="C2927" s="223" t="n"/>
      <c r="D2927" s="223" t="n"/>
      <c r="E2927" s="223" t="n"/>
      <c r="F2927" s="223" t="n"/>
      <c r="G2927" s="223" t="n"/>
      <c r="H2927" s="223" t="n"/>
      <c r="I2927" s="258" t="n"/>
      <c r="J2927" s="186" t="n"/>
      <c r="K2927" s="223" t="n"/>
      <c r="L2927" s="264" t="n"/>
      <c r="M2927" s="265" t="n"/>
      <c r="N2927" s="223" t="n"/>
      <c r="O2927" s="223" t="n"/>
      <c r="P2927" s="223" t="n"/>
      <c r="Q2927" s="223" t="n"/>
      <c r="R2927" s="223" t="n"/>
      <c r="S2927" s="223" t="n"/>
      <c r="T2927" s="223" t="n"/>
      <c r="U2927" s="86" t="n"/>
      <c r="V2927" s="86" t="n"/>
      <c r="W2927" s="223" t="n"/>
      <c r="X2927" s="223" t="n"/>
      <c r="Y2927" s="262" t="n"/>
      <c r="Z2927" s="226" t="n"/>
      <c r="AA2927" s="241" t="n"/>
      <c r="AB2927" s="237" t="n"/>
    </row>
    <row r="2928" ht="15" customHeight="1" s="283">
      <c r="A2928" s="109" t="n"/>
      <c r="B2928" s="222" t="n"/>
      <c r="C2928" s="223" t="n"/>
      <c r="D2928" s="223" t="n"/>
      <c r="E2928" s="223" t="n"/>
      <c r="F2928" s="223" t="n"/>
      <c r="G2928" s="223" t="n"/>
      <c r="H2928" s="223" t="n"/>
      <c r="I2928" s="258" t="n"/>
      <c r="J2928" s="186" t="n"/>
      <c r="K2928" s="223" t="n"/>
      <c r="L2928" s="264" t="n"/>
      <c r="M2928" s="265" t="n"/>
      <c r="N2928" s="223" t="n"/>
      <c r="O2928" s="223" t="n"/>
      <c r="P2928" s="223" t="n"/>
      <c r="Q2928" s="223" t="n"/>
      <c r="R2928" s="223" t="n"/>
      <c r="S2928" s="223" t="n"/>
      <c r="T2928" s="223" t="n"/>
      <c r="U2928" s="86" t="n"/>
      <c r="V2928" s="86" t="n"/>
      <c r="W2928" s="223" t="n"/>
      <c r="X2928" s="223" t="n"/>
      <c r="Y2928" s="262" t="n"/>
      <c r="Z2928" s="226" t="n"/>
      <c r="AA2928" s="241" t="n"/>
      <c r="AB2928" s="237" t="n"/>
    </row>
    <row r="2929" ht="15" customHeight="1" s="283">
      <c r="A2929" s="109" t="n"/>
      <c r="B2929" s="222" t="n"/>
      <c r="C2929" s="223" t="n"/>
      <c r="D2929" s="223" t="n"/>
      <c r="E2929" s="223" t="n"/>
      <c r="F2929" s="223" t="n"/>
      <c r="G2929" s="223" t="n"/>
      <c r="H2929" s="223" t="n"/>
      <c r="I2929" s="258" t="n"/>
      <c r="J2929" s="186" t="n"/>
      <c r="K2929" s="223" t="n"/>
      <c r="L2929" s="264" t="n"/>
      <c r="M2929" s="265" t="n"/>
      <c r="N2929" s="223" t="n"/>
      <c r="O2929" s="223" t="n"/>
      <c r="P2929" s="223" t="n"/>
      <c r="Q2929" s="223" t="n"/>
      <c r="R2929" s="223" t="n"/>
      <c r="S2929" s="223" t="n"/>
      <c r="T2929" s="223" t="n"/>
      <c r="U2929" s="86" t="n"/>
      <c r="V2929" s="86" t="n"/>
      <c r="W2929" s="223" t="n"/>
      <c r="X2929" s="223" t="n"/>
      <c r="Y2929" s="262" t="n"/>
      <c r="Z2929" s="226" t="n"/>
      <c r="AA2929" s="241" t="n"/>
      <c r="AB2929" s="237" t="n"/>
    </row>
    <row r="2930" ht="15" customHeight="1" s="283">
      <c r="A2930" s="109" t="n"/>
      <c r="B2930" s="222" t="n"/>
      <c r="C2930" s="223" t="n"/>
      <c r="D2930" s="223" t="n"/>
      <c r="E2930" s="223" t="n"/>
      <c r="F2930" s="223" t="n"/>
      <c r="G2930" s="223" t="n"/>
      <c r="H2930" s="223" t="n"/>
      <c r="I2930" s="258" t="n"/>
      <c r="J2930" s="186" t="n"/>
      <c r="K2930" s="223" t="n"/>
      <c r="L2930" s="264" t="n"/>
      <c r="M2930" s="265" t="n"/>
      <c r="N2930" s="223" t="n"/>
      <c r="O2930" s="223" t="n"/>
      <c r="P2930" s="223" t="n"/>
      <c r="Q2930" s="223" t="n"/>
      <c r="R2930" s="223" t="n"/>
      <c r="S2930" s="223" t="n"/>
      <c r="T2930" s="223" t="n"/>
      <c r="U2930" s="86" t="n"/>
      <c r="V2930" s="86" t="n"/>
      <c r="W2930" s="223" t="n"/>
      <c r="X2930" s="223" t="n"/>
      <c r="Y2930" s="262" t="n"/>
      <c r="Z2930" s="226" t="n"/>
      <c r="AA2930" s="241" t="n"/>
      <c r="AB2930" s="237" t="n"/>
    </row>
    <row r="2931" ht="15" customHeight="1" s="283">
      <c r="A2931" s="109" t="n"/>
      <c r="B2931" s="222" t="n"/>
      <c r="C2931" s="223" t="n"/>
      <c r="D2931" s="223" t="n"/>
      <c r="E2931" s="223" t="n"/>
      <c r="F2931" s="223" t="n"/>
      <c r="G2931" s="223" t="n"/>
      <c r="H2931" s="223" t="n"/>
      <c r="I2931" s="258" t="n"/>
      <c r="J2931" s="186" t="n"/>
      <c r="K2931" s="223" t="n"/>
      <c r="L2931" s="264" t="n"/>
      <c r="M2931" s="265" t="n"/>
      <c r="N2931" s="223" t="n"/>
      <c r="O2931" s="223" t="n"/>
      <c r="P2931" s="223" t="n"/>
      <c r="Q2931" s="223" t="n"/>
      <c r="R2931" s="223" t="n"/>
      <c r="S2931" s="223" t="n"/>
      <c r="T2931" s="223" t="n"/>
      <c r="U2931" s="86" t="n"/>
      <c r="V2931" s="86" t="n"/>
      <c r="W2931" s="223" t="n"/>
      <c r="X2931" s="223" t="n"/>
      <c r="Y2931" s="262" t="n"/>
      <c r="Z2931" s="226" t="n"/>
      <c r="AA2931" s="241" t="n"/>
      <c r="AB2931" s="237" t="n"/>
    </row>
    <row r="2932" ht="15" customHeight="1" s="283">
      <c r="A2932" s="109" t="n"/>
      <c r="B2932" s="222" t="n"/>
      <c r="C2932" s="223" t="n"/>
      <c r="D2932" s="223" t="n"/>
      <c r="E2932" s="223" t="n"/>
      <c r="F2932" s="223" t="n"/>
      <c r="G2932" s="223" t="n"/>
      <c r="H2932" s="223" t="n"/>
      <c r="I2932" s="258" t="n"/>
      <c r="J2932" s="186" t="n"/>
      <c r="K2932" s="223" t="n"/>
      <c r="L2932" s="264" t="n"/>
      <c r="M2932" s="265" t="n"/>
      <c r="N2932" s="223" t="n"/>
      <c r="O2932" s="223" t="n"/>
      <c r="P2932" s="223" t="n"/>
      <c r="Q2932" s="223" t="n"/>
      <c r="R2932" s="223" t="n"/>
      <c r="S2932" s="223" t="n"/>
      <c r="T2932" s="223" t="n"/>
      <c r="U2932" s="86" t="n"/>
      <c r="V2932" s="86" t="n"/>
      <c r="W2932" s="223" t="n"/>
      <c r="X2932" s="223" t="n"/>
      <c r="Y2932" s="262" t="n"/>
      <c r="Z2932" s="226" t="n"/>
      <c r="AA2932" s="241" t="n"/>
      <c r="AB2932" s="237" t="n"/>
    </row>
    <row r="2933" ht="15" customHeight="1" s="283">
      <c r="A2933" s="109" t="n"/>
      <c r="B2933" s="222" t="n"/>
      <c r="C2933" s="223" t="n"/>
      <c r="D2933" s="223" t="n"/>
      <c r="E2933" s="223" t="n"/>
      <c r="F2933" s="223" t="n"/>
      <c r="G2933" s="223" t="n"/>
      <c r="H2933" s="223" t="n"/>
      <c r="I2933" s="258" t="n"/>
      <c r="J2933" s="186" t="n"/>
      <c r="K2933" s="223" t="n"/>
      <c r="L2933" s="264" t="n"/>
      <c r="M2933" s="265" t="n"/>
      <c r="N2933" s="223" t="n"/>
      <c r="O2933" s="223" t="n"/>
      <c r="P2933" s="223" t="n"/>
      <c r="Q2933" s="223" t="n"/>
      <c r="R2933" s="223" t="n"/>
      <c r="S2933" s="223" t="n"/>
      <c r="T2933" s="223" t="n"/>
      <c r="U2933" s="86" t="n"/>
      <c r="V2933" s="86" t="n"/>
      <c r="W2933" s="223" t="n"/>
      <c r="X2933" s="223" t="n"/>
      <c r="Y2933" s="262" t="n"/>
      <c r="Z2933" s="226" t="n"/>
      <c r="AA2933" s="241" t="n"/>
      <c r="AB2933" s="237" t="n"/>
    </row>
    <row r="2934" ht="15" customHeight="1" s="283">
      <c r="A2934" s="109" t="n"/>
      <c r="B2934" s="222" t="n"/>
      <c r="C2934" s="223" t="n"/>
      <c r="D2934" s="223" t="n"/>
      <c r="E2934" s="223" t="n"/>
      <c r="F2934" s="223" t="n"/>
      <c r="G2934" s="223" t="n"/>
      <c r="H2934" s="223" t="n"/>
      <c r="I2934" s="258" t="n"/>
      <c r="J2934" s="186" t="n"/>
      <c r="K2934" s="223" t="n"/>
      <c r="L2934" s="264" t="n"/>
      <c r="M2934" s="265" t="n"/>
      <c r="N2934" s="223" t="n"/>
      <c r="O2934" s="223" t="n"/>
      <c r="P2934" s="223" t="n"/>
      <c r="Q2934" s="223" t="n"/>
      <c r="R2934" s="223" t="n"/>
      <c r="S2934" s="223" t="n"/>
      <c r="T2934" s="223" t="n"/>
      <c r="U2934" s="86" t="n"/>
      <c r="V2934" s="86" t="n"/>
      <c r="W2934" s="223" t="n"/>
      <c r="X2934" s="223" t="n"/>
      <c r="Y2934" s="262" t="n"/>
      <c r="Z2934" s="226" t="n"/>
      <c r="AA2934" s="241" t="n"/>
      <c r="AB2934" s="237" t="n"/>
    </row>
    <row r="2935" ht="15" customHeight="1" s="283">
      <c r="A2935" s="109" t="n"/>
      <c r="B2935" s="222" t="n"/>
      <c r="C2935" s="223" t="n"/>
      <c r="D2935" s="223" t="n"/>
      <c r="E2935" s="223" t="n"/>
      <c r="F2935" s="223" t="n"/>
      <c r="G2935" s="223" t="n"/>
      <c r="H2935" s="223" t="n"/>
      <c r="I2935" s="258" t="n"/>
      <c r="J2935" s="186" t="n"/>
      <c r="K2935" s="223" t="n"/>
      <c r="L2935" s="264" t="n"/>
      <c r="M2935" s="265" t="n"/>
      <c r="N2935" s="223" t="n"/>
      <c r="O2935" s="223" t="n"/>
      <c r="P2935" s="223" t="n"/>
      <c r="Q2935" s="223" t="n"/>
      <c r="R2935" s="223" t="n"/>
      <c r="S2935" s="223" t="n"/>
      <c r="T2935" s="223" t="n"/>
      <c r="U2935" s="86" t="n"/>
      <c r="V2935" s="86" t="n"/>
      <c r="W2935" s="223" t="n"/>
      <c r="X2935" s="223" t="n"/>
      <c r="Y2935" s="262" t="n"/>
      <c r="Z2935" s="226" t="n"/>
      <c r="AA2935" s="241" t="n"/>
      <c r="AB2935" s="237" t="n"/>
    </row>
    <row r="2936" ht="15" customHeight="1" s="283">
      <c r="A2936" s="109" t="n"/>
      <c r="B2936" s="222" t="n"/>
      <c r="C2936" s="223" t="n"/>
      <c r="D2936" s="223" t="n"/>
      <c r="E2936" s="223" t="n"/>
      <c r="F2936" s="223" t="n"/>
      <c r="G2936" s="223" t="n"/>
      <c r="H2936" s="223" t="n"/>
      <c r="I2936" s="258" t="n"/>
      <c r="J2936" s="186" t="n"/>
      <c r="K2936" s="223" t="n"/>
      <c r="L2936" s="264" t="n"/>
      <c r="M2936" s="265" t="n"/>
      <c r="N2936" s="223" t="n"/>
      <c r="O2936" s="223" t="n"/>
      <c r="P2936" s="223" t="n"/>
      <c r="Q2936" s="223" t="n"/>
      <c r="R2936" s="223" t="n"/>
      <c r="S2936" s="223" t="n"/>
      <c r="T2936" s="223" t="n"/>
      <c r="U2936" s="86" t="n"/>
      <c r="V2936" s="86" t="n"/>
      <c r="W2936" s="223" t="n"/>
      <c r="X2936" s="223" t="n"/>
      <c r="Y2936" s="262" t="n"/>
      <c r="Z2936" s="226" t="n"/>
      <c r="AA2936" s="241" t="n"/>
      <c r="AB2936" s="237" t="n"/>
    </row>
    <row r="2937" ht="15" customHeight="1" s="283">
      <c r="A2937" s="109" t="n"/>
      <c r="B2937" s="222" t="n"/>
      <c r="C2937" s="223" t="n"/>
      <c r="D2937" s="223" t="n"/>
      <c r="E2937" s="223" t="n"/>
      <c r="F2937" s="223" t="n"/>
      <c r="G2937" s="223" t="n"/>
      <c r="H2937" s="223" t="n"/>
      <c r="I2937" s="258" t="n"/>
      <c r="J2937" s="186" t="n"/>
      <c r="K2937" s="223" t="n"/>
      <c r="L2937" s="264" t="n"/>
      <c r="M2937" s="265" t="n"/>
      <c r="N2937" s="223" t="n"/>
      <c r="O2937" s="223" t="n"/>
      <c r="P2937" s="223" t="n"/>
      <c r="Q2937" s="223" t="n"/>
      <c r="R2937" s="223" t="n"/>
      <c r="S2937" s="223" t="n"/>
      <c r="T2937" s="223" t="n"/>
      <c r="U2937" s="86" t="n"/>
      <c r="V2937" s="86" t="n"/>
      <c r="W2937" s="223" t="n"/>
      <c r="X2937" s="223" t="n"/>
      <c r="Y2937" s="262" t="n"/>
      <c r="Z2937" s="226" t="n"/>
      <c r="AA2937" s="241" t="n"/>
      <c r="AB2937" s="237" t="n"/>
    </row>
    <row r="2938" ht="15" customHeight="1" s="283">
      <c r="A2938" s="109" t="n"/>
      <c r="B2938" s="222" t="n"/>
      <c r="C2938" s="223" t="n"/>
      <c r="D2938" s="223" t="n"/>
      <c r="E2938" s="223" t="n"/>
      <c r="F2938" s="223" t="n"/>
      <c r="G2938" s="223" t="n"/>
      <c r="H2938" s="223" t="n"/>
      <c r="I2938" s="258" t="n"/>
      <c r="J2938" s="186" t="n"/>
      <c r="K2938" s="223" t="n"/>
      <c r="L2938" s="264" t="n"/>
      <c r="M2938" s="265" t="n"/>
      <c r="N2938" s="223" t="n"/>
      <c r="O2938" s="223" t="n"/>
      <c r="P2938" s="223" t="n"/>
      <c r="Q2938" s="223" t="n"/>
      <c r="R2938" s="223" t="n"/>
      <c r="S2938" s="223" t="n"/>
      <c r="T2938" s="223" t="n"/>
      <c r="U2938" s="86" t="n"/>
      <c r="V2938" s="86" t="n"/>
      <c r="W2938" s="223" t="n"/>
      <c r="X2938" s="223" t="n"/>
      <c r="Y2938" s="262" t="n"/>
      <c r="Z2938" s="226" t="n"/>
      <c r="AA2938" s="241" t="n"/>
      <c r="AB2938" s="237" t="n"/>
    </row>
    <row r="2939" ht="15" customHeight="1" s="283">
      <c r="A2939" s="109" t="n"/>
      <c r="B2939" s="222" t="n"/>
      <c r="C2939" s="223" t="n"/>
      <c r="D2939" s="223" t="n"/>
      <c r="E2939" s="223" t="n"/>
      <c r="F2939" s="223" t="n"/>
      <c r="G2939" s="223" t="n"/>
      <c r="H2939" s="223" t="n"/>
      <c r="I2939" s="258" t="n"/>
      <c r="J2939" s="186" t="n"/>
      <c r="K2939" s="223" t="n"/>
      <c r="L2939" s="264" t="n"/>
      <c r="M2939" s="265" t="n"/>
      <c r="N2939" s="223" t="n"/>
      <c r="O2939" s="223" t="n"/>
      <c r="P2939" s="223" t="n"/>
      <c r="Q2939" s="223" t="n"/>
      <c r="R2939" s="223" t="n"/>
      <c r="S2939" s="223" t="n"/>
      <c r="T2939" s="223" t="n"/>
      <c r="U2939" s="86" t="n"/>
      <c r="V2939" s="86" t="n"/>
      <c r="W2939" s="223" t="n"/>
      <c r="X2939" s="223" t="n"/>
      <c r="Y2939" s="262" t="n"/>
      <c r="Z2939" s="226" t="n"/>
      <c r="AA2939" s="241" t="n"/>
      <c r="AB2939" s="237" t="n"/>
    </row>
    <row r="2940" ht="15" customHeight="1" s="283">
      <c r="A2940" s="109" t="n"/>
      <c r="B2940" s="222" t="n"/>
      <c r="C2940" s="223" t="n"/>
      <c r="D2940" s="223" t="n"/>
      <c r="E2940" s="223" t="n"/>
      <c r="F2940" s="223" t="n"/>
      <c r="G2940" s="223" t="n"/>
      <c r="H2940" s="223" t="n"/>
      <c r="I2940" s="258" t="n"/>
      <c r="J2940" s="186" t="n"/>
      <c r="K2940" s="223" t="n"/>
      <c r="L2940" s="223" t="n"/>
      <c r="M2940" s="259" t="n"/>
      <c r="N2940" s="223" t="n"/>
      <c r="O2940" s="223" t="n"/>
      <c r="P2940" s="223" t="n"/>
      <c r="Q2940" s="223" t="n"/>
      <c r="R2940" s="223" t="n"/>
      <c r="S2940" s="223" t="n"/>
      <c r="T2940" s="223" t="n"/>
      <c r="U2940" s="86" t="n"/>
      <c r="V2940" s="86" t="n"/>
      <c r="W2940" s="223" t="n"/>
      <c r="X2940" s="223" t="n"/>
      <c r="Y2940" s="262" t="n"/>
      <c r="Z2940" s="226" t="n"/>
      <c r="AA2940" s="241" t="n"/>
      <c r="AB2940" s="237" t="n"/>
    </row>
    <row r="2941" ht="15" customHeight="1" s="283">
      <c r="A2941" s="109" t="n"/>
      <c r="B2941" s="222" t="n"/>
      <c r="C2941" s="223" t="n"/>
      <c r="D2941" s="223" t="n"/>
      <c r="E2941" s="223" t="n"/>
      <c r="F2941" s="223" t="n"/>
      <c r="G2941" s="223" t="n"/>
      <c r="H2941" s="223" t="n"/>
      <c r="I2941" s="258" t="n"/>
      <c r="J2941" s="186" t="n"/>
      <c r="K2941" s="223" t="n"/>
      <c r="L2941" s="264" t="n"/>
      <c r="M2941" s="265" t="n"/>
      <c r="N2941" s="223" t="n"/>
      <c r="O2941" s="223" t="n"/>
      <c r="P2941" s="223" t="n"/>
      <c r="Q2941" s="223" t="n"/>
      <c r="R2941" s="223" t="n"/>
      <c r="S2941" s="223" t="n"/>
      <c r="T2941" s="223" t="n"/>
      <c r="U2941" s="86" t="n"/>
      <c r="V2941" s="86" t="n"/>
      <c r="W2941" s="223" t="n"/>
      <c r="X2941" s="223" t="n"/>
      <c r="Y2941" s="262" t="n"/>
      <c r="Z2941" s="226" t="n"/>
      <c r="AA2941" s="241" t="n"/>
      <c r="AB2941" s="237" t="n"/>
    </row>
    <row r="2942" ht="15" customHeight="1" s="283">
      <c r="A2942" s="109" t="n"/>
      <c r="B2942" s="222" t="n"/>
      <c r="C2942" s="223" t="n"/>
      <c r="D2942" s="223" t="n"/>
      <c r="E2942" s="223" t="n"/>
      <c r="F2942" s="223" t="n"/>
      <c r="G2942" s="223" t="n"/>
      <c r="H2942" s="223" t="n"/>
      <c r="I2942" s="258" t="n"/>
      <c r="J2942" s="186" t="n"/>
      <c r="K2942" s="223" t="n"/>
      <c r="L2942" s="264" t="n"/>
      <c r="M2942" s="265" t="n"/>
      <c r="N2942" s="223" t="n"/>
      <c r="O2942" s="223" t="n"/>
      <c r="P2942" s="223" t="n"/>
      <c r="Q2942" s="223" t="n"/>
      <c r="R2942" s="223" t="n"/>
      <c r="S2942" s="223" t="n"/>
      <c r="T2942" s="223" t="n"/>
      <c r="U2942" s="86" t="n"/>
      <c r="V2942" s="86" t="n"/>
      <c r="W2942" s="223" t="n"/>
      <c r="X2942" s="223" t="n"/>
      <c r="Y2942" s="262" t="n"/>
      <c r="Z2942" s="226" t="n"/>
      <c r="AA2942" s="241" t="n"/>
      <c r="AB2942" s="237" t="n"/>
    </row>
    <row r="2943" ht="15" customHeight="1" s="283">
      <c r="A2943" s="109" t="n"/>
      <c r="B2943" s="222" t="n"/>
      <c r="C2943" s="223" t="n"/>
      <c r="D2943" s="223" t="n"/>
      <c r="E2943" s="223" t="n"/>
      <c r="F2943" s="223" t="n"/>
      <c r="G2943" s="223" t="n"/>
      <c r="H2943" s="223" t="n"/>
      <c r="I2943" s="258" t="n"/>
      <c r="J2943" s="186" t="n"/>
      <c r="K2943" s="223" t="n"/>
      <c r="L2943" s="264" t="n"/>
      <c r="M2943" s="265" t="n"/>
      <c r="N2943" s="223" t="n"/>
      <c r="O2943" s="223" t="n"/>
      <c r="P2943" s="223" t="n"/>
      <c r="Q2943" s="223" t="n"/>
      <c r="R2943" s="223" t="n"/>
      <c r="S2943" s="223" t="n"/>
      <c r="T2943" s="223" t="n"/>
      <c r="U2943" s="86" t="n"/>
      <c r="V2943" s="86" t="n"/>
      <c r="W2943" s="223" t="n"/>
      <c r="X2943" s="223" t="n"/>
      <c r="Y2943" s="262" t="n"/>
      <c r="Z2943" s="226" t="n"/>
      <c r="AA2943" s="241" t="n"/>
      <c r="AB2943" s="237" t="n"/>
    </row>
    <row r="2944" ht="15" customHeight="1" s="283">
      <c r="A2944" s="109" t="n"/>
      <c r="B2944" s="222" t="n"/>
      <c r="C2944" s="223" t="n"/>
      <c r="D2944" s="223" t="n"/>
      <c r="E2944" s="223" t="n"/>
      <c r="F2944" s="223" t="n"/>
      <c r="G2944" s="223" t="n"/>
      <c r="H2944" s="223" t="n"/>
      <c r="I2944" s="258" t="n"/>
      <c r="J2944" s="186" t="n"/>
      <c r="K2944" s="223" t="n"/>
      <c r="L2944" s="264" t="n"/>
      <c r="M2944" s="265" t="n"/>
      <c r="N2944" s="223" t="n"/>
      <c r="O2944" s="223" t="n"/>
      <c r="P2944" s="223" t="n"/>
      <c r="Q2944" s="223" t="n"/>
      <c r="R2944" s="223" t="n"/>
      <c r="S2944" s="223" t="n"/>
      <c r="T2944" s="223" t="n"/>
      <c r="U2944" s="86" t="n"/>
      <c r="V2944" s="86" t="n"/>
      <c r="W2944" s="223" t="n"/>
      <c r="X2944" s="223" t="n"/>
      <c r="Y2944" s="262" t="n"/>
      <c r="Z2944" s="226" t="n"/>
      <c r="AA2944" s="241" t="n"/>
      <c r="AB2944" s="237" t="n"/>
    </row>
    <row r="2945" ht="15" customHeight="1" s="283">
      <c r="A2945" s="109" t="n"/>
      <c r="B2945" s="222" t="n"/>
      <c r="C2945" s="223" t="n"/>
      <c r="D2945" s="223" t="n"/>
      <c r="E2945" s="223" t="n"/>
      <c r="F2945" s="223" t="n"/>
      <c r="G2945" s="223" t="n"/>
      <c r="H2945" s="223" t="n"/>
      <c r="I2945" s="258" t="n"/>
      <c r="J2945" s="186" t="n"/>
      <c r="K2945" s="223" t="n"/>
      <c r="L2945" s="264" t="n"/>
      <c r="M2945" s="265" t="n"/>
      <c r="N2945" s="223" t="n"/>
      <c r="O2945" s="223" t="n"/>
      <c r="P2945" s="223" t="n"/>
      <c r="Q2945" s="223" t="n"/>
      <c r="R2945" s="223" t="n"/>
      <c r="S2945" s="223" t="n"/>
      <c r="T2945" s="223" t="n"/>
      <c r="U2945" s="86" t="n"/>
      <c r="V2945" s="86" t="n"/>
      <c r="W2945" s="223" t="n"/>
      <c r="X2945" s="223" t="n"/>
      <c r="Y2945" s="262" t="n"/>
      <c r="Z2945" s="226" t="n"/>
      <c r="AA2945" s="241" t="n"/>
      <c r="AB2945" s="237" t="n"/>
    </row>
    <row r="2946" ht="15" customHeight="1" s="283">
      <c r="A2946" s="109" t="n"/>
      <c r="B2946" s="222" t="n"/>
      <c r="C2946" s="223" t="n"/>
      <c r="D2946" s="223" t="n"/>
      <c r="E2946" s="223" t="n"/>
      <c r="F2946" s="223" t="n"/>
      <c r="G2946" s="223" t="n"/>
      <c r="H2946" s="223" t="n"/>
      <c r="I2946" s="258" t="n"/>
      <c r="J2946" s="186" t="n"/>
      <c r="K2946" s="223" t="n"/>
      <c r="L2946" s="264" t="n"/>
      <c r="M2946" s="265" t="n"/>
      <c r="N2946" s="223" t="n"/>
      <c r="O2946" s="223" t="n"/>
      <c r="P2946" s="223" t="n"/>
      <c r="Q2946" s="223" t="n"/>
      <c r="R2946" s="223" t="n"/>
      <c r="S2946" s="223" t="n"/>
      <c r="T2946" s="223" t="n"/>
      <c r="U2946" s="86" t="n"/>
      <c r="V2946" s="86" t="n"/>
      <c r="W2946" s="223" t="n"/>
      <c r="X2946" s="223" t="n"/>
      <c r="Y2946" s="262" t="n"/>
      <c r="Z2946" s="226" t="n"/>
      <c r="AA2946" s="241" t="n"/>
      <c r="AB2946" s="237" t="n"/>
    </row>
    <row r="2947" ht="15" customHeight="1" s="283">
      <c r="A2947" s="109" t="n"/>
      <c r="B2947" s="222" t="n"/>
      <c r="C2947" s="223" t="n"/>
      <c r="D2947" s="223" t="n"/>
      <c r="E2947" s="223" t="n"/>
      <c r="F2947" s="223" t="n"/>
      <c r="G2947" s="223" t="n"/>
      <c r="H2947" s="223" t="n"/>
      <c r="I2947" s="258" t="n"/>
      <c r="J2947" s="186" t="n"/>
      <c r="K2947" s="223" t="n"/>
      <c r="L2947" s="264" t="n"/>
      <c r="M2947" s="265" t="n"/>
      <c r="N2947" s="223" t="n"/>
      <c r="O2947" s="223" t="n"/>
      <c r="P2947" s="223" t="n"/>
      <c r="Q2947" s="223" t="n"/>
      <c r="R2947" s="223" t="n"/>
      <c r="S2947" s="223" t="n"/>
      <c r="T2947" s="223" t="n"/>
      <c r="U2947" s="86" t="n"/>
      <c r="V2947" s="86" t="n"/>
      <c r="W2947" s="223" t="n"/>
      <c r="X2947" s="223" t="n"/>
      <c r="Y2947" s="262" t="n"/>
      <c r="Z2947" s="226" t="n"/>
      <c r="AA2947" s="241" t="n"/>
      <c r="AB2947" s="237" t="n"/>
    </row>
    <row r="2948" ht="15" customHeight="1" s="283">
      <c r="A2948" s="109" t="n"/>
      <c r="B2948" s="222" t="n"/>
      <c r="C2948" s="223" t="n"/>
      <c r="D2948" s="223" t="n"/>
      <c r="E2948" s="223" t="n"/>
      <c r="F2948" s="223" t="n"/>
      <c r="G2948" s="223" t="n"/>
      <c r="H2948" s="223" t="n"/>
      <c r="I2948" s="258" t="n"/>
      <c r="J2948" s="186" t="n"/>
      <c r="K2948" s="223" t="n"/>
      <c r="L2948" s="264" t="n"/>
      <c r="M2948" s="265" t="n"/>
      <c r="N2948" s="223" t="n"/>
      <c r="O2948" s="223" t="n"/>
      <c r="P2948" s="223" t="n"/>
      <c r="Q2948" s="223" t="n"/>
      <c r="R2948" s="223" t="n"/>
      <c r="S2948" s="223" t="n"/>
      <c r="T2948" s="223" t="n"/>
      <c r="U2948" s="86" t="n"/>
      <c r="V2948" s="86" t="n"/>
      <c r="W2948" s="223" t="n"/>
      <c r="X2948" s="223" t="n"/>
      <c r="Y2948" s="262" t="n"/>
      <c r="Z2948" s="226" t="n"/>
      <c r="AA2948" s="241" t="n"/>
      <c r="AB2948" s="237" t="n"/>
    </row>
    <row r="2949" ht="15" customHeight="1" s="283">
      <c r="A2949" s="109" t="n"/>
      <c r="B2949" s="222" t="n"/>
      <c r="C2949" s="223" t="n"/>
      <c r="D2949" s="223" t="n"/>
      <c r="E2949" s="223" t="n"/>
      <c r="F2949" s="223" t="n"/>
      <c r="G2949" s="223" t="n"/>
      <c r="H2949" s="223" t="n"/>
      <c r="I2949" s="258" t="n"/>
      <c r="J2949" s="186" t="n"/>
      <c r="K2949" s="223" t="n"/>
      <c r="L2949" s="223" t="n"/>
      <c r="M2949" s="259" t="n"/>
      <c r="N2949" s="223" t="n"/>
      <c r="O2949" s="223" t="n"/>
      <c r="P2949" s="223" t="n"/>
      <c r="Q2949" s="223" t="n"/>
      <c r="R2949" s="223" t="n"/>
      <c r="S2949" s="223" t="n"/>
      <c r="T2949" s="223" t="n"/>
      <c r="U2949" s="86" t="n"/>
      <c r="V2949" s="86" t="n"/>
      <c r="W2949" s="223" t="n"/>
      <c r="X2949" s="223" t="n"/>
      <c r="Y2949" s="262" t="n"/>
      <c r="Z2949" s="226" t="n"/>
      <c r="AA2949" s="241" t="n"/>
      <c r="AB2949" s="237" t="n"/>
    </row>
    <row r="2950" ht="15" customHeight="1" s="283">
      <c r="A2950" s="109" t="n"/>
      <c r="B2950" s="222" t="n"/>
      <c r="C2950" s="223" t="n"/>
      <c r="D2950" s="223" t="n"/>
      <c r="E2950" s="223" t="n"/>
      <c r="F2950" s="223" t="n"/>
      <c r="G2950" s="223" t="n"/>
      <c r="H2950" s="223" t="n"/>
      <c r="I2950" s="258" t="n"/>
      <c r="J2950" s="186" t="n"/>
      <c r="K2950" s="223" t="n"/>
      <c r="L2950" s="264" t="n"/>
      <c r="M2950" s="265" t="n"/>
      <c r="N2950" s="223" t="n"/>
      <c r="O2950" s="223" t="n"/>
      <c r="P2950" s="223" t="n"/>
      <c r="Q2950" s="223" t="n"/>
      <c r="R2950" s="223" t="n"/>
      <c r="S2950" s="223" t="n"/>
      <c r="T2950" s="223" t="n"/>
      <c r="U2950" s="86" t="n"/>
      <c r="V2950" s="86" t="n"/>
      <c r="W2950" s="223" t="n"/>
      <c r="X2950" s="223" t="n"/>
      <c r="Y2950" s="262" t="n"/>
      <c r="Z2950" s="226" t="n"/>
      <c r="AA2950" s="241" t="n"/>
      <c r="AB2950" s="237" t="n"/>
    </row>
    <row r="2951" ht="15" customHeight="1" s="283">
      <c r="A2951" s="109" t="n"/>
      <c r="B2951" s="222" t="n"/>
      <c r="C2951" s="223" t="n"/>
      <c r="D2951" s="223" t="n"/>
      <c r="E2951" s="223" t="n"/>
      <c r="F2951" s="223" t="n"/>
      <c r="G2951" s="223" t="n"/>
      <c r="H2951" s="223" t="n"/>
      <c r="I2951" s="258" t="n"/>
      <c r="J2951" s="186" t="n"/>
      <c r="K2951" s="223" t="n"/>
      <c r="L2951" s="264" t="n"/>
      <c r="M2951" s="265" t="n"/>
      <c r="N2951" s="223" t="n"/>
      <c r="O2951" s="223" t="n"/>
      <c r="P2951" s="223" t="n"/>
      <c r="Q2951" s="223" t="n"/>
      <c r="R2951" s="223" t="n"/>
      <c r="S2951" s="223" t="n"/>
      <c r="T2951" s="223" t="n"/>
      <c r="U2951" s="86" t="n"/>
      <c r="V2951" s="86" t="n"/>
      <c r="W2951" s="223" t="n"/>
      <c r="X2951" s="223" t="n"/>
      <c r="Y2951" s="262" t="n"/>
      <c r="Z2951" s="226" t="n"/>
      <c r="AA2951" s="241" t="n"/>
      <c r="AB2951" s="237" t="n"/>
    </row>
    <row r="2952" ht="15" customHeight="1" s="283">
      <c r="A2952" s="109" t="n"/>
      <c r="B2952" s="222" t="n"/>
      <c r="C2952" s="223" t="n"/>
      <c r="D2952" s="223" t="n"/>
      <c r="E2952" s="223" t="n"/>
      <c r="F2952" s="223" t="n"/>
      <c r="G2952" s="223" t="n"/>
      <c r="H2952" s="223" t="n"/>
      <c r="I2952" s="258" t="n"/>
      <c r="J2952" s="186" t="n"/>
      <c r="K2952" s="223" t="n"/>
      <c r="L2952" s="264" t="n"/>
      <c r="M2952" s="265" t="n"/>
      <c r="N2952" s="223" t="n"/>
      <c r="O2952" s="223" t="n"/>
      <c r="P2952" s="223" t="n"/>
      <c r="Q2952" s="223" t="n"/>
      <c r="R2952" s="223" t="n"/>
      <c r="S2952" s="223" t="n"/>
      <c r="T2952" s="223" t="n"/>
      <c r="U2952" s="86" t="n"/>
      <c r="V2952" s="86" t="n"/>
      <c r="W2952" s="223" t="n"/>
      <c r="X2952" s="223" t="n"/>
      <c r="Y2952" s="262" t="n"/>
      <c r="Z2952" s="226" t="n"/>
      <c r="AA2952" s="241" t="n"/>
      <c r="AB2952" s="237" t="n"/>
    </row>
    <row r="2953" ht="15" customHeight="1" s="283">
      <c r="A2953" s="109" t="n"/>
      <c r="B2953" s="222" t="n"/>
      <c r="C2953" s="223" t="n"/>
      <c r="D2953" s="223" t="n"/>
      <c r="E2953" s="223" t="n"/>
      <c r="F2953" s="223" t="n"/>
      <c r="G2953" s="223" t="n"/>
      <c r="H2953" s="223" t="n"/>
      <c r="I2953" s="258" t="n"/>
      <c r="J2953" s="186" t="n"/>
      <c r="K2953" s="223" t="n"/>
      <c r="L2953" s="264" t="n"/>
      <c r="M2953" s="265" t="n"/>
      <c r="N2953" s="223" t="n"/>
      <c r="O2953" s="223" t="n"/>
      <c r="P2953" s="223" t="n"/>
      <c r="Q2953" s="223" t="n"/>
      <c r="R2953" s="223" t="n"/>
      <c r="S2953" s="223" t="n"/>
      <c r="T2953" s="223" t="n"/>
      <c r="U2953" s="86" t="n"/>
      <c r="V2953" s="86" t="n"/>
      <c r="W2953" s="223" t="n"/>
      <c r="X2953" s="223" t="n"/>
      <c r="Y2953" s="262" t="n"/>
      <c r="Z2953" s="226" t="n"/>
      <c r="AA2953" s="241" t="n"/>
      <c r="AB2953" s="237" t="n"/>
    </row>
    <row r="2954" ht="15" customHeight="1" s="283">
      <c r="A2954" s="109" t="n"/>
      <c r="B2954" s="222" t="n"/>
      <c r="C2954" s="223" t="n"/>
      <c r="D2954" s="223" t="n"/>
      <c r="E2954" s="223" t="n"/>
      <c r="F2954" s="223" t="n"/>
      <c r="G2954" s="223" t="n"/>
      <c r="H2954" s="223" t="n"/>
      <c r="I2954" s="258" t="n"/>
      <c r="J2954" s="186" t="n"/>
      <c r="K2954" s="223" t="n"/>
      <c r="L2954" s="264" t="n"/>
      <c r="M2954" s="265" t="n"/>
      <c r="N2954" s="223" t="n"/>
      <c r="O2954" s="223" t="n"/>
      <c r="P2954" s="223" t="n"/>
      <c r="Q2954" s="223" t="n"/>
      <c r="R2954" s="223" t="n"/>
      <c r="S2954" s="223" t="n"/>
      <c r="T2954" s="223" t="n"/>
      <c r="U2954" s="86" t="n"/>
      <c r="V2954" s="86" t="n"/>
      <c r="W2954" s="223" t="n"/>
      <c r="X2954" s="223" t="n"/>
      <c r="Y2954" s="262" t="n"/>
      <c r="Z2954" s="226" t="n"/>
      <c r="AA2954" s="241" t="n"/>
      <c r="AB2954" s="237" t="n"/>
    </row>
    <row r="2955" ht="15" customHeight="1" s="283">
      <c r="A2955" s="109" t="n"/>
      <c r="B2955" s="222" t="n"/>
      <c r="C2955" s="223" t="n"/>
      <c r="D2955" s="223" t="n"/>
      <c r="E2955" s="223" t="n"/>
      <c r="F2955" s="223" t="n"/>
      <c r="G2955" s="223" t="n"/>
      <c r="H2955" s="223" t="n"/>
      <c r="I2955" s="258" t="n"/>
      <c r="J2955" s="186" t="n"/>
      <c r="K2955" s="223" t="n"/>
      <c r="L2955" s="264" t="n"/>
      <c r="M2955" s="265" t="n"/>
      <c r="N2955" s="223" t="n"/>
      <c r="O2955" s="223" t="n"/>
      <c r="P2955" s="223" t="n"/>
      <c r="Q2955" s="223" t="n"/>
      <c r="R2955" s="223" t="n"/>
      <c r="S2955" s="223" t="n"/>
      <c r="T2955" s="223" t="n"/>
      <c r="U2955" s="86" t="n"/>
      <c r="V2955" s="86" t="n"/>
      <c r="W2955" s="223" t="n"/>
      <c r="X2955" s="223" t="n"/>
      <c r="Y2955" s="262" t="n"/>
      <c r="Z2955" s="226" t="n"/>
      <c r="AA2955" s="241" t="n"/>
      <c r="AB2955" s="237" t="n"/>
    </row>
    <row r="2956" ht="15" customHeight="1" s="283">
      <c r="A2956" s="109" t="n"/>
      <c r="B2956" s="222" t="n"/>
      <c r="C2956" s="223" t="n"/>
      <c r="D2956" s="223" t="n"/>
      <c r="E2956" s="223" t="n"/>
      <c r="F2956" s="223" t="n"/>
      <c r="G2956" s="223" t="n"/>
      <c r="H2956" s="223" t="n"/>
      <c r="I2956" s="258" t="n"/>
      <c r="J2956" s="186" t="n"/>
      <c r="K2956" s="223" t="n"/>
      <c r="L2956" s="264" t="n"/>
      <c r="M2956" s="265" t="n"/>
      <c r="N2956" s="223" t="n"/>
      <c r="O2956" s="223" t="n"/>
      <c r="P2956" s="223" t="n"/>
      <c r="Q2956" s="223" t="n"/>
      <c r="R2956" s="223" t="n"/>
      <c r="S2956" s="223" t="n"/>
      <c r="T2956" s="223" t="n"/>
      <c r="U2956" s="86" t="n"/>
      <c r="V2956" s="86" t="n"/>
      <c r="W2956" s="223" t="n"/>
      <c r="X2956" s="223" t="n"/>
      <c r="Y2956" s="262" t="n"/>
      <c r="Z2956" s="226" t="n"/>
      <c r="AA2956" s="241" t="n"/>
      <c r="AB2956" s="237" t="n"/>
    </row>
    <row r="2957" ht="15" customHeight="1" s="283">
      <c r="A2957" s="109" t="n"/>
      <c r="B2957" s="222" t="n"/>
      <c r="C2957" s="223" t="n"/>
      <c r="D2957" s="223" t="n"/>
      <c r="E2957" s="223" t="n"/>
      <c r="F2957" s="223" t="n"/>
      <c r="G2957" s="223" t="n"/>
      <c r="H2957" s="223" t="n"/>
      <c r="I2957" s="258" t="n"/>
      <c r="J2957" s="186" t="n"/>
      <c r="K2957" s="223" t="n"/>
      <c r="L2957" s="264" t="n"/>
      <c r="M2957" s="265" t="n"/>
      <c r="N2957" s="223" t="n"/>
      <c r="O2957" s="223" t="n"/>
      <c r="P2957" s="223" t="n"/>
      <c r="Q2957" s="223" t="n"/>
      <c r="R2957" s="223" t="n"/>
      <c r="S2957" s="223" t="n"/>
      <c r="T2957" s="223" t="n"/>
      <c r="U2957" s="86" t="n"/>
      <c r="V2957" s="86" t="n"/>
      <c r="W2957" s="223" t="n"/>
      <c r="X2957" s="223" t="n"/>
      <c r="Y2957" s="262" t="n"/>
      <c r="Z2957" s="226" t="n"/>
      <c r="AA2957" s="241" t="n"/>
      <c r="AB2957" s="237" t="n"/>
    </row>
    <row r="2958" ht="15" customHeight="1" s="283">
      <c r="A2958" s="109" t="n"/>
      <c r="B2958" s="222" t="n"/>
      <c r="C2958" s="223" t="n"/>
      <c r="D2958" s="223" t="n"/>
      <c r="E2958" s="223" t="n"/>
      <c r="F2958" s="223" t="n"/>
      <c r="G2958" s="223" t="n"/>
      <c r="H2958" s="223" t="n"/>
      <c r="I2958" s="258" t="n"/>
      <c r="J2958" s="186" t="n"/>
      <c r="K2958" s="223" t="n"/>
      <c r="L2958" s="264" t="n"/>
      <c r="M2958" s="265" t="n"/>
      <c r="N2958" s="223" t="n"/>
      <c r="O2958" s="223" t="n"/>
      <c r="P2958" s="223" t="n"/>
      <c r="Q2958" s="223" t="n"/>
      <c r="R2958" s="223" t="n"/>
      <c r="S2958" s="223" t="n"/>
      <c r="T2958" s="223" t="n"/>
      <c r="U2958" s="86" t="n"/>
      <c r="V2958" s="86" t="n"/>
      <c r="W2958" s="223" t="n"/>
      <c r="X2958" s="223" t="n"/>
      <c r="Y2958" s="262" t="n"/>
      <c r="Z2958" s="226" t="n"/>
      <c r="AA2958" s="241" t="n"/>
      <c r="AB2958" s="237" t="n"/>
    </row>
    <row r="2959" ht="15" customHeight="1" s="283">
      <c r="A2959" s="109" t="n"/>
      <c r="B2959" s="222" t="n"/>
      <c r="C2959" s="223" t="n"/>
      <c r="D2959" s="223" t="n"/>
      <c r="E2959" s="223" t="n"/>
      <c r="F2959" s="223" t="n"/>
      <c r="G2959" s="223" t="n"/>
      <c r="H2959" s="223" t="n"/>
      <c r="I2959" s="258" t="n"/>
      <c r="J2959" s="186" t="n"/>
      <c r="K2959" s="223" t="n"/>
      <c r="L2959" s="264" t="n"/>
      <c r="M2959" s="265" t="n"/>
      <c r="N2959" s="223" t="n"/>
      <c r="O2959" s="223" t="n"/>
      <c r="P2959" s="223" t="n"/>
      <c r="Q2959" s="223" t="n"/>
      <c r="R2959" s="223" t="n"/>
      <c r="S2959" s="223" t="n"/>
      <c r="T2959" s="223" t="n"/>
      <c r="U2959" s="86" t="n"/>
      <c r="V2959" s="86" t="n"/>
      <c r="W2959" s="223" t="n"/>
      <c r="X2959" s="223" t="n"/>
      <c r="Y2959" s="262" t="n"/>
      <c r="Z2959" s="226" t="n"/>
      <c r="AA2959" s="241" t="n"/>
      <c r="AB2959" s="237" t="n"/>
    </row>
    <row r="2960" ht="15" customHeight="1" s="283">
      <c r="A2960" s="109" t="n"/>
      <c r="B2960" s="222" t="n"/>
      <c r="C2960" s="223" t="n"/>
      <c r="D2960" s="223" t="n"/>
      <c r="E2960" s="223" t="n"/>
      <c r="F2960" s="223" t="n"/>
      <c r="G2960" s="223" t="n"/>
      <c r="H2960" s="223" t="n"/>
      <c r="I2960" s="258" t="n"/>
      <c r="J2960" s="186" t="n"/>
      <c r="K2960" s="223" t="n"/>
      <c r="L2960" s="264" t="n"/>
      <c r="M2960" s="265" t="n"/>
      <c r="N2960" s="223" t="n"/>
      <c r="O2960" s="223" t="n"/>
      <c r="P2960" s="223" t="n"/>
      <c r="Q2960" s="223" t="n"/>
      <c r="R2960" s="223" t="n"/>
      <c r="S2960" s="223" t="n"/>
      <c r="T2960" s="223" t="n"/>
      <c r="U2960" s="86" t="n"/>
      <c r="V2960" s="86" t="n"/>
      <c r="W2960" s="223" t="n"/>
      <c r="X2960" s="223" t="n"/>
      <c r="Y2960" s="262" t="n"/>
      <c r="Z2960" s="226" t="n"/>
      <c r="AA2960" s="241" t="n"/>
      <c r="AB2960" s="237" t="n"/>
    </row>
    <row r="2961" ht="15" customHeight="1" s="283">
      <c r="A2961" s="109" t="n"/>
      <c r="B2961" s="222" t="n"/>
      <c r="C2961" s="223" t="n"/>
      <c r="D2961" s="223" t="n"/>
      <c r="E2961" s="223" t="n"/>
      <c r="F2961" s="223" t="n"/>
      <c r="G2961" s="223" t="n"/>
      <c r="H2961" s="223" t="n"/>
      <c r="I2961" s="258" t="n"/>
      <c r="J2961" s="186" t="n"/>
      <c r="K2961" s="223" t="n"/>
      <c r="L2961" s="264" t="n"/>
      <c r="M2961" s="265" t="n"/>
      <c r="N2961" s="223" t="n"/>
      <c r="O2961" s="223" t="n"/>
      <c r="P2961" s="223" t="n"/>
      <c r="Q2961" s="223" t="n"/>
      <c r="R2961" s="223" t="n"/>
      <c r="S2961" s="223" t="n"/>
      <c r="T2961" s="223" t="n"/>
      <c r="U2961" s="86" t="n"/>
      <c r="V2961" s="86" t="n"/>
      <c r="W2961" s="223" t="n"/>
      <c r="X2961" s="223" t="n"/>
      <c r="Y2961" s="262" t="n"/>
      <c r="Z2961" s="226" t="n"/>
      <c r="AA2961" s="241" t="n"/>
      <c r="AB2961" s="237" t="n"/>
    </row>
    <row r="2962" ht="15" customHeight="1" s="283">
      <c r="A2962" s="109" t="n"/>
      <c r="B2962" s="222" t="n"/>
      <c r="C2962" s="223" t="n"/>
      <c r="D2962" s="223" t="n"/>
      <c r="E2962" s="223" t="n"/>
      <c r="F2962" s="223" t="n"/>
      <c r="G2962" s="223" t="n"/>
      <c r="H2962" s="223" t="n"/>
      <c r="I2962" s="258" t="n"/>
      <c r="J2962" s="186" t="n"/>
      <c r="K2962" s="223" t="n"/>
      <c r="L2962" s="264" t="n"/>
      <c r="M2962" s="265" t="n"/>
      <c r="N2962" s="223" t="n"/>
      <c r="O2962" s="223" t="n"/>
      <c r="P2962" s="223" t="n"/>
      <c r="Q2962" s="223" t="n"/>
      <c r="R2962" s="223" t="n"/>
      <c r="S2962" s="223" t="n"/>
      <c r="T2962" s="223" t="n"/>
      <c r="U2962" s="86" t="n"/>
      <c r="V2962" s="86" t="n"/>
      <c r="W2962" s="223" t="n"/>
      <c r="X2962" s="223" t="n"/>
      <c r="Y2962" s="262" t="n"/>
      <c r="Z2962" s="226" t="n"/>
      <c r="AA2962" s="241" t="n"/>
      <c r="AB2962" s="237" t="n"/>
    </row>
    <row r="2963" ht="15" customHeight="1" s="283">
      <c r="A2963" s="109" t="n"/>
      <c r="B2963" s="222" t="n"/>
      <c r="C2963" s="223" t="n"/>
      <c r="D2963" s="223" t="n"/>
      <c r="E2963" s="223" t="n"/>
      <c r="F2963" s="223" t="n"/>
      <c r="G2963" s="223" t="n"/>
      <c r="H2963" s="223" t="n"/>
      <c r="I2963" s="258" t="n"/>
      <c r="J2963" s="186" t="n"/>
      <c r="K2963" s="223" t="n"/>
      <c r="L2963" s="264" t="n"/>
      <c r="M2963" s="265" t="n"/>
      <c r="N2963" s="223" t="n"/>
      <c r="O2963" s="223" t="n"/>
      <c r="P2963" s="223" t="n"/>
      <c r="Q2963" s="223" t="n"/>
      <c r="R2963" s="223" t="n"/>
      <c r="S2963" s="223" t="n"/>
      <c r="T2963" s="223" t="n"/>
      <c r="U2963" s="86" t="n"/>
      <c r="V2963" s="86" t="n"/>
      <c r="W2963" s="223" t="n"/>
      <c r="X2963" s="223" t="n"/>
      <c r="Y2963" s="262" t="n"/>
      <c r="Z2963" s="226" t="n"/>
      <c r="AA2963" s="241" t="n"/>
      <c r="AB2963" s="237" t="n"/>
    </row>
    <row r="2964" ht="15" customHeight="1" s="283">
      <c r="A2964" s="109" t="n"/>
      <c r="B2964" s="222" t="n"/>
      <c r="C2964" s="223" t="n"/>
      <c r="D2964" s="223" t="n"/>
      <c r="E2964" s="223" t="n"/>
      <c r="F2964" s="223" t="n"/>
      <c r="G2964" s="223" t="n"/>
      <c r="H2964" s="223" t="n"/>
      <c r="I2964" s="258" t="n"/>
      <c r="J2964" s="186" t="n"/>
      <c r="K2964" s="223" t="n"/>
      <c r="L2964" s="223" t="n"/>
      <c r="M2964" s="259" t="n"/>
      <c r="N2964" s="223" t="n"/>
      <c r="O2964" s="223" t="n"/>
      <c r="P2964" s="223" t="n"/>
      <c r="Q2964" s="223" t="n"/>
      <c r="R2964" s="223" t="n"/>
      <c r="S2964" s="223" t="n"/>
      <c r="T2964" s="223" t="n"/>
      <c r="U2964" s="86" t="n"/>
      <c r="V2964" s="86" t="n"/>
      <c r="W2964" s="223" t="n"/>
      <c r="X2964" s="223" t="n"/>
      <c r="Y2964" s="262" t="n"/>
      <c r="Z2964" s="226" t="n"/>
      <c r="AA2964" s="241" t="n"/>
      <c r="AB2964" s="237" t="n"/>
    </row>
    <row r="2965" ht="15" customHeight="1" s="283">
      <c r="A2965" s="109" t="n"/>
      <c r="B2965" s="222" t="n"/>
      <c r="C2965" s="223" t="n"/>
      <c r="D2965" s="223" t="n"/>
      <c r="E2965" s="223" t="n"/>
      <c r="F2965" s="223" t="n"/>
      <c r="G2965" s="223" t="n"/>
      <c r="H2965" s="223" t="n"/>
      <c r="I2965" s="258" t="n"/>
      <c r="J2965" s="186" t="n"/>
      <c r="K2965" s="223" t="n"/>
      <c r="L2965" s="264" t="n"/>
      <c r="M2965" s="265" t="n"/>
      <c r="N2965" s="223" t="n"/>
      <c r="O2965" s="223" t="n"/>
      <c r="P2965" s="223" t="n"/>
      <c r="Q2965" s="223" t="n"/>
      <c r="R2965" s="223" t="n"/>
      <c r="S2965" s="223" t="n"/>
      <c r="T2965" s="223" t="n"/>
      <c r="U2965" s="86" t="n"/>
      <c r="V2965" s="86" t="n"/>
      <c r="W2965" s="223" t="n"/>
      <c r="X2965" s="223" t="n"/>
      <c r="Y2965" s="262" t="n"/>
      <c r="Z2965" s="226" t="n"/>
      <c r="AA2965" s="241" t="n"/>
      <c r="AB2965" s="237" t="n"/>
    </row>
    <row r="2966" ht="15" customHeight="1" s="283">
      <c r="A2966" s="109" t="n"/>
      <c r="B2966" s="222" t="n"/>
      <c r="C2966" s="223" t="n"/>
      <c r="D2966" s="223" t="n"/>
      <c r="E2966" s="223" t="n"/>
      <c r="F2966" s="223" t="n"/>
      <c r="G2966" s="223" t="n"/>
      <c r="H2966" s="223" t="n"/>
      <c r="I2966" s="258" t="n"/>
      <c r="J2966" s="186" t="n"/>
      <c r="K2966" s="223" t="n"/>
      <c r="L2966" s="264" t="n"/>
      <c r="M2966" s="265" t="n"/>
      <c r="N2966" s="223" t="n"/>
      <c r="O2966" s="223" t="n"/>
      <c r="P2966" s="223" t="n"/>
      <c r="Q2966" s="223" t="n"/>
      <c r="R2966" s="223" t="n"/>
      <c r="S2966" s="223" t="n"/>
      <c r="T2966" s="223" t="n"/>
      <c r="U2966" s="86" t="n"/>
      <c r="V2966" s="86" t="n"/>
      <c r="W2966" s="223" t="n"/>
      <c r="X2966" s="223" t="n"/>
      <c r="Y2966" s="262" t="n"/>
      <c r="Z2966" s="226" t="n"/>
      <c r="AA2966" s="241" t="n"/>
      <c r="AB2966" s="237" t="n"/>
    </row>
    <row r="2967" ht="15" customHeight="1" s="283">
      <c r="A2967" s="109" t="n"/>
      <c r="B2967" s="222" t="n"/>
      <c r="C2967" s="223" t="n"/>
      <c r="D2967" s="223" t="n"/>
      <c r="E2967" s="223" t="n"/>
      <c r="F2967" s="223" t="n"/>
      <c r="G2967" s="223" t="n"/>
      <c r="H2967" s="223" t="n"/>
      <c r="I2967" s="258" t="n"/>
      <c r="J2967" s="186" t="n"/>
      <c r="K2967" s="223" t="n"/>
      <c r="L2967" s="264" t="n"/>
      <c r="M2967" s="265" t="n"/>
      <c r="N2967" s="223" t="n"/>
      <c r="O2967" s="223" t="n"/>
      <c r="P2967" s="223" t="n"/>
      <c r="Q2967" s="223" t="n"/>
      <c r="R2967" s="223" t="n"/>
      <c r="S2967" s="223" t="n"/>
      <c r="T2967" s="223" t="n"/>
      <c r="U2967" s="86" t="n"/>
      <c r="V2967" s="86" t="n"/>
      <c r="W2967" s="223" t="n"/>
      <c r="X2967" s="223" t="n"/>
      <c r="Y2967" s="262" t="n"/>
      <c r="Z2967" s="226" t="n"/>
      <c r="AA2967" s="241" t="n"/>
      <c r="AB2967" s="237" t="n"/>
    </row>
    <row r="2968" ht="15" customHeight="1" s="283">
      <c r="A2968" s="109" t="n"/>
      <c r="B2968" s="222" t="n"/>
      <c r="C2968" s="223" t="n"/>
      <c r="D2968" s="223" t="n"/>
      <c r="E2968" s="223" t="n"/>
      <c r="F2968" s="223" t="n"/>
      <c r="G2968" s="223" t="n"/>
      <c r="H2968" s="223" t="n"/>
      <c r="I2968" s="258" t="n"/>
      <c r="J2968" s="186" t="n"/>
      <c r="K2968" s="223" t="n"/>
      <c r="L2968" s="264" t="n"/>
      <c r="M2968" s="265" t="n"/>
      <c r="N2968" s="223" t="n"/>
      <c r="O2968" s="223" t="n"/>
      <c r="P2968" s="223" t="n"/>
      <c r="Q2968" s="223" t="n"/>
      <c r="R2968" s="223" t="n"/>
      <c r="S2968" s="223" t="n"/>
      <c r="T2968" s="223" t="n"/>
      <c r="U2968" s="86" t="n"/>
      <c r="V2968" s="86" t="n"/>
      <c r="W2968" s="223" t="n"/>
      <c r="X2968" s="223" t="n"/>
      <c r="Y2968" s="262" t="n"/>
      <c r="Z2968" s="226" t="n"/>
      <c r="AA2968" s="241" t="n"/>
      <c r="AB2968" s="237" t="n"/>
    </row>
    <row r="2969" ht="15" customHeight="1" s="283">
      <c r="A2969" s="109" t="n"/>
      <c r="B2969" s="222" t="n"/>
      <c r="C2969" s="223" t="n"/>
      <c r="D2969" s="223" t="n"/>
      <c r="E2969" s="223" t="n"/>
      <c r="F2969" s="223" t="n"/>
      <c r="G2969" s="223" t="n"/>
      <c r="H2969" s="223" t="n"/>
      <c r="I2969" s="258" t="n"/>
      <c r="J2969" s="186" t="n"/>
      <c r="K2969" s="223" t="n"/>
      <c r="L2969" s="264" t="n"/>
      <c r="M2969" s="265" t="n"/>
      <c r="N2969" s="223" t="n"/>
      <c r="O2969" s="223" t="n"/>
      <c r="P2969" s="223" t="n"/>
      <c r="Q2969" s="223" t="n"/>
      <c r="R2969" s="223" t="n"/>
      <c r="S2969" s="223" t="n"/>
      <c r="T2969" s="223" t="n"/>
      <c r="U2969" s="86" t="n"/>
      <c r="V2969" s="86" t="n"/>
      <c r="W2969" s="223" t="n"/>
      <c r="X2969" s="223" t="n"/>
      <c r="Y2969" s="262" t="n"/>
      <c r="Z2969" s="226" t="n"/>
      <c r="AA2969" s="241" t="n"/>
      <c r="AB2969" s="237" t="n"/>
    </row>
    <row r="2970" ht="15" customHeight="1" s="283">
      <c r="A2970" s="109" t="n"/>
      <c r="B2970" s="222" t="n"/>
      <c r="C2970" s="223" t="n"/>
      <c r="D2970" s="223" t="n"/>
      <c r="E2970" s="223" t="n"/>
      <c r="F2970" s="223" t="n"/>
      <c r="G2970" s="223" t="n"/>
      <c r="H2970" s="223" t="n"/>
      <c r="I2970" s="258" t="n"/>
      <c r="J2970" s="186" t="n"/>
      <c r="K2970" s="223" t="n"/>
      <c r="L2970" s="264" t="n"/>
      <c r="M2970" s="265" t="n"/>
      <c r="N2970" s="223" t="n"/>
      <c r="O2970" s="223" t="n"/>
      <c r="P2970" s="223" t="n"/>
      <c r="Q2970" s="223" t="n"/>
      <c r="R2970" s="223" t="n"/>
      <c r="S2970" s="223" t="n"/>
      <c r="T2970" s="223" t="n"/>
      <c r="U2970" s="86" t="n"/>
      <c r="V2970" s="86" t="n"/>
      <c r="W2970" s="223" t="n"/>
      <c r="X2970" s="223" t="n"/>
      <c r="Y2970" s="262" t="n"/>
      <c r="Z2970" s="226" t="n"/>
      <c r="AA2970" s="241" t="n"/>
      <c r="AB2970" s="237" t="n"/>
    </row>
    <row r="2971" ht="15" customHeight="1" s="283">
      <c r="A2971" s="109" t="n"/>
      <c r="B2971" s="222" t="n"/>
      <c r="C2971" s="223" t="n"/>
      <c r="D2971" s="223" t="n"/>
      <c r="E2971" s="223" t="n"/>
      <c r="F2971" s="223" t="n"/>
      <c r="G2971" s="223" t="n"/>
      <c r="H2971" s="223" t="n"/>
      <c r="I2971" s="258" t="n"/>
      <c r="J2971" s="186" t="n"/>
      <c r="K2971" s="223" t="n"/>
      <c r="L2971" s="264" t="n"/>
      <c r="M2971" s="265" t="n"/>
      <c r="N2971" s="223" t="n"/>
      <c r="O2971" s="223" t="n"/>
      <c r="P2971" s="223" t="n"/>
      <c r="Q2971" s="223" t="n"/>
      <c r="R2971" s="223" t="n"/>
      <c r="S2971" s="223" t="n"/>
      <c r="T2971" s="223" t="n"/>
      <c r="U2971" s="86" t="n"/>
      <c r="V2971" s="86" t="n"/>
      <c r="W2971" s="223" t="n"/>
      <c r="X2971" s="223" t="n"/>
      <c r="Y2971" s="262" t="n"/>
      <c r="Z2971" s="226" t="n"/>
      <c r="AA2971" s="241" t="n"/>
      <c r="AB2971" s="237" t="n"/>
    </row>
    <row r="2972" ht="15" customHeight="1" s="283">
      <c r="A2972" s="109" t="n"/>
      <c r="B2972" s="222" t="n"/>
      <c r="C2972" s="223" t="n"/>
      <c r="D2972" s="223" t="n"/>
      <c r="E2972" s="223" t="n"/>
      <c r="F2972" s="223" t="n"/>
      <c r="G2972" s="223" t="n"/>
      <c r="H2972" s="223" t="n"/>
      <c r="I2972" s="258" t="n"/>
      <c r="J2972" s="186" t="n"/>
      <c r="K2972" s="223" t="n"/>
      <c r="L2972" s="264" t="n"/>
      <c r="M2972" s="265" t="n"/>
      <c r="N2972" s="223" t="n"/>
      <c r="O2972" s="223" t="n"/>
      <c r="P2972" s="223" t="n"/>
      <c r="Q2972" s="223" t="n"/>
      <c r="R2972" s="223" t="n"/>
      <c r="S2972" s="223" t="n"/>
      <c r="T2972" s="223" t="n"/>
      <c r="U2972" s="86" t="n"/>
      <c r="V2972" s="86" t="n"/>
      <c r="W2972" s="223" t="n"/>
      <c r="X2972" s="223" t="n"/>
      <c r="Y2972" s="262" t="n"/>
      <c r="Z2972" s="226" t="n"/>
      <c r="AA2972" s="241" t="n"/>
      <c r="AB2972" s="237" t="n"/>
    </row>
    <row r="2973" ht="15" customHeight="1" s="283">
      <c r="A2973" s="109" t="n"/>
      <c r="B2973" s="222" t="n"/>
      <c r="C2973" s="223" t="n"/>
      <c r="D2973" s="223" t="n"/>
      <c r="E2973" s="223" t="n"/>
      <c r="F2973" s="223" t="n"/>
      <c r="G2973" s="223" t="n"/>
      <c r="H2973" s="223" t="n"/>
      <c r="I2973" s="258" t="n"/>
      <c r="J2973" s="186" t="n"/>
      <c r="K2973" s="223" t="n"/>
      <c r="L2973" s="264" t="n"/>
      <c r="M2973" s="265" t="n"/>
      <c r="N2973" s="223" t="n"/>
      <c r="O2973" s="223" t="n"/>
      <c r="P2973" s="223" t="n"/>
      <c r="Q2973" s="223" t="n"/>
      <c r="R2973" s="223" t="n"/>
      <c r="S2973" s="223" t="n"/>
      <c r="T2973" s="223" t="n"/>
      <c r="U2973" s="86" t="n"/>
      <c r="V2973" s="86" t="n"/>
      <c r="W2973" s="223" t="n"/>
      <c r="X2973" s="223" t="n"/>
      <c r="Y2973" s="262" t="n"/>
      <c r="Z2973" s="226" t="n"/>
      <c r="AA2973" s="241" t="n"/>
      <c r="AB2973" s="237" t="n"/>
    </row>
    <row r="2974" ht="15" customHeight="1" s="283">
      <c r="A2974" s="109" t="n"/>
      <c r="B2974" s="222" t="n"/>
      <c r="C2974" s="223" t="n"/>
      <c r="D2974" s="223" t="n"/>
      <c r="E2974" s="223" t="n"/>
      <c r="F2974" s="223" t="n"/>
      <c r="G2974" s="223" t="n"/>
      <c r="H2974" s="223" t="n"/>
      <c r="I2974" s="258" t="n"/>
      <c r="J2974" s="186" t="n"/>
      <c r="K2974" s="223" t="n"/>
      <c r="L2974" s="264" t="n"/>
      <c r="M2974" s="265" t="n"/>
      <c r="N2974" s="223" t="n"/>
      <c r="O2974" s="223" t="n"/>
      <c r="P2974" s="223" t="n"/>
      <c r="Q2974" s="223" t="n"/>
      <c r="R2974" s="223" t="n"/>
      <c r="S2974" s="223" t="n"/>
      <c r="T2974" s="223" t="n"/>
      <c r="U2974" s="86" t="n"/>
      <c r="V2974" s="86" t="n"/>
      <c r="W2974" s="223" t="n"/>
      <c r="X2974" s="223" t="n"/>
      <c r="Y2974" s="262" t="n"/>
      <c r="Z2974" s="226" t="n"/>
      <c r="AA2974" s="241" t="n"/>
      <c r="AB2974" s="237" t="n"/>
    </row>
    <row r="2975" ht="15" customHeight="1" s="283">
      <c r="A2975" s="109" t="n"/>
      <c r="B2975" s="222" t="n"/>
      <c r="C2975" s="223" t="n"/>
      <c r="D2975" s="223" t="n"/>
      <c r="E2975" s="223" t="n"/>
      <c r="F2975" s="223" t="n"/>
      <c r="G2975" s="223" t="n"/>
      <c r="H2975" s="223" t="n"/>
      <c r="I2975" s="258" t="n"/>
      <c r="J2975" s="186" t="n"/>
      <c r="K2975" s="223" t="n"/>
      <c r="L2975" s="264" t="n"/>
      <c r="M2975" s="265" t="n"/>
      <c r="N2975" s="223" t="n"/>
      <c r="O2975" s="223" t="n"/>
      <c r="P2975" s="223" t="n"/>
      <c r="Q2975" s="223" t="n"/>
      <c r="R2975" s="223" t="n"/>
      <c r="S2975" s="223" t="n"/>
      <c r="T2975" s="223" t="n"/>
      <c r="U2975" s="86" t="n"/>
      <c r="V2975" s="86" t="n"/>
      <c r="W2975" s="223" t="n"/>
      <c r="X2975" s="223" t="n"/>
      <c r="Y2975" s="262" t="n"/>
      <c r="Z2975" s="226" t="n"/>
      <c r="AA2975" s="241" t="n"/>
      <c r="AB2975" s="237" t="n"/>
    </row>
    <row r="2976" ht="15" customHeight="1" s="283">
      <c r="A2976" s="109" t="n"/>
      <c r="B2976" s="222" t="n"/>
      <c r="C2976" s="223" t="n"/>
      <c r="D2976" s="223" t="n"/>
      <c r="E2976" s="223" t="n"/>
      <c r="F2976" s="223" t="n"/>
      <c r="G2976" s="223" t="n"/>
      <c r="H2976" s="223" t="n"/>
      <c r="I2976" s="258" t="n"/>
      <c r="J2976" s="186" t="n"/>
      <c r="K2976" s="223" t="n"/>
      <c r="L2976" s="264" t="n"/>
      <c r="M2976" s="265" t="n"/>
      <c r="N2976" s="223" t="n"/>
      <c r="O2976" s="223" t="n"/>
      <c r="P2976" s="223" t="n"/>
      <c r="Q2976" s="223" t="n"/>
      <c r="R2976" s="223" t="n"/>
      <c r="S2976" s="223" t="n"/>
      <c r="T2976" s="223" t="n"/>
      <c r="U2976" s="86" t="n"/>
      <c r="V2976" s="86" t="n"/>
      <c r="W2976" s="223" t="n"/>
      <c r="X2976" s="223" t="n"/>
      <c r="Y2976" s="262" t="n"/>
      <c r="Z2976" s="226" t="n"/>
      <c r="AA2976" s="241" t="n"/>
      <c r="AB2976" s="237" t="n"/>
    </row>
    <row r="2977" ht="15" customHeight="1" s="283">
      <c r="A2977" s="109" t="n"/>
      <c r="B2977" s="222" t="n"/>
      <c r="C2977" s="223" t="n"/>
      <c r="D2977" s="223" t="n"/>
      <c r="E2977" s="223" t="n"/>
      <c r="F2977" s="223" t="n"/>
      <c r="G2977" s="223" t="n"/>
      <c r="H2977" s="223" t="n"/>
      <c r="I2977" s="258" t="n"/>
      <c r="J2977" s="186" t="n"/>
      <c r="K2977" s="223" t="n"/>
      <c r="L2977" s="264" t="n"/>
      <c r="M2977" s="265" t="n"/>
      <c r="N2977" s="223" t="n"/>
      <c r="O2977" s="223" t="n"/>
      <c r="P2977" s="223" t="n"/>
      <c r="Q2977" s="223" t="n"/>
      <c r="R2977" s="223" t="n"/>
      <c r="S2977" s="223" t="n"/>
      <c r="T2977" s="223" t="n"/>
      <c r="U2977" s="86" t="n"/>
      <c r="V2977" s="86" t="n"/>
      <c r="W2977" s="223" t="n"/>
      <c r="X2977" s="223" t="n"/>
      <c r="Y2977" s="262" t="n"/>
      <c r="Z2977" s="226" t="n"/>
      <c r="AA2977" s="241" t="n"/>
      <c r="AB2977" s="237" t="n"/>
    </row>
    <row r="2978" ht="15" customHeight="1" s="283">
      <c r="A2978" s="109" t="n"/>
      <c r="B2978" s="222" t="n"/>
      <c r="C2978" s="223" t="n"/>
      <c r="D2978" s="223" t="n"/>
      <c r="E2978" s="223" t="n"/>
      <c r="F2978" s="223" t="n"/>
      <c r="G2978" s="223" t="n"/>
      <c r="H2978" s="223" t="n"/>
      <c r="I2978" s="258" t="n"/>
      <c r="J2978" s="186" t="n"/>
      <c r="K2978" s="223" t="n"/>
      <c r="L2978" s="264" t="n"/>
      <c r="M2978" s="265" t="n"/>
      <c r="N2978" s="223" t="n"/>
      <c r="O2978" s="223" t="n"/>
      <c r="P2978" s="223" t="n"/>
      <c r="Q2978" s="223" t="n"/>
      <c r="R2978" s="223" t="n"/>
      <c r="S2978" s="223" t="n"/>
      <c r="T2978" s="223" t="n"/>
      <c r="U2978" s="86" t="n"/>
      <c r="V2978" s="86" t="n"/>
      <c r="W2978" s="223" t="n"/>
      <c r="X2978" s="223" t="n"/>
      <c r="Y2978" s="262" t="n"/>
      <c r="Z2978" s="226" t="n"/>
      <c r="AA2978" s="241" t="n"/>
      <c r="AB2978" s="237" t="n"/>
    </row>
    <row r="2979" ht="15" customHeight="1" s="283">
      <c r="A2979" s="109" t="n"/>
      <c r="B2979" s="222" t="n"/>
      <c r="C2979" s="223" t="n"/>
      <c r="D2979" s="223" t="n"/>
      <c r="E2979" s="223" t="n"/>
      <c r="F2979" s="223" t="n"/>
      <c r="G2979" s="223" t="n"/>
      <c r="H2979" s="223" t="n"/>
      <c r="I2979" s="258" t="n"/>
      <c r="J2979" s="186" t="n"/>
      <c r="K2979" s="223" t="n"/>
      <c r="L2979" s="264" t="n"/>
      <c r="M2979" s="265" t="n"/>
      <c r="N2979" s="223" t="n"/>
      <c r="O2979" s="223" t="n"/>
      <c r="P2979" s="223" t="n"/>
      <c r="Q2979" s="223" t="n"/>
      <c r="R2979" s="223" t="n"/>
      <c r="S2979" s="223" t="n"/>
      <c r="T2979" s="223" t="n"/>
      <c r="U2979" s="86" t="n"/>
      <c r="V2979" s="86" t="n"/>
      <c r="W2979" s="223" t="n"/>
      <c r="X2979" s="223" t="n"/>
      <c r="Y2979" s="262" t="n"/>
      <c r="Z2979" s="226" t="n"/>
      <c r="AA2979" s="241" t="n"/>
      <c r="AB2979" s="237" t="n"/>
    </row>
    <row r="2980" ht="15" customHeight="1" s="283">
      <c r="A2980" s="109" t="n"/>
      <c r="B2980" s="222" t="n"/>
      <c r="C2980" s="223" t="n"/>
      <c r="D2980" s="223" t="n"/>
      <c r="E2980" s="223" t="n"/>
      <c r="F2980" s="223" t="n"/>
      <c r="G2980" s="223" t="n"/>
      <c r="H2980" s="223" t="n"/>
      <c r="I2980" s="258" t="n"/>
      <c r="J2980" s="186" t="n"/>
      <c r="K2980" s="223" t="n"/>
      <c r="L2980" s="264" t="n"/>
      <c r="M2980" s="265" t="n"/>
      <c r="N2980" s="223" t="n"/>
      <c r="O2980" s="223" t="n"/>
      <c r="P2980" s="223" t="n"/>
      <c r="Q2980" s="223" t="n"/>
      <c r="R2980" s="223" t="n"/>
      <c r="S2980" s="223" t="n"/>
      <c r="T2980" s="223" t="n"/>
      <c r="U2980" s="86" t="n"/>
      <c r="V2980" s="86" t="n"/>
      <c r="W2980" s="223" t="n"/>
      <c r="X2980" s="223" t="n"/>
      <c r="Y2980" s="262" t="n"/>
      <c r="Z2980" s="226" t="n"/>
      <c r="AA2980" s="241" t="n"/>
      <c r="AB2980" s="237" t="n"/>
    </row>
    <row r="2981" ht="15" customHeight="1" s="283">
      <c r="A2981" s="109" t="n"/>
      <c r="B2981" s="222" t="n"/>
      <c r="C2981" s="223" t="n"/>
      <c r="D2981" s="223" t="n"/>
      <c r="E2981" s="223" t="n"/>
      <c r="F2981" s="223" t="n"/>
      <c r="G2981" s="223" t="n"/>
      <c r="H2981" s="223" t="n"/>
      <c r="I2981" s="258" t="n"/>
      <c r="J2981" s="186" t="n"/>
      <c r="K2981" s="223" t="n"/>
      <c r="L2981" s="223" t="n"/>
      <c r="M2981" s="259" t="n"/>
      <c r="N2981" s="223" t="n"/>
      <c r="O2981" s="223" t="n"/>
      <c r="P2981" s="223" t="n"/>
      <c r="Q2981" s="223" t="n"/>
      <c r="R2981" s="223" t="n"/>
      <c r="S2981" s="223" t="n"/>
      <c r="T2981" s="223" t="n"/>
      <c r="U2981" s="86" t="n"/>
      <c r="V2981" s="86" t="n"/>
      <c r="W2981" s="223" t="n"/>
      <c r="X2981" s="223" t="n"/>
      <c r="Y2981" s="262" t="n"/>
      <c r="Z2981" s="226" t="n"/>
      <c r="AA2981" s="241" t="n"/>
      <c r="AB2981" s="237" t="n"/>
    </row>
    <row r="2982" ht="15" customHeight="1" s="283">
      <c r="A2982" s="109" t="n"/>
      <c r="B2982" s="222" t="n"/>
      <c r="C2982" s="223" t="n"/>
      <c r="D2982" s="223" t="n"/>
      <c r="E2982" s="223" t="n"/>
      <c r="F2982" s="223" t="n"/>
      <c r="G2982" s="223" t="n"/>
      <c r="H2982" s="223" t="n"/>
      <c r="I2982" s="258" t="n"/>
      <c r="J2982" s="186" t="n"/>
      <c r="K2982" s="223" t="n"/>
      <c r="L2982" s="264" t="n"/>
      <c r="M2982" s="265" t="n"/>
      <c r="N2982" s="223" t="n"/>
      <c r="O2982" s="223" t="n"/>
      <c r="P2982" s="223" t="n"/>
      <c r="Q2982" s="223" t="n"/>
      <c r="R2982" s="223" t="n"/>
      <c r="S2982" s="223" t="n"/>
      <c r="T2982" s="223" t="n"/>
      <c r="U2982" s="86" t="n"/>
      <c r="V2982" s="86" t="n"/>
      <c r="W2982" s="223" t="n"/>
      <c r="X2982" s="223" t="n"/>
      <c r="Y2982" s="262" t="n"/>
      <c r="Z2982" s="226" t="n"/>
      <c r="AA2982" s="241" t="n"/>
      <c r="AB2982" s="237" t="n"/>
    </row>
    <row r="2983" ht="15" customHeight="1" s="283">
      <c r="A2983" s="109" t="n"/>
      <c r="B2983" s="222" t="n"/>
      <c r="C2983" s="223" t="n"/>
      <c r="D2983" s="223" t="n"/>
      <c r="E2983" s="223" t="n"/>
      <c r="F2983" s="223" t="n"/>
      <c r="G2983" s="223" t="n"/>
      <c r="H2983" s="223" t="n"/>
      <c r="I2983" s="258" t="n"/>
      <c r="J2983" s="186" t="n"/>
      <c r="K2983" s="223" t="n"/>
      <c r="L2983" s="264" t="n"/>
      <c r="M2983" s="265" t="n"/>
      <c r="N2983" s="223" t="n"/>
      <c r="O2983" s="223" t="n"/>
      <c r="P2983" s="223" t="n"/>
      <c r="Q2983" s="223" t="n"/>
      <c r="R2983" s="223" t="n"/>
      <c r="S2983" s="223" t="n"/>
      <c r="T2983" s="223" t="n"/>
      <c r="U2983" s="86" t="n"/>
      <c r="V2983" s="86" t="n"/>
      <c r="W2983" s="223" t="n"/>
      <c r="X2983" s="223" t="n"/>
      <c r="Y2983" s="262" t="n"/>
      <c r="Z2983" s="226" t="n"/>
      <c r="AA2983" s="241" t="n"/>
      <c r="AB2983" s="237" t="n"/>
    </row>
    <row r="2984" ht="15" customHeight="1" s="283">
      <c r="A2984" s="109" t="n"/>
      <c r="B2984" s="222" t="n"/>
      <c r="C2984" s="223" t="n"/>
      <c r="D2984" s="223" t="n"/>
      <c r="E2984" s="223" t="n"/>
      <c r="F2984" s="223" t="n"/>
      <c r="G2984" s="223" t="n"/>
      <c r="H2984" s="223" t="n"/>
      <c r="I2984" s="258" t="n"/>
      <c r="J2984" s="186" t="n"/>
      <c r="K2984" s="223" t="n"/>
      <c r="L2984" s="264" t="n"/>
      <c r="M2984" s="265" t="n"/>
      <c r="N2984" s="223" t="n"/>
      <c r="O2984" s="223" t="n"/>
      <c r="P2984" s="223" t="n"/>
      <c r="Q2984" s="223" t="n"/>
      <c r="R2984" s="223" t="n"/>
      <c r="S2984" s="223" t="n"/>
      <c r="T2984" s="223" t="n"/>
      <c r="U2984" s="86" t="n"/>
      <c r="V2984" s="86" t="n"/>
      <c r="W2984" s="223" t="n"/>
      <c r="X2984" s="223" t="n"/>
      <c r="Y2984" s="262" t="n"/>
      <c r="Z2984" s="226" t="n"/>
      <c r="AA2984" s="241" t="n"/>
      <c r="AB2984" s="237" t="n"/>
    </row>
    <row r="2985" ht="15" customHeight="1" s="283">
      <c r="A2985" s="109" t="n"/>
      <c r="B2985" s="222" t="n"/>
      <c r="C2985" s="223" t="n"/>
      <c r="D2985" s="223" t="n"/>
      <c r="E2985" s="223" t="n"/>
      <c r="F2985" s="223" t="n"/>
      <c r="G2985" s="223" t="n"/>
      <c r="H2985" s="223" t="n"/>
      <c r="I2985" s="258" t="n"/>
      <c r="J2985" s="186" t="n"/>
      <c r="K2985" s="223" t="n"/>
      <c r="L2985" s="264" t="n"/>
      <c r="M2985" s="265" t="n"/>
      <c r="N2985" s="223" t="n"/>
      <c r="O2985" s="223" t="n"/>
      <c r="P2985" s="223" t="n"/>
      <c r="Q2985" s="223" t="n"/>
      <c r="R2985" s="223" t="n"/>
      <c r="S2985" s="223" t="n"/>
      <c r="T2985" s="223" t="n"/>
      <c r="U2985" s="86" t="n"/>
      <c r="V2985" s="86" t="n"/>
      <c r="W2985" s="223" t="n"/>
      <c r="X2985" s="223" t="n"/>
      <c r="Y2985" s="262" t="n"/>
      <c r="Z2985" s="226" t="n"/>
      <c r="AA2985" s="241" t="n"/>
      <c r="AB2985" s="237" t="n"/>
    </row>
    <row r="2986" ht="15" customHeight="1" s="283">
      <c r="A2986" s="109" t="n"/>
      <c r="B2986" s="222" t="n"/>
      <c r="C2986" s="223" t="n"/>
      <c r="D2986" s="223" t="n"/>
      <c r="E2986" s="223" t="n"/>
      <c r="F2986" s="223" t="n"/>
      <c r="G2986" s="223" t="n"/>
      <c r="H2986" s="223" t="n"/>
      <c r="I2986" s="258" t="n"/>
      <c r="J2986" s="186" t="n"/>
      <c r="K2986" s="223" t="n"/>
      <c r="L2986" s="264" t="n"/>
      <c r="M2986" s="265" t="n"/>
      <c r="N2986" s="223" t="n"/>
      <c r="O2986" s="223" t="n"/>
      <c r="P2986" s="223" t="n"/>
      <c r="Q2986" s="223" t="n"/>
      <c r="R2986" s="223" t="n"/>
      <c r="S2986" s="223" t="n"/>
      <c r="T2986" s="223" t="n"/>
      <c r="U2986" s="86" t="n"/>
      <c r="V2986" s="86" t="n"/>
      <c r="W2986" s="223" t="n"/>
      <c r="X2986" s="223" t="n"/>
      <c r="Y2986" s="262" t="n"/>
      <c r="Z2986" s="226" t="n"/>
      <c r="AA2986" s="241" t="n"/>
      <c r="AB2986" s="237" t="n"/>
    </row>
    <row r="2987" ht="15" customHeight="1" s="283">
      <c r="A2987" s="109" t="n"/>
      <c r="B2987" s="222" t="n"/>
      <c r="C2987" s="223" t="n"/>
      <c r="D2987" s="223" t="n"/>
      <c r="E2987" s="223" t="n"/>
      <c r="F2987" s="223" t="n"/>
      <c r="G2987" s="223" t="n"/>
      <c r="H2987" s="223" t="n"/>
      <c r="I2987" s="258" t="n"/>
      <c r="J2987" s="186" t="n"/>
      <c r="K2987" s="223" t="n"/>
      <c r="L2987" s="264" t="n"/>
      <c r="M2987" s="265" t="n"/>
      <c r="N2987" s="223" t="n"/>
      <c r="O2987" s="223" t="n"/>
      <c r="P2987" s="223" t="n"/>
      <c r="Q2987" s="223" t="n"/>
      <c r="R2987" s="223" t="n"/>
      <c r="S2987" s="223" t="n"/>
      <c r="T2987" s="223" t="n"/>
      <c r="U2987" s="86" t="n"/>
      <c r="V2987" s="86" t="n"/>
      <c r="W2987" s="223" t="n"/>
      <c r="X2987" s="223" t="n"/>
      <c r="Y2987" s="262" t="n"/>
      <c r="Z2987" s="226" t="n"/>
      <c r="AA2987" s="241" t="n"/>
      <c r="AB2987" s="237" t="n"/>
    </row>
    <row r="2988" ht="15" customHeight="1" s="283">
      <c r="A2988" s="109" t="n"/>
      <c r="B2988" s="222" t="n"/>
      <c r="C2988" s="223" t="n"/>
      <c r="D2988" s="223" t="n"/>
      <c r="E2988" s="223" t="n"/>
      <c r="F2988" s="223" t="n"/>
      <c r="G2988" s="223" t="n"/>
      <c r="H2988" s="223" t="n"/>
      <c r="I2988" s="258" t="n"/>
      <c r="J2988" s="186" t="n"/>
      <c r="K2988" s="223" t="n"/>
      <c r="L2988" s="264" t="n"/>
      <c r="M2988" s="265" t="n"/>
      <c r="N2988" s="223" t="n"/>
      <c r="O2988" s="223" t="n"/>
      <c r="P2988" s="223" t="n"/>
      <c r="Q2988" s="223" t="n"/>
      <c r="R2988" s="223" t="n"/>
      <c r="S2988" s="223" t="n"/>
      <c r="T2988" s="223" t="n"/>
      <c r="U2988" s="86" t="n"/>
      <c r="V2988" s="86" t="n"/>
      <c r="W2988" s="223" t="n"/>
      <c r="X2988" s="223" t="n"/>
      <c r="Y2988" s="262" t="n"/>
      <c r="Z2988" s="226" t="n"/>
      <c r="AA2988" s="241" t="n"/>
      <c r="AB2988" s="237" t="n"/>
    </row>
    <row r="2989" ht="15" customHeight="1" s="283">
      <c r="A2989" s="109" t="n"/>
      <c r="B2989" s="222" t="n"/>
      <c r="C2989" s="223" t="n"/>
      <c r="D2989" s="223" t="n"/>
      <c r="E2989" s="223" t="n"/>
      <c r="F2989" s="223" t="n"/>
      <c r="G2989" s="223" t="n"/>
      <c r="H2989" s="223" t="n"/>
      <c r="I2989" s="258" t="n"/>
      <c r="J2989" s="186" t="n"/>
      <c r="K2989" s="223" t="n"/>
      <c r="L2989" s="264" t="n"/>
      <c r="M2989" s="265" t="n"/>
      <c r="N2989" s="223" t="n"/>
      <c r="O2989" s="223" t="n"/>
      <c r="P2989" s="223" t="n"/>
      <c r="Q2989" s="223" t="n"/>
      <c r="R2989" s="223" t="n"/>
      <c r="S2989" s="223" t="n"/>
      <c r="T2989" s="223" t="n"/>
      <c r="U2989" s="86" t="n"/>
      <c r="V2989" s="86" t="n"/>
      <c r="W2989" s="223" t="n"/>
      <c r="X2989" s="223" t="n"/>
      <c r="Y2989" s="262" t="n"/>
      <c r="Z2989" s="226" t="n"/>
      <c r="AA2989" s="241" t="n"/>
      <c r="AB2989" s="237" t="n"/>
    </row>
    <row r="2990" ht="15" customHeight="1" s="283">
      <c r="A2990" s="109" t="n"/>
      <c r="B2990" s="222" t="n"/>
      <c r="C2990" s="223" t="n"/>
      <c r="D2990" s="223" t="n"/>
      <c r="E2990" s="223" t="n"/>
      <c r="F2990" s="223" t="n"/>
      <c r="G2990" s="223" t="n"/>
      <c r="H2990" s="223" t="n"/>
      <c r="I2990" s="258" t="n"/>
      <c r="J2990" s="186" t="n"/>
      <c r="K2990" s="223" t="n"/>
      <c r="L2990" s="264" t="n"/>
      <c r="M2990" s="265" t="n"/>
      <c r="N2990" s="223" t="n"/>
      <c r="O2990" s="223" t="n"/>
      <c r="P2990" s="223" t="n"/>
      <c r="Q2990" s="223" t="n"/>
      <c r="R2990" s="223" t="n"/>
      <c r="S2990" s="223" t="n"/>
      <c r="T2990" s="223" t="n"/>
      <c r="U2990" s="86" t="n"/>
      <c r="V2990" s="86" t="n"/>
      <c r="W2990" s="223" t="n"/>
      <c r="X2990" s="223" t="n"/>
      <c r="Y2990" s="262" t="n"/>
      <c r="Z2990" s="226" t="n"/>
      <c r="AA2990" s="241" t="n"/>
      <c r="AB2990" s="237" t="n"/>
    </row>
    <row r="2991" ht="15" customHeight="1" s="283">
      <c r="A2991" s="109" t="n"/>
      <c r="B2991" s="222" t="n"/>
      <c r="C2991" s="223" t="n"/>
      <c r="D2991" s="223" t="n"/>
      <c r="E2991" s="223" t="n"/>
      <c r="F2991" s="223" t="n"/>
      <c r="G2991" s="223" t="n"/>
      <c r="H2991" s="223" t="n"/>
      <c r="I2991" s="258" t="n"/>
      <c r="J2991" s="186" t="n"/>
      <c r="K2991" s="223" t="n"/>
      <c r="L2991" s="264" t="n"/>
      <c r="M2991" s="265" t="n"/>
      <c r="N2991" s="223" t="n"/>
      <c r="O2991" s="223" t="n"/>
      <c r="P2991" s="223" t="n"/>
      <c r="Q2991" s="223" t="n"/>
      <c r="R2991" s="223" t="n"/>
      <c r="S2991" s="223" t="n"/>
      <c r="T2991" s="223" t="n"/>
      <c r="U2991" s="86" t="n"/>
      <c r="V2991" s="86" t="n"/>
      <c r="W2991" s="223" t="n"/>
      <c r="X2991" s="223" t="n"/>
      <c r="Y2991" s="262" t="n"/>
      <c r="Z2991" s="226" t="n"/>
      <c r="AA2991" s="241" t="n"/>
      <c r="AB2991" s="237" t="n"/>
    </row>
    <row r="2992" ht="15" customHeight="1" s="283">
      <c r="A2992" s="109" t="n"/>
      <c r="B2992" s="222" t="n"/>
      <c r="C2992" s="223" t="n"/>
      <c r="D2992" s="223" t="n"/>
      <c r="E2992" s="223" t="n"/>
      <c r="F2992" s="223" t="n"/>
      <c r="G2992" s="223" t="n"/>
      <c r="H2992" s="223" t="n"/>
      <c r="I2992" s="258" t="n"/>
      <c r="J2992" s="186" t="n"/>
      <c r="K2992" s="223" t="n"/>
      <c r="L2992" s="264" t="n"/>
      <c r="M2992" s="265" t="n"/>
      <c r="N2992" s="223" t="n"/>
      <c r="O2992" s="223" t="n"/>
      <c r="P2992" s="223" t="n"/>
      <c r="Q2992" s="223" t="n"/>
      <c r="R2992" s="223" t="n"/>
      <c r="S2992" s="223" t="n"/>
      <c r="T2992" s="223" t="n"/>
      <c r="U2992" s="86" t="n"/>
      <c r="V2992" s="86" t="n"/>
      <c r="W2992" s="223" t="n"/>
      <c r="X2992" s="223" t="n"/>
      <c r="Y2992" s="262" t="n"/>
      <c r="Z2992" s="226" t="n"/>
      <c r="AA2992" s="241" t="n"/>
      <c r="AB2992" s="237" t="n"/>
    </row>
    <row r="2993" ht="15" customHeight="1" s="283">
      <c r="A2993" s="109" t="n"/>
      <c r="B2993" s="222" t="n"/>
      <c r="C2993" s="223" t="n"/>
      <c r="D2993" s="223" t="n"/>
      <c r="E2993" s="223" t="n"/>
      <c r="F2993" s="223" t="n"/>
      <c r="G2993" s="223" t="n"/>
      <c r="H2993" s="223" t="n"/>
      <c r="I2993" s="258" t="n"/>
      <c r="J2993" s="186" t="n"/>
      <c r="K2993" s="223" t="n"/>
      <c r="L2993" s="264" t="n"/>
      <c r="M2993" s="265" t="n"/>
      <c r="N2993" s="223" t="n"/>
      <c r="O2993" s="223" t="n"/>
      <c r="P2993" s="223" t="n"/>
      <c r="Q2993" s="223" t="n"/>
      <c r="R2993" s="223" t="n"/>
      <c r="S2993" s="223" t="n"/>
      <c r="T2993" s="223" t="n"/>
      <c r="U2993" s="86" t="n"/>
      <c r="V2993" s="86" t="n"/>
      <c r="W2993" s="223" t="n"/>
      <c r="X2993" s="223" t="n"/>
      <c r="Y2993" s="262" t="n"/>
      <c r="Z2993" s="226" t="n"/>
      <c r="AA2993" s="241" t="n"/>
      <c r="AB2993" s="237" t="n"/>
    </row>
    <row r="2994" ht="15" customHeight="1" s="283">
      <c r="A2994" s="109" t="n"/>
      <c r="B2994" s="222" t="n"/>
      <c r="C2994" s="223" t="n"/>
      <c r="D2994" s="223" t="n"/>
      <c r="E2994" s="223" t="n"/>
      <c r="F2994" s="223" t="n"/>
      <c r="G2994" s="223" t="n"/>
      <c r="H2994" s="223" t="n"/>
      <c r="I2994" s="258" t="n"/>
      <c r="J2994" s="186" t="n"/>
      <c r="K2994" s="223" t="n"/>
      <c r="L2994" s="264" t="n"/>
      <c r="M2994" s="265" t="n"/>
      <c r="N2994" s="223" t="n"/>
      <c r="O2994" s="223" t="n"/>
      <c r="P2994" s="223" t="n"/>
      <c r="Q2994" s="223" t="n"/>
      <c r="R2994" s="223" t="n"/>
      <c r="S2994" s="223" t="n"/>
      <c r="T2994" s="223" t="n"/>
      <c r="U2994" s="86" t="n"/>
      <c r="V2994" s="86" t="n"/>
      <c r="W2994" s="223" t="n"/>
      <c r="X2994" s="223" t="n"/>
      <c r="Y2994" s="262" t="n"/>
      <c r="Z2994" s="226" t="n"/>
      <c r="AA2994" s="241" t="n"/>
      <c r="AB2994" s="237" t="n"/>
    </row>
    <row r="2995" ht="15" customHeight="1" s="283">
      <c r="A2995" s="109" t="n"/>
      <c r="B2995" s="222" t="n"/>
      <c r="C2995" s="223" t="n"/>
      <c r="D2995" s="223" t="n"/>
      <c r="E2995" s="223" t="n"/>
      <c r="F2995" s="223" t="n"/>
      <c r="G2995" s="223" t="n"/>
      <c r="H2995" s="223" t="n"/>
      <c r="I2995" s="258" t="n"/>
      <c r="J2995" s="186" t="n"/>
      <c r="K2995" s="223" t="n"/>
      <c r="L2995" s="264" t="n"/>
      <c r="M2995" s="265" t="n"/>
      <c r="N2995" s="223" t="n"/>
      <c r="O2995" s="223" t="n"/>
      <c r="P2995" s="223" t="n"/>
      <c r="Q2995" s="223" t="n"/>
      <c r="R2995" s="223" t="n"/>
      <c r="S2995" s="223" t="n"/>
      <c r="T2995" s="223" t="n"/>
      <c r="U2995" s="86" t="n"/>
      <c r="V2995" s="86" t="n"/>
      <c r="W2995" s="223" t="n"/>
      <c r="X2995" s="223" t="n"/>
      <c r="Y2995" s="262" t="n"/>
      <c r="Z2995" s="226" t="n"/>
      <c r="AA2995" s="241" t="n"/>
      <c r="AB2995" s="237" t="n"/>
    </row>
    <row r="2996" ht="15" customHeight="1" s="283">
      <c r="A2996" s="109" t="n"/>
      <c r="B2996" s="222" t="n"/>
      <c r="C2996" s="223" t="n"/>
      <c r="D2996" s="223" t="n"/>
      <c r="E2996" s="223" t="n"/>
      <c r="F2996" s="223" t="n"/>
      <c r="G2996" s="223" t="n"/>
      <c r="H2996" s="223" t="n"/>
      <c r="I2996" s="258" t="n"/>
      <c r="J2996" s="186" t="n"/>
      <c r="K2996" s="223" t="n"/>
      <c r="L2996" s="264" t="n"/>
      <c r="M2996" s="265" t="n"/>
      <c r="N2996" s="223" t="n"/>
      <c r="O2996" s="223" t="n"/>
      <c r="P2996" s="223" t="n"/>
      <c r="Q2996" s="223" t="n"/>
      <c r="R2996" s="223" t="n"/>
      <c r="S2996" s="223" t="n"/>
      <c r="T2996" s="223" t="n"/>
      <c r="U2996" s="86" t="n"/>
      <c r="V2996" s="86" t="n"/>
      <c r="W2996" s="223" t="n"/>
      <c r="X2996" s="223" t="n"/>
      <c r="Y2996" s="262" t="n"/>
      <c r="Z2996" s="226" t="n"/>
      <c r="AA2996" s="241" t="n"/>
      <c r="AB2996" s="237" t="n"/>
    </row>
    <row r="2997" ht="15" customHeight="1" s="283">
      <c r="A2997" s="109" t="n"/>
      <c r="B2997" s="222" t="n"/>
      <c r="C2997" s="223" t="n"/>
      <c r="D2997" s="223" t="n"/>
      <c r="E2997" s="223" t="n"/>
      <c r="F2997" s="223" t="n"/>
      <c r="G2997" s="223" t="n"/>
      <c r="H2997" s="223" t="n"/>
      <c r="I2997" s="258" t="n"/>
      <c r="J2997" s="186" t="n"/>
      <c r="K2997" s="223" t="n"/>
      <c r="L2997" s="264" t="n"/>
      <c r="M2997" s="265" t="n"/>
      <c r="N2997" s="223" t="n"/>
      <c r="O2997" s="223" t="n"/>
      <c r="P2997" s="223" t="n"/>
      <c r="Q2997" s="223" t="n"/>
      <c r="R2997" s="223" t="n"/>
      <c r="S2997" s="223" t="n"/>
      <c r="T2997" s="223" t="n"/>
      <c r="U2997" s="86" t="n"/>
      <c r="V2997" s="86" t="n"/>
      <c r="W2997" s="223" t="n"/>
      <c r="X2997" s="223" t="n"/>
      <c r="Y2997" s="262" t="n"/>
      <c r="Z2997" s="226" t="n"/>
      <c r="AA2997" s="241" t="n"/>
      <c r="AB2997" s="237" t="n"/>
    </row>
    <row r="2998" ht="15" customHeight="1" s="283">
      <c r="A2998" s="109" t="n"/>
      <c r="B2998" s="222" t="n"/>
      <c r="C2998" s="223" t="n"/>
      <c r="D2998" s="223" t="n"/>
      <c r="E2998" s="223" t="n"/>
      <c r="F2998" s="223" t="n"/>
      <c r="G2998" s="223" t="n"/>
      <c r="H2998" s="223" t="n"/>
      <c r="I2998" s="258" t="n"/>
      <c r="J2998" s="186" t="n"/>
      <c r="K2998" s="223" t="n"/>
      <c r="L2998" s="264" t="n"/>
      <c r="M2998" s="265" t="n"/>
      <c r="N2998" s="223" t="n"/>
      <c r="O2998" s="223" t="n"/>
      <c r="P2998" s="223" t="n"/>
      <c r="Q2998" s="223" t="n"/>
      <c r="R2998" s="223" t="n"/>
      <c r="S2998" s="223" t="n"/>
      <c r="T2998" s="223" t="n"/>
      <c r="U2998" s="86" t="n"/>
      <c r="V2998" s="86" t="n"/>
      <c r="W2998" s="223" t="n"/>
      <c r="X2998" s="223" t="n"/>
      <c r="Y2998" s="262" t="n"/>
      <c r="Z2998" s="226" t="n"/>
      <c r="AA2998" s="241" t="n"/>
      <c r="AB2998" s="237" t="n"/>
    </row>
    <row r="2999" ht="15" customHeight="1" s="283">
      <c r="A2999" s="109" t="n"/>
      <c r="B2999" s="222" t="n"/>
      <c r="C2999" s="223" t="n"/>
      <c r="D2999" s="223" t="n"/>
      <c r="E2999" s="223" t="n"/>
      <c r="F2999" s="223" t="n"/>
      <c r="G2999" s="223" t="n"/>
      <c r="H2999" s="223" t="n"/>
      <c r="I2999" s="258" t="n"/>
      <c r="J2999" s="186" t="n"/>
      <c r="K2999" s="223" t="n"/>
      <c r="L2999" s="264" t="n"/>
      <c r="M2999" s="265" t="n"/>
      <c r="N2999" s="223" t="n"/>
      <c r="O2999" s="223" t="n"/>
      <c r="P2999" s="223" t="n"/>
      <c r="Q2999" s="223" t="n"/>
      <c r="R2999" s="223" t="n"/>
      <c r="S2999" s="223" t="n"/>
      <c r="T2999" s="223" t="n"/>
      <c r="U2999" s="86" t="n"/>
      <c r="V2999" s="86" t="n"/>
      <c r="W2999" s="223" t="n"/>
      <c r="X2999" s="223" t="n"/>
      <c r="Y2999" s="262" t="n"/>
      <c r="Z2999" s="226" t="n"/>
      <c r="AA2999" s="241" t="n"/>
      <c r="AB2999" s="237" t="n"/>
    </row>
    <row r="3000" ht="15" customHeight="1" s="283">
      <c r="A3000" s="109" t="n"/>
      <c r="B3000" s="222" t="n"/>
      <c r="C3000" s="223" t="n"/>
      <c r="D3000" s="223" t="n"/>
      <c r="E3000" s="223" t="n"/>
      <c r="F3000" s="223" t="n"/>
      <c r="G3000" s="223" t="n"/>
      <c r="H3000" s="223" t="n"/>
      <c r="I3000" s="258" t="n"/>
      <c r="J3000" s="186" t="n"/>
      <c r="K3000" s="223" t="n"/>
      <c r="L3000" s="264" t="n"/>
      <c r="M3000" s="265" t="n"/>
      <c r="N3000" s="223" t="n"/>
      <c r="O3000" s="223" t="n"/>
      <c r="P3000" s="223" t="n"/>
      <c r="Q3000" s="223" t="n"/>
      <c r="R3000" s="223" t="n"/>
      <c r="S3000" s="223" t="n"/>
      <c r="T3000" s="223" t="n"/>
      <c r="U3000" s="86" t="n"/>
      <c r="V3000" s="86" t="n"/>
      <c r="W3000" s="223" t="n"/>
      <c r="X3000" s="223" t="n"/>
      <c r="Y3000" s="262" t="n"/>
      <c r="Z3000" s="226" t="n"/>
      <c r="AA3000" s="241" t="n"/>
      <c r="AB3000" s="237" t="n"/>
    </row>
    <row r="3001" ht="15" customHeight="1" s="283">
      <c r="A3001" s="109" t="n"/>
      <c r="B3001" s="222" t="n"/>
      <c r="C3001" s="223" t="n"/>
      <c r="D3001" s="223" t="n"/>
      <c r="E3001" s="223" t="n"/>
      <c r="F3001" s="223" t="n"/>
      <c r="G3001" s="223" t="n"/>
      <c r="H3001" s="223" t="n"/>
      <c r="I3001" s="258" t="n"/>
      <c r="J3001" s="186" t="n"/>
      <c r="K3001" s="223" t="n"/>
      <c r="L3001" s="264" t="n"/>
      <c r="M3001" s="265" t="n"/>
      <c r="N3001" s="223" t="n"/>
      <c r="O3001" s="223" t="n"/>
      <c r="P3001" s="223" t="n"/>
      <c r="Q3001" s="223" t="n"/>
      <c r="R3001" s="223" t="n"/>
      <c r="S3001" s="223" t="n"/>
      <c r="T3001" s="223" t="n"/>
      <c r="U3001" s="86" t="n"/>
      <c r="V3001" s="86" t="n"/>
      <c r="W3001" s="223" t="n"/>
      <c r="X3001" s="223" t="n"/>
      <c r="Y3001" s="262" t="n"/>
      <c r="Z3001" s="226" t="n"/>
      <c r="AA3001" s="241" t="n"/>
      <c r="AB3001" s="237" t="n"/>
    </row>
    <row r="3002" ht="15" customHeight="1" s="283">
      <c r="A3002" s="109" t="n"/>
      <c r="B3002" s="222" t="n"/>
      <c r="C3002" s="223" t="n"/>
      <c r="D3002" s="223" t="n"/>
      <c r="E3002" s="223" t="n"/>
      <c r="F3002" s="223" t="n"/>
      <c r="G3002" s="223" t="n"/>
      <c r="H3002" s="223" t="n"/>
      <c r="I3002" s="258" t="n"/>
      <c r="J3002" s="186" t="n"/>
      <c r="K3002" s="223" t="n"/>
      <c r="L3002" s="223" t="n"/>
      <c r="M3002" s="259" t="n"/>
      <c r="N3002" s="223" t="n"/>
      <c r="O3002" s="223" t="n"/>
      <c r="P3002" s="223" t="n"/>
      <c r="Q3002" s="223" t="n"/>
      <c r="R3002" s="223" t="n"/>
      <c r="S3002" s="223" t="n"/>
      <c r="T3002" s="223" t="n"/>
      <c r="U3002" s="86" t="n"/>
      <c r="V3002" s="86" t="n"/>
      <c r="W3002" s="223" t="n"/>
      <c r="X3002" s="223" t="n"/>
      <c r="Y3002" s="262" t="n"/>
      <c r="Z3002" s="226" t="n"/>
      <c r="AA3002" s="241" t="n"/>
      <c r="AB3002" s="237" t="n"/>
    </row>
    <row r="3003" ht="15" customHeight="1" s="283">
      <c r="A3003" s="109" t="n"/>
      <c r="B3003" s="222" t="n"/>
      <c r="C3003" s="223" t="n"/>
      <c r="D3003" s="223" t="n"/>
      <c r="E3003" s="223" t="n"/>
      <c r="F3003" s="223" t="n"/>
      <c r="G3003" s="223" t="n"/>
      <c r="H3003" s="223" t="n"/>
      <c r="I3003" s="258" t="n"/>
      <c r="J3003" s="186" t="n"/>
      <c r="K3003" s="223" t="n"/>
      <c r="L3003" s="223" t="n"/>
      <c r="M3003" s="259" t="n"/>
      <c r="N3003" s="223" t="n"/>
      <c r="O3003" s="223" t="n"/>
      <c r="P3003" s="223" t="n"/>
      <c r="Q3003" s="223" t="n"/>
      <c r="R3003" s="223" t="n"/>
      <c r="S3003" s="223" t="n"/>
      <c r="T3003" s="223" t="n"/>
      <c r="U3003" s="86" t="n"/>
      <c r="V3003" s="86" t="n"/>
      <c r="W3003" s="223" t="n"/>
      <c r="X3003" s="223" t="n"/>
      <c r="Y3003" s="262" t="n"/>
      <c r="Z3003" s="226" t="n"/>
      <c r="AA3003" s="241" t="n"/>
      <c r="AB3003" s="237" t="n"/>
    </row>
    <row r="3004" ht="15" customHeight="1" s="283">
      <c r="A3004" s="109" t="n"/>
      <c r="B3004" s="222" t="n"/>
      <c r="C3004" s="223" t="n"/>
      <c r="D3004" s="223" t="n"/>
      <c r="E3004" s="223" t="n"/>
      <c r="F3004" s="223" t="n"/>
      <c r="G3004" s="223" t="n"/>
      <c r="H3004" s="223" t="n"/>
      <c r="I3004" s="258" t="n"/>
      <c r="J3004" s="186" t="n"/>
      <c r="K3004" s="223" t="n"/>
      <c r="L3004" s="264" t="n"/>
      <c r="M3004" s="265" t="n"/>
      <c r="N3004" s="223" t="n"/>
      <c r="O3004" s="223" t="n"/>
      <c r="P3004" s="223" t="n"/>
      <c r="Q3004" s="223" t="n"/>
      <c r="R3004" s="223" t="n"/>
      <c r="S3004" s="223" t="n"/>
      <c r="T3004" s="223" t="n"/>
      <c r="U3004" s="86" t="n"/>
      <c r="V3004" s="86" t="n"/>
      <c r="W3004" s="223" t="n"/>
      <c r="X3004" s="223" t="n"/>
      <c r="Y3004" s="262" t="n"/>
      <c r="Z3004" s="226" t="n"/>
      <c r="AA3004" s="241" t="n"/>
      <c r="AB3004" s="237" t="n"/>
    </row>
    <row r="3005" ht="15" customHeight="1" s="283">
      <c r="A3005" s="109" t="n"/>
      <c r="B3005" s="222" t="n"/>
      <c r="C3005" s="223" t="n"/>
      <c r="D3005" s="223" t="n"/>
      <c r="E3005" s="223" t="n"/>
      <c r="F3005" s="223" t="n"/>
      <c r="G3005" s="223" t="n"/>
      <c r="H3005" s="223" t="n"/>
      <c r="I3005" s="258" t="n"/>
      <c r="J3005" s="186" t="n"/>
      <c r="K3005" s="223" t="n"/>
      <c r="L3005" s="264" t="n"/>
      <c r="M3005" s="265" t="n"/>
      <c r="N3005" s="223" t="n"/>
      <c r="O3005" s="223" t="n"/>
      <c r="P3005" s="223" t="n"/>
      <c r="Q3005" s="223" t="n"/>
      <c r="R3005" s="223" t="n"/>
      <c r="S3005" s="223" t="n"/>
      <c r="T3005" s="223" t="n"/>
      <c r="U3005" s="86" t="n"/>
      <c r="V3005" s="86" t="n"/>
      <c r="W3005" s="223" t="n"/>
      <c r="X3005" s="223" t="n"/>
      <c r="Y3005" s="262" t="n"/>
      <c r="Z3005" s="226" t="n"/>
      <c r="AA3005" s="241" t="n"/>
      <c r="AB3005" s="237" t="n"/>
    </row>
    <row r="3006" ht="15" customHeight="1" s="283">
      <c r="A3006" s="109" t="n"/>
      <c r="B3006" s="222" t="n"/>
      <c r="C3006" s="223" t="n"/>
      <c r="D3006" s="223" t="n"/>
      <c r="E3006" s="223" t="n"/>
      <c r="F3006" s="223" t="n"/>
      <c r="G3006" s="223" t="n"/>
      <c r="H3006" s="223" t="n"/>
      <c r="I3006" s="258" t="n"/>
      <c r="J3006" s="186" t="n"/>
      <c r="K3006" s="223" t="n"/>
      <c r="L3006" s="264" t="n"/>
      <c r="M3006" s="265" t="n"/>
      <c r="N3006" s="223" t="n"/>
      <c r="O3006" s="223" t="n"/>
      <c r="P3006" s="223" t="n"/>
      <c r="Q3006" s="223" t="n"/>
      <c r="R3006" s="223" t="n"/>
      <c r="S3006" s="223" t="n"/>
      <c r="T3006" s="223" t="n"/>
      <c r="U3006" s="86" t="n"/>
      <c r="V3006" s="86" t="n"/>
      <c r="W3006" s="223" t="n"/>
      <c r="X3006" s="223" t="n"/>
      <c r="Y3006" s="262" t="n"/>
      <c r="Z3006" s="226" t="n"/>
      <c r="AA3006" s="241" t="n"/>
      <c r="AB3006" s="237" t="n"/>
    </row>
    <row r="3007" ht="15" customHeight="1" s="283">
      <c r="A3007" s="109" t="n"/>
      <c r="B3007" s="222" t="n"/>
      <c r="C3007" s="223" t="n"/>
      <c r="D3007" s="223" t="n"/>
      <c r="E3007" s="223" t="n"/>
      <c r="F3007" s="223" t="n"/>
      <c r="G3007" s="223" t="n"/>
      <c r="H3007" s="223" t="n"/>
      <c r="I3007" s="258" t="n"/>
      <c r="J3007" s="186" t="n"/>
      <c r="K3007" s="223" t="n"/>
      <c r="L3007" s="264" t="n"/>
      <c r="M3007" s="265" t="n"/>
      <c r="N3007" s="223" t="n"/>
      <c r="O3007" s="223" t="n"/>
      <c r="P3007" s="223" t="n"/>
      <c r="Q3007" s="223" t="n"/>
      <c r="R3007" s="223" t="n"/>
      <c r="S3007" s="223" t="n"/>
      <c r="T3007" s="223" t="n"/>
      <c r="U3007" s="86" t="n"/>
      <c r="V3007" s="86" t="n"/>
      <c r="W3007" s="223" t="n"/>
      <c r="X3007" s="223" t="n"/>
      <c r="Y3007" s="262" t="n"/>
      <c r="Z3007" s="226" t="n"/>
      <c r="AA3007" s="241" t="n"/>
      <c r="AB3007" s="237" t="n"/>
    </row>
    <row r="3008" ht="15" customHeight="1" s="283">
      <c r="A3008" s="109" t="n"/>
      <c r="B3008" s="222" t="n"/>
      <c r="C3008" s="223" t="n"/>
      <c r="D3008" s="223" t="n"/>
      <c r="E3008" s="223" t="n"/>
      <c r="F3008" s="223" t="n"/>
      <c r="G3008" s="223" t="n"/>
      <c r="H3008" s="223" t="n"/>
      <c r="I3008" s="258" t="n"/>
      <c r="J3008" s="186" t="n"/>
      <c r="K3008" s="223" t="n"/>
      <c r="L3008" s="264" t="n"/>
      <c r="M3008" s="265" t="n"/>
      <c r="N3008" s="223" t="n"/>
      <c r="O3008" s="223" t="n"/>
      <c r="P3008" s="223" t="n"/>
      <c r="Q3008" s="223" t="n"/>
      <c r="R3008" s="223" t="n"/>
      <c r="S3008" s="223" t="n"/>
      <c r="T3008" s="223" t="n"/>
      <c r="U3008" s="86" t="n"/>
      <c r="V3008" s="86" t="n"/>
      <c r="W3008" s="223" t="n"/>
      <c r="X3008" s="223" t="n"/>
      <c r="Y3008" s="262" t="n"/>
      <c r="Z3008" s="226" t="n"/>
      <c r="AA3008" s="241" t="n"/>
      <c r="AB3008" s="237" t="n"/>
    </row>
    <row r="3009" ht="15" customHeight="1" s="283">
      <c r="A3009" s="109" t="n"/>
      <c r="B3009" s="222" t="n"/>
      <c r="C3009" s="223" t="n"/>
      <c r="D3009" s="223" t="n"/>
      <c r="E3009" s="223" t="n"/>
      <c r="F3009" s="223" t="n"/>
      <c r="G3009" s="223" t="n"/>
      <c r="H3009" s="223" t="n"/>
      <c r="I3009" s="258" t="n"/>
      <c r="J3009" s="186" t="n"/>
      <c r="K3009" s="223" t="n"/>
      <c r="L3009" s="264" t="n"/>
      <c r="M3009" s="265" t="n"/>
      <c r="N3009" s="223" t="n"/>
      <c r="O3009" s="223" t="n"/>
      <c r="P3009" s="223" t="n"/>
      <c r="Q3009" s="223" t="n"/>
      <c r="R3009" s="223" t="n"/>
      <c r="S3009" s="223" t="n"/>
      <c r="T3009" s="223" t="n"/>
      <c r="U3009" s="86" t="n"/>
      <c r="V3009" s="86" t="n"/>
      <c r="W3009" s="223" t="n"/>
      <c r="X3009" s="223" t="n"/>
      <c r="Y3009" s="262" t="n"/>
      <c r="Z3009" s="226" t="n"/>
      <c r="AA3009" s="241" t="n"/>
      <c r="AB3009" s="237" t="n"/>
    </row>
    <row r="3010" ht="15" customHeight="1" s="283">
      <c r="A3010" s="109" t="n"/>
      <c r="B3010" s="222" t="n"/>
      <c r="C3010" s="223" t="n"/>
      <c r="D3010" s="223" t="n"/>
      <c r="E3010" s="223" t="n"/>
      <c r="F3010" s="223" t="n"/>
      <c r="G3010" s="223" t="n"/>
      <c r="H3010" s="223" t="n"/>
      <c r="I3010" s="258" t="n"/>
      <c r="J3010" s="186" t="n"/>
      <c r="K3010" s="223" t="n"/>
      <c r="L3010" s="264" t="n"/>
      <c r="M3010" s="265" t="n"/>
      <c r="N3010" s="223" t="n"/>
      <c r="O3010" s="223" t="n"/>
      <c r="P3010" s="223" t="n"/>
      <c r="Q3010" s="223" t="n"/>
      <c r="R3010" s="223" t="n"/>
      <c r="S3010" s="223" t="n"/>
      <c r="T3010" s="223" t="n"/>
      <c r="U3010" s="86" t="n"/>
      <c r="V3010" s="86" t="n"/>
      <c r="W3010" s="223" t="n"/>
      <c r="X3010" s="223" t="n"/>
      <c r="Y3010" s="262" t="n"/>
      <c r="Z3010" s="226" t="n"/>
      <c r="AA3010" s="241" t="n"/>
      <c r="AB3010" s="237" t="n"/>
    </row>
    <row r="3011" ht="15" customHeight="1" s="283">
      <c r="A3011" s="109" t="n"/>
      <c r="B3011" s="222" t="n"/>
      <c r="C3011" s="223" t="n"/>
      <c r="D3011" s="223" t="n"/>
      <c r="E3011" s="223" t="n"/>
      <c r="F3011" s="223" t="n"/>
      <c r="G3011" s="223" t="n"/>
      <c r="H3011" s="223" t="n"/>
      <c r="I3011" s="258" t="n"/>
      <c r="J3011" s="186" t="n"/>
      <c r="K3011" s="223" t="n"/>
      <c r="L3011" s="264" t="n"/>
      <c r="M3011" s="265" t="n"/>
      <c r="N3011" s="223" t="n"/>
      <c r="O3011" s="223" t="n"/>
      <c r="P3011" s="223" t="n"/>
      <c r="Q3011" s="223" t="n"/>
      <c r="R3011" s="223" t="n"/>
      <c r="S3011" s="223" t="n"/>
      <c r="T3011" s="223" t="n"/>
      <c r="U3011" s="86" t="n"/>
      <c r="V3011" s="86" t="n"/>
      <c r="W3011" s="223" t="n"/>
      <c r="X3011" s="223" t="n"/>
      <c r="Y3011" s="262" t="n"/>
      <c r="Z3011" s="226" t="n"/>
      <c r="AA3011" s="241" t="n"/>
      <c r="AB3011" s="237" t="n"/>
    </row>
    <row r="3012" ht="15" customHeight="1" s="283">
      <c r="A3012" s="109" t="n"/>
      <c r="B3012" s="222" t="n"/>
      <c r="C3012" s="223" t="n"/>
      <c r="D3012" s="223" t="n"/>
      <c r="E3012" s="223" t="n"/>
      <c r="F3012" s="223" t="n"/>
      <c r="G3012" s="223" t="n"/>
      <c r="H3012" s="223" t="n"/>
      <c r="I3012" s="258" t="n"/>
      <c r="J3012" s="186" t="n"/>
      <c r="K3012" s="223" t="n"/>
      <c r="L3012" s="264" t="n"/>
      <c r="M3012" s="265" t="n"/>
      <c r="N3012" s="223" t="n"/>
      <c r="O3012" s="223" t="n"/>
      <c r="P3012" s="223" t="n"/>
      <c r="Q3012" s="223" t="n"/>
      <c r="R3012" s="223" t="n"/>
      <c r="S3012" s="223" t="n"/>
      <c r="T3012" s="223" t="n"/>
      <c r="U3012" s="86" t="n"/>
      <c r="V3012" s="86" t="n"/>
      <c r="W3012" s="223" t="n"/>
      <c r="X3012" s="223" t="n"/>
      <c r="Y3012" s="262" t="n"/>
      <c r="Z3012" s="226" t="n"/>
      <c r="AA3012" s="241" t="n"/>
      <c r="AB3012" s="237" t="n"/>
    </row>
    <row r="3013" ht="15" customHeight="1" s="283">
      <c r="A3013" s="109" t="n"/>
      <c r="B3013" s="222" t="n"/>
      <c r="C3013" s="223" t="n"/>
      <c r="D3013" s="223" t="n"/>
      <c r="E3013" s="223" t="n"/>
      <c r="F3013" s="223" t="n"/>
      <c r="G3013" s="223" t="n"/>
      <c r="H3013" s="223" t="n"/>
      <c r="I3013" s="258" t="n"/>
      <c r="J3013" s="186" t="n"/>
      <c r="K3013" s="223" t="n"/>
      <c r="L3013" s="264" t="n"/>
      <c r="M3013" s="265" t="n"/>
      <c r="N3013" s="223" t="n"/>
      <c r="O3013" s="223" t="n"/>
      <c r="P3013" s="223" t="n"/>
      <c r="Q3013" s="223" t="n"/>
      <c r="R3013" s="223" t="n"/>
      <c r="S3013" s="223" t="n"/>
      <c r="T3013" s="223" t="n"/>
      <c r="U3013" s="86" t="n"/>
      <c r="V3013" s="86" t="n"/>
      <c r="W3013" s="223" t="n"/>
      <c r="X3013" s="223" t="n"/>
      <c r="Y3013" s="262" t="n"/>
      <c r="Z3013" s="226" t="n"/>
      <c r="AA3013" s="241" t="n"/>
      <c r="AB3013" s="237" t="n"/>
    </row>
    <row r="3014" ht="15" customHeight="1" s="283">
      <c r="A3014" s="109" t="n"/>
      <c r="B3014" s="222" t="n"/>
      <c r="C3014" s="223" t="n"/>
      <c r="D3014" s="223" t="n"/>
      <c r="E3014" s="223" t="n"/>
      <c r="F3014" s="223" t="n"/>
      <c r="G3014" s="223" t="n"/>
      <c r="H3014" s="223" t="n"/>
      <c r="I3014" s="258" t="n"/>
      <c r="J3014" s="186" t="n"/>
      <c r="K3014" s="223" t="n"/>
      <c r="L3014" s="264" t="n"/>
      <c r="M3014" s="265" t="n"/>
      <c r="N3014" s="223" t="n"/>
      <c r="O3014" s="223" t="n"/>
      <c r="P3014" s="223" t="n"/>
      <c r="Q3014" s="223" t="n"/>
      <c r="R3014" s="223" t="n"/>
      <c r="S3014" s="223" t="n"/>
      <c r="T3014" s="223" t="n"/>
      <c r="U3014" s="86" t="n"/>
      <c r="V3014" s="86" t="n"/>
      <c r="W3014" s="223" t="n"/>
      <c r="X3014" s="223" t="n"/>
      <c r="Y3014" s="262" t="n"/>
      <c r="Z3014" s="226" t="n"/>
      <c r="AA3014" s="241" t="n"/>
      <c r="AB3014" s="237" t="n"/>
    </row>
    <row r="3015" ht="15" customHeight="1" s="283">
      <c r="A3015" s="109" t="n"/>
      <c r="B3015" s="222" t="n"/>
      <c r="C3015" s="223" t="n"/>
      <c r="D3015" s="223" t="n"/>
      <c r="E3015" s="223" t="n"/>
      <c r="F3015" s="223" t="n"/>
      <c r="G3015" s="223" t="n"/>
      <c r="H3015" s="223" t="n"/>
      <c r="I3015" s="258" t="n"/>
      <c r="J3015" s="186" t="n"/>
      <c r="K3015" s="223" t="n"/>
      <c r="L3015" s="264" t="n"/>
      <c r="M3015" s="265" t="n"/>
      <c r="N3015" s="223" t="n"/>
      <c r="O3015" s="223" t="n"/>
      <c r="P3015" s="223" t="n"/>
      <c r="Q3015" s="223" t="n"/>
      <c r="R3015" s="223" t="n"/>
      <c r="S3015" s="223" t="n"/>
      <c r="T3015" s="223" t="n"/>
      <c r="U3015" s="86" t="n"/>
      <c r="V3015" s="86" t="n"/>
      <c r="W3015" s="223" t="n"/>
      <c r="X3015" s="223" t="n"/>
      <c r="Y3015" s="262" t="n"/>
      <c r="Z3015" s="226" t="n"/>
      <c r="AA3015" s="241" t="n"/>
      <c r="AB3015" s="237" t="n"/>
    </row>
    <row r="3016" ht="15" customHeight="1" s="283">
      <c r="A3016" s="109" t="n"/>
      <c r="B3016" s="222" t="n"/>
      <c r="C3016" s="223" t="n"/>
      <c r="D3016" s="223" t="n"/>
      <c r="E3016" s="223" t="n"/>
      <c r="F3016" s="223" t="n"/>
      <c r="G3016" s="223" t="n"/>
      <c r="H3016" s="223" t="n"/>
      <c r="I3016" s="258" t="n"/>
      <c r="J3016" s="186" t="n"/>
      <c r="K3016" s="223" t="n"/>
      <c r="L3016" s="264" t="n"/>
      <c r="M3016" s="265" t="n"/>
      <c r="N3016" s="223" t="n"/>
      <c r="O3016" s="223" t="n"/>
      <c r="P3016" s="223" t="n"/>
      <c r="Q3016" s="223" t="n"/>
      <c r="R3016" s="223" t="n"/>
      <c r="S3016" s="223" t="n"/>
      <c r="T3016" s="223" t="n"/>
      <c r="U3016" s="86" t="n"/>
      <c r="V3016" s="86" t="n"/>
      <c r="W3016" s="223" t="n"/>
      <c r="X3016" s="223" t="n"/>
      <c r="Y3016" s="262" t="n"/>
      <c r="Z3016" s="226" t="n"/>
      <c r="AA3016" s="241" t="n"/>
      <c r="AB3016" s="237" t="n"/>
    </row>
    <row r="3017" ht="15" customHeight="1" s="283">
      <c r="A3017" s="109" t="n"/>
      <c r="B3017" s="222" t="n"/>
      <c r="C3017" s="223" t="n"/>
      <c r="D3017" s="223" t="n"/>
      <c r="E3017" s="223" t="n"/>
      <c r="F3017" s="223" t="n"/>
      <c r="G3017" s="223" t="n"/>
      <c r="H3017" s="223" t="n"/>
      <c r="I3017" s="258" t="n"/>
      <c r="J3017" s="186" t="n"/>
      <c r="K3017" s="223" t="n"/>
      <c r="L3017" s="264" t="n"/>
      <c r="M3017" s="265" t="n"/>
      <c r="N3017" s="223" t="n"/>
      <c r="O3017" s="223" t="n"/>
      <c r="P3017" s="223" t="n"/>
      <c r="Q3017" s="223" t="n"/>
      <c r="R3017" s="223" t="n"/>
      <c r="S3017" s="223" t="n"/>
      <c r="T3017" s="223" t="n"/>
      <c r="U3017" s="86" t="n"/>
      <c r="V3017" s="86" t="n"/>
      <c r="W3017" s="223" t="n"/>
      <c r="X3017" s="223" t="n"/>
      <c r="Y3017" s="262" t="n"/>
      <c r="Z3017" s="226" t="n"/>
      <c r="AA3017" s="241" t="n"/>
      <c r="AB3017" s="237" t="n"/>
    </row>
    <row r="3018" ht="15" customHeight="1" s="283">
      <c r="A3018" s="109" t="n"/>
      <c r="B3018" s="222" t="n"/>
      <c r="C3018" s="223" t="n"/>
      <c r="D3018" s="223" t="n"/>
      <c r="E3018" s="223" t="n"/>
      <c r="F3018" s="223" t="n"/>
      <c r="G3018" s="223" t="n"/>
      <c r="H3018" s="223" t="n"/>
      <c r="I3018" s="258" t="n"/>
      <c r="J3018" s="186" t="n"/>
      <c r="K3018" s="223" t="n"/>
      <c r="L3018" s="264" t="n"/>
      <c r="M3018" s="265" t="n"/>
      <c r="N3018" s="223" t="n"/>
      <c r="O3018" s="223" t="n"/>
      <c r="P3018" s="223" t="n"/>
      <c r="Q3018" s="223" t="n"/>
      <c r="R3018" s="223" t="n"/>
      <c r="S3018" s="223" t="n"/>
      <c r="T3018" s="223" t="n"/>
      <c r="U3018" s="86" t="n"/>
      <c r="V3018" s="86" t="n"/>
      <c r="W3018" s="223" t="n"/>
      <c r="X3018" s="223" t="n"/>
      <c r="Y3018" s="262" t="n"/>
      <c r="Z3018" s="226" t="n"/>
      <c r="AA3018" s="241" t="n"/>
      <c r="AB3018" s="237" t="n"/>
    </row>
    <row r="3019" ht="15" customHeight="1" s="283">
      <c r="A3019" s="109" t="n"/>
      <c r="B3019" s="222" t="n"/>
      <c r="C3019" s="223" t="n"/>
      <c r="D3019" s="223" t="n"/>
      <c r="E3019" s="223" t="n"/>
      <c r="F3019" s="223" t="n"/>
      <c r="G3019" s="223" t="n"/>
      <c r="H3019" s="223" t="n"/>
      <c r="I3019" s="258" t="n"/>
      <c r="J3019" s="186" t="n"/>
      <c r="K3019" s="223" t="n"/>
      <c r="L3019" s="264" t="n"/>
      <c r="M3019" s="265" t="n"/>
      <c r="N3019" s="223" t="n"/>
      <c r="O3019" s="223" t="n"/>
      <c r="P3019" s="223" t="n"/>
      <c r="Q3019" s="223" t="n"/>
      <c r="R3019" s="223" t="n"/>
      <c r="S3019" s="223" t="n"/>
      <c r="T3019" s="223" t="n"/>
      <c r="U3019" s="86" t="n"/>
      <c r="V3019" s="86" t="n"/>
      <c r="W3019" s="223" t="n"/>
      <c r="X3019" s="223" t="n"/>
      <c r="Y3019" s="262" t="n"/>
      <c r="Z3019" s="226" t="n"/>
      <c r="AA3019" s="241" t="n"/>
      <c r="AB3019" s="237" t="n"/>
    </row>
    <row r="3020" ht="15" customHeight="1" s="283">
      <c r="A3020" s="109" t="n"/>
      <c r="B3020" s="222" t="n"/>
      <c r="C3020" s="223" t="n"/>
      <c r="D3020" s="223" t="n"/>
      <c r="E3020" s="223" t="n"/>
      <c r="F3020" s="223" t="n"/>
      <c r="G3020" s="223" t="n"/>
      <c r="H3020" s="223" t="n"/>
      <c r="I3020" s="258" t="n"/>
      <c r="J3020" s="186" t="n"/>
      <c r="K3020" s="223" t="n"/>
      <c r="L3020" s="264" t="n"/>
      <c r="M3020" s="265" t="n"/>
      <c r="N3020" s="223" t="n"/>
      <c r="O3020" s="223" t="n"/>
      <c r="P3020" s="223" t="n"/>
      <c r="Q3020" s="223" t="n"/>
      <c r="R3020" s="223" t="n"/>
      <c r="S3020" s="223" t="n"/>
      <c r="T3020" s="223" t="n"/>
      <c r="U3020" s="86" t="n"/>
      <c r="V3020" s="86" t="n"/>
      <c r="W3020" s="223" t="n"/>
      <c r="X3020" s="223" t="n"/>
      <c r="Y3020" s="262" t="n"/>
      <c r="Z3020" s="226" t="n"/>
      <c r="AA3020" s="241" t="n"/>
      <c r="AB3020" s="237" t="n"/>
    </row>
    <row r="3021" ht="15" customHeight="1" s="283">
      <c r="A3021" s="109" t="n"/>
      <c r="B3021" s="222" t="n"/>
      <c r="C3021" s="223" t="n"/>
      <c r="D3021" s="223" t="n"/>
      <c r="E3021" s="223" t="n"/>
      <c r="F3021" s="223" t="n"/>
      <c r="G3021" s="223" t="n"/>
      <c r="H3021" s="223" t="n"/>
      <c r="I3021" s="258" t="n"/>
      <c r="J3021" s="186" t="n"/>
      <c r="K3021" s="223" t="n"/>
      <c r="L3021" s="264" t="n"/>
      <c r="M3021" s="265" t="n"/>
      <c r="N3021" s="223" t="n"/>
      <c r="O3021" s="223" t="n"/>
      <c r="P3021" s="223" t="n"/>
      <c r="Q3021" s="223" t="n"/>
      <c r="R3021" s="223" t="n"/>
      <c r="S3021" s="223" t="n"/>
      <c r="T3021" s="223" t="n"/>
      <c r="U3021" s="86" t="n"/>
      <c r="V3021" s="86" t="n"/>
      <c r="W3021" s="223" t="n"/>
      <c r="X3021" s="223" t="n"/>
      <c r="Y3021" s="262" t="n"/>
      <c r="Z3021" s="226" t="n"/>
      <c r="AA3021" s="241" t="n"/>
      <c r="AB3021" s="237" t="n"/>
    </row>
    <row r="3022" ht="15" customHeight="1" s="283">
      <c r="A3022" s="109" t="n"/>
      <c r="B3022" s="222" t="n"/>
      <c r="C3022" s="223" t="n"/>
      <c r="D3022" s="223" t="n"/>
      <c r="E3022" s="223" t="n"/>
      <c r="F3022" s="223" t="n"/>
      <c r="G3022" s="223" t="n"/>
      <c r="H3022" s="223" t="n"/>
      <c r="I3022" s="258" t="n"/>
      <c r="J3022" s="186" t="n"/>
      <c r="K3022" s="223" t="n"/>
      <c r="L3022" s="264" t="n"/>
      <c r="M3022" s="265" t="n"/>
      <c r="N3022" s="223" t="n"/>
      <c r="O3022" s="223" t="n"/>
      <c r="P3022" s="223" t="n"/>
      <c r="Q3022" s="223" t="n"/>
      <c r="R3022" s="223" t="n"/>
      <c r="S3022" s="223" t="n"/>
      <c r="T3022" s="223" t="n"/>
      <c r="U3022" s="86" t="n"/>
      <c r="V3022" s="86" t="n"/>
      <c r="W3022" s="223" t="n"/>
      <c r="X3022" s="223" t="n"/>
      <c r="Y3022" s="262" t="n"/>
      <c r="Z3022" s="226" t="n"/>
      <c r="AA3022" s="241" t="n"/>
      <c r="AB3022" s="237" t="n"/>
    </row>
    <row r="3023" ht="15" customHeight="1" s="283">
      <c r="A3023" s="109" t="n"/>
      <c r="B3023" s="222" t="n"/>
      <c r="C3023" s="223" t="n"/>
      <c r="D3023" s="223" t="n"/>
      <c r="E3023" s="223" t="n"/>
      <c r="F3023" s="223" t="n"/>
      <c r="G3023" s="223" t="n"/>
      <c r="H3023" s="223" t="n"/>
      <c r="I3023" s="258" t="n"/>
      <c r="J3023" s="186" t="n"/>
      <c r="K3023" s="223" t="n"/>
      <c r="L3023" s="264" t="n"/>
      <c r="M3023" s="265" t="n"/>
      <c r="N3023" s="223" t="n"/>
      <c r="O3023" s="223" t="n"/>
      <c r="P3023" s="223" t="n"/>
      <c r="Q3023" s="223" t="n"/>
      <c r="R3023" s="223" t="n"/>
      <c r="S3023" s="223" t="n"/>
      <c r="T3023" s="223" t="n"/>
      <c r="U3023" s="86" t="n"/>
      <c r="V3023" s="86" t="n"/>
      <c r="W3023" s="223" t="n"/>
      <c r="X3023" s="223" t="n"/>
      <c r="Y3023" s="262" t="n"/>
      <c r="Z3023" s="226" t="n"/>
      <c r="AA3023" s="241" t="n"/>
      <c r="AB3023" s="237" t="n"/>
    </row>
    <row r="3024" ht="15" customHeight="1" s="283">
      <c r="A3024" s="109" t="n"/>
      <c r="B3024" s="222" t="n"/>
      <c r="C3024" s="223" t="n"/>
      <c r="D3024" s="223" t="n"/>
      <c r="E3024" s="223" t="n"/>
      <c r="F3024" s="223" t="n"/>
      <c r="G3024" s="223" t="n"/>
      <c r="H3024" s="223" t="n"/>
      <c r="I3024" s="258" t="n"/>
      <c r="J3024" s="186" t="n"/>
      <c r="K3024" s="223" t="n"/>
      <c r="L3024" s="264" t="n"/>
      <c r="M3024" s="265" t="n"/>
      <c r="N3024" s="223" t="n"/>
      <c r="O3024" s="223" t="n"/>
      <c r="P3024" s="223" t="n"/>
      <c r="Q3024" s="223" t="n"/>
      <c r="R3024" s="223" t="n"/>
      <c r="S3024" s="223" t="n"/>
      <c r="T3024" s="223" t="n"/>
      <c r="U3024" s="86" t="n"/>
      <c r="V3024" s="86" t="n"/>
      <c r="W3024" s="223" t="n"/>
      <c r="X3024" s="223" t="n"/>
      <c r="Y3024" s="262" t="n"/>
      <c r="Z3024" s="226" t="n"/>
      <c r="AA3024" s="241" t="n"/>
      <c r="AB3024" s="237" t="n"/>
    </row>
    <row r="3025" ht="15" customHeight="1" s="283">
      <c r="A3025" s="109" t="n"/>
      <c r="B3025" s="222" t="n"/>
      <c r="C3025" s="223" t="n"/>
      <c r="D3025" s="223" t="n"/>
      <c r="E3025" s="223" t="n"/>
      <c r="F3025" s="223" t="n"/>
      <c r="G3025" s="223" t="n"/>
      <c r="H3025" s="223" t="n"/>
      <c r="I3025" s="258" t="n"/>
      <c r="J3025" s="186" t="n"/>
      <c r="K3025" s="223" t="n"/>
      <c r="L3025" s="264" t="n"/>
      <c r="M3025" s="265" t="n"/>
      <c r="N3025" s="223" t="n"/>
      <c r="O3025" s="223" t="n"/>
      <c r="P3025" s="223" t="n"/>
      <c r="Q3025" s="223" t="n"/>
      <c r="R3025" s="223" t="n"/>
      <c r="S3025" s="223" t="n"/>
      <c r="T3025" s="223" t="n"/>
      <c r="U3025" s="86" t="n"/>
      <c r="V3025" s="86" t="n"/>
      <c r="W3025" s="223" t="n"/>
      <c r="X3025" s="223" t="n"/>
      <c r="Y3025" s="262" t="n"/>
      <c r="Z3025" s="226" t="n"/>
      <c r="AA3025" s="241" t="n"/>
      <c r="AB3025" s="237" t="n"/>
    </row>
    <row r="3026" ht="15" customHeight="1" s="283">
      <c r="A3026" s="109" t="n"/>
      <c r="B3026" s="222" t="n"/>
      <c r="C3026" s="223" t="n"/>
      <c r="D3026" s="223" t="n"/>
      <c r="E3026" s="223" t="n"/>
      <c r="F3026" s="223" t="n"/>
      <c r="G3026" s="223" t="n"/>
      <c r="H3026" s="223" t="n"/>
      <c r="I3026" s="258" t="n"/>
      <c r="J3026" s="186" t="n"/>
      <c r="K3026" s="223" t="n"/>
      <c r="L3026" s="264" t="n"/>
      <c r="M3026" s="265" t="n"/>
      <c r="N3026" s="223" t="n"/>
      <c r="O3026" s="223" t="n"/>
      <c r="P3026" s="223" t="n"/>
      <c r="Q3026" s="223" t="n"/>
      <c r="R3026" s="223" t="n"/>
      <c r="S3026" s="223" t="n"/>
      <c r="T3026" s="223" t="n"/>
      <c r="U3026" s="86" t="n"/>
      <c r="V3026" s="86" t="n"/>
      <c r="W3026" s="223" t="n"/>
      <c r="X3026" s="223" t="n"/>
      <c r="Y3026" s="262" t="n"/>
      <c r="Z3026" s="226" t="n"/>
      <c r="AA3026" s="241" t="n"/>
      <c r="AB3026" s="237" t="n"/>
    </row>
    <row r="3027" ht="15" customHeight="1" s="283">
      <c r="A3027" s="109" t="n"/>
      <c r="B3027" s="222" t="n"/>
      <c r="C3027" s="223" t="n"/>
      <c r="D3027" s="223" t="n"/>
      <c r="E3027" s="223" t="n"/>
      <c r="F3027" s="223" t="n"/>
      <c r="G3027" s="223" t="n"/>
      <c r="H3027" s="223" t="n"/>
      <c r="I3027" s="258" t="n"/>
      <c r="J3027" s="186" t="n"/>
      <c r="K3027" s="223" t="n"/>
      <c r="L3027" s="264" t="n"/>
      <c r="M3027" s="265" t="n"/>
      <c r="N3027" s="223" t="n"/>
      <c r="O3027" s="223" t="n"/>
      <c r="P3027" s="223" t="n"/>
      <c r="Q3027" s="223" t="n"/>
      <c r="R3027" s="223" t="n"/>
      <c r="S3027" s="223" t="n"/>
      <c r="T3027" s="223" t="n"/>
      <c r="U3027" s="86" t="n"/>
      <c r="V3027" s="86" t="n"/>
      <c r="W3027" s="223" t="n"/>
      <c r="X3027" s="223" t="n"/>
      <c r="Y3027" s="262" t="n"/>
      <c r="Z3027" s="226" t="n"/>
      <c r="AA3027" s="241" t="n"/>
      <c r="AB3027" s="237" t="n"/>
    </row>
    <row r="3028" ht="15" customHeight="1" s="283">
      <c r="A3028" s="109" t="n"/>
      <c r="B3028" s="222" t="n"/>
      <c r="C3028" s="223" t="n"/>
      <c r="D3028" s="223" t="n"/>
      <c r="E3028" s="223" t="n"/>
      <c r="F3028" s="223" t="n"/>
      <c r="G3028" s="223" t="n"/>
      <c r="H3028" s="223" t="n"/>
      <c r="I3028" s="258" t="n"/>
      <c r="J3028" s="186" t="n"/>
      <c r="K3028" s="223" t="n"/>
      <c r="L3028" s="264" t="n"/>
      <c r="M3028" s="265" t="n"/>
      <c r="N3028" s="223" t="n"/>
      <c r="O3028" s="223" t="n"/>
      <c r="P3028" s="223" t="n"/>
      <c r="Q3028" s="223" t="n"/>
      <c r="R3028" s="223" t="n"/>
      <c r="S3028" s="223" t="n"/>
      <c r="T3028" s="223" t="n"/>
      <c r="U3028" s="86" t="n"/>
      <c r="V3028" s="86" t="n"/>
      <c r="W3028" s="223" t="n"/>
      <c r="X3028" s="223" t="n"/>
      <c r="Y3028" s="262" t="n"/>
      <c r="Z3028" s="226" t="n"/>
      <c r="AA3028" s="241" t="n"/>
      <c r="AB3028" s="237" t="n"/>
    </row>
    <row r="3029" ht="15" customHeight="1" s="283">
      <c r="A3029" s="109" t="n"/>
      <c r="B3029" s="222" t="n"/>
      <c r="C3029" s="223" t="n"/>
      <c r="D3029" s="223" t="n"/>
      <c r="E3029" s="223" t="n"/>
      <c r="F3029" s="223" t="n"/>
      <c r="G3029" s="223" t="n"/>
      <c r="H3029" s="223" t="n"/>
      <c r="I3029" s="258" t="n"/>
      <c r="J3029" s="186" t="n"/>
      <c r="K3029" s="223" t="n"/>
      <c r="L3029" s="264" t="n"/>
      <c r="M3029" s="265" t="n"/>
      <c r="N3029" s="223" t="n"/>
      <c r="O3029" s="223" t="n"/>
      <c r="P3029" s="223" t="n"/>
      <c r="Q3029" s="223" t="n"/>
      <c r="R3029" s="223" t="n"/>
      <c r="S3029" s="223" t="n"/>
      <c r="T3029" s="223" t="n"/>
      <c r="U3029" s="86" t="n"/>
      <c r="V3029" s="86" t="n"/>
      <c r="W3029" s="223" t="n"/>
      <c r="X3029" s="223" t="n"/>
      <c r="Y3029" s="262" t="n"/>
      <c r="Z3029" s="226" t="n"/>
      <c r="AA3029" s="241" t="n"/>
      <c r="AB3029" s="237" t="n"/>
    </row>
    <row r="3030" ht="15" customHeight="1" s="283">
      <c r="A3030" s="109" t="n"/>
      <c r="B3030" s="222" t="n"/>
      <c r="C3030" s="223" t="n"/>
      <c r="D3030" s="223" t="n"/>
      <c r="E3030" s="223" t="n"/>
      <c r="F3030" s="223" t="n"/>
      <c r="G3030" s="223" t="n"/>
      <c r="H3030" s="223" t="n"/>
      <c r="I3030" s="258" t="n"/>
      <c r="J3030" s="186" t="n"/>
      <c r="K3030" s="223" t="n"/>
      <c r="L3030" s="264" t="n"/>
      <c r="M3030" s="265" t="n"/>
      <c r="N3030" s="223" t="n"/>
      <c r="O3030" s="223" t="n"/>
      <c r="P3030" s="223" t="n"/>
      <c r="Q3030" s="223" t="n"/>
      <c r="R3030" s="223" t="n"/>
      <c r="S3030" s="223" t="n"/>
      <c r="T3030" s="223" t="n"/>
      <c r="U3030" s="86" t="n"/>
      <c r="V3030" s="86" t="n"/>
      <c r="W3030" s="223" t="n"/>
      <c r="X3030" s="223" t="n"/>
      <c r="Y3030" s="262" t="n"/>
      <c r="Z3030" s="226" t="n"/>
      <c r="AA3030" s="241" t="n"/>
      <c r="AB3030" s="237" t="n"/>
    </row>
    <row r="3031" ht="15" customHeight="1" s="283">
      <c r="A3031" s="109" t="n"/>
      <c r="B3031" s="222" t="n"/>
      <c r="C3031" s="223" t="n"/>
      <c r="D3031" s="223" t="n"/>
      <c r="E3031" s="223" t="n"/>
      <c r="F3031" s="223" t="n"/>
      <c r="G3031" s="223" t="n"/>
      <c r="H3031" s="223" t="n"/>
      <c r="I3031" s="258" t="n"/>
      <c r="J3031" s="186" t="n"/>
      <c r="K3031" s="223" t="n"/>
      <c r="L3031" s="264" t="n"/>
      <c r="M3031" s="265" t="n"/>
      <c r="N3031" s="223" t="n"/>
      <c r="O3031" s="223" t="n"/>
      <c r="P3031" s="223" t="n"/>
      <c r="Q3031" s="223" t="n"/>
      <c r="R3031" s="223" t="n"/>
      <c r="S3031" s="223" t="n"/>
      <c r="T3031" s="223" t="n"/>
      <c r="U3031" s="86" t="n"/>
      <c r="V3031" s="86" t="n"/>
      <c r="W3031" s="223" t="n"/>
      <c r="X3031" s="223" t="n"/>
      <c r="Y3031" s="262" t="n"/>
      <c r="Z3031" s="226" t="n"/>
      <c r="AA3031" s="241" t="n"/>
      <c r="AB3031" s="237" t="n"/>
    </row>
    <row r="3032" ht="15" customHeight="1" s="283">
      <c r="A3032" s="109" t="n"/>
      <c r="B3032" s="222" t="n"/>
      <c r="C3032" s="223" t="n"/>
      <c r="D3032" s="223" t="n"/>
      <c r="E3032" s="223" t="n"/>
      <c r="F3032" s="223" t="n"/>
      <c r="G3032" s="223" t="n"/>
      <c r="H3032" s="223" t="n"/>
      <c r="I3032" s="258" t="n"/>
      <c r="J3032" s="186" t="n"/>
      <c r="K3032" s="223" t="n"/>
      <c r="L3032" s="264" t="n"/>
      <c r="M3032" s="265" t="n"/>
      <c r="N3032" s="223" t="n"/>
      <c r="O3032" s="223" t="n"/>
      <c r="P3032" s="223" t="n"/>
      <c r="Q3032" s="223" t="n"/>
      <c r="R3032" s="223" t="n"/>
      <c r="S3032" s="223" t="n"/>
      <c r="T3032" s="223" t="n"/>
      <c r="U3032" s="86" t="n"/>
      <c r="V3032" s="86" t="n"/>
      <c r="W3032" s="223" t="n"/>
      <c r="X3032" s="223" t="n"/>
      <c r="Y3032" s="262" t="n"/>
      <c r="Z3032" s="226" t="n"/>
      <c r="AA3032" s="241" t="n"/>
      <c r="AB3032" s="237" t="n"/>
    </row>
    <row r="3033" ht="15" customHeight="1" s="283">
      <c r="A3033" s="109" t="n"/>
      <c r="B3033" s="222" t="n"/>
      <c r="C3033" s="223" t="n"/>
      <c r="D3033" s="223" t="n"/>
      <c r="E3033" s="223" t="n"/>
      <c r="F3033" s="223" t="n"/>
      <c r="G3033" s="223" t="n"/>
      <c r="H3033" s="223" t="n"/>
      <c r="I3033" s="258" t="n"/>
      <c r="J3033" s="186" t="n"/>
      <c r="K3033" s="223" t="n"/>
      <c r="L3033" s="264" t="n"/>
      <c r="M3033" s="265" t="n"/>
      <c r="N3033" s="223" t="n"/>
      <c r="O3033" s="223" t="n"/>
      <c r="P3033" s="223" t="n"/>
      <c r="Q3033" s="223" t="n"/>
      <c r="R3033" s="223" t="n"/>
      <c r="S3033" s="223" t="n"/>
      <c r="T3033" s="223" t="n"/>
      <c r="U3033" s="86" t="n"/>
      <c r="V3033" s="86" t="n"/>
      <c r="W3033" s="223" t="n"/>
      <c r="X3033" s="223" t="n"/>
      <c r="Y3033" s="262" t="n"/>
      <c r="Z3033" s="226" t="n"/>
      <c r="AA3033" s="241" t="n"/>
      <c r="AB3033" s="237" t="n"/>
    </row>
    <row r="3034" ht="15" customHeight="1" s="283">
      <c r="A3034" s="109" t="n"/>
      <c r="B3034" s="222" t="n"/>
      <c r="C3034" s="223" t="n"/>
      <c r="D3034" s="223" t="n"/>
      <c r="E3034" s="223" t="n"/>
      <c r="F3034" s="223" t="n"/>
      <c r="G3034" s="223" t="n"/>
      <c r="H3034" s="223" t="n"/>
      <c r="I3034" s="258" t="n"/>
      <c r="J3034" s="186" t="n"/>
      <c r="K3034" s="223" t="n"/>
      <c r="L3034" s="264" t="n"/>
      <c r="M3034" s="265" t="n"/>
      <c r="N3034" s="223" t="n"/>
      <c r="O3034" s="223" t="n"/>
      <c r="P3034" s="223" t="n"/>
      <c r="Q3034" s="223" t="n"/>
      <c r="R3034" s="223" t="n"/>
      <c r="S3034" s="223" t="n"/>
      <c r="T3034" s="223" t="n"/>
      <c r="U3034" s="86" t="n"/>
      <c r="V3034" s="86" t="n"/>
      <c r="W3034" s="223" t="n"/>
      <c r="X3034" s="223" t="n"/>
      <c r="Y3034" s="262" t="n"/>
      <c r="Z3034" s="226" t="n"/>
      <c r="AA3034" s="241" t="n"/>
      <c r="AB3034" s="237" t="n"/>
    </row>
    <row r="3035" ht="15" customHeight="1" s="283">
      <c r="A3035" s="109" t="n"/>
      <c r="B3035" s="222" t="n"/>
      <c r="C3035" s="223" t="n"/>
      <c r="D3035" s="223" t="n"/>
      <c r="E3035" s="223" t="n"/>
      <c r="F3035" s="223" t="n"/>
      <c r="G3035" s="223" t="n"/>
      <c r="H3035" s="223" t="n"/>
      <c r="I3035" s="258" t="n"/>
      <c r="J3035" s="186" t="n"/>
      <c r="K3035" s="223" t="n"/>
      <c r="L3035" s="264" t="n"/>
      <c r="M3035" s="265" t="n"/>
      <c r="N3035" s="223" t="n"/>
      <c r="O3035" s="223" t="n"/>
      <c r="P3035" s="223" t="n"/>
      <c r="Q3035" s="223" t="n"/>
      <c r="R3035" s="223" t="n"/>
      <c r="S3035" s="223" t="n"/>
      <c r="T3035" s="223" t="n"/>
      <c r="U3035" s="86" t="n"/>
      <c r="V3035" s="86" t="n"/>
      <c r="W3035" s="223" t="n"/>
      <c r="X3035" s="223" t="n"/>
      <c r="Y3035" s="262" t="n"/>
      <c r="Z3035" s="226" t="n"/>
      <c r="AA3035" s="241" t="n"/>
      <c r="AB3035" s="237" t="n"/>
    </row>
    <row r="3036" ht="15" customHeight="1" s="283">
      <c r="A3036" s="109" t="n"/>
      <c r="B3036" s="222" t="n"/>
      <c r="C3036" s="223" t="n"/>
      <c r="D3036" s="223" t="n"/>
      <c r="E3036" s="223" t="n"/>
      <c r="F3036" s="223" t="n"/>
      <c r="G3036" s="223" t="n"/>
      <c r="H3036" s="223" t="n"/>
      <c r="I3036" s="258" t="n"/>
      <c r="J3036" s="186" t="n"/>
      <c r="K3036" s="223" t="n"/>
      <c r="L3036" s="264" t="n"/>
      <c r="M3036" s="265" t="n"/>
      <c r="N3036" s="223" t="n"/>
      <c r="O3036" s="223" t="n"/>
      <c r="P3036" s="223" t="n"/>
      <c r="Q3036" s="223" t="n"/>
      <c r="R3036" s="223" t="n"/>
      <c r="S3036" s="223" t="n"/>
      <c r="T3036" s="223" t="n"/>
      <c r="U3036" s="86" t="n"/>
      <c r="V3036" s="86" t="n"/>
      <c r="W3036" s="223" t="n"/>
      <c r="X3036" s="223" t="n"/>
      <c r="Y3036" s="262" t="n"/>
      <c r="Z3036" s="226" t="n"/>
      <c r="AA3036" s="241" t="n"/>
      <c r="AB3036" s="237" t="n"/>
    </row>
    <row r="3037" ht="15" customHeight="1" s="283">
      <c r="A3037" s="109" t="n"/>
      <c r="B3037" s="222" t="n"/>
      <c r="C3037" s="223" t="n"/>
      <c r="D3037" s="223" t="n"/>
      <c r="E3037" s="223" t="n"/>
      <c r="F3037" s="223" t="n"/>
      <c r="G3037" s="223" t="n"/>
      <c r="H3037" s="223" t="n"/>
      <c r="I3037" s="258" t="n"/>
      <c r="J3037" s="186" t="n"/>
      <c r="K3037" s="223" t="n"/>
      <c r="L3037" s="264" t="n"/>
      <c r="M3037" s="265" t="n"/>
      <c r="N3037" s="223" t="n"/>
      <c r="O3037" s="223" t="n"/>
      <c r="P3037" s="223" t="n"/>
      <c r="Q3037" s="223" t="n"/>
      <c r="R3037" s="223" t="n"/>
      <c r="S3037" s="223" t="n"/>
      <c r="T3037" s="223" t="n"/>
      <c r="U3037" s="86" t="n"/>
      <c r="V3037" s="86" t="n"/>
      <c r="W3037" s="223" t="n"/>
      <c r="X3037" s="223" t="n"/>
      <c r="Y3037" s="262" t="n"/>
      <c r="Z3037" s="226" t="n"/>
      <c r="AA3037" s="241" t="n"/>
      <c r="AB3037" s="237" t="n"/>
    </row>
    <row r="3038" ht="15" customHeight="1" s="283">
      <c r="A3038" s="109" t="n"/>
      <c r="B3038" s="222" t="n"/>
      <c r="C3038" s="223" t="n"/>
      <c r="D3038" s="223" t="n"/>
      <c r="E3038" s="223" t="n"/>
      <c r="F3038" s="223" t="n"/>
      <c r="G3038" s="223" t="n"/>
      <c r="H3038" s="223" t="n"/>
      <c r="I3038" s="258" t="n"/>
      <c r="J3038" s="186" t="n"/>
      <c r="K3038" s="223" t="n"/>
      <c r="L3038" s="264" t="n"/>
      <c r="M3038" s="265" t="n"/>
      <c r="N3038" s="223" t="n"/>
      <c r="O3038" s="223" t="n"/>
      <c r="P3038" s="223" t="n"/>
      <c r="Q3038" s="223" t="n"/>
      <c r="R3038" s="223" t="n"/>
      <c r="S3038" s="223" t="n"/>
      <c r="T3038" s="223" t="n"/>
      <c r="U3038" s="86" t="n"/>
      <c r="V3038" s="86" t="n"/>
      <c r="W3038" s="223" t="n"/>
      <c r="X3038" s="223" t="n"/>
      <c r="Y3038" s="262" t="n"/>
      <c r="Z3038" s="226" t="n"/>
      <c r="AA3038" s="241" t="n"/>
      <c r="AB3038" s="237" t="n"/>
    </row>
    <row r="3039" ht="15" customHeight="1" s="283">
      <c r="A3039" s="109" t="n"/>
      <c r="B3039" s="222" t="n"/>
      <c r="C3039" s="223" t="n"/>
      <c r="D3039" s="223" t="n"/>
      <c r="E3039" s="223" t="n"/>
      <c r="F3039" s="223" t="n"/>
      <c r="G3039" s="223" t="n"/>
      <c r="H3039" s="223" t="n"/>
      <c r="I3039" s="258" t="n"/>
      <c r="J3039" s="186" t="n"/>
      <c r="K3039" s="223" t="n"/>
      <c r="L3039" s="264" t="n"/>
      <c r="M3039" s="265" t="n"/>
      <c r="N3039" s="223" t="n"/>
      <c r="O3039" s="223" t="n"/>
      <c r="P3039" s="223" t="n"/>
      <c r="Q3039" s="223" t="n"/>
      <c r="R3039" s="223" t="n"/>
      <c r="S3039" s="223" t="n"/>
      <c r="T3039" s="223" t="n"/>
      <c r="U3039" s="86" t="n"/>
      <c r="V3039" s="86" t="n"/>
      <c r="W3039" s="223" t="n"/>
      <c r="X3039" s="223" t="n"/>
      <c r="Y3039" s="262" t="n"/>
      <c r="Z3039" s="226" t="n"/>
      <c r="AA3039" s="241" t="n"/>
      <c r="AB3039" s="237" t="n"/>
    </row>
    <row r="3040" ht="15" customHeight="1" s="283">
      <c r="A3040" s="109" t="n"/>
      <c r="B3040" s="222" t="n"/>
      <c r="C3040" s="223" t="n"/>
      <c r="D3040" s="223" t="n"/>
      <c r="E3040" s="223" t="n"/>
      <c r="F3040" s="223" t="n"/>
      <c r="G3040" s="223" t="n"/>
      <c r="H3040" s="223" t="n"/>
      <c r="I3040" s="258" t="n"/>
      <c r="J3040" s="186" t="n"/>
      <c r="K3040" s="223" t="n"/>
      <c r="L3040" s="264" t="n"/>
      <c r="M3040" s="265" t="n"/>
      <c r="N3040" s="223" t="n"/>
      <c r="O3040" s="223" t="n"/>
      <c r="P3040" s="223" t="n"/>
      <c r="Q3040" s="223" t="n"/>
      <c r="R3040" s="223" t="n"/>
      <c r="S3040" s="223" t="n"/>
      <c r="T3040" s="223" t="n"/>
      <c r="U3040" s="86" t="n"/>
      <c r="V3040" s="86" t="n"/>
      <c r="W3040" s="223" t="n"/>
      <c r="X3040" s="223" t="n"/>
      <c r="Y3040" s="262" t="n"/>
      <c r="Z3040" s="226" t="n"/>
      <c r="AA3040" s="241" t="n"/>
      <c r="AB3040" s="237" t="n"/>
    </row>
    <row r="3041" ht="15" customHeight="1" s="283">
      <c r="A3041" s="109" t="n"/>
      <c r="B3041" s="222" t="n"/>
      <c r="C3041" s="223" t="n"/>
      <c r="D3041" s="223" t="n"/>
      <c r="E3041" s="223" t="n"/>
      <c r="F3041" s="223" t="n"/>
      <c r="G3041" s="223" t="n"/>
      <c r="H3041" s="223" t="n"/>
      <c r="I3041" s="258" t="n"/>
      <c r="J3041" s="186" t="n"/>
      <c r="K3041" s="223" t="n"/>
      <c r="L3041" s="264" t="n"/>
      <c r="M3041" s="265" t="n"/>
      <c r="N3041" s="223" t="n"/>
      <c r="O3041" s="223" t="n"/>
      <c r="P3041" s="223" t="n"/>
      <c r="Q3041" s="223" t="n"/>
      <c r="R3041" s="223" t="n"/>
      <c r="S3041" s="223" t="n"/>
      <c r="T3041" s="223" t="n"/>
      <c r="U3041" s="86" t="n"/>
      <c r="V3041" s="86" t="n"/>
      <c r="W3041" s="223" t="n"/>
      <c r="X3041" s="223" t="n"/>
      <c r="Y3041" s="262" t="n"/>
      <c r="Z3041" s="226" t="n"/>
      <c r="AA3041" s="241" t="n"/>
      <c r="AB3041" s="237" t="n"/>
    </row>
    <row r="3042" ht="15" customHeight="1" s="283">
      <c r="A3042" s="109" t="n"/>
      <c r="B3042" s="222" t="n"/>
      <c r="C3042" s="223" t="n"/>
      <c r="D3042" s="223" t="n"/>
      <c r="E3042" s="223" t="n"/>
      <c r="F3042" s="223" t="n"/>
      <c r="G3042" s="223" t="n"/>
      <c r="H3042" s="223" t="n"/>
      <c r="I3042" s="258" t="n"/>
      <c r="J3042" s="186" t="n"/>
      <c r="K3042" s="223" t="n"/>
      <c r="L3042" s="264" t="n"/>
      <c r="M3042" s="265" t="n"/>
      <c r="N3042" s="223" t="n"/>
      <c r="O3042" s="223" t="n"/>
      <c r="P3042" s="223" t="n"/>
      <c r="Q3042" s="223" t="n"/>
      <c r="R3042" s="223" t="n"/>
      <c r="S3042" s="223" t="n"/>
      <c r="T3042" s="223" t="n"/>
      <c r="U3042" s="86" t="n"/>
      <c r="V3042" s="86" t="n"/>
      <c r="W3042" s="223" t="n"/>
      <c r="X3042" s="223" t="n"/>
      <c r="Y3042" s="262" t="n"/>
      <c r="Z3042" s="226" t="n"/>
      <c r="AA3042" s="241" t="n"/>
      <c r="AB3042" s="237" t="n"/>
    </row>
    <row r="3043" ht="15" customHeight="1" s="283">
      <c r="A3043" s="109" t="n"/>
      <c r="B3043" s="222" t="n"/>
      <c r="C3043" s="223" t="n"/>
      <c r="D3043" s="223" t="n"/>
      <c r="E3043" s="223" t="n"/>
      <c r="F3043" s="223" t="n"/>
      <c r="G3043" s="223" t="n"/>
      <c r="H3043" s="223" t="n"/>
      <c r="I3043" s="258" t="n"/>
      <c r="J3043" s="186" t="n"/>
      <c r="K3043" s="223" t="n"/>
      <c r="L3043" s="264" t="n"/>
      <c r="M3043" s="265" t="n"/>
      <c r="N3043" s="223" t="n"/>
      <c r="O3043" s="223" t="n"/>
      <c r="P3043" s="223" t="n"/>
      <c r="Q3043" s="223" t="n"/>
      <c r="R3043" s="223" t="n"/>
      <c r="S3043" s="223" t="n"/>
      <c r="T3043" s="223" t="n"/>
      <c r="U3043" s="86" t="n"/>
      <c r="V3043" s="86" t="n"/>
      <c r="W3043" s="223" t="n"/>
      <c r="X3043" s="223" t="n"/>
      <c r="Y3043" s="262" t="n"/>
      <c r="Z3043" s="226" t="n"/>
      <c r="AA3043" s="241" t="n"/>
      <c r="AB3043" s="237" t="n"/>
    </row>
    <row r="3044" ht="15" customHeight="1" s="283">
      <c r="A3044" s="109" t="n"/>
      <c r="B3044" s="222" t="n"/>
      <c r="C3044" s="223" t="n"/>
      <c r="D3044" s="223" t="n"/>
      <c r="E3044" s="223" t="n"/>
      <c r="F3044" s="223" t="n"/>
      <c r="G3044" s="223" t="n"/>
      <c r="H3044" s="223" t="n"/>
      <c r="I3044" s="258" t="n"/>
      <c r="J3044" s="186" t="n"/>
      <c r="K3044" s="223" t="n"/>
      <c r="L3044" s="264" t="n"/>
      <c r="M3044" s="265" t="n"/>
      <c r="N3044" s="223" t="n"/>
      <c r="O3044" s="223" t="n"/>
      <c r="P3044" s="223" t="n"/>
      <c r="Q3044" s="223" t="n"/>
      <c r="R3044" s="223" t="n"/>
      <c r="S3044" s="223" t="n"/>
      <c r="T3044" s="223" t="n"/>
      <c r="U3044" s="86" t="n"/>
      <c r="V3044" s="86" t="n"/>
      <c r="W3044" s="223" t="n"/>
      <c r="X3044" s="223" t="n"/>
      <c r="Y3044" s="262" t="n"/>
      <c r="Z3044" s="226" t="n"/>
      <c r="AA3044" s="241" t="n"/>
      <c r="AB3044" s="237" t="n"/>
    </row>
    <row r="3045" ht="15" customHeight="1" s="283">
      <c r="A3045" s="109" t="n"/>
      <c r="B3045" s="222" t="n"/>
      <c r="C3045" s="223" t="n"/>
      <c r="D3045" s="223" t="n"/>
      <c r="E3045" s="223" t="n"/>
      <c r="F3045" s="223" t="n"/>
      <c r="G3045" s="223" t="n"/>
      <c r="H3045" s="223" t="n"/>
      <c r="I3045" s="258" t="n"/>
      <c r="J3045" s="186" t="n"/>
      <c r="K3045" s="223" t="n"/>
      <c r="L3045" s="264" t="n"/>
      <c r="M3045" s="265" t="n"/>
      <c r="N3045" s="223" t="n"/>
      <c r="O3045" s="223" t="n"/>
      <c r="P3045" s="223" t="n"/>
      <c r="Q3045" s="223" t="n"/>
      <c r="R3045" s="223" t="n"/>
      <c r="S3045" s="223" t="n"/>
      <c r="T3045" s="223" t="n"/>
      <c r="U3045" s="86" t="n"/>
      <c r="V3045" s="86" t="n"/>
      <c r="W3045" s="223" t="n"/>
      <c r="X3045" s="223" t="n"/>
      <c r="Y3045" s="262" t="n"/>
      <c r="Z3045" s="226" t="n"/>
      <c r="AA3045" s="241" t="n"/>
      <c r="AB3045" s="237" t="n"/>
    </row>
    <row r="3046" ht="15" customHeight="1" s="283">
      <c r="A3046" s="109" t="n"/>
      <c r="B3046" s="222" t="n"/>
      <c r="C3046" s="223" t="n"/>
      <c r="D3046" s="223" t="n"/>
      <c r="E3046" s="223" t="n"/>
      <c r="F3046" s="223" t="n"/>
      <c r="G3046" s="223" t="n"/>
      <c r="H3046" s="223" t="n"/>
      <c r="I3046" s="258" t="n"/>
      <c r="J3046" s="186" t="n"/>
      <c r="K3046" s="223" t="n"/>
      <c r="L3046" s="264" t="n"/>
      <c r="M3046" s="265" t="n"/>
      <c r="N3046" s="223" t="n"/>
      <c r="O3046" s="223" t="n"/>
      <c r="P3046" s="223" t="n"/>
      <c r="Q3046" s="223" t="n"/>
      <c r="R3046" s="223" t="n"/>
      <c r="S3046" s="223" t="n"/>
      <c r="T3046" s="223" t="n"/>
      <c r="U3046" s="86" t="n"/>
      <c r="V3046" s="86" t="n"/>
      <c r="W3046" s="223" t="n"/>
      <c r="X3046" s="223" t="n"/>
      <c r="Y3046" s="262" t="n"/>
      <c r="Z3046" s="226" t="n"/>
      <c r="AA3046" s="241" t="n"/>
      <c r="AB3046" s="237" t="n"/>
    </row>
    <row r="3047" ht="15" customHeight="1" s="283">
      <c r="A3047" s="109" t="n"/>
      <c r="B3047" s="222" t="n"/>
      <c r="C3047" s="223" t="n"/>
      <c r="D3047" s="223" t="n"/>
      <c r="E3047" s="223" t="n"/>
      <c r="F3047" s="223" t="n"/>
      <c r="G3047" s="223" t="n"/>
      <c r="H3047" s="223" t="n"/>
      <c r="I3047" s="258" t="n"/>
      <c r="J3047" s="186" t="n"/>
      <c r="K3047" s="223" t="n"/>
      <c r="L3047" s="223" t="n"/>
      <c r="M3047" s="259" t="n"/>
      <c r="N3047" s="223" t="n"/>
      <c r="O3047" s="223" t="n"/>
      <c r="P3047" s="223" t="n"/>
      <c r="Q3047" s="223" t="n"/>
      <c r="R3047" s="223" t="n"/>
      <c r="S3047" s="223" t="n"/>
      <c r="T3047" s="223" t="n"/>
      <c r="U3047" s="86" t="n"/>
      <c r="V3047" s="86" t="n"/>
      <c r="W3047" s="223" t="n"/>
      <c r="X3047" s="223" t="n"/>
      <c r="Y3047" s="262" t="n"/>
      <c r="Z3047" s="226" t="n"/>
      <c r="AA3047" s="241" t="n"/>
      <c r="AB3047" s="237" t="n"/>
    </row>
    <row r="3048" ht="15" customHeight="1" s="283">
      <c r="A3048" s="109" t="n"/>
      <c r="B3048" s="222" t="n"/>
      <c r="C3048" s="223" t="n"/>
      <c r="D3048" s="223" t="n"/>
      <c r="E3048" s="223" t="n"/>
      <c r="F3048" s="223" t="n"/>
      <c r="G3048" s="223" t="n"/>
      <c r="H3048" s="223" t="n"/>
      <c r="I3048" s="258" t="n"/>
      <c r="J3048" s="186" t="n"/>
      <c r="K3048" s="223" t="n"/>
      <c r="L3048" s="264" t="n"/>
      <c r="M3048" s="265" t="n"/>
      <c r="N3048" s="223" t="n"/>
      <c r="O3048" s="223" t="n"/>
      <c r="P3048" s="223" t="n"/>
      <c r="Q3048" s="223" t="n"/>
      <c r="R3048" s="223" t="n"/>
      <c r="S3048" s="223" t="n"/>
      <c r="T3048" s="223" t="n"/>
      <c r="U3048" s="86" t="n"/>
      <c r="V3048" s="86" t="n"/>
      <c r="W3048" s="223" t="n"/>
      <c r="X3048" s="223" t="n"/>
      <c r="Y3048" s="262" t="n"/>
      <c r="Z3048" s="226" t="n"/>
      <c r="AA3048" s="241" t="n"/>
      <c r="AB3048" s="237" t="n"/>
    </row>
    <row r="3049" ht="15" customHeight="1" s="283">
      <c r="A3049" s="109" t="n"/>
      <c r="B3049" s="222" t="n"/>
      <c r="C3049" s="223" t="n"/>
      <c r="D3049" s="223" t="n"/>
      <c r="E3049" s="223" t="n"/>
      <c r="F3049" s="223" t="n"/>
      <c r="G3049" s="223" t="n"/>
      <c r="H3049" s="223" t="n"/>
      <c r="I3049" s="258" t="n"/>
      <c r="J3049" s="186" t="n"/>
      <c r="K3049" s="223" t="n"/>
      <c r="L3049" s="264" t="n"/>
      <c r="M3049" s="265" t="n"/>
      <c r="N3049" s="223" t="n"/>
      <c r="O3049" s="223" t="n"/>
      <c r="P3049" s="223" t="n"/>
      <c r="Q3049" s="223" t="n"/>
      <c r="R3049" s="223" t="n"/>
      <c r="S3049" s="223" t="n"/>
      <c r="T3049" s="223" t="n"/>
      <c r="U3049" s="86" t="n"/>
      <c r="V3049" s="86" t="n"/>
      <c r="W3049" s="223" t="n"/>
      <c r="X3049" s="223" t="n"/>
      <c r="Y3049" s="262" t="n"/>
      <c r="Z3049" s="226" t="n"/>
      <c r="AA3049" s="241" t="n"/>
      <c r="AB3049" s="237" t="n"/>
    </row>
    <row r="3050" ht="15" customHeight="1" s="283">
      <c r="A3050" s="109" t="n"/>
      <c r="B3050" s="222" t="n"/>
      <c r="C3050" s="223" t="n"/>
      <c r="D3050" s="223" t="n"/>
      <c r="E3050" s="223" t="n"/>
      <c r="F3050" s="223" t="n"/>
      <c r="G3050" s="223" t="n"/>
      <c r="H3050" s="223" t="n"/>
      <c r="I3050" s="258" t="n"/>
      <c r="J3050" s="186" t="n"/>
      <c r="K3050" s="223" t="n"/>
      <c r="L3050" s="264" t="n"/>
      <c r="M3050" s="265" t="n"/>
      <c r="N3050" s="223" t="n"/>
      <c r="O3050" s="223" t="n"/>
      <c r="P3050" s="223" t="n"/>
      <c r="Q3050" s="223" t="n"/>
      <c r="R3050" s="223" t="n"/>
      <c r="S3050" s="223" t="n"/>
      <c r="T3050" s="223" t="n"/>
      <c r="U3050" s="86" t="n"/>
      <c r="V3050" s="86" t="n"/>
      <c r="W3050" s="223" t="n"/>
      <c r="X3050" s="223" t="n"/>
      <c r="Y3050" s="262" t="n"/>
      <c r="Z3050" s="226" t="n"/>
      <c r="AA3050" s="241" t="n"/>
      <c r="AB3050" s="237" t="n"/>
    </row>
    <row r="3051" ht="15" customHeight="1" s="283">
      <c r="A3051" s="109" t="n"/>
      <c r="B3051" s="222" t="n"/>
      <c r="C3051" s="223" t="n"/>
      <c r="D3051" s="223" t="n"/>
      <c r="E3051" s="223" t="n"/>
      <c r="F3051" s="223" t="n"/>
      <c r="G3051" s="223" t="n"/>
      <c r="H3051" s="223" t="n"/>
      <c r="I3051" s="258" t="n"/>
      <c r="J3051" s="186" t="n"/>
      <c r="K3051" s="223" t="n"/>
      <c r="L3051" s="264" t="n"/>
      <c r="M3051" s="265" t="n"/>
      <c r="N3051" s="223" t="n"/>
      <c r="O3051" s="223" t="n"/>
      <c r="P3051" s="223" t="n"/>
      <c r="Q3051" s="223" t="n"/>
      <c r="R3051" s="223" t="n"/>
      <c r="S3051" s="223" t="n"/>
      <c r="T3051" s="223" t="n"/>
      <c r="U3051" s="86" t="n"/>
      <c r="V3051" s="86" t="n"/>
      <c r="W3051" s="223" t="n"/>
      <c r="X3051" s="223" t="n"/>
      <c r="Y3051" s="262" t="n"/>
      <c r="Z3051" s="226" t="n"/>
      <c r="AA3051" s="241" t="n"/>
      <c r="AB3051" s="237" t="n"/>
    </row>
    <row r="3052" ht="15" customHeight="1" s="283">
      <c r="A3052" s="109" t="n"/>
      <c r="B3052" s="222" t="n"/>
      <c r="C3052" s="223" t="n"/>
      <c r="D3052" s="223" t="n"/>
      <c r="E3052" s="223" t="n"/>
      <c r="F3052" s="223" t="n"/>
      <c r="G3052" s="223" t="n"/>
      <c r="H3052" s="223" t="n"/>
      <c r="I3052" s="258" t="n"/>
      <c r="J3052" s="186" t="n"/>
      <c r="K3052" s="223" t="n"/>
      <c r="L3052" s="264" t="n"/>
      <c r="M3052" s="265" t="n"/>
      <c r="N3052" s="223" t="n"/>
      <c r="O3052" s="223" t="n"/>
      <c r="P3052" s="223" t="n"/>
      <c r="Q3052" s="223" t="n"/>
      <c r="R3052" s="223" t="n"/>
      <c r="S3052" s="223" t="n"/>
      <c r="T3052" s="223" t="n"/>
      <c r="U3052" s="86" t="n"/>
      <c r="V3052" s="86" t="n"/>
      <c r="W3052" s="223" t="n"/>
      <c r="X3052" s="223" t="n"/>
      <c r="Y3052" s="262" t="n"/>
      <c r="Z3052" s="226" t="n"/>
      <c r="AA3052" s="241" t="n"/>
      <c r="AB3052" s="237" t="n"/>
    </row>
    <row r="3053" ht="15" customHeight="1" s="283">
      <c r="A3053" s="109" t="n"/>
      <c r="B3053" s="222" t="n"/>
      <c r="C3053" s="223" t="n"/>
      <c r="D3053" s="223" t="n"/>
      <c r="E3053" s="223" t="n"/>
      <c r="F3053" s="223" t="n"/>
      <c r="G3053" s="223" t="n"/>
      <c r="H3053" s="223" t="n"/>
      <c r="I3053" s="258" t="n"/>
      <c r="J3053" s="186" t="n"/>
      <c r="K3053" s="223" t="n"/>
      <c r="L3053" s="264" t="n"/>
      <c r="M3053" s="265" t="n"/>
      <c r="N3053" s="223" t="n"/>
      <c r="O3053" s="223" t="n"/>
      <c r="P3053" s="223" t="n"/>
      <c r="Q3053" s="223" t="n"/>
      <c r="R3053" s="223" t="n"/>
      <c r="S3053" s="223" t="n"/>
      <c r="T3053" s="223" t="n"/>
      <c r="U3053" s="86" t="n"/>
      <c r="V3053" s="86" t="n"/>
      <c r="W3053" s="223" t="n"/>
      <c r="X3053" s="223" t="n"/>
      <c r="Y3053" s="262" t="n"/>
      <c r="Z3053" s="226" t="n"/>
      <c r="AA3053" s="241" t="n"/>
      <c r="AB3053" s="237" t="n"/>
    </row>
    <row r="3054" ht="15" customHeight="1" s="283">
      <c r="A3054" s="109" t="n"/>
      <c r="B3054" s="222" t="n"/>
      <c r="C3054" s="223" t="n"/>
      <c r="D3054" s="223" t="n"/>
      <c r="E3054" s="223" t="n"/>
      <c r="F3054" s="223" t="n"/>
      <c r="G3054" s="223" t="n"/>
      <c r="H3054" s="223" t="n"/>
      <c r="I3054" s="258" t="n"/>
      <c r="J3054" s="186" t="n"/>
      <c r="K3054" s="223" t="n"/>
      <c r="L3054" s="264" t="n"/>
      <c r="M3054" s="265" t="n"/>
      <c r="N3054" s="223" t="n"/>
      <c r="O3054" s="223" t="n"/>
      <c r="P3054" s="223" t="n"/>
      <c r="Q3054" s="223" t="n"/>
      <c r="R3054" s="223" t="n"/>
      <c r="S3054" s="223" t="n"/>
      <c r="T3054" s="223" t="n"/>
      <c r="U3054" s="86" t="n"/>
      <c r="V3054" s="86" t="n"/>
      <c r="W3054" s="223" t="n"/>
      <c r="X3054" s="223" t="n"/>
      <c r="Y3054" s="262" t="n"/>
      <c r="Z3054" s="226" t="n"/>
      <c r="AA3054" s="241" t="n"/>
      <c r="AB3054" s="237" t="n"/>
    </row>
    <row r="3055" ht="15" customHeight="1" s="283">
      <c r="A3055" s="109" t="n"/>
      <c r="B3055" s="222" t="n"/>
      <c r="C3055" s="223" t="n"/>
      <c r="D3055" s="223" t="n"/>
      <c r="E3055" s="223" t="n"/>
      <c r="F3055" s="223" t="n"/>
      <c r="G3055" s="223" t="n"/>
      <c r="H3055" s="223" t="n"/>
      <c r="I3055" s="258" t="n"/>
      <c r="J3055" s="186" t="n"/>
      <c r="K3055" s="223" t="n"/>
      <c r="L3055" s="264" t="n"/>
      <c r="M3055" s="265" t="n"/>
      <c r="N3055" s="223" t="n"/>
      <c r="O3055" s="223" t="n"/>
      <c r="P3055" s="223" t="n"/>
      <c r="Q3055" s="223" t="n"/>
      <c r="R3055" s="223" t="n"/>
      <c r="S3055" s="223" t="n"/>
      <c r="T3055" s="223" t="n"/>
      <c r="U3055" s="86" t="n"/>
      <c r="V3055" s="86" t="n"/>
      <c r="W3055" s="223" t="n"/>
      <c r="X3055" s="223" t="n"/>
      <c r="Y3055" s="262" t="n"/>
      <c r="Z3055" s="226" t="n"/>
      <c r="AA3055" s="241" t="n"/>
      <c r="AB3055" s="237" t="n"/>
    </row>
    <row r="3056" ht="15" customHeight="1" s="283">
      <c r="A3056" s="109" t="n"/>
      <c r="B3056" s="222" t="n"/>
      <c r="C3056" s="223" t="n"/>
      <c r="D3056" s="223" t="n"/>
      <c r="E3056" s="223" t="n"/>
      <c r="F3056" s="223" t="n"/>
      <c r="G3056" s="223" t="n"/>
      <c r="H3056" s="223" t="n"/>
      <c r="I3056" s="258" t="n"/>
      <c r="J3056" s="186" t="n"/>
      <c r="K3056" s="223" t="n"/>
      <c r="L3056" s="264" t="n"/>
      <c r="M3056" s="265" t="n"/>
      <c r="N3056" s="223" t="n"/>
      <c r="O3056" s="223" t="n"/>
      <c r="P3056" s="223" t="n"/>
      <c r="Q3056" s="223" t="n"/>
      <c r="R3056" s="223" t="n"/>
      <c r="S3056" s="223" t="n"/>
      <c r="T3056" s="223" t="n"/>
      <c r="U3056" s="86" t="n"/>
      <c r="V3056" s="86" t="n"/>
      <c r="W3056" s="223" t="n"/>
      <c r="X3056" s="223" t="n"/>
      <c r="Y3056" s="262" t="n"/>
      <c r="Z3056" s="226" t="n"/>
      <c r="AA3056" s="241" t="n"/>
      <c r="AB3056" s="237" t="n"/>
    </row>
    <row r="3057" ht="15" customHeight="1" s="283">
      <c r="A3057" s="109" t="n"/>
      <c r="B3057" s="222" t="n"/>
      <c r="C3057" s="223" t="n"/>
      <c r="D3057" s="223" t="n"/>
      <c r="E3057" s="223" t="n"/>
      <c r="F3057" s="223" t="n"/>
      <c r="G3057" s="223" t="n"/>
      <c r="H3057" s="223" t="n"/>
      <c r="I3057" s="258" t="n"/>
      <c r="J3057" s="186" t="n"/>
      <c r="K3057" s="223" t="n"/>
      <c r="L3057" s="264" t="n"/>
      <c r="M3057" s="265" t="n"/>
      <c r="N3057" s="223" t="n"/>
      <c r="O3057" s="223" t="n"/>
      <c r="P3057" s="223" t="n"/>
      <c r="Q3057" s="223" t="n"/>
      <c r="R3057" s="223" t="n"/>
      <c r="S3057" s="223" t="n"/>
      <c r="T3057" s="223" t="n"/>
      <c r="U3057" s="86" t="n"/>
      <c r="V3057" s="86" t="n"/>
      <c r="W3057" s="223" t="n"/>
      <c r="X3057" s="223" t="n"/>
      <c r="Y3057" s="262" t="n"/>
      <c r="Z3057" s="226" t="n"/>
      <c r="AA3057" s="241" t="n"/>
      <c r="AB3057" s="237" t="n"/>
    </row>
    <row r="3058" ht="15" customHeight="1" s="283">
      <c r="A3058" s="109" t="n"/>
      <c r="B3058" s="222" t="n"/>
      <c r="C3058" s="223" t="n"/>
      <c r="D3058" s="223" t="n"/>
      <c r="E3058" s="223" t="n"/>
      <c r="F3058" s="223" t="n"/>
      <c r="G3058" s="223" t="n"/>
      <c r="H3058" s="223" t="n"/>
      <c r="I3058" s="258" t="n"/>
      <c r="J3058" s="186" t="n"/>
      <c r="K3058" s="223" t="n"/>
      <c r="L3058" s="223" t="n"/>
      <c r="M3058" s="259" t="n"/>
      <c r="N3058" s="223" t="n"/>
      <c r="O3058" s="223" t="n"/>
      <c r="P3058" s="223" t="n"/>
      <c r="Q3058" s="223" t="n"/>
      <c r="R3058" s="223" t="n"/>
      <c r="S3058" s="223" t="n"/>
      <c r="T3058" s="223" t="n"/>
      <c r="U3058" s="86" t="n"/>
      <c r="V3058" s="86" t="n"/>
      <c r="W3058" s="223" t="n"/>
      <c r="X3058" s="223" t="n"/>
      <c r="Y3058" s="262" t="n"/>
      <c r="Z3058" s="226" t="n"/>
      <c r="AA3058" s="241" t="n"/>
      <c r="AB3058" s="237" t="n"/>
    </row>
    <row r="3059" ht="15" customHeight="1" s="283">
      <c r="A3059" s="109" t="n"/>
      <c r="B3059" s="222" t="n"/>
      <c r="C3059" s="223" t="n"/>
      <c r="D3059" s="223" t="n"/>
      <c r="E3059" s="223" t="n"/>
      <c r="F3059" s="223" t="n"/>
      <c r="G3059" s="223" t="n"/>
      <c r="H3059" s="223" t="n"/>
      <c r="I3059" s="258" t="n"/>
      <c r="J3059" s="186" t="n"/>
      <c r="K3059" s="223" t="n"/>
      <c r="L3059" s="223" t="n"/>
      <c r="M3059" s="259" t="n"/>
      <c r="N3059" s="223" t="n"/>
      <c r="O3059" s="223" t="n"/>
      <c r="P3059" s="223" t="n"/>
      <c r="Q3059" s="223" t="n"/>
      <c r="R3059" s="223" t="n"/>
      <c r="S3059" s="223" t="n"/>
      <c r="T3059" s="223" t="n"/>
      <c r="U3059" s="86" t="n"/>
      <c r="V3059" s="86" t="n"/>
      <c r="W3059" s="223" t="n"/>
      <c r="X3059" s="223" t="n"/>
      <c r="Y3059" s="262" t="n"/>
      <c r="Z3059" s="226" t="n"/>
      <c r="AA3059" s="241" t="n"/>
      <c r="AB3059" s="237" t="n"/>
    </row>
    <row r="3060" ht="15" customHeight="1" s="283">
      <c r="A3060" s="109" t="n"/>
      <c r="B3060" s="222" t="n"/>
      <c r="C3060" s="223" t="n"/>
      <c r="D3060" s="223" t="n"/>
      <c r="E3060" s="223" t="n"/>
      <c r="F3060" s="223" t="n"/>
      <c r="G3060" s="223" t="n"/>
      <c r="H3060" s="223" t="n"/>
      <c r="I3060" s="258" t="n"/>
      <c r="J3060" s="186" t="n"/>
      <c r="K3060" s="223" t="n"/>
      <c r="L3060" s="264" t="n"/>
      <c r="M3060" s="265" t="n"/>
      <c r="N3060" s="223" t="n"/>
      <c r="O3060" s="223" t="n"/>
      <c r="P3060" s="223" t="n"/>
      <c r="Q3060" s="223" t="n"/>
      <c r="R3060" s="223" t="n"/>
      <c r="S3060" s="223" t="n"/>
      <c r="T3060" s="223" t="n"/>
      <c r="U3060" s="86" t="n"/>
      <c r="V3060" s="86" t="n"/>
      <c r="W3060" s="223" t="n"/>
      <c r="X3060" s="223" t="n"/>
      <c r="Y3060" s="262" t="n"/>
      <c r="Z3060" s="226" t="n"/>
      <c r="AA3060" s="241" t="n"/>
      <c r="AB3060" s="237" t="n"/>
    </row>
    <row r="3061" ht="15" customHeight="1" s="283">
      <c r="A3061" s="109" t="n"/>
      <c r="B3061" s="222" t="n"/>
      <c r="C3061" s="223" t="n"/>
      <c r="D3061" s="223" t="n"/>
      <c r="E3061" s="223" t="n"/>
      <c r="F3061" s="223" t="n"/>
      <c r="G3061" s="223" t="n"/>
      <c r="H3061" s="223" t="n"/>
      <c r="I3061" s="258" t="n"/>
      <c r="J3061" s="186" t="n"/>
      <c r="K3061" s="223" t="n"/>
      <c r="L3061" s="223" t="n"/>
      <c r="M3061" s="259" t="n"/>
      <c r="N3061" s="223" t="n"/>
      <c r="O3061" s="223" t="n"/>
      <c r="P3061" s="223" t="n"/>
      <c r="Q3061" s="223" t="n"/>
      <c r="R3061" s="223" t="n"/>
      <c r="S3061" s="223" t="n"/>
      <c r="T3061" s="223" t="n"/>
      <c r="U3061" s="86" t="n"/>
      <c r="V3061" s="86" t="n"/>
      <c r="W3061" s="223" t="n"/>
      <c r="X3061" s="223" t="n"/>
      <c r="Y3061" s="262" t="n"/>
      <c r="Z3061" s="226" t="n"/>
      <c r="AA3061" s="241" t="n"/>
      <c r="AB3061" s="237" t="n"/>
    </row>
    <row r="3062" ht="15" customHeight="1" s="283">
      <c r="A3062" s="109" t="n"/>
      <c r="B3062" s="222" t="n"/>
      <c r="C3062" s="223" t="n"/>
      <c r="D3062" s="223" t="n"/>
      <c r="E3062" s="223" t="n"/>
      <c r="F3062" s="223" t="n"/>
      <c r="G3062" s="223" t="n"/>
      <c r="H3062" s="223" t="n"/>
      <c r="I3062" s="258" t="n"/>
      <c r="J3062" s="186" t="n"/>
      <c r="K3062" s="223" t="n"/>
      <c r="L3062" s="264" t="n"/>
      <c r="M3062" s="265" t="n"/>
      <c r="N3062" s="223" t="n"/>
      <c r="O3062" s="223" t="n"/>
      <c r="P3062" s="223" t="n"/>
      <c r="Q3062" s="223" t="n"/>
      <c r="R3062" s="223" t="n"/>
      <c r="S3062" s="223" t="n"/>
      <c r="T3062" s="223" t="n"/>
      <c r="U3062" s="86" t="n"/>
      <c r="V3062" s="86" t="n"/>
      <c r="W3062" s="223" t="n"/>
      <c r="X3062" s="223" t="n"/>
      <c r="Y3062" s="262" t="n"/>
      <c r="Z3062" s="226" t="n"/>
      <c r="AA3062" s="241" t="n"/>
      <c r="AB3062" s="237" t="n"/>
    </row>
    <row r="3063" ht="15" customHeight="1" s="283">
      <c r="A3063" s="109" t="n"/>
      <c r="B3063" s="222" t="n"/>
      <c r="C3063" s="223" t="n"/>
      <c r="D3063" s="223" t="n"/>
      <c r="E3063" s="223" t="n"/>
      <c r="F3063" s="223" t="n"/>
      <c r="G3063" s="223" t="n"/>
      <c r="H3063" s="223" t="n"/>
      <c r="I3063" s="258" t="n"/>
      <c r="J3063" s="186" t="n"/>
      <c r="K3063" s="223" t="n"/>
      <c r="L3063" s="264" t="n"/>
      <c r="M3063" s="265" t="n"/>
      <c r="N3063" s="223" t="n"/>
      <c r="O3063" s="223" t="n"/>
      <c r="P3063" s="223" t="n"/>
      <c r="Q3063" s="223" t="n"/>
      <c r="R3063" s="223" t="n"/>
      <c r="S3063" s="223" t="n"/>
      <c r="T3063" s="223" t="n"/>
      <c r="U3063" s="86" t="n"/>
      <c r="V3063" s="86" t="n"/>
      <c r="W3063" s="223" t="n"/>
      <c r="X3063" s="223" t="n"/>
      <c r="Y3063" s="262" t="n"/>
      <c r="Z3063" s="226" t="n"/>
      <c r="AA3063" s="241" t="n"/>
      <c r="AB3063" s="237" t="n"/>
    </row>
    <row r="3064" ht="15" customHeight="1" s="283">
      <c r="A3064" s="109" t="n"/>
      <c r="B3064" s="222" t="n"/>
      <c r="C3064" s="223" t="n"/>
      <c r="D3064" s="223" t="n"/>
      <c r="E3064" s="223" t="n"/>
      <c r="F3064" s="223" t="n"/>
      <c r="G3064" s="223" t="n"/>
      <c r="H3064" s="223" t="n"/>
      <c r="I3064" s="258" t="n"/>
      <c r="J3064" s="186" t="n"/>
      <c r="K3064" s="223" t="n"/>
      <c r="L3064" s="264" t="n"/>
      <c r="M3064" s="265" t="n"/>
      <c r="N3064" s="223" t="n"/>
      <c r="O3064" s="223" t="n"/>
      <c r="P3064" s="223" t="n"/>
      <c r="Q3064" s="223" t="n"/>
      <c r="R3064" s="223" t="n"/>
      <c r="S3064" s="223" t="n"/>
      <c r="T3064" s="223" t="n"/>
      <c r="U3064" s="86" t="n"/>
      <c r="V3064" s="86" t="n"/>
      <c r="W3064" s="223" t="n"/>
      <c r="X3064" s="223" t="n"/>
      <c r="Y3064" s="262" t="n"/>
      <c r="Z3064" s="226" t="n"/>
      <c r="AA3064" s="241" t="n"/>
      <c r="AB3064" s="237" t="n"/>
    </row>
    <row r="3065" ht="15" customHeight="1" s="283">
      <c r="A3065" s="109" t="n"/>
      <c r="B3065" s="222" t="n"/>
      <c r="C3065" s="223" t="n"/>
      <c r="D3065" s="223" t="n"/>
      <c r="E3065" s="223" t="n"/>
      <c r="F3065" s="223" t="n"/>
      <c r="G3065" s="223" t="n"/>
      <c r="H3065" s="223" t="n"/>
      <c r="I3065" s="258" t="n"/>
      <c r="J3065" s="186" t="n"/>
      <c r="K3065" s="223" t="n"/>
      <c r="L3065" s="264" t="n"/>
      <c r="M3065" s="265" t="n"/>
      <c r="N3065" s="223" t="n"/>
      <c r="O3065" s="223" t="n"/>
      <c r="P3065" s="223" t="n"/>
      <c r="Q3065" s="223" t="n"/>
      <c r="R3065" s="223" t="n"/>
      <c r="S3065" s="223" t="n"/>
      <c r="T3065" s="223" t="n"/>
      <c r="U3065" s="86" t="n"/>
      <c r="V3065" s="86" t="n"/>
      <c r="W3065" s="223" t="n"/>
      <c r="X3065" s="223" t="n"/>
      <c r="Y3065" s="262" t="n"/>
      <c r="Z3065" s="226" t="n"/>
      <c r="AA3065" s="241" t="n"/>
      <c r="AB3065" s="237" t="n"/>
    </row>
    <row r="3066" ht="15" customHeight="1" s="283">
      <c r="A3066" s="109" t="n"/>
      <c r="B3066" s="222" t="n"/>
      <c r="C3066" s="223" t="n"/>
      <c r="D3066" s="223" t="n"/>
      <c r="E3066" s="223" t="n"/>
      <c r="F3066" s="223" t="n"/>
      <c r="G3066" s="223" t="n"/>
      <c r="H3066" s="223" t="n"/>
      <c r="I3066" s="258" t="n"/>
      <c r="J3066" s="186" t="n"/>
      <c r="K3066" s="223" t="n"/>
      <c r="L3066" s="264" t="n"/>
      <c r="M3066" s="265" t="n"/>
      <c r="N3066" s="223" t="n"/>
      <c r="O3066" s="223" t="n"/>
      <c r="P3066" s="223" t="n"/>
      <c r="Q3066" s="223" t="n"/>
      <c r="R3066" s="223" t="n"/>
      <c r="S3066" s="223" t="n"/>
      <c r="T3066" s="223" t="n"/>
      <c r="U3066" s="86" t="n"/>
      <c r="V3066" s="86" t="n"/>
      <c r="W3066" s="223" t="n"/>
      <c r="X3066" s="223" t="n"/>
      <c r="Y3066" s="262" t="n"/>
      <c r="Z3066" s="226" t="n"/>
      <c r="AA3066" s="241" t="n"/>
      <c r="AB3066" s="237" t="n"/>
    </row>
    <row r="3067" ht="15" customHeight="1" s="283">
      <c r="A3067" s="109" t="n"/>
      <c r="B3067" s="222" t="n"/>
      <c r="C3067" s="223" t="n"/>
      <c r="D3067" s="223" t="n"/>
      <c r="E3067" s="223" t="n"/>
      <c r="F3067" s="223" t="n"/>
      <c r="G3067" s="223" t="n"/>
      <c r="H3067" s="223" t="n"/>
      <c r="I3067" s="258" t="n"/>
      <c r="J3067" s="186" t="n"/>
      <c r="K3067" s="223" t="n"/>
      <c r="L3067" s="264" t="n"/>
      <c r="M3067" s="265" t="n"/>
      <c r="N3067" s="223" t="n"/>
      <c r="O3067" s="223" t="n"/>
      <c r="P3067" s="223" t="n"/>
      <c r="Q3067" s="223" t="n"/>
      <c r="R3067" s="223" t="n"/>
      <c r="S3067" s="223" t="n"/>
      <c r="T3067" s="223" t="n"/>
      <c r="U3067" s="86" t="n"/>
      <c r="V3067" s="86" t="n"/>
      <c r="W3067" s="223" t="n"/>
      <c r="X3067" s="223" t="n"/>
      <c r="Y3067" s="262" t="n"/>
      <c r="Z3067" s="226" t="n"/>
      <c r="AA3067" s="241" t="n"/>
      <c r="AB3067" s="237" t="n"/>
    </row>
    <row r="3068" ht="15" customHeight="1" s="283">
      <c r="A3068" s="109" t="n"/>
      <c r="B3068" s="222" t="n"/>
      <c r="C3068" s="223" t="n"/>
      <c r="D3068" s="223" t="n"/>
      <c r="E3068" s="223" t="n"/>
      <c r="F3068" s="223" t="n"/>
      <c r="G3068" s="223" t="n"/>
      <c r="H3068" s="223" t="n"/>
      <c r="I3068" s="258" t="n"/>
      <c r="J3068" s="186" t="n"/>
      <c r="K3068" s="223" t="n"/>
      <c r="L3068" s="264" t="n"/>
      <c r="M3068" s="265" t="n"/>
      <c r="N3068" s="223" t="n"/>
      <c r="O3068" s="223" t="n"/>
      <c r="P3068" s="223" t="n"/>
      <c r="Q3068" s="223" t="n"/>
      <c r="R3068" s="223" t="n"/>
      <c r="S3068" s="223" t="n"/>
      <c r="T3068" s="223" t="n"/>
      <c r="U3068" s="86" t="n"/>
      <c r="V3068" s="86" t="n"/>
      <c r="W3068" s="223" t="n"/>
      <c r="X3068" s="223" t="n"/>
      <c r="Y3068" s="262" t="n"/>
      <c r="Z3068" s="226" t="n"/>
      <c r="AA3068" s="241" t="n"/>
      <c r="AB3068" s="237" t="n"/>
    </row>
    <row r="3069" ht="15" customHeight="1" s="283">
      <c r="A3069" s="109" t="n"/>
      <c r="B3069" s="222" t="n"/>
      <c r="C3069" s="223" t="n"/>
      <c r="D3069" s="223" t="n"/>
      <c r="E3069" s="223" t="n"/>
      <c r="F3069" s="223" t="n"/>
      <c r="G3069" s="223" t="n"/>
      <c r="H3069" s="223" t="n"/>
      <c r="I3069" s="258" t="n"/>
      <c r="J3069" s="186" t="n"/>
      <c r="K3069" s="223" t="n"/>
      <c r="L3069" s="264" t="n"/>
      <c r="M3069" s="265" t="n"/>
      <c r="N3069" s="223" t="n"/>
      <c r="O3069" s="223" t="n"/>
      <c r="P3069" s="223" t="n"/>
      <c r="Q3069" s="223" t="n"/>
      <c r="R3069" s="223" t="n"/>
      <c r="S3069" s="223" t="n"/>
      <c r="T3069" s="223" t="n"/>
      <c r="U3069" s="86" t="n"/>
      <c r="V3069" s="86" t="n"/>
      <c r="W3069" s="223" t="n"/>
      <c r="X3069" s="223" t="n"/>
      <c r="Y3069" s="262" t="n"/>
      <c r="Z3069" s="226" t="n"/>
      <c r="AA3069" s="241" t="n"/>
      <c r="AB3069" s="237" t="n"/>
    </row>
    <row r="3070" ht="15" customHeight="1" s="283">
      <c r="A3070" s="109" t="n"/>
      <c r="B3070" s="222" t="n"/>
      <c r="C3070" s="223" t="n"/>
      <c r="D3070" s="223" t="n"/>
      <c r="E3070" s="223" t="n"/>
      <c r="F3070" s="223" t="n"/>
      <c r="G3070" s="223" t="n"/>
      <c r="H3070" s="223" t="n"/>
      <c r="I3070" s="258" t="n"/>
      <c r="J3070" s="186" t="n"/>
      <c r="K3070" s="223" t="n"/>
      <c r="L3070" s="264" t="n"/>
      <c r="M3070" s="265" t="n"/>
      <c r="N3070" s="223" t="n"/>
      <c r="O3070" s="223" t="n"/>
      <c r="P3070" s="223" t="n"/>
      <c r="Q3070" s="223" t="n"/>
      <c r="R3070" s="223" t="n"/>
      <c r="S3070" s="223" t="n"/>
      <c r="T3070" s="223" t="n"/>
      <c r="U3070" s="86" t="n"/>
      <c r="V3070" s="86" t="n"/>
      <c r="W3070" s="223" t="n"/>
      <c r="X3070" s="223" t="n"/>
      <c r="Y3070" s="262" t="n"/>
      <c r="Z3070" s="226" t="n"/>
      <c r="AA3070" s="241" t="n"/>
      <c r="AB3070" s="237" t="n"/>
    </row>
    <row r="3071" ht="15" customHeight="1" s="283">
      <c r="A3071" s="109" t="n"/>
      <c r="B3071" s="222" t="n"/>
      <c r="C3071" s="223" t="n"/>
      <c r="D3071" s="223" t="n"/>
      <c r="E3071" s="223" t="n"/>
      <c r="F3071" s="223" t="n"/>
      <c r="G3071" s="223" t="n"/>
      <c r="H3071" s="223" t="n"/>
      <c r="I3071" s="258" t="n"/>
      <c r="J3071" s="186" t="n"/>
      <c r="K3071" s="223" t="n"/>
      <c r="L3071" s="264" t="n"/>
      <c r="M3071" s="265" t="n"/>
      <c r="N3071" s="223" t="n"/>
      <c r="O3071" s="223" t="n"/>
      <c r="P3071" s="223" t="n"/>
      <c r="Q3071" s="223" t="n"/>
      <c r="R3071" s="223" t="n"/>
      <c r="S3071" s="223" t="n"/>
      <c r="T3071" s="223" t="n"/>
      <c r="U3071" s="86" t="n"/>
      <c r="V3071" s="86" t="n"/>
      <c r="W3071" s="223" t="n"/>
      <c r="X3071" s="223" t="n"/>
      <c r="Y3071" s="262" t="n"/>
      <c r="Z3071" s="226" t="n"/>
      <c r="AA3071" s="241" t="n"/>
      <c r="AB3071" s="237" t="n"/>
    </row>
    <row r="3072" ht="15" customHeight="1" s="283">
      <c r="A3072" s="109" t="n"/>
      <c r="B3072" s="222" t="n"/>
      <c r="C3072" s="223" t="n"/>
      <c r="D3072" s="223" t="n"/>
      <c r="E3072" s="223" t="n"/>
      <c r="F3072" s="223" t="n"/>
      <c r="G3072" s="223" t="n"/>
      <c r="H3072" s="223" t="n"/>
      <c r="I3072" s="258" t="n"/>
      <c r="J3072" s="186" t="n"/>
      <c r="K3072" s="223" t="n"/>
      <c r="L3072" s="264" t="n"/>
      <c r="M3072" s="265" t="n"/>
      <c r="N3072" s="223" t="n"/>
      <c r="O3072" s="223" t="n"/>
      <c r="P3072" s="223" t="n"/>
      <c r="Q3072" s="223" t="n"/>
      <c r="R3072" s="223" t="n"/>
      <c r="S3072" s="223" t="n"/>
      <c r="T3072" s="223" t="n"/>
      <c r="U3072" s="86" t="n"/>
      <c r="V3072" s="86" t="n"/>
      <c r="W3072" s="223" t="n"/>
      <c r="X3072" s="223" t="n"/>
      <c r="Y3072" s="262" t="n"/>
      <c r="Z3072" s="226" t="n"/>
      <c r="AA3072" s="241" t="n"/>
      <c r="AB3072" s="237" t="n"/>
    </row>
    <row r="3073" ht="15" customHeight="1" s="283">
      <c r="A3073" s="109" t="n"/>
      <c r="B3073" s="222" t="n"/>
      <c r="C3073" s="223" t="n"/>
      <c r="D3073" s="223" t="n"/>
      <c r="E3073" s="223" t="n"/>
      <c r="F3073" s="223" t="n"/>
      <c r="G3073" s="223" t="n"/>
      <c r="H3073" s="223" t="n"/>
      <c r="I3073" s="258" t="n"/>
      <c r="J3073" s="186" t="n"/>
      <c r="K3073" s="223" t="n"/>
      <c r="L3073" s="264" t="n"/>
      <c r="M3073" s="265" t="n"/>
      <c r="N3073" s="223" t="n"/>
      <c r="O3073" s="223" t="n"/>
      <c r="P3073" s="223" t="n"/>
      <c r="Q3073" s="223" t="n"/>
      <c r="R3073" s="223" t="n"/>
      <c r="S3073" s="223" t="n"/>
      <c r="T3073" s="223" t="n"/>
      <c r="U3073" s="86" t="n"/>
      <c r="V3073" s="86" t="n"/>
      <c r="W3073" s="223" t="n"/>
      <c r="X3073" s="223" t="n"/>
      <c r="Y3073" s="262" t="n"/>
      <c r="Z3073" s="226" t="n"/>
      <c r="AA3073" s="241" t="n"/>
      <c r="AB3073" s="237" t="n"/>
    </row>
    <row r="3074" ht="15" customHeight="1" s="283">
      <c r="A3074" s="109" t="n"/>
      <c r="B3074" s="222" t="n"/>
      <c r="C3074" s="223" t="n"/>
      <c r="D3074" s="223" t="n"/>
      <c r="E3074" s="223" t="n"/>
      <c r="F3074" s="223" t="n"/>
      <c r="G3074" s="223" t="n"/>
      <c r="H3074" s="223" t="n"/>
      <c r="I3074" s="258" t="n"/>
      <c r="J3074" s="186" t="n"/>
      <c r="K3074" s="223" t="n"/>
      <c r="L3074" s="264" t="n"/>
      <c r="M3074" s="265" t="n"/>
      <c r="N3074" s="223" t="n"/>
      <c r="O3074" s="223" t="n"/>
      <c r="P3074" s="223" t="n"/>
      <c r="Q3074" s="223" t="n"/>
      <c r="R3074" s="223" t="n"/>
      <c r="S3074" s="223" t="n"/>
      <c r="T3074" s="223" t="n"/>
      <c r="U3074" s="86" t="n"/>
      <c r="V3074" s="86" t="n"/>
      <c r="W3074" s="223" t="n"/>
      <c r="X3074" s="223" t="n"/>
      <c r="Y3074" s="262" t="n"/>
      <c r="Z3074" s="226" t="n"/>
      <c r="AA3074" s="241" t="n"/>
      <c r="AB3074" s="237" t="n"/>
    </row>
    <row r="3075" ht="15" customHeight="1" s="283">
      <c r="A3075" s="109" t="n"/>
      <c r="B3075" s="222" t="n"/>
      <c r="C3075" s="223" t="n"/>
      <c r="D3075" s="223" t="n"/>
      <c r="E3075" s="223" t="n"/>
      <c r="F3075" s="223" t="n"/>
      <c r="G3075" s="223" t="n"/>
      <c r="H3075" s="223" t="n"/>
      <c r="I3075" s="258" t="n"/>
      <c r="J3075" s="186" t="n"/>
      <c r="K3075" s="223" t="n"/>
      <c r="L3075" s="223" t="n"/>
      <c r="M3075" s="259" t="n"/>
      <c r="N3075" s="223" t="n"/>
      <c r="O3075" s="223" t="n"/>
      <c r="P3075" s="223" t="n"/>
      <c r="Q3075" s="223" t="n"/>
      <c r="R3075" s="223" t="n"/>
      <c r="S3075" s="223" t="n"/>
      <c r="T3075" s="223" t="n"/>
      <c r="U3075" s="86" t="n"/>
      <c r="V3075" s="86" t="n"/>
      <c r="W3075" s="223" t="n"/>
      <c r="X3075" s="223" t="n"/>
      <c r="Y3075" s="262" t="n"/>
      <c r="Z3075" s="226" t="n"/>
      <c r="AA3075" s="241" t="n"/>
      <c r="AB3075" s="237" t="n"/>
    </row>
    <row r="3076" ht="15" customHeight="1" s="283">
      <c r="A3076" s="109" t="n"/>
      <c r="B3076" s="222" t="n"/>
      <c r="C3076" s="223" t="n"/>
      <c r="D3076" s="223" t="n"/>
      <c r="E3076" s="223" t="n"/>
      <c r="F3076" s="223" t="n"/>
      <c r="G3076" s="223" t="n"/>
      <c r="H3076" s="223" t="n"/>
      <c r="I3076" s="258" t="n"/>
      <c r="J3076" s="186" t="n"/>
      <c r="K3076" s="223" t="n"/>
      <c r="L3076" s="264" t="n"/>
      <c r="M3076" s="265" t="n"/>
      <c r="N3076" s="223" t="n"/>
      <c r="O3076" s="223" t="n"/>
      <c r="P3076" s="223" t="n"/>
      <c r="Q3076" s="223" t="n"/>
      <c r="R3076" s="223" t="n"/>
      <c r="S3076" s="223" t="n"/>
      <c r="T3076" s="223" t="n"/>
      <c r="U3076" s="86" t="n"/>
      <c r="V3076" s="86" t="n"/>
      <c r="W3076" s="223" t="n"/>
      <c r="X3076" s="223" t="n"/>
      <c r="Y3076" s="262" t="n"/>
      <c r="Z3076" s="226" t="n"/>
      <c r="AA3076" s="241" t="n"/>
      <c r="AB3076" s="237" t="n"/>
    </row>
    <row r="3077" ht="15" customHeight="1" s="283">
      <c r="A3077" s="109" t="n"/>
      <c r="B3077" s="222" t="n"/>
      <c r="C3077" s="223" t="n"/>
      <c r="D3077" s="223" t="n"/>
      <c r="E3077" s="223" t="n"/>
      <c r="F3077" s="223" t="n"/>
      <c r="G3077" s="223" t="n"/>
      <c r="H3077" s="223" t="n"/>
      <c r="I3077" s="258" t="n"/>
      <c r="J3077" s="186" t="n"/>
      <c r="K3077" s="223" t="n"/>
      <c r="L3077" s="264" t="n"/>
      <c r="M3077" s="265" t="n"/>
      <c r="N3077" s="223" t="n"/>
      <c r="O3077" s="223" t="n"/>
      <c r="P3077" s="223" t="n"/>
      <c r="Q3077" s="223" t="n"/>
      <c r="R3077" s="223" t="n"/>
      <c r="S3077" s="223" t="n"/>
      <c r="T3077" s="223" t="n"/>
      <c r="U3077" s="86" t="n"/>
      <c r="V3077" s="86" t="n"/>
      <c r="W3077" s="223" t="n"/>
      <c r="X3077" s="223" t="n"/>
      <c r="Y3077" s="262" t="n"/>
      <c r="Z3077" s="226" t="n"/>
      <c r="AA3077" s="241" t="n"/>
      <c r="AB3077" s="237" t="n"/>
    </row>
    <row r="3078" ht="15" customHeight="1" s="283">
      <c r="A3078" s="109" t="n"/>
      <c r="B3078" s="222" t="n"/>
      <c r="C3078" s="223" t="n"/>
      <c r="D3078" s="223" t="n"/>
      <c r="E3078" s="223" t="n"/>
      <c r="F3078" s="223" t="n"/>
      <c r="G3078" s="223" t="n"/>
      <c r="H3078" s="223" t="n"/>
      <c r="I3078" s="258" t="n"/>
      <c r="J3078" s="186" t="n"/>
      <c r="K3078" s="223" t="n"/>
      <c r="L3078" s="264" t="n"/>
      <c r="M3078" s="265" t="n"/>
      <c r="N3078" s="223" t="n"/>
      <c r="O3078" s="223" t="n"/>
      <c r="P3078" s="223" t="n"/>
      <c r="Q3078" s="223" t="n"/>
      <c r="R3078" s="223" t="n"/>
      <c r="S3078" s="223" t="n"/>
      <c r="T3078" s="223" t="n"/>
      <c r="U3078" s="86" t="n"/>
      <c r="V3078" s="86" t="n"/>
      <c r="W3078" s="223" t="n"/>
      <c r="X3078" s="223" t="n"/>
      <c r="Y3078" s="262" t="n"/>
      <c r="Z3078" s="226" t="n"/>
      <c r="AA3078" s="241" t="n"/>
      <c r="AB3078" s="237" t="n"/>
    </row>
    <row r="3079" ht="15" customHeight="1" s="283">
      <c r="A3079" s="109" t="n"/>
      <c r="B3079" s="222" t="n"/>
      <c r="C3079" s="223" t="n"/>
      <c r="D3079" s="223" t="n"/>
      <c r="E3079" s="223" t="n"/>
      <c r="F3079" s="223" t="n"/>
      <c r="G3079" s="223" t="n"/>
      <c r="H3079" s="223" t="n"/>
      <c r="I3079" s="258" t="n"/>
      <c r="J3079" s="186" t="n"/>
      <c r="K3079" s="223" t="n"/>
      <c r="L3079" s="264" t="n"/>
      <c r="M3079" s="265" t="n"/>
      <c r="N3079" s="223" t="n"/>
      <c r="O3079" s="223" t="n"/>
      <c r="P3079" s="223" t="n"/>
      <c r="Q3079" s="223" t="n"/>
      <c r="R3079" s="223" t="n"/>
      <c r="S3079" s="223" t="n"/>
      <c r="T3079" s="223" t="n"/>
      <c r="U3079" s="86" t="n"/>
      <c r="V3079" s="86" t="n"/>
      <c r="W3079" s="223" t="n"/>
      <c r="X3079" s="223" t="n"/>
      <c r="Y3079" s="262" t="n"/>
      <c r="Z3079" s="226" t="n"/>
      <c r="AA3079" s="241" t="n"/>
      <c r="AB3079" s="237" t="n"/>
    </row>
    <row r="3080" ht="15" customHeight="1" s="283">
      <c r="A3080" s="109" t="n"/>
      <c r="B3080" s="222" t="n"/>
      <c r="C3080" s="223" t="n"/>
      <c r="D3080" s="223" t="n"/>
      <c r="E3080" s="223" t="n"/>
      <c r="F3080" s="223" t="n"/>
      <c r="G3080" s="223" t="n"/>
      <c r="H3080" s="223" t="n"/>
      <c r="I3080" s="258" t="n"/>
      <c r="J3080" s="186" t="n"/>
      <c r="K3080" s="223" t="n"/>
      <c r="L3080" s="264" t="n"/>
      <c r="M3080" s="265" t="n"/>
      <c r="N3080" s="223" t="n"/>
      <c r="O3080" s="223" t="n"/>
      <c r="P3080" s="223" t="n"/>
      <c r="Q3080" s="223" t="n"/>
      <c r="R3080" s="223" t="n"/>
      <c r="S3080" s="223" t="n"/>
      <c r="T3080" s="223" t="n"/>
      <c r="U3080" s="86" t="n"/>
      <c r="V3080" s="86" t="n"/>
      <c r="W3080" s="223" t="n"/>
      <c r="X3080" s="223" t="n"/>
      <c r="Y3080" s="262" t="n"/>
      <c r="Z3080" s="226" t="n"/>
      <c r="AA3080" s="241" t="n"/>
      <c r="AB3080" s="237" t="n"/>
    </row>
    <row r="3081" ht="15" customHeight="1" s="283">
      <c r="A3081" s="109" t="n"/>
      <c r="B3081" s="222" t="n"/>
      <c r="C3081" s="223" t="n"/>
      <c r="D3081" s="223" t="n"/>
      <c r="E3081" s="223" t="n"/>
      <c r="F3081" s="223" t="n"/>
      <c r="G3081" s="223" t="n"/>
      <c r="H3081" s="223" t="n"/>
      <c r="I3081" s="258" t="n"/>
      <c r="J3081" s="186" t="n"/>
      <c r="K3081" s="223" t="n"/>
      <c r="L3081" s="264" t="n"/>
      <c r="M3081" s="265" t="n"/>
      <c r="N3081" s="223" t="n"/>
      <c r="O3081" s="223" t="n"/>
      <c r="P3081" s="223" t="n"/>
      <c r="Q3081" s="223" t="n"/>
      <c r="R3081" s="223" t="n"/>
      <c r="S3081" s="223" t="n"/>
      <c r="T3081" s="223" t="n"/>
      <c r="U3081" s="86" t="n"/>
      <c r="V3081" s="86" t="n"/>
      <c r="W3081" s="223" t="n"/>
      <c r="X3081" s="223" t="n"/>
      <c r="Y3081" s="262" t="n"/>
      <c r="Z3081" s="226" t="n"/>
      <c r="AA3081" s="241" t="n"/>
      <c r="AB3081" s="237" t="n"/>
    </row>
    <row r="3082" ht="15" customHeight="1" s="283">
      <c r="A3082" s="109" t="n"/>
      <c r="B3082" s="222" t="n"/>
      <c r="C3082" s="223" t="n"/>
      <c r="D3082" s="223" t="n"/>
      <c r="E3082" s="223" t="n"/>
      <c r="F3082" s="223" t="n"/>
      <c r="G3082" s="223" t="n"/>
      <c r="H3082" s="223" t="n"/>
      <c r="I3082" s="258" t="n"/>
      <c r="J3082" s="186" t="n"/>
      <c r="K3082" s="223" t="n"/>
      <c r="L3082" s="264" t="n"/>
      <c r="M3082" s="265" t="n"/>
      <c r="N3082" s="223" t="n"/>
      <c r="O3082" s="223" t="n"/>
      <c r="P3082" s="223" t="n"/>
      <c r="Q3082" s="223" t="n"/>
      <c r="R3082" s="223" t="n"/>
      <c r="S3082" s="223" t="n"/>
      <c r="T3082" s="223" t="n"/>
      <c r="U3082" s="86" t="n"/>
      <c r="V3082" s="86" t="n"/>
      <c r="W3082" s="223" t="n"/>
      <c r="X3082" s="223" t="n"/>
      <c r="Y3082" s="262" t="n"/>
      <c r="Z3082" s="226" t="n"/>
      <c r="AA3082" s="241" t="n"/>
      <c r="AB3082" s="237" t="n"/>
    </row>
    <row r="3083" ht="15" customHeight="1" s="283">
      <c r="A3083" s="109" t="n"/>
      <c r="B3083" s="222" t="n"/>
      <c r="C3083" s="223" t="n"/>
      <c r="D3083" s="223" t="n"/>
      <c r="E3083" s="223" t="n"/>
      <c r="F3083" s="223" t="n"/>
      <c r="G3083" s="223" t="n"/>
      <c r="H3083" s="223" t="n"/>
      <c r="I3083" s="258" t="n"/>
      <c r="J3083" s="186" t="n"/>
      <c r="K3083" s="223" t="n"/>
      <c r="L3083" s="264" t="n"/>
      <c r="M3083" s="265" t="n"/>
      <c r="N3083" s="223" t="n"/>
      <c r="O3083" s="223" t="n"/>
      <c r="P3083" s="223" t="n"/>
      <c r="Q3083" s="223" t="n"/>
      <c r="R3083" s="223" t="n"/>
      <c r="S3083" s="223" t="n"/>
      <c r="T3083" s="223" t="n"/>
      <c r="U3083" s="86" t="n"/>
      <c r="V3083" s="86" t="n"/>
      <c r="W3083" s="223" t="n"/>
      <c r="X3083" s="223" t="n"/>
      <c r="Y3083" s="262" t="n"/>
      <c r="Z3083" s="226" t="n"/>
      <c r="AA3083" s="241" t="n"/>
      <c r="AB3083" s="237" t="n"/>
    </row>
    <row r="3084" ht="15" customHeight="1" s="283">
      <c r="A3084" s="109" t="n"/>
      <c r="B3084" s="222" t="n"/>
      <c r="C3084" s="223" t="n"/>
      <c r="D3084" s="223" t="n"/>
      <c r="E3084" s="223" t="n"/>
      <c r="F3084" s="223" t="n"/>
      <c r="G3084" s="223" t="n"/>
      <c r="H3084" s="223" t="n"/>
      <c r="I3084" s="258" t="n"/>
      <c r="J3084" s="186" t="n"/>
      <c r="K3084" s="223" t="n"/>
      <c r="L3084" s="264" t="n"/>
      <c r="M3084" s="265" t="n"/>
      <c r="N3084" s="223" t="n"/>
      <c r="O3084" s="223" t="n"/>
      <c r="P3084" s="223" t="n"/>
      <c r="Q3084" s="223" t="n"/>
      <c r="R3084" s="223" t="n"/>
      <c r="S3084" s="223" t="n"/>
      <c r="T3084" s="223" t="n"/>
      <c r="U3084" s="86" t="n"/>
      <c r="V3084" s="86" t="n"/>
      <c r="W3084" s="223" t="n"/>
      <c r="X3084" s="223" t="n"/>
      <c r="Y3084" s="262" t="n"/>
      <c r="Z3084" s="226" t="n"/>
      <c r="AA3084" s="241" t="n"/>
      <c r="AB3084" s="237" t="n"/>
    </row>
    <row r="3085" ht="15" customHeight="1" s="283">
      <c r="A3085" s="109" t="n"/>
      <c r="B3085" s="222" t="n"/>
      <c r="C3085" s="223" t="n"/>
      <c r="D3085" s="223" t="n"/>
      <c r="E3085" s="223" t="n"/>
      <c r="F3085" s="223" t="n"/>
      <c r="G3085" s="223" t="n"/>
      <c r="H3085" s="223" t="n"/>
      <c r="I3085" s="258" t="n"/>
      <c r="J3085" s="186" t="n"/>
      <c r="K3085" s="223" t="n"/>
      <c r="L3085" s="264" t="n"/>
      <c r="M3085" s="265" t="n"/>
      <c r="N3085" s="223" t="n"/>
      <c r="O3085" s="223" t="n"/>
      <c r="P3085" s="223" t="n"/>
      <c r="Q3085" s="223" t="n"/>
      <c r="R3085" s="223" t="n"/>
      <c r="S3085" s="223" t="n"/>
      <c r="T3085" s="223" t="n"/>
      <c r="U3085" s="86" t="n"/>
      <c r="V3085" s="86" t="n"/>
      <c r="W3085" s="223" t="n"/>
      <c r="X3085" s="223" t="n"/>
      <c r="Y3085" s="262" t="n"/>
      <c r="Z3085" s="226" t="n"/>
      <c r="AA3085" s="241" t="n"/>
      <c r="AB3085" s="237" t="n"/>
    </row>
    <row r="3086" ht="15" customHeight="1" s="283">
      <c r="A3086" s="109" t="n"/>
      <c r="B3086" s="222" t="n"/>
      <c r="C3086" s="223" t="n"/>
      <c r="D3086" s="223" t="n"/>
      <c r="E3086" s="223" t="n"/>
      <c r="F3086" s="223" t="n"/>
      <c r="G3086" s="223" t="n"/>
      <c r="H3086" s="223" t="n"/>
      <c r="I3086" s="258" t="n"/>
      <c r="J3086" s="186" t="n"/>
      <c r="K3086" s="223" t="n"/>
      <c r="L3086" s="264" t="n"/>
      <c r="M3086" s="265" t="n"/>
      <c r="N3086" s="223" t="n"/>
      <c r="O3086" s="223" t="n"/>
      <c r="P3086" s="223" t="n"/>
      <c r="Q3086" s="223" t="n"/>
      <c r="R3086" s="223" t="n"/>
      <c r="S3086" s="223" t="n"/>
      <c r="T3086" s="223" t="n"/>
      <c r="U3086" s="86" t="n"/>
      <c r="V3086" s="86" t="n"/>
      <c r="W3086" s="223" t="n"/>
      <c r="X3086" s="223" t="n"/>
      <c r="Y3086" s="262" t="n"/>
      <c r="Z3086" s="226" t="n"/>
      <c r="AA3086" s="241" t="n"/>
      <c r="AB3086" s="237" t="n"/>
    </row>
    <row r="3087" ht="15" customHeight="1" s="283">
      <c r="A3087" s="109" t="n"/>
      <c r="B3087" s="222" t="n"/>
      <c r="C3087" s="223" t="n"/>
      <c r="D3087" s="223" t="n"/>
      <c r="E3087" s="223" t="n"/>
      <c r="F3087" s="223" t="n"/>
      <c r="G3087" s="223" t="n"/>
      <c r="H3087" s="223" t="n"/>
      <c r="I3087" s="258" t="n"/>
      <c r="J3087" s="186" t="n"/>
      <c r="K3087" s="223" t="n"/>
      <c r="L3087" s="264" t="n"/>
      <c r="M3087" s="265" t="n"/>
      <c r="N3087" s="223" t="n"/>
      <c r="O3087" s="223" t="n"/>
      <c r="P3087" s="223" t="n"/>
      <c r="Q3087" s="223" t="n"/>
      <c r="R3087" s="223" t="n"/>
      <c r="S3087" s="223" t="n"/>
      <c r="T3087" s="223" t="n"/>
      <c r="U3087" s="86" t="n"/>
      <c r="V3087" s="86" t="n"/>
      <c r="W3087" s="223" t="n"/>
      <c r="X3087" s="223" t="n"/>
      <c r="Y3087" s="262" t="n"/>
      <c r="Z3087" s="226" t="n"/>
      <c r="AA3087" s="241" t="n"/>
      <c r="AB3087" s="237" t="n"/>
    </row>
    <row r="3088" ht="15" customHeight="1" s="283">
      <c r="A3088" s="109" t="n"/>
      <c r="B3088" s="222" t="n"/>
      <c r="C3088" s="223" t="n"/>
      <c r="D3088" s="223" t="n"/>
      <c r="E3088" s="223" t="n"/>
      <c r="F3088" s="223" t="n"/>
      <c r="G3088" s="223" t="n"/>
      <c r="H3088" s="223" t="n"/>
      <c r="I3088" s="258" t="n"/>
      <c r="J3088" s="186" t="n"/>
      <c r="K3088" s="223" t="n"/>
      <c r="L3088" s="264" t="n"/>
      <c r="M3088" s="265" t="n"/>
      <c r="N3088" s="223" t="n"/>
      <c r="O3088" s="223" t="n"/>
      <c r="P3088" s="223" t="n"/>
      <c r="Q3088" s="223" t="n"/>
      <c r="R3088" s="223" t="n"/>
      <c r="S3088" s="223" t="n"/>
      <c r="T3088" s="223" t="n"/>
      <c r="U3088" s="86" t="n"/>
      <c r="V3088" s="86" t="n"/>
      <c r="W3088" s="223" t="n"/>
      <c r="X3088" s="223" t="n"/>
      <c r="Y3088" s="262" t="n"/>
      <c r="Z3088" s="226" t="n"/>
      <c r="AA3088" s="241" t="n"/>
      <c r="AB3088" s="237" t="n"/>
    </row>
    <row r="3089" ht="15" customHeight="1" s="283">
      <c r="A3089" s="109" t="n"/>
      <c r="B3089" s="222" t="n"/>
      <c r="C3089" s="223" t="n"/>
      <c r="D3089" s="223" t="n"/>
      <c r="E3089" s="223" t="n"/>
      <c r="F3089" s="223" t="n"/>
      <c r="G3089" s="223" t="n"/>
      <c r="H3089" s="223" t="n"/>
      <c r="I3089" s="258" t="n"/>
      <c r="J3089" s="186" t="n"/>
      <c r="K3089" s="223" t="n"/>
      <c r="L3089" s="264" t="n"/>
      <c r="M3089" s="265" t="n"/>
      <c r="N3089" s="223" t="n"/>
      <c r="O3089" s="223" t="n"/>
      <c r="P3089" s="223" t="n"/>
      <c r="Q3089" s="223" t="n"/>
      <c r="R3089" s="223" t="n"/>
      <c r="S3089" s="223" t="n"/>
      <c r="T3089" s="223" t="n"/>
      <c r="U3089" s="86" t="n"/>
      <c r="V3089" s="86" t="n"/>
      <c r="W3089" s="223" t="n"/>
      <c r="X3089" s="223" t="n"/>
      <c r="Y3089" s="262" t="n"/>
      <c r="Z3089" s="226" t="n"/>
      <c r="AA3089" s="241" t="n"/>
      <c r="AB3089" s="237" t="n"/>
    </row>
    <row r="3090" ht="15" customHeight="1" s="283">
      <c r="A3090" s="109" t="n"/>
      <c r="B3090" s="222" t="n"/>
      <c r="C3090" s="223" t="n"/>
      <c r="D3090" s="223" t="n"/>
      <c r="E3090" s="223" t="n"/>
      <c r="F3090" s="223" t="n"/>
      <c r="G3090" s="223" t="n"/>
      <c r="H3090" s="223" t="n"/>
      <c r="I3090" s="258" t="n"/>
      <c r="J3090" s="186" t="n"/>
      <c r="K3090" s="223" t="n"/>
      <c r="L3090" s="264" t="n"/>
      <c r="M3090" s="265" t="n"/>
      <c r="N3090" s="223" t="n"/>
      <c r="O3090" s="223" t="n"/>
      <c r="P3090" s="223" t="n"/>
      <c r="Q3090" s="223" t="n"/>
      <c r="R3090" s="223" t="n"/>
      <c r="S3090" s="223" t="n"/>
      <c r="T3090" s="223" t="n"/>
      <c r="U3090" s="86" t="n"/>
      <c r="V3090" s="86" t="n"/>
      <c r="W3090" s="223" t="n"/>
      <c r="X3090" s="223" t="n"/>
      <c r="Y3090" s="262" t="n"/>
      <c r="Z3090" s="226" t="n"/>
      <c r="AA3090" s="241" t="n"/>
      <c r="AB3090" s="237" t="n"/>
    </row>
    <row r="3091" ht="15" customHeight="1" s="283">
      <c r="A3091" s="109" t="n"/>
      <c r="B3091" s="222" t="n"/>
      <c r="C3091" s="223" t="n"/>
      <c r="D3091" s="223" t="n"/>
      <c r="E3091" s="223" t="n"/>
      <c r="F3091" s="223" t="n"/>
      <c r="G3091" s="223" t="n"/>
      <c r="H3091" s="223" t="n"/>
      <c r="I3091" s="258" t="n"/>
      <c r="J3091" s="186" t="n"/>
      <c r="K3091" s="223" t="n"/>
      <c r="L3091" s="264" t="n"/>
      <c r="M3091" s="265" t="n"/>
      <c r="N3091" s="223" t="n"/>
      <c r="O3091" s="223" t="n"/>
      <c r="P3091" s="223" t="n"/>
      <c r="Q3091" s="223" t="n"/>
      <c r="R3091" s="223" t="n"/>
      <c r="S3091" s="223" t="n"/>
      <c r="T3091" s="223" t="n"/>
      <c r="U3091" s="86" t="n"/>
      <c r="V3091" s="86" t="n"/>
      <c r="W3091" s="223" t="n"/>
      <c r="X3091" s="223" t="n"/>
      <c r="Y3091" s="262" t="n"/>
      <c r="Z3091" s="226" t="n"/>
      <c r="AA3091" s="241" t="n"/>
      <c r="AB3091" s="237" t="n"/>
    </row>
    <row r="3092" ht="15" customHeight="1" s="283">
      <c r="A3092" s="109" t="n"/>
      <c r="B3092" s="222" t="n"/>
      <c r="C3092" s="223" t="n"/>
      <c r="D3092" s="223" t="n"/>
      <c r="E3092" s="223" t="n"/>
      <c r="F3092" s="223" t="n"/>
      <c r="G3092" s="223" t="n"/>
      <c r="H3092" s="223" t="n"/>
      <c r="I3092" s="258" t="n"/>
      <c r="J3092" s="186" t="n"/>
      <c r="K3092" s="223" t="n"/>
      <c r="L3092" s="264" t="n"/>
      <c r="M3092" s="265" t="n"/>
      <c r="N3092" s="223" t="n"/>
      <c r="O3092" s="223" t="n"/>
      <c r="P3092" s="223" t="n"/>
      <c r="Q3092" s="223" t="n"/>
      <c r="R3092" s="223" t="n"/>
      <c r="S3092" s="223" t="n"/>
      <c r="T3092" s="223" t="n"/>
      <c r="U3092" s="86" t="n"/>
      <c r="V3092" s="86" t="n"/>
      <c r="W3092" s="223" t="n"/>
      <c r="X3092" s="223" t="n"/>
      <c r="Y3092" s="262" t="n"/>
      <c r="Z3092" s="226" t="n"/>
      <c r="AA3092" s="241" t="n"/>
      <c r="AB3092" s="237" t="n"/>
    </row>
    <row r="3093" ht="15" customHeight="1" s="283">
      <c r="A3093" s="109" t="n"/>
      <c r="B3093" s="222" t="n"/>
      <c r="C3093" s="223" t="n"/>
      <c r="D3093" s="223" t="n"/>
      <c r="E3093" s="223" t="n"/>
      <c r="F3093" s="223" t="n"/>
      <c r="G3093" s="223" t="n"/>
      <c r="H3093" s="223" t="n"/>
      <c r="I3093" s="258" t="n"/>
      <c r="J3093" s="186" t="n"/>
      <c r="K3093" s="223" t="n"/>
      <c r="L3093" s="264" t="n"/>
      <c r="M3093" s="265" t="n"/>
      <c r="N3093" s="223" t="n"/>
      <c r="O3093" s="223" t="n"/>
      <c r="P3093" s="223" t="n"/>
      <c r="Q3093" s="223" t="n"/>
      <c r="R3093" s="223" t="n"/>
      <c r="S3093" s="223" t="n"/>
      <c r="T3093" s="223" t="n"/>
      <c r="U3093" s="86" t="n"/>
      <c r="V3093" s="86" t="n"/>
      <c r="W3093" s="223" t="n"/>
      <c r="X3093" s="223" t="n"/>
      <c r="Y3093" s="262" t="n"/>
      <c r="Z3093" s="226" t="n"/>
      <c r="AA3093" s="241" t="n"/>
      <c r="AB3093" s="237" t="n"/>
    </row>
    <row r="3094" ht="15" customHeight="1" s="283">
      <c r="A3094" s="109" t="n"/>
      <c r="B3094" s="222" t="n"/>
      <c r="C3094" s="223" t="n"/>
      <c r="D3094" s="223" t="n"/>
      <c r="E3094" s="223" t="n"/>
      <c r="F3094" s="223" t="n"/>
      <c r="G3094" s="223" t="n"/>
      <c r="H3094" s="223" t="n"/>
      <c r="I3094" s="258" t="n"/>
      <c r="J3094" s="186" t="n"/>
      <c r="K3094" s="223" t="n"/>
      <c r="L3094" s="264" t="n"/>
      <c r="M3094" s="265" t="n"/>
      <c r="N3094" s="223" t="n"/>
      <c r="O3094" s="223" t="n"/>
      <c r="P3094" s="223" t="n"/>
      <c r="Q3094" s="223" t="n"/>
      <c r="R3094" s="223" t="n"/>
      <c r="S3094" s="223" t="n"/>
      <c r="T3094" s="223" t="n"/>
      <c r="U3094" s="86" t="n"/>
      <c r="V3094" s="86" t="n"/>
      <c r="W3094" s="223" t="n"/>
      <c r="X3094" s="223" t="n"/>
      <c r="Y3094" s="262" t="n"/>
      <c r="Z3094" s="226" t="n"/>
      <c r="AA3094" s="241" t="n"/>
      <c r="AB3094" s="237" t="n"/>
    </row>
    <row r="3095" ht="15" customHeight="1" s="283">
      <c r="A3095" s="109" t="n"/>
      <c r="B3095" s="222" t="n"/>
      <c r="C3095" s="223" t="n"/>
      <c r="D3095" s="223" t="n"/>
      <c r="E3095" s="223" t="n"/>
      <c r="F3095" s="223" t="n"/>
      <c r="G3095" s="223" t="n"/>
      <c r="H3095" s="223" t="n"/>
      <c r="I3095" s="258" t="n"/>
      <c r="J3095" s="186" t="n"/>
      <c r="K3095" s="223" t="n"/>
      <c r="L3095" s="264" t="n"/>
      <c r="M3095" s="265" t="n"/>
      <c r="N3095" s="223" t="n"/>
      <c r="O3095" s="223" t="n"/>
      <c r="P3095" s="223" t="n"/>
      <c r="Q3095" s="223" t="n"/>
      <c r="R3095" s="223" t="n"/>
      <c r="S3095" s="223" t="n"/>
      <c r="T3095" s="223" t="n"/>
      <c r="U3095" s="86" t="n"/>
      <c r="V3095" s="86" t="n"/>
      <c r="W3095" s="223" t="n"/>
      <c r="X3095" s="223" t="n"/>
      <c r="Y3095" s="262" t="n"/>
      <c r="Z3095" s="226" t="n"/>
      <c r="AA3095" s="241" t="n"/>
      <c r="AB3095" s="237" t="n"/>
    </row>
    <row r="3096" ht="15" customHeight="1" s="283">
      <c r="A3096" s="109" t="n"/>
      <c r="B3096" s="222" t="n"/>
      <c r="C3096" s="223" t="n"/>
      <c r="D3096" s="223" t="n"/>
      <c r="E3096" s="223" t="n"/>
      <c r="F3096" s="223" t="n"/>
      <c r="G3096" s="223" t="n"/>
      <c r="H3096" s="223" t="n"/>
      <c r="I3096" s="258" t="n"/>
      <c r="J3096" s="186" t="n"/>
      <c r="K3096" s="223" t="n"/>
      <c r="L3096" s="264" t="n"/>
      <c r="M3096" s="265" t="n"/>
      <c r="N3096" s="223" t="n"/>
      <c r="O3096" s="223" t="n"/>
      <c r="P3096" s="223" t="n"/>
      <c r="Q3096" s="223" t="n"/>
      <c r="R3096" s="223" t="n"/>
      <c r="S3096" s="223" t="n"/>
      <c r="T3096" s="223" t="n"/>
      <c r="U3096" s="86" t="n"/>
      <c r="V3096" s="86" t="n"/>
      <c r="W3096" s="223" t="n"/>
      <c r="X3096" s="223" t="n"/>
      <c r="Y3096" s="262" t="n"/>
      <c r="Z3096" s="226" t="n"/>
      <c r="AA3096" s="241" t="n"/>
      <c r="AB3096" s="237" t="n"/>
    </row>
    <row r="3097" ht="15" customHeight="1" s="283">
      <c r="A3097" s="109" t="n"/>
      <c r="B3097" s="222" t="n"/>
      <c r="C3097" s="223" t="n"/>
      <c r="D3097" s="223" t="n"/>
      <c r="E3097" s="223" t="n"/>
      <c r="F3097" s="223" t="n"/>
      <c r="G3097" s="223" t="n"/>
      <c r="H3097" s="223" t="n"/>
      <c r="I3097" s="258" t="n"/>
      <c r="J3097" s="186" t="n"/>
      <c r="K3097" s="223" t="n"/>
      <c r="L3097" s="264" t="n"/>
      <c r="M3097" s="265" t="n"/>
      <c r="N3097" s="223" t="n"/>
      <c r="O3097" s="223" t="n"/>
      <c r="P3097" s="223" t="n"/>
      <c r="Q3097" s="223" t="n"/>
      <c r="R3097" s="223" t="n"/>
      <c r="S3097" s="223" t="n"/>
      <c r="T3097" s="223" t="n"/>
      <c r="U3097" s="86" t="n"/>
      <c r="V3097" s="86" t="n"/>
      <c r="W3097" s="223" t="n"/>
      <c r="X3097" s="223" t="n"/>
      <c r="Y3097" s="262" t="n"/>
      <c r="Z3097" s="226" t="n"/>
      <c r="AA3097" s="241" t="n"/>
      <c r="AB3097" s="237" t="n"/>
    </row>
    <row r="3098" ht="15" customHeight="1" s="283">
      <c r="A3098" s="109" t="n"/>
      <c r="B3098" s="222" t="n"/>
      <c r="C3098" s="223" t="n"/>
      <c r="D3098" s="223" t="n"/>
      <c r="E3098" s="223" t="n"/>
      <c r="F3098" s="223" t="n"/>
      <c r="G3098" s="223" t="n"/>
      <c r="H3098" s="223" t="n"/>
      <c r="I3098" s="258" t="n"/>
      <c r="J3098" s="186" t="n"/>
      <c r="K3098" s="223" t="n"/>
      <c r="L3098" s="264" t="n"/>
      <c r="M3098" s="265" t="n"/>
      <c r="N3098" s="223" t="n"/>
      <c r="O3098" s="223" t="n"/>
      <c r="P3098" s="223" t="n"/>
      <c r="Q3098" s="223" t="n"/>
      <c r="R3098" s="223" t="n"/>
      <c r="S3098" s="223" t="n"/>
      <c r="T3098" s="223" t="n"/>
      <c r="U3098" s="86" t="n"/>
      <c r="V3098" s="86" t="n"/>
      <c r="W3098" s="223" t="n"/>
      <c r="X3098" s="223" t="n"/>
      <c r="Y3098" s="262" t="n"/>
      <c r="Z3098" s="226" t="n"/>
      <c r="AA3098" s="241" t="n"/>
      <c r="AB3098" s="237" t="n"/>
    </row>
    <row r="3099" ht="15" customHeight="1" s="283">
      <c r="A3099" s="109" t="n"/>
      <c r="B3099" s="222" t="n"/>
      <c r="C3099" s="223" t="n"/>
      <c r="D3099" s="223" t="n"/>
      <c r="E3099" s="223" t="n"/>
      <c r="F3099" s="223" t="n"/>
      <c r="G3099" s="223" t="n"/>
      <c r="H3099" s="223" t="n"/>
      <c r="I3099" s="258" t="n"/>
      <c r="J3099" s="186" t="n"/>
      <c r="K3099" s="223" t="n"/>
      <c r="L3099" s="264" t="n"/>
      <c r="M3099" s="265" t="n"/>
      <c r="N3099" s="223" t="n"/>
      <c r="O3099" s="223" t="n"/>
      <c r="P3099" s="223" t="n"/>
      <c r="Q3099" s="223" t="n"/>
      <c r="R3099" s="223" t="n"/>
      <c r="S3099" s="223" t="n"/>
      <c r="T3099" s="223" t="n"/>
      <c r="U3099" s="86" t="n"/>
      <c r="V3099" s="86" t="n"/>
      <c r="W3099" s="223" t="n"/>
      <c r="X3099" s="223" t="n"/>
      <c r="Y3099" s="262" t="n"/>
      <c r="Z3099" s="226" t="n"/>
      <c r="AA3099" s="241" t="n"/>
      <c r="AB3099" s="237" t="n"/>
    </row>
    <row r="3100" ht="15" customHeight="1" s="283">
      <c r="A3100" s="109" t="n"/>
      <c r="B3100" s="222" t="n"/>
      <c r="C3100" s="223" t="n"/>
      <c r="D3100" s="223" t="n"/>
      <c r="E3100" s="223" t="n"/>
      <c r="F3100" s="223" t="n"/>
      <c r="G3100" s="223" t="n"/>
      <c r="H3100" s="223" t="n"/>
      <c r="I3100" s="258" t="n"/>
      <c r="J3100" s="186" t="n"/>
      <c r="K3100" s="223" t="n"/>
      <c r="L3100" s="264" t="n"/>
      <c r="M3100" s="265" t="n"/>
      <c r="N3100" s="223" t="n"/>
      <c r="O3100" s="223" t="n"/>
      <c r="P3100" s="223" t="n"/>
      <c r="Q3100" s="223" t="n"/>
      <c r="R3100" s="223" t="n"/>
      <c r="S3100" s="223" t="n"/>
      <c r="T3100" s="223" t="n"/>
      <c r="U3100" s="86" t="n"/>
      <c r="V3100" s="86" t="n"/>
      <c r="W3100" s="223" t="n"/>
      <c r="X3100" s="223" t="n"/>
      <c r="Y3100" s="262" t="n"/>
      <c r="Z3100" s="226" t="n"/>
      <c r="AA3100" s="241" t="n"/>
      <c r="AB3100" s="237" t="n"/>
    </row>
    <row r="3101" ht="15" customHeight="1" s="283">
      <c r="A3101" s="109" t="n"/>
      <c r="B3101" s="222" t="n"/>
      <c r="C3101" s="223" t="n"/>
      <c r="D3101" s="223" t="n"/>
      <c r="E3101" s="223" t="n"/>
      <c r="F3101" s="223" t="n"/>
      <c r="G3101" s="223" t="n"/>
      <c r="H3101" s="223" t="n"/>
      <c r="I3101" s="258" t="n"/>
      <c r="J3101" s="186" t="n"/>
      <c r="K3101" s="223" t="n"/>
      <c r="L3101" s="264" t="n"/>
      <c r="M3101" s="265" t="n"/>
      <c r="N3101" s="223" t="n"/>
      <c r="O3101" s="223" t="n"/>
      <c r="P3101" s="223" t="n"/>
      <c r="Q3101" s="223" t="n"/>
      <c r="R3101" s="223" t="n"/>
      <c r="S3101" s="223" t="n"/>
      <c r="T3101" s="223" t="n"/>
      <c r="U3101" s="86" t="n"/>
      <c r="V3101" s="86" t="n"/>
      <c r="W3101" s="223" t="n"/>
      <c r="X3101" s="223" t="n"/>
      <c r="Y3101" s="262" t="n"/>
      <c r="Z3101" s="226" t="n"/>
      <c r="AA3101" s="241" t="n"/>
      <c r="AB3101" s="237" t="n"/>
    </row>
    <row r="3102" ht="15" customHeight="1" s="283">
      <c r="A3102" s="109" t="n"/>
      <c r="B3102" s="222" t="n"/>
      <c r="C3102" s="223" t="n"/>
      <c r="D3102" s="223" t="n"/>
      <c r="E3102" s="223" t="n"/>
      <c r="F3102" s="223" t="n"/>
      <c r="G3102" s="223" t="n"/>
      <c r="H3102" s="223" t="n"/>
      <c r="I3102" s="258" t="n"/>
      <c r="J3102" s="186" t="n"/>
      <c r="K3102" s="223" t="n"/>
      <c r="L3102" s="264" t="n"/>
      <c r="M3102" s="265" t="n"/>
      <c r="N3102" s="223" t="n"/>
      <c r="O3102" s="223" t="n"/>
      <c r="P3102" s="223" t="n"/>
      <c r="Q3102" s="223" t="n"/>
      <c r="R3102" s="223" t="n"/>
      <c r="S3102" s="223" t="n"/>
      <c r="T3102" s="223" t="n"/>
      <c r="U3102" s="86" t="n"/>
      <c r="V3102" s="86" t="n"/>
      <c r="W3102" s="223" t="n"/>
      <c r="X3102" s="223" t="n"/>
      <c r="Y3102" s="262" t="n"/>
      <c r="Z3102" s="226" t="n"/>
      <c r="AA3102" s="241" t="n"/>
      <c r="AB3102" s="237" t="n"/>
    </row>
    <row r="3103" ht="15" customHeight="1" s="283">
      <c r="A3103" s="109" t="n"/>
      <c r="B3103" s="222" t="n"/>
      <c r="C3103" s="223" t="n"/>
      <c r="D3103" s="223" t="n"/>
      <c r="E3103" s="223" t="n"/>
      <c r="F3103" s="223" t="n"/>
      <c r="G3103" s="223" t="n"/>
      <c r="H3103" s="223" t="n"/>
      <c r="I3103" s="258" t="n"/>
      <c r="J3103" s="186" t="n"/>
      <c r="K3103" s="223" t="n"/>
      <c r="L3103" s="223" t="n"/>
      <c r="M3103" s="259" t="n"/>
      <c r="N3103" s="223" t="n"/>
      <c r="O3103" s="223" t="n"/>
      <c r="P3103" s="223" t="n"/>
      <c r="Q3103" s="223" t="n"/>
      <c r="R3103" s="223" t="n"/>
      <c r="S3103" s="223" t="n"/>
      <c r="T3103" s="223" t="n"/>
      <c r="U3103" s="86" t="n"/>
      <c r="V3103" s="86" t="n"/>
      <c r="W3103" s="223" t="n"/>
      <c r="X3103" s="223" t="n"/>
      <c r="Y3103" s="262" t="n"/>
      <c r="Z3103" s="226" t="n"/>
      <c r="AA3103" s="241" t="n"/>
      <c r="AB3103" s="237" t="n"/>
    </row>
    <row r="3104" ht="15" customHeight="1" s="283">
      <c r="A3104" s="109" t="n"/>
      <c r="B3104" s="222" t="n"/>
      <c r="C3104" s="223" t="n"/>
      <c r="D3104" s="223" t="n"/>
      <c r="E3104" s="223" t="n"/>
      <c r="F3104" s="223" t="n"/>
      <c r="G3104" s="223" t="n"/>
      <c r="H3104" s="223" t="n"/>
      <c r="I3104" s="258" t="n"/>
      <c r="J3104" s="186" t="n"/>
      <c r="K3104" s="223" t="n"/>
      <c r="L3104" s="264" t="n"/>
      <c r="M3104" s="265" t="n"/>
      <c r="N3104" s="223" t="n"/>
      <c r="O3104" s="223" t="n"/>
      <c r="P3104" s="223" t="n"/>
      <c r="Q3104" s="223" t="n"/>
      <c r="R3104" s="223" t="n"/>
      <c r="S3104" s="223" t="n"/>
      <c r="T3104" s="223" t="n"/>
      <c r="U3104" s="86" t="n"/>
      <c r="V3104" s="86" t="n"/>
      <c r="W3104" s="223" t="n"/>
      <c r="X3104" s="223" t="n"/>
      <c r="Y3104" s="262" t="n"/>
      <c r="Z3104" s="226" t="n"/>
      <c r="AA3104" s="241" t="n"/>
      <c r="AB3104" s="237" t="n"/>
    </row>
    <row r="3105" ht="15" customHeight="1" s="283">
      <c r="A3105" s="109" t="n"/>
      <c r="B3105" s="222" t="n"/>
      <c r="C3105" s="223" t="n"/>
      <c r="D3105" s="223" t="n"/>
      <c r="E3105" s="223" t="n"/>
      <c r="F3105" s="223" t="n"/>
      <c r="G3105" s="223" t="n"/>
      <c r="H3105" s="223" t="n"/>
      <c r="I3105" s="258" t="n"/>
      <c r="J3105" s="186" t="n"/>
      <c r="K3105" s="223" t="n"/>
      <c r="L3105" s="264" t="n"/>
      <c r="M3105" s="265" t="n"/>
      <c r="N3105" s="223" t="n"/>
      <c r="O3105" s="223" t="n"/>
      <c r="P3105" s="223" t="n"/>
      <c r="Q3105" s="223" t="n"/>
      <c r="R3105" s="223" t="n"/>
      <c r="S3105" s="223" t="n"/>
      <c r="T3105" s="223" t="n"/>
      <c r="U3105" s="86" t="n"/>
      <c r="V3105" s="86" t="n"/>
      <c r="W3105" s="223" t="n"/>
      <c r="X3105" s="223" t="n"/>
      <c r="Y3105" s="262" t="n"/>
      <c r="Z3105" s="226" t="n"/>
      <c r="AA3105" s="241" t="n"/>
      <c r="AB3105" s="237" t="n"/>
    </row>
    <row r="3106" ht="15" customHeight="1" s="283">
      <c r="A3106" s="109" t="n"/>
      <c r="B3106" s="222" t="n"/>
      <c r="C3106" s="223" t="n"/>
      <c r="D3106" s="223" t="n"/>
      <c r="E3106" s="223" t="n"/>
      <c r="F3106" s="223" t="n"/>
      <c r="G3106" s="223" t="n"/>
      <c r="H3106" s="223" t="n"/>
      <c r="I3106" s="258" t="n"/>
      <c r="J3106" s="186" t="n"/>
      <c r="K3106" s="223" t="n"/>
      <c r="L3106" s="264" t="n"/>
      <c r="M3106" s="265" t="n"/>
      <c r="N3106" s="223" t="n"/>
      <c r="O3106" s="223" t="n"/>
      <c r="P3106" s="223" t="n"/>
      <c r="Q3106" s="223" t="n"/>
      <c r="R3106" s="223" t="n"/>
      <c r="S3106" s="223" t="n"/>
      <c r="T3106" s="223" t="n"/>
      <c r="U3106" s="86" t="n"/>
      <c r="V3106" s="86" t="n"/>
      <c r="W3106" s="223" t="n"/>
      <c r="X3106" s="223" t="n"/>
      <c r="Y3106" s="262" t="n"/>
      <c r="Z3106" s="226" t="n"/>
      <c r="AA3106" s="241" t="n"/>
      <c r="AB3106" s="237" t="n"/>
    </row>
    <row r="3107" ht="15" customHeight="1" s="283">
      <c r="A3107" s="109" t="n"/>
      <c r="B3107" s="222" t="n"/>
      <c r="C3107" s="223" t="n"/>
      <c r="D3107" s="223" t="n"/>
      <c r="E3107" s="223" t="n"/>
      <c r="F3107" s="223" t="n"/>
      <c r="G3107" s="223" t="n"/>
      <c r="H3107" s="223" t="n"/>
      <c r="I3107" s="258" t="n"/>
      <c r="J3107" s="186" t="n"/>
      <c r="K3107" s="223" t="n"/>
      <c r="L3107" s="264" t="n"/>
      <c r="M3107" s="265" t="n"/>
      <c r="N3107" s="223" t="n"/>
      <c r="O3107" s="223" t="n"/>
      <c r="P3107" s="223" t="n"/>
      <c r="Q3107" s="223" t="n"/>
      <c r="R3107" s="223" t="n"/>
      <c r="S3107" s="223" t="n"/>
      <c r="T3107" s="223" t="n"/>
      <c r="U3107" s="86" t="n"/>
      <c r="V3107" s="86" t="n"/>
      <c r="W3107" s="223" t="n"/>
      <c r="X3107" s="223" t="n"/>
      <c r="Y3107" s="262" t="n"/>
      <c r="Z3107" s="226" t="n"/>
      <c r="AA3107" s="241" t="n"/>
      <c r="AB3107" s="237" t="n"/>
    </row>
    <row r="3108" ht="15" customHeight="1" s="283">
      <c r="A3108" s="109" t="n"/>
      <c r="B3108" s="222" t="n"/>
      <c r="C3108" s="223" t="n"/>
      <c r="D3108" s="223" t="n"/>
      <c r="E3108" s="223" t="n"/>
      <c r="F3108" s="223" t="n"/>
      <c r="G3108" s="223" t="n"/>
      <c r="H3108" s="223" t="n"/>
      <c r="I3108" s="258" t="n"/>
      <c r="J3108" s="186" t="n"/>
      <c r="K3108" s="223" t="n"/>
      <c r="L3108" s="264" t="n"/>
      <c r="M3108" s="265" t="n"/>
      <c r="N3108" s="223" t="n"/>
      <c r="O3108" s="223" t="n"/>
      <c r="P3108" s="223" t="n"/>
      <c r="Q3108" s="223" t="n"/>
      <c r="R3108" s="223" t="n"/>
      <c r="S3108" s="223" t="n"/>
      <c r="T3108" s="223" t="n"/>
      <c r="U3108" s="86" t="n"/>
      <c r="V3108" s="86" t="n"/>
      <c r="W3108" s="223" t="n"/>
      <c r="X3108" s="223" t="n"/>
      <c r="Y3108" s="262" t="n"/>
      <c r="Z3108" s="226" t="n"/>
      <c r="AA3108" s="241" t="n"/>
      <c r="AB3108" s="237" t="n"/>
    </row>
    <row r="3109" ht="15" customHeight="1" s="283">
      <c r="A3109" s="109" t="n"/>
      <c r="B3109" s="222" t="n"/>
      <c r="C3109" s="223" t="n"/>
      <c r="D3109" s="223" t="n"/>
      <c r="E3109" s="223" t="n"/>
      <c r="F3109" s="223" t="n"/>
      <c r="G3109" s="223" t="n"/>
      <c r="H3109" s="223" t="n"/>
      <c r="I3109" s="258" t="n"/>
      <c r="J3109" s="186" t="n"/>
      <c r="K3109" s="223" t="n"/>
      <c r="L3109" s="264" t="n"/>
      <c r="M3109" s="265" t="n"/>
      <c r="N3109" s="223" t="n"/>
      <c r="O3109" s="223" t="n"/>
      <c r="P3109" s="223" t="n"/>
      <c r="Q3109" s="223" t="n"/>
      <c r="R3109" s="223" t="n"/>
      <c r="S3109" s="223" t="n"/>
      <c r="T3109" s="223" t="n"/>
      <c r="U3109" s="86" t="n"/>
      <c r="V3109" s="86" t="n"/>
      <c r="W3109" s="223" t="n"/>
      <c r="X3109" s="223" t="n"/>
      <c r="Y3109" s="262" t="n"/>
      <c r="Z3109" s="226" t="n"/>
      <c r="AA3109" s="241" t="n"/>
      <c r="AB3109" s="237" t="n"/>
    </row>
    <row r="3110" ht="15" customHeight="1" s="283">
      <c r="A3110" s="109" t="n"/>
      <c r="B3110" s="222" t="n"/>
      <c r="C3110" s="223" t="n"/>
      <c r="D3110" s="223" t="n"/>
      <c r="E3110" s="223" t="n"/>
      <c r="F3110" s="223" t="n"/>
      <c r="G3110" s="223" t="n"/>
      <c r="H3110" s="223" t="n"/>
      <c r="I3110" s="258" t="n"/>
      <c r="J3110" s="186" t="n"/>
      <c r="K3110" s="223" t="n"/>
      <c r="L3110" s="264" t="n"/>
      <c r="M3110" s="265" t="n"/>
      <c r="N3110" s="223" t="n"/>
      <c r="O3110" s="223" t="n"/>
      <c r="P3110" s="223" t="n"/>
      <c r="Q3110" s="223" t="n"/>
      <c r="R3110" s="223" t="n"/>
      <c r="S3110" s="223" t="n"/>
      <c r="T3110" s="223" t="n"/>
      <c r="U3110" s="86" t="n"/>
      <c r="V3110" s="86" t="n"/>
      <c r="W3110" s="223" t="n"/>
      <c r="X3110" s="223" t="n"/>
      <c r="Y3110" s="262" t="n"/>
      <c r="Z3110" s="226" t="n"/>
      <c r="AA3110" s="241" t="n"/>
      <c r="AB3110" s="237" t="n"/>
    </row>
    <row r="3111" ht="15" customHeight="1" s="283">
      <c r="A3111" s="109" t="n"/>
      <c r="B3111" s="222" t="n"/>
      <c r="C3111" s="223" t="n"/>
      <c r="D3111" s="223" t="n"/>
      <c r="E3111" s="223" t="n"/>
      <c r="F3111" s="223" t="n"/>
      <c r="G3111" s="223" t="n"/>
      <c r="H3111" s="223" t="n"/>
      <c r="I3111" s="258" t="n"/>
      <c r="J3111" s="186" t="n"/>
      <c r="K3111" s="223" t="n"/>
      <c r="L3111" s="223" t="n"/>
      <c r="M3111" s="259" t="n"/>
      <c r="N3111" s="223" t="n"/>
      <c r="O3111" s="223" t="n"/>
      <c r="P3111" s="223" t="n"/>
      <c r="Q3111" s="223" t="n"/>
      <c r="R3111" s="223" t="n"/>
      <c r="S3111" s="223" t="n"/>
      <c r="T3111" s="223" t="n"/>
      <c r="U3111" s="86" t="n"/>
      <c r="V3111" s="86" t="n"/>
      <c r="W3111" s="223" t="n"/>
      <c r="X3111" s="223" t="n"/>
      <c r="Y3111" s="262" t="n"/>
      <c r="Z3111" s="226" t="n"/>
      <c r="AA3111" s="241" t="n"/>
      <c r="AB3111" s="237" t="n"/>
    </row>
    <row r="3112" ht="15" customHeight="1" s="283">
      <c r="A3112" s="109" t="n"/>
      <c r="B3112" s="222" t="n"/>
      <c r="C3112" s="223" t="n"/>
      <c r="D3112" s="223" t="n"/>
      <c r="E3112" s="223" t="n"/>
      <c r="F3112" s="223" t="n"/>
      <c r="G3112" s="223" t="n"/>
      <c r="H3112" s="223" t="n"/>
      <c r="I3112" s="258" t="n"/>
      <c r="J3112" s="186" t="n"/>
      <c r="K3112" s="223" t="n"/>
      <c r="L3112" s="264" t="n"/>
      <c r="M3112" s="265" t="n"/>
      <c r="N3112" s="223" t="n"/>
      <c r="O3112" s="223" t="n"/>
      <c r="P3112" s="223" t="n"/>
      <c r="Q3112" s="223" t="n"/>
      <c r="R3112" s="223" t="n"/>
      <c r="S3112" s="223" t="n"/>
      <c r="T3112" s="223" t="n"/>
      <c r="U3112" s="86" t="n"/>
      <c r="V3112" s="86" t="n"/>
      <c r="W3112" s="223" t="n"/>
      <c r="X3112" s="223" t="n"/>
      <c r="Y3112" s="262" t="n"/>
      <c r="Z3112" s="226" t="n"/>
      <c r="AA3112" s="241" t="n"/>
      <c r="AB3112" s="237" t="n"/>
    </row>
    <row r="3113" ht="15" customHeight="1" s="283">
      <c r="A3113" s="109" t="n"/>
      <c r="B3113" s="222" t="n"/>
      <c r="C3113" s="223" t="n"/>
      <c r="D3113" s="223" t="n"/>
      <c r="E3113" s="223" t="n"/>
      <c r="F3113" s="223" t="n"/>
      <c r="G3113" s="223" t="n"/>
      <c r="H3113" s="223" t="n"/>
      <c r="I3113" s="258" t="n"/>
      <c r="J3113" s="186" t="n"/>
      <c r="K3113" s="223" t="n"/>
      <c r="L3113" s="264" t="n"/>
      <c r="M3113" s="265" t="n"/>
      <c r="N3113" s="223" t="n"/>
      <c r="O3113" s="223" t="n"/>
      <c r="P3113" s="223" t="n"/>
      <c r="Q3113" s="223" t="n"/>
      <c r="R3113" s="223" t="n"/>
      <c r="S3113" s="223" t="n"/>
      <c r="T3113" s="223" t="n"/>
      <c r="U3113" s="86" t="n"/>
      <c r="V3113" s="86" t="n"/>
      <c r="W3113" s="223" t="n"/>
      <c r="X3113" s="223" t="n"/>
      <c r="Y3113" s="262" t="n"/>
      <c r="Z3113" s="226" t="n"/>
      <c r="AA3113" s="241" t="n"/>
      <c r="AB3113" s="237" t="n"/>
    </row>
    <row r="3114" ht="15" customHeight="1" s="283">
      <c r="A3114" s="109" t="n"/>
      <c r="B3114" s="222" t="n"/>
      <c r="C3114" s="223" t="n"/>
      <c r="D3114" s="223" t="n"/>
      <c r="E3114" s="223" t="n"/>
      <c r="F3114" s="223" t="n"/>
      <c r="G3114" s="223" t="n"/>
      <c r="H3114" s="223" t="n"/>
      <c r="I3114" s="258" t="n"/>
      <c r="J3114" s="186" t="n"/>
      <c r="K3114" s="223" t="n"/>
      <c r="L3114" s="264" t="n"/>
      <c r="M3114" s="265" t="n"/>
      <c r="N3114" s="223" t="n"/>
      <c r="O3114" s="223" t="n"/>
      <c r="P3114" s="223" t="n"/>
      <c r="Q3114" s="223" t="n"/>
      <c r="R3114" s="223" t="n"/>
      <c r="S3114" s="223" t="n"/>
      <c r="T3114" s="223" t="n"/>
      <c r="U3114" s="86" t="n"/>
      <c r="V3114" s="86" t="n"/>
      <c r="W3114" s="223" t="n"/>
      <c r="X3114" s="223" t="n"/>
      <c r="Y3114" s="262" t="n"/>
      <c r="Z3114" s="226" t="n"/>
      <c r="AA3114" s="241" t="n"/>
      <c r="AB3114" s="237" t="n"/>
    </row>
    <row r="3115" ht="15" customHeight="1" s="283">
      <c r="A3115" s="109" t="n"/>
      <c r="B3115" s="222" t="n"/>
      <c r="C3115" s="223" t="n"/>
      <c r="D3115" s="223" t="n"/>
      <c r="E3115" s="223" t="n"/>
      <c r="F3115" s="223" t="n"/>
      <c r="G3115" s="223" t="n"/>
      <c r="H3115" s="223" t="n"/>
      <c r="I3115" s="258" t="n"/>
      <c r="J3115" s="186" t="n"/>
      <c r="K3115" s="223" t="n"/>
      <c r="L3115" s="264" t="n"/>
      <c r="M3115" s="265" t="n"/>
      <c r="N3115" s="223" t="n"/>
      <c r="O3115" s="223" t="n"/>
      <c r="P3115" s="223" t="n"/>
      <c r="Q3115" s="223" t="n"/>
      <c r="R3115" s="223" t="n"/>
      <c r="S3115" s="223" t="n"/>
      <c r="T3115" s="223" t="n"/>
      <c r="U3115" s="86" t="n"/>
      <c r="V3115" s="86" t="n"/>
      <c r="W3115" s="223" t="n"/>
      <c r="X3115" s="223" t="n"/>
      <c r="Y3115" s="262" t="n"/>
      <c r="Z3115" s="226" t="n"/>
      <c r="AA3115" s="241" t="n"/>
      <c r="AB3115" s="237" t="n"/>
    </row>
    <row r="3116" ht="15" customHeight="1" s="283">
      <c r="A3116" s="109" t="n"/>
      <c r="B3116" s="222" t="n"/>
      <c r="C3116" s="223" t="n"/>
      <c r="D3116" s="223" t="n"/>
      <c r="E3116" s="223" t="n"/>
      <c r="F3116" s="223" t="n"/>
      <c r="G3116" s="223" t="n"/>
      <c r="H3116" s="223" t="n"/>
      <c r="I3116" s="258" t="n"/>
      <c r="J3116" s="186" t="n"/>
      <c r="K3116" s="223" t="n"/>
      <c r="L3116" s="264" t="n"/>
      <c r="M3116" s="265" t="n"/>
      <c r="N3116" s="223" t="n"/>
      <c r="O3116" s="223" t="n"/>
      <c r="P3116" s="223" t="n"/>
      <c r="Q3116" s="223" t="n"/>
      <c r="R3116" s="223" t="n"/>
      <c r="S3116" s="223" t="n"/>
      <c r="T3116" s="223" t="n"/>
      <c r="U3116" s="86" t="n"/>
      <c r="V3116" s="86" t="n"/>
      <c r="W3116" s="223" t="n"/>
      <c r="X3116" s="223" t="n"/>
      <c r="Y3116" s="262" t="n"/>
      <c r="Z3116" s="226" t="n"/>
      <c r="AA3116" s="241" t="n"/>
      <c r="AB3116" s="237" t="n"/>
    </row>
    <row r="3117" ht="15" customHeight="1" s="283">
      <c r="A3117" s="109" t="n"/>
      <c r="B3117" s="222" t="n"/>
      <c r="C3117" s="223" t="n"/>
      <c r="D3117" s="223" t="n"/>
      <c r="E3117" s="223" t="n"/>
      <c r="F3117" s="223" t="n"/>
      <c r="G3117" s="223" t="n"/>
      <c r="H3117" s="223" t="n"/>
      <c r="I3117" s="258" t="n"/>
      <c r="J3117" s="186" t="n"/>
      <c r="K3117" s="223" t="n"/>
      <c r="L3117" s="264" t="n"/>
      <c r="M3117" s="265" t="n"/>
      <c r="N3117" s="223" t="n"/>
      <c r="O3117" s="223" t="n"/>
      <c r="P3117" s="223" t="n"/>
      <c r="Q3117" s="223" t="n"/>
      <c r="R3117" s="223" t="n"/>
      <c r="S3117" s="223" t="n"/>
      <c r="T3117" s="223" t="n"/>
      <c r="U3117" s="86" t="n"/>
      <c r="V3117" s="86" t="n"/>
      <c r="W3117" s="223" t="n"/>
      <c r="X3117" s="223" t="n"/>
      <c r="Y3117" s="262" t="n"/>
      <c r="Z3117" s="226" t="n"/>
      <c r="AA3117" s="241" t="n"/>
      <c r="AB3117" s="237" t="n"/>
    </row>
    <row r="3118" ht="15" customHeight="1" s="283">
      <c r="A3118" s="109" t="n"/>
      <c r="B3118" s="222" t="n"/>
      <c r="C3118" s="223" t="n"/>
      <c r="D3118" s="223" t="n"/>
      <c r="E3118" s="223" t="n"/>
      <c r="F3118" s="223" t="n"/>
      <c r="G3118" s="223" t="n"/>
      <c r="H3118" s="223" t="n"/>
      <c r="I3118" s="258" t="n"/>
      <c r="J3118" s="186" t="n"/>
      <c r="K3118" s="223" t="n"/>
      <c r="L3118" s="264" t="n"/>
      <c r="M3118" s="265" t="n"/>
      <c r="N3118" s="223" t="n"/>
      <c r="O3118" s="223" t="n"/>
      <c r="P3118" s="223" t="n"/>
      <c r="Q3118" s="223" t="n"/>
      <c r="R3118" s="223" t="n"/>
      <c r="S3118" s="223" t="n"/>
      <c r="T3118" s="223" t="n"/>
      <c r="U3118" s="86" t="n"/>
      <c r="V3118" s="86" t="n"/>
      <c r="W3118" s="223" t="n"/>
      <c r="X3118" s="223" t="n"/>
      <c r="Y3118" s="262" t="n"/>
      <c r="Z3118" s="226" t="n"/>
      <c r="AA3118" s="241" t="n"/>
      <c r="AB3118" s="237" t="n"/>
    </row>
    <row r="3119" ht="15" customHeight="1" s="283">
      <c r="A3119" s="109" t="n"/>
      <c r="B3119" s="222" t="n"/>
      <c r="C3119" s="223" t="n"/>
      <c r="D3119" s="223" t="n"/>
      <c r="E3119" s="223" t="n"/>
      <c r="F3119" s="223" t="n"/>
      <c r="G3119" s="223" t="n"/>
      <c r="H3119" s="223" t="n"/>
      <c r="I3119" s="258" t="n"/>
      <c r="J3119" s="186" t="n"/>
      <c r="K3119" s="223" t="n"/>
      <c r="L3119" s="264" t="n"/>
      <c r="M3119" s="265" t="n"/>
      <c r="N3119" s="223" t="n"/>
      <c r="O3119" s="223" t="n"/>
      <c r="P3119" s="223" t="n"/>
      <c r="Q3119" s="223" t="n"/>
      <c r="R3119" s="223" t="n"/>
      <c r="S3119" s="223" t="n"/>
      <c r="T3119" s="223" t="n"/>
      <c r="U3119" s="86" t="n"/>
      <c r="V3119" s="86" t="n"/>
      <c r="W3119" s="223" t="n"/>
      <c r="X3119" s="223" t="n"/>
      <c r="Y3119" s="262" t="n"/>
      <c r="Z3119" s="226" t="n"/>
      <c r="AA3119" s="241" t="n"/>
      <c r="AB3119" s="237" t="n"/>
    </row>
    <row r="3120" ht="15" customHeight="1" s="283">
      <c r="A3120" s="109" t="n"/>
      <c r="B3120" s="222" t="n"/>
      <c r="C3120" s="223" t="n"/>
      <c r="D3120" s="223" t="n"/>
      <c r="E3120" s="223" t="n"/>
      <c r="F3120" s="223" t="n"/>
      <c r="G3120" s="223" t="n"/>
      <c r="H3120" s="223" t="n"/>
      <c r="I3120" s="258" t="n"/>
      <c r="J3120" s="186" t="n"/>
      <c r="K3120" s="223" t="n"/>
      <c r="L3120" s="264" t="n"/>
      <c r="M3120" s="265" t="n"/>
      <c r="N3120" s="223" t="n"/>
      <c r="O3120" s="223" t="n"/>
      <c r="P3120" s="223" t="n"/>
      <c r="Q3120" s="223" t="n"/>
      <c r="R3120" s="223" t="n"/>
      <c r="S3120" s="223" t="n"/>
      <c r="T3120" s="223" t="n"/>
      <c r="U3120" s="86" t="n"/>
      <c r="V3120" s="86" t="n"/>
      <c r="W3120" s="223" t="n"/>
      <c r="X3120" s="223" t="n"/>
      <c r="Y3120" s="262" t="n"/>
      <c r="Z3120" s="226" t="n"/>
      <c r="AA3120" s="241" t="n"/>
      <c r="AB3120" s="237" t="n"/>
    </row>
    <row r="3121" ht="15" customHeight="1" s="283">
      <c r="A3121" s="109" t="n"/>
      <c r="B3121" s="222" t="n"/>
      <c r="C3121" s="223" t="n"/>
      <c r="D3121" s="223" t="n"/>
      <c r="E3121" s="223" t="n"/>
      <c r="F3121" s="223" t="n"/>
      <c r="G3121" s="223" t="n"/>
      <c r="H3121" s="223" t="n"/>
      <c r="I3121" s="258" t="n"/>
      <c r="J3121" s="186" t="n"/>
      <c r="K3121" s="223" t="n"/>
      <c r="L3121" s="264" t="n"/>
      <c r="M3121" s="265" t="n"/>
      <c r="N3121" s="223" t="n"/>
      <c r="O3121" s="223" t="n"/>
      <c r="P3121" s="223" t="n"/>
      <c r="Q3121" s="223" t="n"/>
      <c r="R3121" s="223" t="n"/>
      <c r="S3121" s="223" t="n"/>
      <c r="T3121" s="223" t="n"/>
      <c r="U3121" s="86" t="n"/>
      <c r="V3121" s="86" t="n"/>
      <c r="W3121" s="223" t="n"/>
      <c r="X3121" s="223" t="n"/>
      <c r="Y3121" s="262" t="n"/>
      <c r="Z3121" s="226" t="n"/>
      <c r="AA3121" s="241" t="n"/>
      <c r="AB3121" s="237" t="n"/>
    </row>
    <row r="3122" ht="15" customHeight="1" s="283">
      <c r="A3122" s="109" t="n"/>
      <c r="B3122" s="222" t="n"/>
      <c r="C3122" s="223" t="n"/>
      <c r="D3122" s="223" t="n"/>
      <c r="E3122" s="223" t="n"/>
      <c r="F3122" s="223" t="n"/>
      <c r="G3122" s="223" t="n"/>
      <c r="H3122" s="223" t="n"/>
      <c r="I3122" s="258" t="n"/>
      <c r="J3122" s="186" t="n"/>
      <c r="K3122" s="223" t="n"/>
      <c r="L3122" s="264" t="n"/>
      <c r="M3122" s="265" t="n"/>
      <c r="N3122" s="223" t="n"/>
      <c r="O3122" s="223" t="n"/>
      <c r="P3122" s="223" t="n"/>
      <c r="Q3122" s="223" t="n"/>
      <c r="R3122" s="223" t="n"/>
      <c r="S3122" s="223" t="n"/>
      <c r="T3122" s="223" t="n"/>
      <c r="U3122" s="86" t="n"/>
      <c r="V3122" s="86" t="n"/>
      <c r="W3122" s="223" t="n"/>
      <c r="X3122" s="223" t="n"/>
      <c r="Y3122" s="262" t="n"/>
      <c r="Z3122" s="226" t="n"/>
      <c r="AA3122" s="241" t="n"/>
      <c r="AB3122" s="237" t="n"/>
    </row>
    <row r="3123" ht="15" customHeight="1" s="283">
      <c r="A3123" s="109" t="n"/>
      <c r="B3123" s="222" t="n"/>
      <c r="C3123" s="223" t="n"/>
      <c r="D3123" s="223" t="n"/>
      <c r="E3123" s="223" t="n"/>
      <c r="F3123" s="223" t="n"/>
      <c r="G3123" s="223" t="n"/>
      <c r="H3123" s="223" t="n"/>
      <c r="I3123" s="258" t="n"/>
      <c r="J3123" s="186" t="n"/>
      <c r="K3123" s="223" t="n"/>
      <c r="L3123" s="264" t="n"/>
      <c r="M3123" s="265" t="n"/>
      <c r="N3123" s="223" t="n"/>
      <c r="O3123" s="223" t="n"/>
      <c r="P3123" s="223" t="n"/>
      <c r="Q3123" s="223" t="n"/>
      <c r="R3123" s="223" t="n"/>
      <c r="S3123" s="223" t="n"/>
      <c r="T3123" s="223" t="n"/>
      <c r="U3123" s="86" t="n"/>
      <c r="V3123" s="86" t="n"/>
      <c r="W3123" s="223" t="n"/>
      <c r="X3123" s="223" t="n"/>
      <c r="Y3123" s="262" t="n"/>
      <c r="Z3123" s="226" t="n"/>
      <c r="AA3123" s="241" t="n"/>
      <c r="AB3123" s="237" t="n"/>
    </row>
    <row r="3124" ht="15" customHeight="1" s="283">
      <c r="A3124" s="109" t="n"/>
      <c r="B3124" s="222" t="n"/>
      <c r="C3124" s="223" t="n"/>
      <c r="D3124" s="223" t="n"/>
      <c r="E3124" s="223" t="n"/>
      <c r="F3124" s="223" t="n"/>
      <c r="G3124" s="223" t="n"/>
      <c r="H3124" s="223" t="n"/>
      <c r="I3124" s="258" t="n"/>
      <c r="J3124" s="186" t="n"/>
      <c r="K3124" s="223" t="n"/>
      <c r="L3124" s="264" t="n"/>
      <c r="M3124" s="265" t="n"/>
      <c r="N3124" s="223" t="n"/>
      <c r="O3124" s="223" t="n"/>
      <c r="P3124" s="223" t="n"/>
      <c r="Q3124" s="223" t="n"/>
      <c r="R3124" s="223" t="n"/>
      <c r="S3124" s="223" t="n"/>
      <c r="T3124" s="223" t="n"/>
      <c r="U3124" s="86" t="n"/>
      <c r="V3124" s="86" t="n"/>
      <c r="W3124" s="223" t="n"/>
      <c r="X3124" s="223" t="n"/>
      <c r="Y3124" s="262" t="n"/>
      <c r="Z3124" s="226" t="n"/>
      <c r="AA3124" s="241" t="n"/>
      <c r="AB3124" s="237" t="n"/>
    </row>
    <row r="3125" ht="15" customHeight="1" s="283">
      <c r="A3125" s="109" t="n"/>
      <c r="B3125" s="222" t="n"/>
      <c r="C3125" s="223" t="n"/>
      <c r="D3125" s="223" t="n"/>
      <c r="E3125" s="223" t="n"/>
      <c r="F3125" s="223" t="n"/>
      <c r="G3125" s="223" t="n"/>
      <c r="H3125" s="223" t="n"/>
      <c r="I3125" s="258" t="n"/>
      <c r="J3125" s="186" t="n"/>
      <c r="K3125" s="223" t="n"/>
      <c r="L3125" s="264" t="n"/>
      <c r="M3125" s="265" t="n"/>
      <c r="N3125" s="223" t="n"/>
      <c r="O3125" s="223" t="n"/>
      <c r="P3125" s="223" t="n"/>
      <c r="Q3125" s="223" t="n"/>
      <c r="R3125" s="223" t="n"/>
      <c r="S3125" s="223" t="n"/>
      <c r="T3125" s="223" t="n"/>
      <c r="U3125" s="86" t="n"/>
      <c r="V3125" s="86" t="n"/>
      <c r="W3125" s="223" t="n"/>
      <c r="X3125" s="223" t="n"/>
      <c r="Y3125" s="262" t="n"/>
      <c r="Z3125" s="226" t="n"/>
      <c r="AA3125" s="241" t="n"/>
      <c r="AB3125" s="237" t="n"/>
    </row>
    <row r="3126" ht="15" customHeight="1" s="283">
      <c r="A3126" s="109" t="n"/>
      <c r="B3126" s="222" t="n"/>
      <c r="C3126" s="223" t="n"/>
      <c r="D3126" s="223" t="n"/>
      <c r="E3126" s="223" t="n"/>
      <c r="F3126" s="223" t="n"/>
      <c r="G3126" s="223" t="n"/>
      <c r="H3126" s="223" t="n"/>
      <c r="I3126" s="258" t="n"/>
      <c r="J3126" s="186" t="n"/>
      <c r="K3126" s="223" t="n"/>
      <c r="L3126" s="264" t="n"/>
      <c r="M3126" s="265" t="n"/>
      <c r="N3126" s="223" t="n"/>
      <c r="O3126" s="223" t="n"/>
      <c r="P3126" s="223" t="n"/>
      <c r="Q3126" s="223" t="n"/>
      <c r="R3126" s="223" t="n"/>
      <c r="S3126" s="223" t="n"/>
      <c r="T3126" s="223" t="n"/>
      <c r="U3126" s="86" t="n"/>
      <c r="V3126" s="86" t="n"/>
      <c r="W3126" s="223" t="n"/>
      <c r="X3126" s="223" t="n"/>
      <c r="Y3126" s="262" t="n"/>
      <c r="Z3126" s="226" t="n"/>
      <c r="AA3126" s="241" t="n"/>
      <c r="AB3126" s="237" t="n"/>
    </row>
    <row r="3127" ht="15" customHeight="1" s="283">
      <c r="A3127" s="109" t="n"/>
      <c r="B3127" s="222" t="n"/>
      <c r="C3127" s="223" t="n"/>
      <c r="D3127" s="223" t="n"/>
      <c r="E3127" s="223" t="n"/>
      <c r="F3127" s="223" t="n"/>
      <c r="G3127" s="223" t="n"/>
      <c r="H3127" s="223" t="n"/>
      <c r="I3127" s="258" t="n"/>
      <c r="J3127" s="186" t="n"/>
      <c r="K3127" s="223" t="n"/>
      <c r="L3127" s="264" t="n"/>
      <c r="M3127" s="265" t="n"/>
      <c r="N3127" s="223" t="n"/>
      <c r="O3127" s="223" t="n"/>
      <c r="P3127" s="223" t="n"/>
      <c r="Q3127" s="223" t="n"/>
      <c r="R3127" s="223" t="n"/>
      <c r="S3127" s="223" t="n"/>
      <c r="T3127" s="223" t="n"/>
      <c r="U3127" s="86" t="n"/>
      <c r="V3127" s="86" t="n"/>
      <c r="W3127" s="223" t="n"/>
      <c r="X3127" s="223" t="n"/>
      <c r="Y3127" s="262" t="n"/>
      <c r="Z3127" s="226" t="n"/>
      <c r="AA3127" s="241" t="n"/>
      <c r="AB3127" s="237" t="n"/>
    </row>
    <row r="3128" ht="15" customHeight="1" s="283">
      <c r="A3128" s="109" t="n"/>
      <c r="B3128" s="222" t="n"/>
      <c r="C3128" s="223" t="n"/>
      <c r="D3128" s="223" t="n"/>
      <c r="E3128" s="223" t="n"/>
      <c r="F3128" s="223" t="n"/>
      <c r="G3128" s="223" t="n"/>
      <c r="H3128" s="223" t="n"/>
      <c r="I3128" s="258" t="n"/>
      <c r="J3128" s="186" t="n"/>
      <c r="K3128" s="223" t="n"/>
      <c r="L3128" s="264" t="n"/>
      <c r="M3128" s="265" t="n"/>
      <c r="N3128" s="223" t="n"/>
      <c r="O3128" s="223" t="n"/>
      <c r="P3128" s="223" t="n"/>
      <c r="Q3128" s="223" t="n"/>
      <c r="R3128" s="223" t="n"/>
      <c r="S3128" s="223" t="n"/>
      <c r="T3128" s="223" t="n"/>
      <c r="U3128" s="86" t="n"/>
      <c r="V3128" s="86" t="n"/>
      <c r="W3128" s="223" t="n"/>
      <c r="X3128" s="223" t="n"/>
      <c r="Y3128" s="262" t="n"/>
      <c r="Z3128" s="226" t="n"/>
      <c r="AA3128" s="241" t="n"/>
      <c r="AB3128" s="237" t="n"/>
    </row>
    <row r="3129" ht="15" customHeight="1" s="283">
      <c r="A3129" s="109" t="n"/>
      <c r="B3129" s="222" t="n"/>
      <c r="C3129" s="223" t="n"/>
      <c r="D3129" s="223" t="n"/>
      <c r="E3129" s="223" t="n"/>
      <c r="F3129" s="223" t="n"/>
      <c r="G3129" s="223" t="n"/>
      <c r="H3129" s="223" t="n"/>
      <c r="I3129" s="258" t="n"/>
      <c r="J3129" s="186" t="n"/>
      <c r="K3129" s="223" t="n"/>
      <c r="L3129" s="264" t="n"/>
      <c r="M3129" s="265" t="n"/>
      <c r="N3129" s="223" t="n"/>
      <c r="O3129" s="223" t="n"/>
      <c r="P3129" s="223" t="n"/>
      <c r="Q3129" s="223" t="n"/>
      <c r="R3129" s="223" t="n"/>
      <c r="S3129" s="223" t="n"/>
      <c r="T3129" s="223" t="n"/>
      <c r="U3129" s="86" t="n"/>
      <c r="V3129" s="86" t="n"/>
      <c r="W3129" s="223" t="n"/>
      <c r="X3129" s="223" t="n"/>
      <c r="Y3129" s="262" t="n"/>
      <c r="Z3129" s="226" t="n"/>
      <c r="AA3129" s="241" t="n"/>
      <c r="AB3129" s="237" t="n"/>
    </row>
    <row r="3130" ht="15" customHeight="1" s="283">
      <c r="A3130" s="109" t="n"/>
      <c r="B3130" s="222" t="n"/>
      <c r="C3130" s="223" t="n"/>
      <c r="D3130" s="223" t="n"/>
      <c r="E3130" s="223" t="n"/>
      <c r="F3130" s="223" t="n"/>
      <c r="G3130" s="223" t="n"/>
      <c r="H3130" s="223" t="n"/>
      <c r="I3130" s="258" t="n"/>
      <c r="J3130" s="186" t="n"/>
      <c r="K3130" s="223" t="n"/>
      <c r="L3130" s="264" t="n"/>
      <c r="M3130" s="265" t="n"/>
      <c r="N3130" s="223" t="n"/>
      <c r="O3130" s="223" t="n"/>
      <c r="P3130" s="223" t="n"/>
      <c r="Q3130" s="223" t="n"/>
      <c r="R3130" s="223" t="n"/>
      <c r="S3130" s="223" t="n"/>
      <c r="T3130" s="223" t="n"/>
      <c r="U3130" s="86" t="n"/>
      <c r="V3130" s="86" t="n"/>
      <c r="W3130" s="223" t="n"/>
      <c r="X3130" s="223" t="n"/>
      <c r="Y3130" s="262" t="n"/>
      <c r="Z3130" s="226" t="n"/>
      <c r="AA3130" s="241" t="n"/>
      <c r="AB3130" s="237" t="n"/>
    </row>
    <row r="3131" ht="15" customHeight="1" s="283">
      <c r="A3131" s="109" t="n"/>
      <c r="B3131" s="222" t="n"/>
      <c r="C3131" s="223" t="n"/>
      <c r="D3131" s="223" t="n"/>
      <c r="E3131" s="223" t="n"/>
      <c r="F3131" s="223" t="n"/>
      <c r="G3131" s="223" t="n"/>
      <c r="H3131" s="223" t="n"/>
      <c r="I3131" s="258" t="n"/>
      <c r="J3131" s="186" t="n"/>
      <c r="K3131" s="223" t="n"/>
      <c r="L3131" s="264" t="n"/>
      <c r="M3131" s="265" t="n"/>
      <c r="N3131" s="223" t="n"/>
      <c r="O3131" s="223" t="n"/>
      <c r="P3131" s="223" t="n"/>
      <c r="Q3131" s="223" t="n"/>
      <c r="R3131" s="223" t="n"/>
      <c r="S3131" s="223" t="n"/>
      <c r="T3131" s="223" t="n"/>
      <c r="U3131" s="86" t="n"/>
      <c r="V3131" s="86" t="n"/>
      <c r="W3131" s="223" t="n"/>
      <c r="X3131" s="223" t="n"/>
      <c r="Y3131" s="262" t="n"/>
      <c r="Z3131" s="226" t="n"/>
      <c r="AA3131" s="241" t="n"/>
      <c r="AB3131" s="237" t="n"/>
    </row>
    <row r="3132" ht="15" customHeight="1" s="283">
      <c r="A3132" s="109" t="n"/>
      <c r="B3132" s="222" t="n"/>
      <c r="C3132" s="223" t="n"/>
      <c r="D3132" s="223" t="n"/>
      <c r="E3132" s="223" t="n"/>
      <c r="F3132" s="223" t="n"/>
      <c r="G3132" s="223" t="n"/>
      <c r="H3132" s="223" t="n"/>
      <c r="I3132" s="258" t="n"/>
      <c r="J3132" s="186" t="n"/>
      <c r="K3132" s="223" t="n"/>
      <c r="L3132" s="264" t="n"/>
      <c r="M3132" s="265" t="n"/>
      <c r="N3132" s="223" t="n"/>
      <c r="O3132" s="223" t="n"/>
      <c r="P3132" s="223" t="n"/>
      <c r="Q3132" s="223" t="n"/>
      <c r="R3132" s="223" t="n"/>
      <c r="S3132" s="223" t="n"/>
      <c r="T3132" s="223" t="n"/>
      <c r="U3132" s="86" t="n"/>
      <c r="V3132" s="86" t="n"/>
      <c r="W3132" s="223" t="n"/>
      <c r="X3132" s="223" t="n"/>
      <c r="Y3132" s="262" t="n"/>
      <c r="Z3132" s="226" t="n"/>
      <c r="AA3132" s="241" t="n"/>
      <c r="AB3132" s="237" t="n"/>
    </row>
    <row r="3133" ht="15" customHeight="1" s="283">
      <c r="A3133" s="109" t="n"/>
      <c r="B3133" s="222" t="n"/>
      <c r="C3133" s="223" t="n"/>
      <c r="D3133" s="223" t="n"/>
      <c r="E3133" s="223" t="n"/>
      <c r="F3133" s="223" t="n"/>
      <c r="G3133" s="223" t="n"/>
      <c r="H3133" s="223" t="n"/>
      <c r="I3133" s="258" t="n"/>
      <c r="J3133" s="186" t="n"/>
      <c r="K3133" s="223" t="n"/>
      <c r="L3133" s="264" t="n"/>
      <c r="M3133" s="265" t="n"/>
      <c r="N3133" s="223" t="n"/>
      <c r="O3133" s="223" t="n"/>
      <c r="P3133" s="223" t="n"/>
      <c r="Q3133" s="223" t="n"/>
      <c r="R3133" s="223" t="n"/>
      <c r="S3133" s="223" t="n"/>
      <c r="T3133" s="223" t="n"/>
      <c r="U3133" s="86" t="n"/>
      <c r="V3133" s="86" t="n"/>
      <c r="W3133" s="223" t="n"/>
      <c r="X3133" s="223" t="n"/>
      <c r="Y3133" s="262" t="n"/>
      <c r="Z3133" s="226" t="n"/>
      <c r="AA3133" s="241" t="n"/>
      <c r="AB3133" s="237" t="n"/>
    </row>
    <row r="3134" ht="15" customHeight="1" s="283">
      <c r="A3134" s="109" t="n"/>
      <c r="B3134" s="222" t="n"/>
      <c r="C3134" s="223" t="n"/>
      <c r="D3134" s="223" t="n"/>
      <c r="E3134" s="223" t="n"/>
      <c r="F3134" s="223" t="n"/>
      <c r="G3134" s="223" t="n"/>
      <c r="H3134" s="223" t="n"/>
      <c r="I3134" s="258" t="n"/>
      <c r="J3134" s="186" t="n"/>
      <c r="K3134" s="223" t="n"/>
      <c r="L3134" s="264" t="n"/>
      <c r="M3134" s="265" t="n"/>
      <c r="N3134" s="223" t="n"/>
      <c r="O3134" s="223" t="n"/>
      <c r="P3134" s="223" t="n"/>
      <c r="Q3134" s="223" t="n"/>
      <c r="R3134" s="223" t="n"/>
      <c r="S3134" s="223" t="n"/>
      <c r="T3134" s="223" t="n"/>
      <c r="U3134" s="86" t="n"/>
      <c r="V3134" s="86" t="n"/>
      <c r="W3134" s="223" t="n"/>
      <c r="X3134" s="223" t="n"/>
      <c r="Y3134" s="262" t="n"/>
      <c r="Z3134" s="226" t="n"/>
      <c r="AA3134" s="241" t="n"/>
      <c r="AB3134" s="237" t="n"/>
    </row>
    <row r="3135" ht="15" customHeight="1" s="283">
      <c r="A3135" s="109" t="n"/>
      <c r="B3135" s="222" t="n"/>
      <c r="C3135" s="223" t="n"/>
      <c r="D3135" s="223" t="n"/>
      <c r="E3135" s="223" t="n"/>
      <c r="F3135" s="223" t="n"/>
      <c r="G3135" s="223" t="n"/>
      <c r="H3135" s="223" t="n"/>
      <c r="I3135" s="258" t="n"/>
      <c r="J3135" s="186" t="n"/>
      <c r="K3135" s="223" t="n"/>
      <c r="L3135" s="264" t="n"/>
      <c r="M3135" s="265" t="n"/>
      <c r="N3135" s="223" t="n"/>
      <c r="O3135" s="223" t="n"/>
      <c r="P3135" s="223" t="n"/>
      <c r="Q3135" s="223" t="n"/>
      <c r="R3135" s="223" t="n"/>
      <c r="S3135" s="223" t="n"/>
      <c r="T3135" s="223" t="n"/>
      <c r="U3135" s="86" t="n"/>
      <c r="V3135" s="86" t="n"/>
      <c r="W3135" s="223" t="n"/>
      <c r="X3135" s="223" t="n"/>
      <c r="Y3135" s="262" t="n"/>
      <c r="Z3135" s="226" t="n"/>
      <c r="AA3135" s="241" t="n"/>
      <c r="AB3135" s="237" t="n"/>
    </row>
    <row r="3136" ht="15" customHeight="1" s="283">
      <c r="A3136" s="109" t="n"/>
      <c r="B3136" s="222" t="n"/>
      <c r="C3136" s="223" t="n"/>
      <c r="D3136" s="223" t="n"/>
      <c r="E3136" s="223" t="n"/>
      <c r="F3136" s="223" t="n"/>
      <c r="G3136" s="223" t="n"/>
      <c r="H3136" s="223" t="n"/>
      <c r="I3136" s="258" t="n"/>
      <c r="J3136" s="186" t="n"/>
      <c r="K3136" s="223" t="n"/>
      <c r="L3136" s="264" t="n"/>
      <c r="M3136" s="265" t="n"/>
      <c r="N3136" s="223" t="n"/>
      <c r="O3136" s="223" t="n"/>
      <c r="P3136" s="223" t="n"/>
      <c r="Q3136" s="223" t="n"/>
      <c r="R3136" s="223" t="n"/>
      <c r="S3136" s="223" t="n"/>
      <c r="T3136" s="223" t="n"/>
      <c r="U3136" s="86" t="n"/>
      <c r="V3136" s="86" t="n"/>
      <c r="W3136" s="223" t="n"/>
      <c r="X3136" s="223" t="n"/>
      <c r="Y3136" s="262" t="n"/>
      <c r="Z3136" s="226" t="n"/>
      <c r="AA3136" s="241" t="n"/>
      <c r="AB3136" s="237" t="n"/>
    </row>
    <row r="3137" ht="15" customHeight="1" s="283">
      <c r="A3137" s="109" t="n"/>
      <c r="B3137" s="222" t="n"/>
      <c r="C3137" s="223" t="n"/>
      <c r="D3137" s="223" t="n"/>
      <c r="E3137" s="223" t="n"/>
      <c r="F3137" s="223" t="n"/>
      <c r="G3137" s="223" t="n"/>
      <c r="H3137" s="223" t="n"/>
      <c r="I3137" s="258" t="n"/>
      <c r="J3137" s="186" t="n"/>
      <c r="K3137" s="223" t="n"/>
      <c r="L3137" s="264" t="n"/>
      <c r="M3137" s="265" t="n"/>
      <c r="N3137" s="223" t="n"/>
      <c r="O3137" s="223" t="n"/>
      <c r="P3137" s="223" t="n"/>
      <c r="Q3137" s="223" t="n"/>
      <c r="R3137" s="223" t="n"/>
      <c r="S3137" s="223" t="n"/>
      <c r="T3137" s="223" t="n"/>
      <c r="U3137" s="86" t="n"/>
      <c r="V3137" s="86" t="n"/>
      <c r="W3137" s="223" t="n"/>
      <c r="X3137" s="223" t="n"/>
      <c r="Y3137" s="262" t="n"/>
      <c r="Z3137" s="226" t="n"/>
      <c r="AA3137" s="241" t="n"/>
      <c r="AB3137" s="237" t="n"/>
    </row>
    <row r="3138" ht="15" customHeight="1" s="283">
      <c r="A3138" s="109" t="n"/>
      <c r="B3138" s="222" t="n"/>
      <c r="C3138" s="223" t="n"/>
      <c r="D3138" s="223" t="n"/>
      <c r="E3138" s="223" t="n"/>
      <c r="F3138" s="223" t="n"/>
      <c r="G3138" s="223" t="n"/>
      <c r="H3138" s="223" t="n"/>
      <c r="I3138" s="258" t="n"/>
      <c r="J3138" s="186" t="n"/>
      <c r="K3138" s="223" t="n"/>
      <c r="L3138" s="264" t="n"/>
      <c r="M3138" s="265" t="n"/>
      <c r="N3138" s="223" t="n"/>
      <c r="O3138" s="223" t="n"/>
      <c r="P3138" s="223" t="n"/>
      <c r="Q3138" s="223" t="n"/>
      <c r="R3138" s="223" t="n"/>
      <c r="S3138" s="223" t="n"/>
      <c r="T3138" s="223" t="n"/>
      <c r="U3138" s="86" t="n"/>
      <c r="V3138" s="86" t="n"/>
      <c r="W3138" s="223" t="n"/>
      <c r="X3138" s="223" t="n"/>
      <c r="Y3138" s="262" t="n"/>
      <c r="Z3138" s="226" t="n"/>
      <c r="AA3138" s="241" t="n"/>
      <c r="AB3138" s="237" t="n"/>
    </row>
    <row r="3139" ht="15" customHeight="1" s="283">
      <c r="A3139" s="109" t="n"/>
      <c r="B3139" s="222" t="n"/>
      <c r="C3139" s="223" t="n"/>
      <c r="D3139" s="223" t="n"/>
      <c r="E3139" s="223" t="n"/>
      <c r="F3139" s="223" t="n"/>
      <c r="G3139" s="223" t="n"/>
      <c r="H3139" s="223" t="n"/>
      <c r="I3139" s="258" t="n"/>
      <c r="J3139" s="186" t="n"/>
      <c r="K3139" s="223" t="n"/>
      <c r="L3139" s="264" t="n"/>
      <c r="M3139" s="265" t="n"/>
      <c r="N3139" s="223" t="n"/>
      <c r="O3139" s="223" t="n"/>
      <c r="P3139" s="223" t="n"/>
      <c r="Q3139" s="223" t="n"/>
      <c r="R3139" s="223" t="n"/>
      <c r="S3139" s="223" t="n"/>
      <c r="T3139" s="223" t="n"/>
      <c r="U3139" s="86" t="n"/>
      <c r="V3139" s="86" t="n"/>
      <c r="W3139" s="223" t="n"/>
      <c r="X3139" s="223" t="n"/>
      <c r="Y3139" s="262" t="n"/>
      <c r="Z3139" s="226" t="n"/>
      <c r="AA3139" s="241" t="n"/>
      <c r="AB3139" s="237" t="n"/>
    </row>
    <row r="3140" ht="15" customHeight="1" s="283">
      <c r="A3140" s="109" t="n"/>
      <c r="B3140" s="222" t="n"/>
      <c r="C3140" s="223" t="n"/>
      <c r="D3140" s="223" t="n"/>
      <c r="E3140" s="223" t="n"/>
      <c r="F3140" s="223" t="n"/>
      <c r="G3140" s="223" t="n"/>
      <c r="H3140" s="223" t="n"/>
      <c r="I3140" s="258" t="n"/>
      <c r="J3140" s="186" t="n"/>
      <c r="K3140" s="223" t="n"/>
      <c r="L3140" s="264" t="n"/>
      <c r="M3140" s="265" t="n"/>
      <c r="N3140" s="223" t="n"/>
      <c r="O3140" s="223" t="n"/>
      <c r="P3140" s="223" t="n"/>
      <c r="Q3140" s="223" t="n"/>
      <c r="R3140" s="223" t="n"/>
      <c r="S3140" s="223" t="n"/>
      <c r="T3140" s="223" t="n"/>
      <c r="U3140" s="86" t="n"/>
      <c r="V3140" s="86" t="n"/>
      <c r="W3140" s="223" t="n"/>
      <c r="X3140" s="223" t="n"/>
      <c r="Y3140" s="262" t="n"/>
      <c r="Z3140" s="226" t="n"/>
      <c r="AA3140" s="241" t="n"/>
      <c r="AB3140" s="237" t="n"/>
    </row>
    <row r="3141" ht="15" customHeight="1" s="283">
      <c r="A3141" s="109" t="n"/>
      <c r="B3141" s="222" t="n"/>
      <c r="C3141" s="223" t="n"/>
      <c r="D3141" s="223" t="n"/>
      <c r="E3141" s="223" t="n"/>
      <c r="F3141" s="223" t="n"/>
      <c r="G3141" s="223" t="n"/>
      <c r="H3141" s="223" t="n"/>
      <c r="I3141" s="258" t="n"/>
      <c r="J3141" s="186" t="n"/>
      <c r="K3141" s="223" t="n"/>
      <c r="L3141" s="264" t="n"/>
      <c r="M3141" s="265" t="n"/>
      <c r="N3141" s="223" t="n"/>
      <c r="O3141" s="223" t="n"/>
      <c r="P3141" s="223" t="n"/>
      <c r="Q3141" s="223" t="n"/>
      <c r="R3141" s="223" t="n"/>
      <c r="S3141" s="223" t="n"/>
      <c r="T3141" s="223" t="n"/>
      <c r="U3141" s="86" t="n"/>
      <c r="V3141" s="86" t="n"/>
      <c r="W3141" s="223" t="n"/>
      <c r="X3141" s="223" t="n"/>
      <c r="Y3141" s="262" t="n"/>
      <c r="Z3141" s="226" t="n"/>
      <c r="AA3141" s="241" t="n"/>
      <c r="AB3141" s="237" t="n"/>
    </row>
    <row r="3142" ht="15" customHeight="1" s="283">
      <c r="A3142" s="109" t="n"/>
      <c r="B3142" s="222" t="n"/>
      <c r="C3142" s="223" t="n"/>
      <c r="D3142" s="223" t="n"/>
      <c r="E3142" s="223" t="n"/>
      <c r="F3142" s="223" t="n"/>
      <c r="G3142" s="223" t="n"/>
      <c r="H3142" s="223" t="n"/>
      <c r="I3142" s="258" t="n"/>
      <c r="J3142" s="186" t="n"/>
      <c r="K3142" s="223" t="n"/>
      <c r="L3142" s="264" t="n"/>
      <c r="M3142" s="265" t="n"/>
      <c r="N3142" s="223" t="n"/>
      <c r="O3142" s="223" t="n"/>
      <c r="P3142" s="223" t="n"/>
      <c r="Q3142" s="223" t="n"/>
      <c r="R3142" s="223" t="n"/>
      <c r="S3142" s="223" t="n"/>
      <c r="T3142" s="223" t="n"/>
      <c r="U3142" s="86" t="n"/>
      <c r="V3142" s="86" t="n"/>
      <c r="W3142" s="223" t="n"/>
      <c r="X3142" s="223" t="n"/>
      <c r="Y3142" s="262" t="n"/>
      <c r="Z3142" s="226" t="n"/>
      <c r="AA3142" s="241" t="n"/>
      <c r="AB3142" s="237" t="n"/>
    </row>
    <row r="3143" ht="15" customHeight="1" s="283">
      <c r="A3143" s="109" t="n"/>
      <c r="B3143" s="222" t="n"/>
      <c r="C3143" s="223" t="n"/>
      <c r="D3143" s="223" t="n"/>
      <c r="E3143" s="223" t="n"/>
      <c r="F3143" s="223" t="n"/>
      <c r="G3143" s="223" t="n"/>
      <c r="H3143" s="223" t="n"/>
      <c r="I3143" s="258" t="n"/>
      <c r="J3143" s="186" t="n"/>
      <c r="K3143" s="223" t="n"/>
      <c r="L3143" s="264" t="n"/>
      <c r="M3143" s="265" t="n"/>
      <c r="N3143" s="223" t="n"/>
      <c r="O3143" s="223" t="n"/>
      <c r="P3143" s="223" t="n"/>
      <c r="Q3143" s="223" t="n"/>
      <c r="R3143" s="223" t="n"/>
      <c r="S3143" s="223" t="n"/>
      <c r="T3143" s="223" t="n"/>
      <c r="U3143" s="86" t="n"/>
      <c r="V3143" s="86" t="n"/>
      <c r="W3143" s="223" t="n"/>
      <c r="X3143" s="223" t="n"/>
      <c r="Y3143" s="262" t="n"/>
      <c r="Z3143" s="226" t="n"/>
      <c r="AA3143" s="241" t="n"/>
      <c r="AB3143" s="237" t="n"/>
    </row>
    <row r="3144" ht="15" customHeight="1" s="283">
      <c r="A3144" s="109" t="n"/>
      <c r="B3144" s="222" t="n"/>
      <c r="C3144" s="223" t="n"/>
      <c r="D3144" s="223" t="n"/>
      <c r="E3144" s="223" t="n"/>
      <c r="F3144" s="223" t="n"/>
      <c r="G3144" s="223" t="n"/>
      <c r="H3144" s="223" t="n"/>
      <c r="I3144" s="258" t="n"/>
      <c r="J3144" s="186" t="n"/>
      <c r="K3144" s="223" t="n"/>
      <c r="L3144" s="264" t="n"/>
      <c r="M3144" s="265" t="n"/>
      <c r="N3144" s="223" t="n"/>
      <c r="O3144" s="223" t="n"/>
      <c r="P3144" s="223" t="n"/>
      <c r="Q3144" s="223" t="n"/>
      <c r="R3144" s="223" t="n"/>
      <c r="S3144" s="223" t="n"/>
      <c r="T3144" s="223" t="n"/>
      <c r="U3144" s="86" t="n"/>
      <c r="V3144" s="86" t="n"/>
      <c r="W3144" s="223" t="n"/>
      <c r="X3144" s="223" t="n"/>
      <c r="Y3144" s="262" t="n"/>
      <c r="Z3144" s="226" t="n"/>
      <c r="AA3144" s="241" t="n"/>
      <c r="AB3144" s="237" t="n"/>
    </row>
    <row r="3145" ht="15" customHeight="1" s="283">
      <c r="A3145" s="109" t="n"/>
      <c r="B3145" s="222" t="n"/>
      <c r="C3145" s="223" t="n"/>
      <c r="D3145" s="223" t="n"/>
      <c r="E3145" s="223" t="n"/>
      <c r="F3145" s="223" t="n"/>
      <c r="G3145" s="223" t="n"/>
      <c r="H3145" s="223" t="n"/>
      <c r="I3145" s="258" t="n"/>
      <c r="J3145" s="186" t="n"/>
      <c r="K3145" s="223" t="n"/>
      <c r="L3145" s="264" t="n"/>
      <c r="M3145" s="265" t="n"/>
      <c r="N3145" s="223" t="n"/>
      <c r="O3145" s="223" t="n"/>
      <c r="P3145" s="223" t="n"/>
      <c r="Q3145" s="223" t="n"/>
      <c r="R3145" s="223" t="n"/>
      <c r="S3145" s="223" t="n"/>
      <c r="T3145" s="223" t="n"/>
      <c r="U3145" s="86" t="n"/>
      <c r="V3145" s="86" t="n"/>
      <c r="W3145" s="223" t="n"/>
      <c r="X3145" s="223" t="n"/>
      <c r="Y3145" s="262" t="n"/>
      <c r="Z3145" s="226" t="n"/>
      <c r="AA3145" s="241" t="n"/>
      <c r="AB3145" s="237" t="n"/>
    </row>
    <row r="3146" ht="15" customHeight="1" s="283">
      <c r="A3146" s="109" t="n"/>
      <c r="B3146" s="222" t="n"/>
      <c r="C3146" s="223" t="n"/>
      <c r="D3146" s="223" t="n"/>
      <c r="E3146" s="223" t="n"/>
      <c r="F3146" s="223" t="n"/>
      <c r="G3146" s="223" t="n"/>
      <c r="H3146" s="223" t="n"/>
      <c r="I3146" s="258" t="n"/>
      <c r="J3146" s="186" t="n"/>
      <c r="K3146" s="223" t="n"/>
      <c r="L3146" s="264" t="n"/>
      <c r="M3146" s="265" t="n"/>
      <c r="N3146" s="223" t="n"/>
      <c r="O3146" s="223" t="n"/>
      <c r="P3146" s="223" t="n"/>
      <c r="Q3146" s="223" t="n"/>
      <c r="R3146" s="223" t="n"/>
      <c r="S3146" s="223" t="n"/>
      <c r="T3146" s="223" t="n"/>
      <c r="U3146" s="86" t="n"/>
      <c r="V3146" s="86" t="n"/>
      <c r="W3146" s="223" t="n"/>
      <c r="X3146" s="223" t="n"/>
      <c r="Y3146" s="262" t="n"/>
      <c r="Z3146" s="226" t="n"/>
      <c r="AA3146" s="241" t="n"/>
      <c r="AB3146" s="237" t="n"/>
    </row>
    <row r="3147" ht="15" customHeight="1" s="283">
      <c r="A3147" s="109" t="n"/>
      <c r="B3147" s="222" t="n"/>
      <c r="C3147" s="223" t="n"/>
      <c r="D3147" s="223" t="n"/>
      <c r="E3147" s="223" t="n"/>
      <c r="F3147" s="223" t="n"/>
      <c r="G3147" s="223" t="n"/>
      <c r="H3147" s="223" t="n"/>
      <c r="I3147" s="258" t="n"/>
      <c r="J3147" s="186" t="n"/>
      <c r="K3147" s="223" t="n"/>
      <c r="L3147" s="264" t="n"/>
      <c r="M3147" s="265" t="n"/>
      <c r="N3147" s="223" t="n"/>
      <c r="O3147" s="223" t="n"/>
      <c r="P3147" s="223" t="n"/>
      <c r="Q3147" s="223" t="n"/>
      <c r="R3147" s="223" t="n"/>
      <c r="S3147" s="223" t="n"/>
      <c r="T3147" s="223" t="n"/>
      <c r="U3147" s="86" t="n"/>
      <c r="V3147" s="86" t="n"/>
      <c r="W3147" s="223" t="n"/>
      <c r="X3147" s="223" t="n"/>
      <c r="Y3147" s="262" t="n"/>
      <c r="Z3147" s="226" t="n"/>
      <c r="AA3147" s="241" t="n"/>
      <c r="AB3147" s="237" t="n"/>
    </row>
    <row r="3148" ht="15" customHeight="1" s="283">
      <c r="A3148" s="109" t="n"/>
      <c r="B3148" s="222" t="n"/>
      <c r="C3148" s="223" t="n"/>
      <c r="D3148" s="223" t="n"/>
      <c r="E3148" s="223" t="n"/>
      <c r="F3148" s="223" t="n"/>
      <c r="G3148" s="223" t="n"/>
      <c r="H3148" s="223" t="n"/>
      <c r="I3148" s="258" t="n"/>
      <c r="J3148" s="186" t="n"/>
      <c r="K3148" s="223" t="n"/>
      <c r="L3148" s="264" t="n"/>
      <c r="M3148" s="265" t="n"/>
      <c r="N3148" s="223" t="n"/>
      <c r="O3148" s="223" t="n"/>
      <c r="P3148" s="223" t="n"/>
      <c r="Q3148" s="223" t="n"/>
      <c r="R3148" s="223" t="n"/>
      <c r="S3148" s="223" t="n"/>
      <c r="T3148" s="223" t="n"/>
      <c r="U3148" s="86" t="n"/>
      <c r="V3148" s="86" t="n"/>
      <c r="W3148" s="223" t="n"/>
      <c r="X3148" s="223" t="n"/>
      <c r="Y3148" s="262" t="n"/>
      <c r="Z3148" s="226" t="n"/>
      <c r="AA3148" s="241" t="n"/>
      <c r="AB3148" s="237" t="n"/>
    </row>
    <row r="3149" ht="15" customHeight="1" s="283">
      <c r="A3149" s="109" t="n"/>
      <c r="B3149" s="222" t="n"/>
      <c r="C3149" s="223" t="n"/>
      <c r="D3149" s="223" t="n"/>
      <c r="E3149" s="223" t="n"/>
      <c r="F3149" s="223" t="n"/>
      <c r="G3149" s="223" t="n"/>
      <c r="H3149" s="223" t="n"/>
      <c r="I3149" s="258" t="n"/>
      <c r="J3149" s="186" t="n"/>
      <c r="K3149" s="223" t="n"/>
      <c r="L3149" s="264" t="n"/>
      <c r="M3149" s="265" t="n"/>
      <c r="N3149" s="223" t="n"/>
      <c r="O3149" s="223" t="n"/>
      <c r="P3149" s="223" t="n"/>
      <c r="Q3149" s="223" t="n"/>
      <c r="R3149" s="223" t="n"/>
      <c r="S3149" s="223" t="n"/>
      <c r="T3149" s="223" t="n"/>
      <c r="U3149" s="86" t="n"/>
      <c r="V3149" s="86" t="n"/>
      <c r="W3149" s="223" t="n"/>
      <c r="X3149" s="223" t="n"/>
      <c r="Y3149" s="262" t="n"/>
      <c r="Z3149" s="226" t="n"/>
      <c r="AA3149" s="241" t="n"/>
      <c r="AB3149" s="237" t="n"/>
    </row>
    <row r="3150" ht="15" customHeight="1" s="283">
      <c r="A3150" s="109" t="n"/>
      <c r="B3150" s="222" t="n"/>
      <c r="C3150" s="223" t="n"/>
      <c r="D3150" s="223" t="n"/>
      <c r="E3150" s="223" t="n"/>
      <c r="F3150" s="223" t="n"/>
      <c r="G3150" s="223" t="n"/>
      <c r="H3150" s="223" t="n"/>
      <c r="I3150" s="258" t="n"/>
      <c r="J3150" s="186" t="n"/>
      <c r="K3150" s="223" t="n"/>
      <c r="L3150" s="264" t="n"/>
      <c r="M3150" s="265" t="n"/>
      <c r="N3150" s="223" t="n"/>
      <c r="O3150" s="223" t="n"/>
      <c r="P3150" s="223" t="n"/>
      <c r="Q3150" s="223" t="n"/>
      <c r="R3150" s="223" t="n"/>
      <c r="S3150" s="223" t="n"/>
      <c r="T3150" s="223" t="n"/>
      <c r="U3150" s="86" t="n"/>
      <c r="V3150" s="86" t="n"/>
      <c r="W3150" s="223" t="n"/>
      <c r="X3150" s="223" t="n"/>
      <c r="Y3150" s="262" t="n"/>
      <c r="Z3150" s="226" t="n"/>
      <c r="AA3150" s="241" t="n"/>
      <c r="AB3150" s="237" t="n"/>
    </row>
    <row r="3151" ht="15" customHeight="1" s="283">
      <c r="A3151" s="109" t="n"/>
      <c r="B3151" s="222" t="n"/>
      <c r="C3151" s="223" t="n"/>
      <c r="D3151" s="223" t="n"/>
      <c r="E3151" s="223" t="n"/>
      <c r="F3151" s="223" t="n"/>
      <c r="G3151" s="223" t="n"/>
      <c r="H3151" s="223" t="n"/>
      <c r="I3151" s="258" t="n"/>
      <c r="J3151" s="186" t="n"/>
      <c r="K3151" s="223" t="n"/>
      <c r="L3151" s="264" t="n"/>
      <c r="M3151" s="265" t="n"/>
      <c r="N3151" s="223" t="n"/>
      <c r="O3151" s="223" t="n"/>
      <c r="P3151" s="223" t="n"/>
      <c r="Q3151" s="223" t="n"/>
      <c r="R3151" s="223" t="n"/>
      <c r="S3151" s="223" t="n"/>
      <c r="T3151" s="223" t="n"/>
      <c r="U3151" s="86" t="n"/>
      <c r="V3151" s="86" t="n"/>
      <c r="W3151" s="223" t="n"/>
      <c r="X3151" s="223" t="n"/>
      <c r="Y3151" s="262" t="n"/>
      <c r="Z3151" s="226" t="n"/>
      <c r="AA3151" s="241" t="n"/>
      <c r="AB3151" s="237" t="n"/>
    </row>
    <row r="3152" ht="15" customHeight="1" s="283">
      <c r="A3152" s="109" t="n"/>
      <c r="B3152" s="222" t="n"/>
      <c r="C3152" s="223" t="n"/>
      <c r="D3152" s="223" t="n"/>
      <c r="E3152" s="223" t="n"/>
      <c r="F3152" s="223" t="n"/>
      <c r="G3152" s="223" t="n"/>
      <c r="H3152" s="223" t="n"/>
      <c r="I3152" s="258" t="n"/>
      <c r="J3152" s="186" t="n"/>
      <c r="K3152" s="223" t="n"/>
      <c r="L3152" s="264" t="n"/>
      <c r="M3152" s="265" t="n"/>
      <c r="N3152" s="223" t="n"/>
      <c r="O3152" s="223" t="n"/>
      <c r="P3152" s="223" t="n"/>
      <c r="Q3152" s="223" t="n"/>
      <c r="R3152" s="223" t="n"/>
      <c r="S3152" s="223" t="n"/>
      <c r="T3152" s="223" t="n"/>
      <c r="U3152" s="86" t="n"/>
      <c r="V3152" s="86" t="n"/>
      <c r="W3152" s="223" t="n"/>
      <c r="X3152" s="223" t="n"/>
      <c r="Y3152" s="262" t="n"/>
      <c r="Z3152" s="226" t="n"/>
      <c r="AA3152" s="241" t="n"/>
      <c r="AB3152" s="237" t="n"/>
    </row>
    <row r="3153" ht="15" customHeight="1" s="283">
      <c r="A3153" s="109" t="n"/>
      <c r="B3153" s="222" t="n"/>
      <c r="C3153" s="223" t="n"/>
      <c r="D3153" s="223" t="n"/>
      <c r="E3153" s="223" t="n"/>
      <c r="F3153" s="223" t="n"/>
      <c r="G3153" s="223" t="n"/>
      <c r="H3153" s="223" t="n"/>
      <c r="I3153" s="258" t="n"/>
      <c r="J3153" s="186" t="n"/>
      <c r="K3153" s="223" t="n"/>
      <c r="L3153" s="264" t="n"/>
      <c r="M3153" s="265" t="n"/>
      <c r="N3153" s="223" t="n"/>
      <c r="O3153" s="223" t="n"/>
      <c r="P3153" s="223" t="n"/>
      <c r="Q3153" s="223" t="n"/>
      <c r="R3153" s="223" t="n"/>
      <c r="S3153" s="223" t="n"/>
      <c r="T3153" s="223" t="n"/>
      <c r="U3153" s="86" t="n"/>
      <c r="V3153" s="86" t="n"/>
      <c r="W3153" s="223" t="n"/>
      <c r="X3153" s="223" t="n"/>
      <c r="Y3153" s="262" t="n"/>
      <c r="Z3153" s="226" t="n"/>
      <c r="AA3153" s="241" t="n"/>
      <c r="AB3153" s="237" t="n"/>
    </row>
    <row r="3154" ht="15" customHeight="1" s="283">
      <c r="A3154" s="109" t="n"/>
      <c r="B3154" s="222" t="n"/>
      <c r="C3154" s="223" t="n"/>
      <c r="D3154" s="223" t="n"/>
      <c r="E3154" s="223" t="n"/>
      <c r="F3154" s="223" t="n"/>
      <c r="G3154" s="223" t="n"/>
      <c r="H3154" s="223" t="n"/>
      <c r="I3154" s="258" t="n"/>
      <c r="J3154" s="186" t="n"/>
      <c r="K3154" s="223" t="n"/>
      <c r="L3154" s="264" t="n"/>
      <c r="M3154" s="265" t="n"/>
      <c r="N3154" s="223" t="n"/>
      <c r="O3154" s="223" t="n"/>
      <c r="P3154" s="223" t="n"/>
      <c r="Q3154" s="223" t="n"/>
      <c r="R3154" s="223" t="n"/>
      <c r="S3154" s="223" t="n"/>
      <c r="T3154" s="223" t="n"/>
      <c r="U3154" s="86" t="n"/>
      <c r="V3154" s="86" t="n"/>
      <c r="W3154" s="223" t="n"/>
      <c r="X3154" s="223" t="n"/>
      <c r="Y3154" s="262" t="n"/>
      <c r="Z3154" s="226" t="n"/>
      <c r="AA3154" s="241" t="n"/>
      <c r="AB3154" s="237" t="n"/>
    </row>
    <row r="3155" ht="15" customHeight="1" s="283">
      <c r="A3155" s="109" t="n"/>
      <c r="B3155" s="222" t="n"/>
      <c r="C3155" s="223" t="n"/>
      <c r="D3155" s="223" t="n"/>
      <c r="E3155" s="223" t="n"/>
      <c r="F3155" s="223" t="n"/>
      <c r="G3155" s="223" t="n"/>
      <c r="H3155" s="223" t="n"/>
      <c r="I3155" s="258" t="n"/>
      <c r="J3155" s="186" t="n"/>
      <c r="K3155" s="223" t="n"/>
      <c r="L3155" s="264" t="n"/>
      <c r="M3155" s="265" t="n"/>
      <c r="N3155" s="223" t="n"/>
      <c r="O3155" s="223" t="n"/>
      <c r="P3155" s="223" t="n"/>
      <c r="Q3155" s="223" t="n"/>
      <c r="R3155" s="223" t="n"/>
      <c r="S3155" s="223" t="n"/>
      <c r="T3155" s="223" t="n"/>
      <c r="U3155" s="86" t="n"/>
      <c r="V3155" s="86" t="n"/>
      <c r="W3155" s="223" t="n"/>
      <c r="X3155" s="223" t="n"/>
      <c r="Y3155" s="262" t="n"/>
      <c r="Z3155" s="226" t="n"/>
      <c r="AA3155" s="241" t="n"/>
      <c r="AB3155" s="237" t="n"/>
    </row>
    <row r="3156" ht="15" customHeight="1" s="283">
      <c r="A3156" s="109" t="n"/>
      <c r="B3156" s="222" t="n"/>
      <c r="C3156" s="223" t="n"/>
      <c r="D3156" s="223" t="n"/>
      <c r="E3156" s="223" t="n"/>
      <c r="F3156" s="223" t="n"/>
      <c r="G3156" s="223" t="n"/>
      <c r="H3156" s="223" t="n"/>
      <c r="I3156" s="258" t="n"/>
      <c r="J3156" s="186" t="n"/>
      <c r="K3156" s="223" t="n"/>
      <c r="L3156" s="264" t="n"/>
      <c r="M3156" s="265" t="n"/>
      <c r="N3156" s="223" t="n"/>
      <c r="O3156" s="223" t="n"/>
      <c r="P3156" s="223" t="n"/>
      <c r="Q3156" s="223" t="n"/>
      <c r="R3156" s="223" t="n"/>
      <c r="S3156" s="223" t="n"/>
      <c r="T3156" s="223" t="n"/>
      <c r="U3156" s="86" t="n"/>
      <c r="V3156" s="86" t="n"/>
      <c r="W3156" s="223" t="n"/>
      <c r="X3156" s="223" t="n"/>
      <c r="Y3156" s="262" t="n"/>
      <c r="Z3156" s="226" t="n"/>
      <c r="AA3156" s="241" t="n"/>
      <c r="AB3156" s="237" t="n"/>
    </row>
    <row r="3157" ht="15" customHeight="1" s="283">
      <c r="A3157" s="109" t="n"/>
      <c r="B3157" s="222" t="n"/>
      <c r="C3157" s="223" t="n"/>
      <c r="D3157" s="223" t="n"/>
      <c r="E3157" s="223" t="n"/>
      <c r="F3157" s="223" t="n"/>
      <c r="G3157" s="223" t="n"/>
      <c r="H3157" s="223" t="n"/>
      <c r="I3157" s="258" t="n"/>
      <c r="J3157" s="186" t="n"/>
      <c r="K3157" s="223" t="n"/>
      <c r="L3157" s="264" t="n"/>
      <c r="M3157" s="265" t="n"/>
      <c r="N3157" s="223" t="n"/>
      <c r="O3157" s="223" t="n"/>
      <c r="P3157" s="223" t="n"/>
      <c r="Q3157" s="223" t="n"/>
      <c r="R3157" s="223" t="n"/>
      <c r="S3157" s="223" t="n"/>
      <c r="T3157" s="223" t="n"/>
      <c r="U3157" s="86" t="n"/>
      <c r="V3157" s="86" t="n"/>
      <c r="W3157" s="223" t="n"/>
      <c r="X3157" s="223" t="n"/>
      <c r="Y3157" s="262" t="n"/>
      <c r="Z3157" s="226" t="n"/>
      <c r="AA3157" s="241" t="n"/>
      <c r="AB3157" s="237" t="n"/>
    </row>
    <row r="3158" ht="15" customHeight="1" s="283">
      <c r="A3158" s="109" t="n"/>
      <c r="B3158" s="222" t="n"/>
      <c r="C3158" s="223" t="n"/>
      <c r="D3158" s="223" t="n"/>
      <c r="E3158" s="223" t="n"/>
      <c r="F3158" s="223" t="n"/>
      <c r="G3158" s="223" t="n"/>
      <c r="H3158" s="223" t="n"/>
      <c r="I3158" s="258" t="n"/>
      <c r="J3158" s="186" t="n"/>
      <c r="K3158" s="223" t="n"/>
      <c r="L3158" s="264" t="n"/>
      <c r="M3158" s="265" t="n"/>
      <c r="N3158" s="223" t="n"/>
      <c r="O3158" s="223" t="n"/>
      <c r="P3158" s="223" t="n"/>
      <c r="Q3158" s="223" t="n"/>
      <c r="R3158" s="223" t="n"/>
      <c r="S3158" s="223" t="n"/>
      <c r="T3158" s="223" t="n"/>
      <c r="U3158" s="86" t="n"/>
      <c r="V3158" s="86" t="n"/>
      <c r="W3158" s="223" t="n"/>
      <c r="X3158" s="223" t="n"/>
      <c r="Y3158" s="262" t="n"/>
      <c r="Z3158" s="226" t="n"/>
      <c r="AA3158" s="241" t="n"/>
      <c r="AB3158" s="237" t="n"/>
    </row>
    <row r="3159" ht="15" customHeight="1" s="283">
      <c r="A3159" s="109" t="n"/>
      <c r="B3159" s="222" t="n"/>
      <c r="C3159" s="223" t="n"/>
      <c r="D3159" s="223" t="n"/>
      <c r="E3159" s="223" t="n"/>
      <c r="F3159" s="223" t="n"/>
      <c r="G3159" s="223" t="n"/>
      <c r="H3159" s="223" t="n"/>
      <c r="I3159" s="258" t="n"/>
      <c r="J3159" s="186" t="n"/>
      <c r="K3159" s="223" t="n"/>
      <c r="L3159" s="223" t="n"/>
      <c r="M3159" s="259" t="n"/>
      <c r="N3159" s="223" t="n"/>
      <c r="O3159" s="223" t="n"/>
      <c r="P3159" s="223" t="n"/>
      <c r="Q3159" s="223" t="n"/>
      <c r="R3159" s="223" t="n"/>
      <c r="S3159" s="223" t="n"/>
      <c r="T3159" s="223" t="n"/>
      <c r="U3159" s="86" t="n"/>
      <c r="V3159" s="86" t="n"/>
      <c r="W3159" s="223" t="n"/>
      <c r="X3159" s="223" t="n"/>
      <c r="Y3159" s="262" t="n"/>
      <c r="Z3159" s="226" t="n"/>
      <c r="AA3159" s="241" t="n"/>
      <c r="AB3159" s="237" t="n"/>
    </row>
    <row r="3160" ht="15" customHeight="1" s="283">
      <c r="A3160" s="109" t="n"/>
      <c r="B3160" s="222" t="n"/>
      <c r="C3160" s="223" t="n"/>
      <c r="D3160" s="223" t="n"/>
      <c r="E3160" s="223" t="n"/>
      <c r="F3160" s="223" t="n"/>
      <c r="G3160" s="223" t="n"/>
      <c r="H3160" s="223" t="n"/>
      <c r="I3160" s="258" t="n"/>
      <c r="J3160" s="186" t="n"/>
      <c r="K3160" s="223" t="n"/>
      <c r="L3160" s="264" t="n"/>
      <c r="M3160" s="265" t="n"/>
      <c r="N3160" s="223" t="n"/>
      <c r="O3160" s="223" t="n"/>
      <c r="P3160" s="223" t="n"/>
      <c r="Q3160" s="223" t="n"/>
      <c r="R3160" s="223" t="n"/>
      <c r="S3160" s="223" t="n"/>
      <c r="T3160" s="223" t="n"/>
      <c r="U3160" s="86" t="n"/>
      <c r="V3160" s="86" t="n"/>
      <c r="W3160" s="223" t="n"/>
      <c r="X3160" s="223" t="n"/>
      <c r="Y3160" s="262" t="n"/>
      <c r="Z3160" s="226" t="n"/>
      <c r="AA3160" s="241" t="n"/>
      <c r="AB3160" s="237" t="n"/>
    </row>
    <row r="3161" ht="15" customHeight="1" s="283">
      <c r="A3161" s="109" t="n"/>
      <c r="B3161" s="222" t="n"/>
      <c r="C3161" s="223" t="n"/>
      <c r="D3161" s="223" t="n"/>
      <c r="E3161" s="223" t="n"/>
      <c r="F3161" s="223" t="n"/>
      <c r="G3161" s="223" t="n"/>
      <c r="H3161" s="223" t="n"/>
      <c r="I3161" s="258" t="n"/>
      <c r="J3161" s="186" t="n"/>
      <c r="K3161" s="223" t="n"/>
      <c r="L3161" s="264" t="n"/>
      <c r="M3161" s="265" t="n"/>
      <c r="N3161" s="223" t="n"/>
      <c r="O3161" s="223" t="n"/>
      <c r="P3161" s="223" t="n"/>
      <c r="Q3161" s="223" t="n"/>
      <c r="R3161" s="223" t="n"/>
      <c r="S3161" s="223" t="n"/>
      <c r="T3161" s="223" t="n"/>
      <c r="U3161" s="86" t="n"/>
      <c r="V3161" s="86" t="n"/>
      <c r="W3161" s="223" t="n"/>
      <c r="X3161" s="223" t="n"/>
      <c r="Y3161" s="262" t="n"/>
      <c r="Z3161" s="226" t="n"/>
      <c r="AA3161" s="241" t="n"/>
      <c r="AB3161" s="237" t="n"/>
    </row>
    <row r="3162" ht="15" customHeight="1" s="283">
      <c r="A3162" s="109" t="n"/>
      <c r="B3162" s="222" t="n"/>
      <c r="C3162" s="223" t="n"/>
      <c r="D3162" s="223" t="n"/>
      <c r="E3162" s="223" t="n"/>
      <c r="F3162" s="223" t="n"/>
      <c r="G3162" s="223" t="n"/>
      <c r="H3162" s="223" t="n"/>
      <c r="I3162" s="258" t="n"/>
      <c r="J3162" s="186" t="n"/>
      <c r="K3162" s="223" t="n"/>
      <c r="L3162" s="264" t="n"/>
      <c r="M3162" s="265" t="n"/>
      <c r="N3162" s="223" t="n"/>
      <c r="O3162" s="223" t="n"/>
      <c r="P3162" s="223" t="n"/>
      <c r="Q3162" s="223" t="n"/>
      <c r="R3162" s="223" t="n"/>
      <c r="S3162" s="223" t="n"/>
      <c r="T3162" s="223" t="n"/>
      <c r="U3162" s="86" t="n"/>
      <c r="V3162" s="86" t="n"/>
      <c r="W3162" s="223" t="n"/>
      <c r="X3162" s="223" t="n"/>
      <c r="Y3162" s="262" t="n"/>
      <c r="Z3162" s="226" t="n"/>
      <c r="AA3162" s="241" t="n"/>
      <c r="AB3162" s="237" t="n"/>
    </row>
    <row r="3163" ht="15" customHeight="1" s="283">
      <c r="A3163" s="109" t="n"/>
      <c r="B3163" s="222" t="n"/>
      <c r="C3163" s="223" t="n"/>
      <c r="D3163" s="223" t="n"/>
      <c r="E3163" s="223" t="n"/>
      <c r="F3163" s="223" t="n"/>
      <c r="G3163" s="223" t="n"/>
      <c r="H3163" s="223" t="n"/>
      <c r="I3163" s="258" t="n"/>
      <c r="J3163" s="186" t="n"/>
      <c r="K3163" s="223" t="n"/>
      <c r="L3163" s="264" t="n"/>
      <c r="M3163" s="265" t="n"/>
      <c r="N3163" s="223" t="n"/>
      <c r="O3163" s="223" t="n"/>
      <c r="P3163" s="223" t="n"/>
      <c r="Q3163" s="223" t="n"/>
      <c r="R3163" s="223" t="n"/>
      <c r="S3163" s="223" t="n"/>
      <c r="T3163" s="223" t="n"/>
      <c r="U3163" s="86" t="n"/>
      <c r="V3163" s="86" t="n"/>
      <c r="W3163" s="223" t="n"/>
      <c r="X3163" s="223" t="n"/>
      <c r="Y3163" s="262" t="n"/>
      <c r="Z3163" s="226" t="n"/>
      <c r="AA3163" s="241" t="n"/>
      <c r="AB3163" s="237" t="n"/>
    </row>
    <row r="3164" ht="15" customHeight="1" s="283">
      <c r="A3164" s="109" t="n"/>
      <c r="B3164" s="222" t="n"/>
      <c r="C3164" s="223" t="n"/>
      <c r="D3164" s="223" t="n"/>
      <c r="E3164" s="223" t="n"/>
      <c r="F3164" s="223" t="n"/>
      <c r="G3164" s="223" t="n"/>
      <c r="H3164" s="223" t="n"/>
      <c r="I3164" s="258" t="n"/>
      <c r="J3164" s="186" t="n"/>
      <c r="K3164" s="223" t="n"/>
      <c r="L3164" s="264" t="n"/>
      <c r="M3164" s="265" t="n"/>
      <c r="N3164" s="223" t="n"/>
      <c r="O3164" s="223" t="n"/>
      <c r="P3164" s="223" t="n"/>
      <c r="Q3164" s="223" t="n"/>
      <c r="R3164" s="223" t="n"/>
      <c r="S3164" s="223" t="n"/>
      <c r="T3164" s="223" t="n"/>
      <c r="U3164" s="86" t="n"/>
      <c r="V3164" s="86" t="n"/>
      <c r="W3164" s="223" t="n"/>
      <c r="X3164" s="223" t="n"/>
      <c r="Y3164" s="262" t="n"/>
      <c r="Z3164" s="226" t="n"/>
      <c r="AA3164" s="241" t="n"/>
      <c r="AB3164" s="237" t="n"/>
    </row>
    <row r="3165" ht="15" customHeight="1" s="283">
      <c r="A3165" s="109" t="n"/>
      <c r="B3165" s="222" t="n"/>
      <c r="C3165" s="223" t="n"/>
      <c r="D3165" s="223" t="n"/>
      <c r="E3165" s="223" t="n"/>
      <c r="F3165" s="223" t="n"/>
      <c r="G3165" s="223" t="n"/>
      <c r="H3165" s="223" t="n"/>
      <c r="I3165" s="258" t="n"/>
      <c r="J3165" s="186" t="n"/>
      <c r="K3165" s="223" t="n"/>
      <c r="L3165" s="264" t="n"/>
      <c r="M3165" s="265" t="n"/>
      <c r="N3165" s="223" t="n"/>
      <c r="O3165" s="223" t="n"/>
      <c r="P3165" s="223" t="n"/>
      <c r="Q3165" s="223" t="n"/>
      <c r="R3165" s="223" t="n"/>
      <c r="S3165" s="223" t="n"/>
      <c r="T3165" s="223" t="n"/>
      <c r="U3165" s="86" t="n"/>
      <c r="V3165" s="86" t="n"/>
      <c r="W3165" s="223" t="n"/>
      <c r="X3165" s="223" t="n"/>
      <c r="Y3165" s="262" t="n"/>
      <c r="Z3165" s="226" t="n"/>
      <c r="AA3165" s="241" t="n"/>
      <c r="AB3165" s="237" t="n"/>
    </row>
    <row r="3166" ht="15" customHeight="1" s="283">
      <c r="A3166" s="109" t="n"/>
      <c r="B3166" s="222" t="n"/>
      <c r="C3166" s="223" t="n"/>
      <c r="D3166" s="223" t="n"/>
      <c r="E3166" s="223" t="n"/>
      <c r="F3166" s="223" t="n"/>
      <c r="G3166" s="223" t="n"/>
      <c r="H3166" s="223" t="n"/>
      <c r="I3166" s="258" t="n"/>
      <c r="J3166" s="186" t="n"/>
      <c r="K3166" s="223" t="n"/>
      <c r="L3166" s="264" t="n"/>
      <c r="M3166" s="265" t="n"/>
      <c r="N3166" s="223" t="n"/>
      <c r="O3166" s="223" t="n"/>
      <c r="P3166" s="223" t="n"/>
      <c r="Q3166" s="223" t="n"/>
      <c r="R3166" s="223" t="n"/>
      <c r="S3166" s="223" t="n"/>
      <c r="T3166" s="223" t="n"/>
      <c r="U3166" s="86" t="n"/>
      <c r="V3166" s="86" t="n"/>
      <c r="W3166" s="223" t="n"/>
      <c r="X3166" s="223" t="n"/>
      <c r="Y3166" s="262" t="n"/>
      <c r="Z3166" s="226" t="n"/>
      <c r="AA3166" s="241" t="n"/>
      <c r="AB3166" s="237" t="n"/>
    </row>
    <row r="3167" ht="15" customHeight="1" s="283">
      <c r="A3167" s="109" t="n"/>
      <c r="B3167" s="222" t="n"/>
      <c r="C3167" s="223" t="n"/>
      <c r="D3167" s="223" t="n"/>
      <c r="E3167" s="223" t="n"/>
      <c r="F3167" s="223" t="n"/>
      <c r="G3167" s="223" t="n"/>
      <c r="H3167" s="223" t="n"/>
      <c r="I3167" s="258" t="n"/>
      <c r="J3167" s="186" t="n"/>
      <c r="K3167" s="223" t="n"/>
      <c r="L3167" s="264" t="n"/>
      <c r="M3167" s="265" t="n"/>
      <c r="N3167" s="223" t="n"/>
      <c r="O3167" s="223" t="n"/>
      <c r="P3167" s="223" t="n"/>
      <c r="Q3167" s="223" t="n"/>
      <c r="R3167" s="223" t="n"/>
      <c r="S3167" s="223" t="n"/>
      <c r="T3167" s="223" t="n"/>
      <c r="U3167" s="86" t="n"/>
      <c r="V3167" s="86" t="n"/>
      <c r="W3167" s="223" t="n"/>
      <c r="X3167" s="223" t="n"/>
      <c r="Y3167" s="262" t="n"/>
      <c r="Z3167" s="226" t="n"/>
      <c r="AA3167" s="241" t="n"/>
      <c r="AB3167" s="237" t="n"/>
    </row>
    <row r="3168" ht="15" customHeight="1" s="283">
      <c r="A3168" s="109" t="n"/>
      <c r="B3168" s="222" t="n"/>
      <c r="C3168" s="223" t="n"/>
      <c r="D3168" s="223" t="n"/>
      <c r="E3168" s="223" t="n"/>
      <c r="F3168" s="223" t="n"/>
      <c r="G3168" s="223" t="n"/>
      <c r="H3168" s="223" t="n"/>
      <c r="I3168" s="258" t="n"/>
      <c r="J3168" s="186" t="n"/>
      <c r="K3168" s="223" t="n"/>
      <c r="L3168" s="264" t="n"/>
      <c r="M3168" s="265" t="n"/>
      <c r="N3168" s="223" t="n"/>
      <c r="O3168" s="223" t="n"/>
      <c r="P3168" s="223" t="n"/>
      <c r="Q3168" s="223" t="n"/>
      <c r="R3168" s="223" t="n"/>
      <c r="S3168" s="223" t="n"/>
      <c r="T3168" s="223" t="n"/>
      <c r="U3168" s="86" t="n"/>
      <c r="V3168" s="86" t="n"/>
      <c r="W3168" s="223" t="n"/>
      <c r="X3168" s="223" t="n"/>
      <c r="Y3168" s="262" t="n"/>
      <c r="Z3168" s="226" t="n"/>
      <c r="AA3168" s="241" t="n"/>
      <c r="AB3168" s="237" t="n"/>
    </row>
    <row r="3169" ht="15" customHeight="1" s="283">
      <c r="A3169" s="109" t="n"/>
      <c r="B3169" s="222" t="n"/>
      <c r="C3169" s="223" t="n"/>
      <c r="D3169" s="223" t="n"/>
      <c r="E3169" s="223" t="n"/>
      <c r="F3169" s="223" t="n"/>
      <c r="G3169" s="223" t="n"/>
      <c r="H3169" s="223" t="n"/>
      <c r="I3169" s="258" t="n"/>
      <c r="J3169" s="186" t="n"/>
      <c r="K3169" s="223" t="n"/>
      <c r="L3169" s="264" t="n"/>
      <c r="M3169" s="265" t="n"/>
      <c r="N3169" s="223" t="n"/>
      <c r="O3169" s="223" t="n"/>
      <c r="P3169" s="223" t="n"/>
      <c r="Q3169" s="223" t="n"/>
      <c r="R3169" s="223" t="n"/>
      <c r="S3169" s="223" t="n"/>
      <c r="T3169" s="223" t="n"/>
      <c r="U3169" s="86" t="n"/>
      <c r="V3169" s="86" t="n"/>
      <c r="W3169" s="223" t="n"/>
      <c r="X3169" s="223" t="n"/>
      <c r="Y3169" s="262" t="n"/>
      <c r="Z3169" s="226" t="n"/>
      <c r="AA3169" s="241" t="n"/>
      <c r="AB3169" s="237" t="n"/>
    </row>
    <row r="3170" ht="15" customHeight="1" s="283">
      <c r="A3170" s="109" t="n"/>
      <c r="B3170" s="222" t="n"/>
      <c r="C3170" s="223" t="n"/>
      <c r="D3170" s="223" t="n"/>
      <c r="E3170" s="223" t="n"/>
      <c r="F3170" s="223" t="n"/>
      <c r="G3170" s="223" t="n"/>
      <c r="H3170" s="223" t="n"/>
      <c r="I3170" s="258" t="n"/>
      <c r="J3170" s="186" t="n"/>
      <c r="K3170" s="223" t="n"/>
      <c r="L3170" s="264" t="n"/>
      <c r="M3170" s="265" t="n"/>
      <c r="N3170" s="223" t="n"/>
      <c r="O3170" s="223" t="n"/>
      <c r="P3170" s="223" t="n"/>
      <c r="Q3170" s="223" t="n"/>
      <c r="R3170" s="223" t="n"/>
      <c r="S3170" s="223" t="n"/>
      <c r="T3170" s="223" t="n"/>
      <c r="U3170" s="86" t="n"/>
      <c r="V3170" s="86" t="n"/>
      <c r="W3170" s="223" t="n"/>
      <c r="X3170" s="223" t="n"/>
      <c r="Y3170" s="262" t="n"/>
      <c r="Z3170" s="226" t="n"/>
      <c r="AA3170" s="241" t="n"/>
      <c r="AB3170" s="237" t="n"/>
    </row>
    <row r="3171" ht="15" customHeight="1" s="283">
      <c r="A3171" s="109" t="n"/>
      <c r="B3171" s="222" t="n"/>
      <c r="C3171" s="223" t="n"/>
      <c r="D3171" s="223" t="n"/>
      <c r="E3171" s="223" t="n"/>
      <c r="F3171" s="223" t="n"/>
      <c r="G3171" s="223" t="n"/>
      <c r="H3171" s="223" t="n"/>
      <c r="I3171" s="258" t="n"/>
      <c r="J3171" s="186" t="n"/>
      <c r="K3171" s="223" t="n"/>
      <c r="L3171" s="264" t="n"/>
      <c r="M3171" s="265" t="n"/>
      <c r="N3171" s="223" t="n"/>
      <c r="O3171" s="223" t="n"/>
      <c r="P3171" s="223" t="n"/>
      <c r="Q3171" s="223" t="n"/>
      <c r="R3171" s="223" t="n"/>
      <c r="S3171" s="223" t="n"/>
      <c r="T3171" s="223" t="n"/>
      <c r="U3171" s="86" t="n"/>
      <c r="V3171" s="86" t="n"/>
      <c r="W3171" s="223" t="n"/>
      <c r="X3171" s="223" t="n"/>
      <c r="Y3171" s="262" t="n"/>
      <c r="Z3171" s="226" t="n"/>
      <c r="AA3171" s="241" t="n"/>
      <c r="AB3171" s="237" t="n"/>
    </row>
    <row r="3172" ht="15" customHeight="1" s="283">
      <c r="A3172" s="109" t="n"/>
      <c r="B3172" s="222" t="n"/>
      <c r="C3172" s="223" t="n"/>
      <c r="D3172" s="223" t="n"/>
      <c r="E3172" s="223" t="n"/>
      <c r="F3172" s="223" t="n"/>
      <c r="G3172" s="223" t="n"/>
      <c r="H3172" s="223" t="n"/>
      <c r="I3172" s="258" t="n"/>
      <c r="J3172" s="186" t="n"/>
      <c r="K3172" s="223" t="n"/>
      <c r="L3172" s="264" t="n"/>
      <c r="M3172" s="265" t="n"/>
      <c r="N3172" s="223" t="n"/>
      <c r="O3172" s="223" t="n"/>
      <c r="P3172" s="223" t="n"/>
      <c r="Q3172" s="223" t="n"/>
      <c r="R3172" s="223" t="n"/>
      <c r="S3172" s="223" t="n"/>
      <c r="T3172" s="223" t="n"/>
      <c r="U3172" s="86" t="n"/>
      <c r="V3172" s="86" t="n"/>
      <c r="W3172" s="223" t="n"/>
      <c r="X3172" s="223" t="n"/>
      <c r="Y3172" s="262" t="n"/>
      <c r="Z3172" s="226" t="n"/>
      <c r="AA3172" s="241" t="n"/>
      <c r="AB3172" s="237" t="n"/>
    </row>
    <row r="3173" ht="15" customHeight="1" s="283">
      <c r="A3173" s="109" t="n"/>
      <c r="B3173" s="222" t="n"/>
      <c r="C3173" s="223" t="n"/>
      <c r="D3173" s="223" t="n"/>
      <c r="E3173" s="223" t="n"/>
      <c r="F3173" s="223" t="n"/>
      <c r="G3173" s="223" t="n"/>
      <c r="H3173" s="223" t="n"/>
      <c r="I3173" s="258" t="n"/>
      <c r="J3173" s="186" t="n"/>
      <c r="K3173" s="223" t="n"/>
      <c r="L3173" s="264" t="n"/>
      <c r="M3173" s="265" t="n"/>
      <c r="N3173" s="223" t="n"/>
      <c r="O3173" s="223" t="n"/>
      <c r="P3173" s="223" t="n"/>
      <c r="Q3173" s="223" t="n"/>
      <c r="R3173" s="223" t="n"/>
      <c r="S3173" s="223" t="n"/>
      <c r="T3173" s="223" t="n"/>
      <c r="U3173" s="86" t="n"/>
      <c r="V3173" s="86" t="n"/>
      <c r="W3173" s="223" t="n"/>
      <c r="X3173" s="223" t="n"/>
      <c r="Y3173" s="262" t="n"/>
      <c r="Z3173" s="226" t="n"/>
      <c r="AA3173" s="241" t="n"/>
      <c r="AB3173" s="237" t="n"/>
    </row>
    <row r="3174" ht="15" customHeight="1" s="283">
      <c r="A3174" s="109" t="n"/>
      <c r="B3174" s="222" t="n"/>
      <c r="C3174" s="223" t="n"/>
      <c r="D3174" s="223" t="n"/>
      <c r="E3174" s="223" t="n"/>
      <c r="F3174" s="223" t="n"/>
      <c r="G3174" s="223" t="n"/>
      <c r="H3174" s="223" t="n"/>
      <c r="I3174" s="258" t="n"/>
      <c r="J3174" s="186" t="n"/>
      <c r="K3174" s="223" t="n"/>
      <c r="L3174" s="264" t="n"/>
      <c r="M3174" s="265" t="n"/>
      <c r="N3174" s="223" t="n"/>
      <c r="O3174" s="223" t="n"/>
      <c r="P3174" s="223" t="n"/>
      <c r="Q3174" s="223" t="n"/>
      <c r="R3174" s="223" t="n"/>
      <c r="S3174" s="223" t="n"/>
      <c r="T3174" s="223" t="n"/>
      <c r="U3174" s="86" t="n"/>
      <c r="V3174" s="86" t="n"/>
      <c r="W3174" s="223" t="n"/>
      <c r="X3174" s="223" t="n"/>
      <c r="Y3174" s="262" t="n"/>
      <c r="Z3174" s="226" t="n"/>
      <c r="AA3174" s="241" t="n"/>
      <c r="AB3174" s="237" t="n"/>
    </row>
    <row r="3175" ht="15" customHeight="1" s="283">
      <c r="A3175" s="109" t="n"/>
      <c r="B3175" s="222" t="n"/>
      <c r="C3175" s="223" t="n"/>
      <c r="D3175" s="223" t="n"/>
      <c r="E3175" s="223" t="n"/>
      <c r="F3175" s="223" t="n"/>
      <c r="G3175" s="223" t="n"/>
      <c r="H3175" s="223" t="n"/>
      <c r="I3175" s="258" t="n"/>
      <c r="J3175" s="186" t="n"/>
      <c r="K3175" s="223" t="n"/>
      <c r="L3175" s="264" t="n"/>
      <c r="M3175" s="265" t="n"/>
      <c r="N3175" s="223" t="n"/>
      <c r="O3175" s="223" t="n"/>
      <c r="P3175" s="223" t="n"/>
      <c r="Q3175" s="223" t="n"/>
      <c r="R3175" s="223" t="n"/>
      <c r="S3175" s="223" t="n"/>
      <c r="T3175" s="223" t="n"/>
      <c r="U3175" s="86" t="n"/>
      <c r="V3175" s="86" t="n"/>
      <c r="W3175" s="223" t="n"/>
      <c r="X3175" s="223" t="n"/>
      <c r="Y3175" s="262" t="n"/>
      <c r="Z3175" s="226" t="n"/>
      <c r="AA3175" s="241" t="n"/>
      <c r="AB3175" s="237" t="n"/>
    </row>
    <row r="3176" ht="15" customHeight="1" s="283">
      <c r="A3176" s="109" t="n"/>
      <c r="B3176" s="222" t="n"/>
      <c r="C3176" s="223" t="n"/>
      <c r="D3176" s="223" t="n"/>
      <c r="E3176" s="223" t="n"/>
      <c r="F3176" s="223" t="n"/>
      <c r="G3176" s="223" t="n"/>
      <c r="H3176" s="223" t="n"/>
      <c r="I3176" s="258" t="n"/>
      <c r="J3176" s="186" t="n"/>
      <c r="K3176" s="223" t="n"/>
      <c r="L3176" s="264" t="n"/>
      <c r="M3176" s="265" t="n"/>
      <c r="N3176" s="223" t="n"/>
      <c r="O3176" s="223" t="n"/>
      <c r="P3176" s="223" t="n"/>
      <c r="Q3176" s="223" t="n"/>
      <c r="R3176" s="223" t="n"/>
      <c r="S3176" s="223" t="n"/>
      <c r="T3176" s="223" t="n"/>
      <c r="U3176" s="86" t="n"/>
      <c r="V3176" s="86" t="n"/>
      <c r="W3176" s="223" t="n"/>
      <c r="X3176" s="223" t="n"/>
      <c r="Y3176" s="262" t="n"/>
      <c r="Z3176" s="226" t="n"/>
      <c r="AA3176" s="241" t="n"/>
      <c r="AB3176" s="237" t="n"/>
    </row>
    <row r="3177" ht="15" customHeight="1" s="283">
      <c r="A3177" s="109" t="n"/>
      <c r="B3177" s="222" t="n"/>
      <c r="C3177" s="223" t="n"/>
      <c r="D3177" s="223" t="n"/>
      <c r="E3177" s="223" t="n"/>
      <c r="F3177" s="223" t="n"/>
      <c r="G3177" s="223" t="n"/>
      <c r="H3177" s="223" t="n"/>
      <c r="I3177" s="258" t="n"/>
      <c r="J3177" s="186" t="n"/>
      <c r="K3177" s="223" t="n"/>
      <c r="L3177" s="264" t="n"/>
      <c r="M3177" s="265" t="n"/>
      <c r="N3177" s="223" t="n"/>
      <c r="O3177" s="223" t="n"/>
      <c r="P3177" s="223" t="n"/>
      <c r="Q3177" s="223" t="n"/>
      <c r="R3177" s="223" t="n"/>
      <c r="S3177" s="223" t="n"/>
      <c r="T3177" s="223" t="n"/>
      <c r="U3177" s="86" t="n"/>
      <c r="V3177" s="86" t="n"/>
      <c r="W3177" s="223" t="n"/>
      <c r="X3177" s="223" t="n"/>
      <c r="Y3177" s="262" t="n"/>
      <c r="Z3177" s="226" t="n"/>
      <c r="AA3177" s="241" t="n"/>
      <c r="AB3177" s="237" t="n"/>
    </row>
    <row r="3178" ht="15" customHeight="1" s="283">
      <c r="A3178" s="109" t="n"/>
      <c r="B3178" s="222" t="n"/>
      <c r="C3178" s="223" t="n"/>
      <c r="D3178" s="223" t="n"/>
      <c r="E3178" s="223" t="n"/>
      <c r="F3178" s="223" t="n"/>
      <c r="G3178" s="223" t="n"/>
      <c r="H3178" s="223" t="n"/>
      <c r="I3178" s="258" t="n"/>
      <c r="J3178" s="186" t="n"/>
      <c r="K3178" s="223" t="n"/>
      <c r="L3178" s="223" t="n"/>
      <c r="M3178" s="259" t="n"/>
      <c r="N3178" s="223" t="n"/>
      <c r="O3178" s="223" t="n"/>
      <c r="P3178" s="223" t="n"/>
      <c r="Q3178" s="223" t="n"/>
      <c r="R3178" s="223" t="n"/>
      <c r="S3178" s="223" t="n"/>
      <c r="T3178" s="223" t="n"/>
      <c r="U3178" s="86" t="n"/>
      <c r="V3178" s="86" t="n"/>
      <c r="W3178" s="223" t="n"/>
      <c r="X3178" s="223" t="n"/>
      <c r="Y3178" s="262" t="n"/>
      <c r="Z3178" s="226" t="n"/>
      <c r="AA3178" s="241" t="n"/>
      <c r="AB3178" s="237" t="n"/>
    </row>
    <row r="3179" ht="15" customHeight="1" s="283">
      <c r="A3179" s="109" t="n"/>
      <c r="B3179" s="222" t="n"/>
      <c r="C3179" s="223" t="n"/>
      <c r="D3179" s="223" t="n"/>
      <c r="E3179" s="223" t="n"/>
      <c r="F3179" s="223" t="n"/>
      <c r="G3179" s="223" t="n"/>
      <c r="H3179" s="223" t="n"/>
      <c r="I3179" s="258" t="n"/>
      <c r="J3179" s="186" t="n"/>
      <c r="K3179" s="223" t="n"/>
      <c r="L3179" s="264" t="n"/>
      <c r="M3179" s="265" t="n"/>
      <c r="N3179" s="223" t="n"/>
      <c r="O3179" s="223" t="n"/>
      <c r="P3179" s="223" t="n"/>
      <c r="Q3179" s="223" t="n"/>
      <c r="R3179" s="223" t="n"/>
      <c r="S3179" s="223" t="n"/>
      <c r="T3179" s="223" t="n"/>
      <c r="U3179" s="86" t="n"/>
      <c r="V3179" s="86" t="n"/>
      <c r="W3179" s="223" t="n"/>
      <c r="X3179" s="223" t="n"/>
      <c r="Y3179" s="262" t="n"/>
      <c r="Z3179" s="226" t="n"/>
      <c r="AA3179" s="241" t="n"/>
      <c r="AB3179" s="237" t="n"/>
    </row>
    <row r="3180" ht="15" customHeight="1" s="283">
      <c r="A3180" s="109" t="n"/>
      <c r="B3180" s="222" t="n"/>
      <c r="C3180" s="223" t="n"/>
      <c r="D3180" s="223" t="n"/>
      <c r="E3180" s="223" t="n"/>
      <c r="F3180" s="223" t="n"/>
      <c r="G3180" s="223" t="n"/>
      <c r="H3180" s="223" t="n"/>
      <c r="I3180" s="258" t="n"/>
      <c r="J3180" s="186" t="n"/>
      <c r="K3180" s="223" t="n"/>
      <c r="L3180" s="264" t="n"/>
      <c r="M3180" s="265" t="n"/>
      <c r="N3180" s="223" t="n"/>
      <c r="O3180" s="223" t="n"/>
      <c r="P3180" s="223" t="n"/>
      <c r="Q3180" s="223" t="n"/>
      <c r="R3180" s="223" t="n"/>
      <c r="S3180" s="223" t="n"/>
      <c r="T3180" s="223" t="n"/>
      <c r="U3180" s="86" t="n"/>
      <c r="V3180" s="86" t="n"/>
      <c r="W3180" s="223" t="n"/>
      <c r="X3180" s="223" t="n"/>
      <c r="Y3180" s="262" t="n"/>
      <c r="Z3180" s="226" t="n"/>
      <c r="AA3180" s="241" t="n"/>
      <c r="AB3180" s="237" t="n"/>
    </row>
    <row r="3181" ht="15" customHeight="1" s="283">
      <c r="A3181" s="109" t="n"/>
      <c r="B3181" s="222" t="n"/>
      <c r="C3181" s="223" t="n"/>
      <c r="D3181" s="223" t="n"/>
      <c r="E3181" s="223" t="n"/>
      <c r="F3181" s="223" t="n"/>
      <c r="G3181" s="223" t="n"/>
      <c r="H3181" s="223" t="n"/>
      <c r="I3181" s="258" t="n"/>
      <c r="J3181" s="186" t="n"/>
      <c r="K3181" s="223" t="n"/>
      <c r="L3181" s="264" t="n"/>
      <c r="M3181" s="265" t="n"/>
      <c r="N3181" s="223" t="n"/>
      <c r="O3181" s="223" t="n"/>
      <c r="P3181" s="223" t="n"/>
      <c r="Q3181" s="223" t="n"/>
      <c r="R3181" s="223" t="n"/>
      <c r="S3181" s="223" t="n"/>
      <c r="T3181" s="223" t="n"/>
      <c r="U3181" s="86" t="n"/>
      <c r="V3181" s="86" t="n"/>
      <c r="W3181" s="223" t="n"/>
      <c r="X3181" s="223" t="n"/>
      <c r="Y3181" s="262" t="n"/>
      <c r="Z3181" s="226" t="n"/>
      <c r="AA3181" s="241" t="n"/>
      <c r="AB3181" s="237" t="n"/>
    </row>
    <row r="3182" ht="15" customHeight="1" s="283">
      <c r="A3182" s="109" t="n"/>
      <c r="B3182" s="222" t="n"/>
      <c r="C3182" s="223" t="n"/>
      <c r="D3182" s="223" t="n"/>
      <c r="E3182" s="223" t="n"/>
      <c r="F3182" s="223" t="n"/>
      <c r="G3182" s="223" t="n"/>
      <c r="H3182" s="223" t="n"/>
      <c r="I3182" s="258" t="n"/>
      <c r="J3182" s="186" t="n"/>
      <c r="K3182" s="223" t="n"/>
      <c r="L3182" s="264" t="n"/>
      <c r="M3182" s="265" t="n"/>
      <c r="N3182" s="223" t="n"/>
      <c r="O3182" s="223" t="n"/>
      <c r="P3182" s="223" t="n"/>
      <c r="Q3182" s="223" t="n"/>
      <c r="R3182" s="223" t="n"/>
      <c r="S3182" s="223" t="n"/>
      <c r="T3182" s="223" t="n"/>
      <c r="U3182" s="86" t="n"/>
      <c r="V3182" s="86" t="n"/>
      <c r="W3182" s="223" t="n"/>
      <c r="X3182" s="223" t="n"/>
      <c r="Y3182" s="262" t="n"/>
      <c r="Z3182" s="226" t="n"/>
      <c r="AA3182" s="241" t="n"/>
      <c r="AB3182" s="237" t="n"/>
    </row>
    <row r="3183" ht="15" customHeight="1" s="283">
      <c r="A3183" s="109" t="n"/>
      <c r="B3183" s="222" t="n"/>
      <c r="C3183" s="223" t="n"/>
      <c r="D3183" s="223" t="n"/>
      <c r="E3183" s="223" t="n"/>
      <c r="F3183" s="223" t="n"/>
      <c r="G3183" s="223" t="n"/>
      <c r="H3183" s="223" t="n"/>
      <c r="I3183" s="258" t="n"/>
      <c r="J3183" s="186" t="n"/>
      <c r="K3183" s="223" t="n"/>
      <c r="L3183" s="264" t="n"/>
      <c r="M3183" s="265" t="n"/>
      <c r="N3183" s="223" t="n"/>
      <c r="O3183" s="223" t="n"/>
      <c r="P3183" s="223" t="n"/>
      <c r="Q3183" s="223" t="n"/>
      <c r="R3183" s="223" t="n"/>
      <c r="S3183" s="223" t="n"/>
      <c r="T3183" s="223" t="n"/>
      <c r="U3183" s="86" t="n"/>
      <c r="V3183" s="86" t="n"/>
      <c r="W3183" s="223" t="n"/>
      <c r="X3183" s="223" t="n"/>
      <c r="Y3183" s="262" t="n"/>
      <c r="Z3183" s="226" t="n"/>
      <c r="AA3183" s="241" t="n"/>
      <c r="AB3183" s="237" t="n"/>
    </row>
    <row r="3184" ht="15" customHeight="1" s="283">
      <c r="A3184" s="109" t="n"/>
      <c r="B3184" s="222" t="n"/>
      <c r="C3184" s="223" t="n"/>
      <c r="D3184" s="223" t="n"/>
      <c r="E3184" s="223" t="n"/>
      <c r="F3184" s="223" t="n"/>
      <c r="G3184" s="223" t="n"/>
      <c r="H3184" s="223" t="n"/>
      <c r="I3184" s="258" t="n"/>
      <c r="J3184" s="186" t="n"/>
      <c r="K3184" s="223" t="n"/>
      <c r="L3184" s="264" t="n"/>
      <c r="M3184" s="265" t="n"/>
      <c r="N3184" s="223" t="n"/>
      <c r="O3184" s="223" t="n"/>
      <c r="P3184" s="223" t="n"/>
      <c r="Q3184" s="223" t="n"/>
      <c r="R3184" s="223" t="n"/>
      <c r="S3184" s="223" t="n"/>
      <c r="T3184" s="223" t="n"/>
      <c r="U3184" s="86" t="n"/>
      <c r="V3184" s="86" t="n"/>
      <c r="W3184" s="223" t="n"/>
      <c r="X3184" s="223" t="n"/>
      <c r="Y3184" s="262" t="n"/>
      <c r="Z3184" s="226" t="n"/>
      <c r="AA3184" s="241" t="n"/>
      <c r="AB3184" s="237" t="n"/>
    </row>
    <row r="3185" ht="15" customHeight="1" s="283">
      <c r="A3185" s="109" t="n"/>
      <c r="B3185" s="222" t="n"/>
      <c r="C3185" s="223" t="n"/>
      <c r="D3185" s="223" t="n"/>
      <c r="E3185" s="223" t="n"/>
      <c r="F3185" s="223" t="n"/>
      <c r="G3185" s="223" t="n"/>
      <c r="H3185" s="223" t="n"/>
      <c r="I3185" s="258" t="n"/>
      <c r="J3185" s="186" t="n"/>
      <c r="K3185" s="223" t="n"/>
      <c r="L3185" s="264" t="n"/>
      <c r="M3185" s="265" t="n"/>
      <c r="N3185" s="223" t="n"/>
      <c r="O3185" s="223" t="n"/>
      <c r="P3185" s="223" t="n"/>
      <c r="Q3185" s="223" t="n"/>
      <c r="R3185" s="223" t="n"/>
      <c r="S3185" s="223" t="n"/>
      <c r="T3185" s="223" t="n"/>
      <c r="U3185" s="86" t="n"/>
      <c r="V3185" s="86" t="n"/>
      <c r="W3185" s="223" t="n"/>
      <c r="X3185" s="223" t="n"/>
      <c r="Y3185" s="262" t="n"/>
      <c r="Z3185" s="226" t="n"/>
      <c r="AA3185" s="241" t="n"/>
      <c r="AB3185" s="237" t="n"/>
    </row>
    <row r="3186" ht="15" customHeight="1" s="283">
      <c r="A3186" s="109" t="n"/>
      <c r="B3186" s="222" t="n"/>
      <c r="C3186" s="223" t="n"/>
      <c r="D3186" s="223" t="n"/>
      <c r="E3186" s="223" t="n"/>
      <c r="F3186" s="223" t="n"/>
      <c r="G3186" s="223" t="n"/>
      <c r="H3186" s="223" t="n"/>
      <c r="I3186" s="258" t="n"/>
      <c r="J3186" s="186" t="n"/>
      <c r="K3186" s="223" t="n"/>
      <c r="L3186" s="264" t="n"/>
      <c r="M3186" s="265" t="n"/>
      <c r="N3186" s="223" t="n"/>
      <c r="O3186" s="223" t="n"/>
      <c r="P3186" s="223" t="n"/>
      <c r="Q3186" s="223" t="n"/>
      <c r="R3186" s="223" t="n"/>
      <c r="S3186" s="223" t="n"/>
      <c r="T3186" s="223" t="n"/>
      <c r="U3186" s="86" t="n"/>
      <c r="V3186" s="86" t="n"/>
      <c r="W3186" s="223" t="n"/>
      <c r="X3186" s="223" t="n"/>
      <c r="Y3186" s="262" t="n"/>
      <c r="Z3186" s="226" t="n"/>
      <c r="AA3186" s="241" t="n"/>
      <c r="AB3186" s="237" t="n"/>
    </row>
    <row r="3187" ht="15" customHeight="1" s="283">
      <c r="A3187" s="109" t="n"/>
      <c r="B3187" s="222" t="n"/>
      <c r="C3187" s="223" t="n"/>
      <c r="D3187" s="223" t="n"/>
      <c r="E3187" s="223" t="n"/>
      <c r="F3187" s="223" t="n"/>
      <c r="G3187" s="223" t="n"/>
      <c r="H3187" s="223" t="n"/>
      <c r="I3187" s="258" t="n"/>
      <c r="J3187" s="186" t="n"/>
      <c r="K3187" s="223" t="n"/>
      <c r="L3187" s="264" t="n"/>
      <c r="M3187" s="265" t="n"/>
      <c r="N3187" s="223" t="n"/>
      <c r="O3187" s="223" t="n"/>
      <c r="P3187" s="223" t="n"/>
      <c r="Q3187" s="223" t="n"/>
      <c r="R3187" s="223" t="n"/>
      <c r="S3187" s="223" t="n"/>
      <c r="T3187" s="223" t="n"/>
      <c r="U3187" s="86" t="n"/>
      <c r="V3187" s="86" t="n"/>
      <c r="W3187" s="223" t="n"/>
      <c r="X3187" s="223" t="n"/>
      <c r="Y3187" s="262" t="n"/>
      <c r="Z3187" s="226" t="n"/>
      <c r="AA3187" s="241" t="n"/>
      <c r="AB3187" s="237" t="n"/>
    </row>
    <row r="3188" ht="15" customHeight="1" s="283">
      <c r="A3188" s="109" t="n"/>
      <c r="B3188" s="222" t="n"/>
      <c r="C3188" s="223" t="n"/>
      <c r="D3188" s="223" t="n"/>
      <c r="E3188" s="223" t="n"/>
      <c r="F3188" s="223" t="n"/>
      <c r="G3188" s="223" t="n"/>
      <c r="H3188" s="223" t="n"/>
      <c r="I3188" s="258" t="n"/>
      <c r="J3188" s="186" t="n"/>
      <c r="K3188" s="223" t="n"/>
      <c r="L3188" s="223" t="n"/>
      <c r="M3188" s="259" t="n"/>
      <c r="N3188" s="223" t="n"/>
      <c r="O3188" s="223" t="n"/>
      <c r="P3188" s="223" t="n"/>
      <c r="Q3188" s="223" t="n"/>
      <c r="R3188" s="223" t="n"/>
      <c r="S3188" s="223" t="n"/>
      <c r="T3188" s="223" t="n"/>
      <c r="U3188" s="86" t="n"/>
      <c r="V3188" s="86" t="n"/>
      <c r="W3188" s="223" t="n"/>
      <c r="X3188" s="223" t="n"/>
      <c r="Y3188" s="262" t="n"/>
      <c r="Z3188" s="226" t="n"/>
      <c r="AA3188" s="241" t="n"/>
      <c r="AB3188" s="237" t="n"/>
    </row>
    <row r="3189" ht="15" customHeight="1" s="283">
      <c r="A3189" s="109" t="n"/>
      <c r="B3189" s="222" t="n"/>
      <c r="C3189" s="223" t="n"/>
      <c r="D3189" s="223" t="n"/>
      <c r="E3189" s="223" t="n"/>
      <c r="F3189" s="223" t="n"/>
      <c r="G3189" s="223" t="n"/>
      <c r="H3189" s="223" t="n"/>
      <c r="I3189" s="258" t="n"/>
      <c r="J3189" s="186" t="n"/>
      <c r="K3189" s="223" t="n"/>
      <c r="L3189" s="264" t="n"/>
      <c r="M3189" s="265" t="n"/>
      <c r="N3189" s="223" t="n"/>
      <c r="O3189" s="223" t="n"/>
      <c r="P3189" s="223" t="n"/>
      <c r="Q3189" s="223" t="n"/>
      <c r="R3189" s="223" t="n"/>
      <c r="S3189" s="223" t="n"/>
      <c r="T3189" s="223" t="n"/>
      <c r="U3189" s="86" t="n"/>
      <c r="V3189" s="86" t="n"/>
      <c r="W3189" s="223" t="n"/>
      <c r="X3189" s="223" t="n"/>
      <c r="Y3189" s="262" t="n"/>
      <c r="Z3189" s="226" t="n"/>
      <c r="AA3189" s="241" t="n"/>
      <c r="AB3189" s="237" t="n"/>
    </row>
    <row r="3190" ht="15" customHeight="1" s="283">
      <c r="A3190" s="109" t="n"/>
      <c r="B3190" s="222" t="n"/>
      <c r="C3190" s="223" t="n"/>
      <c r="D3190" s="223" t="n"/>
      <c r="E3190" s="223" t="n"/>
      <c r="F3190" s="223" t="n"/>
      <c r="G3190" s="223" t="n"/>
      <c r="H3190" s="223" t="n"/>
      <c r="I3190" s="258" t="n"/>
      <c r="J3190" s="186" t="n"/>
      <c r="K3190" s="223" t="n"/>
      <c r="L3190" s="264" t="n"/>
      <c r="M3190" s="265" t="n"/>
      <c r="N3190" s="223" t="n"/>
      <c r="O3190" s="223" t="n"/>
      <c r="P3190" s="223" t="n"/>
      <c r="Q3190" s="223" t="n"/>
      <c r="R3190" s="223" t="n"/>
      <c r="S3190" s="223" t="n"/>
      <c r="T3190" s="223" t="n"/>
      <c r="U3190" s="86" t="n"/>
      <c r="V3190" s="86" t="n"/>
      <c r="W3190" s="223" t="n"/>
      <c r="X3190" s="223" t="n"/>
      <c r="Y3190" s="262" t="n"/>
      <c r="Z3190" s="226" t="n"/>
      <c r="AA3190" s="241" t="n"/>
      <c r="AB3190" s="237" t="n"/>
    </row>
    <row r="3191" ht="15" customHeight="1" s="283">
      <c r="A3191" s="109" t="n"/>
      <c r="B3191" s="222" t="n"/>
      <c r="C3191" s="223" t="n"/>
      <c r="D3191" s="223" t="n"/>
      <c r="E3191" s="223" t="n"/>
      <c r="F3191" s="223" t="n"/>
      <c r="G3191" s="223" t="n"/>
      <c r="H3191" s="223" t="n"/>
      <c r="I3191" s="258" t="n"/>
      <c r="J3191" s="186" t="n"/>
      <c r="K3191" s="223" t="n"/>
      <c r="L3191" s="264" t="n"/>
      <c r="M3191" s="265" t="n"/>
      <c r="N3191" s="223" t="n"/>
      <c r="O3191" s="223" t="n"/>
      <c r="P3191" s="223" t="n"/>
      <c r="Q3191" s="223" t="n"/>
      <c r="R3191" s="223" t="n"/>
      <c r="S3191" s="223" t="n"/>
      <c r="T3191" s="223" t="n"/>
      <c r="U3191" s="86" t="n"/>
      <c r="V3191" s="86" t="n"/>
      <c r="W3191" s="223" t="n"/>
      <c r="X3191" s="223" t="n"/>
      <c r="Y3191" s="262" t="n"/>
      <c r="Z3191" s="226" t="n"/>
      <c r="AA3191" s="241" t="n"/>
      <c r="AB3191" s="237" t="n"/>
    </row>
    <row r="3192" ht="15" customHeight="1" s="283">
      <c r="A3192" s="109" t="n"/>
      <c r="B3192" s="222" t="n"/>
      <c r="C3192" s="223" t="n"/>
      <c r="D3192" s="223" t="n"/>
      <c r="E3192" s="223" t="n"/>
      <c r="F3192" s="223" t="n"/>
      <c r="G3192" s="223" t="n"/>
      <c r="H3192" s="223" t="n"/>
      <c r="I3192" s="258" t="n"/>
      <c r="J3192" s="186" t="n"/>
      <c r="K3192" s="223" t="n"/>
      <c r="L3192" s="223" t="n"/>
      <c r="M3192" s="259" t="n"/>
      <c r="N3192" s="223" t="n"/>
      <c r="O3192" s="223" t="n"/>
      <c r="P3192" s="223" t="n"/>
      <c r="Q3192" s="223" t="n"/>
      <c r="R3192" s="223" t="n"/>
      <c r="S3192" s="223" t="n"/>
      <c r="T3192" s="223" t="n"/>
      <c r="U3192" s="86" t="n"/>
      <c r="V3192" s="86" t="n"/>
      <c r="W3192" s="223" t="n"/>
      <c r="X3192" s="223" t="n"/>
      <c r="Y3192" s="262" t="n"/>
      <c r="Z3192" s="226" t="n"/>
      <c r="AA3192" s="241" t="n"/>
      <c r="AB3192" s="237" t="n"/>
    </row>
    <row r="3193" ht="15" customHeight="1" s="283">
      <c r="A3193" s="109" t="n"/>
      <c r="B3193" s="222" t="n"/>
      <c r="C3193" s="223" t="n"/>
      <c r="D3193" s="223" t="n"/>
      <c r="E3193" s="223" t="n"/>
      <c r="F3193" s="223" t="n"/>
      <c r="G3193" s="223" t="n"/>
      <c r="H3193" s="223" t="n"/>
      <c r="I3193" s="258" t="n"/>
      <c r="J3193" s="186" t="n"/>
      <c r="K3193" s="223" t="n"/>
      <c r="L3193" s="264" t="n"/>
      <c r="M3193" s="265" t="n"/>
      <c r="N3193" s="223" t="n"/>
      <c r="O3193" s="223" t="n"/>
      <c r="P3193" s="223" t="n"/>
      <c r="Q3193" s="223" t="n"/>
      <c r="R3193" s="223" t="n"/>
      <c r="S3193" s="223" t="n"/>
      <c r="T3193" s="223" t="n"/>
      <c r="U3193" s="86" t="n"/>
      <c r="V3193" s="86" t="n"/>
      <c r="W3193" s="223" t="n"/>
      <c r="X3193" s="223" t="n"/>
      <c r="Y3193" s="262" t="n"/>
      <c r="Z3193" s="226" t="n"/>
      <c r="AA3193" s="241" t="n"/>
      <c r="AB3193" s="237" t="n"/>
    </row>
    <row r="3194" ht="15" customHeight="1" s="283">
      <c r="A3194" s="109" t="n"/>
      <c r="B3194" s="222" t="n"/>
      <c r="C3194" s="223" t="n"/>
      <c r="D3194" s="223" t="n"/>
      <c r="E3194" s="223" t="n"/>
      <c r="F3194" s="223" t="n"/>
      <c r="G3194" s="223" t="n"/>
      <c r="H3194" s="223" t="n"/>
      <c r="I3194" s="258" t="n"/>
      <c r="J3194" s="186" t="n"/>
      <c r="K3194" s="223" t="n"/>
      <c r="L3194" s="264" t="n"/>
      <c r="M3194" s="265" t="n"/>
      <c r="N3194" s="223" t="n"/>
      <c r="O3194" s="223" t="n"/>
      <c r="P3194" s="223" t="n"/>
      <c r="Q3194" s="223" t="n"/>
      <c r="R3194" s="223" t="n"/>
      <c r="S3194" s="223" t="n"/>
      <c r="T3194" s="223" t="n"/>
      <c r="U3194" s="86" t="n"/>
      <c r="V3194" s="86" t="n"/>
      <c r="W3194" s="223" t="n"/>
      <c r="X3194" s="223" t="n"/>
      <c r="Y3194" s="262" t="n"/>
      <c r="Z3194" s="226" t="n"/>
      <c r="AA3194" s="241" t="n"/>
      <c r="AB3194" s="237" t="n"/>
    </row>
    <row r="3195" ht="15" customHeight="1" s="283">
      <c r="A3195" s="109" t="n"/>
      <c r="B3195" s="222" t="n"/>
      <c r="C3195" s="223" t="n"/>
      <c r="D3195" s="223" t="n"/>
      <c r="E3195" s="223" t="n"/>
      <c r="F3195" s="223" t="n"/>
      <c r="G3195" s="223" t="n"/>
      <c r="H3195" s="223" t="n"/>
      <c r="I3195" s="258" t="n"/>
      <c r="J3195" s="186" t="n"/>
      <c r="K3195" s="223" t="n"/>
      <c r="L3195" s="264" t="n"/>
      <c r="M3195" s="265" t="n"/>
      <c r="N3195" s="223" t="n"/>
      <c r="O3195" s="223" t="n"/>
      <c r="P3195" s="223" t="n"/>
      <c r="Q3195" s="223" t="n"/>
      <c r="R3195" s="223" t="n"/>
      <c r="S3195" s="223" t="n"/>
      <c r="T3195" s="223" t="n"/>
      <c r="U3195" s="86" t="n"/>
      <c r="V3195" s="86" t="n"/>
      <c r="W3195" s="223" t="n"/>
      <c r="X3195" s="223" t="n"/>
      <c r="Y3195" s="262" t="n"/>
      <c r="Z3195" s="226" t="n"/>
      <c r="AA3195" s="241" t="n"/>
      <c r="AB3195" s="237" t="n"/>
    </row>
    <row r="3196" ht="15" customHeight="1" s="283">
      <c r="A3196" s="109" t="n"/>
      <c r="B3196" s="222" t="n"/>
      <c r="C3196" s="223" t="n"/>
      <c r="D3196" s="223" t="n"/>
      <c r="E3196" s="223" t="n"/>
      <c r="F3196" s="223" t="n"/>
      <c r="G3196" s="223" t="n"/>
      <c r="H3196" s="223" t="n"/>
      <c r="I3196" s="258" t="n"/>
      <c r="J3196" s="186" t="n"/>
      <c r="K3196" s="223" t="n"/>
      <c r="L3196" s="264" t="n"/>
      <c r="M3196" s="265" t="n"/>
      <c r="N3196" s="223" t="n"/>
      <c r="O3196" s="223" t="n"/>
      <c r="P3196" s="223" t="n"/>
      <c r="Q3196" s="223" t="n"/>
      <c r="R3196" s="223" t="n"/>
      <c r="S3196" s="223" t="n"/>
      <c r="T3196" s="223" t="n"/>
      <c r="U3196" s="86" t="n"/>
      <c r="V3196" s="86" t="n"/>
      <c r="W3196" s="223" t="n"/>
      <c r="X3196" s="223" t="n"/>
      <c r="Y3196" s="262" t="n"/>
      <c r="Z3196" s="226" t="n"/>
      <c r="AA3196" s="241" t="n"/>
      <c r="AB3196" s="237" t="n"/>
    </row>
    <row r="3197" ht="15" customHeight="1" s="283">
      <c r="A3197" s="109" t="n"/>
      <c r="B3197" s="222" t="n"/>
      <c r="C3197" s="223" t="n"/>
      <c r="D3197" s="223" t="n"/>
      <c r="E3197" s="223" t="n"/>
      <c r="F3197" s="223" t="n"/>
      <c r="G3197" s="223" t="n"/>
      <c r="H3197" s="223" t="n"/>
      <c r="I3197" s="258" t="n"/>
      <c r="J3197" s="186" t="n"/>
      <c r="K3197" s="223" t="n"/>
      <c r="L3197" s="264" t="n"/>
      <c r="M3197" s="265" t="n"/>
      <c r="N3197" s="223" t="n"/>
      <c r="O3197" s="223" t="n"/>
      <c r="P3197" s="223" t="n"/>
      <c r="Q3197" s="223" t="n"/>
      <c r="R3197" s="223" t="n"/>
      <c r="S3197" s="223" t="n"/>
      <c r="T3197" s="223" t="n"/>
      <c r="U3197" s="86" t="n"/>
      <c r="V3197" s="86" t="n"/>
      <c r="W3197" s="223" t="n"/>
      <c r="X3197" s="223" t="n"/>
      <c r="Y3197" s="262" t="n"/>
      <c r="Z3197" s="226" t="n"/>
      <c r="AA3197" s="241" t="n"/>
      <c r="AB3197" s="237" t="n"/>
    </row>
    <row r="3198" ht="15" customHeight="1" s="283">
      <c r="A3198" s="109" t="n"/>
      <c r="B3198" s="222" t="n"/>
      <c r="C3198" s="223" t="n"/>
      <c r="D3198" s="223" t="n"/>
      <c r="E3198" s="223" t="n"/>
      <c r="F3198" s="223" t="n"/>
      <c r="G3198" s="223" t="n"/>
      <c r="H3198" s="223" t="n"/>
      <c r="I3198" s="258" t="n"/>
      <c r="J3198" s="186" t="n"/>
      <c r="K3198" s="223" t="n"/>
      <c r="L3198" s="264" t="n"/>
      <c r="M3198" s="265" t="n"/>
      <c r="N3198" s="223" t="n"/>
      <c r="O3198" s="223" t="n"/>
      <c r="P3198" s="223" t="n"/>
      <c r="Q3198" s="223" t="n"/>
      <c r="R3198" s="223" t="n"/>
      <c r="S3198" s="223" t="n"/>
      <c r="T3198" s="223" t="n"/>
      <c r="U3198" s="86" t="n"/>
      <c r="V3198" s="86" t="n"/>
      <c r="W3198" s="223" t="n"/>
      <c r="X3198" s="223" t="n"/>
      <c r="Y3198" s="262" t="n"/>
      <c r="Z3198" s="226" t="n"/>
      <c r="AA3198" s="241" t="n"/>
      <c r="AB3198" s="237" t="n"/>
    </row>
    <row r="3199" ht="15" customHeight="1" s="283">
      <c r="A3199" s="109" t="n"/>
      <c r="B3199" s="222" t="n"/>
      <c r="C3199" s="223" t="n"/>
      <c r="D3199" s="223" t="n"/>
      <c r="E3199" s="223" t="n"/>
      <c r="F3199" s="223" t="n"/>
      <c r="G3199" s="223" t="n"/>
      <c r="H3199" s="223" t="n"/>
      <c r="I3199" s="258" t="n"/>
      <c r="J3199" s="186" t="n"/>
      <c r="K3199" s="223" t="n"/>
      <c r="L3199" s="264" t="n"/>
      <c r="M3199" s="265" t="n"/>
      <c r="N3199" s="223" t="n"/>
      <c r="O3199" s="223" t="n"/>
      <c r="P3199" s="223" t="n"/>
      <c r="Q3199" s="223" t="n"/>
      <c r="R3199" s="223" t="n"/>
      <c r="S3199" s="223" t="n"/>
      <c r="T3199" s="223" t="n"/>
      <c r="U3199" s="86" t="n"/>
      <c r="V3199" s="86" t="n"/>
      <c r="W3199" s="223" t="n"/>
      <c r="X3199" s="223" t="n"/>
      <c r="Y3199" s="262" t="n"/>
      <c r="Z3199" s="226" t="n"/>
      <c r="AA3199" s="241" t="n"/>
      <c r="AB3199" s="237" t="n"/>
    </row>
    <row r="3200" ht="15" customHeight="1" s="283">
      <c r="A3200" s="109" t="n"/>
      <c r="B3200" s="222" t="n"/>
      <c r="C3200" s="223" t="n"/>
      <c r="D3200" s="223" t="n"/>
      <c r="E3200" s="223" t="n"/>
      <c r="F3200" s="223" t="n"/>
      <c r="G3200" s="223" t="n"/>
      <c r="H3200" s="223" t="n"/>
      <c r="I3200" s="258" t="n"/>
      <c r="J3200" s="186" t="n"/>
      <c r="K3200" s="223" t="n"/>
      <c r="L3200" s="264" t="n"/>
      <c r="M3200" s="265" t="n"/>
      <c r="N3200" s="223" t="n"/>
      <c r="O3200" s="223" t="n"/>
      <c r="P3200" s="223" t="n"/>
      <c r="Q3200" s="223" t="n"/>
      <c r="R3200" s="223" t="n"/>
      <c r="S3200" s="223" t="n"/>
      <c r="T3200" s="223" t="n"/>
      <c r="U3200" s="86" t="n"/>
      <c r="V3200" s="86" t="n"/>
      <c r="W3200" s="223" t="n"/>
      <c r="X3200" s="223" t="n"/>
      <c r="Y3200" s="262" t="n"/>
      <c r="Z3200" s="226" t="n"/>
      <c r="AA3200" s="241" t="n"/>
      <c r="AB3200" s="237" t="n"/>
    </row>
    <row r="3201" ht="15" customHeight="1" s="283">
      <c r="A3201" s="109" t="n"/>
      <c r="B3201" s="222" t="n"/>
      <c r="C3201" s="223" t="n"/>
      <c r="D3201" s="223" t="n"/>
      <c r="E3201" s="223" t="n"/>
      <c r="F3201" s="223" t="n"/>
      <c r="G3201" s="223" t="n"/>
      <c r="H3201" s="223" t="n"/>
      <c r="I3201" s="258" t="n"/>
      <c r="J3201" s="186" t="n"/>
      <c r="K3201" s="223" t="n"/>
      <c r="L3201" s="264" t="n"/>
      <c r="M3201" s="265" t="n"/>
      <c r="N3201" s="223" t="n"/>
      <c r="O3201" s="223" t="n"/>
      <c r="P3201" s="223" t="n"/>
      <c r="Q3201" s="223" t="n"/>
      <c r="R3201" s="223" t="n"/>
      <c r="S3201" s="223" t="n"/>
      <c r="T3201" s="223" t="n"/>
      <c r="U3201" s="86" t="n"/>
      <c r="V3201" s="86" t="n"/>
      <c r="W3201" s="223" t="n"/>
      <c r="X3201" s="223" t="n"/>
      <c r="Y3201" s="262" t="n"/>
      <c r="Z3201" s="226" t="n"/>
      <c r="AA3201" s="241" t="n"/>
      <c r="AB3201" s="237" t="n"/>
    </row>
    <row r="3202" ht="15" customHeight="1" s="283">
      <c r="A3202" s="109" t="n"/>
      <c r="B3202" s="222" t="n"/>
      <c r="C3202" s="223" t="n"/>
      <c r="D3202" s="223" t="n"/>
      <c r="E3202" s="223" t="n"/>
      <c r="F3202" s="223" t="n"/>
      <c r="G3202" s="223" t="n"/>
      <c r="H3202" s="223" t="n"/>
      <c r="I3202" s="258" t="n"/>
      <c r="J3202" s="186" t="n"/>
      <c r="K3202" s="223" t="n"/>
      <c r="L3202" s="264" t="n"/>
      <c r="M3202" s="265" t="n"/>
      <c r="N3202" s="223" t="n"/>
      <c r="O3202" s="223" t="n"/>
      <c r="P3202" s="223" t="n"/>
      <c r="Q3202" s="223" t="n"/>
      <c r="R3202" s="223" t="n"/>
      <c r="S3202" s="223" t="n"/>
      <c r="T3202" s="223" t="n"/>
      <c r="U3202" s="86" t="n"/>
      <c r="V3202" s="86" t="n"/>
      <c r="W3202" s="223" t="n"/>
      <c r="X3202" s="223" t="n"/>
      <c r="Y3202" s="262" t="n"/>
      <c r="Z3202" s="226" t="n"/>
      <c r="AA3202" s="241" t="n"/>
      <c r="AB3202" s="237" t="n"/>
    </row>
    <row r="3203" ht="15" customHeight="1" s="283">
      <c r="A3203" s="109" t="n"/>
      <c r="B3203" s="222" t="n"/>
      <c r="C3203" s="223" t="n"/>
      <c r="D3203" s="223" t="n"/>
      <c r="E3203" s="223" t="n"/>
      <c r="F3203" s="223" t="n"/>
      <c r="G3203" s="223" t="n"/>
      <c r="H3203" s="223" t="n"/>
      <c r="I3203" s="258" t="n"/>
      <c r="J3203" s="186" t="n"/>
      <c r="K3203" s="223" t="n"/>
      <c r="L3203" s="264" t="n"/>
      <c r="M3203" s="265" t="n"/>
      <c r="N3203" s="223" t="n"/>
      <c r="O3203" s="223" t="n"/>
      <c r="P3203" s="223" t="n"/>
      <c r="Q3203" s="223" t="n"/>
      <c r="R3203" s="223" t="n"/>
      <c r="S3203" s="223" t="n"/>
      <c r="T3203" s="223" t="n"/>
      <c r="U3203" s="86" t="n"/>
      <c r="V3203" s="86" t="n"/>
      <c r="W3203" s="223" t="n"/>
      <c r="X3203" s="223" t="n"/>
      <c r="Y3203" s="262" t="n"/>
      <c r="Z3203" s="226" t="n"/>
      <c r="AA3203" s="241" t="n"/>
      <c r="AB3203" s="237" t="n"/>
    </row>
    <row r="3204" ht="15" customHeight="1" s="283">
      <c r="A3204" s="109" t="n"/>
      <c r="B3204" s="222" t="n"/>
      <c r="C3204" s="223" t="n"/>
      <c r="D3204" s="223" t="n"/>
      <c r="E3204" s="223" t="n"/>
      <c r="F3204" s="223" t="n"/>
      <c r="G3204" s="223" t="n"/>
      <c r="H3204" s="223" t="n"/>
      <c r="I3204" s="258" t="n"/>
      <c r="J3204" s="186" t="n"/>
      <c r="K3204" s="223" t="n"/>
      <c r="L3204" s="264" t="n"/>
      <c r="M3204" s="265" t="n"/>
      <c r="N3204" s="223" t="n"/>
      <c r="O3204" s="223" t="n"/>
      <c r="P3204" s="223" t="n"/>
      <c r="Q3204" s="223" t="n"/>
      <c r="R3204" s="223" t="n"/>
      <c r="S3204" s="223" t="n"/>
      <c r="T3204" s="223" t="n"/>
      <c r="U3204" s="86" t="n"/>
      <c r="V3204" s="86" t="n"/>
      <c r="W3204" s="223" t="n"/>
      <c r="X3204" s="223" t="n"/>
      <c r="Y3204" s="262" t="n"/>
      <c r="Z3204" s="226" t="n"/>
      <c r="AA3204" s="241" t="n"/>
      <c r="AB3204" s="237" t="n"/>
    </row>
    <row r="3205" ht="15" customHeight="1" s="283">
      <c r="A3205" s="109" t="n"/>
      <c r="B3205" s="222" t="n"/>
      <c r="C3205" s="223" t="n"/>
      <c r="D3205" s="223" t="n"/>
      <c r="E3205" s="223" t="n"/>
      <c r="F3205" s="223" t="n"/>
      <c r="G3205" s="223" t="n"/>
      <c r="H3205" s="223" t="n"/>
      <c r="I3205" s="258" t="n"/>
      <c r="J3205" s="186" t="n"/>
      <c r="K3205" s="223" t="n"/>
      <c r="L3205" s="264" t="n"/>
      <c r="M3205" s="265" t="n"/>
      <c r="N3205" s="223" t="n"/>
      <c r="O3205" s="223" t="n"/>
      <c r="P3205" s="223" t="n"/>
      <c r="Q3205" s="223" t="n"/>
      <c r="R3205" s="223" t="n"/>
      <c r="S3205" s="223" t="n"/>
      <c r="T3205" s="223" t="n"/>
      <c r="U3205" s="86" t="n"/>
      <c r="V3205" s="86" t="n"/>
      <c r="W3205" s="223" t="n"/>
      <c r="X3205" s="223" t="n"/>
      <c r="Y3205" s="262" t="n"/>
      <c r="Z3205" s="226" t="n"/>
      <c r="AA3205" s="241" t="n"/>
      <c r="AB3205" s="237" t="n"/>
    </row>
    <row r="3206" ht="15" customHeight="1" s="283">
      <c r="A3206" s="109" t="n"/>
      <c r="B3206" s="222" t="n"/>
      <c r="C3206" s="223" t="n"/>
      <c r="D3206" s="223" t="n"/>
      <c r="E3206" s="223" t="n"/>
      <c r="F3206" s="223" t="n"/>
      <c r="G3206" s="223" t="n"/>
      <c r="H3206" s="223" t="n"/>
      <c r="I3206" s="258" t="n"/>
      <c r="J3206" s="186" t="n"/>
      <c r="K3206" s="223" t="n"/>
      <c r="L3206" s="264" t="n"/>
      <c r="M3206" s="265" t="n"/>
      <c r="N3206" s="223" t="n"/>
      <c r="O3206" s="223" t="n"/>
      <c r="P3206" s="223" t="n"/>
      <c r="Q3206" s="223" t="n"/>
      <c r="R3206" s="223" t="n"/>
      <c r="S3206" s="223" t="n"/>
      <c r="T3206" s="223" t="n"/>
      <c r="U3206" s="86" t="n"/>
      <c r="V3206" s="86" t="n"/>
      <c r="W3206" s="223" t="n"/>
      <c r="X3206" s="223" t="n"/>
      <c r="Y3206" s="262" t="n"/>
      <c r="Z3206" s="226" t="n"/>
      <c r="AA3206" s="241" t="n"/>
      <c r="AB3206" s="237" t="n"/>
    </row>
    <row r="3207" ht="15" customHeight="1" s="283">
      <c r="A3207" s="109" t="n"/>
      <c r="B3207" s="222" t="n"/>
      <c r="C3207" s="223" t="n"/>
      <c r="D3207" s="223" t="n"/>
      <c r="E3207" s="223" t="n"/>
      <c r="F3207" s="223" t="n"/>
      <c r="G3207" s="223" t="n"/>
      <c r="H3207" s="223" t="n"/>
      <c r="I3207" s="258" t="n"/>
      <c r="J3207" s="186" t="n"/>
      <c r="K3207" s="223" t="n"/>
      <c r="L3207" s="264" t="n"/>
      <c r="M3207" s="265" t="n"/>
      <c r="N3207" s="223" t="n"/>
      <c r="O3207" s="223" t="n"/>
      <c r="P3207" s="223" t="n"/>
      <c r="Q3207" s="223" t="n"/>
      <c r="R3207" s="223" t="n"/>
      <c r="S3207" s="223" t="n"/>
      <c r="T3207" s="223" t="n"/>
      <c r="U3207" s="86" t="n"/>
      <c r="V3207" s="86" t="n"/>
      <c r="W3207" s="223" t="n"/>
      <c r="X3207" s="223" t="n"/>
      <c r="Y3207" s="262" t="n"/>
      <c r="Z3207" s="226" t="n"/>
      <c r="AA3207" s="241" t="n"/>
      <c r="AB3207" s="237" t="n"/>
    </row>
    <row r="3208" ht="15" customHeight="1" s="283">
      <c r="A3208" s="109" t="n"/>
      <c r="B3208" s="222" t="n"/>
      <c r="C3208" s="223" t="n"/>
      <c r="D3208" s="223" t="n"/>
      <c r="E3208" s="223" t="n"/>
      <c r="F3208" s="223" t="n"/>
      <c r="G3208" s="223" t="n"/>
      <c r="H3208" s="223" t="n"/>
      <c r="I3208" s="258" t="n"/>
      <c r="J3208" s="186" t="n"/>
      <c r="K3208" s="223" t="n"/>
      <c r="L3208" s="264" t="n"/>
      <c r="M3208" s="265" t="n"/>
      <c r="N3208" s="223" t="n"/>
      <c r="O3208" s="223" t="n"/>
      <c r="P3208" s="223" t="n"/>
      <c r="Q3208" s="223" t="n"/>
      <c r="R3208" s="223" t="n"/>
      <c r="S3208" s="223" t="n"/>
      <c r="T3208" s="223" t="n"/>
      <c r="U3208" s="86" t="n"/>
      <c r="V3208" s="86" t="n"/>
      <c r="W3208" s="223" t="n"/>
      <c r="X3208" s="223" t="n"/>
      <c r="Y3208" s="262" t="n"/>
      <c r="Z3208" s="226" t="n"/>
      <c r="AA3208" s="241" t="n"/>
      <c r="AB3208" s="237" t="n"/>
    </row>
    <row r="3209" ht="15" customHeight="1" s="283">
      <c r="A3209" s="109" t="n"/>
      <c r="B3209" s="222" t="n"/>
      <c r="C3209" s="223" t="n"/>
      <c r="D3209" s="223" t="n"/>
      <c r="E3209" s="223" t="n"/>
      <c r="F3209" s="223" t="n"/>
      <c r="G3209" s="223" t="n"/>
      <c r="H3209" s="223" t="n"/>
      <c r="I3209" s="258" t="n"/>
      <c r="J3209" s="186" t="n"/>
      <c r="K3209" s="223" t="n"/>
      <c r="L3209" s="264" t="n"/>
      <c r="M3209" s="265" t="n"/>
      <c r="N3209" s="223" t="n"/>
      <c r="O3209" s="223" t="n"/>
      <c r="P3209" s="223" t="n"/>
      <c r="Q3209" s="223" t="n"/>
      <c r="R3209" s="223" t="n"/>
      <c r="S3209" s="223" t="n"/>
      <c r="T3209" s="223" t="n"/>
      <c r="U3209" s="86" t="n"/>
      <c r="V3209" s="86" t="n"/>
      <c r="W3209" s="223" t="n"/>
      <c r="X3209" s="223" t="n"/>
      <c r="Y3209" s="262" t="n"/>
      <c r="Z3209" s="226" t="n"/>
      <c r="AA3209" s="241" t="n"/>
      <c r="AB3209" s="237" t="n"/>
    </row>
    <row r="3210" ht="15" customHeight="1" s="283">
      <c r="A3210" s="109" t="n"/>
      <c r="B3210" s="222" t="n"/>
      <c r="C3210" s="223" t="n"/>
      <c r="D3210" s="223" t="n"/>
      <c r="E3210" s="223" t="n"/>
      <c r="F3210" s="223" t="n"/>
      <c r="G3210" s="223" t="n"/>
      <c r="H3210" s="223" t="n"/>
      <c r="I3210" s="258" t="n"/>
      <c r="J3210" s="186" t="n"/>
      <c r="K3210" s="223" t="n"/>
      <c r="L3210" s="264" t="n"/>
      <c r="M3210" s="265" t="n"/>
      <c r="N3210" s="223" t="n"/>
      <c r="O3210" s="223" t="n"/>
      <c r="P3210" s="223" t="n"/>
      <c r="Q3210" s="223" t="n"/>
      <c r="R3210" s="223" t="n"/>
      <c r="S3210" s="223" t="n"/>
      <c r="T3210" s="223" t="n"/>
      <c r="U3210" s="86" t="n"/>
      <c r="V3210" s="86" t="n"/>
      <c r="W3210" s="223" t="n"/>
      <c r="X3210" s="223" t="n"/>
      <c r="Y3210" s="262" t="n"/>
      <c r="Z3210" s="226" t="n"/>
      <c r="AA3210" s="241" t="n"/>
      <c r="AB3210" s="237" t="n"/>
    </row>
    <row r="3211" ht="15" customHeight="1" s="283">
      <c r="A3211" s="109" t="n"/>
      <c r="B3211" s="222" t="n"/>
      <c r="C3211" s="223" t="n"/>
      <c r="D3211" s="223" t="n"/>
      <c r="E3211" s="223" t="n"/>
      <c r="F3211" s="223" t="n"/>
      <c r="G3211" s="223" t="n"/>
      <c r="H3211" s="223" t="n"/>
      <c r="I3211" s="258" t="n"/>
      <c r="J3211" s="186" t="n"/>
      <c r="K3211" s="223" t="n"/>
      <c r="L3211" s="264" t="n"/>
      <c r="M3211" s="265" t="n"/>
      <c r="N3211" s="223" t="n"/>
      <c r="O3211" s="223" t="n"/>
      <c r="P3211" s="223" t="n"/>
      <c r="Q3211" s="223" t="n"/>
      <c r="R3211" s="223" t="n"/>
      <c r="S3211" s="223" t="n"/>
      <c r="T3211" s="223" t="n"/>
      <c r="U3211" s="86" t="n"/>
      <c r="V3211" s="86" t="n"/>
      <c r="W3211" s="223" t="n"/>
      <c r="X3211" s="223" t="n"/>
      <c r="Y3211" s="262" t="n"/>
      <c r="Z3211" s="226" t="n"/>
      <c r="AA3211" s="241" t="n"/>
      <c r="AB3211" s="237" t="n"/>
    </row>
    <row r="3212" ht="15" customHeight="1" s="283">
      <c r="A3212" s="109" t="n"/>
      <c r="B3212" s="222" t="n"/>
      <c r="C3212" s="223" t="n"/>
      <c r="D3212" s="223" t="n"/>
      <c r="E3212" s="223" t="n"/>
      <c r="F3212" s="223" t="n"/>
      <c r="G3212" s="223" t="n"/>
      <c r="H3212" s="223" t="n"/>
      <c r="I3212" s="258" t="n"/>
      <c r="J3212" s="186" t="n"/>
      <c r="K3212" s="223" t="n"/>
      <c r="L3212" s="264" t="n"/>
      <c r="M3212" s="265" t="n"/>
      <c r="N3212" s="223" t="n"/>
      <c r="O3212" s="223" t="n"/>
      <c r="P3212" s="223" t="n"/>
      <c r="Q3212" s="223" t="n"/>
      <c r="R3212" s="223" t="n"/>
      <c r="S3212" s="223" t="n"/>
      <c r="T3212" s="223" t="n"/>
      <c r="U3212" s="86" t="n"/>
      <c r="V3212" s="86" t="n"/>
      <c r="W3212" s="223" t="n"/>
      <c r="X3212" s="223" t="n"/>
      <c r="Y3212" s="262" t="n"/>
      <c r="Z3212" s="226" t="n"/>
      <c r="AA3212" s="241" t="n"/>
      <c r="AB3212" s="237" t="n"/>
    </row>
    <row r="3213" ht="15" customHeight="1" s="283">
      <c r="A3213" s="109" t="n"/>
      <c r="B3213" s="222" t="n"/>
      <c r="C3213" s="223" t="n"/>
      <c r="D3213" s="223" t="n"/>
      <c r="E3213" s="223" t="n"/>
      <c r="F3213" s="223" t="n"/>
      <c r="G3213" s="223" t="n"/>
      <c r="H3213" s="223" t="n"/>
      <c r="I3213" s="258" t="n"/>
      <c r="J3213" s="186" t="n"/>
      <c r="K3213" s="223" t="n"/>
      <c r="L3213" s="264" t="n"/>
      <c r="M3213" s="265" t="n"/>
      <c r="N3213" s="223" t="n"/>
      <c r="O3213" s="223" t="n"/>
      <c r="P3213" s="223" t="n"/>
      <c r="Q3213" s="223" t="n"/>
      <c r="R3213" s="223" t="n"/>
      <c r="S3213" s="223" t="n"/>
      <c r="T3213" s="223" t="n"/>
      <c r="U3213" s="86" t="n"/>
      <c r="V3213" s="86" t="n"/>
      <c r="W3213" s="223" t="n"/>
      <c r="X3213" s="223" t="n"/>
      <c r="Y3213" s="262" t="n"/>
      <c r="Z3213" s="226" t="n"/>
      <c r="AA3213" s="241" t="n"/>
      <c r="AB3213" s="237" t="n"/>
    </row>
    <row r="3214" ht="15" customHeight="1" s="283">
      <c r="A3214" s="109" t="n"/>
      <c r="B3214" s="222" t="n"/>
      <c r="C3214" s="223" t="n"/>
      <c r="D3214" s="223" t="n"/>
      <c r="E3214" s="223" t="n"/>
      <c r="F3214" s="223" t="n"/>
      <c r="G3214" s="223" t="n"/>
      <c r="H3214" s="223" t="n"/>
      <c r="I3214" s="258" t="n"/>
      <c r="J3214" s="186" t="n"/>
      <c r="K3214" s="223" t="n"/>
      <c r="L3214" s="264" t="n"/>
      <c r="M3214" s="265" t="n"/>
      <c r="N3214" s="223" t="n"/>
      <c r="O3214" s="223" t="n"/>
      <c r="P3214" s="223" t="n"/>
      <c r="Q3214" s="223" t="n"/>
      <c r="R3214" s="223" t="n"/>
      <c r="S3214" s="223" t="n"/>
      <c r="T3214" s="223" t="n"/>
      <c r="U3214" s="86" t="n"/>
      <c r="V3214" s="86" t="n"/>
      <c r="W3214" s="223" t="n"/>
      <c r="X3214" s="223" t="n"/>
      <c r="Y3214" s="262" t="n"/>
      <c r="Z3214" s="226" t="n"/>
      <c r="AA3214" s="241" t="n"/>
      <c r="AB3214" s="237" t="n"/>
    </row>
    <row r="3215" ht="15" customHeight="1" s="283">
      <c r="A3215" s="109" t="n"/>
      <c r="B3215" s="222" t="n"/>
      <c r="C3215" s="223" t="n"/>
      <c r="D3215" s="223" t="n"/>
      <c r="E3215" s="223" t="n"/>
      <c r="F3215" s="223" t="n"/>
      <c r="G3215" s="223" t="n"/>
      <c r="H3215" s="223" t="n"/>
      <c r="I3215" s="258" t="n"/>
      <c r="J3215" s="186" t="n"/>
      <c r="K3215" s="223" t="n"/>
      <c r="L3215" s="264" t="n"/>
      <c r="M3215" s="265" t="n"/>
      <c r="N3215" s="223" t="n"/>
      <c r="O3215" s="223" t="n"/>
      <c r="P3215" s="223" t="n"/>
      <c r="Q3215" s="223" t="n"/>
      <c r="R3215" s="223" t="n"/>
      <c r="S3215" s="223" t="n"/>
      <c r="T3215" s="223" t="n"/>
      <c r="U3215" s="86" t="n"/>
      <c r="V3215" s="86" t="n"/>
      <c r="W3215" s="223" t="n"/>
      <c r="X3215" s="223" t="n"/>
      <c r="Y3215" s="262" t="n"/>
      <c r="Z3215" s="226" t="n"/>
      <c r="AA3215" s="241" t="n"/>
      <c r="AB3215" s="237" t="n"/>
    </row>
    <row r="3216" ht="15" customHeight="1" s="283">
      <c r="A3216" s="109" t="n"/>
      <c r="B3216" s="222" t="n"/>
      <c r="C3216" s="223" t="n"/>
      <c r="D3216" s="223" t="n"/>
      <c r="E3216" s="223" t="n"/>
      <c r="F3216" s="223" t="n"/>
      <c r="G3216" s="223" t="n"/>
      <c r="H3216" s="223" t="n"/>
      <c r="I3216" s="258" t="n"/>
      <c r="J3216" s="186" t="n"/>
      <c r="K3216" s="223" t="n"/>
      <c r="L3216" s="264" t="n"/>
      <c r="M3216" s="265" t="n"/>
      <c r="N3216" s="223" t="n"/>
      <c r="O3216" s="223" t="n"/>
      <c r="P3216" s="223" t="n"/>
      <c r="Q3216" s="223" t="n"/>
      <c r="R3216" s="223" t="n"/>
      <c r="S3216" s="223" t="n"/>
      <c r="T3216" s="223" t="n"/>
      <c r="U3216" s="86" t="n"/>
      <c r="V3216" s="86" t="n"/>
      <c r="W3216" s="223" t="n"/>
      <c r="X3216" s="223" t="n"/>
      <c r="Y3216" s="262" t="n"/>
      <c r="Z3216" s="226" t="n"/>
      <c r="AA3216" s="241" t="n"/>
      <c r="AB3216" s="237" t="n"/>
    </row>
    <row r="3217" ht="15" customHeight="1" s="283">
      <c r="A3217" s="109" t="n"/>
      <c r="B3217" s="222" t="n"/>
      <c r="C3217" s="223" t="n"/>
      <c r="D3217" s="223" t="n"/>
      <c r="E3217" s="223" t="n"/>
      <c r="F3217" s="223" t="n"/>
      <c r="G3217" s="223" t="n"/>
      <c r="H3217" s="223" t="n"/>
      <c r="I3217" s="258" t="n"/>
      <c r="J3217" s="186" t="n"/>
      <c r="K3217" s="223" t="n"/>
      <c r="L3217" s="264" t="n"/>
      <c r="M3217" s="265" t="n"/>
      <c r="N3217" s="223" t="n"/>
      <c r="O3217" s="223" t="n"/>
      <c r="P3217" s="223" t="n"/>
      <c r="Q3217" s="223" t="n"/>
      <c r="R3217" s="223" t="n"/>
      <c r="S3217" s="223" t="n"/>
      <c r="T3217" s="223" t="n"/>
      <c r="U3217" s="86" t="n"/>
      <c r="V3217" s="86" t="n"/>
      <c r="W3217" s="223" t="n"/>
      <c r="X3217" s="223" t="n"/>
      <c r="Y3217" s="262" t="n"/>
      <c r="Z3217" s="226" t="n"/>
      <c r="AA3217" s="241" t="n"/>
      <c r="AB3217" s="237" t="n"/>
    </row>
    <row r="3218" ht="15" customHeight="1" s="283">
      <c r="A3218" s="109" t="n"/>
      <c r="B3218" s="222" t="n"/>
      <c r="C3218" s="223" t="n"/>
      <c r="D3218" s="223" t="n"/>
      <c r="E3218" s="223" t="n"/>
      <c r="F3218" s="223" t="n"/>
      <c r="G3218" s="223" t="n"/>
      <c r="H3218" s="223" t="n"/>
      <c r="I3218" s="258" t="n"/>
      <c r="J3218" s="186" t="n"/>
      <c r="K3218" s="223" t="n"/>
      <c r="L3218" s="264" t="n"/>
      <c r="M3218" s="265" t="n"/>
      <c r="N3218" s="223" t="n"/>
      <c r="O3218" s="223" t="n"/>
      <c r="P3218" s="223" t="n"/>
      <c r="Q3218" s="223" t="n"/>
      <c r="R3218" s="223" t="n"/>
      <c r="S3218" s="223" t="n"/>
      <c r="T3218" s="223" t="n"/>
      <c r="U3218" s="86" t="n"/>
      <c r="V3218" s="86" t="n"/>
      <c r="W3218" s="223" t="n"/>
      <c r="X3218" s="223" t="n"/>
      <c r="Y3218" s="262" t="n"/>
      <c r="Z3218" s="226" t="n"/>
      <c r="AA3218" s="241" t="n"/>
      <c r="AB3218" s="237" t="n"/>
    </row>
    <row r="3219" ht="15" customHeight="1" s="283">
      <c r="A3219" s="109" t="n"/>
      <c r="B3219" s="222" t="n"/>
      <c r="C3219" s="223" t="n"/>
      <c r="D3219" s="223" t="n"/>
      <c r="E3219" s="223" t="n"/>
      <c r="F3219" s="223" t="n"/>
      <c r="G3219" s="223" t="n"/>
      <c r="H3219" s="223" t="n"/>
      <c r="I3219" s="258" t="n"/>
      <c r="J3219" s="186" t="n"/>
      <c r="K3219" s="223" t="n"/>
      <c r="L3219" s="264" t="n"/>
      <c r="M3219" s="265" t="n"/>
      <c r="N3219" s="223" t="n"/>
      <c r="O3219" s="223" t="n"/>
      <c r="P3219" s="223" t="n"/>
      <c r="Q3219" s="223" t="n"/>
      <c r="R3219" s="223" t="n"/>
      <c r="S3219" s="223" t="n"/>
      <c r="T3219" s="223" t="n"/>
      <c r="U3219" s="86" t="n"/>
      <c r="V3219" s="86" t="n"/>
      <c r="W3219" s="223" t="n"/>
      <c r="X3219" s="223" t="n"/>
      <c r="Y3219" s="262" t="n"/>
      <c r="Z3219" s="226" t="n"/>
      <c r="AA3219" s="241" t="n"/>
      <c r="AB3219" s="237" t="n"/>
    </row>
    <row r="3220" ht="15" customHeight="1" s="283">
      <c r="A3220" s="109" t="n"/>
      <c r="B3220" s="222" t="n"/>
      <c r="C3220" s="223" t="n"/>
      <c r="D3220" s="223" t="n"/>
      <c r="E3220" s="223" t="n"/>
      <c r="F3220" s="223" t="n"/>
      <c r="G3220" s="223" t="n"/>
      <c r="H3220" s="223" t="n"/>
      <c r="I3220" s="258" t="n"/>
      <c r="J3220" s="186" t="n"/>
      <c r="K3220" s="223" t="n"/>
      <c r="L3220" s="264" t="n"/>
      <c r="M3220" s="265" t="n"/>
      <c r="N3220" s="223" t="n"/>
      <c r="O3220" s="223" t="n"/>
      <c r="P3220" s="223" t="n"/>
      <c r="Q3220" s="223" t="n"/>
      <c r="R3220" s="223" t="n"/>
      <c r="S3220" s="223" t="n"/>
      <c r="T3220" s="223" t="n"/>
      <c r="U3220" s="86" t="n"/>
      <c r="V3220" s="86" t="n"/>
      <c r="W3220" s="223" t="n"/>
      <c r="X3220" s="223" t="n"/>
      <c r="Y3220" s="262" t="n"/>
      <c r="Z3220" s="226" t="n"/>
      <c r="AA3220" s="241" t="n"/>
      <c r="AB3220" s="237" t="n"/>
    </row>
    <row r="3221" ht="15" customHeight="1" s="283">
      <c r="A3221" s="109" t="n"/>
      <c r="B3221" s="222" t="n"/>
      <c r="C3221" s="223" t="n"/>
      <c r="D3221" s="223" t="n"/>
      <c r="E3221" s="223" t="n"/>
      <c r="F3221" s="223" t="n"/>
      <c r="G3221" s="223" t="n"/>
      <c r="H3221" s="223" t="n"/>
      <c r="I3221" s="258" t="n"/>
      <c r="J3221" s="186" t="n"/>
      <c r="K3221" s="223" t="n"/>
      <c r="L3221" s="264" t="n"/>
      <c r="M3221" s="265" t="n"/>
      <c r="N3221" s="223" t="n"/>
      <c r="O3221" s="223" t="n"/>
      <c r="P3221" s="223" t="n"/>
      <c r="Q3221" s="223" t="n"/>
      <c r="R3221" s="223" t="n"/>
      <c r="S3221" s="223" t="n"/>
      <c r="T3221" s="223" t="n"/>
      <c r="U3221" s="86" t="n"/>
      <c r="V3221" s="86" t="n"/>
      <c r="W3221" s="223" t="n"/>
      <c r="X3221" s="223" t="n"/>
      <c r="Y3221" s="262" t="n"/>
      <c r="Z3221" s="226" t="n"/>
      <c r="AA3221" s="241" t="n"/>
      <c r="AB3221" s="237" t="n"/>
    </row>
    <row r="3222" ht="15" customHeight="1" s="283">
      <c r="A3222" s="109" t="n"/>
      <c r="B3222" s="222" t="n"/>
      <c r="C3222" s="223" t="n"/>
      <c r="D3222" s="223" t="n"/>
      <c r="E3222" s="223" t="n"/>
      <c r="F3222" s="223" t="n"/>
      <c r="G3222" s="223" t="n"/>
      <c r="H3222" s="223" t="n"/>
      <c r="I3222" s="258" t="n"/>
      <c r="J3222" s="186" t="n"/>
      <c r="K3222" s="223" t="n"/>
      <c r="L3222" s="264" t="n"/>
      <c r="M3222" s="265" t="n"/>
      <c r="N3222" s="223" t="n"/>
      <c r="O3222" s="223" t="n"/>
      <c r="P3222" s="223" t="n"/>
      <c r="Q3222" s="223" t="n"/>
      <c r="R3222" s="223" t="n"/>
      <c r="S3222" s="223" t="n"/>
      <c r="T3222" s="223" t="n"/>
      <c r="U3222" s="86" t="n"/>
      <c r="V3222" s="86" t="n"/>
      <c r="W3222" s="223" t="n"/>
      <c r="X3222" s="223" t="n"/>
      <c r="Y3222" s="262" t="n"/>
      <c r="Z3222" s="226" t="n"/>
      <c r="AA3222" s="241" t="n"/>
      <c r="AB3222" s="237" t="n"/>
    </row>
    <row r="3223" ht="15" customHeight="1" s="283">
      <c r="A3223" s="109" t="n"/>
      <c r="B3223" s="222" t="n"/>
      <c r="C3223" s="223" t="n"/>
      <c r="D3223" s="223" t="n"/>
      <c r="E3223" s="223" t="n"/>
      <c r="F3223" s="223" t="n"/>
      <c r="G3223" s="223" t="n"/>
      <c r="H3223" s="223" t="n"/>
      <c r="I3223" s="258" t="n"/>
      <c r="J3223" s="186" t="n"/>
      <c r="K3223" s="223" t="n"/>
      <c r="L3223" s="264" t="n"/>
      <c r="M3223" s="265" t="n"/>
      <c r="N3223" s="223" t="n"/>
      <c r="O3223" s="223" t="n"/>
      <c r="P3223" s="223" t="n"/>
      <c r="Q3223" s="223" t="n"/>
      <c r="R3223" s="223" t="n"/>
      <c r="S3223" s="223" t="n"/>
      <c r="T3223" s="223" t="n"/>
      <c r="U3223" s="86" t="n"/>
      <c r="V3223" s="86" t="n"/>
      <c r="W3223" s="223" t="n"/>
      <c r="X3223" s="223" t="n"/>
      <c r="Y3223" s="262" t="n"/>
      <c r="Z3223" s="226" t="n"/>
      <c r="AA3223" s="241" t="n"/>
      <c r="AB3223" s="237" t="n"/>
    </row>
    <row r="3224" ht="15" customHeight="1" s="283">
      <c r="A3224" s="109" t="n"/>
      <c r="B3224" s="222" t="n"/>
      <c r="C3224" s="223" t="n"/>
      <c r="D3224" s="223" t="n"/>
      <c r="E3224" s="223" t="n"/>
      <c r="F3224" s="223" t="n"/>
      <c r="G3224" s="223" t="n"/>
      <c r="H3224" s="223" t="n"/>
      <c r="I3224" s="258" t="n"/>
      <c r="J3224" s="186" t="n"/>
      <c r="K3224" s="223" t="n"/>
      <c r="L3224" s="264" t="n"/>
      <c r="M3224" s="265" t="n"/>
      <c r="N3224" s="223" t="n"/>
      <c r="O3224" s="223" t="n"/>
      <c r="P3224" s="223" t="n"/>
      <c r="Q3224" s="223" t="n"/>
      <c r="R3224" s="223" t="n"/>
      <c r="S3224" s="223" t="n"/>
      <c r="T3224" s="223" t="n"/>
      <c r="U3224" s="86" t="n"/>
      <c r="V3224" s="86" t="n"/>
      <c r="W3224" s="223" t="n"/>
      <c r="X3224" s="223" t="n"/>
      <c r="Y3224" s="262" t="n"/>
      <c r="Z3224" s="226" t="n"/>
      <c r="AA3224" s="241" t="n"/>
      <c r="AB3224" s="237" t="n"/>
    </row>
    <row r="3225" ht="15" customHeight="1" s="283">
      <c r="A3225" s="109" t="n"/>
      <c r="B3225" s="222" t="n"/>
      <c r="C3225" s="223" t="n"/>
      <c r="D3225" s="223" t="n"/>
      <c r="E3225" s="223" t="n"/>
      <c r="F3225" s="223" t="n"/>
      <c r="G3225" s="223" t="n"/>
      <c r="H3225" s="223" t="n"/>
      <c r="I3225" s="258" t="n"/>
      <c r="J3225" s="186" t="n"/>
      <c r="K3225" s="223" t="n"/>
      <c r="L3225" s="264" t="n"/>
      <c r="M3225" s="265" t="n"/>
      <c r="N3225" s="223" t="n"/>
      <c r="O3225" s="223" t="n"/>
      <c r="P3225" s="223" t="n"/>
      <c r="Q3225" s="223" t="n"/>
      <c r="R3225" s="223" t="n"/>
      <c r="S3225" s="223" t="n"/>
      <c r="T3225" s="223" t="n"/>
      <c r="U3225" s="86" t="n"/>
      <c r="V3225" s="86" t="n"/>
      <c r="W3225" s="223" t="n"/>
      <c r="X3225" s="223" t="n"/>
      <c r="Y3225" s="262" t="n"/>
      <c r="Z3225" s="226" t="n"/>
      <c r="AA3225" s="241" t="n"/>
      <c r="AB3225" s="237" t="n"/>
    </row>
    <row r="3226" ht="15" customHeight="1" s="283">
      <c r="A3226" s="109" t="n"/>
      <c r="B3226" s="222" t="n"/>
      <c r="C3226" s="223" t="n"/>
      <c r="D3226" s="223" t="n"/>
      <c r="E3226" s="223" t="n"/>
      <c r="F3226" s="223" t="n"/>
      <c r="G3226" s="223" t="n"/>
      <c r="H3226" s="223" t="n"/>
      <c r="I3226" s="258" t="n"/>
      <c r="J3226" s="186" t="n"/>
      <c r="K3226" s="223" t="n"/>
      <c r="L3226" s="264" t="n"/>
      <c r="M3226" s="265" t="n"/>
      <c r="N3226" s="223" t="n"/>
      <c r="O3226" s="223" t="n"/>
      <c r="P3226" s="223" t="n"/>
      <c r="Q3226" s="223" t="n"/>
      <c r="R3226" s="223" t="n"/>
      <c r="S3226" s="223" t="n"/>
      <c r="T3226" s="223" t="n"/>
      <c r="U3226" s="86" t="n"/>
      <c r="V3226" s="86" t="n"/>
      <c r="W3226" s="223" t="n"/>
      <c r="X3226" s="223" t="n"/>
      <c r="Y3226" s="262" t="n"/>
      <c r="Z3226" s="226" t="n"/>
      <c r="AA3226" s="241" t="n"/>
      <c r="AB3226" s="237" t="n"/>
    </row>
    <row r="3227" ht="15" customHeight="1" s="283">
      <c r="A3227" s="109" t="n"/>
      <c r="B3227" s="222" t="n"/>
      <c r="C3227" s="223" t="n"/>
      <c r="D3227" s="223" t="n"/>
      <c r="E3227" s="223" t="n"/>
      <c r="F3227" s="223" t="n"/>
      <c r="G3227" s="223" t="n"/>
      <c r="H3227" s="223" t="n"/>
      <c r="I3227" s="258" t="n"/>
      <c r="J3227" s="186" t="n"/>
      <c r="K3227" s="223" t="n"/>
      <c r="L3227" s="264" t="n"/>
      <c r="M3227" s="265" t="n"/>
      <c r="N3227" s="223" t="n"/>
      <c r="O3227" s="223" t="n"/>
      <c r="P3227" s="223" t="n"/>
      <c r="Q3227" s="223" t="n"/>
      <c r="R3227" s="223" t="n"/>
      <c r="S3227" s="223" t="n"/>
      <c r="T3227" s="223" t="n"/>
      <c r="U3227" s="86" t="n"/>
      <c r="V3227" s="86" t="n"/>
      <c r="W3227" s="223" t="n"/>
      <c r="X3227" s="223" t="n"/>
      <c r="Y3227" s="262" t="n"/>
      <c r="Z3227" s="226" t="n"/>
      <c r="AA3227" s="241" t="n"/>
      <c r="AB3227" s="237" t="n"/>
    </row>
    <row r="3228" ht="15" customHeight="1" s="283">
      <c r="A3228" s="109" t="n"/>
      <c r="B3228" s="222" t="n"/>
      <c r="C3228" s="223" t="n"/>
      <c r="D3228" s="223" t="n"/>
      <c r="E3228" s="223" t="n"/>
      <c r="F3228" s="223" t="n"/>
      <c r="G3228" s="223" t="n"/>
      <c r="H3228" s="223" t="n"/>
      <c r="I3228" s="258" t="n"/>
      <c r="J3228" s="186" t="n"/>
      <c r="K3228" s="223" t="n"/>
      <c r="L3228" s="264" t="n"/>
      <c r="M3228" s="265" t="n"/>
      <c r="N3228" s="223" t="n"/>
      <c r="O3228" s="223" t="n"/>
      <c r="P3228" s="223" t="n"/>
      <c r="Q3228" s="223" t="n"/>
      <c r="R3228" s="223" t="n"/>
      <c r="S3228" s="223" t="n"/>
      <c r="T3228" s="223" t="n"/>
      <c r="U3228" s="86" t="n"/>
      <c r="V3228" s="86" t="n"/>
      <c r="W3228" s="223" t="n"/>
      <c r="X3228" s="223" t="n"/>
      <c r="Y3228" s="262" t="n"/>
      <c r="Z3228" s="226" t="n"/>
      <c r="AA3228" s="241" t="n"/>
      <c r="AB3228" s="237" t="n"/>
    </row>
    <row r="3229" ht="15" customHeight="1" s="283">
      <c r="A3229" s="109" t="n"/>
      <c r="B3229" s="222" t="n"/>
      <c r="C3229" s="223" t="n"/>
      <c r="D3229" s="223" t="n"/>
      <c r="E3229" s="223" t="n"/>
      <c r="F3229" s="223" t="n"/>
      <c r="G3229" s="223" t="n"/>
      <c r="H3229" s="223" t="n"/>
      <c r="I3229" s="258" t="n"/>
      <c r="J3229" s="186" t="n"/>
      <c r="K3229" s="223" t="n"/>
      <c r="L3229" s="264" t="n"/>
      <c r="M3229" s="265" t="n"/>
      <c r="N3229" s="223" t="n"/>
      <c r="O3229" s="223" t="n"/>
      <c r="P3229" s="223" t="n"/>
      <c r="Q3229" s="223" t="n"/>
      <c r="R3229" s="223" t="n"/>
      <c r="S3229" s="223" t="n"/>
      <c r="T3229" s="223" t="n"/>
      <c r="U3229" s="86" t="n"/>
      <c r="V3229" s="86" t="n"/>
      <c r="W3229" s="223" t="n"/>
      <c r="X3229" s="223" t="n"/>
      <c r="Y3229" s="262" t="n"/>
      <c r="Z3229" s="226" t="n"/>
      <c r="AA3229" s="241" t="n"/>
      <c r="AB3229" s="237" t="n"/>
    </row>
    <row r="3230" ht="15" customHeight="1" s="283">
      <c r="A3230" s="109" t="n"/>
      <c r="B3230" s="222" t="n"/>
      <c r="C3230" s="223" t="n"/>
      <c r="D3230" s="223" t="n"/>
      <c r="E3230" s="223" t="n"/>
      <c r="F3230" s="223" t="n"/>
      <c r="G3230" s="223" t="n"/>
      <c r="H3230" s="223" t="n"/>
      <c r="I3230" s="258" t="n"/>
      <c r="J3230" s="186" t="n"/>
      <c r="K3230" s="223" t="n"/>
      <c r="L3230" s="264" t="n"/>
      <c r="M3230" s="265" t="n"/>
      <c r="N3230" s="223" t="n"/>
      <c r="O3230" s="223" t="n"/>
      <c r="P3230" s="223" t="n"/>
      <c r="Q3230" s="223" t="n"/>
      <c r="R3230" s="223" t="n"/>
      <c r="S3230" s="223" t="n"/>
      <c r="T3230" s="223" t="n"/>
      <c r="U3230" s="86" t="n"/>
      <c r="V3230" s="86" t="n"/>
      <c r="W3230" s="223" t="n"/>
      <c r="X3230" s="223" t="n"/>
      <c r="Y3230" s="262" t="n"/>
      <c r="Z3230" s="226" t="n"/>
      <c r="AA3230" s="241" t="n"/>
      <c r="AB3230" s="237" t="n"/>
    </row>
    <row r="3231" ht="15" customHeight="1" s="283">
      <c r="A3231" s="109" t="n"/>
      <c r="B3231" s="222" t="n"/>
      <c r="C3231" s="223" t="n"/>
      <c r="D3231" s="223" t="n"/>
      <c r="E3231" s="223" t="n"/>
      <c r="F3231" s="223" t="n"/>
      <c r="G3231" s="223" t="n"/>
      <c r="H3231" s="223" t="n"/>
      <c r="I3231" s="258" t="n"/>
      <c r="J3231" s="186" t="n"/>
      <c r="K3231" s="223" t="n"/>
      <c r="L3231" s="264" t="n"/>
      <c r="M3231" s="265" t="n"/>
      <c r="N3231" s="223" t="n"/>
      <c r="O3231" s="223" t="n"/>
      <c r="P3231" s="223" t="n"/>
      <c r="Q3231" s="223" t="n"/>
      <c r="R3231" s="223" t="n"/>
      <c r="S3231" s="223" t="n"/>
      <c r="T3231" s="223" t="n"/>
      <c r="U3231" s="86" t="n"/>
      <c r="V3231" s="86" t="n"/>
      <c r="W3231" s="223" t="n"/>
      <c r="X3231" s="223" t="n"/>
      <c r="Y3231" s="262" t="n"/>
      <c r="Z3231" s="226" t="n"/>
      <c r="AA3231" s="241" t="n"/>
      <c r="AB3231" s="237" t="n"/>
    </row>
    <row r="3232" ht="15" customHeight="1" s="283">
      <c r="A3232" s="109" t="n"/>
      <c r="B3232" s="222" t="n"/>
      <c r="C3232" s="223" t="n"/>
      <c r="D3232" s="223" t="n"/>
      <c r="E3232" s="223" t="n"/>
      <c r="F3232" s="223" t="n"/>
      <c r="G3232" s="223" t="n"/>
      <c r="H3232" s="223" t="n"/>
      <c r="I3232" s="258" t="n"/>
      <c r="J3232" s="186" t="n"/>
      <c r="K3232" s="223" t="n"/>
      <c r="L3232" s="264" t="n"/>
      <c r="M3232" s="265" t="n"/>
      <c r="N3232" s="223" t="n"/>
      <c r="O3232" s="223" t="n"/>
      <c r="P3232" s="223" t="n"/>
      <c r="Q3232" s="223" t="n"/>
      <c r="R3232" s="223" t="n"/>
      <c r="S3232" s="223" t="n"/>
      <c r="T3232" s="223" t="n"/>
      <c r="U3232" s="86" t="n"/>
      <c r="V3232" s="86" t="n"/>
      <c r="W3232" s="223" t="n"/>
      <c r="X3232" s="223" t="n"/>
      <c r="Y3232" s="262" t="n"/>
      <c r="Z3232" s="226" t="n"/>
      <c r="AA3232" s="241" t="n"/>
      <c r="AB3232" s="237" t="n"/>
    </row>
    <row r="3233" ht="15" customHeight="1" s="283">
      <c r="A3233" s="109" t="n"/>
      <c r="B3233" s="222" t="n"/>
      <c r="C3233" s="223" t="n"/>
      <c r="D3233" s="223" t="n"/>
      <c r="E3233" s="223" t="n"/>
      <c r="F3233" s="223" t="n"/>
      <c r="G3233" s="223" t="n"/>
      <c r="H3233" s="223" t="n"/>
      <c r="I3233" s="258" t="n"/>
      <c r="J3233" s="186" t="n"/>
      <c r="K3233" s="223" t="n"/>
      <c r="L3233" s="264" t="n"/>
      <c r="M3233" s="265" t="n"/>
      <c r="N3233" s="223" t="n"/>
      <c r="O3233" s="223" t="n"/>
      <c r="P3233" s="223" t="n"/>
      <c r="Q3233" s="223" t="n"/>
      <c r="R3233" s="223" t="n"/>
      <c r="S3233" s="223" t="n"/>
      <c r="T3233" s="223" t="n"/>
      <c r="U3233" s="86" t="n"/>
      <c r="V3233" s="86" t="n"/>
      <c r="W3233" s="223" t="n"/>
      <c r="X3233" s="223" t="n"/>
      <c r="Y3233" s="262" t="n"/>
      <c r="Z3233" s="226" t="n"/>
      <c r="AA3233" s="241" t="n"/>
      <c r="AB3233" s="237" t="n"/>
    </row>
    <row r="3234" ht="15" customHeight="1" s="283">
      <c r="A3234" s="109" t="n"/>
      <c r="B3234" s="222" t="n"/>
      <c r="C3234" s="223" t="n"/>
      <c r="D3234" s="223" t="n"/>
      <c r="E3234" s="223" t="n"/>
      <c r="F3234" s="223" t="n"/>
      <c r="G3234" s="223" t="n"/>
      <c r="H3234" s="223" t="n"/>
      <c r="I3234" s="258" t="n"/>
      <c r="J3234" s="186" t="n"/>
      <c r="K3234" s="223" t="n"/>
      <c r="L3234" s="264" t="n"/>
      <c r="M3234" s="265" t="n"/>
      <c r="N3234" s="223" t="n"/>
      <c r="O3234" s="223" t="n"/>
      <c r="P3234" s="223" t="n"/>
      <c r="Q3234" s="223" t="n"/>
      <c r="R3234" s="223" t="n"/>
      <c r="S3234" s="223" t="n"/>
      <c r="T3234" s="223" t="n"/>
      <c r="U3234" s="86" t="n"/>
      <c r="V3234" s="86" t="n"/>
      <c r="W3234" s="223" t="n"/>
      <c r="X3234" s="223" t="n"/>
      <c r="Y3234" s="262" t="n"/>
      <c r="Z3234" s="226" t="n"/>
      <c r="AA3234" s="241" t="n"/>
      <c r="AB3234" s="237" t="n"/>
    </row>
    <row r="3235" ht="15" customHeight="1" s="283">
      <c r="A3235" s="109" t="n"/>
      <c r="B3235" s="222" t="n"/>
      <c r="C3235" s="223" t="n"/>
      <c r="D3235" s="223" t="n"/>
      <c r="E3235" s="223" t="n"/>
      <c r="F3235" s="223" t="n"/>
      <c r="G3235" s="223" t="n"/>
      <c r="H3235" s="223" t="n"/>
      <c r="I3235" s="258" t="n"/>
      <c r="J3235" s="186" t="n"/>
      <c r="K3235" s="223" t="n"/>
      <c r="L3235" s="264" t="n"/>
      <c r="M3235" s="265" t="n"/>
      <c r="N3235" s="223" t="n"/>
      <c r="O3235" s="223" t="n"/>
      <c r="P3235" s="223" t="n"/>
      <c r="Q3235" s="223" t="n"/>
      <c r="R3235" s="223" t="n"/>
      <c r="S3235" s="223" t="n"/>
      <c r="T3235" s="223" t="n"/>
      <c r="U3235" s="86" t="n"/>
      <c r="V3235" s="86" t="n"/>
      <c r="W3235" s="223" t="n"/>
      <c r="X3235" s="223" t="n"/>
      <c r="Y3235" s="262" t="n"/>
      <c r="Z3235" s="226" t="n"/>
      <c r="AA3235" s="241" t="n"/>
      <c r="AB3235" s="237" t="n"/>
    </row>
    <row r="3236" ht="15" customHeight="1" s="283">
      <c r="A3236" s="109" t="n"/>
      <c r="B3236" s="222" t="n"/>
      <c r="C3236" s="223" t="n"/>
      <c r="D3236" s="223" t="n"/>
      <c r="E3236" s="223" t="n"/>
      <c r="F3236" s="223" t="n"/>
      <c r="G3236" s="223" t="n"/>
      <c r="H3236" s="223" t="n"/>
      <c r="I3236" s="258" t="n"/>
      <c r="J3236" s="186" t="n"/>
      <c r="K3236" s="223" t="n"/>
      <c r="L3236" s="264" t="n"/>
      <c r="M3236" s="265" t="n"/>
      <c r="N3236" s="223" t="n"/>
      <c r="O3236" s="223" t="n"/>
      <c r="P3236" s="223" t="n"/>
      <c r="Q3236" s="223" t="n"/>
      <c r="R3236" s="223" t="n"/>
      <c r="S3236" s="223" t="n"/>
      <c r="T3236" s="223" t="n"/>
      <c r="U3236" s="86" t="n"/>
      <c r="V3236" s="86" t="n"/>
      <c r="W3236" s="223" t="n"/>
      <c r="X3236" s="223" t="n"/>
      <c r="Y3236" s="262" t="n"/>
      <c r="Z3236" s="226" t="n"/>
      <c r="AA3236" s="241" t="n"/>
      <c r="AB3236" s="237" t="n"/>
    </row>
    <row r="3237" ht="15" customHeight="1" s="283">
      <c r="A3237" s="109" t="n"/>
      <c r="B3237" s="222" t="n"/>
      <c r="C3237" s="223" t="n"/>
      <c r="D3237" s="223" t="n"/>
      <c r="E3237" s="223" t="n"/>
      <c r="F3237" s="223" t="n"/>
      <c r="G3237" s="223" t="n"/>
      <c r="H3237" s="223" t="n"/>
      <c r="I3237" s="258" t="n"/>
      <c r="J3237" s="186" t="n"/>
      <c r="K3237" s="223" t="n"/>
      <c r="L3237" s="264" t="n"/>
      <c r="M3237" s="265" t="n"/>
      <c r="N3237" s="223" t="n"/>
      <c r="O3237" s="223" t="n"/>
      <c r="P3237" s="223" t="n"/>
      <c r="Q3237" s="223" t="n"/>
      <c r="R3237" s="223" t="n"/>
      <c r="S3237" s="223" t="n"/>
      <c r="T3237" s="223" t="n"/>
      <c r="U3237" s="86" t="n"/>
      <c r="V3237" s="86" t="n"/>
      <c r="W3237" s="223" t="n"/>
      <c r="X3237" s="223" t="n"/>
      <c r="Y3237" s="262" t="n"/>
      <c r="Z3237" s="226" t="n"/>
      <c r="AA3237" s="241" t="n"/>
      <c r="AB3237" s="237" t="n"/>
    </row>
    <row r="3238" ht="15" customHeight="1" s="283">
      <c r="A3238" s="109" t="n"/>
      <c r="B3238" s="222" t="n"/>
      <c r="C3238" s="223" t="n"/>
      <c r="D3238" s="223" t="n"/>
      <c r="E3238" s="223" t="n"/>
      <c r="F3238" s="223" t="n"/>
      <c r="G3238" s="223" t="n"/>
      <c r="H3238" s="223" t="n"/>
      <c r="I3238" s="258" t="n"/>
      <c r="J3238" s="186" t="n"/>
      <c r="K3238" s="223" t="n"/>
      <c r="L3238" s="223" t="n"/>
      <c r="M3238" s="259" t="n"/>
      <c r="N3238" s="223" t="n"/>
      <c r="O3238" s="223" t="n"/>
      <c r="P3238" s="223" t="n"/>
      <c r="Q3238" s="223" t="n"/>
      <c r="R3238" s="223" t="n"/>
      <c r="S3238" s="223" t="n"/>
      <c r="T3238" s="223" t="n"/>
      <c r="U3238" s="86" t="n"/>
      <c r="V3238" s="86" t="n"/>
      <c r="W3238" s="223" t="n"/>
      <c r="X3238" s="223" t="n"/>
      <c r="Y3238" s="262" t="n"/>
      <c r="Z3238" s="226" t="n"/>
      <c r="AA3238" s="241" t="n"/>
      <c r="AB3238" s="237" t="n"/>
    </row>
    <row r="3239" ht="15" customHeight="1" s="283">
      <c r="A3239" s="109" t="n"/>
      <c r="B3239" s="222" t="n"/>
      <c r="C3239" s="223" t="n"/>
      <c r="D3239" s="223" t="n"/>
      <c r="E3239" s="223" t="n"/>
      <c r="F3239" s="223" t="n"/>
      <c r="G3239" s="223" t="n"/>
      <c r="H3239" s="223" t="n"/>
      <c r="I3239" s="258" t="n"/>
      <c r="J3239" s="186" t="n"/>
      <c r="K3239" s="223" t="n"/>
      <c r="L3239" s="264" t="n"/>
      <c r="M3239" s="265" t="n"/>
      <c r="N3239" s="223" t="n"/>
      <c r="O3239" s="223" t="n"/>
      <c r="P3239" s="223" t="n"/>
      <c r="Q3239" s="223" t="n"/>
      <c r="R3239" s="223" t="n"/>
      <c r="S3239" s="223" t="n"/>
      <c r="T3239" s="223" t="n"/>
      <c r="U3239" s="86" t="n"/>
      <c r="V3239" s="86" t="n"/>
      <c r="W3239" s="223" t="n"/>
      <c r="X3239" s="223" t="n"/>
      <c r="Y3239" s="262" t="n"/>
      <c r="Z3239" s="226" t="n"/>
      <c r="AA3239" s="241" t="n"/>
      <c r="AB3239" s="237" t="n"/>
    </row>
    <row r="3240" ht="15" customHeight="1" s="283">
      <c r="A3240" s="109" t="n"/>
      <c r="B3240" s="222" t="n"/>
      <c r="C3240" s="223" t="n"/>
      <c r="D3240" s="223" t="n"/>
      <c r="E3240" s="223" t="n"/>
      <c r="F3240" s="223" t="n"/>
      <c r="G3240" s="223" t="n"/>
      <c r="H3240" s="223" t="n"/>
      <c r="I3240" s="258" t="n"/>
      <c r="J3240" s="186" t="n"/>
      <c r="K3240" s="223" t="n"/>
      <c r="L3240" s="264" t="n"/>
      <c r="M3240" s="265" t="n"/>
      <c r="N3240" s="223" t="n"/>
      <c r="O3240" s="223" t="n"/>
      <c r="P3240" s="223" t="n"/>
      <c r="Q3240" s="223" t="n"/>
      <c r="R3240" s="223" t="n"/>
      <c r="S3240" s="223" t="n"/>
      <c r="T3240" s="223" t="n"/>
      <c r="U3240" s="86" t="n"/>
      <c r="V3240" s="86" t="n"/>
      <c r="W3240" s="223" t="n"/>
      <c r="X3240" s="223" t="n"/>
      <c r="Y3240" s="262" t="n"/>
      <c r="Z3240" s="226" t="n"/>
      <c r="AA3240" s="241" t="n"/>
      <c r="AB3240" s="237" t="n"/>
    </row>
    <row r="3241" ht="15" customHeight="1" s="283">
      <c r="A3241" s="109" t="n"/>
      <c r="B3241" s="222" t="n"/>
      <c r="C3241" s="223" t="n"/>
      <c r="D3241" s="223" t="n"/>
      <c r="E3241" s="223" t="n"/>
      <c r="F3241" s="223" t="n"/>
      <c r="G3241" s="223" t="n"/>
      <c r="H3241" s="223" t="n"/>
      <c r="I3241" s="258" t="n"/>
      <c r="J3241" s="186" t="n"/>
      <c r="K3241" s="223" t="n"/>
      <c r="L3241" s="223" t="n"/>
      <c r="M3241" s="259" t="n"/>
      <c r="N3241" s="223" t="n"/>
      <c r="O3241" s="223" t="n"/>
      <c r="P3241" s="223" t="n"/>
      <c r="Q3241" s="223" t="n"/>
      <c r="R3241" s="223" t="n"/>
      <c r="S3241" s="223" t="n"/>
      <c r="T3241" s="223" t="n"/>
      <c r="U3241" s="86" t="n"/>
      <c r="V3241" s="86" t="n"/>
      <c r="W3241" s="223" t="n"/>
      <c r="X3241" s="223" t="n"/>
      <c r="Y3241" s="262" t="n"/>
      <c r="Z3241" s="226" t="n"/>
      <c r="AA3241" s="241" t="n"/>
      <c r="AB3241" s="237" t="n"/>
    </row>
    <row r="3242" ht="15" customHeight="1" s="283">
      <c r="A3242" s="109" t="n"/>
      <c r="B3242" s="222" t="n"/>
      <c r="C3242" s="223" t="n"/>
      <c r="D3242" s="223" t="n"/>
      <c r="E3242" s="223" t="n"/>
      <c r="F3242" s="223" t="n"/>
      <c r="G3242" s="223" t="n"/>
      <c r="H3242" s="223" t="n"/>
      <c r="I3242" s="258" t="n"/>
      <c r="J3242" s="186" t="n"/>
      <c r="K3242" s="223" t="n"/>
      <c r="L3242" s="264" t="n"/>
      <c r="M3242" s="265" t="n"/>
      <c r="N3242" s="223" t="n"/>
      <c r="O3242" s="223" t="n"/>
      <c r="P3242" s="223" t="n"/>
      <c r="Q3242" s="223" t="n"/>
      <c r="R3242" s="223" t="n"/>
      <c r="S3242" s="223" t="n"/>
      <c r="T3242" s="223" t="n"/>
      <c r="U3242" s="86" t="n"/>
      <c r="V3242" s="86" t="n"/>
      <c r="W3242" s="223" t="n"/>
      <c r="X3242" s="223" t="n"/>
      <c r="Y3242" s="262" t="n"/>
      <c r="Z3242" s="226" t="n"/>
      <c r="AA3242" s="241" t="n"/>
      <c r="AB3242" s="237" t="n"/>
    </row>
    <row r="3243" ht="15" customHeight="1" s="283">
      <c r="A3243" s="109" t="n"/>
      <c r="B3243" s="222" t="n"/>
      <c r="C3243" s="223" t="n"/>
      <c r="D3243" s="223" t="n"/>
      <c r="E3243" s="223" t="n"/>
      <c r="F3243" s="223" t="n"/>
      <c r="G3243" s="223" t="n"/>
      <c r="H3243" s="223" t="n"/>
      <c r="I3243" s="258" t="n"/>
      <c r="J3243" s="186" t="n"/>
      <c r="K3243" s="223" t="n"/>
      <c r="L3243" s="264" t="n"/>
      <c r="M3243" s="265" t="n"/>
      <c r="N3243" s="223" t="n"/>
      <c r="O3243" s="223" t="n"/>
      <c r="P3243" s="223" t="n"/>
      <c r="Q3243" s="223" t="n"/>
      <c r="R3243" s="223" t="n"/>
      <c r="S3243" s="223" t="n"/>
      <c r="T3243" s="223" t="n"/>
      <c r="U3243" s="86" t="n"/>
      <c r="V3243" s="86" t="n"/>
      <c r="W3243" s="223" t="n"/>
      <c r="X3243" s="223" t="n"/>
      <c r="Y3243" s="262" t="n"/>
      <c r="Z3243" s="226" t="n"/>
      <c r="AA3243" s="241" t="n"/>
      <c r="AB3243" s="237" t="n"/>
    </row>
    <row r="3244" ht="15" customHeight="1" s="283">
      <c r="A3244" s="109" t="n"/>
      <c r="B3244" s="222" t="n"/>
      <c r="C3244" s="223" t="n"/>
      <c r="D3244" s="223" t="n"/>
      <c r="E3244" s="223" t="n"/>
      <c r="F3244" s="223" t="n"/>
      <c r="G3244" s="223" t="n"/>
      <c r="H3244" s="223" t="n"/>
      <c r="I3244" s="258" t="n"/>
      <c r="J3244" s="186" t="n"/>
      <c r="K3244" s="223" t="n"/>
      <c r="L3244" s="264" t="n"/>
      <c r="M3244" s="265" t="n"/>
      <c r="N3244" s="223" t="n"/>
      <c r="O3244" s="223" t="n"/>
      <c r="P3244" s="223" t="n"/>
      <c r="Q3244" s="223" t="n"/>
      <c r="R3244" s="223" t="n"/>
      <c r="S3244" s="223" t="n"/>
      <c r="T3244" s="223" t="n"/>
      <c r="U3244" s="86" t="n"/>
      <c r="V3244" s="86" t="n"/>
      <c r="W3244" s="223" t="n"/>
      <c r="X3244" s="223" t="n"/>
      <c r="Y3244" s="262" t="n"/>
      <c r="Z3244" s="226" t="n"/>
      <c r="AA3244" s="241" t="n"/>
      <c r="AB3244" s="237" t="n"/>
    </row>
    <row r="3245" ht="15" customHeight="1" s="283">
      <c r="A3245" s="109" t="n"/>
      <c r="B3245" s="222" t="n"/>
      <c r="C3245" s="223" t="n"/>
      <c r="D3245" s="223" t="n"/>
      <c r="E3245" s="223" t="n"/>
      <c r="F3245" s="223" t="n"/>
      <c r="G3245" s="223" t="n"/>
      <c r="H3245" s="223" t="n"/>
      <c r="I3245" s="258" t="n"/>
      <c r="J3245" s="186" t="n"/>
      <c r="K3245" s="223" t="n"/>
      <c r="L3245" s="223" t="n"/>
      <c r="M3245" s="259" t="n"/>
      <c r="N3245" s="223" t="n"/>
      <c r="O3245" s="223" t="n"/>
      <c r="P3245" s="223" t="n"/>
      <c r="Q3245" s="223" t="n"/>
      <c r="R3245" s="223" t="n"/>
      <c r="S3245" s="223" t="n"/>
      <c r="T3245" s="223" t="n"/>
      <c r="U3245" s="86" t="n"/>
      <c r="V3245" s="86" t="n"/>
      <c r="W3245" s="223" t="n"/>
      <c r="X3245" s="223" t="n"/>
      <c r="Y3245" s="262" t="n"/>
      <c r="Z3245" s="226" t="n"/>
      <c r="AA3245" s="241" t="n"/>
      <c r="AB3245" s="237" t="n"/>
    </row>
    <row r="3246" ht="15" customHeight="1" s="283">
      <c r="A3246" s="109" t="n"/>
      <c r="B3246" s="222" t="n"/>
      <c r="C3246" s="223" t="n"/>
      <c r="D3246" s="223" t="n"/>
      <c r="E3246" s="223" t="n"/>
      <c r="F3246" s="223" t="n"/>
      <c r="G3246" s="223" t="n"/>
      <c r="H3246" s="223" t="n"/>
      <c r="I3246" s="258" t="n"/>
      <c r="J3246" s="186" t="n"/>
      <c r="K3246" s="223" t="n"/>
      <c r="L3246" s="223" t="n"/>
      <c r="M3246" s="259" t="n"/>
      <c r="N3246" s="223" t="n"/>
      <c r="O3246" s="223" t="n"/>
      <c r="P3246" s="223" t="n"/>
      <c r="Q3246" s="223" t="n"/>
      <c r="R3246" s="223" t="n"/>
      <c r="S3246" s="223" t="n"/>
      <c r="T3246" s="223" t="n"/>
      <c r="U3246" s="86" t="n"/>
      <c r="V3246" s="86" t="n"/>
      <c r="W3246" s="223" t="n"/>
      <c r="X3246" s="223" t="n"/>
      <c r="Y3246" s="262" t="n"/>
      <c r="Z3246" s="226" t="n"/>
      <c r="AA3246" s="241" t="n"/>
      <c r="AB3246" s="237" t="n"/>
    </row>
    <row r="3247" ht="15" customHeight="1" s="283">
      <c r="A3247" s="109" t="n"/>
      <c r="B3247" s="222" t="n"/>
      <c r="C3247" s="223" t="n"/>
      <c r="D3247" s="223" t="n"/>
      <c r="E3247" s="223" t="n"/>
      <c r="F3247" s="223" t="n"/>
      <c r="G3247" s="223" t="n"/>
      <c r="H3247" s="223" t="n"/>
      <c r="I3247" s="258" t="n"/>
      <c r="J3247" s="186" t="n"/>
      <c r="K3247" s="223" t="n"/>
      <c r="L3247" s="264" t="n"/>
      <c r="M3247" s="265" t="n"/>
      <c r="N3247" s="223" t="n"/>
      <c r="O3247" s="223" t="n"/>
      <c r="P3247" s="223" t="n"/>
      <c r="Q3247" s="223" t="n"/>
      <c r="R3247" s="223" t="n"/>
      <c r="S3247" s="223" t="n"/>
      <c r="T3247" s="223" t="n"/>
      <c r="U3247" s="86" t="n"/>
      <c r="V3247" s="86" t="n"/>
      <c r="W3247" s="223" t="n"/>
      <c r="X3247" s="223" t="n"/>
      <c r="Y3247" s="262" t="n"/>
      <c r="Z3247" s="226" t="n"/>
      <c r="AA3247" s="241" t="n"/>
      <c r="AB3247" s="237" t="n"/>
    </row>
    <row r="3248" ht="15" customHeight="1" s="283">
      <c r="A3248" s="109" t="n"/>
      <c r="B3248" s="222" t="n"/>
      <c r="C3248" s="223" t="n"/>
      <c r="D3248" s="223" t="n"/>
      <c r="E3248" s="223" t="n"/>
      <c r="F3248" s="223" t="n"/>
      <c r="G3248" s="223" t="n"/>
      <c r="H3248" s="223" t="n"/>
      <c r="I3248" s="258" t="n"/>
      <c r="J3248" s="186" t="n"/>
      <c r="K3248" s="223" t="n"/>
      <c r="L3248" s="264" t="n"/>
      <c r="M3248" s="265" t="n"/>
      <c r="N3248" s="223" t="n"/>
      <c r="O3248" s="223" t="n"/>
      <c r="P3248" s="223" t="n"/>
      <c r="Q3248" s="223" t="n"/>
      <c r="R3248" s="223" t="n"/>
      <c r="S3248" s="223" t="n"/>
      <c r="T3248" s="223" t="n"/>
      <c r="U3248" s="86" t="n"/>
      <c r="V3248" s="86" t="n"/>
      <c r="W3248" s="223" t="n"/>
      <c r="X3248" s="223" t="n"/>
      <c r="Y3248" s="260" t="n"/>
      <c r="Z3248" s="226" t="n"/>
      <c r="AA3248" s="241" t="n"/>
      <c r="AB3248" s="237" t="n"/>
    </row>
    <row r="3249" ht="15" customHeight="1" s="283">
      <c r="A3249" s="109" t="n"/>
      <c r="B3249" s="222" t="n"/>
      <c r="C3249" s="223" t="n"/>
      <c r="D3249" s="223" t="n"/>
      <c r="E3249" s="223" t="n"/>
      <c r="F3249" s="223" t="n"/>
      <c r="G3249" s="223" t="n"/>
      <c r="H3249" s="223" t="n"/>
      <c r="I3249" s="258" t="n"/>
      <c r="J3249" s="186" t="n"/>
      <c r="K3249" s="223" t="n"/>
      <c r="L3249" s="223" t="n"/>
      <c r="M3249" s="259" t="n"/>
      <c r="N3249" s="223" t="n"/>
      <c r="O3249" s="223" t="n"/>
      <c r="P3249" s="223" t="n"/>
      <c r="Q3249" s="223" t="n"/>
      <c r="R3249" s="223" t="n"/>
      <c r="S3249" s="223" t="n"/>
      <c r="T3249" s="223" t="n"/>
      <c r="U3249" s="86" t="n"/>
      <c r="V3249" s="86" t="n"/>
      <c r="W3249" s="223" t="n"/>
      <c r="X3249" s="223" t="n"/>
      <c r="Y3249" s="260" t="n"/>
      <c r="Z3249" s="226" t="n"/>
      <c r="AA3249" s="241" t="n"/>
      <c r="AB3249" s="237" t="n"/>
    </row>
    <row r="3250" ht="15" customHeight="1" s="283">
      <c r="A3250" s="109" t="n"/>
      <c r="B3250" s="222" t="n"/>
      <c r="C3250" s="223" t="n"/>
      <c r="D3250" s="223" t="n"/>
      <c r="E3250" s="223" t="n"/>
      <c r="F3250" s="223" t="n"/>
      <c r="G3250" s="223" t="n"/>
      <c r="H3250" s="223" t="n"/>
      <c r="I3250" s="258" t="n"/>
      <c r="J3250" s="186" t="n"/>
      <c r="K3250" s="223" t="n"/>
      <c r="L3250" s="223" t="n"/>
      <c r="M3250" s="259" t="n"/>
      <c r="N3250" s="223" t="n"/>
      <c r="O3250" s="223" t="n"/>
      <c r="P3250" s="223" t="n"/>
      <c r="Q3250" s="223" t="n"/>
      <c r="R3250" s="223" t="n"/>
      <c r="S3250" s="223" t="n"/>
      <c r="T3250" s="223" t="n"/>
      <c r="U3250" s="86" t="n"/>
      <c r="V3250" s="86" t="n"/>
      <c r="W3250" s="223" t="n"/>
      <c r="X3250" s="223" t="n"/>
      <c r="Y3250" s="260" t="n"/>
      <c r="Z3250" s="226" t="n"/>
      <c r="AA3250" s="241" t="n"/>
      <c r="AB3250" s="237" t="n"/>
    </row>
    <row r="3251" ht="15" customHeight="1" s="283">
      <c r="A3251" s="109" t="n"/>
      <c r="B3251" s="222" t="n"/>
      <c r="C3251" s="244" t="n"/>
      <c r="D3251" s="244" t="n"/>
      <c r="E3251" s="244" t="n"/>
      <c r="F3251" s="244" t="n"/>
      <c r="G3251" s="244" t="n"/>
      <c r="H3251" s="244" t="n"/>
      <c r="I3251" s="267" t="n"/>
      <c r="J3251" s="268" t="n"/>
      <c r="K3251" s="244" t="n"/>
      <c r="L3251" s="244" t="n"/>
      <c r="M3251" s="259" t="n"/>
      <c r="N3251" s="244" t="n"/>
      <c r="O3251" s="244" t="n"/>
      <c r="P3251" s="244" t="n"/>
      <c r="Q3251" s="244" t="n"/>
      <c r="R3251" s="244" t="n"/>
      <c r="S3251" s="223" t="n"/>
      <c r="T3251" s="244" t="n"/>
      <c r="U3251" s="246" t="n"/>
      <c r="V3251" s="244" t="n"/>
      <c r="W3251" s="244" t="n"/>
      <c r="X3251" s="244" t="n"/>
      <c r="Y3251" s="269" t="n"/>
      <c r="Z3251" s="270" t="n"/>
      <c r="AA3251" s="241" t="n"/>
      <c r="AB3251" s="244" t="n"/>
    </row>
    <row r="3252" ht="15" customHeight="1" s="283">
      <c r="A3252" s="109" t="n"/>
      <c r="B3252" s="222" t="n"/>
      <c r="C3252" s="244" t="n"/>
      <c r="D3252" s="244" t="n"/>
      <c r="E3252" s="244" t="n"/>
      <c r="F3252" s="244" t="n"/>
      <c r="G3252" s="244" t="n"/>
      <c r="H3252" s="244" t="n"/>
      <c r="I3252" s="267" t="n"/>
      <c r="J3252" s="268" t="n"/>
      <c r="K3252" s="244" t="n"/>
      <c r="L3252" s="244" t="n"/>
      <c r="M3252" s="259" t="n"/>
      <c r="N3252" s="244" t="n"/>
      <c r="O3252" s="244" t="n"/>
      <c r="P3252" s="244" t="n"/>
      <c r="Q3252" s="244" t="n"/>
      <c r="R3252" s="244" t="n"/>
      <c r="S3252" s="223" t="n"/>
      <c r="T3252" s="244" t="n"/>
      <c r="U3252" s="246" t="n"/>
      <c r="V3252" s="244" t="n"/>
      <c r="W3252" s="244" t="n"/>
      <c r="X3252" s="244" t="n"/>
      <c r="Y3252" s="269" t="n"/>
      <c r="Z3252" s="270" t="n"/>
      <c r="AA3252" s="241" t="n"/>
      <c r="AB3252" s="244" t="n"/>
    </row>
    <row r="3253" ht="15" customHeight="1" s="283">
      <c r="A3253" s="109" t="n"/>
      <c r="B3253" s="222" t="n"/>
      <c r="C3253" s="244" t="n"/>
      <c r="D3253" s="244" t="n"/>
      <c r="E3253" s="244" t="n"/>
      <c r="F3253" s="244" t="n"/>
      <c r="G3253" s="244" t="n"/>
      <c r="H3253" s="244" t="n"/>
      <c r="I3253" s="267" t="n"/>
      <c r="J3253" s="268" t="n"/>
      <c r="K3253" s="244" t="n"/>
      <c r="L3253" s="244" t="n"/>
      <c r="M3253" s="259" t="n"/>
      <c r="N3253" s="244" t="n"/>
      <c r="O3253" s="244" t="n"/>
      <c r="P3253" s="244" t="n"/>
      <c r="Q3253" s="244" t="n"/>
      <c r="R3253" s="244" t="n"/>
      <c r="S3253" s="223" t="n"/>
      <c r="T3253" s="244" t="n"/>
      <c r="U3253" s="246" t="n"/>
      <c r="V3253" s="244" t="n"/>
      <c r="W3253" s="244" t="n"/>
      <c r="X3253" s="244" t="n"/>
      <c r="Y3253" s="269" t="n"/>
      <c r="Z3253" s="270" t="n"/>
      <c r="AA3253" s="241" t="n"/>
      <c r="AB3253" s="244" t="n"/>
    </row>
    <row r="3254" ht="15" customHeight="1" s="283">
      <c r="A3254" s="109" t="n"/>
      <c r="B3254" s="222" t="n"/>
      <c r="C3254" s="244" t="n"/>
      <c r="D3254" s="244" t="n"/>
      <c r="E3254" s="244" t="n"/>
      <c r="F3254" s="244" t="n"/>
      <c r="G3254" s="244" t="n"/>
      <c r="H3254" s="244" t="n"/>
      <c r="I3254" s="267" t="n"/>
      <c r="J3254" s="268" t="n"/>
      <c r="K3254" s="244" t="n"/>
      <c r="L3254" s="244" t="n"/>
      <c r="M3254" s="259" t="n"/>
      <c r="N3254" s="244" t="n"/>
      <c r="O3254" s="244" t="n"/>
      <c r="P3254" s="244" t="n"/>
      <c r="Q3254" s="244" t="n"/>
      <c r="R3254" s="244" t="n"/>
      <c r="S3254" s="223" t="n"/>
      <c r="T3254" s="244" t="n"/>
      <c r="U3254" s="246" t="n"/>
      <c r="V3254" s="244" t="n"/>
      <c r="W3254" s="244" t="n"/>
      <c r="X3254" s="244" t="n"/>
      <c r="Y3254" s="269" t="n"/>
      <c r="Z3254" s="270" t="n"/>
      <c r="AA3254" s="241" t="n"/>
      <c r="AB3254" s="244" t="n"/>
    </row>
    <row r="3255" ht="15" customHeight="1" s="283">
      <c r="A3255" s="109" t="n"/>
      <c r="B3255" s="222" t="n"/>
      <c r="C3255" s="244" t="n"/>
      <c r="D3255" s="244" t="n"/>
      <c r="E3255" s="244" t="n"/>
      <c r="F3255" s="244" t="n"/>
      <c r="G3255" s="244" t="n"/>
      <c r="H3255" s="244" t="n"/>
      <c r="I3255" s="267" t="n"/>
      <c r="J3255" s="268" t="n"/>
      <c r="K3255" s="244" t="n"/>
      <c r="L3255" s="244" t="n"/>
      <c r="M3255" s="259" t="n"/>
      <c r="N3255" s="244" t="n"/>
      <c r="O3255" s="244" t="n"/>
      <c r="P3255" s="244" t="n"/>
      <c r="Q3255" s="244" t="n"/>
      <c r="R3255" s="244" t="n"/>
      <c r="S3255" s="223" t="n"/>
      <c r="T3255" s="244" t="n"/>
      <c r="U3255" s="246" t="n"/>
      <c r="V3255" s="244" t="n"/>
      <c r="W3255" s="244" t="n"/>
      <c r="X3255" s="244" t="n"/>
      <c r="Y3255" s="269" t="n"/>
      <c r="Z3255" s="270" t="n"/>
      <c r="AA3255" s="241" t="n"/>
      <c r="AB3255" s="244" t="n"/>
    </row>
    <row r="3256" ht="15" customHeight="1" s="283">
      <c r="A3256" s="109" t="n"/>
      <c r="B3256" s="222" t="n"/>
      <c r="C3256" s="244" t="n"/>
      <c r="D3256" s="244" t="n"/>
      <c r="E3256" s="244" t="n"/>
      <c r="F3256" s="244" t="n"/>
      <c r="G3256" s="244" t="n"/>
      <c r="H3256" s="244" t="n"/>
      <c r="I3256" s="267" t="n"/>
      <c r="J3256" s="268" t="n"/>
      <c r="K3256" s="244" t="n"/>
      <c r="L3256" s="244" t="n"/>
      <c r="M3256" s="259" t="n"/>
      <c r="N3256" s="244" t="n"/>
      <c r="O3256" s="244" t="n"/>
      <c r="P3256" s="244" t="n"/>
      <c r="Q3256" s="244" t="n"/>
      <c r="R3256" s="244" t="n"/>
      <c r="S3256" s="223" t="n"/>
      <c r="T3256" s="244" t="n"/>
      <c r="U3256" s="246" t="n"/>
      <c r="V3256" s="244" t="n"/>
      <c r="W3256" s="244" t="n"/>
      <c r="X3256" s="244" t="n"/>
      <c r="Y3256" s="269" t="n"/>
      <c r="Z3256" s="270" t="n"/>
      <c r="AA3256" s="241" t="n"/>
      <c r="AB3256" s="244" t="n"/>
    </row>
    <row r="3257" ht="15" customHeight="1" s="283">
      <c r="A3257" s="109" t="n"/>
      <c r="B3257" s="222" t="n"/>
      <c r="C3257" s="244" t="n"/>
      <c r="D3257" s="244" t="n"/>
      <c r="E3257" s="244" t="n"/>
      <c r="F3257" s="244" t="n"/>
      <c r="G3257" s="244" t="n"/>
      <c r="H3257" s="244" t="n"/>
      <c r="I3257" s="267" t="n"/>
      <c r="J3257" s="268" t="n"/>
      <c r="K3257" s="244" t="n"/>
      <c r="L3257" s="244" t="n"/>
      <c r="M3257" s="259" t="n"/>
      <c r="N3257" s="244" t="n"/>
      <c r="O3257" s="244" t="n"/>
      <c r="P3257" s="244" t="n"/>
      <c r="Q3257" s="244" t="n"/>
      <c r="R3257" s="244" t="n"/>
      <c r="S3257" s="223" t="n"/>
      <c r="T3257" s="244" t="n"/>
      <c r="U3257" s="246" t="n"/>
      <c r="V3257" s="244" t="n"/>
      <c r="W3257" s="244" t="n"/>
      <c r="X3257" s="244" t="n"/>
      <c r="Y3257" s="269" t="n"/>
      <c r="Z3257" s="270" t="n"/>
      <c r="AA3257" s="241" t="n"/>
      <c r="AB3257" s="244" t="n"/>
    </row>
    <row r="3258" ht="15" customHeight="1" s="283">
      <c r="A3258" s="109" t="n"/>
      <c r="B3258" s="222" t="n"/>
      <c r="C3258" s="244" t="n"/>
      <c r="D3258" s="244" t="n"/>
      <c r="E3258" s="244" t="n"/>
      <c r="F3258" s="244" t="n"/>
      <c r="G3258" s="244" t="n"/>
      <c r="H3258" s="244" t="n"/>
      <c r="I3258" s="267" t="n"/>
      <c r="J3258" s="268" t="n"/>
      <c r="K3258" s="244" t="n"/>
      <c r="L3258" s="244" t="n"/>
      <c r="M3258" s="259" t="n"/>
      <c r="N3258" s="244" t="n"/>
      <c r="O3258" s="244" t="n"/>
      <c r="P3258" s="244" t="n"/>
      <c r="Q3258" s="244" t="n"/>
      <c r="R3258" s="244" t="n"/>
      <c r="S3258" s="223" t="n"/>
      <c r="T3258" s="244" t="n"/>
      <c r="U3258" s="246" t="n"/>
      <c r="V3258" s="244" t="n"/>
      <c r="W3258" s="244" t="n"/>
      <c r="X3258" s="244" t="n"/>
      <c r="Y3258" s="269" t="n"/>
      <c r="Z3258" s="270" t="n"/>
      <c r="AA3258" s="241" t="n"/>
      <c r="AB3258" s="244" t="n"/>
    </row>
    <row r="3259" ht="15" customHeight="1" s="283">
      <c r="A3259" s="109" t="n"/>
      <c r="B3259" s="222" t="n"/>
      <c r="C3259" s="244" t="n"/>
      <c r="D3259" s="244" t="n"/>
      <c r="E3259" s="244" t="n"/>
      <c r="F3259" s="244" t="n"/>
      <c r="G3259" s="244" t="n"/>
      <c r="H3259" s="244" t="n"/>
      <c r="I3259" s="267" t="n"/>
      <c r="J3259" s="268" t="n"/>
      <c r="K3259" s="244" t="n"/>
      <c r="L3259" s="244" t="n"/>
      <c r="M3259" s="259" t="n"/>
      <c r="N3259" s="244" t="n"/>
      <c r="O3259" s="244" t="n"/>
      <c r="P3259" s="244" t="n"/>
      <c r="Q3259" s="244" t="n"/>
      <c r="R3259" s="244" t="n"/>
      <c r="S3259" s="223" t="n"/>
      <c r="T3259" s="244" t="n"/>
      <c r="U3259" s="246" t="n"/>
      <c r="V3259" s="244" t="n"/>
      <c r="W3259" s="244" t="n"/>
      <c r="X3259" s="244" t="n"/>
      <c r="Y3259" s="269" t="n"/>
      <c r="Z3259" s="270" t="n"/>
      <c r="AA3259" s="241" t="n"/>
      <c r="AB3259" s="244" t="n"/>
    </row>
    <row r="3260" ht="15" customHeight="1" s="283">
      <c r="A3260" s="109" t="n"/>
      <c r="B3260" s="222" t="n"/>
      <c r="C3260" s="244" t="n"/>
      <c r="D3260" s="244" t="n"/>
      <c r="E3260" s="244" t="n"/>
      <c r="F3260" s="244" t="n"/>
      <c r="G3260" s="244" t="n"/>
      <c r="H3260" s="244" t="n"/>
      <c r="I3260" s="267" t="n"/>
      <c r="J3260" s="268" t="n"/>
      <c r="K3260" s="244" t="n"/>
      <c r="L3260" s="244" t="n"/>
      <c r="M3260" s="259" t="n"/>
      <c r="N3260" s="244" t="n"/>
      <c r="O3260" s="244" t="n"/>
      <c r="P3260" s="244" t="n"/>
      <c r="Q3260" s="244" t="n"/>
      <c r="R3260" s="244" t="n"/>
      <c r="S3260" s="223" t="n"/>
      <c r="T3260" s="244" t="n"/>
      <c r="U3260" s="246" t="n"/>
      <c r="V3260" s="244" t="n"/>
      <c r="W3260" s="244" t="n"/>
      <c r="X3260" s="244" t="n"/>
      <c r="Y3260" s="269" t="n"/>
      <c r="Z3260" s="270" t="n"/>
      <c r="AA3260" s="241" t="n"/>
      <c r="AB3260" s="244" t="n"/>
    </row>
    <row r="3261" ht="15" customHeight="1" s="283">
      <c r="A3261" s="109" t="n"/>
      <c r="B3261" s="222" t="n"/>
      <c r="C3261" s="244" t="n"/>
      <c r="D3261" s="244" t="n"/>
      <c r="E3261" s="244" t="n"/>
      <c r="F3261" s="244" t="n"/>
      <c r="G3261" s="244" t="n"/>
      <c r="H3261" s="244" t="n"/>
      <c r="I3261" s="267" t="n"/>
      <c r="J3261" s="268" t="n"/>
      <c r="K3261" s="244" t="n"/>
      <c r="L3261" s="244" t="n"/>
      <c r="M3261" s="259" t="n"/>
      <c r="N3261" s="244" t="n"/>
      <c r="O3261" s="244" t="n"/>
      <c r="P3261" s="244" t="n"/>
      <c r="Q3261" s="244" t="n"/>
      <c r="R3261" s="244" t="n"/>
      <c r="S3261" s="223" t="n"/>
      <c r="T3261" s="244" t="n"/>
      <c r="U3261" s="246" t="n"/>
      <c r="V3261" s="244" t="n"/>
      <c r="W3261" s="244" t="n"/>
      <c r="X3261" s="244" t="n"/>
      <c r="Y3261" s="269" t="n"/>
      <c r="Z3261" s="270" t="n"/>
      <c r="AA3261" s="241" t="n"/>
      <c r="AB3261" s="244" t="n"/>
    </row>
    <row r="3262" ht="15" customHeight="1" s="283">
      <c r="A3262" s="109" t="n"/>
      <c r="B3262" s="222" t="n"/>
      <c r="C3262" s="244" t="n"/>
      <c r="D3262" s="244" t="n"/>
      <c r="E3262" s="244" t="n"/>
      <c r="F3262" s="244" t="n"/>
      <c r="G3262" s="244" t="n"/>
      <c r="H3262" s="244" t="n"/>
      <c r="I3262" s="267" t="n"/>
      <c r="J3262" s="204" t="n"/>
      <c r="K3262" s="244" t="n"/>
      <c r="L3262" s="244" t="n"/>
      <c r="M3262" s="259" t="n"/>
      <c r="N3262" s="244" t="n"/>
      <c r="O3262" s="244" t="n"/>
      <c r="P3262" s="244" t="n"/>
      <c r="Q3262" s="244" t="n"/>
      <c r="R3262" s="244" t="n"/>
      <c r="S3262" s="223" t="n"/>
      <c r="T3262" s="244" t="n"/>
      <c r="U3262" s="246" t="n"/>
      <c r="V3262" s="244" t="n"/>
      <c r="W3262" s="244" t="n"/>
      <c r="X3262" s="244" t="n"/>
      <c r="Y3262" s="269" t="n"/>
      <c r="Z3262" s="270" t="n"/>
      <c r="AA3262" s="241" t="n"/>
      <c r="AB3262" s="244" t="n"/>
    </row>
    <row r="3263" ht="15" customHeight="1" s="283">
      <c r="A3263" s="109" t="n"/>
      <c r="B3263" s="222" t="n"/>
      <c r="C3263" s="244" t="n"/>
      <c r="D3263" s="244" t="n"/>
      <c r="E3263" s="244" t="n"/>
      <c r="F3263" s="244" t="n"/>
      <c r="G3263" s="244" t="n"/>
      <c r="H3263" s="244" t="n"/>
      <c r="I3263" s="267" t="n"/>
      <c r="J3263" s="268" t="n"/>
      <c r="K3263" s="244" t="n"/>
      <c r="L3263" s="244" t="n"/>
      <c r="M3263" s="259" t="n"/>
      <c r="N3263" s="244" t="n"/>
      <c r="O3263" s="244" t="n"/>
      <c r="P3263" s="244" t="n"/>
      <c r="Q3263" s="244" t="n"/>
      <c r="R3263" s="244" t="n"/>
      <c r="S3263" s="223" t="n"/>
      <c r="T3263" s="244" t="n"/>
      <c r="U3263" s="246" t="n"/>
      <c r="V3263" s="244" t="n"/>
      <c r="W3263" s="244" t="n"/>
      <c r="X3263" s="244" t="n"/>
      <c r="Y3263" s="269" t="n"/>
      <c r="Z3263" s="270" t="n"/>
      <c r="AA3263" s="241" t="n"/>
      <c r="AB3263" s="244" t="n"/>
    </row>
    <row r="3264" ht="15" customHeight="1" s="283">
      <c r="A3264" s="109" t="n"/>
      <c r="B3264" s="222" t="n"/>
      <c r="C3264" s="244" t="n"/>
      <c r="D3264" s="244" t="n"/>
      <c r="E3264" s="244" t="n"/>
      <c r="F3264" s="244" t="n"/>
      <c r="G3264" s="244" t="n"/>
      <c r="H3264" s="244" t="n"/>
      <c r="I3264" s="267" t="n"/>
      <c r="J3264" s="268" t="n"/>
      <c r="K3264" s="244" t="n"/>
      <c r="L3264" s="244" t="n"/>
      <c r="M3264" s="259" t="n"/>
      <c r="N3264" s="244" t="n"/>
      <c r="O3264" s="244" t="n"/>
      <c r="P3264" s="244" t="n"/>
      <c r="Q3264" s="244" t="n"/>
      <c r="R3264" s="244" t="n"/>
      <c r="S3264" s="223" t="n"/>
      <c r="T3264" s="244" t="n"/>
      <c r="U3264" s="246" t="n"/>
      <c r="V3264" s="244" t="n"/>
      <c r="W3264" s="244" t="n"/>
      <c r="X3264" s="244" t="n"/>
      <c r="Y3264" s="269" t="n"/>
      <c r="Z3264" s="270" t="n"/>
      <c r="AA3264" s="241" t="n"/>
      <c r="AB3264" s="244" t="n"/>
    </row>
    <row r="3265" ht="15" customHeight="1" s="283">
      <c r="A3265" s="109" t="n"/>
      <c r="B3265" s="222" t="n"/>
      <c r="C3265" s="244" t="n"/>
      <c r="D3265" s="244" t="n"/>
      <c r="E3265" s="244" t="n"/>
      <c r="F3265" s="244" t="n"/>
      <c r="G3265" s="244" t="n"/>
      <c r="H3265" s="244" t="n"/>
      <c r="I3265" s="267" t="n"/>
      <c r="J3265" s="268" t="n"/>
      <c r="K3265" s="244" t="n"/>
      <c r="L3265" s="244" t="n"/>
      <c r="M3265" s="259" t="n"/>
      <c r="N3265" s="244" t="n"/>
      <c r="O3265" s="244" t="n"/>
      <c r="P3265" s="244" t="n"/>
      <c r="Q3265" s="244" t="n"/>
      <c r="R3265" s="244" t="n"/>
      <c r="S3265" s="223" t="n"/>
      <c r="T3265" s="244" t="n"/>
      <c r="U3265" s="246" t="n"/>
      <c r="V3265" s="244" t="n"/>
      <c r="W3265" s="244" t="n"/>
      <c r="X3265" s="244" t="n"/>
      <c r="Y3265" s="269" t="n"/>
      <c r="Z3265" s="270" t="n"/>
      <c r="AA3265" s="241" t="n"/>
      <c r="AB3265" s="244" t="n"/>
    </row>
    <row r="3266" ht="15" customHeight="1" s="283">
      <c r="A3266" s="109" t="n"/>
      <c r="B3266" s="222" t="n"/>
      <c r="C3266" s="244" t="n"/>
      <c r="D3266" s="244" t="n"/>
      <c r="E3266" s="244" t="n"/>
      <c r="F3266" s="244" t="n"/>
      <c r="G3266" s="244" t="n"/>
      <c r="H3266" s="244" t="n"/>
      <c r="I3266" s="267" t="n"/>
      <c r="J3266" s="204" t="n"/>
      <c r="K3266" s="244" t="n"/>
      <c r="L3266" s="244" t="n"/>
      <c r="M3266" s="259" t="n"/>
      <c r="N3266" s="244" t="n"/>
      <c r="O3266" s="244" t="n"/>
      <c r="P3266" s="244" t="n"/>
      <c r="Q3266" s="244" t="n"/>
      <c r="R3266" s="244" t="n"/>
      <c r="S3266" s="223" t="n"/>
      <c r="T3266" s="244" t="n"/>
      <c r="U3266" s="246" t="n"/>
      <c r="V3266" s="244" t="n"/>
      <c r="W3266" s="244" t="n"/>
      <c r="X3266" s="244" t="n"/>
      <c r="Y3266" s="269" t="n"/>
      <c r="Z3266" s="270" t="n"/>
      <c r="AA3266" s="241" t="n"/>
      <c r="AB3266" s="244" t="n"/>
    </row>
    <row r="3267" ht="15" customHeight="1" s="283">
      <c r="A3267" s="109" t="n"/>
      <c r="B3267" s="222" t="n"/>
      <c r="C3267" s="244" t="n"/>
      <c r="D3267" s="244" t="n"/>
      <c r="E3267" s="244" t="n"/>
      <c r="F3267" s="244" t="n"/>
      <c r="G3267" s="244" t="n"/>
      <c r="H3267" s="244" t="n"/>
      <c r="I3267" s="267" t="n"/>
      <c r="J3267" s="268" t="n"/>
      <c r="K3267" s="244" t="n"/>
      <c r="L3267" s="244" t="n"/>
      <c r="M3267" s="259" t="n"/>
      <c r="N3267" s="244" t="n"/>
      <c r="O3267" s="244" t="n"/>
      <c r="P3267" s="244" t="n"/>
      <c r="Q3267" s="244" t="n"/>
      <c r="R3267" s="244" t="n"/>
      <c r="S3267" s="223" t="n"/>
      <c r="T3267" s="244" t="n"/>
      <c r="U3267" s="246" t="n"/>
      <c r="V3267" s="244" t="n"/>
      <c r="W3267" s="244" t="n"/>
      <c r="X3267" s="244" t="n"/>
      <c r="Y3267" s="269" t="n"/>
      <c r="Z3267" s="270" t="n"/>
      <c r="AA3267" s="241" t="n"/>
      <c r="AB3267" s="244" t="n"/>
    </row>
    <row r="3268" ht="15" customHeight="1" s="283">
      <c r="A3268" s="109" t="n"/>
      <c r="B3268" s="222" t="n"/>
      <c r="C3268" s="244" t="n"/>
      <c r="D3268" s="244" t="n"/>
      <c r="E3268" s="244" t="n"/>
      <c r="F3268" s="244" t="n"/>
      <c r="G3268" s="244" t="n"/>
      <c r="H3268" s="244" t="n"/>
      <c r="I3268" s="267" t="n"/>
      <c r="J3268" s="268" t="n"/>
      <c r="K3268" s="244" t="n"/>
      <c r="L3268" s="244" t="n"/>
      <c r="M3268" s="259" t="n"/>
      <c r="N3268" s="244" t="n"/>
      <c r="O3268" s="244" t="n"/>
      <c r="P3268" s="244" t="n"/>
      <c r="Q3268" s="244" t="n"/>
      <c r="R3268" s="244" t="n"/>
      <c r="S3268" s="223" t="n"/>
      <c r="T3268" s="244" t="n"/>
      <c r="U3268" s="246" t="n"/>
      <c r="V3268" s="244" t="n"/>
      <c r="W3268" s="244" t="n"/>
      <c r="X3268" s="244" t="n"/>
      <c r="Y3268" s="269" t="n"/>
      <c r="Z3268" s="270" t="n"/>
      <c r="AA3268" s="241" t="n"/>
      <c r="AB3268" s="244" t="n"/>
    </row>
    <row r="3269" ht="15" customHeight="1" s="283">
      <c r="A3269" s="109" t="n"/>
      <c r="B3269" s="222" t="n"/>
      <c r="C3269" s="244" t="n"/>
      <c r="D3269" s="244" t="n"/>
      <c r="E3269" s="244" t="n"/>
      <c r="F3269" s="244" t="n"/>
      <c r="G3269" s="244" t="n"/>
      <c r="H3269" s="244" t="n"/>
      <c r="I3269" s="267" t="n"/>
      <c r="J3269" s="268" t="n"/>
      <c r="K3269" s="244" t="n"/>
      <c r="L3269" s="244" t="n"/>
      <c r="M3269" s="259" t="n"/>
      <c r="N3269" s="244" t="n"/>
      <c r="O3269" s="244" t="n"/>
      <c r="P3269" s="244" t="n"/>
      <c r="Q3269" s="244" t="n"/>
      <c r="R3269" s="244" t="n"/>
      <c r="S3269" s="223" t="n"/>
      <c r="T3269" s="244" t="n"/>
      <c r="U3269" s="246" t="n"/>
      <c r="V3269" s="244" t="n"/>
      <c r="W3269" s="244" t="n"/>
      <c r="X3269" s="244" t="n"/>
      <c r="Y3269" s="269" t="n"/>
      <c r="Z3269" s="270" t="n"/>
      <c r="AA3269" s="241" t="n"/>
      <c r="AB3269" s="244" t="n"/>
    </row>
    <row r="3270" ht="15" customHeight="1" s="283">
      <c r="A3270" s="109" t="n"/>
      <c r="B3270" s="222" t="n"/>
      <c r="C3270" s="244" t="n"/>
      <c r="D3270" s="244" t="n"/>
      <c r="E3270" s="244" t="n"/>
      <c r="F3270" s="244" t="n"/>
      <c r="G3270" s="244" t="n"/>
      <c r="H3270" s="244" t="n"/>
      <c r="I3270" s="267" t="n"/>
      <c r="J3270" s="268" t="n"/>
      <c r="K3270" s="244" t="n"/>
      <c r="L3270" s="244" t="n"/>
      <c r="M3270" s="259" t="n"/>
      <c r="N3270" s="244" t="n"/>
      <c r="O3270" s="244" t="n"/>
      <c r="P3270" s="244" t="n"/>
      <c r="Q3270" s="244" t="n"/>
      <c r="R3270" s="244" t="n"/>
      <c r="S3270" s="223" t="n"/>
      <c r="T3270" s="244" t="n"/>
      <c r="U3270" s="246" t="n"/>
      <c r="V3270" s="244" t="n"/>
      <c r="W3270" s="244" t="n"/>
      <c r="X3270" s="244" t="n"/>
      <c r="Y3270" s="269" t="n"/>
      <c r="Z3270" s="270" t="n"/>
      <c r="AA3270" s="241" t="n"/>
      <c r="AB3270" s="244" t="n"/>
    </row>
    <row r="3271" ht="15" customHeight="1" s="283">
      <c r="A3271" s="109" t="n"/>
      <c r="B3271" s="222" t="n"/>
      <c r="C3271" s="244" t="n"/>
      <c r="D3271" s="244" t="n"/>
      <c r="E3271" s="244" t="n"/>
      <c r="F3271" s="244" t="n"/>
      <c r="G3271" s="244" t="n"/>
      <c r="H3271" s="244" t="n"/>
      <c r="I3271" s="267" t="n"/>
      <c r="J3271" s="268" t="n"/>
      <c r="K3271" s="244" t="n"/>
      <c r="L3271" s="244" t="n"/>
      <c r="M3271" s="259" t="n"/>
      <c r="N3271" s="244" t="n"/>
      <c r="O3271" s="244" t="n"/>
      <c r="P3271" s="244" t="n"/>
      <c r="Q3271" s="244" t="n"/>
      <c r="R3271" s="244" t="n"/>
      <c r="S3271" s="223" t="n"/>
      <c r="T3271" s="244" t="n"/>
      <c r="U3271" s="246" t="n"/>
      <c r="V3271" s="244" t="n"/>
      <c r="W3271" s="244" t="n"/>
      <c r="X3271" s="244" t="n"/>
      <c r="Y3271" s="269" t="n"/>
      <c r="Z3271" s="270" t="n"/>
      <c r="AA3271" s="241" t="n"/>
      <c r="AB3271" s="244" t="n"/>
    </row>
    <row r="3272" ht="15" customHeight="1" s="283">
      <c r="A3272" s="109" t="n"/>
      <c r="B3272" s="222" t="n"/>
      <c r="C3272" s="244" t="n"/>
      <c r="D3272" s="244" t="n"/>
      <c r="E3272" s="244" t="n"/>
      <c r="F3272" s="244" t="n"/>
      <c r="G3272" s="244" t="n"/>
      <c r="H3272" s="244" t="n"/>
      <c r="I3272" s="267" t="n"/>
      <c r="J3272" s="268" t="n"/>
      <c r="K3272" s="244" t="n"/>
      <c r="L3272" s="244" t="n"/>
      <c r="M3272" s="259" t="n"/>
      <c r="N3272" s="244" t="n"/>
      <c r="O3272" s="244" t="n"/>
      <c r="P3272" s="244" t="n"/>
      <c r="Q3272" s="244" t="n"/>
      <c r="R3272" s="244" t="n"/>
      <c r="S3272" s="223" t="n"/>
      <c r="T3272" s="244" t="n"/>
      <c r="U3272" s="246" t="n"/>
      <c r="V3272" s="244" t="n"/>
      <c r="W3272" s="244" t="n"/>
      <c r="X3272" s="244" t="n"/>
      <c r="Y3272" s="269" t="n"/>
      <c r="Z3272" s="270" t="n"/>
      <c r="AA3272" s="241" t="n"/>
      <c r="AB3272" s="244" t="n"/>
    </row>
    <row r="3273" ht="15" customHeight="1" s="283">
      <c r="A3273" s="109" t="n"/>
      <c r="B3273" s="222" t="n"/>
      <c r="C3273" s="244" t="n"/>
      <c r="D3273" s="244" t="n"/>
      <c r="E3273" s="244" t="n"/>
      <c r="F3273" s="244" t="n"/>
      <c r="G3273" s="244" t="n"/>
      <c r="H3273" s="244" t="n"/>
      <c r="I3273" s="267" t="n"/>
      <c r="J3273" s="268" t="n"/>
      <c r="K3273" s="244" t="n"/>
      <c r="L3273" s="244" t="n"/>
      <c r="M3273" s="259" t="n"/>
      <c r="N3273" s="244" t="n"/>
      <c r="O3273" s="244" t="n"/>
      <c r="P3273" s="244" t="n"/>
      <c r="Q3273" s="244" t="n"/>
      <c r="R3273" s="244" t="n"/>
      <c r="S3273" s="223" t="n"/>
      <c r="T3273" s="244" t="n"/>
      <c r="U3273" s="246" t="n"/>
      <c r="V3273" s="244" t="n"/>
      <c r="W3273" s="244" t="n"/>
      <c r="X3273" s="244" t="n"/>
      <c r="Y3273" s="269" t="n"/>
      <c r="Z3273" s="270" t="n"/>
      <c r="AA3273" s="241" t="n"/>
      <c r="AB3273" s="244" t="n"/>
    </row>
    <row r="3274" ht="15" customHeight="1" s="283">
      <c r="A3274" s="109" t="n"/>
      <c r="B3274" s="222" t="n"/>
      <c r="C3274" s="244" t="n"/>
      <c r="D3274" s="244" t="n"/>
      <c r="E3274" s="244" t="n"/>
      <c r="F3274" s="244" t="n"/>
      <c r="G3274" s="244" t="n"/>
      <c r="H3274" s="244" t="n"/>
      <c r="I3274" s="267" t="n"/>
      <c r="J3274" s="268" t="n"/>
      <c r="K3274" s="244" t="n"/>
      <c r="L3274" s="244" t="n"/>
      <c r="M3274" s="259" t="n"/>
      <c r="N3274" s="244" t="n"/>
      <c r="O3274" s="244" t="n"/>
      <c r="P3274" s="244" t="n"/>
      <c r="Q3274" s="244" t="n"/>
      <c r="R3274" s="244" t="n"/>
      <c r="S3274" s="223" t="n"/>
      <c r="T3274" s="244" t="n"/>
      <c r="U3274" s="246" t="n"/>
      <c r="V3274" s="244" t="n"/>
      <c r="W3274" s="244" t="n"/>
      <c r="X3274" s="244" t="n"/>
      <c r="Y3274" s="269" t="n"/>
      <c r="Z3274" s="270" t="n"/>
      <c r="AA3274" s="241" t="n"/>
      <c r="AB3274" s="244" t="n"/>
    </row>
    <row r="3275" ht="15" customHeight="1" s="283">
      <c r="A3275" s="109" t="n"/>
      <c r="B3275" s="222" t="n"/>
      <c r="C3275" s="244" t="n"/>
      <c r="D3275" s="244" t="n"/>
      <c r="E3275" s="244" t="n"/>
      <c r="F3275" s="244" t="n"/>
      <c r="G3275" s="244" t="n"/>
      <c r="H3275" s="244" t="n"/>
      <c r="I3275" s="267" t="n"/>
      <c r="J3275" s="268" t="n"/>
      <c r="K3275" s="244" t="n"/>
      <c r="L3275" s="244" t="n"/>
      <c r="M3275" s="259" t="n"/>
      <c r="N3275" s="244" t="n"/>
      <c r="O3275" s="244" t="n"/>
      <c r="P3275" s="244" t="n"/>
      <c r="Q3275" s="244" t="n"/>
      <c r="R3275" s="244" t="n"/>
      <c r="S3275" s="223" t="n"/>
      <c r="T3275" s="244" t="n"/>
      <c r="U3275" s="246" t="n"/>
      <c r="V3275" s="244" t="n"/>
      <c r="W3275" s="244" t="n"/>
      <c r="X3275" s="244" t="n"/>
      <c r="Y3275" s="269" t="n"/>
      <c r="Z3275" s="270" t="n"/>
      <c r="AA3275" s="241" t="n"/>
      <c r="AB3275" s="244" t="n"/>
    </row>
    <row r="3276" ht="15" customHeight="1" s="283">
      <c r="A3276" s="109" t="n"/>
      <c r="B3276" s="222" t="n"/>
      <c r="C3276" s="244" t="n"/>
      <c r="D3276" s="244" t="n"/>
      <c r="E3276" s="244" t="n"/>
      <c r="F3276" s="244" t="n"/>
      <c r="G3276" s="244" t="n"/>
      <c r="H3276" s="244" t="n"/>
      <c r="I3276" s="267" t="n"/>
      <c r="J3276" s="268" t="n"/>
      <c r="K3276" s="244" t="n"/>
      <c r="L3276" s="244" t="n"/>
      <c r="M3276" s="259" t="n"/>
      <c r="N3276" s="244" t="n"/>
      <c r="O3276" s="244" t="n"/>
      <c r="P3276" s="244" t="n"/>
      <c r="Q3276" s="244" t="n"/>
      <c r="R3276" s="244" t="n"/>
      <c r="S3276" s="223" t="n"/>
      <c r="T3276" s="244" t="n"/>
      <c r="U3276" s="246" t="n"/>
      <c r="V3276" s="244" t="n"/>
      <c r="W3276" s="244" t="n"/>
      <c r="X3276" s="244" t="n"/>
      <c r="Y3276" s="269" t="n"/>
      <c r="Z3276" s="270" t="n"/>
      <c r="AA3276" s="241" t="n"/>
      <c r="AB3276" s="244" t="n"/>
    </row>
    <row r="3277" ht="15" customHeight="1" s="283">
      <c r="A3277" s="109" t="n"/>
      <c r="B3277" s="222" t="n"/>
      <c r="C3277" s="244" t="n"/>
      <c r="D3277" s="244" t="n"/>
      <c r="E3277" s="244" t="n"/>
      <c r="F3277" s="244" t="n"/>
      <c r="G3277" s="244" t="n"/>
      <c r="H3277" s="244" t="n"/>
      <c r="I3277" s="267" t="n"/>
      <c r="J3277" s="204" t="n"/>
      <c r="K3277" s="244" t="n"/>
      <c r="L3277" s="244" t="n"/>
      <c r="M3277" s="259" t="n"/>
      <c r="N3277" s="244" t="n"/>
      <c r="O3277" s="244" t="n"/>
      <c r="P3277" s="244" t="n"/>
      <c r="Q3277" s="244" t="n"/>
      <c r="R3277" s="244" t="n"/>
      <c r="S3277" s="223" t="n"/>
      <c r="T3277" s="244" t="n"/>
      <c r="U3277" s="246" t="n"/>
      <c r="V3277" s="244" t="n"/>
      <c r="W3277" s="244" t="n"/>
      <c r="X3277" s="244" t="n"/>
      <c r="Y3277" s="269" t="n"/>
      <c r="Z3277" s="270" t="n"/>
      <c r="AA3277" s="241" t="n"/>
      <c r="AB3277" s="244" t="n"/>
    </row>
    <row r="3278" ht="15" customHeight="1" s="283">
      <c r="A3278" s="109" t="n"/>
      <c r="B3278" s="222" t="n"/>
      <c r="C3278" s="244" t="n"/>
      <c r="D3278" s="244" t="n"/>
      <c r="E3278" s="244" t="n"/>
      <c r="F3278" s="244" t="n"/>
      <c r="G3278" s="244" t="n"/>
      <c r="H3278" s="244" t="n"/>
      <c r="I3278" s="267" t="n"/>
      <c r="J3278" s="268" t="n"/>
      <c r="K3278" s="244" t="n"/>
      <c r="L3278" s="244" t="n"/>
      <c r="M3278" s="259" t="n"/>
      <c r="N3278" s="244" t="n"/>
      <c r="O3278" s="244" t="n"/>
      <c r="P3278" s="244" t="n"/>
      <c r="Q3278" s="244" t="n"/>
      <c r="R3278" s="244" t="n"/>
      <c r="S3278" s="223" t="n"/>
      <c r="T3278" s="244" t="n"/>
      <c r="U3278" s="246" t="n"/>
      <c r="V3278" s="244" t="n"/>
      <c r="W3278" s="244" t="n"/>
      <c r="X3278" s="244" t="n"/>
      <c r="Y3278" s="269" t="n"/>
      <c r="Z3278" s="270" t="n"/>
      <c r="AA3278" s="241" t="n"/>
      <c r="AB3278" s="244" t="n"/>
    </row>
    <row r="3279" ht="15" customHeight="1" s="283">
      <c r="A3279" s="109" t="n"/>
      <c r="B3279" s="222" t="n"/>
      <c r="C3279" s="244" t="n"/>
      <c r="D3279" s="244" t="n"/>
      <c r="E3279" s="244" t="n"/>
      <c r="F3279" s="244" t="n"/>
      <c r="G3279" s="244" t="n"/>
      <c r="H3279" s="244" t="n"/>
      <c r="I3279" s="271" t="n"/>
      <c r="J3279" s="268" t="n"/>
      <c r="K3279" s="244" t="n"/>
      <c r="L3279" s="244" t="n"/>
      <c r="M3279" s="259" t="n"/>
      <c r="N3279" s="244" t="n"/>
      <c r="O3279" s="244" t="n"/>
      <c r="P3279" s="244" t="n"/>
      <c r="Q3279" s="244" t="n"/>
      <c r="R3279" s="244" t="n"/>
      <c r="S3279" s="223" t="n"/>
      <c r="T3279" s="244" t="n"/>
      <c r="U3279" s="246" t="n"/>
      <c r="V3279" s="244" t="n"/>
      <c r="W3279" s="244" t="n"/>
      <c r="X3279" s="244" t="n"/>
      <c r="Y3279" s="269" t="n"/>
      <c r="Z3279" s="270" t="n"/>
      <c r="AA3279" s="241" t="n"/>
      <c r="AB3279" s="244" t="n"/>
    </row>
    <row r="3280" ht="15" customHeight="1" s="283">
      <c r="A3280" s="109" t="n"/>
      <c r="B3280" s="222" t="n"/>
      <c r="C3280" s="244" t="n"/>
      <c r="D3280" s="244" t="n"/>
      <c r="E3280" s="244" t="n"/>
      <c r="F3280" s="244" t="n"/>
      <c r="G3280" s="244" t="n"/>
      <c r="H3280" s="244" t="n"/>
      <c r="I3280" s="267" t="n"/>
      <c r="J3280" s="268" t="n"/>
      <c r="K3280" s="244" t="n"/>
      <c r="L3280" s="244" t="n"/>
      <c r="M3280" s="259" t="n"/>
      <c r="N3280" s="244" t="n"/>
      <c r="O3280" s="244" t="n"/>
      <c r="P3280" s="244" t="n"/>
      <c r="Q3280" s="244" t="n"/>
      <c r="R3280" s="244" t="n"/>
      <c r="S3280" s="223" t="n"/>
      <c r="T3280" s="244" t="n"/>
      <c r="U3280" s="246" t="n"/>
      <c r="V3280" s="244" t="n"/>
      <c r="W3280" s="244" t="n"/>
      <c r="X3280" s="244" t="n"/>
      <c r="Y3280" s="269" t="n"/>
      <c r="Z3280" s="270" t="n"/>
      <c r="AA3280" s="241" t="n"/>
      <c r="AB3280" s="244" t="n"/>
    </row>
    <row r="3281" ht="15" customHeight="1" s="283">
      <c r="A3281" s="109" t="n"/>
      <c r="B3281" s="222" t="n"/>
      <c r="C3281" s="244" t="n"/>
      <c r="D3281" s="244" t="n"/>
      <c r="E3281" s="244" t="n"/>
      <c r="F3281" s="244" t="n"/>
      <c r="G3281" s="244" t="n"/>
      <c r="H3281" s="244" t="n"/>
      <c r="I3281" s="267" t="n"/>
      <c r="J3281" s="268" t="n"/>
      <c r="K3281" s="244" t="n"/>
      <c r="L3281" s="244" t="n"/>
      <c r="M3281" s="259" t="n"/>
      <c r="N3281" s="244" t="n"/>
      <c r="O3281" s="244" t="n"/>
      <c r="P3281" s="244" t="n"/>
      <c r="Q3281" s="244" t="n"/>
      <c r="R3281" s="244" t="n"/>
      <c r="S3281" s="223" t="n"/>
      <c r="T3281" s="244" t="n"/>
      <c r="U3281" s="246" t="n"/>
      <c r="V3281" s="244" t="n"/>
      <c r="W3281" s="244" t="n"/>
      <c r="X3281" s="244" t="n"/>
      <c r="Y3281" s="269" t="n"/>
      <c r="Z3281" s="270" t="n"/>
      <c r="AA3281" s="241" t="n"/>
      <c r="AB3281" s="244" t="n"/>
    </row>
    <row r="3282" ht="15" customHeight="1" s="283">
      <c r="A3282" s="109" t="n"/>
      <c r="B3282" s="222" t="n"/>
      <c r="C3282" s="244" t="n"/>
      <c r="D3282" s="244" t="n"/>
      <c r="E3282" s="244" t="n"/>
      <c r="F3282" s="244" t="n"/>
      <c r="G3282" s="244" t="n"/>
      <c r="H3282" s="244" t="n"/>
      <c r="I3282" s="267" t="n"/>
      <c r="J3282" s="268" t="n"/>
      <c r="K3282" s="244" t="n"/>
      <c r="L3282" s="244" t="n"/>
      <c r="M3282" s="259" t="n"/>
      <c r="N3282" s="244" t="n"/>
      <c r="O3282" s="244" t="n"/>
      <c r="P3282" s="244" t="n"/>
      <c r="Q3282" s="244" t="n"/>
      <c r="R3282" s="244" t="n"/>
      <c r="S3282" s="223" t="n"/>
      <c r="T3282" s="244" t="n"/>
      <c r="U3282" s="246" t="n"/>
      <c r="V3282" s="244" t="n"/>
      <c r="W3282" s="244" t="n"/>
      <c r="X3282" s="244" t="n"/>
      <c r="Y3282" s="269" t="n"/>
      <c r="Z3282" s="270" t="n"/>
      <c r="AA3282" s="241" t="n"/>
      <c r="AB3282" s="244" t="n"/>
    </row>
    <row r="3283" ht="15" customHeight="1" s="283">
      <c r="A3283" s="109" t="n"/>
      <c r="B3283" s="222" t="n"/>
      <c r="C3283" s="244" t="n"/>
      <c r="D3283" s="244" t="n"/>
      <c r="E3283" s="244" t="n"/>
      <c r="F3283" s="244" t="n"/>
      <c r="G3283" s="244" t="n"/>
      <c r="H3283" s="244" t="n"/>
      <c r="I3283" s="267" t="n"/>
      <c r="J3283" s="268" t="n"/>
      <c r="K3283" s="244" t="n"/>
      <c r="L3283" s="244" t="n"/>
      <c r="M3283" s="259" t="n"/>
      <c r="N3283" s="244" t="n"/>
      <c r="O3283" s="244" t="n"/>
      <c r="P3283" s="244" t="n"/>
      <c r="Q3283" s="244" t="n"/>
      <c r="R3283" s="244" t="n"/>
      <c r="S3283" s="223" t="n"/>
      <c r="T3283" s="244" t="n"/>
      <c r="U3283" s="246" t="n"/>
      <c r="V3283" s="244" t="n"/>
      <c r="W3283" s="244" t="n"/>
      <c r="X3283" s="244" t="n"/>
      <c r="Y3283" s="269" t="n"/>
      <c r="Z3283" s="270" t="n"/>
      <c r="AA3283" s="241" t="n"/>
      <c r="AB3283" s="244" t="n"/>
    </row>
    <row r="3284" ht="15" customHeight="1" s="283">
      <c r="A3284" s="109" t="n"/>
      <c r="B3284" s="222" t="n"/>
      <c r="C3284" s="244" t="n"/>
      <c r="D3284" s="244" t="n"/>
      <c r="E3284" s="244" t="n"/>
      <c r="F3284" s="244" t="n"/>
      <c r="G3284" s="244" t="n"/>
      <c r="H3284" s="244" t="n"/>
      <c r="I3284" s="267" t="n"/>
      <c r="J3284" s="268" t="n"/>
      <c r="K3284" s="244" t="n"/>
      <c r="L3284" s="244" t="n"/>
      <c r="M3284" s="259" t="n"/>
      <c r="N3284" s="244" t="n"/>
      <c r="O3284" s="244" t="n"/>
      <c r="P3284" s="244" t="n"/>
      <c r="Q3284" s="244" t="n"/>
      <c r="R3284" s="244" t="n"/>
      <c r="S3284" s="223" t="n"/>
      <c r="T3284" s="244" t="n"/>
      <c r="U3284" s="246" t="n"/>
      <c r="V3284" s="244" t="n"/>
      <c r="W3284" s="244" t="n"/>
      <c r="X3284" s="244" t="n"/>
      <c r="Y3284" s="269" t="n"/>
      <c r="Z3284" s="270" t="n"/>
      <c r="AA3284" s="241" t="n"/>
      <c r="AB3284" s="244" t="n"/>
    </row>
    <row r="3285" ht="15" customHeight="1" s="283">
      <c r="A3285" s="109" t="n"/>
      <c r="B3285" s="222" t="n"/>
      <c r="C3285" s="244" t="n"/>
      <c r="D3285" s="244" t="n"/>
      <c r="E3285" s="244" t="n"/>
      <c r="F3285" s="244" t="n"/>
      <c r="G3285" s="244" t="n"/>
      <c r="H3285" s="244" t="n"/>
      <c r="I3285" s="267" t="n"/>
      <c r="J3285" s="268" t="n"/>
      <c r="K3285" s="244" t="n"/>
      <c r="L3285" s="244" t="n"/>
      <c r="M3285" s="259" t="n"/>
      <c r="N3285" s="244" t="n"/>
      <c r="O3285" s="244" t="n"/>
      <c r="P3285" s="244" t="n"/>
      <c r="Q3285" s="244" t="n"/>
      <c r="R3285" s="244" t="n"/>
      <c r="S3285" s="223" t="n"/>
      <c r="T3285" s="244" t="n"/>
      <c r="U3285" s="246" t="n"/>
      <c r="V3285" s="244" t="n"/>
      <c r="W3285" s="244" t="n"/>
      <c r="X3285" s="244" t="n"/>
      <c r="Y3285" s="269" t="n"/>
      <c r="Z3285" s="270" t="n"/>
      <c r="AA3285" s="241" t="n"/>
      <c r="AB3285" s="244" t="n"/>
    </row>
    <row r="3286" ht="15" customHeight="1" s="283">
      <c r="A3286" s="109" t="n"/>
      <c r="B3286" s="222" t="n"/>
      <c r="C3286" s="244" t="n"/>
      <c r="D3286" s="244" t="n"/>
      <c r="E3286" s="244" t="n"/>
      <c r="F3286" s="244" t="n"/>
      <c r="G3286" s="244" t="n"/>
      <c r="H3286" s="244" t="n"/>
      <c r="I3286" s="267" t="n"/>
      <c r="J3286" s="268" t="n"/>
      <c r="K3286" s="244" t="n"/>
      <c r="L3286" s="244" t="n"/>
      <c r="M3286" s="259" t="n"/>
      <c r="N3286" s="244" t="n"/>
      <c r="O3286" s="244" t="n"/>
      <c r="P3286" s="244" t="n"/>
      <c r="Q3286" s="244" t="n"/>
      <c r="R3286" s="244" t="n"/>
      <c r="S3286" s="223" t="n"/>
      <c r="T3286" s="244" t="n"/>
      <c r="U3286" s="246" t="n"/>
      <c r="V3286" s="244" t="n"/>
      <c r="W3286" s="244" t="n"/>
      <c r="X3286" s="244" t="n"/>
      <c r="Y3286" s="269" t="n"/>
      <c r="Z3286" s="270" t="n"/>
      <c r="AA3286" s="241" t="n"/>
      <c r="AB3286" s="244" t="n"/>
    </row>
    <row r="3287" ht="15" customHeight="1" s="283">
      <c r="A3287" s="109" t="n"/>
      <c r="B3287" s="222" t="n"/>
      <c r="C3287" s="244" t="n"/>
      <c r="D3287" s="244" t="n"/>
      <c r="E3287" s="244" t="n"/>
      <c r="F3287" s="244" t="n"/>
      <c r="G3287" s="244" t="n"/>
      <c r="H3287" s="244" t="n"/>
      <c r="I3287" s="267" t="n"/>
      <c r="J3287" s="268" t="n"/>
      <c r="K3287" s="244" t="n"/>
      <c r="L3287" s="244" t="n"/>
      <c r="M3287" s="259" t="n"/>
      <c r="N3287" s="244" t="n"/>
      <c r="O3287" s="244" t="n"/>
      <c r="P3287" s="244" t="n"/>
      <c r="Q3287" s="244" t="n"/>
      <c r="R3287" s="244" t="n"/>
      <c r="S3287" s="223" t="n"/>
      <c r="T3287" s="244" t="n"/>
      <c r="U3287" s="246" t="n"/>
      <c r="V3287" s="244" t="n"/>
      <c r="W3287" s="244" t="n"/>
      <c r="X3287" s="244" t="n"/>
      <c r="Y3287" s="269" t="n"/>
      <c r="Z3287" s="270" t="n"/>
      <c r="AA3287" s="241" t="n"/>
      <c r="AB3287" s="244" t="n"/>
    </row>
    <row r="3288" ht="15" customHeight="1" s="283">
      <c r="A3288" s="109" t="n"/>
      <c r="B3288" s="222" t="n"/>
      <c r="C3288" s="244" t="n"/>
      <c r="D3288" s="244" t="n"/>
      <c r="E3288" s="244" t="n"/>
      <c r="F3288" s="244" t="n"/>
      <c r="G3288" s="244" t="n"/>
      <c r="H3288" s="244" t="n"/>
      <c r="I3288" s="267" t="n"/>
      <c r="J3288" s="268" t="n"/>
      <c r="K3288" s="244" t="n"/>
      <c r="L3288" s="244" t="n"/>
      <c r="M3288" s="259" t="n"/>
      <c r="N3288" s="244" t="n"/>
      <c r="O3288" s="244" t="n"/>
      <c r="P3288" s="244" t="n"/>
      <c r="Q3288" s="244" t="n"/>
      <c r="R3288" s="244" t="n"/>
      <c r="S3288" s="223" t="n"/>
      <c r="T3288" s="244" t="n"/>
      <c r="U3288" s="246" t="n"/>
      <c r="V3288" s="244" t="n"/>
      <c r="W3288" s="244" t="n"/>
      <c r="X3288" s="244" t="n"/>
      <c r="Y3288" s="269" t="n"/>
      <c r="Z3288" s="270" t="n"/>
      <c r="AA3288" s="241" t="n"/>
      <c r="AB3288" s="244" t="n"/>
    </row>
    <row r="3289" ht="15" customHeight="1" s="283">
      <c r="A3289" s="109" t="n"/>
      <c r="B3289" s="222" t="n"/>
      <c r="C3289" s="244" t="n"/>
      <c r="D3289" s="244" t="n"/>
      <c r="E3289" s="244" t="n"/>
      <c r="F3289" s="244" t="n"/>
      <c r="G3289" s="244" t="n"/>
      <c r="H3289" s="244" t="n"/>
      <c r="I3289" s="267" t="n"/>
      <c r="J3289" s="268" t="n"/>
      <c r="K3289" s="244" t="n"/>
      <c r="L3289" s="244" t="n"/>
      <c r="M3289" s="259" t="n"/>
      <c r="N3289" s="244" t="n"/>
      <c r="O3289" s="244" t="n"/>
      <c r="P3289" s="244" t="n"/>
      <c r="Q3289" s="244" t="n"/>
      <c r="R3289" s="244" t="n"/>
      <c r="S3289" s="223" t="n"/>
      <c r="T3289" s="244" t="n"/>
      <c r="U3289" s="246" t="n"/>
      <c r="V3289" s="244" t="n"/>
      <c r="W3289" s="244" t="n"/>
      <c r="X3289" s="244" t="n"/>
      <c r="Y3289" s="269" t="n"/>
      <c r="Z3289" s="270" t="n"/>
      <c r="AA3289" s="241" t="n"/>
      <c r="AB3289" s="244" t="n"/>
    </row>
    <row r="3290" ht="15" customHeight="1" s="283">
      <c r="A3290" s="109" t="n"/>
      <c r="B3290" s="222" t="n"/>
      <c r="C3290" s="244" t="n"/>
      <c r="D3290" s="244" t="n"/>
      <c r="E3290" s="244" t="n"/>
      <c r="F3290" s="244" t="n"/>
      <c r="G3290" s="244" t="n"/>
      <c r="H3290" s="244" t="n"/>
      <c r="I3290" s="267" t="n"/>
      <c r="J3290" s="268" t="n"/>
      <c r="K3290" s="244" t="n"/>
      <c r="L3290" s="244" t="n"/>
      <c r="M3290" s="259" t="n"/>
      <c r="N3290" s="244" t="n"/>
      <c r="O3290" s="244" t="n"/>
      <c r="P3290" s="244" t="n"/>
      <c r="Q3290" s="244" t="n"/>
      <c r="R3290" s="244" t="n"/>
      <c r="S3290" s="223" t="n"/>
      <c r="T3290" s="244" t="n"/>
      <c r="U3290" s="246" t="n"/>
      <c r="V3290" s="244" t="n"/>
      <c r="W3290" s="244" t="n"/>
      <c r="X3290" s="244" t="n"/>
      <c r="Y3290" s="269" t="n"/>
      <c r="Z3290" s="270" t="n"/>
      <c r="AA3290" s="241" t="n"/>
      <c r="AB3290" s="244" t="n"/>
    </row>
    <row r="3291" ht="15" customHeight="1" s="283">
      <c r="A3291" s="109" t="n"/>
      <c r="B3291" s="222" t="n"/>
      <c r="C3291" s="244" t="n"/>
      <c r="D3291" s="244" t="n"/>
      <c r="E3291" s="244" t="n"/>
      <c r="F3291" s="244" t="n"/>
      <c r="G3291" s="244" t="n"/>
      <c r="H3291" s="244" t="n"/>
      <c r="I3291" s="267" t="n"/>
      <c r="J3291" s="268" t="n"/>
      <c r="K3291" s="244" t="n"/>
      <c r="L3291" s="244" t="n"/>
      <c r="M3291" s="259" t="n"/>
      <c r="N3291" s="244" t="n"/>
      <c r="O3291" s="244" t="n"/>
      <c r="P3291" s="244" t="n"/>
      <c r="Q3291" s="244" t="n"/>
      <c r="R3291" s="244" t="n"/>
      <c r="S3291" s="223" t="n"/>
      <c r="T3291" s="244" t="n"/>
      <c r="U3291" s="246" t="n"/>
      <c r="V3291" s="244" t="n"/>
      <c r="W3291" s="244" t="n"/>
      <c r="X3291" s="244" t="n"/>
      <c r="Y3291" s="269" t="n"/>
      <c r="Z3291" s="270" t="n"/>
      <c r="AA3291" s="241" t="n"/>
      <c r="AB3291" s="244" t="n"/>
    </row>
    <row r="3292" ht="15" customHeight="1" s="283">
      <c r="A3292" s="109" t="n"/>
      <c r="B3292" s="222" t="n"/>
      <c r="C3292" s="244" t="n"/>
      <c r="D3292" s="244" t="n"/>
      <c r="E3292" s="244" t="n"/>
      <c r="F3292" s="244" t="n"/>
      <c r="G3292" s="244" t="n"/>
      <c r="H3292" s="244" t="n"/>
      <c r="I3292" s="267" t="n"/>
      <c r="J3292" s="268" t="n"/>
      <c r="K3292" s="244" t="n"/>
      <c r="L3292" s="244" t="n"/>
      <c r="M3292" s="259" t="n"/>
      <c r="N3292" s="244" t="n"/>
      <c r="O3292" s="244" t="n"/>
      <c r="P3292" s="244" t="n"/>
      <c r="Q3292" s="244" t="n"/>
      <c r="R3292" s="244" t="n"/>
      <c r="S3292" s="223" t="n"/>
      <c r="T3292" s="244" t="n"/>
      <c r="U3292" s="246" t="n"/>
      <c r="V3292" s="244" t="n"/>
      <c r="W3292" s="244" t="n"/>
      <c r="X3292" s="244" t="n"/>
      <c r="Y3292" s="269" t="n"/>
      <c r="Z3292" s="270" t="n"/>
      <c r="AA3292" s="241" t="n"/>
      <c r="AB3292" s="244" t="n"/>
    </row>
    <row r="3293" ht="15" customHeight="1" s="283">
      <c r="A3293" s="109" t="n"/>
      <c r="B3293" s="222" t="n"/>
      <c r="C3293" s="244" t="n"/>
      <c r="D3293" s="244" t="n"/>
      <c r="E3293" s="244" t="n"/>
      <c r="F3293" s="244" t="n"/>
      <c r="G3293" s="244" t="n"/>
      <c r="H3293" s="244" t="n"/>
      <c r="I3293" s="267" t="n"/>
      <c r="J3293" s="268" t="n"/>
      <c r="K3293" s="244" t="n"/>
      <c r="L3293" s="244" t="n"/>
      <c r="M3293" s="259" t="n"/>
      <c r="N3293" s="244" t="n"/>
      <c r="O3293" s="244" t="n"/>
      <c r="P3293" s="244" t="n"/>
      <c r="Q3293" s="244" t="n"/>
      <c r="R3293" s="244" t="n"/>
      <c r="S3293" s="223" t="n"/>
      <c r="T3293" s="244" t="n"/>
      <c r="U3293" s="246" t="n"/>
      <c r="V3293" s="244" t="n"/>
      <c r="W3293" s="244" t="n"/>
      <c r="X3293" s="244" t="n"/>
      <c r="Y3293" s="269" t="n"/>
      <c r="Z3293" s="270" t="n"/>
      <c r="AA3293" s="241" t="n"/>
      <c r="AB3293" s="244" t="n"/>
    </row>
    <row r="3294" ht="15" customHeight="1" s="283">
      <c r="A3294" s="109" t="n"/>
      <c r="B3294" s="222" t="n"/>
      <c r="C3294" s="244" t="n"/>
      <c r="D3294" s="244" t="n"/>
      <c r="E3294" s="244" t="n"/>
      <c r="F3294" s="244" t="n"/>
      <c r="G3294" s="244" t="n"/>
      <c r="H3294" s="244" t="n"/>
      <c r="I3294" s="267" t="n"/>
      <c r="J3294" s="268" t="n"/>
      <c r="K3294" s="244" t="n"/>
      <c r="L3294" s="244" t="n"/>
      <c r="M3294" s="259" t="n"/>
      <c r="N3294" s="244" t="n"/>
      <c r="O3294" s="244" t="n"/>
      <c r="P3294" s="244" t="n"/>
      <c r="Q3294" s="244" t="n"/>
      <c r="R3294" s="244" t="n"/>
      <c r="S3294" s="223" t="n"/>
      <c r="T3294" s="244" t="n"/>
      <c r="U3294" s="246" t="n"/>
      <c r="V3294" s="244" t="n"/>
      <c r="W3294" s="244" t="n"/>
      <c r="X3294" s="244" t="n"/>
      <c r="Y3294" s="269" t="n"/>
      <c r="Z3294" s="270" t="n"/>
      <c r="AA3294" s="241" t="n"/>
      <c r="AB3294" s="244" t="n"/>
    </row>
    <row r="3295" ht="15" customHeight="1" s="283">
      <c r="A3295" s="109" t="n"/>
      <c r="B3295" s="222" t="n"/>
      <c r="C3295" s="244" t="n"/>
      <c r="D3295" s="244" t="n"/>
      <c r="E3295" s="244" t="n"/>
      <c r="F3295" s="244" t="n"/>
      <c r="G3295" s="244" t="n"/>
      <c r="H3295" s="244" t="n"/>
      <c r="I3295" s="267" t="n"/>
      <c r="J3295" s="268" t="n"/>
      <c r="K3295" s="244" t="n"/>
      <c r="L3295" s="244" t="n"/>
      <c r="M3295" s="259" t="n"/>
      <c r="N3295" s="244" t="n"/>
      <c r="O3295" s="244" t="n"/>
      <c r="P3295" s="244" t="n"/>
      <c r="Q3295" s="244" t="n"/>
      <c r="R3295" s="244" t="n"/>
      <c r="S3295" s="223" t="n"/>
      <c r="T3295" s="244" t="n"/>
      <c r="U3295" s="246" t="n"/>
      <c r="V3295" s="244" t="n"/>
      <c r="W3295" s="244" t="n"/>
      <c r="X3295" s="244" t="n"/>
      <c r="Y3295" s="269" t="n"/>
      <c r="Z3295" s="270" t="n"/>
      <c r="AA3295" s="241" t="n"/>
      <c r="AB3295" s="244" t="n"/>
    </row>
    <row r="3296" ht="15" customHeight="1" s="283">
      <c r="A3296" s="109" t="n"/>
      <c r="B3296" s="222" t="n"/>
      <c r="C3296" s="244" t="n"/>
      <c r="D3296" s="244" t="n"/>
      <c r="E3296" s="244" t="n"/>
      <c r="F3296" s="244" t="n"/>
      <c r="G3296" s="244" t="n"/>
      <c r="H3296" s="244" t="n"/>
      <c r="I3296" s="267" t="n"/>
      <c r="J3296" s="268" t="n"/>
      <c r="K3296" s="244" t="n"/>
      <c r="L3296" s="244" t="n"/>
      <c r="M3296" s="259" t="n"/>
      <c r="N3296" s="244" t="n"/>
      <c r="O3296" s="244" t="n"/>
      <c r="P3296" s="244" t="n"/>
      <c r="Q3296" s="244" t="n"/>
      <c r="R3296" s="244" t="n"/>
      <c r="S3296" s="223" t="n"/>
      <c r="T3296" s="244" t="n"/>
      <c r="U3296" s="246" t="n"/>
      <c r="V3296" s="244" t="n"/>
      <c r="W3296" s="244" t="n"/>
      <c r="X3296" s="244" t="n"/>
      <c r="Y3296" s="269" t="n"/>
      <c r="Z3296" s="270" t="n"/>
      <c r="AA3296" s="241" t="n"/>
      <c r="AB3296" s="244" t="n"/>
    </row>
    <row r="3297" ht="15" customHeight="1" s="283">
      <c r="A3297" s="109" t="n"/>
      <c r="B3297" s="222" t="n"/>
      <c r="C3297" s="244" t="n"/>
      <c r="D3297" s="244" t="n"/>
      <c r="E3297" s="244" t="n"/>
      <c r="F3297" s="244" t="n"/>
      <c r="G3297" s="244" t="n"/>
      <c r="H3297" s="244" t="n"/>
      <c r="I3297" s="267" t="n"/>
      <c r="J3297" s="268" t="n"/>
      <c r="K3297" s="244" t="n"/>
      <c r="L3297" s="244" t="n"/>
      <c r="M3297" s="259" t="n"/>
      <c r="N3297" s="244" t="n"/>
      <c r="O3297" s="244" t="n"/>
      <c r="P3297" s="244" t="n"/>
      <c r="Q3297" s="244" t="n"/>
      <c r="R3297" s="244" t="n"/>
      <c r="S3297" s="223" t="n"/>
      <c r="T3297" s="244" t="n"/>
      <c r="U3297" s="246" t="n"/>
      <c r="V3297" s="244" t="n"/>
      <c r="W3297" s="244" t="n"/>
      <c r="X3297" s="244" t="n"/>
      <c r="Y3297" s="269" t="n"/>
      <c r="Z3297" s="270" t="n"/>
      <c r="AA3297" s="241" t="n"/>
      <c r="AB3297" s="244" t="n"/>
    </row>
    <row r="3298" ht="15" customHeight="1" s="283">
      <c r="A3298" s="109" t="n"/>
      <c r="B3298" s="222" t="n"/>
      <c r="C3298" s="244" t="n"/>
      <c r="D3298" s="244" t="n"/>
      <c r="E3298" s="244" t="n"/>
      <c r="F3298" s="244" t="n"/>
      <c r="G3298" s="244" t="n"/>
      <c r="H3298" s="244" t="n"/>
      <c r="I3298" s="267" t="n"/>
      <c r="J3298" s="268" t="n"/>
      <c r="K3298" s="244" t="n"/>
      <c r="L3298" s="244" t="n"/>
      <c r="M3298" s="259" t="n"/>
      <c r="N3298" s="244" t="n"/>
      <c r="O3298" s="244" t="n"/>
      <c r="P3298" s="244" t="n"/>
      <c r="Q3298" s="244" t="n"/>
      <c r="R3298" s="244" t="n"/>
      <c r="S3298" s="223" t="n"/>
      <c r="T3298" s="244" t="n"/>
      <c r="U3298" s="246" t="n"/>
      <c r="V3298" s="244" t="n"/>
      <c r="W3298" s="244" t="n"/>
      <c r="X3298" s="244" t="n"/>
      <c r="Y3298" s="269" t="n"/>
      <c r="Z3298" s="270" t="n"/>
      <c r="AA3298" s="241" t="n"/>
      <c r="AB3298" s="244" t="n"/>
    </row>
    <row r="3299" ht="15" customHeight="1" s="283">
      <c r="A3299" s="109" t="n"/>
      <c r="B3299" s="222" t="n"/>
      <c r="C3299" s="244" t="n"/>
      <c r="D3299" s="244" t="n"/>
      <c r="E3299" s="244" t="n"/>
      <c r="F3299" s="244" t="n"/>
      <c r="G3299" s="244" t="n"/>
      <c r="H3299" s="244" t="n"/>
      <c r="I3299" s="267" t="n"/>
      <c r="J3299" s="268" t="n"/>
      <c r="K3299" s="244" t="n"/>
      <c r="L3299" s="244" t="n"/>
      <c r="M3299" s="259" t="n"/>
      <c r="N3299" s="244" t="n"/>
      <c r="O3299" s="244" t="n"/>
      <c r="P3299" s="244" t="n"/>
      <c r="Q3299" s="244" t="n"/>
      <c r="R3299" s="244" t="n"/>
      <c r="S3299" s="223" t="n"/>
      <c r="T3299" s="244" t="n"/>
      <c r="U3299" s="246" t="n"/>
      <c r="V3299" s="244" t="n"/>
      <c r="W3299" s="244" t="n"/>
      <c r="X3299" s="244" t="n"/>
      <c r="Y3299" s="269" t="n"/>
      <c r="Z3299" s="270" t="n"/>
      <c r="AA3299" s="241" t="n"/>
      <c r="AB3299" s="244" t="n"/>
    </row>
    <row r="3300" ht="15" customHeight="1" s="283">
      <c r="A3300" s="109" t="n"/>
      <c r="B3300" s="222" t="n"/>
      <c r="C3300" s="244" t="n"/>
      <c r="D3300" s="244" t="n"/>
      <c r="E3300" s="244" t="n"/>
      <c r="F3300" s="244" t="n"/>
      <c r="G3300" s="244" t="n"/>
      <c r="H3300" s="244" t="n"/>
      <c r="I3300" s="267" t="n"/>
      <c r="J3300" s="268" t="n"/>
      <c r="K3300" s="244" t="n"/>
      <c r="L3300" s="244" t="n"/>
      <c r="M3300" s="259" t="n"/>
      <c r="N3300" s="244" t="n"/>
      <c r="O3300" s="244" t="n"/>
      <c r="P3300" s="244" t="n"/>
      <c r="Q3300" s="244" t="n"/>
      <c r="R3300" s="244" t="n"/>
      <c r="S3300" s="223" t="n"/>
      <c r="T3300" s="244" t="n"/>
      <c r="U3300" s="246" t="n"/>
      <c r="V3300" s="244" t="n"/>
      <c r="W3300" s="244" t="n"/>
      <c r="X3300" s="244" t="n"/>
      <c r="Y3300" s="269" t="n"/>
      <c r="Z3300" s="270" t="n"/>
      <c r="AA3300" s="241" t="n"/>
      <c r="AB3300" s="244" t="n"/>
    </row>
    <row r="3301" ht="15" customHeight="1" s="283">
      <c r="A3301" s="109" t="n"/>
      <c r="B3301" s="222" t="n"/>
      <c r="C3301" s="244" t="n"/>
      <c r="D3301" s="244" t="n"/>
      <c r="E3301" s="244" t="n"/>
      <c r="F3301" s="244" t="n"/>
      <c r="G3301" s="244" t="n"/>
      <c r="H3301" s="244" t="n"/>
      <c r="I3301" s="267" t="n"/>
      <c r="J3301" s="268" t="n"/>
      <c r="K3301" s="244" t="n"/>
      <c r="L3301" s="244" t="n"/>
      <c r="M3301" s="259" t="n"/>
      <c r="N3301" s="244" t="n"/>
      <c r="O3301" s="244" t="n"/>
      <c r="P3301" s="244" t="n"/>
      <c r="Q3301" s="244" t="n"/>
      <c r="R3301" s="244" t="n"/>
      <c r="S3301" s="223" t="n"/>
      <c r="T3301" s="244" t="n"/>
      <c r="U3301" s="246" t="n"/>
      <c r="V3301" s="244" t="n"/>
      <c r="W3301" s="244" t="n"/>
      <c r="X3301" s="244" t="n"/>
      <c r="Y3301" s="269" t="n"/>
      <c r="Z3301" s="270" t="n"/>
      <c r="AA3301" s="241" t="n"/>
      <c r="AB3301" s="244" t="n"/>
    </row>
    <row r="3302" ht="15" customHeight="1" s="283">
      <c r="A3302" s="109" t="n"/>
      <c r="B3302" s="222" t="n"/>
      <c r="C3302" s="244" t="n"/>
      <c r="D3302" s="244" t="n"/>
      <c r="E3302" s="244" t="n"/>
      <c r="F3302" s="244" t="n"/>
      <c r="G3302" s="244" t="n"/>
      <c r="H3302" s="244" t="n"/>
      <c r="I3302" s="267" t="n"/>
      <c r="J3302" s="268" t="n"/>
      <c r="K3302" s="244" t="n"/>
      <c r="L3302" s="244" t="n"/>
      <c r="M3302" s="259" t="n"/>
      <c r="N3302" s="244" t="n"/>
      <c r="O3302" s="244" t="n"/>
      <c r="P3302" s="244" t="n"/>
      <c r="Q3302" s="244" t="n"/>
      <c r="R3302" s="244" t="n"/>
      <c r="S3302" s="223" t="n"/>
      <c r="T3302" s="244" t="n"/>
      <c r="U3302" s="246" t="n"/>
      <c r="V3302" s="244" t="n"/>
      <c r="W3302" s="244" t="n"/>
      <c r="X3302" s="244" t="n"/>
      <c r="Y3302" s="269" t="n"/>
      <c r="Z3302" s="270" t="n"/>
      <c r="AA3302" s="241" t="n"/>
      <c r="AB3302" s="244" t="n"/>
    </row>
    <row r="3303" ht="15" customHeight="1" s="283">
      <c r="A3303" s="109" t="n"/>
      <c r="B3303" s="222" t="n"/>
      <c r="C3303" s="244" t="n"/>
      <c r="D3303" s="244" t="n"/>
      <c r="E3303" s="244" t="n"/>
      <c r="F3303" s="244" t="n"/>
      <c r="G3303" s="244" t="n"/>
      <c r="H3303" s="244" t="n"/>
      <c r="I3303" s="267" t="n"/>
      <c r="J3303" s="268" t="n"/>
      <c r="K3303" s="244" t="n"/>
      <c r="L3303" s="244" t="n"/>
      <c r="M3303" s="259" t="n"/>
      <c r="N3303" s="244" t="n"/>
      <c r="O3303" s="244" t="n"/>
      <c r="P3303" s="244" t="n"/>
      <c r="Q3303" s="244" t="n"/>
      <c r="R3303" s="244" t="n"/>
      <c r="S3303" s="223" t="n"/>
      <c r="T3303" s="244" t="n"/>
      <c r="U3303" s="246" t="n"/>
      <c r="V3303" s="244" t="n"/>
      <c r="W3303" s="244" t="n"/>
      <c r="X3303" s="244" t="n"/>
      <c r="Y3303" s="269" t="n"/>
      <c r="Z3303" s="270" t="n"/>
      <c r="AA3303" s="241" t="n"/>
      <c r="AB3303" s="244" t="n"/>
    </row>
    <row r="3304" ht="15" customHeight="1" s="283">
      <c r="A3304" s="109" t="n"/>
      <c r="B3304" s="222" t="n"/>
      <c r="C3304" s="244" t="n"/>
      <c r="D3304" s="244" t="n"/>
      <c r="E3304" s="244" t="n"/>
      <c r="F3304" s="244" t="n"/>
      <c r="G3304" s="244" t="n"/>
      <c r="H3304" s="244" t="n"/>
      <c r="I3304" s="267" t="n"/>
      <c r="J3304" s="268" t="n"/>
      <c r="K3304" s="244" t="n"/>
      <c r="L3304" s="244" t="n"/>
      <c r="M3304" s="259" t="n"/>
      <c r="N3304" s="244" t="n"/>
      <c r="O3304" s="244" t="n"/>
      <c r="P3304" s="244" t="n"/>
      <c r="Q3304" s="244" t="n"/>
      <c r="R3304" s="244" t="n"/>
      <c r="S3304" s="223" t="n"/>
      <c r="T3304" s="244" t="n"/>
      <c r="U3304" s="246" t="n"/>
      <c r="V3304" s="244" t="n"/>
      <c r="W3304" s="244" t="n"/>
      <c r="X3304" s="244" t="n"/>
      <c r="Y3304" s="269" t="n"/>
      <c r="Z3304" s="270" t="n"/>
      <c r="AA3304" s="241" t="n"/>
      <c r="AB3304" s="244" t="n"/>
    </row>
    <row r="3305" ht="15" customHeight="1" s="283">
      <c r="A3305" s="109" t="n"/>
      <c r="B3305" s="222" t="n"/>
      <c r="C3305" s="244" t="n"/>
      <c r="D3305" s="244" t="n"/>
      <c r="E3305" s="244" t="n"/>
      <c r="F3305" s="244" t="n"/>
      <c r="G3305" s="244" t="n"/>
      <c r="H3305" s="244" t="n"/>
      <c r="I3305" s="267" t="n"/>
      <c r="J3305" s="268" t="n"/>
      <c r="K3305" s="244" t="n"/>
      <c r="L3305" s="244" t="n"/>
      <c r="M3305" s="259" t="n"/>
      <c r="N3305" s="244" t="n"/>
      <c r="O3305" s="244" t="n"/>
      <c r="P3305" s="244" t="n"/>
      <c r="Q3305" s="244" t="n"/>
      <c r="R3305" s="244" t="n"/>
      <c r="S3305" s="223" t="n"/>
      <c r="T3305" s="244" t="n"/>
      <c r="U3305" s="246" t="n"/>
      <c r="V3305" s="244" t="n"/>
      <c r="W3305" s="244" t="n"/>
      <c r="X3305" s="244" t="n"/>
      <c r="Y3305" s="269" t="n"/>
      <c r="Z3305" s="270" t="n"/>
      <c r="AA3305" s="241" t="n"/>
      <c r="AB3305" s="244" t="n"/>
    </row>
    <row r="3306" ht="15" customHeight="1" s="283">
      <c r="A3306" s="109" t="n"/>
      <c r="B3306" s="222" t="n"/>
      <c r="C3306" s="244" t="n"/>
      <c r="D3306" s="244" t="n"/>
      <c r="E3306" s="244" t="n"/>
      <c r="F3306" s="244" t="n"/>
      <c r="G3306" s="244" t="n"/>
      <c r="H3306" s="244" t="n"/>
      <c r="I3306" s="267" t="n"/>
      <c r="J3306" s="268" t="n"/>
      <c r="K3306" s="244" t="n"/>
      <c r="L3306" s="244" t="n"/>
      <c r="M3306" s="259" t="n"/>
      <c r="N3306" s="244" t="n"/>
      <c r="O3306" s="244" t="n"/>
      <c r="P3306" s="244" t="n"/>
      <c r="Q3306" s="244" t="n"/>
      <c r="R3306" s="244" t="n"/>
      <c r="S3306" s="223" t="n"/>
      <c r="T3306" s="244" t="n"/>
      <c r="U3306" s="246" t="n"/>
      <c r="V3306" s="244" t="n"/>
      <c r="W3306" s="244" t="n"/>
      <c r="X3306" s="244" t="n"/>
      <c r="Y3306" s="269" t="n"/>
      <c r="Z3306" s="270" t="n"/>
      <c r="AA3306" s="241" t="n"/>
      <c r="AB3306" s="244" t="n"/>
    </row>
    <row r="3307" ht="15" customHeight="1" s="283">
      <c r="A3307" s="109" t="n"/>
      <c r="B3307" s="222" t="n"/>
      <c r="C3307" s="244" t="n"/>
      <c r="D3307" s="244" t="n"/>
      <c r="E3307" s="244" t="n"/>
      <c r="F3307" s="244" t="n"/>
      <c r="G3307" s="244" t="n"/>
      <c r="H3307" s="244" t="n"/>
      <c r="I3307" s="267" t="n"/>
      <c r="J3307" s="268" t="n"/>
      <c r="K3307" s="244" t="n"/>
      <c r="L3307" s="244" t="n"/>
      <c r="M3307" s="259" t="n"/>
      <c r="N3307" s="244" t="n"/>
      <c r="O3307" s="244" t="n"/>
      <c r="P3307" s="244" t="n"/>
      <c r="Q3307" s="244" t="n"/>
      <c r="R3307" s="244" t="n"/>
      <c r="S3307" s="223" t="n"/>
      <c r="T3307" s="244" t="n"/>
      <c r="U3307" s="246" t="n"/>
      <c r="V3307" s="244" t="n"/>
      <c r="W3307" s="244" t="n"/>
      <c r="X3307" s="244" t="n"/>
      <c r="Y3307" s="269" t="n"/>
      <c r="Z3307" s="270" t="n"/>
      <c r="AA3307" s="241" t="n"/>
      <c r="AB3307" s="244" t="n"/>
    </row>
    <row r="3308" ht="15" customHeight="1" s="283">
      <c r="A3308" s="109" t="n"/>
      <c r="B3308" s="222" t="n"/>
      <c r="C3308" s="244" t="n"/>
      <c r="D3308" s="244" t="n"/>
      <c r="E3308" s="244" t="n"/>
      <c r="F3308" s="244" t="n"/>
      <c r="G3308" s="244" t="n"/>
      <c r="H3308" s="244" t="n"/>
      <c r="I3308" s="267" t="n"/>
      <c r="J3308" s="268" t="n"/>
      <c r="K3308" s="244" t="n"/>
      <c r="L3308" s="244" t="n"/>
      <c r="M3308" s="259" t="n"/>
      <c r="N3308" s="244" t="n"/>
      <c r="O3308" s="244" t="n"/>
      <c r="P3308" s="244" t="n"/>
      <c r="Q3308" s="244" t="n"/>
      <c r="R3308" s="244" t="n"/>
      <c r="S3308" s="223" t="n"/>
      <c r="T3308" s="244" t="n"/>
      <c r="U3308" s="246" t="n"/>
      <c r="V3308" s="244" t="n"/>
      <c r="W3308" s="244" t="n"/>
      <c r="X3308" s="244" t="n"/>
      <c r="Y3308" s="269" t="n"/>
      <c r="Z3308" s="270" t="n"/>
      <c r="AA3308" s="241" t="n"/>
      <c r="AB3308" s="244" t="n"/>
    </row>
    <row r="3309" ht="15" customHeight="1" s="283">
      <c r="A3309" s="109" t="n"/>
      <c r="B3309" s="222" t="n"/>
      <c r="C3309" s="244" t="n"/>
      <c r="D3309" s="244" t="n"/>
      <c r="E3309" s="244" t="n"/>
      <c r="F3309" s="244" t="n"/>
      <c r="G3309" s="244" t="n"/>
      <c r="H3309" s="244" t="n"/>
      <c r="I3309" s="267" t="n"/>
      <c r="J3309" s="268" t="n"/>
      <c r="K3309" s="244" t="n"/>
      <c r="L3309" s="244" t="n"/>
      <c r="M3309" s="259" t="n"/>
      <c r="N3309" s="244" t="n"/>
      <c r="O3309" s="244" t="n"/>
      <c r="P3309" s="244" t="n"/>
      <c r="Q3309" s="244" t="n"/>
      <c r="R3309" s="244" t="n"/>
      <c r="S3309" s="223" t="n"/>
      <c r="T3309" s="244" t="n"/>
      <c r="U3309" s="246" t="n"/>
      <c r="V3309" s="244" t="n"/>
      <c r="W3309" s="244" t="n"/>
      <c r="X3309" s="244" t="n"/>
      <c r="Y3309" s="269" t="n"/>
      <c r="Z3309" s="270" t="n"/>
      <c r="AA3309" s="241" t="n"/>
      <c r="AB3309" s="244" t="n"/>
    </row>
    <row r="3310" ht="15" customHeight="1" s="283">
      <c r="A3310" s="109" t="n"/>
      <c r="B3310" s="222" t="n"/>
      <c r="C3310" s="244" t="n"/>
      <c r="D3310" s="244" t="n"/>
      <c r="E3310" s="244" t="n"/>
      <c r="F3310" s="244" t="n"/>
      <c r="G3310" s="244" t="n"/>
      <c r="H3310" s="244" t="n"/>
      <c r="I3310" s="267" t="n"/>
      <c r="J3310" s="204" t="n"/>
      <c r="K3310" s="244" t="n"/>
      <c r="L3310" s="244" t="n"/>
      <c r="M3310" s="259" t="n"/>
      <c r="N3310" s="244" t="n"/>
      <c r="O3310" s="244" t="n"/>
      <c r="P3310" s="244" t="n"/>
      <c r="Q3310" s="244" t="n"/>
      <c r="R3310" s="244" t="n"/>
      <c r="S3310" s="223" t="n"/>
      <c r="T3310" s="244" t="n"/>
      <c r="U3310" s="246" t="n"/>
      <c r="V3310" s="244" t="n"/>
      <c r="W3310" s="244" t="n"/>
      <c r="X3310" s="244" t="n"/>
      <c r="Y3310" s="269" t="n"/>
      <c r="Z3310" s="270" t="n"/>
      <c r="AA3310" s="241" t="n"/>
      <c r="AB3310" s="244" t="n"/>
    </row>
    <row r="3311" ht="15" customHeight="1" s="283">
      <c r="A3311" s="109" t="n"/>
      <c r="B3311" s="222" t="n"/>
      <c r="C3311" s="244" t="n"/>
      <c r="D3311" s="244" t="n"/>
      <c r="E3311" s="244" t="n"/>
      <c r="F3311" s="244" t="n"/>
      <c r="G3311" s="244" t="n"/>
      <c r="H3311" s="244" t="n"/>
      <c r="I3311" s="267" t="n"/>
      <c r="J3311" s="268" t="n"/>
      <c r="K3311" s="244" t="n"/>
      <c r="L3311" s="244" t="n"/>
      <c r="M3311" s="259" t="n"/>
      <c r="N3311" s="244" t="n"/>
      <c r="O3311" s="244" t="n"/>
      <c r="P3311" s="244" t="n"/>
      <c r="Q3311" s="244" t="n"/>
      <c r="R3311" s="244" t="n"/>
      <c r="S3311" s="223" t="n"/>
      <c r="T3311" s="244" t="n"/>
      <c r="U3311" s="246" t="n"/>
      <c r="V3311" s="244" t="n"/>
      <c r="W3311" s="244" t="n"/>
      <c r="X3311" s="244" t="n"/>
      <c r="Y3311" s="269" t="n"/>
      <c r="Z3311" s="270" t="n"/>
      <c r="AA3311" s="241" t="n"/>
      <c r="AB3311" s="244" t="n"/>
    </row>
    <row r="3312" ht="15" customHeight="1" s="283">
      <c r="A3312" s="109" t="n"/>
      <c r="B3312" s="222" t="n"/>
      <c r="C3312" s="244" t="n"/>
      <c r="D3312" s="244" t="n"/>
      <c r="E3312" s="244" t="n"/>
      <c r="F3312" s="244" t="n"/>
      <c r="G3312" s="244" t="n"/>
      <c r="H3312" s="244" t="n"/>
      <c r="I3312" s="267" t="n"/>
      <c r="J3312" s="204" t="n"/>
      <c r="K3312" s="244" t="n"/>
      <c r="L3312" s="244" t="n"/>
      <c r="M3312" s="259" t="n"/>
      <c r="N3312" s="244" t="n"/>
      <c r="O3312" s="244" t="n"/>
      <c r="P3312" s="244" t="n"/>
      <c r="Q3312" s="244" t="n"/>
      <c r="R3312" s="244" t="n"/>
      <c r="S3312" s="223" t="n"/>
      <c r="T3312" s="244" t="n"/>
      <c r="U3312" s="246" t="n"/>
      <c r="V3312" s="244" t="n"/>
      <c r="W3312" s="244" t="n"/>
      <c r="X3312" s="244" t="n"/>
      <c r="Y3312" s="269" t="n"/>
      <c r="Z3312" s="270" t="n"/>
      <c r="AA3312" s="241" t="n"/>
      <c r="AB3312" s="244" t="n"/>
    </row>
    <row r="3313" ht="15" customHeight="1" s="283">
      <c r="A3313" s="109" t="n"/>
      <c r="B3313" s="222" t="n"/>
      <c r="C3313" s="244" t="n"/>
      <c r="D3313" s="244" t="n"/>
      <c r="E3313" s="244" t="n"/>
      <c r="F3313" s="244" t="n"/>
      <c r="G3313" s="244" t="n"/>
      <c r="H3313" s="244" t="n"/>
      <c r="I3313" s="267" t="n"/>
      <c r="J3313" s="268" t="n"/>
      <c r="K3313" s="244" t="n"/>
      <c r="L3313" s="244" t="n"/>
      <c r="M3313" s="259" t="n"/>
      <c r="N3313" s="244" t="n"/>
      <c r="O3313" s="244" t="n"/>
      <c r="P3313" s="244" t="n"/>
      <c r="Q3313" s="244" t="n"/>
      <c r="R3313" s="244" t="n"/>
      <c r="S3313" s="223" t="n"/>
      <c r="T3313" s="244" t="n"/>
      <c r="U3313" s="246" t="n"/>
      <c r="V3313" s="244" t="n"/>
      <c r="W3313" s="244" t="n"/>
      <c r="X3313" s="244" t="n"/>
      <c r="Y3313" s="269" t="n"/>
      <c r="Z3313" s="270" t="n"/>
      <c r="AA3313" s="241" t="n"/>
      <c r="AB3313" s="244" t="n"/>
    </row>
    <row r="3314" ht="15" customHeight="1" s="283">
      <c r="A3314" s="109" t="n"/>
      <c r="B3314" s="222" t="n"/>
      <c r="C3314" s="244" t="n"/>
      <c r="D3314" s="244" t="n"/>
      <c r="E3314" s="244" t="n"/>
      <c r="F3314" s="244" t="n"/>
      <c r="G3314" s="244" t="n"/>
      <c r="H3314" s="244" t="n"/>
      <c r="I3314" s="267" t="n"/>
      <c r="J3314" s="204" t="n"/>
      <c r="K3314" s="244" t="n"/>
      <c r="L3314" s="244" t="n"/>
      <c r="M3314" s="259" t="n"/>
      <c r="N3314" s="244" t="n"/>
      <c r="O3314" s="244" t="n"/>
      <c r="P3314" s="244" t="n"/>
      <c r="Q3314" s="244" t="n"/>
      <c r="R3314" s="244" t="n"/>
      <c r="S3314" s="223" t="n"/>
      <c r="T3314" s="244" t="n"/>
      <c r="U3314" s="246" t="n"/>
      <c r="V3314" s="244" t="n"/>
      <c r="W3314" s="244" t="n"/>
      <c r="X3314" s="244" t="n"/>
      <c r="Y3314" s="269" t="n"/>
      <c r="Z3314" s="270" t="n"/>
      <c r="AA3314" s="241" t="n"/>
      <c r="AB3314" s="244" t="n"/>
    </row>
    <row r="3315" ht="15" customHeight="1" s="283">
      <c r="A3315" s="109" t="n"/>
      <c r="B3315" s="222" t="n"/>
      <c r="C3315" s="244" t="n"/>
      <c r="D3315" s="244" t="n"/>
      <c r="E3315" s="244" t="n"/>
      <c r="F3315" s="244" t="n"/>
      <c r="G3315" s="244" t="n"/>
      <c r="H3315" s="244" t="n"/>
      <c r="I3315" s="267" t="n"/>
      <c r="J3315" s="268" t="n"/>
      <c r="K3315" s="244" t="n"/>
      <c r="L3315" s="244" t="n"/>
      <c r="M3315" s="259" t="n"/>
      <c r="N3315" s="244" t="n"/>
      <c r="O3315" s="244" t="n"/>
      <c r="P3315" s="244" t="n"/>
      <c r="Q3315" s="244" t="n"/>
      <c r="R3315" s="244" t="n"/>
      <c r="S3315" s="223" t="n"/>
      <c r="T3315" s="244" t="n"/>
      <c r="U3315" s="246" t="n"/>
      <c r="V3315" s="244" t="n"/>
      <c r="W3315" s="244" t="n"/>
      <c r="X3315" s="244" t="n"/>
      <c r="Y3315" s="269" t="n"/>
      <c r="Z3315" s="270" t="n"/>
      <c r="AA3315" s="241" t="n"/>
      <c r="AB3315" s="244" t="n"/>
    </row>
    <row r="3316" ht="15" customHeight="1" s="283">
      <c r="A3316" s="109" t="n"/>
      <c r="B3316" s="222" t="n"/>
      <c r="C3316" s="244" t="n"/>
      <c r="D3316" s="244" t="n"/>
      <c r="E3316" s="244" t="n"/>
      <c r="F3316" s="244" t="n"/>
      <c r="G3316" s="244" t="n"/>
      <c r="H3316" s="244" t="n"/>
      <c r="I3316" s="267" t="n"/>
      <c r="J3316" s="268" t="n"/>
      <c r="K3316" s="244" t="n"/>
      <c r="L3316" s="244" t="n"/>
      <c r="M3316" s="259" t="n"/>
      <c r="N3316" s="244" t="n"/>
      <c r="O3316" s="244" t="n"/>
      <c r="P3316" s="244" t="n"/>
      <c r="Q3316" s="244" t="n"/>
      <c r="R3316" s="244" t="n"/>
      <c r="S3316" s="223" t="n"/>
      <c r="T3316" s="244" t="n"/>
      <c r="U3316" s="246" t="n"/>
      <c r="V3316" s="244" t="n"/>
      <c r="W3316" s="244" t="n"/>
      <c r="X3316" s="244" t="n"/>
      <c r="Y3316" s="269" t="n"/>
      <c r="Z3316" s="270" t="n"/>
      <c r="AA3316" s="241" t="n"/>
      <c r="AB3316" s="244" t="n"/>
    </row>
    <row r="3317" ht="15" customHeight="1" s="283">
      <c r="A3317" s="109" t="n"/>
      <c r="B3317" s="222" t="n"/>
      <c r="C3317" s="244" t="n"/>
      <c r="D3317" s="244" t="n"/>
      <c r="E3317" s="244" t="n"/>
      <c r="F3317" s="244" t="n"/>
      <c r="G3317" s="244" t="n"/>
      <c r="H3317" s="244" t="n"/>
      <c r="I3317" s="267" t="n"/>
      <c r="J3317" s="204" t="n"/>
      <c r="K3317" s="244" t="n"/>
      <c r="L3317" s="244" t="n"/>
      <c r="M3317" s="259" t="n"/>
      <c r="N3317" s="244" t="n"/>
      <c r="O3317" s="244" t="n"/>
      <c r="P3317" s="244" t="n"/>
      <c r="Q3317" s="244" t="n"/>
      <c r="R3317" s="244" t="n"/>
      <c r="S3317" s="223" t="n"/>
      <c r="T3317" s="244" t="n"/>
      <c r="U3317" s="246" t="n"/>
      <c r="V3317" s="244" t="n"/>
      <c r="W3317" s="244" t="n"/>
      <c r="X3317" s="244" t="n"/>
      <c r="Y3317" s="269" t="n"/>
      <c r="Z3317" s="270" t="n"/>
      <c r="AA3317" s="241" t="n"/>
      <c r="AB3317" s="244" t="n"/>
    </row>
    <row r="3318" ht="15" customHeight="1" s="283">
      <c r="A3318" s="109" t="n"/>
      <c r="B3318" s="222" t="n"/>
      <c r="C3318" s="244" t="n"/>
      <c r="D3318" s="244" t="n"/>
      <c r="E3318" s="244" t="n"/>
      <c r="F3318" s="244" t="n"/>
      <c r="G3318" s="244" t="n"/>
      <c r="H3318" s="244" t="n"/>
      <c r="I3318" s="267" t="n"/>
      <c r="J3318" s="204" t="n"/>
      <c r="K3318" s="244" t="n"/>
      <c r="L3318" s="244" t="n"/>
      <c r="M3318" s="259" t="n"/>
      <c r="N3318" s="244" t="n"/>
      <c r="O3318" s="244" t="n"/>
      <c r="P3318" s="244" t="n"/>
      <c r="Q3318" s="244" t="n"/>
      <c r="R3318" s="244" t="n"/>
      <c r="S3318" s="223" t="n"/>
      <c r="T3318" s="244" t="n"/>
      <c r="U3318" s="246" t="n"/>
      <c r="V3318" s="244" t="n"/>
      <c r="W3318" s="244" t="n"/>
      <c r="X3318" s="244" t="n"/>
      <c r="Y3318" s="269" t="n"/>
      <c r="Z3318" s="270" t="n"/>
      <c r="AA3318" s="241" t="n"/>
      <c r="AB3318" s="244" t="n"/>
    </row>
    <row r="3319" ht="15" customHeight="1" s="283">
      <c r="A3319" s="109" t="n"/>
      <c r="B3319" s="222" t="n"/>
      <c r="C3319" s="244" t="n"/>
      <c r="D3319" s="244" t="n"/>
      <c r="E3319" s="244" t="n"/>
      <c r="F3319" s="244" t="n"/>
      <c r="G3319" s="244" t="n"/>
      <c r="H3319" s="244" t="n"/>
      <c r="I3319" s="267" t="n"/>
      <c r="J3319" s="268" t="n"/>
      <c r="K3319" s="244" t="n"/>
      <c r="L3319" s="244" t="n"/>
      <c r="M3319" s="259" t="n"/>
      <c r="N3319" s="244" t="n"/>
      <c r="O3319" s="244" t="n"/>
      <c r="P3319" s="244" t="n"/>
      <c r="Q3319" s="244" t="n"/>
      <c r="R3319" s="244" t="n"/>
      <c r="S3319" s="223" t="n"/>
      <c r="T3319" s="244" t="n"/>
      <c r="U3319" s="246" t="n"/>
      <c r="V3319" s="244" t="n"/>
      <c r="W3319" s="244" t="n"/>
      <c r="X3319" s="244" t="n"/>
      <c r="Y3319" s="269" t="n"/>
      <c r="Z3319" s="270" t="n"/>
      <c r="AA3319" s="241" t="n"/>
      <c r="AB3319" s="244" t="n"/>
    </row>
    <row r="3320" ht="15" customHeight="1" s="283">
      <c r="A3320" s="109" t="n"/>
      <c r="B3320" s="222" t="n"/>
      <c r="C3320" s="244" t="n"/>
      <c r="D3320" s="244" t="n"/>
      <c r="E3320" s="244" t="n"/>
      <c r="F3320" s="244" t="n"/>
      <c r="G3320" s="244" t="n"/>
      <c r="H3320" s="244" t="n"/>
      <c r="I3320" s="267" t="n"/>
      <c r="J3320" s="268" t="n"/>
      <c r="K3320" s="244" t="n"/>
      <c r="L3320" s="244" t="n"/>
      <c r="M3320" s="259" t="n"/>
      <c r="N3320" s="244" t="n"/>
      <c r="O3320" s="244" t="n"/>
      <c r="P3320" s="244" t="n"/>
      <c r="Q3320" s="244" t="n"/>
      <c r="R3320" s="244" t="n"/>
      <c r="S3320" s="223" t="n"/>
      <c r="T3320" s="244" t="n"/>
      <c r="U3320" s="246" t="n"/>
      <c r="V3320" s="244" t="n"/>
      <c r="W3320" s="244" t="n"/>
      <c r="X3320" s="244" t="n"/>
      <c r="Y3320" s="269" t="n"/>
      <c r="Z3320" s="270" t="n"/>
      <c r="AA3320" s="241" t="n"/>
      <c r="AB3320" s="244" t="n"/>
    </row>
    <row r="3321" ht="15" customHeight="1" s="283">
      <c r="A3321" s="109" t="n"/>
      <c r="B3321" s="222" t="n"/>
      <c r="C3321" s="244" t="n"/>
      <c r="D3321" s="244" t="n"/>
      <c r="E3321" s="244" t="n"/>
      <c r="F3321" s="244" t="n"/>
      <c r="G3321" s="244" t="n"/>
      <c r="H3321" s="244" t="n"/>
      <c r="I3321" s="267" t="n"/>
      <c r="J3321" s="204" t="n"/>
      <c r="K3321" s="244" t="n"/>
      <c r="L3321" s="244" t="n"/>
      <c r="M3321" s="259" t="n"/>
      <c r="N3321" s="244" t="n"/>
      <c r="O3321" s="244" t="n"/>
      <c r="P3321" s="244" t="n"/>
      <c r="Q3321" s="244" t="n"/>
      <c r="R3321" s="244" t="n"/>
      <c r="S3321" s="223" t="n"/>
      <c r="T3321" s="244" t="n"/>
      <c r="U3321" s="246" t="n"/>
      <c r="V3321" s="244" t="n"/>
      <c r="W3321" s="244" t="n"/>
      <c r="X3321" s="244" t="n"/>
      <c r="Y3321" s="269" t="n"/>
      <c r="Z3321" s="270" t="n"/>
      <c r="AA3321" s="241" t="n"/>
      <c r="AB3321" s="244" t="n"/>
    </row>
    <row r="3322" ht="15" customHeight="1" s="283">
      <c r="A3322" s="109" t="n"/>
      <c r="B3322" s="222" t="n"/>
      <c r="C3322" s="244" t="n"/>
      <c r="D3322" s="244" t="n"/>
      <c r="E3322" s="244" t="n"/>
      <c r="F3322" s="244" t="n"/>
      <c r="G3322" s="244" t="n"/>
      <c r="H3322" s="244" t="n"/>
      <c r="I3322" s="267" t="n"/>
      <c r="J3322" s="268" t="n"/>
      <c r="K3322" s="244" t="n"/>
      <c r="L3322" s="244" t="n"/>
      <c r="M3322" s="259" t="n"/>
      <c r="N3322" s="244" t="n"/>
      <c r="O3322" s="244" t="n"/>
      <c r="P3322" s="244" t="n"/>
      <c r="Q3322" s="244" t="n"/>
      <c r="R3322" s="244" t="n"/>
      <c r="S3322" s="223" t="n"/>
      <c r="T3322" s="244" t="n"/>
      <c r="U3322" s="246" t="n"/>
      <c r="V3322" s="244" t="n"/>
      <c r="W3322" s="244" t="n"/>
      <c r="X3322" s="244" t="n"/>
      <c r="Y3322" s="269" t="n"/>
      <c r="Z3322" s="270" t="n"/>
      <c r="AA3322" s="241" t="n"/>
      <c r="AB3322" s="244" t="n"/>
    </row>
    <row r="3323" ht="15" customHeight="1" s="283">
      <c r="A3323" s="109" t="n"/>
      <c r="B3323" s="222" t="n"/>
      <c r="C3323" s="244" t="n"/>
      <c r="D3323" s="244" t="n"/>
      <c r="E3323" s="244" t="n"/>
      <c r="F3323" s="244" t="n"/>
      <c r="G3323" s="244" t="n"/>
      <c r="H3323" s="244" t="n"/>
      <c r="I3323" s="267" t="n"/>
      <c r="J3323" s="204" t="n"/>
      <c r="K3323" s="244" t="n"/>
      <c r="L3323" s="244" t="n"/>
      <c r="M3323" s="259" t="n"/>
      <c r="N3323" s="244" t="n"/>
      <c r="O3323" s="244" t="n"/>
      <c r="P3323" s="244" t="n"/>
      <c r="Q3323" s="244" t="n"/>
      <c r="R3323" s="244" t="n"/>
      <c r="S3323" s="223" t="n"/>
      <c r="T3323" s="244" t="n"/>
      <c r="U3323" s="246" t="n"/>
      <c r="V3323" s="244" t="n"/>
      <c r="W3323" s="244" t="n"/>
      <c r="X3323" s="244" t="n"/>
      <c r="Y3323" s="269" t="n"/>
      <c r="Z3323" s="270" t="n"/>
      <c r="AA3323" s="241" t="n"/>
      <c r="AB3323" s="244" t="n"/>
    </row>
    <row r="3324" ht="15" customHeight="1" s="283">
      <c r="A3324" s="109" t="n"/>
      <c r="B3324" s="222" t="n"/>
      <c r="C3324" s="244" t="n"/>
      <c r="D3324" s="244" t="n"/>
      <c r="E3324" s="244" t="n"/>
      <c r="F3324" s="244" t="n"/>
      <c r="G3324" s="244" t="n"/>
      <c r="H3324" s="244" t="n"/>
      <c r="I3324" s="267" t="n"/>
      <c r="J3324" s="268" t="n"/>
      <c r="K3324" s="244" t="n"/>
      <c r="L3324" s="244" t="n"/>
      <c r="M3324" s="259" t="n"/>
      <c r="N3324" s="244" t="n"/>
      <c r="O3324" s="244" t="n"/>
      <c r="P3324" s="244" t="n"/>
      <c r="Q3324" s="244" t="n"/>
      <c r="R3324" s="244" t="n"/>
      <c r="S3324" s="223" t="n"/>
      <c r="T3324" s="244" t="n"/>
      <c r="U3324" s="246" t="n"/>
      <c r="V3324" s="244" t="n"/>
      <c r="W3324" s="244" t="n"/>
      <c r="X3324" s="244" t="n"/>
      <c r="Y3324" s="269" t="n"/>
      <c r="Z3324" s="270" t="n"/>
      <c r="AA3324" s="241" t="n"/>
      <c r="AB3324" s="244" t="n"/>
    </row>
    <row r="3325" ht="15" customHeight="1" s="283">
      <c r="A3325" s="109" t="n"/>
      <c r="B3325" s="222" t="n"/>
      <c r="C3325" s="244" t="n"/>
      <c r="D3325" s="244" t="n"/>
      <c r="E3325" s="244" t="n"/>
      <c r="F3325" s="244" t="n"/>
      <c r="G3325" s="244" t="n"/>
      <c r="H3325" s="244" t="n"/>
      <c r="I3325" s="267" t="n"/>
      <c r="J3325" s="268" t="n"/>
      <c r="K3325" s="244" t="n"/>
      <c r="L3325" s="244" t="n"/>
      <c r="M3325" s="259" t="n"/>
      <c r="N3325" s="244" t="n"/>
      <c r="O3325" s="244" t="n"/>
      <c r="P3325" s="244" t="n"/>
      <c r="Q3325" s="244" t="n"/>
      <c r="R3325" s="244" t="n"/>
      <c r="S3325" s="223" t="n"/>
      <c r="T3325" s="244" t="n"/>
      <c r="U3325" s="246" t="n"/>
      <c r="V3325" s="244" t="n"/>
      <c r="W3325" s="244" t="n"/>
      <c r="X3325" s="244" t="n"/>
      <c r="Y3325" s="269" t="n"/>
      <c r="Z3325" s="270" t="n"/>
      <c r="AA3325" s="241" t="n"/>
      <c r="AB3325" s="244" t="n"/>
    </row>
    <row r="3326" ht="15" customHeight="1" s="283">
      <c r="A3326" s="109" t="n"/>
      <c r="B3326" s="222" t="n"/>
      <c r="C3326" s="244" t="n"/>
      <c r="D3326" s="244" t="n"/>
      <c r="E3326" s="244" t="n"/>
      <c r="F3326" s="244" t="n"/>
      <c r="G3326" s="244" t="n"/>
      <c r="H3326" s="244" t="n"/>
      <c r="I3326" s="267" t="n"/>
      <c r="J3326" s="268" t="n"/>
      <c r="K3326" s="244" t="n"/>
      <c r="L3326" s="244" t="n"/>
      <c r="M3326" s="259" t="n"/>
      <c r="N3326" s="244" t="n"/>
      <c r="O3326" s="244" t="n"/>
      <c r="P3326" s="244" t="n"/>
      <c r="Q3326" s="244" t="n"/>
      <c r="R3326" s="244" t="n"/>
      <c r="S3326" s="223" t="n"/>
      <c r="T3326" s="244" t="n"/>
      <c r="U3326" s="246" t="n"/>
      <c r="V3326" s="244" t="n"/>
      <c r="W3326" s="244" t="n"/>
      <c r="X3326" s="244" t="n"/>
      <c r="Y3326" s="269" t="n"/>
      <c r="Z3326" s="270" t="n"/>
      <c r="AA3326" s="241" t="n"/>
      <c r="AB3326" s="244" t="n"/>
    </row>
    <row r="3327" ht="15" customHeight="1" s="283">
      <c r="A3327" s="109" t="n"/>
      <c r="B3327" s="222" t="n"/>
      <c r="C3327" s="244" t="n"/>
      <c r="D3327" s="244" t="n"/>
      <c r="E3327" s="244" t="n"/>
      <c r="F3327" s="244" t="n"/>
      <c r="G3327" s="244" t="n"/>
      <c r="H3327" s="244" t="n"/>
      <c r="I3327" s="267" t="n"/>
      <c r="J3327" s="268" t="n"/>
      <c r="K3327" s="244" t="n"/>
      <c r="L3327" s="244" t="n"/>
      <c r="M3327" s="259" t="n"/>
      <c r="N3327" s="244" t="n"/>
      <c r="O3327" s="244" t="n"/>
      <c r="P3327" s="244" t="n"/>
      <c r="Q3327" s="244" t="n"/>
      <c r="R3327" s="244" t="n"/>
      <c r="S3327" s="223" t="n"/>
      <c r="T3327" s="244" t="n"/>
      <c r="U3327" s="246" t="n"/>
      <c r="V3327" s="244" t="n"/>
      <c r="W3327" s="244" t="n"/>
      <c r="X3327" s="244" t="n"/>
      <c r="Y3327" s="269" t="n"/>
      <c r="Z3327" s="270" t="n"/>
      <c r="AA3327" s="241" t="n"/>
      <c r="AB3327" s="244" t="n"/>
    </row>
    <row r="3328" ht="15" customHeight="1" s="283">
      <c r="A3328" s="109" t="n"/>
      <c r="B3328" s="222" t="n"/>
      <c r="C3328" s="244" t="n"/>
      <c r="D3328" s="244" t="n"/>
      <c r="E3328" s="244" t="n"/>
      <c r="F3328" s="244" t="n"/>
      <c r="G3328" s="244" t="n"/>
      <c r="H3328" s="244" t="n"/>
      <c r="I3328" s="267" t="n"/>
      <c r="J3328" s="268" t="n"/>
      <c r="K3328" s="244" t="n"/>
      <c r="L3328" s="244" t="n"/>
      <c r="M3328" s="259" t="n"/>
      <c r="N3328" s="244" t="n"/>
      <c r="O3328" s="244" t="n"/>
      <c r="P3328" s="244" t="n"/>
      <c r="Q3328" s="244" t="n"/>
      <c r="R3328" s="244" t="n"/>
      <c r="S3328" s="223" t="n"/>
      <c r="T3328" s="244" t="n"/>
      <c r="U3328" s="246" t="n"/>
      <c r="V3328" s="244" t="n"/>
      <c r="W3328" s="244" t="n"/>
      <c r="X3328" s="244" t="n"/>
      <c r="Y3328" s="269" t="n"/>
      <c r="Z3328" s="270" t="n"/>
      <c r="AA3328" s="241" t="n"/>
      <c r="AB3328" s="244" t="n"/>
    </row>
    <row r="3329" ht="15" customHeight="1" s="283">
      <c r="A3329" s="109" t="n"/>
      <c r="B3329" s="222" t="n"/>
      <c r="C3329" s="244" t="n"/>
      <c r="D3329" s="244" t="n"/>
      <c r="E3329" s="244" t="n"/>
      <c r="F3329" s="244" t="n"/>
      <c r="G3329" s="244" t="n"/>
      <c r="H3329" s="244" t="n"/>
      <c r="I3329" s="267" t="n"/>
      <c r="J3329" s="204" t="n"/>
      <c r="K3329" s="244" t="n"/>
      <c r="L3329" s="244" t="n"/>
      <c r="M3329" s="259" t="n"/>
      <c r="N3329" s="244" t="n"/>
      <c r="O3329" s="244" t="n"/>
      <c r="P3329" s="244" t="n"/>
      <c r="Q3329" s="244" t="n"/>
      <c r="R3329" s="244" t="n"/>
      <c r="S3329" s="223" t="n"/>
      <c r="T3329" s="244" t="n"/>
      <c r="U3329" s="246" t="n"/>
      <c r="V3329" s="244" t="n"/>
      <c r="W3329" s="244" t="n"/>
      <c r="X3329" s="244" t="n"/>
      <c r="Y3329" s="269" t="n"/>
      <c r="Z3329" s="270" t="n"/>
      <c r="AA3329" s="241" t="n"/>
      <c r="AB3329" s="244" t="n"/>
    </row>
    <row r="3330" ht="15" customHeight="1" s="283">
      <c r="A3330" s="109" t="n"/>
      <c r="B3330" s="222" t="n"/>
      <c r="C3330" s="244" t="n"/>
      <c r="D3330" s="244" t="n"/>
      <c r="E3330" s="244" t="n"/>
      <c r="F3330" s="244" t="n"/>
      <c r="G3330" s="244" t="n"/>
      <c r="H3330" s="244" t="n"/>
      <c r="I3330" s="267" t="n"/>
      <c r="J3330" s="204" t="n"/>
      <c r="K3330" s="244" t="n"/>
      <c r="L3330" s="244" t="n"/>
      <c r="M3330" s="259" t="n"/>
      <c r="N3330" s="244" t="n"/>
      <c r="O3330" s="244" t="n"/>
      <c r="P3330" s="244" t="n"/>
      <c r="Q3330" s="244" t="n"/>
      <c r="R3330" s="244" t="n"/>
      <c r="S3330" s="223" t="n"/>
      <c r="T3330" s="244" t="n"/>
      <c r="U3330" s="246" t="n"/>
      <c r="V3330" s="244" t="n"/>
      <c r="W3330" s="244" t="n"/>
      <c r="X3330" s="244" t="n"/>
      <c r="Y3330" s="269" t="n"/>
      <c r="Z3330" s="270" t="n"/>
      <c r="AA3330" s="241" t="n"/>
      <c r="AB3330" s="244" t="n"/>
    </row>
    <row r="3331" ht="15" customHeight="1" s="283">
      <c r="A3331" s="109" t="n"/>
      <c r="B3331" s="222" t="n"/>
      <c r="C3331" s="244" t="n"/>
      <c r="D3331" s="244" t="n"/>
      <c r="E3331" s="244" t="n"/>
      <c r="F3331" s="244" t="n"/>
      <c r="G3331" s="244" t="n"/>
      <c r="H3331" s="244" t="n"/>
      <c r="I3331" s="267" t="n"/>
      <c r="J3331" s="268" t="n"/>
      <c r="K3331" s="244" t="n"/>
      <c r="L3331" s="244" t="n"/>
      <c r="M3331" s="259" t="n"/>
      <c r="N3331" s="244" t="n"/>
      <c r="O3331" s="244" t="n"/>
      <c r="P3331" s="244" t="n"/>
      <c r="Q3331" s="244" t="n"/>
      <c r="R3331" s="244" t="n"/>
      <c r="S3331" s="223" t="n"/>
      <c r="T3331" s="244" t="n"/>
      <c r="U3331" s="246" t="n"/>
      <c r="V3331" s="244" t="n"/>
      <c r="W3331" s="244" t="n"/>
      <c r="X3331" s="244" t="n"/>
      <c r="Y3331" s="269" t="n"/>
      <c r="Z3331" s="270" t="n"/>
      <c r="AA3331" s="241" t="n"/>
      <c r="AB3331" s="244" t="n"/>
    </row>
    <row r="3332" ht="15" customHeight="1" s="283">
      <c r="A3332" s="109" t="n"/>
      <c r="B3332" s="222" t="n"/>
      <c r="C3332" s="244" t="n"/>
      <c r="D3332" s="244" t="n"/>
      <c r="E3332" s="244" t="n"/>
      <c r="F3332" s="244" t="n"/>
      <c r="G3332" s="244" t="n"/>
      <c r="H3332" s="244" t="n"/>
      <c r="I3332" s="267" t="n"/>
      <c r="J3332" s="268" t="n"/>
      <c r="K3332" s="244" t="n"/>
      <c r="L3332" s="244" t="n"/>
      <c r="M3332" s="259" t="n"/>
      <c r="N3332" s="244" t="n"/>
      <c r="O3332" s="244" t="n"/>
      <c r="P3332" s="244" t="n"/>
      <c r="Q3332" s="244" t="n"/>
      <c r="R3332" s="244" t="n"/>
      <c r="S3332" s="223" t="n"/>
      <c r="T3332" s="244" t="n"/>
      <c r="U3332" s="246" t="n"/>
      <c r="V3332" s="244" t="n"/>
      <c r="W3332" s="244" t="n"/>
      <c r="X3332" s="244" t="n"/>
      <c r="Y3332" s="269" t="n"/>
      <c r="Z3332" s="270" t="n"/>
      <c r="AA3332" s="241" t="n"/>
      <c r="AB3332" s="244" t="n"/>
    </row>
    <row r="3333" ht="15" customHeight="1" s="283">
      <c r="A3333" s="109" t="n"/>
      <c r="B3333" s="222" t="n"/>
      <c r="C3333" s="244" t="n"/>
      <c r="D3333" s="244" t="n"/>
      <c r="E3333" s="244" t="n"/>
      <c r="F3333" s="244" t="n"/>
      <c r="G3333" s="244" t="n"/>
      <c r="H3333" s="244" t="n"/>
      <c r="I3333" s="267" t="n"/>
      <c r="J3333" s="204" t="n"/>
      <c r="K3333" s="244" t="n"/>
      <c r="L3333" s="244" t="n"/>
      <c r="M3333" s="259" t="n"/>
      <c r="N3333" s="244" t="n"/>
      <c r="O3333" s="244" t="n"/>
      <c r="P3333" s="244" t="n"/>
      <c r="Q3333" s="244" t="n"/>
      <c r="R3333" s="244" t="n"/>
      <c r="S3333" s="223" t="n"/>
      <c r="T3333" s="244" t="n"/>
      <c r="U3333" s="246" t="n"/>
      <c r="V3333" s="244" t="n"/>
      <c r="W3333" s="244" t="n"/>
      <c r="X3333" s="244" t="n"/>
      <c r="Y3333" s="269" t="n"/>
      <c r="Z3333" s="270" t="n"/>
      <c r="AA3333" s="241" t="n"/>
      <c r="AB3333" s="244" t="n"/>
    </row>
    <row r="3334" ht="15" customHeight="1" s="283">
      <c r="A3334" s="109" t="n"/>
      <c r="B3334" s="222" t="n"/>
      <c r="C3334" s="244" t="n"/>
      <c r="D3334" s="244" t="n"/>
      <c r="E3334" s="244" t="n"/>
      <c r="F3334" s="244" t="n"/>
      <c r="G3334" s="244" t="n"/>
      <c r="H3334" s="244" t="n"/>
      <c r="I3334" s="267" t="n"/>
      <c r="J3334" s="268" t="n"/>
      <c r="K3334" s="244" t="n"/>
      <c r="L3334" s="244" t="n"/>
      <c r="M3334" s="259" t="n"/>
      <c r="N3334" s="244" t="n"/>
      <c r="O3334" s="244" t="n"/>
      <c r="P3334" s="244" t="n"/>
      <c r="Q3334" s="244" t="n"/>
      <c r="R3334" s="244" t="n"/>
      <c r="S3334" s="223" t="n"/>
      <c r="T3334" s="244" t="n"/>
      <c r="U3334" s="246" t="n"/>
      <c r="V3334" s="244" t="n"/>
      <c r="W3334" s="244" t="n"/>
      <c r="X3334" s="244" t="n"/>
      <c r="Y3334" s="269" t="n"/>
      <c r="Z3334" s="270" t="n"/>
      <c r="AA3334" s="241" t="n"/>
      <c r="AB3334" s="244" t="n"/>
    </row>
    <row r="3335" ht="15" customHeight="1" s="283">
      <c r="A3335" s="109" t="n"/>
      <c r="B3335" s="222" t="n"/>
      <c r="C3335" s="244" t="n"/>
      <c r="D3335" s="244" t="n"/>
      <c r="E3335" s="244" t="n"/>
      <c r="F3335" s="244" t="n"/>
      <c r="G3335" s="244" t="n"/>
      <c r="H3335" s="244" t="n"/>
      <c r="I3335" s="267" t="n"/>
      <c r="J3335" s="268" t="n"/>
      <c r="K3335" s="244" t="n"/>
      <c r="L3335" s="244" t="n"/>
      <c r="M3335" s="259" t="n"/>
      <c r="N3335" s="244" t="n"/>
      <c r="O3335" s="244" t="n"/>
      <c r="P3335" s="244" t="n"/>
      <c r="Q3335" s="244" t="n"/>
      <c r="R3335" s="244" t="n"/>
      <c r="S3335" s="223" t="n"/>
      <c r="T3335" s="244" t="n"/>
      <c r="U3335" s="246" t="n"/>
      <c r="V3335" s="244" t="n"/>
      <c r="W3335" s="244" t="n"/>
      <c r="X3335" s="244" t="n"/>
      <c r="Y3335" s="269" t="n"/>
      <c r="Z3335" s="270" t="n"/>
      <c r="AA3335" s="241" t="n"/>
      <c r="AB3335" s="244" t="n"/>
    </row>
    <row r="3336" ht="15" customHeight="1" s="283">
      <c r="A3336" s="109" t="n"/>
      <c r="B3336" s="222" t="n"/>
      <c r="C3336" s="244" t="n"/>
      <c r="D3336" s="244" t="n"/>
      <c r="E3336" s="244" t="n"/>
      <c r="F3336" s="244" t="n"/>
      <c r="G3336" s="244" t="n"/>
      <c r="H3336" s="244" t="n"/>
      <c r="I3336" s="267" t="n"/>
      <c r="J3336" s="268" t="n"/>
      <c r="K3336" s="244" t="n"/>
      <c r="L3336" s="244" t="n"/>
      <c r="M3336" s="259" t="n"/>
      <c r="N3336" s="244" t="n"/>
      <c r="O3336" s="244" t="n"/>
      <c r="P3336" s="244" t="n"/>
      <c r="Q3336" s="244" t="n"/>
      <c r="R3336" s="244" t="n"/>
      <c r="S3336" s="223" t="n"/>
      <c r="T3336" s="244" t="n"/>
      <c r="U3336" s="246" t="n"/>
      <c r="V3336" s="244" t="n"/>
      <c r="W3336" s="244" t="n"/>
      <c r="X3336" s="244" t="n"/>
      <c r="Y3336" s="269" t="n"/>
      <c r="Z3336" s="270" t="n"/>
      <c r="AA3336" s="241" t="n"/>
      <c r="AB3336" s="244" t="n"/>
    </row>
    <row r="3337" ht="15" customHeight="1" s="283">
      <c r="A3337" s="109" t="n"/>
      <c r="B3337" s="222" t="n"/>
      <c r="C3337" s="244" t="n"/>
      <c r="D3337" s="244" t="n"/>
      <c r="E3337" s="244" t="n"/>
      <c r="F3337" s="244" t="n"/>
      <c r="G3337" s="244" t="n"/>
      <c r="H3337" s="244" t="n"/>
      <c r="I3337" s="267" t="n"/>
      <c r="J3337" s="268" t="n"/>
      <c r="K3337" s="244" t="n"/>
      <c r="L3337" s="244" t="n"/>
      <c r="M3337" s="259" t="n"/>
      <c r="N3337" s="244" t="n"/>
      <c r="O3337" s="244" t="n"/>
      <c r="P3337" s="244" t="n"/>
      <c r="Q3337" s="244" t="n"/>
      <c r="R3337" s="244" t="n"/>
      <c r="S3337" s="223" t="n"/>
      <c r="T3337" s="244" t="n"/>
      <c r="U3337" s="246" t="n"/>
      <c r="V3337" s="244" t="n"/>
      <c r="W3337" s="244" t="n"/>
      <c r="X3337" s="244" t="n"/>
      <c r="Y3337" s="269" t="n"/>
      <c r="Z3337" s="270" t="n"/>
      <c r="AA3337" s="241" t="n"/>
      <c r="AB3337" s="244" t="n"/>
    </row>
    <row r="3338" ht="15" customHeight="1" s="283">
      <c r="A3338" s="109" t="n"/>
      <c r="B3338" s="222" t="n"/>
      <c r="C3338" s="244" t="n"/>
      <c r="D3338" s="244" t="n"/>
      <c r="E3338" s="244" t="n"/>
      <c r="F3338" s="244" t="n"/>
      <c r="G3338" s="244" t="n"/>
      <c r="H3338" s="244" t="n"/>
      <c r="I3338" s="267" t="n"/>
      <c r="J3338" s="268" t="n"/>
      <c r="K3338" s="244" t="n"/>
      <c r="L3338" s="244" t="n"/>
      <c r="M3338" s="259" t="n"/>
      <c r="N3338" s="244" t="n"/>
      <c r="O3338" s="244" t="n"/>
      <c r="P3338" s="244" t="n"/>
      <c r="Q3338" s="244" t="n"/>
      <c r="R3338" s="244" t="n"/>
      <c r="S3338" s="223" t="n"/>
      <c r="T3338" s="244" t="n"/>
      <c r="U3338" s="246" t="n"/>
      <c r="V3338" s="244" t="n"/>
      <c r="W3338" s="244" t="n"/>
      <c r="X3338" s="244" t="n"/>
      <c r="Y3338" s="269" t="n"/>
      <c r="Z3338" s="270" t="n"/>
      <c r="AA3338" s="241" t="n"/>
      <c r="AB3338" s="244" t="n"/>
    </row>
    <row r="3339" ht="15" customHeight="1" s="283">
      <c r="A3339" s="109" t="n"/>
      <c r="B3339" s="222" t="n"/>
      <c r="C3339" s="244" t="n"/>
      <c r="D3339" s="244" t="n"/>
      <c r="E3339" s="244" t="n"/>
      <c r="F3339" s="244" t="n"/>
      <c r="G3339" s="244" t="n"/>
      <c r="H3339" s="244" t="n"/>
      <c r="I3339" s="267" t="n"/>
      <c r="J3339" s="268" t="n"/>
      <c r="K3339" s="244" t="n"/>
      <c r="L3339" s="244" t="n"/>
      <c r="M3339" s="259" t="n"/>
      <c r="N3339" s="244" t="n"/>
      <c r="O3339" s="244" t="n"/>
      <c r="P3339" s="244" t="n"/>
      <c r="Q3339" s="244" t="n"/>
      <c r="R3339" s="244" t="n"/>
      <c r="S3339" s="223" t="n"/>
      <c r="T3339" s="244" t="n"/>
      <c r="U3339" s="246" t="n"/>
      <c r="V3339" s="244" t="n"/>
      <c r="W3339" s="244" t="n"/>
      <c r="X3339" s="244" t="n"/>
      <c r="Y3339" s="269" t="n"/>
      <c r="Z3339" s="270" t="n"/>
      <c r="AA3339" s="241" t="n"/>
      <c r="AB3339" s="244" t="n"/>
    </row>
    <row r="3340" ht="15" customHeight="1" s="283">
      <c r="A3340" s="109" t="n"/>
      <c r="B3340" s="222" t="n"/>
      <c r="C3340" s="244" t="n"/>
      <c r="D3340" s="244" t="n"/>
      <c r="E3340" s="244" t="n"/>
      <c r="F3340" s="244" t="n"/>
      <c r="G3340" s="244" t="n"/>
      <c r="H3340" s="244" t="n"/>
      <c r="I3340" s="267" t="n"/>
      <c r="J3340" s="204" t="n"/>
      <c r="K3340" s="244" t="n"/>
      <c r="L3340" s="244" t="n"/>
      <c r="M3340" s="259" t="n"/>
      <c r="N3340" s="244" t="n"/>
      <c r="O3340" s="244" t="n"/>
      <c r="P3340" s="244" t="n"/>
      <c r="Q3340" s="244" t="n"/>
      <c r="R3340" s="244" t="n"/>
      <c r="S3340" s="223" t="n"/>
      <c r="T3340" s="244" t="n"/>
      <c r="U3340" s="246" t="n"/>
      <c r="V3340" s="244" t="n"/>
      <c r="W3340" s="244" t="n"/>
      <c r="X3340" s="244" t="n"/>
      <c r="Y3340" s="269" t="n"/>
      <c r="Z3340" s="270" t="n"/>
      <c r="AA3340" s="241" t="n"/>
      <c r="AB3340" s="244" t="n"/>
    </row>
    <row r="3341" ht="15" customHeight="1" s="283">
      <c r="A3341" s="109" t="n"/>
      <c r="B3341" s="222" t="n"/>
      <c r="C3341" s="244" t="n"/>
      <c r="D3341" s="244" t="n"/>
      <c r="E3341" s="244" t="n"/>
      <c r="F3341" s="244" t="n"/>
      <c r="G3341" s="244" t="n"/>
      <c r="H3341" s="244" t="n"/>
      <c r="I3341" s="267" t="n"/>
      <c r="J3341" s="268" t="n"/>
      <c r="K3341" s="244" t="n"/>
      <c r="L3341" s="244" t="n"/>
      <c r="M3341" s="259" t="n"/>
      <c r="N3341" s="244" t="n"/>
      <c r="O3341" s="244" t="n"/>
      <c r="P3341" s="244" t="n"/>
      <c r="Q3341" s="244" t="n"/>
      <c r="R3341" s="244" t="n"/>
      <c r="S3341" s="223" t="n"/>
      <c r="T3341" s="244" t="n"/>
      <c r="U3341" s="246" t="n"/>
      <c r="V3341" s="244" t="n"/>
      <c r="W3341" s="244" t="n"/>
      <c r="X3341" s="244" t="n"/>
      <c r="Y3341" s="269" t="n"/>
      <c r="Z3341" s="270" t="n"/>
      <c r="AA3341" s="241" t="n"/>
      <c r="AB3341" s="244" t="n"/>
    </row>
    <row r="3342" ht="15" customHeight="1" s="283">
      <c r="A3342" s="109" t="n"/>
      <c r="B3342" s="222" t="n"/>
      <c r="C3342" s="244" t="n"/>
      <c r="D3342" s="244" t="n"/>
      <c r="E3342" s="244" t="n"/>
      <c r="F3342" s="244" t="n"/>
      <c r="G3342" s="244" t="n"/>
      <c r="H3342" s="244" t="n"/>
      <c r="I3342" s="267" t="n"/>
      <c r="J3342" s="204" t="n"/>
      <c r="K3342" s="244" t="n"/>
      <c r="L3342" s="244" t="n"/>
      <c r="M3342" s="259" t="n"/>
      <c r="N3342" s="244" t="n"/>
      <c r="O3342" s="244" t="n"/>
      <c r="P3342" s="244" t="n"/>
      <c r="Q3342" s="244" t="n"/>
      <c r="R3342" s="244" t="n"/>
      <c r="S3342" s="223" t="n"/>
      <c r="T3342" s="244" t="n"/>
      <c r="U3342" s="246" t="n"/>
      <c r="V3342" s="244" t="n"/>
      <c r="W3342" s="244" t="n"/>
      <c r="X3342" s="244" t="n"/>
      <c r="Y3342" s="269" t="n"/>
      <c r="Z3342" s="270" t="n"/>
      <c r="AA3342" s="241" t="n"/>
      <c r="AB3342" s="244" t="n"/>
    </row>
    <row r="3343" ht="15" customHeight="1" s="283">
      <c r="A3343" s="109" t="n"/>
      <c r="B3343" s="222" t="n"/>
      <c r="C3343" s="244" t="n"/>
      <c r="D3343" s="244" t="n"/>
      <c r="E3343" s="244" t="n"/>
      <c r="F3343" s="244" t="n"/>
      <c r="G3343" s="244" t="n"/>
      <c r="H3343" s="244" t="n"/>
      <c r="I3343" s="267" t="n"/>
      <c r="J3343" s="268" t="n"/>
      <c r="K3343" s="244" t="n"/>
      <c r="L3343" s="244" t="n"/>
      <c r="M3343" s="259" t="n"/>
      <c r="N3343" s="244" t="n"/>
      <c r="O3343" s="244" t="n"/>
      <c r="P3343" s="244" t="n"/>
      <c r="Q3343" s="244" t="n"/>
      <c r="R3343" s="244" t="n"/>
      <c r="S3343" s="223" t="n"/>
      <c r="T3343" s="244" t="n"/>
      <c r="U3343" s="246" t="n"/>
      <c r="V3343" s="244" t="n"/>
      <c r="W3343" s="244" t="n"/>
      <c r="X3343" s="244" t="n"/>
      <c r="Y3343" s="269" t="n"/>
      <c r="Z3343" s="270" t="n"/>
      <c r="AA3343" s="241" t="n"/>
      <c r="AB3343" s="244" t="n"/>
    </row>
    <row r="3344" ht="15" customHeight="1" s="283">
      <c r="A3344" s="109" t="n"/>
      <c r="B3344" s="222" t="n"/>
      <c r="C3344" s="244" t="n"/>
      <c r="D3344" s="244" t="n"/>
      <c r="E3344" s="244" t="n"/>
      <c r="F3344" s="244" t="n"/>
      <c r="G3344" s="244" t="n"/>
      <c r="H3344" s="244" t="n"/>
      <c r="I3344" s="267" t="n"/>
      <c r="J3344" s="268" t="n"/>
      <c r="K3344" s="244" t="n"/>
      <c r="L3344" s="244" t="n"/>
      <c r="M3344" s="259" t="n"/>
      <c r="N3344" s="244" t="n"/>
      <c r="O3344" s="244" t="n"/>
      <c r="P3344" s="244" t="n"/>
      <c r="Q3344" s="244" t="n"/>
      <c r="R3344" s="244" t="n"/>
      <c r="S3344" s="223" t="n"/>
      <c r="T3344" s="244" t="n"/>
      <c r="U3344" s="246" t="n"/>
      <c r="V3344" s="244" t="n"/>
      <c r="W3344" s="244" t="n"/>
      <c r="X3344" s="244" t="n"/>
      <c r="Y3344" s="269" t="n"/>
      <c r="Z3344" s="270" t="n"/>
      <c r="AA3344" s="241" t="n"/>
      <c r="AB3344" s="244" t="n"/>
    </row>
    <row r="3345" ht="15" customHeight="1" s="283">
      <c r="A3345" s="109" t="n"/>
      <c r="B3345" s="222" t="n"/>
      <c r="C3345" s="244" t="n"/>
      <c r="D3345" s="244" t="n"/>
      <c r="E3345" s="244" t="n"/>
      <c r="F3345" s="244" t="n"/>
      <c r="G3345" s="244" t="n"/>
      <c r="H3345" s="244" t="n"/>
      <c r="I3345" s="267" t="n"/>
      <c r="J3345" s="268" t="n"/>
      <c r="K3345" s="244" t="n"/>
      <c r="L3345" s="244" t="n"/>
      <c r="M3345" s="259" t="n"/>
      <c r="N3345" s="244" t="n"/>
      <c r="O3345" s="244" t="n"/>
      <c r="P3345" s="244" t="n"/>
      <c r="Q3345" s="244" t="n"/>
      <c r="R3345" s="244" t="n"/>
      <c r="S3345" s="223" t="n"/>
      <c r="T3345" s="244" t="n"/>
      <c r="U3345" s="246" t="n"/>
      <c r="V3345" s="244" t="n"/>
      <c r="W3345" s="244" t="n"/>
      <c r="X3345" s="244" t="n"/>
      <c r="Y3345" s="269" t="n"/>
      <c r="Z3345" s="270" t="n"/>
      <c r="AA3345" s="241" t="n"/>
      <c r="AB3345" s="244" t="n"/>
    </row>
    <row r="3346" ht="15" customHeight="1" s="283">
      <c r="A3346" s="109" t="n"/>
      <c r="B3346" s="222" t="n"/>
      <c r="C3346" s="244" t="n"/>
      <c r="D3346" s="244" t="n"/>
      <c r="E3346" s="244" t="n"/>
      <c r="F3346" s="244" t="n"/>
      <c r="G3346" s="244" t="n"/>
      <c r="H3346" s="244" t="n"/>
      <c r="I3346" s="267" t="n"/>
      <c r="J3346" s="268" t="n"/>
      <c r="K3346" s="244" t="n"/>
      <c r="L3346" s="244" t="n"/>
      <c r="M3346" s="259" t="n"/>
      <c r="N3346" s="244" t="n"/>
      <c r="O3346" s="244" t="n"/>
      <c r="P3346" s="244" t="n"/>
      <c r="Q3346" s="244" t="n"/>
      <c r="R3346" s="244" t="n"/>
      <c r="S3346" s="223" t="n"/>
      <c r="T3346" s="244" t="n"/>
      <c r="U3346" s="246" t="n"/>
      <c r="V3346" s="244" t="n"/>
      <c r="W3346" s="244" t="n"/>
      <c r="X3346" s="244" t="n"/>
      <c r="Y3346" s="269" t="n"/>
      <c r="Z3346" s="270" t="n"/>
      <c r="AA3346" s="241" t="n"/>
      <c r="AB3346" s="244" t="n"/>
    </row>
    <row r="3347" ht="15" customHeight="1" s="283">
      <c r="A3347" s="109" t="n"/>
      <c r="B3347" s="222" t="n"/>
      <c r="C3347" s="244" t="n"/>
      <c r="D3347" s="244" t="n"/>
      <c r="E3347" s="244" t="n"/>
      <c r="F3347" s="244" t="n"/>
      <c r="G3347" s="244" t="n"/>
      <c r="H3347" s="244" t="n"/>
      <c r="I3347" s="267" t="n"/>
      <c r="J3347" s="268" t="n"/>
      <c r="K3347" s="244" t="n"/>
      <c r="L3347" s="244" t="n"/>
      <c r="M3347" s="259" t="n"/>
      <c r="N3347" s="244" t="n"/>
      <c r="O3347" s="244" t="n"/>
      <c r="P3347" s="244" t="n"/>
      <c r="Q3347" s="244" t="n"/>
      <c r="R3347" s="244" t="n"/>
      <c r="S3347" s="223" t="n"/>
      <c r="T3347" s="244" t="n"/>
      <c r="U3347" s="246" t="n"/>
      <c r="V3347" s="244" t="n"/>
      <c r="W3347" s="244" t="n"/>
      <c r="X3347" s="244" t="n"/>
      <c r="Y3347" s="269" t="n"/>
      <c r="Z3347" s="270" t="n"/>
      <c r="AA3347" s="241" t="n"/>
      <c r="AB3347" s="244" t="n"/>
    </row>
    <row r="3348" ht="15" customHeight="1" s="283">
      <c r="A3348" s="109" t="n"/>
      <c r="B3348" s="222" t="n"/>
      <c r="C3348" s="244" t="n"/>
      <c r="D3348" s="244" t="n"/>
      <c r="E3348" s="244" t="n"/>
      <c r="F3348" s="244" t="n"/>
      <c r="G3348" s="244" t="n"/>
      <c r="H3348" s="244" t="n"/>
      <c r="I3348" s="267" t="n"/>
      <c r="J3348" s="204" t="n"/>
      <c r="K3348" s="244" t="n"/>
      <c r="L3348" s="244" t="n"/>
      <c r="M3348" s="259" t="n"/>
      <c r="N3348" s="244" t="n"/>
      <c r="O3348" s="244" t="n"/>
      <c r="P3348" s="244" t="n"/>
      <c r="Q3348" s="244" t="n"/>
      <c r="R3348" s="244" t="n"/>
      <c r="S3348" s="223" t="n"/>
      <c r="T3348" s="244" t="n"/>
      <c r="U3348" s="246" t="n"/>
      <c r="V3348" s="244" t="n"/>
      <c r="W3348" s="244" t="n"/>
      <c r="X3348" s="244" t="n"/>
      <c r="Y3348" s="269" t="n"/>
      <c r="Z3348" s="270" t="n"/>
      <c r="AA3348" s="241" t="n"/>
      <c r="AB3348" s="244" t="n"/>
    </row>
    <row r="3349" ht="15" customHeight="1" s="283">
      <c r="A3349" s="109" t="n"/>
      <c r="B3349" s="222" t="n"/>
      <c r="C3349" s="244" t="n"/>
      <c r="D3349" s="244" t="n"/>
      <c r="E3349" s="244" t="n"/>
      <c r="F3349" s="244" t="n"/>
      <c r="G3349" s="244" t="n"/>
      <c r="H3349" s="244" t="n"/>
      <c r="I3349" s="267" t="n"/>
      <c r="J3349" s="204" t="n"/>
      <c r="K3349" s="244" t="n"/>
      <c r="L3349" s="244" t="n"/>
      <c r="M3349" s="259" t="n"/>
      <c r="N3349" s="244" t="n"/>
      <c r="O3349" s="244" t="n"/>
      <c r="P3349" s="244" t="n"/>
      <c r="Q3349" s="244" t="n"/>
      <c r="R3349" s="244" t="n"/>
      <c r="S3349" s="223" t="n"/>
      <c r="T3349" s="244" t="n"/>
      <c r="U3349" s="246" t="n"/>
      <c r="V3349" s="244" t="n"/>
      <c r="W3349" s="244" t="n"/>
      <c r="X3349" s="244" t="n"/>
      <c r="Y3349" s="269" t="n"/>
      <c r="Z3349" s="270" t="n"/>
      <c r="AA3349" s="241" t="n"/>
      <c r="AB3349" s="244" t="n"/>
    </row>
    <row r="3350" ht="15" customHeight="1" s="283">
      <c r="A3350" s="109" t="n"/>
      <c r="B3350" s="222" t="n"/>
      <c r="C3350" s="244" t="n"/>
      <c r="D3350" s="244" t="n"/>
      <c r="E3350" s="244" t="n"/>
      <c r="F3350" s="244" t="n"/>
      <c r="G3350" s="244" t="n"/>
      <c r="H3350" s="244" t="n"/>
      <c r="I3350" s="267" t="n"/>
      <c r="J3350" s="204" t="n"/>
      <c r="K3350" s="244" t="n"/>
      <c r="L3350" s="244" t="n"/>
      <c r="M3350" s="259" t="n"/>
      <c r="N3350" s="244" t="n"/>
      <c r="O3350" s="244" t="n"/>
      <c r="P3350" s="244" t="n"/>
      <c r="Q3350" s="244" t="n"/>
      <c r="R3350" s="244" t="n"/>
      <c r="S3350" s="223" t="n"/>
      <c r="T3350" s="244" t="n"/>
      <c r="U3350" s="246" t="n"/>
      <c r="V3350" s="244" t="n"/>
      <c r="W3350" s="244" t="n"/>
      <c r="X3350" s="244" t="n"/>
      <c r="Y3350" s="269" t="n"/>
      <c r="Z3350" s="270" t="n"/>
      <c r="AA3350" s="241" t="n"/>
      <c r="AB3350" s="244" t="n"/>
    </row>
    <row r="3351" ht="15" customHeight="1" s="283">
      <c r="A3351" s="109" t="n"/>
      <c r="B3351" s="222" t="n"/>
      <c r="C3351" s="244" t="n"/>
      <c r="D3351" s="244" t="n"/>
      <c r="E3351" s="244" t="n"/>
      <c r="F3351" s="244" t="n"/>
      <c r="G3351" s="244" t="n"/>
      <c r="H3351" s="244" t="n"/>
      <c r="I3351" s="267" t="n"/>
      <c r="J3351" s="268" t="n"/>
      <c r="K3351" s="244" t="n"/>
      <c r="L3351" s="244" t="n"/>
      <c r="M3351" s="259" t="n"/>
      <c r="N3351" s="244" t="n"/>
      <c r="O3351" s="244" t="n"/>
      <c r="P3351" s="244" t="n"/>
      <c r="Q3351" s="244" t="n"/>
      <c r="R3351" s="244" t="n"/>
      <c r="S3351" s="223" t="n"/>
      <c r="T3351" s="244" t="n"/>
      <c r="U3351" s="246" t="n"/>
      <c r="V3351" s="244" t="n"/>
      <c r="W3351" s="244" t="n"/>
      <c r="X3351" s="244" t="n"/>
      <c r="Y3351" s="269" t="n"/>
      <c r="Z3351" s="270" t="n"/>
      <c r="AA3351" s="241" t="n"/>
      <c r="AB3351" s="244" t="n"/>
    </row>
    <row r="3352" ht="15" customHeight="1" s="283">
      <c r="A3352" s="109" t="n"/>
      <c r="B3352" s="222" t="n"/>
      <c r="C3352" s="244" t="n"/>
      <c r="D3352" s="244" t="n"/>
      <c r="E3352" s="244" t="n"/>
      <c r="F3352" s="244" t="n"/>
      <c r="G3352" s="244" t="n"/>
      <c r="H3352" s="244" t="n"/>
      <c r="I3352" s="267" t="n"/>
      <c r="J3352" s="268" t="n"/>
      <c r="K3352" s="244" t="n"/>
      <c r="L3352" s="244" t="n"/>
      <c r="M3352" s="259" t="n"/>
      <c r="N3352" s="244" t="n"/>
      <c r="O3352" s="244" t="n"/>
      <c r="P3352" s="244" t="n"/>
      <c r="Q3352" s="244" t="n"/>
      <c r="R3352" s="244" t="n"/>
      <c r="S3352" s="223" t="n"/>
      <c r="T3352" s="244" t="n"/>
      <c r="U3352" s="246" t="n"/>
      <c r="V3352" s="244" t="n"/>
      <c r="W3352" s="244" t="n"/>
      <c r="X3352" s="244" t="n"/>
      <c r="Y3352" s="269" t="n"/>
      <c r="Z3352" s="270" t="n"/>
      <c r="AA3352" s="241" t="n"/>
      <c r="AB3352" s="244" t="n"/>
    </row>
    <row r="3353" ht="15" customHeight="1" s="283">
      <c r="A3353" s="109" t="n"/>
      <c r="B3353" s="222" t="n"/>
      <c r="C3353" s="244" t="n"/>
      <c r="D3353" s="244" t="n"/>
      <c r="E3353" s="244" t="n"/>
      <c r="F3353" s="244" t="n"/>
      <c r="G3353" s="244" t="n"/>
      <c r="H3353" s="244" t="n"/>
      <c r="I3353" s="267" t="n"/>
      <c r="J3353" s="268" t="n"/>
      <c r="K3353" s="244" t="n"/>
      <c r="L3353" s="244" t="n"/>
      <c r="M3353" s="259" t="n"/>
      <c r="N3353" s="244" t="n"/>
      <c r="O3353" s="244" t="n"/>
      <c r="P3353" s="244" t="n"/>
      <c r="Q3353" s="244" t="n"/>
      <c r="R3353" s="244" t="n"/>
      <c r="S3353" s="223" t="n"/>
      <c r="T3353" s="244" t="n"/>
      <c r="U3353" s="246" t="n"/>
      <c r="V3353" s="244" t="n"/>
      <c r="W3353" s="244" t="n"/>
      <c r="X3353" s="244" t="n"/>
      <c r="Y3353" s="269" t="n"/>
      <c r="Z3353" s="270" t="n"/>
      <c r="AA3353" s="241" t="n"/>
      <c r="AB3353" s="244" t="n"/>
    </row>
    <row r="3354" ht="15" customHeight="1" s="283">
      <c r="A3354" s="109" t="n"/>
      <c r="B3354" s="222" t="n"/>
      <c r="C3354" s="244" t="n"/>
      <c r="D3354" s="244" t="n"/>
      <c r="E3354" s="244" t="n"/>
      <c r="F3354" s="244" t="n"/>
      <c r="G3354" s="244" t="n"/>
      <c r="H3354" s="244" t="n"/>
      <c r="I3354" s="267" t="n"/>
      <c r="J3354" s="268" t="n"/>
      <c r="K3354" s="244" t="n"/>
      <c r="L3354" s="244" t="n"/>
      <c r="M3354" s="259" t="n"/>
      <c r="N3354" s="244" t="n"/>
      <c r="O3354" s="244" t="n"/>
      <c r="P3354" s="244" t="n"/>
      <c r="Q3354" s="244" t="n"/>
      <c r="R3354" s="244" t="n"/>
      <c r="S3354" s="223" t="n"/>
      <c r="T3354" s="244" t="n"/>
      <c r="U3354" s="246" t="n"/>
      <c r="V3354" s="244" t="n"/>
      <c r="W3354" s="244" t="n"/>
      <c r="X3354" s="244" t="n"/>
      <c r="Y3354" s="269" t="n"/>
      <c r="Z3354" s="270" t="n"/>
      <c r="AA3354" s="241" t="n"/>
      <c r="AB3354" s="244" t="n"/>
    </row>
    <row r="3355" ht="15" customHeight="1" s="283">
      <c r="A3355" s="109" t="n"/>
      <c r="B3355" s="222" t="n"/>
      <c r="C3355" s="244" t="n"/>
      <c r="D3355" s="244" t="n"/>
      <c r="E3355" s="244" t="n"/>
      <c r="F3355" s="244" t="n"/>
      <c r="G3355" s="244" t="n"/>
      <c r="H3355" s="244" t="n"/>
      <c r="I3355" s="267" t="n"/>
      <c r="J3355" s="268" t="n"/>
      <c r="K3355" s="244" t="n"/>
      <c r="L3355" s="244" t="n"/>
      <c r="M3355" s="259" t="n"/>
      <c r="N3355" s="244" t="n"/>
      <c r="O3355" s="244" t="n"/>
      <c r="P3355" s="244" t="n"/>
      <c r="Q3355" s="244" t="n"/>
      <c r="R3355" s="244" t="n"/>
      <c r="S3355" s="223" t="n"/>
      <c r="T3355" s="244" t="n"/>
      <c r="U3355" s="246" t="n"/>
      <c r="V3355" s="244" t="n"/>
      <c r="W3355" s="244" t="n"/>
      <c r="X3355" s="244" t="n"/>
      <c r="Y3355" s="269" t="n"/>
      <c r="Z3355" s="270" t="n"/>
      <c r="AA3355" s="241" t="n"/>
      <c r="AB3355" s="244" t="n"/>
    </row>
    <row r="3356" ht="15" customHeight="1" s="283">
      <c r="A3356" s="109" t="n"/>
      <c r="B3356" s="222" t="n"/>
      <c r="C3356" s="244" t="n"/>
      <c r="D3356" s="244" t="n"/>
      <c r="E3356" s="244" t="n"/>
      <c r="F3356" s="244" t="n"/>
      <c r="G3356" s="244" t="n"/>
      <c r="H3356" s="244" t="n"/>
      <c r="I3356" s="267" t="n"/>
      <c r="J3356" s="268" t="n"/>
      <c r="K3356" s="244" t="n"/>
      <c r="L3356" s="244" t="n"/>
      <c r="M3356" s="259" t="n"/>
      <c r="N3356" s="244" t="n"/>
      <c r="O3356" s="244" t="n"/>
      <c r="P3356" s="244" t="n"/>
      <c r="Q3356" s="244" t="n"/>
      <c r="R3356" s="244" t="n"/>
      <c r="S3356" s="223" t="n"/>
      <c r="T3356" s="244" t="n"/>
      <c r="U3356" s="246" t="n"/>
      <c r="V3356" s="244" t="n"/>
      <c r="W3356" s="244" t="n"/>
      <c r="X3356" s="244" t="n"/>
      <c r="Y3356" s="269" t="n"/>
      <c r="Z3356" s="270" t="n"/>
      <c r="AA3356" s="241" t="n"/>
      <c r="AB3356" s="244" t="n"/>
    </row>
    <row r="3357" ht="15" customHeight="1" s="283">
      <c r="A3357" s="109" t="n"/>
      <c r="B3357" s="222" t="n"/>
      <c r="C3357" s="244" t="n"/>
      <c r="D3357" s="244" t="n"/>
      <c r="E3357" s="244" t="n"/>
      <c r="F3357" s="244" t="n"/>
      <c r="G3357" s="244" t="n"/>
      <c r="H3357" s="244" t="n"/>
      <c r="I3357" s="267" t="n"/>
      <c r="J3357" s="204" t="n"/>
      <c r="K3357" s="244" t="n"/>
      <c r="L3357" s="244" t="n"/>
      <c r="M3357" s="259" t="n"/>
      <c r="N3357" s="244" t="n"/>
      <c r="O3357" s="244" t="n"/>
      <c r="P3357" s="244" t="n"/>
      <c r="Q3357" s="244" t="n"/>
      <c r="R3357" s="244" t="n"/>
      <c r="S3357" s="223" t="n"/>
      <c r="T3357" s="244" t="n"/>
      <c r="U3357" s="246" t="n"/>
      <c r="V3357" s="244" t="n"/>
      <c r="W3357" s="244" t="n"/>
      <c r="X3357" s="244" t="n"/>
      <c r="Y3357" s="269" t="n"/>
      <c r="Z3357" s="270" t="n"/>
      <c r="AA3357" s="241" t="n"/>
      <c r="AB3357" s="244" t="n"/>
    </row>
    <row r="3358" ht="15" customHeight="1" s="283">
      <c r="A3358" s="109" t="n"/>
      <c r="B3358" s="222" t="n"/>
      <c r="C3358" s="244" t="n"/>
      <c r="D3358" s="244" t="n"/>
      <c r="E3358" s="244" t="n"/>
      <c r="F3358" s="244" t="n"/>
      <c r="G3358" s="244" t="n"/>
      <c r="H3358" s="244" t="n"/>
      <c r="I3358" s="267" t="n"/>
      <c r="J3358" s="268" t="n"/>
      <c r="K3358" s="244" t="n"/>
      <c r="L3358" s="244" t="n"/>
      <c r="M3358" s="259" t="n"/>
      <c r="N3358" s="244" t="n"/>
      <c r="O3358" s="244" t="n"/>
      <c r="P3358" s="244" t="n"/>
      <c r="Q3358" s="244" t="n"/>
      <c r="R3358" s="244" t="n"/>
      <c r="S3358" s="223" t="n"/>
      <c r="T3358" s="244" t="n"/>
      <c r="U3358" s="246" t="n"/>
      <c r="V3358" s="244" t="n"/>
      <c r="W3358" s="244" t="n"/>
      <c r="X3358" s="244" t="n"/>
      <c r="Y3358" s="269" t="n"/>
      <c r="Z3358" s="270" t="n"/>
      <c r="AA3358" s="241" t="n"/>
      <c r="AB3358" s="244" t="n"/>
    </row>
    <row r="3359" ht="15" customHeight="1" s="283">
      <c r="A3359" s="109" t="n"/>
      <c r="B3359" s="222" t="n"/>
      <c r="C3359" s="244" t="n"/>
      <c r="D3359" s="244" t="n"/>
      <c r="E3359" s="244" t="n"/>
      <c r="F3359" s="244" t="n"/>
      <c r="G3359" s="244" t="n"/>
      <c r="H3359" s="244" t="n"/>
      <c r="I3359" s="267" t="n"/>
      <c r="J3359" s="268" t="n"/>
      <c r="K3359" s="244" t="n"/>
      <c r="L3359" s="244" t="n"/>
      <c r="M3359" s="259" t="n"/>
      <c r="N3359" s="244" t="n"/>
      <c r="O3359" s="244" t="n"/>
      <c r="P3359" s="244" t="n"/>
      <c r="Q3359" s="244" t="n"/>
      <c r="R3359" s="244" t="n"/>
      <c r="S3359" s="223" t="n"/>
      <c r="T3359" s="244" t="n"/>
      <c r="U3359" s="246" t="n"/>
      <c r="V3359" s="244" t="n"/>
      <c r="W3359" s="244" t="n"/>
      <c r="X3359" s="244" t="n"/>
      <c r="Y3359" s="269" t="n"/>
      <c r="Z3359" s="270" t="n"/>
      <c r="AA3359" s="241" t="n"/>
      <c r="AB3359" s="244" t="n"/>
    </row>
    <row r="3360" ht="15" customHeight="1" s="283">
      <c r="A3360" s="109" t="n"/>
      <c r="B3360" s="222" t="n"/>
      <c r="C3360" s="244" t="n"/>
      <c r="D3360" s="244" t="n"/>
      <c r="E3360" s="244" t="n"/>
      <c r="F3360" s="244" t="n"/>
      <c r="G3360" s="244" t="n"/>
      <c r="H3360" s="244" t="n"/>
      <c r="I3360" s="267" t="n"/>
      <c r="J3360" s="268" t="n"/>
      <c r="K3360" s="244" t="n"/>
      <c r="L3360" s="244" t="n"/>
      <c r="M3360" s="259" t="n"/>
      <c r="N3360" s="244" t="n"/>
      <c r="O3360" s="244" t="n"/>
      <c r="P3360" s="244" t="n"/>
      <c r="Q3360" s="244" t="n"/>
      <c r="R3360" s="244" t="n"/>
      <c r="S3360" s="223" t="n"/>
      <c r="T3360" s="244" t="n"/>
      <c r="U3360" s="246" t="n"/>
      <c r="V3360" s="244" t="n"/>
      <c r="W3360" s="244" t="n"/>
      <c r="X3360" s="244" t="n"/>
      <c r="Y3360" s="269" t="n"/>
      <c r="Z3360" s="270" t="n"/>
      <c r="AA3360" s="241" t="n"/>
      <c r="AB3360" s="244" t="n"/>
    </row>
    <row r="3361" ht="15" customHeight="1" s="283">
      <c r="A3361" s="109" t="n"/>
      <c r="B3361" s="222" t="n"/>
      <c r="C3361" s="244" t="n"/>
      <c r="D3361" s="244" t="n"/>
      <c r="E3361" s="244" t="n"/>
      <c r="F3361" s="244" t="n"/>
      <c r="G3361" s="244" t="n"/>
      <c r="H3361" s="244" t="n"/>
      <c r="I3361" s="267" t="n"/>
      <c r="J3361" s="268" t="n"/>
      <c r="K3361" s="244" t="n"/>
      <c r="L3361" s="244" t="n"/>
      <c r="M3361" s="259" t="n"/>
      <c r="N3361" s="244" t="n"/>
      <c r="O3361" s="244" t="n"/>
      <c r="P3361" s="244" t="n"/>
      <c r="Q3361" s="244" t="n"/>
      <c r="R3361" s="244" t="n"/>
      <c r="S3361" s="223" t="n"/>
      <c r="T3361" s="244" t="n"/>
      <c r="U3361" s="246" t="n"/>
      <c r="V3361" s="244" t="n"/>
      <c r="W3361" s="244" t="n"/>
      <c r="X3361" s="244" t="n"/>
      <c r="Y3361" s="269" t="n"/>
      <c r="Z3361" s="270" t="n"/>
      <c r="AA3361" s="241" t="n"/>
      <c r="AB3361" s="244" t="n"/>
    </row>
    <row r="3362" ht="15" customHeight="1" s="283">
      <c r="A3362" s="109" t="n"/>
      <c r="B3362" s="222" t="n"/>
      <c r="C3362" s="244" t="n"/>
      <c r="D3362" s="244" t="n"/>
      <c r="E3362" s="244" t="n"/>
      <c r="F3362" s="244" t="n"/>
      <c r="G3362" s="244" t="n"/>
      <c r="H3362" s="244" t="n"/>
      <c r="I3362" s="267" t="n"/>
      <c r="J3362" s="268" t="n"/>
      <c r="K3362" s="244" t="n"/>
      <c r="L3362" s="244" t="n"/>
      <c r="M3362" s="259" t="n"/>
      <c r="N3362" s="244" t="n"/>
      <c r="O3362" s="244" t="n"/>
      <c r="P3362" s="244" t="n"/>
      <c r="Q3362" s="244" t="n"/>
      <c r="R3362" s="244" t="n"/>
      <c r="S3362" s="223" t="n"/>
      <c r="T3362" s="244" t="n"/>
      <c r="U3362" s="246" t="n"/>
      <c r="V3362" s="244" t="n"/>
      <c r="W3362" s="244" t="n"/>
      <c r="X3362" s="244" t="n"/>
      <c r="Y3362" s="269" t="n"/>
      <c r="Z3362" s="270" t="n"/>
      <c r="AA3362" s="241" t="n"/>
      <c r="AB3362" s="244" t="n"/>
    </row>
    <row r="3363" ht="15" customHeight="1" s="283">
      <c r="A3363" s="109" t="n"/>
      <c r="B3363" s="222" t="n"/>
      <c r="C3363" s="244" t="n"/>
      <c r="D3363" s="244" t="n"/>
      <c r="E3363" s="244" t="n"/>
      <c r="F3363" s="244" t="n"/>
      <c r="G3363" s="244" t="n"/>
      <c r="H3363" s="244" t="n"/>
      <c r="I3363" s="267" t="n"/>
      <c r="J3363" s="268" t="n"/>
      <c r="K3363" s="244" t="n"/>
      <c r="L3363" s="244" t="n"/>
      <c r="M3363" s="259" t="n"/>
      <c r="N3363" s="244" t="n"/>
      <c r="O3363" s="244" t="n"/>
      <c r="P3363" s="244" t="n"/>
      <c r="Q3363" s="244" t="n"/>
      <c r="R3363" s="244" t="n"/>
      <c r="S3363" s="223" t="n"/>
      <c r="T3363" s="244" t="n"/>
      <c r="U3363" s="246" t="n"/>
      <c r="V3363" s="244" t="n"/>
      <c r="W3363" s="244" t="n"/>
      <c r="X3363" s="244" t="n"/>
      <c r="Y3363" s="269" t="n"/>
      <c r="Z3363" s="270" t="n"/>
      <c r="AA3363" s="241" t="n"/>
      <c r="AB3363" s="244" t="n"/>
    </row>
    <row r="3364" ht="15" customHeight="1" s="283">
      <c r="A3364" s="109" t="n"/>
      <c r="B3364" s="222" t="n"/>
      <c r="C3364" s="244" t="n"/>
      <c r="D3364" s="244" t="n"/>
      <c r="E3364" s="244" t="n"/>
      <c r="F3364" s="244" t="n"/>
      <c r="G3364" s="244" t="n"/>
      <c r="H3364" s="244" t="n"/>
      <c r="I3364" s="267" t="n"/>
      <c r="J3364" s="268" t="n"/>
      <c r="K3364" s="244" t="n"/>
      <c r="L3364" s="244" t="n"/>
      <c r="M3364" s="259" t="n"/>
      <c r="N3364" s="244" t="n"/>
      <c r="O3364" s="244" t="n"/>
      <c r="P3364" s="244" t="n"/>
      <c r="Q3364" s="244" t="n"/>
      <c r="R3364" s="244" t="n"/>
      <c r="S3364" s="223" t="n"/>
      <c r="T3364" s="244" t="n"/>
      <c r="U3364" s="246" t="n"/>
      <c r="V3364" s="244" t="n"/>
      <c r="W3364" s="244" t="n"/>
      <c r="X3364" s="244" t="n"/>
      <c r="Y3364" s="269" t="n"/>
      <c r="Z3364" s="270" t="n"/>
      <c r="AA3364" s="241" t="n"/>
      <c r="AB3364" s="244" t="n"/>
    </row>
    <row r="3365" ht="15" customHeight="1" s="283">
      <c r="A3365" s="109" t="n"/>
      <c r="B3365" s="222" t="n"/>
      <c r="C3365" s="244" t="n"/>
      <c r="D3365" s="244" t="n"/>
      <c r="E3365" s="244" t="n"/>
      <c r="F3365" s="244" t="n"/>
      <c r="G3365" s="244" t="n"/>
      <c r="H3365" s="244" t="n"/>
      <c r="I3365" s="267" t="n"/>
      <c r="J3365" s="268" t="n"/>
      <c r="K3365" s="244" t="n"/>
      <c r="L3365" s="244" t="n"/>
      <c r="M3365" s="259" t="n"/>
      <c r="N3365" s="244" t="n"/>
      <c r="O3365" s="244" t="n"/>
      <c r="P3365" s="244" t="n"/>
      <c r="Q3365" s="244" t="n"/>
      <c r="R3365" s="244" t="n"/>
      <c r="S3365" s="223" t="n"/>
      <c r="T3365" s="244" t="n"/>
      <c r="U3365" s="246" t="n"/>
      <c r="V3365" s="244" t="n"/>
      <c r="W3365" s="244" t="n"/>
      <c r="X3365" s="244" t="n"/>
      <c r="Y3365" s="269" t="n"/>
      <c r="Z3365" s="270" t="n"/>
      <c r="AA3365" s="241" t="n"/>
      <c r="AB3365" s="244" t="n"/>
    </row>
    <row r="3366" ht="15" customHeight="1" s="283">
      <c r="A3366" s="109" t="n"/>
      <c r="B3366" s="222" t="n"/>
      <c r="C3366" s="244" t="n"/>
      <c r="D3366" s="244" t="n"/>
      <c r="E3366" s="244" t="n"/>
      <c r="F3366" s="244" t="n"/>
      <c r="G3366" s="244" t="n"/>
      <c r="H3366" s="244" t="n"/>
      <c r="I3366" s="267" t="n"/>
      <c r="J3366" s="268" t="n"/>
      <c r="K3366" s="244" t="n"/>
      <c r="L3366" s="244" t="n"/>
      <c r="M3366" s="259" t="n"/>
      <c r="N3366" s="244" t="n"/>
      <c r="O3366" s="244" t="n"/>
      <c r="P3366" s="244" t="n"/>
      <c r="Q3366" s="244" t="n"/>
      <c r="R3366" s="244" t="n"/>
      <c r="S3366" s="223" t="n"/>
      <c r="T3366" s="244" t="n"/>
      <c r="U3366" s="246" t="n"/>
      <c r="V3366" s="244" t="n"/>
      <c r="W3366" s="244" t="n"/>
      <c r="X3366" s="244" t="n"/>
      <c r="Y3366" s="269" t="n"/>
      <c r="Z3366" s="270" t="n"/>
      <c r="AA3366" s="241" t="n"/>
      <c r="AB3366" s="244" t="n"/>
    </row>
    <row r="3367" ht="15" customHeight="1" s="283">
      <c r="A3367" s="109" t="n"/>
      <c r="B3367" s="222" t="n"/>
      <c r="C3367" s="244" t="n"/>
      <c r="D3367" s="244" t="n"/>
      <c r="E3367" s="244" t="n"/>
      <c r="F3367" s="244" t="n"/>
      <c r="G3367" s="244" t="n"/>
      <c r="H3367" s="244" t="n"/>
      <c r="I3367" s="267" t="n"/>
      <c r="J3367" s="268" t="n"/>
      <c r="K3367" s="244" t="n"/>
      <c r="L3367" s="244" t="n"/>
      <c r="M3367" s="259" t="n"/>
      <c r="N3367" s="244" t="n"/>
      <c r="O3367" s="244" t="n"/>
      <c r="P3367" s="244" t="n"/>
      <c r="Q3367" s="244" t="n"/>
      <c r="R3367" s="244" t="n"/>
      <c r="S3367" s="223" t="n"/>
      <c r="T3367" s="244" t="n"/>
      <c r="U3367" s="246" t="n"/>
      <c r="V3367" s="244" t="n"/>
      <c r="W3367" s="244" t="n"/>
      <c r="X3367" s="244" t="n"/>
      <c r="Y3367" s="269" t="n"/>
      <c r="Z3367" s="270" t="n"/>
      <c r="AA3367" s="241" t="n"/>
      <c r="AB3367" s="244" t="n"/>
    </row>
    <row r="3368" ht="15" customHeight="1" s="283">
      <c r="A3368" s="109" t="n"/>
      <c r="B3368" s="222" t="n"/>
      <c r="C3368" s="244" t="n"/>
      <c r="D3368" s="244" t="n"/>
      <c r="E3368" s="244" t="n"/>
      <c r="F3368" s="244" t="n"/>
      <c r="G3368" s="244" t="n"/>
      <c r="H3368" s="244" t="n"/>
      <c r="I3368" s="267" t="n"/>
      <c r="J3368" s="268" t="n"/>
      <c r="K3368" s="244" t="n"/>
      <c r="L3368" s="244" t="n"/>
      <c r="M3368" s="259" t="n"/>
      <c r="N3368" s="244" t="n"/>
      <c r="O3368" s="244" t="n"/>
      <c r="P3368" s="244" t="n"/>
      <c r="Q3368" s="244" t="n"/>
      <c r="R3368" s="244" t="n"/>
      <c r="S3368" s="223" t="n"/>
      <c r="T3368" s="244" t="n"/>
      <c r="U3368" s="246" t="n"/>
      <c r="V3368" s="244" t="n"/>
      <c r="W3368" s="244" t="n"/>
      <c r="X3368" s="244" t="n"/>
      <c r="Y3368" s="269" t="n"/>
      <c r="Z3368" s="270" t="n"/>
      <c r="AA3368" s="241" t="n"/>
      <c r="AB3368" s="244" t="n"/>
    </row>
    <row r="3369" ht="15" customHeight="1" s="283">
      <c r="A3369" s="109" t="n"/>
      <c r="B3369" s="222" t="n"/>
      <c r="C3369" s="244" t="n"/>
      <c r="D3369" s="244" t="n"/>
      <c r="E3369" s="244" t="n"/>
      <c r="F3369" s="244" t="n"/>
      <c r="G3369" s="244" t="n"/>
      <c r="H3369" s="244" t="n"/>
      <c r="I3369" s="267" t="n"/>
      <c r="J3369" s="268" t="n"/>
      <c r="K3369" s="244" t="n"/>
      <c r="L3369" s="244" t="n"/>
      <c r="M3369" s="259" t="n"/>
      <c r="N3369" s="244" t="n"/>
      <c r="O3369" s="244" t="n"/>
      <c r="P3369" s="244" t="n"/>
      <c r="Q3369" s="244" t="n"/>
      <c r="R3369" s="244" t="n"/>
      <c r="S3369" s="223" t="n"/>
      <c r="T3369" s="244" t="n"/>
      <c r="U3369" s="246" t="n"/>
      <c r="V3369" s="244" t="n"/>
      <c r="W3369" s="244" t="n"/>
      <c r="X3369" s="244" t="n"/>
      <c r="Y3369" s="269" t="n"/>
      <c r="Z3369" s="270" t="n"/>
      <c r="AA3369" s="241" t="n"/>
      <c r="AB3369" s="244" t="n"/>
    </row>
    <row r="3370" ht="15" customHeight="1" s="283">
      <c r="A3370" s="109" t="n"/>
      <c r="B3370" s="222" t="n"/>
      <c r="C3370" s="244" t="n"/>
      <c r="D3370" s="244" t="n"/>
      <c r="E3370" s="244" t="n"/>
      <c r="F3370" s="244" t="n"/>
      <c r="G3370" s="244" t="n"/>
      <c r="H3370" s="244" t="n"/>
      <c r="I3370" s="267" t="n"/>
      <c r="J3370" s="268" t="n"/>
      <c r="K3370" s="244" t="n"/>
      <c r="L3370" s="244" t="n"/>
      <c r="M3370" s="259" t="n"/>
      <c r="N3370" s="244" t="n"/>
      <c r="O3370" s="244" t="n"/>
      <c r="P3370" s="244" t="n"/>
      <c r="Q3370" s="244" t="n"/>
      <c r="R3370" s="244" t="n"/>
      <c r="S3370" s="223" t="n"/>
      <c r="T3370" s="244" t="n"/>
      <c r="U3370" s="246" t="n"/>
      <c r="V3370" s="244" t="n"/>
      <c r="W3370" s="244" t="n"/>
      <c r="X3370" s="244" t="n"/>
      <c r="Y3370" s="269" t="n"/>
      <c r="Z3370" s="270" t="n"/>
      <c r="AA3370" s="241" t="n"/>
      <c r="AB3370" s="244" t="n"/>
    </row>
    <row r="3371" ht="15" customHeight="1" s="283">
      <c r="A3371" s="109" t="n"/>
      <c r="B3371" s="222" t="n"/>
      <c r="C3371" s="244" t="n"/>
      <c r="D3371" s="244" t="n"/>
      <c r="E3371" s="244" t="n"/>
      <c r="F3371" s="244" t="n"/>
      <c r="G3371" s="244" t="n"/>
      <c r="H3371" s="244" t="n"/>
      <c r="I3371" s="267" t="n"/>
      <c r="J3371" s="268" t="n"/>
      <c r="K3371" s="244" t="n"/>
      <c r="L3371" s="244" t="n"/>
      <c r="M3371" s="259" t="n"/>
      <c r="N3371" s="244" t="n"/>
      <c r="O3371" s="244" t="n"/>
      <c r="P3371" s="244" t="n"/>
      <c r="Q3371" s="244" t="n"/>
      <c r="R3371" s="244" t="n"/>
      <c r="S3371" s="223" t="n"/>
      <c r="T3371" s="244" t="n"/>
      <c r="U3371" s="246" t="n"/>
      <c r="V3371" s="244" t="n"/>
      <c r="W3371" s="244" t="n"/>
      <c r="X3371" s="244" t="n"/>
      <c r="Y3371" s="269" t="n"/>
      <c r="Z3371" s="270" t="n"/>
      <c r="AA3371" s="241" t="n"/>
      <c r="AB3371" s="244" t="n"/>
    </row>
    <row r="3372" ht="15" customHeight="1" s="283">
      <c r="A3372" s="109" t="n"/>
      <c r="B3372" s="222" t="n"/>
      <c r="C3372" s="244" t="n"/>
      <c r="D3372" s="244" t="n"/>
      <c r="E3372" s="244" t="n"/>
      <c r="F3372" s="244" t="n"/>
      <c r="G3372" s="244" t="n"/>
      <c r="H3372" s="244" t="n"/>
      <c r="I3372" s="267" t="n"/>
      <c r="J3372" s="268" t="n"/>
      <c r="K3372" s="244" t="n"/>
      <c r="L3372" s="244" t="n"/>
      <c r="M3372" s="259" t="n"/>
      <c r="N3372" s="244" t="n"/>
      <c r="O3372" s="244" t="n"/>
      <c r="P3372" s="244" t="n"/>
      <c r="Q3372" s="244" t="n"/>
      <c r="R3372" s="244" t="n"/>
      <c r="S3372" s="223" t="n"/>
      <c r="T3372" s="244" t="n"/>
      <c r="U3372" s="246" t="n"/>
      <c r="V3372" s="244" t="n"/>
      <c r="W3372" s="244" t="n"/>
      <c r="X3372" s="244" t="n"/>
      <c r="Y3372" s="269" t="n"/>
      <c r="Z3372" s="270" t="n"/>
      <c r="AA3372" s="241" t="n"/>
      <c r="AB3372" s="244" t="n"/>
    </row>
    <row r="3373" ht="15" customHeight="1" s="283">
      <c r="A3373" s="109" t="n"/>
      <c r="B3373" s="222" t="n"/>
      <c r="C3373" s="244" t="n"/>
      <c r="D3373" s="244" t="n"/>
      <c r="E3373" s="244" t="n"/>
      <c r="F3373" s="244" t="n"/>
      <c r="G3373" s="244" t="n"/>
      <c r="H3373" s="244" t="n"/>
      <c r="I3373" s="267" t="n"/>
      <c r="J3373" s="268" t="n"/>
      <c r="K3373" s="244" t="n"/>
      <c r="L3373" s="244" t="n"/>
      <c r="M3373" s="259" t="n"/>
      <c r="N3373" s="244" t="n"/>
      <c r="O3373" s="244" t="n"/>
      <c r="P3373" s="244" t="n"/>
      <c r="Q3373" s="244" t="n"/>
      <c r="R3373" s="244" t="n"/>
      <c r="S3373" s="223" t="n"/>
      <c r="T3373" s="244" t="n"/>
      <c r="U3373" s="246" t="n"/>
      <c r="V3373" s="244" t="n"/>
      <c r="W3373" s="244" t="n"/>
      <c r="X3373" s="244" t="n"/>
      <c r="Y3373" s="269" t="n"/>
      <c r="Z3373" s="270" t="n"/>
      <c r="AA3373" s="241" t="n"/>
      <c r="AB3373" s="244" t="n"/>
    </row>
    <row r="3374" ht="15" customHeight="1" s="283">
      <c r="A3374" s="109" t="n"/>
      <c r="B3374" s="222" t="n"/>
      <c r="C3374" s="244" t="n"/>
      <c r="D3374" s="244" t="n"/>
      <c r="E3374" s="244" t="n"/>
      <c r="F3374" s="244" t="n"/>
      <c r="G3374" s="244" t="n"/>
      <c r="H3374" s="244" t="n"/>
      <c r="I3374" s="267" t="n"/>
      <c r="J3374" s="268" t="n"/>
      <c r="K3374" s="244" t="n"/>
      <c r="L3374" s="244" t="n"/>
      <c r="M3374" s="259" t="n"/>
      <c r="N3374" s="244" t="n"/>
      <c r="O3374" s="244" t="n"/>
      <c r="P3374" s="244" t="n"/>
      <c r="Q3374" s="244" t="n"/>
      <c r="R3374" s="244" t="n"/>
      <c r="S3374" s="223" t="n"/>
      <c r="T3374" s="244" t="n"/>
      <c r="U3374" s="246" t="n"/>
      <c r="V3374" s="244" t="n"/>
      <c r="W3374" s="244" t="n"/>
      <c r="X3374" s="244" t="n"/>
      <c r="Y3374" s="269" t="n"/>
      <c r="Z3374" s="270" t="n"/>
      <c r="AA3374" s="241" t="n"/>
      <c r="AB3374" s="244" t="n"/>
    </row>
    <row r="3375" ht="15" customHeight="1" s="283">
      <c r="A3375" s="109" t="n"/>
      <c r="B3375" s="222" t="n"/>
      <c r="C3375" s="244" t="n"/>
      <c r="D3375" s="244" t="n"/>
      <c r="E3375" s="244" t="n"/>
      <c r="F3375" s="244" t="n"/>
      <c r="G3375" s="244" t="n"/>
      <c r="H3375" s="244" t="n"/>
      <c r="I3375" s="267" t="n"/>
      <c r="J3375" s="268" t="n"/>
      <c r="K3375" s="244" t="n"/>
      <c r="L3375" s="244" t="n"/>
      <c r="M3375" s="259" t="n"/>
      <c r="N3375" s="244" t="n"/>
      <c r="O3375" s="244" t="n"/>
      <c r="P3375" s="244" t="n"/>
      <c r="Q3375" s="244" t="n"/>
      <c r="R3375" s="244" t="n"/>
      <c r="S3375" s="223" t="n"/>
      <c r="T3375" s="244" t="n"/>
      <c r="U3375" s="246" t="n"/>
      <c r="V3375" s="244" t="n"/>
      <c r="W3375" s="244" t="n"/>
      <c r="X3375" s="244" t="n"/>
      <c r="Y3375" s="269" t="n"/>
      <c r="Z3375" s="270" t="n"/>
      <c r="AA3375" s="241" t="n"/>
      <c r="AB3375" s="244" t="n"/>
    </row>
    <row r="3376" ht="15" customHeight="1" s="283">
      <c r="A3376" s="109" t="n"/>
      <c r="B3376" s="222" t="n"/>
      <c r="C3376" s="244" t="n"/>
      <c r="D3376" s="244" t="n"/>
      <c r="E3376" s="244" t="n"/>
      <c r="F3376" s="244" t="n"/>
      <c r="G3376" s="244" t="n"/>
      <c r="H3376" s="244" t="n"/>
      <c r="I3376" s="267" t="n"/>
      <c r="J3376" s="268" t="n"/>
      <c r="K3376" s="244" t="n"/>
      <c r="L3376" s="244" t="n"/>
      <c r="M3376" s="259" t="n"/>
      <c r="N3376" s="244" t="n"/>
      <c r="O3376" s="244" t="n"/>
      <c r="P3376" s="244" t="n"/>
      <c r="Q3376" s="244" t="n"/>
      <c r="R3376" s="244" t="n"/>
      <c r="S3376" s="223" t="n"/>
      <c r="T3376" s="244" t="n"/>
      <c r="U3376" s="246" t="n"/>
      <c r="V3376" s="244" t="n"/>
      <c r="W3376" s="244" t="n"/>
      <c r="X3376" s="244" t="n"/>
      <c r="Y3376" s="269" t="n"/>
      <c r="Z3376" s="270" t="n"/>
      <c r="AA3376" s="241" t="n"/>
      <c r="AB3376" s="244" t="n"/>
    </row>
    <row r="3377" ht="15" customHeight="1" s="283">
      <c r="A3377" s="109" t="n"/>
      <c r="B3377" s="222" t="n"/>
      <c r="C3377" s="244" t="n"/>
      <c r="D3377" s="244" t="n"/>
      <c r="E3377" s="244" t="n"/>
      <c r="F3377" s="244" t="n"/>
      <c r="G3377" s="244" t="n"/>
      <c r="H3377" s="244" t="n"/>
      <c r="I3377" s="267" t="n"/>
      <c r="J3377" s="268" t="n"/>
      <c r="K3377" s="244" t="n"/>
      <c r="L3377" s="244" t="n"/>
      <c r="M3377" s="259" t="n"/>
      <c r="N3377" s="244" t="n"/>
      <c r="O3377" s="244" t="n"/>
      <c r="P3377" s="244" t="n"/>
      <c r="Q3377" s="244" t="n"/>
      <c r="R3377" s="244" t="n"/>
      <c r="S3377" s="223" t="n"/>
      <c r="T3377" s="244" t="n"/>
      <c r="U3377" s="246" t="n"/>
      <c r="V3377" s="244" t="n"/>
      <c r="W3377" s="244" t="n"/>
      <c r="X3377" s="244" t="n"/>
      <c r="Y3377" s="269" t="n"/>
      <c r="Z3377" s="270" t="n"/>
      <c r="AA3377" s="241" t="n"/>
      <c r="AB3377" s="244" t="n"/>
    </row>
    <row r="3378" ht="15" customHeight="1" s="283">
      <c r="A3378" s="109" t="n"/>
      <c r="B3378" s="222" t="n"/>
      <c r="C3378" s="244" t="n"/>
      <c r="D3378" s="244" t="n"/>
      <c r="E3378" s="244" t="n"/>
      <c r="F3378" s="244" t="n"/>
      <c r="G3378" s="244" t="n"/>
      <c r="H3378" s="244" t="n"/>
      <c r="I3378" s="267" t="n"/>
      <c r="J3378" s="204" t="n"/>
      <c r="K3378" s="244" t="n"/>
      <c r="L3378" s="244" t="n"/>
      <c r="M3378" s="259" t="n"/>
      <c r="N3378" s="244" t="n"/>
      <c r="O3378" s="244" t="n"/>
      <c r="P3378" s="244" t="n"/>
      <c r="Q3378" s="244" t="n"/>
      <c r="R3378" s="244" t="n"/>
      <c r="S3378" s="223" t="n"/>
      <c r="T3378" s="244" t="n"/>
      <c r="U3378" s="246" t="n"/>
      <c r="V3378" s="244" t="n"/>
      <c r="W3378" s="244" t="n"/>
      <c r="X3378" s="244" t="n"/>
      <c r="Y3378" s="269" t="n"/>
      <c r="Z3378" s="270" t="n"/>
      <c r="AA3378" s="241" t="n"/>
      <c r="AB3378" s="244" t="n"/>
    </row>
    <row r="3379" ht="15" customHeight="1" s="283">
      <c r="A3379" s="109" t="n"/>
      <c r="B3379" s="222" t="n"/>
      <c r="C3379" s="244" t="n"/>
      <c r="D3379" s="244" t="n"/>
      <c r="E3379" s="244" t="n"/>
      <c r="F3379" s="244" t="n"/>
      <c r="G3379" s="244" t="n"/>
      <c r="H3379" s="244" t="n"/>
      <c r="I3379" s="267" t="n"/>
      <c r="J3379" s="268" t="n"/>
      <c r="K3379" s="244" t="n"/>
      <c r="L3379" s="244" t="n"/>
      <c r="M3379" s="259" t="n"/>
      <c r="N3379" s="244" t="n"/>
      <c r="O3379" s="244" t="n"/>
      <c r="P3379" s="244" t="n"/>
      <c r="Q3379" s="244" t="n"/>
      <c r="R3379" s="244" t="n"/>
      <c r="S3379" s="223" t="n"/>
      <c r="T3379" s="244" t="n"/>
      <c r="U3379" s="246" t="n"/>
      <c r="V3379" s="244" t="n"/>
      <c r="W3379" s="244" t="n"/>
      <c r="X3379" s="244" t="n"/>
      <c r="Y3379" s="269" t="n"/>
      <c r="Z3379" s="270" t="n"/>
      <c r="AA3379" s="241" t="n"/>
      <c r="AB3379" s="244" t="n"/>
    </row>
    <row r="3380" ht="15" customHeight="1" s="283">
      <c r="A3380" s="109" t="n"/>
      <c r="B3380" s="222" t="n"/>
      <c r="C3380" s="244" t="n"/>
      <c r="D3380" s="244" t="n"/>
      <c r="E3380" s="244" t="n"/>
      <c r="F3380" s="244" t="n"/>
      <c r="G3380" s="244" t="n"/>
      <c r="H3380" s="244" t="n"/>
      <c r="I3380" s="267" t="n"/>
      <c r="J3380" s="268" t="n"/>
      <c r="K3380" s="244" t="n"/>
      <c r="L3380" s="244" t="n"/>
      <c r="M3380" s="259" t="n"/>
      <c r="N3380" s="244" t="n"/>
      <c r="O3380" s="244" t="n"/>
      <c r="P3380" s="244" t="n"/>
      <c r="Q3380" s="244" t="n"/>
      <c r="R3380" s="244" t="n"/>
      <c r="S3380" s="223" t="n"/>
      <c r="T3380" s="244" t="n"/>
      <c r="U3380" s="246" t="n"/>
      <c r="V3380" s="244" t="n"/>
      <c r="W3380" s="244" t="n"/>
      <c r="X3380" s="244" t="n"/>
      <c r="Y3380" s="269" t="n"/>
      <c r="Z3380" s="270" t="n"/>
      <c r="AA3380" s="241" t="n"/>
      <c r="AB3380" s="244" t="n"/>
    </row>
    <row r="3381" ht="15" customHeight="1" s="283">
      <c r="A3381" s="109" t="n"/>
      <c r="B3381" s="222" t="n"/>
      <c r="C3381" s="244" t="n"/>
      <c r="D3381" s="244" t="n"/>
      <c r="E3381" s="244" t="n"/>
      <c r="F3381" s="244" t="n"/>
      <c r="G3381" s="244" t="n"/>
      <c r="H3381" s="244" t="n"/>
      <c r="I3381" s="267" t="n"/>
      <c r="J3381" s="204" t="n"/>
      <c r="K3381" s="244" t="n"/>
      <c r="L3381" s="244" t="n"/>
      <c r="M3381" s="259" t="n"/>
      <c r="N3381" s="244" t="n"/>
      <c r="O3381" s="244" t="n"/>
      <c r="P3381" s="244" t="n"/>
      <c r="Q3381" s="244" t="n"/>
      <c r="R3381" s="244" t="n"/>
      <c r="S3381" s="223" t="n"/>
      <c r="T3381" s="244" t="n"/>
      <c r="U3381" s="246" t="n"/>
      <c r="V3381" s="244" t="n"/>
      <c r="W3381" s="244" t="n"/>
      <c r="X3381" s="244" t="n"/>
      <c r="Y3381" s="269" t="n"/>
      <c r="Z3381" s="270" t="n"/>
      <c r="AA3381" s="241" t="n"/>
      <c r="AB3381" s="244" t="n"/>
    </row>
    <row r="3382" ht="15" customHeight="1" s="283">
      <c r="A3382" s="109" t="n"/>
      <c r="B3382" s="222" t="n"/>
      <c r="C3382" s="244" t="n"/>
      <c r="D3382" s="244" t="n"/>
      <c r="E3382" s="244" t="n"/>
      <c r="F3382" s="244" t="n"/>
      <c r="G3382" s="244" t="n"/>
      <c r="H3382" s="244" t="n"/>
      <c r="I3382" s="267" t="n"/>
      <c r="J3382" s="268" t="n"/>
      <c r="K3382" s="244" t="n"/>
      <c r="L3382" s="244" t="n"/>
      <c r="M3382" s="259" t="n"/>
      <c r="N3382" s="244" t="n"/>
      <c r="O3382" s="244" t="n"/>
      <c r="P3382" s="244" t="n"/>
      <c r="Q3382" s="244" t="n"/>
      <c r="R3382" s="244" t="n"/>
      <c r="S3382" s="223" t="n"/>
      <c r="T3382" s="244" t="n"/>
      <c r="U3382" s="246" t="n"/>
      <c r="V3382" s="244" t="n"/>
      <c r="W3382" s="244" t="n"/>
      <c r="X3382" s="244" t="n"/>
      <c r="Y3382" s="269" t="n"/>
      <c r="Z3382" s="270" t="n"/>
      <c r="AA3382" s="241" t="n"/>
      <c r="AB3382" s="244" t="n"/>
    </row>
    <row r="3383" ht="15" customHeight="1" s="283">
      <c r="A3383" s="109" t="n"/>
      <c r="B3383" s="222" t="n"/>
      <c r="C3383" s="244" t="n"/>
      <c r="D3383" s="244" t="n"/>
      <c r="E3383" s="244" t="n"/>
      <c r="F3383" s="244" t="n"/>
      <c r="G3383" s="244" t="n"/>
      <c r="H3383" s="244" t="n"/>
      <c r="I3383" s="267" t="n"/>
      <c r="J3383" s="268" t="n"/>
      <c r="K3383" s="244" t="n"/>
      <c r="L3383" s="244" t="n"/>
      <c r="M3383" s="259" t="n"/>
      <c r="N3383" s="244" t="n"/>
      <c r="O3383" s="244" t="n"/>
      <c r="P3383" s="244" t="n"/>
      <c r="Q3383" s="244" t="n"/>
      <c r="R3383" s="244" t="n"/>
      <c r="S3383" s="223" t="n"/>
      <c r="T3383" s="244" t="n"/>
      <c r="U3383" s="246" t="n"/>
      <c r="V3383" s="244" t="n"/>
      <c r="W3383" s="244" t="n"/>
      <c r="X3383" s="244" t="n"/>
      <c r="Y3383" s="269" t="n"/>
      <c r="Z3383" s="270" t="n"/>
      <c r="AA3383" s="241" t="n"/>
      <c r="AB3383" s="244" t="n"/>
    </row>
    <row r="3384" ht="15" customHeight="1" s="283">
      <c r="A3384" s="109" t="n"/>
      <c r="B3384" s="222" t="n"/>
      <c r="C3384" s="244" t="n"/>
      <c r="D3384" s="244" t="n"/>
      <c r="E3384" s="244" t="n"/>
      <c r="F3384" s="244" t="n"/>
      <c r="G3384" s="244" t="n"/>
      <c r="H3384" s="244" t="n"/>
      <c r="I3384" s="267" t="n"/>
      <c r="J3384" s="268" t="n"/>
      <c r="K3384" s="244" t="n"/>
      <c r="L3384" s="244" t="n"/>
      <c r="M3384" s="259" t="n"/>
      <c r="N3384" s="244" t="n"/>
      <c r="O3384" s="244" t="n"/>
      <c r="P3384" s="244" t="n"/>
      <c r="Q3384" s="244" t="n"/>
      <c r="R3384" s="244" t="n"/>
      <c r="S3384" s="223" t="n"/>
      <c r="T3384" s="244" t="n"/>
      <c r="U3384" s="246" t="n"/>
      <c r="V3384" s="244" t="n"/>
      <c r="W3384" s="244" t="n"/>
      <c r="X3384" s="244" t="n"/>
      <c r="Y3384" s="269" t="n"/>
      <c r="Z3384" s="270" t="n"/>
      <c r="AA3384" s="241" t="n"/>
      <c r="AB3384" s="244" t="n"/>
    </row>
    <row r="3385" ht="15" customHeight="1" s="283">
      <c r="A3385" s="109" t="n"/>
      <c r="B3385" s="222" t="n"/>
      <c r="C3385" s="244" t="n"/>
      <c r="D3385" s="244" t="n"/>
      <c r="E3385" s="244" t="n"/>
      <c r="F3385" s="244" t="n"/>
      <c r="G3385" s="244" t="n"/>
      <c r="H3385" s="244" t="n"/>
      <c r="I3385" s="267" t="n"/>
      <c r="J3385" s="268" t="n"/>
      <c r="K3385" s="244" t="n"/>
      <c r="L3385" s="244" t="n"/>
      <c r="M3385" s="259" t="n"/>
      <c r="N3385" s="244" t="n"/>
      <c r="O3385" s="244" t="n"/>
      <c r="P3385" s="244" t="n"/>
      <c r="Q3385" s="244" t="n"/>
      <c r="R3385" s="244" t="n"/>
      <c r="S3385" s="223" t="n"/>
      <c r="T3385" s="244" t="n"/>
      <c r="U3385" s="246" t="n"/>
      <c r="V3385" s="244" t="n"/>
      <c r="W3385" s="244" t="n"/>
      <c r="X3385" s="244" t="n"/>
      <c r="Y3385" s="269" t="n"/>
      <c r="Z3385" s="270" t="n"/>
      <c r="AA3385" s="241" t="n"/>
      <c r="AB3385" s="244" t="n"/>
    </row>
    <row r="3386" ht="15" customHeight="1" s="283">
      <c r="A3386" s="109" t="n"/>
      <c r="B3386" s="222" t="n"/>
      <c r="C3386" s="244" t="n"/>
      <c r="D3386" s="244" t="n"/>
      <c r="E3386" s="244" t="n"/>
      <c r="F3386" s="244" t="n"/>
      <c r="G3386" s="244" t="n"/>
      <c r="H3386" s="244" t="n"/>
      <c r="I3386" s="267" t="n"/>
      <c r="J3386" s="268" t="n"/>
      <c r="K3386" s="244" t="n"/>
      <c r="L3386" s="244" t="n"/>
      <c r="M3386" s="259" t="n"/>
      <c r="N3386" s="244" t="n"/>
      <c r="O3386" s="244" t="n"/>
      <c r="P3386" s="244" t="n"/>
      <c r="Q3386" s="244" t="n"/>
      <c r="R3386" s="244" t="n"/>
      <c r="S3386" s="223" t="n"/>
      <c r="T3386" s="244" t="n"/>
      <c r="U3386" s="246" t="n"/>
      <c r="V3386" s="244" t="n"/>
      <c r="W3386" s="244" t="n"/>
      <c r="X3386" s="244" t="n"/>
      <c r="Y3386" s="269" t="n"/>
      <c r="Z3386" s="270" t="n"/>
      <c r="AA3386" s="241" t="n"/>
      <c r="AB3386" s="244" t="n"/>
    </row>
    <row r="3387" ht="15" customHeight="1" s="283">
      <c r="A3387" s="109" t="n"/>
      <c r="B3387" s="222" t="n"/>
      <c r="C3387" s="244" t="n"/>
      <c r="D3387" s="244" t="n"/>
      <c r="E3387" s="244" t="n"/>
      <c r="F3387" s="244" t="n"/>
      <c r="G3387" s="244" t="n"/>
      <c r="H3387" s="244" t="n"/>
      <c r="I3387" s="267" t="n"/>
      <c r="J3387" s="268" t="n"/>
      <c r="K3387" s="244" t="n"/>
      <c r="L3387" s="244" t="n"/>
      <c r="M3387" s="259" t="n"/>
      <c r="N3387" s="244" t="n"/>
      <c r="O3387" s="244" t="n"/>
      <c r="P3387" s="244" t="n"/>
      <c r="Q3387" s="244" t="n"/>
      <c r="R3387" s="244" t="n"/>
      <c r="S3387" s="223" t="n"/>
      <c r="T3387" s="244" t="n"/>
      <c r="U3387" s="246" t="n"/>
      <c r="V3387" s="244" t="n"/>
      <c r="W3387" s="244" t="n"/>
      <c r="X3387" s="244" t="n"/>
      <c r="Y3387" s="269" t="n"/>
      <c r="Z3387" s="270" t="n"/>
      <c r="AA3387" s="241" t="n"/>
      <c r="AB3387" s="244" t="n"/>
    </row>
    <row r="3388" ht="15" customHeight="1" s="283">
      <c r="A3388" s="109" t="n"/>
      <c r="B3388" s="222" t="n"/>
      <c r="C3388" s="244" t="n"/>
      <c r="D3388" s="244" t="n"/>
      <c r="E3388" s="244" t="n"/>
      <c r="F3388" s="244" t="n"/>
      <c r="G3388" s="244" t="n"/>
      <c r="H3388" s="244" t="n"/>
      <c r="I3388" s="267" t="n"/>
      <c r="J3388" s="268" t="n"/>
      <c r="K3388" s="244" t="n"/>
      <c r="L3388" s="244" t="n"/>
      <c r="M3388" s="259" t="n"/>
      <c r="N3388" s="244" t="n"/>
      <c r="O3388" s="244" t="n"/>
      <c r="P3388" s="244" t="n"/>
      <c r="Q3388" s="244" t="n"/>
      <c r="R3388" s="244" t="n"/>
      <c r="S3388" s="223" t="n"/>
      <c r="T3388" s="244" t="n"/>
      <c r="U3388" s="246" t="n"/>
      <c r="V3388" s="244" t="n"/>
      <c r="W3388" s="244" t="n"/>
      <c r="X3388" s="244" t="n"/>
      <c r="Y3388" s="269" t="n"/>
      <c r="Z3388" s="270" t="n"/>
      <c r="AA3388" s="241" t="n"/>
      <c r="AB3388" s="244" t="n"/>
    </row>
    <row r="3389" ht="15" customHeight="1" s="283">
      <c r="A3389" s="109" t="n"/>
      <c r="B3389" s="222" t="n"/>
      <c r="C3389" s="244" t="n"/>
      <c r="D3389" s="244" t="n"/>
      <c r="E3389" s="244" t="n"/>
      <c r="F3389" s="244" t="n"/>
      <c r="G3389" s="244" t="n"/>
      <c r="H3389" s="244" t="n"/>
      <c r="I3389" s="267" t="n"/>
      <c r="J3389" s="204" t="n"/>
      <c r="K3389" s="244" t="n"/>
      <c r="L3389" s="244" t="n"/>
      <c r="M3389" s="259" t="n"/>
      <c r="N3389" s="244" t="n"/>
      <c r="O3389" s="244" t="n"/>
      <c r="P3389" s="244" t="n"/>
      <c r="Q3389" s="244" t="n"/>
      <c r="R3389" s="244" t="n"/>
      <c r="S3389" s="223" t="n"/>
      <c r="T3389" s="244" t="n"/>
      <c r="U3389" s="246" t="n"/>
      <c r="V3389" s="244" t="n"/>
      <c r="W3389" s="244" t="n"/>
      <c r="X3389" s="244" t="n"/>
      <c r="Y3389" s="269" t="n"/>
      <c r="Z3389" s="270" t="n"/>
      <c r="AA3389" s="241" t="n"/>
      <c r="AB3389" s="244" t="n"/>
    </row>
    <row r="3390" ht="15" customHeight="1" s="283">
      <c r="A3390" s="109" t="n"/>
      <c r="B3390" s="222" t="n"/>
      <c r="C3390" s="244" t="n"/>
      <c r="D3390" s="244" t="n"/>
      <c r="E3390" s="244" t="n"/>
      <c r="F3390" s="244" t="n"/>
      <c r="G3390" s="244" t="n"/>
      <c r="H3390" s="244" t="n"/>
      <c r="I3390" s="267" t="n"/>
      <c r="J3390" s="268" t="n"/>
      <c r="K3390" s="244" t="n"/>
      <c r="L3390" s="244" t="n"/>
      <c r="M3390" s="259" t="n"/>
      <c r="N3390" s="244" t="n"/>
      <c r="O3390" s="244" t="n"/>
      <c r="P3390" s="244" t="n"/>
      <c r="Q3390" s="244" t="n"/>
      <c r="R3390" s="244" t="n"/>
      <c r="S3390" s="223" t="n"/>
      <c r="T3390" s="244" t="n"/>
      <c r="U3390" s="246" t="n"/>
      <c r="V3390" s="244" t="n"/>
      <c r="W3390" s="244" t="n"/>
      <c r="X3390" s="244" t="n"/>
      <c r="Y3390" s="269" t="n"/>
      <c r="Z3390" s="270" t="n"/>
      <c r="AA3390" s="241" t="n"/>
      <c r="AB3390" s="244" t="n"/>
    </row>
    <row r="3391" ht="15" customHeight="1" s="283">
      <c r="A3391" s="109" t="n"/>
      <c r="B3391" s="222" t="n"/>
      <c r="C3391" s="244" t="n"/>
      <c r="D3391" s="244" t="n"/>
      <c r="E3391" s="244" t="n"/>
      <c r="F3391" s="244" t="n"/>
      <c r="G3391" s="244" t="n"/>
      <c r="H3391" s="244" t="n"/>
      <c r="I3391" s="267" t="n"/>
      <c r="J3391" s="204" t="n"/>
      <c r="K3391" s="244" t="n"/>
      <c r="L3391" s="244" t="n"/>
      <c r="M3391" s="259" t="n"/>
      <c r="N3391" s="244" t="n"/>
      <c r="O3391" s="244" t="n"/>
      <c r="P3391" s="244" t="n"/>
      <c r="Q3391" s="244" t="n"/>
      <c r="R3391" s="244" t="n"/>
      <c r="S3391" s="223" t="n"/>
      <c r="T3391" s="244" t="n"/>
      <c r="U3391" s="246" t="n"/>
      <c r="V3391" s="244" t="n"/>
      <c r="W3391" s="244" t="n"/>
      <c r="X3391" s="244" t="n"/>
      <c r="Y3391" s="269" t="n"/>
      <c r="Z3391" s="270" t="n"/>
      <c r="AA3391" s="241" t="n"/>
      <c r="AB3391" s="244" t="n"/>
    </row>
    <row r="3392" ht="15" customHeight="1" s="283">
      <c r="A3392" s="109" t="n"/>
      <c r="B3392" s="222" t="n"/>
      <c r="C3392" s="244" t="n"/>
      <c r="D3392" s="244" t="n"/>
      <c r="E3392" s="244" t="n"/>
      <c r="F3392" s="244" t="n"/>
      <c r="G3392" s="244" t="n"/>
      <c r="H3392" s="244" t="n"/>
      <c r="I3392" s="267" t="n"/>
      <c r="J3392" s="204" t="n"/>
      <c r="K3392" s="244" t="n"/>
      <c r="L3392" s="244" t="n"/>
      <c r="M3392" s="259" t="n"/>
      <c r="N3392" s="244" t="n"/>
      <c r="O3392" s="244" t="n"/>
      <c r="P3392" s="244" t="n"/>
      <c r="Q3392" s="244" t="n"/>
      <c r="R3392" s="244" t="n"/>
      <c r="S3392" s="223" t="n"/>
      <c r="T3392" s="244" t="n"/>
      <c r="U3392" s="246" t="n"/>
      <c r="V3392" s="244" t="n"/>
      <c r="W3392" s="244" t="n"/>
      <c r="X3392" s="244" t="n"/>
      <c r="Y3392" s="269" t="n"/>
      <c r="Z3392" s="270" t="n"/>
      <c r="AA3392" s="241" t="n"/>
      <c r="AB3392" s="244" t="n"/>
    </row>
    <row r="3393" ht="15" customHeight="1" s="283">
      <c r="A3393" s="109" t="n"/>
      <c r="B3393" s="222" t="n"/>
      <c r="C3393" s="244" t="n"/>
      <c r="D3393" s="244" t="n"/>
      <c r="E3393" s="244" t="n"/>
      <c r="F3393" s="244" t="n"/>
      <c r="G3393" s="244" t="n"/>
      <c r="H3393" s="244" t="n"/>
      <c r="I3393" s="267" t="n"/>
      <c r="J3393" s="268" t="n"/>
      <c r="K3393" s="244" t="n"/>
      <c r="L3393" s="244" t="n"/>
      <c r="M3393" s="259" t="n"/>
      <c r="N3393" s="244" t="n"/>
      <c r="O3393" s="244" t="n"/>
      <c r="P3393" s="244" t="n"/>
      <c r="Q3393" s="244" t="n"/>
      <c r="R3393" s="244" t="n"/>
      <c r="S3393" s="223" t="n"/>
      <c r="T3393" s="244" t="n"/>
      <c r="U3393" s="246" t="n"/>
      <c r="V3393" s="244" t="n"/>
      <c r="W3393" s="244" t="n"/>
      <c r="X3393" s="244" t="n"/>
      <c r="Y3393" s="269" t="n"/>
      <c r="Z3393" s="270" t="n"/>
      <c r="AA3393" s="241" t="n"/>
      <c r="AB3393" s="244" t="n"/>
    </row>
    <row r="3394" ht="15" customHeight="1" s="283">
      <c r="A3394" s="109" t="n"/>
      <c r="B3394" s="222" t="n"/>
      <c r="C3394" s="244" t="n"/>
      <c r="D3394" s="244" t="n"/>
      <c r="E3394" s="244" t="n"/>
      <c r="F3394" s="244" t="n"/>
      <c r="G3394" s="244" t="n"/>
      <c r="H3394" s="244" t="n"/>
      <c r="I3394" s="267" t="n"/>
      <c r="J3394" s="268" t="n"/>
      <c r="K3394" s="244" t="n"/>
      <c r="L3394" s="244" t="n"/>
      <c r="M3394" s="259" t="n"/>
      <c r="N3394" s="244" t="n"/>
      <c r="O3394" s="244" t="n"/>
      <c r="P3394" s="244" t="n"/>
      <c r="Q3394" s="244" t="n"/>
      <c r="R3394" s="244" t="n"/>
      <c r="S3394" s="223" t="n"/>
      <c r="T3394" s="244" t="n"/>
      <c r="U3394" s="246" t="n"/>
      <c r="V3394" s="244" t="n"/>
      <c r="W3394" s="244" t="n"/>
      <c r="X3394" s="244" t="n"/>
      <c r="Y3394" s="269" t="n"/>
      <c r="Z3394" s="270" t="n"/>
      <c r="AA3394" s="241" t="n"/>
      <c r="AB3394" s="244" t="n"/>
    </row>
    <row r="3395" ht="15" customHeight="1" s="283">
      <c r="A3395" s="109" t="n"/>
      <c r="B3395" s="222" t="n"/>
      <c r="C3395" s="244" t="n"/>
      <c r="D3395" s="244" t="n"/>
      <c r="E3395" s="244" t="n"/>
      <c r="F3395" s="244" t="n"/>
      <c r="G3395" s="244" t="n"/>
      <c r="H3395" s="244" t="n"/>
      <c r="I3395" s="267" t="n"/>
      <c r="J3395" s="268" t="n"/>
      <c r="K3395" s="244" t="n"/>
      <c r="L3395" s="244" t="n"/>
      <c r="M3395" s="259" t="n"/>
      <c r="N3395" s="244" t="n"/>
      <c r="O3395" s="244" t="n"/>
      <c r="P3395" s="244" t="n"/>
      <c r="Q3395" s="244" t="n"/>
      <c r="R3395" s="244" t="n"/>
      <c r="S3395" s="223" t="n"/>
      <c r="T3395" s="244" t="n"/>
      <c r="U3395" s="246" t="n"/>
      <c r="V3395" s="244" t="n"/>
      <c r="W3395" s="244" t="n"/>
      <c r="X3395" s="244" t="n"/>
      <c r="Y3395" s="269" t="n"/>
      <c r="Z3395" s="270" t="n"/>
      <c r="AA3395" s="241" t="n"/>
      <c r="AB3395" s="244" t="n"/>
    </row>
    <row r="3396" ht="15" customHeight="1" s="283">
      <c r="A3396" s="109" t="n"/>
      <c r="B3396" s="222" t="n"/>
      <c r="C3396" s="244" t="n"/>
      <c r="D3396" s="244" t="n"/>
      <c r="E3396" s="244" t="n"/>
      <c r="F3396" s="244" t="n"/>
      <c r="G3396" s="244" t="n"/>
      <c r="H3396" s="244" t="n"/>
      <c r="I3396" s="267" t="n"/>
      <c r="J3396" s="268" t="n"/>
      <c r="K3396" s="244" t="n"/>
      <c r="L3396" s="244" t="n"/>
      <c r="M3396" s="259" t="n"/>
      <c r="N3396" s="244" t="n"/>
      <c r="O3396" s="244" t="n"/>
      <c r="P3396" s="244" t="n"/>
      <c r="Q3396" s="244" t="n"/>
      <c r="R3396" s="244" t="n"/>
      <c r="S3396" s="223" t="n"/>
      <c r="T3396" s="244" t="n"/>
      <c r="U3396" s="246" t="n"/>
      <c r="V3396" s="244" t="n"/>
      <c r="W3396" s="244" t="n"/>
      <c r="X3396" s="244" t="n"/>
      <c r="Y3396" s="269" t="n"/>
      <c r="Z3396" s="270" t="n"/>
      <c r="AA3396" s="241" t="n"/>
      <c r="AB3396" s="244" t="n"/>
    </row>
    <row r="3397" ht="15" customHeight="1" s="283">
      <c r="A3397" s="109" t="n"/>
      <c r="B3397" s="222" t="n"/>
      <c r="C3397" s="244" t="n"/>
      <c r="D3397" s="244" t="n"/>
      <c r="E3397" s="244" t="n"/>
      <c r="F3397" s="244" t="n"/>
      <c r="G3397" s="244" t="n"/>
      <c r="H3397" s="244" t="n"/>
      <c r="I3397" s="267" t="n"/>
      <c r="J3397" s="268" t="n"/>
      <c r="K3397" s="244" t="n"/>
      <c r="L3397" s="244" t="n"/>
      <c r="M3397" s="259" t="n"/>
      <c r="N3397" s="244" t="n"/>
      <c r="O3397" s="244" t="n"/>
      <c r="P3397" s="244" t="n"/>
      <c r="Q3397" s="244" t="n"/>
      <c r="R3397" s="244" t="n"/>
      <c r="S3397" s="223" t="n"/>
      <c r="T3397" s="244" t="n"/>
      <c r="U3397" s="246" t="n"/>
      <c r="V3397" s="244" t="n"/>
      <c r="W3397" s="244" t="n"/>
      <c r="X3397" s="244" t="n"/>
      <c r="Y3397" s="269" t="n"/>
      <c r="Z3397" s="270" t="n"/>
      <c r="AA3397" s="241" t="n"/>
      <c r="AB3397" s="244" t="n"/>
    </row>
    <row r="3398" ht="15" customHeight="1" s="283">
      <c r="A3398" s="109" t="n"/>
      <c r="B3398" s="222" t="n"/>
      <c r="C3398" s="244" t="n"/>
      <c r="D3398" s="244" t="n"/>
      <c r="E3398" s="244" t="n"/>
      <c r="F3398" s="244" t="n"/>
      <c r="G3398" s="244" t="n"/>
      <c r="H3398" s="244" t="n"/>
      <c r="I3398" s="267" t="n"/>
      <c r="J3398" s="268" t="n"/>
      <c r="K3398" s="244" t="n"/>
      <c r="L3398" s="244" t="n"/>
      <c r="M3398" s="259" t="n"/>
      <c r="N3398" s="244" t="n"/>
      <c r="O3398" s="244" t="n"/>
      <c r="P3398" s="244" t="n"/>
      <c r="Q3398" s="244" t="n"/>
      <c r="R3398" s="244" t="n"/>
      <c r="S3398" s="223" t="n"/>
      <c r="T3398" s="244" t="n"/>
      <c r="U3398" s="246" t="n"/>
      <c r="V3398" s="244" t="n"/>
      <c r="W3398" s="244" t="n"/>
      <c r="X3398" s="244" t="n"/>
      <c r="Y3398" s="269" t="n"/>
      <c r="Z3398" s="270" t="n"/>
      <c r="AA3398" s="241" t="n"/>
      <c r="AB3398" s="244" t="n"/>
    </row>
    <row r="3399" ht="15" customHeight="1" s="283">
      <c r="A3399" s="109" t="n"/>
      <c r="B3399" s="222" t="n"/>
      <c r="C3399" s="244" t="n"/>
      <c r="D3399" s="244" t="n"/>
      <c r="E3399" s="244" t="n"/>
      <c r="F3399" s="244" t="n"/>
      <c r="G3399" s="244" t="n"/>
      <c r="H3399" s="244" t="n"/>
      <c r="I3399" s="267" t="n"/>
      <c r="J3399" s="268" t="n"/>
      <c r="K3399" s="244" t="n"/>
      <c r="L3399" s="244" t="n"/>
      <c r="M3399" s="259" t="n"/>
      <c r="N3399" s="244" t="n"/>
      <c r="O3399" s="244" t="n"/>
      <c r="P3399" s="244" t="n"/>
      <c r="Q3399" s="244" t="n"/>
      <c r="R3399" s="244" t="n"/>
      <c r="S3399" s="223" t="n"/>
      <c r="T3399" s="244" t="n"/>
      <c r="U3399" s="246" t="n"/>
      <c r="V3399" s="244" t="n"/>
      <c r="W3399" s="244" t="n"/>
      <c r="X3399" s="244" t="n"/>
      <c r="Y3399" s="269" t="n"/>
      <c r="Z3399" s="270" t="n"/>
      <c r="AA3399" s="241" t="n"/>
      <c r="AB3399" s="244" t="n"/>
    </row>
    <row r="3400" ht="15" customHeight="1" s="283">
      <c r="A3400" s="109" t="n"/>
      <c r="B3400" s="222" t="n"/>
      <c r="C3400" s="244" t="n"/>
      <c r="D3400" s="244" t="n"/>
      <c r="E3400" s="244" t="n"/>
      <c r="F3400" s="244" t="n"/>
      <c r="G3400" s="244" t="n"/>
      <c r="H3400" s="244" t="n"/>
      <c r="I3400" s="267" t="n"/>
      <c r="J3400" s="268" t="n"/>
      <c r="K3400" s="244" t="n"/>
      <c r="L3400" s="244" t="n"/>
      <c r="M3400" s="259" t="n"/>
      <c r="N3400" s="244" t="n"/>
      <c r="O3400" s="244" t="n"/>
      <c r="P3400" s="244" t="n"/>
      <c r="Q3400" s="244" t="n"/>
      <c r="R3400" s="244" t="n"/>
      <c r="S3400" s="223" t="n"/>
      <c r="T3400" s="244" t="n"/>
      <c r="U3400" s="246" t="n"/>
      <c r="V3400" s="244" t="n"/>
      <c r="W3400" s="244" t="n"/>
      <c r="X3400" s="244" t="n"/>
      <c r="Y3400" s="269" t="n"/>
      <c r="Z3400" s="270" t="n"/>
      <c r="AA3400" s="241" t="n"/>
      <c r="AB3400" s="244" t="n"/>
    </row>
    <row r="3401" ht="15" customHeight="1" s="283">
      <c r="A3401" s="109" t="n"/>
      <c r="B3401" s="222" t="n"/>
      <c r="C3401" s="244" t="n"/>
      <c r="D3401" s="244" t="n"/>
      <c r="E3401" s="244" t="n"/>
      <c r="F3401" s="244" t="n"/>
      <c r="G3401" s="244" t="n"/>
      <c r="H3401" s="244" t="n"/>
      <c r="I3401" s="267" t="n"/>
      <c r="J3401" s="268" t="n"/>
      <c r="K3401" s="244" t="n"/>
      <c r="L3401" s="244" t="n"/>
      <c r="M3401" s="259" t="n"/>
      <c r="N3401" s="244" t="n"/>
      <c r="O3401" s="244" t="n"/>
      <c r="P3401" s="244" t="n"/>
      <c r="Q3401" s="244" t="n"/>
      <c r="R3401" s="244" t="n"/>
      <c r="S3401" s="223" t="n"/>
      <c r="T3401" s="244" t="n"/>
      <c r="U3401" s="246" t="n"/>
      <c r="V3401" s="244" t="n"/>
      <c r="W3401" s="244" t="n"/>
      <c r="X3401" s="244" t="n"/>
      <c r="Y3401" s="269" t="n"/>
      <c r="Z3401" s="270" t="n"/>
      <c r="AA3401" s="241" t="n"/>
      <c r="AB3401" s="244" t="n"/>
    </row>
    <row r="3402" ht="15" customHeight="1" s="283">
      <c r="A3402" s="109" t="n"/>
      <c r="B3402" s="222" t="n"/>
      <c r="C3402" s="244" t="n"/>
      <c r="D3402" s="244" t="n"/>
      <c r="E3402" s="244" t="n"/>
      <c r="F3402" s="244" t="n"/>
      <c r="G3402" s="244" t="n"/>
      <c r="H3402" s="244" t="n"/>
      <c r="I3402" s="267" t="n"/>
      <c r="J3402" s="268" t="n"/>
      <c r="K3402" s="244" t="n"/>
      <c r="L3402" s="244" t="n"/>
      <c r="M3402" s="259" t="n"/>
      <c r="N3402" s="244" t="n"/>
      <c r="O3402" s="244" t="n"/>
      <c r="P3402" s="244" t="n"/>
      <c r="Q3402" s="244" t="n"/>
      <c r="R3402" s="244" t="n"/>
      <c r="S3402" s="223" t="n"/>
      <c r="T3402" s="244" t="n"/>
      <c r="U3402" s="246" t="n"/>
      <c r="V3402" s="244" t="n"/>
      <c r="W3402" s="244" t="n"/>
      <c r="X3402" s="244" t="n"/>
      <c r="Y3402" s="269" t="n"/>
      <c r="Z3402" s="270" t="n"/>
      <c r="AA3402" s="241" t="n"/>
      <c r="AB3402" s="244" t="n"/>
    </row>
    <row r="3403" ht="15" customHeight="1" s="283">
      <c r="A3403" s="109" t="n"/>
      <c r="B3403" s="222" t="n"/>
      <c r="C3403" s="244" t="n"/>
      <c r="D3403" s="244" t="n"/>
      <c r="E3403" s="244" t="n"/>
      <c r="F3403" s="244" t="n"/>
      <c r="G3403" s="244" t="n"/>
      <c r="H3403" s="244" t="n"/>
      <c r="I3403" s="267" t="n"/>
      <c r="J3403" s="268" t="n"/>
      <c r="K3403" s="244" t="n"/>
      <c r="L3403" s="244" t="n"/>
      <c r="M3403" s="259" t="n"/>
      <c r="N3403" s="244" t="n"/>
      <c r="O3403" s="244" t="n"/>
      <c r="P3403" s="244" t="n"/>
      <c r="Q3403" s="244" t="n"/>
      <c r="R3403" s="244" t="n"/>
      <c r="S3403" s="223" t="n"/>
      <c r="T3403" s="244" t="n"/>
      <c r="U3403" s="246" t="n"/>
      <c r="V3403" s="244" t="n"/>
      <c r="W3403" s="244" t="n"/>
      <c r="X3403" s="244" t="n"/>
      <c r="Y3403" s="269" t="n"/>
      <c r="Z3403" s="270" t="n"/>
      <c r="AA3403" s="241" t="n"/>
      <c r="AB3403" s="244" t="n"/>
    </row>
    <row r="3404" ht="15" customHeight="1" s="283">
      <c r="A3404" s="109" t="n"/>
      <c r="B3404" s="222" t="n"/>
      <c r="C3404" s="244" t="n"/>
      <c r="D3404" s="244" t="n"/>
      <c r="E3404" s="244" t="n"/>
      <c r="F3404" s="244" t="n"/>
      <c r="G3404" s="244" t="n"/>
      <c r="H3404" s="244" t="n"/>
      <c r="I3404" s="267" t="n"/>
      <c r="J3404" s="268" t="n"/>
      <c r="K3404" s="244" t="n"/>
      <c r="L3404" s="244" t="n"/>
      <c r="M3404" s="259" t="n"/>
      <c r="N3404" s="244" t="n"/>
      <c r="O3404" s="244" t="n"/>
      <c r="P3404" s="244" t="n"/>
      <c r="Q3404" s="244" t="n"/>
      <c r="R3404" s="244" t="n"/>
      <c r="S3404" s="223" t="n"/>
      <c r="T3404" s="244" t="n"/>
      <c r="U3404" s="246" t="n"/>
      <c r="V3404" s="244" t="n"/>
      <c r="W3404" s="244" t="n"/>
      <c r="X3404" s="244" t="n"/>
      <c r="Y3404" s="269" t="n"/>
      <c r="Z3404" s="270" t="n"/>
      <c r="AA3404" s="241" t="n"/>
      <c r="AB3404" s="244" t="n"/>
    </row>
    <row r="3405" ht="15" customHeight="1" s="283">
      <c r="A3405" s="109" t="n"/>
      <c r="B3405" s="222" t="n"/>
      <c r="C3405" s="244" t="n"/>
      <c r="D3405" s="244" t="n"/>
      <c r="E3405" s="244" t="n"/>
      <c r="F3405" s="244" t="n"/>
      <c r="G3405" s="244" t="n"/>
      <c r="H3405" s="244" t="n"/>
      <c r="I3405" s="267" t="n"/>
      <c r="J3405" s="268" t="n"/>
      <c r="K3405" s="244" t="n"/>
      <c r="L3405" s="244" t="n"/>
      <c r="M3405" s="259" t="n"/>
      <c r="N3405" s="244" t="n"/>
      <c r="O3405" s="244" t="n"/>
      <c r="P3405" s="244" t="n"/>
      <c r="Q3405" s="244" t="n"/>
      <c r="R3405" s="244" t="n"/>
      <c r="S3405" s="223" t="n"/>
      <c r="T3405" s="244" t="n"/>
      <c r="U3405" s="246" t="n"/>
      <c r="V3405" s="244" t="n"/>
      <c r="W3405" s="244" t="n"/>
      <c r="X3405" s="244" t="n"/>
      <c r="Y3405" s="269" t="n"/>
      <c r="Z3405" s="270" t="n"/>
      <c r="AA3405" s="241" t="n"/>
      <c r="AB3405" s="244" t="n"/>
    </row>
    <row r="3406" ht="15" customHeight="1" s="283">
      <c r="A3406" s="109" t="n"/>
      <c r="B3406" s="222" t="n"/>
      <c r="C3406" s="244" t="n"/>
      <c r="D3406" s="244" t="n"/>
      <c r="E3406" s="244" t="n"/>
      <c r="F3406" s="244" t="n"/>
      <c r="G3406" s="244" t="n"/>
      <c r="H3406" s="244" t="n"/>
      <c r="I3406" s="267" t="n"/>
      <c r="J3406" s="268" t="n"/>
      <c r="K3406" s="244" t="n"/>
      <c r="L3406" s="244" t="n"/>
      <c r="M3406" s="259" t="n"/>
      <c r="N3406" s="244" t="n"/>
      <c r="O3406" s="244" t="n"/>
      <c r="P3406" s="244" t="n"/>
      <c r="Q3406" s="244" t="n"/>
      <c r="R3406" s="244" t="n"/>
      <c r="S3406" s="223" t="n"/>
      <c r="T3406" s="244" t="n"/>
      <c r="U3406" s="246" t="n"/>
      <c r="V3406" s="244" t="n"/>
      <c r="W3406" s="244" t="n"/>
      <c r="X3406" s="244" t="n"/>
      <c r="Y3406" s="269" t="n"/>
      <c r="Z3406" s="270" t="n"/>
      <c r="AA3406" s="241" t="n"/>
      <c r="AB3406" s="244" t="n"/>
    </row>
    <row r="3407" ht="15" customHeight="1" s="283">
      <c r="A3407" s="109" t="n"/>
      <c r="B3407" s="222" t="n"/>
      <c r="C3407" s="244" t="n"/>
      <c r="D3407" s="244" t="n"/>
      <c r="E3407" s="244" t="n"/>
      <c r="F3407" s="244" t="n"/>
      <c r="G3407" s="244" t="n"/>
      <c r="H3407" s="244" t="n"/>
      <c r="I3407" s="267" t="n"/>
      <c r="J3407" s="268" t="n"/>
      <c r="K3407" s="244" t="n"/>
      <c r="L3407" s="244" t="n"/>
      <c r="M3407" s="259" t="n"/>
      <c r="N3407" s="244" t="n"/>
      <c r="O3407" s="244" t="n"/>
      <c r="P3407" s="244" t="n"/>
      <c r="Q3407" s="244" t="n"/>
      <c r="R3407" s="244" t="n"/>
      <c r="S3407" s="223" t="n"/>
      <c r="T3407" s="244" t="n"/>
      <c r="U3407" s="246" t="n"/>
      <c r="V3407" s="244" t="n"/>
      <c r="W3407" s="244" t="n"/>
      <c r="X3407" s="244" t="n"/>
      <c r="Y3407" s="269" t="n"/>
      <c r="Z3407" s="270" t="n"/>
      <c r="AA3407" s="241" t="n"/>
      <c r="AB3407" s="244" t="n"/>
    </row>
    <row r="3408" ht="15" customHeight="1" s="283">
      <c r="A3408" s="109" t="n"/>
      <c r="B3408" s="222" t="n"/>
      <c r="C3408" s="244" t="n"/>
      <c r="D3408" s="244" t="n"/>
      <c r="E3408" s="244" t="n"/>
      <c r="F3408" s="244" t="n"/>
      <c r="G3408" s="244" t="n"/>
      <c r="H3408" s="244" t="n"/>
      <c r="I3408" s="267" t="n"/>
      <c r="J3408" s="268" t="n"/>
      <c r="K3408" s="244" t="n"/>
      <c r="L3408" s="244" t="n"/>
      <c r="M3408" s="259" t="n"/>
      <c r="N3408" s="244" t="n"/>
      <c r="O3408" s="244" t="n"/>
      <c r="P3408" s="244" t="n"/>
      <c r="Q3408" s="244" t="n"/>
      <c r="R3408" s="244" t="n"/>
      <c r="S3408" s="223" t="n"/>
      <c r="T3408" s="244" t="n"/>
      <c r="U3408" s="246" t="n"/>
      <c r="V3408" s="244" t="n"/>
      <c r="W3408" s="244" t="n"/>
      <c r="X3408" s="244" t="n"/>
      <c r="Y3408" s="269" t="n"/>
      <c r="Z3408" s="270" t="n"/>
      <c r="AA3408" s="241" t="n"/>
      <c r="AB3408" s="244" t="n"/>
    </row>
    <row r="3409" ht="15" customHeight="1" s="283">
      <c r="A3409" s="109" t="n"/>
      <c r="B3409" s="222" t="n"/>
      <c r="C3409" s="244" t="n"/>
      <c r="D3409" s="244" t="n"/>
      <c r="E3409" s="244" t="n"/>
      <c r="F3409" s="244" t="n"/>
      <c r="G3409" s="244" t="n"/>
      <c r="H3409" s="244" t="n"/>
      <c r="I3409" s="267" t="n"/>
      <c r="J3409" s="268" t="n"/>
      <c r="K3409" s="244" t="n"/>
      <c r="L3409" s="244" t="n"/>
      <c r="M3409" s="259" t="n"/>
      <c r="N3409" s="244" t="n"/>
      <c r="O3409" s="244" t="n"/>
      <c r="P3409" s="244" t="n"/>
      <c r="Q3409" s="244" t="n"/>
      <c r="R3409" s="244" t="n"/>
      <c r="S3409" s="223" t="n"/>
      <c r="T3409" s="244" t="n"/>
      <c r="U3409" s="246" t="n"/>
      <c r="V3409" s="244" t="n"/>
      <c r="W3409" s="244" t="n"/>
      <c r="X3409" s="244" t="n"/>
      <c r="Y3409" s="269" t="n"/>
      <c r="Z3409" s="270" t="n"/>
      <c r="AA3409" s="241" t="n"/>
      <c r="AB3409" s="244" t="n"/>
    </row>
    <row r="3410" ht="15" customHeight="1" s="283">
      <c r="A3410" s="109" t="n"/>
      <c r="B3410" s="222" t="n"/>
      <c r="C3410" s="244" t="n"/>
      <c r="D3410" s="244" t="n"/>
      <c r="E3410" s="244" t="n"/>
      <c r="F3410" s="244" t="n"/>
      <c r="G3410" s="244" t="n"/>
      <c r="H3410" s="244" t="n"/>
      <c r="I3410" s="267" t="n"/>
      <c r="J3410" s="268" t="n"/>
      <c r="K3410" s="244" t="n"/>
      <c r="L3410" s="244" t="n"/>
      <c r="M3410" s="259" t="n"/>
      <c r="N3410" s="244" t="n"/>
      <c r="O3410" s="244" t="n"/>
      <c r="P3410" s="244" t="n"/>
      <c r="Q3410" s="244" t="n"/>
      <c r="R3410" s="244" t="n"/>
      <c r="S3410" s="223" t="n"/>
      <c r="T3410" s="244" t="n"/>
      <c r="U3410" s="246" t="n"/>
      <c r="V3410" s="244" t="n"/>
      <c r="W3410" s="244" t="n"/>
      <c r="X3410" s="244" t="n"/>
      <c r="Y3410" s="269" t="n"/>
      <c r="Z3410" s="270" t="n"/>
      <c r="AA3410" s="241" t="n"/>
      <c r="AB3410" s="244" t="n"/>
    </row>
    <row r="3411" ht="15" customHeight="1" s="283">
      <c r="A3411" s="109" t="n"/>
      <c r="B3411" s="222" t="n"/>
      <c r="C3411" s="244" t="n"/>
      <c r="D3411" s="244" t="n"/>
      <c r="E3411" s="244" t="n"/>
      <c r="F3411" s="244" t="n"/>
      <c r="G3411" s="244" t="n"/>
      <c r="H3411" s="244" t="n"/>
      <c r="I3411" s="267" t="n"/>
      <c r="J3411" s="268" t="n"/>
      <c r="K3411" s="244" t="n"/>
      <c r="L3411" s="244" t="n"/>
      <c r="M3411" s="259" t="n"/>
      <c r="N3411" s="244" t="n"/>
      <c r="O3411" s="244" t="n"/>
      <c r="P3411" s="244" t="n"/>
      <c r="Q3411" s="244" t="n"/>
      <c r="R3411" s="244" t="n"/>
      <c r="S3411" s="223" t="n"/>
      <c r="T3411" s="244" t="n"/>
      <c r="U3411" s="246" t="n"/>
      <c r="V3411" s="244" t="n"/>
      <c r="W3411" s="244" t="n"/>
      <c r="X3411" s="244" t="n"/>
      <c r="Y3411" s="269" t="n"/>
      <c r="Z3411" s="270" t="n"/>
      <c r="AA3411" s="241" t="n"/>
      <c r="AB3411" s="244" t="n"/>
    </row>
    <row r="3412" ht="15" customHeight="1" s="283">
      <c r="A3412" s="109" t="n"/>
      <c r="B3412" s="222" t="n"/>
      <c r="C3412" s="244" t="n"/>
      <c r="D3412" s="244" t="n"/>
      <c r="E3412" s="244" t="n"/>
      <c r="F3412" s="244" t="n"/>
      <c r="G3412" s="244" t="n"/>
      <c r="H3412" s="244" t="n"/>
      <c r="I3412" s="267" t="n"/>
      <c r="J3412" s="268" t="n"/>
      <c r="K3412" s="244" t="n"/>
      <c r="L3412" s="244" t="n"/>
      <c r="M3412" s="259" t="n"/>
      <c r="N3412" s="244" t="n"/>
      <c r="O3412" s="244" t="n"/>
      <c r="P3412" s="244" t="n"/>
      <c r="Q3412" s="244" t="n"/>
      <c r="R3412" s="244" t="n"/>
      <c r="S3412" s="223" t="n"/>
      <c r="T3412" s="244" t="n"/>
      <c r="U3412" s="246" t="n"/>
      <c r="V3412" s="244" t="n"/>
      <c r="W3412" s="244" t="n"/>
      <c r="X3412" s="244" t="n"/>
      <c r="Y3412" s="269" t="n"/>
      <c r="Z3412" s="270" t="n"/>
      <c r="AA3412" s="241" t="n"/>
      <c r="AB3412" s="244" t="n"/>
    </row>
    <row r="3413" ht="15" customHeight="1" s="283">
      <c r="A3413" s="109" t="n"/>
      <c r="B3413" s="222" t="n"/>
      <c r="C3413" s="244" t="n"/>
      <c r="D3413" s="244" t="n"/>
      <c r="E3413" s="244" t="n"/>
      <c r="F3413" s="244" t="n"/>
      <c r="G3413" s="244" t="n"/>
      <c r="H3413" s="244" t="n"/>
      <c r="I3413" s="267" t="n"/>
      <c r="J3413" s="268" t="n"/>
      <c r="K3413" s="244" t="n"/>
      <c r="L3413" s="244" t="n"/>
      <c r="M3413" s="259" t="n"/>
      <c r="N3413" s="244" t="n"/>
      <c r="O3413" s="244" t="n"/>
      <c r="P3413" s="244" t="n"/>
      <c r="Q3413" s="244" t="n"/>
      <c r="R3413" s="244" t="n"/>
      <c r="S3413" s="223" t="n"/>
      <c r="T3413" s="244" t="n"/>
      <c r="U3413" s="246" t="n"/>
      <c r="V3413" s="244" t="n"/>
      <c r="W3413" s="244" t="n"/>
      <c r="X3413" s="244" t="n"/>
      <c r="Y3413" s="269" t="n"/>
      <c r="Z3413" s="270" t="n"/>
      <c r="AA3413" s="241" t="n"/>
      <c r="AB3413" s="244" t="n"/>
    </row>
    <row r="3414" ht="15" customHeight="1" s="283">
      <c r="A3414" s="109" t="n"/>
      <c r="B3414" s="222" t="n"/>
      <c r="C3414" s="244" t="n"/>
      <c r="D3414" s="244" t="n"/>
      <c r="E3414" s="244" t="n"/>
      <c r="F3414" s="244" t="n"/>
      <c r="G3414" s="244" t="n"/>
      <c r="H3414" s="244" t="n"/>
      <c r="I3414" s="267" t="n"/>
      <c r="J3414" s="268" t="n"/>
      <c r="K3414" s="244" t="n"/>
      <c r="L3414" s="244" t="n"/>
      <c r="M3414" s="259" t="n"/>
      <c r="N3414" s="244" t="n"/>
      <c r="O3414" s="244" t="n"/>
      <c r="P3414" s="244" t="n"/>
      <c r="Q3414" s="244" t="n"/>
      <c r="R3414" s="244" t="n"/>
      <c r="S3414" s="223" t="n"/>
      <c r="T3414" s="244" t="n"/>
      <c r="U3414" s="246" t="n"/>
      <c r="V3414" s="244" t="n"/>
      <c r="W3414" s="244" t="n"/>
      <c r="X3414" s="244" t="n"/>
      <c r="Y3414" s="269" t="n"/>
      <c r="Z3414" s="270" t="n"/>
      <c r="AA3414" s="241" t="n"/>
      <c r="AB3414" s="244" t="n"/>
    </row>
    <row r="3415" ht="15" customHeight="1" s="283">
      <c r="A3415" s="109" t="n"/>
      <c r="B3415" s="222" t="n"/>
      <c r="C3415" s="244" t="n"/>
      <c r="D3415" s="244" t="n"/>
      <c r="E3415" s="244" t="n"/>
      <c r="F3415" s="244" t="n"/>
      <c r="G3415" s="244" t="n"/>
      <c r="H3415" s="244" t="n"/>
      <c r="I3415" s="267" t="n"/>
      <c r="J3415" s="268" t="n"/>
      <c r="K3415" s="244" t="n"/>
      <c r="L3415" s="244" t="n"/>
      <c r="M3415" s="259" t="n"/>
      <c r="N3415" s="244" t="n"/>
      <c r="O3415" s="244" t="n"/>
      <c r="P3415" s="244" t="n"/>
      <c r="Q3415" s="244" t="n"/>
      <c r="R3415" s="244" t="n"/>
      <c r="S3415" s="223" t="n"/>
      <c r="T3415" s="244" t="n"/>
      <c r="U3415" s="246" t="n"/>
      <c r="V3415" s="244" t="n"/>
      <c r="W3415" s="244" t="n"/>
      <c r="X3415" s="244" t="n"/>
      <c r="Y3415" s="269" t="n"/>
      <c r="Z3415" s="270" t="n"/>
      <c r="AA3415" s="241" t="n"/>
      <c r="AB3415" s="244" t="n"/>
    </row>
    <row r="3416" ht="15" customHeight="1" s="283">
      <c r="A3416" s="109" t="n"/>
      <c r="B3416" s="222" t="n"/>
      <c r="C3416" s="244" t="n"/>
      <c r="D3416" s="244" t="n"/>
      <c r="E3416" s="244" t="n"/>
      <c r="F3416" s="244" t="n"/>
      <c r="G3416" s="244" t="n"/>
      <c r="H3416" s="244" t="n"/>
      <c r="I3416" s="267" t="n"/>
      <c r="J3416" s="268" t="n"/>
      <c r="K3416" s="244" t="n"/>
      <c r="L3416" s="244" t="n"/>
      <c r="M3416" s="259" t="n"/>
      <c r="N3416" s="244" t="n"/>
      <c r="O3416" s="244" t="n"/>
      <c r="P3416" s="244" t="n"/>
      <c r="Q3416" s="244" t="n"/>
      <c r="R3416" s="244" t="n"/>
      <c r="S3416" s="223" t="n"/>
      <c r="T3416" s="244" t="n"/>
      <c r="U3416" s="246" t="n"/>
      <c r="V3416" s="244" t="n"/>
      <c r="W3416" s="244" t="n"/>
      <c r="X3416" s="244" t="n"/>
      <c r="Y3416" s="269" t="n"/>
      <c r="Z3416" s="270" t="n"/>
      <c r="AA3416" s="241" t="n"/>
      <c r="AB3416" s="244" t="n"/>
    </row>
    <row r="3417" ht="15" customHeight="1" s="283">
      <c r="A3417" s="109" t="n"/>
      <c r="B3417" s="222" t="n"/>
      <c r="C3417" s="244" t="n"/>
      <c r="D3417" s="244" t="n"/>
      <c r="E3417" s="244" t="n"/>
      <c r="F3417" s="244" t="n"/>
      <c r="G3417" s="244" t="n"/>
      <c r="H3417" s="244" t="n"/>
      <c r="I3417" s="267" t="n"/>
      <c r="J3417" s="268" t="n"/>
      <c r="K3417" s="244" t="n"/>
      <c r="L3417" s="244" t="n"/>
      <c r="M3417" s="259" t="n"/>
      <c r="N3417" s="244" t="n"/>
      <c r="O3417" s="244" t="n"/>
      <c r="P3417" s="244" t="n"/>
      <c r="Q3417" s="244" t="n"/>
      <c r="R3417" s="244" t="n"/>
      <c r="S3417" s="223" t="n"/>
      <c r="T3417" s="244" t="n"/>
      <c r="U3417" s="246" t="n"/>
      <c r="V3417" s="244" t="n"/>
      <c r="W3417" s="244" t="n"/>
      <c r="X3417" s="244" t="n"/>
      <c r="Y3417" s="269" t="n"/>
      <c r="Z3417" s="270" t="n"/>
      <c r="AA3417" s="241" t="n"/>
      <c r="AB3417" s="244" t="n"/>
    </row>
    <row r="3418" ht="15" customHeight="1" s="283">
      <c r="A3418" s="109" t="n"/>
      <c r="B3418" s="222" t="n"/>
      <c r="C3418" s="244" t="n"/>
      <c r="D3418" s="244" t="n"/>
      <c r="E3418" s="244" t="n"/>
      <c r="F3418" s="244" t="n"/>
      <c r="G3418" s="244" t="n"/>
      <c r="H3418" s="244" t="n"/>
      <c r="I3418" s="267" t="n"/>
      <c r="J3418" s="268" t="n"/>
      <c r="K3418" s="244" t="n"/>
      <c r="L3418" s="244" t="n"/>
      <c r="M3418" s="259" t="n"/>
      <c r="N3418" s="244" t="n"/>
      <c r="O3418" s="244" t="n"/>
      <c r="P3418" s="244" t="n"/>
      <c r="Q3418" s="244" t="n"/>
      <c r="R3418" s="244" t="n"/>
      <c r="S3418" s="223" t="n"/>
      <c r="T3418" s="244" t="n"/>
      <c r="U3418" s="246" t="n"/>
      <c r="V3418" s="244" t="n"/>
      <c r="W3418" s="244" t="n"/>
      <c r="X3418" s="244" t="n"/>
      <c r="Y3418" s="269" t="n"/>
      <c r="Z3418" s="270" t="n"/>
      <c r="AA3418" s="241" t="n"/>
      <c r="AB3418" s="244" t="n"/>
    </row>
    <row r="3419" ht="15" customHeight="1" s="283">
      <c r="A3419" s="109" t="n"/>
      <c r="B3419" s="222" t="n"/>
      <c r="C3419" s="244" t="n"/>
      <c r="D3419" s="244" t="n"/>
      <c r="E3419" s="244" t="n"/>
      <c r="F3419" s="244" t="n"/>
      <c r="G3419" s="244" t="n"/>
      <c r="H3419" s="244" t="n"/>
      <c r="I3419" s="267" t="n"/>
      <c r="J3419" s="268" t="n"/>
      <c r="K3419" s="244" t="n"/>
      <c r="L3419" s="244" t="n"/>
      <c r="M3419" s="259" t="n"/>
      <c r="N3419" s="244" t="n"/>
      <c r="O3419" s="244" t="n"/>
      <c r="P3419" s="244" t="n"/>
      <c r="Q3419" s="244" t="n"/>
      <c r="R3419" s="244" t="n"/>
      <c r="S3419" s="223" t="n"/>
      <c r="T3419" s="244" t="n"/>
      <c r="U3419" s="246" t="n"/>
      <c r="V3419" s="244" t="n"/>
      <c r="W3419" s="244" t="n"/>
      <c r="X3419" s="244" t="n"/>
      <c r="Y3419" s="269" t="n"/>
      <c r="Z3419" s="270" t="n"/>
      <c r="AA3419" s="241" t="n"/>
      <c r="AB3419" s="244" t="n"/>
    </row>
    <row r="3420" ht="15" customHeight="1" s="283">
      <c r="A3420" s="109" t="n"/>
      <c r="B3420" s="222" t="n"/>
      <c r="C3420" s="244" t="n"/>
      <c r="D3420" s="244" t="n"/>
      <c r="E3420" s="244" t="n"/>
      <c r="F3420" s="244" t="n"/>
      <c r="G3420" s="244" t="n"/>
      <c r="H3420" s="244" t="n"/>
      <c r="I3420" s="267" t="n"/>
      <c r="J3420" s="268" t="n"/>
      <c r="K3420" s="244" t="n"/>
      <c r="L3420" s="244" t="n"/>
      <c r="M3420" s="259" t="n"/>
      <c r="N3420" s="244" t="n"/>
      <c r="O3420" s="244" t="n"/>
      <c r="P3420" s="244" t="n"/>
      <c r="Q3420" s="244" t="n"/>
      <c r="R3420" s="244" t="n"/>
      <c r="S3420" s="223" t="n"/>
      <c r="T3420" s="244" t="n"/>
      <c r="U3420" s="246" t="n"/>
      <c r="V3420" s="244" t="n"/>
      <c r="W3420" s="244" t="n"/>
      <c r="X3420" s="244" t="n"/>
      <c r="Y3420" s="269" t="n"/>
      <c r="Z3420" s="270" t="n"/>
      <c r="AA3420" s="241" t="n"/>
      <c r="AB3420" s="244" t="n"/>
    </row>
    <row r="3421" ht="15" customHeight="1" s="283">
      <c r="A3421" s="109" t="n"/>
      <c r="B3421" s="222" t="n"/>
      <c r="C3421" s="244" t="n"/>
      <c r="D3421" s="244" t="n"/>
      <c r="E3421" s="244" t="n"/>
      <c r="F3421" s="244" t="n"/>
      <c r="G3421" s="244" t="n"/>
      <c r="H3421" s="244" t="n"/>
      <c r="I3421" s="267" t="n"/>
      <c r="J3421" s="268" t="n"/>
      <c r="K3421" s="244" t="n"/>
      <c r="L3421" s="244" t="n"/>
      <c r="M3421" s="259" t="n"/>
      <c r="N3421" s="244" t="n"/>
      <c r="O3421" s="244" t="n"/>
      <c r="P3421" s="244" t="n"/>
      <c r="Q3421" s="244" t="n"/>
      <c r="R3421" s="244" t="n"/>
      <c r="S3421" s="223" t="n"/>
      <c r="T3421" s="244" t="n"/>
      <c r="U3421" s="246" t="n"/>
      <c r="V3421" s="244" t="n"/>
      <c r="W3421" s="244" t="n"/>
      <c r="X3421" s="244" t="n"/>
      <c r="Y3421" s="269" t="n"/>
      <c r="Z3421" s="270" t="n"/>
      <c r="AA3421" s="241" t="n"/>
      <c r="AB3421" s="244" t="n"/>
    </row>
    <row r="3422" ht="15" customHeight="1" s="283">
      <c r="A3422" s="109" t="n"/>
      <c r="B3422" s="222" t="n"/>
      <c r="C3422" s="244" t="n"/>
      <c r="D3422" s="244" t="n"/>
      <c r="E3422" s="244" t="n"/>
      <c r="F3422" s="244" t="n"/>
      <c r="G3422" s="244" t="n"/>
      <c r="H3422" s="244" t="n"/>
      <c r="I3422" s="267" t="n"/>
      <c r="J3422" s="268" t="n"/>
      <c r="K3422" s="244" t="n"/>
      <c r="L3422" s="244" t="n"/>
      <c r="M3422" s="259" t="n"/>
      <c r="N3422" s="244" t="n"/>
      <c r="O3422" s="244" t="n"/>
      <c r="P3422" s="244" t="n"/>
      <c r="Q3422" s="244" t="n"/>
      <c r="R3422" s="244" t="n"/>
      <c r="S3422" s="223" t="n"/>
      <c r="T3422" s="244" t="n"/>
      <c r="U3422" s="246" t="n"/>
      <c r="V3422" s="244" t="n"/>
      <c r="W3422" s="244" t="n"/>
      <c r="X3422" s="244" t="n"/>
      <c r="Y3422" s="269" t="n"/>
      <c r="Z3422" s="270" t="n"/>
      <c r="AA3422" s="241" t="n"/>
      <c r="AB3422" s="244" t="n"/>
    </row>
    <row r="3423" ht="15" customHeight="1" s="283">
      <c r="A3423" s="109" t="n"/>
      <c r="B3423" s="222" t="n"/>
      <c r="C3423" s="244" t="n"/>
      <c r="D3423" s="244" t="n"/>
      <c r="E3423" s="244" t="n"/>
      <c r="F3423" s="244" t="n"/>
      <c r="G3423" s="244" t="n"/>
      <c r="H3423" s="244" t="n"/>
      <c r="I3423" s="267" t="n"/>
      <c r="J3423" s="268" t="n"/>
      <c r="K3423" s="244" t="n"/>
      <c r="L3423" s="244" t="n"/>
      <c r="M3423" s="259" t="n"/>
      <c r="N3423" s="244" t="n"/>
      <c r="O3423" s="244" t="n"/>
      <c r="P3423" s="244" t="n"/>
      <c r="Q3423" s="244" t="n"/>
      <c r="R3423" s="244" t="n"/>
      <c r="S3423" s="223" t="n"/>
      <c r="T3423" s="244" t="n"/>
      <c r="U3423" s="246" t="n"/>
      <c r="V3423" s="244" t="n"/>
      <c r="W3423" s="244" t="n"/>
      <c r="X3423" s="244" t="n"/>
      <c r="Y3423" s="269" t="n"/>
      <c r="Z3423" s="270" t="n"/>
      <c r="AA3423" s="241" t="n"/>
      <c r="AB3423" s="244" t="n"/>
    </row>
    <row r="3424" ht="15" customHeight="1" s="283">
      <c r="A3424" s="109" t="n"/>
      <c r="B3424" s="222" t="n"/>
      <c r="C3424" s="244" t="n"/>
      <c r="D3424" s="244" t="n"/>
      <c r="E3424" s="244" t="n"/>
      <c r="F3424" s="244" t="n"/>
      <c r="G3424" s="244" t="n"/>
      <c r="H3424" s="244" t="n"/>
      <c r="I3424" s="267" t="n"/>
      <c r="J3424" s="268" t="n"/>
      <c r="K3424" s="244" t="n"/>
      <c r="L3424" s="244" t="n"/>
      <c r="M3424" s="259" t="n"/>
      <c r="N3424" s="244" t="n"/>
      <c r="O3424" s="244" t="n"/>
      <c r="P3424" s="244" t="n"/>
      <c r="Q3424" s="244" t="n"/>
      <c r="R3424" s="244" t="n"/>
      <c r="S3424" s="223" t="n"/>
      <c r="T3424" s="244" t="n"/>
      <c r="U3424" s="246" t="n"/>
      <c r="V3424" s="244" t="n"/>
      <c r="W3424" s="244" t="n"/>
      <c r="X3424" s="244" t="n"/>
      <c r="Y3424" s="269" t="n"/>
      <c r="Z3424" s="270" t="n"/>
      <c r="AA3424" s="241" t="n"/>
      <c r="AB3424" s="244" t="n"/>
    </row>
    <row r="3425" ht="15" customHeight="1" s="283">
      <c r="A3425" s="109" t="n"/>
      <c r="B3425" s="222" t="n"/>
      <c r="C3425" s="244" t="n"/>
      <c r="D3425" s="244" t="n"/>
      <c r="E3425" s="244" t="n"/>
      <c r="F3425" s="244" t="n"/>
      <c r="G3425" s="244" t="n"/>
      <c r="H3425" s="244" t="n"/>
      <c r="I3425" s="267" t="n"/>
      <c r="J3425" s="268" t="n"/>
      <c r="K3425" s="244" t="n"/>
      <c r="L3425" s="244" t="n"/>
      <c r="M3425" s="259" t="n"/>
      <c r="N3425" s="244" t="n"/>
      <c r="O3425" s="244" t="n"/>
      <c r="P3425" s="244" t="n"/>
      <c r="Q3425" s="244" t="n"/>
      <c r="R3425" s="244" t="n"/>
      <c r="S3425" s="223" t="n"/>
      <c r="T3425" s="244" t="n"/>
      <c r="U3425" s="246" t="n"/>
      <c r="V3425" s="244" t="n"/>
      <c r="W3425" s="244" t="n"/>
      <c r="X3425" s="244" t="n"/>
      <c r="Y3425" s="269" t="n"/>
      <c r="Z3425" s="270" t="n"/>
      <c r="AA3425" s="241" t="n"/>
      <c r="AB3425" s="244" t="n"/>
    </row>
    <row r="3426" ht="15" customHeight="1" s="283">
      <c r="A3426" s="109" t="n"/>
      <c r="B3426" s="222" t="n"/>
      <c r="C3426" s="244" t="n"/>
      <c r="D3426" s="244" t="n"/>
      <c r="E3426" s="244" t="n"/>
      <c r="F3426" s="244" t="n"/>
      <c r="G3426" s="244" t="n"/>
      <c r="H3426" s="244" t="n"/>
      <c r="I3426" s="267" t="n"/>
      <c r="J3426" s="268" t="n"/>
      <c r="K3426" s="244" t="n"/>
      <c r="L3426" s="244" t="n"/>
      <c r="M3426" s="259" t="n"/>
      <c r="N3426" s="244" t="n"/>
      <c r="O3426" s="244" t="n"/>
      <c r="P3426" s="244" t="n"/>
      <c r="Q3426" s="244" t="n"/>
      <c r="R3426" s="244" t="n"/>
      <c r="S3426" s="223" t="n"/>
      <c r="T3426" s="244" t="n"/>
      <c r="U3426" s="246" t="n"/>
      <c r="V3426" s="244" t="n"/>
      <c r="W3426" s="244" t="n"/>
      <c r="X3426" s="244" t="n"/>
      <c r="Y3426" s="269" t="n"/>
      <c r="Z3426" s="270" t="n"/>
      <c r="AA3426" s="241" t="n"/>
      <c r="AB3426" s="244" t="n"/>
    </row>
    <row r="3427" ht="15" customHeight="1" s="283">
      <c r="A3427" s="109" t="n"/>
      <c r="B3427" s="222" t="n"/>
      <c r="C3427" s="244" t="n"/>
      <c r="D3427" s="244" t="n"/>
      <c r="E3427" s="244" t="n"/>
      <c r="F3427" s="244" t="n"/>
      <c r="G3427" s="244" t="n"/>
      <c r="H3427" s="244" t="n"/>
      <c r="I3427" s="267" t="n"/>
      <c r="J3427" s="268" t="n"/>
      <c r="K3427" s="244" t="n"/>
      <c r="L3427" s="244" t="n"/>
      <c r="M3427" s="259" t="n"/>
      <c r="N3427" s="244" t="n"/>
      <c r="O3427" s="244" t="n"/>
      <c r="P3427" s="244" t="n"/>
      <c r="Q3427" s="244" t="n"/>
      <c r="R3427" s="244" t="n"/>
      <c r="S3427" s="223" t="n"/>
      <c r="T3427" s="244" t="n"/>
      <c r="U3427" s="246" t="n"/>
      <c r="V3427" s="244" t="n"/>
      <c r="W3427" s="244" t="n"/>
      <c r="X3427" s="244" t="n"/>
      <c r="Y3427" s="269" t="n"/>
      <c r="Z3427" s="270" t="n"/>
      <c r="AA3427" s="241" t="n"/>
      <c r="AB3427" s="244" t="n"/>
    </row>
    <row r="3428" ht="15" customHeight="1" s="283">
      <c r="A3428" s="109" t="n"/>
      <c r="B3428" s="222" t="n"/>
      <c r="C3428" s="244" t="n"/>
      <c r="D3428" s="244" t="n"/>
      <c r="E3428" s="244" t="n"/>
      <c r="F3428" s="244" t="n"/>
      <c r="G3428" s="244" t="n"/>
      <c r="H3428" s="244" t="n"/>
      <c r="I3428" s="267" t="n"/>
      <c r="J3428" s="268" t="n"/>
      <c r="K3428" s="244" t="n"/>
      <c r="L3428" s="244" t="n"/>
      <c r="M3428" s="259" t="n"/>
      <c r="N3428" s="244" t="n"/>
      <c r="O3428" s="244" t="n"/>
      <c r="P3428" s="244" t="n"/>
      <c r="Q3428" s="244" t="n"/>
      <c r="R3428" s="244" t="n"/>
      <c r="S3428" s="223" t="n"/>
      <c r="T3428" s="244" t="n"/>
      <c r="U3428" s="246" t="n"/>
      <c r="V3428" s="244" t="n"/>
      <c r="W3428" s="244" t="n"/>
      <c r="X3428" s="244" t="n"/>
      <c r="Y3428" s="269" t="n"/>
      <c r="Z3428" s="270" t="n"/>
      <c r="AA3428" s="241" t="n"/>
      <c r="AB3428" s="244" t="n"/>
    </row>
    <row r="3429" ht="15" customHeight="1" s="283">
      <c r="A3429" s="109" t="n"/>
      <c r="B3429" s="222" t="n"/>
      <c r="C3429" s="244" t="n"/>
      <c r="D3429" s="244" t="n"/>
      <c r="E3429" s="244" t="n"/>
      <c r="F3429" s="244" t="n"/>
      <c r="G3429" s="244" t="n"/>
      <c r="H3429" s="244" t="n"/>
      <c r="I3429" s="267" t="n"/>
      <c r="J3429" s="268" t="n"/>
      <c r="K3429" s="244" t="n"/>
      <c r="L3429" s="244" t="n"/>
      <c r="M3429" s="259" t="n"/>
      <c r="N3429" s="244" t="n"/>
      <c r="O3429" s="244" t="n"/>
      <c r="P3429" s="244" t="n"/>
      <c r="Q3429" s="244" t="n"/>
      <c r="R3429" s="244" t="n"/>
      <c r="S3429" s="223" t="n"/>
      <c r="T3429" s="244" t="n"/>
      <c r="U3429" s="246" t="n"/>
      <c r="V3429" s="244" t="n"/>
      <c r="W3429" s="244" t="n"/>
      <c r="X3429" s="244" t="n"/>
      <c r="Y3429" s="269" t="n"/>
      <c r="Z3429" s="270" t="n"/>
      <c r="AA3429" s="241" t="n"/>
      <c r="AB3429" s="244" t="n"/>
    </row>
    <row r="3430" ht="15" customHeight="1" s="283">
      <c r="A3430" s="109" t="n"/>
      <c r="B3430" s="222" t="n"/>
      <c r="C3430" s="244" t="n"/>
      <c r="D3430" s="244" t="n"/>
      <c r="E3430" s="244" t="n"/>
      <c r="F3430" s="244" t="n"/>
      <c r="G3430" s="244" t="n"/>
      <c r="H3430" s="244" t="n"/>
      <c r="I3430" s="267" t="n"/>
      <c r="J3430" s="268" t="n"/>
      <c r="K3430" s="244" t="n"/>
      <c r="L3430" s="244" t="n"/>
      <c r="M3430" s="259" t="n"/>
      <c r="N3430" s="244" t="n"/>
      <c r="O3430" s="244" t="n"/>
      <c r="P3430" s="244" t="n"/>
      <c r="Q3430" s="244" t="n"/>
      <c r="R3430" s="244" t="n"/>
      <c r="S3430" s="223" t="n"/>
      <c r="T3430" s="244" t="n"/>
      <c r="U3430" s="246" t="n"/>
      <c r="V3430" s="244" t="n"/>
      <c r="W3430" s="244" t="n"/>
      <c r="X3430" s="244" t="n"/>
      <c r="Y3430" s="269" t="n"/>
      <c r="Z3430" s="270" t="n"/>
      <c r="AA3430" s="241" t="n"/>
      <c r="AB3430" s="244" t="n"/>
    </row>
    <row r="3431" ht="15" customHeight="1" s="283">
      <c r="A3431" s="109" t="n"/>
      <c r="B3431" s="222" t="n"/>
      <c r="C3431" s="244" t="n"/>
      <c r="D3431" s="244" t="n"/>
      <c r="E3431" s="244" t="n"/>
      <c r="F3431" s="244" t="n"/>
      <c r="G3431" s="244" t="n"/>
      <c r="H3431" s="244" t="n"/>
      <c r="I3431" s="267" t="n"/>
      <c r="J3431" s="268" t="n"/>
      <c r="K3431" s="244" t="n"/>
      <c r="L3431" s="244" t="n"/>
      <c r="M3431" s="259" t="n"/>
      <c r="N3431" s="244" t="n"/>
      <c r="O3431" s="244" t="n"/>
      <c r="P3431" s="244" t="n"/>
      <c r="Q3431" s="244" t="n"/>
      <c r="R3431" s="244" t="n"/>
      <c r="S3431" s="223" t="n"/>
      <c r="T3431" s="244" t="n"/>
      <c r="U3431" s="246" t="n"/>
      <c r="V3431" s="244" t="n"/>
      <c r="W3431" s="244" t="n"/>
      <c r="X3431" s="244" t="n"/>
      <c r="Y3431" s="269" t="n"/>
      <c r="Z3431" s="270" t="n"/>
      <c r="AA3431" s="241" t="n"/>
      <c r="AB3431" s="244" t="n"/>
    </row>
    <row r="3432" ht="15" customHeight="1" s="283">
      <c r="A3432" s="109" t="n"/>
      <c r="B3432" s="222" t="n"/>
      <c r="C3432" s="244" t="n"/>
      <c r="D3432" s="244" t="n"/>
      <c r="E3432" s="244" t="n"/>
      <c r="F3432" s="244" t="n"/>
      <c r="G3432" s="244" t="n"/>
      <c r="H3432" s="244" t="n"/>
      <c r="I3432" s="267" t="n"/>
      <c r="J3432" s="268" t="n"/>
      <c r="K3432" s="244" t="n"/>
      <c r="L3432" s="244" t="n"/>
      <c r="M3432" s="259" t="n"/>
      <c r="N3432" s="244" t="n"/>
      <c r="O3432" s="244" t="n"/>
      <c r="P3432" s="244" t="n"/>
      <c r="Q3432" s="244" t="n"/>
      <c r="R3432" s="244" t="n"/>
      <c r="S3432" s="223" t="n"/>
      <c r="T3432" s="244" t="n"/>
      <c r="U3432" s="246" t="n"/>
      <c r="V3432" s="244" t="n"/>
      <c r="W3432" s="244" t="n"/>
      <c r="X3432" s="244" t="n"/>
      <c r="Y3432" s="269" t="n"/>
      <c r="Z3432" s="270" t="n"/>
      <c r="AA3432" s="241" t="n"/>
      <c r="AB3432" s="244" t="n"/>
    </row>
    <row r="3433" ht="15" customHeight="1" s="283">
      <c r="A3433" s="109" t="n"/>
      <c r="B3433" s="222" t="n"/>
      <c r="C3433" s="244" t="n"/>
      <c r="D3433" s="244" t="n"/>
      <c r="E3433" s="244" t="n"/>
      <c r="F3433" s="244" t="n"/>
      <c r="G3433" s="244" t="n"/>
      <c r="H3433" s="244" t="n"/>
      <c r="I3433" s="267" t="n"/>
      <c r="J3433" s="268" t="n"/>
      <c r="K3433" s="244" t="n"/>
      <c r="L3433" s="244" t="n"/>
      <c r="M3433" s="259" t="n"/>
      <c r="N3433" s="244" t="n"/>
      <c r="O3433" s="244" t="n"/>
      <c r="P3433" s="244" t="n"/>
      <c r="Q3433" s="244" t="n"/>
      <c r="R3433" s="244" t="n"/>
      <c r="S3433" s="223" t="n"/>
      <c r="T3433" s="244" t="n"/>
      <c r="U3433" s="246" t="n"/>
      <c r="V3433" s="244" t="n"/>
      <c r="W3433" s="244" t="n"/>
      <c r="X3433" s="244" t="n"/>
      <c r="Y3433" s="269" t="n"/>
      <c r="Z3433" s="270" t="n"/>
      <c r="AA3433" s="241" t="n"/>
      <c r="AB3433" s="244" t="n"/>
    </row>
    <row r="3434" ht="15" customHeight="1" s="283">
      <c r="A3434" s="109" t="n"/>
      <c r="B3434" s="222" t="n"/>
      <c r="C3434" s="244" t="n"/>
      <c r="D3434" s="244" t="n"/>
      <c r="E3434" s="244" t="n"/>
      <c r="F3434" s="244" t="n"/>
      <c r="G3434" s="244" t="n"/>
      <c r="H3434" s="244" t="n"/>
      <c r="I3434" s="267" t="n"/>
      <c r="J3434" s="268" t="n"/>
      <c r="K3434" s="244" t="n"/>
      <c r="L3434" s="244" t="n"/>
      <c r="M3434" s="259" t="n"/>
      <c r="N3434" s="244" t="n"/>
      <c r="O3434" s="244" t="n"/>
      <c r="P3434" s="244" t="n"/>
      <c r="Q3434" s="244" t="n"/>
      <c r="R3434" s="244" t="n"/>
      <c r="S3434" s="223" t="n"/>
      <c r="T3434" s="244" t="n"/>
      <c r="U3434" s="246" t="n"/>
      <c r="V3434" s="244" t="n"/>
      <c r="W3434" s="244" t="n"/>
      <c r="X3434" s="244" t="n"/>
      <c r="Y3434" s="269" t="n"/>
      <c r="Z3434" s="270" t="n"/>
      <c r="AA3434" s="241" t="n"/>
      <c r="AB3434" s="244" t="n"/>
    </row>
    <row r="3435" ht="15" customHeight="1" s="283">
      <c r="A3435" s="109" t="n"/>
      <c r="B3435" s="222" t="n"/>
      <c r="C3435" s="244" t="n"/>
      <c r="D3435" s="244" t="n"/>
      <c r="E3435" s="244" t="n"/>
      <c r="F3435" s="244" t="n"/>
      <c r="G3435" s="244" t="n"/>
      <c r="H3435" s="244" t="n"/>
      <c r="I3435" s="267" t="n"/>
      <c r="J3435" s="268" t="n"/>
      <c r="K3435" s="244" t="n"/>
      <c r="L3435" s="244" t="n"/>
      <c r="M3435" s="259" t="n"/>
      <c r="N3435" s="244" t="n"/>
      <c r="O3435" s="244" t="n"/>
      <c r="P3435" s="244" t="n"/>
      <c r="Q3435" s="244" t="n"/>
      <c r="R3435" s="244" t="n"/>
      <c r="S3435" s="223" t="n"/>
      <c r="T3435" s="244" t="n"/>
      <c r="U3435" s="246" t="n"/>
      <c r="V3435" s="244" t="n"/>
      <c r="W3435" s="244" t="n"/>
      <c r="X3435" s="244" t="n"/>
      <c r="Y3435" s="269" t="n"/>
      <c r="Z3435" s="270" t="n"/>
      <c r="AA3435" s="241" t="n"/>
      <c r="AB3435" s="244" t="n"/>
    </row>
    <row r="3436" ht="15" customHeight="1" s="283">
      <c r="A3436" s="109" t="n"/>
      <c r="B3436" s="222" t="n"/>
      <c r="C3436" s="244" t="n"/>
      <c r="D3436" s="244" t="n"/>
      <c r="E3436" s="244" t="n"/>
      <c r="F3436" s="244" t="n"/>
      <c r="G3436" s="244" t="n"/>
      <c r="H3436" s="244" t="n"/>
      <c r="I3436" s="267" t="n"/>
      <c r="J3436" s="268" t="n"/>
      <c r="K3436" s="244" t="n"/>
      <c r="L3436" s="244" t="n"/>
      <c r="M3436" s="259" t="n"/>
      <c r="N3436" s="244" t="n"/>
      <c r="O3436" s="244" t="n"/>
      <c r="P3436" s="244" t="n"/>
      <c r="Q3436" s="244" t="n"/>
      <c r="R3436" s="244" t="n"/>
      <c r="S3436" s="223" t="n"/>
      <c r="T3436" s="244" t="n"/>
      <c r="U3436" s="246" t="n"/>
      <c r="V3436" s="244" t="n"/>
      <c r="W3436" s="244" t="n"/>
      <c r="X3436" s="244" t="n"/>
      <c r="Y3436" s="269" t="n"/>
      <c r="Z3436" s="270" t="n"/>
      <c r="AA3436" s="241" t="n"/>
      <c r="AB3436" s="244" t="n"/>
    </row>
    <row r="3437" ht="15" customHeight="1" s="283">
      <c r="A3437" s="109" t="n"/>
      <c r="B3437" s="222" t="n"/>
      <c r="C3437" s="244" t="n"/>
      <c r="D3437" s="244" t="n"/>
      <c r="E3437" s="244" t="n"/>
      <c r="F3437" s="244" t="n"/>
      <c r="G3437" s="244" t="n"/>
      <c r="H3437" s="244" t="n"/>
      <c r="I3437" s="267" t="n"/>
      <c r="J3437" s="268" t="n"/>
      <c r="K3437" s="244" t="n"/>
      <c r="L3437" s="244" t="n"/>
      <c r="M3437" s="259" t="n"/>
      <c r="N3437" s="244" t="n"/>
      <c r="O3437" s="244" t="n"/>
      <c r="P3437" s="244" t="n"/>
      <c r="Q3437" s="244" t="n"/>
      <c r="R3437" s="244" t="n"/>
      <c r="S3437" s="223" t="n"/>
      <c r="T3437" s="244" t="n"/>
      <c r="U3437" s="246" t="n"/>
      <c r="V3437" s="244" t="n"/>
      <c r="W3437" s="244" t="n"/>
      <c r="X3437" s="244" t="n"/>
      <c r="Y3437" s="269" t="n"/>
      <c r="Z3437" s="270" t="n"/>
      <c r="AA3437" s="241" t="n"/>
      <c r="AB3437" s="244" t="n"/>
    </row>
    <row r="3438" ht="15" customHeight="1" s="283">
      <c r="A3438" s="109" t="n"/>
      <c r="B3438" s="222" t="n"/>
      <c r="C3438" s="244" t="n"/>
      <c r="D3438" s="244" t="n"/>
      <c r="E3438" s="244" t="n"/>
      <c r="F3438" s="244" t="n"/>
      <c r="G3438" s="244" t="n"/>
      <c r="H3438" s="244" t="n"/>
      <c r="I3438" s="267" t="n"/>
      <c r="J3438" s="268" t="n"/>
      <c r="K3438" s="244" t="n"/>
      <c r="L3438" s="244" t="n"/>
      <c r="M3438" s="259" t="n"/>
      <c r="N3438" s="244" t="n"/>
      <c r="O3438" s="244" t="n"/>
      <c r="P3438" s="244" t="n"/>
      <c r="Q3438" s="244" t="n"/>
      <c r="R3438" s="244" t="n"/>
      <c r="S3438" s="223" t="n"/>
      <c r="T3438" s="244" t="n"/>
      <c r="U3438" s="246" t="n"/>
      <c r="V3438" s="244" t="n"/>
      <c r="W3438" s="244" t="n"/>
      <c r="X3438" s="244" t="n"/>
      <c r="Y3438" s="269" t="n"/>
      <c r="Z3438" s="270" t="n"/>
      <c r="AA3438" s="241" t="n"/>
      <c r="AB3438" s="244" t="n"/>
    </row>
    <row r="3439" ht="15" customHeight="1" s="283">
      <c r="A3439" s="109" t="n"/>
      <c r="B3439" s="222" t="n"/>
      <c r="C3439" s="244" t="n"/>
      <c r="D3439" s="244" t="n"/>
      <c r="E3439" s="244" t="n"/>
      <c r="F3439" s="244" t="n"/>
      <c r="G3439" s="244" t="n"/>
      <c r="H3439" s="244" t="n"/>
      <c r="I3439" s="267" t="n"/>
      <c r="J3439" s="268" t="n"/>
      <c r="K3439" s="244" t="n"/>
      <c r="L3439" s="244" t="n"/>
      <c r="M3439" s="259" t="n"/>
      <c r="N3439" s="244" t="n"/>
      <c r="O3439" s="244" t="n"/>
      <c r="P3439" s="244" t="n"/>
      <c r="Q3439" s="244" t="n"/>
      <c r="R3439" s="244" t="n"/>
      <c r="S3439" s="223" t="n"/>
      <c r="T3439" s="244" t="n"/>
      <c r="U3439" s="246" t="n"/>
      <c r="V3439" s="244" t="n"/>
      <c r="W3439" s="244" t="n"/>
      <c r="X3439" s="244" t="n"/>
      <c r="Y3439" s="269" t="n"/>
      <c r="Z3439" s="270" t="n"/>
      <c r="AA3439" s="241" t="n"/>
      <c r="AB3439" s="244" t="n"/>
    </row>
    <row r="3440" ht="15" customHeight="1" s="283">
      <c r="A3440" s="109" t="n"/>
      <c r="B3440" s="222" t="n"/>
      <c r="C3440" s="244" t="n"/>
      <c r="D3440" s="244" t="n"/>
      <c r="E3440" s="244" t="n"/>
      <c r="F3440" s="244" t="n"/>
      <c r="G3440" s="244" t="n"/>
      <c r="H3440" s="244" t="n"/>
      <c r="I3440" s="267" t="n"/>
      <c r="J3440" s="268" t="n"/>
      <c r="K3440" s="244" t="n"/>
      <c r="L3440" s="244" t="n"/>
      <c r="M3440" s="259" t="n"/>
      <c r="N3440" s="244" t="n"/>
      <c r="O3440" s="244" t="n"/>
      <c r="P3440" s="244" t="n"/>
      <c r="Q3440" s="244" t="n"/>
      <c r="R3440" s="244" t="n"/>
      <c r="S3440" s="223" t="n"/>
      <c r="T3440" s="244" t="n"/>
      <c r="U3440" s="246" t="n"/>
      <c r="V3440" s="244" t="n"/>
      <c r="W3440" s="244" t="n"/>
      <c r="X3440" s="244" t="n"/>
      <c r="Y3440" s="269" t="n"/>
      <c r="Z3440" s="270" t="n"/>
      <c r="AA3440" s="241" t="n"/>
      <c r="AB3440" s="244" t="n"/>
    </row>
    <row r="3441" ht="15" customHeight="1" s="283">
      <c r="A3441" s="109" t="n"/>
      <c r="B3441" s="222" t="n"/>
      <c r="C3441" s="244" t="n"/>
      <c r="D3441" s="244" t="n"/>
      <c r="E3441" s="244" t="n"/>
      <c r="F3441" s="244" t="n"/>
      <c r="G3441" s="244" t="n"/>
      <c r="H3441" s="244" t="n"/>
      <c r="I3441" s="267" t="n"/>
      <c r="J3441" s="268" t="n"/>
      <c r="K3441" s="244" t="n"/>
      <c r="L3441" s="244" t="n"/>
      <c r="M3441" s="259" t="n"/>
      <c r="N3441" s="244" t="n"/>
      <c r="O3441" s="244" t="n"/>
      <c r="P3441" s="244" t="n"/>
      <c r="Q3441" s="244" t="n"/>
      <c r="R3441" s="244" t="n"/>
      <c r="S3441" s="223" t="n"/>
      <c r="T3441" s="244" t="n"/>
      <c r="U3441" s="246" t="n"/>
      <c r="V3441" s="244" t="n"/>
      <c r="W3441" s="244" t="n"/>
      <c r="X3441" s="244" t="n"/>
      <c r="Y3441" s="269" t="n"/>
      <c r="Z3441" s="270" t="n"/>
      <c r="AA3441" s="241" t="n"/>
      <c r="AB3441" s="244" t="n"/>
    </row>
    <row r="3442" ht="15" customHeight="1" s="283">
      <c r="A3442" s="109" t="n"/>
      <c r="B3442" s="222" t="n"/>
      <c r="C3442" s="244" t="n"/>
      <c r="D3442" s="244" t="n"/>
      <c r="E3442" s="244" t="n"/>
      <c r="F3442" s="244" t="n"/>
      <c r="G3442" s="244" t="n"/>
      <c r="H3442" s="244" t="n"/>
      <c r="I3442" s="267" t="n"/>
      <c r="J3442" s="268" t="n"/>
      <c r="K3442" s="244" t="n"/>
      <c r="L3442" s="244" t="n"/>
      <c r="M3442" s="259" t="n"/>
      <c r="N3442" s="244" t="n"/>
      <c r="O3442" s="244" t="n"/>
      <c r="P3442" s="244" t="n"/>
      <c r="Q3442" s="244" t="n"/>
      <c r="R3442" s="244" t="n"/>
      <c r="S3442" s="223" t="n"/>
      <c r="T3442" s="244" t="n"/>
      <c r="U3442" s="246" t="n"/>
      <c r="V3442" s="244" t="n"/>
      <c r="W3442" s="244" t="n"/>
      <c r="X3442" s="244" t="n"/>
      <c r="Y3442" s="269" t="n"/>
      <c r="Z3442" s="270" t="n"/>
      <c r="AA3442" s="241" t="n"/>
      <c r="AB3442" s="244" t="n"/>
    </row>
    <row r="3443" ht="15" customHeight="1" s="283">
      <c r="A3443" s="109" t="n"/>
      <c r="B3443" s="222" t="n"/>
      <c r="C3443" s="244" t="n"/>
      <c r="D3443" s="244" t="n"/>
      <c r="E3443" s="244" t="n"/>
      <c r="F3443" s="244" t="n"/>
      <c r="G3443" s="244" t="n"/>
      <c r="H3443" s="244" t="n"/>
      <c r="I3443" s="267" t="n"/>
      <c r="J3443" s="268" t="n"/>
      <c r="K3443" s="244" t="n"/>
      <c r="L3443" s="244" t="n"/>
      <c r="M3443" s="259" t="n"/>
      <c r="N3443" s="244" t="n"/>
      <c r="O3443" s="244" t="n"/>
      <c r="P3443" s="244" t="n"/>
      <c r="Q3443" s="244" t="n"/>
      <c r="R3443" s="244" t="n"/>
      <c r="S3443" s="223" t="n"/>
      <c r="T3443" s="244" t="n"/>
      <c r="U3443" s="246" t="n"/>
      <c r="V3443" s="244" t="n"/>
      <c r="W3443" s="244" t="n"/>
      <c r="X3443" s="244" t="n"/>
      <c r="Y3443" s="269" t="n"/>
      <c r="Z3443" s="270" t="n"/>
      <c r="AA3443" s="241" t="n"/>
      <c r="AB3443" s="244" t="n"/>
    </row>
    <row r="3444" ht="15" customHeight="1" s="283">
      <c r="A3444" s="109" t="n"/>
      <c r="B3444" s="222" t="n"/>
      <c r="C3444" s="244" t="n"/>
      <c r="D3444" s="244" t="n"/>
      <c r="E3444" s="244" t="n"/>
      <c r="F3444" s="244" t="n"/>
      <c r="G3444" s="244" t="n"/>
      <c r="H3444" s="244" t="n"/>
      <c r="I3444" s="267" t="n"/>
      <c r="J3444" s="268" t="n"/>
      <c r="K3444" s="244" t="n"/>
      <c r="L3444" s="244" t="n"/>
      <c r="M3444" s="259" t="n"/>
      <c r="N3444" s="244" t="n"/>
      <c r="O3444" s="244" t="n"/>
      <c r="P3444" s="244" t="n"/>
      <c r="Q3444" s="244" t="n"/>
      <c r="R3444" s="244" t="n"/>
      <c r="S3444" s="223" t="n"/>
      <c r="T3444" s="244" t="n"/>
      <c r="U3444" s="246" t="n"/>
      <c r="V3444" s="244" t="n"/>
      <c r="W3444" s="244" t="n"/>
      <c r="X3444" s="244" t="n"/>
      <c r="Y3444" s="269" t="n"/>
      <c r="Z3444" s="270" t="n"/>
      <c r="AA3444" s="241" t="n"/>
      <c r="AB3444" s="244" t="n"/>
    </row>
    <row r="3445" ht="15" customHeight="1" s="283">
      <c r="A3445" s="109" t="n"/>
      <c r="B3445" s="222" t="n"/>
      <c r="C3445" s="244" t="n"/>
      <c r="D3445" s="244" t="n"/>
      <c r="E3445" s="244" t="n"/>
      <c r="F3445" s="244" t="n"/>
      <c r="G3445" s="244" t="n"/>
      <c r="H3445" s="244" t="n"/>
      <c r="I3445" s="267" t="n"/>
      <c r="J3445" s="268" t="n"/>
      <c r="K3445" s="244" t="n"/>
      <c r="L3445" s="244" t="n"/>
      <c r="M3445" s="259" t="n"/>
      <c r="N3445" s="244" t="n"/>
      <c r="O3445" s="244" t="n"/>
      <c r="P3445" s="244" t="n"/>
      <c r="Q3445" s="244" t="n"/>
      <c r="R3445" s="244" t="n"/>
      <c r="S3445" s="223" t="n"/>
      <c r="T3445" s="244" t="n"/>
      <c r="U3445" s="246" t="n"/>
      <c r="V3445" s="244" t="n"/>
      <c r="W3445" s="244" t="n"/>
      <c r="X3445" s="244" t="n"/>
      <c r="Y3445" s="269" t="n"/>
      <c r="Z3445" s="270" t="n"/>
      <c r="AA3445" s="241" t="n"/>
      <c r="AB3445" s="244" t="n"/>
    </row>
    <row r="3446" ht="15" customHeight="1" s="283">
      <c r="A3446" s="109" t="n"/>
      <c r="B3446" s="222" t="n"/>
      <c r="C3446" s="244" t="n"/>
      <c r="D3446" s="244" t="n"/>
      <c r="E3446" s="244" t="n"/>
      <c r="F3446" s="244" t="n"/>
      <c r="G3446" s="244" t="n"/>
      <c r="H3446" s="244" t="n"/>
      <c r="I3446" s="267" t="n"/>
      <c r="J3446" s="268" t="n"/>
      <c r="K3446" s="244" t="n"/>
      <c r="L3446" s="244" t="n"/>
      <c r="M3446" s="259" t="n"/>
      <c r="N3446" s="244" t="n"/>
      <c r="O3446" s="244" t="n"/>
      <c r="P3446" s="244" t="n"/>
      <c r="Q3446" s="244" t="n"/>
      <c r="R3446" s="244" t="n"/>
      <c r="S3446" s="223" t="n"/>
      <c r="T3446" s="244" t="n"/>
      <c r="U3446" s="246" t="n"/>
      <c r="V3446" s="244" t="n"/>
      <c r="W3446" s="244" t="n"/>
      <c r="X3446" s="244" t="n"/>
      <c r="Y3446" s="269" t="n"/>
      <c r="Z3446" s="270" t="n"/>
      <c r="AA3446" s="241" t="n"/>
      <c r="AB3446" s="244" t="n"/>
    </row>
    <row r="3447" ht="15" customHeight="1" s="283">
      <c r="A3447" s="109" t="n"/>
      <c r="B3447" s="222" t="n"/>
      <c r="C3447" s="244" t="n"/>
      <c r="D3447" s="244" t="n"/>
      <c r="E3447" s="244" t="n"/>
      <c r="F3447" s="244" t="n"/>
      <c r="G3447" s="244" t="n"/>
      <c r="H3447" s="244" t="n"/>
      <c r="I3447" s="267" t="n"/>
      <c r="J3447" s="268" t="n"/>
      <c r="K3447" s="244" t="n"/>
      <c r="L3447" s="244" t="n"/>
      <c r="M3447" s="259" t="n"/>
      <c r="N3447" s="244" t="n"/>
      <c r="O3447" s="244" t="n"/>
      <c r="P3447" s="244" t="n"/>
      <c r="Q3447" s="244" t="n"/>
      <c r="R3447" s="244" t="n"/>
      <c r="S3447" s="223" t="n"/>
      <c r="T3447" s="244" t="n"/>
      <c r="U3447" s="246" t="n"/>
      <c r="V3447" s="244" t="n"/>
      <c r="W3447" s="244" t="n"/>
      <c r="X3447" s="244" t="n"/>
      <c r="Y3447" s="269" t="n"/>
      <c r="Z3447" s="270" t="n"/>
      <c r="AA3447" s="241" t="n"/>
      <c r="AB3447" s="244" t="n"/>
    </row>
    <row r="3448" ht="15" customHeight="1" s="283">
      <c r="A3448" s="109" t="n"/>
      <c r="B3448" s="222" t="n"/>
      <c r="C3448" s="244" t="n"/>
      <c r="D3448" s="244" t="n"/>
      <c r="E3448" s="244" t="n"/>
      <c r="F3448" s="244" t="n"/>
      <c r="G3448" s="244" t="n"/>
      <c r="H3448" s="244" t="n"/>
      <c r="I3448" s="267" t="n"/>
      <c r="J3448" s="268" t="n"/>
      <c r="K3448" s="244" t="n"/>
      <c r="L3448" s="244" t="n"/>
      <c r="M3448" s="259" t="n"/>
      <c r="N3448" s="244" t="n"/>
      <c r="O3448" s="244" t="n"/>
      <c r="P3448" s="244" t="n"/>
      <c r="Q3448" s="244" t="n"/>
      <c r="R3448" s="244" t="n"/>
      <c r="S3448" s="223" t="n"/>
      <c r="T3448" s="244" t="n"/>
      <c r="U3448" s="246" t="n"/>
      <c r="V3448" s="244" t="n"/>
      <c r="W3448" s="244" t="n"/>
      <c r="X3448" s="244" t="n"/>
      <c r="Y3448" s="269" t="n"/>
      <c r="Z3448" s="270" t="n"/>
      <c r="AA3448" s="241" t="n"/>
      <c r="AB3448" s="244" t="n"/>
    </row>
    <row r="3449" ht="15" customHeight="1" s="283">
      <c r="A3449" s="109" t="n"/>
      <c r="B3449" s="222" t="n"/>
      <c r="C3449" s="244" t="n"/>
      <c r="D3449" s="244" t="n"/>
      <c r="E3449" s="244" t="n"/>
      <c r="F3449" s="244" t="n"/>
      <c r="G3449" s="244" t="n"/>
      <c r="H3449" s="244" t="n"/>
      <c r="I3449" s="267" t="n"/>
      <c r="J3449" s="268" t="n"/>
      <c r="K3449" s="244" t="n"/>
      <c r="L3449" s="244" t="n"/>
      <c r="M3449" s="259" t="n"/>
      <c r="N3449" s="244" t="n"/>
      <c r="O3449" s="244" t="n"/>
      <c r="P3449" s="244" t="n"/>
      <c r="Q3449" s="244" t="n"/>
      <c r="R3449" s="244" t="n"/>
      <c r="S3449" s="223" t="n"/>
      <c r="T3449" s="244" t="n"/>
      <c r="U3449" s="246" t="n"/>
      <c r="V3449" s="244" t="n"/>
      <c r="W3449" s="244" t="n"/>
      <c r="X3449" s="244" t="n"/>
      <c r="Y3449" s="269" t="n"/>
      <c r="Z3449" s="270" t="n"/>
      <c r="AA3449" s="241" t="n"/>
      <c r="AB3449" s="244" t="n"/>
    </row>
    <row r="3450" ht="15" customHeight="1" s="283">
      <c r="A3450" s="109" t="n"/>
      <c r="B3450" s="222" t="n"/>
      <c r="C3450" s="244" t="n"/>
      <c r="D3450" s="244" t="n"/>
      <c r="E3450" s="244" t="n"/>
      <c r="F3450" s="244" t="n"/>
      <c r="G3450" s="244" t="n"/>
      <c r="H3450" s="244" t="n"/>
      <c r="I3450" s="267" t="n"/>
      <c r="J3450" s="268" t="n"/>
      <c r="K3450" s="244" t="n"/>
      <c r="L3450" s="244" t="n"/>
      <c r="M3450" s="259" t="n"/>
      <c r="N3450" s="244" t="n"/>
      <c r="O3450" s="244" t="n"/>
      <c r="P3450" s="244" t="n"/>
      <c r="Q3450" s="244" t="n"/>
      <c r="R3450" s="244" t="n"/>
      <c r="S3450" s="223" t="n"/>
      <c r="T3450" s="244" t="n"/>
      <c r="U3450" s="246" t="n"/>
      <c r="V3450" s="244" t="n"/>
      <c r="W3450" s="244" t="n"/>
      <c r="X3450" s="244" t="n"/>
      <c r="Y3450" s="269" t="n"/>
      <c r="Z3450" s="270" t="n"/>
      <c r="AA3450" s="241" t="n"/>
      <c r="AB3450" s="244" t="n"/>
    </row>
    <row r="3451" ht="15" customHeight="1" s="283">
      <c r="A3451" s="109" t="n"/>
      <c r="B3451" s="222" t="n"/>
      <c r="C3451" s="244" t="n"/>
      <c r="D3451" s="244" t="n"/>
      <c r="E3451" s="244" t="n"/>
      <c r="F3451" s="244" t="n"/>
      <c r="G3451" s="244" t="n"/>
      <c r="H3451" s="244" t="n"/>
      <c r="I3451" s="267" t="n"/>
      <c r="J3451" s="268" t="n"/>
      <c r="K3451" s="244" t="n"/>
      <c r="L3451" s="244" t="n"/>
      <c r="M3451" s="259" t="n"/>
      <c r="N3451" s="244" t="n"/>
      <c r="O3451" s="244" t="n"/>
      <c r="P3451" s="244" t="n"/>
      <c r="Q3451" s="244" t="n"/>
      <c r="R3451" s="244" t="n"/>
      <c r="S3451" s="223" t="n"/>
      <c r="T3451" s="244" t="n"/>
      <c r="U3451" s="246" t="n"/>
      <c r="V3451" s="244" t="n"/>
      <c r="W3451" s="244" t="n"/>
      <c r="X3451" s="244" t="n"/>
      <c r="Y3451" s="269" t="n"/>
      <c r="Z3451" s="270" t="n"/>
      <c r="AA3451" s="241" t="n"/>
      <c r="AB3451" s="244" t="n"/>
    </row>
    <row r="3452" ht="15" customHeight="1" s="283">
      <c r="A3452" s="109" t="n"/>
      <c r="B3452" s="222" t="n"/>
      <c r="C3452" s="244" t="n"/>
      <c r="D3452" s="244" t="n"/>
      <c r="E3452" s="244" t="n"/>
      <c r="F3452" s="244" t="n"/>
      <c r="G3452" s="244" t="n"/>
      <c r="H3452" s="244" t="n"/>
      <c r="I3452" s="267" t="n"/>
      <c r="J3452" s="268" t="n"/>
      <c r="K3452" s="244" t="n"/>
      <c r="L3452" s="244" t="n"/>
      <c r="M3452" s="259" t="n"/>
      <c r="N3452" s="244" t="n"/>
      <c r="O3452" s="244" t="n"/>
      <c r="P3452" s="244" t="n"/>
      <c r="Q3452" s="244" t="n"/>
      <c r="R3452" s="244" t="n"/>
      <c r="S3452" s="223" t="n"/>
      <c r="T3452" s="244" t="n"/>
      <c r="U3452" s="246" t="n"/>
      <c r="V3452" s="244" t="n"/>
      <c r="W3452" s="244" t="n"/>
      <c r="X3452" s="244" t="n"/>
      <c r="Y3452" s="269" t="n"/>
      <c r="Z3452" s="270" t="n"/>
      <c r="AA3452" s="241" t="n"/>
      <c r="AB3452" s="244" t="n"/>
    </row>
    <row r="3453" ht="15" customHeight="1" s="283">
      <c r="A3453" s="109" t="n"/>
      <c r="B3453" s="222" t="n"/>
      <c r="C3453" s="244" t="n"/>
      <c r="D3453" s="244" t="n"/>
      <c r="E3453" s="244" t="n"/>
      <c r="F3453" s="244" t="n"/>
      <c r="G3453" s="244" t="n"/>
      <c r="H3453" s="244" t="n"/>
      <c r="I3453" s="267" t="n"/>
      <c r="J3453" s="268" t="n"/>
      <c r="K3453" s="244" t="n"/>
      <c r="L3453" s="244" t="n"/>
      <c r="M3453" s="259" t="n"/>
      <c r="N3453" s="244" t="n"/>
      <c r="O3453" s="244" t="n"/>
      <c r="P3453" s="244" t="n"/>
      <c r="Q3453" s="244" t="n"/>
      <c r="R3453" s="244" t="n"/>
      <c r="S3453" s="223" t="n"/>
      <c r="T3453" s="244" t="n"/>
      <c r="U3453" s="246" t="n"/>
      <c r="V3453" s="244" t="n"/>
      <c r="W3453" s="244" t="n"/>
      <c r="X3453" s="244" t="n"/>
      <c r="Y3453" s="269" t="n"/>
      <c r="Z3453" s="270" t="n"/>
      <c r="AA3453" s="241" t="n"/>
      <c r="AB3453" s="244" t="n"/>
    </row>
    <row r="3454" ht="15" customHeight="1" s="283">
      <c r="A3454" s="109" t="n"/>
      <c r="B3454" s="222" t="n"/>
      <c r="C3454" s="244" t="n"/>
      <c r="D3454" s="244" t="n"/>
      <c r="E3454" s="244" t="n"/>
      <c r="F3454" s="244" t="n"/>
      <c r="G3454" s="244" t="n"/>
      <c r="H3454" s="244" t="n"/>
      <c r="I3454" s="267" t="n"/>
      <c r="J3454" s="268" t="n"/>
      <c r="K3454" s="244" t="n"/>
      <c r="L3454" s="244" t="n"/>
      <c r="M3454" s="259" t="n"/>
      <c r="N3454" s="244" t="n"/>
      <c r="O3454" s="244" t="n"/>
      <c r="P3454" s="244" t="n"/>
      <c r="Q3454" s="244" t="n"/>
      <c r="R3454" s="244" t="n"/>
      <c r="S3454" s="223" t="n"/>
      <c r="T3454" s="244" t="n"/>
      <c r="U3454" s="246" t="n"/>
      <c r="V3454" s="244" t="n"/>
      <c r="W3454" s="244" t="n"/>
      <c r="X3454" s="244" t="n"/>
      <c r="Y3454" s="269" t="n"/>
      <c r="Z3454" s="270" t="n"/>
      <c r="AA3454" s="241" t="n"/>
      <c r="AB3454" s="244" t="n"/>
    </row>
    <row r="3455" ht="15" customHeight="1" s="283">
      <c r="A3455" s="109" t="n"/>
      <c r="B3455" s="222" t="n"/>
      <c r="C3455" s="244" t="n"/>
      <c r="D3455" s="244" t="n"/>
      <c r="E3455" s="244" t="n"/>
      <c r="F3455" s="244" t="n"/>
      <c r="G3455" s="244" t="n"/>
      <c r="H3455" s="244" t="n"/>
      <c r="I3455" s="267" t="n"/>
      <c r="J3455" s="268" t="n"/>
      <c r="K3455" s="244" t="n"/>
      <c r="L3455" s="244" t="n"/>
      <c r="M3455" s="259" t="n"/>
      <c r="N3455" s="244" t="n"/>
      <c r="O3455" s="244" t="n"/>
      <c r="P3455" s="244" t="n"/>
      <c r="Q3455" s="244" t="n"/>
      <c r="R3455" s="244" t="n"/>
      <c r="S3455" s="223" t="n"/>
      <c r="T3455" s="244" t="n"/>
      <c r="U3455" s="246" t="n"/>
      <c r="V3455" s="244" t="n"/>
      <c r="W3455" s="244" t="n"/>
      <c r="X3455" s="244" t="n"/>
      <c r="Y3455" s="269" t="n"/>
      <c r="Z3455" s="270" t="n"/>
      <c r="AA3455" s="241" t="n"/>
      <c r="AB3455" s="244" t="n"/>
    </row>
    <row r="3456" ht="15" customHeight="1" s="283">
      <c r="A3456" s="109" t="n"/>
      <c r="B3456" s="222" t="n"/>
      <c r="C3456" s="244" t="n"/>
      <c r="D3456" s="244" t="n"/>
      <c r="E3456" s="244" t="n"/>
      <c r="F3456" s="244" t="n"/>
      <c r="G3456" s="244" t="n"/>
      <c r="H3456" s="244" t="n"/>
      <c r="I3456" s="267" t="n"/>
      <c r="J3456" s="268" t="n"/>
      <c r="K3456" s="244" t="n"/>
      <c r="L3456" s="244" t="n"/>
      <c r="M3456" s="259" t="n"/>
      <c r="N3456" s="244" t="n"/>
      <c r="O3456" s="244" t="n"/>
      <c r="P3456" s="244" t="n"/>
      <c r="Q3456" s="244" t="n"/>
      <c r="R3456" s="244" t="n"/>
      <c r="S3456" s="223" t="n"/>
      <c r="T3456" s="244" t="n"/>
      <c r="U3456" s="246" t="n"/>
      <c r="V3456" s="244" t="n"/>
      <c r="W3456" s="244" t="n"/>
      <c r="X3456" s="244" t="n"/>
      <c r="Y3456" s="269" t="n"/>
      <c r="Z3456" s="270" t="n"/>
      <c r="AA3456" s="241" t="n"/>
      <c r="AB3456" s="244" t="n"/>
    </row>
    <row r="3457" ht="15" customHeight="1" s="283">
      <c r="A3457" s="109" t="n"/>
      <c r="B3457" s="222" t="n"/>
      <c r="C3457" s="244" t="n"/>
      <c r="D3457" s="244" t="n"/>
      <c r="E3457" s="244" t="n"/>
      <c r="F3457" s="244" t="n"/>
      <c r="G3457" s="244" t="n"/>
      <c r="H3457" s="244" t="n"/>
      <c r="I3457" s="267" t="n"/>
      <c r="J3457" s="268" t="n"/>
      <c r="K3457" s="244" t="n"/>
      <c r="L3457" s="244" t="n"/>
      <c r="M3457" s="259" t="n"/>
      <c r="N3457" s="244" t="n"/>
      <c r="O3457" s="244" t="n"/>
      <c r="P3457" s="244" t="n"/>
      <c r="Q3457" s="244" t="n"/>
      <c r="R3457" s="244" t="n"/>
      <c r="S3457" s="223" t="n"/>
      <c r="T3457" s="244" t="n"/>
      <c r="U3457" s="246" t="n"/>
      <c r="V3457" s="244" t="n"/>
      <c r="W3457" s="244" t="n"/>
      <c r="X3457" s="244" t="n"/>
      <c r="Y3457" s="269" t="n"/>
      <c r="Z3457" s="270" t="n"/>
      <c r="AA3457" s="241" t="n"/>
      <c r="AB3457" s="244" t="n"/>
    </row>
    <row r="3458" ht="15" customHeight="1" s="283">
      <c r="A3458" s="109" t="n"/>
      <c r="B3458" s="222" t="n"/>
      <c r="C3458" s="244" t="n"/>
      <c r="D3458" s="244" t="n"/>
      <c r="E3458" s="244" t="n"/>
      <c r="F3458" s="244" t="n"/>
      <c r="G3458" s="244" t="n"/>
      <c r="H3458" s="244" t="n"/>
      <c r="I3458" s="267" t="n"/>
      <c r="J3458" s="268" t="n"/>
      <c r="K3458" s="244" t="n"/>
      <c r="L3458" s="244" t="n"/>
      <c r="M3458" s="259" t="n"/>
      <c r="N3458" s="244" t="n"/>
      <c r="O3458" s="244" t="n"/>
      <c r="P3458" s="244" t="n"/>
      <c r="Q3458" s="244" t="n"/>
      <c r="R3458" s="244" t="n"/>
      <c r="S3458" s="223" t="n"/>
      <c r="T3458" s="244" t="n"/>
      <c r="U3458" s="246" t="n"/>
      <c r="V3458" s="244" t="n"/>
      <c r="W3458" s="244" t="n"/>
      <c r="X3458" s="244" t="n"/>
      <c r="Y3458" s="269" t="n"/>
      <c r="Z3458" s="270" t="n"/>
      <c r="AA3458" s="241" t="n"/>
      <c r="AB3458" s="244" t="n"/>
    </row>
    <row r="3459" ht="15" customHeight="1" s="283">
      <c r="A3459" s="109" t="n"/>
      <c r="B3459" s="222" t="n"/>
      <c r="C3459" s="244" t="n"/>
      <c r="D3459" s="244" t="n"/>
      <c r="E3459" s="244" t="n"/>
      <c r="F3459" s="244" t="n"/>
      <c r="G3459" s="244" t="n"/>
      <c r="H3459" s="244" t="n"/>
      <c r="I3459" s="267" t="n"/>
      <c r="J3459" s="268" t="n"/>
      <c r="K3459" s="244" t="n"/>
      <c r="L3459" s="244" t="n"/>
      <c r="M3459" s="259" t="n"/>
      <c r="N3459" s="244" t="n"/>
      <c r="O3459" s="244" t="n"/>
      <c r="P3459" s="244" t="n"/>
      <c r="Q3459" s="244" t="n"/>
      <c r="R3459" s="244" t="n"/>
      <c r="S3459" s="223" t="n"/>
      <c r="T3459" s="244" t="n"/>
      <c r="U3459" s="246" t="n"/>
      <c r="V3459" s="244" t="n"/>
      <c r="W3459" s="244" t="n"/>
      <c r="X3459" s="244" t="n"/>
      <c r="Y3459" s="269" t="n"/>
      <c r="Z3459" s="270" t="n"/>
      <c r="AA3459" s="241" t="n"/>
      <c r="AB3459" s="244" t="n"/>
    </row>
    <row r="3460" ht="15" customHeight="1" s="283">
      <c r="A3460" s="109" t="n"/>
      <c r="B3460" s="222" t="n"/>
      <c r="C3460" s="244" t="n"/>
      <c r="D3460" s="244" t="n"/>
      <c r="E3460" s="244" t="n"/>
      <c r="F3460" s="244" t="n"/>
      <c r="G3460" s="244" t="n"/>
      <c r="H3460" s="244" t="n"/>
      <c r="I3460" s="267" t="n"/>
      <c r="J3460" s="204" t="n"/>
      <c r="K3460" s="244" t="n"/>
      <c r="L3460" s="244" t="n"/>
      <c r="M3460" s="259" t="n"/>
      <c r="N3460" s="244" t="n"/>
      <c r="O3460" s="244" t="n"/>
      <c r="P3460" s="244" t="n"/>
      <c r="Q3460" s="244" t="n"/>
      <c r="R3460" s="244" t="n"/>
      <c r="S3460" s="223" t="n"/>
      <c r="T3460" s="244" t="n"/>
      <c r="U3460" s="246" t="n"/>
      <c r="V3460" s="244" t="n"/>
      <c r="W3460" s="244" t="n"/>
      <c r="X3460" s="244" t="n"/>
      <c r="Y3460" s="269" t="n"/>
      <c r="Z3460" s="270" t="n"/>
      <c r="AA3460" s="241" t="n"/>
      <c r="AB3460" s="244" t="n"/>
    </row>
    <row r="3461" ht="15" customHeight="1" s="283">
      <c r="A3461" s="109" t="n"/>
      <c r="B3461" s="222" t="n"/>
      <c r="C3461" s="244" t="n"/>
      <c r="D3461" s="244" t="n"/>
      <c r="E3461" s="244" t="n"/>
      <c r="F3461" s="244" t="n"/>
      <c r="G3461" s="244" t="n"/>
      <c r="H3461" s="244" t="n"/>
      <c r="I3461" s="267" t="n"/>
      <c r="J3461" s="268" t="n"/>
      <c r="K3461" s="244" t="n"/>
      <c r="L3461" s="244" t="n"/>
      <c r="M3461" s="259" t="n"/>
      <c r="N3461" s="244" t="n"/>
      <c r="O3461" s="244" t="n"/>
      <c r="P3461" s="244" t="n"/>
      <c r="Q3461" s="244" t="n"/>
      <c r="R3461" s="244" t="n"/>
      <c r="S3461" s="223" t="n"/>
      <c r="T3461" s="244" t="n"/>
      <c r="U3461" s="246" t="n"/>
      <c r="V3461" s="244" t="n"/>
      <c r="W3461" s="244" t="n"/>
      <c r="X3461" s="244" t="n"/>
      <c r="Y3461" s="269" t="n"/>
      <c r="Z3461" s="270" t="n"/>
      <c r="AA3461" s="241" t="n"/>
      <c r="AB3461" s="244" t="n"/>
    </row>
    <row r="3462" ht="15" customHeight="1" s="283">
      <c r="A3462" s="109" t="n"/>
      <c r="B3462" s="222" t="n"/>
      <c r="C3462" s="244" t="n"/>
      <c r="D3462" s="244" t="n"/>
      <c r="E3462" s="244" t="n"/>
      <c r="F3462" s="244" t="n"/>
      <c r="G3462" s="244" t="n"/>
      <c r="H3462" s="244" t="n"/>
      <c r="I3462" s="267" t="n"/>
      <c r="J3462" s="268" t="n"/>
      <c r="K3462" s="244" t="n"/>
      <c r="L3462" s="244" t="n"/>
      <c r="M3462" s="259" t="n"/>
      <c r="N3462" s="244" t="n"/>
      <c r="O3462" s="244" t="n"/>
      <c r="P3462" s="244" t="n"/>
      <c r="Q3462" s="244" t="n"/>
      <c r="R3462" s="244" t="n"/>
      <c r="S3462" s="223" t="n"/>
      <c r="T3462" s="244" t="n"/>
      <c r="U3462" s="246" t="n"/>
      <c r="V3462" s="244" t="n"/>
      <c r="W3462" s="244" t="n"/>
      <c r="X3462" s="244" t="n"/>
      <c r="Y3462" s="269" t="n"/>
      <c r="Z3462" s="270" t="n"/>
      <c r="AA3462" s="241" t="n"/>
      <c r="AB3462" s="244" t="n"/>
    </row>
    <row r="3463" ht="15" customHeight="1" s="283">
      <c r="A3463" s="109" t="n"/>
      <c r="B3463" s="222" t="n"/>
      <c r="C3463" s="244" t="n"/>
      <c r="D3463" s="244" t="n"/>
      <c r="E3463" s="244" t="n"/>
      <c r="F3463" s="244" t="n"/>
      <c r="G3463" s="244" t="n"/>
      <c r="H3463" s="244" t="n"/>
      <c r="I3463" s="267" t="n"/>
      <c r="J3463" s="268" t="n"/>
      <c r="K3463" s="244" t="n"/>
      <c r="L3463" s="244" t="n"/>
      <c r="M3463" s="259" t="n"/>
      <c r="N3463" s="244" t="n"/>
      <c r="O3463" s="244" t="n"/>
      <c r="P3463" s="244" t="n"/>
      <c r="Q3463" s="244" t="n"/>
      <c r="R3463" s="244" t="n"/>
      <c r="S3463" s="223" t="n"/>
      <c r="T3463" s="244" t="n"/>
      <c r="U3463" s="246" t="n"/>
      <c r="V3463" s="244" t="n"/>
      <c r="W3463" s="244" t="n"/>
      <c r="X3463" s="244" t="n"/>
      <c r="Y3463" s="269" t="n"/>
      <c r="Z3463" s="270" t="n"/>
      <c r="AA3463" s="241" t="n"/>
      <c r="AB3463" s="244" t="n"/>
    </row>
    <row r="3464" ht="15" customHeight="1" s="283">
      <c r="A3464" s="109" t="n"/>
      <c r="B3464" s="222" t="n"/>
      <c r="C3464" s="244" t="n"/>
      <c r="D3464" s="244" t="n"/>
      <c r="E3464" s="244" t="n"/>
      <c r="F3464" s="244" t="n"/>
      <c r="G3464" s="244" t="n"/>
      <c r="H3464" s="244" t="n"/>
      <c r="I3464" s="267" t="n"/>
      <c r="J3464" s="268" t="n"/>
      <c r="K3464" s="244" t="n"/>
      <c r="L3464" s="244" t="n"/>
      <c r="M3464" s="259" t="n"/>
      <c r="N3464" s="244" t="n"/>
      <c r="O3464" s="244" t="n"/>
      <c r="P3464" s="244" t="n"/>
      <c r="Q3464" s="244" t="n"/>
      <c r="R3464" s="244" t="n"/>
      <c r="S3464" s="223" t="n"/>
      <c r="T3464" s="244" t="n"/>
      <c r="U3464" s="246" t="n"/>
      <c r="V3464" s="244" t="n"/>
      <c r="W3464" s="244" t="n"/>
      <c r="X3464" s="244" t="n"/>
      <c r="Y3464" s="269" t="n"/>
      <c r="Z3464" s="270" t="n"/>
      <c r="AA3464" s="241" t="n"/>
      <c r="AB3464" s="244" t="n"/>
    </row>
    <row r="3465" ht="15" customHeight="1" s="283">
      <c r="A3465" s="109" t="n"/>
      <c r="B3465" s="222" t="n"/>
      <c r="C3465" s="244" t="n"/>
      <c r="D3465" s="244" t="n"/>
      <c r="E3465" s="244" t="n"/>
      <c r="F3465" s="244" t="n"/>
      <c r="G3465" s="244" t="n"/>
      <c r="H3465" s="244" t="n"/>
      <c r="I3465" s="267" t="n"/>
      <c r="J3465" s="268" t="n"/>
      <c r="K3465" s="244" t="n"/>
      <c r="L3465" s="244" t="n"/>
      <c r="M3465" s="259" t="n"/>
      <c r="N3465" s="244" t="n"/>
      <c r="O3465" s="244" t="n"/>
      <c r="P3465" s="244" t="n"/>
      <c r="Q3465" s="244" t="n"/>
      <c r="R3465" s="244" t="n"/>
      <c r="S3465" s="223" t="n"/>
      <c r="T3465" s="244" t="n"/>
      <c r="U3465" s="246" t="n"/>
      <c r="V3465" s="244" t="n"/>
      <c r="W3465" s="244" t="n"/>
      <c r="X3465" s="244" t="n"/>
      <c r="Y3465" s="269" t="n"/>
      <c r="Z3465" s="270" t="n"/>
      <c r="AA3465" s="241" t="n"/>
      <c r="AB3465" s="244" t="n"/>
    </row>
    <row r="3466" ht="15" customHeight="1" s="283">
      <c r="A3466" s="109" t="n"/>
      <c r="B3466" s="222" t="n"/>
      <c r="C3466" s="244" t="n"/>
      <c r="D3466" s="244" t="n"/>
      <c r="E3466" s="244" t="n"/>
      <c r="F3466" s="244" t="n"/>
      <c r="G3466" s="244" t="n"/>
      <c r="H3466" s="244" t="n"/>
      <c r="I3466" s="267" t="n"/>
      <c r="J3466" s="268" t="n"/>
      <c r="K3466" s="244" t="n"/>
      <c r="L3466" s="244" t="n"/>
      <c r="M3466" s="259" t="n"/>
      <c r="N3466" s="244" t="n"/>
      <c r="O3466" s="244" t="n"/>
      <c r="P3466" s="244" t="n"/>
      <c r="Q3466" s="244" t="n"/>
      <c r="R3466" s="244" t="n"/>
      <c r="S3466" s="223" t="n"/>
      <c r="T3466" s="244" t="n"/>
      <c r="U3466" s="246" t="n"/>
      <c r="V3466" s="244" t="n"/>
      <c r="W3466" s="244" t="n"/>
      <c r="X3466" s="244" t="n"/>
      <c r="Y3466" s="269" t="n"/>
      <c r="Z3466" s="270" t="n"/>
      <c r="AA3466" s="241" t="n"/>
      <c r="AB3466" s="244" t="n"/>
    </row>
    <row r="3467" ht="15" customHeight="1" s="283">
      <c r="A3467" s="109" t="n"/>
      <c r="B3467" s="222" t="n"/>
      <c r="C3467" s="244" t="n"/>
      <c r="D3467" s="244" t="n"/>
      <c r="E3467" s="244" t="n"/>
      <c r="F3467" s="244" t="n"/>
      <c r="G3467" s="244" t="n"/>
      <c r="H3467" s="244" t="n"/>
      <c r="I3467" s="267" t="n"/>
      <c r="J3467" s="268" t="n"/>
      <c r="K3467" s="244" t="n"/>
      <c r="L3467" s="244" t="n"/>
      <c r="M3467" s="259" t="n"/>
      <c r="N3467" s="244" t="n"/>
      <c r="O3467" s="244" t="n"/>
      <c r="P3467" s="244" t="n"/>
      <c r="Q3467" s="244" t="n"/>
      <c r="R3467" s="244" t="n"/>
      <c r="S3467" s="223" t="n"/>
      <c r="T3467" s="244" t="n"/>
      <c r="U3467" s="246" t="n"/>
      <c r="V3467" s="244" t="n"/>
      <c r="W3467" s="244" t="n"/>
      <c r="X3467" s="244" t="n"/>
      <c r="Y3467" s="269" t="n"/>
      <c r="Z3467" s="270" t="n"/>
      <c r="AA3467" s="241" t="n"/>
      <c r="AB3467" s="244" t="n"/>
    </row>
    <row r="3468" ht="15" customHeight="1" s="283">
      <c r="A3468" s="109" t="n"/>
      <c r="B3468" s="222" t="n"/>
      <c r="C3468" s="244" t="n"/>
      <c r="D3468" s="244" t="n"/>
      <c r="E3468" s="244" t="n"/>
      <c r="F3468" s="244" t="n"/>
      <c r="G3468" s="244" t="n"/>
      <c r="H3468" s="244" t="n"/>
      <c r="I3468" s="267" t="n"/>
      <c r="J3468" s="268" t="n"/>
      <c r="K3468" s="244" t="n"/>
      <c r="L3468" s="244" t="n"/>
      <c r="M3468" s="259" t="n"/>
      <c r="N3468" s="244" t="n"/>
      <c r="O3468" s="244" t="n"/>
      <c r="P3468" s="244" t="n"/>
      <c r="Q3468" s="244" t="n"/>
      <c r="R3468" s="244" t="n"/>
      <c r="S3468" s="223" t="n"/>
      <c r="T3468" s="244" t="n"/>
      <c r="U3468" s="246" t="n"/>
      <c r="V3468" s="244" t="n"/>
      <c r="W3468" s="244" t="n"/>
      <c r="X3468" s="244" t="n"/>
      <c r="Y3468" s="269" t="n"/>
      <c r="Z3468" s="270" t="n"/>
      <c r="AA3468" s="241" t="n"/>
      <c r="AB3468" s="244" t="n"/>
    </row>
    <row r="3469" ht="15" customHeight="1" s="283">
      <c r="A3469" s="109" t="n"/>
      <c r="B3469" s="222" t="n"/>
      <c r="C3469" s="244" t="n"/>
      <c r="D3469" s="244" t="n"/>
      <c r="E3469" s="244" t="n"/>
      <c r="F3469" s="244" t="n"/>
      <c r="G3469" s="244" t="n"/>
      <c r="H3469" s="244" t="n"/>
      <c r="I3469" s="267" t="n"/>
      <c r="J3469" s="268" t="n"/>
      <c r="K3469" s="244" t="n"/>
      <c r="L3469" s="244" t="n"/>
      <c r="M3469" s="259" t="n"/>
      <c r="N3469" s="244" t="n"/>
      <c r="O3469" s="244" t="n"/>
      <c r="P3469" s="244" t="n"/>
      <c r="Q3469" s="244" t="n"/>
      <c r="R3469" s="244" t="n"/>
      <c r="S3469" s="223" t="n"/>
      <c r="T3469" s="244" t="n"/>
      <c r="U3469" s="246" t="n"/>
      <c r="V3469" s="244" t="n"/>
      <c r="W3469" s="244" t="n"/>
      <c r="X3469" s="244" t="n"/>
      <c r="Y3469" s="269" t="n"/>
      <c r="Z3469" s="270" t="n"/>
      <c r="AA3469" s="241" t="n"/>
      <c r="AB3469" s="244" t="n"/>
    </row>
    <row r="3470" ht="15" customHeight="1" s="283">
      <c r="A3470" s="109" t="n"/>
      <c r="B3470" s="222" t="n"/>
      <c r="C3470" s="244" t="n"/>
      <c r="D3470" s="244" t="n"/>
      <c r="E3470" s="244" t="n"/>
      <c r="F3470" s="244" t="n"/>
      <c r="G3470" s="244" t="n"/>
      <c r="H3470" s="244" t="n"/>
      <c r="I3470" s="267" t="n"/>
      <c r="J3470" s="268" t="n"/>
      <c r="K3470" s="244" t="n"/>
      <c r="L3470" s="244" t="n"/>
      <c r="M3470" s="259" t="n"/>
      <c r="N3470" s="244" t="n"/>
      <c r="O3470" s="244" t="n"/>
      <c r="P3470" s="244" t="n"/>
      <c r="Q3470" s="244" t="n"/>
      <c r="R3470" s="244" t="n"/>
      <c r="S3470" s="223" t="n"/>
      <c r="T3470" s="244" t="n"/>
      <c r="U3470" s="246" t="n"/>
      <c r="V3470" s="244" t="n"/>
      <c r="W3470" s="244" t="n"/>
      <c r="X3470" s="244" t="n"/>
      <c r="Y3470" s="269" t="n"/>
      <c r="Z3470" s="270" t="n"/>
      <c r="AA3470" s="241" t="n"/>
      <c r="AB3470" s="244" t="n"/>
    </row>
    <row r="3471" ht="15" customHeight="1" s="283">
      <c r="A3471" s="109" t="n"/>
      <c r="B3471" s="222" t="n"/>
      <c r="C3471" s="244" t="n"/>
      <c r="D3471" s="244" t="n"/>
      <c r="E3471" s="244" t="n"/>
      <c r="F3471" s="244" t="n"/>
      <c r="G3471" s="244" t="n"/>
      <c r="H3471" s="244" t="n"/>
      <c r="I3471" s="267" t="n"/>
      <c r="J3471" s="268" t="n"/>
      <c r="K3471" s="244" t="n"/>
      <c r="L3471" s="244" t="n"/>
      <c r="M3471" s="259" t="n"/>
      <c r="N3471" s="244" t="n"/>
      <c r="O3471" s="244" t="n"/>
      <c r="P3471" s="244" t="n"/>
      <c r="Q3471" s="244" t="n"/>
      <c r="R3471" s="244" t="n"/>
      <c r="S3471" s="223" t="n"/>
      <c r="T3471" s="244" t="n"/>
      <c r="U3471" s="246" t="n"/>
      <c r="V3471" s="244" t="n"/>
      <c r="W3471" s="244" t="n"/>
      <c r="X3471" s="244" t="n"/>
      <c r="Y3471" s="269" t="n"/>
      <c r="Z3471" s="270" t="n"/>
      <c r="AA3471" s="241" t="n"/>
      <c r="AB3471" s="244" t="n"/>
    </row>
    <row r="3472" ht="15" customHeight="1" s="283">
      <c r="A3472" s="109" t="n"/>
      <c r="B3472" s="222" t="n"/>
      <c r="C3472" s="244" t="n"/>
      <c r="D3472" s="244" t="n"/>
      <c r="E3472" s="244" t="n"/>
      <c r="F3472" s="244" t="n"/>
      <c r="G3472" s="244" t="n"/>
      <c r="H3472" s="244" t="n"/>
      <c r="I3472" s="267" t="n"/>
      <c r="J3472" s="268" t="n"/>
      <c r="K3472" s="244" t="n"/>
      <c r="L3472" s="244" t="n"/>
      <c r="M3472" s="259" t="n"/>
      <c r="N3472" s="244" t="n"/>
      <c r="O3472" s="244" t="n"/>
      <c r="P3472" s="244" t="n"/>
      <c r="Q3472" s="244" t="n"/>
      <c r="R3472" s="244" t="n"/>
      <c r="S3472" s="223" t="n"/>
      <c r="T3472" s="244" t="n"/>
      <c r="U3472" s="246" t="n"/>
      <c r="V3472" s="244" t="n"/>
      <c r="W3472" s="244" t="n"/>
      <c r="X3472" s="244" t="n"/>
      <c r="Y3472" s="269" t="n"/>
      <c r="Z3472" s="270" t="n"/>
      <c r="AA3472" s="241" t="n"/>
      <c r="AB3472" s="244" t="n"/>
    </row>
    <row r="3473" ht="15" customHeight="1" s="283">
      <c r="A3473" s="109" t="n"/>
      <c r="B3473" s="222" t="n"/>
      <c r="C3473" s="244" t="n"/>
      <c r="D3473" s="244" t="n"/>
      <c r="E3473" s="244" t="n"/>
      <c r="F3473" s="244" t="n"/>
      <c r="G3473" s="244" t="n"/>
      <c r="H3473" s="244" t="n"/>
      <c r="I3473" s="267" t="n"/>
      <c r="J3473" s="268" t="n"/>
      <c r="K3473" s="244" t="n"/>
      <c r="L3473" s="244" t="n"/>
      <c r="M3473" s="259" t="n"/>
      <c r="N3473" s="244" t="n"/>
      <c r="O3473" s="244" t="n"/>
      <c r="P3473" s="244" t="n"/>
      <c r="Q3473" s="244" t="n"/>
      <c r="R3473" s="244" t="n"/>
      <c r="S3473" s="223" t="n"/>
      <c r="T3473" s="244" t="n"/>
      <c r="U3473" s="246" t="n"/>
      <c r="V3473" s="244" t="n"/>
      <c r="W3473" s="244" t="n"/>
      <c r="X3473" s="244" t="n"/>
      <c r="Y3473" s="269" t="n"/>
      <c r="Z3473" s="270" t="n"/>
      <c r="AA3473" s="241" t="n"/>
      <c r="AB3473" s="244" t="n"/>
    </row>
    <row r="3474" ht="15" customHeight="1" s="283">
      <c r="A3474" s="109" t="n"/>
      <c r="B3474" s="222" t="n"/>
      <c r="C3474" s="244" t="n"/>
      <c r="D3474" s="244" t="n"/>
      <c r="E3474" s="244" t="n"/>
      <c r="F3474" s="244" t="n"/>
      <c r="G3474" s="244" t="n"/>
      <c r="H3474" s="244" t="n"/>
      <c r="I3474" s="267" t="n"/>
      <c r="J3474" s="268" t="n"/>
      <c r="K3474" s="244" t="n"/>
      <c r="L3474" s="244" t="n"/>
      <c r="M3474" s="259" t="n"/>
      <c r="N3474" s="244" t="n"/>
      <c r="O3474" s="244" t="n"/>
      <c r="P3474" s="244" t="n"/>
      <c r="Q3474" s="244" t="n"/>
      <c r="R3474" s="244" t="n"/>
      <c r="S3474" s="223" t="n"/>
      <c r="T3474" s="244" t="n"/>
      <c r="U3474" s="246" t="n"/>
      <c r="V3474" s="244" t="n"/>
      <c r="W3474" s="244" t="n"/>
      <c r="X3474" s="244" t="n"/>
      <c r="Y3474" s="269" t="n"/>
      <c r="Z3474" s="270" t="n"/>
      <c r="AA3474" s="241" t="n"/>
      <c r="AB3474" s="244" t="n"/>
    </row>
    <row r="3475" ht="15" customHeight="1" s="283">
      <c r="A3475" s="109" t="n"/>
      <c r="B3475" s="222" t="n"/>
      <c r="C3475" s="244" t="n"/>
      <c r="D3475" s="244" t="n"/>
      <c r="E3475" s="244" t="n"/>
      <c r="F3475" s="244" t="n"/>
      <c r="G3475" s="244" t="n"/>
      <c r="H3475" s="244" t="n"/>
      <c r="I3475" s="267" t="n"/>
      <c r="J3475" s="204" t="n"/>
      <c r="K3475" s="244" t="n"/>
      <c r="L3475" s="244" t="n"/>
      <c r="M3475" s="259" t="n"/>
      <c r="N3475" s="244" t="n"/>
      <c r="O3475" s="244" t="n"/>
      <c r="P3475" s="244" t="n"/>
      <c r="Q3475" s="244" t="n"/>
      <c r="R3475" s="244" t="n"/>
      <c r="S3475" s="223" t="n"/>
      <c r="T3475" s="244" t="n"/>
      <c r="U3475" s="246" t="n"/>
      <c r="V3475" s="244" t="n"/>
      <c r="W3475" s="244" t="n"/>
      <c r="X3475" s="244" t="n"/>
      <c r="Y3475" s="269" t="n"/>
      <c r="Z3475" s="270" t="n"/>
      <c r="AA3475" s="241" t="n"/>
      <c r="AB3475" s="244" t="n"/>
    </row>
    <row r="3476" ht="15" customHeight="1" s="283">
      <c r="A3476" s="109" t="n"/>
      <c r="B3476" s="222" t="n"/>
      <c r="C3476" s="244" t="n"/>
      <c r="D3476" s="244" t="n"/>
      <c r="E3476" s="244" t="n"/>
      <c r="F3476" s="244" t="n"/>
      <c r="G3476" s="244" t="n"/>
      <c r="H3476" s="244" t="n"/>
      <c r="I3476" s="267" t="n"/>
      <c r="J3476" s="268" t="n"/>
      <c r="K3476" s="244" t="n"/>
      <c r="L3476" s="244" t="n"/>
      <c r="M3476" s="259" t="n"/>
      <c r="N3476" s="244" t="n"/>
      <c r="O3476" s="244" t="n"/>
      <c r="P3476" s="244" t="n"/>
      <c r="Q3476" s="244" t="n"/>
      <c r="R3476" s="244" t="n"/>
      <c r="S3476" s="223" t="n"/>
      <c r="T3476" s="244" t="n"/>
      <c r="U3476" s="246" t="n"/>
      <c r="V3476" s="244" t="n"/>
      <c r="W3476" s="244" t="n"/>
      <c r="X3476" s="244" t="n"/>
      <c r="Y3476" s="269" t="n"/>
      <c r="Z3476" s="270" t="n"/>
      <c r="AA3476" s="241" t="n"/>
      <c r="AB3476" s="244" t="n"/>
    </row>
    <row r="3477" ht="15" customHeight="1" s="283">
      <c r="A3477" s="109" t="n"/>
      <c r="B3477" s="222" t="n"/>
      <c r="C3477" s="244" t="n"/>
      <c r="D3477" s="244" t="n"/>
      <c r="E3477" s="244" t="n"/>
      <c r="F3477" s="244" t="n"/>
      <c r="G3477" s="244" t="n"/>
      <c r="H3477" s="244" t="n"/>
      <c r="I3477" s="267" t="n"/>
      <c r="J3477" s="204" t="n"/>
      <c r="K3477" s="244" t="n"/>
      <c r="L3477" s="244" t="n"/>
      <c r="M3477" s="259" t="n"/>
      <c r="N3477" s="244" t="n"/>
      <c r="O3477" s="244" t="n"/>
      <c r="P3477" s="244" t="n"/>
      <c r="Q3477" s="244" t="n"/>
      <c r="R3477" s="244" t="n"/>
      <c r="S3477" s="223" t="n"/>
      <c r="T3477" s="244" t="n"/>
      <c r="U3477" s="246" t="n"/>
      <c r="V3477" s="244" t="n"/>
      <c r="W3477" s="244" t="n"/>
      <c r="X3477" s="244" t="n"/>
      <c r="Y3477" s="269" t="n"/>
      <c r="Z3477" s="270" t="n"/>
      <c r="AA3477" s="241" t="n"/>
      <c r="AB3477" s="244" t="n"/>
    </row>
    <row r="3478" ht="15" customHeight="1" s="283">
      <c r="A3478" s="109" t="n"/>
      <c r="B3478" s="222" t="n"/>
      <c r="C3478" s="244" t="n"/>
      <c r="D3478" s="244" t="n"/>
      <c r="E3478" s="244" t="n"/>
      <c r="F3478" s="244" t="n"/>
      <c r="G3478" s="244" t="n"/>
      <c r="H3478" s="244" t="n"/>
      <c r="I3478" s="267" t="n"/>
      <c r="J3478" s="268" t="n"/>
      <c r="K3478" s="244" t="n"/>
      <c r="L3478" s="244" t="n"/>
      <c r="M3478" s="259" t="n"/>
      <c r="N3478" s="244" t="n"/>
      <c r="O3478" s="244" t="n"/>
      <c r="P3478" s="244" t="n"/>
      <c r="Q3478" s="244" t="n"/>
      <c r="R3478" s="244" t="n"/>
      <c r="S3478" s="223" t="n"/>
      <c r="T3478" s="244" t="n"/>
      <c r="U3478" s="246" t="n"/>
      <c r="V3478" s="244" t="n"/>
      <c r="W3478" s="244" t="n"/>
      <c r="X3478" s="244" t="n"/>
      <c r="Y3478" s="269" t="n"/>
      <c r="Z3478" s="270" t="n"/>
      <c r="AA3478" s="241" t="n"/>
      <c r="AB3478" s="244" t="n"/>
    </row>
    <row r="3479" ht="15" customHeight="1" s="283">
      <c r="A3479" s="109" t="n"/>
      <c r="B3479" s="222" t="n"/>
      <c r="C3479" s="244" t="n"/>
      <c r="D3479" s="244" t="n"/>
      <c r="E3479" s="244" t="n"/>
      <c r="F3479" s="244" t="n"/>
      <c r="G3479" s="244" t="n"/>
      <c r="H3479" s="244" t="n"/>
      <c r="I3479" s="267" t="n"/>
      <c r="J3479" s="268" t="n"/>
      <c r="K3479" s="244" t="n"/>
      <c r="L3479" s="244" t="n"/>
      <c r="M3479" s="259" t="n"/>
      <c r="N3479" s="244" t="n"/>
      <c r="O3479" s="244" t="n"/>
      <c r="P3479" s="244" t="n"/>
      <c r="Q3479" s="244" t="n"/>
      <c r="R3479" s="244" t="n"/>
      <c r="S3479" s="223" t="n"/>
      <c r="T3479" s="244" t="n"/>
      <c r="U3479" s="246" t="n"/>
      <c r="V3479" s="244" t="n"/>
      <c r="W3479" s="244" t="n"/>
      <c r="X3479" s="244" t="n"/>
      <c r="Y3479" s="269" t="n"/>
      <c r="Z3479" s="270" t="n"/>
      <c r="AA3479" s="241" t="n"/>
      <c r="AB3479" s="244" t="n"/>
    </row>
    <row r="3480" ht="15" customHeight="1" s="283">
      <c r="A3480" s="109" t="n"/>
      <c r="B3480" s="222" t="n"/>
      <c r="C3480" s="244" t="n"/>
      <c r="D3480" s="244" t="n"/>
      <c r="E3480" s="244" t="n"/>
      <c r="F3480" s="244" t="n"/>
      <c r="G3480" s="244" t="n"/>
      <c r="H3480" s="244" t="n"/>
      <c r="I3480" s="267" t="n"/>
      <c r="J3480" s="268" t="n"/>
      <c r="K3480" s="244" t="n"/>
      <c r="L3480" s="244" t="n"/>
      <c r="M3480" s="259" t="n"/>
      <c r="N3480" s="244" t="n"/>
      <c r="O3480" s="244" t="n"/>
      <c r="P3480" s="244" t="n"/>
      <c r="Q3480" s="244" t="n"/>
      <c r="R3480" s="244" t="n"/>
      <c r="S3480" s="223" t="n"/>
      <c r="T3480" s="244" t="n"/>
      <c r="U3480" s="246" t="n"/>
      <c r="V3480" s="244" t="n"/>
      <c r="W3480" s="244" t="n"/>
      <c r="X3480" s="244" t="n"/>
      <c r="Y3480" s="269" t="n"/>
      <c r="Z3480" s="270" t="n"/>
      <c r="AA3480" s="241" t="n"/>
      <c r="AB3480" s="244" t="n"/>
    </row>
    <row r="3481" ht="15" customHeight="1" s="283">
      <c r="A3481" s="109" t="n"/>
      <c r="B3481" s="222" t="n"/>
      <c r="C3481" s="244" t="n"/>
      <c r="D3481" s="244" t="n"/>
      <c r="E3481" s="244" t="n"/>
      <c r="F3481" s="244" t="n"/>
      <c r="G3481" s="244" t="n"/>
      <c r="H3481" s="244" t="n"/>
      <c r="I3481" s="267" t="n"/>
      <c r="J3481" s="268" t="n"/>
      <c r="K3481" s="244" t="n"/>
      <c r="L3481" s="244" t="n"/>
      <c r="M3481" s="259" t="n"/>
      <c r="N3481" s="244" t="n"/>
      <c r="O3481" s="244" t="n"/>
      <c r="P3481" s="244" t="n"/>
      <c r="Q3481" s="244" t="n"/>
      <c r="R3481" s="244" t="n"/>
      <c r="S3481" s="223" t="n"/>
      <c r="T3481" s="244" t="n"/>
      <c r="U3481" s="246" t="n"/>
      <c r="V3481" s="244" t="n"/>
      <c r="W3481" s="244" t="n"/>
      <c r="X3481" s="244" t="n"/>
      <c r="Y3481" s="269" t="n"/>
      <c r="Z3481" s="270" t="n"/>
      <c r="AA3481" s="241" t="n"/>
      <c r="AB3481" s="244" t="n"/>
    </row>
    <row r="3482" ht="15" customHeight="1" s="283">
      <c r="A3482" s="109" t="n"/>
      <c r="B3482" s="222" t="n"/>
      <c r="C3482" s="244" t="n"/>
      <c r="D3482" s="244" t="n"/>
      <c r="E3482" s="244" t="n"/>
      <c r="F3482" s="244" t="n"/>
      <c r="G3482" s="244" t="n"/>
      <c r="H3482" s="244" t="n"/>
      <c r="I3482" s="267" t="n"/>
      <c r="J3482" s="268" t="n"/>
      <c r="K3482" s="244" t="n"/>
      <c r="L3482" s="244" t="n"/>
      <c r="M3482" s="259" t="n"/>
      <c r="N3482" s="244" t="n"/>
      <c r="O3482" s="244" t="n"/>
      <c r="P3482" s="244" t="n"/>
      <c r="Q3482" s="244" t="n"/>
      <c r="R3482" s="244" t="n"/>
      <c r="S3482" s="223" t="n"/>
      <c r="T3482" s="244" t="n"/>
      <c r="U3482" s="246" t="n"/>
      <c r="V3482" s="244" t="n"/>
      <c r="W3482" s="244" t="n"/>
      <c r="X3482" s="244" t="n"/>
      <c r="Y3482" s="269" t="n"/>
      <c r="Z3482" s="270" t="n"/>
      <c r="AA3482" s="241" t="n"/>
      <c r="AB3482" s="244" t="n"/>
    </row>
    <row r="3483" ht="15" customHeight="1" s="283">
      <c r="A3483" s="109" t="n"/>
      <c r="B3483" s="222" t="n"/>
      <c r="C3483" s="244" t="n"/>
      <c r="D3483" s="244" t="n"/>
      <c r="E3483" s="244" t="n"/>
      <c r="F3483" s="244" t="n"/>
      <c r="G3483" s="244" t="n"/>
      <c r="H3483" s="244" t="n"/>
      <c r="I3483" s="267" t="n"/>
      <c r="J3483" s="204" t="n"/>
      <c r="K3483" s="244" t="n"/>
      <c r="L3483" s="244" t="n"/>
      <c r="M3483" s="259" t="n"/>
      <c r="N3483" s="244" t="n"/>
      <c r="O3483" s="244" t="n"/>
      <c r="P3483" s="244" t="n"/>
      <c r="Q3483" s="244" t="n"/>
      <c r="R3483" s="244" t="n"/>
      <c r="S3483" s="223" t="n"/>
      <c r="T3483" s="244" t="n"/>
      <c r="U3483" s="246" t="n"/>
      <c r="V3483" s="244" t="n"/>
      <c r="W3483" s="244" t="n"/>
      <c r="X3483" s="244" t="n"/>
      <c r="Y3483" s="269" t="n"/>
      <c r="Z3483" s="270" t="n"/>
      <c r="AA3483" s="241" t="n"/>
      <c r="AB3483" s="244" t="n"/>
    </row>
    <row r="3484" ht="15" customHeight="1" s="283">
      <c r="A3484" s="109" t="n"/>
      <c r="B3484" s="222" t="n"/>
      <c r="C3484" s="244" t="n"/>
      <c r="D3484" s="244" t="n"/>
      <c r="E3484" s="244" t="n"/>
      <c r="F3484" s="244" t="n"/>
      <c r="G3484" s="244" t="n"/>
      <c r="H3484" s="244" t="n"/>
      <c r="I3484" s="267" t="n"/>
      <c r="J3484" s="204" t="n"/>
      <c r="K3484" s="244" t="n"/>
      <c r="L3484" s="244" t="n"/>
      <c r="M3484" s="259" t="n"/>
      <c r="N3484" s="244" t="n"/>
      <c r="O3484" s="244" t="n"/>
      <c r="P3484" s="244" t="n"/>
      <c r="Q3484" s="244" t="n"/>
      <c r="R3484" s="244" t="n"/>
      <c r="S3484" s="223" t="n"/>
      <c r="T3484" s="244" t="n"/>
      <c r="U3484" s="246" t="n"/>
      <c r="V3484" s="244" t="n"/>
      <c r="W3484" s="244" t="n"/>
      <c r="X3484" s="244" t="n"/>
      <c r="Y3484" s="269" t="n"/>
      <c r="Z3484" s="270" t="n"/>
      <c r="AA3484" s="241" t="n"/>
      <c r="AB3484" s="244" t="n"/>
    </row>
    <row r="3485" ht="15" customHeight="1" s="283">
      <c r="A3485" s="109" t="n"/>
      <c r="B3485" s="222" t="n"/>
      <c r="C3485" s="244" t="n"/>
      <c r="D3485" s="244" t="n"/>
      <c r="E3485" s="244" t="n"/>
      <c r="F3485" s="244" t="n"/>
      <c r="G3485" s="244" t="n"/>
      <c r="H3485" s="244" t="n"/>
      <c r="I3485" s="267" t="n"/>
      <c r="J3485" s="268" t="n"/>
      <c r="K3485" s="244" t="n"/>
      <c r="L3485" s="244" t="n"/>
      <c r="M3485" s="259" t="n"/>
      <c r="N3485" s="244" t="n"/>
      <c r="O3485" s="244" t="n"/>
      <c r="P3485" s="244" t="n"/>
      <c r="Q3485" s="244" t="n"/>
      <c r="R3485" s="244" t="n"/>
      <c r="S3485" s="223" t="n"/>
      <c r="T3485" s="244" t="n"/>
      <c r="U3485" s="246" t="n"/>
      <c r="V3485" s="244" t="n"/>
      <c r="W3485" s="244" t="n"/>
      <c r="X3485" s="244" t="n"/>
      <c r="Y3485" s="269" t="n"/>
      <c r="Z3485" s="270" t="n"/>
      <c r="AA3485" s="241" t="n"/>
      <c r="AB3485" s="244" t="n"/>
    </row>
    <row r="3486" ht="15" customHeight="1" s="283">
      <c r="A3486" s="109" t="n"/>
      <c r="B3486" s="222" t="n"/>
      <c r="C3486" s="244" t="n"/>
      <c r="D3486" s="244" t="n"/>
      <c r="E3486" s="244" t="n"/>
      <c r="F3486" s="244" t="n"/>
      <c r="G3486" s="244" t="n"/>
      <c r="H3486" s="244" t="n"/>
      <c r="I3486" s="267" t="n"/>
      <c r="J3486" s="268" t="n"/>
      <c r="K3486" s="244" t="n"/>
      <c r="L3486" s="244" t="n"/>
      <c r="M3486" s="259" t="n"/>
      <c r="N3486" s="244" t="n"/>
      <c r="O3486" s="244" t="n"/>
      <c r="P3486" s="244" t="n"/>
      <c r="Q3486" s="244" t="n"/>
      <c r="R3486" s="244" t="n"/>
      <c r="S3486" s="223" t="n"/>
      <c r="T3486" s="244" t="n"/>
      <c r="U3486" s="246" t="n"/>
      <c r="V3486" s="244" t="n"/>
      <c r="W3486" s="244" t="n"/>
      <c r="X3486" s="244" t="n"/>
      <c r="Y3486" s="269" t="n"/>
      <c r="Z3486" s="270" t="n"/>
      <c r="AA3486" s="241" t="n"/>
      <c r="AB3486" s="244" t="n"/>
    </row>
    <row r="3487" ht="15" customHeight="1" s="283">
      <c r="A3487" s="109" t="n"/>
      <c r="B3487" s="222" t="n"/>
      <c r="C3487" s="244" t="n"/>
      <c r="D3487" s="244" t="n"/>
      <c r="E3487" s="244" t="n"/>
      <c r="F3487" s="244" t="n"/>
      <c r="G3487" s="244" t="n"/>
      <c r="H3487" s="244" t="n"/>
      <c r="I3487" s="267" t="n"/>
      <c r="J3487" s="268" t="n"/>
      <c r="K3487" s="244" t="n"/>
      <c r="L3487" s="244" t="n"/>
      <c r="M3487" s="259" t="n"/>
      <c r="N3487" s="244" t="n"/>
      <c r="O3487" s="244" t="n"/>
      <c r="P3487" s="244" t="n"/>
      <c r="Q3487" s="244" t="n"/>
      <c r="R3487" s="244" t="n"/>
      <c r="S3487" s="223" t="n"/>
      <c r="T3487" s="244" t="n"/>
      <c r="U3487" s="246" t="n"/>
      <c r="V3487" s="244" t="n"/>
      <c r="W3487" s="244" t="n"/>
      <c r="X3487" s="244" t="n"/>
      <c r="Y3487" s="269" t="n"/>
      <c r="Z3487" s="270" t="n"/>
      <c r="AA3487" s="241" t="n"/>
      <c r="AB3487" s="244" t="n"/>
    </row>
    <row r="3488" ht="15" customHeight="1" s="283">
      <c r="A3488" s="109" t="n"/>
      <c r="B3488" s="222" t="n"/>
      <c r="C3488" s="244" t="n"/>
      <c r="D3488" s="244" t="n"/>
      <c r="E3488" s="244" t="n"/>
      <c r="F3488" s="244" t="n"/>
      <c r="G3488" s="244" t="n"/>
      <c r="H3488" s="244" t="n"/>
      <c r="I3488" s="267" t="n"/>
      <c r="J3488" s="268" t="n"/>
      <c r="K3488" s="244" t="n"/>
      <c r="L3488" s="244" t="n"/>
      <c r="M3488" s="259" t="n"/>
      <c r="N3488" s="244" t="n"/>
      <c r="O3488" s="244" t="n"/>
      <c r="P3488" s="244" t="n"/>
      <c r="Q3488" s="244" t="n"/>
      <c r="R3488" s="244" t="n"/>
      <c r="S3488" s="223" t="n"/>
      <c r="T3488" s="244" t="n"/>
      <c r="U3488" s="246" t="n"/>
      <c r="V3488" s="244" t="n"/>
      <c r="W3488" s="244" t="n"/>
      <c r="X3488" s="244" t="n"/>
      <c r="Y3488" s="269" t="n"/>
      <c r="Z3488" s="270" t="n"/>
      <c r="AA3488" s="241" t="n"/>
      <c r="AB3488" s="244" t="n"/>
    </row>
    <row r="3489" ht="15" customHeight="1" s="283">
      <c r="A3489" s="109" t="n"/>
      <c r="B3489" s="222" t="n"/>
      <c r="C3489" s="244" t="n"/>
      <c r="D3489" s="244" t="n"/>
      <c r="E3489" s="244" t="n"/>
      <c r="F3489" s="244" t="n"/>
      <c r="G3489" s="244" t="n"/>
      <c r="H3489" s="244" t="n"/>
      <c r="I3489" s="267" t="n"/>
      <c r="J3489" s="268" t="n"/>
      <c r="K3489" s="244" t="n"/>
      <c r="L3489" s="244" t="n"/>
      <c r="M3489" s="259" t="n"/>
      <c r="N3489" s="244" t="n"/>
      <c r="O3489" s="244" t="n"/>
      <c r="P3489" s="244" t="n"/>
      <c r="Q3489" s="244" t="n"/>
      <c r="R3489" s="244" t="n"/>
      <c r="S3489" s="223" t="n"/>
      <c r="T3489" s="244" t="n"/>
      <c r="U3489" s="246" t="n"/>
      <c r="V3489" s="244" t="n"/>
      <c r="W3489" s="244" t="n"/>
      <c r="X3489" s="244" t="n"/>
      <c r="Y3489" s="269" t="n"/>
      <c r="Z3489" s="270" t="n"/>
      <c r="AA3489" s="241" t="n"/>
      <c r="AB3489" s="244" t="n"/>
    </row>
    <row r="3490" ht="15" customHeight="1" s="283">
      <c r="A3490" s="109" t="n"/>
      <c r="B3490" s="222" t="n"/>
      <c r="C3490" s="244" t="n"/>
      <c r="D3490" s="244" t="n"/>
      <c r="E3490" s="244" t="n"/>
      <c r="F3490" s="244" t="n"/>
      <c r="G3490" s="244" t="n"/>
      <c r="H3490" s="244" t="n"/>
      <c r="I3490" s="267" t="n"/>
      <c r="J3490" s="268" t="n"/>
      <c r="K3490" s="244" t="n"/>
      <c r="L3490" s="244" t="n"/>
      <c r="M3490" s="259" t="n"/>
      <c r="N3490" s="244" t="n"/>
      <c r="O3490" s="244" t="n"/>
      <c r="P3490" s="244" t="n"/>
      <c r="Q3490" s="244" t="n"/>
      <c r="R3490" s="244" t="n"/>
      <c r="S3490" s="223" t="n"/>
      <c r="T3490" s="244" t="n"/>
      <c r="U3490" s="246" t="n"/>
      <c r="V3490" s="244" t="n"/>
      <c r="W3490" s="244" t="n"/>
      <c r="X3490" s="244" t="n"/>
      <c r="Y3490" s="269" t="n"/>
      <c r="Z3490" s="270" t="n"/>
      <c r="AA3490" s="241" t="n"/>
      <c r="AB3490" s="244" t="n"/>
    </row>
    <row r="3491" ht="15" customHeight="1" s="283">
      <c r="A3491" s="109" t="n"/>
      <c r="B3491" s="222" t="n"/>
      <c r="C3491" s="244" t="n"/>
      <c r="D3491" s="244" t="n"/>
      <c r="E3491" s="244" t="n"/>
      <c r="F3491" s="244" t="n"/>
      <c r="G3491" s="244" t="n"/>
      <c r="H3491" s="244" t="n"/>
      <c r="I3491" s="267" t="n"/>
      <c r="J3491" s="204" t="n"/>
      <c r="K3491" s="244" t="n"/>
      <c r="L3491" s="244" t="n"/>
      <c r="M3491" s="259" t="n"/>
      <c r="N3491" s="244" t="n"/>
      <c r="O3491" s="244" t="n"/>
      <c r="P3491" s="244" t="n"/>
      <c r="Q3491" s="244" t="n"/>
      <c r="R3491" s="244" t="n"/>
      <c r="S3491" s="223" t="n"/>
      <c r="T3491" s="244" t="n"/>
      <c r="U3491" s="246" t="n"/>
      <c r="V3491" s="244" t="n"/>
      <c r="W3491" s="244" t="n"/>
      <c r="X3491" s="244" t="n"/>
      <c r="Y3491" s="269" t="n"/>
      <c r="Z3491" s="270" t="n"/>
      <c r="AA3491" s="241" t="n"/>
      <c r="AB3491" s="244" t="n"/>
    </row>
    <row r="3492" ht="15" customHeight="1" s="283">
      <c r="A3492" s="109" t="n"/>
      <c r="B3492" s="222" t="n"/>
      <c r="C3492" s="244" t="n"/>
      <c r="D3492" s="244" t="n"/>
      <c r="E3492" s="244" t="n"/>
      <c r="F3492" s="244" t="n"/>
      <c r="G3492" s="244" t="n"/>
      <c r="H3492" s="244" t="n"/>
      <c r="I3492" s="267" t="n"/>
      <c r="J3492" s="268" t="n"/>
      <c r="K3492" s="244" t="n"/>
      <c r="L3492" s="244" t="n"/>
      <c r="M3492" s="259" t="n"/>
      <c r="N3492" s="244" t="n"/>
      <c r="O3492" s="244" t="n"/>
      <c r="P3492" s="244" t="n"/>
      <c r="Q3492" s="244" t="n"/>
      <c r="R3492" s="244" t="n"/>
      <c r="S3492" s="223" t="n"/>
      <c r="T3492" s="244" t="n"/>
      <c r="U3492" s="246" t="n"/>
      <c r="V3492" s="244" t="n"/>
      <c r="W3492" s="244" t="n"/>
      <c r="X3492" s="244" t="n"/>
      <c r="Y3492" s="269" t="n"/>
      <c r="Z3492" s="270" t="n"/>
      <c r="AA3492" s="241" t="n"/>
      <c r="AB3492" s="244" t="n"/>
    </row>
    <row r="3493" ht="15" customHeight="1" s="283">
      <c r="A3493" s="109" t="n"/>
      <c r="B3493" s="222" t="n"/>
      <c r="C3493" s="244" t="n"/>
      <c r="D3493" s="244" t="n"/>
      <c r="E3493" s="244" t="n"/>
      <c r="F3493" s="244" t="n"/>
      <c r="G3493" s="244" t="n"/>
      <c r="H3493" s="244" t="n"/>
      <c r="I3493" s="267" t="n"/>
      <c r="J3493" s="268" t="n"/>
      <c r="K3493" s="244" t="n"/>
      <c r="L3493" s="244" t="n"/>
      <c r="M3493" s="259" t="n"/>
      <c r="N3493" s="244" t="n"/>
      <c r="O3493" s="244" t="n"/>
      <c r="P3493" s="244" t="n"/>
      <c r="Q3493" s="244" t="n"/>
      <c r="R3493" s="244" t="n"/>
      <c r="S3493" s="223" t="n"/>
      <c r="T3493" s="244" t="n"/>
      <c r="U3493" s="246" t="n"/>
      <c r="V3493" s="244" t="n"/>
      <c r="W3493" s="244" t="n"/>
      <c r="X3493" s="244" t="n"/>
      <c r="Y3493" s="269" t="n"/>
      <c r="Z3493" s="270" t="n"/>
      <c r="AA3493" s="241" t="n"/>
      <c r="AB3493" s="244" t="n"/>
    </row>
    <row r="3494" ht="15" customHeight="1" s="283">
      <c r="A3494" s="109" t="n"/>
      <c r="B3494" s="222" t="n"/>
      <c r="C3494" s="244" t="n"/>
      <c r="D3494" s="244" t="n"/>
      <c r="E3494" s="244" t="n"/>
      <c r="F3494" s="244" t="n"/>
      <c r="G3494" s="244" t="n"/>
      <c r="H3494" s="244" t="n"/>
      <c r="I3494" s="267" t="n"/>
      <c r="J3494" s="268" t="n"/>
      <c r="K3494" s="244" t="n"/>
      <c r="L3494" s="244" t="n"/>
      <c r="M3494" s="259" t="n"/>
      <c r="N3494" s="244" t="n"/>
      <c r="O3494" s="244" t="n"/>
      <c r="P3494" s="244" t="n"/>
      <c r="Q3494" s="244" t="n"/>
      <c r="R3494" s="244" t="n"/>
      <c r="S3494" s="223" t="n"/>
      <c r="T3494" s="244" t="n"/>
      <c r="U3494" s="246" t="n"/>
      <c r="V3494" s="244" t="n"/>
      <c r="W3494" s="244" t="n"/>
      <c r="X3494" s="244" t="n"/>
      <c r="Y3494" s="269" t="n"/>
      <c r="Z3494" s="270" t="n"/>
      <c r="AA3494" s="241" t="n"/>
      <c r="AB3494" s="244" t="n"/>
    </row>
    <row r="3495" ht="15" customHeight="1" s="283">
      <c r="A3495" s="109" t="n"/>
      <c r="B3495" s="222" t="n"/>
      <c r="C3495" s="244" t="n"/>
      <c r="D3495" s="244" t="n"/>
      <c r="E3495" s="244" t="n"/>
      <c r="F3495" s="244" t="n"/>
      <c r="G3495" s="244" t="n"/>
      <c r="H3495" s="244" t="n"/>
      <c r="I3495" s="267" t="n"/>
      <c r="J3495" s="268" t="n"/>
      <c r="K3495" s="244" t="n"/>
      <c r="L3495" s="244" t="n"/>
      <c r="M3495" s="259" t="n"/>
      <c r="N3495" s="244" t="n"/>
      <c r="O3495" s="244" t="n"/>
      <c r="P3495" s="244" t="n"/>
      <c r="Q3495" s="244" t="n"/>
      <c r="R3495" s="244" t="n"/>
      <c r="S3495" s="223" t="n"/>
      <c r="T3495" s="244" t="n"/>
      <c r="U3495" s="246" t="n"/>
      <c r="V3495" s="244" t="n"/>
      <c r="W3495" s="244" t="n"/>
      <c r="X3495" s="244" t="n"/>
      <c r="Y3495" s="269" t="n"/>
      <c r="Z3495" s="270" t="n"/>
      <c r="AA3495" s="241" t="n"/>
      <c r="AB3495" s="244" t="n"/>
    </row>
    <row r="3496" ht="15" customHeight="1" s="283">
      <c r="A3496" s="109" t="n"/>
      <c r="B3496" s="222" t="n"/>
      <c r="C3496" s="244" t="n"/>
      <c r="D3496" s="244" t="n"/>
      <c r="E3496" s="244" t="n"/>
      <c r="F3496" s="244" t="n"/>
      <c r="G3496" s="244" t="n"/>
      <c r="H3496" s="244" t="n"/>
      <c r="I3496" s="267" t="n"/>
      <c r="J3496" s="268" t="n"/>
      <c r="K3496" s="244" t="n"/>
      <c r="L3496" s="244" t="n"/>
      <c r="M3496" s="259" t="n"/>
      <c r="N3496" s="244" t="n"/>
      <c r="O3496" s="244" t="n"/>
      <c r="P3496" s="244" t="n"/>
      <c r="Q3496" s="244" t="n"/>
      <c r="R3496" s="244" t="n"/>
      <c r="S3496" s="223" t="n"/>
      <c r="T3496" s="244" t="n"/>
      <c r="U3496" s="246" t="n"/>
      <c r="V3496" s="244" t="n"/>
      <c r="W3496" s="244" t="n"/>
      <c r="X3496" s="244" t="n"/>
      <c r="Y3496" s="269" t="n"/>
      <c r="Z3496" s="270" t="n"/>
      <c r="AA3496" s="241" t="n"/>
      <c r="AB3496" s="244" t="n"/>
    </row>
    <row r="3497" ht="15" customHeight="1" s="283">
      <c r="A3497" s="109" t="n"/>
      <c r="B3497" s="222" t="n"/>
      <c r="C3497" s="244" t="n"/>
      <c r="D3497" s="244" t="n"/>
      <c r="E3497" s="244" t="n"/>
      <c r="F3497" s="244" t="n"/>
      <c r="G3497" s="244" t="n"/>
      <c r="H3497" s="244" t="n"/>
      <c r="I3497" s="267" t="n"/>
      <c r="J3497" s="268" t="n"/>
      <c r="K3497" s="244" t="n"/>
      <c r="L3497" s="244" t="n"/>
      <c r="M3497" s="259" t="n"/>
      <c r="N3497" s="244" t="n"/>
      <c r="O3497" s="244" t="n"/>
      <c r="P3497" s="244" t="n"/>
      <c r="Q3497" s="244" t="n"/>
      <c r="R3497" s="244" t="n"/>
      <c r="S3497" s="223" t="n"/>
      <c r="T3497" s="244" t="n"/>
      <c r="U3497" s="246" t="n"/>
      <c r="V3497" s="244" t="n"/>
      <c r="W3497" s="244" t="n"/>
      <c r="X3497" s="244" t="n"/>
      <c r="Y3497" s="269" t="n"/>
      <c r="Z3497" s="270" t="n"/>
      <c r="AA3497" s="241" t="n"/>
      <c r="AB3497" s="244" t="n"/>
    </row>
    <row r="3498" ht="15" customHeight="1" s="283">
      <c r="A3498" s="109" t="n"/>
      <c r="B3498" s="222" t="n"/>
      <c r="C3498" s="244" t="n"/>
      <c r="D3498" s="244" t="n"/>
      <c r="E3498" s="244" t="n"/>
      <c r="F3498" s="244" t="n"/>
      <c r="G3498" s="244" t="n"/>
      <c r="H3498" s="244" t="n"/>
      <c r="I3498" s="267" t="n"/>
      <c r="J3498" s="204" t="n"/>
      <c r="K3498" s="244" t="n"/>
      <c r="L3498" s="244" t="n"/>
      <c r="M3498" s="259" t="n"/>
      <c r="N3498" s="244" t="n"/>
      <c r="O3498" s="244" t="n"/>
      <c r="P3498" s="244" t="n"/>
      <c r="Q3498" s="244" t="n"/>
      <c r="R3498" s="244" t="n"/>
      <c r="S3498" s="223" t="n"/>
      <c r="T3498" s="244" t="n"/>
      <c r="U3498" s="246" t="n"/>
      <c r="V3498" s="244" t="n"/>
      <c r="W3498" s="244" t="n"/>
      <c r="X3498" s="244" t="n"/>
      <c r="Y3498" s="269" t="n"/>
      <c r="Z3498" s="270" t="n"/>
      <c r="AA3498" s="241" t="n"/>
      <c r="AB3498" s="244" t="n"/>
    </row>
    <row r="3499" ht="15" customHeight="1" s="283">
      <c r="A3499" s="109" t="n"/>
      <c r="B3499" s="222" t="n"/>
      <c r="C3499" s="244" t="n"/>
      <c r="D3499" s="244" t="n"/>
      <c r="E3499" s="244" t="n"/>
      <c r="F3499" s="244" t="n"/>
      <c r="G3499" s="244" t="n"/>
      <c r="H3499" s="244" t="n"/>
      <c r="I3499" s="267" t="n"/>
      <c r="J3499" s="204" t="n"/>
      <c r="K3499" s="244" t="n"/>
      <c r="L3499" s="244" t="n"/>
      <c r="M3499" s="259" t="n"/>
      <c r="N3499" s="244" t="n"/>
      <c r="O3499" s="244" t="n"/>
      <c r="P3499" s="244" t="n"/>
      <c r="Q3499" s="244" t="n"/>
      <c r="R3499" s="244" t="n"/>
      <c r="S3499" s="223" t="n"/>
      <c r="T3499" s="244" t="n"/>
      <c r="U3499" s="246" t="n"/>
      <c r="V3499" s="244" t="n"/>
      <c r="W3499" s="244" t="n"/>
      <c r="X3499" s="244" t="n"/>
      <c r="Y3499" s="269" t="n"/>
      <c r="Z3499" s="270" t="n"/>
      <c r="AA3499" s="241" t="n"/>
      <c r="AB3499" s="244" t="n"/>
    </row>
    <row r="3500" ht="15" customHeight="1" s="283">
      <c r="A3500" s="109" t="n"/>
      <c r="B3500" s="222" t="n"/>
      <c r="C3500" s="244" t="n"/>
      <c r="D3500" s="244" t="n"/>
      <c r="E3500" s="244" t="n"/>
      <c r="F3500" s="244" t="n"/>
      <c r="G3500" s="244" t="n"/>
      <c r="H3500" s="244" t="n"/>
      <c r="I3500" s="267" t="n"/>
      <c r="J3500" s="204" t="n"/>
      <c r="K3500" s="244" t="n"/>
      <c r="L3500" s="244" t="n"/>
      <c r="M3500" s="259" t="n"/>
      <c r="N3500" s="244" t="n"/>
      <c r="O3500" s="244" t="n"/>
      <c r="P3500" s="244" t="n"/>
      <c r="Q3500" s="244" t="n"/>
      <c r="R3500" s="244" t="n"/>
      <c r="S3500" s="223" t="n"/>
      <c r="T3500" s="244" t="n"/>
      <c r="U3500" s="246" t="n"/>
      <c r="V3500" s="244" t="n"/>
      <c r="W3500" s="244" t="n"/>
      <c r="X3500" s="244" t="n"/>
      <c r="Y3500" s="269" t="n"/>
      <c r="Z3500" s="270" t="n"/>
      <c r="AA3500" s="241" t="n"/>
      <c r="AB3500" s="244" t="n"/>
    </row>
    <row r="3501" ht="15" customHeight="1" s="283">
      <c r="A3501" s="109" t="n"/>
      <c r="B3501" s="222" t="n"/>
      <c r="C3501" s="244" t="n"/>
      <c r="D3501" s="244" t="n"/>
      <c r="E3501" s="244" t="n"/>
      <c r="F3501" s="244" t="n"/>
      <c r="G3501" s="244" t="n"/>
      <c r="H3501" s="244" t="n"/>
      <c r="I3501" s="267" t="n"/>
      <c r="J3501" s="268" t="n"/>
      <c r="K3501" s="244" t="n"/>
      <c r="L3501" s="244" t="n"/>
      <c r="M3501" s="259" t="n"/>
      <c r="N3501" s="244" t="n"/>
      <c r="O3501" s="244" t="n"/>
      <c r="P3501" s="244" t="n"/>
      <c r="Q3501" s="244" t="n"/>
      <c r="R3501" s="244" t="n"/>
      <c r="S3501" s="223" t="n"/>
      <c r="T3501" s="244" t="n"/>
      <c r="U3501" s="246" t="n"/>
      <c r="V3501" s="244" t="n"/>
      <c r="W3501" s="244" t="n"/>
      <c r="X3501" s="244" t="n"/>
      <c r="Y3501" s="269" t="n"/>
      <c r="Z3501" s="270" t="n"/>
      <c r="AA3501" s="241" t="n"/>
      <c r="AB3501" s="244" t="n"/>
    </row>
    <row r="3502" ht="15" customHeight="1" s="283">
      <c r="A3502" s="109" t="n"/>
      <c r="B3502" s="222" t="n"/>
      <c r="C3502" s="244" t="n"/>
      <c r="D3502" s="244" t="n"/>
      <c r="E3502" s="244" t="n"/>
      <c r="F3502" s="244" t="n"/>
      <c r="G3502" s="244" t="n"/>
      <c r="H3502" s="244" t="n"/>
      <c r="I3502" s="267" t="n"/>
      <c r="J3502" s="268" t="n"/>
      <c r="K3502" s="244" t="n"/>
      <c r="L3502" s="244" t="n"/>
      <c r="M3502" s="259" t="n"/>
      <c r="N3502" s="244" t="n"/>
      <c r="O3502" s="244" t="n"/>
      <c r="P3502" s="244" t="n"/>
      <c r="Q3502" s="244" t="n"/>
      <c r="R3502" s="244" t="n"/>
      <c r="S3502" s="223" t="n"/>
      <c r="T3502" s="244" t="n"/>
      <c r="U3502" s="246" t="n"/>
      <c r="V3502" s="244" t="n"/>
      <c r="W3502" s="244" t="n"/>
      <c r="X3502" s="244" t="n"/>
      <c r="Y3502" s="269" t="n"/>
      <c r="Z3502" s="270" t="n"/>
      <c r="AA3502" s="241" t="n"/>
      <c r="AB3502" s="244" t="n"/>
    </row>
    <row r="3503" ht="15" customHeight="1" s="283">
      <c r="A3503" s="109" t="n"/>
      <c r="B3503" s="222" t="n"/>
      <c r="C3503" s="244" t="n"/>
      <c r="D3503" s="244" t="n"/>
      <c r="E3503" s="244" t="n"/>
      <c r="F3503" s="244" t="n"/>
      <c r="G3503" s="244" t="n"/>
      <c r="H3503" s="244" t="n"/>
      <c r="I3503" s="267" t="n"/>
      <c r="J3503" s="268" t="n"/>
      <c r="K3503" s="244" t="n"/>
      <c r="L3503" s="244" t="n"/>
      <c r="M3503" s="259" t="n"/>
      <c r="N3503" s="244" t="n"/>
      <c r="O3503" s="244" t="n"/>
      <c r="P3503" s="244" t="n"/>
      <c r="Q3503" s="244" t="n"/>
      <c r="R3503" s="244" t="n"/>
      <c r="S3503" s="223" t="n"/>
      <c r="T3503" s="244" t="n"/>
      <c r="U3503" s="246" t="n"/>
      <c r="V3503" s="244" t="n"/>
      <c r="W3503" s="244" t="n"/>
      <c r="X3503" s="244" t="n"/>
      <c r="Y3503" s="269" t="n"/>
      <c r="Z3503" s="270" t="n"/>
      <c r="AA3503" s="241" t="n"/>
      <c r="AB3503" s="244" t="n"/>
    </row>
    <row r="3504" ht="15" customHeight="1" s="283">
      <c r="A3504" s="109" t="n"/>
      <c r="B3504" s="222" t="n"/>
      <c r="C3504" s="244" t="n"/>
      <c r="D3504" s="244" t="n"/>
      <c r="E3504" s="244" t="n"/>
      <c r="F3504" s="244" t="n"/>
      <c r="G3504" s="244" t="n"/>
      <c r="H3504" s="244" t="n"/>
      <c r="I3504" s="267" t="n"/>
      <c r="J3504" s="268" t="n"/>
      <c r="K3504" s="244" t="n"/>
      <c r="L3504" s="244" t="n"/>
      <c r="M3504" s="259" t="n"/>
      <c r="N3504" s="244" t="n"/>
      <c r="O3504" s="244" t="n"/>
      <c r="P3504" s="244" t="n"/>
      <c r="Q3504" s="244" t="n"/>
      <c r="R3504" s="244" t="n"/>
      <c r="S3504" s="223" t="n"/>
      <c r="T3504" s="244" t="n"/>
      <c r="U3504" s="246" t="n"/>
      <c r="V3504" s="244" t="n"/>
      <c r="W3504" s="244" t="n"/>
      <c r="X3504" s="244" t="n"/>
      <c r="Y3504" s="269" t="n"/>
      <c r="Z3504" s="270" t="n"/>
      <c r="AA3504" s="241" t="n"/>
      <c r="AB3504" s="244" t="n"/>
    </row>
    <row r="3505" ht="15" customHeight="1" s="283">
      <c r="A3505" s="109" t="n"/>
      <c r="B3505" s="222" t="n"/>
      <c r="C3505" s="244" t="n"/>
      <c r="D3505" s="244" t="n"/>
      <c r="E3505" s="244" t="n"/>
      <c r="F3505" s="244" t="n"/>
      <c r="G3505" s="244" t="n"/>
      <c r="H3505" s="244" t="n"/>
      <c r="I3505" s="267" t="n"/>
      <c r="J3505" s="268" t="n"/>
      <c r="K3505" s="244" t="n"/>
      <c r="L3505" s="244" t="n"/>
      <c r="M3505" s="259" t="n"/>
      <c r="N3505" s="244" t="n"/>
      <c r="O3505" s="244" t="n"/>
      <c r="P3505" s="244" t="n"/>
      <c r="Q3505" s="244" t="n"/>
      <c r="R3505" s="244" t="n"/>
      <c r="S3505" s="223" t="n"/>
      <c r="T3505" s="244" t="n"/>
      <c r="U3505" s="246" t="n"/>
      <c r="V3505" s="244" t="n"/>
      <c r="W3505" s="244" t="n"/>
      <c r="X3505" s="244" t="n"/>
      <c r="Y3505" s="269" t="n"/>
      <c r="Z3505" s="270" t="n"/>
      <c r="AA3505" s="241" t="n"/>
      <c r="AB3505" s="244" t="n"/>
    </row>
    <row r="3506" ht="15" customHeight="1" s="283">
      <c r="A3506" s="109" t="n"/>
      <c r="B3506" s="222" t="n"/>
      <c r="C3506" s="244" t="n"/>
      <c r="D3506" s="244" t="n"/>
      <c r="E3506" s="244" t="n"/>
      <c r="F3506" s="244" t="n"/>
      <c r="G3506" s="244" t="n"/>
      <c r="H3506" s="244" t="n"/>
      <c r="I3506" s="267" t="n"/>
      <c r="J3506" s="268" t="n"/>
      <c r="K3506" s="244" t="n"/>
      <c r="L3506" s="244" t="n"/>
      <c r="M3506" s="259" t="n"/>
      <c r="N3506" s="244" t="n"/>
      <c r="O3506" s="244" t="n"/>
      <c r="P3506" s="244" t="n"/>
      <c r="Q3506" s="244" t="n"/>
      <c r="R3506" s="244" t="n"/>
      <c r="S3506" s="223" t="n"/>
      <c r="T3506" s="244" t="n"/>
      <c r="U3506" s="246" t="n"/>
      <c r="V3506" s="244" t="n"/>
      <c r="W3506" s="244" t="n"/>
      <c r="X3506" s="244" t="n"/>
      <c r="Y3506" s="269" t="n"/>
      <c r="Z3506" s="270" t="n"/>
      <c r="AA3506" s="241" t="n"/>
      <c r="AB3506" s="244" t="n"/>
    </row>
    <row r="3507" ht="15" customHeight="1" s="283">
      <c r="A3507" s="109" t="n"/>
      <c r="B3507" s="222" t="n"/>
      <c r="C3507" s="244" t="n"/>
      <c r="D3507" s="244" t="n"/>
      <c r="E3507" s="244" t="n"/>
      <c r="F3507" s="244" t="n"/>
      <c r="G3507" s="244" t="n"/>
      <c r="H3507" s="244" t="n"/>
      <c r="I3507" s="267" t="n"/>
      <c r="J3507" s="268" t="n"/>
      <c r="K3507" s="244" t="n"/>
      <c r="L3507" s="244" t="n"/>
      <c r="M3507" s="259" t="n"/>
      <c r="N3507" s="244" t="n"/>
      <c r="O3507" s="244" t="n"/>
      <c r="P3507" s="244" t="n"/>
      <c r="Q3507" s="244" t="n"/>
      <c r="R3507" s="244" t="n"/>
      <c r="S3507" s="223" t="n"/>
      <c r="T3507" s="244" t="n"/>
      <c r="U3507" s="246" t="n"/>
      <c r="V3507" s="244" t="n"/>
      <c r="W3507" s="244" t="n"/>
      <c r="X3507" s="244" t="n"/>
      <c r="Y3507" s="269" t="n"/>
      <c r="Z3507" s="270" t="n"/>
      <c r="AA3507" s="241" t="n"/>
      <c r="AB3507" s="244" t="n"/>
    </row>
    <row r="3508" ht="15" customHeight="1" s="283">
      <c r="A3508" s="109" t="n"/>
      <c r="B3508" s="222" t="n"/>
      <c r="C3508" s="244" t="n"/>
      <c r="D3508" s="244" t="n"/>
      <c r="E3508" s="244" t="n"/>
      <c r="F3508" s="244" t="n"/>
      <c r="G3508" s="244" t="n"/>
      <c r="H3508" s="244" t="n"/>
      <c r="I3508" s="267" t="n"/>
      <c r="J3508" s="268" t="n"/>
      <c r="K3508" s="244" t="n"/>
      <c r="L3508" s="244" t="n"/>
      <c r="M3508" s="259" t="n"/>
      <c r="N3508" s="244" t="n"/>
      <c r="O3508" s="244" t="n"/>
      <c r="P3508" s="244" t="n"/>
      <c r="Q3508" s="244" t="n"/>
      <c r="R3508" s="244" t="n"/>
      <c r="S3508" s="223" t="n"/>
      <c r="T3508" s="244" t="n"/>
      <c r="U3508" s="246" t="n"/>
      <c r="V3508" s="244" t="n"/>
      <c r="W3508" s="244" t="n"/>
      <c r="X3508" s="244" t="n"/>
      <c r="Y3508" s="269" t="n"/>
      <c r="Z3508" s="270" t="n"/>
      <c r="AA3508" s="241" t="n"/>
      <c r="AB3508" s="244" t="n"/>
    </row>
    <row r="3509" ht="15" customHeight="1" s="283">
      <c r="A3509" s="109" t="n"/>
      <c r="B3509" s="222" t="n"/>
      <c r="C3509" s="244" t="n"/>
      <c r="D3509" s="244" t="n"/>
      <c r="E3509" s="244" t="n"/>
      <c r="F3509" s="244" t="n"/>
      <c r="G3509" s="244" t="n"/>
      <c r="H3509" s="244" t="n"/>
      <c r="I3509" s="267" t="n"/>
      <c r="J3509" s="268" t="n"/>
      <c r="K3509" s="244" t="n"/>
      <c r="L3509" s="244" t="n"/>
      <c r="M3509" s="259" t="n"/>
      <c r="N3509" s="244" t="n"/>
      <c r="O3509" s="244" t="n"/>
      <c r="P3509" s="244" t="n"/>
      <c r="Q3509" s="244" t="n"/>
      <c r="R3509" s="244" t="n"/>
      <c r="S3509" s="223" t="n"/>
      <c r="T3509" s="244" t="n"/>
      <c r="U3509" s="246" t="n"/>
      <c r="V3509" s="244" t="n"/>
      <c r="W3509" s="244" t="n"/>
      <c r="X3509" s="244" t="n"/>
      <c r="Y3509" s="269" t="n"/>
      <c r="Z3509" s="270" t="n"/>
      <c r="AA3509" s="241" t="n"/>
      <c r="AB3509" s="244" t="n"/>
    </row>
    <row r="3510" ht="15" customHeight="1" s="283">
      <c r="A3510" s="109" t="n"/>
      <c r="B3510" s="222" t="n"/>
      <c r="C3510" s="244" t="n"/>
      <c r="D3510" s="244" t="n"/>
      <c r="E3510" s="244" t="n"/>
      <c r="F3510" s="244" t="n"/>
      <c r="G3510" s="244" t="n"/>
      <c r="H3510" s="244" t="n"/>
      <c r="I3510" s="267" t="n"/>
      <c r="J3510" s="268" t="n"/>
      <c r="K3510" s="244" t="n"/>
      <c r="L3510" s="244" t="n"/>
      <c r="M3510" s="259" t="n"/>
      <c r="N3510" s="244" t="n"/>
      <c r="O3510" s="244" t="n"/>
      <c r="P3510" s="244" t="n"/>
      <c r="Q3510" s="244" t="n"/>
      <c r="R3510" s="244" t="n"/>
      <c r="S3510" s="223" t="n"/>
      <c r="T3510" s="244" t="n"/>
      <c r="U3510" s="246" t="n"/>
      <c r="V3510" s="244" t="n"/>
      <c r="W3510" s="244" t="n"/>
      <c r="X3510" s="244" t="n"/>
      <c r="Y3510" s="269" t="n"/>
      <c r="Z3510" s="270" t="n"/>
      <c r="AA3510" s="241" t="n"/>
      <c r="AB3510" s="244" t="n"/>
    </row>
    <row r="3511" ht="15" customHeight="1" s="283">
      <c r="A3511" s="109" t="n"/>
      <c r="B3511" s="222" t="n"/>
      <c r="C3511" s="244" t="n"/>
      <c r="D3511" s="244" t="n"/>
      <c r="E3511" s="244" t="n"/>
      <c r="F3511" s="244" t="n"/>
      <c r="G3511" s="244" t="n"/>
      <c r="H3511" s="244" t="n"/>
      <c r="I3511" s="267" t="n"/>
      <c r="J3511" s="268" t="n"/>
      <c r="K3511" s="244" t="n"/>
      <c r="L3511" s="244" t="n"/>
      <c r="M3511" s="259" t="n"/>
      <c r="N3511" s="244" t="n"/>
      <c r="O3511" s="244" t="n"/>
      <c r="P3511" s="244" t="n"/>
      <c r="Q3511" s="244" t="n"/>
      <c r="R3511" s="244" t="n"/>
      <c r="S3511" s="223" t="n"/>
      <c r="T3511" s="244" t="n"/>
      <c r="U3511" s="246" t="n"/>
      <c r="V3511" s="244" t="n"/>
      <c r="W3511" s="244" t="n"/>
      <c r="X3511" s="244" t="n"/>
      <c r="Y3511" s="269" t="n"/>
      <c r="Z3511" s="270" t="n"/>
      <c r="AA3511" s="241" t="n"/>
      <c r="AB3511" s="244" t="n"/>
    </row>
    <row r="3512" ht="15" customHeight="1" s="283">
      <c r="A3512" s="109" t="n"/>
      <c r="B3512" s="222" t="n"/>
      <c r="C3512" s="244" t="n"/>
      <c r="D3512" s="244" t="n"/>
      <c r="E3512" s="244" t="n"/>
      <c r="F3512" s="244" t="n"/>
      <c r="G3512" s="244" t="n"/>
      <c r="H3512" s="244" t="n"/>
      <c r="I3512" s="267" t="n"/>
      <c r="J3512" s="268" t="n"/>
      <c r="K3512" s="244" t="n"/>
      <c r="L3512" s="244" t="n"/>
      <c r="M3512" s="259" t="n"/>
      <c r="N3512" s="244" t="n"/>
      <c r="O3512" s="244" t="n"/>
      <c r="P3512" s="244" t="n"/>
      <c r="Q3512" s="244" t="n"/>
      <c r="R3512" s="244" t="n"/>
      <c r="S3512" s="223" t="n"/>
      <c r="T3512" s="244" t="n"/>
      <c r="U3512" s="246" t="n"/>
      <c r="V3512" s="244" t="n"/>
      <c r="W3512" s="244" t="n"/>
      <c r="X3512" s="244" t="n"/>
      <c r="Y3512" s="269" t="n"/>
      <c r="Z3512" s="270" t="n"/>
      <c r="AA3512" s="241" t="n"/>
      <c r="AB3512" s="244" t="n"/>
    </row>
    <row r="3513" ht="15" customHeight="1" s="283">
      <c r="A3513" s="109" t="n"/>
      <c r="B3513" s="222" t="n"/>
      <c r="C3513" s="244" t="n"/>
      <c r="D3513" s="244" t="n"/>
      <c r="E3513" s="244" t="n"/>
      <c r="F3513" s="244" t="n"/>
      <c r="G3513" s="244" t="n"/>
      <c r="H3513" s="244" t="n"/>
      <c r="I3513" s="267" t="n"/>
      <c r="J3513" s="268" t="n"/>
      <c r="K3513" s="244" t="n"/>
      <c r="L3513" s="244" t="n"/>
      <c r="M3513" s="259" t="n"/>
      <c r="N3513" s="244" t="n"/>
      <c r="O3513" s="244" t="n"/>
      <c r="P3513" s="244" t="n"/>
      <c r="Q3513" s="244" t="n"/>
      <c r="R3513" s="244" t="n"/>
      <c r="S3513" s="223" t="n"/>
      <c r="T3513" s="244" t="n"/>
      <c r="U3513" s="246" t="n"/>
      <c r="V3513" s="244" t="n"/>
      <c r="W3513" s="244" t="n"/>
      <c r="X3513" s="244" t="n"/>
      <c r="Y3513" s="269" t="n"/>
      <c r="Z3513" s="270" t="n"/>
      <c r="AA3513" s="241" t="n"/>
      <c r="AB3513" s="244" t="n"/>
    </row>
    <row r="3514" ht="15" customHeight="1" s="283">
      <c r="A3514" s="109" t="n"/>
      <c r="B3514" s="222" t="n"/>
      <c r="C3514" s="244" t="n"/>
      <c r="D3514" s="244" t="n"/>
      <c r="E3514" s="244" t="n"/>
      <c r="F3514" s="244" t="n"/>
      <c r="G3514" s="244" t="n"/>
      <c r="H3514" s="244" t="n"/>
      <c r="I3514" s="267" t="n"/>
      <c r="J3514" s="268" t="n"/>
      <c r="K3514" s="244" t="n"/>
      <c r="L3514" s="244" t="n"/>
      <c r="M3514" s="259" t="n"/>
      <c r="N3514" s="244" t="n"/>
      <c r="O3514" s="244" t="n"/>
      <c r="P3514" s="244" t="n"/>
      <c r="Q3514" s="244" t="n"/>
      <c r="R3514" s="244" t="n"/>
      <c r="S3514" s="223" t="n"/>
      <c r="T3514" s="244" t="n"/>
      <c r="U3514" s="246" t="n"/>
      <c r="V3514" s="244" t="n"/>
      <c r="W3514" s="244" t="n"/>
      <c r="X3514" s="244" t="n"/>
      <c r="Y3514" s="269" t="n"/>
      <c r="Z3514" s="270" t="n"/>
      <c r="AA3514" s="241" t="n"/>
      <c r="AB3514" s="244" t="n"/>
    </row>
    <row r="3515" ht="15" customHeight="1" s="283">
      <c r="A3515" s="109" t="n"/>
      <c r="B3515" s="222" t="n"/>
      <c r="C3515" s="244" t="n"/>
      <c r="D3515" s="244" t="n"/>
      <c r="E3515" s="244" t="n"/>
      <c r="F3515" s="244" t="n"/>
      <c r="G3515" s="244" t="n"/>
      <c r="H3515" s="244" t="n"/>
      <c r="I3515" s="267" t="n"/>
      <c r="J3515" s="268" t="n"/>
      <c r="K3515" s="244" t="n"/>
      <c r="L3515" s="244" t="n"/>
      <c r="M3515" s="259" t="n"/>
      <c r="N3515" s="244" t="n"/>
      <c r="O3515" s="244" t="n"/>
      <c r="P3515" s="244" t="n"/>
      <c r="Q3515" s="244" t="n"/>
      <c r="R3515" s="244" t="n"/>
      <c r="S3515" s="223" t="n"/>
      <c r="T3515" s="244" t="n"/>
      <c r="U3515" s="246" t="n"/>
      <c r="V3515" s="244" t="n"/>
      <c r="W3515" s="244" t="n"/>
      <c r="X3515" s="244" t="n"/>
      <c r="Y3515" s="269" t="n"/>
      <c r="Z3515" s="270" t="n"/>
      <c r="AA3515" s="241" t="n"/>
      <c r="AB3515" s="244" t="n"/>
    </row>
    <row r="3516" ht="15" customHeight="1" s="283">
      <c r="A3516" s="109" t="n"/>
      <c r="B3516" s="222" t="n"/>
      <c r="C3516" s="244" t="n"/>
      <c r="D3516" s="244" t="n"/>
      <c r="E3516" s="244" t="n"/>
      <c r="F3516" s="244" t="n"/>
      <c r="G3516" s="244" t="n"/>
      <c r="H3516" s="244" t="n"/>
      <c r="I3516" s="267" t="n"/>
      <c r="J3516" s="268" t="n"/>
      <c r="K3516" s="244" t="n"/>
      <c r="L3516" s="244" t="n"/>
      <c r="M3516" s="259" t="n"/>
      <c r="N3516" s="244" t="n"/>
      <c r="O3516" s="244" t="n"/>
      <c r="P3516" s="244" t="n"/>
      <c r="Q3516" s="244" t="n"/>
      <c r="R3516" s="244" t="n"/>
      <c r="S3516" s="223" t="n"/>
      <c r="T3516" s="244" t="n"/>
      <c r="U3516" s="246" t="n"/>
      <c r="V3516" s="244" t="n"/>
      <c r="W3516" s="244" t="n"/>
      <c r="X3516" s="244" t="n"/>
      <c r="Y3516" s="269" t="n"/>
      <c r="Z3516" s="270" t="n"/>
      <c r="AA3516" s="241" t="n"/>
      <c r="AB3516" s="244" t="n"/>
    </row>
    <row r="3517" ht="15" customHeight="1" s="283">
      <c r="A3517" s="109" t="n"/>
      <c r="B3517" s="222" t="n"/>
      <c r="C3517" s="244" t="n"/>
      <c r="D3517" s="244" t="n"/>
      <c r="E3517" s="244" t="n"/>
      <c r="F3517" s="244" t="n"/>
      <c r="G3517" s="244" t="n"/>
      <c r="H3517" s="244" t="n"/>
      <c r="I3517" s="267" t="n"/>
      <c r="J3517" s="268" t="n"/>
      <c r="K3517" s="244" t="n"/>
      <c r="L3517" s="244" t="n"/>
      <c r="M3517" s="259" t="n"/>
      <c r="N3517" s="244" t="n"/>
      <c r="O3517" s="244" t="n"/>
      <c r="P3517" s="244" t="n"/>
      <c r="Q3517" s="244" t="n"/>
      <c r="R3517" s="244" t="n"/>
      <c r="S3517" s="223" t="n"/>
      <c r="T3517" s="244" t="n"/>
      <c r="U3517" s="246" t="n"/>
      <c r="V3517" s="244" t="n"/>
      <c r="W3517" s="244" t="n"/>
      <c r="X3517" s="244" t="n"/>
      <c r="Y3517" s="269" t="n"/>
      <c r="Z3517" s="270" t="n"/>
      <c r="AA3517" s="241" t="n"/>
      <c r="AB3517" s="244" t="n"/>
    </row>
    <row r="3518" ht="15" customHeight="1" s="283">
      <c r="A3518" s="109" t="n"/>
      <c r="B3518" s="222" t="n"/>
      <c r="C3518" s="244" t="n"/>
      <c r="D3518" s="244" t="n"/>
      <c r="E3518" s="244" t="n"/>
      <c r="F3518" s="244" t="n"/>
      <c r="G3518" s="244" t="n"/>
      <c r="H3518" s="244" t="n"/>
      <c r="I3518" s="267" t="n"/>
      <c r="J3518" s="268" t="n"/>
      <c r="K3518" s="244" t="n"/>
      <c r="L3518" s="244" t="n"/>
      <c r="M3518" s="259" t="n"/>
      <c r="N3518" s="244" t="n"/>
      <c r="O3518" s="244" t="n"/>
      <c r="P3518" s="244" t="n"/>
      <c r="Q3518" s="244" t="n"/>
      <c r="R3518" s="244" t="n"/>
      <c r="S3518" s="223" t="n"/>
      <c r="T3518" s="244" t="n"/>
      <c r="U3518" s="246" t="n"/>
      <c r="V3518" s="244" t="n"/>
      <c r="W3518" s="244" t="n"/>
      <c r="X3518" s="244" t="n"/>
      <c r="Y3518" s="269" t="n"/>
      <c r="Z3518" s="270" t="n"/>
      <c r="AA3518" s="241" t="n"/>
      <c r="AB3518" s="244" t="n"/>
    </row>
    <row r="3519" ht="15" customHeight="1" s="283">
      <c r="A3519" s="109" t="n"/>
      <c r="B3519" s="222" t="n"/>
      <c r="C3519" s="244" t="n"/>
      <c r="D3519" s="244" t="n"/>
      <c r="E3519" s="244" t="n"/>
      <c r="F3519" s="244" t="n"/>
      <c r="G3519" s="244" t="n"/>
      <c r="H3519" s="244" t="n"/>
      <c r="I3519" s="267" t="n"/>
      <c r="J3519" s="268" t="n"/>
      <c r="K3519" s="244" t="n"/>
      <c r="L3519" s="244" t="n"/>
      <c r="M3519" s="259" t="n"/>
      <c r="N3519" s="244" t="n"/>
      <c r="O3519" s="244" t="n"/>
      <c r="P3519" s="244" t="n"/>
      <c r="Q3519" s="244" t="n"/>
      <c r="R3519" s="244" t="n"/>
      <c r="S3519" s="223" t="n"/>
      <c r="T3519" s="244" t="n"/>
      <c r="U3519" s="246" t="n"/>
      <c r="V3519" s="244" t="n"/>
      <c r="W3519" s="244" t="n"/>
      <c r="X3519" s="244" t="n"/>
      <c r="Y3519" s="269" t="n"/>
      <c r="Z3519" s="270" t="n"/>
      <c r="AA3519" s="241" t="n"/>
      <c r="AB3519" s="244" t="n"/>
    </row>
    <row r="3520" ht="15" customHeight="1" s="283">
      <c r="A3520" s="109" t="n"/>
      <c r="B3520" s="222" t="n"/>
      <c r="C3520" s="244" t="n"/>
      <c r="D3520" s="244" t="n"/>
      <c r="E3520" s="244" t="n"/>
      <c r="F3520" s="244" t="n"/>
      <c r="G3520" s="244" t="n"/>
      <c r="H3520" s="244" t="n"/>
      <c r="I3520" s="267" t="n"/>
      <c r="J3520" s="268" t="n"/>
      <c r="K3520" s="244" t="n"/>
      <c r="L3520" s="244" t="n"/>
      <c r="M3520" s="259" t="n"/>
      <c r="N3520" s="244" t="n"/>
      <c r="O3520" s="244" t="n"/>
      <c r="P3520" s="244" t="n"/>
      <c r="Q3520" s="244" t="n"/>
      <c r="R3520" s="244" t="n"/>
      <c r="S3520" s="223" t="n"/>
      <c r="T3520" s="244" t="n"/>
      <c r="U3520" s="246" t="n"/>
      <c r="V3520" s="244" t="n"/>
      <c r="W3520" s="244" t="n"/>
      <c r="X3520" s="244" t="n"/>
      <c r="Y3520" s="269" t="n"/>
      <c r="Z3520" s="270" t="n"/>
      <c r="AA3520" s="241" t="n"/>
      <c r="AB3520" s="244" t="n"/>
    </row>
    <row r="3521" ht="15" customHeight="1" s="283">
      <c r="A3521" s="109" t="n"/>
      <c r="B3521" s="222" t="n"/>
      <c r="C3521" s="244" t="n"/>
      <c r="D3521" s="244" t="n"/>
      <c r="E3521" s="244" t="n"/>
      <c r="F3521" s="244" t="n"/>
      <c r="G3521" s="244" t="n"/>
      <c r="H3521" s="244" t="n"/>
      <c r="I3521" s="267" t="n"/>
      <c r="J3521" s="268" t="n"/>
      <c r="K3521" s="244" t="n"/>
      <c r="L3521" s="244" t="n"/>
      <c r="M3521" s="259" t="n"/>
      <c r="N3521" s="244" t="n"/>
      <c r="O3521" s="244" t="n"/>
      <c r="P3521" s="244" t="n"/>
      <c r="Q3521" s="244" t="n"/>
      <c r="R3521" s="244" t="n"/>
      <c r="S3521" s="223" t="n"/>
      <c r="T3521" s="244" t="n"/>
      <c r="U3521" s="246" t="n"/>
      <c r="V3521" s="244" t="n"/>
      <c r="W3521" s="244" t="n"/>
      <c r="X3521" s="244" t="n"/>
      <c r="Y3521" s="269" t="n"/>
      <c r="Z3521" s="270" t="n"/>
      <c r="AA3521" s="241" t="n"/>
      <c r="AB3521" s="244" t="n"/>
    </row>
    <row r="3522" ht="15" customHeight="1" s="283">
      <c r="A3522" s="109" t="n"/>
      <c r="B3522" s="222" t="n"/>
      <c r="C3522" s="244" t="n"/>
      <c r="D3522" s="244" t="n"/>
      <c r="E3522" s="244" t="n"/>
      <c r="F3522" s="244" t="n"/>
      <c r="G3522" s="244" t="n"/>
      <c r="H3522" s="244" t="n"/>
      <c r="I3522" s="267" t="n"/>
      <c r="J3522" s="268" t="n"/>
      <c r="K3522" s="244" t="n"/>
      <c r="L3522" s="244" t="n"/>
      <c r="M3522" s="259" t="n"/>
      <c r="N3522" s="244" t="n"/>
      <c r="O3522" s="244" t="n"/>
      <c r="P3522" s="244" t="n"/>
      <c r="Q3522" s="244" t="n"/>
      <c r="R3522" s="244" t="n"/>
      <c r="S3522" s="223" t="n"/>
      <c r="T3522" s="244" t="n"/>
      <c r="U3522" s="246" t="n"/>
      <c r="V3522" s="244" t="n"/>
      <c r="W3522" s="244" t="n"/>
      <c r="X3522" s="244" t="n"/>
      <c r="Y3522" s="269" t="n"/>
      <c r="Z3522" s="270" t="n"/>
      <c r="AA3522" s="241" t="n"/>
      <c r="AB3522" s="244" t="n"/>
    </row>
    <row r="3523" ht="15" customHeight="1" s="283">
      <c r="A3523" s="109" t="n"/>
      <c r="B3523" s="222" t="n"/>
      <c r="C3523" s="244" t="n"/>
      <c r="D3523" s="244" t="n"/>
      <c r="E3523" s="244" t="n"/>
      <c r="F3523" s="244" t="n"/>
      <c r="G3523" s="244" t="n"/>
      <c r="H3523" s="244" t="n"/>
      <c r="I3523" s="267" t="n"/>
      <c r="J3523" s="268" t="n"/>
      <c r="K3523" s="244" t="n"/>
      <c r="L3523" s="244" t="n"/>
      <c r="M3523" s="259" t="n"/>
      <c r="N3523" s="244" t="n"/>
      <c r="O3523" s="244" t="n"/>
      <c r="P3523" s="244" t="n"/>
      <c r="Q3523" s="244" t="n"/>
      <c r="R3523" s="244" t="n"/>
      <c r="S3523" s="223" t="n"/>
      <c r="T3523" s="244" t="n"/>
      <c r="U3523" s="246" t="n"/>
      <c r="V3523" s="244" t="n"/>
      <c r="W3523" s="244" t="n"/>
      <c r="X3523" s="244" t="n"/>
      <c r="Y3523" s="269" t="n"/>
      <c r="Z3523" s="270" t="n"/>
      <c r="AA3523" s="241" t="n"/>
      <c r="AB3523" s="244" t="n"/>
    </row>
    <row r="3524" ht="15" customHeight="1" s="283">
      <c r="A3524" s="109" t="n"/>
      <c r="B3524" s="222" t="n"/>
      <c r="C3524" s="244" t="n"/>
      <c r="D3524" s="244" t="n"/>
      <c r="E3524" s="244" t="n"/>
      <c r="F3524" s="244" t="n"/>
      <c r="G3524" s="244" t="n"/>
      <c r="H3524" s="244" t="n"/>
      <c r="I3524" s="267" t="n"/>
      <c r="J3524" s="268" t="n"/>
      <c r="K3524" s="244" t="n"/>
      <c r="L3524" s="244" t="n"/>
      <c r="M3524" s="259" t="n"/>
      <c r="N3524" s="244" t="n"/>
      <c r="O3524" s="244" t="n"/>
      <c r="P3524" s="244" t="n"/>
      <c r="Q3524" s="244" t="n"/>
      <c r="R3524" s="244" t="n"/>
      <c r="S3524" s="223" t="n"/>
      <c r="T3524" s="244" t="n"/>
      <c r="U3524" s="246" t="n"/>
      <c r="V3524" s="244" t="n"/>
      <c r="W3524" s="244" t="n"/>
      <c r="X3524" s="244" t="n"/>
      <c r="Y3524" s="269" t="n"/>
      <c r="Z3524" s="270" t="n"/>
      <c r="AA3524" s="241" t="n"/>
      <c r="AB3524" s="244" t="n"/>
    </row>
    <row r="3525" ht="15" customHeight="1" s="283">
      <c r="A3525" s="109" t="n"/>
      <c r="B3525" s="222" t="n"/>
      <c r="C3525" s="244" t="n"/>
      <c r="D3525" s="244" t="n"/>
      <c r="E3525" s="244" t="n"/>
      <c r="F3525" s="244" t="n"/>
      <c r="G3525" s="244" t="n"/>
      <c r="H3525" s="244" t="n"/>
      <c r="I3525" s="267" t="n"/>
      <c r="J3525" s="268" t="n"/>
      <c r="K3525" s="244" t="n"/>
      <c r="L3525" s="244" t="n"/>
      <c r="M3525" s="259" t="n"/>
      <c r="N3525" s="244" t="n"/>
      <c r="O3525" s="244" t="n"/>
      <c r="P3525" s="244" t="n"/>
      <c r="Q3525" s="244" t="n"/>
      <c r="R3525" s="244" t="n"/>
      <c r="S3525" s="223" t="n"/>
      <c r="T3525" s="244" t="n"/>
      <c r="U3525" s="246" t="n"/>
      <c r="V3525" s="244" t="n"/>
      <c r="W3525" s="244" t="n"/>
      <c r="X3525" s="244" t="n"/>
      <c r="Y3525" s="269" t="n"/>
      <c r="Z3525" s="270" t="n"/>
      <c r="AA3525" s="241" t="n"/>
      <c r="AB3525" s="244" t="n"/>
    </row>
    <row r="3526" ht="15" customHeight="1" s="283">
      <c r="A3526" s="109" t="n"/>
      <c r="B3526" s="222" t="n"/>
      <c r="C3526" s="244" t="n"/>
      <c r="D3526" s="244" t="n"/>
      <c r="E3526" s="244" t="n"/>
      <c r="F3526" s="244" t="n"/>
      <c r="G3526" s="244" t="n"/>
      <c r="H3526" s="244" t="n"/>
      <c r="I3526" s="267" t="n"/>
      <c r="J3526" s="268" t="n"/>
      <c r="K3526" s="244" t="n"/>
      <c r="L3526" s="244" t="n"/>
      <c r="M3526" s="259" t="n"/>
      <c r="N3526" s="244" t="n"/>
      <c r="O3526" s="244" t="n"/>
      <c r="P3526" s="244" t="n"/>
      <c r="Q3526" s="244" t="n"/>
      <c r="R3526" s="244" t="n"/>
      <c r="S3526" s="223" t="n"/>
      <c r="T3526" s="244" t="n"/>
      <c r="U3526" s="246" t="n"/>
      <c r="V3526" s="244" t="n"/>
      <c r="W3526" s="244" t="n"/>
      <c r="X3526" s="244" t="n"/>
      <c r="Y3526" s="269" t="n"/>
      <c r="Z3526" s="270" t="n"/>
      <c r="AA3526" s="241" t="n"/>
      <c r="AB3526" s="244" t="n"/>
    </row>
    <row r="3527" ht="15" customHeight="1" s="283">
      <c r="A3527" s="109" t="n"/>
      <c r="B3527" s="222" t="n"/>
      <c r="C3527" s="244" t="n"/>
      <c r="D3527" s="244" t="n"/>
      <c r="E3527" s="244" t="n"/>
      <c r="F3527" s="244" t="n"/>
      <c r="G3527" s="244" t="n"/>
      <c r="H3527" s="244" t="n"/>
      <c r="I3527" s="267" t="n"/>
      <c r="J3527" s="268" t="n"/>
      <c r="K3527" s="244" t="n"/>
      <c r="L3527" s="244" t="n"/>
      <c r="M3527" s="259" t="n"/>
      <c r="N3527" s="244" t="n"/>
      <c r="O3527" s="244" t="n"/>
      <c r="P3527" s="244" t="n"/>
      <c r="Q3527" s="244" t="n"/>
      <c r="R3527" s="244" t="n"/>
      <c r="S3527" s="223" t="n"/>
      <c r="T3527" s="244" t="n"/>
      <c r="U3527" s="246" t="n"/>
      <c r="V3527" s="244" t="n"/>
      <c r="W3527" s="244" t="n"/>
      <c r="X3527" s="244" t="n"/>
      <c r="Y3527" s="269" t="n"/>
      <c r="Z3527" s="270" t="n"/>
      <c r="AA3527" s="241" t="n"/>
      <c r="AB3527" s="244" t="n"/>
    </row>
    <row r="3528" ht="15" customHeight="1" s="283">
      <c r="A3528" s="109" t="n"/>
      <c r="B3528" s="222" t="n"/>
      <c r="C3528" s="244" t="n"/>
      <c r="D3528" s="244" t="n"/>
      <c r="E3528" s="244" t="n"/>
      <c r="F3528" s="244" t="n"/>
      <c r="G3528" s="244" t="n"/>
      <c r="H3528" s="244" t="n"/>
      <c r="I3528" s="267" t="n"/>
      <c r="J3528" s="268" t="n"/>
      <c r="K3528" s="244" t="n"/>
      <c r="L3528" s="244" t="n"/>
      <c r="M3528" s="259" t="n"/>
      <c r="N3528" s="244" t="n"/>
      <c r="O3528" s="244" t="n"/>
      <c r="P3528" s="244" t="n"/>
      <c r="Q3528" s="244" t="n"/>
      <c r="R3528" s="244" t="n"/>
      <c r="S3528" s="223" t="n"/>
      <c r="T3528" s="244" t="n"/>
      <c r="U3528" s="246" t="n"/>
      <c r="V3528" s="244" t="n"/>
      <c r="W3528" s="244" t="n"/>
      <c r="X3528" s="244" t="n"/>
      <c r="Y3528" s="269" t="n"/>
      <c r="Z3528" s="270" t="n"/>
      <c r="AA3528" s="241" t="n"/>
      <c r="AB3528" s="244" t="n"/>
    </row>
    <row r="3529" ht="15" customHeight="1" s="283">
      <c r="A3529" s="109" t="n"/>
      <c r="B3529" s="222" t="n"/>
      <c r="C3529" s="244" t="n"/>
      <c r="D3529" s="244" t="n"/>
      <c r="E3529" s="244" t="n"/>
      <c r="F3529" s="244" t="n"/>
      <c r="G3529" s="244" t="n"/>
      <c r="H3529" s="244" t="n"/>
      <c r="I3529" s="267" t="n"/>
      <c r="J3529" s="268" t="n"/>
      <c r="K3529" s="244" t="n"/>
      <c r="L3529" s="244" t="n"/>
      <c r="M3529" s="259" t="n"/>
      <c r="N3529" s="244" t="n"/>
      <c r="O3529" s="244" t="n"/>
      <c r="P3529" s="244" t="n"/>
      <c r="Q3529" s="244" t="n"/>
      <c r="R3529" s="244" t="n"/>
      <c r="S3529" s="223" t="n"/>
      <c r="T3529" s="244" t="n"/>
      <c r="U3529" s="246" t="n"/>
      <c r="V3529" s="244" t="n"/>
      <c r="W3529" s="244" t="n"/>
      <c r="X3529" s="244" t="n"/>
      <c r="Y3529" s="269" t="n"/>
      <c r="Z3529" s="270" t="n"/>
      <c r="AA3529" s="241" t="n"/>
      <c r="AB3529" s="244" t="n"/>
    </row>
    <row r="3530" ht="15" customHeight="1" s="283">
      <c r="A3530" s="109" t="n"/>
      <c r="B3530" s="222" t="n"/>
      <c r="C3530" s="244" t="n"/>
      <c r="D3530" s="244" t="n"/>
      <c r="E3530" s="244" t="n"/>
      <c r="F3530" s="244" t="n"/>
      <c r="G3530" s="244" t="n"/>
      <c r="H3530" s="244" t="n"/>
      <c r="I3530" s="267" t="n"/>
      <c r="J3530" s="268" t="n"/>
      <c r="K3530" s="244" t="n"/>
      <c r="L3530" s="244" t="n"/>
      <c r="M3530" s="259" t="n"/>
      <c r="N3530" s="244" t="n"/>
      <c r="O3530" s="244" t="n"/>
      <c r="P3530" s="244" t="n"/>
      <c r="Q3530" s="244" t="n"/>
      <c r="R3530" s="244" t="n"/>
      <c r="S3530" s="223" t="n"/>
      <c r="T3530" s="244" t="n"/>
      <c r="U3530" s="246" t="n"/>
      <c r="V3530" s="244" t="n"/>
      <c r="W3530" s="244" t="n"/>
      <c r="X3530" s="244" t="n"/>
      <c r="Y3530" s="269" t="n"/>
      <c r="Z3530" s="270" t="n"/>
      <c r="AA3530" s="241" t="n"/>
      <c r="AB3530" s="244" t="n"/>
    </row>
    <row r="3531" ht="15" customHeight="1" s="283">
      <c r="A3531" s="109" t="n"/>
      <c r="B3531" s="222" t="n"/>
      <c r="C3531" s="244" t="n"/>
      <c r="D3531" s="244" t="n"/>
      <c r="E3531" s="244" t="n"/>
      <c r="F3531" s="244" t="n"/>
      <c r="G3531" s="244" t="n"/>
      <c r="H3531" s="244" t="n"/>
      <c r="I3531" s="267" t="n"/>
      <c r="J3531" s="268" t="n"/>
      <c r="K3531" s="244" t="n"/>
      <c r="L3531" s="244" t="n"/>
      <c r="M3531" s="259" t="n"/>
      <c r="N3531" s="244" t="n"/>
      <c r="O3531" s="244" t="n"/>
      <c r="P3531" s="244" t="n"/>
      <c r="Q3531" s="244" t="n"/>
      <c r="R3531" s="244" t="n"/>
      <c r="S3531" s="223" t="n"/>
      <c r="T3531" s="244" t="n"/>
      <c r="U3531" s="246" t="n"/>
      <c r="V3531" s="244" t="n"/>
      <c r="W3531" s="244" t="n"/>
      <c r="X3531" s="244" t="n"/>
      <c r="Y3531" s="269" t="n"/>
      <c r="Z3531" s="270" t="n"/>
      <c r="AA3531" s="241" t="n"/>
      <c r="AB3531" s="244" t="n"/>
    </row>
    <row r="3532" ht="15" customHeight="1" s="283">
      <c r="A3532" s="109" t="n"/>
      <c r="B3532" s="222" t="n"/>
      <c r="C3532" s="244" t="n"/>
      <c r="D3532" s="244" t="n"/>
      <c r="E3532" s="244" t="n"/>
      <c r="F3532" s="244" t="n"/>
      <c r="G3532" s="244" t="n"/>
      <c r="H3532" s="244" t="n"/>
      <c r="I3532" s="267" t="n"/>
      <c r="J3532" s="268" t="n"/>
      <c r="K3532" s="244" t="n"/>
      <c r="L3532" s="244" t="n"/>
      <c r="M3532" s="259" t="n"/>
      <c r="N3532" s="244" t="n"/>
      <c r="O3532" s="244" t="n"/>
      <c r="P3532" s="244" t="n"/>
      <c r="Q3532" s="244" t="n"/>
      <c r="R3532" s="244" t="n"/>
      <c r="S3532" s="223" t="n"/>
      <c r="T3532" s="244" t="n"/>
      <c r="U3532" s="246" t="n"/>
      <c r="V3532" s="244" t="n"/>
      <c r="W3532" s="244" t="n"/>
      <c r="X3532" s="244" t="n"/>
      <c r="Y3532" s="269" t="n"/>
      <c r="Z3532" s="270" t="n"/>
      <c r="AA3532" s="241" t="n"/>
      <c r="AB3532" s="244" t="n"/>
    </row>
    <row r="3533" ht="15" customHeight="1" s="283">
      <c r="A3533" s="109" t="n"/>
      <c r="B3533" s="222" t="n"/>
      <c r="C3533" s="244" t="n"/>
      <c r="D3533" s="244" t="n"/>
      <c r="E3533" s="244" t="n"/>
      <c r="F3533" s="244" t="n"/>
      <c r="G3533" s="244" t="n"/>
      <c r="H3533" s="244" t="n"/>
      <c r="I3533" s="267" t="n"/>
      <c r="J3533" s="268" t="n"/>
      <c r="K3533" s="244" t="n"/>
      <c r="L3533" s="244" t="n"/>
      <c r="M3533" s="259" t="n"/>
      <c r="N3533" s="244" t="n"/>
      <c r="O3533" s="244" t="n"/>
      <c r="P3533" s="244" t="n"/>
      <c r="Q3533" s="244" t="n"/>
      <c r="R3533" s="244" t="n"/>
      <c r="S3533" s="223" t="n"/>
      <c r="T3533" s="244" t="n"/>
      <c r="U3533" s="246" t="n"/>
      <c r="V3533" s="244" t="n"/>
      <c r="W3533" s="244" t="n"/>
      <c r="X3533" s="244" t="n"/>
      <c r="Y3533" s="269" t="n"/>
      <c r="Z3533" s="270" t="n"/>
      <c r="AA3533" s="241" t="n"/>
      <c r="AB3533" s="244" t="n"/>
    </row>
    <row r="3534" ht="15" customHeight="1" s="283">
      <c r="A3534" s="109" t="n"/>
      <c r="B3534" s="222" t="n"/>
      <c r="C3534" s="244" t="n"/>
      <c r="D3534" s="244" t="n"/>
      <c r="E3534" s="244" t="n"/>
      <c r="F3534" s="244" t="n"/>
      <c r="G3534" s="244" t="n"/>
      <c r="H3534" s="244" t="n"/>
      <c r="I3534" s="267" t="n"/>
      <c r="J3534" s="268" t="n"/>
      <c r="K3534" s="244" t="n"/>
      <c r="L3534" s="244" t="n"/>
      <c r="M3534" s="259" t="n"/>
      <c r="N3534" s="244" t="n"/>
      <c r="O3534" s="244" t="n"/>
      <c r="P3534" s="244" t="n"/>
      <c r="Q3534" s="244" t="n"/>
      <c r="R3534" s="244" t="n"/>
      <c r="S3534" s="223" t="n"/>
      <c r="T3534" s="244" t="n"/>
      <c r="U3534" s="246" t="n"/>
      <c r="V3534" s="244" t="n"/>
      <c r="W3534" s="244" t="n"/>
      <c r="X3534" s="244" t="n"/>
      <c r="Y3534" s="269" t="n"/>
      <c r="Z3534" s="270" t="n"/>
      <c r="AA3534" s="241" t="n"/>
      <c r="AB3534" s="244" t="n"/>
    </row>
    <row r="3535" ht="15" customHeight="1" s="283">
      <c r="A3535" s="109" t="n"/>
      <c r="B3535" s="222" t="n"/>
      <c r="C3535" s="244" t="n"/>
      <c r="D3535" s="244" t="n"/>
      <c r="E3535" s="244" t="n"/>
      <c r="F3535" s="244" t="n"/>
      <c r="G3535" s="244" t="n"/>
      <c r="H3535" s="244" t="n"/>
      <c r="I3535" s="267" t="n"/>
      <c r="J3535" s="268" t="n"/>
      <c r="K3535" s="244" t="n"/>
      <c r="L3535" s="244" t="n"/>
      <c r="M3535" s="259" t="n"/>
      <c r="N3535" s="244" t="n"/>
      <c r="O3535" s="244" t="n"/>
      <c r="P3535" s="244" t="n"/>
      <c r="Q3535" s="244" t="n"/>
      <c r="R3535" s="244" t="n"/>
      <c r="S3535" s="223" t="n"/>
      <c r="T3535" s="244" t="n"/>
      <c r="U3535" s="246" t="n"/>
      <c r="V3535" s="244" t="n"/>
      <c r="W3535" s="244" t="n"/>
      <c r="X3535" s="244" t="n"/>
      <c r="Y3535" s="269" t="n"/>
      <c r="Z3535" s="270" t="n"/>
      <c r="AA3535" s="241" t="n"/>
      <c r="AB3535" s="244" t="n"/>
    </row>
    <row r="3536" ht="15" customHeight="1" s="283">
      <c r="A3536" s="109" t="n"/>
      <c r="B3536" s="222" t="n"/>
      <c r="C3536" s="244" t="n"/>
      <c r="D3536" s="244" t="n"/>
      <c r="E3536" s="244" t="n"/>
      <c r="F3536" s="244" t="n"/>
      <c r="G3536" s="244" t="n"/>
      <c r="H3536" s="244" t="n"/>
      <c r="I3536" s="267" t="n"/>
      <c r="J3536" s="268" t="n"/>
      <c r="K3536" s="244" t="n"/>
      <c r="L3536" s="244" t="n"/>
      <c r="M3536" s="259" t="n"/>
      <c r="N3536" s="244" t="n"/>
      <c r="O3536" s="244" t="n"/>
      <c r="P3536" s="244" t="n"/>
      <c r="Q3536" s="244" t="n"/>
      <c r="R3536" s="244" t="n"/>
      <c r="S3536" s="223" t="n"/>
      <c r="T3536" s="244" t="n"/>
      <c r="U3536" s="246" t="n"/>
      <c r="V3536" s="244" t="n"/>
      <c r="W3536" s="244" t="n"/>
      <c r="X3536" s="244" t="n"/>
      <c r="Y3536" s="269" t="n"/>
      <c r="Z3536" s="270" t="n"/>
      <c r="AA3536" s="241" t="n"/>
      <c r="AB3536" s="244" t="n"/>
    </row>
    <row r="3537" ht="15" customHeight="1" s="283">
      <c r="A3537" s="109" t="n"/>
      <c r="B3537" s="222" t="n"/>
      <c r="C3537" s="244" t="n"/>
      <c r="D3537" s="244" t="n"/>
      <c r="E3537" s="244" t="n"/>
      <c r="F3537" s="244" t="n"/>
      <c r="G3537" s="244" t="n"/>
      <c r="H3537" s="244" t="n"/>
      <c r="I3537" s="267" t="n"/>
      <c r="J3537" s="268" t="n"/>
      <c r="K3537" s="244" t="n"/>
      <c r="L3537" s="244" t="n"/>
      <c r="M3537" s="259" t="n"/>
      <c r="N3537" s="244" t="n"/>
      <c r="O3537" s="244" t="n"/>
      <c r="P3537" s="244" t="n"/>
      <c r="Q3537" s="244" t="n"/>
      <c r="R3537" s="244" t="n"/>
      <c r="S3537" s="223" t="n"/>
      <c r="T3537" s="244" t="n"/>
      <c r="U3537" s="246" t="n"/>
      <c r="V3537" s="244" t="n"/>
      <c r="W3537" s="244" t="n"/>
      <c r="X3537" s="244" t="n"/>
      <c r="Y3537" s="269" t="n"/>
      <c r="Z3537" s="270" t="n"/>
      <c r="AA3537" s="241" t="n"/>
      <c r="AB3537" s="244" t="n"/>
    </row>
    <row r="3538" ht="15" customHeight="1" s="283">
      <c r="A3538" s="109" t="n"/>
      <c r="B3538" s="222" t="n"/>
      <c r="C3538" s="244" t="n"/>
      <c r="D3538" s="244" t="n"/>
      <c r="E3538" s="244" t="n"/>
      <c r="F3538" s="244" t="n"/>
      <c r="G3538" s="244" t="n"/>
      <c r="H3538" s="244" t="n"/>
      <c r="I3538" s="267" t="n"/>
      <c r="J3538" s="268" t="n"/>
      <c r="K3538" s="244" t="n"/>
      <c r="L3538" s="244" t="n"/>
      <c r="M3538" s="259" t="n"/>
      <c r="N3538" s="244" t="n"/>
      <c r="O3538" s="244" t="n"/>
      <c r="P3538" s="244" t="n"/>
      <c r="Q3538" s="244" t="n"/>
      <c r="R3538" s="244" t="n"/>
      <c r="S3538" s="223" t="n"/>
      <c r="T3538" s="244" t="n"/>
      <c r="U3538" s="246" t="n"/>
      <c r="V3538" s="244" t="n"/>
      <c r="W3538" s="244" t="n"/>
      <c r="X3538" s="244" t="n"/>
      <c r="Y3538" s="269" t="n"/>
      <c r="Z3538" s="270" t="n"/>
      <c r="AA3538" s="241" t="n"/>
      <c r="AB3538" s="244" t="n"/>
    </row>
    <row r="3539" ht="15" customHeight="1" s="283">
      <c r="A3539" s="109" t="n"/>
      <c r="B3539" s="222" t="n"/>
      <c r="C3539" s="244" t="n"/>
      <c r="D3539" s="244" t="n"/>
      <c r="E3539" s="244" t="n"/>
      <c r="F3539" s="244" t="n"/>
      <c r="G3539" s="244" t="n"/>
      <c r="H3539" s="244" t="n"/>
      <c r="I3539" s="267" t="n"/>
      <c r="J3539" s="268" t="n"/>
      <c r="K3539" s="244" t="n"/>
      <c r="L3539" s="244" t="n"/>
      <c r="M3539" s="259" t="n"/>
      <c r="N3539" s="244" t="n"/>
      <c r="O3539" s="244" t="n"/>
      <c r="P3539" s="244" t="n"/>
      <c r="Q3539" s="244" t="n"/>
      <c r="R3539" s="244" t="n"/>
      <c r="S3539" s="223" t="n"/>
      <c r="T3539" s="244" t="n"/>
      <c r="U3539" s="246" t="n"/>
      <c r="V3539" s="244" t="n"/>
      <c r="W3539" s="244" t="n"/>
      <c r="X3539" s="244" t="n"/>
      <c r="Y3539" s="269" t="n"/>
      <c r="Z3539" s="270" t="n"/>
      <c r="AA3539" s="241" t="n"/>
      <c r="AB3539" s="244" t="n"/>
    </row>
    <row r="3540" ht="15" customHeight="1" s="283">
      <c r="A3540" s="109" t="n"/>
      <c r="B3540" s="222" t="n"/>
      <c r="C3540" s="244" t="n"/>
      <c r="D3540" s="244" t="n"/>
      <c r="E3540" s="244" t="n"/>
      <c r="F3540" s="244" t="n"/>
      <c r="G3540" s="244" t="n"/>
      <c r="H3540" s="244" t="n"/>
      <c r="I3540" s="267" t="n"/>
      <c r="J3540" s="268" t="n"/>
      <c r="K3540" s="244" t="n"/>
      <c r="L3540" s="244" t="n"/>
      <c r="M3540" s="259" t="n"/>
      <c r="N3540" s="244" t="n"/>
      <c r="O3540" s="244" t="n"/>
      <c r="P3540" s="244" t="n"/>
      <c r="Q3540" s="244" t="n"/>
      <c r="R3540" s="244" t="n"/>
      <c r="S3540" s="223" t="n"/>
      <c r="T3540" s="244" t="n"/>
      <c r="U3540" s="246" t="n"/>
      <c r="V3540" s="244" t="n"/>
      <c r="W3540" s="244" t="n"/>
      <c r="X3540" s="244" t="n"/>
      <c r="Y3540" s="269" t="n"/>
      <c r="Z3540" s="270" t="n"/>
      <c r="AA3540" s="241" t="n"/>
      <c r="AB3540" s="244" t="n"/>
    </row>
    <row r="3541" ht="15" customHeight="1" s="283">
      <c r="A3541" s="109" t="n"/>
      <c r="B3541" s="222" t="n"/>
      <c r="C3541" s="244" t="n"/>
      <c r="D3541" s="244" t="n"/>
      <c r="E3541" s="244" t="n"/>
      <c r="F3541" s="244" t="n"/>
      <c r="G3541" s="244" t="n"/>
      <c r="H3541" s="244" t="n"/>
      <c r="I3541" s="267" t="n"/>
      <c r="J3541" s="268" t="n"/>
      <c r="K3541" s="244" t="n"/>
      <c r="L3541" s="244" t="n"/>
      <c r="M3541" s="259" t="n"/>
      <c r="N3541" s="244" t="n"/>
      <c r="O3541" s="244" t="n"/>
      <c r="P3541" s="244" t="n"/>
      <c r="Q3541" s="244" t="n"/>
      <c r="R3541" s="244" t="n"/>
      <c r="S3541" s="223" t="n"/>
      <c r="T3541" s="244" t="n"/>
      <c r="U3541" s="246" t="n"/>
      <c r="V3541" s="244" t="n"/>
      <c r="W3541" s="244" t="n"/>
      <c r="X3541" s="244" t="n"/>
      <c r="Y3541" s="269" t="n"/>
      <c r="Z3541" s="270" t="n"/>
      <c r="AA3541" s="241" t="n"/>
      <c r="AB3541" s="244" t="n"/>
    </row>
    <row r="3542" ht="15" customHeight="1" s="283">
      <c r="A3542" s="109" t="n"/>
      <c r="B3542" s="222" t="n"/>
      <c r="C3542" s="244" t="n"/>
      <c r="D3542" s="244" t="n"/>
      <c r="E3542" s="244" t="n"/>
      <c r="F3542" s="244" t="n"/>
      <c r="G3542" s="244" t="n"/>
      <c r="H3542" s="244" t="n"/>
      <c r="I3542" s="267" t="n"/>
      <c r="J3542" s="268" t="n"/>
      <c r="K3542" s="244" t="n"/>
      <c r="L3542" s="244" t="n"/>
      <c r="M3542" s="259" t="n"/>
      <c r="N3542" s="244" t="n"/>
      <c r="O3542" s="244" t="n"/>
      <c r="P3542" s="244" t="n"/>
      <c r="Q3542" s="244" t="n"/>
      <c r="R3542" s="244" t="n"/>
      <c r="S3542" s="223" t="n"/>
      <c r="T3542" s="244" t="n"/>
      <c r="U3542" s="246" t="n"/>
      <c r="V3542" s="244" t="n"/>
      <c r="W3542" s="244" t="n"/>
      <c r="X3542" s="244" t="n"/>
      <c r="Y3542" s="269" t="n"/>
      <c r="Z3542" s="270" t="n"/>
      <c r="AA3542" s="241" t="n"/>
      <c r="AB3542" s="244" t="n"/>
    </row>
    <row r="3543" ht="15" customHeight="1" s="283">
      <c r="A3543" s="109" t="n"/>
      <c r="B3543" s="222" t="n"/>
      <c r="C3543" s="244" t="n"/>
      <c r="D3543" s="244" t="n"/>
      <c r="E3543" s="244" t="n"/>
      <c r="F3543" s="244" t="n"/>
      <c r="G3543" s="244" t="n"/>
      <c r="H3543" s="244" t="n"/>
      <c r="I3543" s="267" t="n"/>
      <c r="J3543" s="268" t="n"/>
      <c r="K3543" s="244" t="n"/>
      <c r="L3543" s="244" t="n"/>
      <c r="M3543" s="259" t="n"/>
      <c r="N3543" s="244" t="n"/>
      <c r="O3543" s="244" t="n"/>
      <c r="P3543" s="244" t="n"/>
      <c r="Q3543" s="244" t="n"/>
      <c r="R3543" s="244" t="n"/>
      <c r="S3543" s="223" t="n"/>
      <c r="T3543" s="244" t="n"/>
      <c r="U3543" s="246" t="n"/>
      <c r="V3543" s="244" t="n"/>
      <c r="W3543" s="244" t="n"/>
      <c r="X3543" s="244" t="n"/>
      <c r="Y3543" s="269" t="n"/>
      <c r="Z3543" s="270" t="n"/>
      <c r="AA3543" s="241" t="n"/>
      <c r="AB3543" s="244" t="n"/>
    </row>
    <row r="3544" ht="15" customHeight="1" s="283">
      <c r="A3544" s="109" t="n"/>
      <c r="B3544" s="222" t="n"/>
      <c r="C3544" s="244" t="n"/>
      <c r="D3544" s="244" t="n"/>
      <c r="E3544" s="244" t="n"/>
      <c r="F3544" s="244" t="n"/>
      <c r="G3544" s="244" t="n"/>
      <c r="H3544" s="244" t="n"/>
      <c r="I3544" s="267" t="n"/>
      <c r="J3544" s="268" t="n"/>
      <c r="K3544" s="244" t="n"/>
      <c r="L3544" s="244" t="n"/>
      <c r="M3544" s="259" t="n"/>
      <c r="N3544" s="244" t="n"/>
      <c r="O3544" s="244" t="n"/>
      <c r="P3544" s="244" t="n"/>
      <c r="Q3544" s="244" t="n"/>
      <c r="R3544" s="244" t="n"/>
      <c r="S3544" s="223" t="n"/>
      <c r="T3544" s="244" t="n"/>
      <c r="U3544" s="246" t="n"/>
      <c r="V3544" s="244" t="n"/>
      <c r="W3544" s="244" t="n"/>
      <c r="X3544" s="244" t="n"/>
      <c r="Y3544" s="269" t="n"/>
      <c r="Z3544" s="270" t="n"/>
      <c r="AA3544" s="241" t="n"/>
      <c r="AB3544" s="244" t="n"/>
    </row>
    <row r="3545" ht="15" customHeight="1" s="283">
      <c r="A3545" s="109" t="n"/>
      <c r="B3545" s="222" t="n"/>
      <c r="C3545" s="244" t="n"/>
      <c r="D3545" s="244" t="n"/>
      <c r="E3545" s="244" t="n"/>
      <c r="F3545" s="244" t="n"/>
      <c r="G3545" s="244" t="n"/>
      <c r="H3545" s="244" t="n"/>
      <c r="I3545" s="267" t="n"/>
      <c r="J3545" s="268" t="n"/>
      <c r="K3545" s="244" t="n"/>
      <c r="L3545" s="244" t="n"/>
      <c r="M3545" s="259" t="n"/>
      <c r="N3545" s="244" t="n"/>
      <c r="O3545" s="244" t="n"/>
      <c r="P3545" s="244" t="n"/>
      <c r="Q3545" s="244" t="n"/>
      <c r="R3545" s="244" t="n"/>
      <c r="S3545" s="223" t="n"/>
      <c r="T3545" s="244" t="n"/>
      <c r="U3545" s="246" t="n"/>
      <c r="V3545" s="244" t="n"/>
      <c r="W3545" s="244" t="n"/>
      <c r="X3545" s="244" t="n"/>
      <c r="Y3545" s="269" t="n"/>
      <c r="Z3545" s="270" t="n"/>
      <c r="AA3545" s="241" t="n"/>
      <c r="AB3545" s="244" t="n"/>
    </row>
    <row r="3546" ht="15" customHeight="1" s="283">
      <c r="A3546" s="109" t="n"/>
      <c r="B3546" s="222" t="n"/>
      <c r="C3546" s="244" t="n"/>
      <c r="D3546" s="244" t="n"/>
      <c r="E3546" s="244" t="n"/>
      <c r="F3546" s="244" t="n"/>
      <c r="G3546" s="244" t="n"/>
      <c r="H3546" s="244" t="n"/>
      <c r="I3546" s="267" t="n"/>
      <c r="J3546" s="268" t="n"/>
      <c r="K3546" s="244" t="n"/>
      <c r="L3546" s="244" t="n"/>
      <c r="M3546" s="259" t="n"/>
      <c r="N3546" s="244" t="n"/>
      <c r="O3546" s="244" t="n"/>
      <c r="P3546" s="244" t="n"/>
      <c r="Q3546" s="244" t="n"/>
      <c r="R3546" s="244" t="n"/>
      <c r="S3546" s="223" t="n"/>
      <c r="T3546" s="244" t="n"/>
      <c r="U3546" s="246" t="n"/>
      <c r="V3546" s="244" t="n"/>
      <c r="W3546" s="244" t="n"/>
      <c r="X3546" s="244" t="n"/>
      <c r="Y3546" s="269" t="n"/>
      <c r="Z3546" s="270" t="n"/>
      <c r="AA3546" s="241" t="n"/>
      <c r="AB3546" s="244" t="n"/>
    </row>
    <row r="3547" ht="15" customHeight="1" s="283">
      <c r="A3547" s="109" t="n"/>
      <c r="B3547" s="222" t="n"/>
      <c r="C3547" s="244" t="n"/>
      <c r="D3547" s="244" t="n"/>
      <c r="E3547" s="244" t="n"/>
      <c r="F3547" s="244" t="n"/>
      <c r="G3547" s="244" t="n"/>
      <c r="H3547" s="244" t="n"/>
      <c r="I3547" s="267" t="n"/>
      <c r="J3547" s="268" t="n"/>
      <c r="K3547" s="244" t="n"/>
      <c r="L3547" s="244" t="n"/>
      <c r="M3547" s="259" t="n"/>
      <c r="N3547" s="244" t="n"/>
      <c r="O3547" s="244" t="n"/>
      <c r="P3547" s="244" t="n"/>
      <c r="Q3547" s="244" t="n"/>
      <c r="R3547" s="244" t="n"/>
      <c r="S3547" s="223" t="n"/>
      <c r="T3547" s="244" t="n"/>
      <c r="U3547" s="246" t="n"/>
      <c r="V3547" s="244" t="n"/>
      <c r="W3547" s="244" t="n"/>
      <c r="X3547" s="244" t="n"/>
      <c r="Y3547" s="269" t="n"/>
      <c r="Z3547" s="270" t="n"/>
      <c r="AA3547" s="241" t="n"/>
      <c r="AB3547" s="244" t="n"/>
    </row>
    <row r="3548" ht="15" customHeight="1" s="283">
      <c r="A3548" s="109" t="n"/>
      <c r="B3548" s="222" t="n"/>
      <c r="C3548" s="244" t="n"/>
      <c r="D3548" s="244" t="n"/>
      <c r="E3548" s="244" t="n"/>
      <c r="F3548" s="244" t="n"/>
      <c r="G3548" s="244" t="n"/>
      <c r="H3548" s="244" t="n"/>
      <c r="I3548" s="267" t="n"/>
      <c r="J3548" s="268" t="n"/>
      <c r="K3548" s="244" t="n"/>
      <c r="L3548" s="244" t="n"/>
      <c r="M3548" s="259" t="n"/>
      <c r="N3548" s="244" t="n"/>
      <c r="O3548" s="244" t="n"/>
      <c r="P3548" s="244" t="n"/>
      <c r="Q3548" s="244" t="n"/>
      <c r="R3548" s="244" t="n"/>
      <c r="S3548" s="223" t="n"/>
      <c r="T3548" s="244" t="n"/>
      <c r="U3548" s="246" t="n"/>
      <c r="V3548" s="244" t="n"/>
      <c r="W3548" s="244" t="n"/>
      <c r="X3548" s="244" t="n"/>
      <c r="Y3548" s="269" t="n"/>
      <c r="Z3548" s="270" t="n"/>
      <c r="AA3548" s="241" t="n"/>
      <c r="AB3548" s="244" t="n"/>
    </row>
    <row r="3549" ht="15" customHeight="1" s="283">
      <c r="A3549" s="109" t="n"/>
      <c r="B3549" s="222" t="n"/>
      <c r="C3549" s="244" t="n"/>
      <c r="D3549" s="244" t="n"/>
      <c r="E3549" s="244" t="n"/>
      <c r="F3549" s="244" t="n"/>
      <c r="G3549" s="244" t="n"/>
      <c r="H3549" s="244" t="n"/>
      <c r="I3549" s="267" t="n"/>
      <c r="J3549" s="268" t="n"/>
      <c r="K3549" s="244" t="n"/>
      <c r="L3549" s="244" t="n"/>
      <c r="M3549" s="259" t="n"/>
      <c r="N3549" s="244" t="n"/>
      <c r="O3549" s="244" t="n"/>
      <c r="P3549" s="244" t="n"/>
      <c r="Q3549" s="244" t="n"/>
      <c r="R3549" s="244" t="n"/>
      <c r="S3549" s="223" t="n"/>
      <c r="T3549" s="244" t="n"/>
      <c r="U3549" s="246" t="n"/>
      <c r="V3549" s="244" t="n"/>
      <c r="W3549" s="244" t="n"/>
      <c r="X3549" s="244" t="n"/>
      <c r="Y3549" s="269" t="n"/>
      <c r="Z3549" s="270" t="n"/>
      <c r="AA3549" s="241" t="n"/>
      <c r="AB3549" s="244" t="n"/>
    </row>
    <row r="3550" ht="15" customHeight="1" s="283">
      <c r="A3550" s="109" t="n"/>
      <c r="B3550" s="222" t="n"/>
      <c r="C3550" s="244" t="n"/>
      <c r="D3550" s="244" t="n"/>
      <c r="E3550" s="244" t="n"/>
      <c r="F3550" s="244" t="n"/>
      <c r="G3550" s="244" t="n"/>
      <c r="H3550" s="244" t="n"/>
      <c r="I3550" s="267" t="n"/>
      <c r="J3550" s="268" t="n"/>
      <c r="K3550" s="244" t="n"/>
      <c r="L3550" s="244" t="n"/>
      <c r="M3550" s="259" t="n"/>
      <c r="N3550" s="244" t="n"/>
      <c r="O3550" s="244" t="n"/>
      <c r="P3550" s="244" t="n"/>
      <c r="Q3550" s="244" t="n"/>
      <c r="R3550" s="244" t="n"/>
      <c r="S3550" s="223" t="n"/>
      <c r="T3550" s="244" t="n"/>
      <c r="U3550" s="246" t="n"/>
      <c r="V3550" s="244" t="n"/>
      <c r="W3550" s="244" t="n"/>
      <c r="X3550" s="244" t="n"/>
      <c r="Y3550" s="269" t="n"/>
      <c r="Z3550" s="270" t="n"/>
      <c r="AA3550" s="241" t="n"/>
      <c r="AB3550" s="244" t="n"/>
    </row>
    <row r="3551" ht="15" customHeight="1" s="283">
      <c r="A3551" s="109" t="n"/>
      <c r="B3551" s="222" t="n"/>
      <c r="C3551" s="244" t="n"/>
      <c r="D3551" s="244" t="n"/>
      <c r="E3551" s="244" t="n"/>
      <c r="F3551" s="244" t="n"/>
      <c r="G3551" s="244" t="n"/>
      <c r="H3551" s="244" t="n"/>
      <c r="I3551" s="267" t="n"/>
      <c r="J3551" s="268" t="n"/>
      <c r="K3551" s="244" t="n"/>
      <c r="L3551" s="244" t="n"/>
      <c r="M3551" s="259" t="n"/>
      <c r="N3551" s="244" t="n"/>
      <c r="O3551" s="244" t="n"/>
      <c r="P3551" s="244" t="n"/>
      <c r="Q3551" s="244" t="n"/>
      <c r="R3551" s="244" t="n"/>
      <c r="S3551" s="223" t="n"/>
      <c r="T3551" s="244" t="n"/>
      <c r="U3551" s="246" t="n"/>
      <c r="V3551" s="244" t="n"/>
      <c r="W3551" s="244" t="n"/>
      <c r="X3551" s="244" t="n"/>
      <c r="Y3551" s="269" t="n"/>
      <c r="Z3551" s="270" t="n"/>
      <c r="AA3551" s="241" t="n"/>
      <c r="AB3551" s="244" t="n"/>
    </row>
    <row r="3552" ht="15" customHeight="1" s="283">
      <c r="A3552" s="109" t="n"/>
      <c r="B3552" s="222" t="n"/>
      <c r="C3552" s="244" t="n"/>
      <c r="D3552" s="244" t="n"/>
      <c r="E3552" s="244" t="n"/>
      <c r="F3552" s="244" t="n"/>
      <c r="G3552" s="244" t="n"/>
      <c r="H3552" s="244" t="n"/>
      <c r="I3552" s="267" t="n"/>
      <c r="J3552" s="268" t="n"/>
      <c r="K3552" s="244" t="n"/>
      <c r="L3552" s="244" t="n"/>
      <c r="M3552" s="259" t="n"/>
      <c r="N3552" s="244" t="n"/>
      <c r="O3552" s="244" t="n"/>
      <c r="P3552" s="244" t="n"/>
      <c r="Q3552" s="244" t="n"/>
      <c r="R3552" s="244" t="n"/>
      <c r="S3552" s="223" t="n"/>
      <c r="T3552" s="244" t="n"/>
      <c r="U3552" s="246" t="n"/>
      <c r="V3552" s="244" t="n"/>
      <c r="W3552" s="244" t="n"/>
      <c r="X3552" s="244" t="n"/>
      <c r="Y3552" s="269" t="n"/>
      <c r="Z3552" s="270" t="n"/>
      <c r="AA3552" s="241" t="n"/>
      <c r="AB3552" s="244" t="n"/>
    </row>
    <row r="3553" ht="15" customHeight="1" s="283">
      <c r="A3553" s="109" t="n"/>
      <c r="B3553" s="222" t="n"/>
      <c r="C3553" s="244" t="n"/>
      <c r="D3553" s="244" t="n"/>
      <c r="E3553" s="244" t="n"/>
      <c r="F3553" s="244" t="n"/>
      <c r="G3553" s="244" t="n"/>
      <c r="H3553" s="244" t="n"/>
      <c r="I3553" s="267" t="n"/>
      <c r="J3553" s="268" t="n"/>
      <c r="K3553" s="244" t="n"/>
      <c r="L3553" s="244" t="n"/>
      <c r="M3553" s="259" t="n"/>
      <c r="N3553" s="244" t="n"/>
      <c r="O3553" s="244" t="n"/>
      <c r="P3553" s="244" t="n"/>
      <c r="Q3553" s="244" t="n"/>
      <c r="R3553" s="244" t="n"/>
      <c r="S3553" s="223" t="n"/>
      <c r="T3553" s="244" t="n"/>
      <c r="U3553" s="246" t="n"/>
      <c r="V3553" s="244" t="n"/>
      <c r="W3553" s="244" t="n"/>
      <c r="X3553" s="244" t="n"/>
      <c r="Y3553" s="269" t="n"/>
      <c r="Z3553" s="270" t="n"/>
      <c r="AA3553" s="241" t="n"/>
      <c r="AB3553" s="244" t="n"/>
    </row>
    <row r="3554" ht="15" customHeight="1" s="283">
      <c r="A3554" s="109" t="n"/>
      <c r="B3554" s="222" t="n"/>
      <c r="C3554" s="244" t="n"/>
      <c r="D3554" s="244" t="n"/>
      <c r="E3554" s="244" t="n"/>
      <c r="F3554" s="244" t="n"/>
      <c r="G3554" s="244" t="n"/>
      <c r="H3554" s="244" t="n"/>
      <c r="I3554" s="267" t="n"/>
      <c r="J3554" s="268" t="n"/>
      <c r="K3554" s="244" t="n"/>
      <c r="L3554" s="244" t="n"/>
      <c r="M3554" s="259" t="n"/>
      <c r="N3554" s="244" t="n"/>
      <c r="O3554" s="244" t="n"/>
      <c r="P3554" s="244" t="n"/>
      <c r="Q3554" s="244" t="n"/>
      <c r="R3554" s="244" t="n"/>
      <c r="S3554" s="223" t="n"/>
      <c r="T3554" s="244" t="n"/>
      <c r="U3554" s="246" t="n"/>
      <c r="V3554" s="244" t="n"/>
      <c r="W3554" s="244" t="n"/>
      <c r="X3554" s="244" t="n"/>
      <c r="Y3554" s="269" t="n"/>
      <c r="Z3554" s="270" t="n"/>
      <c r="AA3554" s="241" t="n"/>
      <c r="AB3554" s="244" t="n"/>
    </row>
    <row r="3555" ht="15" customHeight="1" s="283">
      <c r="A3555" s="109" t="n"/>
      <c r="B3555" s="222" t="n"/>
      <c r="C3555" s="244" t="n"/>
      <c r="D3555" s="244" t="n"/>
      <c r="E3555" s="244" t="n"/>
      <c r="F3555" s="244" t="n"/>
      <c r="G3555" s="244" t="n"/>
      <c r="H3555" s="244" t="n"/>
      <c r="I3555" s="267" t="n"/>
      <c r="J3555" s="268" t="n"/>
      <c r="K3555" s="244" t="n"/>
      <c r="L3555" s="244" t="n"/>
      <c r="M3555" s="259" t="n"/>
      <c r="N3555" s="244" t="n"/>
      <c r="O3555" s="244" t="n"/>
      <c r="P3555" s="244" t="n"/>
      <c r="Q3555" s="244" t="n"/>
      <c r="R3555" s="244" t="n"/>
      <c r="S3555" s="223" t="n"/>
      <c r="T3555" s="244" t="n"/>
      <c r="U3555" s="246" t="n"/>
      <c r="V3555" s="244" t="n"/>
      <c r="W3555" s="244" t="n"/>
      <c r="X3555" s="244" t="n"/>
      <c r="Y3555" s="269" t="n"/>
      <c r="Z3555" s="270" t="n"/>
      <c r="AA3555" s="241" t="n"/>
      <c r="AB3555" s="244" t="n"/>
    </row>
    <row r="3556" ht="15" customHeight="1" s="283">
      <c r="A3556" s="109" t="n"/>
      <c r="B3556" s="222" t="n"/>
      <c r="C3556" s="244" t="n"/>
      <c r="D3556" s="244" t="n"/>
      <c r="E3556" s="244" t="n"/>
      <c r="F3556" s="244" t="n"/>
      <c r="G3556" s="244" t="n"/>
      <c r="H3556" s="244" t="n"/>
      <c r="I3556" s="267" t="n"/>
      <c r="J3556" s="268" t="n"/>
      <c r="K3556" s="244" t="n"/>
      <c r="L3556" s="244" t="n"/>
      <c r="M3556" s="259" t="n"/>
      <c r="N3556" s="244" t="n"/>
      <c r="O3556" s="244" t="n"/>
      <c r="P3556" s="244" t="n"/>
      <c r="Q3556" s="244" t="n"/>
      <c r="R3556" s="244" t="n"/>
      <c r="S3556" s="223" t="n"/>
      <c r="T3556" s="244" t="n"/>
      <c r="U3556" s="246" t="n"/>
      <c r="V3556" s="244" t="n"/>
      <c r="W3556" s="244" t="n"/>
      <c r="X3556" s="244" t="n"/>
      <c r="Y3556" s="269" t="n"/>
      <c r="Z3556" s="270" t="n"/>
      <c r="AA3556" s="241" t="n"/>
      <c r="AB3556" s="244" t="n"/>
    </row>
    <row r="3557" ht="15" customHeight="1" s="283">
      <c r="A3557" s="109" t="n"/>
      <c r="B3557" s="222" t="n"/>
      <c r="C3557" s="244" t="n"/>
      <c r="D3557" s="244" t="n"/>
      <c r="E3557" s="244" t="n"/>
      <c r="F3557" s="244" t="n"/>
      <c r="G3557" s="244" t="n"/>
      <c r="H3557" s="244" t="n"/>
      <c r="I3557" s="267" t="n"/>
      <c r="J3557" s="268" t="n"/>
      <c r="K3557" s="244" t="n"/>
      <c r="L3557" s="244" t="n"/>
      <c r="M3557" s="259" t="n"/>
      <c r="N3557" s="244" t="n"/>
      <c r="O3557" s="244" t="n"/>
      <c r="P3557" s="244" t="n"/>
      <c r="Q3557" s="244" t="n"/>
      <c r="R3557" s="244" t="n"/>
      <c r="S3557" s="223" t="n"/>
      <c r="T3557" s="244" t="n"/>
      <c r="U3557" s="246" t="n"/>
      <c r="V3557" s="244" t="n"/>
      <c r="W3557" s="244" t="n"/>
      <c r="X3557" s="244" t="n"/>
      <c r="Y3557" s="269" t="n"/>
      <c r="Z3557" s="270" t="n"/>
      <c r="AA3557" s="241" t="n"/>
      <c r="AB3557" s="244" t="n"/>
    </row>
    <row r="3558" ht="15" customHeight="1" s="283">
      <c r="A3558" s="109" t="n"/>
      <c r="B3558" s="222" t="n"/>
      <c r="C3558" s="244" t="n"/>
      <c r="D3558" s="244" t="n"/>
      <c r="E3558" s="244" t="n"/>
      <c r="F3558" s="244" t="n"/>
      <c r="G3558" s="244" t="n"/>
      <c r="H3558" s="244" t="n"/>
      <c r="I3558" s="267" t="n"/>
      <c r="J3558" s="268" t="n"/>
      <c r="K3558" s="244" t="n"/>
      <c r="L3558" s="244" t="n"/>
      <c r="M3558" s="259" t="n"/>
      <c r="N3558" s="244" t="n"/>
      <c r="O3558" s="244" t="n"/>
      <c r="P3558" s="244" t="n"/>
      <c r="Q3558" s="244" t="n"/>
      <c r="R3558" s="244" t="n"/>
      <c r="S3558" s="223" t="n"/>
      <c r="T3558" s="244" t="n"/>
      <c r="U3558" s="246" t="n"/>
      <c r="V3558" s="244" t="n"/>
      <c r="W3558" s="244" t="n"/>
      <c r="X3558" s="244" t="n"/>
      <c r="Y3558" s="269" t="n"/>
      <c r="Z3558" s="270" t="n"/>
      <c r="AA3558" s="241" t="n"/>
      <c r="AB3558" s="244" t="n"/>
    </row>
    <row r="3559" ht="15" customHeight="1" s="283">
      <c r="A3559" s="109" t="n"/>
      <c r="B3559" s="222" t="n"/>
      <c r="C3559" s="244" t="n"/>
      <c r="D3559" s="244" t="n"/>
      <c r="E3559" s="244" t="n"/>
      <c r="F3559" s="244" t="n"/>
      <c r="G3559" s="244" t="n"/>
      <c r="H3559" s="244" t="n"/>
      <c r="I3559" s="267" t="n"/>
      <c r="J3559" s="268" t="n"/>
      <c r="K3559" s="244" t="n"/>
      <c r="L3559" s="244" t="n"/>
      <c r="M3559" s="259" t="n"/>
      <c r="N3559" s="244" t="n"/>
      <c r="O3559" s="244" t="n"/>
      <c r="P3559" s="244" t="n"/>
      <c r="Q3559" s="244" t="n"/>
      <c r="R3559" s="244" t="n"/>
      <c r="S3559" s="223" t="n"/>
      <c r="T3559" s="244" t="n"/>
      <c r="U3559" s="246" t="n"/>
      <c r="V3559" s="244" t="n"/>
      <c r="W3559" s="244" t="n"/>
      <c r="X3559" s="244" t="n"/>
      <c r="Y3559" s="269" t="n"/>
      <c r="Z3559" s="270" t="n"/>
      <c r="AA3559" s="241" t="n"/>
      <c r="AB3559" s="244" t="n"/>
    </row>
    <row r="3560" ht="15" customHeight="1" s="283">
      <c r="A3560" s="109" t="n"/>
      <c r="B3560" s="222" t="n"/>
      <c r="C3560" s="244" t="n"/>
      <c r="D3560" s="244" t="n"/>
      <c r="E3560" s="244" t="n"/>
      <c r="F3560" s="244" t="n"/>
      <c r="G3560" s="244" t="n"/>
      <c r="H3560" s="244" t="n"/>
      <c r="I3560" s="267" t="n"/>
      <c r="J3560" s="268" t="n"/>
      <c r="K3560" s="244" t="n"/>
      <c r="L3560" s="244" t="n"/>
      <c r="M3560" s="259" t="n"/>
      <c r="N3560" s="244" t="n"/>
      <c r="O3560" s="244" t="n"/>
      <c r="P3560" s="244" t="n"/>
      <c r="Q3560" s="244" t="n"/>
      <c r="R3560" s="244" t="n"/>
      <c r="S3560" s="223" t="n"/>
      <c r="T3560" s="244" t="n"/>
      <c r="U3560" s="246" t="n"/>
      <c r="V3560" s="244" t="n"/>
      <c r="W3560" s="244" t="n"/>
      <c r="X3560" s="244" t="n"/>
      <c r="Y3560" s="269" t="n"/>
      <c r="Z3560" s="270" t="n"/>
      <c r="AA3560" s="241" t="n"/>
      <c r="AB3560" s="244" t="n"/>
    </row>
    <row r="3561" ht="15" customHeight="1" s="283">
      <c r="A3561" s="109" t="n"/>
      <c r="B3561" s="222" t="n"/>
      <c r="C3561" s="244" t="n"/>
      <c r="D3561" s="244" t="n"/>
      <c r="E3561" s="244" t="n"/>
      <c r="F3561" s="244" t="n"/>
      <c r="G3561" s="244" t="n"/>
      <c r="H3561" s="244" t="n"/>
      <c r="I3561" s="267" t="n"/>
      <c r="J3561" s="268" t="n"/>
      <c r="K3561" s="244" t="n"/>
      <c r="L3561" s="244" t="n"/>
      <c r="M3561" s="259" t="n"/>
      <c r="N3561" s="244" t="n"/>
      <c r="O3561" s="244" t="n"/>
      <c r="P3561" s="244" t="n"/>
      <c r="Q3561" s="244" t="n"/>
      <c r="R3561" s="244" t="n"/>
      <c r="S3561" s="223" t="n"/>
      <c r="T3561" s="244" t="n"/>
      <c r="U3561" s="246" t="n"/>
      <c r="V3561" s="244" t="n"/>
      <c r="W3561" s="244" t="n"/>
      <c r="X3561" s="244" t="n"/>
      <c r="Y3561" s="269" t="n"/>
      <c r="Z3561" s="270" t="n"/>
      <c r="AA3561" s="241" t="n"/>
      <c r="AB3561" s="244" t="n"/>
    </row>
    <row r="3562" ht="15" customHeight="1" s="283">
      <c r="A3562" s="109" t="n"/>
      <c r="B3562" s="222" t="n"/>
      <c r="C3562" s="244" t="n"/>
      <c r="D3562" s="244" t="n"/>
      <c r="E3562" s="244" t="n"/>
      <c r="F3562" s="244" t="n"/>
      <c r="G3562" s="244" t="n"/>
      <c r="H3562" s="244" t="n"/>
      <c r="I3562" s="267" t="n"/>
      <c r="J3562" s="268" t="n"/>
      <c r="K3562" s="244" t="n"/>
      <c r="L3562" s="244" t="n"/>
      <c r="M3562" s="259" t="n"/>
      <c r="N3562" s="244" t="n"/>
      <c r="O3562" s="244" t="n"/>
      <c r="P3562" s="244" t="n"/>
      <c r="Q3562" s="244" t="n"/>
      <c r="R3562" s="244" t="n"/>
      <c r="S3562" s="223" t="n"/>
      <c r="T3562" s="244" t="n"/>
      <c r="U3562" s="246" t="n"/>
      <c r="V3562" s="244" t="n"/>
      <c r="W3562" s="244" t="n"/>
      <c r="X3562" s="244" t="n"/>
      <c r="Y3562" s="269" t="n"/>
      <c r="Z3562" s="270" t="n"/>
      <c r="AA3562" s="241" t="n"/>
      <c r="AB3562" s="244" t="n"/>
    </row>
    <row r="3563" ht="15" customHeight="1" s="283">
      <c r="A3563" s="109" t="n"/>
      <c r="B3563" s="222" t="n"/>
      <c r="C3563" s="244" t="n"/>
      <c r="D3563" s="244" t="n"/>
      <c r="E3563" s="244" t="n"/>
      <c r="F3563" s="244" t="n"/>
      <c r="G3563" s="244" t="n"/>
      <c r="H3563" s="244" t="n"/>
      <c r="I3563" s="267" t="n"/>
      <c r="J3563" s="268" t="n"/>
      <c r="K3563" s="244" t="n"/>
      <c r="L3563" s="244" t="n"/>
      <c r="M3563" s="259" t="n"/>
      <c r="N3563" s="244" t="n"/>
      <c r="O3563" s="244" t="n"/>
      <c r="P3563" s="244" t="n"/>
      <c r="Q3563" s="244" t="n"/>
      <c r="R3563" s="244" t="n"/>
      <c r="S3563" s="223" t="n"/>
      <c r="T3563" s="244" t="n"/>
      <c r="U3563" s="246" t="n"/>
      <c r="V3563" s="244" t="n"/>
      <c r="W3563" s="244" t="n"/>
      <c r="X3563" s="244" t="n"/>
      <c r="Y3563" s="269" t="n"/>
      <c r="Z3563" s="270" t="n"/>
      <c r="AA3563" s="241" t="n"/>
      <c r="AB3563" s="244" t="n"/>
    </row>
    <row r="3564" ht="15" customHeight="1" s="283">
      <c r="A3564" s="109" t="n"/>
      <c r="B3564" s="222" t="n"/>
      <c r="C3564" s="244" t="n"/>
      <c r="D3564" s="244" t="n"/>
      <c r="E3564" s="244" t="n"/>
      <c r="F3564" s="244" t="n"/>
      <c r="G3564" s="244" t="n"/>
      <c r="H3564" s="244" t="n"/>
      <c r="I3564" s="267" t="n"/>
      <c r="J3564" s="268" t="n"/>
      <c r="K3564" s="244" t="n"/>
      <c r="L3564" s="244" t="n"/>
      <c r="M3564" s="259" t="n"/>
      <c r="N3564" s="244" t="n"/>
      <c r="O3564" s="244" t="n"/>
      <c r="P3564" s="244" t="n"/>
      <c r="Q3564" s="244" t="n"/>
      <c r="R3564" s="244" t="n"/>
      <c r="S3564" s="223" t="n"/>
      <c r="T3564" s="244" t="n"/>
      <c r="U3564" s="246" t="n"/>
      <c r="V3564" s="244" t="n"/>
      <c r="W3564" s="244" t="n"/>
      <c r="X3564" s="244" t="n"/>
      <c r="Y3564" s="269" t="n"/>
      <c r="Z3564" s="270" t="n"/>
      <c r="AA3564" s="241" t="n"/>
      <c r="AB3564" s="244" t="n"/>
    </row>
    <row r="3565" ht="15" customHeight="1" s="283">
      <c r="A3565" s="109" t="n"/>
      <c r="B3565" s="222" t="n"/>
      <c r="C3565" s="244" t="n"/>
      <c r="D3565" s="244" t="n"/>
      <c r="E3565" s="244" t="n"/>
      <c r="F3565" s="244" t="n"/>
      <c r="G3565" s="244" t="n"/>
      <c r="H3565" s="244" t="n"/>
      <c r="I3565" s="267" t="n"/>
      <c r="J3565" s="268" t="n"/>
      <c r="K3565" s="244" t="n"/>
      <c r="L3565" s="244" t="n"/>
      <c r="M3565" s="259" t="n"/>
      <c r="N3565" s="244" t="n"/>
      <c r="O3565" s="244" t="n"/>
      <c r="P3565" s="244" t="n"/>
      <c r="Q3565" s="244" t="n"/>
      <c r="R3565" s="244" t="n"/>
      <c r="S3565" s="223" t="n"/>
      <c r="T3565" s="244" t="n"/>
      <c r="U3565" s="246" t="n"/>
      <c r="V3565" s="244" t="n"/>
      <c r="W3565" s="244" t="n"/>
      <c r="X3565" s="244" t="n"/>
      <c r="Y3565" s="269" t="n"/>
      <c r="Z3565" s="270" t="n"/>
      <c r="AA3565" s="241" t="n"/>
      <c r="AB3565" s="244" t="n"/>
    </row>
    <row r="3566" ht="15" customHeight="1" s="283">
      <c r="A3566" s="109" t="n"/>
      <c r="B3566" s="222" t="n"/>
      <c r="C3566" s="244" t="n"/>
      <c r="D3566" s="244" t="n"/>
      <c r="E3566" s="244" t="n"/>
      <c r="F3566" s="244" t="n"/>
      <c r="G3566" s="244" t="n"/>
      <c r="H3566" s="244" t="n"/>
      <c r="I3566" s="267" t="n"/>
      <c r="J3566" s="268" t="n"/>
      <c r="K3566" s="244" t="n"/>
      <c r="L3566" s="244" t="n"/>
      <c r="M3566" s="259" t="n"/>
      <c r="N3566" s="244" t="n"/>
      <c r="O3566" s="244" t="n"/>
      <c r="P3566" s="244" t="n"/>
      <c r="Q3566" s="244" t="n"/>
      <c r="R3566" s="244" t="n"/>
      <c r="S3566" s="223" t="n"/>
      <c r="T3566" s="244" t="n"/>
      <c r="U3566" s="246" t="n"/>
      <c r="V3566" s="244" t="n"/>
      <c r="W3566" s="244" t="n"/>
      <c r="X3566" s="244" t="n"/>
      <c r="Y3566" s="269" t="n"/>
      <c r="Z3566" s="270" t="n"/>
      <c r="AA3566" s="241" t="n"/>
      <c r="AB3566" s="244" t="n"/>
    </row>
    <row r="3567" ht="15" customHeight="1" s="283">
      <c r="A3567" s="109" t="n"/>
      <c r="B3567" s="222" t="n"/>
      <c r="C3567" s="244" t="n"/>
      <c r="D3567" s="244" t="n"/>
      <c r="E3567" s="244" t="n"/>
      <c r="F3567" s="244" t="n"/>
      <c r="G3567" s="244" t="n"/>
      <c r="H3567" s="244" t="n"/>
      <c r="I3567" s="267" t="n"/>
      <c r="J3567" s="268" t="n"/>
      <c r="K3567" s="244" t="n"/>
      <c r="L3567" s="244" t="n"/>
      <c r="M3567" s="259" t="n"/>
      <c r="N3567" s="244" t="n"/>
      <c r="O3567" s="244" t="n"/>
      <c r="P3567" s="244" t="n"/>
      <c r="Q3567" s="244" t="n"/>
      <c r="R3567" s="244" t="n"/>
      <c r="S3567" s="223" t="n"/>
      <c r="T3567" s="244" t="n"/>
      <c r="U3567" s="246" t="n"/>
      <c r="V3567" s="244" t="n"/>
      <c r="W3567" s="244" t="n"/>
      <c r="X3567" s="244" t="n"/>
      <c r="Y3567" s="269" t="n"/>
      <c r="Z3567" s="270" t="n"/>
      <c r="AA3567" s="241" t="n"/>
      <c r="AB3567" s="244" t="n"/>
    </row>
    <row r="3568" ht="15" customHeight="1" s="283">
      <c r="A3568" s="109" t="n"/>
      <c r="B3568" s="222" t="n"/>
      <c r="C3568" s="244" t="n"/>
      <c r="D3568" s="244" t="n"/>
      <c r="E3568" s="244" t="n"/>
      <c r="F3568" s="244" t="n"/>
      <c r="G3568" s="244" t="n"/>
      <c r="H3568" s="244" t="n"/>
      <c r="I3568" s="267" t="n"/>
      <c r="J3568" s="268" t="n"/>
      <c r="K3568" s="244" t="n"/>
      <c r="L3568" s="244" t="n"/>
      <c r="M3568" s="259" t="n"/>
      <c r="N3568" s="244" t="n"/>
      <c r="O3568" s="244" t="n"/>
      <c r="P3568" s="244" t="n"/>
      <c r="Q3568" s="244" t="n"/>
      <c r="R3568" s="244" t="n"/>
      <c r="S3568" s="223" t="n"/>
      <c r="T3568" s="244" t="n"/>
      <c r="U3568" s="246" t="n"/>
      <c r="V3568" s="244" t="n"/>
      <c r="W3568" s="244" t="n"/>
      <c r="X3568" s="244" t="n"/>
      <c r="Y3568" s="269" t="n"/>
      <c r="Z3568" s="270" t="n"/>
      <c r="AA3568" s="241" t="n"/>
      <c r="AB3568" s="244" t="n"/>
    </row>
    <row r="3569" ht="15" customHeight="1" s="283">
      <c r="A3569" s="109" t="n"/>
      <c r="B3569" s="222" t="n"/>
      <c r="C3569" s="244" t="n"/>
      <c r="D3569" s="244" t="n"/>
      <c r="E3569" s="244" t="n"/>
      <c r="F3569" s="244" t="n"/>
      <c r="G3569" s="244" t="n"/>
      <c r="H3569" s="244" t="n"/>
      <c r="I3569" s="267" t="n"/>
      <c r="J3569" s="268" t="n"/>
      <c r="K3569" s="244" t="n"/>
      <c r="L3569" s="244" t="n"/>
      <c r="M3569" s="259" t="n"/>
      <c r="N3569" s="244" t="n"/>
      <c r="O3569" s="244" t="n"/>
      <c r="P3569" s="244" t="n"/>
      <c r="Q3569" s="244" t="n"/>
      <c r="R3569" s="244" t="n"/>
      <c r="S3569" s="223" t="n"/>
      <c r="T3569" s="244" t="n"/>
      <c r="U3569" s="246" t="n"/>
      <c r="V3569" s="244" t="n"/>
      <c r="W3569" s="244" t="n"/>
      <c r="X3569" s="244" t="n"/>
      <c r="Y3569" s="269" t="n"/>
      <c r="Z3569" s="270" t="n"/>
      <c r="AA3569" s="241" t="n"/>
      <c r="AB3569" s="244" t="n"/>
    </row>
    <row r="3570" ht="15" customHeight="1" s="283">
      <c r="A3570" s="109" t="n"/>
      <c r="B3570" s="222" t="n"/>
      <c r="C3570" s="244" t="n"/>
      <c r="D3570" s="244" t="n"/>
      <c r="E3570" s="244" t="n"/>
      <c r="F3570" s="244" t="n"/>
      <c r="G3570" s="244" t="n"/>
      <c r="H3570" s="244" t="n"/>
      <c r="I3570" s="267" t="n"/>
      <c r="J3570" s="268" t="n"/>
      <c r="K3570" s="244" t="n"/>
      <c r="L3570" s="244" t="n"/>
      <c r="M3570" s="259" t="n"/>
      <c r="N3570" s="244" t="n"/>
      <c r="O3570" s="244" t="n"/>
      <c r="P3570" s="244" t="n"/>
      <c r="Q3570" s="244" t="n"/>
      <c r="R3570" s="244" t="n"/>
      <c r="S3570" s="223" t="n"/>
      <c r="T3570" s="244" t="n"/>
      <c r="U3570" s="246" t="n"/>
      <c r="V3570" s="244" t="n"/>
      <c r="W3570" s="244" t="n"/>
      <c r="X3570" s="244" t="n"/>
      <c r="Y3570" s="269" t="n"/>
      <c r="Z3570" s="270" t="n"/>
      <c r="AA3570" s="241" t="n"/>
      <c r="AB3570" s="244" t="n"/>
    </row>
    <row r="3571" ht="15" customHeight="1" s="283">
      <c r="A3571" s="109" t="n"/>
      <c r="B3571" s="222" t="n"/>
      <c r="C3571" s="244" t="n"/>
      <c r="D3571" s="244" t="n"/>
      <c r="E3571" s="244" t="n"/>
      <c r="F3571" s="244" t="n"/>
      <c r="G3571" s="244" t="n"/>
      <c r="H3571" s="244" t="n"/>
      <c r="I3571" s="267" t="n"/>
      <c r="J3571" s="268" t="n"/>
      <c r="K3571" s="244" t="n"/>
      <c r="L3571" s="244" t="n"/>
      <c r="M3571" s="259" t="n"/>
      <c r="N3571" s="244" t="n"/>
      <c r="O3571" s="244" t="n"/>
      <c r="P3571" s="244" t="n"/>
      <c r="Q3571" s="244" t="n"/>
      <c r="R3571" s="244" t="n"/>
      <c r="S3571" s="223" t="n"/>
      <c r="T3571" s="244" t="n"/>
      <c r="U3571" s="246" t="n"/>
      <c r="V3571" s="244" t="n"/>
      <c r="W3571" s="244" t="n"/>
      <c r="X3571" s="244" t="n"/>
      <c r="Y3571" s="269" t="n"/>
      <c r="Z3571" s="270" t="n"/>
      <c r="AA3571" s="241" t="n"/>
      <c r="AB3571" s="244" t="n"/>
    </row>
    <row r="3572" ht="15" customHeight="1" s="283">
      <c r="A3572" s="109" t="n"/>
      <c r="B3572" s="222" t="n"/>
      <c r="C3572" s="244" t="n"/>
      <c r="D3572" s="244" t="n"/>
      <c r="E3572" s="244" t="n"/>
      <c r="F3572" s="244" t="n"/>
      <c r="G3572" s="244" t="n"/>
      <c r="H3572" s="244" t="n"/>
      <c r="I3572" s="267" t="n"/>
      <c r="J3572" s="268" t="n"/>
      <c r="K3572" s="244" t="n"/>
      <c r="L3572" s="244" t="n"/>
      <c r="M3572" s="259" t="n"/>
      <c r="N3572" s="244" t="n"/>
      <c r="O3572" s="244" t="n"/>
      <c r="P3572" s="244" t="n"/>
      <c r="Q3572" s="244" t="n"/>
      <c r="R3572" s="244" t="n"/>
      <c r="S3572" s="223" t="n"/>
      <c r="T3572" s="244" t="n"/>
      <c r="U3572" s="246" t="n"/>
      <c r="V3572" s="244" t="n"/>
      <c r="W3572" s="244" t="n"/>
      <c r="X3572" s="244" t="n"/>
      <c r="Y3572" s="269" t="n"/>
      <c r="Z3572" s="270" t="n"/>
      <c r="AA3572" s="241" t="n"/>
      <c r="AB3572" s="244" t="n"/>
    </row>
    <row r="3573" ht="15" customHeight="1" s="283">
      <c r="A3573" s="109" t="n"/>
      <c r="B3573" s="222" t="n"/>
      <c r="C3573" s="244" t="n"/>
      <c r="D3573" s="244" t="n"/>
      <c r="E3573" s="244" t="n"/>
      <c r="F3573" s="244" t="n"/>
      <c r="G3573" s="244" t="n"/>
      <c r="H3573" s="244" t="n"/>
      <c r="I3573" s="267" t="n"/>
      <c r="J3573" s="268" t="n"/>
      <c r="K3573" s="244" t="n"/>
      <c r="L3573" s="244" t="n"/>
      <c r="M3573" s="259" t="n"/>
      <c r="N3573" s="244" t="n"/>
      <c r="O3573" s="244" t="n"/>
      <c r="P3573" s="244" t="n"/>
      <c r="Q3573" s="244" t="n"/>
      <c r="R3573" s="244" t="n"/>
      <c r="S3573" s="223" t="n"/>
      <c r="T3573" s="244" t="n"/>
      <c r="U3573" s="246" t="n"/>
      <c r="V3573" s="244" t="n"/>
      <c r="W3573" s="244" t="n"/>
      <c r="X3573" s="244" t="n"/>
      <c r="Y3573" s="269" t="n"/>
      <c r="Z3573" s="270" t="n"/>
      <c r="AA3573" s="241" t="n"/>
      <c r="AB3573" s="244" t="n"/>
    </row>
    <row r="3574" ht="15" customHeight="1" s="283">
      <c r="A3574" s="109" t="n"/>
      <c r="B3574" s="222" t="n"/>
      <c r="C3574" s="244" t="n"/>
      <c r="D3574" s="244" t="n"/>
      <c r="E3574" s="244" t="n"/>
      <c r="F3574" s="244" t="n"/>
      <c r="G3574" s="244" t="n"/>
      <c r="H3574" s="244" t="n"/>
      <c r="I3574" s="267" t="n"/>
      <c r="J3574" s="268" t="n"/>
      <c r="K3574" s="244" t="n"/>
      <c r="L3574" s="244" t="n"/>
      <c r="M3574" s="259" t="n"/>
      <c r="N3574" s="244" t="n"/>
      <c r="O3574" s="244" t="n"/>
      <c r="P3574" s="244" t="n"/>
      <c r="Q3574" s="244" t="n"/>
      <c r="R3574" s="244" t="n"/>
      <c r="S3574" s="223" t="n"/>
      <c r="T3574" s="244" t="n"/>
      <c r="U3574" s="246" t="n"/>
      <c r="V3574" s="244" t="n"/>
      <c r="W3574" s="244" t="n"/>
      <c r="X3574" s="244" t="n"/>
      <c r="Y3574" s="269" t="n"/>
      <c r="Z3574" s="270" t="n"/>
      <c r="AA3574" s="241" t="n"/>
      <c r="AB3574" s="244" t="n"/>
    </row>
    <row r="3575" ht="15" customHeight="1" s="283">
      <c r="A3575" s="109" t="n"/>
      <c r="B3575" s="222" t="n"/>
      <c r="C3575" s="244" t="n"/>
      <c r="D3575" s="244" t="n"/>
      <c r="E3575" s="244" t="n"/>
      <c r="F3575" s="244" t="n"/>
      <c r="G3575" s="244" t="n"/>
      <c r="H3575" s="244" t="n"/>
      <c r="I3575" s="267" t="n"/>
      <c r="J3575" s="268" t="n"/>
      <c r="K3575" s="244" t="n"/>
      <c r="L3575" s="244" t="n"/>
      <c r="M3575" s="259" t="n"/>
      <c r="N3575" s="244" t="n"/>
      <c r="O3575" s="244" t="n"/>
      <c r="P3575" s="244" t="n"/>
      <c r="Q3575" s="244" t="n"/>
      <c r="R3575" s="244" t="n"/>
      <c r="S3575" s="223" t="n"/>
      <c r="T3575" s="244" t="n"/>
      <c r="U3575" s="246" t="n"/>
      <c r="V3575" s="244" t="n"/>
      <c r="W3575" s="244" t="n"/>
      <c r="X3575" s="244" t="n"/>
      <c r="Y3575" s="269" t="n"/>
      <c r="Z3575" s="270" t="n"/>
      <c r="AA3575" s="241" t="n"/>
      <c r="AB3575" s="244" t="n"/>
    </row>
    <row r="3576" ht="15" customHeight="1" s="283">
      <c r="A3576" s="109" t="n"/>
      <c r="B3576" s="222" t="n"/>
      <c r="C3576" s="244" t="n"/>
      <c r="D3576" s="244" t="n"/>
      <c r="E3576" s="244" t="n"/>
      <c r="F3576" s="244" t="n"/>
      <c r="G3576" s="244" t="n"/>
      <c r="H3576" s="244" t="n"/>
      <c r="I3576" s="267" t="n"/>
      <c r="J3576" s="268" t="n"/>
      <c r="K3576" s="244" t="n"/>
      <c r="L3576" s="244" t="n"/>
      <c r="M3576" s="259" t="n"/>
      <c r="N3576" s="244" t="n"/>
      <c r="O3576" s="244" t="n"/>
      <c r="P3576" s="244" t="n"/>
      <c r="Q3576" s="244" t="n"/>
      <c r="R3576" s="244" t="n"/>
      <c r="S3576" s="223" t="n"/>
      <c r="T3576" s="244" t="n"/>
      <c r="U3576" s="246" t="n"/>
      <c r="V3576" s="244" t="n"/>
      <c r="W3576" s="244" t="n"/>
      <c r="X3576" s="244" t="n"/>
      <c r="Y3576" s="269" t="n"/>
      <c r="Z3576" s="270" t="n"/>
      <c r="AA3576" s="241" t="n"/>
      <c r="AB3576" s="244" t="n"/>
    </row>
    <row r="3577" ht="15" customHeight="1" s="283">
      <c r="A3577" s="109" t="n"/>
      <c r="B3577" s="222" t="n"/>
      <c r="C3577" s="244" t="n"/>
      <c r="D3577" s="244" t="n"/>
      <c r="E3577" s="244" t="n"/>
      <c r="F3577" s="244" t="n"/>
      <c r="G3577" s="244" t="n"/>
      <c r="H3577" s="244" t="n"/>
      <c r="I3577" s="267" t="n"/>
      <c r="J3577" s="268" t="n"/>
      <c r="K3577" s="244" t="n"/>
      <c r="L3577" s="244" t="n"/>
      <c r="M3577" s="259" t="n"/>
      <c r="N3577" s="244" t="n"/>
      <c r="O3577" s="244" t="n"/>
      <c r="P3577" s="244" t="n"/>
      <c r="Q3577" s="244" t="n"/>
      <c r="R3577" s="244" t="n"/>
      <c r="S3577" s="223" t="n"/>
      <c r="T3577" s="244" t="n"/>
      <c r="U3577" s="246" t="n"/>
      <c r="V3577" s="244" t="n"/>
      <c r="W3577" s="244" t="n"/>
      <c r="X3577" s="244" t="n"/>
      <c r="Y3577" s="269" t="n"/>
      <c r="Z3577" s="270" t="n"/>
      <c r="AA3577" s="241" t="n"/>
      <c r="AB3577" s="244" t="n"/>
    </row>
    <row r="3578" ht="15" customHeight="1" s="283">
      <c r="A3578" s="109" t="n"/>
      <c r="B3578" s="222" t="n"/>
      <c r="C3578" s="244" t="n"/>
      <c r="D3578" s="244" t="n"/>
      <c r="E3578" s="244" t="n"/>
      <c r="F3578" s="244" t="n"/>
      <c r="G3578" s="244" t="n"/>
      <c r="H3578" s="244" t="n"/>
      <c r="I3578" s="267" t="n"/>
      <c r="J3578" s="268" t="n"/>
      <c r="K3578" s="244" t="n"/>
      <c r="L3578" s="244" t="n"/>
      <c r="M3578" s="259" t="n"/>
      <c r="N3578" s="244" t="n"/>
      <c r="O3578" s="244" t="n"/>
      <c r="P3578" s="244" t="n"/>
      <c r="Q3578" s="244" t="n"/>
      <c r="R3578" s="244" t="n"/>
      <c r="S3578" s="223" t="n"/>
      <c r="T3578" s="244" t="n"/>
      <c r="U3578" s="246" t="n"/>
      <c r="V3578" s="244" t="n"/>
      <c r="W3578" s="244" t="n"/>
      <c r="X3578" s="244" t="n"/>
      <c r="Y3578" s="269" t="n"/>
      <c r="Z3578" s="270" t="n"/>
      <c r="AA3578" s="241" t="n"/>
      <c r="AB3578" s="244" t="n"/>
    </row>
    <row r="3579" ht="15" customHeight="1" s="283">
      <c r="A3579" s="109" t="n"/>
      <c r="B3579" s="222" t="n"/>
      <c r="C3579" s="244" t="n"/>
      <c r="D3579" s="244" t="n"/>
      <c r="E3579" s="244" t="n"/>
      <c r="F3579" s="244" t="n"/>
      <c r="G3579" s="244" t="n"/>
      <c r="H3579" s="244" t="n"/>
      <c r="I3579" s="267" t="n"/>
      <c r="J3579" s="268" t="n"/>
      <c r="K3579" s="244" t="n"/>
      <c r="L3579" s="244" t="n"/>
      <c r="M3579" s="259" t="n"/>
      <c r="N3579" s="244" t="n"/>
      <c r="O3579" s="244" t="n"/>
      <c r="P3579" s="244" t="n"/>
      <c r="Q3579" s="244" t="n"/>
      <c r="R3579" s="244" t="n"/>
      <c r="S3579" s="223" t="n"/>
      <c r="T3579" s="244" t="n"/>
      <c r="U3579" s="246" t="n"/>
      <c r="V3579" s="244" t="n"/>
      <c r="W3579" s="244" t="n"/>
      <c r="X3579" s="244" t="n"/>
      <c r="Y3579" s="269" t="n"/>
      <c r="Z3579" s="270" t="n"/>
      <c r="AA3579" s="241" t="n"/>
      <c r="AB3579" s="244" t="n"/>
    </row>
    <row r="3580" ht="15" customHeight="1" s="283">
      <c r="A3580" s="109" t="n"/>
      <c r="B3580" s="222" t="n"/>
      <c r="C3580" s="244" t="n"/>
      <c r="D3580" s="244" t="n"/>
      <c r="E3580" s="244" t="n"/>
      <c r="F3580" s="244" t="n"/>
      <c r="G3580" s="244" t="n"/>
      <c r="H3580" s="244" t="n"/>
      <c r="I3580" s="267" t="n"/>
      <c r="J3580" s="268" t="n"/>
      <c r="K3580" s="244" t="n"/>
      <c r="L3580" s="244" t="n"/>
      <c r="M3580" s="259" t="n"/>
      <c r="N3580" s="244" t="n"/>
      <c r="O3580" s="244" t="n"/>
      <c r="P3580" s="244" t="n"/>
      <c r="Q3580" s="244" t="n"/>
      <c r="R3580" s="244" t="n"/>
      <c r="S3580" s="223" t="n"/>
      <c r="T3580" s="244" t="n"/>
      <c r="U3580" s="246" t="n"/>
      <c r="V3580" s="244" t="n"/>
      <c r="W3580" s="244" t="n"/>
      <c r="X3580" s="244" t="n"/>
      <c r="Y3580" s="269" t="n"/>
      <c r="Z3580" s="270" t="n"/>
      <c r="AA3580" s="241" t="n"/>
      <c r="AB3580" s="244" t="n"/>
    </row>
    <row r="3581" ht="15" customHeight="1" s="283">
      <c r="A3581" s="109" t="n"/>
      <c r="B3581" s="222" t="n"/>
      <c r="C3581" s="244" t="n"/>
      <c r="D3581" s="244" t="n"/>
      <c r="E3581" s="244" t="n"/>
      <c r="F3581" s="244" t="n"/>
      <c r="G3581" s="244" t="n"/>
      <c r="H3581" s="244" t="n"/>
      <c r="I3581" s="267" t="n"/>
      <c r="J3581" s="268" t="n"/>
      <c r="K3581" s="244" t="n"/>
      <c r="L3581" s="244" t="n"/>
      <c r="M3581" s="259" t="n"/>
      <c r="N3581" s="244" t="n"/>
      <c r="O3581" s="244" t="n"/>
      <c r="P3581" s="244" t="n"/>
      <c r="Q3581" s="244" t="n"/>
      <c r="R3581" s="244" t="n"/>
      <c r="S3581" s="223" t="n"/>
      <c r="T3581" s="244" t="n"/>
      <c r="U3581" s="246" t="n"/>
      <c r="V3581" s="244" t="n"/>
      <c r="W3581" s="244" t="n"/>
      <c r="X3581" s="244" t="n"/>
      <c r="Y3581" s="269" t="n"/>
      <c r="Z3581" s="270" t="n"/>
      <c r="AA3581" s="241" t="n"/>
      <c r="AB3581" s="244" t="n"/>
    </row>
    <row r="3582" ht="15" customHeight="1" s="283">
      <c r="A3582" s="109" t="n"/>
      <c r="B3582" s="222" t="n"/>
      <c r="C3582" s="244" t="n"/>
      <c r="D3582" s="244" t="n"/>
      <c r="E3582" s="244" t="n"/>
      <c r="F3582" s="244" t="n"/>
      <c r="G3582" s="244" t="n"/>
      <c r="H3582" s="244" t="n"/>
      <c r="I3582" s="267" t="n"/>
      <c r="J3582" s="268" t="n"/>
      <c r="K3582" s="244" t="n"/>
      <c r="L3582" s="244" t="n"/>
      <c r="M3582" s="259" t="n"/>
      <c r="N3582" s="244" t="n"/>
      <c r="O3582" s="244" t="n"/>
      <c r="P3582" s="244" t="n"/>
      <c r="Q3582" s="244" t="n"/>
      <c r="R3582" s="244" t="n"/>
      <c r="S3582" s="223" t="n"/>
      <c r="T3582" s="244" t="n"/>
      <c r="U3582" s="246" t="n"/>
      <c r="V3582" s="244" t="n"/>
      <c r="W3582" s="244" t="n"/>
      <c r="X3582" s="244" t="n"/>
      <c r="Y3582" s="269" t="n"/>
      <c r="Z3582" s="270" t="n"/>
      <c r="AA3582" s="241" t="n"/>
      <c r="AB3582" s="244" t="n"/>
    </row>
    <row r="3583" ht="15" customHeight="1" s="283">
      <c r="A3583" s="109" t="n"/>
      <c r="B3583" s="222" t="n"/>
      <c r="C3583" s="244" t="n"/>
      <c r="D3583" s="244" t="n"/>
      <c r="E3583" s="244" t="n"/>
      <c r="F3583" s="244" t="n"/>
      <c r="G3583" s="244" t="n"/>
      <c r="H3583" s="244" t="n"/>
      <c r="I3583" s="267" t="n"/>
      <c r="J3583" s="268" t="n"/>
      <c r="K3583" s="244" t="n"/>
      <c r="L3583" s="244" t="n"/>
      <c r="M3583" s="259" t="n"/>
      <c r="N3583" s="244" t="n"/>
      <c r="O3583" s="244" t="n"/>
      <c r="P3583" s="244" t="n"/>
      <c r="Q3583" s="244" t="n"/>
      <c r="R3583" s="244" t="n"/>
      <c r="S3583" s="223" t="n"/>
      <c r="T3583" s="244" t="n"/>
      <c r="U3583" s="246" t="n"/>
      <c r="V3583" s="244" t="n"/>
      <c r="W3583" s="244" t="n"/>
      <c r="X3583" s="244" t="n"/>
      <c r="Y3583" s="269" t="n"/>
      <c r="Z3583" s="270" t="n"/>
      <c r="AA3583" s="241" t="n"/>
      <c r="AB3583" s="244" t="n"/>
    </row>
    <row r="3584" ht="15" customHeight="1" s="283">
      <c r="A3584" s="109" t="n"/>
      <c r="B3584" s="222" t="n"/>
      <c r="C3584" s="244" t="n"/>
      <c r="D3584" s="244" t="n"/>
      <c r="E3584" s="244" t="n"/>
      <c r="F3584" s="244" t="n"/>
      <c r="G3584" s="244" t="n"/>
      <c r="H3584" s="244" t="n"/>
      <c r="I3584" s="267" t="n"/>
      <c r="J3584" s="268" t="n"/>
      <c r="K3584" s="244" t="n"/>
      <c r="L3584" s="244" t="n"/>
      <c r="M3584" s="259" t="n"/>
      <c r="N3584" s="244" t="n"/>
      <c r="O3584" s="244" t="n"/>
      <c r="P3584" s="244" t="n"/>
      <c r="Q3584" s="244" t="n"/>
      <c r="R3584" s="244" t="n"/>
      <c r="S3584" s="223" t="n"/>
      <c r="T3584" s="244" t="n"/>
      <c r="U3584" s="246" t="n"/>
      <c r="V3584" s="244" t="n"/>
      <c r="W3584" s="244" t="n"/>
      <c r="X3584" s="244" t="n"/>
      <c r="Y3584" s="269" t="n"/>
      <c r="Z3584" s="270" t="n"/>
      <c r="AA3584" s="241" t="n"/>
      <c r="AB3584" s="244" t="n"/>
    </row>
    <row r="3585" ht="15" customHeight="1" s="283">
      <c r="A3585" s="109" t="n"/>
      <c r="B3585" s="222" t="n"/>
      <c r="C3585" s="244" t="n"/>
      <c r="D3585" s="244" t="n"/>
      <c r="E3585" s="244" t="n"/>
      <c r="F3585" s="244" t="n"/>
      <c r="G3585" s="244" t="n"/>
      <c r="H3585" s="244" t="n"/>
      <c r="I3585" s="267" t="n"/>
      <c r="J3585" s="268" t="n"/>
      <c r="K3585" s="244" t="n"/>
      <c r="L3585" s="244" t="n"/>
      <c r="M3585" s="259" t="n"/>
      <c r="N3585" s="244" t="n"/>
      <c r="O3585" s="244" t="n"/>
      <c r="P3585" s="244" t="n"/>
      <c r="Q3585" s="244" t="n"/>
      <c r="R3585" s="244" t="n"/>
      <c r="S3585" s="223" t="n"/>
      <c r="T3585" s="244" t="n"/>
      <c r="U3585" s="246" t="n"/>
      <c r="V3585" s="244" t="n"/>
      <c r="W3585" s="244" t="n"/>
      <c r="X3585" s="244" t="n"/>
      <c r="Y3585" s="269" t="n"/>
      <c r="Z3585" s="270" t="n"/>
      <c r="AA3585" s="241" t="n"/>
      <c r="AB3585" s="244" t="n"/>
    </row>
    <row r="3586" ht="15" customHeight="1" s="283">
      <c r="A3586" s="109" t="n"/>
      <c r="B3586" s="222" t="n"/>
      <c r="C3586" s="244" t="n"/>
      <c r="D3586" s="244" t="n"/>
      <c r="E3586" s="244" t="n"/>
      <c r="F3586" s="244" t="n"/>
      <c r="G3586" s="244" t="n"/>
      <c r="H3586" s="244" t="n"/>
      <c r="I3586" s="267" t="n"/>
      <c r="J3586" s="268" t="n"/>
      <c r="K3586" s="244" t="n"/>
      <c r="L3586" s="244" t="n"/>
      <c r="M3586" s="259" t="n"/>
      <c r="N3586" s="244" t="n"/>
      <c r="O3586" s="244" t="n"/>
      <c r="P3586" s="244" t="n"/>
      <c r="Q3586" s="244" t="n"/>
      <c r="R3586" s="244" t="n"/>
      <c r="S3586" s="223" t="n"/>
      <c r="T3586" s="244" t="n"/>
      <c r="U3586" s="246" t="n"/>
      <c r="V3586" s="244" t="n"/>
      <c r="W3586" s="244" t="n"/>
      <c r="X3586" s="244" t="n"/>
      <c r="Y3586" s="269" t="n"/>
      <c r="Z3586" s="270" t="n"/>
      <c r="AA3586" s="241" t="n"/>
      <c r="AB3586" s="244" t="n"/>
    </row>
    <row r="3587" ht="15" customHeight="1" s="283">
      <c r="A3587" s="109" t="n"/>
      <c r="B3587" s="222" t="n"/>
      <c r="C3587" s="244" t="n"/>
      <c r="D3587" s="244" t="n"/>
      <c r="E3587" s="244" t="n"/>
      <c r="F3587" s="244" t="n"/>
      <c r="G3587" s="244" t="n"/>
      <c r="H3587" s="244" t="n"/>
      <c r="I3587" s="267" t="n"/>
      <c r="J3587" s="268" t="n"/>
      <c r="K3587" s="244" t="n"/>
      <c r="L3587" s="244" t="n"/>
      <c r="M3587" s="259" t="n"/>
      <c r="N3587" s="244" t="n"/>
      <c r="O3587" s="244" t="n"/>
      <c r="P3587" s="244" t="n"/>
      <c r="Q3587" s="244" t="n"/>
      <c r="R3587" s="244" t="n"/>
      <c r="S3587" s="223" t="n"/>
      <c r="T3587" s="244" t="n"/>
      <c r="U3587" s="246" t="n"/>
      <c r="V3587" s="244" t="n"/>
      <c r="W3587" s="244" t="n"/>
      <c r="X3587" s="244" t="n"/>
      <c r="Y3587" s="269" t="n"/>
      <c r="Z3587" s="270" t="n"/>
      <c r="AA3587" s="241" t="n"/>
      <c r="AB3587" s="244" t="n"/>
    </row>
    <row r="3588" ht="15" customHeight="1" s="283">
      <c r="A3588" s="109" t="n"/>
      <c r="B3588" s="222" t="n"/>
      <c r="C3588" s="244" t="n"/>
      <c r="D3588" s="244" t="n"/>
      <c r="E3588" s="244" t="n"/>
      <c r="F3588" s="244" t="n"/>
      <c r="G3588" s="244" t="n"/>
      <c r="H3588" s="244" t="n"/>
      <c r="I3588" s="267" t="n"/>
      <c r="J3588" s="268" t="n"/>
      <c r="K3588" s="244" t="n"/>
      <c r="L3588" s="244" t="n"/>
      <c r="M3588" s="259" t="n"/>
      <c r="N3588" s="244" t="n"/>
      <c r="O3588" s="244" t="n"/>
      <c r="P3588" s="244" t="n"/>
      <c r="Q3588" s="244" t="n"/>
      <c r="R3588" s="244" t="n"/>
      <c r="S3588" s="223" t="n"/>
      <c r="T3588" s="244" t="n"/>
      <c r="U3588" s="246" t="n"/>
      <c r="V3588" s="244" t="n"/>
      <c r="W3588" s="244" t="n"/>
      <c r="X3588" s="244" t="n"/>
      <c r="Y3588" s="269" t="n"/>
      <c r="Z3588" s="270" t="n"/>
      <c r="AA3588" s="241" t="n"/>
      <c r="AB3588" s="244" t="n"/>
    </row>
    <row r="3589" ht="15" customHeight="1" s="283">
      <c r="A3589" s="109" t="n"/>
      <c r="B3589" s="222" t="n"/>
      <c r="C3589" s="244" t="n"/>
      <c r="D3589" s="244" t="n"/>
      <c r="E3589" s="244" t="n"/>
      <c r="F3589" s="244" t="n"/>
      <c r="G3589" s="244" t="n"/>
      <c r="H3589" s="244" t="n"/>
      <c r="I3589" s="267" t="n"/>
      <c r="J3589" s="268" t="n"/>
      <c r="K3589" s="244" t="n"/>
      <c r="L3589" s="244" t="n"/>
      <c r="M3589" s="259" t="n"/>
      <c r="N3589" s="244" t="n"/>
      <c r="O3589" s="244" t="n"/>
      <c r="P3589" s="244" t="n"/>
      <c r="Q3589" s="244" t="n"/>
      <c r="R3589" s="244" t="n"/>
      <c r="S3589" s="223" t="n"/>
      <c r="T3589" s="244" t="n"/>
      <c r="U3589" s="246" t="n"/>
      <c r="V3589" s="244" t="n"/>
      <c r="W3589" s="244" t="n"/>
      <c r="X3589" s="244" t="n"/>
      <c r="Y3589" s="269" t="n"/>
      <c r="Z3589" s="270" t="n"/>
      <c r="AA3589" s="241" t="n"/>
      <c r="AB3589" s="244" t="n"/>
    </row>
    <row r="3590" ht="15" customHeight="1" s="283">
      <c r="A3590" s="109" t="n"/>
      <c r="B3590" s="222" t="n"/>
      <c r="C3590" s="244" t="n"/>
      <c r="D3590" s="244" t="n"/>
      <c r="E3590" s="244" t="n"/>
      <c r="F3590" s="244" t="n"/>
      <c r="G3590" s="244" t="n"/>
      <c r="H3590" s="244" t="n"/>
      <c r="I3590" s="267" t="n"/>
      <c r="J3590" s="268" t="n"/>
      <c r="K3590" s="244" t="n"/>
      <c r="L3590" s="244" t="n"/>
      <c r="M3590" s="259" t="n"/>
      <c r="N3590" s="244" t="n"/>
      <c r="O3590" s="244" t="n"/>
      <c r="P3590" s="244" t="n"/>
      <c r="Q3590" s="244" t="n"/>
      <c r="R3590" s="244" t="n"/>
      <c r="S3590" s="223" t="n"/>
      <c r="T3590" s="244" t="n"/>
      <c r="U3590" s="246" t="n"/>
      <c r="V3590" s="244" t="n"/>
      <c r="W3590" s="244" t="n"/>
      <c r="X3590" s="244" t="n"/>
      <c r="Y3590" s="269" t="n"/>
      <c r="Z3590" s="270" t="n"/>
      <c r="AA3590" s="241" t="n"/>
      <c r="AB3590" s="244" t="n"/>
    </row>
    <row r="3591" ht="15" customHeight="1" s="283">
      <c r="A3591" s="109" t="n"/>
      <c r="B3591" s="222" t="n"/>
      <c r="C3591" s="244" t="n"/>
      <c r="D3591" s="244" t="n"/>
      <c r="E3591" s="244" t="n"/>
      <c r="F3591" s="244" t="n"/>
      <c r="G3591" s="244" t="n"/>
      <c r="H3591" s="244" t="n"/>
      <c r="I3591" s="267" t="n"/>
      <c r="J3591" s="268" t="n"/>
      <c r="K3591" s="244" t="n"/>
      <c r="L3591" s="244" t="n"/>
      <c r="M3591" s="259" t="n"/>
      <c r="N3591" s="244" t="n"/>
      <c r="O3591" s="244" t="n"/>
      <c r="P3591" s="244" t="n"/>
      <c r="Q3591" s="244" t="n"/>
      <c r="R3591" s="244" t="n"/>
      <c r="S3591" s="223" t="n"/>
      <c r="T3591" s="244" t="n"/>
      <c r="U3591" s="246" t="n"/>
      <c r="V3591" s="244" t="n"/>
      <c r="W3591" s="244" t="n"/>
      <c r="X3591" s="244" t="n"/>
      <c r="Y3591" s="269" t="n"/>
      <c r="Z3591" s="270" t="n"/>
      <c r="AA3591" s="241" t="n"/>
      <c r="AB3591" s="244" t="n"/>
    </row>
    <row r="3592" ht="15" customHeight="1" s="283">
      <c r="A3592" s="109" t="n"/>
      <c r="B3592" s="222" t="n"/>
      <c r="C3592" s="244" t="n"/>
      <c r="D3592" s="244" t="n"/>
      <c r="E3592" s="244" t="n"/>
      <c r="F3592" s="244" t="n"/>
      <c r="G3592" s="244" t="n"/>
      <c r="H3592" s="244" t="n"/>
      <c r="I3592" s="267" t="n"/>
      <c r="J3592" s="268" t="n"/>
      <c r="K3592" s="244" t="n"/>
      <c r="L3592" s="244" t="n"/>
      <c r="M3592" s="259" t="n"/>
      <c r="N3592" s="244" t="n"/>
      <c r="O3592" s="244" t="n"/>
      <c r="P3592" s="244" t="n"/>
      <c r="Q3592" s="244" t="n"/>
      <c r="R3592" s="244" t="n"/>
      <c r="S3592" s="223" t="n"/>
      <c r="T3592" s="244" t="n"/>
      <c r="U3592" s="246" t="n"/>
      <c r="V3592" s="244" t="n"/>
      <c r="W3592" s="244" t="n"/>
      <c r="X3592" s="244" t="n"/>
      <c r="Y3592" s="269" t="n"/>
      <c r="Z3592" s="270" t="n"/>
      <c r="AA3592" s="241" t="n"/>
      <c r="AB3592" s="244" t="n"/>
    </row>
    <row r="3593" ht="15" customHeight="1" s="283">
      <c r="A3593" s="109" t="n"/>
      <c r="B3593" s="222" t="n"/>
      <c r="C3593" s="244" t="n"/>
      <c r="D3593" s="244" t="n"/>
      <c r="E3593" s="244" t="n"/>
      <c r="F3593" s="244" t="n"/>
      <c r="G3593" s="244" t="n"/>
      <c r="H3593" s="244" t="n"/>
      <c r="I3593" s="267" t="n"/>
      <c r="J3593" s="268" t="n"/>
      <c r="K3593" s="244" t="n"/>
      <c r="L3593" s="244" t="n"/>
      <c r="M3593" s="259" t="n"/>
      <c r="N3593" s="244" t="n"/>
      <c r="O3593" s="244" t="n"/>
      <c r="P3593" s="244" t="n"/>
      <c r="Q3593" s="244" t="n"/>
      <c r="R3593" s="244" t="n"/>
      <c r="S3593" s="223" t="n"/>
      <c r="T3593" s="244" t="n"/>
      <c r="U3593" s="246" t="n"/>
      <c r="V3593" s="244" t="n"/>
      <c r="W3593" s="244" t="n"/>
      <c r="X3593" s="244" t="n"/>
      <c r="Y3593" s="269" t="n"/>
      <c r="Z3593" s="270" t="n"/>
      <c r="AA3593" s="241" t="n"/>
      <c r="AB3593" s="244" t="n"/>
    </row>
    <row r="3594" ht="15" customHeight="1" s="283">
      <c r="A3594" s="109" t="n"/>
      <c r="B3594" s="222" t="n"/>
      <c r="C3594" s="244" t="n"/>
      <c r="D3594" s="244" t="n"/>
      <c r="E3594" s="244" t="n"/>
      <c r="F3594" s="244" t="n"/>
      <c r="G3594" s="244" t="n"/>
      <c r="H3594" s="244" t="n"/>
      <c r="I3594" s="267" t="n"/>
      <c r="J3594" s="268" t="n"/>
      <c r="K3594" s="244" t="n"/>
      <c r="L3594" s="244" t="n"/>
      <c r="M3594" s="259" t="n"/>
      <c r="N3594" s="244" t="n"/>
      <c r="O3594" s="244" t="n"/>
      <c r="P3594" s="244" t="n"/>
      <c r="Q3594" s="244" t="n"/>
      <c r="R3594" s="244" t="n"/>
      <c r="S3594" s="223" t="n"/>
      <c r="T3594" s="244" t="n"/>
      <c r="U3594" s="246" t="n"/>
      <c r="V3594" s="244" t="n"/>
      <c r="W3594" s="244" t="n"/>
      <c r="X3594" s="244" t="n"/>
      <c r="Y3594" s="269" t="n"/>
      <c r="Z3594" s="270" t="n"/>
      <c r="AA3594" s="241" t="n"/>
      <c r="AB3594" s="244" t="n"/>
    </row>
    <row r="3595" ht="15" customHeight="1" s="283">
      <c r="A3595" s="109" t="n"/>
      <c r="B3595" s="222" t="n"/>
      <c r="C3595" s="244" t="n"/>
      <c r="D3595" s="244" t="n"/>
      <c r="E3595" s="244" t="n"/>
      <c r="F3595" s="244" t="n"/>
      <c r="G3595" s="244" t="n"/>
      <c r="H3595" s="244" t="n"/>
      <c r="I3595" s="267" t="n"/>
      <c r="J3595" s="268" t="n"/>
      <c r="K3595" s="244" t="n"/>
      <c r="L3595" s="244" t="n"/>
      <c r="M3595" s="259" t="n"/>
      <c r="N3595" s="244" t="n"/>
      <c r="O3595" s="244" t="n"/>
      <c r="P3595" s="244" t="n"/>
      <c r="Q3595" s="244" t="n"/>
      <c r="R3595" s="244" t="n"/>
      <c r="S3595" s="223" t="n"/>
      <c r="T3595" s="244" t="n"/>
      <c r="U3595" s="246" t="n"/>
      <c r="V3595" s="244" t="n"/>
      <c r="W3595" s="244" t="n"/>
      <c r="X3595" s="244" t="n"/>
      <c r="Y3595" s="269" t="n"/>
      <c r="Z3595" s="270" t="n"/>
      <c r="AA3595" s="241" t="n"/>
      <c r="AB3595" s="244" t="n"/>
    </row>
    <row r="3596" ht="15" customHeight="1" s="283">
      <c r="A3596" s="109" t="n"/>
      <c r="B3596" s="222" t="n"/>
      <c r="C3596" s="244" t="n"/>
      <c r="D3596" s="244" t="n"/>
      <c r="E3596" s="244" t="n"/>
      <c r="F3596" s="244" t="n"/>
      <c r="G3596" s="244" t="n"/>
      <c r="H3596" s="244" t="n"/>
      <c r="I3596" s="267" t="n"/>
      <c r="J3596" s="268" t="n"/>
      <c r="K3596" s="244" t="n"/>
      <c r="L3596" s="244" t="n"/>
      <c r="M3596" s="259" t="n"/>
      <c r="N3596" s="244" t="n"/>
      <c r="O3596" s="244" t="n"/>
      <c r="P3596" s="244" t="n"/>
      <c r="Q3596" s="244" t="n"/>
      <c r="R3596" s="244" t="n"/>
      <c r="S3596" s="223" t="n"/>
      <c r="T3596" s="244" t="n"/>
      <c r="U3596" s="246" t="n"/>
      <c r="V3596" s="244" t="n"/>
      <c r="W3596" s="244" t="n"/>
      <c r="X3596" s="244" t="n"/>
      <c r="Y3596" s="269" t="n"/>
      <c r="Z3596" s="270" t="n"/>
      <c r="AA3596" s="241" t="n"/>
      <c r="AB3596" s="244" t="n"/>
    </row>
    <row r="3597" ht="15" customHeight="1" s="283">
      <c r="A3597" s="109" t="n"/>
      <c r="B3597" s="222" t="n"/>
      <c r="C3597" s="244" t="n"/>
      <c r="D3597" s="244" t="n"/>
      <c r="E3597" s="244" t="n"/>
      <c r="F3597" s="244" t="n"/>
      <c r="G3597" s="244" t="n"/>
      <c r="H3597" s="244" t="n"/>
      <c r="I3597" s="267" t="n"/>
      <c r="J3597" s="268" t="n"/>
      <c r="K3597" s="244" t="n"/>
      <c r="L3597" s="244" t="n"/>
      <c r="M3597" s="259" t="n"/>
      <c r="N3597" s="244" t="n"/>
      <c r="O3597" s="244" t="n"/>
      <c r="P3597" s="244" t="n"/>
      <c r="Q3597" s="244" t="n"/>
      <c r="R3597" s="244" t="n"/>
      <c r="S3597" s="223" t="n"/>
      <c r="T3597" s="244" t="n"/>
      <c r="U3597" s="246" t="n"/>
      <c r="V3597" s="244" t="n"/>
      <c r="W3597" s="244" t="n"/>
      <c r="X3597" s="244" t="n"/>
      <c r="Y3597" s="269" t="n"/>
      <c r="Z3597" s="270" t="n"/>
      <c r="AA3597" s="241" t="n"/>
      <c r="AB3597" s="244" t="n"/>
    </row>
    <row r="3598" ht="15" customHeight="1" s="283">
      <c r="A3598" s="109" t="n"/>
      <c r="B3598" s="222" t="n"/>
      <c r="C3598" s="244" t="n"/>
      <c r="D3598" s="244" t="n"/>
      <c r="E3598" s="244" t="n"/>
      <c r="F3598" s="244" t="n"/>
      <c r="G3598" s="244" t="n"/>
      <c r="H3598" s="244" t="n"/>
      <c r="I3598" s="267" t="n"/>
      <c r="J3598" s="268" t="n"/>
      <c r="K3598" s="244" t="n"/>
      <c r="L3598" s="244" t="n"/>
      <c r="M3598" s="259" t="n"/>
      <c r="N3598" s="244" t="n"/>
      <c r="O3598" s="244" t="n"/>
      <c r="P3598" s="244" t="n"/>
      <c r="Q3598" s="244" t="n"/>
      <c r="R3598" s="244" t="n"/>
      <c r="S3598" s="223" t="n"/>
      <c r="T3598" s="244" t="n"/>
      <c r="U3598" s="246" t="n"/>
      <c r="V3598" s="244" t="n"/>
      <c r="W3598" s="244" t="n"/>
      <c r="X3598" s="244" t="n"/>
      <c r="Y3598" s="269" t="n"/>
      <c r="Z3598" s="270" t="n"/>
      <c r="AA3598" s="241" t="n"/>
      <c r="AB3598" s="244" t="n"/>
    </row>
    <row r="3599" ht="15" customHeight="1" s="283">
      <c r="A3599" s="109" t="n"/>
      <c r="B3599" s="222" t="n"/>
      <c r="C3599" s="244" t="n"/>
      <c r="D3599" s="244" t="n"/>
      <c r="E3599" s="244" t="n"/>
      <c r="F3599" s="244" t="n"/>
      <c r="G3599" s="244" t="n"/>
      <c r="H3599" s="244" t="n"/>
      <c r="I3599" s="267" t="n"/>
      <c r="J3599" s="268" t="n"/>
      <c r="K3599" s="244" t="n"/>
      <c r="L3599" s="244" t="n"/>
      <c r="M3599" s="259" t="n"/>
      <c r="N3599" s="244" t="n"/>
      <c r="O3599" s="244" t="n"/>
      <c r="P3599" s="244" t="n"/>
      <c r="Q3599" s="244" t="n"/>
      <c r="R3599" s="244" t="n"/>
      <c r="S3599" s="223" t="n"/>
      <c r="T3599" s="244" t="n"/>
      <c r="U3599" s="246" t="n"/>
      <c r="V3599" s="244" t="n"/>
      <c r="W3599" s="244" t="n"/>
      <c r="X3599" s="244" t="n"/>
      <c r="Y3599" s="269" t="n"/>
      <c r="Z3599" s="270" t="n"/>
      <c r="AA3599" s="241" t="n"/>
      <c r="AB3599" s="244" t="n"/>
    </row>
    <row r="3600" ht="15" customHeight="1" s="283">
      <c r="A3600" s="109" t="n"/>
      <c r="B3600" s="222" t="n"/>
      <c r="C3600" s="244" t="n"/>
      <c r="D3600" s="244" t="n"/>
      <c r="E3600" s="244" t="n"/>
      <c r="F3600" s="244" t="n"/>
      <c r="G3600" s="244" t="n"/>
      <c r="H3600" s="244" t="n"/>
      <c r="I3600" s="267" t="n"/>
      <c r="J3600" s="268" t="n"/>
      <c r="K3600" s="244" t="n"/>
      <c r="L3600" s="244" t="n"/>
      <c r="M3600" s="259" t="n"/>
      <c r="N3600" s="244" t="n"/>
      <c r="O3600" s="244" t="n"/>
      <c r="P3600" s="244" t="n"/>
      <c r="Q3600" s="244" t="n"/>
      <c r="R3600" s="244" t="n"/>
      <c r="S3600" s="223" t="n"/>
      <c r="T3600" s="244" t="n"/>
      <c r="U3600" s="246" t="n"/>
      <c r="V3600" s="244" t="n"/>
      <c r="W3600" s="244" t="n"/>
      <c r="X3600" s="244" t="n"/>
      <c r="Y3600" s="269" t="n"/>
      <c r="Z3600" s="270" t="n"/>
      <c r="AA3600" s="241" t="n"/>
      <c r="AB3600" s="244" t="n"/>
    </row>
    <row r="3601" ht="15" customHeight="1" s="283">
      <c r="A3601" s="109" t="n"/>
      <c r="B3601" s="222" t="n"/>
      <c r="C3601" s="244" t="n"/>
      <c r="D3601" s="244" t="n"/>
      <c r="E3601" s="244" t="n"/>
      <c r="F3601" s="244" t="n"/>
      <c r="G3601" s="244" t="n"/>
      <c r="H3601" s="244" t="n"/>
      <c r="I3601" s="267" t="n"/>
      <c r="J3601" s="268" t="n"/>
      <c r="K3601" s="244" t="n"/>
      <c r="L3601" s="244" t="n"/>
      <c r="M3601" s="259" t="n"/>
      <c r="N3601" s="244" t="n"/>
      <c r="O3601" s="244" t="n"/>
      <c r="P3601" s="244" t="n"/>
      <c r="Q3601" s="244" t="n"/>
      <c r="R3601" s="244" t="n"/>
      <c r="S3601" s="223" t="n"/>
      <c r="T3601" s="244" t="n"/>
      <c r="U3601" s="246" t="n"/>
      <c r="V3601" s="244" t="n"/>
      <c r="W3601" s="244" t="n"/>
      <c r="X3601" s="244" t="n"/>
      <c r="Y3601" s="269" t="n"/>
      <c r="Z3601" s="270" t="n"/>
      <c r="AA3601" s="241" t="n"/>
      <c r="AB3601" s="244" t="n"/>
    </row>
    <row r="3602" ht="15" customHeight="1" s="283">
      <c r="A3602" s="109" t="n"/>
      <c r="B3602" s="222" t="n"/>
      <c r="C3602" s="244" t="n"/>
      <c r="D3602" s="244" t="n"/>
      <c r="E3602" s="244" t="n"/>
      <c r="F3602" s="244" t="n"/>
      <c r="G3602" s="244" t="n"/>
      <c r="H3602" s="244" t="n"/>
      <c r="I3602" s="267" t="n"/>
      <c r="J3602" s="268" t="n"/>
      <c r="K3602" s="244" t="n"/>
      <c r="L3602" s="244" t="n"/>
      <c r="M3602" s="259" t="n"/>
      <c r="N3602" s="244" t="n"/>
      <c r="O3602" s="244" t="n"/>
      <c r="P3602" s="244" t="n"/>
      <c r="Q3602" s="244" t="n"/>
      <c r="R3602" s="244" t="n"/>
      <c r="S3602" s="223" t="n"/>
      <c r="T3602" s="244" t="n"/>
      <c r="U3602" s="246" t="n"/>
      <c r="V3602" s="244" t="n"/>
      <c r="W3602" s="244" t="n"/>
      <c r="X3602" s="244" t="n"/>
      <c r="Y3602" s="269" t="n"/>
      <c r="Z3602" s="270" t="n"/>
      <c r="AA3602" s="241" t="n"/>
      <c r="AB3602" s="244" t="n"/>
    </row>
    <row r="3603" ht="15" customHeight="1" s="283">
      <c r="A3603" s="109" t="n"/>
      <c r="B3603" s="222" t="n"/>
      <c r="C3603" s="244" t="n"/>
      <c r="D3603" s="244" t="n"/>
      <c r="E3603" s="244" t="n"/>
      <c r="F3603" s="244" t="n"/>
      <c r="G3603" s="244" t="n"/>
      <c r="H3603" s="244" t="n"/>
      <c r="I3603" s="267" t="n"/>
      <c r="J3603" s="268" t="n"/>
      <c r="K3603" s="244" t="n"/>
      <c r="L3603" s="244" t="n"/>
      <c r="M3603" s="259" t="n"/>
      <c r="N3603" s="244" t="n"/>
      <c r="O3603" s="244" t="n"/>
      <c r="P3603" s="244" t="n"/>
      <c r="Q3603" s="244" t="n"/>
      <c r="R3603" s="244" t="n"/>
      <c r="S3603" s="223" t="n"/>
      <c r="T3603" s="244" t="n"/>
      <c r="U3603" s="246" t="n"/>
      <c r="V3603" s="244" t="n"/>
      <c r="W3603" s="244" t="n"/>
      <c r="X3603" s="244" t="n"/>
      <c r="Y3603" s="269" t="n"/>
      <c r="Z3603" s="270" t="n"/>
      <c r="AA3603" s="241" t="n"/>
      <c r="AB3603" s="244" t="n"/>
    </row>
    <row r="3604" ht="15" customHeight="1" s="283">
      <c r="A3604" s="109" t="n"/>
      <c r="B3604" s="222" t="n"/>
      <c r="C3604" s="244" t="n"/>
      <c r="D3604" s="244" t="n"/>
      <c r="E3604" s="244" t="n"/>
      <c r="F3604" s="244" t="n"/>
      <c r="G3604" s="244" t="n"/>
      <c r="H3604" s="244" t="n"/>
      <c r="I3604" s="267" t="n"/>
      <c r="J3604" s="268" t="n"/>
      <c r="K3604" s="244" t="n"/>
      <c r="L3604" s="244" t="n"/>
      <c r="M3604" s="259" t="n"/>
      <c r="N3604" s="244" t="n"/>
      <c r="O3604" s="244" t="n"/>
      <c r="P3604" s="244" t="n"/>
      <c r="Q3604" s="244" t="n"/>
      <c r="R3604" s="244" t="n"/>
      <c r="S3604" s="223" t="n"/>
      <c r="T3604" s="244" t="n"/>
      <c r="U3604" s="246" t="n"/>
      <c r="V3604" s="244" t="n"/>
      <c r="W3604" s="244" t="n"/>
      <c r="X3604" s="244" t="n"/>
      <c r="Y3604" s="269" t="n"/>
      <c r="Z3604" s="270" t="n"/>
      <c r="AA3604" s="241" t="n"/>
      <c r="AB3604" s="244" t="n"/>
    </row>
    <row r="3605" ht="15" customHeight="1" s="283">
      <c r="A3605" s="109" t="n"/>
      <c r="B3605" s="222" t="n"/>
      <c r="C3605" s="244" t="n"/>
      <c r="D3605" s="244" t="n"/>
      <c r="E3605" s="244" t="n"/>
      <c r="F3605" s="244" t="n"/>
      <c r="G3605" s="244" t="n"/>
      <c r="H3605" s="244" t="n"/>
      <c r="I3605" s="267" t="n"/>
      <c r="J3605" s="268" t="n"/>
      <c r="K3605" s="244" t="n"/>
      <c r="L3605" s="244" t="n"/>
      <c r="M3605" s="259" t="n"/>
      <c r="N3605" s="244" t="n"/>
      <c r="O3605" s="244" t="n"/>
      <c r="P3605" s="244" t="n"/>
      <c r="Q3605" s="244" t="n"/>
      <c r="R3605" s="244" t="n"/>
      <c r="S3605" s="223" t="n"/>
      <c r="T3605" s="244" t="n"/>
      <c r="U3605" s="246" t="n"/>
      <c r="V3605" s="244" t="n"/>
      <c r="W3605" s="244" t="n"/>
      <c r="X3605" s="244" t="n"/>
      <c r="Y3605" s="269" t="n"/>
      <c r="Z3605" s="270" t="n"/>
      <c r="AA3605" s="241" t="n"/>
      <c r="AB3605" s="244" t="n"/>
    </row>
    <row r="3606" ht="15" customHeight="1" s="283">
      <c r="A3606" s="109" t="n"/>
      <c r="B3606" s="222" t="n"/>
      <c r="C3606" s="244" t="n"/>
      <c r="D3606" s="244" t="n"/>
      <c r="E3606" s="244" t="n"/>
      <c r="F3606" s="244" t="n"/>
      <c r="G3606" s="244" t="n"/>
      <c r="H3606" s="244" t="n"/>
      <c r="I3606" s="267" t="n"/>
      <c r="J3606" s="268" t="n"/>
      <c r="K3606" s="244" t="n"/>
      <c r="L3606" s="244" t="n"/>
      <c r="M3606" s="259" t="n"/>
      <c r="N3606" s="244" t="n"/>
      <c r="O3606" s="244" t="n"/>
      <c r="P3606" s="244" t="n"/>
      <c r="Q3606" s="244" t="n"/>
      <c r="R3606" s="244" t="n"/>
      <c r="S3606" s="223" t="n"/>
      <c r="T3606" s="244" t="n"/>
      <c r="U3606" s="246" t="n"/>
      <c r="V3606" s="244" t="n"/>
      <c r="W3606" s="244" t="n"/>
      <c r="X3606" s="244" t="n"/>
      <c r="Y3606" s="269" t="n"/>
      <c r="Z3606" s="270" t="n"/>
      <c r="AA3606" s="241" t="n"/>
      <c r="AB3606" s="244" t="n"/>
    </row>
    <row r="3607" ht="15" customHeight="1" s="283">
      <c r="A3607" s="109" t="n"/>
      <c r="B3607" s="222" t="n"/>
      <c r="C3607" s="244" t="n"/>
      <c r="D3607" s="244" t="n"/>
      <c r="E3607" s="244" t="n"/>
      <c r="F3607" s="244" t="n"/>
      <c r="G3607" s="244" t="n"/>
      <c r="H3607" s="244" t="n"/>
      <c r="I3607" s="267" t="n"/>
      <c r="J3607" s="268" t="n"/>
      <c r="K3607" s="244" t="n"/>
      <c r="L3607" s="244" t="n"/>
      <c r="M3607" s="259" t="n"/>
      <c r="N3607" s="244" t="n"/>
      <c r="O3607" s="244" t="n"/>
      <c r="P3607" s="244" t="n"/>
      <c r="Q3607" s="244" t="n"/>
      <c r="R3607" s="244" t="n"/>
      <c r="S3607" s="223" t="n"/>
      <c r="T3607" s="244" t="n"/>
      <c r="U3607" s="246" t="n"/>
      <c r="V3607" s="244" t="n"/>
      <c r="W3607" s="244" t="n"/>
      <c r="X3607" s="244" t="n"/>
      <c r="Y3607" s="269" t="n"/>
      <c r="Z3607" s="270" t="n"/>
      <c r="AA3607" s="241" t="n"/>
      <c r="AB3607" s="244" t="n"/>
    </row>
    <row r="3608" ht="15" customHeight="1" s="283">
      <c r="A3608" s="109" t="n"/>
      <c r="B3608" s="222" t="n"/>
      <c r="C3608" s="244" t="n"/>
      <c r="D3608" s="244" t="n"/>
      <c r="E3608" s="244" t="n"/>
      <c r="F3608" s="244" t="n"/>
      <c r="G3608" s="244" t="n"/>
      <c r="H3608" s="244" t="n"/>
      <c r="I3608" s="267" t="n"/>
      <c r="J3608" s="268" t="n"/>
      <c r="K3608" s="244" t="n"/>
      <c r="L3608" s="244" t="n"/>
      <c r="M3608" s="259" t="n"/>
      <c r="N3608" s="244" t="n"/>
      <c r="O3608" s="244" t="n"/>
      <c r="P3608" s="244" t="n"/>
      <c r="Q3608" s="244" t="n"/>
      <c r="R3608" s="244" t="n"/>
      <c r="S3608" s="223" t="n"/>
      <c r="T3608" s="244" t="n"/>
      <c r="U3608" s="246" t="n"/>
      <c r="V3608" s="244" t="n"/>
      <c r="W3608" s="244" t="n"/>
      <c r="X3608" s="244" t="n"/>
      <c r="Y3608" s="269" t="n"/>
      <c r="Z3608" s="270" t="n"/>
      <c r="AA3608" s="241" t="n"/>
      <c r="AB3608" s="244" t="n"/>
    </row>
    <row r="3609" ht="15" customHeight="1" s="283">
      <c r="A3609" s="109" t="n"/>
      <c r="B3609" s="222" t="n"/>
      <c r="C3609" s="244" t="n"/>
      <c r="D3609" s="244" t="n"/>
      <c r="E3609" s="244" t="n"/>
      <c r="F3609" s="244" t="n"/>
      <c r="G3609" s="244" t="n"/>
      <c r="H3609" s="244" t="n"/>
      <c r="I3609" s="267" t="n"/>
      <c r="J3609" s="268" t="n"/>
      <c r="K3609" s="244" t="n"/>
      <c r="L3609" s="244" t="n"/>
      <c r="M3609" s="259" t="n"/>
      <c r="N3609" s="244" t="n"/>
      <c r="O3609" s="244" t="n"/>
      <c r="P3609" s="244" t="n"/>
      <c r="Q3609" s="244" t="n"/>
      <c r="R3609" s="244" t="n"/>
      <c r="S3609" s="223" t="n"/>
      <c r="T3609" s="244" t="n"/>
      <c r="U3609" s="246" t="n"/>
      <c r="V3609" s="244" t="n"/>
      <c r="W3609" s="244" t="n"/>
      <c r="X3609" s="244" t="n"/>
      <c r="Y3609" s="269" t="n"/>
      <c r="Z3609" s="270" t="n"/>
      <c r="AA3609" s="241" t="n"/>
      <c r="AB3609" s="244" t="n"/>
    </row>
    <row r="3610" ht="15" customHeight="1" s="283">
      <c r="A3610" s="109" t="n"/>
      <c r="B3610" s="222" t="n"/>
      <c r="C3610" s="244" t="n"/>
      <c r="D3610" s="244" t="n"/>
      <c r="E3610" s="244" t="n"/>
      <c r="F3610" s="244" t="n"/>
      <c r="G3610" s="244" t="n"/>
      <c r="H3610" s="244" t="n"/>
      <c r="I3610" s="267" t="n"/>
      <c r="J3610" s="268" t="n"/>
      <c r="K3610" s="244" t="n"/>
      <c r="L3610" s="244" t="n"/>
      <c r="M3610" s="259" t="n"/>
      <c r="N3610" s="244" t="n"/>
      <c r="O3610" s="244" t="n"/>
      <c r="P3610" s="244" t="n"/>
      <c r="Q3610" s="244" t="n"/>
      <c r="R3610" s="244" t="n"/>
      <c r="S3610" s="223" t="n"/>
      <c r="T3610" s="244" t="n"/>
      <c r="U3610" s="246" t="n"/>
      <c r="V3610" s="244" t="n"/>
      <c r="W3610" s="244" t="n"/>
      <c r="X3610" s="244" t="n"/>
      <c r="Y3610" s="269" t="n"/>
      <c r="Z3610" s="270" t="n"/>
      <c r="AA3610" s="241" t="n"/>
      <c r="AB3610" s="244" t="n"/>
    </row>
    <row r="3611" ht="15" customHeight="1" s="283">
      <c r="A3611" s="109" t="n"/>
      <c r="B3611" s="222" t="n"/>
      <c r="C3611" s="244" t="n"/>
      <c r="D3611" s="244" t="n"/>
      <c r="E3611" s="244" t="n"/>
      <c r="F3611" s="244" t="n"/>
      <c r="G3611" s="244" t="n"/>
      <c r="H3611" s="244" t="n"/>
      <c r="I3611" s="267" t="n"/>
      <c r="J3611" s="268" t="n"/>
      <c r="K3611" s="244" t="n"/>
      <c r="L3611" s="244" t="n"/>
      <c r="M3611" s="259" t="n"/>
      <c r="N3611" s="244" t="n"/>
      <c r="O3611" s="244" t="n"/>
      <c r="P3611" s="244" t="n"/>
      <c r="Q3611" s="244" t="n"/>
      <c r="R3611" s="244" t="n"/>
      <c r="S3611" s="223" t="n"/>
      <c r="T3611" s="244" t="n"/>
      <c r="U3611" s="246" t="n"/>
      <c r="V3611" s="244" t="n"/>
      <c r="W3611" s="244" t="n"/>
      <c r="X3611" s="244" t="n"/>
      <c r="Y3611" s="269" t="n"/>
      <c r="Z3611" s="270" t="n"/>
      <c r="AA3611" s="241" t="n"/>
      <c r="AB3611" s="244" t="n"/>
    </row>
    <row r="3612" ht="15" customHeight="1" s="283">
      <c r="A3612" s="109" t="n"/>
      <c r="B3612" s="222" t="n"/>
      <c r="C3612" s="244" t="n"/>
      <c r="D3612" s="244" t="n"/>
      <c r="E3612" s="244" t="n"/>
      <c r="F3612" s="244" t="n"/>
      <c r="G3612" s="244" t="n"/>
      <c r="H3612" s="244" t="n"/>
      <c r="I3612" s="267" t="n"/>
      <c r="J3612" s="268" t="n"/>
      <c r="K3612" s="244" t="n"/>
      <c r="L3612" s="244" t="n"/>
      <c r="M3612" s="259" t="n"/>
      <c r="N3612" s="244" t="n"/>
      <c r="O3612" s="244" t="n"/>
      <c r="P3612" s="244" t="n"/>
      <c r="Q3612" s="244" t="n"/>
      <c r="R3612" s="244" t="n"/>
      <c r="S3612" s="223" t="n"/>
      <c r="T3612" s="244" t="n"/>
      <c r="U3612" s="246" t="n"/>
      <c r="V3612" s="244" t="n"/>
      <c r="W3612" s="244" t="n"/>
      <c r="X3612" s="244" t="n"/>
      <c r="Y3612" s="269" t="n"/>
      <c r="Z3612" s="270" t="n"/>
      <c r="AA3612" s="241" t="n"/>
      <c r="AB3612" s="244" t="n"/>
    </row>
    <row r="3613" ht="15" customHeight="1" s="283">
      <c r="A3613" s="109" t="n"/>
      <c r="B3613" s="222" t="n"/>
      <c r="C3613" s="244" t="n"/>
      <c r="D3613" s="244" t="n"/>
      <c r="E3613" s="244" t="n"/>
      <c r="F3613" s="244" t="n"/>
      <c r="G3613" s="244" t="n"/>
      <c r="H3613" s="244" t="n"/>
      <c r="I3613" s="267" t="n"/>
      <c r="J3613" s="268" t="n"/>
      <c r="K3613" s="244" t="n"/>
      <c r="L3613" s="244" t="n"/>
      <c r="M3613" s="259" t="n"/>
      <c r="N3613" s="244" t="n"/>
      <c r="O3613" s="244" t="n"/>
      <c r="P3613" s="244" t="n"/>
      <c r="Q3613" s="244" t="n"/>
      <c r="R3613" s="244" t="n"/>
      <c r="S3613" s="223" t="n"/>
      <c r="T3613" s="244" t="n"/>
      <c r="U3613" s="246" t="n"/>
      <c r="V3613" s="244" t="n"/>
      <c r="W3613" s="244" t="n"/>
      <c r="X3613" s="244" t="n"/>
      <c r="Y3613" s="269" t="n"/>
      <c r="Z3613" s="270" t="n"/>
      <c r="AA3613" s="241" t="n"/>
      <c r="AB3613" s="244" t="n"/>
    </row>
    <row r="3614" ht="15" customHeight="1" s="283">
      <c r="A3614" s="109" t="n"/>
      <c r="B3614" s="222" t="n"/>
      <c r="C3614" s="244" t="n"/>
      <c r="D3614" s="244" t="n"/>
      <c r="E3614" s="244" t="n"/>
      <c r="F3614" s="244" t="n"/>
      <c r="G3614" s="244" t="n"/>
      <c r="H3614" s="244" t="n"/>
      <c r="I3614" s="267" t="n"/>
      <c r="J3614" s="268" t="n"/>
      <c r="K3614" s="244" t="n"/>
      <c r="L3614" s="244" t="n"/>
      <c r="M3614" s="259" t="n"/>
      <c r="N3614" s="244" t="n"/>
      <c r="O3614" s="244" t="n"/>
      <c r="P3614" s="244" t="n"/>
      <c r="Q3614" s="244" t="n"/>
      <c r="R3614" s="244" t="n"/>
      <c r="S3614" s="223" t="n"/>
      <c r="T3614" s="244" t="n"/>
      <c r="U3614" s="246" t="n"/>
      <c r="V3614" s="244" t="n"/>
      <c r="W3614" s="244" t="n"/>
      <c r="X3614" s="244" t="n"/>
      <c r="Y3614" s="269" t="n"/>
      <c r="Z3614" s="270" t="n"/>
      <c r="AA3614" s="241" t="n"/>
      <c r="AB3614" s="244" t="n"/>
    </row>
    <row r="3615" ht="15" customHeight="1" s="283">
      <c r="A3615" s="109" t="n"/>
      <c r="B3615" s="222" t="n"/>
      <c r="C3615" s="244" t="n"/>
      <c r="D3615" s="244" t="n"/>
      <c r="E3615" s="244" t="n"/>
      <c r="F3615" s="244" t="n"/>
      <c r="G3615" s="244" t="n"/>
      <c r="H3615" s="244" t="n"/>
      <c r="I3615" s="267" t="n"/>
      <c r="J3615" s="268" t="n"/>
      <c r="K3615" s="244" t="n"/>
      <c r="L3615" s="244" t="n"/>
      <c r="M3615" s="259" t="n"/>
      <c r="N3615" s="244" t="n"/>
      <c r="O3615" s="244" t="n"/>
      <c r="P3615" s="244" t="n"/>
      <c r="Q3615" s="244" t="n"/>
      <c r="R3615" s="244" t="n"/>
      <c r="S3615" s="223" t="n"/>
      <c r="T3615" s="244" t="n"/>
      <c r="U3615" s="246" t="n"/>
      <c r="V3615" s="244" t="n"/>
      <c r="W3615" s="244" t="n"/>
      <c r="X3615" s="244" t="n"/>
      <c r="Y3615" s="269" t="n"/>
      <c r="Z3615" s="270" t="n"/>
      <c r="AA3615" s="241" t="n"/>
      <c r="AB3615" s="244" t="n"/>
    </row>
    <row r="3616" ht="15" customHeight="1" s="283">
      <c r="A3616" s="109" t="n"/>
      <c r="B3616" s="222" t="n"/>
      <c r="C3616" s="244" t="n"/>
      <c r="D3616" s="244" t="n"/>
      <c r="E3616" s="244" t="n"/>
      <c r="F3616" s="244" t="n"/>
      <c r="G3616" s="244" t="n"/>
      <c r="H3616" s="244" t="n"/>
      <c r="I3616" s="267" t="n"/>
      <c r="J3616" s="268" t="n"/>
      <c r="K3616" s="244" t="n"/>
      <c r="L3616" s="244" t="n"/>
      <c r="M3616" s="259" t="n"/>
      <c r="N3616" s="244" t="n"/>
      <c r="O3616" s="244" t="n"/>
      <c r="P3616" s="244" t="n"/>
      <c r="Q3616" s="244" t="n"/>
      <c r="R3616" s="244" t="n"/>
      <c r="S3616" s="223" t="n"/>
      <c r="T3616" s="244" t="n"/>
      <c r="U3616" s="246" t="n"/>
      <c r="V3616" s="244" t="n"/>
      <c r="W3616" s="244" t="n"/>
      <c r="X3616" s="244" t="n"/>
      <c r="Y3616" s="269" t="n"/>
      <c r="Z3616" s="270" t="n"/>
      <c r="AA3616" s="241" t="n"/>
      <c r="AB3616" s="244" t="n"/>
    </row>
    <row r="3617" ht="15" customHeight="1" s="283">
      <c r="A3617" s="109" t="n"/>
      <c r="B3617" s="222" t="n"/>
      <c r="C3617" s="244" t="n"/>
      <c r="D3617" s="244" t="n"/>
      <c r="E3617" s="244" t="n"/>
      <c r="F3617" s="244" t="n"/>
      <c r="G3617" s="244" t="n"/>
      <c r="H3617" s="244" t="n"/>
      <c r="I3617" s="267" t="n"/>
      <c r="J3617" s="268" t="n"/>
      <c r="K3617" s="244" t="n"/>
      <c r="L3617" s="244" t="n"/>
      <c r="M3617" s="259" t="n"/>
      <c r="N3617" s="244" t="n"/>
      <c r="O3617" s="244" t="n"/>
      <c r="P3617" s="244" t="n"/>
      <c r="Q3617" s="244" t="n"/>
      <c r="R3617" s="244" t="n"/>
      <c r="S3617" s="223" t="n"/>
      <c r="T3617" s="244" t="n"/>
      <c r="U3617" s="246" t="n"/>
      <c r="V3617" s="244" t="n"/>
      <c r="W3617" s="244" t="n"/>
      <c r="X3617" s="244" t="n"/>
      <c r="Y3617" s="269" t="n"/>
      <c r="Z3617" s="270" t="n"/>
      <c r="AA3617" s="241" t="n"/>
      <c r="AB3617" s="244" t="n"/>
    </row>
    <row r="3618" ht="15" customHeight="1" s="283">
      <c r="A3618" s="109" t="n"/>
      <c r="B3618" s="222" t="n"/>
      <c r="C3618" s="244" t="n"/>
      <c r="D3618" s="244" t="n"/>
      <c r="E3618" s="244" t="n"/>
      <c r="F3618" s="244" t="n"/>
      <c r="G3618" s="244" t="n"/>
      <c r="H3618" s="244" t="n"/>
      <c r="I3618" s="267" t="n"/>
      <c r="J3618" s="268" t="n"/>
      <c r="K3618" s="244" t="n"/>
      <c r="L3618" s="244" t="n"/>
      <c r="M3618" s="259" t="n"/>
      <c r="N3618" s="244" t="n"/>
      <c r="O3618" s="244" t="n"/>
      <c r="P3618" s="244" t="n"/>
      <c r="Q3618" s="244" t="n"/>
      <c r="R3618" s="244" t="n"/>
      <c r="S3618" s="223" t="n"/>
      <c r="T3618" s="244" t="n"/>
      <c r="U3618" s="246" t="n"/>
      <c r="V3618" s="244" t="n"/>
      <c r="W3618" s="244" t="n"/>
      <c r="X3618" s="244" t="n"/>
      <c r="Y3618" s="269" t="n"/>
      <c r="Z3618" s="270" t="n"/>
      <c r="AA3618" s="241" t="n"/>
      <c r="AB3618" s="244" t="n"/>
    </row>
    <row r="3619" ht="15" customHeight="1" s="283">
      <c r="A3619" s="109" t="n"/>
      <c r="B3619" s="222" t="n"/>
      <c r="C3619" s="244" t="n"/>
      <c r="D3619" s="244" t="n"/>
      <c r="E3619" s="244" t="n"/>
      <c r="F3619" s="244" t="n"/>
      <c r="G3619" s="244" t="n"/>
      <c r="H3619" s="244" t="n"/>
      <c r="I3619" s="267" t="n"/>
      <c r="J3619" s="268" t="n"/>
      <c r="K3619" s="244" t="n"/>
      <c r="L3619" s="244" t="n"/>
      <c r="M3619" s="259" t="n"/>
      <c r="N3619" s="244" t="n"/>
      <c r="O3619" s="244" t="n"/>
      <c r="P3619" s="244" t="n"/>
      <c r="Q3619" s="244" t="n"/>
      <c r="R3619" s="244" t="n"/>
      <c r="S3619" s="223" t="n"/>
      <c r="T3619" s="244" t="n"/>
      <c r="U3619" s="246" t="n"/>
      <c r="V3619" s="244" t="n"/>
      <c r="W3619" s="244" t="n"/>
      <c r="X3619" s="244" t="n"/>
      <c r="Y3619" s="269" t="n"/>
      <c r="Z3619" s="270" t="n"/>
      <c r="AA3619" s="241" t="n"/>
      <c r="AB3619" s="244" t="n"/>
    </row>
    <row r="3620" ht="15" customHeight="1" s="283">
      <c r="A3620" s="109" t="n"/>
      <c r="B3620" s="222" t="n"/>
      <c r="C3620" s="244" t="n"/>
      <c r="D3620" s="244" t="n"/>
      <c r="E3620" s="244" t="n"/>
      <c r="F3620" s="244" t="n"/>
      <c r="G3620" s="244" t="n"/>
      <c r="H3620" s="244" t="n"/>
      <c r="I3620" s="267" t="n"/>
      <c r="J3620" s="268" t="n"/>
      <c r="K3620" s="244" t="n"/>
      <c r="L3620" s="244" t="n"/>
      <c r="M3620" s="259" t="n"/>
      <c r="N3620" s="244" t="n"/>
      <c r="O3620" s="244" t="n"/>
      <c r="P3620" s="244" t="n"/>
      <c r="Q3620" s="244" t="n"/>
      <c r="R3620" s="244" t="n"/>
      <c r="S3620" s="223" t="n"/>
      <c r="T3620" s="244" t="n"/>
      <c r="U3620" s="246" t="n"/>
      <c r="V3620" s="244" t="n"/>
      <c r="W3620" s="244" t="n"/>
      <c r="X3620" s="244" t="n"/>
      <c r="Y3620" s="269" t="n"/>
      <c r="Z3620" s="270" t="n"/>
      <c r="AA3620" s="241" t="n"/>
      <c r="AB3620" s="244" t="n"/>
    </row>
    <row r="3621" ht="15" customHeight="1" s="283">
      <c r="A3621" s="109" t="n"/>
      <c r="B3621" s="222" t="n"/>
      <c r="C3621" s="244" t="n"/>
      <c r="D3621" s="244" t="n"/>
      <c r="E3621" s="244" t="n"/>
      <c r="F3621" s="244" t="n"/>
      <c r="G3621" s="244" t="n"/>
      <c r="H3621" s="244" t="n"/>
      <c r="I3621" s="267" t="n"/>
      <c r="J3621" s="268" t="n"/>
      <c r="K3621" s="244" t="n"/>
      <c r="L3621" s="244" t="n"/>
      <c r="M3621" s="259" t="n"/>
      <c r="N3621" s="244" t="n"/>
      <c r="O3621" s="244" t="n"/>
      <c r="P3621" s="244" t="n"/>
      <c r="Q3621" s="244" t="n"/>
      <c r="R3621" s="244" t="n"/>
      <c r="S3621" s="223" t="n"/>
      <c r="T3621" s="244" t="n"/>
      <c r="U3621" s="246" t="n"/>
      <c r="V3621" s="244" t="n"/>
      <c r="W3621" s="244" t="n"/>
      <c r="X3621" s="244" t="n"/>
      <c r="Y3621" s="269" t="n"/>
      <c r="Z3621" s="270" t="n"/>
      <c r="AA3621" s="241" t="n"/>
      <c r="AB3621" s="244" t="n"/>
    </row>
    <row r="3622" ht="15" customHeight="1" s="283">
      <c r="A3622" s="109" t="n"/>
      <c r="B3622" s="222" t="n"/>
      <c r="C3622" s="244" t="n"/>
      <c r="D3622" s="244" t="n"/>
      <c r="E3622" s="244" t="n"/>
      <c r="F3622" s="244" t="n"/>
      <c r="G3622" s="244" t="n"/>
      <c r="H3622" s="244" t="n"/>
      <c r="I3622" s="267" t="n"/>
      <c r="J3622" s="268" t="n"/>
      <c r="K3622" s="244" t="n"/>
      <c r="L3622" s="244" t="n"/>
      <c r="M3622" s="259" t="n"/>
      <c r="N3622" s="244" t="n"/>
      <c r="O3622" s="244" t="n"/>
      <c r="P3622" s="244" t="n"/>
      <c r="Q3622" s="244" t="n"/>
      <c r="R3622" s="244" t="n"/>
      <c r="S3622" s="223" t="n"/>
      <c r="T3622" s="244" t="n"/>
      <c r="U3622" s="246" t="n"/>
      <c r="V3622" s="244" t="n"/>
      <c r="W3622" s="244" t="n"/>
      <c r="X3622" s="244" t="n"/>
      <c r="Y3622" s="269" t="n"/>
      <c r="Z3622" s="270" t="n"/>
      <c r="AA3622" s="241" t="n"/>
      <c r="AB3622" s="244" t="n"/>
    </row>
    <row r="3623" ht="15" customHeight="1" s="283">
      <c r="A3623" s="109" t="n"/>
      <c r="B3623" s="222" t="n"/>
      <c r="C3623" s="244" t="n"/>
      <c r="D3623" s="244" t="n"/>
      <c r="E3623" s="244" t="n"/>
      <c r="F3623" s="244" t="n"/>
      <c r="G3623" s="244" t="n"/>
      <c r="H3623" s="244" t="n"/>
      <c r="I3623" s="267" t="n"/>
      <c r="J3623" s="268" t="n"/>
      <c r="K3623" s="244" t="n"/>
      <c r="L3623" s="244" t="n"/>
      <c r="M3623" s="259" t="n"/>
      <c r="N3623" s="244" t="n"/>
      <c r="O3623" s="244" t="n"/>
      <c r="P3623" s="244" t="n"/>
      <c r="Q3623" s="244" t="n"/>
      <c r="R3623" s="244" t="n"/>
      <c r="S3623" s="223" t="n"/>
      <c r="T3623" s="244" t="n"/>
      <c r="U3623" s="246" t="n"/>
      <c r="V3623" s="244" t="n"/>
      <c r="W3623" s="244" t="n"/>
      <c r="X3623" s="244" t="n"/>
      <c r="Y3623" s="269" t="n"/>
      <c r="Z3623" s="270" t="n"/>
      <c r="AA3623" s="241" t="n"/>
      <c r="AB3623" s="244" t="n"/>
    </row>
    <row r="3624" ht="15" customHeight="1" s="283">
      <c r="A3624" s="109" t="n"/>
      <c r="B3624" s="222" t="n"/>
      <c r="C3624" s="244" t="n"/>
      <c r="D3624" s="244" t="n"/>
      <c r="E3624" s="244" t="n"/>
      <c r="F3624" s="244" t="n"/>
      <c r="G3624" s="244" t="n"/>
      <c r="H3624" s="244" t="n"/>
      <c r="I3624" s="267" t="n"/>
      <c r="J3624" s="268" t="n"/>
      <c r="K3624" s="244" t="n"/>
      <c r="L3624" s="244" t="n"/>
      <c r="M3624" s="259" t="n"/>
      <c r="N3624" s="244" t="n"/>
      <c r="O3624" s="244" t="n"/>
      <c r="P3624" s="244" t="n"/>
      <c r="Q3624" s="244" t="n"/>
      <c r="R3624" s="244" t="n"/>
      <c r="S3624" s="223" t="n"/>
      <c r="T3624" s="244" t="n"/>
      <c r="U3624" s="246" t="n"/>
      <c r="V3624" s="244" t="n"/>
      <c r="W3624" s="244" t="n"/>
      <c r="X3624" s="244" t="n"/>
      <c r="Y3624" s="269" t="n"/>
      <c r="Z3624" s="270" t="n"/>
      <c r="AA3624" s="241" t="n"/>
      <c r="AB3624" s="244" t="n"/>
    </row>
    <row r="3625" ht="15" customHeight="1" s="283">
      <c r="A3625" s="109" t="n"/>
      <c r="B3625" s="222" t="n"/>
      <c r="C3625" s="244" t="n"/>
      <c r="D3625" s="244" t="n"/>
      <c r="E3625" s="244" t="n"/>
      <c r="F3625" s="244" t="n"/>
      <c r="G3625" s="244" t="n"/>
      <c r="H3625" s="244" t="n"/>
      <c r="I3625" s="267" t="n"/>
      <c r="J3625" s="268" t="n"/>
      <c r="K3625" s="244" t="n"/>
      <c r="L3625" s="244" t="n"/>
      <c r="M3625" s="259" t="n"/>
      <c r="N3625" s="244" t="n"/>
      <c r="O3625" s="244" t="n"/>
      <c r="P3625" s="244" t="n"/>
      <c r="Q3625" s="244" t="n"/>
      <c r="R3625" s="244" t="n"/>
      <c r="S3625" s="223" t="n"/>
      <c r="T3625" s="244" t="n"/>
      <c r="U3625" s="246" t="n"/>
      <c r="V3625" s="244" t="n"/>
      <c r="W3625" s="244" t="n"/>
      <c r="X3625" s="244" t="n"/>
      <c r="Y3625" s="269" t="n"/>
      <c r="Z3625" s="270" t="n"/>
      <c r="AA3625" s="241" t="n"/>
      <c r="AB3625" s="244" t="n"/>
    </row>
    <row r="3626" ht="15" customHeight="1" s="283">
      <c r="A3626" s="109" t="n"/>
      <c r="B3626" s="222" t="n"/>
      <c r="C3626" s="244" t="n"/>
      <c r="D3626" s="244" t="n"/>
      <c r="E3626" s="244" t="n"/>
      <c r="F3626" s="244" t="n"/>
      <c r="G3626" s="244" t="n"/>
      <c r="H3626" s="244" t="n"/>
      <c r="I3626" s="267" t="n"/>
      <c r="J3626" s="268" t="n"/>
      <c r="K3626" s="244" t="n"/>
      <c r="L3626" s="244" t="n"/>
      <c r="M3626" s="259" t="n"/>
      <c r="N3626" s="244" t="n"/>
      <c r="O3626" s="244" t="n"/>
      <c r="P3626" s="244" t="n"/>
      <c r="Q3626" s="244" t="n"/>
      <c r="R3626" s="244" t="n"/>
      <c r="S3626" s="223" t="n"/>
      <c r="T3626" s="244" t="n"/>
      <c r="U3626" s="246" t="n"/>
      <c r="V3626" s="244" t="n"/>
      <c r="W3626" s="244" t="n"/>
      <c r="X3626" s="244" t="n"/>
      <c r="Y3626" s="269" t="n"/>
      <c r="Z3626" s="270" t="n"/>
      <c r="AA3626" s="241" t="n"/>
      <c r="AB3626" s="244" t="n"/>
    </row>
    <row r="3627" ht="15" customHeight="1" s="283">
      <c r="A3627" s="109" t="n"/>
      <c r="B3627" s="222" t="n"/>
      <c r="C3627" s="244" t="n"/>
      <c r="D3627" s="244" t="n"/>
      <c r="E3627" s="244" t="n"/>
      <c r="F3627" s="244" t="n"/>
      <c r="G3627" s="244" t="n"/>
      <c r="H3627" s="244" t="n"/>
      <c r="I3627" s="267" t="n"/>
      <c r="J3627" s="268" t="n"/>
      <c r="K3627" s="244" t="n"/>
      <c r="L3627" s="244" t="n"/>
      <c r="M3627" s="259" t="n"/>
      <c r="N3627" s="244" t="n"/>
      <c r="O3627" s="244" t="n"/>
      <c r="P3627" s="244" t="n"/>
      <c r="Q3627" s="244" t="n"/>
      <c r="R3627" s="244" t="n"/>
      <c r="S3627" s="223" t="n"/>
      <c r="T3627" s="244" t="n"/>
      <c r="U3627" s="246" t="n"/>
      <c r="V3627" s="244" t="n"/>
      <c r="W3627" s="244" t="n"/>
      <c r="X3627" s="244" t="n"/>
      <c r="Y3627" s="269" t="n"/>
      <c r="Z3627" s="270" t="n"/>
      <c r="AA3627" s="241" t="n"/>
      <c r="AB3627" s="244" t="n"/>
    </row>
    <row r="3628" ht="15" customHeight="1" s="283">
      <c r="A3628" s="109" t="n"/>
      <c r="B3628" s="222" t="n"/>
      <c r="C3628" s="244" t="n"/>
      <c r="D3628" s="244" t="n"/>
      <c r="E3628" s="244" t="n"/>
      <c r="F3628" s="244" t="n"/>
      <c r="G3628" s="244" t="n"/>
      <c r="H3628" s="244" t="n"/>
      <c r="I3628" s="267" t="n"/>
      <c r="J3628" s="268" t="n"/>
      <c r="K3628" s="244" t="n"/>
      <c r="L3628" s="244" t="n"/>
      <c r="M3628" s="259" t="n"/>
      <c r="N3628" s="244" t="n"/>
      <c r="O3628" s="244" t="n"/>
      <c r="P3628" s="244" t="n"/>
      <c r="Q3628" s="244" t="n"/>
      <c r="R3628" s="244" t="n"/>
      <c r="S3628" s="223" t="n"/>
      <c r="T3628" s="244" t="n"/>
      <c r="U3628" s="246" t="n"/>
      <c r="V3628" s="244" t="n"/>
      <c r="W3628" s="244" t="n"/>
      <c r="X3628" s="244" t="n"/>
      <c r="Y3628" s="269" t="n"/>
      <c r="Z3628" s="270" t="n"/>
      <c r="AA3628" s="241" t="n"/>
      <c r="AB3628" s="244" t="n"/>
    </row>
    <row r="3629" ht="15" customHeight="1" s="283">
      <c r="A3629" s="109" t="n"/>
      <c r="B3629" s="222" t="n"/>
      <c r="C3629" s="244" t="n"/>
      <c r="D3629" s="244" t="n"/>
      <c r="E3629" s="244" t="n"/>
      <c r="F3629" s="244" t="n"/>
      <c r="G3629" s="244" t="n"/>
      <c r="H3629" s="244" t="n"/>
      <c r="I3629" s="267" t="n"/>
      <c r="J3629" s="268" t="n"/>
      <c r="K3629" s="244" t="n"/>
      <c r="L3629" s="244" t="n"/>
      <c r="M3629" s="259" t="n"/>
      <c r="N3629" s="244" t="n"/>
      <c r="O3629" s="244" t="n"/>
      <c r="P3629" s="244" t="n"/>
      <c r="Q3629" s="244" t="n"/>
      <c r="R3629" s="244" t="n"/>
      <c r="S3629" s="223" t="n"/>
      <c r="T3629" s="244" t="n"/>
      <c r="U3629" s="246" t="n"/>
      <c r="V3629" s="244" t="n"/>
      <c r="W3629" s="244" t="n"/>
      <c r="X3629" s="244" t="n"/>
      <c r="Y3629" s="269" t="n"/>
      <c r="Z3629" s="270" t="n"/>
      <c r="AA3629" s="241" t="n"/>
      <c r="AB3629" s="244" t="n"/>
    </row>
    <row r="3630" ht="15" customHeight="1" s="283">
      <c r="A3630" s="109" t="n"/>
      <c r="B3630" s="222" t="n"/>
      <c r="C3630" s="244" t="n"/>
      <c r="D3630" s="244" t="n"/>
      <c r="E3630" s="244" t="n"/>
      <c r="F3630" s="244" t="n"/>
      <c r="G3630" s="244" t="n"/>
      <c r="H3630" s="244" t="n"/>
      <c r="I3630" s="267" t="n"/>
      <c r="J3630" s="268" t="n"/>
      <c r="K3630" s="244" t="n"/>
      <c r="L3630" s="244" t="n"/>
      <c r="M3630" s="259" t="n"/>
      <c r="N3630" s="244" t="n"/>
      <c r="O3630" s="244" t="n"/>
      <c r="P3630" s="244" t="n"/>
      <c r="Q3630" s="244" t="n"/>
      <c r="R3630" s="244" t="n"/>
      <c r="S3630" s="223" t="n"/>
      <c r="T3630" s="244" t="n"/>
      <c r="U3630" s="246" t="n"/>
      <c r="V3630" s="244" t="n"/>
      <c r="W3630" s="244" t="n"/>
      <c r="X3630" s="244" t="n"/>
      <c r="Y3630" s="269" t="n"/>
      <c r="Z3630" s="270" t="n"/>
      <c r="AA3630" s="241" t="n"/>
      <c r="AB3630" s="244" t="n"/>
    </row>
    <row r="3631" ht="15" customHeight="1" s="283">
      <c r="A3631" s="109" t="n"/>
      <c r="B3631" s="222" t="n"/>
      <c r="C3631" s="244" t="n"/>
      <c r="D3631" s="244" t="n"/>
      <c r="E3631" s="244" t="n"/>
      <c r="F3631" s="244" t="n"/>
      <c r="G3631" s="244" t="n"/>
      <c r="H3631" s="244" t="n"/>
      <c r="I3631" s="267" t="n"/>
      <c r="J3631" s="268" t="n"/>
      <c r="K3631" s="244" t="n"/>
      <c r="L3631" s="244" t="n"/>
      <c r="M3631" s="259" t="n"/>
      <c r="N3631" s="244" t="n"/>
      <c r="O3631" s="244" t="n"/>
      <c r="P3631" s="244" t="n"/>
      <c r="Q3631" s="244" t="n"/>
      <c r="R3631" s="244" t="n"/>
      <c r="S3631" s="223" t="n"/>
      <c r="T3631" s="244" t="n"/>
      <c r="U3631" s="246" t="n"/>
      <c r="V3631" s="244" t="n"/>
      <c r="W3631" s="244" t="n"/>
      <c r="X3631" s="244" t="n"/>
      <c r="Y3631" s="269" t="n"/>
      <c r="Z3631" s="270" t="n"/>
      <c r="AA3631" s="241" t="n"/>
      <c r="AB3631" s="244" t="n"/>
    </row>
    <row r="3632" ht="15" customHeight="1" s="283">
      <c r="A3632" s="109" t="n"/>
      <c r="B3632" s="222" t="n"/>
      <c r="C3632" s="244" t="n"/>
      <c r="D3632" s="244" t="n"/>
      <c r="E3632" s="244" t="n"/>
      <c r="F3632" s="244" t="n"/>
      <c r="G3632" s="244" t="n"/>
      <c r="H3632" s="244" t="n"/>
      <c r="I3632" s="267" t="n"/>
      <c r="J3632" s="268" t="n"/>
      <c r="K3632" s="244" t="n"/>
      <c r="L3632" s="244" t="n"/>
      <c r="M3632" s="259" t="n"/>
      <c r="N3632" s="244" t="n"/>
      <c r="O3632" s="244" t="n"/>
      <c r="P3632" s="244" t="n"/>
      <c r="Q3632" s="244" t="n"/>
      <c r="R3632" s="244" t="n"/>
      <c r="S3632" s="223" t="n"/>
      <c r="T3632" s="244" t="n"/>
      <c r="U3632" s="246" t="n"/>
      <c r="V3632" s="244" t="n"/>
      <c r="W3632" s="244" t="n"/>
      <c r="X3632" s="244" t="n"/>
      <c r="Y3632" s="269" t="n"/>
      <c r="Z3632" s="270" t="n"/>
      <c r="AA3632" s="241" t="n"/>
      <c r="AB3632" s="244" t="n"/>
    </row>
    <row r="3633" ht="15" customHeight="1" s="283">
      <c r="A3633" s="109" t="n"/>
      <c r="B3633" s="222" t="n"/>
      <c r="C3633" s="244" t="n"/>
      <c r="D3633" s="244" t="n"/>
      <c r="E3633" s="244" t="n"/>
      <c r="F3633" s="244" t="n"/>
      <c r="G3633" s="244" t="n"/>
      <c r="H3633" s="244" t="n"/>
      <c r="I3633" s="267" t="n"/>
      <c r="J3633" s="268" t="n"/>
      <c r="K3633" s="244" t="n"/>
      <c r="L3633" s="244" t="n"/>
      <c r="M3633" s="259" t="n"/>
      <c r="N3633" s="244" t="n"/>
      <c r="O3633" s="244" t="n"/>
      <c r="P3633" s="244" t="n"/>
      <c r="Q3633" s="244" t="n"/>
      <c r="R3633" s="244" t="n"/>
      <c r="S3633" s="223" t="n"/>
      <c r="T3633" s="244" t="n"/>
      <c r="U3633" s="246" t="n"/>
      <c r="V3633" s="244" t="n"/>
      <c r="W3633" s="244" t="n"/>
      <c r="X3633" s="244" t="n"/>
      <c r="Y3633" s="269" t="n"/>
      <c r="Z3633" s="270" t="n"/>
      <c r="AA3633" s="241" t="n"/>
      <c r="AB3633" s="244" t="n"/>
    </row>
    <row r="3634" ht="15" customHeight="1" s="283">
      <c r="A3634" s="109" t="n"/>
      <c r="B3634" s="222" t="n"/>
      <c r="C3634" s="244" t="n"/>
      <c r="D3634" s="244" t="n"/>
      <c r="E3634" s="244" t="n"/>
      <c r="F3634" s="244" t="n"/>
      <c r="G3634" s="244" t="n"/>
      <c r="H3634" s="244" t="n"/>
      <c r="I3634" s="267" t="n"/>
      <c r="J3634" s="268" t="n"/>
      <c r="K3634" s="244" t="n"/>
      <c r="L3634" s="244" t="n"/>
      <c r="M3634" s="259" t="n"/>
      <c r="N3634" s="244" t="n"/>
      <c r="O3634" s="244" t="n"/>
      <c r="P3634" s="244" t="n"/>
      <c r="Q3634" s="244" t="n"/>
      <c r="R3634" s="244" t="n"/>
      <c r="S3634" s="223" t="n"/>
      <c r="T3634" s="244" t="n"/>
      <c r="U3634" s="246" t="n"/>
      <c r="V3634" s="244" t="n"/>
      <c r="W3634" s="244" t="n"/>
      <c r="X3634" s="244" t="n"/>
      <c r="Y3634" s="269" t="n"/>
      <c r="Z3634" s="270" t="n"/>
      <c r="AA3634" s="241" t="n"/>
      <c r="AB3634" s="244" t="n"/>
    </row>
    <row r="3635" ht="15" customHeight="1" s="283">
      <c r="A3635" s="109" t="n"/>
      <c r="B3635" s="222" t="n"/>
      <c r="C3635" s="244" t="n"/>
      <c r="D3635" s="244" t="n"/>
      <c r="E3635" s="244" t="n"/>
      <c r="F3635" s="244" t="n"/>
      <c r="G3635" s="244" t="n"/>
      <c r="H3635" s="244" t="n"/>
      <c r="I3635" s="267" t="n"/>
      <c r="J3635" s="268" t="n"/>
      <c r="K3635" s="244" t="n"/>
      <c r="L3635" s="244" t="n"/>
      <c r="M3635" s="259" t="n"/>
      <c r="N3635" s="244" t="n"/>
      <c r="O3635" s="244" t="n"/>
      <c r="P3635" s="244" t="n"/>
      <c r="Q3635" s="244" t="n"/>
      <c r="R3635" s="244" t="n"/>
      <c r="S3635" s="223" t="n"/>
      <c r="T3635" s="244" t="n"/>
      <c r="U3635" s="246" t="n"/>
      <c r="V3635" s="244" t="n"/>
      <c r="W3635" s="244" t="n"/>
      <c r="X3635" s="244" t="n"/>
      <c r="Y3635" s="269" t="n"/>
      <c r="Z3635" s="270" t="n"/>
      <c r="AA3635" s="241" t="n"/>
      <c r="AB3635" s="244" t="n"/>
    </row>
    <row r="3636" ht="15" customHeight="1" s="283">
      <c r="A3636" s="109" t="n"/>
      <c r="B3636" s="222" t="n"/>
      <c r="C3636" s="244" t="n"/>
      <c r="D3636" s="244" t="n"/>
      <c r="E3636" s="244" t="n"/>
      <c r="F3636" s="244" t="n"/>
      <c r="G3636" s="244" t="n"/>
      <c r="H3636" s="244" t="n"/>
      <c r="I3636" s="267" t="n"/>
      <c r="J3636" s="268" t="n"/>
      <c r="K3636" s="244" t="n"/>
      <c r="L3636" s="244" t="n"/>
      <c r="M3636" s="259" t="n"/>
      <c r="N3636" s="244" t="n"/>
      <c r="O3636" s="244" t="n"/>
      <c r="P3636" s="244" t="n"/>
      <c r="Q3636" s="244" t="n"/>
      <c r="R3636" s="244" t="n"/>
      <c r="S3636" s="223" t="n"/>
      <c r="T3636" s="244" t="n"/>
      <c r="U3636" s="246" t="n"/>
      <c r="V3636" s="244" t="n"/>
      <c r="W3636" s="244" t="n"/>
      <c r="X3636" s="244" t="n"/>
      <c r="Y3636" s="269" t="n"/>
      <c r="Z3636" s="270" t="n"/>
      <c r="AA3636" s="241" t="n"/>
      <c r="AB3636" s="244" t="n"/>
    </row>
    <row r="3637" ht="15" customHeight="1" s="283">
      <c r="A3637" s="109" t="n"/>
      <c r="B3637" s="222" t="n"/>
      <c r="C3637" s="244" t="n"/>
      <c r="D3637" s="244" t="n"/>
      <c r="E3637" s="244" t="n"/>
      <c r="F3637" s="244" t="n"/>
      <c r="G3637" s="244" t="n"/>
      <c r="H3637" s="244" t="n"/>
      <c r="I3637" s="267" t="n"/>
      <c r="J3637" s="268" t="n"/>
      <c r="K3637" s="244" t="n"/>
      <c r="L3637" s="244" t="n"/>
      <c r="M3637" s="259" t="n"/>
      <c r="N3637" s="244" t="n"/>
      <c r="O3637" s="244" t="n"/>
      <c r="P3637" s="244" t="n"/>
      <c r="Q3637" s="244" t="n"/>
      <c r="R3637" s="244" t="n"/>
      <c r="S3637" s="223" t="n"/>
      <c r="T3637" s="244" t="n"/>
      <c r="U3637" s="246" t="n"/>
      <c r="V3637" s="244" t="n"/>
      <c r="W3637" s="244" t="n"/>
      <c r="X3637" s="244" t="n"/>
      <c r="Y3637" s="269" t="n"/>
      <c r="Z3637" s="270" t="n"/>
      <c r="AA3637" s="241" t="n"/>
      <c r="AB3637" s="244" t="n"/>
    </row>
    <row r="3638" ht="15" customHeight="1" s="283">
      <c r="A3638" s="109" t="n"/>
      <c r="B3638" s="222" t="n"/>
      <c r="C3638" s="244" t="n"/>
      <c r="D3638" s="244" t="n"/>
      <c r="E3638" s="244" t="n"/>
      <c r="F3638" s="244" t="n"/>
      <c r="G3638" s="244" t="n"/>
      <c r="H3638" s="244" t="n"/>
      <c r="I3638" s="267" t="n"/>
      <c r="J3638" s="268" t="n"/>
      <c r="K3638" s="244" t="n"/>
      <c r="L3638" s="244" t="n"/>
      <c r="M3638" s="259" t="n"/>
      <c r="N3638" s="244" t="n"/>
      <c r="O3638" s="244" t="n"/>
      <c r="P3638" s="244" t="n"/>
      <c r="Q3638" s="244" t="n"/>
      <c r="R3638" s="244" t="n"/>
      <c r="S3638" s="223" t="n"/>
      <c r="T3638" s="244" t="n"/>
      <c r="U3638" s="246" t="n"/>
      <c r="V3638" s="244" t="n"/>
      <c r="W3638" s="244" t="n"/>
      <c r="X3638" s="244" t="n"/>
      <c r="Y3638" s="269" t="n"/>
      <c r="Z3638" s="270" t="n"/>
      <c r="AA3638" s="241" t="n"/>
      <c r="AB3638" s="244" t="n"/>
    </row>
    <row r="3639" ht="15" customHeight="1" s="283">
      <c r="A3639" s="109" t="n"/>
      <c r="B3639" s="222" t="n"/>
      <c r="C3639" s="244" t="n"/>
      <c r="D3639" s="244" t="n"/>
      <c r="E3639" s="244" t="n"/>
      <c r="F3639" s="244" t="n"/>
      <c r="G3639" s="244" t="n"/>
      <c r="H3639" s="244" t="n"/>
      <c r="I3639" s="267" t="n"/>
      <c r="J3639" s="268" t="n"/>
      <c r="K3639" s="244" t="n"/>
      <c r="L3639" s="244" t="n"/>
      <c r="M3639" s="259" t="n"/>
      <c r="N3639" s="244" t="n"/>
      <c r="O3639" s="244" t="n"/>
      <c r="P3639" s="244" t="n"/>
      <c r="Q3639" s="244" t="n"/>
      <c r="R3639" s="244" t="n"/>
      <c r="S3639" s="223" t="n"/>
      <c r="T3639" s="244" t="n"/>
      <c r="U3639" s="246" t="n"/>
      <c r="V3639" s="244" t="n"/>
      <c r="W3639" s="244" t="n"/>
      <c r="X3639" s="244" t="n"/>
      <c r="Y3639" s="269" t="n"/>
      <c r="Z3639" s="270" t="n"/>
      <c r="AA3639" s="241" t="n"/>
      <c r="AB3639" s="244" t="n"/>
    </row>
    <row r="3640" ht="15" customHeight="1" s="283">
      <c r="A3640" s="109" t="n"/>
      <c r="B3640" s="222" t="n"/>
      <c r="C3640" s="244" t="n"/>
      <c r="D3640" s="244" t="n"/>
      <c r="E3640" s="244" t="n"/>
      <c r="F3640" s="244" t="n"/>
      <c r="G3640" s="244" t="n"/>
      <c r="H3640" s="244" t="n"/>
      <c r="I3640" s="267" t="n"/>
      <c r="J3640" s="268" t="n"/>
      <c r="K3640" s="244" t="n"/>
      <c r="L3640" s="244" t="n"/>
      <c r="M3640" s="259" t="n"/>
      <c r="N3640" s="244" t="n"/>
      <c r="O3640" s="244" t="n"/>
      <c r="P3640" s="244" t="n"/>
      <c r="Q3640" s="244" t="n"/>
      <c r="R3640" s="244" t="n"/>
      <c r="S3640" s="223" t="n"/>
      <c r="T3640" s="244" t="n"/>
      <c r="U3640" s="246" t="n"/>
      <c r="V3640" s="244" t="n"/>
      <c r="W3640" s="244" t="n"/>
      <c r="X3640" s="244" t="n"/>
      <c r="Y3640" s="269" t="n"/>
      <c r="Z3640" s="270" t="n"/>
      <c r="AA3640" s="241" t="n"/>
      <c r="AB3640" s="244" t="n"/>
    </row>
    <row r="3641" ht="15" customHeight="1" s="283">
      <c r="A3641" s="109" t="n"/>
      <c r="B3641" s="222" t="n"/>
      <c r="C3641" s="244" t="n"/>
      <c r="D3641" s="244" t="n"/>
      <c r="E3641" s="244" t="n"/>
      <c r="F3641" s="244" t="n"/>
      <c r="G3641" s="244" t="n"/>
      <c r="H3641" s="244" t="n"/>
      <c r="I3641" s="267" t="n"/>
      <c r="J3641" s="268" t="n"/>
      <c r="K3641" s="244" t="n"/>
      <c r="L3641" s="244" t="n"/>
      <c r="M3641" s="259" t="n"/>
      <c r="N3641" s="244" t="n"/>
      <c r="O3641" s="244" t="n"/>
      <c r="P3641" s="244" t="n"/>
      <c r="Q3641" s="244" t="n"/>
      <c r="R3641" s="244" t="n"/>
      <c r="S3641" s="223" t="n"/>
      <c r="T3641" s="244" t="n"/>
      <c r="U3641" s="246" t="n"/>
      <c r="V3641" s="244" t="n"/>
      <c r="W3641" s="244" t="n"/>
      <c r="X3641" s="244" t="n"/>
      <c r="Y3641" s="269" t="n"/>
      <c r="Z3641" s="270" t="n"/>
      <c r="AA3641" s="241" t="n"/>
      <c r="AB3641" s="244" t="n"/>
    </row>
    <row r="3642" ht="15" customHeight="1" s="283">
      <c r="A3642" s="109" t="n"/>
      <c r="B3642" s="222" t="n"/>
      <c r="C3642" s="244" t="n"/>
      <c r="D3642" s="244" t="n"/>
      <c r="E3642" s="244" t="n"/>
      <c r="F3642" s="244" t="n"/>
      <c r="G3642" s="244" t="n"/>
      <c r="H3642" s="244" t="n"/>
      <c r="I3642" s="267" t="n"/>
      <c r="J3642" s="268" t="n"/>
      <c r="K3642" s="244" t="n"/>
      <c r="L3642" s="244" t="n"/>
      <c r="M3642" s="259" t="n"/>
      <c r="N3642" s="244" t="n"/>
      <c r="O3642" s="244" t="n"/>
      <c r="P3642" s="244" t="n"/>
      <c r="Q3642" s="244" t="n"/>
      <c r="R3642" s="244" t="n"/>
      <c r="S3642" s="223" t="n"/>
      <c r="T3642" s="244" t="n"/>
      <c r="U3642" s="246" t="n"/>
      <c r="V3642" s="244" t="n"/>
      <c r="W3642" s="244" t="n"/>
      <c r="X3642" s="244" t="n"/>
      <c r="Y3642" s="269" t="n"/>
      <c r="Z3642" s="270" t="n"/>
      <c r="AA3642" s="241" t="n"/>
      <c r="AB3642" s="244" t="n"/>
    </row>
    <row r="3643" ht="15" customHeight="1" s="283">
      <c r="A3643" s="109" t="n"/>
      <c r="B3643" s="222" t="n"/>
      <c r="C3643" s="244" t="n"/>
      <c r="D3643" s="244" t="n"/>
      <c r="E3643" s="244" t="n"/>
      <c r="F3643" s="244" t="n"/>
      <c r="G3643" s="244" t="n"/>
      <c r="H3643" s="244" t="n"/>
      <c r="I3643" s="267" t="n"/>
      <c r="J3643" s="268" t="n"/>
      <c r="K3643" s="244" t="n"/>
      <c r="L3643" s="244" t="n"/>
      <c r="M3643" s="259" t="n"/>
      <c r="N3643" s="244" t="n"/>
      <c r="O3643" s="244" t="n"/>
      <c r="P3643" s="244" t="n"/>
      <c r="Q3643" s="244" t="n"/>
      <c r="R3643" s="244" t="n"/>
      <c r="S3643" s="223" t="n"/>
      <c r="T3643" s="244" t="n"/>
      <c r="U3643" s="246" t="n"/>
      <c r="V3643" s="244" t="n"/>
      <c r="W3643" s="244" t="n"/>
      <c r="X3643" s="244" t="n"/>
      <c r="Y3643" s="269" t="n"/>
      <c r="Z3643" s="270" t="n"/>
      <c r="AA3643" s="241" t="n"/>
      <c r="AB3643" s="244" t="n"/>
    </row>
    <row r="3644" ht="15" customHeight="1" s="283">
      <c r="A3644" s="109" t="n"/>
      <c r="B3644" s="222" t="n"/>
      <c r="C3644" s="244" t="n"/>
      <c r="D3644" s="244" t="n"/>
      <c r="E3644" s="244" t="n"/>
      <c r="F3644" s="244" t="n"/>
      <c r="G3644" s="244" t="n"/>
      <c r="H3644" s="244" t="n"/>
      <c r="I3644" s="267" t="n"/>
      <c r="J3644" s="268" t="n"/>
      <c r="K3644" s="244" t="n"/>
      <c r="L3644" s="244" t="n"/>
      <c r="M3644" s="259" t="n"/>
      <c r="N3644" s="244" t="n"/>
      <c r="O3644" s="244" t="n"/>
      <c r="P3644" s="244" t="n"/>
      <c r="Q3644" s="244" t="n"/>
      <c r="R3644" s="244" t="n"/>
      <c r="S3644" s="223" t="n"/>
      <c r="T3644" s="244" t="n"/>
      <c r="U3644" s="246" t="n"/>
      <c r="V3644" s="244" t="n"/>
      <c r="W3644" s="244" t="n"/>
      <c r="X3644" s="244" t="n"/>
      <c r="Y3644" s="269" t="n"/>
      <c r="Z3644" s="270" t="n"/>
      <c r="AA3644" s="241" t="n"/>
      <c r="AB3644" s="244" t="n"/>
    </row>
    <row r="3645" ht="15" customHeight="1" s="283">
      <c r="A3645" s="109" t="n"/>
      <c r="B3645" s="222" t="n"/>
      <c r="C3645" s="244" t="n"/>
      <c r="D3645" s="244" t="n"/>
      <c r="E3645" s="244" t="n"/>
      <c r="F3645" s="244" t="n"/>
      <c r="G3645" s="244" t="n"/>
      <c r="H3645" s="244" t="n"/>
      <c r="I3645" s="267" t="n"/>
      <c r="J3645" s="268" t="n"/>
      <c r="K3645" s="244" t="n"/>
      <c r="L3645" s="244" t="n"/>
      <c r="M3645" s="259" t="n"/>
      <c r="N3645" s="244" t="n"/>
      <c r="O3645" s="244" t="n"/>
      <c r="P3645" s="244" t="n"/>
      <c r="Q3645" s="244" t="n"/>
      <c r="R3645" s="244" t="n"/>
      <c r="S3645" s="223" t="n"/>
      <c r="T3645" s="244" t="n"/>
      <c r="U3645" s="246" t="n"/>
      <c r="V3645" s="244" t="n"/>
      <c r="W3645" s="244" t="n"/>
      <c r="X3645" s="244" t="n"/>
      <c r="Y3645" s="269" t="n"/>
      <c r="Z3645" s="270" t="n"/>
      <c r="AA3645" s="241" t="n"/>
      <c r="AB3645" s="244" t="n"/>
    </row>
    <row r="3646" ht="15" customHeight="1" s="283">
      <c r="A3646" s="109" t="n"/>
      <c r="B3646" s="222" t="n"/>
      <c r="C3646" s="244" t="n"/>
      <c r="D3646" s="244" t="n"/>
      <c r="E3646" s="244" t="n"/>
      <c r="F3646" s="244" t="n"/>
      <c r="G3646" s="244" t="n"/>
      <c r="H3646" s="244" t="n"/>
      <c r="I3646" s="267" t="n"/>
      <c r="J3646" s="268" t="n"/>
      <c r="K3646" s="244" t="n"/>
      <c r="L3646" s="244" t="n"/>
      <c r="M3646" s="259" t="n"/>
      <c r="N3646" s="244" t="n"/>
      <c r="O3646" s="244" t="n"/>
      <c r="P3646" s="244" t="n"/>
      <c r="Q3646" s="244" t="n"/>
      <c r="R3646" s="244" t="n"/>
      <c r="S3646" s="223" t="n"/>
      <c r="T3646" s="244" t="n"/>
      <c r="U3646" s="246" t="n"/>
      <c r="V3646" s="244" t="n"/>
      <c r="W3646" s="244" t="n"/>
      <c r="X3646" s="244" t="n"/>
      <c r="Y3646" s="269" t="n"/>
      <c r="Z3646" s="270" t="n"/>
      <c r="AA3646" s="241" t="n"/>
      <c r="AB3646" s="244" t="n"/>
    </row>
    <row r="3647" ht="15" customHeight="1" s="283">
      <c r="A3647" s="109" t="n"/>
      <c r="B3647" s="222" t="n"/>
      <c r="C3647" s="244" t="n"/>
      <c r="D3647" s="244" t="n"/>
      <c r="E3647" s="244" t="n"/>
      <c r="F3647" s="244" t="n"/>
      <c r="G3647" s="244" t="n"/>
      <c r="H3647" s="244" t="n"/>
      <c r="I3647" s="267" t="n"/>
      <c r="J3647" s="268" t="n"/>
      <c r="K3647" s="244" t="n"/>
      <c r="L3647" s="244" t="n"/>
      <c r="M3647" s="259" t="n"/>
      <c r="N3647" s="244" t="n"/>
      <c r="O3647" s="244" t="n"/>
      <c r="P3647" s="244" t="n"/>
      <c r="Q3647" s="244" t="n"/>
      <c r="R3647" s="244" t="n"/>
      <c r="S3647" s="223" t="n"/>
      <c r="T3647" s="244" t="n"/>
      <c r="U3647" s="246" t="n"/>
      <c r="V3647" s="244" t="n"/>
      <c r="W3647" s="244" t="n"/>
      <c r="X3647" s="244" t="n"/>
      <c r="Y3647" s="269" t="n"/>
      <c r="Z3647" s="270" t="n"/>
      <c r="AA3647" s="241" t="n"/>
      <c r="AB3647" s="244" t="n"/>
    </row>
    <row r="3648" ht="15" customHeight="1" s="283">
      <c r="A3648" s="109" t="n"/>
      <c r="B3648" s="222" t="n"/>
      <c r="C3648" s="244" t="n"/>
      <c r="D3648" s="244" t="n"/>
      <c r="E3648" s="244" t="n"/>
      <c r="F3648" s="244" t="n"/>
      <c r="G3648" s="244" t="n"/>
      <c r="H3648" s="244" t="n"/>
      <c r="I3648" s="267" t="n"/>
      <c r="J3648" s="268" t="n"/>
      <c r="K3648" s="244" t="n"/>
      <c r="L3648" s="244" t="n"/>
      <c r="M3648" s="259" t="n"/>
      <c r="N3648" s="244" t="n"/>
      <c r="O3648" s="244" t="n"/>
      <c r="P3648" s="244" t="n"/>
      <c r="Q3648" s="244" t="n"/>
      <c r="R3648" s="244" t="n"/>
      <c r="S3648" s="223" t="n"/>
      <c r="T3648" s="244" t="n"/>
      <c r="U3648" s="246" t="n"/>
      <c r="V3648" s="244" t="n"/>
      <c r="W3648" s="244" t="n"/>
      <c r="X3648" s="244" t="n"/>
      <c r="Y3648" s="269" t="n"/>
      <c r="Z3648" s="270" t="n"/>
      <c r="AA3648" s="241" t="n"/>
      <c r="AB3648" s="244" t="n"/>
    </row>
    <row r="3649" ht="15" customHeight="1" s="283">
      <c r="A3649" s="109" t="n"/>
      <c r="B3649" s="222" t="n"/>
      <c r="C3649" s="244" t="n"/>
      <c r="D3649" s="244" t="n"/>
      <c r="E3649" s="244" t="n"/>
      <c r="F3649" s="244" t="n"/>
      <c r="G3649" s="244" t="n"/>
      <c r="H3649" s="244" t="n"/>
      <c r="I3649" s="267" t="n"/>
      <c r="J3649" s="268" t="n"/>
      <c r="K3649" s="244" t="n"/>
      <c r="L3649" s="244" t="n"/>
      <c r="M3649" s="259" t="n"/>
      <c r="N3649" s="244" t="n"/>
      <c r="O3649" s="244" t="n"/>
      <c r="P3649" s="244" t="n"/>
      <c r="Q3649" s="244" t="n"/>
      <c r="R3649" s="244" t="n"/>
      <c r="S3649" s="223" t="n"/>
      <c r="T3649" s="244" t="n"/>
      <c r="U3649" s="246" t="n"/>
      <c r="V3649" s="244" t="n"/>
      <c r="W3649" s="244" t="n"/>
      <c r="X3649" s="244" t="n"/>
      <c r="Y3649" s="269" t="n"/>
      <c r="Z3649" s="270" t="n"/>
      <c r="AA3649" s="241" t="n"/>
      <c r="AB3649" s="244" t="n"/>
    </row>
    <row r="3650" ht="15" customHeight="1" s="283">
      <c r="A3650" s="109" t="n"/>
      <c r="B3650" s="222" t="n"/>
      <c r="C3650" s="244" t="n"/>
      <c r="D3650" s="244" t="n"/>
      <c r="E3650" s="244" t="n"/>
      <c r="F3650" s="244" t="n"/>
      <c r="G3650" s="244" t="n"/>
      <c r="H3650" s="244" t="n"/>
      <c r="I3650" s="267" t="n"/>
      <c r="J3650" s="268" t="n"/>
      <c r="K3650" s="244" t="n"/>
      <c r="L3650" s="244" t="n"/>
      <c r="M3650" s="259" t="n"/>
      <c r="N3650" s="244" t="n"/>
      <c r="O3650" s="244" t="n"/>
      <c r="P3650" s="244" t="n"/>
      <c r="Q3650" s="244" t="n"/>
      <c r="R3650" s="244" t="n"/>
      <c r="S3650" s="223" t="n"/>
      <c r="T3650" s="244" t="n"/>
      <c r="U3650" s="246" t="n"/>
      <c r="V3650" s="244" t="n"/>
      <c r="W3650" s="244" t="n"/>
      <c r="X3650" s="244" t="n"/>
      <c r="Y3650" s="269" t="n"/>
      <c r="Z3650" s="270" t="n"/>
      <c r="AA3650" s="241" t="n"/>
      <c r="AB3650" s="244" t="n"/>
    </row>
    <row r="3651" ht="15" customHeight="1" s="283">
      <c r="A3651" s="109" t="n"/>
      <c r="B3651" s="222" t="n"/>
      <c r="C3651" s="244" t="n"/>
      <c r="D3651" s="244" t="n"/>
      <c r="E3651" s="244" t="n"/>
      <c r="F3651" s="244" t="n"/>
      <c r="G3651" s="244" t="n"/>
      <c r="H3651" s="244" t="n"/>
      <c r="I3651" s="267" t="n"/>
      <c r="J3651" s="268" t="n"/>
      <c r="K3651" s="244" t="n"/>
      <c r="L3651" s="244" t="n"/>
      <c r="M3651" s="259" t="n"/>
      <c r="N3651" s="244" t="n"/>
      <c r="O3651" s="244" t="n"/>
      <c r="P3651" s="244" t="n"/>
      <c r="Q3651" s="244" t="n"/>
      <c r="R3651" s="244" t="n"/>
      <c r="S3651" s="223" t="n"/>
      <c r="T3651" s="244" t="n"/>
      <c r="U3651" s="246" t="n"/>
      <c r="V3651" s="244" t="n"/>
      <c r="W3651" s="244" t="n"/>
      <c r="X3651" s="244" t="n"/>
      <c r="Y3651" s="269" t="n"/>
      <c r="Z3651" s="270" t="n"/>
      <c r="AA3651" s="241" t="n"/>
      <c r="AB3651" s="244" t="n"/>
    </row>
    <row r="3652" ht="15" customHeight="1" s="283">
      <c r="A3652" s="109" t="n"/>
      <c r="B3652" s="222" t="n"/>
      <c r="C3652" s="244" t="n"/>
      <c r="D3652" s="244" t="n"/>
      <c r="E3652" s="244" t="n"/>
      <c r="F3652" s="244" t="n"/>
      <c r="G3652" s="244" t="n"/>
      <c r="H3652" s="244" t="n"/>
      <c r="I3652" s="267" t="n"/>
      <c r="J3652" s="268" t="n"/>
      <c r="K3652" s="244" t="n"/>
      <c r="L3652" s="244" t="n"/>
      <c r="M3652" s="259" t="n"/>
      <c r="N3652" s="244" t="n"/>
      <c r="O3652" s="244" t="n"/>
      <c r="P3652" s="244" t="n"/>
      <c r="Q3652" s="244" t="n"/>
      <c r="R3652" s="244" t="n"/>
      <c r="S3652" s="223" t="n"/>
      <c r="T3652" s="244" t="n"/>
      <c r="U3652" s="246" t="n"/>
      <c r="V3652" s="244" t="n"/>
      <c r="W3652" s="244" t="n"/>
      <c r="X3652" s="244" t="n"/>
      <c r="Y3652" s="269" t="n"/>
      <c r="Z3652" s="270" t="n"/>
      <c r="AA3652" s="241" t="n"/>
      <c r="AB3652" s="244" t="n"/>
    </row>
    <row r="3653" ht="15" customHeight="1" s="283">
      <c r="A3653" s="109" t="n"/>
      <c r="B3653" s="222" t="n"/>
      <c r="C3653" s="244" t="n"/>
      <c r="D3653" s="244" t="n"/>
      <c r="E3653" s="244" t="n"/>
      <c r="F3653" s="244" t="n"/>
      <c r="G3653" s="244" t="n"/>
      <c r="H3653" s="244" t="n"/>
      <c r="I3653" s="267" t="n"/>
      <c r="J3653" s="268" t="n"/>
      <c r="K3653" s="244" t="n"/>
      <c r="L3653" s="244" t="n"/>
      <c r="M3653" s="259" t="n"/>
      <c r="N3653" s="244" t="n"/>
      <c r="O3653" s="244" t="n"/>
      <c r="P3653" s="244" t="n"/>
      <c r="Q3653" s="244" t="n"/>
      <c r="R3653" s="244" t="n"/>
      <c r="S3653" s="223" t="n"/>
      <c r="T3653" s="244" t="n"/>
      <c r="U3653" s="246" t="n"/>
      <c r="V3653" s="244" t="n"/>
      <c r="W3653" s="244" t="n"/>
      <c r="X3653" s="244" t="n"/>
      <c r="Y3653" s="269" t="n"/>
      <c r="Z3653" s="270" t="n"/>
      <c r="AA3653" s="241" t="n"/>
      <c r="AB3653" s="244" t="n"/>
    </row>
    <row r="3654" ht="15" customHeight="1" s="283">
      <c r="A3654" s="109" t="n"/>
      <c r="B3654" s="222" t="n"/>
      <c r="C3654" s="244" t="n"/>
      <c r="D3654" s="244" t="n"/>
      <c r="E3654" s="244" t="n"/>
      <c r="F3654" s="244" t="n"/>
      <c r="G3654" s="244" t="n"/>
      <c r="H3654" s="244" t="n"/>
      <c r="I3654" s="267" t="n"/>
      <c r="J3654" s="268" t="n"/>
      <c r="K3654" s="244" t="n"/>
      <c r="L3654" s="244" t="n"/>
      <c r="M3654" s="259" t="n"/>
      <c r="N3654" s="244" t="n"/>
      <c r="O3654" s="244" t="n"/>
      <c r="P3654" s="244" t="n"/>
      <c r="Q3654" s="244" t="n"/>
      <c r="R3654" s="244" t="n"/>
      <c r="S3654" s="223" t="n"/>
      <c r="T3654" s="244" t="n"/>
      <c r="U3654" s="246" t="n"/>
      <c r="V3654" s="244" t="n"/>
      <c r="W3654" s="244" t="n"/>
      <c r="X3654" s="244" t="n"/>
      <c r="Y3654" s="269" t="n"/>
      <c r="Z3654" s="270" t="n"/>
      <c r="AA3654" s="241" t="n"/>
      <c r="AB3654" s="244" t="n"/>
    </row>
    <row r="3655" ht="15" customHeight="1" s="283">
      <c r="A3655" s="109" t="n"/>
      <c r="B3655" s="222" t="n"/>
      <c r="C3655" s="244" t="n"/>
      <c r="D3655" s="244" t="n"/>
      <c r="E3655" s="244" t="n"/>
      <c r="F3655" s="244" t="n"/>
      <c r="G3655" s="244" t="n"/>
      <c r="H3655" s="244" t="n"/>
      <c r="I3655" s="267" t="n"/>
      <c r="J3655" s="268" t="n"/>
      <c r="K3655" s="244" t="n"/>
      <c r="L3655" s="244" t="n"/>
      <c r="M3655" s="259" t="n"/>
      <c r="N3655" s="244" t="n"/>
      <c r="O3655" s="244" t="n"/>
      <c r="P3655" s="244" t="n"/>
      <c r="Q3655" s="244" t="n"/>
      <c r="R3655" s="244" t="n"/>
      <c r="S3655" s="223" t="n"/>
      <c r="T3655" s="244" t="n"/>
      <c r="U3655" s="246" t="n"/>
      <c r="V3655" s="244" t="n"/>
      <c r="W3655" s="244" t="n"/>
      <c r="X3655" s="244" t="n"/>
      <c r="Y3655" s="269" t="n"/>
      <c r="Z3655" s="270" t="n"/>
      <c r="AA3655" s="241" t="n"/>
      <c r="AB3655" s="244" t="n"/>
    </row>
    <row r="3656" ht="15" customHeight="1" s="283">
      <c r="A3656" s="109" t="n"/>
      <c r="B3656" s="222" t="n"/>
      <c r="C3656" s="244" t="n"/>
      <c r="D3656" s="244" t="n"/>
      <c r="E3656" s="244" t="n"/>
      <c r="F3656" s="244" t="n"/>
      <c r="G3656" s="244" t="n"/>
      <c r="H3656" s="244" t="n"/>
      <c r="I3656" s="267" t="n"/>
      <c r="J3656" s="268" t="n"/>
      <c r="K3656" s="244" t="n"/>
      <c r="L3656" s="244" t="n"/>
      <c r="M3656" s="259" t="n"/>
      <c r="N3656" s="244" t="n"/>
      <c r="O3656" s="244" t="n"/>
      <c r="P3656" s="244" t="n"/>
      <c r="Q3656" s="244" t="n"/>
      <c r="R3656" s="244" t="n"/>
      <c r="S3656" s="223" t="n"/>
      <c r="T3656" s="244" t="n"/>
      <c r="U3656" s="246" t="n"/>
      <c r="V3656" s="244" t="n"/>
      <c r="W3656" s="244" t="n"/>
      <c r="X3656" s="244" t="n"/>
      <c r="Y3656" s="269" t="n"/>
      <c r="Z3656" s="270" t="n"/>
      <c r="AA3656" s="241" t="n"/>
      <c r="AB3656" s="244" t="n"/>
    </row>
    <row r="3657" ht="15" customHeight="1" s="283">
      <c r="A3657" s="109" t="n"/>
      <c r="B3657" s="222" t="n"/>
      <c r="C3657" s="244" t="n"/>
      <c r="D3657" s="244" t="n"/>
      <c r="E3657" s="244" t="n"/>
      <c r="F3657" s="244" t="n"/>
      <c r="G3657" s="244" t="n"/>
      <c r="H3657" s="244" t="n"/>
      <c r="I3657" s="267" t="n"/>
      <c r="J3657" s="268" t="n"/>
      <c r="K3657" s="244" t="n"/>
      <c r="L3657" s="244" t="n"/>
      <c r="M3657" s="259" t="n"/>
      <c r="N3657" s="244" t="n"/>
      <c r="O3657" s="244" t="n"/>
      <c r="P3657" s="244" t="n"/>
      <c r="Q3657" s="244" t="n"/>
      <c r="R3657" s="244" t="n"/>
      <c r="S3657" s="223" t="n"/>
      <c r="T3657" s="244" t="n"/>
      <c r="U3657" s="246" t="n"/>
      <c r="V3657" s="244" t="n"/>
      <c r="W3657" s="244" t="n"/>
      <c r="X3657" s="244" t="n"/>
      <c r="Y3657" s="269" t="n"/>
      <c r="Z3657" s="270" t="n"/>
      <c r="AA3657" s="241" t="n"/>
      <c r="AB3657" s="244" t="n"/>
    </row>
    <row r="3658" ht="15" customHeight="1" s="283">
      <c r="A3658" s="109" t="n"/>
      <c r="B3658" s="222" t="n"/>
      <c r="C3658" s="244" t="n"/>
      <c r="D3658" s="244" t="n"/>
      <c r="E3658" s="244" t="n"/>
      <c r="F3658" s="244" t="n"/>
      <c r="G3658" s="244" t="n"/>
      <c r="H3658" s="244" t="n"/>
      <c r="I3658" s="267" t="n"/>
      <c r="J3658" s="268" t="n"/>
      <c r="K3658" s="244" t="n"/>
      <c r="L3658" s="244" t="n"/>
      <c r="M3658" s="259" t="n"/>
      <c r="N3658" s="244" t="n"/>
      <c r="O3658" s="244" t="n"/>
      <c r="P3658" s="244" t="n"/>
      <c r="Q3658" s="244" t="n"/>
      <c r="R3658" s="244" t="n"/>
      <c r="S3658" s="223" t="n"/>
      <c r="T3658" s="244" t="n"/>
      <c r="U3658" s="246" t="n"/>
      <c r="V3658" s="244" t="n"/>
      <c r="W3658" s="244" t="n"/>
      <c r="X3658" s="244" t="n"/>
      <c r="Y3658" s="269" t="n"/>
      <c r="Z3658" s="270" t="n"/>
      <c r="AA3658" s="241" t="n"/>
      <c r="AB3658" s="244" t="n"/>
    </row>
    <row r="3659" ht="15" customHeight="1" s="283">
      <c r="A3659" s="109" t="n"/>
      <c r="B3659" s="222" t="n"/>
      <c r="C3659" s="244" t="n"/>
      <c r="D3659" s="244" t="n"/>
      <c r="E3659" s="244" t="n"/>
      <c r="F3659" s="244" t="n"/>
      <c r="G3659" s="244" t="n"/>
      <c r="H3659" s="244" t="n"/>
      <c r="I3659" s="267" t="n"/>
      <c r="J3659" s="268" t="n"/>
      <c r="K3659" s="244" t="n"/>
      <c r="L3659" s="244" t="n"/>
      <c r="M3659" s="259" t="n"/>
      <c r="N3659" s="244" t="n"/>
      <c r="O3659" s="244" t="n"/>
      <c r="P3659" s="244" t="n"/>
      <c r="Q3659" s="244" t="n"/>
      <c r="R3659" s="244" t="n"/>
      <c r="S3659" s="223" t="n"/>
      <c r="T3659" s="244" t="n"/>
      <c r="U3659" s="246" t="n"/>
      <c r="V3659" s="244" t="n"/>
      <c r="W3659" s="244" t="n"/>
      <c r="X3659" s="244" t="n"/>
      <c r="Y3659" s="269" t="n"/>
      <c r="Z3659" s="270" t="n"/>
      <c r="AA3659" s="241" t="n"/>
      <c r="AB3659" s="244" t="n"/>
    </row>
    <row r="3660" ht="15" customHeight="1" s="283">
      <c r="A3660" s="109" t="n"/>
      <c r="B3660" s="222" t="n"/>
      <c r="C3660" s="244" t="n"/>
      <c r="D3660" s="244" t="n"/>
      <c r="E3660" s="244" t="n"/>
      <c r="F3660" s="244" t="n"/>
      <c r="G3660" s="244" t="n"/>
      <c r="H3660" s="244" t="n"/>
      <c r="I3660" s="267" t="n"/>
      <c r="J3660" s="268" t="n"/>
      <c r="K3660" s="244" t="n"/>
      <c r="L3660" s="244" t="n"/>
      <c r="M3660" s="259" t="n"/>
      <c r="N3660" s="244" t="n"/>
      <c r="O3660" s="244" t="n"/>
      <c r="P3660" s="244" t="n"/>
      <c r="Q3660" s="244" t="n"/>
      <c r="R3660" s="244" t="n"/>
      <c r="S3660" s="223" t="n"/>
      <c r="T3660" s="244" t="n"/>
      <c r="U3660" s="246" t="n"/>
      <c r="V3660" s="244" t="n"/>
      <c r="W3660" s="244" t="n"/>
      <c r="X3660" s="244" t="n"/>
      <c r="Y3660" s="269" t="n"/>
      <c r="Z3660" s="270" t="n"/>
      <c r="AA3660" s="241" t="n"/>
      <c r="AB3660" s="244" t="n"/>
    </row>
    <row r="3661" ht="15" customHeight="1" s="283">
      <c r="A3661" s="109" t="n"/>
      <c r="B3661" s="222" t="n"/>
      <c r="C3661" s="244" t="n"/>
      <c r="D3661" s="244" t="n"/>
      <c r="E3661" s="244" t="n"/>
      <c r="F3661" s="244" t="n"/>
      <c r="G3661" s="244" t="n"/>
      <c r="H3661" s="244" t="n"/>
      <c r="I3661" s="267" t="n"/>
      <c r="J3661" s="268" t="n"/>
      <c r="K3661" s="244" t="n"/>
      <c r="L3661" s="244" t="n"/>
      <c r="M3661" s="259" t="n"/>
      <c r="N3661" s="244" t="n"/>
      <c r="O3661" s="244" t="n"/>
      <c r="P3661" s="244" t="n"/>
      <c r="Q3661" s="244" t="n"/>
      <c r="R3661" s="244" t="n"/>
      <c r="S3661" s="223" t="n"/>
      <c r="T3661" s="244" t="n"/>
      <c r="U3661" s="246" t="n"/>
      <c r="V3661" s="244" t="n"/>
      <c r="W3661" s="244" t="n"/>
      <c r="X3661" s="244" t="n"/>
      <c r="Y3661" s="269" t="n"/>
      <c r="Z3661" s="270" t="n"/>
      <c r="AA3661" s="241" t="n"/>
      <c r="AB3661" s="244" t="n"/>
    </row>
    <row r="3662" ht="15" customHeight="1" s="283">
      <c r="A3662" s="109" t="n"/>
      <c r="B3662" s="222" t="n"/>
      <c r="C3662" s="244" t="n"/>
      <c r="D3662" s="244" t="n"/>
      <c r="E3662" s="244" t="n"/>
      <c r="F3662" s="244" t="n"/>
      <c r="G3662" s="244" t="n"/>
      <c r="H3662" s="244" t="n"/>
      <c r="I3662" s="267" t="n"/>
      <c r="J3662" s="268" t="n"/>
      <c r="K3662" s="244" t="n"/>
      <c r="L3662" s="244" t="n"/>
      <c r="M3662" s="259" t="n"/>
      <c r="N3662" s="244" t="n"/>
      <c r="O3662" s="244" t="n"/>
      <c r="P3662" s="244" t="n"/>
      <c r="Q3662" s="244" t="n"/>
      <c r="R3662" s="244" t="n"/>
      <c r="S3662" s="223" t="n"/>
      <c r="T3662" s="244" t="n"/>
      <c r="U3662" s="246" t="n"/>
      <c r="V3662" s="244" t="n"/>
      <c r="W3662" s="244" t="n"/>
      <c r="X3662" s="244" t="n"/>
      <c r="Y3662" s="269" t="n"/>
      <c r="Z3662" s="270" t="n"/>
      <c r="AA3662" s="241" t="n"/>
      <c r="AB3662" s="244" t="n"/>
    </row>
    <row r="3663" ht="15" customHeight="1" s="283">
      <c r="A3663" s="109" t="n"/>
      <c r="B3663" s="222" t="n"/>
      <c r="C3663" s="244" t="n"/>
      <c r="D3663" s="244" t="n"/>
      <c r="E3663" s="244" t="n"/>
      <c r="F3663" s="244" t="n"/>
      <c r="G3663" s="244" t="n"/>
      <c r="H3663" s="244" t="n"/>
      <c r="I3663" s="267" t="n"/>
      <c r="J3663" s="268" t="n"/>
      <c r="K3663" s="244" t="n"/>
      <c r="L3663" s="244" t="n"/>
      <c r="M3663" s="259" t="n"/>
      <c r="N3663" s="244" t="n"/>
      <c r="O3663" s="244" t="n"/>
      <c r="P3663" s="244" t="n"/>
      <c r="Q3663" s="244" t="n"/>
      <c r="R3663" s="244" t="n"/>
      <c r="S3663" s="223" t="n"/>
      <c r="T3663" s="244" t="n"/>
      <c r="U3663" s="246" t="n"/>
      <c r="V3663" s="244" t="n"/>
      <c r="W3663" s="244" t="n"/>
      <c r="X3663" s="244" t="n"/>
      <c r="Y3663" s="269" t="n"/>
      <c r="Z3663" s="270" t="n"/>
      <c r="AA3663" s="241" t="n"/>
      <c r="AB3663" s="244" t="n"/>
    </row>
    <row r="3664" ht="15" customHeight="1" s="283">
      <c r="A3664" s="109" t="n"/>
      <c r="B3664" s="222" t="n"/>
      <c r="C3664" s="244" t="n"/>
      <c r="D3664" s="244" t="n"/>
      <c r="E3664" s="244" t="n"/>
      <c r="F3664" s="244" t="n"/>
      <c r="G3664" s="244" t="n"/>
      <c r="H3664" s="244" t="n"/>
      <c r="I3664" s="267" t="n"/>
      <c r="J3664" s="268" t="n"/>
      <c r="K3664" s="244" t="n"/>
      <c r="L3664" s="244" t="n"/>
      <c r="M3664" s="259" t="n"/>
      <c r="N3664" s="244" t="n"/>
      <c r="O3664" s="244" t="n"/>
      <c r="P3664" s="244" t="n"/>
      <c r="Q3664" s="244" t="n"/>
      <c r="R3664" s="244" t="n"/>
      <c r="S3664" s="223" t="n"/>
      <c r="T3664" s="244" t="n"/>
      <c r="U3664" s="246" t="n"/>
      <c r="V3664" s="244" t="n"/>
      <c r="W3664" s="244" t="n"/>
      <c r="X3664" s="244" t="n"/>
      <c r="Y3664" s="269" t="n"/>
      <c r="Z3664" s="270" t="n"/>
      <c r="AA3664" s="241" t="n"/>
      <c r="AB3664" s="244" t="n"/>
    </row>
    <row r="3665" ht="15" customHeight="1" s="283">
      <c r="A3665" s="109" t="n"/>
      <c r="B3665" s="222" t="n"/>
      <c r="C3665" s="244" t="n"/>
      <c r="D3665" s="244" t="n"/>
      <c r="E3665" s="244" t="n"/>
      <c r="F3665" s="244" t="n"/>
      <c r="G3665" s="244" t="n"/>
      <c r="H3665" s="244" t="n"/>
      <c r="I3665" s="267" t="n"/>
      <c r="J3665" s="268" t="n"/>
      <c r="K3665" s="244" t="n"/>
      <c r="L3665" s="244" t="n"/>
      <c r="M3665" s="259" t="n"/>
      <c r="N3665" s="244" t="n"/>
      <c r="O3665" s="244" t="n"/>
      <c r="P3665" s="244" t="n"/>
      <c r="Q3665" s="244" t="n"/>
      <c r="R3665" s="244" t="n"/>
      <c r="S3665" s="223" t="n"/>
      <c r="T3665" s="244" t="n"/>
      <c r="U3665" s="246" t="n"/>
      <c r="V3665" s="244" t="n"/>
      <c r="W3665" s="244" t="n"/>
      <c r="X3665" s="244" t="n"/>
      <c r="Y3665" s="269" t="n"/>
      <c r="Z3665" s="270" t="n"/>
      <c r="AA3665" s="241" t="n"/>
      <c r="AB3665" s="244" t="n"/>
    </row>
    <row r="3666" ht="15" customHeight="1" s="283">
      <c r="A3666" s="109" t="n"/>
      <c r="B3666" s="222" t="n"/>
      <c r="C3666" s="244" t="n"/>
      <c r="D3666" s="244" t="n"/>
      <c r="E3666" s="244" t="n"/>
      <c r="F3666" s="244" t="n"/>
      <c r="G3666" s="244" t="n"/>
      <c r="H3666" s="244" t="n"/>
      <c r="I3666" s="267" t="n"/>
      <c r="J3666" s="268" t="n"/>
      <c r="K3666" s="244" t="n"/>
      <c r="L3666" s="244" t="n"/>
      <c r="M3666" s="259" t="n"/>
      <c r="N3666" s="244" t="n"/>
      <c r="O3666" s="244" t="n"/>
      <c r="P3666" s="244" t="n"/>
      <c r="Q3666" s="244" t="n"/>
      <c r="R3666" s="244" t="n"/>
      <c r="S3666" s="223" t="n"/>
      <c r="T3666" s="244" t="n"/>
      <c r="U3666" s="246" t="n"/>
      <c r="V3666" s="244" t="n"/>
      <c r="W3666" s="244" t="n"/>
      <c r="X3666" s="244" t="n"/>
      <c r="Y3666" s="269" t="n"/>
      <c r="Z3666" s="270" t="n"/>
      <c r="AA3666" s="241" t="n"/>
      <c r="AB3666" s="244" t="n"/>
    </row>
    <row r="3667" ht="15" customHeight="1" s="283">
      <c r="A3667" s="109" t="n"/>
      <c r="B3667" s="222" t="n"/>
      <c r="C3667" s="244" t="n"/>
      <c r="D3667" s="244" t="n"/>
      <c r="E3667" s="244" t="n"/>
      <c r="F3667" s="244" t="n"/>
      <c r="G3667" s="244" t="n"/>
      <c r="H3667" s="244" t="n"/>
      <c r="I3667" s="267" t="n"/>
      <c r="J3667" s="268" t="n"/>
      <c r="K3667" s="244" t="n"/>
      <c r="L3667" s="244" t="n"/>
      <c r="M3667" s="259" t="n"/>
      <c r="N3667" s="244" t="n"/>
      <c r="O3667" s="244" t="n"/>
      <c r="P3667" s="244" t="n"/>
      <c r="Q3667" s="244" t="n"/>
      <c r="R3667" s="244" t="n"/>
      <c r="S3667" s="223" t="n"/>
      <c r="T3667" s="244" t="n"/>
      <c r="U3667" s="246" t="n"/>
      <c r="V3667" s="244" t="n"/>
      <c r="W3667" s="244" t="n"/>
      <c r="X3667" s="244" t="n"/>
      <c r="Y3667" s="269" t="n"/>
      <c r="Z3667" s="270" t="n"/>
      <c r="AA3667" s="241" t="n"/>
      <c r="AB3667" s="244" t="n"/>
    </row>
    <row r="3668" ht="15" customHeight="1" s="283">
      <c r="A3668" s="109" t="n"/>
      <c r="B3668" s="222" t="n"/>
      <c r="C3668" s="244" t="n"/>
      <c r="D3668" s="244" t="n"/>
      <c r="E3668" s="244" t="n"/>
      <c r="F3668" s="244" t="n"/>
      <c r="G3668" s="244" t="n"/>
      <c r="H3668" s="244" t="n"/>
      <c r="I3668" s="267" t="n"/>
      <c r="J3668" s="268" t="n"/>
      <c r="K3668" s="244" t="n"/>
      <c r="L3668" s="244" t="n"/>
      <c r="M3668" s="259" t="n"/>
      <c r="N3668" s="244" t="n"/>
      <c r="O3668" s="244" t="n"/>
      <c r="P3668" s="244" t="n"/>
      <c r="Q3668" s="244" t="n"/>
      <c r="R3668" s="244" t="n"/>
      <c r="S3668" s="223" t="n"/>
      <c r="T3668" s="244" t="n"/>
      <c r="U3668" s="246" t="n"/>
      <c r="V3668" s="244" t="n"/>
      <c r="W3668" s="244" t="n"/>
      <c r="X3668" s="244" t="n"/>
      <c r="Y3668" s="269" t="n"/>
      <c r="Z3668" s="270" t="n"/>
      <c r="AA3668" s="241" t="n"/>
      <c r="AB3668" s="244" t="n"/>
    </row>
    <row r="3669" ht="15" customHeight="1" s="283">
      <c r="A3669" s="109" t="n"/>
      <c r="B3669" s="222" t="n"/>
      <c r="C3669" s="244" t="n"/>
      <c r="D3669" s="244" t="n"/>
      <c r="E3669" s="244" t="n"/>
      <c r="F3669" s="244" t="n"/>
      <c r="G3669" s="244" t="n"/>
      <c r="H3669" s="244" t="n"/>
      <c r="I3669" s="267" t="n"/>
      <c r="J3669" s="268" t="n"/>
      <c r="K3669" s="244" t="n"/>
      <c r="L3669" s="244" t="n"/>
      <c r="M3669" s="259" t="n"/>
      <c r="N3669" s="244" t="n"/>
      <c r="O3669" s="244" t="n"/>
      <c r="P3669" s="244" t="n"/>
      <c r="Q3669" s="244" t="n"/>
      <c r="R3669" s="244" t="n"/>
      <c r="S3669" s="223" t="n"/>
      <c r="T3669" s="244" t="n"/>
      <c r="U3669" s="246" t="n"/>
      <c r="V3669" s="244" t="n"/>
      <c r="W3669" s="244" t="n"/>
      <c r="X3669" s="244" t="n"/>
      <c r="Y3669" s="269" t="n"/>
      <c r="Z3669" s="270" t="n"/>
      <c r="AA3669" s="241" t="n"/>
      <c r="AB3669" s="244" t="n"/>
    </row>
    <row r="3670" ht="15" customHeight="1" s="283">
      <c r="A3670" s="109" t="n"/>
      <c r="B3670" s="222" t="n"/>
      <c r="C3670" s="244" t="n"/>
      <c r="D3670" s="244" t="n"/>
      <c r="E3670" s="244" t="n"/>
      <c r="F3670" s="244" t="n"/>
      <c r="G3670" s="244" t="n"/>
      <c r="H3670" s="244" t="n"/>
      <c r="I3670" s="267" t="n"/>
      <c r="J3670" s="268" t="n"/>
      <c r="K3670" s="244" t="n"/>
      <c r="L3670" s="244" t="n"/>
      <c r="M3670" s="259" t="n"/>
      <c r="N3670" s="244" t="n"/>
      <c r="O3670" s="244" t="n"/>
      <c r="P3670" s="244" t="n"/>
      <c r="Q3670" s="244" t="n"/>
      <c r="R3670" s="244" t="n"/>
      <c r="S3670" s="223" t="n"/>
      <c r="T3670" s="244" t="n"/>
      <c r="U3670" s="246" t="n"/>
      <c r="V3670" s="244" t="n"/>
      <c r="W3670" s="244" t="n"/>
      <c r="X3670" s="244" t="n"/>
      <c r="Y3670" s="269" t="n"/>
      <c r="Z3670" s="270" t="n"/>
      <c r="AA3670" s="241" t="n"/>
      <c r="AB3670" s="244" t="n"/>
    </row>
    <row r="3671" ht="15" customHeight="1" s="283">
      <c r="A3671" s="109" t="n"/>
      <c r="B3671" s="222" t="n"/>
      <c r="C3671" s="244" t="n"/>
      <c r="D3671" s="244" t="n"/>
      <c r="E3671" s="244" t="n"/>
      <c r="F3671" s="244" t="n"/>
      <c r="G3671" s="244" t="n"/>
      <c r="H3671" s="244" t="n"/>
      <c r="I3671" s="267" t="n"/>
      <c r="J3671" s="268" t="n"/>
      <c r="K3671" s="244" t="n"/>
      <c r="L3671" s="244" t="n"/>
      <c r="M3671" s="259" t="n"/>
      <c r="N3671" s="244" t="n"/>
      <c r="O3671" s="244" t="n"/>
      <c r="P3671" s="244" t="n"/>
      <c r="Q3671" s="244" t="n"/>
      <c r="R3671" s="244" t="n"/>
      <c r="S3671" s="223" t="n"/>
      <c r="T3671" s="244" t="n"/>
      <c r="U3671" s="246" t="n"/>
      <c r="V3671" s="244" t="n"/>
      <c r="W3671" s="244" t="n"/>
      <c r="X3671" s="244" t="n"/>
      <c r="Y3671" s="269" t="n"/>
      <c r="Z3671" s="270" t="n"/>
      <c r="AA3671" s="241" t="n"/>
      <c r="AB3671" s="244" t="n"/>
    </row>
    <row r="3672" ht="15" customHeight="1" s="283">
      <c r="A3672" s="109" t="n"/>
      <c r="B3672" s="222" t="n"/>
      <c r="C3672" s="244" t="n"/>
      <c r="D3672" s="244" t="n"/>
      <c r="E3672" s="244" t="n"/>
      <c r="F3672" s="244" t="n"/>
      <c r="G3672" s="244" t="n"/>
      <c r="H3672" s="244" t="n"/>
      <c r="I3672" s="267" t="n"/>
      <c r="J3672" s="268" t="n"/>
      <c r="K3672" s="244" t="n"/>
      <c r="L3672" s="244" t="n"/>
      <c r="M3672" s="259" t="n"/>
      <c r="N3672" s="244" t="n"/>
      <c r="O3672" s="244" t="n"/>
      <c r="P3672" s="244" t="n"/>
      <c r="Q3672" s="244" t="n"/>
      <c r="R3672" s="244" t="n"/>
      <c r="S3672" s="223" t="n"/>
      <c r="T3672" s="244" t="n"/>
      <c r="U3672" s="246" t="n"/>
      <c r="V3672" s="244" t="n"/>
      <c r="W3672" s="244" t="n"/>
      <c r="X3672" s="244" t="n"/>
      <c r="Y3672" s="269" t="n"/>
      <c r="Z3672" s="270" t="n"/>
      <c r="AA3672" s="241" t="n"/>
      <c r="AB3672" s="244" t="n"/>
    </row>
    <row r="3673" ht="15" customHeight="1" s="283">
      <c r="A3673" s="109" t="n"/>
      <c r="B3673" s="222" t="n"/>
      <c r="C3673" s="244" t="n"/>
      <c r="D3673" s="244" t="n"/>
      <c r="E3673" s="244" t="n"/>
      <c r="F3673" s="244" t="n"/>
      <c r="G3673" s="244" t="n"/>
      <c r="H3673" s="244" t="n"/>
      <c r="I3673" s="267" t="n"/>
      <c r="J3673" s="268" t="n"/>
      <c r="K3673" s="244" t="n"/>
      <c r="L3673" s="244" t="n"/>
      <c r="M3673" s="259" t="n"/>
      <c r="N3673" s="244" t="n"/>
      <c r="O3673" s="244" t="n"/>
      <c r="P3673" s="244" t="n"/>
      <c r="Q3673" s="244" t="n"/>
      <c r="R3673" s="244" t="n"/>
      <c r="S3673" s="223" t="n"/>
      <c r="T3673" s="244" t="n"/>
      <c r="U3673" s="246" t="n"/>
      <c r="V3673" s="244" t="n"/>
      <c r="W3673" s="244" t="n"/>
      <c r="X3673" s="244" t="n"/>
      <c r="Y3673" s="269" t="n"/>
      <c r="Z3673" s="270" t="n"/>
      <c r="AA3673" s="241" t="n"/>
      <c r="AB3673" s="244" t="n"/>
    </row>
    <row r="3674" ht="15" customHeight="1" s="283">
      <c r="A3674" s="109" t="n"/>
      <c r="B3674" s="222" t="n"/>
      <c r="C3674" s="244" t="n"/>
      <c r="D3674" s="244" t="n"/>
      <c r="E3674" s="244" t="n"/>
      <c r="F3674" s="244" t="n"/>
      <c r="G3674" s="244" t="n"/>
      <c r="H3674" s="244" t="n"/>
      <c r="I3674" s="267" t="n"/>
      <c r="J3674" s="268" t="n"/>
      <c r="K3674" s="244" t="n"/>
      <c r="L3674" s="244" t="n"/>
      <c r="M3674" s="259" t="n"/>
      <c r="N3674" s="244" t="n"/>
      <c r="O3674" s="244" t="n"/>
      <c r="P3674" s="244" t="n"/>
      <c r="Q3674" s="244" t="n"/>
      <c r="R3674" s="244" t="n"/>
      <c r="S3674" s="223" t="n"/>
      <c r="T3674" s="244" t="n"/>
      <c r="U3674" s="246" t="n"/>
      <c r="V3674" s="244" t="n"/>
      <c r="W3674" s="244" t="n"/>
      <c r="X3674" s="244" t="n"/>
      <c r="Y3674" s="269" t="n"/>
      <c r="Z3674" s="270" t="n"/>
      <c r="AA3674" s="241" t="n"/>
      <c r="AB3674" s="244" t="n"/>
    </row>
    <row r="3675" ht="15" customHeight="1" s="283">
      <c r="A3675" s="109" t="n"/>
      <c r="B3675" s="222" t="n"/>
      <c r="C3675" s="244" t="n"/>
      <c r="D3675" s="244" t="n"/>
      <c r="E3675" s="244" t="n"/>
      <c r="F3675" s="244" t="n"/>
      <c r="G3675" s="244" t="n"/>
      <c r="H3675" s="244" t="n"/>
      <c r="I3675" s="267" t="n"/>
      <c r="J3675" s="268" t="n"/>
      <c r="K3675" s="244" t="n"/>
      <c r="L3675" s="244" t="n"/>
      <c r="M3675" s="259" t="n"/>
      <c r="N3675" s="244" t="n"/>
      <c r="O3675" s="244" t="n"/>
      <c r="P3675" s="244" t="n"/>
      <c r="Q3675" s="244" t="n"/>
      <c r="R3675" s="244" t="n"/>
      <c r="S3675" s="223" t="n"/>
      <c r="T3675" s="244" t="n"/>
      <c r="U3675" s="246" t="n"/>
      <c r="V3675" s="244" t="n"/>
      <c r="W3675" s="244" t="n"/>
      <c r="X3675" s="244" t="n"/>
      <c r="Y3675" s="269" t="n"/>
      <c r="Z3675" s="270" t="n"/>
      <c r="AA3675" s="241" t="n"/>
      <c r="AB3675" s="244" t="n"/>
    </row>
    <row r="3676" ht="15" customHeight="1" s="283">
      <c r="A3676" s="109" t="n"/>
      <c r="B3676" s="222" t="n"/>
      <c r="C3676" s="244" t="n"/>
      <c r="D3676" s="244" t="n"/>
      <c r="E3676" s="244" t="n"/>
      <c r="F3676" s="244" t="n"/>
      <c r="G3676" s="244" t="n"/>
      <c r="H3676" s="244" t="n"/>
      <c r="I3676" s="267" t="n"/>
      <c r="J3676" s="268" t="n"/>
      <c r="K3676" s="244" t="n"/>
      <c r="L3676" s="244" t="n"/>
      <c r="M3676" s="259" t="n"/>
      <c r="N3676" s="244" t="n"/>
      <c r="O3676" s="244" t="n"/>
      <c r="P3676" s="244" t="n"/>
      <c r="Q3676" s="244" t="n"/>
      <c r="R3676" s="244" t="n"/>
      <c r="S3676" s="223" t="n"/>
      <c r="T3676" s="244" t="n"/>
      <c r="U3676" s="246" t="n"/>
      <c r="V3676" s="244" t="n"/>
      <c r="W3676" s="244" t="n"/>
      <c r="X3676" s="244" t="n"/>
      <c r="Y3676" s="269" t="n"/>
      <c r="Z3676" s="270" t="n"/>
      <c r="AA3676" s="241" t="n"/>
      <c r="AB3676" s="244" t="n"/>
    </row>
    <row r="3677" ht="15" customHeight="1" s="283">
      <c r="A3677" s="109" t="n"/>
      <c r="B3677" s="222" t="n"/>
      <c r="C3677" s="244" t="n"/>
      <c r="D3677" s="244" t="n"/>
      <c r="E3677" s="244" t="n"/>
      <c r="F3677" s="244" t="n"/>
      <c r="G3677" s="244" t="n"/>
      <c r="H3677" s="244" t="n"/>
      <c r="I3677" s="267" t="n"/>
      <c r="J3677" s="268" t="n"/>
      <c r="K3677" s="244" t="n"/>
      <c r="L3677" s="244" t="n"/>
      <c r="M3677" s="259" t="n"/>
      <c r="N3677" s="244" t="n"/>
      <c r="O3677" s="244" t="n"/>
      <c r="P3677" s="244" t="n"/>
      <c r="Q3677" s="244" t="n"/>
      <c r="R3677" s="244" t="n"/>
      <c r="S3677" s="223" t="n"/>
      <c r="T3677" s="244" t="n"/>
      <c r="U3677" s="246" t="n"/>
      <c r="V3677" s="244" t="n"/>
      <c r="W3677" s="244" t="n"/>
      <c r="X3677" s="244" t="n"/>
      <c r="Y3677" s="269" t="n"/>
      <c r="Z3677" s="270" t="n"/>
      <c r="AA3677" s="241" t="n"/>
      <c r="AB3677" s="244" t="n"/>
    </row>
    <row r="3678" ht="15" customHeight="1" s="283">
      <c r="A3678" s="109" t="n"/>
      <c r="B3678" s="222" t="n"/>
      <c r="C3678" s="244" t="n"/>
      <c r="D3678" s="244" t="n"/>
      <c r="E3678" s="244" t="n"/>
      <c r="F3678" s="244" t="n"/>
      <c r="G3678" s="244" t="n"/>
      <c r="H3678" s="244" t="n"/>
      <c r="I3678" s="267" t="n"/>
      <c r="J3678" s="268" t="n"/>
      <c r="K3678" s="244" t="n"/>
      <c r="L3678" s="244" t="n"/>
      <c r="M3678" s="259" t="n"/>
      <c r="N3678" s="244" t="n"/>
      <c r="O3678" s="244" t="n"/>
      <c r="P3678" s="244" t="n"/>
      <c r="Q3678" s="244" t="n"/>
      <c r="R3678" s="244" t="n"/>
      <c r="S3678" s="223" t="n"/>
      <c r="T3678" s="244" t="n"/>
      <c r="U3678" s="246" t="n"/>
      <c r="V3678" s="244" t="n"/>
      <c r="W3678" s="244" t="n"/>
      <c r="X3678" s="244" t="n"/>
      <c r="Y3678" s="269" t="n"/>
      <c r="Z3678" s="270" t="n"/>
      <c r="AA3678" s="241" t="n"/>
      <c r="AB3678" s="244" t="n"/>
    </row>
    <row r="3679" ht="15" customHeight="1" s="283">
      <c r="A3679" s="109" t="n"/>
      <c r="B3679" s="222" t="n"/>
      <c r="C3679" s="244" t="n"/>
      <c r="D3679" s="244" t="n"/>
      <c r="E3679" s="244" t="n"/>
      <c r="F3679" s="244" t="n"/>
      <c r="G3679" s="244" t="n"/>
      <c r="H3679" s="244" t="n"/>
      <c r="I3679" s="267" t="n"/>
      <c r="J3679" s="268" t="n"/>
      <c r="K3679" s="244" t="n"/>
      <c r="L3679" s="244" t="n"/>
      <c r="M3679" s="259" t="n"/>
      <c r="N3679" s="244" t="n"/>
      <c r="O3679" s="244" t="n"/>
      <c r="P3679" s="244" t="n"/>
      <c r="Q3679" s="244" t="n"/>
      <c r="R3679" s="244" t="n"/>
      <c r="S3679" s="223" t="n"/>
      <c r="T3679" s="244" t="n"/>
      <c r="U3679" s="246" t="n"/>
      <c r="V3679" s="244" t="n"/>
      <c r="W3679" s="244" t="n"/>
      <c r="X3679" s="244" t="n"/>
      <c r="Y3679" s="269" t="n"/>
      <c r="Z3679" s="270" t="n"/>
      <c r="AA3679" s="241" t="n"/>
      <c r="AB3679" s="244" t="n"/>
    </row>
    <row r="3680" ht="15" customHeight="1" s="283">
      <c r="A3680" s="109" t="n"/>
      <c r="B3680" s="222" t="n"/>
      <c r="C3680" s="244" t="n"/>
      <c r="D3680" s="244" t="n"/>
      <c r="E3680" s="244" t="n"/>
      <c r="F3680" s="244" t="n"/>
      <c r="G3680" s="244" t="n"/>
      <c r="H3680" s="244" t="n"/>
      <c r="I3680" s="267" t="n"/>
      <c r="J3680" s="204" t="n"/>
      <c r="K3680" s="244" t="n"/>
      <c r="L3680" s="244" t="n"/>
      <c r="M3680" s="259" t="n"/>
      <c r="N3680" s="244" t="n"/>
      <c r="O3680" s="244" t="n"/>
      <c r="P3680" s="244" t="n"/>
      <c r="Q3680" s="244" t="n"/>
      <c r="R3680" s="244" t="n"/>
      <c r="S3680" s="223" t="n"/>
      <c r="T3680" s="244" t="n"/>
      <c r="U3680" s="246" t="n"/>
      <c r="V3680" s="244" t="n"/>
      <c r="W3680" s="244" t="n"/>
      <c r="X3680" s="244" t="n"/>
      <c r="Y3680" s="269" t="n"/>
      <c r="Z3680" s="270" t="n"/>
      <c r="AA3680" s="241" t="n"/>
      <c r="AB3680" s="244" t="n"/>
    </row>
    <row r="3681" ht="15" customHeight="1" s="283">
      <c r="A3681" s="109" t="n"/>
      <c r="B3681" s="222" t="n"/>
      <c r="C3681" s="244" t="n"/>
      <c r="D3681" s="244" t="n"/>
      <c r="E3681" s="244" t="n"/>
      <c r="F3681" s="244" t="n"/>
      <c r="G3681" s="244" t="n"/>
      <c r="H3681" s="244" t="n"/>
      <c r="I3681" s="267" t="n"/>
      <c r="J3681" s="268" t="n"/>
      <c r="K3681" s="244" t="n"/>
      <c r="L3681" s="244" t="n"/>
      <c r="M3681" s="259" t="n"/>
      <c r="N3681" s="244" t="n"/>
      <c r="O3681" s="244" t="n"/>
      <c r="P3681" s="244" t="n"/>
      <c r="Q3681" s="244" t="n"/>
      <c r="R3681" s="244" t="n"/>
      <c r="S3681" s="223" t="n"/>
      <c r="T3681" s="244" t="n"/>
      <c r="U3681" s="246" t="n"/>
      <c r="V3681" s="244" t="n"/>
      <c r="W3681" s="244" t="n"/>
      <c r="X3681" s="244" t="n"/>
      <c r="Y3681" s="269" t="n"/>
      <c r="Z3681" s="270" t="n"/>
      <c r="AA3681" s="241" t="n"/>
      <c r="AB3681" s="244" t="n"/>
    </row>
    <row r="3682" ht="15" customHeight="1" s="283">
      <c r="A3682" s="109" t="n"/>
      <c r="B3682" s="222" t="n"/>
      <c r="C3682" s="244" t="n"/>
      <c r="D3682" s="244" t="n"/>
      <c r="E3682" s="244" t="n"/>
      <c r="F3682" s="244" t="n"/>
      <c r="G3682" s="244" t="n"/>
      <c r="H3682" s="244" t="n"/>
      <c r="I3682" s="267" t="n"/>
      <c r="J3682" s="204" t="n"/>
      <c r="K3682" s="244" t="n"/>
      <c r="L3682" s="244" t="n"/>
      <c r="M3682" s="259" t="n"/>
      <c r="N3682" s="244" t="n"/>
      <c r="O3682" s="244" t="n"/>
      <c r="P3682" s="244" t="n"/>
      <c r="Q3682" s="244" t="n"/>
      <c r="R3682" s="244" t="n"/>
      <c r="S3682" s="223" t="n"/>
      <c r="T3682" s="244" t="n"/>
      <c r="U3682" s="246" t="n"/>
      <c r="V3682" s="244" t="n"/>
      <c r="W3682" s="244" t="n"/>
      <c r="X3682" s="244" t="n"/>
      <c r="Y3682" s="269" t="n"/>
      <c r="Z3682" s="270" t="n"/>
      <c r="AA3682" s="241" t="n"/>
      <c r="AB3682" s="244" t="n"/>
    </row>
    <row r="3683" ht="15" customHeight="1" s="283">
      <c r="A3683" s="109" t="n"/>
      <c r="B3683" s="222" t="n"/>
      <c r="C3683" s="244" t="n"/>
      <c r="D3683" s="244" t="n"/>
      <c r="E3683" s="244" t="n"/>
      <c r="F3683" s="244" t="n"/>
      <c r="G3683" s="244" t="n"/>
      <c r="H3683" s="244" t="n"/>
      <c r="I3683" s="267" t="n"/>
      <c r="J3683" s="204" t="n"/>
      <c r="K3683" s="244" t="n"/>
      <c r="L3683" s="244" t="n"/>
      <c r="M3683" s="259" t="n"/>
      <c r="N3683" s="244" t="n"/>
      <c r="O3683" s="244" t="n"/>
      <c r="P3683" s="244" t="n"/>
      <c r="Q3683" s="244" t="n"/>
      <c r="R3683" s="244" t="n"/>
      <c r="S3683" s="223" t="n"/>
      <c r="T3683" s="244" t="n"/>
      <c r="U3683" s="246" t="n"/>
      <c r="V3683" s="244" t="n"/>
      <c r="W3683" s="244" t="n"/>
      <c r="X3683" s="244" t="n"/>
      <c r="Y3683" s="269" t="n"/>
      <c r="Z3683" s="270" t="n"/>
      <c r="AA3683" s="241" t="n"/>
      <c r="AB3683" s="244" t="n"/>
    </row>
    <row r="3684" ht="15" customHeight="1" s="283">
      <c r="A3684" s="109" t="n"/>
      <c r="B3684" s="222" t="n"/>
      <c r="C3684" s="244" t="n"/>
      <c r="D3684" s="244" t="n"/>
      <c r="E3684" s="244" t="n"/>
      <c r="F3684" s="244" t="n"/>
      <c r="G3684" s="244" t="n"/>
      <c r="H3684" s="244" t="n"/>
      <c r="I3684" s="267" t="n"/>
      <c r="J3684" s="268" t="n"/>
      <c r="K3684" s="244" t="n"/>
      <c r="L3684" s="244" t="n"/>
      <c r="M3684" s="259" t="n"/>
      <c r="N3684" s="244" t="n"/>
      <c r="O3684" s="244" t="n"/>
      <c r="P3684" s="244" t="n"/>
      <c r="Q3684" s="244" t="n"/>
      <c r="R3684" s="244" t="n"/>
      <c r="S3684" s="223" t="n"/>
      <c r="T3684" s="244" t="n"/>
      <c r="U3684" s="246" t="n"/>
      <c r="V3684" s="244" t="n"/>
      <c r="W3684" s="244" t="n"/>
      <c r="X3684" s="244" t="n"/>
      <c r="Y3684" s="269" t="n"/>
      <c r="Z3684" s="270" t="n"/>
      <c r="AA3684" s="241" t="n"/>
      <c r="AB3684" s="244" t="n"/>
    </row>
    <row r="3685" ht="15" customHeight="1" s="283">
      <c r="A3685" s="109" t="n"/>
      <c r="B3685" s="222" t="n"/>
      <c r="C3685" s="244" t="n"/>
      <c r="D3685" s="244" t="n"/>
      <c r="E3685" s="244" t="n"/>
      <c r="F3685" s="244" t="n"/>
      <c r="G3685" s="244" t="n"/>
      <c r="H3685" s="244" t="n"/>
      <c r="I3685" s="267" t="n"/>
      <c r="J3685" s="268" t="n"/>
      <c r="K3685" s="244" t="n"/>
      <c r="L3685" s="244" t="n"/>
      <c r="M3685" s="259" t="n"/>
      <c r="N3685" s="244" t="n"/>
      <c r="O3685" s="244" t="n"/>
      <c r="P3685" s="244" t="n"/>
      <c r="Q3685" s="244" t="n"/>
      <c r="R3685" s="244" t="n"/>
      <c r="S3685" s="223" t="n"/>
      <c r="T3685" s="244" t="n"/>
      <c r="U3685" s="246" t="n"/>
      <c r="V3685" s="244" t="n"/>
      <c r="W3685" s="244" t="n"/>
      <c r="X3685" s="244" t="n"/>
      <c r="Y3685" s="269" t="n"/>
      <c r="Z3685" s="270" t="n"/>
      <c r="AA3685" s="241" t="n"/>
      <c r="AB3685" s="244" t="n"/>
    </row>
    <row r="3686" ht="15" customHeight="1" s="283">
      <c r="A3686" s="109" t="n"/>
      <c r="B3686" s="222" t="n"/>
      <c r="C3686" s="244" t="n"/>
      <c r="D3686" s="244" t="n"/>
      <c r="E3686" s="244" t="n"/>
      <c r="F3686" s="244" t="n"/>
      <c r="G3686" s="244" t="n"/>
      <c r="H3686" s="244" t="n"/>
      <c r="I3686" s="267" t="n"/>
      <c r="J3686" s="268" t="n"/>
      <c r="K3686" s="244" t="n"/>
      <c r="L3686" s="244" t="n"/>
      <c r="M3686" s="259" t="n"/>
      <c r="N3686" s="244" t="n"/>
      <c r="O3686" s="244" t="n"/>
      <c r="P3686" s="244" t="n"/>
      <c r="Q3686" s="244" t="n"/>
      <c r="R3686" s="244" t="n"/>
      <c r="S3686" s="223" t="n"/>
      <c r="T3686" s="244" t="n"/>
      <c r="U3686" s="246" t="n"/>
      <c r="V3686" s="244" t="n"/>
      <c r="W3686" s="244" t="n"/>
      <c r="X3686" s="244" t="n"/>
      <c r="Y3686" s="269" t="n"/>
      <c r="Z3686" s="270" t="n"/>
      <c r="AA3686" s="241" t="n"/>
      <c r="AB3686" s="244" t="n"/>
    </row>
    <row r="3687" ht="15" customHeight="1" s="283">
      <c r="A3687" s="109" t="n"/>
      <c r="B3687" s="222" t="n"/>
      <c r="C3687" s="244" t="n"/>
      <c r="D3687" s="244" t="n"/>
      <c r="E3687" s="244" t="n"/>
      <c r="F3687" s="244" t="n"/>
      <c r="G3687" s="244" t="n"/>
      <c r="H3687" s="244" t="n"/>
      <c r="I3687" s="267" t="n"/>
      <c r="J3687" s="268" t="n"/>
      <c r="K3687" s="244" t="n"/>
      <c r="L3687" s="244" t="n"/>
      <c r="M3687" s="259" t="n"/>
      <c r="N3687" s="244" t="n"/>
      <c r="O3687" s="244" t="n"/>
      <c r="P3687" s="244" t="n"/>
      <c r="Q3687" s="244" t="n"/>
      <c r="R3687" s="244" t="n"/>
      <c r="S3687" s="223" t="n"/>
      <c r="T3687" s="244" t="n"/>
      <c r="U3687" s="246" t="n"/>
      <c r="V3687" s="244" t="n"/>
      <c r="W3687" s="244" t="n"/>
      <c r="X3687" s="244" t="n"/>
      <c r="Y3687" s="269" t="n"/>
      <c r="Z3687" s="270" t="n"/>
      <c r="AA3687" s="241" t="n"/>
      <c r="AB3687" s="244" t="n"/>
    </row>
    <row r="3688" ht="15" customHeight="1" s="283">
      <c r="A3688" s="109" t="n"/>
      <c r="B3688" s="222" t="n"/>
      <c r="C3688" s="244" t="n"/>
      <c r="D3688" s="244" t="n"/>
      <c r="E3688" s="244" t="n"/>
      <c r="F3688" s="244" t="n"/>
      <c r="G3688" s="244" t="n"/>
      <c r="H3688" s="244" t="n"/>
      <c r="I3688" s="267" t="n"/>
      <c r="J3688" s="268" t="n"/>
      <c r="K3688" s="244" t="n"/>
      <c r="L3688" s="244" t="n"/>
      <c r="M3688" s="259" t="n"/>
      <c r="N3688" s="244" t="n"/>
      <c r="O3688" s="244" t="n"/>
      <c r="P3688" s="244" t="n"/>
      <c r="Q3688" s="244" t="n"/>
      <c r="R3688" s="244" t="n"/>
      <c r="S3688" s="223" t="n"/>
      <c r="T3688" s="244" t="n"/>
      <c r="U3688" s="246" t="n"/>
      <c r="V3688" s="244" t="n"/>
      <c r="W3688" s="244" t="n"/>
      <c r="X3688" s="244" t="n"/>
      <c r="Y3688" s="269" t="n"/>
      <c r="Z3688" s="270" t="n"/>
      <c r="AA3688" s="241" t="n"/>
      <c r="AB3688" s="244" t="n"/>
    </row>
    <row r="3689" ht="15" customHeight="1" s="283">
      <c r="A3689" s="109" t="n"/>
      <c r="B3689" s="222" t="n"/>
      <c r="C3689" s="244" t="n"/>
      <c r="D3689" s="244" t="n"/>
      <c r="E3689" s="244" t="n"/>
      <c r="F3689" s="244" t="n"/>
      <c r="G3689" s="244" t="n"/>
      <c r="H3689" s="244" t="n"/>
      <c r="I3689" s="267" t="n"/>
      <c r="J3689" s="268" t="n"/>
      <c r="K3689" s="244" t="n"/>
      <c r="L3689" s="244" t="n"/>
      <c r="M3689" s="259" t="n"/>
      <c r="N3689" s="244" t="n"/>
      <c r="O3689" s="244" t="n"/>
      <c r="P3689" s="244" t="n"/>
      <c r="Q3689" s="244" t="n"/>
      <c r="R3689" s="244" t="n"/>
      <c r="S3689" s="223" t="n"/>
      <c r="T3689" s="244" t="n"/>
      <c r="U3689" s="246" t="n"/>
      <c r="V3689" s="244" t="n"/>
      <c r="W3689" s="244" t="n"/>
      <c r="X3689" s="244" t="n"/>
      <c r="Y3689" s="269" t="n"/>
      <c r="Z3689" s="270" t="n"/>
      <c r="AA3689" s="241" t="n"/>
      <c r="AB3689" s="244" t="n"/>
    </row>
    <row r="3690" ht="15" customHeight="1" s="283">
      <c r="A3690" s="109" t="n"/>
      <c r="B3690" s="222" t="n"/>
      <c r="C3690" s="244" t="n"/>
      <c r="D3690" s="244" t="n"/>
      <c r="E3690" s="244" t="n"/>
      <c r="F3690" s="244" t="n"/>
      <c r="G3690" s="244" t="n"/>
      <c r="H3690" s="244" t="n"/>
      <c r="I3690" s="267" t="n"/>
      <c r="J3690" s="268" t="n"/>
      <c r="K3690" s="244" t="n"/>
      <c r="L3690" s="244" t="n"/>
      <c r="M3690" s="259" t="n"/>
      <c r="N3690" s="244" t="n"/>
      <c r="O3690" s="244" t="n"/>
      <c r="P3690" s="244" t="n"/>
      <c r="Q3690" s="244" t="n"/>
      <c r="R3690" s="244" t="n"/>
      <c r="S3690" s="223" t="n"/>
      <c r="T3690" s="244" t="n"/>
      <c r="U3690" s="246" t="n"/>
      <c r="V3690" s="244" t="n"/>
      <c r="W3690" s="244" t="n"/>
      <c r="X3690" s="244" t="n"/>
      <c r="Y3690" s="269" t="n"/>
      <c r="Z3690" s="270" t="n"/>
      <c r="AA3690" s="241" t="n"/>
      <c r="AB3690" s="244" t="n"/>
    </row>
    <row r="3691" ht="15" customHeight="1" s="283">
      <c r="A3691" s="109" t="n"/>
      <c r="B3691" s="222" t="n"/>
      <c r="C3691" s="244" t="n"/>
      <c r="D3691" s="244" t="n"/>
      <c r="E3691" s="244" t="n"/>
      <c r="F3691" s="244" t="n"/>
      <c r="G3691" s="244" t="n"/>
      <c r="H3691" s="244" t="n"/>
      <c r="I3691" s="267" t="n"/>
      <c r="J3691" s="268" t="n"/>
      <c r="K3691" s="244" t="n"/>
      <c r="L3691" s="244" t="n"/>
      <c r="M3691" s="259" t="n"/>
      <c r="N3691" s="244" t="n"/>
      <c r="O3691" s="244" t="n"/>
      <c r="P3691" s="244" t="n"/>
      <c r="Q3691" s="244" t="n"/>
      <c r="R3691" s="244" t="n"/>
      <c r="S3691" s="223" t="n"/>
      <c r="T3691" s="244" t="n"/>
      <c r="U3691" s="246" t="n"/>
      <c r="V3691" s="244" t="n"/>
      <c r="W3691" s="244" t="n"/>
      <c r="X3691" s="244" t="n"/>
      <c r="Y3691" s="269" t="n"/>
      <c r="Z3691" s="270" t="n"/>
      <c r="AA3691" s="241" t="n"/>
      <c r="AB3691" s="244" t="n"/>
    </row>
    <row r="3692" ht="15" customHeight="1" s="283">
      <c r="A3692" s="109" t="n"/>
      <c r="B3692" s="222" t="n"/>
      <c r="C3692" s="244" t="n"/>
      <c r="D3692" s="244" t="n"/>
      <c r="E3692" s="244" t="n"/>
      <c r="F3692" s="244" t="n"/>
      <c r="G3692" s="244" t="n"/>
      <c r="H3692" s="244" t="n"/>
      <c r="I3692" s="267" t="n"/>
      <c r="J3692" s="268" t="n"/>
      <c r="K3692" s="244" t="n"/>
      <c r="L3692" s="244" t="n"/>
      <c r="M3692" s="259" t="n"/>
      <c r="N3692" s="244" t="n"/>
      <c r="O3692" s="244" t="n"/>
      <c r="P3692" s="244" t="n"/>
      <c r="Q3692" s="244" t="n"/>
      <c r="R3692" s="244" t="n"/>
      <c r="S3692" s="223" t="n"/>
      <c r="T3692" s="244" t="n"/>
      <c r="U3692" s="246" t="n"/>
      <c r="V3692" s="244" t="n"/>
      <c r="W3692" s="244" t="n"/>
      <c r="X3692" s="244" t="n"/>
      <c r="Y3692" s="269" t="n"/>
      <c r="Z3692" s="270" t="n"/>
      <c r="AA3692" s="241" t="n"/>
      <c r="AB3692" s="244" t="n"/>
    </row>
    <row r="3693" ht="15" customHeight="1" s="283">
      <c r="A3693" s="109" t="n"/>
      <c r="B3693" s="222" t="n"/>
      <c r="C3693" s="244" t="n"/>
      <c r="D3693" s="244" t="n"/>
      <c r="E3693" s="244" t="n"/>
      <c r="F3693" s="244" t="n"/>
      <c r="G3693" s="244" t="n"/>
      <c r="H3693" s="244" t="n"/>
      <c r="I3693" s="267" t="n"/>
      <c r="J3693" s="268" t="n"/>
      <c r="K3693" s="244" t="n"/>
      <c r="L3693" s="244" t="n"/>
      <c r="M3693" s="259" t="n"/>
      <c r="N3693" s="244" t="n"/>
      <c r="O3693" s="244" t="n"/>
      <c r="P3693" s="244" t="n"/>
      <c r="Q3693" s="244" t="n"/>
      <c r="R3693" s="244" t="n"/>
      <c r="S3693" s="223" t="n"/>
      <c r="T3693" s="244" t="n"/>
      <c r="U3693" s="246" t="n"/>
      <c r="V3693" s="244" t="n"/>
      <c r="W3693" s="244" t="n"/>
      <c r="X3693" s="244" t="n"/>
      <c r="Y3693" s="269" t="n"/>
      <c r="Z3693" s="270" t="n"/>
      <c r="AA3693" s="241" t="n"/>
      <c r="AB3693" s="244" t="n"/>
    </row>
    <row r="3694" ht="15" customHeight="1" s="283">
      <c r="A3694" s="109" t="n"/>
      <c r="B3694" s="222" t="n"/>
      <c r="C3694" s="244" t="n"/>
      <c r="D3694" s="244" t="n"/>
      <c r="E3694" s="244" t="n"/>
      <c r="F3694" s="244" t="n"/>
      <c r="G3694" s="244" t="n"/>
      <c r="H3694" s="244" t="n"/>
      <c r="I3694" s="267" t="n"/>
      <c r="J3694" s="268" t="n"/>
      <c r="K3694" s="244" t="n"/>
      <c r="L3694" s="244" t="n"/>
      <c r="M3694" s="259" t="n"/>
      <c r="N3694" s="244" t="n"/>
      <c r="O3694" s="244" t="n"/>
      <c r="P3694" s="244" t="n"/>
      <c r="Q3694" s="244" t="n"/>
      <c r="R3694" s="244" t="n"/>
      <c r="S3694" s="223" t="n"/>
      <c r="T3694" s="244" t="n"/>
      <c r="U3694" s="246" t="n"/>
      <c r="V3694" s="244" t="n"/>
      <c r="W3694" s="244" t="n"/>
      <c r="X3694" s="244" t="n"/>
      <c r="Y3694" s="269" t="n"/>
      <c r="Z3694" s="270" t="n"/>
      <c r="AA3694" s="241" t="n"/>
      <c r="AB3694" s="244" t="n"/>
    </row>
    <row r="3695" ht="15" customHeight="1" s="283">
      <c r="A3695" s="109" t="n"/>
      <c r="B3695" s="222" t="n"/>
      <c r="C3695" s="244" t="n"/>
      <c r="D3695" s="244" t="n"/>
      <c r="E3695" s="244" t="n"/>
      <c r="F3695" s="244" t="n"/>
      <c r="G3695" s="244" t="n"/>
      <c r="H3695" s="244" t="n"/>
      <c r="I3695" s="267" t="n"/>
      <c r="J3695" s="268" t="n"/>
      <c r="K3695" s="244" t="n"/>
      <c r="L3695" s="244" t="n"/>
      <c r="M3695" s="259" t="n"/>
      <c r="N3695" s="244" t="n"/>
      <c r="O3695" s="244" t="n"/>
      <c r="P3695" s="244" t="n"/>
      <c r="Q3695" s="244" t="n"/>
      <c r="R3695" s="244" t="n"/>
      <c r="S3695" s="223" t="n"/>
      <c r="T3695" s="244" t="n"/>
      <c r="U3695" s="246" t="n"/>
      <c r="V3695" s="244" t="n"/>
      <c r="W3695" s="244" t="n"/>
      <c r="X3695" s="244" t="n"/>
      <c r="Y3695" s="269" t="n"/>
      <c r="Z3695" s="270" t="n"/>
      <c r="AA3695" s="241" t="n"/>
      <c r="AB3695" s="244" t="n"/>
    </row>
    <row r="3696" ht="15" customHeight="1" s="283">
      <c r="A3696" s="109" t="n"/>
      <c r="B3696" s="222" t="n"/>
      <c r="C3696" s="244" t="n"/>
      <c r="D3696" s="244" t="n"/>
      <c r="E3696" s="244" t="n"/>
      <c r="F3696" s="244" t="n"/>
      <c r="G3696" s="244" t="n"/>
      <c r="H3696" s="244" t="n"/>
      <c r="I3696" s="267" t="n"/>
      <c r="J3696" s="268" t="n"/>
      <c r="K3696" s="244" t="n"/>
      <c r="L3696" s="244" t="n"/>
      <c r="M3696" s="259" t="n"/>
      <c r="N3696" s="244" t="n"/>
      <c r="O3696" s="244" t="n"/>
      <c r="P3696" s="244" t="n"/>
      <c r="Q3696" s="244" t="n"/>
      <c r="R3696" s="244" t="n"/>
      <c r="S3696" s="223" t="n"/>
      <c r="T3696" s="244" t="n"/>
      <c r="U3696" s="246" t="n"/>
      <c r="V3696" s="244" t="n"/>
      <c r="W3696" s="244" t="n"/>
      <c r="X3696" s="244" t="n"/>
      <c r="Y3696" s="269" t="n"/>
      <c r="Z3696" s="270" t="n"/>
      <c r="AA3696" s="241" t="n"/>
      <c r="AB3696" s="244" t="n"/>
    </row>
    <row r="3697" ht="15" customHeight="1" s="283">
      <c r="A3697" s="109" t="n"/>
      <c r="B3697" s="222" t="n"/>
      <c r="C3697" s="244" t="n"/>
      <c r="D3697" s="244" t="n"/>
      <c r="E3697" s="244" t="n"/>
      <c r="F3697" s="244" t="n"/>
      <c r="G3697" s="244" t="n"/>
      <c r="H3697" s="244" t="n"/>
      <c r="I3697" s="267" t="n"/>
      <c r="J3697" s="268" t="n"/>
      <c r="K3697" s="244" t="n"/>
      <c r="L3697" s="244" t="n"/>
      <c r="M3697" s="259" t="n"/>
      <c r="N3697" s="244" t="n"/>
      <c r="O3697" s="244" t="n"/>
      <c r="P3697" s="244" t="n"/>
      <c r="Q3697" s="244" t="n"/>
      <c r="R3697" s="244" t="n"/>
      <c r="S3697" s="223" t="n"/>
      <c r="T3697" s="244" t="n"/>
      <c r="U3697" s="246" t="n"/>
      <c r="V3697" s="244" t="n"/>
      <c r="W3697" s="244" t="n"/>
      <c r="X3697" s="244" t="n"/>
      <c r="Y3697" s="269" t="n"/>
      <c r="Z3697" s="270" t="n"/>
      <c r="AA3697" s="241" t="n"/>
      <c r="AB3697" s="244" t="n"/>
    </row>
    <row r="3698" ht="15" customHeight="1" s="283">
      <c r="A3698" s="109" t="n"/>
      <c r="B3698" s="222" t="n"/>
      <c r="C3698" s="244" t="n"/>
      <c r="D3698" s="244" t="n"/>
      <c r="E3698" s="244" t="n"/>
      <c r="F3698" s="244" t="n"/>
      <c r="G3698" s="244" t="n"/>
      <c r="H3698" s="244" t="n"/>
      <c r="I3698" s="267" t="n"/>
      <c r="J3698" s="268" t="n"/>
      <c r="K3698" s="244" t="n"/>
      <c r="L3698" s="244" t="n"/>
      <c r="M3698" s="259" t="n"/>
      <c r="N3698" s="244" t="n"/>
      <c r="O3698" s="244" t="n"/>
      <c r="P3698" s="244" t="n"/>
      <c r="Q3698" s="244" t="n"/>
      <c r="R3698" s="244" t="n"/>
      <c r="S3698" s="223" t="n"/>
      <c r="T3698" s="244" t="n"/>
      <c r="U3698" s="246" t="n"/>
      <c r="V3698" s="244" t="n"/>
      <c r="W3698" s="244" t="n"/>
      <c r="X3698" s="244" t="n"/>
      <c r="Y3698" s="269" t="n"/>
      <c r="Z3698" s="270" t="n"/>
      <c r="AA3698" s="241" t="n"/>
      <c r="AB3698" s="244" t="n"/>
    </row>
    <row r="3699" ht="15" customHeight="1" s="283">
      <c r="A3699" s="109" t="n"/>
      <c r="B3699" s="222" t="n"/>
      <c r="C3699" s="244" t="n"/>
      <c r="D3699" s="244" t="n"/>
      <c r="E3699" s="244" t="n"/>
      <c r="F3699" s="244" t="n"/>
      <c r="G3699" s="244" t="n"/>
      <c r="H3699" s="244" t="n"/>
      <c r="I3699" s="267" t="n"/>
      <c r="J3699" s="268" t="n"/>
      <c r="K3699" s="244" t="n"/>
      <c r="L3699" s="244" t="n"/>
      <c r="M3699" s="259" t="n"/>
      <c r="N3699" s="244" t="n"/>
      <c r="O3699" s="244" t="n"/>
      <c r="P3699" s="244" t="n"/>
      <c r="Q3699" s="244" t="n"/>
      <c r="R3699" s="244" t="n"/>
      <c r="S3699" s="223" t="n"/>
      <c r="T3699" s="244" t="n"/>
      <c r="U3699" s="246" t="n"/>
      <c r="V3699" s="244" t="n"/>
      <c r="W3699" s="244" t="n"/>
      <c r="X3699" s="244" t="n"/>
      <c r="Y3699" s="269" t="n"/>
      <c r="Z3699" s="270" t="n"/>
      <c r="AA3699" s="241" t="n"/>
      <c r="AB3699" s="244" t="n"/>
    </row>
    <row r="3700" ht="15" customHeight="1" s="283">
      <c r="A3700" s="109" t="n"/>
      <c r="B3700" s="222" t="n"/>
      <c r="C3700" s="244" t="n"/>
      <c r="D3700" s="244" t="n"/>
      <c r="E3700" s="244" t="n"/>
      <c r="F3700" s="244" t="n"/>
      <c r="G3700" s="244" t="n"/>
      <c r="H3700" s="244" t="n"/>
      <c r="I3700" s="267" t="n"/>
      <c r="J3700" s="268" t="n"/>
      <c r="K3700" s="244" t="n"/>
      <c r="L3700" s="244" t="n"/>
      <c r="M3700" s="259" t="n"/>
      <c r="N3700" s="244" t="n"/>
      <c r="O3700" s="244" t="n"/>
      <c r="P3700" s="244" t="n"/>
      <c r="Q3700" s="244" t="n"/>
      <c r="R3700" s="244" t="n"/>
      <c r="S3700" s="223" t="n"/>
      <c r="T3700" s="244" t="n"/>
      <c r="U3700" s="246" t="n"/>
      <c r="V3700" s="244" t="n"/>
      <c r="W3700" s="244" t="n"/>
      <c r="X3700" s="244" t="n"/>
      <c r="Y3700" s="269" t="n"/>
      <c r="Z3700" s="270" t="n"/>
      <c r="AA3700" s="241" t="n"/>
      <c r="AB3700" s="244" t="n"/>
    </row>
    <row r="3701" ht="15" customHeight="1" s="283">
      <c r="A3701" s="109" t="n"/>
      <c r="B3701" s="222" t="n"/>
      <c r="C3701" s="244" t="n"/>
      <c r="D3701" s="244" t="n"/>
      <c r="E3701" s="244" t="n"/>
      <c r="F3701" s="244" t="n"/>
      <c r="G3701" s="244" t="n"/>
      <c r="H3701" s="244" t="n"/>
      <c r="I3701" s="267" t="n"/>
      <c r="J3701" s="268" t="n"/>
      <c r="K3701" s="244" t="n"/>
      <c r="L3701" s="244" t="n"/>
      <c r="M3701" s="259" t="n"/>
      <c r="N3701" s="244" t="n"/>
      <c r="O3701" s="244" t="n"/>
      <c r="P3701" s="244" t="n"/>
      <c r="Q3701" s="244" t="n"/>
      <c r="R3701" s="244" t="n"/>
      <c r="S3701" s="223" t="n"/>
      <c r="T3701" s="244" t="n"/>
      <c r="U3701" s="246" t="n"/>
      <c r="V3701" s="244" t="n"/>
      <c r="W3701" s="244" t="n"/>
      <c r="X3701" s="244" t="n"/>
      <c r="Y3701" s="269" t="n"/>
      <c r="Z3701" s="270" t="n"/>
      <c r="AA3701" s="241" t="n"/>
      <c r="AB3701" s="244" t="n"/>
    </row>
    <row r="3702" ht="15" customHeight="1" s="283">
      <c r="A3702" s="109" t="n"/>
      <c r="B3702" s="222" t="n"/>
      <c r="C3702" s="244" t="n"/>
      <c r="D3702" s="244" t="n"/>
      <c r="E3702" s="244" t="n"/>
      <c r="F3702" s="244" t="n"/>
      <c r="G3702" s="244" t="n"/>
      <c r="H3702" s="244" t="n"/>
      <c r="I3702" s="267" t="n"/>
      <c r="J3702" s="268" t="n"/>
      <c r="K3702" s="244" t="n"/>
      <c r="L3702" s="244" t="n"/>
      <c r="M3702" s="259" t="n"/>
      <c r="N3702" s="244" t="n"/>
      <c r="O3702" s="244" t="n"/>
      <c r="P3702" s="244" t="n"/>
      <c r="Q3702" s="244" t="n"/>
      <c r="R3702" s="244" t="n"/>
      <c r="S3702" s="223" t="n"/>
      <c r="T3702" s="244" t="n"/>
      <c r="U3702" s="246" t="n"/>
      <c r="V3702" s="244" t="n"/>
      <c r="W3702" s="244" t="n"/>
      <c r="X3702" s="244" t="n"/>
      <c r="Y3702" s="269" t="n"/>
      <c r="Z3702" s="270" t="n"/>
      <c r="AA3702" s="241" t="n"/>
      <c r="AB3702" s="244" t="n"/>
    </row>
    <row r="3703" ht="15" customHeight="1" s="283">
      <c r="A3703" s="109" t="n"/>
      <c r="B3703" s="222" t="n"/>
      <c r="C3703" s="244" t="n"/>
      <c r="D3703" s="244" t="n"/>
      <c r="E3703" s="244" t="n"/>
      <c r="F3703" s="244" t="n"/>
      <c r="G3703" s="244" t="n"/>
      <c r="H3703" s="244" t="n"/>
      <c r="I3703" s="267" t="n"/>
      <c r="J3703" s="268" t="n"/>
      <c r="K3703" s="244" t="n"/>
      <c r="L3703" s="244" t="n"/>
      <c r="M3703" s="259" t="n"/>
      <c r="N3703" s="244" t="n"/>
      <c r="O3703" s="244" t="n"/>
      <c r="P3703" s="244" t="n"/>
      <c r="Q3703" s="244" t="n"/>
      <c r="R3703" s="244" t="n"/>
      <c r="S3703" s="223" t="n"/>
      <c r="T3703" s="244" t="n"/>
      <c r="U3703" s="246" t="n"/>
      <c r="V3703" s="244" t="n"/>
      <c r="W3703" s="244" t="n"/>
      <c r="X3703" s="244" t="n"/>
      <c r="Y3703" s="269" t="n"/>
      <c r="Z3703" s="270" t="n"/>
      <c r="AA3703" s="241" t="n"/>
      <c r="AB3703" s="244" t="n"/>
    </row>
    <row r="3704" ht="15" customHeight="1" s="283">
      <c r="A3704" s="109" t="n"/>
      <c r="B3704" s="222" t="n"/>
      <c r="C3704" s="244" t="n"/>
      <c r="D3704" s="244" t="n"/>
      <c r="E3704" s="244" t="n"/>
      <c r="F3704" s="244" t="n"/>
      <c r="G3704" s="244" t="n"/>
      <c r="H3704" s="244" t="n"/>
      <c r="I3704" s="267" t="n"/>
      <c r="J3704" s="268" t="n"/>
      <c r="K3704" s="244" t="n"/>
      <c r="L3704" s="244" t="n"/>
      <c r="M3704" s="259" t="n"/>
      <c r="N3704" s="244" t="n"/>
      <c r="O3704" s="244" t="n"/>
      <c r="P3704" s="244" t="n"/>
      <c r="Q3704" s="244" t="n"/>
      <c r="R3704" s="244" t="n"/>
      <c r="S3704" s="223" t="n"/>
      <c r="T3704" s="244" t="n"/>
      <c r="U3704" s="246" t="n"/>
      <c r="V3704" s="244" t="n"/>
      <c r="W3704" s="244" t="n"/>
      <c r="X3704" s="244" t="n"/>
      <c r="Y3704" s="269" t="n"/>
      <c r="Z3704" s="270" t="n"/>
      <c r="AA3704" s="241" t="n"/>
      <c r="AB3704" s="244" t="n"/>
    </row>
    <row r="3705" ht="15" customHeight="1" s="283">
      <c r="A3705" s="109" t="n"/>
      <c r="B3705" s="222" t="n"/>
      <c r="C3705" s="244" t="n"/>
      <c r="D3705" s="244" t="n"/>
      <c r="E3705" s="244" t="n"/>
      <c r="F3705" s="244" t="n"/>
      <c r="G3705" s="244" t="n"/>
      <c r="H3705" s="244" t="n"/>
      <c r="I3705" s="267" t="n"/>
      <c r="J3705" s="268" t="n"/>
      <c r="K3705" s="244" t="n"/>
      <c r="L3705" s="244" t="n"/>
      <c r="M3705" s="259" t="n"/>
      <c r="N3705" s="244" t="n"/>
      <c r="O3705" s="244" t="n"/>
      <c r="P3705" s="244" t="n"/>
      <c r="Q3705" s="244" t="n"/>
      <c r="R3705" s="244" t="n"/>
      <c r="S3705" s="223" t="n"/>
      <c r="T3705" s="244" t="n"/>
      <c r="U3705" s="246" t="n"/>
      <c r="V3705" s="244" t="n"/>
      <c r="W3705" s="244" t="n"/>
      <c r="X3705" s="244" t="n"/>
      <c r="Y3705" s="269" t="n"/>
      <c r="Z3705" s="270" t="n"/>
      <c r="AA3705" s="241" t="n"/>
      <c r="AB3705" s="244" t="n"/>
    </row>
    <row r="3706" ht="15" customHeight="1" s="283">
      <c r="A3706" s="109" t="n"/>
      <c r="B3706" s="222" t="n"/>
      <c r="C3706" s="244" t="n"/>
      <c r="D3706" s="244" t="n"/>
      <c r="E3706" s="244" t="n"/>
      <c r="F3706" s="244" t="n"/>
      <c r="G3706" s="244" t="n"/>
      <c r="H3706" s="244" t="n"/>
      <c r="I3706" s="267" t="n"/>
      <c r="J3706" s="268" t="n"/>
      <c r="K3706" s="244" t="n"/>
      <c r="L3706" s="244" t="n"/>
      <c r="M3706" s="259" t="n"/>
      <c r="N3706" s="244" t="n"/>
      <c r="O3706" s="244" t="n"/>
      <c r="P3706" s="244" t="n"/>
      <c r="Q3706" s="244" t="n"/>
      <c r="R3706" s="244" t="n"/>
      <c r="S3706" s="223" t="n"/>
      <c r="T3706" s="244" t="n"/>
      <c r="U3706" s="246" t="n"/>
      <c r="V3706" s="244" t="n"/>
      <c r="W3706" s="244" t="n"/>
      <c r="X3706" s="244" t="n"/>
      <c r="Y3706" s="269" t="n"/>
      <c r="Z3706" s="270" t="n"/>
      <c r="AA3706" s="241" t="n"/>
      <c r="AB3706" s="244" t="n"/>
    </row>
    <row r="3707" ht="15" customHeight="1" s="283">
      <c r="A3707" s="109" t="n"/>
      <c r="B3707" s="222" t="n"/>
      <c r="C3707" s="244" t="n"/>
      <c r="D3707" s="244" t="n"/>
      <c r="E3707" s="244" t="n"/>
      <c r="F3707" s="244" t="n"/>
      <c r="G3707" s="244" t="n"/>
      <c r="H3707" s="244" t="n"/>
      <c r="I3707" s="267" t="n"/>
      <c r="J3707" s="268" t="n"/>
      <c r="K3707" s="244" t="n"/>
      <c r="L3707" s="244" t="n"/>
      <c r="M3707" s="259" t="n"/>
      <c r="N3707" s="244" t="n"/>
      <c r="O3707" s="244" t="n"/>
      <c r="P3707" s="244" t="n"/>
      <c r="Q3707" s="244" t="n"/>
      <c r="R3707" s="244" t="n"/>
      <c r="S3707" s="223" t="n"/>
      <c r="T3707" s="244" t="n"/>
      <c r="U3707" s="246" t="n"/>
      <c r="V3707" s="244" t="n"/>
      <c r="W3707" s="244" t="n"/>
      <c r="X3707" s="244" t="n"/>
      <c r="Y3707" s="269" t="n"/>
      <c r="Z3707" s="270" t="n"/>
      <c r="AA3707" s="241" t="n"/>
      <c r="AB3707" s="244" t="n"/>
    </row>
    <row r="3708" ht="15" customHeight="1" s="283">
      <c r="A3708" s="109" t="n"/>
      <c r="B3708" s="222" t="n"/>
      <c r="C3708" s="244" t="n"/>
      <c r="D3708" s="244" t="n"/>
      <c r="E3708" s="244" t="n"/>
      <c r="F3708" s="244" t="n"/>
      <c r="G3708" s="244" t="n"/>
      <c r="H3708" s="244" t="n"/>
      <c r="I3708" s="267" t="n"/>
      <c r="J3708" s="268" t="n"/>
      <c r="K3708" s="244" t="n"/>
      <c r="L3708" s="244" t="n"/>
      <c r="M3708" s="259" t="n"/>
      <c r="N3708" s="244" t="n"/>
      <c r="O3708" s="244" t="n"/>
      <c r="P3708" s="244" t="n"/>
      <c r="Q3708" s="244" t="n"/>
      <c r="R3708" s="244" t="n"/>
      <c r="S3708" s="223" t="n"/>
      <c r="T3708" s="244" t="n"/>
      <c r="U3708" s="246" t="n"/>
      <c r="V3708" s="244" t="n"/>
      <c r="W3708" s="244" t="n"/>
      <c r="X3708" s="244" t="n"/>
      <c r="Y3708" s="269" t="n"/>
      <c r="Z3708" s="270" t="n"/>
      <c r="AA3708" s="241" t="n"/>
      <c r="AB3708" s="244" t="n"/>
    </row>
    <row r="3709" ht="15" customHeight="1" s="283">
      <c r="A3709" s="109" t="n"/>
      <c r="B3709" s="222" t="n"/>
      <c r="C3709" s="244" t="n"/>
      <c r="D3709" s="244" t="n"/>
      <c r="E3709" s="244" t="n"/>
      <c r="F3709" s="244" t="n"/>
      <c r="G3709" s="244" t="n"/>
      <c r="H3709" s="244" t="n"/>
      <c r="I3709" s="267" t="n"/>
      <c r="J3709" s="268" t="n"/>
      <c r="K3709" s="244" t="n"/>
      <c r="L3709" s="244" t="n"/>
      <c r="M3709" s="259" t="n"/>
      <c r="N3709" s="244" t="n"/>
      <c r="O3709" s="244" t="n"/>
      <c r="P3709" s="244" t="n"/>
      <c r="Q3709" s="244" t="n"/>
      <c r="R3709" s="244" t="n"/>
      <c r="S3709" s="223" t="n"/>
      <c r="T3709" s="244" t="n"/>
      <c r="U3709" s="246" t="n"/>
      <c r="V3709" s="244" t="n"/>
      <c r="W3709" s="244" t="n"/>
      <c r="X3709" s="244" t="n"/>
      <c r="Y3709" s="269" t="n"/>
      <c r="Z3709" s="270" t="n"/>
      <c r="AA3709" s="241" t="n"/>
      <c r="AB3709" s="244" t="n"/>
    </row>
    <row r="3710" ht="15" customHeight="1" s="283">
      <c r="A3710" s="109" t="n"/>
      <c r="B3710" s="222" t="n"/>
      <c r="C3710" s="244" t="n"/>
      <c r="D3710" s="244" t="n"/>
      <c r="E3710" s="244" t="n"/>
      <c r="F3710" s="244" t="n"/>
      <c r="G3710" s="244" t="n"/>
      <c r="H3710" s="244" t="n"/>
      <c r="I3710" s="267" t="n"/>
      <c r="J3710" s="268" t="n"/>
      <c r="K3710" s="244" t="n"/>
      <c r="L3710" s="244" t="n"/>
      <c r="M3710" s="259" t="n"/>
      <c r="N3710" s="244" t="n"/>
      <c r="O3710" s="244" t="n"/>
      <c r="P3710" s="244" t="n"/>
      <c r="Q3710" s="244" t="n"/>
      <c r="R3710" s="244" t="n"/>
      <c r="S3710" s="223" t="n"/>
      <c r="T3710" s="244" t="n"/>
      <c r="U3710" s="246" t="n"/>
      <c r="V3710" s="244" t="n"/>
      <c r="W3710" s="244" t="n"/>
      <c r="X3710" s="244" t="n"/>
      <c r="Y3710" s="269" t="n"/>
      <c r="Z3710" s="270" t="n"/>
      <c r="AA3710" s="241" t="n"/>
      <c r="AB3710" s="244" t="n"/>
    </row>
    <row r="3711" ht="15" customHeight="1" s="283">
      <c r="A3711" s="109" t="n"/>
      <c r="B3711" s="222" t="n"/>
      <c r="C3711" s="244" t="n"/>
      <c r="D3711" s="244" t="n"/>
      <c r="E3711" s="244" t="n"/>
      <c r="F3711" s="244" t="n"/>
      <c r="G3711" s="244" t="n"/>
      <c r="H3711" s="244" t="n"/>
      <c r="I3711" s="267" t="n"/>
      <c r="J3711" s="268" t="n"/>
      <c r="K3711" s="244" t="n"/>
      <c r="L3711" s="244" t="n"/>
      <c r="M3711" s="259" t="n"/>
      <c r="N3711" s="244" t="n"/>
      <c r="O3711" s="244" t="n"/>
      <c r="P3711" s="244" t="n"/>
      <c r="Q3711" s="244" t="n"/>
      <c r="R3711" s="244" t="n"/>
      <c r="S3711" s="223" t="n"/>
      <c r="T3711" s="244" t="n"/>
      <c r="U3711" s="246" t="n"/>
      <c r="V3711" s="244" t="n"/>
      <c r="W3711" s="244" t="n"/>
      <c r="X3711" s="244" t="n"/>
      <c r="Y3711" s="269" t="n"/>
      <c r="Z3711" s="270" t="n"/>
      <c r="AA3711" s="241" t="n"/>
      <c r="AB3711" s="244" t="n"/>
    </row>
    <row r="3712" ht="15" customHeight="1" s="283">
      <c r="A3712" s="109" t="n"/>
      <c r="B3712" s="222" t="n"/>
      <c r="C3712" s="244" t="n"/>
      <c r="D3712" s="244" t="n"/>
      <c r="E3712" s="244" t="n"/>
      <c r="F3712" s="244" t="n"/>
      <c r="G3712" s="244" t="n"/>
      <c r="H3712" s="244" t="n"/>
      <c r="I3712" s="267" t="n"/>
      <c r="J3712" s="268" t="n"/>
      <c r="K3712" s="244" t="n"/>
      <c r="L3712" s="244" t="n"/>
      <c r="M3712" s="259" t="n"/>
      <c r="N3712" s="244" t="n"/>
      <c r="O3712" s="244" t="n"/>
      <c r="P3712" s="244" t="n"/>
      <c r="Q3712" s="244" t="n"/>
      <c r="R3712" s="244" t="n"/>
      <c r="S3712" s="223" t="n"/>
      <c r="T3712" s="244" t="n"/>
      <c r="U3712" s="246" t="n"/>
      <c r="V3712" s="244" t="n"/>
      <c r="W3712" s="244" t="n"/>
      <c r="X3712" s="244" t="n"/>
      <c r="Y3712" s="269" t="n"/>
      <c r="Z3712" s="270" t="n"/>
      <c r="AA3712" s="241" t="n"/>
      <c r="AB3712" s="244" t="n"/>
    </row>
    <row r="3713" ht="15" customHeight="1" s="283">
      <c r="A3713" s="109" t="n"/>
      <c r="B3713" s="222" t="n"/>
      <c r="C3713" s="244" t="n"/>
      <c r="D3713" s="244" t="n"/>
      <c r="E3713" s="244" t="n"/>
      <c r="F3713" s="244" t="n"/>
      <c r="G3713" s="244" t="n"/>
      <c r="H3713" s="244" t="n"/>
      <c r="I3713" s="267" t="n"/>
      <c r="J3713" s="268" t="n"/>
      <c r="K3713" s="244" t="n"/>
      <c r="L3713" s="244" t="n"/>
      <c r="M3713" s="259" t="n"/>
      <c r="N3713" s="244" t="n"/>
      <c r="O3713" s="244" t="n"/>
      <c r="P3713" s="244" t="n"/>
      <c r="Q3713" s="244" t="n"/>
      <c r="R3713" s="244" t="n"/>
      <c r="S3713" s="223" t="n"/>
      <c r="T3713" s="244" t="n"/>
      <c r="U3713" s="246" t="n"/>
      <c r="V3713" s="244" t="n"/>
      <c r="W3713" s="244" t="n"/>
      <c r="X3713" s="244" t="n"/>
      <c r="Y3713" s="269" t="n"/>
      <c r="Z3713" s="270" t="n"/>
      <c r="AA3713" s="241" t="n"/>
      <c r="AB3713" s="244" t="n"/>
    </row>
    <row r="3714" ht="15" customHeight="1" s="283">
      <c r="A3714" s="109" t="n"/>
      <c r="B3714" s="222" t="n"/>
      <c r="C3714" s="244" t="n"/>
      <c r="D3714" s="244" t="n"/>
      <c r="E3714" s="244" t="n"/>
      <c r="F3714" s="244" t="n"/>
      <c r="G3714" s="244" t="n"/>
      <c r="H3714" s="244" t="n"/>
      <c r="I3714" s="267" t="n"/>
      <c r="J3714" s="268" t="n"/>
      <c r="K3714" s="244" t="n"/>
      <c r="L3714" s="244" t="n"/>
      <c r="M3714" s="259" t="n"/>
      <c r="N3714" s="244" t="n"/>
      <c r="O3714" s="244" t="n"/>
      <c r="P3714" s="244" t="n"/>
      <c r="Q3714" s="244" t="n"/>
      <c r="R3714" s="244" t="n"/>
      <c r="S3714" s="223" t="n"/>
      <c r="T3714" s="244" t="n"/>
      <c r="U3714" s="246" t="n"/>
      <c r="V3714" s="244" t="n"/>
      <c r="W3714" s="244" t="n"/>
      <c r="X3714" s="244" t="n"/>
      <c r="Y3714" s="269" t="n"/>
      <c r="Z3714" s="270" t="n"/>
      <c r="AA3714" s="241" t="n"/>
      <c r="AB3714" s="244" t="n"/>
    </row>
    <row r="3715" ht="15" customHeight="1" s="283">
      <c r="A3715" s="109" t="n"/>
      <c r="B3715" s="222" t="n"/>
      <c r="C3715" s="244" t="n"/>
      <c r="D3715" s="244" t="n"/>
      <c r="E3715" s="244" t="n"/>
      <c r="F3715" s="244" t="n"/>
      <c r="G3715" s="244" t="n"/>
      <c r="H3715" s="244" t="n"/>
      <c r="I3715" s="267" t="n"/>
      <c r="J3715" s="268" t="n"/>
      <c r="K3715" s="244" t="n"/>
      <c r="L3715" s="244" t="n"/>
      <c r="M3715" s="259" t="n"/>
      <c r="N3715" s="244" t="n"/>
      <c r="O3715" s="244" t="n"/>
      <c r="P3715" s="244" t="n"/>
      <c r="Q3715" s="244" t="n"/>
      <c r="R3715" s="244" t="n"/>
      <c r="S3715" s="223" t="n"/>
      <c r="T3715" s="244" t="n"/>
      <c r="U3715" s="246" t="n"/>
      <c r="V3715" s="244" t="n"/>
      <c r="W3715" s="244" t="n"/>
      <c r="X3715" s="244" t="n"/>
      <c r="Y3715" s="269" t="n"/>
      <c r="Z3715" s="270" t="n"/>
      <c r="AA3715" s="241" t="n"/>
      <c r="AB3715" s="244" t="n"/>
    </row>
    <row r="3716" ht="15" customHeight="1" s="283">
      <c r="A3716" s="109" t="n"/>
      <c r="B3716" s="222" t="n"/>
      <c r="C3716" s="244" t="n"/>
      <c r="D3716" s="244" t="n"/>
      <c r="E3716" s="244" t="n"/>
      <c r="F3716" s="244" t="n"/>
      <c r="G3716" s="244" t="n"/>
      <c r="H3716" s="244" t="n"/>
      <c r="I3716" s="267" t="n"/>
      <c r="J3716" s="268" t="n"/>
      <c r="K3716" s="244" t="n"/>
      <c r="L3716" s="244" t="n"/>
      <c r="M3716" s="259" t="n"/>
      <c r="N3716" s="244" t="n"/>
      <c r="O3716" s="244" t="n"/>
      <c r="P3716" s="244" t="n"/>
      <c r="Q3716" s="244" t="n"/>
      <c r="R3716" s="244" t="n"/>
      <c r="S3716" s="223" t="n"/>
      <c r="T3716" s="244" t="n"/>
      <c r="U3716" s="246" t="n"/>
      <c r="V3716" s="244" t="n"/>
      <c r="W3716" s="244" t="n"/>
      <c r="X3716" s="244" t="n"/>
      <c r="Y3716" s="269" t="n"/>
      <c r="Z3716" s="270" t="n"/>
      <c r="AA3716" s="241" t="n"/>
      <c r="AB3716" s="244" t="n"/>
    </row>
    <row r="3717" ht="15" customHeight="1" s="283">
      <c r="A3717" s="109" t="n"/>
      <c r="B3717" s="222" t="n"/>
      <c r="C3717" s="244" t="n"/>
      <c r="D3717" s="244" t="n"/>
      <c r="E3717" s="244" t="n"/>
      <c r="F3717" s="244" t="n"/>
      <c r="G3717" s="244" t="n"/>
      <c r="H3717" s="244" t="n"/>
      <c r="I3717" s="267" t="n"/>
      <c r="J3717" s="268" t="n"/>
      <c r="K3717" s="244" t="n"/>
      <c r="L3717" s="244" t="n"/>
      <c r="M3717" s="259" t="n"/>
      <c r="N3717" s="244" t="n"/>
      <c r="O3717" s="244" t="n"/>
      <c r="P3717" s="244" t="n"/>
      <c r="Q3717" s="244" t="n"/>
      <c r="R3717" s="244" t="n"/>
      <c r="S3717" s="223" t="n"/>
      <c r="T3717" s="244" t="n"/>
      <c r="U3717" s="246" t="n"/>
      <c r="V3717" s="244" t="n"/>
      <c r="W3717" s="244" t="n"/>
      <c r="X3717" s="244" t="n"/>
      <c r="Y3717" s="269" t="n"/>
      <c r="Z3717" s="270" t="n"/>
      <c r="AA3717" s="241" t="n"/>
      <c r="AB3717" s="244" t="n"/>
    </row>
    <row r="3718" ht="15" customHeight="1" s="283">
      <c r="A3718" s="109" t="n"/>
      <c r="B3718" s="222" t="n"/>
      <c r="C3718" s="244" t="n"/>
      <c r="D3718" s="244" t="n"/>
      <c r="E3718" s="244" t="n"/>
      <c r="F3718" s="244" t="n"/>
      <c r="G3718" s="244" t="n"/>
      <c r="H3718" s="244" t="n"/>
      <c r="I3718" s="267" t="n"/>
      <c r="J3718" s="268" t="n"/>
      <c r="K3718" s="244" t="n"/>
      <c r="L3718" s="244" t="n"/>
      <c r="M3718" s="259" t="n"/>
      <c r="N3718" s="244" t="n"/>
      <c r="O3718" s="244" t="n"/>
      <c r="P3718" s="244" t="n"/>
      <c r="Q3718" s="244" t="n"/>
      <c r="R3718" s="244" t="n"/>
      <c r="S3718" s="223" t="n"/>
      <c r="T3718" s="244" t="n"/>
      <c r="U3718" s="246" t="n"/>
      <c r="V3718" s="244" t="n"/>
      <c r="W3718" s="244" t="n"/>
      <c r="X3718" s="244" t="n"/>
      <c r="Y3718" s="269" t="n"/>
      <c r="Z3718" s="270" t="n"/>
      <c r="AA3718" s="241" t="n"/>
      <c r="AB3718" s="244" t="n"/>
    </row>
    <row r="3719" ht="15" customHeight="1" s="283">
      <c r="A3719" s="109" t="n"/>
      <c r="B3719" s="222" t="n"/>
      <c r="C3719" s="244" t="n"/>
      <c r="D3719" s="244" t="n"/>
      <c r="E3719" s="244" t="n"/>
      <c r="F3719" s="244" t="n"/>
      <c r="G3719" s="244" t="n"/>
      <c r="H3719" s="244" t="n"/>
      <c r="I3719" s="267" t="n"/>
      <c r="J3719" s="268" t="n"/>
      <c r="K3719" s="244" t="n"/>
      <c r="L3719" s="244" t="n"/>
      <c r="M3719" s="259" t="n"/>
      <c r="N3719" s="244" t="n"/>
      <c r="O3719" s="244" t="n"/>
      <c r="P3719" s="244" t="n"/>
      <c r="Q3719" s="244" t="n"/>
      <c r="R3719" s="244" t="n"/>
      <c r="S3719" s="223" t="n"/>
      <c r="T3719" s="244" t="n"/>
      <c r="U3719" s="246" t="n"/>
      <c r="V3719" s="244" t="n"/>
      <c r="W3719" s="244" t="n"/>
      <c r="X3719" s="244" t="n"/>
      <c r="Y3719" s="269" t="n"/>
      <c r="Z3719" s="270" t="n"/>
      <c r="AA3719" s="241" t="n"/>
      <c r="AB3719" s="244" t="n"/>
    </row>
    <row r="3720" ht="15" customHeight="1" s="283">
      <c r="A3720" s="109" t="n"/>
      <c r="B3720" s="222" t="n"/>
      <c r="C3720" s="244" t="n"/>
      <c r="D3720" s="244" t="n"/>
      <c r="E3720" s="244" t="n"/>
      <c r="F3720" s="244" t="n"/>
      <c r="G3720" s="244" t="n"/>
      <c r="H3720" s="244" t="n"/>
      <c r="I3720" s="267" t="n"/>
      <c r="J3720" s="268" t="n"/>
      <c r="K3720" s="244" t="n"/>
      <c r="L3720" s="244" t="n"/>
      <c r="M3720" s="259" t="n"/>
      <c r="N3720" s="244" t="n"/>
      <c r="O3720" s="244" t="n"/>
      <c r="P3720" s="244" t="n"/>
      <c r="Q3720" s="244" t="n"/>
      <c r="R3720" s="244" t="n"/>
      <c r="S3720" s="223" t="n"/>
      <c r="T3720" s="244" t="n"/>
      <c r="U3720" s="246" t="n"/>
      <c r="V3720" s="244" t="n"/>
      <c r="W3720" s="244" t="n"/>
      <c r="X3720" s="244" t="n"/>
      <c r="Y3720" s="269" t="n"/>
      <c r="Z3720" s="270" t="n"/>
      <c r="AA3720" s="241" t="n"/>
      <c r="AB3720" s="244" t="n"/>
    </row>
    <row r="3721" ht="15" customHeight="1" s="283">
      <c r="A3721" s="109" t="n"/>
      <c r="B3721" s="222" t="n"/>
      <c r="C3721" s="244" t="n"/>
      <c r="D3721" s="244" t="n"/>
      <c r="E3721" s="244" t="n"/>
      <c r="F3721" s="244" t="n"/>
      <c r="G3721" s="244" t="n"/>
      <c r="H3721" s="244" t="n"/>
      <c r="I3721" s="267" t="n"/>
      <c r="J3721" s="268" t="n"/>
      <c r="K3721" s="244" t="n"/>
      <c r="L3721" s="244" t="n"/>
      <c r="M3721" s="259" t="n"/>
      <c r="N3721" s="244" t="n"/>
      <c r="O3721" s="244" t="n"/>
      <c r="P3721" s="244" t="n"/>
      <c r="Q3721" s="244" t="n"/>
      <c r="R3721" s="244" t="n"/>
      <c r="S3721" s="223" t="n"/>
      <c r="T3721" s="244" t="n"/>
      <c r="U3721" s="246" t="n"/>
      <c r="V3721" s="244" t="n"/>
      <c r="W3721" s="244" t="n"/>
      <c r="X3721" s="244" t="n"/>
      <c r="Y3721" s="269" t="n"/>
      <c r="Z3721" s="270" t="n"/>
      <c r="AA3721" s="241" t="n"/>
      <c r="AB3721" s="244" t="n"/>
    </row>
    <row r="3722" ht="15" customHeight="1" s="283">
      <c r="A3722" s="109" t="n"/>
      <c r="B3722" s="222" t="n"/>
      <c r="C3722" s="244" t="n"/>
      <c r="D3722" s="244" t="n"/>
      <c r="E3722" s="244" t="n"/>
      <c r="F3722" s="244" t="n"/>
      <c r="G3722" s="244" t="n"/>
      <c r="H3722" s="244" t="n"/>
      <c r="I3722" s="267" t="n"/>
      <c r="J3722" s="268" t="n"/>
      <c r="K3722" s="244" t="n"/>
      <c r="L3722" s="244" t="n"/>
      <c r="M3722" s="259" t="n"/>
      <c r="N3722" s="244" t="n"/>
      <c r="O3722" s="244" t="n"/>
      <c r="P3722" s="244" t="n"/>
      <c r="Q3722" s="244" t="n"/>
      <c r="R3722" s="244" t="n"/>
      <c r="S3722" s="223" t="n"/>
      <c r="T3722" s="244" t="n"/>
      <c r="U3722" s="246" t="n"/>
      <c r="V3722" s="244" t="n"/>
      <c r="W3722" s="244" t="n"/>
      <c r="X3722" s="244" t="n"/>
      <c r="Y3722" s="269" t="n"/>
      <c r="Z3722" s="270" t="n"/>
      <c r="AA3722" s="241" t="n"/>
      <c r="AB3722" s="244" t="n"/>
    </row>
    <row r="3723" ht="15" customHeight="1" s="283">
      <c r="A3723" s="109" t="n"/>
      <c r="B3723" s="222" t="n"/>
      <c r="C3723" s="244" t="n"/>
      <c r="D3723" s="244" t="n"/>
      <c r="E3723" s="244" t="n"/>
      <c r="F3723" s="244" t="n"/>
      <c r="G3723" s="244" t="n"/>
      <c r="H3723" s="244" t="n"/>
      <c r="I3723" s="267" t="n"/>
      <c r="J3723" s="268" t="n"/>
      <c r="K3723" s="244" t="n"/>
      <c r="L3723" s="244" t="n"/>
      <c r="M3723" s="259" t="n"/>
      <c r="N3723" s="244" t="n"/>
      <c r="O3723" s="244" t="n"/>
      <c r="P3723" s="244" t="n"/>
      <c r="Q3723" s="244" t="n"/>
      <c r="R3723" s="244" t="n"/>
      <c r="S3723" s="223" t="n"/>
      <c r="T3723" s="244" t="n"/>
      <c r="U3723" s="246" t="n"/>
      <c r="V3723" s="244" t="n"/>
      <c r="W3723" s="244" t="n"/>
      <c r="X3723" s="244" t="n"/>
      <c r="Y3723" s="269" t="n"/>
      <c r="Z3723" s="270" t="n"/>
      <c r="AA3723" s="241" t="n"/>
      <c r="AB3723" s="244" t="n"/>
    </row>
    <row r="3724" ht="15" customHeight="1" s="283">
      <c r="A3724" s="109" t="n"/>
      <c r="B3724" s="222" t="n"/>
      <c r="C3724" s="244" t="n"/>
      <c r="D3724" s="244" t="n"/>
      <c r="E3724" s="244" t="n"/>
      <c r="F3724" s="244" t="n"/>
      <c r="G3724" s="244" t="n"/>
      <c r="H3724" s="244" t="n"/>
      <c r="I3724" s="267" t="n"/>
      <c r="J3724" s="268" t="n"/>
      <c r="K3724" s="244" t="n"/>
      <c r="L3724" s="244" t="n"/>
      <c r="M3724" s="259" t="n"/>
      <c r="N3724" s="244" t="n"/>
      <c r="O3724" s="244" t="n"/>
      <c r="P3724" s="244" t="n"/>
      <c r="Q3724" s="244" t="n"/>
      <c r="R3724" s="244" t="n"/>
      <c r="S3724" s="223" t="n"/>
      <c r="T3724" s="244" t="n"/>
      <c r="U3724" s="246" t="n"/>
      <c r="V3724" s="244" t="n"/>
      <c r="W3724" s="244" t="n"/>
      <c r="X3724" s="244" t="n"/>
      <c r="Y3724" s="269" t="n"/>
      <c r="Z3724" s="270" t="n"/>
      <c r="AA3724" s="241" t="n"/>
      <c r="AB3724" s="244" t="n"/>
    </row>
    <row r="3725" ht="15" customHeight="1" s="283">
      <c r="A3725" s="109" t="n"/>
      <c r="B3725" s="222" t="n"/>
      <c r="C3725" s="244" t="n"/>
      <c r="D3725" s="244" t="n"/>
      <c r="E3725" s="244" t="n"/>
      <c r="F3725" s="244" t="n"/>
      <c r="G3725" s="244" t="n"/>
      <c r="H3725" s="244" t="n"/>
      <c r="I3725" s="267" t="n"/>
      <c r="J3725" s="268" t="n"/>
      <c r="K3725" s="244" t="n"/>
      <c r="L3725" s="244" t="n"/>
      <c r="M3725" s="259" t="n"/>
      <c r="N3725" s="244" t="n"/>
      <c r="O3725" s="244" t="n"/>
      <c r="P3725" s="244" t="n"/>
      <c r="Q3725" s="244" t="n"/>
      <c r="R3725" s="244" t="n"/>
      <c r="S3725" s="223" t="n"/>
      <c r="T3725" s="244" t="n"/>
      <c r="U3725" s="246" t="n"/>
      <c r="V3725" s="244" t="n"/>
      <c r="W3725" s="244" t="n"/>
      <c r="X3725" s="244" t="n"/>
      <c r="Y3725" s="269" t="n"/>
      <c r="Z3725" s="270" t="n"/>
      <c r="AA3725" s="241" t="n"/>
      <c r="AB3725" s="244" t="n"/>
    </row>
    <row r="3726" ht="15" customHeight="1" s="283">
      <c r="A3726" s="109" t="n"/>
      <c r="B3726" s="222" t="n"/>
      <c r="C3726" s="244" t="n"/>
      <c r="D3726" s="244" t="n"/>
      <c r="E3726" s="244" t="n"/>
      <c r="F3726" s="244" t="n"/>
      <c r="G3726" s="244" t="n"/>
      <c r="H3726" s="244" t="n"/>
      <c r="I3726" s="267" t="n"/>
      <c r="J3726" s="268" t="n"/>
      <c r="K3726" s="244" t="n"/>
      <c r="L3726" s="244" t="n"/>
      <c r="M3726" s="259" t="n"/>
      <c r="N3726" s="244" t="n"/>
      <c r="O3726" s="244" t="n"/>
      <c r="P3726" s="244" t="n"/>
      <c r="Q3726" s="244" t="n"/>
      <c r="R3726" s="244" t="n"/>
      <c r="S3726" s="223" t="n"/>
      <c r="T3726" s="244" t="n"/>
      <c r="U3726" s="246" t="n"/>
      <c r="V3726" s="244" t="n"/>
      <c r="W3726" s="244" t="n"/>
      <c r="X3726" s="244" t="n"/>
      <c r="Y3726" s="269" t="n"/>
      <c r="Z3726" s="270" t="n"/>
      <c r="AA3726" s="241" t="n"/>
      <c r="AB3726" s="244" t="n"/>
    </row>
    <row r="3727" ht="15" customHeight="1" s="283">
      <c r="A3727" s="109" t="n"/>
      <c r="B3727" s="222" t="n"/>
      <c r="C3727" s="244" t="n"/>
      <c r="D3727" s="244" t="n"/>
      <c r="E3727" s="244" t="n"/>
      <c r="F3727" s="244" t="n"/>
      <c r="G3727" s="244" t="n"/>
      <c r="H3727" s="244" t="n"/>
      <c r="I3727" s="267" t="n"/>
      <c r="J3727" s="268" t="n"/>
      <c r="K3727" s="244" t="n"/>
      <c r="L3727" s="244" t="n"/>
      <c r="M3727" s="259" t="n"/>
      <c r="N3727" s="244" t="n"/>
      <c r="O3727" s="244" t="n"/>
      <c r="P3727" s="244" t="n"/>
      <c r="Q3727" s="244" t="n"/>
      <c r="R3727" s="244" t="n"/>
      <c r="S3727" s="223" t="n"/>
      <c r="T3727" s="244" t="n"/>
      <c r="U3727" s="246" t="n"/>
      <c r="V3727" s="244" t="n"/>
      <c r="W3727" s="244" t="n"/>
      <c r="X3727" s="244" t="n"/>
      <c r="Y3727" s="269" t="n"/>
      <c r="Z3727" s="270" t="n"/>
      <c r="AA3727" s="241" t="n"/>
      <c r="AB3727" s="244" t="n"/>
    </row>
    <row r="3728" ht="15" customHeight="1" s="283">
      <c r="A3728" s="109" t="n"/>
      <c r="B3728" s="222" t="n"/>
      <c r="C3728" s="244" t="n"/>
      <c r="D3728" s="244" t="n"/>
      <c r="E3728" s="244" t="n"/>
      <c r="F3728" s="244" t="n"/>
      <c r="G3728" s="244" t="n"/>
      <c r="H3728" s="244" t="n"/>
      <c r="I3728" s="267" t="n"/>
      <c r="J3728" s="268" t="n"/>
      <c r="K3728" s="244" t="n"/>
      <c r="L3728" s="244" t="n"/>
      <c r="M3728" s="259" t="n"/>
      <c r="N3728" s="244" t="n"/>
      <c r="O3728" s="244" t="n"/>
      <c r="P3728" s="244" t="n"/>
      <c r="Q3728" s="244" t="n"/>
      <c r="R3728" s="244" t="n"/>
      <c r="S3728" s="223" t="n"/>
      <c r="T3728" s="244" t="n"/>
      <c r="U3728" s="246" t="n"/>
      <c r="V3728" s="244" t="n"/>
      <c r="W3728" s="244" t="n"/>
      <c r="X3728" s="244" t="n"/>
      <c r="Y3728" s="269" t="n"/>
      <c r="Z3728" s="270" t="n"/>
      <c r="AA3728" s="241" t="n"/>
      <c r="AB3728" s="244" t="n"/>
    </row>
    <row r="3729" ht="15" customHeight="1" s="283">
      <c r="A3729" s="109" t="n"/>
      <c r="B3729" s="222" t="n"/>
      <c r="C3729" s="244" t="n"/>
      <c r="D3729" s="244" t="n"/>
      <c r="E3729" s="244" t="n"/>
      <c r="F3729" s="244" t="n"/>
      <c r="G3729" s="244" t="n"/>
      <c r="H3729" s="244" t="n"/>
      <c r="I3729" s="267" t="n"/>
      <c r="J3729" s="268" t="n"/>
      <c r="K3729" s="244" t="n"/>
      <c r="L3729" s="244" t="n"/>
      <c r="M3729" s="259" t="n"/>
      <c r="N3729" s="244" t="n"/>
      <c r="O3729" s="244" t="n"/>
      <c r="P3729" s="244" t="n"/>
      <c r="Q3729" s="244" t="n"/>
      <c r="R3729" s="244" t="n"/>
      <c r="S3729" s="223" t="n"/>
      <c r="T3729" s="244" t="n"/>
      <c r="U3729" s="246" t="n"/>
      <c r="V3729" s="244" t="n"/>
      <c r="W3729" s="244" t="n"/>
      <c r="X3729" s="244" t="n"/>
      <c r="Y3729" s="269" t="n"/>
      <c r="Z3729" s="270" t="n"/>
      <c r="AA3729" s="241" t="n"/>
      <c r="AB3729" s="244" t="n"/>
    </row>
    <row r="3730" ht="15" customHeight="1" s="283">
      <c r="A3730" s="109" t="n"/>
      <c r="B3730" s="222" t="n"/>
      <c r="C3730" s="244" t="n"/>
      <c r="D3730" s="244" t="n"/>
      <c r="E3730" s="244" t="n"/>
      <c r="F3730" s="244" t="n"/>
      <c r="G3730" s="244" t="n"/>
      <c r="H3730" s="244" t="n"/>
      <c r="I3730" s="267" t="n"/>
      <c r="J3730" s="268" t="n"/>
      <c r="K3730" s="244" t="n"/>
      <c r="L3730" s="244" t="n"/>
      <c r="M3730" s="259" t="n"/>
      <c r="N3730" s="244" t="n"/>
      <c r="O3730" s="244" t="n"/>
      <c r="P3730" s="244" t="n"/>
      <c r="Q3730" s="244" t="n"/>
      <c r="R3730" s="244" t="n"/>
      <c r="S3730" s="223" t="n"/>
      <c r="T3730" s="244" t="n"/>
      <c r="U3730" s="246" t="n"/>
      <c r="V3730" s="244" t="n"/>
      <c r="W3730" s="244" t="n"/>
      <c r="X3730" s="244" t="n"/>
      <c r="Y3730" s="269" t="n"/>
      <c r="Z3730" s="270" t="n"/>
      <c r="AA3730" s="241" t="n"/>
      <c r="AB3730" s="244" t="n"/>
    </row>
    <row r="3731" ht="15" customHeight="1" s="283">
      <c r="A3731" s="109" t="n"/>
      <c r="B3731" s="222" t="n"/>
      <c r="C3731" s="244" t="n"/>
      <c r="D3731" s="244" t="n"/>
      <c r="E3731" s="244" t="n"/>
      <c r="F3731" s="244" t="n"/>
      <c r="G3731" s="244" t="n"/>
      <c r="H3731" s="244" t="n"/>
      <c r="I3731" s="267" t="n"/>
      <c r="J3731" s="268" t="n"/>
      <c r="K3731" s="244" t="n"/>
      <c r="L3731" s="244" t="n"/>
      <c r="M3731" s="259" t="n"/>
      <c r="N3731" s="244" t="n"/>
      <c r="O3731" s="244" t="n"/>
      <c r="P3731" s="244" t="n"/>
      <c r="Q3731" s="244" t="n"/>
      <c r="R3731" s="244" t="n"/>
      <c r="S3731" s="223" t="n"/>
      <c r="T3731" s="244" t="n"/>
      <c r="U3731" s="246" t="n"/>
      <c r="V3731" s="244" t="n"/>
      <c r="W3731" s="244" t="n"/>
      <c r="X3731" s="244" t="n"/>
      <c r="Y3731" s="269" t="n"/>
      <c r="Z3731" s="270" t="n"/>
      <c r="AA3731" s="241" t="n"/>
      <c r="AB3731" s="244" t="n"/>
    </row>
    <row r="3732" ht="15" customHeight="1" s="283">
      <c r="A3732" s="109" t="n"/>
      <c r="B3732" s="222" t="n"/>
      <c r="C3732" s="244" t="n"/>
      <c r="D3732" s="244" t="n"/>
      <c r="E3732" s="244" t="n"/>
      <c r="F3732" s="244" t="n"/>
      <c r="G3732" s="244" t="n"/>
      <c r="H3732" s="244" t="n"/>
      <c r="I3732" s="267" t="n"/>
      <c r="J3732" s="268" t="n"/>
      <c r="K3732" s="244" t="n"/>
      <c r="L3732" s="244" t="n"/>
      <c r="M3732" s="259" t="n"/>
      <c r="N3732" s="244" t="n"/>
      <c r="O3732" s="244" t="n"/>
      <c r="P3732" s="244" t="n"/>
      <c r="Q3732" s="244" t="n"/>
      <c r="R3732" s="244" t="n"/>
      <c r="S3732" s="223" t="n"/>
      <c r="T3732" s="244" t="n"/>
      <c r="U3732" s="246" t="n"/>
      <c r="V3732" s="244" t="n"/>
      <c r="W3732" s="244" t="n"/>
      <c r="X3732" s="244" t="n"/>
      <c r="Y3732" s="269" t="n"/>
      <c r="Z3732" s="270" t="n"/>
      <c r="AA3732" s="241" t="n"/>
      <c r="AB3732" s="244" t="n"/>
    </row>
    <row r="3733" ht="15" customHeight="1" s="283">
      <c r="A3733" s="109" t="n"/>
      <c r="B3733" s="222" t="n"/>
      <c r="C3733" s="244" t="n"/>
      <c r="D3733" s="244" t="n"/>
      <c r="E3733" s="244" t="n"/>
      <c r="F3733" s="244" t="n"/>
      <c r="G3733" s="244" t="n"/>
      <c r="H3733" s="244" t="n"/>
      <c r="I3733" s="267" t="n"/>
      <c r="J3733" s="268" t="n"/>
      <c r="K3733" s="244" t="n"/>
      <c r="L3733" s="244" t="n"/>
      <c r="M3733" s="259" t="n"/>
      <c r="N3733" s="244" t="n"/>
      <c r="O3733" s="244" t="n"/>
      <c r="P3733" s="244" t="n"/>
      <c r="Q3733" s="244" t="n"/>
      <c r="R3733" s="244" t="n"/>
      <c r="S3733" s="223" t="n"/>
      <c r="T3733" s="244" t="n"/>
      <c r="U3733" s="246" t="n"/>
      <c r="V3733" s="244" t="n"/>
      <c r="W3733" s="244" t="n"/>
      <c r="X3733" s="244" t="n"/>
      <c r="Y3733" s="269" t="n"/>
      <c r="Z3733" s="270" t="n"/>
      <c r="AA3733" s="241" t="n"/>
      <c r="AB3733" s="244" t="n"/>
    </row>
    <row r="3734" ht="15" customHeight="1" s="283">
      <c r="A3734" s="109" t="n"/>
      <c r="B3734" s="222" t="n"/>
      <c r="C3734" s="244" t="n"/>
      <c r="D3734" s="244" t="n"/>
      <c r="E3734" s="244" t="n"/>
      <c r="F3734" s="244" t="n"/>
      <c r="G3734" s="244" t="n"/>
      <c r="H3734" s="244" t="n"/>
      <c r="I3734" s="267" t="n"/>
      <c r="J3734" s="268" t="n"/>
      <c r="K3734" s="244" t="n"/>
      <c r="L3734" s="244" t="n"/>
      <c r="M3734" s="259" t="n"/>
      <c r="N3734" s="244" t="n"/>
      <c r="O3734" s="244" t="n"/>
      <c r="P3734" s="244" t="n"/>
      <c r="Q3734" s="244" t="n"/>
      <c r="R3734" s="244" t="n"/>
      <c r="S3734" s="223" t="n"/>
      <c r="T3734" s="244" t="n"/>
      <c r="U3734" s="246" t="n"/>
      <c r="V3734" s="244" t="n"/>
      <c r="W3734" s="244" t="n"/>
      <c r="X3734" s="244" t="n"/>
      <c r="Y3734" s="269" t="n"/>
      <c r="Z3734" s="270" t="n"/>
      <c r="AA3734" s="241" t="n"/>
      <c r="AB3734" s="244" t="n"/>
    </row>
    <row r="3735" ht="15" customHeight="1" s="283">
      <c r="A3735" s="109" t="n"/>
      <c r="B3735" s="222" t="n"/>
      <c r="C3735" s="244" t="n"/>
      <c r="D3735" s="244" t="n"/>
      <c r="E3735" s="244" t="n"/>
      <c r="F3735" s="244" t="n"/>
      <c r="G3735" s="244" t="n"/>
      <c r="H3735" s="244" t="n"/>
      <c r="I3735" s="267" t="n"/>
      <c r="J3735" s="268" t="n"/>
      <c r="K3735" s="244" t="n"/>
      <c r="L3735" s="244" t="n"/>
      <c r="M3735" s="259" t="n"/>
      <c r="N3735" s="244" t="n"/>
      <c r="O3735" s="244" t="n"/>
      <c r="P3735" s="244" t="n"/>
      <c r="Q3735" s="244" t="n"/>
      <c r="R3735" s="244" t="n"/>
      <c r="S3735" s="223" t="n"/>
      <c r="T3735" s="244" t="n"/>
      <c r="U3735" s="246" t="n"/>
      <c r="V3735" s="244" t="n"/>
      <c r="W3735" s="244" t="n"/>
      <c r="X3735" s="244" t="n"/>
      <c r="Y3735" s="269" t="n"/>
      <c r="Z3735" s="270" t="n"/>
      <c r="AA3735" s="241" t="n"/>
      <c r="AB3735" s="244" t="n"/>
    </row>
    <row r="3736" ht="15" customHeight="1" s="283">
      <c r="A3736" s="109" t="n"/>
      <c r="B3736" s="222" t="n"/>
      <c r="C3736" s="244" t="n"/>
      <c r="D3736" s="244" t="n"/>
      <c r="E3736" s="244" t="n"/>
      <c r="F3736" s="244" t="n"/>
      <c r="G3736" s="244" t="n"/>
      <c r="H3736" s="244" t="n"/>
      <c r="I3736" s="267" t="n"/>
      <c r="J3736" s="268" t="n"/>
      <c r="K3736" s="244" t="n"/>
      <c r="L3736" s="244" t="n"/>
      <c r="M3736" s="259" t="n"/>
      <c r="N3736" s="244" t="n"/>
      <c r="O3736" s="244" t="n"/>
      <c r="P3736" s="244" t="n"/>
      <c r="Q3736" s="244" t="n"/>
      <c r="R3736" s="244" t="n"/>
      <c r="S3736" s="223" t="n"/>
      <c r="T3736" s="244" t="n"/>
      <c r="U3736" s="246" t="n"/>
      <c r="V3736" s="244" t="n"/>
      <c r="W3736" s="244" t="n"/>
      <c r="X3736" s="244" t="n"/>
      <c r="Y3736" s="269" t="n"/>
      <c r="Z3736" s="270" t="n"/>
      <c r="AA3736" s="241" t="n"/>
      <c r="AB3736" s="244" t="n"/>
    </row>
    <row r="3737" ht="15" customHeight="1" s="283">
      <c r="A3737" s="109" t="n"/>
      <c r="B3737" s="222" t="n"/>
      <c r="C3737" s="244" t="n"/>
      <c r="D3737" s="244" t="n"/>
      <c r="E3737" s="244" t="n"/>
      <c r="F3737" s="244" t="n"/>
      <c r="G3737" s="244" t="n"/>
      <c r="H3737" s="244" t="n"/>
      <c r="I3737" s="267" t="n"/>
      <c r="J3737" s="268" t="n"/>
      <c r="K3737" s="244" t="n"/>
      <c r="L3737" s="244" t="n"/>
      <c r="M3737" s="259" t="n"/>
      <c r="N3737" s="244" t="n"/>
      <c r="O3737" s="244" t="n"/>
      <c r="P3737" s="244" t="n"/>
      <c r="Q3737" s="244" t="n"/>
      <c r="R3737" s="244" t="n"/>
      <c r="S3737" s="223" t="n"/>
      <c r="T3737" s="244" t="n"/>
      <c r="U3737" s="246" t="n"/>
      <c r="V3737" s="244" t="n"/>
      <c r="W3737" s="244" t="n"/>
      <c r="X3737" s="244" t="n"/>
      <c r="Y3737" s="269" t="n"/>
      <c r="Z3737" s="270" t="n"/>
      <c r="AA3737" s="241" t="n"/>
      <c r="AB3737" s="244" t="n"/>
    </row>
    <row r="3738" ht="15" customHeight="1" s="283">
      <c r="A3738" s="109" t="n"/>
      <c r="B3738" s="222" t="n"/>
      <c r="C3738" s="244" t="n"/>
      <c r="D3738" s="244" t="n"/>
      <c r="E3738" s="244" t="n"/>
      <c r="F3738" s="244" t="n"/>
      <c r="G3738" s="244" t="n"/>
      <c r="H3738" s="244" t="n"/>
      <c r="I3738" s="267" t="n"/>
      <c r="J3738" s="268" t="n"/>
      <c r="K3738" s="244" t="n"/>
      <c r="L3738" s="244" t="n"/>
      <c r="M3738" s="259" t="n"/>
      <c r="N3738" s="244" t="n"/>
      <c r="O3738" s="244" t="n"/>
      <c r="P3738" s="244" t="n"/>
      <c r="Q3738" s="244" t="n"/>
      <c r="R3738" s="244" t="n"/>
      <c r="S3738" s="223" t="n"/>
      <c r="T3738" s="244" t="n"/>
      <c r="U3738" s="246" t="n"/>
      <c r="V3738" s="244" t="n"/>
      <c r="W3738" s="244" t="n"/>
      <c r="X3738" s="244" t="n"/>
      <c r="Y3738" s="269" t="n"/>
      <c r="Z3738" s="270" t="n"/>
      <c r="AA3738" s="241" t="n"/>
      <c r="AB3738" s="244" t="n"/>
    </row>
    <row r="3739" ht="15" customHeight="1" s="283">
      <c r="A3739" s="109" t="n"/>
      <c r="B3739" s="222" t="n"/>
      <c r="C3739" s="244" t="n"/>
      <c r="D3739" s="244" t="n"/>
      <c r="E3739" s="244" t="n"/>
      <c r="F3739" s="244" t="n"/>
      <c r="G3739" s="244" t="n"/>
      <c r="H3739" s="244" t="n"/>
      <c r="I3739" s="267" t="n"/>
      <c r="J3739" s="268" t="n"/>
      <c r="K3739" s="244" t="n"/>
      <c r="L3739" s="244" t="n"/>
      <c r="M3739" s="259" t="n"/>
      <c r="N3739" s="244" t="n"/>
      <c r="O3739" s="244" t="n"/>
      <c r="P3739" s="244" t="n"/>
      <c r="Q3739" s="244" t="n"/>
      <c r="R3739" s="244" t="n"/>
      <c r="S3739" s="223" t="n"/>
      <c r="T3739" s="244" t="n"/>
      <c r="U3739" s="246" t="n"/>
      <c r="V3739" s="244" t="n"/>
      <c r="W3739" s="244" t="n"/>
      <c r="X3739" s="244" t="n"/>
      <c r="Y3739" s="269" t="n"/>
      <c r="Z3739" s="270" t="n"/>
      <c r="AA3739" s="241" t="n"/>
      <c r="AB3739" s="244" t="n"/>
    </row>
    <row r="3740" ht="15" customHeight="1" s="283">
      <c r="A3740" s="109" t="n"/>
      <c r="B3740" s="222" t="n"/>
      <c r="C3740" s="244" t="n"/>
      <c r="D3740" s="244" t="n"/>
      <c r="E3740" s="244" t="n"/>
      <c r="F3740" s="244" t="n"/>
      <c r="G3740" s="244" t="n"/>
      <c r="H3740" s="244" t="n"/>
      <c r="I3740" s="267" t="n"/>
      <c r="J3740" s="268" t="n"/>
      <c r="K3740" s="244" t="n"/>
      <c r="L3740" s="244" t="n"/>
      <c r="M3740" s="259" t="n"/>
      <c r="N3740" s="244" t="n"/>
      <c r="O3740" s="244" t="n"/>
      <c r="P3740" s="244" t="n"/>
      <c r="Q3740" s="244" t="n"/>
      <c r="R3740" s="244" t="n"/>
      <c r="S3740" s="223" t="n"/>
      <c r="T3740" s="244" t="n"/>
      <c r="U3740" s="246" t="n"/>
      <c r="V3740" s="244" t="n"/>
      <c r="W3740" s="244" t="n"/>
      <c r="X3740" s="244" t="n"/>
      <c r="Y3740" s="269" t="n"/>
      <c r="Z3740" s="270" t="n"/>
      <c r="AA3740" s="241" t="n"/>
      <c r="AB3740" s="244" t="n"/>
    </row>
    <row r="3741" ht="15" customHeight="1" s="283">
      <c r="A3741" s="109" t="n"/>
      <c r="B3741" s="222" t="n"/>
      <c r="C3741" s="244" t="n"/>
      <c r="D3741" s="244" t="n"/>
      <c r="E3741" s="244" t="n"/>
      <c r="F3741" s="244" t="n"/>
      <c r="G3741" s="244" t="n"/>
      <c r="H3741" s="244" t="n"/>
      <c r="I3741" s="267" t="n"/>
      <c r="J3741" s="268" t="n"/>
      <c r="K3741" s="244" t="n"/>
      <c r="L3741" s="244" t="n"/>
      <c r="M3741" s="259" t="n"/>
      <c r="N3741" s="244" t="n"/>
      <c r="O3741" s="244" t="n"/>
      <c r="P3741" s="244" t="n"/>
      <c r="Q3741" s="244" t="n"/>
      <c r="R3741" s="244" t="n"/>
      <c r="S3741" s="223" t="n"/>
      <c r="T3741" s="244" t="n"/>
      <c r="U3741" s="246" t="n"/>
      <c r="V3741" s="244" t="n"/>
      <c r="W3741" s="244" t="n"/>
      <c r="X3741" s="244" t="n"/>
      <c r="Y3741" s="269" t="n"/>
      <c r="Z3741" s="270" t="n"/>
      <c r="AA3741" s="241" t="n"/>
      <c r="AB3741" s="244" t="n"/>
    </row>
    <row r="3742" ht="15" customHeight="1" s="283">
      <c r="A3742" s="109" t="n"/>
      <c r="B3742" s="222" t="n"/>
      <c r="C3742" s="244" t="n"/>
      <c r="D3742" s="244" t="n"/>
      <c r="E3742" s="244" t="n"/>
      <c r="F3742" s="244" t="n"/>
      <c r="G3742" s="244" t="n"/>
      <c r="H3742" s="244" t="n"/>
      <c r="I3742" s="267" t="n"/>
      <c r="J3742" s="268" t="n"/>
      <c r="K3742" s="244" t="n"/>
      <c r="L3742" s="244" t="n"/>
      <c r="M3742" s="259" t="n"/>
      <c r="N3742" s="244" t="n"/>
      <c r="O3742" s="244" t="n"/>
      <c r="P3742" s="244" t="n"/>
      <c r="Q3742" s="244" t="n"/>
      <c r="R3742" s="244" t="n"/>
      <c r="S3742" s="223" t="n"/>
      <c r="T3742" s="244" t="n"/>
      <c r="U3742" s="246" t="n"/>
      <c r="V3742" s="244" t="n"/>
      <c r="W3742" s="244" t="n"/>
      <c r="X3742" s="244" t="n"/>
      <c r="Y3742" s="269" t="n"/>
      <c r="Z3742" s="270" t="n"/>
      <c r="AA3742" s="241" t="n"/>
      <c r="AB3742" s="244" t="n"/>
    </row>
    <row r="3743" ht="15" customHeight="1" s="283">
      <c r="A3743" s="109" t="n"/>
      <c r="B3743" s="222" t="n"/>
      <c r="C3743" s="244" t="n"/>
      <c r="D3743" s="244" t="n"/>
      <c r="E3743" s="244" t="n"/>
      <c r="F3743" s="244" t="n"/>
      <c r="G3743" s="244" t="n"/>
      <c r="H3743" s="244" t="n"/>
      <c r="I3743" s="267" t="n"/>
      <c r="J3743" s="268" t="n"/>
      <c r="K3743" s="244" t="n"/>
      <c r="L3743" s="244" t="n"/>
      <c r="M3743" s="259" t="n"/>
      <c r="N3743" s="244" t="n"/>
      <c r="O3743" s="244" t="n"/>
      <c r="P3743" s="244" t="n"/>
      <c r="Q3743" s="244" t="n"/>
      <c r="R3743" s="244" t="n"/>
      <c r="S3743" s="223" t="n"/>
      <c r="T3743" s="244" t="n"/>
      <c r="U3743" s="246" t="n"/>
      <c r="V3743" s="244" t="n"/>
      <c r="W3743" s="244" t="n"/>
      <c r="X3743" s="244" t="n"/>
      <c r="Y3743" s="269" t="n"/>
      <c r="Z3743" s="270" t="n"/>
      <c r="AA3743" s="241" t="n"/>
      <c r="AB3743" s="244" t="n"/>
    </row>
    <row r="3744" ht="15" customHeight="1" s="283">
      <c r="A3744" s="109" t="n"/>
      <c r="B3744" s="222" t="n"/>
      <c r="C3744" s="244" t="n"/>
      <c r="D3744" s="244" t="n"/>
      <c r="E3744" s="244" t="n"/>
      <c r="F3744" s="244" t="n"/>
      <c r="G3744" s="244" t="n"/>
      <c r="H3744" s="244" t="n"/>
      <c r="I3744" s="267" t="n"/>
      <c r="J3744" s="268" t="n"/>
      <c r="K3744" s="244" t="n"/>
      <c r="L3744" s="244" t="n"/>
      <c r="M3744" s="259" t="n"/>
      <c r="N3744" s="244" t="n"/>
      <c r="O3744" s="244" t="n"/>
      <c r="P3744" s="244" t="n"/>
      <c r="Q3744" s="244" t="n"/>
      <c r="R3744" s="244" t="n"/>
      <c r="S3744" s="223" t="n"/>
      <c r="T3744" s="244" t="n"/>
      <c r="U3744" s="246" t="n"/>
      <c r="V3744" s="244" t="n"/>
      <c r="W3744" s="244" t="n"/>
      <c r="X3744" s="244" t="n"/>
      <c r="Y3744" s="269" t="n"/>
      <c r="Z3744" s="270" t="n"/>
      <c r="AA3744" s="241" t="n"/>
      <c r="AB3744" s="244" t="n"/>
    </row>
    <row r="3745" ht="15" customHeight="1" s="283">
      <c r="A3745" s="109" t="n"/>
      <c r="B3745" s="222" t="n"/>
      <c r="C3745" s="244" t="n"/>
      <c r="D3745" s="244" t="n"/>
      <c r="E3745" s="244" t="n"/>
      <c r="F3745" s="244" t="n"/>
      <c r="G3745" s="244" t="n"/>
      <c r="H3745" s="244" t="n"/>
      <c r="I3745" s="267" t="n"/>
      <c r="J3745" s="268" t="n"/>
      <c r="K3745" s="244" t="n"/>
      <c r="L3745" s="244" t="n"/>
      <c r="M3745" s="259" t="n"/>
      <c r="N3745" s="244" t="n"/>
      <c r="O3745" s="244" t="n"/>
      <c r="P3745" s="244" t="n"/>
      <c r="Q3745" s="244" t="n"/>
      <c r="R3745" s="244" t="n"/>
      <c r="S3745" s="223" t="n"/>
      <c r="T3745" s="244" t="n"/>
      <c r="U3745" s="246" t="n"/>
      <c r="V3745" s="244" t="n"/>
      <c r="W3745" s="244" t="n"/>
      <c r="X3745" s="244" t="n"/>
      <c r="Y3745" s="269" t="n"/>
      <c r="Z3745" s="270" t="n"/>
      <c r="AA3745" s="241" t="n"/>
      <c r="AB3745" s="244" t="n"/>
    </row>
    <row r="3746" ht="15" customHeight="1" s="283">
      <c r="A3746" s="109" t="n"/>
      <c r="B3746" s="222" t="n"/>
      <c r="C3746" s="244" t="n"/>
      <c r="D3746" s="244" t="n"/>
      <c r="E3746" s="244" t="n"/>
      <c r="F3746" s="244" t="n"/>
      <c r="G3746" s="244" t="n"/>
      <c r="H3746" s="244" t="n"/>
      <c r="I3746" s="267" t="n"/>
      <c r="J3746" s="268" t="n"/>
      <c r="K3746" s="244" t="n"/>
      <c r="L3746" s="244" t="n"/>
      <c r="M3746" s="259" t="n"/>
      <c r="N3746" s="244" t="n"/>
      <c r="O3746" s="244" t="n"/>
      <c r="P3746" s="244" t="n"/>
      <c r="Q3746" s="244" t="n"/>
      <c r="R3746" s="244" t="n"/>
      <c r="S3746" s="223" t="n"/>
      <c r="T3746" s="244" t="n"/>
      <c r="U3746" s="246" t="n"/>
      <c r="V3746" s="244" t="n"/>
      <c r="W3746" s="244" t="n"/>
      <c r="X3746" s="244" t="n"/>
      <c r="Y3746" s="269" t="n"/>
      <c r="Z3746" s="270" t="n"/>
      <c r="AA3746" s="241" t="n"/>
      <c r="AB3746" s="244" t="n"/>
    </row>
    <row r="3747" ht="15" customHeight="1" s="283">
      <c r="A3747" s="109" t="n"/>
      <c r="B3747" s="222" t="n"/>
      <c r="C3747" s="244" t="n"/>
      <c r="D3747" s="244" t="n"/>
      <c r="E3747" s="244" t="n"/>
      <c r="F3747" s="244" t="n"/>
      <c r="G3747" s="244" t="n"/>
      <c r="H3747" s="244" t="n"/>
      <c r="I3747" s="267" t="n"/>
      <c r="J3747" s="268" t="n"/>
      <c r="K3747" s="244" t="n"/>
      <c r="L3747" s="244" t="n"/>
      <c r="M3747" s="259" t="n"/>
      <c r="N3747" s="244" t="n"/>
      <c r="O3747" s="244" t="n"/>
      <c r="P3747" s="244" t="n"/>
      <c r="Q3747" s="244" t="n"/>
      <c r="R3747" s="244" t="n"/>
      <c r="S3747" s="223" t="n"/>
      <c r="T3747" s="244" t="n"/>
      <c r="U3747" s="246" t="n"/>
      <c r="V3747" s="244" t="n"/>
      <c r="W3747" s="244" t="n"/>
      <c r="X3747" s="244" t="n"/>
      <c r="Y3747" s="269" t="n"/>
      <c r="Z3747" s="270" t="n"/>
      <c r="AA3747" s="241" t="n"/>
      <c r="AB3747" s="244" t="n"/>
    </row>
    <row r="3748" ht="15" customHeight="1" s="283">
      <c r="A3748" s="109" t="n"/>
      <c r="B3748" s="222" t="n"/>
      <c r="C3748" s="244" t="n"/>
      <c r="D3748" s="244" t="n"/>
      <c r="E3748" s="244" t="n"/>
      <c r="F3748" s="244" t="n"/>
      <c r="G3748" s="244" t="n"/>
      <c r="H3748" s="244" t="n"/>
      <c r="I3748" s="267" t="n"/>
      <c r="J3748" s="268" t="n"/>
      <c r="K3748" s="244" t="n"/>
      <c r="L3748" s="244" t="n"/>
      <c r="M3748" s="259" t="n"/>
      <c r="N3748" s="244" t="n"/>
      <c r="O3748" s="244" t="n"/>
      <c r="P3748" s="244" t="n"/>
      <c r="Q3748" s="244" t="n"/>
      <c r="R3748" s="244" t="n"/>
      <c r="S3748" s="223" t="n"/>
      <c r="T3748" s="244" t="n"/>
      <c r="U3748" s="246" t="n"/>
      <c r="V3748" s="244" t="n"/>
      <c r="W3748" s="244" t="n"/>
      <c r="X3748" s="244" t="n"/>
      <c r="Y3748" s="269" t="n"/>
      <c r="Z3748" s="270" t="n"/>
      <c r="AA3748" s="241" t="n"/>
      <c r="AB3748" s="244" t="n"/>
    </row>
    <row r="3749" ht="15" customHeight="1" s="283">
      <c r="A3749" s="109" t="n"/>
      <c r="B3749" s="222" t="n"/>
      <c r="C3749" s="244" t="n"/>
      <c r="D3749" s="244" t="n"/>
      <c r="E3749" s="244" t="n"/>
      <c r="F3749" s="244" t="n"/>
      <c r="G3749" s="244" t="n"/>
      <c r="H3749" s="244" t="n"/>
      <c r="I3749" s="267" t="n"/>
      <c r="J3749" s="268" t="n"/>
      <c r="K3749" s="244" t="n"/>
      <c r="L3749" s="244" t="n"/>
      <c r="M3749" s="259" t="n"/>
      <c r="N3749" s="244" t="n"/>
      <c r="O3749" s="244" t="n"/>
      <c r="P3749" s="244" t="n"/>
      <c r="Q3749" s="244" t="n"/>
      <c r="R3749" s="244" t="n"/>
      <c r="S3749" s="223" t="n"/>
      <c r="T3749" s="244" t="n"/>
      <c r="U3749" s="246" t="n"/>
      <c r="V3749" s="244" t="n"/>
      <c r="W3749" s="244" t="n"/>
      <c r="X3749" s="244" t="n"/>
      <c r="Y3749" s="269" t="n"/>
      <c r="Z3749" s="270" t="n"/>
      <c r="AA3749" s="241" t="n"/>
      <c r="AB3749" s="244" t="n"/>
    </row>
    <row r="3750" ht="15" customHeight="1" s="283">
      <c r="A3750" s="109" t="n"/>
      <c r="B3750" s="222" t="n"/>
      <c r="C3750" s="244" t="n"/>
      <c r="D3750" s="244" t="n"/>
      <c r="E3750" s="244" t="n"/>
      <c r="F3750" s="244" t="n"/>
      <c r="G3750" s="244" t="n"/>
      <c r="H3750" s="244" t="n"/>
      <c r="I3750" s="267" t="n"/>
      <c r="J3750" s="268" t="n"/>
      <c r="K3750" s="244" t="n"/>
      <c r="L3750" s="244" t="n"/>
      <c r="M3750" s="259" t="n"/>
      <c r="N3750" s="244" t="n"/>
      <c r="O3750" s="244" t="n"/>
      <c r="P3750" s="244" t="n"/>
      <c r="Q3750" s="244" t="n"/>
      <c r="R3750" s="244" t="n"/>
      <c r="S3750" s="223" t="n"/>
      <c r="T3750" s="244" t="n"/>
      <c r="U3750" s="246" t="n"/>
      <c r="V3750" s="244" t="n"/>
      <c r="W3750" s="244" t="n"/>
      <c r="X3750" s="244" t="n"/>
      <c r="Y3750" s="269" t="n"/>
      <c r="Z3750" s="270" t="n"/>
      <c r="AA3750" s="241" t="n"/>
      <c r="AB3750" s="244" t="n"/>
    </row>
    <row r="3751" ht="15" customHeight="1" s="283">
      <c r="A3751" s="109" t="n"/>
      <c r="B3751" s="222" t="n"/>
      <c r="C3751" s="244" t="n"/>
      <c r="D3751" s="244" t="n"/>
      <c r="E3751" s="244" t="n"/>
      <c r="F3751" s="244" t="n"/>
      <c r="G3751" s="244" t="n"/>
      <c r="H3751" s="244" t="n"/>
      <c r="I3751" s="267" t="n"/>
      <c r="J3751" s="268" t="n"/>
      <c r="K3751" s="244" t="n"/>
      <c r="L3751" s="244" t="n"/>
      <c r="M3751" s="259" t="n"/>
      <c r="N3751" s="244" t="n"/>
      <c r="O3751" s="244" t="n"/>
      <c r="P3751" s="244" t="n"/>
      <c r="Q3751" s="244" t="n"/>
      <c r="R3751" s="244" t="n"/>
      <c r="S3751" s="223" t="n"/>
      <c r="T3751" s="244" t="n"/>
      <c r="U3751" s="246" t="n"/>
      <c r="V3751" s="244" t="n"/>
      <c r="W3751" s="244" t="n"/>
      <c r="X3751" s="244" t="n"/>
      <c r="Y3751" s="269" t="n"/>
      <c r="Z3751" s="270" t="n"/>
      <c r="AA3751" s="241" t="n"/>
      <c r="AB3751" s="244" t="n"/>
    </row>
    <row r="3752" ht="15" customHeight="1" s="283">
      <c r="A3752" s="109" t="n"/>
      <c r="B3752" s="222" t="n"/>
      <c r="C3752" s="244" t="n"/>
      <c r="D3752" s="244" t="n"/>
      <c r="E3752" s="244" t="n"/>
      <c r="F3752" s="244" t="n"/>
      <c r="G3752" s="244" t="n"/>
      <c r="H3752" s="244" t="n"/>
      <c r="I3752" s="267" t="n"/>
      <c r="J3752" s="268" t="n"/>
      <c r="K3752" s="244" t="n"/>
      <c r="L3752" s="244" t="n"/>
      <c r="M3752" s="259" t="n"/>
      <c r="N3752" s="244" t="n"/>
      <c r="O3752" s="244" t="n"/>
      <c r="P3752" s="244" t="n"/>
      <c r="Q3752" s="244" t="n"/>
      <c r="R3752" s="244" t="n"/>
      <c r="S3752" s="223" t="n"/>
      <c r="T3752" s="244" t="n"/>
      <c r="U3752" s="246" t="n"/>
      <c r="V3752" s="244" t="n"/>
      <c r="W3752" s="244" t="n"/>
      <c r="X3752" s="244" t="n"/>
      <c r="Y3752" s="269" t="n"/>
      <c r="Z3752" s="270" t="n"/>
      <c r="AA3752" s="241" t="n"/>
      <c r="AB3752" s="244" t="n"/>
    </row>
    <row r="3753" ht="15" customHeight="1" s="283">
      <c r="A3753" s="109" t="n"/>
      <c r="B3753" s="222" t="n"/>
      <c r="C3753" s="244" t="n"/>
      <c r="D3753" s="244" t="n"/>
      <c r="E3753" s="244" t="n"/>
      <c r="F3753" s="244" t="n"/>
      <c r="G3753" s="244" t="n"/>
      <c r="H3753" s="244" t="n"/>
      <c r="I3753" s="267" t="n"/>
      <c r="J3753" s="268" t="n"/>
      <c r="K3753" s="244" t="n"/>
      <c r="L3753" s="244" t="n"/>
      <c r="M3753" s="259" t="n"/>
      <c r="N3753" s="244" t="n"/>
      <c r="O3753" s="244" t="n"/>
      <c r="P3753" s="244" t="n"/>
      <c r="Q3753" s="244" t="n"/>
      <c r="R3753" s="244" t="n"/>
      <c r="S3753" s="223" t="n"/>
      <c r="T3753" s="244" t="n"/>
      <c r="U3753" s="246" t="n"/>
      <c r="V3753" s="244" t="n"/>
      <c r="W3753" s="244" t="n"/>
      <c r="X3753" s="244" t="n"/>
      <c r="Y3753" s="269" t="n"/>
      <c r="Z3753" s="270" t="n"/>
      <c r="AA3753" s="241" t="n"/>
      <c r="AB3753" s="244" t="n"/>
    </row>
    <row r="3754" ht="15" customHeight="1" s="283">
      <c r="A3754" s="109" t="n"/>
      <c r="B3754" s="222" t="n"/>
      <c r="C3754" s="244" t="n"/>
      <c r="D3754" s="244" t="n"/>
      <c r="E3754" s="244" t="n"/>
      <c r="F3754" s="244" t="n"/>
      <c r="G3754" s="244" t="n"/>
      <c r="H3754" s="244" t="n"/>
      <c r="I3754" s="267" t="n"/>
      <c r="J3754" s="268" t="n"/>
      <c r="K3754" s="244" t="n"/>
      <c r="L3754" s="244" t="n"/>
      <c r="M3754" s="259" t="n"/>
      <c r="N3754" s="244" t="n"/>
      <c r="O3754" s="244" t="n"/>
      <c r="P3754" s="244" t="n"/>
      <c r="Q3754" s="244" t="n"/>
      <c r="R3754" s="244" t="n"/>
      <c r="S3754" s="223" t="n"/>
      <c r="T3754" s="244" t="n"/>
      <c r="U3754" s="246" t="n"/>
      <c r="V3754" s="244" t="n"/>
      <c r="W3754" s="244" t="n"/>
      <c r="X3754" s="244" t="n"/>
      <c r="Y3754" s="269" t="n"/>
      <c r="Z3754" s="270" t="n"/>
      <c r="AA3754" s="241" t="n"/>
      <c r="AB3754" s="244" t="n"/>
    </row>
    <row r="3755" ht="15" customHeight="1" s="283">
      <c r="A3755" s="109" t="n"/>
      <c r="B3755" s="222" t="n"/>
      <c r="C3755" s="244" t="n"/>
      <c r="D3755" s="244" t="n"/>
      <c r="E3755" s="244" t="n"/>
      <c r="F3755" s="244" t="n"/>
      <c r="G3755" s="244" t="n"/>
      <c r="H3755" s="244" t="n"/>
      <c r="I3755" s="267" t="n"/>
      <c r="J3755" s="268" t="n"/>
      <c r="K3755" s="244" t="n"/>
      <c r="L3755" s="244" t="n"/>
      <c r="M3755" s="259" t="n"/>
      <c r="N3755" s="244" t="n"/>
      <c r="O3755" s="244" t="n"/>
      <c r="P3755" s="244" t="n"/>
      <c r="Q3755" s="244" t="n"/>
      <c r="R3755" s="244" t="n"/>
      <c r="S3755" s="223" t="n"/>
      <c r="T3755" s="244" t="n"/>
      <c r="U3755" s="246" t="n"/>
      <c r="V3755" s="244" t="n"/>
      <c r="W3755" s="244" t="n"/>
      <c r="X3755" s="244" t="n"/>
      <c r="Y3755" s="269" t="n"/>
      <c r="Z3755" s="270" t="n"/>
      <c r="AA3755" s="241" t="n"/>
      <c r="AB3755" s="244" t="n"/>
    </row>
    <row r="3756" ht="15" customHeight="1" s="283">
      <c r="A3756" s="109" t="n"/>
      <c r="B3756" s="222" t="n"/>
      <c r="C3756" s="244" t="n"/>
      <c r="D3756" s="244" t="n"/>
      <c r="E3756" s="244" t="n"/>
      <c r="F3756" s="244" t="n"/>
      <c r="G3756" s="244" t="n"/>
      <c r="H3756" s="244" t="n"/>
      <c r="I3756" s="267" t="n"/>
      <c r="J3756" s="268" t="n"/>
      <c r="K3756" s="244" t="n"/>
      <c r="L3756" s="244" t="n"/>
      <c r="M3756" s="259" t="n"/>
      <c r="N3756" s="244" t="n"/>
      <c r="O3756" s="244" t="n"/>
      <c r="P3756" s="244" t="n"/>
      <c r="Q3756" s="244" t="n"/>
      <c r="R3756" s="244" t="n"/>
      <c r="S3756" s="223" t="n"/>
      <c r="T3756" s="244" t="n"/>
      <c r="U3756" s="246" t="n"/>
      <c r="V3756" s="244" t="n"/>
      <c r="W3756" s="244" t="n"/>
      <c r="X3756" s="244" t="n"/>
      <c r="Y3756" s="269" t="n"/>
      <c r="Z3756" s="270" t="n"/>
      <c r="AA3756" s="241" t="n"/>
      <c r="AB3756" s="244" t="n"/>
    </row>
    <row r="3757" ht="15" customHeight="1" s="283">
      <c r="A3757" s="109" t="n"/>
      <c r="B3757" s="222" t="n"/>
      <c r="C3757" s="244" t="n"/>
      <c r="D3757" s="244" t="n"/>
      <c r="E3757" s="244" t="n"/>
      <c r="F3757" s="244" t="n"/>
      <c r="G3757" s="244" t="n"/>
      <c r="H3757" s="244" t="n"/>
      <c r="I3757" s="267" t="n"/>
      <c r="J3757" s="268" t="n"/>
      <c r="K3757" s="244" t="n"/>
      <c r="L3757" s="244" t="n"/>
      <c r="M3757" s="259" t="n"/>
      <c r="N3757" s="244" t="n"/>
      <c r="O3757" s="244" t="n"/>
      <c r="P3757" s="244" t="n"/>
      <c r="Q3757" s="244" t="n"/>
      <c r="R3757" s="244" t="n"/>
      <c r="S3757" s="223" t="n"/>
      <c r="T3757" s="244" t="n"/>
      <c r="U3757" s="246" t="n"/>
      <c r="V3757" s="244" t="n"/>
      <c r="W3757" s="244" t="n"/>
      <c r="X3757" s="244" t="n"/>
      <c r="Y3757" s="269" t="n"/>
      <c r="Z3757" s="270" t="n"/>
      <c r="AA3757" s="241" t="n"/>
      <c r="AB3757" s="244" t="n"/>
    </row>
    <row r="3758" ht="15" customHeight="1" s="283">
      <c r="A3758" s="109" t="n"/>
      <c r="B3758" s="222" t="n"/>
      <c r="C3758" s="244" t="n"/>
      <c r="D3758" s="244" t="n"/>
      <c r="E3758" s="244" t="n"/>
      <c r="F3758" s="244" t="n"/>
      <c r="G3758" s="244" t="n"/>
      <c r="H3758" s="244" t="n"/>
      <c r="I3758" s="267" t="n"/>
      <c r="J3758" s="268" t="n"/>
      <c r="K3758" s="244" t="n"/>
      <c r="L3758" s="244" t="n"/>
      <c r="M3758" s="259" t="n"/>
      <c r="N3758" s="244" t="n"/>
      <c r="O3758" s="244" t="n"/>
      <c r="P3758" s="244" t="n"/>
      <c r="Q3758" s="244" t="n"/>
      <c r="R3758" s="244" t="n"/>
      <c r="S3758" s="223" t="n"/>
      <c r="T3758" s="244" t="n"/>
      <c r="U3758" s="246" t="n"/>
      <c r="V3758" s="244" t="n"/>
      <c r="W3758" s="244" t="n"/>
      <c r="X3758" s="244" t="n"/>
      <c r="Y3758" s="269" t="n"/>
      <c r="Z3758" s="270" t="n"/>
      <c r="AA3758" s="241" t="n"/>
      <c r="AB3758" s="244" t="n"/>
    </row>
    <row r="3759" ht="15" customHeight="1" s="283">
      <c r="A3759" s="109" t="n"/>
      <c r="B3759" s="222" t="n"/>
      <c r="C3759" s="244" t="n"/>
      <c r="D3759" s="244" t="n"/>
      <c r="E3759" s="244" t="n"/>
      <c r="F3759" s="244" t="n"/>
      <c r="G3759" s="244" t="n"/>
      <c r="H3759" s="244" t="n"/>
      <c r="I3759" s="267" t="n"/>
      <c r="J3759" s="268" t="n"/>
      <c r="K3759" s="244" t="n"/>
      <c r="L3759" s="244" t="n"/>
      <c r="M3759" s="259" t="n"/>
      <c r="N3759" s="244" t="n"/>
      <c r="O3759" s="244" t="n"/>
      <c r="P3759" s="244" t="n"/>
      <c r="Q3759" s="244" t="n"/>
      <c r="R3759" s="244" t="n"/>
      <c r="S3759" s="223" t="n"/>
      <c r="T3759" s="244" t="n"/>
      <c r="U3759" s="246" t="n"/>
      <c r="V3759" s="244" t="n"/>
      <c r="W3759" s="244" t="n"/>
      <c r="X3759" s="244" t="n"/>
      <c r="Y3759" s="269" t="n"/>
      <c r="Z3759" s="270" t="n"/>
      <c r="AA3759" s="241" t="n"/>
      <c r="AB3759" s="244" t="n"/>
    </row>
    <row r="3760" ht="15" customHeight="1" s="283">
      <c r="A3760" s="109" t="n"/>
      <c r="B3760" s="222" t="n"/>
      <c r="C3760" s="244" t="n"/>
      <c r="D3760" s="244" t="n"/>
      <c r="E3760" s="244" t="n"/>
      <c r="F3760" s="244" t="n"/>
      <c r="G3760" s="244" t="n"/>
      <c r="H3760" s="244" t="n"/>
      <c r="I3760" s="267" t="n"/>
      <c r="J3760" s="268" t="n"/>
      <c r="K3760" s="244" t="n"/>
      <c r="L3760" s="244" t="n"/>
      <c r="M3760" s="259" t="n"/>
      <c r="N3760" s="244" t="n"/>
      <c r="O3760" s="244" t="n"/>
      <c r="P3760" s="244" t="n"/>
      <c r="Q3760" s="244" t="n"/>
      <c r="R3760" s="244" t="n"/>
      <c r="S3760" s="223" t="n"/>
      <c r="T3760" s="244" t="n"/>
      <c r="U3760" s="246" t="n"/>
      <c r="V3760" s="244" t="n"/>
      <c r="W3760" s="244" t="n"/>
      <c r="X3760" s="244" t="n"/>
      <c r="Y3760" s="269" t="n"/>
      <c r="Z3760" s="270" t="n"/>
      <c r="AA3760" s="241" t="n"/>
      <c r="AB3760" s="244" t="n"/>
    </row>
    <row r="3761" ht="15" customHeight="1" s="283">
      <c r="A3761" s="109" t="n"/>
      <c r="B3761" s="222" t="n"/>
      <c r="C3761" s="244" t="n"/>
      <c r="D3761" s="244" t="n"/>
      <c r="E3761" s="244" t="n"/>
      <c r="F3761" s="244" t="n"/>
      <c r="G3761" s="244" t="n"/>
      <c r="H3761" s="244" t="n"/>
      <c r="I3761" s="267" t="n"/>
      <c r="J3761" s="268" t="n"/>
      <c r="K3761" s="244" t="n"/>
      <c r="L3761" s="244" t="n"/>
      <c r="M3761" s="259" t="n"/>
      <c r="N3761" s="244" t="n"/>
      <c r="O3761" s="244" t="n"/>
      <c r="P3761" s="244" t="n"/>
      <c r="Q3761" s="244" t="n"/>
      <c r="R3761" s="244" t="n"/>
      <c r="S3761" s="223" t="n"/>
      <c r="T3761" s="244" t="n"/>
      <c r="U3761" s="246" t="n"/>
      <c r="V3761" s="244" t="n"/>
      <c r="W3761" s="244" t="n"/>
      <c r="X3761" s="244" t="n"/>
      <c r="Y3761" s="269" t="n"/>
      <c r="Z3761" s="270" t="n"/>
      <c r="AA3761" s="241" t="n"/>
      <c r="AB3761" s="244" t="n"/>
    </row>
    <row r="3762" ht="15" customHeight="1" s="283">
      <c r="A3762" s="109" t="n"/>
      <c r="B3762" s="222" t="n"/>
      <c r="C3762" s="244" t="n"/>
      <c r="D3762" s="244" t="n"/>
      <c r="E3762" s="244" t="n"/>
      <c r="F3762" s="244" t="n"/>
      <c r="G3762" s="244" t="n"/>
      <c r="H3762" s="244" t="n"/>
      <c r="I3762" s="267" t="n"/>
      <c r="J3762" s="268" t="n"/>
      <c r="K3762" s="244" t="n"/>
      <c r="L3762" s="244" t="n"/>
      <c r="M3762" s="259" t="n"/>
      <c r="N3762" s="244" t="n"/>
      <c r="O3762" s="244" t="n"/>
      <c r="P3762" s="244" t="n"/>
      <c r="Q3762" s="244" t="n"/>
      <c r="R3762" s="244" t="n"/>
      <c r="S3762" s="223" t="n"/>
      <c r="T3762" s="244" t="n"/>
      <c r="U3762" s="246" t="n"/>
      <c r="V3762" s="244" t="n"/>
      <c r="W3762" s="244" t="n"/>
      <c r="X3762" s="244" t="n"/>
      <c r="Y3762" s="269" t="n"/>
      <c r="Z3762" s="270" t="n"/>
      <c r="AA3762" s="241" t="n"/>
      <c r="AB3762" s="244" t="n"/>
    </row>
    <row r="3763" ht="15" customHeight="1" s="283">
      <c r="A3763" s="109" t="n"/>
      <c r="B3763" s="222" t="n"/>
      <c r="C3763" s="244" t="n"/>
      <c r="D3763" s="244" t="n"/>
      <c r="E3763" s="244" t="n"/>
      <c r="F3763" s="244" t="n"/>
      <c r="G3763" s="244" t="n"/>
      <c r="H3763" s="244" t="n"/>
      <c r="I3763" s="267" t="n"/>
      <c r="J3763" s="268" t="n"/>
      <c r="K3763" s="244" t="n"/>
      <c r="L3763" s="244" t="n"/>
      <c r="M3763" s="259" t="n"/>
      <c r="N3763" s="244" t="n"/>
      <c r="O3763" s="244" t="n"/>
      <c r="P3763" s="244" t="n"/>
      <c r="Q3763" s="244" t="n"/>
      <c r="R3763" s="244" t="n"/>
      <c r="S3763" s="223" t="n"/>
      <c r="T3763" s="244" t="n"/>
      <c r="U3763" s="246" t="n"/>
      <c r="V3763" s="244" t="n"/>
      <c r="W3763" s="244" t="n"/>
      <c r="X3763" s="244" t="n"/>
      <c r="Y3763" s="269" t="n"/>
      <c r="Z3763" s="270" t="n"/>
      <c r="AA3763" s="241" t="n"/>
      <c r="AB3763" s="244" t="n"/>
    </row>
    <row r="3764" ht="15" customHeight="1" s="283">
      <c r="A3764" s="109" t="n"/>
      <c r="B3764" s="222" t="n"/>
      <c r="C3764" s="244" t="n"/>
      <c r="D3764" s="244" t="n"/>
      <c r="E3764" s="244" t="n"/>
      <c r="F3764" s="244" t="n"/>
      <c r="G3764" s="244" t="n"/>
      <c r="H3764" s="244" t="n"/>
      <c r="I3764" s="267" t="n"/>
      <c r="J3764" s="268" t="n"/>
      <c r="K3764" s="244" t="n"/>
      <c r="L3764" s="244" t="n"/>
      <c r="M3764" s="259" t="n"/>
      <c r="N3764" s="244" t="n"/>
      <c r="O3764" s="244" t="n"/>
      <c r="P3764" s="244" t="n"/>
      <c r="Q3764" s="244" t="n"/>
      <c r="R3764" s="244" t="n"/>
      <c r="S3764" s="223" t="n"/>
      <c r="T3764" s="244" t="n"/>
      <c r="U3764" s="246" t="n"/>
      <c r="V3764" s="244" t="n"/>
      <c r="W3764" s="244" t="n"/>
      <c r="X3764" s="244" t="n"/>
      <c r="Y3764" s="269" t="n"/>
      <c r="Z3764" s="270" t="n"/>
      <c r="AA3764" s="241" t="n"/>
      <c r="AB3764" s="244" t="n"/>
    </row>
    <row r="3765" ht="15" customHeight="1" s="283">
      <c r="A3765" s="109" t="n"/>
      <c r="B3765" s="222" t="n"/>
      <c r="C3765" s="244" t="n"/>
      <c r="D3765" s="244" t="n"/>
      <c r="E3765" s="244" t="n"/>
      <c r="F3765" s="244" t="n"/>
      <c r="G3765" s="244" t="n"/>
      <c r="H3765" s="244" t="n"/>
      <c r="I3765" s="267" t="n"/>
      <c r="J3765" s="268" t="n"/>
      <c r="K3765" s="244" t="n"/>
      <c r="L3765" s="244" t="n"/>
      <c r="M3765" s="259" t="n"/>
      <c r="N3765" s="244" t="n"/>
      <c r="O3765" s="244" t="n"/>
      <c r="P3765" s="244" t="n"/>
      <c r="Q3765" s="244" t="n"/>
      <c r="R3765" s="244" t="n"/>
      <c r="S3765" s="223" t="n"/>
      <c r="T3765" s="244" t="n"/>
      <c r="U3765" s="246" t="n"/>
      <c r="V3765" s="244" t="n"/>
      <c r="W3765" s="244" t="n"/>
      <c r="X3765" s="244" t="n"/>
      <c r="Y3765" s="269" t="n"/>
      <c r="Z3765" s="270" t="n"/>
      <c r="AA3765" s="241" t="n"/>
      <c r="AB3765" s="244" t="n"/>
    </row>
    <row r="3766" ht="15" customHeight="1" s="283">
      <c r="A3766" s="109" t="n"/>
      <c r="B3766" s="222" t="n"/>
      <c r="C3766" s="244" t="n"/>
      <c r="D3766" s="244" t="n"/>
      <c r="E3766" s="244" t="n"/>
      <c r="F3766" s="244" t="n"/>
      <c r="G3766" s="244" t="n"/>
      <c r="H3766" s="244" t="n"/>
      <c r="I3766" s="267" t="n"/>
      <c r="J3766" s="268" t="n"/>
      <c r="K3766" s="244" t="n"/>
      <c r="L3766" s="244" t="n"/>
      <c r="M3766" s="259" t="n"/>
      <c r="N3766" s="244" t="n"/>
      <c r="O3766" s="244" t="n"/>
      <c r="P3766" s="244" t="n"/>
      <c r="Q3766" s="244" t="n"/>
      <c r="R3766" s="244" t="n"/>
      <c r="S3766" s="223" t="n"/>
      <c r="T3766" s="244" t="n"/>
      <c r="U3766" s="246" t="n"/>
      <c r="V3766" s="244" t="n"/>
      <c r="W3766" s="244" t="n"/>
      <c r="X3766" s="244" t="n"/>
      <c r="Y3766" s="269" t="n"/>
      <c r="Z3766" s="270" t="n"/>
      <c r="AA3766" s="241" t="n"/>
      <c r="AB3766" s="244" t="n"/>
    </row>
    <row r="3767" ht="15" customHeight="1" s="283">
      <c r="A3767" s="109" t="n"/>
      <c r="B3767" s="222" t="n"/>
      <c r="C3767" s="244" t="n"/>
      <c r="D3767" s="244" t="n"/>
      <c r="E3767" s="244" t="n"/>
      <c r="F3767" s="244" t="n"/>
      <c r="G3767" s="244" t="n"/>
      <c r="H3767" s="244" t="n"/>
      <c r="I3767" s="267" t="n"/>
      <c r="J3767" s="268" t="n"/>
      <c r="K3767" s="244" t="n"/>
      <c r="L3767" s="244" t="n"/>
      <c r="M3767" s="259" t="n"/>
      <c r="N3767" s="244" t="n"/>
      <c r="O3767" s="244" t="n"/>
      <c r="P3767" s="244" t="n"/>
      <c r="Q3767" s="244" t="n"/>
      <c r="R3767" s="244" t="n"/>
      <c r="S3767" s="223" t="n"/>
      <c r="T3767" s="244" t="n"/>
      <c r="U3767" s="246" t="n"/>
      <c r="V3767" s="244" t="n"/>
      <c r="W3767" s="244" t="n"/>
      <c r="X3767" s="244" t="n"/>
      <c r="Y3767" s="269" t="n"/>
      <c r="Z3767" s="270" t="n"/>
      <c r="AA3767" s="241" t="n"/>
      <c r="AB3767" s="244" t="n"/>
    </row>
    <row r="3768" ht="15" customHeight="1" s="283">
      <c r="A3768" s="109" t="n"/>
      <c r="B3768" s="222" t="n"/>
      <c r="C3768" s="244" t="n"/>
      <c r="D3768" s="244" t="n"/>
      <c r="E3768" s="244" t="n"/>
      <c r="F3768" s="244" t="n"/>
      <c r="G3768" s="244" t="n"/>
      <c r="H3768" s="244" t="n"/>
      <c r="I3768" s="267" t="n"/>
      <c r="J3768" s="268" t="n"/>
      <c r="K3768" s="244" t="n"/>
      <c r="L3768" s="244" t="n"/>
      <c r="M3768" s="259" t="n"/>
      <c r="N3768" s="244" t="n"/>
      <c r="O3768" s="244" t="n"/>
      <c r="P3768" s="244" t="n"/>
      <c r="Q3768" s="244" t="n"/>
      <c r="R3768" s="244" t="n"/>
      <c r="S3768" s="223" t="n"/>
      <c r="T3768" s="244" t="n"/>
      <c r="U3768" s="246" t="n"/>
      <c r="V3768" s="244" t="n"/>
      <c r="W3768" s="244" t="n"/>
      <c r="X3768" s="244" t="n"/>
      <c r="Y3768" s="269" t="n"/>
      <c r="Z3768" s="270" t="n"/>
      <c r="AA3768" s="241" t="n"/>
      <c r="AB3768" s="244" t="n"/>
    </row>
    <row r="3769" ht="15" customHeight="1" s="283">
      <c r="A3769" s="109" t="n"/>
      <c r="B3769" s="222" t="n"/>
      <c r="C3769" s="244" t="n"/>
      <c r="D3769" s="244" t="n"/>
      <c r="E3769" s="244" t="n"/>
      <c r="F3769" s="244" t="n"/>
      <c r="G3769" s="244" t="n"/>
      <c r="H3769" s="244" t="n"/>
      <c r="I3769" s="267" t="n"/>
      <c r="J3769" s="204" t="n"/>
      <c r="K3769" s="244" t="n"/>
      <c r="L3769" s="244" t="n"/>
      <c r="M3769" s="259" t="n"/>
      <c r="N3769" s="244" t="n"/>
      <c r="O3769" s="244" t="n"/>
      <c r="P3769" s="244" t="n"/>
      <c r="Q3769" s="244" t="n"/>
      <c r="R3769" s="244" t="n"/>
      <c r="S3769" s="223" t="n"/>
      <c r="T3769" s="244" t="n"/>
      <c r="U3769" s="246" t="n"/>
      <c r="V3769" s="244" t="n"/>
      <c r="W3769" s="244" t="n"/>
      <c r="X3769" s="244" t="n"/>
      <c r="Y3769" s="269" t="n"/>
      <c r="Z3769" s="270" t="n"/>
      <c r="AA3769" s="241" t="n"/>
      <c r="AB3769" s="244" t="n"/>
    </row>
    <row r="3770" ht="15" customHeight="1" s="283">
      <c r="A3770" s="109" t="n"/>
      <c r="B3770" s="222" t="n"/>
      <c r="C3770" s="244" t="n"/>
      <c r="D3770" s="244" t="n"/>
      <c r="E3770" s="244" t="n"/>
      <c r="F3770" s="244" t="n"/>
      <c r="G3770" s="244" t="n"/>
      <c r="H3770" s="244" t="n"/>
      <c r="I3770" s="267" t="n"/>
      <c r="J3770" s="268" t="n"/>
      <c r="K3770" s="244" t="n"/>
      <c r="L3770" s="244" t="n"/>
      <c r="M3770" s="259" t="n"/>
      <c r="N3770" s="244" t="n"/>
      <c r="O3770" s="244" t="n"/>
      <c r="P3770" s="244" t="n"/>
      <c r="Q3770" s="244" t="n"/>
      <c r="R3770" s="244" t="n"/>
      <c r="S3770" s="223" t="n"/>
      <c r="T3770" s="244" t="n"/>
      <c r="U3770" s="246" t="n"/>
      <c r="V3770" s="244" t="n"/>
      <c r="W3770" s="244" t="n"/>
      <c r="X3770" s="244" t="n"/>
      <c r="Y3770" s="269" t="n"/>
      <c r="Z3770" s="270" t="n"/>
      <c r="AA3770" s="241" t="n"/>
      <c r="AB3770" s="244" t="n"/>
    </row>
    <row r="3771" ht="15" customHeight="1" s="283">
      <c r="A3771" s="109" t="n"/>
      <c r="B3771" s="222" t="n"/>
      <c r="C3771" s="244" t="n"/>
      <c r="D3771" s="244" t="n"/>
      <c r="E3771" s="244" t="n"/>
      <c r="F3771" s="244" t="n"/>
      <c r="G3771" s="244" t="n"/>
      <c r="H3771" s="244" t="n"/>
      <c r="I3771" s="267" t="n"/>
      <c r="J3771" s="268" t="n"/>
      <c r="K3771" s="244" t="n"/>
      <c r="L3771" s="244" t="n"/>
      <c r="M3771" s="259" t="n"/>
      <c r="N3771" s="244" t="n"/>
      <c r="O3771" s="244" t="n"/>
      <c r="P3771" s="244" t="n"/>
      <c r="Q3771" s="244" t="n"/>
      <c r="R3771" s="244" t="n"/>
      <c r="S3771" s="223" t="n"/>
      <c r="T3771" s="244" t="n"/>
      <c r="U3771" s="246" t="n"/>
      <c r="V3771" s="244" t="n"/>
      <c r="W3771" s="244" t="n"/>
      <c r="X3771" s="244" t="n"/>
      <c r="Y3771" s="269" t="n"/>
      <c r="Z3771" s="270" t="n"/>
      <c r="AA3771" s="241" t="n"/>
      <c r="AB3771" s="244" t="n"/>
    </row>
    <row r="3772" ht="15" customHeight="1" s="283">
      <c r="A3772" s="109" t="n"/>
      <c r="B3772" s="222" t="n"/>
      <c r="C3772" s="244" t="n"/>
      <c r="D3772" s="244" t="n"/>
      <c r="E3772" s="244" t="n"/>
      <c r="F3772" s="244" t="n"/>
      <c r="G3772" s="244" t="n"/>
      <c r="H3772" s="244" t="n"/>
      <c r="I3772" s="267" t="n"/>
      <c r="J3772" s="268" t="n"/>
      <c r="K3772" s="244" t="n"/>
      <c r="L3772" s="244" t="n"/>
      <c r="M3772" s="259" t="n"/>
      <c r="N3772" s="244" t="n"/>
      <c r="O3772" s="244" t="n"/>
      <c r="P3772" s="244" t="n"/>
      <c r="Q3772" s="244" t="n"/>
      <c r="R3772" s="244" t="n"/>
      <c r="S3772" s="223" t="n"/>
      <c r="T3772" s="244" t="n"/>
      <c r="U3772" s="246" t="n"/>
      <c r="V3772" s="244" t="n"/>
      <c r="W3772" s="244" t="n"/>
      <c r="X3772" s="244" t="n"/>
      <c r="Y3772" s="269" t="n"/>
      <c r="Z3772" s="270" t="n"/>
      <c r="AA3772" s="241" t="n"/>
      <c r="AB3772" s="244" t="n"/>
    </row>
    <row r="3773" ht="15" customHeight="1" s="283">
      <c r="A3773" s="109" t="n"/>
      <c r="B3773" s="222" t="n"/>
      <c r="C3773" s="244" t="n"/>
      <c r="D3773" s="244" t="n"/>
      <c r="E3773" s="244" t="n"/>
      <c r="F3773" s="244" t="n"/>
      <c r="G3773" s="244" t="n"/>
      <c r="H3773" s="244" t="n"/>
      <c r="I3773" s="267" t="n"/>
      <c r="J3773" s="268" t="n"/>
      <c r="K3773" s="244" t="n"/>
      <c r="L3773" s="244" t="n"/>
      <c r="M3773" s="259" t="n"/>
      <c r="N3773" s="244" t="n"/>
      <c r="O3773" s="244" t="n"/>
      <c r="P3773" s="244" t="n"/>
      <c r="Q3773" s="244" t="n"/>
      <c r="R3773" s="244" t="n"/>
      <c r="S3773" s="223" t="n"/>
      <c r="T3773" s="244" t="n"/>
      <c r="U3773" s="246" t="n"/>
      <c r="V3773" s="244" t="n"/>
      <c r="W3773" s="244" t="n"/>
      <c r="X3773" s="244" t="n"/>
      <c r="Y3773" s="269" t="n"/>
      <c r="Z3773" s="270" t="n"/>
      <c r="AA3773" s="241" t="n"/>
      <c r="AB3773" s="244" t="n"/>
    </row>
    <row r="3774" ht="15" customHeight="1" s="283">
      <c r="A3774" s="109" t="n"/>
      <c r="B3774" s="222" t="n"/>
      <c r="C3774" s="244" t="n"/>
      <c r="D3774" s="244" t="n"/>
      <c r="E3774" s="244" t="n"/>
      <c r="F3774" s="244" t="n"/>
      <c r="G3774" s="244" t="n"/>
      <c r="H3774" s="244" t="n"/>
      <c r="I3774" s="267" t="n"/>
      <c r="J3774" s="268" t="n"/>
      <c r="K3774" s="244" t="n"/>
      <c r="L3774" s="244" t="n"/>
      <c r="M3774" s="259" t="n"/>
      <c r="N3774" s="244" t="n"/>
      <c r="O3774" s="244" t="n"/>
      <c r="P3774" s="244" t="n"/>
      <c r="Q3774" s="244" t="n"/>
      <c r="R3774" s="244" t="n"/>
      <c r="S3774" s="223" t="n"/>
      <c r="T3774" s="244" t="n"/>
      <c r="U3774" s="246" t="n"/>
      <c r="V3774" s="244" t="n"/>
      <c r="W3774" s="244" t="n"/>
      <c r="X3774" s="244" t="n"/>
      <c r="Y3774" s="269" t="n"/>
      <c r="Z3774" s="270" t="n"/>
      <c r="AA3774" s="241" t="n"/>
      <c r="AB3774" s="244" t="n"/>
    </row>
    <row r="3775" ht="15" customHeight="1" s="283">
      <c r="A3775" s="109" t="n"/>
      <c r="B3775" s="222" t="n"/>
      <c r="C3775" s="244" t="n"/>
      <c r="D3775" s="244" t="n"/>
      <c r="E3775" s="244" t="n"/>
      <c r="F3775" s="244" t="n"/>
      <c r="G3775" s="244" t="n"/>
      <c r="H3775" s="244" t="n"/>
      <c r="I3775" s="267" t="n"/>
      <c r="J3775" s="268" t="n"/>
      <c r="K3775" s="244" t="n"/>
      <c r="L3775" s="244" t="n"/>
      <c r="M3775" s="259" t="n"/>
      <c r="N3775" s="244" t="n"/>
      <c r="O3775" s="244" t="n"/>
      <c r="P3775" s="244" t="n"/>
      <c r="Q3775" s="244" t="n"/>
      <c r="R3775" s="244" t="n"/>
      <c r="S3775" s="223" t="n"/>
      <c r="T3775" s="244" t="n"/>
      <c r="U3775" s="246" t="n"/>
      <c r="V3775" s="244" t="n"/>
      <c r="W3775" s="244" t="n"/>
      <c r="X3775" s="244" t="n"/>
      <c r="Y3775" s="269" t="n"/>
      <c r="Z3775" s="270" t="n"/>
      <c r="AA3775" s="241" t="n"/>
      <c r="AB3775" s="244" t="n"/>
    </row>
    <row r="3776" ht="15" customHeight="1" s="283">
      <c r="A3776" s="109" t="n"/>
      <c r="B3776" s="222" t="n"/>
      <c r="C3776" s="244" t="n"/>
      <c r="D3776" s="244" t="n"/>
      <c r="E3776" s="244" t="n"/>
      <c r="F3776" s="244" t="n"/>
      <c r="G3776" s="244" t="n"/>
      <c r="H3776" s="244" t="n"/>
      <c r="I3776" s="267" t="n"/>
      <c r="J3776" s="268" t="n"/>
      <c r="K3776" s="244" t="n"/>
      <c r="L3776" s="244" t="n"/>
      <c r="M3776" s="259" t="n"/>
      <c r="N3776" s="244" t="n"/>
      <c r="O3776" s="244" t="n"/>
      <c r="P3776" s="244" t="n"/>
      <c r="Q3776" s="244" t="n"/>
      <c r="R3776" s="244" t="n"/>
      <c r="S3776" s="223" t="n"/>
      <c r="T3776" s="244" t="n"/>
      <c r="U3776" s="246" t="n"/>
      <c r="V3776" s="244" t="n"/>
      <c r="W3776" s="244" t="n"/>
      <c r="X3776" s="244" t="n"/>
      <c r="Y3776" s="269" t="n"/>
      <c r="Z3776" s="270" t="n"/>
      <c r="AA3776" s="241" t="n"/>
      <c r="AB3776" s="244" t="n"/>
    </row>
    <row r="3777" ht="15" customHeight="1" s="283">
      <c r="A3777" s="109" t="n"/>
      <c r="B3777" s="222" t="n"/>
      <c r="C3777" s="244" t="n"/>
      <c r="D3777" s="244" t="n"/>
      <c r="E3777" s="244" t="n"/>
      <c r="F3777" s="244" t="n"/>
      <c r="G3777" s="244" t="n"/>
      <c r="H3777" s="244" t="n"/>
      <c r="I3777" s="267" t="n"/>
      <c r="J3777" s="268" t="n"/>
      <c r="K3777" s="244" t="n"/>
      <c r="L3777" s="244" t="n"/>
      <c r="M3777" s="259" t="n"/>
      <c r="N3777" s="244" t="n"/>
      <c r="O3777" s="244" t="n"/>
      <c r="P3777" s="244" t="n"/>
      <c r="Q3777" s="244" t="n"/>
      <c r="R3777" s="244" t="n"/>
      <c r="S3777" s="223" t="n"/>
      <c r="T3777" s="244" t="n"/>
      <c r="U3777" s="246" t="n"/>
      <c r="V3777" s="244" t="n"/>
      <c r="W3777" s="244" t="n"/>
      <c r="X3777" s="244" t="n"/>
      <c r="Y3777" s="269" t="n"/>
      <c r="Z3777" s="270" t="n"/>
      <c r="AA3777" s="241" t="n"/>
      <c r="AB3777" s="244" t="n"/>
    </row>
    <row r="3778" ht="15" customHeight="1" s="283">
      <c r="A3778" s="109" t="n"/>
      <c r="B3778" s="222" t="n"/>
      <c r="C3778" s="244" t="n"/>
      <c r="D3778" s="244" t="n"/>
      <c r="E3778" s="244" t="n"/>
      <c r="F3778" s="244" t="n"/>
      <c r="G3778" s="244" t="n"/>
      <c r="H3778" s="244" t="n"/>
      <c r="I3778" s="267" t="n"/>
      <c r="J3778" s="268" t="n"/>
      <c r="K3778" s="244" t="n"/>
      <c r="L3778" s="244" t="n"/>
      <c r="M3778" s="259" t="n"/>
      <c r="N3778" s="244" t="n"/>
      <c r="O3778" s="244" t="n"/>
      <c r="P3778" s="244" t="n"/>
      <c r="Q3778" s="244" t="n"/>
      <c r="R3778" s="244" t="n"/>
      <c r="S3778" s="223" t="n"/>
      <c r="T3778" s="244" t="n"/>
      <c r="U3778" s="246" t="n"/>
      <c r="V3778" s="244" t="n"/>
      <c r="W3778" s="244" t="n"/>
      <c r="X3778" s="244" t="n"/>
      <c r="Y3778" s="269" t="n"/>
      <c r="Z3778" s="270" t="n"/>
      <c r="AA3778" s="241" t="n"/>
      <c r="AB3778" s="244" t="n"/>
    </row>
    <row r="3779" ht="15" customHeight="1" s="283">
      <c r="A3779" s="109" t="n"/>
      <c r="B3779" s="222" t="n"/>
      <c r="C3779" s="244" t="n"/>
      <c r="D3779" s="244" t="n"/>
      <c r="E3779" s="244" t="n"/>
      <c r="F3779" s="244" t="n"/>
      <c r="G3779" s="244" t="n"/>
      <c r="H3779" s="244" t="n"/>
      <c r="I3779" s="267" t="n"/>
      <c r="J3779" s="268" t="n"/>
      <c r="K3779" s="244" t="n"/>
      <c r="L3779" s="244" t="n"/>
      <c r="M3779" s="259" t="n"/>
      <c r="N3779" s="244" t="n"/>
      <c r="O3779" s="244" t="n"/>
      <c r="P3779" s="244" t="n"/>
      <c r="Q3779" s="244" t="n"/>
      <c r="R3779" s="244" t="n"/>
      <c r="S3779" s="223" t="n"/>
      <c r="T3779" s="244" t="n"/>
      <c r="U3779" s="246" t="n"/>
      <c r="V3779" s="244" t="n"/>
      <c r="W3779" s="244" t="n"/>
      <c r="X3779" s="244" t="n"/>
      <c r="Y3779" s="269" t="n"/>
      <c r="Z3779" s="270" t="n"/>
      <c r="AA3779" s="241" t="n"/>
      <c r="AB3779" s="244" t="n"/>
    </row>
    <row r="3780" ht="15" customHeight="1" s="283">
      <c r="A3780" s="109" t="n"/>
      <c r="B3780" s="222" t="n"/>
      <c r="C3780" s="244" t="n"/>
      <c r="D3780" s="244" t="n"/>
      <c r="E3780" s="244" t="n"/>
      <c r="F3780" s="244" t="n"/>
      <c r="G3780" s="244" t="n"/>
      <c r="H3780" s="244" t="n"/>
      <c r="I3780" s="267" t="n"/>
      <c r="J3780" s="268" t="n"/>
      <c r="K3780" s="244" t="n"/>
      <c r="L3780" s="244" t="n"/>
      <c r="M3780" s="259" t="n"/>
      <c r="N3780" s="244" t="n"/>
      <c r="O3780" s="244" t="n"/>
      <c r="P3780" s="244" t="n"/>
      <c r="Q3780" s="244" t="n"/>
      <c r="R3780" s="244" t="n"/>
      <c r="S3780" s="223" t="n"/>
      <c r="T3780" s="244" t="n"/>
      <c r="U3780" s="246" t="n"/>
      <c r="V3780" s="244" t="n"/>
      <c r="W3780" s="244" t="n"/>
      <c r="X3780" s="244" t="n"/>
      <c r="Y3780" s="269" t="n"/>
      <c r="Z3780" s="270" t="n"/>
      <c r="AA3780" s="241" t="n"/>
      <c r="AB3780" s="244" t="n"/>
    </row>
    <row r="3781" ht="15" customHeight="1" s="283">
      <c r="A3781" s="109" t="n"/>
      <c r="B3781" s="222" t="n"/>
      <c r="C3781" s="244" t="n"/>
      <c r="D3781" s="244" t="n"/>
      <c r="E3781" s="244" t="n"/>
      <c r="F3781" s="244" t="n"/>
      <c r="G3781" s="244" t="n"/>
      <c r="H3781" s="244" t="n"/>
      <c r="I3781" s="267" t="n"/>
      <c r="J3781" s="268" t="n"/>
      <c r="K3781" s="244" t="n"/>
      <c r="L3781" s="244" t="n"/>
      <c r="M3781" s="259" t="n"/>
      <c r="N3781" s="244" t="n"/>
      <c r="O3781" s="244" t="n"/>
      <c r="P3781" s="244" t="n"/>
      <c r="Q3781" s="244" t="n"/>
      <c r="R3781" s="244" t="n"/>
      <c r="S3781" s="223" t="n"/>
      <c r="T3781" s="244" t="n"/>
      <c r="U3781" s="246" t="n"/>
      <c r="V3781" s="244" t="n"/>
      <c r="W3781" s="244" t="n"/>
      <c r="X3781" s="244" t="n"/>
      <c r="Y3781" s="269" t="n"/>
      <c r="Z3781" s="270" t="n"/>
      <c r="AA3781" s="241" t="n"/>
      <c r="AB3781" s="244" t="n"/>
    </row>
    <row r="3782" ht="15" customHeight="1" s="283">
      <c r="A3782" s="109" t="n"/>
      <c r="B3782" s="222" t="n"/>
      <c r="C3782" s="244" t="n"/>
      <c r="D3782" s="244" t="n"/>
      <c r="E3782" s="244" t="n"/>
      <c r="F3782" s="244" t="n"/>
      <c r="G3782" s="244" t="n"/>
      <c r="H3782" s="244" t="n"/>
      <c r="I3782" s="267" t="n"/>
      <c r="J3782" s="268" t="n"/>
      <c r="K3782" s="244" t="n"/>
      <c r="L3782" s="244" t="n"/>
      <c r="M3782" s="259" t="n"/>
      <c r="N3782" s="244" t="n"/>
      <c r="O3782" s="244" t="n"/>
      <c r="P3782" s="244" t="n"/>
      <c r="Q3782" s="244" t="n"/>
      <c r="R3782" s="244" t="n"/>
      <c r="S3782" s="223" t="n"/>
      <c r="T3782" s="244" t="n"/>
      <c r="U3782" s="246" t="n"/>
      <c r="V3782" s="244" t="n"/>
      <c r="W3782" s="244" t="n"/>
      <c r="X3782" s="244" t="n"/>
      <c r="Y3782" s="269" t="n"/>
      <c r="Z3782" s="270" t="n"/>
      <c r="AA3782" s="241" t="n"/>
      <c r="AB3782" s="244" t="n"/>
    </row>
    <row r="3783" ht="15" customHeight="1" s="283">
      <c r="A3783" s="109" t="n"/>
      <c r="B3783" s="222" t="n"/>
      <c r="C3783" s="244" t="n"/>
      <c r="D3783" s="244" t="n"/>
      <c r="E3783" s="244" t="n"/>
      <c r="F3783" s="244" t="n"/>
      <c r="G3783" s="244" t="n"/>
      <c r="H3783" s="244" t="n"/>
      <c r="I3783" s="267" t="n"/>
      <c r="J3783" s="268" t="n"/>
      <c r="K3783" s="244" t="n"/>
      <c r="L3783" s="244" t="n"/>
      <c r="M3783" s="259" t="n"/>
      <c r="N3783" s="244" t="n"/>
      <c r="O3783" s="244" t="n"/>
      <c r="P3783" s="244" t="n"/>
      <c r="Q3783" s="244" t="n"/>
      <c r="R3783" s="244" t="n"/>
      <c r="S3783" s="223" t="n"/>
      <c r="T3783" s="244" t="n"/>
      <c r="U3783" s="246" t="n"/>
      <c r="V3783" s="244" t="n"/>
      <c r="W3783" s="244" t="n"/>
      <c r="X3783" s="244" t="n"/>
      <c r="Y3783" s="269" t="n"/>
      <c r="Z3783" s="270" t="n"/>
      <c r="AA3783" s="241" t="n"/>
      <c r="AB3783" s="244" t="n"/>
    </row>
    <row r="3784" ht="15" customHeight="1" s="283">
      <c r="A3784" s="109" t="n"/>
      <c r="B3784" s="222" t="n"/>
      <c r="C3784" s="244" t="n"/>
      <c r="D3784" s="244" t="n"/>
      <c r="E3784" s="244" t="n"/>
      <c r="F3784" s="244" t="n"/>
      <c r="G3784" s="244" t="n"/>
      <c r="H3784" s="244" t="n"/>
      <c r="I3784" s="267" t="n"/>
      <c r="J3784" s="268" t="n"/>
      <c r="K3784" s="244" t="n"/>
      <c r="L3784" s="244" t="n"/>
      <c r="M3784" s="259" t="n"/>
      <c r="N3784" s="244" t="n"/>
      <c r="O3784" s="244" t="n"/>
      <c r="P3784" s="244" t="n"/>
      <c r="Q3784" s="244" t="n"/>
      <c r="R3784" s="244" t="n"/>
      <c r="S3784" s="223" t="n"/>
      <c r="T3784" s="244" t="n"/>
      <c r="U3784" s="246" t="n"/>
      <c r="V3784" s="244" t="n"/>
      <c r="W3784" s="244" t="n"/>
      <c r="X3784" s="244" t="n"/>
      <c r="Y3784" s="269" t="n"/>
      <c r="Z3784" s="270" t="n"/>
      <c r="AA3784" s="241" t="n"/>
      <c r="AB3784" s="244" t="n"/>
    </row>
    <row r="3785" ht="15" customHeight="1" s="283">
      <c r="A3785" s="109" t="n"/>
      <c r="B3785" s="222" t="n"/>
      <c r="C3785" s="244" t="n"/>
      <c r="D3785" s="244" t="n"/>
      <c r="E3785" s="244" t="n"/>
      <c r="F3785" s="244" t="n"/>
      <c r="G3785" s="244" t="n"/>
      <c r="H3785" s="244" t="n"/>
      <c r="I3785" s="267" t="n"/>
      <c r="J3785" s="268" t="n"/>
      <c r="K3785" s="244" t="n"/>
      <c r="L3785" s="244" t="n"/>
      <c r="M3785" s="259" t="n"/>
      <c r="N3785" s="244" t="n"/>
      <c r="O3785" s="244" t="n"/>
      <c r="P3785" s="244" t="n"/>
      <c r="Q3785" s="244" t="n"/>
      <c r="R3785" s="244" t="n"/>
      <c r="S3785" s="223" t="n"/>
      <c r="T3785" s="244" t="n"/>
      <c r="U3785" s="246" t="n"/>
      <c r="V3785" s="244" t="n"/>
      <c r="W3785" s="244" t="n"/>
      <c r="X3785" s="244" t="n"/>
      <c r="Y3785" s="269" t="n"/>
      <c r="Z3785" s="270" t="n"/>
      <c r="AA3785" s="241" t="n"/>
      <c r="AB3785" s="244" t="n"/>
    </row>
    <row r="3786" ht="15" customHeight="1" s="283">
      <c r="A3786" s="109" t="n"/>
      <c r="B3786" s="222" t="n"/>
      <c r="C3786" s="244" t="n"/>
      <c r="D3786" s="244" t="n"/>
      <c r="E3786" s="244" t="n"/>
      <c r="F3786" s="244" t="n"/>
      <c r="G3786" s="244" t="n"/>
      <c r="H3786" s="244" t="n"/>
      <c r="I3786" s="267" t="n"/>
      <c r="J3786" s="268" t="n"/>
      <c r="K3786" s="244" t="n"/>
      <c r="L3786" s="244" t="n"/>
      <c r="M3786" s="259" t="n"/>
      <c r="N3786" s="244" t="n"/>
      <c r="O3786" s="244" t="n"/>
      <c r="P3786" s="244" t="n"/>
      <c r="Q3786" s="244" t="n"/>
      <c r="R3786" s="244" t="n"/>
      <c r="S3786" s="223" t="n"/>
      <c r="T3786" s="244" t="n"/>
      <c r="U3786" s="246" t="n"/>
      <c r="V3786" s="244" t="n"/>
      <c r="W3786" s="244" t="n"/>
      <c r="X3786" s="244" t="n"/>
      <c r="Y3786" s="269" t="n"/>
      <c r="Z3786" s="270" t="n"/>
      <c r="AA3786" s="241" t="n"/>
      <c r="AB3786" s="244" t="n"/>
    </row>
    <row r="3787" ht="15" customHeight="1" s="283">
      <c r="A3787" s="109" t="n"/>
      <c r="B3787" s="222" t="n"/>
      <c r="C3787" s="244" t="n"/>
      <c r="D3787" s="244" t="n"/>
      <c r="E3787" s="244" t="n"/>
      <c r="F3787" s="244" t="n"/>
      <c r="G3787" s="244" t="n"/>
      <c r="H3787" s="244" t="n"/>
      <c r="I3787" s="267" t="n"/>
      <c r="J3787" s="268" t="n"/>
      <c r="K3787" s="244" t="n"/>
      <c r="L3787" s="244" t="n"/>
      <c r="M3787" s="259" t="n"/>
      <c r="N3787" s="244" t="n"/>
      <c r="O3787" s="244" t="n"/>
      <c r="P3787" s="244" t="n"/>
      <c r="Q3787" s="244" t="n"/>
      <c r="R3787" s="244" t="n"/>
      <c r="S3787" s="223" t="n"/>
      <c r="T3787" s="244" t="n"/>
      <c r="U3787" s="246" t="n"/>
      <c r="V3787" s="244" t="n"/>
      <c r="W3787" s="244" t="n"/>
      <c r="X3787" s="244" t="n"/>
      <c r="Y3787" s="269" t="n"/>
      <c r="Z3787" s="270" t="n"/>
      <c r="AA3787" s="241" t="n"/>
      <c r="AB3787" s="244" t="n"/>
    </row>
    <row r="3788" ht="15" customHeight="1" s="283">
      <c r="A3788" s="109" t="n"/>
      <c r="B3788" s="222" t="n"/>
      <c r="C3788" s="244" t="n"/>
      <c r="D3788" s="244" t="n"/>
      <c r="E3788" s="244" t="n"/>
      <c r="F3788" s="244" t="n"/>
      <c r="G3788" s="244" t="n"/>
      <c r="H3788" s="244" t="n"/>
      <c r="I3788" s="267" t="n"/>
      <c r="J3788" s="268" t="n"/>
      <c r="K3788" s="244" t="n"/>
      <c r="L3788" s="244" t="n"/>
      <c r="M3788" s="259" t="n"/>
      <c r="N3788" s="244" t="n"/>
      <c r="O3788" s="244" t="n"/>
      <c r="P3788" s="244" t="n"/>
      <c r="Q3788" s="244" t="n"/>
      <c r="R3788" s="244" t="n"/>
      <c r="S3788" s="223" t="n"/>
      <c r="T3788" s="244" t="n"/>
      <c r="U3788" s="246" t="n"/>
      <c r="V3788" s="244" t="n"/>
      <c r="W3788" s="244" t="n"/>
      <c r="X3788" s="244" t="n"/>
      <c r="Y3788" s="269" t="n"/>
      <c r="Z3788" s="270" t="n"/>
      <c r="AA3788" s="241" t="n"/>
      <c r="AB3788" s="244" t="n"/>
    </row>
    <row r="3789" ht="15" customHeight="1" s="283">
      <c r="A3789" s="109" t="n"/>
      <c r="B3789" s="222" t="n"/>
      <c r="C3789" s="244" t="n"/>
      <c r="D3789" s="244" t="n"/>
      <c r="E3789" s="244" t="n"/>
      <c r="F3789" s="244" t="n"/>
      <c r="G3789" s="244" t="n"/>
      <c r="H3789" s="244" t="n"/>
      <c r="I3789" s="267" t="n"/>
      <c r="J3789" s="268" t="n"/>
      <c r="K3789" s="244" t="n"/>
      <c r="L3789" s="244" t="n"/>
      <c r="M3789" s="259" t="n"/>
      <c r="N3789" s="244" t="n"/>
      <c r="O3789" s="244" t="n"/>
      <c r="P3789" s="244" t="n"/>
      <c r="Q3789" s="244" t="n"/>
      <c r="R3789" s="244" t="n"/>
      <c r="S3789" s="223" t="n"/>
      <c r="T3789" s="244" t="n"/>
      <c r="U3789" s="246" t="n"/>
      <c r="V3789" s="244" t="n"/>
      <c r="W3789" s="244" t="n"/>
      <c r="X3789" s="244" t="n"/>
      <c r="Y3789" s="269" t="n"/>
      <c r="Z3789" s="270" t="n"/>
      <c r="AA3789" s="241" t="n"/>
      <c r="AB3789" s="244" t="n"/>
    </row>
    <row r="3790" ht="15" customHeight="1" s="283">
      <c r="A3790" s="109" t="n"/>
      <c r="B3790" s="222" t="n"/>
      <c r="C3790" s="244" t="n"/>
      <c r="D3790" s="244" t="n"/>
      <c r="E3790" s="244" t="n"/>
      <c r="F3790" s="244" t="n"/>
      <c r="G3790" s="244" t="n"/>
      <c r="H3790" s="244" t="n"/>
      <c r="I3790" s="267" t="n"/>
      <c r="J3790" s="268" t="n"/>
      <c r="K3790" s="244" t="n"/>
      <c r="L3790" s="244" t="n"/>
      <c r="M3790" s="259" t="n"/>
      <c r="N3790" s="244" t="n"/>
      <c r="O3790" s="244" t="n"/>
      <c r="P3790" s="244" t="n"/>
      <c r="Q3790" s="244" t="n"/>
      <c r="R3790" s="244" t="n"/>
      <c r="S3790" s="223" t="n"/>
      <c r="T3790" s="244" t="n"/>
      <c r="U3790" s="246" t="n"/>
      <c r="V3790" s="244" t="n"/>
      <c r="W3790" s="244" t="n"/>
      <c r="X3790" s="244" t="n"/>
      <c r="Y3790" s="269" t="n"/>
      <c r="Z3790" s="270" t="n"/>
      <c r="AA3790" s="241" t="n"/>
      <c r="AB3790" s="244" t="n"/>
    </row>
    <row r="3791" ht="15" customHeight="1" s="283">
      <c r="A3791" s="109" t="n"/>
      <c r="B3791" s="222" t="n"/>
      <c r="C3791" s="244" t="n"/>
      <c r="D3791" s="244" t="n"/>
      <c r="E3791" s="244" t="n"/>
      <c r="F3791" s="244" t="n"/>
      <c r="G3791" s="244" t="n"/>
      <c r="H3791" s="244" t="n"/>
      <c r="I3791" s="267" t="n"/>
      <c r="J3791" s="268" t="n"/>
      <c r="K3791" s="244" t="n"/>
      <c r="L3791" s="244" t="n"/>
      <c r="M3791" s="259" t="n"/>
      <c r="N3791" s="244" t="n"/>
      <c r="O3791" s="244" t="n"/>
      <c r="P3791" s="244" t="n"/>
      <c r="Q3791" s="244" t="n"/>
      <c r="R3791" s="244" t="n"/>
      <c r="S3791" s="223" t="n"/>
      <c r="T3791" s="244" t="n"/>
      <c r="U3791" s="246" t="n"/>
      <c r="V3791" s="244" t="n"/>
      <c r="W3791" s="244" t="n"/>
      <c r="X3791" s="244" t="n"/>
      <c r="Y3791" s="269" t="n"/>
      <c r="Z3791" s="270" t="n"/>
      <c r="AA3791" s="241" t="n"/>
      <c r="AB3791" s="244" t="n"/>
    </row>
    <row r="3792" ht="15" customHeight="1" s="283">
      <c r="A3792" s="109" t="n"/>
      <c r="B3792" s="222" t="n"/>
      <c r="C3792" s="244" t="n"/>
      <c r="D3792" s="244" t="n"/>
      <c r="E3792" s="244" t="n"/>
      <c r="F3792" s="244" t="n"/>
      <c r="G3792" s="244" t="n"/>
      <c r="H3792" s="244" t="n"/>
      <c r="I3792" s="267" t="n"/>
      <c r="J3792" s="268" t="n"/>
      <c r="K3792" s="244" t="n"/>
      <c r="L3792" s="244" t="n"/>
      <c r="M3792" s="259" t="n"/>
      <c r="N3792" s="244" t="n"/>
      <c r="O3792" s="244" t="n"/>
      <c r="P3792" s="244" t="n"/>
      <c r="Q3792" s="244" t="n"/>
      <c r="R3792" s="244" t="n"/>
      <c r="S3792" s="223" t="n"/>
      <c r="T3792" s="244" t="n"/>
      <c r="U3792" s="246" t="n"/>
      <c r="V3792" s="244" t="n"/>
      <c r="W3792" s="244" t="n"/>
      <c r="X3792" s="244" t="n"/>
      <c r="Y3792" s="269" t="n"/>
      <c r="Z3792" s="270" t="n"/>
      <c r="AA3792" s="241" t="n"/>
      <c r="AB3792" s="244" t="n"/>
    </row>
    <row r="3793" ht="15" customHeight="1" s="283">
      <c r="A3793" s="109" t="n"/>
      <c r="B3793" s="222" t="n"/>
      <c r="C3793" s="244" t="n"/>
      <c r="D3793" s="244" t="n"/>
      <c r="E3793" s="244" t="n"/>
      <c r="F3793" s="244" t="n"/>
      <c r="G3793" s="244" t="n"/>
      <c r="H3793" s="244" t="n"/>
      <c r="I3793" s="267" t="n"/>
      <c r="J3793" s="268" t="n"/>
      <c r="K3793" s="244" t="n"/>
      <c r="L3793" s="244" t="n"/>
      <c r="M3793" s="259" t="n"/>
      <c r="N3793" s="244" t="n"/>
      <c r="O3793" s="244" t="n"/>
      <c r="P3793" s="244" t="n"/>
      <c r="Q3793" s="244" t="n"/>
      <c r="R3793" s="244" t="n"/>
      <c r="S3793" s="223" t="n"/>
      <c r="T3793" s="244" t="n"/>
      <c r="U3793" s="246" t="n"/>
      <c r="V3793" s="244" t="n"/>
      <c r="W3793" s="244" t="n"/>
      <c r="X3793" s="244" t="n"/>
      <c r="Y3793" s="269" t="n"/>
      <c r="Z3793" s="270" t="n"/>
      <c r="AA3793" s="241" t="n"/>
      <c r="AB3793" s="244" t="n"/>
    </row>
    <row r="3794" ht="15" customHeight="1" s="283">
      <c r="A3794" s="109" t="n"/>
      <c r="B3794" s="222" t="n"/>
      <c r="C3794" s="244" t="n"/>
      <c r="D3794" s="244" t="n"/>
      <c r="E3794" s="244" t="n"/>
      <c r="F3794" s="244" t="n"/>
      <c r="G3794" s="244" t="n"/>
      <c r="H3794" s="244" t="n"/>
      <c r="I3794" s="267" t="n"/>
      <c r="J3794" s="268" t="n"/>
      <c r="K3794" s="244" t="n"/>
      <c r="L3794" s="244" t="n"/>
      <c r="M3794" s="259" t="n"/>
      <c r="N3794" s="244" t="n"/>
      <c r="O3794" s="244" t="n"/>
      <c r="P3794" s="244" t="n"/>
      <c r="Q3794" s="244" t="n"/>
      <c r="R3794" s="244" t="n"/>
      <c r="S3794" s="223" t="n"/>
      <c r="T3794" s="244" t="n"/>
      <c r="U3794" s="246" t="n"/>
      <c r="V3794" s="244" t="n"/>
      <c r="W3794" s="244" t="n"/>
      <c r="X3794" s="244" t="n"/>
      <c r="Y3794" s="269" t="n"/>
      <c r="Z3794" s="270" t="n"/>
      <c r="AA3794" s="241" t="n"/>
      <c r="AB3794" s="244" t="n"/>
    </row>
    <row r="3795" ht="15" customHeight="1" s="283">
      <c r="A3795" s="109" t="n"/>
      <c r="B3795" s="222" t="n"/>
      <c r="C3795" s="244" t="n"/>
      <c r="D3795" s="244" t="n"/>
      <c r="E3795" s="244" t="n"/>
      <c r="F3795" s="244" t="n"/>
      <c r="G3795" s="244" t="n"/>
      <c r="H3795" s="244" t="n"/>
      <c r="I3795" s="267" t="n"/>
      <c r="J3795" s="268" t="n"/>
      <c r="K3795" s="244" t="n"/>
      <c r="L3795" s="244" t="n"/>
      <c r="M3795" s="259" t="n"/>
      <c r="N3795" s="244" t="n"/>
      <c r="O3795" s="244" t="n"/>
      <c r="P3795" s="244" t="n"/>
      <c r="Q3795" s="244" t="n"/>
      <c r="R3795" s="244" t="n"/>
      <c r="S3795" s="223" t="n"/>
      <c r="T3795" s="244" t="n"/>
      <c r="U3795" s="246" t="n"/>
      <c r="V3795" s="244" t="n"/>
      <c r="W3795" s="244" t="n"/>
      <c r="X3795" s="244" t="n"/>
      <c r="Y3795" s="269" t="n"/>
      <c r="Z3795" s="270" t="n"/>
      <c r="AA3795" s="241" t="n"/>
      <c r="AB3795" s="244" t="n"/>
    </row>
    <row r="3796" ht="15" customHeight="1" s="283">
      <c r="A3796" s="109" t="n"/>
      <c r="B3796" s="222" t="n"/>
      <c r="C3796" s="244" t="n"/>
      <c r="D3796" s="244" t="n"/>
      <c r="E3796" s="244" t="n"/>
      <c r="F3796" s="244" t="n"/>
      <c r="G3796" s="244" t="n"/>
      <c r="H3796" s="244" t="n"/>
      <c r="I3796" s="267" t="n"/>
      <c r="J3796" s="268" t="n"/>
      <c r="K3796" s="244" t="n"/>
      <c r="L3796" s="244" t="n"/>
      <c r="M3796" s="259" t="n"/>
      <c r="N3796" s="244" t="n"/>
      <c r="O3796" s="244" t="n"/>
      <c r="P3796" s="244" t="n"/>
      <c r="Q3796" s="244" t="n"/>
      <c r="R3796" s="244" t="n"/>
      <c r="S3796" s="223" t="n"/>
      <c r="T3796" s="244" t="n"/>
      <c r="U3796" s="246" t="n"/>
      <c r="V3796" s="244" t="n"/>
      <c r="W3796" s="244" t="n"/>
      <c r="X3796" s="244" t="n"/>
      <c r="Y3796" s="269" t="n"/>
      <c r="Z3796" s="270" t="n"/>
      <c r="AA3796" s="241" t="n"/>
      <c r="AB3796" s="244" t="n"/>
    </row>
    <row r="3797" ht="15" customHeight="1" s="283">
      <c r="A3797" s="109" t="n"/>
      <c r="B3797" s="222" t="n"/>
      <c r="C3797" s="244" t="n"/>
      <c r="D3797" s="244" t="n"/>
      <c r="E3797" s="244" t="n"/>
      <c r="F3797" s="244" t="n"/>
      <c r="G3797" s="244" t="n"/>
      <c r="H3797" s="244" t="n"/>
      <c r="I3797" s="267" t="n"/>
      <c r="J3797" s="268" t="n"/>
      <c r="K3797" s="244" t="n"/>
      <c r="L3797" s="244" t="n"/>
      <c r="M3797" s="259" t="n"/>
      <c r="N3797" s="244" t="n"/>
      <c r="O3797" s="244" t="n"/>
      <c r="P3797" s="244" t="n"/>
      <c r="Q3797" s="244" t="n"/>
      <c r="R3797" s="244" t="n"/>
      <c r="S3797" s="223" t="n"/>
      <c r="T3797" s="244" t="n"/>
      <c r="U3797" s="246" t="n"/>
      <c r="V3797" s="244" t="n"/>
      <c r="W3797" s="244" t="n"/>
      <c r="X3797" s="244" t="n"/>
      <c r="Y3797" s="269" t="n"/>
      <c r="Z3797" s="270" t="n"/>
      <c r="AA3797" s="241" t="n"/>
      <c r="AB3797" s="244" t="n"/>
    </row>
    <row r="3798" ht="15" customHeight="1" s="283">
      <c r="A3798" s="109" t="n"/>
      <c r="B3798" s="222" t="n"/>
      <c r="C3798" s="244" t="n"/>
      <c r="D3798" s="244" t="n"/>
      <c r="E3798" s="244" t="n"/>
      <c r="F3798" s="244" t="n"/>
      <c r="G3798" s="244" t="n"/>
      <c r="H3798" s="244" t="n"/>
      <c r="I3798" s="267" t="n"/>
      <c r="J3798" s="268" t="n"/>
      <c r="K3798" s="244" t="n"/>
      <c r="L3798" s="244" t="n"/>
      <c r="M3798" s="259" t="n"/>
      <c r="N3798" s="244" t="n"/>
      <c r="O3798" s="244" t="n"/>
      <c r="P3798" s="244" t="n"/>
      <c r="Q3798" s="244" t="n"/>
      <c r="R3798" s="244" t="n"/>
      <c r="S3798" s="223" t="n"/>
      <c r="T3798" s="244" t="n"/>
      <c r="U3798" s="246" t="n"/>
      <c r="V3798" s="244" t="n"/>
      <c r="W3798" s="244" t="n"/>
      <c r="X3798" s="244" t="n"/>
      <c r="Y3798" s="269" t="n"/>
      <c r="Z3798" s="270" t="n"/>
      <c r="AA3798" s="241" t="n"/>
      <c r="AB3798" s="244" t="n"/>
    </row>
    <row r="3799" ht="15" customHeight="1" s="283">
      <c r="A3799" s="109" t="n"/>
      <c r="B3799" s="222" t="n"/>
      <c r="C3799" s="244" t="n"/>
      <c r="D3799" s="244" t="n"/>
      <c r="E3799" s="244" t="n"/>
      <c r="F3799" s="244" t="n"/>
      <c r="G3799" s="244" t="n"/>
      <c r="H3799" s="244" t="n"/>
      <c r="I3799" s="267" t="n"/>
      <c r="J3799" s="268" t="n"/>
      <c r="K3799" s="244" t="n"/>
      <c r="L3799" s="244" t="n"/>
      <c r="M3799" s="259" t="n"/>
      <c r="N3799" s="244" t="n"/>
      <c r="O3799" s="244" t="n"/>
      <c r="P3799" s="244" t="n"/>
      <c r="Q3799" s="244" t="n"/>
      <c r="R3799" s="244" t="n"/>
      <c r="S3799" s="223" t="n"/>
      <c r="T3799" s="244" t="n"/>
      <c r="U3799" s="246" t="n"/>
      <c r="V3799" s="244" t="n"/>
      <c r="W3799" s="244" t="n"/>
      <c r="X3799" s="244" t="n"/>
      <c r="Y3799" s="269" t="n"/>
      <c r="Z3799" s="270" t="n"/>
      <c r="AA3799" s="241" t="n"/>
      <c r="AB3799" s="244" t="n"/>
    </row>
    <row r="3800" ht="15" customHeight="1" s="283">
      <c r="A3800" s="109" t="n"/>
      <c r="B3800" s="222" t="n"/>
      <c r="C3800" s="244" t="n"/>
      <c r="D3800" s="244" t="n"/>
      <c r="E3800" s="244" t="n"/>
      <c r="F3800" s="244" t="n"/>
      <c r="G3800" s="244" t="n"/>
      <c r="H3800" s="244" t="n"/>
      <c r="I3800" s="267" t="n"/>
      <c r="J3800" s="268" t="n"/>
      <c r="K3800" s="244" t="n"/>
      <c r="L3800" s="244" t="n"/>
      <c r="M3800" s="259" t="n"/>
      <c r="N3800" s="244" t="n"/>
      <c r="O3800" s="244" t="n"/>
      <c r="P3800" s="244" t="n"/>
      <c r="Q3800" s="244" t="n"/>
      <c r="R3800" s="244" t="n"/>
      <c r="S3800" s="223" t="n"/>
      <c r="T3800" s="244" t="n"/>
      <c r="U3800" s="246" t="n"/>
      <c r="V3800" s="244" t="n"/>
      <c r="W3800" s="244" t="n"/>
      <c r="X3800" s="244" t="n"/>
      <c r="Y3800" s="269" t="n"/>
      <c r="Z3800" s="270" t="n"/>
      <c r="AA3800" s="241" t="n"/>
      <c r="AB3800" s="244" t="n"/>
    </row>
    <row r="3801" ht="15" customHeight="1" s="283">
      <c r="A3801" s="109" t="n"/>
      <c r="B3801" s="222" t="n"/>
      <c r="C3801" s="244" t="n"/>
      <c r="D3801" s="244" t="n"/>
      <c r="E3801" s="244" t="n"/>
      <c r="F3801" s="244" t="n"/>
      <c r="G3801" s="244" t="n"/>
      <c r="H3801" s="244" t="n"/>
      <c r="I3801" s="267" t="n"/>
      <c r="J3801" s="268" t="n"/>
      <c r="K3801" s="244" t="n"/>
      <c r="L3801" s="244" t="n"/>
      <c r="M3801" s="259" t="n"/>
      <c r="N3801" s="244" t="n"/>
      <c r="O3801" s="244" t="n"/>
      <c r="P3801" s="244" t="n"/>
      <c r="Q3801" s="244" t="n"/>
      <c r="R3801" s="244" t="n"/>
      <c r="S3801" s="223" t="n"/>
      <c r="T3801" s="244" t="n"/>
      <c r="U3801" s="246" t="n"/>
      <c r="V3801" s="244" t="n"/>
      <c r="W3801" s="244" t="n"/>
      <c r="X3801" s="244" t="n"/>
      <c r="Y3801" s="269" t="n"/>
      <c r="Z3801" s="270" t="n"/>
      <c r="AA3801" s="241" t="n"/>
      <c r="AB3801" s="244" t="n"/>
    </row>
    <row r="3802" ht="15" customHeight="1" s="283">
      <c r="A3802" s="109" t="n"/>
      <c r="B3802" s="222" t="n"/>
      <c r="C3802" s="244" t="n"/>
      <c r="D3802" s="244" t="n"/>
      <c r="E3802" s="244" t="n"/>
      <c r="F3802" s="244" t="n"/>
      <c r="G3802" s="244" t="n"/>
      <c r="H3802" s="244" t="n"/>
      <c r="I3802" s="267" t="n"/>
      <c r="J3802" s="268" t="n"/>
      <c r="K3802" s="244" t="n"/>
      <c r="L3802" s="244" t="n"/>
      <c r="M3802" s="259" t="n"/>
      <c r="N3802" s="244" t="n"/>
      <c r="O3802" s="244" t="n"/>
      <c r="P3802" s="244" t="n"/>
      <c r="Q3802" s="244" t="n"/>
      <c r="R3802" s="244" t="n"/>
      <c r="S3802" s="223" t="n"/>
      <c r="T3802" s="244" t="n"/>
      <c r="U3802" s="246" t="n"/>
      <c r="V3802" s="244" t="n"/>
      <c r="W3802" s="244" t="n"/>
      <c r="X3802" s="244" t="n"/>
      <c r="Y3802" s="269" t="n"/>
      <c r="Z3802" s="270" t="n"/>
      <c r="AA3802" s="241" t="n"/>
      <c r="AB3802" s="244" t="n"/>
    </row>
    <row r="3803" ht="15" customHeight="1" s="283">
      <c r="A3803" s="109" t="n"/>
      <c r="B3803" s="222" t="n"/>
      <c r="C3803" s="244" t="n"/>
      <c r="D3803" s="244" t="n"/>
      <c r="E3803" s="244" t="n"/>
      <c r="F3803" s="244" t="n"/>
      <c r="G3803" s="244" t="n"/>
      <c r="H3803" s="244" t="n"/>
      <c r="I3803" s="267" t="n"/>
      <c r="J3803" s="268" t="n"/>
      <c r="K3803" s="244" t="n"/>
      <c r="L3803" s="244" t="n"/>
      <c r="M3803" s="259" t="n"/>
      <c r="N3803" s="244" t="n"/>
      <c r="O3803" s="244" t="n"/>
      <c r="P3803" s="244" t="n"/>
      <c r="Q3803" s="244" t="n"/>
      <c r="R3803" s="244" t="n"/>
      <c r="S3803" s="223" t="n"/>
      <c r="T3803" s="244" t="n"/>
      <c r="U3803" s="246" t="n"/>
      <c r="V3803" s="244" t="n"/>
      <c r="W3803" s="244" t="n"/>
      <c r="X3803" s="244" t="n"/>
      <c r="Y3803" s="269" t="n"/>
      <c r="Z3803" s="270" t="n"/>
      <c r="AA3803" s="241" t="n"/>
      <c r="AB3803" s="244" t="n"/>
    </row>
    <row r="3804" ht="15" customHeight="1" s="283">
      <c r="A3804" s="109" t="n"/>
      <c r="B3804" s="222" t="n"/>
      <c r="C3804" s="244" t="n"/>
      <c r="D3804" s="244" t="n"/>
      <c r="E3804" s="244" t="n"/>
      <c r="F3804" s="244" t="n"/>
      <c r="G3804" s="244" t="n"/>
      <c r="H3804" s="244" t="n"/>
      <c r="I3804" s="267" t="n"/>
      <c r="J3804" s="268" t="n"/>
      <c r="K3804" s="244" t="n"/>
      <c r="L3804" s="244" t="n"/>
      <c r="M3804" s="259" t="n"/>
      <c r="N3804" s="244" t="n"/>
      <c r="O3804" s="244" t="n"/>
      <c r="P3804" s="244" t="n"/>
      <c r="Q3804" s="244" t="n"/>
      <c r="R3804" s="244" t="n"/>
      <c r="S3804" s="223" t="n"/>
      <c r="T3804" s="244" t="n"/>
      <c r="U3804" s="246" t="n"/>
      <c r="V3804" s="244" t="n"/>
      <c r="W3804" s="244" t="n"/>
      <c r="X3804" s="244" t="n"/>
      <c r="Y3804" s="269" t="n"/>
      <c r="Z3804" s="270" t="n"/>
      <c r="AA3804" s="241" t="n"/>
      <c r="AB3804" s="244" t="n"/>
    </row>
    <row r="3805" ht="15" customHeight="1" s="283">
      <c r="A3805" s="109" t="n"/>
      <c r="B3805" s="222" t="n"/>
      <c r="C3805" s="244" t="n"/>
      <c r="D3805" s="244" t="n"/>
      <c r="E3805" s="244" t="n"/>
      <c r="F3805" s="244" t="n"/>
      <c r="G3805" s="244" t="n"/>
      <c r="H3805" s="244" t="n"/>
      <c r="I3805" s="267" t="n"/>
      <c r="J3805" s="268" t="n"/>
      <c r="K3805" s="244" t="n"/>
      <c r="L3805" s="244" t="n"/>
      <c r="M3805" s="259" t="n"/>
      <c r="N3805" s="244" t="n"/>
      <c r="O3805" s="244" t="n"/>
      <c r="P3805" s="244" t="n"/>
      <c r="Q3805" s="244" t="n"/>
      <c r="R3805" s="244" t="n"/>
      <c r="S3805" s="223" t="n"/>
      <c r="T3805" s="244" t="n"/>
      <c r="U3805" s="246" t="n"/>
      <c r="V3805" s="244" t="n"/>
      <c r="W3805" s="244" t="n"/>
      <c r="X3805" s="244" t="n"/>
      <c r="Y3805" s="269" t="n"/>
      <c r="Z3805" s="270" t="n"/>
      <c r="AA3805" s="241" t="n"/>
      <c r="AB3805" s="244" t="n"/>
    </row>
    <row r="3806" ht="15" customHeight="1" s="283">
      <c r="A3806" s="109" t="n"/>
      <c r="B3806" s="222" t="n"/>
      <c r="C3806" s="244" t="n"/>
      <c r="D3806" s="244" t="n"/>
      <c r="E3806" s="244" t="n"/>
      <c r="F3806" s="244" t="n"/>
      <c r="G3806" s="244" t="n"/>
      <c r="H3806" s="244" t="n"/>
      <c r="I3806" s="267" t="n"/>
      <c r="J3806" s="268" t="n"/>
      <c r="K3806" s="244" t="n"/>
      <c r="L3806" s="244" t="n"/>
      <c r="M3806" s="259" t="n"/>
      <c r="N3806" s="244" t="n"/>
      <c r="O3806" s="244" t="n"/>
      <c r="P3806" s="244" t="n"/>
      <c r="Q3806" s="244" t="n"/>
      <c r="R3806" s="244" t="n"/>
      <c r="S3806" s="223" t="n"/>
      <c r="T3806" s="244" t="n"/>
      <c r="U3806" s="246" t="n"/>
      <c r="V3806" s="244" t="n"/>
      <c r="W3806" s="244" t="n"/>
      <c r="X3806" s="244" t="n"/>
      <c r="Y3806" s="269" t="n"/>
      <c r="Z3806" s="270" t="n"/>
      <c r="AA3806" s="241" t="n"/>
      <c r="AB3806" s="244" t="n"/>
    </row>
    <row r="3807" ht="15" customHeight="1" s="283">
      <c r="A3807" s="109" t="n"/>
      <c r="B3807" s="222" t="n"/>
      <c r="C3807" s="244" t="n"/>
      <c r="D3807" s="244" t="n"/>
      <c r="E3807" s="244" t="n"/>
      <c r="F3807" s="244" t="n"/>
      <c r="G3807" s="244" t="n"/>
      <c r="H3807" s="244" t="n"/>
      <c r="I3807" s="267" t="n"/>
      <c r="J3807" s="268" t="n"/>
      <c r="K3807" s="244" t="n"/>
      <c r="L3807" s="244" t="n"/>
      <c r="M3807" s="259" t="n"/>
      <c r="N3807" s="244" t="n"/>
      <c r="O3807" s="244" t="n"/>
      <c r="P3807" s="244" t="n"/>
      <c r="Q3807" s="244" t="n"/>
      <c r="R3807" s="244" t="n"/>
      <c r="S3807" s="223" t="n"/>
      <c r="T3807" s="244" t="n"/>
      <c r="U3807" s="246" t="n"/>
      <c r="V3807" s="244" t="n"/>
      <c r="W3807" s="244" t="n"/>
      <c r="X3807" s="244" t="n"/>
      <c r="Y3807" s="269" t="n"/>
      <c r="Z3807" s="270" t="n"/>
      <c r="AA3807" s="241" t="n"/>
      <c r="AB3807" s="244" t="n"/>
    </row>
    <row r="3808" ht="15" customHeight="1" s="283">
      <c r="A3808" s="109" t="n"/>
      <c r="B3808" s="222" t="n"/>
      <c r="C3808" s="244" t="n"/>
      <c r="D3808" s="244" t="n"/>
      <c r="E3808" s="244" t="n"/>
      <c r="F3808" s="244" t="n"/>
      <c r="G3808" s="244" t="n"/>
      <c r="H3808" s="244" t="n"/>
      <c r="I3808" s="267" t="n"/>
      <c r="J3808" s="268" t="n"/>
      <c r="K3808" s="244" t="n"/>
      <c r="L3808" s="244" t="n"/>
      <c r="M3808" s="259" t="n"/>
      <c r="N3808" s="244" t="n"/>
      <c r="O3808" s="244" t="n"/>
      <c r="P3808" s="244" t="n"/>
      <c r="Q3808" s="244" t="n"/>
      <c r="R3808" s="244" t="n"/>
      <c r="S3808" s="223" t="n"/>
      <c r="T3808" s="244" t="n"/>
      <c r="U3808" s="246" t="n"/>
      <c r="V3808" s="244" t="n"/>
      <c r="W3808" s="244" t="n"/>
      <c r="X3808" s="244" t="n"/>
      <c r="Y3808" s="269" t="n"/>
      <c r="Z3808" s="270" t="n"/>
      <c r="AA3808" s="241" t="n"/>
      <c r="AB3808" s="244" t="n"/>
    </row>
    <row r="3809" ht="15" customHeight="1" s="283">
      <c r="A3809" s="109" t="n"/>
      <c r="B3809" s="222" t="n"/>
      <c r="C3809" s="244" t="n"/>
      <c r="D3809" s="244" t="n"/>
      <c r="E3809" s="244" t="n"/>
      <c r="F3809" s="244" t="n"/>
      <c r="G3809" s="244" t="n"/>
      <c r="H3809" s="244" t="n"/>
      <c r="I3809" s="267" t="n"/>
      <c r="J3809" s="268" t="n"/>
      <c r="K3809" s="244" t="n"/>
      <c r="L3809" s="244" t="n"/>
      <c r="M3809" s="259" t="n"/>
      <c r="N3809" s="244" t="n"/>
      <c r="O3809" s="244" t="n"/>
      <c r="P3809" s="244" t="n"/>
      <c r="Q3809" s="244" t="n"/>
      <c r="R3809" s="244" t="n"/>
      <c r="S3809" s="223" t="n"/>
      <c r="T3809" s="244" t="n"/>
      <c r="U3809" s="246" t="n"/>
      <c r="V3809" s="244" t="n"/>
      <c r="W3809" s="244" t="n"/>
      <c r="X3809" s="244" t="n"/>
      <c r="Y3809" s="269" t="n"/>
      <c r="Z3809" s="270" t="n"/>
      <c r="AA3809" s="241" t="n"/>
      <c r="AB3809" s="244" t="n"/>
    </row>
    <row r="3810" ht="15" customHeight="1" s="283">
      <c r="A3810" s="109" t="n"/>
      <c r="B3810" s="222" t="n"/>
      <c r="C3810" s="244" t="n"/>
      <c r="D3810" s="244" t="n"/>
      <c r="E3810" s="244" t="n"/>
      <c r="F3810" s="244" t="n"/>
      <c r="G3810" s="244" t="n"/>
      <c r="H3810" s="244" t="n"/>
      <c r="I3810" s="267" t="n"/>
      <c r="J3810" s="268" t="n"/>
      <c r="K3810" s="244" t="n"/>
      <c r="L3810" s="244" t="n"/>
      <c r="M3810" s="259" t="n"/>
      <c r="N3810" s="244" t="n"/>
      <c r="O3810" s="244" t="n"/>
      <c r="P3810" s="244" t="n"/>
      <c r="Q3810" s="244" t="n"/>
      <c r="R3810" s="244" t="n"/>
      <c r="S3810" s="223" t="n"/>
      <c r="T3810" s="244" t="n"/>
      <c r="U3810" s="246" t="n"/>
      <c r="V3810" s="244" t="n"/>
      <c r="W3810" s="244" t="n"/>
      <c r="X3810" s="244" t="n"/>
      <c r="Y3810" s="269" t="n"/>
      <c r="Z3810" s="270" t="n"/>
      <c r="AA3810" s="241" t="n"/>
      <c r="AB3810" s="244" t="n"/>
    </row>
    <row r="3811" ht="15" customHeight="1" s="283">
      <c r="A3811" s="109" t="n"/>
      <c r="B3811" s="222" t="n"/>
      <c r="C3811" s="244" t="n"/>
      <c r="D3811" s="244" t="n"/>
      <c r="E3811" s="244" t="n"/>
      <c r="F3811" s="244" t="n"/>
      <c r="G3811" s="244" t="n"/>
      <c r="H3811" s="244" t="n"/>
      <c r="I3811" s="267" t="n"/>
      <c r="J3811" s="268" t="n"/>
      <c r="K3811" s="244" t="n"/>
      <c r="L3811" s="244" t="n"/>
      <c r="M3811" s="259" t="n"/>
      <c r="N3811" s="244" t="n"/>
      <c r="O3811" s="244" t="n"/>
      <c r="P3811" s="244" t="n"/>
      <c r="Q3811" s="244" t="n"/>
      <c r="R3811" s="244" t="n"/>
      <c r="S3811" s="223" t="n"/>
      <c r="T3811" s="244" t="n"/>
      <c r="U3811" s="246" t="n"/>
      <c r="V3811" s="244" t="n"/>
      <c r="W3811" s="244" t="n"/>
      <c r="X3811" s="244" t="n"/>
      <c r="Y3811" s="269" t="n"/>
      <c r="Z3811" s="270" t="n"/>
      <c r="AA3811" s="241" t="n"/>
      <c r="AB3811" s="244" t="n"/>
    </row>
    <row r="3812" ht="15" customHeight="1" s="283">
      <c r="A3812" s="109" t="n"/>
      <c r="B3812" s="222" t="n"/>
      <c r="C3812" s="244" t="n"/>
      <c r="D3812" s="244" t="n"/>
      <c r="E3812" s="244" t="n"/>
      <c r="F3812" s="244" t="n"/>
      <c r="G3812" s="244" t="n"/>
      <c r="H3812" s="244" t="n"/>
      <c r="I3812" s="267" t="n"/>
      <c r="J3812" s="268" t="n"/>
      <c r="K3812" s="244" t="n"/>
      <c r="L3812" s="244" t="n"/>
      <c r="M3812" s="259" t="n"/>
      <c r="N3812" s="244" t="n"/>
      <c r="O3812" s="244" t="n"/>
      <c r="P3812" s="244" t="n"/>
      <c r="Q3812" s="244" t="n"/>
      <c r="R3812" s="244" t="n"/>
      <c r="S3812" s="223" t="n"/>
      <c r="T3812" s="244" t="n"/>
      <c r="U3812" s="246" t="n"/>
      <c r="V3812" s="244" t="n"/>
      <c r="W3812" s="244" t="n"/>
      <c r="X3812" s="244" t="n"/>
      <c r="Y3812" s="269" t="n"/>
      <c r="Z3812" s="270" t="n"/>
      <c r="AA3812" s="241" t="n"/>
      <c r="AB3812" s="244" t="n"/>
    </row>
    <row r="3813" ht="15" customHeight="1" s="283">
      <c r="A3813" s="109" t="n"/>
      <c r="B3813" s="222" t="n"/>
      <c r="C3813" s="244" t="n"/>
      <c r="D3813" s="244" t="n"/>
      <c r="E3813" s="244" t="n"/>
      <c r="F3813" s="244" t="n"/>
      <c r="G3813" s="244" t="n"/>
      <c r="H3813" s="244" t="n"/>
      <c r="I3813" s="267" t="n"/>
      <c r="J3813" s="268" t="n"/>
      <c r="K3813" s="244" t="n"/>
      <c r="L3813" s="244" t="n"/>
      <c r="M3813" s="259" t="n"/>
      <c r="N3813" s="244" t="n"/>
      <c r="O3813" s="244" t="n"/>
      <c r="P3813" s="244" t="n"/>
      <c r="Q3813" s="244" t="n"/>
      <c r="R3813" s="244" t="n"/>
      <c r="S3813" s="223" t="n"/>
      <c r="T3813" s="244" t="n"/>
      <c r="U3813" s="246" t="n"/>
      <c r="V3813" s="244" t="n"/>
      <c r="W3813" s="244" t="n"/>
      <c r="X3813" s="244" t="n"/>
      <c r="Y3813" s="269" t="n"/>
      <c r="Z3813" s="270" t="n"/>
      <c r="AA3813" s="241" t="n"/>
      <c r="AB3813" s="244" t="n"/>
    </row>
    <row r="3814" ht="15" customHeight="1" s="283">
      <c r="A3814" s="109" t="n"/>
      <c r="B3814" s="222" t="n"/>
      <c r="C3814" s="244" t="n"/>
      <c r="D3814" s="244" t="n"/>
      <c r="E3814" s="244" t="n"/>
      <c r="F3814" s="244" t="n"/>
      <c r="G3814" s="244" t="n"/>
      <c r="H3814" s="244" t="n"/>
      <c r="I3814" s="267" t="n"/>
      <c r="J3814" s="268" t="n"/>
      <c r="K3814" s="244" t="n"/>
      <c r="L3814" s="244" t="n"/>
      <c r="M3814" s="259" t="n"/>
      <c r="N3814" s="244" t="n"/>
      <c r="O3814" s="244" t="n"/>
      <c r="P3814" s="244" t="n"/>
      <c r="Q3814" s="244" t="n"/>
      <c r="R3814" s="244" t="n"/>
      <c r="S3814" s="223" t="n"/>
      <c r="T3814" s="244" t="n"/>
      <c r="U3814" s="246" t="n"/>
      <c r="V3814" s="244" t="n"/>
      <c r="W3814" s="244" t="n"/>
      <c r="X3814" s="244" t="n"/>
      <c r="Y3814" s="269" t="n"/>
      <c r="Z3814" s="270" t="n"/>
      <c r="AA3814" s="241" t="n"/>
      <c r="AB3814" s="244" t="n"/>
    </row>
    <row r="3815" ht="15" customHeight="1" s="283">
      <c r="A3815" s="109" t="n"/>
      <c r="B3815" s="222" t="n"/>
      <c r="C3815" s="244" t="n"/>
      <c r="D3815" s="244" t="n"/>
      <c r="E3815" s="244" t="n"/>
      <c r="F3815" s="244" t="n"/>
      <c r="G3815" s="244" t="n"/>
      <c r="H3815" s="244" t="n"/>
      <c r="I3815" s="267" t="n"/>
      <c r="J3815" s="268" t="n"/>
      <c r="K3815" s="244" t="n"/>
      <c r="L3815" s="244" t="n"/>
      <c r="M3815" s="259" t="n"/>
      <c r="N3815" s="244" t="n"/>
      <c r="O3815" s="244" t="n"/>
      <c r="P3815" s="244" t="n"/>
      <c r="Q3815" s="244" t="n"/>
      <c r="R3815" s="244" t="n"/>
      <c r="S3815" s="223" t="n"/>
      <c r="T3815" s="244" t="n"/>
      <c r="U3815" s="246" t="n"/>
      <c r="V3815" s="244" t="n"/>
      <c r="W3815" s="244" t="n"/>
      <c r="X3815" s="244" t="n"/>
      <c r="Y3815" s="269" t="n"/>
      <c r="Z3815" s="270" t="n"/>
      <c r="AA3815" s="241" t="n"/>
      <c r="AB3815" s="244" t="n"/>
    </row>
    <row r="3816" ht="15" customHeight="1" s="283">
      <c r="A3816" s="109" t="n"/>
      <c r="B3816" s="222" t="n"/>
      <c r="C3816" s="244" t="n"/>
      <c r="D3816" s="244" t="n"/>
      <c r="E3816" s="244" t="n"/>
      <c r="F3816" s="244" t="n"/>
      <c r="G3816" s="244" t="n"/>
      <c r="H3816" s="244" t="n"/>
      <c r="I3816" s="267" t="n"/>
      <c r="J3816" s="268" t="n"/>
      <c r="K3816" s="244" t="n"/>
      <c r="L3816" s="244" t="n"/>
      <c r="M3816" s="259" t="n"/>
      <c r="N3816" s="244" t="n"/>
      <c r="O3816" s="244" t="n"/>
      <c r="P3816" s="244" t="n"/>
      <c r="Q3816" s="244" t="n"/>
      <c r="R3816" s="244" t="n"/>
      <c r="S3816" s="223" t="n"/>
      <c r="T3816" s="244" t="n"/>
      <c r="U3816" s="246" t="n"/>
      <c r="V3816" s="244" t="n"/>
      <c r="W3816" s="244" t="n"/>
      <c r="X3816" s="244" t="n"/>
      <c r="Y3816" s="269" t="n"/>
      <c r="Z3816" s="270" t="n"/>
      <c r="AA3816" s="241" t="n"/>
      <c r="AB3816" s="244" t="n"/>
    </row>
    <row r="3817" ht="15" customHeight="1" s="283">
      <c r="A3817" s="109" t="n"/>
      <c r="B3817" s="222" t="n"/>
      <c r="C3817" s="244" t="n"/>
      <c r="D3817" s="244" t="n"/>
      <c r="E3817" s="244" t="n"/>
      <c r="F3817" s="244" t="n"/>
      <c r="G3817" s="244" t="n"/>
      <c r="H3817" s="244" t="n"/>
      <c r="I3817" s="267" t="n"/>
      <c r="J3817" s="268" t="n"/>
      <c r="K3817" s="244" t="n"/>
      <c r="L3817" s="244" t="n"/>
      <c r="M3817" s="259" t="n"/>
      <c r="N3817" s="244" t="n"/>
      <c r="O3817" s="244" t="n"/>
      <c r="P3817" s="244" t="n"/>
      <c r="Q3817" s="244" t="n"/>
      <c r="R3817" s="244" t="n"/>
      <c r="S3817" s="223" t="n"/>
      <c r="T3817" s="244" t="n"/>
      <c r="U3817" s="246" t="n"/>
      <c r="V3817" s="244" t="n"/>
      <c r="W3817" s="244" t="n"/>
      <c r="X3817" s="244" t="n"/>
      <c r="Y3817" s="269" t="n"/>
      <c r="Z3817" s="270" t="n"/>
      <c r="AA3817" s="241" t="n"/>
      <c r="AB3817" s="244" t="n"/>
    </row>
    <row r="3818" ht="15" customHeight="1" s="283">
      <c r="A3818" s="109" t="n"/>
      <c r="B3818" s="222" t="n"/>
      <c r="C3818" s="244" t="n"/>
      <c r="D3818" s="244" t="n"/>
      <c r="E3818" s="244" t="n"/>
      <c r="F3818" s="244" t="n"/>
      <c r="G3818" s="244" t="n"/>
      <c r="H3818" s="244" t="n"/>
      <c r="I3818" s="267" t="n"/>
      <c r="J3818" s="268" t="n"/>
      <c r="K3818" s="244" t="n"/>
      <c r="L3818" s="244" t="n"/>
      <c r="M3818" s="259" t="n"/>
      <c r="N3818" s="244" t="n"/>
      <c r="O3818" s="244" t="n"/>
      <c r="P3818" s="244" t="n"/>
      <c r="Q3818" s="244" t="n"/>
      <c r="R3818" s="244" t="n"/>
      <c r="S3818" s="223" t="n"/>
      <c r="T3818" s="244" t="n"/>
      <c r="U3818" s="246" t="n"/>
      <c r="V3818" s="244" t="n"/>
      <c r="W3818" s="244" t="n"/>
      <c r="X3818" s="244" t="n"/>
      <c r="Y3818" s="269" t="n"/>
      <c r="Z3818" s="270" t="n"/>
      <c r="AA3818" s="241" t="n"/>
      <c r="AB3818" s="244" t="n"/>
    </row>
    <row r="3819" ht="15" customHeight="1" s="283">
      <c r="A3819" s="109" t="n"/>
      <c r="B3819" s="222" t="n"/>
      <c r="C3819" s="244" t="n"/>
      <c r="D3819" s="244" t="n"/>
      <c r="E3819" s="244" t="n"/>
      <c r="F3819" s="244" t="n"/>
      <c r="G3819" s="244" t="n"/>
      <c r="H3819" s="244" t="n"/>
      <c r="I3819" s="267" t="n"/>
      <c r="J3819" s="268" t="n"/>
      <c r="K3819" s="244" t="n"/>
      <c r="L3819" s="244" t="n"/>
      <c r="M3819" s="259" t="n"/>
      <c r="N3819" s="244" t="n"/>
      <c r="O3819" s="244" t="n"/>
      <c r="P3819" s="244" t="n"/>
      <c r="Q3819" s="244" t="n"/>
      <c r="R3819" s="244" t="n"/>
      <c r="S3819" s="223" t="n"/>
      <c r="T3819" s="244" t="n"/>
      <c r="U3819" s="246" t="n"/>
      <c r="V3819" s="244" t="n"/>
      <c r="W3819" s="244" t="n"/>
      <c r="X3819" s="244" t="n"/>
      <c r="Y3819" s="269" t="n"/>
      <c r="Z3819" s="270" t="n"/>
      <c r="AA3819" s="241" t="n"/>
      <c r="AB3819" s="244" t="n"/>
    </row>
    <row r="3820" ht="15" customHeight="1" s="283">
      <c r="A3820" s="109" t="n"/>
      <c r="B3820" s="222" t="n"/>
      <c r="C3820" s="244" t="n"/>
      <c r="D3820" s="244" t="n"/>
      <c r="E3820" s="244" t="n"/>
      <c r="F3820" s="244" t="n"/>
      <c r="G3820" s="244" t="n"/>
      <c r="H3820" s="244" t="n"/>
      <c r="I3820" s="267" t="n"/>
      <c r="J3820" s="268" t="n"/>
      <c r="K3820" s="244" t="n"/>
      <c r="L3820" s="244" t="n"/>
      <c r="M3820" s="259" t="n"/>
      <c r="N3820" s="244" t="n"/>
      <c r="O3820" s="244" t="n"/>
      <c r="P3820" s="244" t="n"/>
      <c r="Q3820" s="244" t="n"/>
      <c r="R3820" s="244" t="n"/>
      <c r="S3820" s="223" t="n"/>
      <c r="T3820" s="244" t="n"/>
      <c r="U3820" s="246" t="n"/>
      <c r="V3820" s="244" t="n"/>
      <c r="W3820" s="244" t="n"/>
      <c r="X3820" s="244" t="n"/>
      <c r="Y3820" s="269" t="n"/>
      <c r="Z3820" s="270" t="n"/>
      <c r="AA3820" s="241" t="n"/>
      <c r="AB3820" s="244" t="n"/>
    </row>
    <row r="3821" ht="15" customHeight="1" s="283">
      <c r="A3821" s="109" t="n"/>
      <c r="B3821" s="222" t="n"/>
      <c r="C3821" s="244" t="n"/>
      <c r="D3821" s="244" t="n"/>
      <c r="E3821" s="244" t="n"/>
      <c r="F3821" s="244" t="n"/>
      <c r="G3821" s="244" t="n"/>
      <c r="H3821" s="244" t="n"/>
      <c r="I3821" s="267" t="n"/>
      <c r="J3821" s="268" t="n"/>
      <c r="K3821" s="244" t="n"/>
      <c r="L3821" s="244" t="n"/>
      <c r="M3821" s="259" t="n"/>
      <c r="N3821" s="244" t="n"/>
      <c r="O3821" s="244" t="n"/>
      <c r="P3821" s="244" t="n"/>
      <c r="Q3821" s="244" t="n"/>
      <c r="R3821" s="244" t="n"/>
      <c r="S3821" s="223" t="n"/>
      <c r="T3821" s="244" t="n"/>
      <c r="U3821" s="246" t="n"/>
      <c r="V3821" s="244" t="n"/>
      <c r="W3821" s="244" t="n"/>
      <c r="X3821" s="244" t="n"/>
      <c r="Y3821" s="269" t="n"/>
      <c r="Z3821" s="270" t="n"/>
      <c r="AA3821" s="241" t="n"/>
      <c r="AB3821" s="244" t="n"/>
    </row>
    <row r="3822" ht="15" customHeight="1" s="283">
      <c r="A3822" s="109" t="n"/>
      <c r="B3822" s="222" t="n"/>
      <c r="C3822" s="244" t="n"/>
      <c r="D3822" s="244" t="n"/>
      <c r="E3822" s="244" t="n"/>
      <c r="F3822" s="244" t="n"/>
      <c r="G3822" s="244" t="n"/>
      <c r="H3822" s="244" t="n"/>
      <c r="I3822" s="267" t="n"/>
      <c r="J3822" s="268" t="n"/>
      <c r="K3822" s="244" t="n"/>
      <c r="L3822" s="244" t="n"/>
      <c r="M3822" s="259" t="n"/>
      <c r="N3822" s="244" t="n"/>
      <c r="O3822" s="244" t="n"/>
      <c r="P3822" s="244" t="n"/>
      <c r="Q3822" s="244" t="n"/>
      <c r="R3822" s="244" t="n"/>
      <c r="S3822" s="223" t="n"/>
      <c r="T3822" s="244" t="n"/>
      <c r="U3822" s="246" t="n"/>
      <c r="V3822" s="244" t="n"/>
      <c r="W3822" s="244" t="n"/>
      <c r="X3822" s="244" t="n"/>
      <c r="Y3822" s="269" t="n"/>
      <c r="Z3822" s="270" t="n"/>
      <c r="AA3822" s="241" t="n"/>
      <c r="AB3822" s="244" t="n"/>
    </row>
    <row r="3823" ht="15" customHeight="1" s="283">
      <c r="A3823" s="109" t="n"/>
      <c r="B3823" s="222" t="n"/>
      <c r="C3823" s="244" t="n"/>
      <c r="D3823" s="244" t="n"/>
      <c r="E3823" s="244" t="n"/>
      <c r="F3823" s="244" t="n"/>
      <c r="G3823" s="244" t="n"/>
      <c r="H3823" s="244" t="n"/>
      <c r="I3823" s="267" t="n"/>
      <c r="J3823" s="268" t="n"/>
      <c r="K3823" s="244" t="n"/>
      <c r="L3823" s="244" t="n"/>
      <c r="M3823" s="259" t="n"/>
      <c r="N3823" s="244" t="n"/>
      <c r="O3823" s="244" t="n"/>
      <c r="P3823" s="244" t="n"/>
      <c r="Q3823" s="244" t="n"/>
      <c r="R3823" s="244" t="n"/>
      <c r="S3823" s="223" t="n"/>
      <c r="T3823" s="244" t="n"/>
      <c r="U3823" s="246" t="n"/>
      <c r="V3823" s="244" t="n"/>
      <c r="W3823" s="244" t="n"/>
      <c r="X3823" s="244" t="n"/>
      <c r="Y3823" s="269" t="n"/>
      <c r="Z3823" s="270" t="n"/>
      <c r="AA3823" s="241" t="n"/>
      <c r="AB3823" s="244" t="n"/>
    </row>
    <row r="3824" ht="15" customHeight="1" s="283">
      <c r="A3824" s="109" t="n"/>
      <c r="B3824" s="222" t="n"/>
      <c r="C3824" s="244" t="n"/>
      <c r="D3824" s="244" t="n"/>
      <c r="E3824" s="244" t="n"/>
      <c r="F3824" s="244" t="n"/>
      <c r="G3824" s="244" t="n"/>
      <c r="H3824" s="244" t="n"/>
      <c r="I3824" s="267" t="n"/>
      <c r="J3824" s="268" t="n"/>
      <c r="K3824" s="244" t="n"/>
      <c r="L3824" s="244" t="n"/>
      <c r="M3824" s="259" t="n"/>
      <c r="N3824" s="244" t="n"/>
      <c r="O3824" s="244" t="n"/>
      <c r="P3824" s="244" t="n"/>
      <c r="Q3824" s="244" t="n"/>
      <c r="R3824" s="244" t="n"/>
      <c r="S3824" s="223" t="n"/>
      <c r="T3824" s="244" t="n"/>
      <c r="U3824" s="246" t="n"/>
      <c r="V3824" s="244" t="n"/>
      <c r="W3824" s="244" t="n"/>
      <c r="X3824" s="244" t="n"/>
      <c r="Y3824" s="269" t="n"/>
      <c r="Z3824" s="270" t="n"/>
      <c r="AA3824" s="241" t="n"/>
      <c r="AB3824" s="244" t="n"/>
    </row>
    <row r="3825" ht="15" customHeight="1" s="283">
      <c r="A3825" s="109" t="n"/>
      <c r="B3825" s="222" t="n"/>
      <c r="C3825" s="244" t="n"/>
      <c r="D3825" s="244" t="n"/>
      <c r="E3825" s="244" t="n"/>
      <c r="F3825" s="244" t="n"/>
      <c r="G3825" s="244" t="n"/>
      <c r="H3825" s="244" t="n"/>
      <c r="I3825" s="267" t="n"/>
      <c r="J3825" s="268" t="n"/>
      <c r="K3825" s="244" t="n"/>
      <c r="L3825" s="244" t="n"/>
      <c r="M3825" s="259" t="n"/>
      <c r="N3825" s="244" t="n"/>
      <c r="O3825" s="244" t="n"/>
      <c r="P3825" s="244" t="n"/>
      <c r="Q3825" s="244" t="n"/>
      <c r="R3825" s="244" t="n"/>
      <c r="S3825" s="223" t="n"/>
      <c r="T3825" s="244" t="n"/>
      <c r="U3825" s="246" t="n"/>
      <c r="V3825" s="244" t="n"/>
      <c r="W3825" s="244" t="n"/>
      <c r="X3825" s="244" t="n"/>
      <c r="Y3825" s="269" t="n"/>
      <c r="Z3825" s="270" t="n"/>
      <c r="AA3825" s="241" t="n"/>
      <c r="AB3825" s="244" t="n"/>
    </row>
    <row r="3826" ht="15" customHeight="1" s="283">
      <c r="A3826" s="109" t="n"/>
      <c r="B3826" s="222" t="n"/>
      <c r="C3826" s="244" t="n"/>
      <c r="D3826" s="244" t="n"/>
      <c r="E3826" s="244" t="n"/>
      <c r="F3826" s="244" t="n"/>
      <c r="G3826" s="244" t="n"/>
      <c r="H3826" s="244" t="n"/>
      <c r="I3826" s="267" t="n"/>
      <c r="J3826" s="268" t="n"/>
      <c r="K3826" s="244" t="n"/>
      <c r="L3826" s="244" t="n"/>
      <c r="M3826" s="259" t="n"/>
      <c r="N3826" s="244" t="n"/>
      <c r="O3826" s="244" t="n"/>
      <c r="P3826" s="244" t="n"/>
      <c r="Q3826" s="244" t="n"/>
      <c r="R3826" s="244" t="n"/>
      <c r="S3826" s="223" t="n"/>
      <c r="T3826" s="244" t="n"/>
      <c r="U3826" s="246" t="n"/>
      <c r="V3826" s="244" t="n"/>
      <c r="W3826" s="244" t="n"/>
      <c r="X3826" s="244" t="n"/>
      <c r="Y3826" s="269" t="n"/>
      <c r="Z3826" s="270" t="n"/>
      <c r="AA3826" s="241" t="n"/>
      <c r="AB3826" s="244" t="n"/>
    </row>
    <row r="3827" ht="15" customHeight="1" s="283">
      <c r="A3827" s="109" t="n"/>
      <c r="B3827" s="222" t="n"/>
      <c r="C3827" s="244" t="n"/>
      <c r="D3827" s="244" t="n"/>
      <c r="E3827" s="244" t="n"/>
      <c r="F3827" s="244" t="n"/>
      <c r="G3827" s="244" t="n"/>
      <c r="H3827" s="244" t="n"/>
      <c r="I3827" s="267" t="n"/>
      <c r="J3827" s="268" t="n"/>
      <c r="K3827" s="244" t="n"/>
      <c r="L3827" s="244" t="n"/>
      <c r="M3827" s="259" t="n"/>
      <c r="N3827" s="244" t="n"/>
      <c r="O3827" s="244" t="n"/>
      <c r="P3827" s="244" t="n"/>
      <c r="Q3827" s="244" t="n"/>
      <c r="R3827" s="244" t="n"/>
      <c r="S3827" s="223" t="n"/>
      <c r="T3827" s="244" t="n"/>
      <c r="U3827" s="246" t="n"/>
      <c r="V3827" s="244" t="n"/>
      <c r="W3827" s="244" t="n"/>
      <c r="X3827" s="244" t="n"/>
      <c r="Y3827" s="269" t="n"/>
      <c r="Z3827" s="270" t="n"/>
      <c r="AA3827" s="241" t="n"/>
      <c r="AB3827" s="244" t="n"/>
    </row>
    <row r="3828" ht="15" customHeight="1" s="283">
      <c r="A3828" s="109" t="n"/>
      <c r="B3828" s="222" t="n"/>
      <c r="C3828" s="244" t="n"/>
      <c r="D3828" s="244" t="n"/>
      <c r="E3828" s="244" t="n"/>
      <c r="F3828" s="244" t="n"/>
      <c r="G3828" s="244" t="n"/>
      <c r="H3828" s="244" t="n"/>
      <c r="I3828" s="267" t="n"/>
      <c r="J3828" s="268" t="n"/>
      <c r="K3828" s="244" t="n"/>
      <c r="L3828" s="244" t="n"/>
      <c r="M3828" s="259" t="n"/>
      <c r="N3828" s="244" t="n"/>
      <c r="O3828" s="244" t="n"/>
      <c r="P3828" s="244" t="n"/>
      <c r="Q3828" s="244" t="n"/>
      <c r="R3828" s="244" t="n"/>
      <c r="S3828" s="223" t="n"/>
      <c r="T3828" s="244" t="n"/>
      <c r="U3828" s="246" t="n"/>
      <c r="V3828" s="244" t="n"/>
      <c r="W3828" s="244" t="n"/>
      <c r="X3828" s="244" t="n"/>
      <c r="Y3828" s="269" t="n"/>
      <c r="Z3828" s="270" t="n"/>
      <c r="AA3828" s="241" t="n"/>
      <c r="AB3828" s="244" t="n"/>
    </row>
    <row r="3829" ht="15" customHeight="1" s="283">
      <c r="A3829" s="109" t="n"/>
      <c r="B3829" s="222" t="n"/>
      <c r="C3829" s="244" t="n"/>
      <c r="D3829" s="244" t="n"/>
      <c r="E3829" s="244" t="n"/>
      <c r="F3829" s="244" t="n"/>
      <c r="G3829" s="244" t="n"/>
      <c r="H3829" s="244" t="n"/>
      <c r="I3829" s="267" t="n"/>
      <c r="J3829" s="268" t="n"/>
      <c r="K3829" s="244" t="n"/>
      <c r="L3829" s="244" t="n"/>
      <c r="M3829" s="259" t="n"/>
      <c r="N3829" s="244" t="n"/>
      <c r="O3829" s="244" t="n"/>
      <c r="P3829" s="244" t="n"/>
      <c r="Q3829" s="244" t="n"/>
      <c r="R3829" s="244" t="n"/>
      <c r="S3829" s="223" t="n"/>
      <c r="T3829" s="244" t="n"/>
      <c r="U3829" s="246" t="n"/>
      <c r="V3829" s="244" t="n"/>
      <c r="W3829" s="244" t="n"/>
      <c r="X3829" s="244" t="n"/>
      <c r="Y3829" s="269" t="n"/>
      <c r="Z3829" s="270" t="n"/>
      <c r="AA3829" s="241" t="n"/>
      <c r="AB3829" s="244" t="n"/>
    </row>
    <row r="3830" ht="15" customHeight="1" s="283">
      <c r="A3830" s="109" t="n"/>
      <c r="B3830" s="222" t="n"/>
      <c r="C3830" s="244" t="n"/>
      <c r="D3830" s="244" t="n"/>
      <c r="E3830" s="244" t="n"/>
      <c r="F3830" s="244" t="n"/>
      <c r="G3830" s="244" t="n"/>
      <c r="H3830" s="244" t="n"/>
      <c r="I3830" s="267" t="n"/>
      <c r="J3830" s="268" t="n"/>
      <c r="K3830" s="244" t="n"/>
      <c r="L3830" s="244" t="n"/>
      <c r="M3830" s="259" t="n"/>
      <c r="N3830" s="244" t="n"/>
      <c r="O3830" s="244" t="n"/>
      <c r="P3830" s="244" t="n"/>
      <c r="Q3830" s="244" t="n"/>
      <c r="R3830" s="244" t="n"/>
      <c r="S3830" s="223" t="n"/>
      <c r="T3830" s="244" t="n"/>
      <c r="U3830" s="246" t="n"/>
      <c r="V3830" s="244" t="n"/>
      <c r="W3830" s="244" t="n"/>
      <c r="X3830" s="244" t="n"/>
      <c r="Y3830" s="269" t="n"/>
      <c r="Z3830" s="270" t="n"/>
      <c r="AA3830" s="241" t="n"/>
      <c r="AB3830" s="244" t="n"/>
    </row>
    <row r="3831" ht="15" customHeight="1" s="283">
      <c r="A3831" s="109" t="n"/>
      <c r="B3831" s="222" t="n"/>
      <c r="C3831" s="244" t="n"/>
      <c r="D3831" s="244" t="n"/>
      <c r="E3831" s="244" t="n"/>
      <c r="F3831" s="244" t="n"/>
      <c r="G3831" s="244" t="n"/>
      <c r="H3831" s="244" t="n"/>
      <c r="I3831" s="267" t="n"/>
      <c r="J3831" s="268" t="n"/>
      <c r="K3831" s="244" t="n"/>
      <c r="L3831" s="244" t="n"/>
      <c r="M3831" s="259" t="n"/>
      <c r="N3831" s="244" t="n"/>
      <c r="O3831" s="244" t="n"/>
      <c r="P3831" s="244" t="n"/>
      <c r="Q3831" s="244" t="n"/>
      <c r="R3831" s="244" t="n"/>
      <c r="S3831" s="223" t="n"/>
      <c r="T3831" s="244" t="n"/>
      <c r="U3831" s="246" t="n"/>
      <c r="V3831" s="244" t="n"/>
      <c r="W3831" s="244" t="n"/>
      <c r="X3831" s="244" t="n"/>
      <c r="Y3831" s="269" t="n"/>
      <c r="Z3831" s="270" t="n"/>
      <c r="AA3831" s="241" t="n"/>
      <c r="AB3831" s="244" t="n"/>
    </row>
    <row r="3832" ht="15" customHeight="1" s="283">
      <c r="A3832" s="109" t="n"/>
      <c r="B3832" s="222" t="n"/>
      <c r="C3832" s="244" t="n"/>
      <c r="D3832" s="244" t="n"/>
      <c r="E3832" s="244" t="n"/>
      <c r="F3832" s="244" t="n"/>
      <c r="G3832" s="244" t="n"/>
      <c r="H3832" s="244" t="n"/>
      <c r="I3832" s="267" t="n"/>
      <c r="J3832" s="268" t="n"/>
      <c r="K3832" s="244" t="n"/>
      <c r="L3832" s="244" t="n"/>
      <c r="M3832" s="259" t="n"/>
      <c r="N3832" s="244" t="n"/>
      <c r="O3832" s="244" t="n"/>
      <c r="P3832" s="244" t="n"/>
      <c r="Q3832" s="244" t="n"/>
      <c r="R3832" s="244" t="n"/>
      <c r="S3832" s="223" t="n"/>
      <c r="T3832" s="244" t="n"/>
      <c r="U3832" s="246" t="n"/>
      <c r="V3832" s="244" t="n"/>
      <c r="W3832" s="244" t="n"/>
      <c r="X3832" s="244" t="n"/>
      <c r="Y3832" s="269" t="n"/>
      <c r="Z3832" s="270" t="n"/>
      <c r="AA3832" s="241" t="n"/>
      <c r="AB3832" s="244" t="n"/>
    </row>
    <row r="3833" ht="15" customHeight="1" s="283">
      <c r="A3833" s="109" t="n"/>
      <c r="B3833" s="222" t="n"/>
      <c r="C3833" s="244" t="n"/>
      <c r="D3833" s="244" t="n"/>
      <c r="E3833" s="244" t="n"/>
      <c r="F3833" s="244" t="n"/>
      <c r="G3833" s="244" t="n"/>
      <c r="H3833" s="244" t="n"/>
      <c r="I3833" s="267" t="n"/>
      <c r="J3833" s="268" t="n"/>
      <c r="K3833" s="244" t="n"/>
      <c r="L3833" s="244" t="n"/>
      <c r="M3833" s="259" t="n"/>
      <c r="N3833" s="244" t="n"/>
      <c r="O3833" s="244" t="n"/>
      <c r="P3833" s="244" t="n"/>
      <c r="Q3833" s="244" t="n"/>
      <c r="R3833" s="244" t="n"/>
      <c r="S3833" s="223" t="n"/>
      <c r="T3833" s="244" t="n"/>
      <c r="U3833" s="246" t="n"/>
      <c r="V3833" s="244" t="n"/>
      <c r="W3833" s="244" t="n"/>
      <c r="X3833" s="244" t="n"/>
      <c r="Y3833" s="269" t="n"/>
      <c r="Z3833" s="270" t="n"/>
      <c r="AA3833" s="241" t="n"/>
      <c r="AB3833" s="244" t="n"/>
    </row>
    <row r="3834" ht="15" customHeight="1" s="283">
      <c r="A3834" s="109" t="n"/>
      <c r="B3834" s="222" t="n"/>
      <c r="C3834" s="244" t="n"/>
      <c r="D3834" s="244" t="n"/>
      <c r="E3834" s="244" t="n"/>
      <c r="F3834" s="244" t="n"/>
      <c r="G3834" s="244" t="n"/>
      <c r="H3834" s="244" t="n"/>
      <c r="I3834" s="267" t="n"/>
      <c r="J3834" s="268" t="n"/>
      <c r="K3834" s="244" t="n"/>
      <c r="L3834" s="244" t="n"/>
      <c r="M3834" s="259" t="n"/>
      <c r="N3834" s="244" t="n"/>
      <c r="O3834" s="244" t="n"/>
      <c r="P3834" s="244" t="n"/>
      <c r="Q3834" s="244" t="n"/>
      <c r="R3834" s="244" t="n"/>
      <c r="S3834" s="223" t="n"/>
      <c r="T3834" s="244" t="n"/>
      <c r="U3834" s="246" t="n"/>
      <c r="V3834" s="244" t="n"/>
      <c r="W3834" s="244" t="n"/>
      <c r="X3834" s="244" t="n"/>
      <c r="Y3834" s="269" t="n"/>
      <c r="Z3834" s="270" t="n"/>
      <c r="AA3834" s="241" t="n"/>
      <c r="AB3834" s="244" t="n"/>
    </row>
    <row r="3835" ht="15" customHeight="1" s="283">
      <c r="A3835" s="109" t="n"/>
      <c r="B3835" s="222" t="n"/>
      <c r="C3835" s="244" t="n"/>
      <c r="D3835" s="244" t="n"/>
      <c r="E3835" s="244" t="n"/>
      <c r="F3835" s="244" t="n"/>
      <c r="G3835" s="244" t="n"/>
      <c r="H3835" s="244" t="n"/>
      <c r="I3835" s="267" t="n"/>
      <c r="J3835" s="268" t="n"/>
      <c r="K3835" s="244" t="n"/>
      <c r="L3835" s="244" t="n"/>
      <c r="M3835" s="259" t="n"/>
      <c r="N3835" s="244" t="n"/>
      <c r="O3835" s="244" t="n"/>
      <c r="P3835" s="244" t="n"/>
      <c r="Q3835" s="244" t="n"/>
      <c r="R3835" s="244" t="n"/>
      <c r="S3835" s="223" t="n"/>
      <c r="T3835" s="244" t="n"/>
      <c r="U3835" s="246" t="n"/>
      <c r="V3835" s="244" t="n"/>
      <c r="W3835" s="244" t="n"/>
      <c r="X3835" s="244" t="n"/>
      <c r="Y3835" s="269" t="n"/>
      <c r="Z3835" s="270" t="n"/>
      <c r="AA3835" s="241" t="n"/>
      <c r="AB3835" s="244" t="n"/>
    </row>
    <row r="3836" ht="15" customHeight="1" s="283">
      <c r="A3836" s="109" t="n"/>
      <c r="B3836" s="222" t="n"/>
      <c r="C3836" s="244" t="n"/>
      <c r="D3836" s="244" t="n"/>
      <c r="E3836" s="244" t="n"/>
      <c r="F3836" s="244" t="n"/>
      <c r="G3836" s="244" t="n"/>
      <c r="H3836" s="244" t="n"/>
      <c r="I3836" s="267" t="n"/>
      <c r="J3836" s="268" t="n"/>
      <c r="K3836" s="244" t="n"/>
      <c r="L3836" s="244" t="n"/>
      <c r="M3836" s="259" t="n"/>
      <c r="N3836" s="244" t="n"/>
      <c r="O3836" s="244" t="n"/>
      <c r="P3836" s="244" t="n"/>
      <c r="Q3836" s="244" t="n"/>
      <c r="R3836" s="244" t="n"/>
      <c r="S3836" s="223" t="n"/>
      <c r="T3836" s="244" t="n"/>
      <c r="U3836" s="246" t="n"/>
      <c r="V3836" s="244" t="n"/>
      <c r="W3836" s="244" t="n"/>
      <c r="X3836" s="244" t="n"/>
      <c r="Y3836" s="269" t="n"/>
      <c r="Z3836" s="270" t="n"/>
      <c r="AA3836" s="241" t="n"/>
      <c r="AB3836" s="244" t="n"/>
    </row>
    <row r="3837" ht="15" customHeight="1" s="283">
      <c r="A3837" s="109" t="n"/>
      <c r="B3837" s="222" t="n"/>
      <c r="C3837" s="244" t="n"/>
      <c r="D3837" s="244" t="n"/>
      <c r="E3837" s="244" t="n"/>
      <c r="F3837" s="244" t="n"/>
      <c r="G3837" s="244" t="n"/>
      <c r="H3837" s="244" t="n"/>
      <c r="I3837" s="267" t="n"/>
      <c r="J3837" s="268" t="n"/>
      <c r="K3837" s="244" t="n"/>
      <c r="L3837" s="244" t="n"/>
      <c r="M3837" s="259" t="n"/>
      <c r="N3837" s="244" t="n"/>
      <c r="O3837" s="244" t="n"/>
      <c r="P3837" s="244" t="n"/>
      <c r="Q3837" s="244" t="n"/>
      <c r="R3837" s="244" t="n"/>
      <c r="S3837" s="223" t="n"/>
      <c r="T3837" s="244" t="n"/>
      <c r="U3837" s="246" t="n"/>
      <c r="V3837" s="244" t="n"/>
      <c r="W3837" s="244" t="n"/>
      <c r="X3837" s="244" t="n"/>
      <c r="Y3837" s="269" t="n"/>
      <c r="Z3837" s="270" t="n"/>
      <c r="AA3837" s="241" t="n"/>
      <c r="AB3837" s="244" t="n"/>
    </row>
    <row r="3838" ht="15" customHeight="1" s="283">
      <c r="A3838" s="109" t="n"/>
      <c r="B3838" s="222" t="n"/>
      <c r="C3838" s="244" t="n"/>
      <c r="D3838" s="244" t="n"/>
      <c r="E3838" s="244" t="n"/>
      <c r="F3838" s="244" t="n"/>
      <c r="G3838" s="244" t="n"/>
      <c r="H3838" s="244" t="n"/>
      <c r="I3838" s="267" t="n"/>
      <c r="J3838" s="268" t="n"/>
      <c r="K3838" s="244" t="n"/>
      <c r="L3838" s="244" t="n"/>
      <c r="M3838" s="259" t="n"/>
      <c r="N3838" s="244" t="n"/>
      <c r="O3838" s="244" t="n"/>
      <c r="P3838" s="244" t="n"/>
      <c r="Q3838" s="244" t="n"/>
      <c r="R3838" s="244" t="n"/>
      <c r="S3838" s="223" t="n"/>
      <c r="T3838" s="244" t="n"/>
      <c r="U3838" s="246" t="n"/>
      <c r="V3838" s="244" t="n"/>
      <c r="W3838" s="244" t="n"/>
      <c r="X3838" s="244" t="n"/>
      <c r="Y3838" s="269" t="n"/>
      <c r="Z3838" s="270" t="n"/>
      <c r="AA3838" s="241" t="n"/>
      <c r="AB3838" s="244" t="n"/>
    </row>
    <row r="3839" ht="15" customHeight="1" s="283">
      <c r="A3839" s="109" t="n"/>
      <c r="B3839" s="222" t="n"/>
      <c r="C3839" s="244" t="n"/>
      <c r="D3839" s="244" t="n"/>
      <c r="E3839" s="244" t="n"/>
      <c r="F3839" s="244" t="n"/>
      <c r="G3839" s="244" t="n"/>
      <c r="H3839" s="244" t="n"/>
      <c r="I3839" s="267" t="n"/>
      <c r="J3839" s="268" t="n"/>
      <c r="K3839" s="244" t="n"/>
      <c r="L3839" s="244" t="n"/>
      <c r="M3839" s="259" t="n"/>
      <c r="N3839" s="244" t="n"/>
      <c r="O3839" s="244" t="n"/>
      <c r="P3839" s="244" t="n"/>
      <c r="Q3839" s="244" t="n"/>
      <c r="R3839" s="244" t="n"/>
      <c r="S3839" s="223" t="n"/>
      <c r="T3839" s="244" t="n"/>
      <c r="U3839" s="246" t="n"/>
      <c r="V3839" s="244" t="n"/>
      <c r="W3839" s="244" t="n"/>
      <c r="X3839" s="244" t="n"/>
      <c r="Y3839" s="269" t="n"/>
      <c r="Z3839" s="270" t="n"/>
      <c r="AA3839" s="241" t="n"/>
      <c r="AB3839" s="244" t="n"/>
    </row>
    <row r="3840" ht="15" customHeight="1" s="283">
      <c r="A3840" s="109" t="n"/>
      <c r="B3840" s="222" t="n"/>
      <c r="C3840" s="244" t="n"/>
      <c r="D3840" s="244" t="n"/>
      <c r="E3840" s="244" t="n"/>
      <c r="F3840" s="244" t="n"/>
      <c r="G3840" s="244" t="n"/>
      <c r="H3840" s="244" t="n"/>
      <c r="I3840" s="267" t="n"/>
      <c r="J3840" s="268" t="n"/>
      <c r="K3840" s="244" t="n"/>
      <c r="L3840" s="244" t="n"/>
      <c r="M3840" s="259" t="n"/>
      <c r="N3840" s="244" t="n"/>
      <c r="O3840" s="244" t="n"/>
      <c r="P3840" s="244" t="n"/>
      <c r="Q3840" s="244" t="n"/>
      <c r="R3840" s="244" t="n"/>
      <c r="S3840" s="223" t="n"/>
      <c r="T3840" s="244" t="n"/>
      <c r="U3840" s="246" t="n"/>
      <c r="V3840" s="244" t="n"/>
      <c r="W3840" s="244" t="n"/>
      <c r="X3840" s="244" t="n"/>
      <c r="Y3840" s="269" t="n"/>
      <c r="Z3840" s="270" t="n"/>
      <c r="AA3840" s="241" t="n"/>
      <c r="AB3840" s="244" t="n"/>
    </row>
    <row r="3841" ht="15" customHeight="1" s="283">
      <c r="A3841" s="109" t="n"/>
      <c r="B3841" s="222" t="n"/>
      <c r="C3841" s="244" t="n"/>
      <c r="D3841" s="244" t="n"/>
      <c r="E3841" s="244" t="n"/>
      <c r="F3841" s="244" t="n"/>
      <c r="G3841" s="244" t="n"/>
      <c r="H3841" s="244" t="n"/>
      <c r="I3841" s="267" t="n"/>
      <c r="J3841" s="268" t="n"/>
      <c r="K3841" s="244" t="n"/>
      <c r="L3841" s="244" t="n"/>
      <c r="M3841" s="259" t="n"/>
      <c r="N3841" s="244" t="n"/>
      <c r="O3841" s="244" t="n"/>
      <c r="P3841" s="244" t="n"/>
      <c r="Q3841" s="244" t="n"/>
      <c r="R3841" s="244" t="n"/>
      <c r="S3841" s="223" t="n"/>
      <c r="T3841" s="244" t="n"/>
      <c r="U3841" s="246" t="n"/>
      <c r="V3841" s="244" t="n"/>
      <c r="W3841" s="244" t="n"/>
      <c r="X3841" s="244" t="n"/>
      <c r="Y3841" s="269" t="n"/>
      <c r="Z3841" s="270" t="n"/>
      <c r="AA3841" s="241" t="n"/>
      <c r="AB3841" s="244" t="n"/>
    </row>
    <row r="3842" ht="15" customHeight="1" s="283">
      <c r="A3842" s="109" t="n"/>
      <c r="B3842" s="222" t="n"/>
      <c r="C3842" s="244" t="n"/>
      <c r="D3842" s="244" t="n"/>
      <c r="E3842" s="244" t="n"/>
      <c r="F3842" s="244" t="n"/>
      <c r="G3842" s="244" t="n"/>
      <c r="H3842" s="244" t="n"/>
      <c r="I3842" s="267" t="n"/>
      <c r="J3842" s="268" t="n"/>
      <c r="K3842" s="244" t="n"/>
      <c r="L3842" s="244" t="n"/>
      <c r="M3842" s="259" t="n"/>
      <c r="N3842" s="244" t="n"/>
      <c r="O3842" s="244" t="n"/>
      <c r="P3842" s="244" t="n"/>
      <c r="Q3842" s="244" t="n"/>
      <c r="R3842" s="244" t="n"/>
      <c r="S3842" s="223" t="n"/>
      <c r="T3842" s="244" t="n"/>
      <c r="U3842" s="246" t="n"/>
      <c r="V3842" s="244" t="n"/>
      <c r="W3842" s="244" t="n"/>
      <c r="X3842" s="244" t="n"/>
      <c r="Y3842" s="269" t="n"/>
      <c r="Z3842" s="270" t="n"/>
      <c r="AA3842" s="241" t="n"/>
      <c r="AB3842" s="244" t="n"/>
    </row>
    <row r="3843" ht="15" customHeight="1" s="283">
      <c r="A3843" s="109" t="n"/>
      <c r="B3843" s="222" t="n"/>
      <c r="C3843" s="244" t="n"/>
      <c r="D3843" s="244" t="n"/>
      <c r="E3843" s="244" t="n"/>
      <c r="F3843" s="244" t="n"/>
      <c r="G3843" s="244" t="n"/>
      <c r="H3843" s="244" t="n"/>
      <c r="I3843" s="267" t="n"/>
      <c r="J3843" s="268" t="n"/>
      <c r="K3843" s="244" t="n"/>
      <c r="L3843" s="244" t="n"/>
      <c r="M3843" s="259" t="n"/>
      <c r="N3843" s="244" t="n"/>
      <c r="O3843" s="244" t="n"/>
      <c r="P3843" s="244" t="n"/>
      <c r="Q3843" s="244" t="n"/>
      <c r="R3843" s="244" t="n"/>
      <c r="S3843" s="223" t="n"/>
      <c r="T3843" s="244" t="n"/>
      <c r="U3843" s="246" t="n"/>
      <c r="V3843" s="244" t="n"/>
      <c r="W3843" s="244" t="n"/>
      <c r="X3843" s="244" t="n"/>
      <c r="Y3843" s="269" t="n"/>
      <c r="Z3843" s="270" t="n"/>
      <c r="AA3843" s="241" t="n"/>
      <c r="AB3843" s="244" t="n"/>
    </row>
    <row r="3844" ht="15" customHeight="1" s="283">
      <c r="A3844" s="109" t="n"/>
      <c r="B3844" s="222" t="n"/>
      <c r="C3844" s="244" t="n"/>
      <c r="D3844" s="244" t="n"/>
      <c r="E3844" s="244" t="n"/>
      <c r="F3844" s="244" t="n"/>
      <c r="G3844" s="244" t="n"/>
      <c r="H3844" s="244" t="n"/>
      <c r="I3844" s="267" t="n"/>
      <c r="J3844" s="268" t="n"/>
      <c r="K3844" s="244" t="n"/>
      <c r="L3844" s="244" t="n"/>
      <c r="M3844" s="259" t="n"/>
      <c r="N3844" s="244" t="n"/>
      <c r="O3844" s="244" t="n"/>
      <c r="P3844" s="244" t="n"/>
      <c r="Q3844" s="244" t="n"/>
      <c r="R3844" s="244" t="n"/>
      <c r="S3844" s="223" t="n"/>
      <c r="T3844" s="244" t="n"/>
      <c r="U3844" s="246" t="n"/>
      <c r="V3844" s="244" t="n"/>
      <c r="W3844" s="244" t="n"/>
      <c r="X3844" s="244" t="n"/>
      <c r="Y3844" s="269" t="n"/>
      <c r="Z3844" s="270" t="n"/>
      <c r="AA3844" s="241" t="n"/>
      <c r="AB3844" s="244" t="n"/>
    </row>
    <row r="3845" ht="15" customHeight="1" s="283">
      <c r="A3845" s="109" t="n"/>
      <c r="B3845" s="222" t="n"/>
      <c r="C3845" s="244" t="n"/>
      <c r="D3845" s="244" t="n"/>
      <c r="E3845" s="244" t="n"/>
      <c r="F3845" s="244" t="n"/>
      <c r="G3845" s="244" t="n"/>
      <c r="H3845" s="244" t="n"/>
      <c r="I3845" s="267" t="n"/>
      <c r="J3845" s="268" t="n"/>
      <c r="K3845" s="244" t="n"/>
      <c r="L3845" s="244" t="n"/>
      <c r="M3845" s="259" t="n"/>
      <c r="N3845" s="244" t="n"/>
      <c r="O3845" s="244" t="n"/>
      <c r="P3845" s="244" t="n"/>
      <c r="Q3845" s="244" t="n"/>
      <c r="R3845" s="244" t="n"/>
      <c r="S3845" s="223" t="n"/>
      <c r="T3845" s="244" t="n"/>
      <c r="U3845" s="246" t="n"/>
      <c r="V3845" s="244" t="n"/>
      <c r="W3845" s="244" t="n"/>
      <c r="X3845" s="244" t="n"/>
      <c r="Y3845" s="269" t="n"/>
      <c r="Z3845" s="270" t="n"/>
      <c r="AA3845" s="241" t="n"/>
      <c r="AB3845" s="244" t="n"/>
    </row>
    <row r="3846" ht="15" customHeight="1" s="283">
      <c r="A3846" s="109" t="n"/>
      <c r="B3846" s="222" t="n"/>
      <c r="C3846" s="244" t="n"/>
      <c r="D3846" s="244" t="n"/>
      <c r="E3846" s="244" t="n"/>
      <c r="F3846" s="244" t="n"/>
      <c r="G3846" s="244" t="n"/>
      <c r="H3846" s="244" t="n"/>
      <c r="I3846" s="267" t="n"/>
      <c r="J3846" s="268" t="n"/>
      <c r="K3846" s="244" t="n"/>
      <c r="L3846" s="244" t="n"/>
      <c r="M3846" s="259" t="n"/>
      <c r="N3846" s="244" t="n"/>
      <c r="O3846" s="244" t="n"/>
      <c r="P3846" s="244" t="n"/>
      <c r="Q3846" s="244" t="n"/>
      <c r="R3846" s="244" t="n"/>
      <c r="S3846" s="223" t="n"/>
      <c r="T3846" s="244" t="n"/>
      <c r="U3846" s="246" t="n"/>
      <c r="V3846" s="244" t="n"/>
      <c r="W3846" s="244" t="n"/>
      <c r="X3846" s="244" t="n"/>
      <c r="Y3846" s="269" t="n"/>
      <c r="Z3846" s="270" t="n"/>
      <c r="AA3846" s="241" t="n"/>
      <c r="AB3846" s="244" t="n"/>
    </row>
    <row r="3847" ht="15" customHeight="1" s="283">
      <c r="A3847" s="109" t="n"/>
      <c r="B3847" s="222" t="n"/>
      <c r="C3847" s="244" t="n"/>
      <c r="D3847" s="244" t="n"/>
      <c r="E3847" s="244" t="n"/>
      <c r="F3847" s="244" t="n"/>
      <c r="G3847" s="244" t="n"/>
      <c r="H3847" s="244" t="n"/>
      <c r="I3847" s="267" t="n"/>
      <c r="J3847" s="268" t="n"/>
      <c r="K3847" s="244" t="n"/>
      <c r="L3847" s="244" t="n"/>
      <c r="M3847" s="259" t="n"/>
      <c r="N3847" s="244" t="n"/>
      <c r="O3847" s="244" t="n"/>
      <c r="P3847" s="244" t="n"/>
      <c r="Q3847" s="244" t="n"/>
      <c r="R3847" s="244" t="n"/>
      <c r="S3847" s="223" t="n"/>
      <c r="T3847" s="244" t="n"/>
      <c r="U3847" s="246" t="n"/>
      <c r="V3847" s="244" t="n"/>
      <c r="W3847" s="244" t="n"/>
      <c r="X3847" s="244" t="n"/>
      <c r="Y3847" s="269" t="n"/>
      <c r="Z3847" s="270" t="n"/>
      <c r="AA3847" s="241" t="n"/>
      <c r="AB3847" s="244" t="n"/>
    </row>
    <row r="3848" ht="15" customHeight="1" s="283">
      <c r="A3848" s="109" t="n"/>
      <c r="B3848" s="222" t="n"/>
      <c r="C3848" s="244" t="n"/>
      <c r="D3848" s="244" t="n"/>
      <c r="E3848" s="244" t="n"/>
      <c r="F3848" s="244" t="n"/>
      <c r="G3848" s="244" t="n"/>
      <c r="H3848" s="244" t="n"/>
      <c r="I3848" s="267" t="n"/>
      <c r="J3848" s="268" t="n"/>
      <c r="K3848" s="244" t="n"/>
      <c r="L3848" s="244" t="n"/>
      <c r="M3848" s="259" t="n"/>
      <c r="N3848" s="244" t="n"/>
      <c r="O3848" s="244" t="n"/>
      <c r="P3848" s="244" t="n"/>
      <c r="Q3848" s="244" t="n"/>
      <c r="R3848" s="244" t="n"/>
      <c r="S3848" s="223" t="n"/>
      <c r="T3848" s="244" t="n"/>
      <c r="U3848" s="246" t="n"/>
      <c r="V3848" s="244" t="n"/>
      <c r="W3848" s="244" t="n"/>
      <c r="X3848" s="244" t="n"/>
      <c r="Y3848" s="269" t="n"/>
      <c r="Z3848" s="270" t="n"/>
      <c r="AA3848" s="241" t="n"/>
      <c r="AB3848" s="244" t="n"/>
    </row>
    <row r="3849" ht="15" customHeight="1" s="283">
      <c r="A3849" s="109" t="n"/>
      <c r="B3849" s="222" t="n"/>
      <c r="C3849" s="244" t="n"/>
      <c r="D3849" s="244" t="n"/>
      <c r="E3849" s="244" t="n"/>
      <c r="F3849" s="244" t="n"/>
      <c r="G3849" s="244" t="n"/>
      <c r="H3849" s="244" t="n"/>
      <c r="I3849" s="267" t="n"/>
      <c r="J3849" s="268" t="n"/>
      <c r="K3849" s="244" t="n"/>
      <c r="L3849" s="244" t="n"/>
      <c r="M3849" s="259" t="n"/>
      <c r="N3849" s="244" t="n"/>
      <c r="O3849" s="244" t="n"/>
      <c r="P3849" s="244" t="n"/>
      <c r="Q3849" s="244" t="n"/>
      <c r="R3849" s="244" t="n"/>
      <c r="S3849" s="223" t="n"/>
      <c r="T3849" s="244" t="n"/>
      <c r="U3849" s="246" t="n"/>
      <c r="V3849" s="244" t="n"/>
      <c r="W3849" s="244" t="n"/>
      <c r="X3849" s="244" t="n"/>
      <c r="Y3849" s="269" t="n"/>
      <c r="Z3849" s="270" t="n"/>
      <c r="AA3849" s="241" t="n"/>
      <c r="AB3849" s="244" t="n"/>
    </row>
    <row r="3850" ht="15" customHeight="1" s="283">
      <c r="A3850" s="109" t="n"/>
      <c r="B3850" s="222" t="n"/>
      <c r="C3850" s="244" t="n"/>
      <c r="D3850" s="244" t="n"/>
      <c r="E3850" s="244" t="n"/>
      <c r="F3850" s="244" t="n"/>
      <c r="G3850" s="244" t="n"/>
      <c r="H3850" s="244" t="n"/>
      <c r="I3850" s="267" t="n"/>
      <c r="J3850" s="268" t="n"/>
      <c r="K3850" s="244" t="n"/>
      <c r="L3850" s="244" t="n"/>
      <c r="M3850" s="259" t="n"/>
      <c r="N3850" s="244" t="n"/>
      <c r="O3850" s="244" t="n"/>
      <c r="P3850" s="244" t="n"/>
      <c r="Q3850" s="244" t="n"/>
      <c r="R3850" s="244" t="n"/>
      <c r="S3850" s="223" t="n"/>
      <c r="T3850" s="244" t="n"/>
      <c r="U3850" s="246" t="n"/>
      <c r="V3850" s="244" t="n"/>
      <c r="W3850" s="244" t="n"/>
      <c r="X3850" s="244" t="n"/>
      <c r="Y3850" s="269" t="n"/>
      <c r="Z3850" s="270" t="n"/>
      <c r="AA3850" s="241" t="n"/>
      <c r="AB3850" s="244" t="n"/>
    </row>
    <row r="3851" ht="15" customHeight="1" s="283">
      <c r="A3851" s="109" t="n"/>
      <c r="B3851" s="222" t="n"/>
      <c r="C3851" s="244" t="n"/>
      <c r="D3851" s="244" t="n"/>
      <c r="E3851" s="244" t="n"/>
      <c r="F3851" s="244" t="n"/>
      <c r="G3851" s="244" t="n"/>
      <c r="H3851" s="244" t="n"/>
      <c r="I3851" s="267" t="n"/>
      <c r="J3851" s="268" t="n"/>
      <c r="K3851" s="244" t="n"/>
      <c r="L3851" s="244" t="n"/>
      <c r="M3851" s="259" t="n"/>
      <c r="N3851" s="244" t="n"/>
      <c r="O3851" s="244" t="n"/>
      <c r="P3851" s="244" t="n"/>
      <c r="Q3851" s="244" t="n"/>
      <c r="R3851" s="244" t="n"/>
      <c r="S3851" s="223" t="n"/>
      <c r="T3851" s="244" t="n"/>
      <c r="U3851" s="246" t="n"/>
      <c r="V3851" s="244" t="n"/>
      <c r="W3851" s="244" t="n"/>
      <c r="X3851" s="244" t="n"/>
      <c r="Y3851" s="269" t="n"/>
      <c r="Z3851" s="270" t="n"/>
      <c r="AA3851" s="241" t="n"/>
      <c r="AB3851" s="244" t="n"/>
    </row>
    <row r="3852" ht="15" customHeight="1" s="283">
      <c r="A3852" s="109" t="n"/>
      <c r="B3852" s="222" t="n"/>
      <c r="C3852" s="244" t="n"/>
      <c r="D3852" s="244" t="n"/>
      <c r="E3852" s="244" t="n"/>
      <c r="F3852" s="244" t="n"/>
      <c r="G3852" s="244" t="n"/>
      <c r="H3852" s="244" t="n"/>
      <c r="I3852" s="267" t="n"/>
      <c r="J3852" s="268" t="n"/>
      <c r="K3852" s="244" t="n"/>
      <c r="L3852" s="244" t="n"/>
      <c r="M3852" s="259" t="n"/>
      <c r="N3852" s="244" t="n"/>
      <c r="O3852" s="244" t="n"/>
      <c r="P3852" s="244" t="n"/>
      <c r="Q3852" s="244" t="n"/>
      <c r="R3852" s="244" t="n"/>
      <c r="S3852" s="223" t="n"/>
      <c r="T3852" s="244" t="n"/>
      <c r="U3852" s="246" t="n"/>
      <c r="V3852" s="244" t="n"/>
      <c r="W3852" s="244" t="n"/>
      <c r="X3852" s="244" t="n"/>
      <c r="Y3852" s="269" t="n"/>
      <c r="Z3852" s="270" t="n"/>
      <c r="AA3852" s="241" t="n"/>
      <c r="AB3852" s="244" t="n"/>
    </row>
    <row r="3853" ht="15" customHeight="1" s="283">
      <c r="A3853" s="109" t="n"/>
      <c r="B3853" s="222" t="n"/>
      <c r="C3853" s="244" t="n"/>
      <c r="D3853" s="244" t="n"/>
      <c r="E3853" s="244" t="n"/>
      <c r="F3853" s="244" t="n"/>
      <c r="G3853" s="244" t="n"/>
      <c r="H3853" s="244" t="n"/>
      <c r="I3853" s="267" t="n"/>
      <c r="J3853" s="268" t="n"/>
      <c r="K3853" s="244" t="n"/>
      <c r="L3853" s="244" t="n"/>
      <c r="M3853" s="259" t="n"/>
      <c r="N3853" s="244" t="n"/>
      <c r="O3853" s="244" t="n"/>
      <c r="P3853" s="244" t="n"/>
      <c r="Q3853" s="244" t="n"/>
      <c r="R3853" s="244" t="n"/>
      <c r="S3853" s="223" t="n"/>
      <c r="T3853" s="244" t="n"/>
      <c r="U3853" s="246" t="n"/>
      <c r="V3853" s="244" t="n"/>
      <c r="W3853" s="244" t="n"/>
      <c r="X3853" s="244" t="n"/>
      <c r="Y3853" s="269" t="n"/>
      <c r="Z3853" s="270" t="n"/>
      <c r="AA3853" s="241" t="n"/>
      <c r="AB3853" s="244" t="n"/>
    </row>
    <row r="3854" ht="15" customHeight="1" s="283">
      <c r="A3854" s="109" t="n"/>
      <c r="B3854" s="222" t="n"/>
      <c r="C3854" s="244" t="n"/>
      <c r="D3854" s="244" t="n"/>
      <c r="E3854" s="244" t="n"/>
      <c r="F3854" s="244" t="n"/>
      <c r="G3854" s="244" t="n"/>
      <c r="H3854" s="244" t="n"/>
      <c r="I3854" s="267" t="n"/>
      <c r="J3854" s="268" t="n"/>
      <c r="K3854" s="244" t="n"/>
      <c r="L3854" s="244" t="n"/>
      <c r="M3854" s="259" t="n"/>
      <c r="N3854" s="244" t="n"/>
      <c r="O3854" s="244" t="n"/>
      <c r="P3854" s="244" t="n"/>
      <c r="Q3854" s="244" t="n"/>
      <c r="R3854" s="244" t="n"/>
      <c r="S3854" s="223" t="n"/>
      <c r="T3854" s="244" t="n"/>
      <c r="U3854" s="246" t="n"/>
      <c r="V3854" s="244" t="n"/>
      <c r="W3854" s="244" t="n"/>
      <c r="X3854" s="244" t="n"/>
      <c r="Y3854" s="269" t="n"/>
      <c r="Z3854" s="270" t="n"/>
      <c r="AA3854" s="241" t="n"/>
      <c r="AB3854" s="244" t="n"/>
    </row>
    <row r="3855" ht="15" customHeight="1" s="283">
      <c r="A3855" s="109" t="n"/>
      <c r="B3855" s="222" t="n"/>
      <c r="C3855" s="244" t="n"/>
      <c r="D3855" s="244" t="n"/>
      <c r="E3855" s="244" t="n"/>
      <c r="F3855" s="244" t="n"/>
      <c r="G3855" s="244" t="n"/>
      <c r="H3855" s="244" t="n"/>
      <c r="I3855" s="267" t="n"/>
      <c r="J3855" s="268" t="n"/>
      <c r="K3855" s="244" t="n"/>
      <c r="L3855" s="244" t="n"/>
      <c r="M3855" s="259" t="n"/>
      <c r="N3855" s="244" t="n"/>
      <c r="O3855" s="244" t="n"/>
      <c r="P3855" s="244" t="n"/>
      <c r="Q3855" s="244" t="n"/>
      <c r="R3855" s="244" t="n"/>
      <c r="S3855" s="223" t="n"/>
      <c r="T3855" s="244" t="n"/>
      <c r="U3855" s="246" t="n"/>
      <c r="V3855" s="244" t="n"/>
      <c r="W3855" s="244" t="n"/>
      <c r="X3855" s="244" t="n"/>
      <c r="Y3855" s="269" t="n"/>
      <c r="Z3855" s="270" t="n"/>
      <c r="AA3855" s="241" t="n"/>
      <c r="AB3855" s="244" t="n"/>
    </row>
    <row r="3856" ht="15" customHeight="1" s="283">
      <c r="A3856" s="109" t="n"/>
      <c r="B3856" s="222" t="n"/>
      <c r="C3856" s="244" t="n"/>
      <c r="D3856" s="244" t="n"/>
      <c r="E3856" s="244" t="n"/>
      <c r="F3856" s="244" t="n"/>
      <c r="G3856" s="244" t="n"/>
      <c r="H3856" s="244" t="n"/>
      <c r="I3856" s="267" t="n"/>
      <c r="J3856" s="268" t="n"/>
      <c r="K3856" s="244" t="n"/>
      <c r="L3856" s="244" t="n"/>
      <c r="M3856" s="259" t="n"/>
      <c r="N3856" s="244" t="n"/>
      <c r="O3856" s="244" t="n"/>
      <c r="P3856" s="244" t="n"/>
      <c r="Q3856" s="244" t="n"/>
      <c r="R3856" s="244" t="n"/>
      <c r="S3856" s="223" t="n"/>
      <c r="T3856" s="244" t="n"/>
      <c r="U3856" s="246" t="n"/>
      <c r="V3856" s="244" t="n"/>
      <c r="W3856" s="244" t="n"/>
      <c r="X3856" s="244" t="n"/>
      <c r="Y3856" s="269" t="n"/>
      <c r="Z3856" s="270" t="n"/>
      <c r="AA3856" s="241" t="n"/>
      <c r="AB3856" s="244" t="n"/>
    </row>
    <row r="3857" ht="15" customHeight="1" s="283">
      <c r="A3857" s="109" t="n"/>
      <c r="B3857" s="222" t="n"/>
      <c r="C3857" s="244" t="n"/>
      <c r="D3857" s="244" t="n"/>
      <c r="E3857" s="244" t="n"/>
      <c r="F3857" s="244" t="n"/>
      <c r="G3857" s="244" t="n"/>
      <c r="H3857" s="244" t="n"/>
      <c r="I3857" s="267" t="n"/>
      <c r="J3857" s="268" t="n"/>
      <c r="K3857" s="244" t="n"/>
      <c r="L3857" s="244" t="n"/>
      <c r="M3857" s="259" t="n"/>
      <c r="N3857" s="244" t="n"/>
      <c r="O3857" s="244" t="n"/>
      <c r="P3857" s="244" t="n"/>
      <c r="Q3857" s="244" t="n"/>
      <c r="R3857" s="244" t="n"/>
      <c r="S3857" s="223" t="n"/>
      <c r="T3857" s="244" t="n"/>
      <c r="U3857" s="246" t="n"/>
      <c r="V3857" s="244" t="n"/>
      <c r="W3857" s="244" t="n"/>
      <c r="X3857" s="244" t="n"/>
      <c r="Y3857" s="269" t="n"/>
      <c r="Z3857" s="270" t="n"/>
      <c r="AA3857" s="241" t="n"/>
      <c r="AB3857" s="244" t="n"/>
    </row>
    <row r="3858" ht="15" customHeight="1" s="283">
      <c r="A3858" s="109" t="n"/>
      <c r="B3858" s="222" t="n"/>
      <c r="C3858" s="244" t="n"/>
      <c r="D3858" s="244" t="n"/>
      <c r="E3858" s="244" t="n"/>
      <c r="F3858" s="244" t="n"/>
      <c r="G3858" s="244" t="n"/>
      <c r="H3858" s="244" t="n"/>
      <c r="I3858" s="267" t="n"/>
      <c r="J3858" s="268" t="n"/>
      <c r="K3858" s="244" t="n"/>
      <c r="L3858" s="244" t="n"/>
      <c r="M3858" s="259" t="n"/>
      <c r="N3858" s="244" t="n"/>
      <c r="O3858" s="244" t="n"/>
      <c r="P3858" s="244" t="n"/>
      <c r="Q3858" s="244" t="n"/>
      <c r="R3858" s="244" t="n"/>
      <c r="S3858" s="223" t="n"/>
      <c r="T3858" s="244" t="n"/>
      <c r="U3858" s="246" t="n"/>
      <c r="V3858" s="244" t="n"/>
      <c r="W3858" s="244" t="n"/>
      <c r="X3858" s="244" t="n"/>
      <c r="Y3858" s="269" t="n"/>
      <c r="Z3858" s="270" t="n"/>
      <c r="AA3858" s="241" t="n"/>
      <c r="AB3858" s="244" t="n"/>
    </row>
    <row r="3859" ht="15" customHeight="1" s="283">
      <c r="A3859" s="109" t="n"/>
      <c r="B3859" s="222" t="n"/>
      <c r="C3859" s="244" t="n"/>
      <c r="D3859" s="244" t="n"/>
      <c r="E3859" s="244" t="n"/>
      <c r="F3859" s="244" t="n"/>
      <c r="G3859" s="244" t="n"/>
      <c r="H3859" s="244" t="n"/>
      <c r="I3859" s="267" t="n"/>
      <c r="J3859" s="268" t="n"/>
      <c r="K3859" s="244" t="n"/>
      <c r="L3859" s="244" t="n"/>
      <c r="M3859" s="259" t="n"/>
      <c r="N3859" s="244" t="n"/>
      <c r="O3859" s="244" t="n"/>
      <c r="P3859" s="244" t="n"/>
      <c r="Q3859" s="244" t="n"/>
      <c r="R3859" s="244" t="n"/>
      <c r="S3859" s="223" t="n"/>
      <c r="T3859" s="244" t="n"/>
      <c r="U3859" s="246" t="n"/>
      <c r="V3859" s="244" t="n"/>
      <c r="W3859" s="244" t="n"/>
      <c r="X3859" s="244" t="n"/>
      <c r="Y3859" s="269" t="n"/>
      <c r="Z3859" s="270" t="n"/>
      <c r="AA3859" s="241" t="n"/>
      <c r="AB3859" s="244" t="n"/>
    </row>
    <row r="3860" ht="15" customHeight="1" s="283">
      <c r="A3860" s="109" t="n"/>
      <c r="B3860" s="222" t="n"/>
      <c r="C3860" s="244" t="n"/>
      <c r="D3860" s="244" t="n"/>
      <c r="E3860" s="244" t="n"/>
      <c r="F3860" s="244" t="n"/>
      <c r="G3860" s="244" t="n"/>
      <c r="H3860" s="244" t="n"/>
      <c r="I3860" s="267" t="n"/>
      <c r="J3860" s="268" t="n"/>
      <c r="K3860" s="244" t="n"/>
      <c r="L3860" s="244" t="n"/>
      <c r="M3860" s="259" t="n"/>
      <c r="N3860" s="244" t="n"/>
      <c r="O3860" s="244" t="n"/>
      <c r="P3860" s="244" t="n"/>
      <c r="Q3860" s="244" t="n"/>
      <c r="R3860" s="244" t="n"/>
      <c r="S3860" s="223" t="n"/>
      <c r="T3860" s="244" t="n"/>
      <c r="U3860" s="246" t="n"/>
      <c r="V3860" s="244" t="n"/>
      <c r="W3860" s="244" t="n"/>
      <c r="X3860" s="244" t="n"/>
      <c r="Y3860" s="269" t="n"/>
      <c r="Z3860" s="270" t="n"/>
      <c r="AA3860" s="241" t="n"/>
      <c r="AB3860" s="244" t="n"/>
    </row>
    <row r="3861" ht="15" customHeight="1" s="283">
      <c r="A3861" s="109" t="n"/>
      <c r="B3861" s="222" t="n"/>
      <c r="C3861" s="244" t="n"/>
      <c r="D3861" s="244" t="n"/>
      <c r="E3861" s="244" t="n"/>
      <c r="F3861" s="244" t="n"/>
      <c r="G3861" s="244" t="n"/>
      <c r="H3861" s="244" t="n"/>
      <c r="I3861" s="267" t="n"/>
      <c r="J3861" s="268" t="n"/>
      <c r="K3861" s="244" t="n"/>
      <c r="L3861" s="244" t="n"/>
      <c r="M3861" s="259" t="n"/>
      <c r="N3861" s="244" t="n"/>
      <c r="O3861" s="244" t="n"/>
      <c r="P3861" s="244" t="n"/>
      <c r="Q3861" s="244" t="n"/>
      <c r="R3861" s="244" t="n"/>
      <c r="S3861" s="223" t="n"/>
      <c r="T3861" s="244" t="n"/>
      <c r="U3861" s="246" t="n"/>
      <c r="V3861" s="244" t="n"/>
      <c r="W3861" s="244" t="n"/>
      <c r="X3861" s="244" t="n"/>
      <c r="Y3861" s="269" t="n"/>
      <c r="Z3861" s="270" t="n"/>
      <c r="AA3861" s="241" t="n"/>
      <c r="AB3861" s="244" t="n"/>
    </row>
    <row r="3862" ht="15" customHeight="1" s="283">
      <c r="A3862" s="109" t="n"/>
      <c r="B3862" s="222" t="n"/>
      <c r="C3862" s="244" t="n"/>
      <c r="D3862" s="244" t="n"/>
      <c r="E3862" s="244" t="n"/>
      <c r="F3862" s="244" t="n"/>
      <c r="G3862" s="244" t="n"/>
      <c r="H3862" s="244" t="n"/>
      <c r="I3862" s="267" t="n"/>
      <c r="J3862" s="268" t="n"/>
      <c r="K3862" s="244" t="n"/>
      <c r="L3862" s="244" t="n"/>
      <c r="M3862" s="259" t="n"/>
      <c r="N3862" s="244" t="n"/>
      <c r="O3862" s="244" t="n"/>
      <c r="P3862" s="244" t="n"/>
      <c r="Q3862" s="244" t="n"/>
      <c r="R3862" s="244" t="n"/>
      <c r="S3862" s="223" t="n"/>
      <c r="T3862" s="244" t="n"/>
      <c r="U3862" s="246" t="n"/>
      <c r="V3862" s="244" t="n"/>
      <c r="W3862" s="244" t="n"/>
      <c r="X3862" s="244" t="n"/>
      <c r="Y3862" s="269" t="n"/>
      <c r="Z3862" s="270" t="n"/>
      <c r="AA3862" s="241" t="n"/>
      <c r="AB3862" s="244" t="n"/>
    </row>
    <row r="3863" ht="15" customHeight="1" s="283">
      <c r="A3863" s="109" t="n"/>
      <c r="B3863" s="222" t="n"/>
      <c r="C3863" s="244" t="n"/>
      <c r="D3863" s="244" t="n"/>
      <c r="E3863" s="244" t="n"/>
      <c r="F3863" s="244" t="n"/>
      <c r="G3863" s="244" t="n"/>
      <c r="H3863" s="244" t="n"/>
      <c r="I3863" s="267" t="n"/>
      <c r="J3863" s="268" t="n"/>
      <c r="K3863" s="244" t="n"/>
      <c r="L3863" s="244" t="n"/>
      <c r="M3863" s="259" t="n"/>
      <c r="N3863" s="244" t="n"/>
      <c r="O3863" s="244" t="n"/>
      <c r="P3863" s="244" t="n"/>
      <c r="Q3863" s="244" t="n"/>
      <c r="R3863" s="244" t="n"/>
      <c r="S3863" s="223" t="n"/>
      <c r="T3863" s="244" t="n"/>
      <c r="U3863" s="246" t="n"/>
      <c r="V3863" s="244" t="n"/>
      <c r="W3863" s="244" t="n"/>
      <c r="X3863" s="244" t="n"/>
      <c r="Y3863" s="269" t="n"/>
      <c r="Z3863" s="270" t="n"/>
      <c r="AA3863" s="241" t="n"/>
      <c r="AB3863" s="244" t="n"/>
    </row>
    <row r="3864" ht="15" customHeight="1" s="283">
      <c r="A3864" s="109" t="n"/>
      <c r="B3864" s="222" t="n"/>
      <c r="C3864" s="244" t="n"/>
      <c r="D3864" s="244" t="n"/>
      <c r="E3864" s="244" t="n"/>
      <c r="F3864" s="244" t="n"/>
      <c r="G3864" s="244" t="n"/>
      <c r="H3864" s="244" t="n"/>
      <c r="I3864" s="267" t="n"/>
      <c r="J3864" s="268" t="n"/>
      <c r="K3864" s="244" t="n"/>
      <c r="L3864" s="244" t="n"/>
      <c r="M3864" s="259" t="n"/>
      <c r="N3864" s="244" t="n"/>
      <c r="O3864" s="244" t="n"/>
      <c r="P3864" s="244" t="n"/>
      <c r="Q3864" s="244" t="n"/>
      <c r="R3864" s="244" t="n"/>
      <c r="S3864" s="223" t="n"/>
      <c r="T3864" s="244" t="n"/>
      <c r="U3864" s="246" t="n"/>
      <c r="V3864" s="244" t="n"/>
      <c r="W3864" s="244" t="n"/>
      <c r="X3864" s="244" t="n"/>
      <c r="Y3864" s="269" t="n"/>
      <c r="Z3864" s="270" t="n"/>
      <c r="AA3864" s="241" t="n"/>
      <c r="AB3864" s="244" t="n"/>
    </row>
    <row r="3865" ht="15" customHeight="1" s="283">
      <c r="A3865" s="109" t="n"/>
      <c r="B3865" s="222" t="n"/>
      <c r="C3865" s="244" t="n"/>
      <c r="D3865" s="244" t="n"/>
      <c r="E3865" s="244" t="n"/>
      <c r="F3865" s="244" t="n"/>
      <c r="G3865" s="244" t="n"/>
      <c r="H3865" s="244" t="n"/>
      <c r="I3865" s="267" t="n"/>
      <c r="J3865" s="268" t="n"/>
      <c r="K3865" s="244" t="n"/>
      <c r="L3865" s="244" t="n"/>
      <c r="M3865" s="259" t="n"/>
      <c r="N3865" s="244" t="n"/>
      <c r="O3865" s="244" t="n"/>
      <c r="P3865" s="244" t="n"/>
      <c r="Q3865" s="244" t="n"/>
      <c r="R3865" s="244" t="n"/>
      <c r="S3865" s="223" t="n"/>
      <c r="T3865" s="244" t="n"/>
      <c r="U3865" s="246" t="n"/>
      <c r="V3865" s="244" t="n"/>
      <c r="W3865" s="244" t="n"/>
      <c r="X3865" s="244" t="n"/>
      <c r="Y3865" s="269" t="n"/>
      <c r="Z3865" s="270" t="n"/>
      <c r="AA3865" s="241" t="n"/>
      <c r="AB3865" s="244" t="n"/>
    </row>
    <row r="3866" ht="15" customHeight="1" s="283">
      <c r="A3866" s="109" t="n"/>
      <c r="B3866" s="222" t="n"/>
      <c r="C3866" s="244" t="n"/>
      <c r="D3866" s="244" t="n"/>
      <c r="E3866" s="244" t="n"/>
      <c r="F3866" s="244" t="n"/>
      <c r="G3866" s="244" t="n"/>
      <c r="H3866" s="244" t="n"/>
      <c r="I3866" s="267" t="n"/>
      <c r="J3866" s="268" t="n"/>
      <c r="K3866" s="244" t="n"/>
      <c r="L3866" s="244" t="n"/>
      <c r="M3866" s="259" t="n"/>
      <c r="N3866" s="244" t="n"/>
      <c r="O3866" s="244" t="n"/>
      <c r="P3866" s="244" t="n"/>
      <c r="Q3866" s="244" t="n"/>
      <c r="R3866" s="244" t="n"/>
      <c r="S3866" s="223" t="n"/>
      <c r="T3866" s="244" t="n"/>
      <c r="U3866" s="246" t="n"/>
      <c r="V3866" s="244" t="n"/>
      <c r="W3866" s="244" t="n"/>
      <c r="X3866" s="244" t="n"/>
      <c r="Y3866" s="269" t="n"/>
      <c r="Z3866" s="270" t="n"/>
      <c r="AA3866" s="241" t="n"/>
      <c r="AB3866" s="244" t="n"/>
    </row>
    <row r="3867" ht="15" customHeight="1" s="283">
      <c r="A3867" s="109" t="n"/>
      <c r="B3867" s="222" t="n"/>
      <c r="C3867" s="244" t="n"/>
      <c r="D3867" s="244" t="n"/>
      <c r="E3867" s="244" t="n"/>
      <c r="F3867" s="244" t="n"/>
      <c r="G3867" s="244" t="n"/>
      <c r="H3867" s="244" t="n"/>
      <c r="I3867" s="267" t="n"/>
      <c r="J3867" s="268" t="n"/>
      <c r="K3867" s="244" t="n"/>
      <c r="L3867" s="244" t="n"/>
      <c r="M3867" s="259" t="n"/>
      <c r="N3867" s="244" t="n"/>
      <c r="O3867" s="244" t="n"/>
      <c r="P3867" s="244" t="n"/>
      <c r="Q3867" s="244" t="n"/>
      <c r="R3867" s="244" t="n"/>
      <c r="S3867" s="223" t="n"/>
      <c r="T3867" s="244" t="n"/>
      <c r="U3867" s="246" t="n"/>
      <c r="V3867" s="244" t="n"/>
      <c r="W3867" s="244" t="n"/>
      <c r="X3867" s="244" t="n"/>
      <c r="Y3867" s="269" t="n"/>
      <c r="Z3867" s="270" t="n"/>
      <c r="AA3867" s="241" t="n"/>
      <c r="AB3867" s="244" t="n"/>
    </row>
    <row r="3868" ht="15" customHeight="1" s="283">
      <c r="A3868" s="109" t="n"/>
      <c r="B3868" s="222" t="n"/>
      <c r="C3868" s="244" t="n"/>
      <c r="D3868" s="244" t="n"/>
      <c r="E3868" s="244" t="n"/>
      <c r="F3868" s="244" t="n"/>
      <c r="G3868" s="244" t="n"/>
      <c r="H3868" s="244" t="n"/>
      <c r="I3868" s="267" t="n"/>
      <c r="J3868" s="268" t="n"/>
      <c r="K3868" s="244" t="n"/>
      <c r="L3868" s="244" t="n"/>
      <c r="M3868" s="259" t="n"/>
      <c r="N3868" s="244" t="n"/>
      <c r="O3868" s="244" t="n"/>
      <c r="P3868" s="244" t="n"/>
      <c r="Q3868" s="244" t="n"/>
      <c r="R3868" s="244" t="n"/>
      <c r="S3868" s="223" t="n"/>
      <c r="T3868" s="244" t="n"/>
      <c r="U3868" s="246" t="n"/>
      <c r="V3868" s="244" t="n"/>
      <c r="W3868" s="244" t="n"/>
      <c r="X3868" s="244" t="n"/>
      <c r="Y3868" s="269" t="n"/>
      <c r="Z3868" s="270" t="n"/>
      <c r="AA3868" s="241" t="n"/>
      <c r="AB3868" s="244" t="n"/>
    </row>
    <row r="3869" ht="15" customHeight="1" s="283">
      <c r="A3869" s="109" t="n"/>
      <c r="B3869" s="222" t="n"/>
      <c r="C3869" s="244" t="n"/>
      <c r="D3869" s="244" t="n"/>
      <c r="E3869" s="244" t="n"/>
      <c r="F3869" s="244" t="n"/>
      <c r="G3869" s="244" t="n"/>
      <c r="H3869" s="244" t="n"/>
      <c r="I3869" s="267" t="n"/>
      <c r="J3869" s="268" t="n"/>
      <c r="K3869" s="244" t="n"/>
      <c r="L3869" s="244" t="n"/>
      <c r="M3869" s="259" t="n"/>
      <c r="N3869" s="244" t="n"/>
      <c r="O3869" s="244" t="n"/>
      <c r="P3869" s="244" t="n"/>
      <c r="Q3869" s="244" t="n"/>
      <c r="R3869" s="244" t="n"/>
      <c r="S3869" s="223" t="n"/>
      <c r="T3869" s="244" t="n"/>
      <c r="U3869" s="246" t="n"/>
      <c r="V3869" s="244" t="n"/>
      <c r="W3869" s="244" t="n"/>
      <c r="X3869" s="244" t="n"/>
      <c r="Y3869" s="269" t="n"/>
      <c r="Z3869" s="270" t="n"/>
      <c r="AA3869" s="241" t="n"/>
      <c r="AB3869" s="244" t="n"/>
    </row>
    <row r="3870" ht="15" customHeight="1" s="283">
      <c r="A3870" s="109" t="n"/>
      <c r="B3870" s="222" t="n"/>
      <c r="C3870" s="244" t="n"/>
      <c r="D3870" s="244" t="n"/>
      <c r="E3870" s="244" t="n"/>
      <c r="F3870" s="244" t="n"/>
      <c r="G3870" s="244" t="n"/>
      <c r="H3870" s="244" t="n"/>
      <c r="I3870" s="267" t="n"/>
      <c r="J3870" s="268" t="n"/>
      <c r="K3870" s="244" t="n"/>
      <c r="L3870" s="244" t="n"/>
      <c r="M3870" s="259" t="n"/>
      <c r="N3870" s="244" t="n"/>
      <c r="O3870" s="244" t="n"/>
      <c r="P3870" s="244" t="n"/>
      <c r="Q3870" s="244" t="n"/>
      <c r="R3870" s="244" t="n"/>
      <c r="S3870" s="223" t="n"/>
      <c r="T3870" s="244" t="n"/>
      <c r="U3870" s="246" t="n"/>
      <c r="V3870" s="244" t="n"/>
      <c r="W3870" s="244" t="n"/>
      <c r="X3870" s="244" t="n"/>
      <c r="Y3870" s="269" t="n"/>
      <c r="Z3870" s="270" t="n"/>
      <c r="AA3870" s="241" t="n"/>
      <c r="AB3870" s="244" t="n"/>
    </row>
    <row r="3871" ht="15" customHeight="1" s="283">
      <c r="A3871" s="109" t="n"/>
      <c r="B3871" s="222" t="n"/>
      <c r="C3871" s="244" t="n"/>
      <c r="D3871" s="244" t="n"/>
      <c r="E3871" s="244" t="n"/>
      <c r="F3871" s="244" t="n"/>
      <c r="G3871" s="244" t="n"/>
      <c r="H3871" s="244" t="n"/>
      <c r="I3871" s="267" t="n"/>
      <c r="J3871" s="268" t="n"/>
      <c r="K3871" s="244" t="n"/>
      <c r="L3871" s="244" t="n"/>
      <c r="M3871" s="259" t="n"/>
      <c r="N3871" s="244" t="n"/>
      <c r="O3871" s="244" t="n"/>
      <c r="P3871" s="244" t="n"/>
      <c r="Q3871" s="244" t="n"/>
      <c r="R3871" s="244" t="n"/>
      <c r="S3871" s="223" t="n"/>
      <c r="T3871" s="244" t="n"/>
      <c r="U3871" s="246" t="n"/>
      <c r="V3871" s="244" t="n"/>
      <c r="W3871" s="244" t="n"/>
      <c r="X3871" s="244" t="n"/>
      <c r="Y3871" s="269" t="n"/>
      <c r="Z3871" s="270" t="n"/>
      <c r="AA3871" s="241" t="n"/>
      <c r="AB3871" s="244" t="n"/>
    </row>
    <row r="3872" ht="15" customHeight="1" s="283">
      <c r="A3872" s="109" t="n"/>
      <c r="B3872" s="222" t="n"/>
      <c r="C3872" s="244" t="n"/>
      <c r="D3872" s="244" t="n"/>
      <c r="E3872" s="244" t="n"/>
      <c r="F3872" s="244" t="n"/>
      <c r="G3872" s="244" t="n"/>
      <c r="H3872" s="244" t="n"/>
      <c r="I3872" s="267" t="n"/>
      <c r="J3872" s="268" t="n"/>
      <c r="K3872" s="244" t="n"/>
      <c r="L3872" s="244" t="n"/>
      <c r="M3872" s="259" t="n"/>
      <c r="N3872" s="244" t="n"/>
      <c r="O3872" s="244" t="n"/>
      <c r="P3872" s="244" t="n"/>
      <c r="Q3872" s="244" t="n"/>
      <c r="R3872" s="244" t="n"/>
      <c r="S3872" s="223" t="n"/>
      <c r="T3872" s="244" t="n"/>
      <c r="U3872" s="246" t="n"/>
      <c r="V3872" s="244" t="n"/>
      <c r="W3872" s="244" t="n"/>
      <c r="X3872" s="244" t="n"/>
      <c r="Y3872" s="269" t="n"/>
      <c r="Z3872" s="270" t="n"/>
      <c r="AA3872" s="241" t="n"/>
      <c r="AB3872" s="244" t="n"/>
    </row>
    <row r="3873" ht="15" customHeight="1" s="283">
      <c r="A3873" s="109" t="n"/>
      <c r="B3873" s="222" t="n"/>
      <c r="C3873" s="244" t="n"/>
      <c r="D3873" s="244" t="n"/>
      <c r="E3873" s="244" t="n"/>
      <c r="F3873" s="244" t="n"/>
      <c r="G3873" s="244" t="n"/>
      <c r="H3873" s="244" t="n"/>
      <c r="I3873" s="267" t="n"/>
      <c r="J3873" s="268" t="n"/>
      <c r="K3873" s="244" t="n"/>
      <c r="L3873" s="244" t="n"/>
      <c r="M3873" s="259" t="n"/>
      <c r="N3873" s="244" t="n"/>
      <c r="O3873" s="244" t="n"/>
      <c r="P3873" s="244" t="n"/>
      <c r="Q3873" s="244" t="n"/>
      <c r="R3873" s="244" t="n"/>
      <c r="S3873" s="223" t="n"/>
      <c r="T3873" s="244" t="n"/>
      <c r="U3873" s="246" t="n"/>
      <c r="V3873" s="244" t="n"/>
      <c r="W3873" s="244" t="n"/>
      <c r="X3873" s="244" t="n"/>
      <c r="Y3873" s="269" t="n"/>
      <c r="Z3873" s="270" t="n"/>
      <c r="AA3873" s="241" t="n"/>
      <c r="AB3873" s="244" t="n"/>
    </row>
    <row r="3874" ht="15" customHeight="1" s="283">
      <c r="A3874" s="109" t="n"/>
      <c r="B3874" s="222" t="n"/>
      <c r="C3874" s="244" t="n"/>
      <c r="D3874" s="244" t="n"/>
      <c r="E3874" s="244" t="n"/>
      <c r="F3874" s="244" t="n"/>
      <c r="G3874" s="244" t="n"/>
      <c r="H3874" s="244" t="n"/>
      <c r="I3874" s="267" t="n"/>
      <c r="J3874" s="268" t="n"/>
      <c r="K3874" s="244" t="n"/>
      <c r="L3874" s="244" t="n"/>
      <c r="M3874" s="259" t="n"/>
      <c r="N3874" s="244" t="n"/>
      <c r="O3874" s="244" t="n"/>
      <c r="P3874" s="244" t="n"/>
      <c r="Q3874" s="244" t="n"/>
      <c r="R3874" s="244" t="n"/>
      <c r="S3874" s="223" t="n"/>
      <c r="T3874" s="244" t="n"/>
      <c r="U3874" s="246" t="n"/>
      <c r="V3874" s="244" t="n"/>
      <c r="W3874" s="244" t="n"/>
      <c r="X3874" s="244" t="n"/>
      <c r="Y3874" s="269" t="n"/>
      <c r="Z3874" s="270" t="n"/>
      <c r="AA3874" s="241" t="n"/>
      <c r="AB3874" s="244" t="n"/>
    </row>
    <row r="3875" ht="15" customHeight="1" s="283">
      <c r="A3875" s="109" t="n"/>
      <c r="B3875" s="222" t="n"/>
      <c r="C3875" s="244" t="n"/>
      <c r="D3875" s="244" t="n"/>
      <c r="E3875" s="244" t="n"/>
      <c r="F3875" s="244" t="n"/>
      <c r="G3875" s="244" t="n"/>
      <c r="H3875" s="244" t="n"/>
      <c r="I3875" s="267" t="n"/>
      <c r="J3875" s="268" t="n"/>
      <c r="K3875" s="244" t="n"/>
      <c r="L3875" s="244" t="n"/>
      <c r="M3875" s="259" t="n"/>
      <c r="N3875" s="244" t="n"/>
      <c r="O3875" s="244" t="n"/>
      <c r="P3875" s="244" t="n"/>
      <c r="Q3875" s="244" t="n"/>
      <c r="R3875" s="244" t="n"/>
      <c r="S3875" s="223" t="n"/>
      <c r="T3875" s="244" t="n"/>
      <c r="U3875" s="246" t="n"/>
      <c r="V3875" s="244" t="n"/>
      <c r="W3875" s="244" t="n"/>
      <c r="X3875" s="244" t="n"/>
      <c r="Y3875" s="269" t="n"/>
      <c r="Z3875" s="270" t="n"/>
      <c r="AA3875" s="241" t="n"/>
      <c r="AB3875" s="244" t="n"/>
    </row>
    <row r="3876" ht="15" customHeight="1" s="283">
      <c r="A3876" s="109" t="n"/>
      <c r="B3876" s="222" t="n"/>
      <c r="C3876" s="244" t="n"/>
      <c r="D3876" s="244" t="n"/>
      <c r="E3876" s="244" t="n"/>
      <c r="F3876" s="244" t="n"/>
      <c r="G3876" s="244" t="n"/>
      <c r="H3876" s="244" t="n"/>
      <c r="I3876" s="267" t="n"/>
      <c r="J3876" s="268" t="n"/>
      <c r="K3876" s="244" t="n"/>
      <c r="L3876" s="244" t="n"/>
      <c r="M3876" s="259" t="n"/>
      <c r="N3876" s="244" t="n"/>
      <c r="O3876" s="244" t="n"/>
      <c r="P3876" s="244" t="n"/>
      <c r="Q3876" s="244" t="n"/>
      <c r="R3876" s="244" t="n"/>
      <c r="S3876" s="223" t="n"/>
      <c r="T3876" s="244" t="n"/>
      <c r="U3876" s="246" t="n"/>
      <c r="V3876" s="244" t="n"/>
      <c r="W3876" s="244" t="n"/>
      <c r="X3876" s="244" t="n"/>
      <c r="Y3876" s="269" t="n"/>
      <c r="Z3876" s="270" t="n"/>
      <c r="AA3876" s="241" t="n"/>
      <c r="AB3876" s="244" t="n"/>
    </row>
    <row r="3877" ht="15" customHeight="1" s="283">
      <c r="A3877" s="109" t="n"/>
      <c r="B3877" s="222" t="n"/>
      <c r="C3877" s="244" t="n"/>
      <c r="D3877" s="244" t="n"/>
      <c r="E3877" s="244" t="n"/>
      <c r="F3877" s="244" t="n"/>
      <c r="G3877" s="244" t="n"/>
      <c r="H3877" s="244" t="n"/>
      <c r="I3877" s="267" t="n"/>
      <c r="J3877" s="268" t="n"/>
      <c r="K3877" s="244" t="n"/>
      <c r="L3877" s="244" t="n"/>
      <c r="M3877" s="259" t="n"/>
      <c r="N3877" s="244" t="n"/>
      <c r="O3877" s="244" t="n"/>
      <c r="P3877" s="244" t="n"/>
      <c r="Q3877" s="244" t="n"/>
      <c r="R3877" s="244" t="n"/>
      <c r="S3877" s="223" t="n"/>
      <c r="T3877" s="244" t="n"/>
      <c r="U3877" s="246" t="n"/>
      <c r="V3877" s="244" t="n"/>
      <c r="W3877" s="244" t="n"/>
      <c r="X3877" s="244" t="n"/>
      <c r="Y3877" s="269" t="n"/>
      <c r="Z3877" s="270" t="n"/>
      <c r="AA3877" s="241" t="n"/>
      <c r="AB3877" s="244" t="n"/>
    </row>
    <row r="3878" ht="15" customHeight="1" s="283">
      <c r="A3878" s="109" t="n"/>
      <c r="B3878" s="222" t="n"/>
      <c r="C3878" s="244" t="n"/>
      <c r="D3878" s="244" t="n"/>
      <c r="E3878" s="244" t="n"/>
      <c r="F3878" s="244" t="n"/>
      <c r="G3878" s="244" t="n"/>
      <c r="H3878" s="244" t="n"/>
      <c r="I3878" s="267" t="n"/>
      <c r="J3878" s="268" t="n"/>
      <c r="K3878" s="244" t="n"/>
      <c r="L3878" s="244" t="n"/>
      <c r="M3878" s="259" t="n"/>
      <c r="N3878" s="244" t="n"/>
      <c r="O3878" s="244" t="n"/>
      <c r="P3878" s="244" t="n"/>
      <c r="Q3878" s="244" t="n"/>
      <c r="R3878" s="244" t="n"/>
      <c r="S3878" s="223" t="n"/>
      <c r="T3878" s="244" t="n"/>
      <c r="U3878" s="246" t="n"/>
      <c r="V3878" s="244" t="n"/>
      <c r="W3878" s="244" t="n"/>
      <c r="X3878" s="244" t="n"/>
      <c r="Y3878" s="269" t="n"/>
      <c r="Z3878" s="270" t="n"/>
      <c r="AA3878" s="241" t="n"/>
      <c r="AB3878" s="244" t="n"/>
    </row>
    <row r="3879" ht="15" customHeight="1" s="283">
      <c r="A3879" s="109" t="n"/>
      <c r="B3879" s="222" t="n"/>
      <c r="C3879" s="244" t="n"/>
      <c r="D3879" s="244" t="n"/>
      <c r="E3879" s="244" t="n"/>
      <c r="F3879" s="244" t="n"/>
      <c r="G3879" s="244" t="n"/>
      <c r="H3879" s="244" t="n"/>
      <c r="I3879" s="267" t="n"/>
      <c r="J3879" s="268" t="n"/>
      <c r="K3879" s="244" t="n"/>
      <c r="L3879" s="244" t="n"/>
      <c r="M3879" s="259" t="n"/>
      <c r="N3879" s="244" t="n"/>
      <c r="O3879" s="244" t="n"/>
      <c r="P3879" s="244" t="n"/>
      <c r="Q3879" s="244" t="n"/>
      <c r="R3879" s="244" t="n"/>
      <c r="S3879" s="223" t="n"/>
      <c r="T3879" s="244" t="n"/>
      <c r="U3879" s="246" t="n"/>
      <c r="V3879" s="244" t="n"/>
      <c r="W3879" s="244" t="n"/>
      <c r="X3879" s="244" t="n"/>
      <c r="Y3879" s="269" t="n"/>
      <c r="Z3879" s="270" t="n"/>
      <c r="AA3879" s="241" t="n"/>
      <c r="AB3879" s="244" t="n"/>
    </row>
    <row r="3880" ht="15" customHeight="1" s="283">
      <c r="A3880" s="109" t="n"/>
      <c r="B3880" s="222" t="n"/>
      <c r="C3880" s="244" t="n"/>
      <c r="D3880" s="244" t="n"/>
      <c r="E3880" s="244" t="n"/>
      <c r="F3880" s="244" t="n"/>
      <c r="G3880" s="244" t="n"/>
      <c r="H3880" s="244" t="n"/>
      <c r="I3880" s="267" t="n"/>
      <c r="J3880" s="268" t="n"/>
      <c r="K3880" s="244" t="n"/>
      <c r="L3880" s="244" t="n"/>
      <c r="M3880" s="259" t="n"/>
      <c r="N3880" s="244" t="n"/>
      <c r="O3880" s="244" t="n"/>
      <c r="P3880" s="244" t="n"/>
      <c r="Q3880" s="244" t="n"/>
      <c r="R3880" s="244" t="n"/>
      <c r="S3880" s="223" t="n"/>
      <c r="T3880" s="244" t="n"/>
      <c r="U3880" s="246" t="n"/>
      <c r="V3880" s="244" t="n"/>
      <c r="W3880" s="244" t="n"/>
      <c r="X3880" s="244" t="n"/>
      <c r="Y3880" s="269" t="n"/>
      <c r="Z3880" s="270" t="n"/>
      <c r="AA3880" s="241" t="n"/>
      <c r="AB3880" s="244" t="n"/>
    </row>
    <row r="3881" ht="15" customHeight="1" s="283">
      <c r="A3881" s="109" t="n"/>
      <c r="B3881" s="222" t="n"/>
      <c r="C3881" s="244" t="n"/>
      <c r="D3881" s="244" t="n"/>
      <c r="E3881" s="244" t="n"/>
      <c r="F3881" s="244" t="n"/>
      <c r="G3881" s="244" t="n"/>
      <c r="H3881" s="244" t="n"/>
      <c r="I3881" s="267" t="n"/>
      <c r="J3881" s="268" t="n"/>
      <c r="K3881" s="244" t="n"/>
      <c r="L3881" s="244" t="n"/>
      <c r="M3881" s="259" t="n"/>
      <c r="N3881" s="244" t="n"/>
      <c r="O3881" s="244" t="n"/>
      <c r="P3881" s="244" t="n"/>
      <c r="Q3881" s="244" t="n"/>
      <c r="R3881" s="244" t="n"/>
      <c r="S3881" s="223" t="n"/>
      <c r="T3881" s="244" t="n"/>
      <c r="U3881" s="246" t="n"/>
      <c r="V3881" s="244" t="n"/>
      <c r="W3881" s="244" t="n"/>
      <c r="X3881" s="244" t="n"/>
      <c r="Y3881" s="269" t="n"/>
      <c r="Z3881" s="270" t="n"/>
      <c r="AA3881" s="241" t="n"/>
      <c r="AB3881" s="244" t="n"/>
    </row>
    <row r="3882" ht="15" customHeight="1" s="283">
      <c r="A3882" s="109" t="n"/>
      <c r="B3882" s="222" t="n"/>
      <c r="C3882" s="244" t="n"/>
      <c r="D3882" s="244" t="n"/>
      <c r="E3882" s="244" t="n"/>
      <c r="F3882" s="244" t="n"/>
      <c r="G3882" s="244" t="n"/>
      <c r="H3882" s="244" t="n"/>
      <c r="I3882" s="267" t="n"/>
      <c r="J3882" s="268" t="n"/>
      <c r="K3882" s="244" t="n"/>
      <c r="L3882" s="244" t="n"/>
      <c r="M3882" s="259" t="n"/>
      <c r="N3882" s="244" t="n"/>
      <c r="O3882" s="244" t="n"/>
      <c r="P3882" s="244" t="n"/>
      <c r="Q3882" s="244" t="n"/>
      <c r="R3882" s="244" t="n"/>
      <c r="S3882" s="223" t="n"/>
      <c r="T3882" s="244" t="n"/>
      <c r="U3882" s="246" t="n"/>
      <c r="V3882" s="244" t="n"/>
      <c r="W3882" s="244" t="n"/>
      <c r="X3882" s="244" t="n"/>
      <c r="Y3882" s="269" t="n"/>
      <c r="Z3882" s="270" t="n"/>
      <c r="AA3882" s="241" t="n"/>
      <c r="AB3882" s="244" t="n"/>
    </row>
    <row r="3883" ht="15" customHeight="1" s="283">
      <c r="A3883" s="109" t="n"/>
      <c r="B3883" s="222" t="n"/>
      <c r="C3883" s="244" t="n"/>
      <c r="D3883" s="244" t="n"/>
      <c r="E3883" s="244" t="n"/>
      <c r="F3883" s="244" t="n"/>
      <c r="G3883" s="244" t="n"/>
      <c r="H3883" s="244" t="n"/>
      <c r="I3883" s="267" t="n"/>
      <c r="J3883" s="268" t="n"/>
      <c r="K3883" s="244" t="n"/>
      <c r="L3883" s="244" t="n"/>
      <c r="M3883" s="259" t="n"/>
      <c r="N3883" s="244" t="n"/>
      <c r="O3883" s="244" t="n"/>
      <c r="P3883" s="244" t="n"/>
      <c r="Q3883" s="244" t="n"/>
      <c r="R3883" s="244" t="n"/>
      <c r="S3883" s="223" t="n"/>
      <c r="T3883" s="244" t="n"/>
      <c r="U3883" s="246" t="n"/>
      <c r="V3883" s="244" t="n"/>
      <c r="W3883" s="244" t="n"/>
      <c r="X3883" s="244" t="n"/>
      <c r="Y3883" s="269" t="n"/>
      <c r="Z3883" s="270" t="n"/>
      <c r="AA3883" s="241" t="n"/>
      <c r="AB3883" s="244" t="n"/>
    </row>
    <row r="3884" ht="15" customHeight="1" s="283">
      <c r="A3884" s="109" t="n"/>
      <c r="B3884" s="222" t="n"/>
      <c r="C3884" s="244" t="n"/>
      <c r="D3884" s="244" t="n"/>
      <c r="E3884" s="244" t="n"/>
      <c r="F3884" s="244" t="n"/>
      <c r="G3884" s="244" t="n"/>
      <c r="H3884" s="244" t="n"/>
      <c r="I3884" s="267" t="n"/>
      <c r="J3884" s="268" t="n"/>
      <c r="K3884" s="244" t="n"/>
      <c r="L3884" s="244" t="n"/>
      <c r="M3884" s="259" t="n"/>
      <c r="N3884" s="244" t="n"/>
      <c r="O3884" s="244" t="n"/>
      <c r="P3884" s="244" t="n"/>
      <c r="Q3884" s="244" t="n"/>
      <c r="R3884" s="244" t="n"/>
      <c r="S3884" s="223" t="n"/>
      <c r="T3884" s="244" t="n"/>
      <c r="U3884" s="246" t="n"/>
      <c r="V3884" s="244" t="n"/>
      <c r="W3884" s="244" t="n"/>
      <c r="X3884" s="244" t="n"/>
      <c r="Y3884" s="269" t="n"/>
      <c r="Z3884" s="270" t="n"/>
      <c r="AA3884" s="241" t="n"/>
      <c r="AB3884" s="244" t="n"/>
    </row>
    <row r="3885" ht="15" customHeight="1" s="283">
      <c r="A3885" s="109" t="n"/>
      <c r="B3885" s="222" t="n"/>
      <c r="C3885" s="244" t="n"/>
      <c r="D3885" s="244" t="n"/>
      <c r="E3885" s="244" t="n"/>
      <c r="F3885" s="244" t="n"/>
      <c r="G3885" s="244" t="n"/>
      <c r="H3885" s="244" t="n"/>
      <c r="I3885" s="267" t="n"/>
      <c r="J3885" s="268" t="n"/>
      <c r="K3885" s="244" t="n"/>
      <c r="L3885" s="244" t="n"/>
      <c r="M3885" s="259" t="n"/>
      <c r="N3885" s="244" t="n"/>
      <c r="O3885" s="244" t="n"/>
      <c r="P3885" s="244" t="n"/>
      <c r="Q3885" s="244" t="n"/>
      <c r="R3885" s="244" t="n"/>
      <c r="S3885" s="223" t="n"/>
      <c r="T3885" s="244" t="n"/>
      <c r="U3885" s="246" t="n"/>
      <c r="V3885" s="244" t="n"/>
      <c r="W3885" s="244" t="n"/>
      <c r="X3885" s="244" t="n"/>
      <c r="Y3885" s="269" t="n"/>
      <c r="Z3885" s="270" t="n"/>
      <c r="AA3885" s="241" t="n"/>
      <c r="AB3885" s="244" t="n"/>
    </row>
    <row r="3886" ht="15" customHeight="1" s="283">
      <c r="A3886" s="109" t="n"/>
      <c r="B3886" s="222" t="n"/>
      <c r="C3886" s="244" t="n"/>
      <c r="D3886" s="244" t="n"/>
      <c r="E3886" s="244" t="n"/>
      <c r="F3886" s="244" t="n"/>
      <c r="G3886" s="244" t="n"/>
      <c r="H3886" s="244" t="n"/>
      <c r="I3886" s="267" t="n"/>
      <c r="J3886" s="268" t="n"/>
      <c r="K3886" s="244" t="n"/>
      <c r="L3886" s="244" t="n"/>
      <c r="M3886" s="259" t="n"/>
      <c r="N3886" s="244" t="n"/>
      <c r="O3886" s="244" t="n"/>
      <c r="P3886" s="244" t="n"/>
      <c r="Q3886" s="244" t="n"/>
      <c r="R3886" s="244" t="n"/>
      <c r="S3886" s="223" t="n"/>
      <c r="T3886" s="244" t="n"/>
      <c r="U3886" s="246" t="n"/>
      <c r="V3886" s="244" t="n"/>
      <c r="W3886" s="244" t="n"/>
      <c r="X3886" s="244" t="n"/>
      <c r="Y3886" s="269" t="n"/>
      <c r="Z3886" s="270" t="n"/>
      <c r="AA3886" s="241" t="n"/>
      <c r="AB3886" s="244" t="n"/>
    </row>
    <row r="3887" ht="15" customHeight="1" s="283">
      <c r="A3887" s="109" t="n"/>
      <c r="B3887" s="222" t="n"/>
      <c r="C3887" s="244" t="n"/>
      <c r="D3887" s="244" t="n"/>
      <c r="E3887" s="244" t="n"/>
      <c r="F3887" s="244" t="n"/>
      <c r="G3887" s="244" t="n"/>
      <c r="H3887" s="244" t="n"/>
      <c r="I3887" s="267" t="n"/>
      <c r="J3887" s="268" t="n"/>
      <c r="K3887" s="244" t="n"/>
      <c r="L3887" s="244" t="n"/>
      <c r="M3887" s="259" t="n"/>
      <c r="N3887" s="244" t="n"/>
      <c r="O3887" s="244" t="n"/>
      <c r="P3887" s="244" t="n"/>
      <c r="Q3887" s="244" t="n"/>
      <c r="R3887" s="244" t="n"/>
      <c r="S3887" s="223" t="n"/>
      <c r="T3887" s="244" t="n"/>
      <c r="U3887" s="246" t="n"/>
      <c r="V3887" s="244" t="n"/>
      <c r="W3887" s="244" t="n"/>
      <c r="X3887" s="244" t="n"/>
      <c r="Y3887" s="269" t="n"/>
      <c r="Z3887" s="270" t="n"/>
      <c r="AA3887" s="241" t="n"/>
      <c r="AB3887" s="244" t="n"/>
    </row>
    <row r="3888" ht="15" customHeight="1" s="283">
      <c r="A3888" s="109" t="n"/>
      <c r="B3888" s="222" t="n"/>
      <c r="C3888" s="244" t="n"/>
      <c r="D3888" s="244" t="n"/>
      <c r="E3888" s="244" t="n"/>
      <c r="F3888" s="244" t="n"/>
      <c r="G3888" s="244" t="n"/>
      <c r="H3888" s="244" t="n"/>
      <c r="I3888" s="267" t="n"/>
      <c r="J3888" s="268" t="n"/>
      <c r="K3888" s="244" t="n"/>
      <c r="L3888" s="244" t="n"/>
      <c r="M3888" s="259" t="n"/>
      <c r="N3888" s="244" t="n"/>
      <c r="O3888" s="244" t="n"/>
      <c r="P3888" s="244" t="n"/>
      <c r="Q3888" s="244" t="n"/>
      <c r="R3888" s="244" t="n"/>
      <c r="S3888" s="223" t="n"/>
      <c r="T3888" s="244" t="n"/>
      <c r="U3888" s="246" t="n"/>
      <c r="V3888" s="244" t="n"/>
      <c r="W3888" s="244" t="n"/>
      <c r="X3888" s="244" t="n"/>
      <c r="Y3888" s="269" t="n"/>
      <c r="Z3888" s="270" t="n"/>
      <c r="AA3888" s="241" t="n"/>
      <c r="AB3888" s="244" t="n"/>
    </row>
    <row r="3889" ht="15" customHeight="1" s="283">
      <c r="A3889" s="109" t="n"/>
      <c r="B3889" s="222" t="n"/>
      <c r="C3889" s="244" t="n"/>
      <c r="D3889" s="244" t="n"/>
      <c r="E3889" s="244" t="n"/>
      <c r="F3889" s="244" t="n"/>
      <c r="G3889" s="244" t="n"/>
      <c r="H3889" s="244" t="n"/>
      <c r="I3889" s="267" t="n"/>
      <c r="J3889" s="268" t="n"/>
      <c r="K3889" s="244" t="n"/>
      <c r="L3889" s="244" t="n"/>
      <c r="M3889" s="259" t="n"/>
      <c r="N3889" s="244" t="n"/>
      <c r="O3889" s="244" t="n"/>
      <c r="P3889" s="244" t="n"/>
      <c r="Q3889" s="244" t="n"/>
      <c r="R3889" s="244" t="n"/>
      <c r="S3889" s="223" t="n"/>
      <c r="T3889" s="244" t="n"/>
      <c r="U3889" s="246" t="n"/>
      <c r="V3889" s="244" t="n"/>
      <c r="W3889" s="244" t="n"/>
      <c r="X3889" s="244" t="n"/>
      <c r="Y3889" s="269" t="n"/>
      <c r="Z3889" s="270" t="n"/>
      <c r="AA3889" s="241" t="n"/>
      <c r="AB3889" s="244" t="n"/>
    </row>
    <row r="3890" ht="15" customHeight="1" s="283">
      <c r="A3890" s="109" t="n"/>
      <c r="B3890" s="222" t="n"/>
      <c r="C3890" s="244" t="n"/>
      <c r="D3890" s="244" t="n"/>
      <c r="E3890" s="244" t="n"/>
      <c r="F3890" s="244" t="n"/>
      <c r="G3890" s="244" t="n"/>
      <c r="H3890" s="244" t="n"/>
      <c r="I3890" s="267" t="n"/>
      <c r="J3890" s="268" t="n"/>
      <c r="K3890" s="244" t="n"/>
      <c r="L3890" s="244" t="n"/>
      <c r="M3890" s="259" t="n"/>
      <c r="N3890" s="244" t="n"/>
      <c r="O3890" s="244" t="n"/>
      <c r="P3890" s="244" t="n"/>
      <c r="Q3890" s="244" t="n"/>
      <c r="R3890" s="244" t="n"/>
      <c r="S3890" s="223" t="n"/>
      <c r="T3890" s="244" t="n"/>
      <c r="U3890" s="246" t="n"/>
      <c r="V3890" s="244" t="n"/>
      <c r="W3890" s="244" t="n"/>
      <c r="X3890" s="244" t="n"/>
      <c r="Y3890" s="269" t="n"/>
      <c r="Z3890" s="270" t="n"/>
      <c r="AA3890" s="241" t="n"/>
      <c r="AB3890" s="244" t="n"/>
    </row>
    <row r="3891" ht="15" customHeight="1" s="283">
      <c r="A3891" s="109" t="n"/>
      <c r="B3891" s="222" t="n"/>
      <c r="C3891" s="244" t="n"/>
      <c r="D3891" s="244" t="n"/>
      <c r="E3891" s="244" t="n"/>
      <c r="F3891" s="244" t="n"/>
      <c r="G3891" s="244" t="n"/>
      <c r="H3891" s="244" t="n"/>
      <c r="I3891" s="267" t="n"/>
      <c r="J3891" s="268" t="n"/>
      <c r="K3891" s="244" t="n"/>
      <c r="L3891" s="244" t="n"/>
      <c r="M3891" s="259" t="n"/>
      <c r="N3891" s="244" t="n"/>
      <c r="O3891" s="244" t="n"/>
      <c r="P3891" s="244" t="n"/>
      <c r="Q3891" s="244" t="n"/>
      <c r="R3891" s="244" t="n"/>
      <c r="S3891" s="223" t="n"/>
      <c r="T3891" s="244" t="n"/>
      <c r="U3891" s="246" t="n"/>
      <c r="V3891" s="244" t="n"/>
      <c r="W3891" s="244" t="n"/>
      <c r="X3891" s="244" t="n"/>
      <c r="Y3891" s="269" t="n"/>
      <c r="Z3891" s="270" t="n"/>
      <c r="AA3891" s="241" t="n"/>
      <c r="AB3891" s="244" t="n"/>
    </row>
    <row r="3892" ht="15" customHeight="1" s="283">
      <c r="A3892" s="109" t="n"/>
      <c r="B3892" s="222" t="n"/>
      <c r="C3892" s="244" t="n"/>
      <c r="D3892" s="244" t="n"/>
      <c r="E3892" s="244" t="n"/>
      <c r="F3892" s="244" t="n"/>
      <c r="G3892" s="244" t="n"/>
      <c r="H3892" s="244" t="n"/>
      <c r="I3892" s="267" t="n"/>
      <c r="J3892" s="268" t="n"/>
      <c r="K3892" s="244" t="n"/>
      <c r="L3892" s="244" t="n"/>
      <c r="M3892" s="259" t="n"/>
      <c r="N3892" s="244" t="n"/>
      <c r="O3892" s="244" t="n"/>
      <c r="P3892" s="244" t="n"/>
      <c r="Q3892" s="244" t="n"/>
      <c r="R3892" s="244" t="n"/>
      <c r="S3892" s="223" t="n"/>
      <c r="T3892" s="244" t="n"/>
      <c r="U3892" s="246" t="n"/>
      <c r="V3892" s="244" t="n"/>
      <c r="W3892" s="244" t="n"/>
      <c r="X3892" s="244" t="n"/>
      <c r="Y3892" s="269" t="n"/>
      <c r="Z3892" s="270" t="n"/>
      <c r="AA3892" s="241" t="n"/>
      <c r="AB3892" s="244" t="n"/>
    </row>
    <row r="3893" ht="15" customHeight="1" s="283">
      <c r="A3893" s="109" t="n"/>
      <c r="B3893" s="222" t="n"/>
      <c r="C3893" s="244" t="n"/>
      <c r="D3893" s="244" t="n"/>
      <c r="E3893" s="244" t="n"/>
      <c r="F3893" s="244" t="n"/>
      <c r="G3893" s="244" t="n"/>
      <c r="H3893" s="244" t="n"/>
      <c r="I3893" s="267" t="n"/>
      <c r="J3893" s="268" t="n"/>
      <c r="K3893" s="244" t="n"/>
      <c r="L3893" s="244" t="n"/>
      <c r="M3893" s="259" t="n"/>
      <c r="N3893" s="244" t="n"/>
      <c r="O3893" s="244" t="n"/>
      <c r="P3893" s="244" t="n"/>
      <c r="Q3893" s="244" t="n"/>
      <c r="R3893" s="244" t="n"/>
      <c r="S3893" s="223" t="n"/>
      <c r="T3893" s="244" t="n"/>
      <c r="U3893" s="246" t="n"/>
      <c r="V3893" s="244" t="n"/>
      <c r="W3893" s="244" t="n"/>
      <c r="X3893" s="244" t="n"/>
      <c r="Y3893" s="269" t="n"/>
      <c r="Z3893" s="270" t="n"/>
      <c r="AA3893" s="241" t="n"/>
      <c r="AB3893" s="244" t="n"/>
    </row>
    <row r="3894" ht="15" customHeight="1" s="283">
      <c r="A3894" s="109" t="n"/>
      <c r="B3894" s="222" t="n"/>
      <c r="C3894" s="244" t="n"/>
      <c r="D3894" s="244" t="n"/>
      <c r="E3894" s="244" t="n"/>
      <c r="F3894" s="244" t="n"/>
      <c r="G3894" s="244" t="n"/>
      <c r="H3894" s="244" t="n"/>
      <c r="I3894" s="267" t="n"/>
      <c r="J3894" s="268" t="n"/>
      <c r="K3894" s="244" t="n"/>
      <c r="L3894" s="244" t="n"/>
      <c r="M3894" s="259" t="n"/>
      <c r="N3894" s="244" t="n"/>
      <c r="O3894" s="244" t="n"/>
      <c r="P3894" s="244" t="n"/>
      <c r="Q3894" s="244" t="n"/>
      <c r="R3894" s="244" t="n"/>
      <c r="S3894" s="223" t="n"/>
      <c r="T3894" s="244" t="n"/>
      <c r="U3894" s="246" t="n"/>
      <c r="V3894" s="244" t="n"/>
      <c r="W3894" s="244" t="n"/>
      <c r="X3894" s="244" t="n"/>
      <c r="Y3894" s="269" t="n"/>
      <c r="Z3894" s="270" t="n"/>
      <c r="AA3894" s="241" t="n"/>
      <c r="AB3894" s="244" t="n"/>
    </row>
    <row r="3895" ht="15" customHeight="1" s="283">
      <c r="A3895" s="109" t="n"/>
      <c r="B3895" s="222" t="n"/>
      <c r="C3895" s="244" t="n"/>
      <c r="D3895" s="244" t="n"/>
      <c r="E3895" s="244" t="n"/>
      <c r="F3895" s="244" t="n"/>
      <c r="G3895" s="244" t="n"/>
      <c r="H3895" s="244" t="n"/>
      <c r="I3895" s="267" t="n"/>
      <c r="J3895" s="268" t="n"/>
      <c r="K3895" s="244" t="n"/>
      <c r="L3895" s="244" t="n"/>
      <c r="M3895" s="259" t="n"/>
      <c r="N3895" s="244" t="n"/>
      <c r="O3895" s="244" t="n"/>
      <c r="P3895" s="244" t="n"/>
      <c r="Q3895" s="244" t="n"/>
      <c r="R3895" s="244" t="n"/>
      <c r="S3895" s="223" t="n"/>
      <c r="T3895" s="244" t="n"/>
      <c r="U3895" s="246" t="n"/>
      <c r="V3895" s="244" t="n"/>
      <c r="W3895" s="244" t="n"/>
      <c r="X3895" s="244" t="n"/>
      <c r="Y3895" s="269" t="n"/>
      <c r="Z3895" s="270" t="n"/>
      <c r="AA3895" s="241" t="n"/>
      <c r="AB3895" s="244" t="n"/>
    </row>
    <row r="3896" ht="15" customHeight="1" s="283">
      <c r="A3896" s="109" t="n"/>
      <c r="B3896" s="222" t="n"/>
      <c r="C3896" s="244" t="n"/>
      <c r="D3896" s="244" t="n"/>
      <c r="E3896" s="244" t="n"/>
      <c r="F3896" s="244" t="n"/>
      <c r="G3896" s="244" t="n"/>
      <c r="H3896" s="244" t="n"/>
      <c r="I3896" s="267" t="n"/>
      <c r="J3896" s="268" t="n"/>
      <c r="K3896" s="244" t="n"/>
      <c r="L3896" s="244" t="n"/>
      <c r="M3896" s="259" t="n"/>
      <c r="N3896" s="244" t="n"/>
      <c r="O3896" s="244" t="n"/>
      <c r="P3896" s="244" t="n"/>
      <c r="Q3896" s="244" t="n"/>
      <c r="R3896" s="244" t="n"/>
      <c r="S3896" s="223" t="n"/>
      <c r="T3896" s="244" t="n"/>
      <c r="U3896" s="246" t="n"/>
      <c r="V3896" s="244" t="n"/>
      <c r="W3896" s="244" t="n"/>
      <c r="X3896" s="244" t="n"/>
      <c r="Y3896" s="269" t="n"/>
      <c r="Z3896" s="270" t="n"/>
      <c r="AA3896" s="241" t="n"/>
      <c r="AB3896" s="244" t="n"/>
    </row>
    <row r="3897" ht="15" customHeight="1" s="283">
      <c r="A3897" s="109" t="n"/>
      <c r="B3897" s="222" t="n"/>
      <c r="C3897" s="244" t="n"/>
      <c r="D3897" s="244" t="n"/>
      <c r="E3897" s="244" t="n"/>
      <c r="F3897" s="244" t="n"/>
      <c r="G3897" s="244" t="n"/>
      <c r="H3897" s="244" t="n"/>
      <c r="I3897" s="267" t="n"/>
      <c r="J3897" s="268" t="n"/>
      <c r="K3897" s="244" t="n"/>
      <c r="L3897" s="244" t="n"/>
      <c r="M3897" s="259" t="n"/>
      <c r="N3897" s="244" t="n"/>
      <c r="O3897" s="244" t="n"/>
      <c r="P3897" s="244" t="n"/>
      <c r="Q3897" s="244" t="n"/>
      <c r="R3897" s="244" t="n"/>
      <c r="S3897" s="223" t="n"/>
      <c r="T3897" s="244" t="n"/>
      <c r="U3897" s="246" t="n"/>
      <c r="V3897" s="244" t="n"/>
      <c r="W3897" s="244" t="n"/>
      <c r="X3897" s="244" t="n"/>
      <c r="Y3897" s="269" t="n"/>
      <c r="Z3897" s="270" t="n"/>
      <c r="AA3897" s="241" t="n"/>
      <c r="AB3897" s="244" t="n"/>
    </row>
    <row r="3898" ht="15" customHeight="1" s="283">
      <c r="A3898" s="109" t="n"/>
      <c r="B3898" s="222" t="n"/>
      <c r="C3898" s="244" t="n"/>
      <c r="D3898" s="244" t="n"/>
      <c r="E3898" s="244" t="n"/>
      <c r="F3898" s="244" t="n"/>
      <c r="G3898" s="244" t="n"/>
      <c r="H3898" s="244" t="n"/>
      <c r="I3898" s="267" t="n"/>
      <c r="J3898" s="268" t="n"/>
      <c r="K3898" s="244" t="n"/>
      <c r="L3898" s="244" t="n"/>
      <c r="M3898" s="259" t="n"/>
      <c r="N3898" s="244" t="n"/>
      <c r="O3898" s="244" t="n"/>
      <c r="P3898" s="244" t="n"/>
      <c r="Q3898" s="244" t="n"/>
      <c r="R3898" s="244" t="n"/>
      <c r="S3898" s="223" t="n"/>
      <c r="T3898" s="244" t="n"/>
      <c r="U3898" s="246" t="n"/>
      <c r="V3898" s="244" t="n"/>
      <c r="W3898" s="244" t="n"/>
      <c r="X3898" s="244" t="n"/>
      <c r="Y3898" s="269" t="n"/>
      <c r="Z3898" s="270" t="n"/>
      <c r="AA3898" s="241" t="n"/>
      <c r="AB3898" s="244" t="n"/>
    </row>
    <row r="3899" ht="15" customHeight="1" s="283">
      <c r="A3899" s="109" t="n"/>
      <c r="B3899" s="222" t="n"/>
      <c r="C3899" s="244" t="n"/>
      <c r="D3899" s="244" t="n"/>
      <c r="E3899" s="244" t="n"/>
      <c r="F3899" s="244" t="n"/>
      <c r="G3899" s="244" t="n"/>
      <c r="H3899" s="244" t="n"/>
      <c r="I3899" s="267" t="n"/>
      <c r="J3899" s="268" t="n"/>
      <c r="K3899" s="244" t="n"/>
      <c r="L3899" s="244" t="n"/>
      <c r="M3899" s="259" t="n"/>
      <c r="N3899" s="244" t="n"/>
      <c r="O3899" s="244" t="n"/>
      <c r="P3899" s="244" t="n"/>
      <c r="Q3899" s="244" t="n"/>
      <c r="R3899" s="244" t="n"/>
      <c r="S3899" s="223" t="n"/>
      <c r="T3899" s="244" t="n"/>
      <c r="U3899" s="246" t="n"/>
      <c r="V3899" s="244" t="n"/>
      <c r="W3899" s="244" t="n"/>
      <c r="X3899" s="244" t="n"/>
      <c r="Y3899" s="269" t="n"/>
      <c r="Z3899" s="270" t="n"/>
      <c r="AA3899" s="241" t="n"/>
      <c r="AB3899" s="244" t="n"/>
    </row>
    <row r="3900" ht="15" customHeight="1" s="283">
      <c r="A3900" s="109" t="n"/>
      <c r="B3900" s="222" t="n"/>
      <c r="C3900" s="244" t="n"/>
      <c r="D3900" s="244" t="n"/>
      <c r="E3900" s="244" t="n"/>
      <c r="F3900" s="244" t="n"/>
      <c r="G3900" s="244" t="n"/>
      <c r="H3900" s="244" t="n"/>
      <c r="I3900" s="267" t="n"/>
      <c r="J3900" s="268" t="n"/>
      <c r="K3900" s="244" t="n"/>
      <c r="L3900" s="244" t="n"/>
      <c r="M3900" s="259" t="n"/>
      <c r="N3900" s="244" t="n"/>
      <c r="O3900" s="244" t="n"/>
      <c r="P3900" s="244" t="n"/>
      <c r="Q3900" s="244" t="n"/>
      <c r="R3900" s="244" t="n"/>
      <c r="S3900" s="223" t="n"/>
      <c r="T3900" s="244" t="n"/>
      <c r="U3900" s="246" t="n"/>
      <c r="V3900" s="244" t="n"/>
      <c r="W3900" s="244" t="n"/>
      <c r="X3900" s="244" t="n"/>
      <c r="Y3900" s="269" t="n"/>
      <c r="Z3900" s="270" t="n"/>
      <c r="AA3900" s="241" t="n"/>
      <c r="AB3900" s="244" t="n"/>
    </row>
    <row r="3901" ht="15" customHeight="1" s="283">
      <c r="A3901" s="109" t="n"/>
      <c r="B3901" s="222" t="n"/>
      <c r="C3901" s="244" t="n"/>
      <c r="D3901" s="244" t="n"/>
      <c r="E3901" s="244" t="n"/>
      <c r="F3901" s="244" t="n"/>
      <c r="G3901" s="244" t="n"/>
      <c r="H3901" s="244" t="n"/>
      <c r="I3901" s="267" t="n"/>
      <c r="J3901" s="268" t="n"/>
      <c r="K3901" s="244" t="n"/>
      <c r="L3901" s="244" t="n"/>
      <c r="M3901" s="259" t="n"/>
      <c r="N3901" s="244" t="n"/>
      <c r="O3901" s="244" t="n"/>
      <c r="P3901" s="244" t="n"/>
      <c r="Q3901" s="244" t="n"/>
      <c r="R3901" s="244" t="n"/>
      <c r="S3901" s="223" t="n"/>
      <c r="T3901" s="244" t="n"/>
      <c r="U3901" s="246" t="n"/>
      <c r="V3901" s="244" t="n"/>
      <c r="W3901" s="244" t="n"/>
      <c r="X3901" s="244" t="n"/>
      <c r="Y3901" s="269" t="n"/>
      <c r="Z3901" s="270" t="n"/>
      <c r="AA3901" s="241" t="n"/>
      <c r="AB3901" s="244" t="n"/>
    </row>
    <row r="3902" ht="15" customHeight="1" s="283">
      <c r="A3902" s="109" t="n"/>
      <c r="B3902" s="222" t="n"/>
      <c r="C3902" s="244" t="n"/>
      <c r="D3902" s="244" t="n"/>
      <c r="E3902" s="244" t="n"/>
      <c r="F3902" s="244" t="n"/>
      <c r="G3902" s="244" t="n"/>
      <c r="H3902" s="244" t="n"/>
      <c r="I3902" s="267" t="n"/>
      <c r="J3902" s="268" t="n"/>
      <c r="K3902" s="244" t="n"/>
      <c r="L3902" s="244" t="n"/>
      <c r="M3902" s="259" t="n"/>
      <c r="N3902" s="244" t="n"/>
      <c r="O3902" s="244" t="n"/>
      <c r="P3902" s="244" t="n"/>
      <c r="Q3902" s="244" t="n"/>
      <c r="R3902" s="244" t="n"/>
      <c r="S3902" s="223" t="n"/>
      <c r="T3902" s="244" t="n"/>
      <c r="U3902" s="246" t="n"/>
      <c r="V3902" s="244" t="n"/>
      <c r="W3902" s="244" t="n"/>
      <c r="X3902" s="244" t="n"/>
      <c r="Y3902" s="269" t="n"/>
      <c r="Z3902" s="270" t="n"/>
      <c r="AA3902" s="241" t="n"/>
      <c r="AB3902" s="244" t="n"/>
    </row>
    <row r="3903" ht="15" customHeight="1" s="283">
      <c r="A3903" s="109" t="n"/>
      <c r="B3903" s="222" t="n"/>
      <c r="C3903" s="244" t="n"/>
      <c r="D3903" s="244" t="n"/>
      <c r="E3903" s="244" t="n"/>
      <c r="F3903" s="244" t="n"/>
      <c r="G3903" s="244" t="n"/>
      <c r="H3903" s="244" t="n"/>
      <c r="I3903" s="267" t="n"/>
      <c r="J3903" s="268" t="n"/>
      <c r="K3903" s="244" t="n"/>
      <c r="L3903" s="244" t="n"/>
      <c r="M3903" s="259" t="n"/>
      <c r="N3903" s="244" t="n"/>
      <c r="O3903" s="244" t="n"/>
      <c r="P3903" s="244" t="n"/>
      <c r="Q3903" s="244" t="n"/>
      <c r="R3903" s="244" t="n"/>
      <c r="S3903" s="223" t="n"/>
      <c r="T3903" s="244" t="n"/>
      <c r="U3903" s="246" t="n"/>
      <c r="V3903" s="244" t="n"/>
      <c r="W3903" s="244" t="n"/>
      <c r="X3903" s="244" t="n"/>
      <c r="Y3903" s="269" t="n"/>
      <c r="Z3903" s="270" t="n"/>
      <c r="AA3903" s="241" t="n"/>
      <c r="AB3903" s="244" t="n"/>
    </row>
    <row r="3904" ht="15" customHeight="1" s="283">
      <c r="A3904" s="109" t="n"/>
      <c r="B3904" s="222" t="n"/>
      <c r="C3904" s="244" t="n"/>
      <c r="D3904" s="244" t="n"/>
      <c r="E3904" s="244" t="n"/>
      <c r="F3904" s="244" t="n"/>
      <c r="G3904" s="244" t="n"/>
      <c r="H3904" s="244" t="n"/>
      <c r="I3904" s="267" t="n"/>
      <c r="J3904" s="268" t="n"/>
      <c r="K3904" s="244" t="n"/>
      <c r="L3904" s="244" t="n"/>
      <c r="M3904" s="259" t="n"/>
      <c r="N3904" s="244" t="n"/>
      <c r="O3904" s="244" t="n"/>
      <c r="P3904" s="244" t="n"/>
      <c r="Q3904" s="244" t="n"/>
      <c r="R3904" s="244" t="n"/>
      <c r="S3904" s="223" t="n"/>
      <c r="T3904" s="244" t="n"/>
      <c r="U3904" s="246" t="n"/>
      <c r="V3904" s="244" t="n"/>
      <c r="W3904" s="244" t="n"/>
      <c r="X3904" s="244" t="n"/>
      <c r="Y3904" s="269" t="n"/>
      <c r="Z3904" s="270" t="n"/>
      <c r="AA3904" s="241" t="n"/>
      <c r="AB3904" s="244" t="n"/>
    </row>
    <row r="3905" ht="15" customHeight="1" s="283">
      <c r="A3905" s="109" t="n"/>
      <c r="B3905" s="222" t="n"/>
      <c r="C3905" s="244" t="n"/>
      <c r="D3905" s="244" t="n"/>
      <c r="E3905" s="244" t="n"/>
      <c r="F3905" s="244" t="n"/>
      <c r="G3905" s="244" t="n"/>
      <c r="H3905" s="244" t="n"/>
      <c r="I3905" s="267" t="n"/>
      <c r="J3905" s="268" t="n"/>
      <c r="K3905" s="244" t="n"/>
      <c r="L3905" s="244" t="n"/>
      <c r="M3905" s="259" t="n"/>
      <c r="N3905" s="244" t="n"/>
      <c r="O3905" s="244" t="n"/>
      <c r="P3905" s="244" t="n"/>
      <c r="Q3905" s="244" t="n"/>
      <c r="R3905" s="244" t="n"/>
      <c r="S3905" s="223" t="n"/>
      <c r="T3905" s="244" t="n"/>
      <c r="U3905" s="246" t="n"/>
      <c r="V3905" s="244" t="n"/>
      <c r="W3905" s="244" t="n"/>
      <c r="X3905" s="244" t="n"/>
      <c r="Y3905" s="269" t="n"/>
      <c r="Z3905" s="270" t="n"/>
      <c r="AA3905" s="241" t="n"/>
      <c r="AB3905" s="244" t="n"/>
    </row>
    <row r="3906" ht="15" customHeight="1" s="283">
      <c r="A3906" s="109" t="n"/>
      <c r="B3906" s="222" t="n"/>
      <c r="C3906" s="244" t="n"/>
      <c r="D3906" s="244" t="n"/>
      <c r="E3906" s="244" t="n"/>
      <c r="F3906" s="244" t="n"/>
      <c r="G3906" s="244" t="n"/>
      <c r="H3906" s="244" t="n"/>
      <c r="I3906" s="267" t="n"/>
      <c r="J3906" s="268" t="n"/>
      <c r="K3906" s="244" t="n"/>
      <c r="L3906" s="244" t="n"/>
      <c r="M3906" s="259" t="n"/>
      <c r="N3906" s="244" t="n"/>
      <c r="O3906" s="244" t="n"/>
      <c r="P3906" s="244" t="n"/>
      <c r="Q3906" s="244" t="n"/>
      <c r="R3906" s="244" t="n"/>
      <c r="S3906" s="223" t="n"/>
      <c r="T3906" s="244" t="n"/>
      <c r="U3906" s="246" t="n"/>
      <c r="V3906" s="244" t="n"/>
      <c r="W3906" s="244" t="n"/>
      <c r="X3906" s="244" t="n"/>
      <c r="Y3906" s="269" t="n"/>
      <c r="Z3906" s="270" t="n"/>
      <c r="AA3906" s="241" t="n"/>
      <c r="AB3906" s="244" t="n"/>
    </row>
    <row r="3907" ht="15" customHeight="1" s="283">
      <c r="A3907" s="109" t="n"/>
      <c r="B3907" s="222" t="n"/>
      <c r="C3907" s="244" t="n"/>
      <c r="D3907" s="244" t="n"/>
      <c r="E3907" s="244" t="n"/>
      <c r="F3907" s="244" t="n"/>
      <c r="G3907" s="244" t="n"/>
      <c r="H3907" s="244" t="n"/>
      <c r="I3907" s="267" t="n"/>
      <c r="J3907" s="268" t="n"/>
      <c r="K3907" s="244" t="n"/>
      <c r="L3907" s="244" t="n"/>
      <c r="M3907" s="259" t="n"/>
      <c r="N3907" s="244" t="n"/>
      <c r="O3907" s="244" t="n"/>
      <c r="P3907" s="244" t="n"/>
      <c r="Q3907" s="244" t="n"/>
      <c r="R3907" s="244" t="n"/>
      <c r="S3907" s="223" t="n"/>
      <c r="T3907" s="244" t="n"/>
      <c r="U3907" s="246" t="n"/>
      <c r="V3907" s="244" t="n"/>
      <c r="W3907" s="244" t="n"/>
      <c r="X3907" s="244" t="n"/>
      <c r="Y3907" s="269" t="n"/>
      <c r="Z3907" s="270" t="n"/>
      <c r="AA3907" s="241" t="n"/>
      <c r="AB3907" s="244" t="n"/>
    </row>
    <row r="3908" ht="15" customHeight="1" s="283">
      <c r="A3908" s="109" t="n"/>
      <c r="B3908" s="222" t="n"/>
      <c r="C3908" s="244" t="n"/>
      <c r="D3908" s="244" t="n"/>
      <c r="E3908" s="244" t="n"/>
      <c r="F3908" s="244" t="n"/>
      <c r="G3908" s="244" t="n"/>
      <c r="H3908" s="244" t="n"/>
      <c r="I3908" s="267" t="n"/>
      <c r="J3908" s="268" t="n"/>
      <c r="K3908" s="244" t="n"/>
      <c r="L3908" s="244" t="n"/>
      <c r="M3908" s="259" t="n"/>
      <c r="N3908" s="244" t="n"/>
      <c r="O3908" s="244" t="n"/>
      <c r="P3908" s="244" t="n"/>
      <c r="Q3908" s="244" t="n"/>
      <c r="R3908" s="244" t="n"/>
      <c r="S3908" s="223" t="n"/>
      <c r="T3908" s="244" t="n"/>
      <c r="U3908" s="246" t="n"/>
      <c r="V3908" s="244" t="n"/>
      <c r="W3908" s="244" t="n"/>
      <c r="X3908" s="244" t="n"/>
      <c r="Y3908" s="269" t="n"/>
      <c r="Z3908" s="270" t="n"/>
      <c r="AA3908" s="241" t="n"/>
      <c r="AB3908" s="244" t="n"/>
    </row>
    <row r="3909" ht="15" customHeight="1" s="283">
      <c r="A3909" s="109" t="n"/>
      <c r="B3909" s="222" t="n"/>
      <c r="C3909" s="244" t="n"/>
      <c r="D3909" s="244" t="n"/>
      <c r="E3909" s="244" t="n"/>
      <c r="F3909" s="244" t="n"/>
      <c r="G3909" s="244" t="n"/>
      <c r="H3909" s="244" t="n"/>
      <c r="I3909" s="267" t="n"/>
      <c r="J3909" s="268" t="n"/>
      <c r="K3909" s="244" t="n"/>
      <c r="L3909" s="244" t="n"/>
      <c r="M3909" s="259" t="n"/>
      <c r="N3909" s="244" t="n"/>
      <c r="O3909" s="244" t="n"/>
      <c r="P3909" s="244" t="n"/>
      <c r="Q3909" s="244" t="n"/>
      <c r="R3909" s="244" t="n"/>
      <c r="S3909" s="223" t="n"/>
      <c r="T3909" s="244" t="n"/>
      <c r="U3909" s="246" t="n"/>
      <c r="V3909" s="244" t="n"/>
      <c r="W3909" s="244" t="n"/>
      <c r="X3909" s="244" t="n"/>
      <c r="Y3909" s="269" t="n"/>
      <c r="Z3909" s="270" t="n"/>
      <c r="AA3909" s="241" t="n"/>
      <c r="AB3909" s="244" t="n"/>
    </row>
    <row r="3910" ht="15" customHeight="1" s="283">
      <c r="A3910" s="109" t="n"/>
      <c r="B3910" s="222" t="n"/>
      <c r="C3910" s="244" t="n"/>
      <c r="D3910" s="244" t="n"/>
      <c r="E3910" s="244" t="n"/>
      <c r="F3910" s="244" t="n"/>
      <c r="G3910" s="244" t="n"/>
      <c r="H3910" s="244" t="n"/>
      <c r="I3910" s="267" t="n"/>
      <c r="J3910" s="268" t="n"/>
      <c r="K3910" s="244" t="n"/>
      <c r="L3910" s="244" t="n"/>
      <c r="M3910" s="259" t="n"/>
      <c r="N3910" s="244" t="n"/>
      <c r="O3910" s="244" t="n"/>
      <c r="P3910" s="244" t="n"/>
      <c r="Q3910" s="244" t="n"/>
      <c r="R3910" s="244" t="n"/>
      <c r="S3910" s="223" t="n"/>
      <c r="T3910" s="244" t="n"/>
      <c r="U3910" s="246" t="n"/>
      <c r="V3910" s="244" t="n"/>
      <c r="W3910" s="244" t="n"/>
      <c r="X3910" s="244" t="n"/>
      <c r="Y3910" s="269" t="n"/>
      <c r="Z3910" s="270" t="n"/>
      <c r="AA3910" s="241" t="n"/>
      <c r="AB3910" s="244" t="n"/>
    </row>
    <row r="3911" ht="15" customHeight="1" s="283">
      <c r="A3911" s="109" t="n"/>
      <c r="B3911" s="222" t="n"/>
      <c r="C3911" s="244" t="n"/>
      <c r="D3911" s="244" t="n"/>
      <c r="E3911" s="244" t="n"/>
      <c r="F3911" s="244" t="n"/>
      <c r="G3911" s="244" t="n"/>
      <c r="H3911" s="244" t="n"/>
      <c r="I3911" s="267" t="n"/>
      <c r="J3911" s="268" t="n"/>
      <c r="K3911" s="244" t="n"/>
      <c r="L3911" s="244" t="n"/>
      <c r="M3911" s="259" t="n"/>
      <c r="N3911" s="244" t="n"/>
      <c r="O3911" s="244" t="n"/>
      <c r="P3911" s="244" t="n"/>
      <c r="Q3911" s="244" t="n"/>
      <c r="R3911" s="244" t="n"/>
      <c r="S3911" s="223" t="n"/>
      <c r="T3911" s="244" t="n"/>
      <c r="U3911" s="246" t="n"/>
      <c r="V3911" s="244" t="n"/>
      <c r="W3911" s="244" t="n"/>
      <c r="X3911" s="244" t="n"/>
      <c r="Y3911" s="269" t="n"/>
      <c r="Z3911" s="270" t="n"/>
      <c r="AA3911" s="241" t="n"/>
      <c r="AB3911" s="244" t="n"/>
    </row>
    <row r="3912" ht="15" customHeight="1" s="283">
      <c r="A3912" s="109" t="n"/>
      <c r="B3912" s="222" t="n"/>
      <c r="C3912" s="244" t="n"/>
      <c r="D3912" s="244" t="n"/>
      <c r="E3912" s="244" t="n"/>
      <c r="F3912" s="244" t="n"/>
      <c r="G3912" s="244" t="n"/>
      <c r="H3912" s="244" t="n"/>
      <c r="I3912" s="267" t="n"/>
      <c r="J3912" s="268" t="n"/>
      <c r="K3912" s="244" t="n"/>
      <c r="L3912" s="244" t="n"/>
      <c r="M3912" s="259" t="n"/>
      <c r="N3912" s="244" t="n"/>
      <c r="O3912" s="244" t="n"/>
      <c r="P3912" s="244" t="n"/>
      <c r="Q3912" s="244" t="n"/>
      <c r="R3912" s="244" t="n"/>
      <c r="S3912" s="223" t="n"/>
      <c r="T3912" s="244" t="n"/>
      <c r="U3912" s="246" t="n"/>
      <c r="V3912" s="244" t="n"/>
      <c r="W3912" s="244" t="n"/>
      <c r="X3912" s="244" t="n"/>
      <c r="Y3912" s="269" t="n"/>
      <c r="Z3912" s="270" t="n"/>
      <c r="AA3912" s="241" t="n"/>
      <c r="AB3912" s="244" t="n"/>
    </row>
    <row r="3913" ht="15" customHeight="1" s="283">
      <c r="A3913" s="109" t="n"/>
      <c r="B3913" s="222" t="n"/>
      <c r="C3913" s="244" t="n"/>
      <c r="D3913" s="244" t="n"/>
      <c r="E3913" s="244" t="n"/>
      <c r="F3913" s="244" t="n"/>
      <c r="G3913" s="244" t="n"/>
      <c r="H3913" s="244" t="n"/>
      <c r="I3913" s="267" t="n"/>
      <c r="J3913" s="268" t="n"/>
      <c r="K3913" s="244" t="n"/>
      <c r="L3913" s="244" t="n"/>
      <c r="M3913" s="259" t="n"/>
      <c r="N3913" s="244" t="n"/>
      <c r="O3913" s="244" t="n"/>
      <c r="P3913" s="244" t="n"/>
      <c r="Q3913" s="244" t="n"/>
      <c r="R3913" s="244" t="n"/>
      <c r="S3913" s="223" t="n"/>
      <c r="T3913" s="244" t="n"/>
      <c r="U3913" s="246" t="n"/>
      <c r="V3913" s="244" t="n"/>
      <c r="W3913" s="244" t="n"/>
      <c r="X3913" s="244" t="n"/>
      <c r="Y3913" s="269" t="n"/>
      <c r="Z3913" s="270" t="n"/>
      <c r="AA3913" s="241" t="n"/>
      <c r="AB3913" s="244" t="n"/>
    </row>
    <row r="3914" ht="15" customHeight="1" s="283">
      <c r="A3914" s="109" t="n"/>
      <c r="B3914" s="222" t="n"/>
      <c r="C3914" s="244" t="n"/>
      <c r="D3914" s="244" t="n"/>
      <c r="E3914" s="244" t="n"/>
      <c r="F3914" s="244" t="n"/>
      <c r="G3914" s="244" t="n"/>
      <c r="H3914" s="244" t="n"/>
      <c r="I3914" s="267" t="n"/>
      <c r="J3914" s="268" t="n"/>
      <c r="K3914" s="244" t="n"/>
      <c r="L3914" s="244" t="n"/>
      <c r="M3914" s="259" t="n"/>
      <c r="N3914" s="244" t="n"/>
      <c r="O3914" s="244" t="n"/>
      <c r="P3914" s="244" t="n"/>
      <c r="Q3914" s="244" t="n"/>
      <c r="R3914" s="244" t="n"/>
      <c r="S3914" s="223" t="n"/>
      <c r="T3914" s="244" t="n"/>
      <c r="U3914" s="246" t="n"/>
      <c r="V3914" s="244" t="n"/>
      <c r="W3914" s="244" t="n"/>
      <c r="X3914" s="244" t="n"/>
      <c r="Y3914" s="269" t="n"/>
      <c r="Z3914" s="270" t="n"/>
      <c r="AA3914" s="241" t="n"/>
      <c r="AB3914" s="244" t="n"/>
    </row>
    <row r="3915" ht="15" customHeight="1" s="283">
      <c r="A3915" s="109" t="n"/>
      <c r="B3915" s="222" t="n"/>
      <c r="C3915" s="244" t="n"/>
      <c r="D3915" s="244" t="n"/>
      <c r="E3915" s="244" t="n"/>
      <c r="F3915" s="244" t="n"/>
      <c r="G3915" s="244" t="n"/>
      <c r="H3915" s="244" t="n"/>
      <c r="I3915" s="267" t="n"/>
      <c r="J3915" s="268" t="n"/>
      <c r="K3915" s="244" t="n"/>
      <c r="L3915" s="244" t="n"/>
      <c r="M3915" s="259" t="n"/>
      <c r="N3915" s="244" t="n"/>
      <c r="O3915" s="244" t="n"/>
      <c r="P3915" s="244" t="n"/>
      <c r="Q3915" s="244" t="n"/>
      <c r="R3915" s="244" t="n"/>
      <c r="S3915" s="223" t="n"/>
      <c r="T3915" s="244" t="n"/>
      <c r="U3915" s="246" t="n"/>
      <c r="V3915" s="244" t="n"/>
      <c r="W3915" s="244" t="n"/>
      <c r="X3915" s="244" t="n"/>
      <c r="Y3915" s="269" t="n"/>
      <c r="Z3915" s="270" t="n"/>
      <c r="AA3915" s="241" t="n"/>
      <c r="AB3915" s="244" t="n"/>
    </row>
    <row r="3916" ht="15" customHeight="1" s="283">
      <c r="A3916" s="109" t="n"/>
      <c r="B3916" s="222" t="n"/>
      <c r="C3916" s="244" t="n"/>
      <c r="D3916" s="244" t="n"/>
      <c r="E3916" s="244" t="n"/>
      <c r="F3916" s="244" t="n"/>
      <c r="G3916" s="244" t="n"/>
      <c r="H3916" s="244" t="n"/>
      <c r="I3916" s="267" t="n"/>
      <c r="J3916" s="268" t="n"/>
      <c r="K3916" s="244" t="n"/>
      <c r="L3916" s="244" t="n"/>
      <c r="M3916" s="259" t="n"/>
      <c r="N3916" s="244" t="n"/>
      <c r="O3916" s="244" t="n"/>
      <c r="P3916" s="244" t="n"/>
      <c r="Q3916" s="244" t="n"/>
      <c r="R3916" s="244" t="n"/>
      <c r="S3916" s="223" t="n"/>
      <c r="T3916" s="244" t="n"/>
      <c r="U3916" s="246" t="n"/>
      <c r="V3916" s="244" t="n"/>
      <c r="W3916" s="244" t="n"/>
      <c r="X3916" s="244" t="n"/>
      <c r="Y3916" s="269" t="n"/>
      <c r="Z3916" s="270" t="n"/>
      <c r="AA3916" s="241" t="n"/>
      <c r="AB3916" s="244" t="n"/>
    </row>
    <row r="3917" ht="15" customHeight="1" s="283">
      <c r="A3917" s="109" t="n"/>
      <c r="B3917" s="222" t="n"/>
      <c r="C3917" s="244" t="n"/>
      <c r="D3917" s="244" t="n"/>
      <c r="E3917" s="244" t="n"/>
      <c r="F3917" s="244" t="n"/>
      <c r="G3917" s="244" t="n"/>
      <c r="H3917" s="244" t="n"/>
      <c r="I3917" s="267" t="n"/>
      <c r="J3917" s="268" t="n"/>
      <c r="K3917" s="244" t="n"/>
      <c r="L3917" s="244" t="n"/>
      <c r="M3917" s="259" t="n"/>
      <c r="N3917" s="244" t="n"/>
      <c r="O3917" s="244" t="n"/>
      <c r="P3917" s="244" t="n"/>
      <c r="Q3917" s="244" t="n"/>
      <c r="R3917" s="244" t="n"/>
      <c r="S3917" s="223" t="n"/>
      <c r="T3917" s="244" t="n"/>
      <c r="U3917" s="246" t="n"/>
      <c r="V3917" s="244" t="n"/>
      <c r="W3917" s="244" t="n"/>
      <c r="X3917" s="244" t="n"/>
      <c r="Y3917" s="269" t="n"/>
      <c r="Z3917" s="270" t="n"/>
      <c r="AA3917" s="241" t="n"/>
      <c r="AB3917" s="244" t="n"/>
    </row>
    <row r="3918" ht="15" customHeight="1" s="283">
      <c r="A3918" s="109" t="n"/>
      <c r="B3918" s="222" t="n"/>
      <c r="C3918" s="244" t="n"/>
      <c r="D3918" s="244" t="n"/>
      <c r="E3918" s="244" t="n"/>
      <c r="F3918" s="244" t="n"/>
      <c r="G3918" s="244" t="n"/>
      <c r="H3918" s="244" t="n"/>
      <c r="I3918" s="267" t="n"/>
      <c r="J3918" s="268" t="n"/>
      <c r="K3918" s="244" t="n"/>
      <c r="L3918" s="244" t="n"/>
      <c r="M3918" s="259" t="n"/>
      <c r="N3918" s="244" t="n"/>
      <c r="O3918" s="244" t="n"/>
      <c r="P3918" s="244" t="n"/>
      <c r="Q3918" s="244" t="n"/>
      <c r="R3918" s="244" t="n"/>
      <c r="S3918" s="223" t="n"/>
      <c r="T3918" s="244" t="n"/>
      <c r="U3918" s="246" t="n"/>
      <c r="V3918" s="244" t="n"/>
      <c r="W3918" s="244" t="n"/>
      <c r="X3918" s="244" t="n"/>
      <c r="Y3918" s="269" t="n"/>
      <c r="Z3918" s="270" t="n"/>
      <c r="AA3918" s="241" t="n"/>
      <c r="AB3918" s="244" t="n"/>
    </row>
    <row r="3919" ht="15" customHeight="1" s="283">
      <c r="A3919" s="109" t="n"/>
      <c r="B3919" s="222" t="n"/>
      <c r="C3919" s="244" t="n"/>
      <c r="D3919" s="244" t="n"/>
      <c r="E3919" s="244" t="n"/>
      <c r="F3919" s="244" t="n"/>
      <c r="G3919" s="244" t="n"/>
      <c r="H3919" s="244" t="n"/>
      <c r="I3919" s="267" t="n"/>
      <c r="J3919" s="268" t="n"/>
      <c r="K3919" s="244" t="n"/>
      <c r="L3919" s="244" t="n"/>
      <c r="M3919" s="259" t="n"/>
      <c r="N3919" s="244" t="n"/>
      <c r="O3919" s="244" t="n"/>
      <c r="P3919" s="244" t="n"/>
      <c r="Q3919" s="244" t="n"/>
      <c r="R3919" s="244" t="n"/>
      <c r="S3919" s="223" t="n"/>
      <c r="T3919" s="244" t="n"/>
      <c r="U3919" s="246" t="n"/>
      <c r="V3919" s="244" t="n"/>
      <c r="W3919" s="244" t="n"/>
      <c r="X3919" s="244" t="n"/>
      <c r="Y3919" s="269" t="n"/>
      <c r="Z3919" s="270" t="n"/>
      <c r="AA3919" s="241" t="n"/>
      <c r="AB3919" s="244" t="n"/>
    </row>
    <row r="3920" ht="15" customHeight="1" s="283">
      <c r="A3920" s="109" t="n"/>
      <c r="B3920" s="222" t="n"/>
      <c r="C3920" s="244" t="n"/>
      <c r="D3920" s="244" t="n"/>
      <c r="E3920" s="244" t="n"/>
      <c r="F3920" s="244" t="n"/>
      <c r="G3920" s="244" t="n"/>
      <c r="H3920" s="244" t="n"/>
      <c r="I3920" s="267" t="n"/>
      <c r="J3920" s="268" t="n"/>
      <c r="K3920" s="244" t="n"/>
      <c r="L3920" s="244" t="n"/>
      <c r="M3920" s="259" t="n"/>
      <c r="N3920" s="244" t="n"/>
      <c r="O3920" s="244" t="n"/>
      <c r="P3920" s="244" t="n"/>
      <c r="Q3920" s="244" t="n"/>
      <c r="R3920" s="244" t="n"/>
      <c r="S3920" s="223" t="n"/>
      <c r="T3920" s="244" t="n"/>
      <c r="U3920" s="246" t="n"/>
      <c r="V3920" s="244" t="n"/>
      <c r="W3920" s="244" t="n"/>
      <c r="X3920" s="244" t="n"/>
      <c r="Y3920" s="269" t="n"/>
      <c r="Z3920" s="270" t="n"/>
      <c r="AA3920" s="241" t="n"/>
      <c r="AB3920" s="244" t="n"/>
    </row>
    <row r="3921" ht="15" customHeight="1" s="283">
      <c r="A3921" s="109" t="n"/>
      <c r="B3921" s="222" t="n"/>
      <c r="C3921" s="244" t="n"/>
      <c r="D3921" s="244" t="n"/>
      <c r="E3921" s="244" t="n"/>
      <c r="F3921" s="244" t="n"/>
      <c r="G3921" s="244" t="n"/>
      <c r="H3921" s="244" t="n"/>
      <c r="I3921" s="272" t="n"/>
      <c r="J3921" s="268" t="n"/>
      <c r="K3921" s="244" t="n"/>
      <c r="L3921" s="244" t="n"/>
      <c r="M3921" s="259" t="n"/>
      <c r="N3921" s="244" t="n"/>
      <c r="O3921" s="244" t="n"/>
      <c r="P3921" s="244" t="n"/>
      <c r="Q3921" s="244" t="n"/>
      <c r="R3921" s="244" t="n"/>
      <c r="S3921" s="223" t="n"/>
      <c r="T3921" s="244" t="n"/>
      <c r="U3921" s="246" t="n"/>
      <c r="V3921" s="244" t="n"/>
      <c r="W3921" s="244" t="n"/>
      <c r="X3921" s="244" t="n"/>
      <c r="Y3921" s="269" t="n"/>
      <c r="Z3921" s="270" t="n"/>
      <c r="AA3921" s="241" t="n"/>
      <c r="AB3921" s="244" t="n"/>
    </row>
    <row r="3922" ht="15" customHeight="1" s="283">
      <c r="A3922" s="109" t="n"/>
      <c r="B3922" s="222" t="n"/>
      <c r="C3922" s="244" t="n"/>
      <c r="D3922" s="244" t="n"/>
      <c r="E3922" s="244" t="n"/>
      <c r="F3922" s="244" t="n"/>
      <c r="G3922" s="244" t="n"/>
      <c r="H3922" s="244" t="n"/>
      <c r="I3922" s="267" t="n"/>
      <c r="J3922" s="268" t="n"/>
      <c r="K3922" s="244" t="n"/>
      <c r="L3922" s="244" t="n"/>
      <c r="M3922" s="259" t="n"/>
      <c r="N3922" s="244" t="n"/>
      <c r="O3922" s="244" t="n"/>
      <c r="P3922" s="244" t="n"/>
      <c r="Q3922" s="244" t="n"/>
      <c r="R3922" s="244" t="n"/>
      <c r="S3922" s="223" t="n"/>
      <c r="T3922" s="244" t="n"/>
      <c r="U3922" s="246" t="n"/>
      <c r="V3922" s="244" t="n"/>
      <c r="W3922" s="244" t="n"/>
      <c r="X3922" s="244" t="n"/>
      <c r="Y3922" s="269" t="n"/>
      <c r="Z3922" s="270" t="n"/>
      <c r="AA3922" s="241" t="n"/>
      <c r="AB3922" s="244" t="n"/>
    </row>
    <row r="3923" ht="15" customHeight="1" s="283">
      <c r="A3923" s="109" t="n"/>
      <c r="B3923" s="222" t="n"/>
      <c r="C3923" s="244" t="n"/>
      <c r="D3923" s="244" t="n"/>
      <c r="E3923" s="244" t="n"/>
      <c r="F3923" s="244" t="n"/>
      <c r="G3923" s="244" t="n"/>
      <c r="H3923" s="244" t="n"/>
      <c r="I3923" s="267" t="n"/>
      <c r="J3923" s="268" t="n"/>
      <c r="K3923" s="244" t="n"/>
      <c r="L3923" s="244" t="n"/>
      <c r="M3923" s="259" t="n"/>
      <c r="N3923" s="244" t="n"/>
      <c r="O3923" s="244" t="n"/>
      <c r="P3923" s="244" t="n"/>
      <c r="Q3923" s="244" t="n"/>
      <c r="R3923" s="244" t="n"/>
      <c r="S3923" s="223" t="n"/>
      <c r="T3923" s="244" t="n"/>
      <c r="U3923" s="246" t="n"/>
      <c r="V3923" s="244" t="n"/>
      <c r="W3923" s="244" t="n"/>
      <c r="X3923" s="244" t="n"/>
      <c r="Y3923" s="269" t="n"/>
      <c r="Z3923" s="270" t="n"/>
      <c r="AA3923" s="241" t="n"/>
      <c r="AB3923" s="244" t="n"/>
    </row>
    <row r="3924" ht="15" customHeight="1" s="283">
      <c r="A3924" s="109" t="n"/>
      <c r="B3924" s="222" t="n"/>
      <c r="C3924" s="244" t="n"/>
      <c r="D3924" s="244" t="n"/>
      <c r="E3924" s="244" t="n"/>
      <c r="F3924" s="244" t="n"/>
      <c r="G3924" s="244" t="n"/>
      <c r="H3924" s="244" t="n"/>
      <c r="I3924" s="267" t="n"/>
      <c r="J3924" s="268" t="n"/>
      <c r="K3924" s="244" t="n"/>
      <c r="L3924" s="244" t="n"/>
      <c r="M3924" s="259" t="n"/>
      <c r="N3924" s="244" t="n"/>
      <c r="O3924" s="244" t="n"/>
      <c r="P3924" s="244" t="n"/>
      <c r="Q3924" s="244" t="n"/>
      <c r="R3924" s="244" t="n"/>
      <c r="S3924" s="223" t="n"/>
      <c r="T3924" s="244" t="n"/>
      <c r="U3924" s="246" t="n"/>
      <c r="V3924" s="244" t="n"/>
      <c r="W3924" s="244" t="n"/>
      <c r="X3924" s="244" t="n"/>
      <c r="Y3924" s="269" t="n"/>
      <c r="Z3924" s="270" t="n"/>
      <c r="AA3924" s="241" t="n"/>
      <c r="AB3924" s="244" t="n"/>
    </row>
    <row r="3925" ht="15" customHeight="1" s="283">
      <c r="A3925" s="109" t="n"/>
      <c r="B3925" s="222" t="n"/>
      <c r="C3925" s="244" t="n"/>
      <c r="D3925" s="244" t="n"/>
      <c r="E3925" s="244" t="n"/>
      <c r="F3925" s="244" t="n"/>
      <c r="G3925" s="244" t="n"/>
      <c r="H3925" s="244" t="n"/>
      <c r="I3925" s="267" t="n"/>
      <c r="J3925" s="268" t="n"/>
      <c r="K3925" s="244" t="n"/>
      <c r="L3925" s="244" t="n"/>
      <c r="M3925" s="259" t="n"/>
      <c r="N3925" s="244" t="n"/>
      <c r="O3925" s="244" t="n"/>
      <c r="P3925" s="244" t="n"/>
      <c r="Q3925" s="244" t="n"/>
      <c r="R3925" s="244" t="n"/>
      <c r="S3925" s="223" t="n"/>
      <c r="T3925" s="244" t="n"/>
      <c r="U3925" s="246" t="n"/>
      <c r="V3925" s="244" t="n"/>
      <c r="W3925" s="244" t="n"/>
      <c r="X3925" s="244" t="n"/>
      <c r="Y3925" s="269" t="n"/>
      <c r="Z3925" s="270" t="n"/>
      <c r="AA3925" s="241" t="n"/>
      <c r="AB3925" s="244" t="n"/>
    </row>
    <row r="3926" ht="15" customHeight="1" s="283">
      <c r="A3926" s="109" t="n"/>
      <c r="B3926" s="222" t="n"/>
      <c r="C3926" s="244" t="n"/>
      <c r="D3926" s="244" t="n"/>
      <c r="E3926" s="244" t="n"/>
      <c r="F3926" s="244" t="n"/>
      <c r="G3926" s="244" t="n"/>
      <c r="H3926" s="244" t="n"/>
      <c r="I3926" s="267" t="n"/>
      <c r="J3926" s="268" t="n"/>
      <c r="K3926" s="244" t="n"/>
      <c r="L3926" s="244" t="n"/>
      <c r="M3926" s="259" t="n"/>
      <c r="N3926" s="244" t="n"/>
      <c r="O3926" s="244" t="n"/>
      <c r="P3926" s="244" t="n"/>
      <c r="Q3926" s="244" t="n"/>
      <c r="R3926" s="244" t="n"/>
      <c r="S3926" s="223" t="n"/>
      <c r="T3926" s="244" t="n"/>
      <c r="U3926" s="246" t="n"/>
      <c r="V3926" s="244" t="n"/>
      <c r="W3926" s="244" t="n"/>
      <c r="X3926" s="244" t="n"/>
      <c r="Y3926" s="269" t="n"/>
      <c r="Z3926" s="270" t="n"/>
      <c r="AA3926" s="241" t="n"/>
      <c r="AB3926" s="244" t="n"/>
    </row>
    <row r="3927" ht="15" customHeight="1" s="283">
      <c r="A3927" s="109" t="n"/>
      <c r="B3927" s="222" t="n"/>
      <c r="C3927" s="244" t="n"/>
      <c r="D3927" s="244" t="n"/>
      <c r="E3927" s="244" t="n"/>
      <c r="F3927" s="244" t="n"/>
      <c r="G3927" s="244" t="n"/>
      <c r="H3927" s="244" t="n"/>
      <c r="I3927" s="267" t="n"/>
      <c r="J3927" s="268" t="n"/>
      <c r="K3927" s="244" t="n"/>
      <c r="L3927" s="244" t="n"/>
      <c r="M3927" s="259" t="n"/>
      <c r="N3927" s="244" t="n"/>
      <c r="O3927" s="244" t="n"/>
      <c r="P3927" s="244" t="n"/>
      <c r="Q3927" s="244" t="n"/>
      <c r="R3927" s="244" t="n"/>
      <c r="S3927" s="223" t="n"/>
      <c r="T3927" s="244" t="n"/>
      <c r="U3927" s="246" t="n"/>
      <c r="V3927" s="244" t="n"/>
      <c r="W3927" s="244" t="n"/>
      <c r="X3927" s="244" t="n"/>
      <c r="Y3927" s="269" t="n"/>
      <c r="Z3927" s="270" t="n"/>
      <c r="AA3927" s="241" t="n"/>
      <c r="AB3927" s="244" t="n"/>
    </row>
    <row r="3928" ht="15" customHeight="1" s="283">
      <c r="A3928" s="109" t="n"/>
      <c r="B3928" s="222" t="n"/>
      <c r="C3928" s="244" t="n"/>
      <c r="D3928" s="244" t="n"/>
      <c r="E3928" s="244" t="n"/>
      <c r="F3928" s="244" t="n"/>
      <c r="G3928" s="244" t="n"/>
      <c r="H3928" s="244" t="n"/>
      <c r="I3928" s="267" t="n"/>
      <c r="J3928" s="268" t="n"/>
      <c r="K3928" s="244" t="n"/>
      <c r="L3928" s="244" t="n"/>
      <c r="M3928" s="259" t="n"/>
      <c r="N3928" s="244" t="n"/>
      <c r="O3928" s="244" t="n"/>
      <c r="P3928" s="244" t="n"/>
      <c r="Q3928" s="244" t="n"/>
      <c r="R3928" s="244" t="n"/>
      <c r="S3928" s="223" t="n"/>
      <c r="T3928" s="244" t="n"/>
      <c r="U3928" s="246" t="n"/>
      <c r="V3928" s="244" t="n"/>
      <c r="W3928" s="244" t="n"/>
      <c r="X3928" s="244" t="n"/>
      <c r="Y3928" s="269" t="n"/>
      <c r="Z3928" s="270" t="n"/>
      <c r="AA3928" s="241" t="n"/>
      <c r="AB3928" s="244" t="n"/>
    </row>
    <row r="3929" ht="15" customHeight="1" s="283">
      <c r="A3929" s="109" t="n"/>
      <c r="B3929" s="222" t="n"/>
      <c r="C3929" s="244" t="n"/>
      <c r="D3929" s="244" t="n"/>
      <c r="E3929" s="244" t="n"/>
      <c r="F3929" s="244" t="n"/>
      <c r="G3929" s="244" t="n"/>
      <c r="H3929" s="244" t="n"/>
      <c r="I3929" s="267" t="n"/>
      <c r="J3929" s="268" t="n"/>
      <c r="K3929" s="244" t="n"/>
      <c r="L3929" s="244" t="n"/>
      <c r="M3929" s="259" t="n"/>
      <c r="N3929" s="244" t="n"/>
      <c r="O3929" s="244" t="n"/>
      <c r="P3929" s="244" t="n"/>
      <c r="Q3929" s="244" t="n"/>
      <c r="R3929" s="244" t="n"/>
      <c r="S3929" s="223" t="n"/>
      <c r="T3929" s="244" t="n"/>
      <c r="U3929" s="246" t="n"/>
      <c r="V3929" s="244" t="n"/>
      <c r="W3929" s="244" t="n"/>
      <c r="X3929" s="244" t="n"/>
      <c r="Y3929" s="269" t="n"/>
      <c r="Z3929" s="270" t="n"/>
      <c r="AA3929" s="241" t="n"/>
      <c r="AB3929" s="244" t="n"/>
    </row>
    <row r="3930" ht="15" customHeight="1" s="283">
      <c r="A3930" s="109" t="n"/>
      <c r="B3930" s="222" t="n"/>
      <c r="C3930" s="244" t="n"/>
      <c r="D3930" s="244" t="n"/>
      <c r="E3930" s="244" t="n"/>
      <c r="F3930" s="244" t="n"/>
      <c r="G3930" s="244" t="n"/>
      <c r="H3930" s="244" t="n"/>
      <c r="I3930" s="267" t="n"/>
      <c r="J3930" s="268" t="n"/>
      <c r="K3930" s="244" t="n"/>
      <c r="L3930" s="244" t="n"/>
      <c r="M3930" s="259" t="n"/>
      <c r="N3930" s="244" t="n"/>
      <c r="O3930" s="244" t="n"/>
      <c r="P3930" s="244" t="n"/>
      <c r="Q3930" s="244" t="n"/>
      <c r="R3930" s="244" t="n"/>
      <c r="S3930" s="223" t="n"/>
      <c r="T3930" s="244" t="n"/>
      <c r="U3930" s="246" t="n"/>
      <c r="V3930" s="244" t="n"/>
      <c r="W3930" s="244" t="n"/>
      <c r="X3930" s="244" t="n"/>
      <c r="Y3930" s="269" t="n"/>
      <c r="Z3930" s="270" t="n"/>
      <c r="AA3930" s="241" t="n"/>
      <c r="AB3930" s="244" t="n"/>
    </row>
    <row r="3931" ht="15" customHeight="1" s="283">
      <c r="A3931" s="109" t="n"/>
      <c r="B3931" s="222" t="n"/>
      <c r="C3931" s="244" t="n"/>
      <c r="D3931" s="244" t="n"/>
      <c r="E3931" s="244" t="n"/>
      <c r="F3931" s="244" t="n"/>
      <c r="G3931" s="244" t="n"/>
      <c r="H3931" s="244" t="n"/>
      <c r="I3931" s="267" t="n"/>
      <c r="J3931" s="268" t="n"/>
      <c r="K3931" s="244" t="n"/>
      <c r="L3931" s="244" t="n"/>
      <c r="M3931" s="259" t="n"/>
      <c r="N3931" s="244" t="n"/>
      <c r="O3931" s="244" t="n"/>
      <c r="P3931" s="244" t="n"/>
      <c r="Q3931" s="244" t="n"/>
      <c r="R3931" s="244" t="n"/>
      <c r="S3931" s="223" t="n"/>
      <c r="T3931" s="244" t="n"/>
      <c r="U3931" s="246" t="n"/>
      <c r="V3931" s="244" t="n"/>
      <c r="W3931" s="244" t="n"/>
      <c r="X3931" s="244" t="n"/>
      <c r="Y3931" s="269" t="n"/>
      <c r="Z3931" s="270" t="n"/>
      <c r="AA3931" s="241" t="n"/>
      <c r="AB3931" s="244" t="n"/>
    </row>
    <row r="3932" ht="15" customHeight="1" s="283">
      <c r="A3932" s="109" t="n"/>
      <c r="B3932" s="222" t="n"/>
      <c r="C3932" s="244" t="n"/>
      <c r="D3932" s="244" t="n"/>
      <c r="E3932" s="244" t="n"/>
      <c r="F3932" s="244" t="n"/>
      <c r="G3932" s="244" t="n"/>
      <c r="H3932" s="244" t="n"/>
      <c r="I3932" s="267" t="n"/>
      <c r="J3932" s="268" t="n"/>
      <c r="K3932" s="244" t="n"/>
      <c r="L3932" s="244" t="n"/>
      <c r="M3932" s="259" t="n"/>
      <c r="N3932" s="244" t="n"/>
      <c r="O3932" s="244" t="n"/>
      <c r="P3932" s="244" t="n"/>
      <c r="Q3932" s="244" t="n"/>
      <c r="R3932" s="244" t="n"/>
      <c r="S3932" s="223" t="n"/>
      <c r="T3932" s="244" t="n"/>
      <c r="U3932" s="246" t="n"/>
      <c r="V3932" s="244" t="n"/>
      <c r="W3932" s="244" t="n"/>
      <c r="X3932" s="244" t="n"/>
      <c r="Y3932" s="269" t="n"/>
      <c r="Z3932" s="270" t="n"/>
      <c r="AA3932" s="241" t="n"/>
      <c r="AB3932" s="244" t="n"/>
    </row>
    <row r="3933" ht="15" customHeight="1" s="283">
      <c r="A3933" s="109" t="n"/>
      <c r="B3933" s="222" t="n"/>
      <c r="C3933" s="244" t="n"/>
      <c r="D3933" s="244" t="n"/>
      <c r="E3933" s="244" t="n"/>
      <c r="F3933" s="244" t="n"/>
      <c r="G3933" s="244" t="n"/>
      <c r="H3933" s="244" t="n"/>
      <c r="I3933" s="267" t="n"/>
      <c r="J3933" s="268" t="n"/>
      <c r="K3933" s="244" t="n"/>
      <c r="L3933" s="244" t="n"/>
      <c r="M3933" s="259" t="n"/>
      <c r="N3933" s="244" t="n"/>
      <c r="O3933" s="244" t="n"/>
      <c r="P3933" s="244" t="n"/>
      <c r="Q3933" s="244" t="n"/>
      <c r="R3933" s="244" t="n"/>
      <c r="S3933" s="223" t="n"/>
      <c r="T3933" s="244" t="n"/>
      <c r="U3933" s="246" t="n"/>
      <c r="V3933" s="244" t="n"/>
      <c r="W3933" s="244" t="n"/>
      <c r="X3933" s="244" t="n"/>
      <c r="Y3933" s="269" t="n"/>
      <c r="Z3933" s="270" t="n"/>
      <c r="AA3933" s="241" t="n"/>
      <c r="AB3933" s="244" t="n"/>
    </row>
    <row r="3934" ht="15" customHeight="1" s="283">
      <c r="A3934" s="109" t="n"/>
      <c r="B3934" s="222" t="n"/>
      <c r="C3934" s="244" t="n"/>
      <c r="D3934" s="244" t="n"/>
      <c r="E3934" s="244" t="n"/>
      <c r="F3934" s="244" t="n"/>
      <c r="G3934" s="244" t="n"/>
      <c r="H3934" s="244" t="n"/>
      <c r="I3934" s="267" t="n"/>
      <c r="J3934" s="268" t="n"/>
      <c r="K3934" s="244" t="n"/>
      <c r="L3934" s="244" t="n"/>
      <c r="M3934" s="259" t="n"/>
      <c r="N3934" s="244" t="n"/>
      <c r="O3934" s="244" t="n"/>
      <c r="P3934" s="244" t="n"/>
      <c r="Q3934" s="244" t="n"/>
      <c r="R3934" s="244" t="n"/>
      <c r="S3934" s="223" t="n"/>
      <c r="T3934" s="244" t="n"/>
      <c r="U3934" s="246" t="n"/>
      <c r="V3934" s="244" t="n"/>
      <c r="W3934" s="244" t="n"/>
      <c r="X3934" s="244" t="n"/>
      <c r="Y3934" s="269" t="n"/>
      <c r="Z3934" s="270" t="n"/>
      <c r="AA3934" s="241" t="n"/>
      <c r="AB3934" s="244" t="n"/>
    </row>
    <row r="3935" ht="15" customHeight="1" s="283">
      <c r="A3935" s="109" t="n"/>
      <c r="B3935" s="222" t="n"/>
      <c r="C3935" s="244" t="n"/>
      <c r="D3935" s="244" t="n"/>
      <c r="E3935" s="244" t="n"/>
      <c r="F3935" s="244" t="n"/>
      <c r="G3935" s="244" t="n"/>
      <c r="H3935" s="244" t="n"/>
      <c r="I3935" s="267" t="n"/>
      <c r="J3935" s="204" t="n"/>
      <c r="K3935" s="244" t="n"/>
      <c r="L3935" s="244" t="n"/>
      <c r="M3935" s="259" t="n"/>
      <c r="N3935" s="244" t="n"/>
      <c r="O3935" s="244" t="n"/>
      <c r="P3935" s="244" t="n"/>
      <c r="Q3935" s="244" t="n"/>
      <c r="R3935" s="244" t="n"/>
      <c r="S3935" s="223" t="n"/>
      <c r="T3935" s="244" t="n"/>
      <c r="U3935" s="246" t="n"/>
      <c r="V3935" s="244" t="n"/>
      <c r="W3935" s="244" t="n"/>
      <c r="X3935" s="244" t="n"/>
      <c r="Y3935" s="269" t="n"/>
      <c r="Z3935" s="270" t="n"/>
      <c r="AA3935" s="241" t="n"/>
      <c r="AB3935" s="244" t="n"/>
    </row>
    <row r="3936" ht="15" customHeight="1" s="283">
      <c r="A3936" s="109" t="n"/>
      <c r="B3936" s="222" t="n"/>
      <c r="C3936" s="244" t="n"/>
      <c r="D3936" s="244" t="n"/>
      <c r="E3936" s="244" t="n"/>
      <c r="F3936" s="244" t="n"/>
      <c r="G3936" s="244" t="n"/>
      <c r="H3936" s="244" t="n"/>
      <c r="I3936" s="267" t="n"/>
      <c r="J3936" s="268" t="n"/>
      <c r="K3936" s="244" t="n"/>
      <c r="L3936" s="244" t="n"/>
      <c r="M3936" s="259" t="n"/>
      <c r="N3936" s="244" t="n"/>
      <c r="O3936" s="244" t="n"/>
      <c r="P3936" s="244" t="n"/>
      <c r="Q3936" s="244" t="n"/>
      <c r="R3936" s="244" t="n"/>
      <c r="S3936" s="223" t="n"/>
      <c r="T3936" s="244" t="n"/>
      <c r="U3936" s="246" t="n"/>
      <c r="V3936" s="244" t="n"/>
      <c r="W3936" s="244" t="n"/>
      <c r="X3936" s="244" t="n"/>
      <c r="Y3936" s="269" t="n"/>
      <c r="Z3936" s="270" t="n"/>
      <c r="AA3936" s="241" t="n"/>
      <c r="AB3936" s="244" t="n"/>
    </row>
    <row r="3937" ht="15" customHeight="1" s="283">
      <c r="A3937" s="109" t="n"/>
      <c r="B3937" s="222" t="n"/>
      <c r="C3937" s="244" t="n"/>
      <c r="D3937" s="244" t="n"/>
      <c r="E3937" s="244" t="n"/>
      <c r="F3937" s="244" t="n"/>
      <c r="G3937" s="244" t="n"/>
      <c r="H3937" s="244" t="n"/>
      <c r="I3937" s="267" t="n"/>
      <c r="J3937" s="268" t="n"/>
      <c r="K3937" s="244" t="n"/>
      <c r="L3937" s="244" t="n"/>
      <c r="M3937" s="259" t="n"/>
      <c r="N3937" s="244" t="n"/>
      <c r="O3937" s="244" t="n"/>
      <c r="P3937" s="244" t="n"/>
      <c r="Q3937" s="244" t="n"/>
      <c r="R3937" s="244" t="n"/>
      <c r="S3937" s="223" t="n"/>
      <c r="T3937" s="244" t="n"/>
      <c r="U3937" s="246" t="n"/>
      <c r="V3937" s="244" t="n"/>
      <c r="W3937" s="244" t="n"/>
      <c r="X3937" s="244" t="n"/>
      <c r="Y3937" s="269" t="n"/>
      <c r="Z3937" s="270" t="n"/>
      <c r="AA3937" s="241" t="n"/>
      <c r="AB3937" s="244" t="n"/>
    </row>
    <row r="3938" ht="15" customHeight="1" s="283">
      <c r="A3938" s="109" t="n"/>
      <c r="B3938" s="222" t="n"/>
      <c r="C3938" s="244" t="n"/>
      <c r="D3938" s="244" t="n"/>
      <c r="E3938" s="244" t="n"/>
      <c r="F3938" s="244" t="n"/>
      <c r="G3938" s="244" t="n"/>
      <c r="H3938" s="244" t="n"/>
      <c r="I3938" s="267" t="n"/>
      <c r="J3938" s="268" t="n"/>
      <c r="K3938" s="244" t="n"/>
      <c r="L3938" s="244" t="n"/>
      <c r="M3938" s="259" t="n"/>
      <c r="N3938" s="244" t="n"/>
      <c r="O3938" s="244" t="n"/>
      <c r="P3938" s="244" t="n"/>
      <c r="Q3938" s="244" t="n"/>
      <c r="R3938" s="244" t="n"/>
      <c r="S3938" s="223" t="n"/>
      <c r="T3938" s="244" t="n"/>
      <c r="U3938" s="246" t="n"/>
      <c r="V3938" s="244" t="n"/>
      <c r="W3938" s="244" t="n"/>
      <c r="X3938" s="244" t="n"/>
      <c r="Y3938" s="269" t="n"/>
      <c r="Z3938" s="270" t="n"/>
      <c r="AA3938" s="241" t="n"/>
      <c r="AB3938" s="244" t="n"/>
    </row>
    <row r="3939" ht="15" customHeight="1" s="283">
      <c r="A3939" s="109" t="n"/>
      <c r="B3939" s="222" t="n"/>
      <c r="C3939" s="244" t="n"/>
      <c r="D3939" s="244" t="n"/>
      <c r="E3939" s="244" t="n"/>
      <c r="F3939" s="244" t="n"/>
      <c r="G3939" s="244" t="n"/>
      <c r="H3939" s="244" t="n"/>
      <c r="I3939" s="267" t="n"/>
      <c r="J3939" s="268" t="n"/>
      <c r="K3939" s="244" t="n"/>
      <c r="L3939" s="244" t="n"/>
      <c r="M3939" s="259" t="n"/>
      <c r="N3939" s="244" t="n"/>
      <c r="O3939" s="244" t="n"/>
      <c r="P3939" s="244" t="n"/>
      <c r="Q3939" s="244" t="n"/>
      <c r="R3939" s="244" t="n"/>
      <c r="S3939" s="223" t="n"/>
      <c r="T3939" s="244" t="n"/>
      <c r="U3939" s="246" t="n"/>
      <c r="V3939" s="244" t="n"/>
      <c r="W3939" s="244" t="n"/>
      <c r="X3939" s="244" t="n"/>
      <c r="Y3939" s="269" t="n"/>
      <c r="Z3939" s="270" t="n"/>
      <c r="AA3939" s="241" t="n"/>
      <c r="AB3939" s="244" t="n"/>
    </row>
    <row r="3940" ht="15" customHeight="1" s="283">
      <c r="A3940" s="109" t="n"/>
      <c r="B3940" s="222" t="n"/>
      <c r="C3940" s="244" t="n"/>
      <c r="D3940" s="244" t="n"/>
      <c r="E3940" s="244" t="n"/>
      <c r="F3940" s="244" t="n"/>
      <c r="G3940" s="244" t="n"/>
      <c r="H3940" s="244" t="n"/>
      <c r="I3940" s="267" t="n"/>
      <c r="J3940" s="268" t="n"/>
      <c r="K3940" s="244" t="n"/>
      <c r="L3940" s="244" t="n"/>
      <c r="M3940" s="259" t="n"/>
      <c r="N3940" s="244" t="n"/>
      <c r="O3940" s="244" t="n"/>
      <c r="P3940" s="244" t="n"/>
      <c r="Q3940" s="244" t="n"/>
      <c r="R3940" s="244" t="n"/>
      <c r="S3940" s="223" t="n"/>
      <c r="T3940" s="244" t="n"/>
      <c r="U3940" s="246" t="n"/>
      <c r="V3940" s="244" t="n"/>
      <c r="W3940" s="244" t="n"/>
      <c r="X3940" s="244" t="n"/>
      <c r="Y3940" s="269" t="n"/>
      <c r="Z3940" s="270" t="n"/>
      <c r="AA3940" s="241" t="n"/>
      <c r="AB3940" s="244" t="n"/>
    </row>
    <row r="3941" ht="15" customHeight="1" s="283">
      <c r="A3941" s="109" t="n"/>
      <c r="B3941" s="222" t="n"/>
      <c r="C3941" s="244" t="n"/>
      <c r="D3941" s="244" t="n"/>
      <c r="E3941" s="244" t="n"/>
      <c r="F3941" s="244" t="n"/>
      <c r="G3941" s="244" t="n"/>
      <c r="H3941" s="244" t="n"/>
      <c r="I3941" s="267" t="n"/>
      <c r="J3941" s="268" t="n"/>
      <c r="K3941" s="244" t="n"/>
      <c r="L3941" s="244" t="n"/>
      <c r="M3941" s="259" t="n"/>
      <c r="N3941" s="244" t="n"/>
      <c r="O3941" s="244" t="n"/>
      <c r="P3941" s="244" t="n"/>
      <c r="Q3941" s="244" t="n"/>
      <c r="R3941" s="244" t="n"/>
      <c r="S3941" s="223" t="n"/>
      <c r="T3941" s="244" t="n"/>
      <c r="U3941" s="246" t="n"/>
      <c r="V3941" s="244" t="n"/>
      <c r="W3941" s="244" t="n"/>
      <c r="X3941" s="244" t="n"/>
      <c r="Y3941" s="269" t="n"/>
      <c r="Z3941" s="270" t="n"/>
      <c r="AA3941" s="241" t="n"/>
      <c r="AB3941" s="244" t="n"/>
    </row>
    <row r="3942" ht="15" customHeight="1" s="283">
      <c r="A3942" s="109" t="n"/>
      <c r="B3942" s="222" t="n"/>
      <c r="C3942" s="244" t="n"/>
      <c r="D3942" s="244" t="n"/>
      <c r="E3942" s="244" t="n"/>
      <c r="F3942" s="244" t="n"/>
      <c r="G3942" s="244" t="n"/>
      <c r="H3942" s="244" t="n"/>
      <c r="I3942" s="267" t="n"/>
      <c r="J3942" s="268" t="n"/>
      <c r="K3942" s="244" t="n"/>
      <c r="L3942" s="244" t="n"/>
      <c r="M3942" s="259" t="n"/>
      <c r="N3942" s="244" t="n"/>
      <c r="O3942" s="244" t="n"/>
      <c r="P3942" s="244" t="n"/>
      <c r="Q3942" s="244" t="n"/>
      <c r="R3942" s="244" t="n"/>
      <c r="S3942" s="223" t="n"/>
      <c r="T3942" s="244" t="n"/>
      <c r="U3942" s="246" t="n"/>
      <c r="V3942" s="244" t="n"/>
      <c r="W3942" s="244" t="n"/>
      <c r="X3942" s="244" t="n"/>
      <c r="Y3942" s="269" t="n"/>
      <c r="Z3942" s="270" t="n"/>
      <c r="AA3942" s="241" t="n"/>
      <c r="AB3942" s="244" t="n"/>
    </row>
    <row r="3943" ht="15" customHeight="1" s="283">
      <c r="A3943" s="109" t="n"/>
      <c r="B3943" s="222" t="n"/>
      <c r="C3943" s="244" t="n"/>
      <c r="D3943" s="244" t="n"/>
      <c r="E3943" s="244" t="n"/>
      <c r="F3943" s="244" t="n"/>
      <c r="G3943" s="244" t="n"/>
      <c r="H3943" s="244" t="n"/>
      <c r="I3943" s="267" t="n"/>
      <c r="J3943" s="268" t="n"/>
      <c r="K3943" s="244" t="n"/>
      <c r="L3943" s="244" t="n"/>
      <c r="M3943" s="259" t="n"/>
      <c r="N3943" s="244" t="n"/>
      <c r="O3943" s="244" t="n"/>
      <c r="P3943" s="244" t="n"/>
      <c r="Q3943" s="244" t="n"/>
      <c r="R3943" s="244" t="n"/>
      <c r="S3943" s="223" t="n"/>
      <c r="T3943" s="244" t="n"/>
      <c r="U3943" s="246" t="n"/>
      <c r="V3943" s="244" t="n"/>
      <c r="W3943" s="244" t="n"/>
      <c r="X3943" s="244" t="n"/>
      <c r="Y3943" s="269" t="n"/>
      <c r="Z3943" s="270" t="n"/>
      <c r="AA3943" s="241" t="n"/>
      <c r="AB3943" s="244" t="n"/>
    </row>
    <row r="3944" ht="15" customHeight="1" s="283">
      <c r="A3944" s="109" t="n"/>
      <c r="B3944" s="222" t="n"/>
      <c r="C3944" s="244" t="n"/>
      <c r="D3944" s="244" t="n"/>
      <c r="E3944" s="244" t="n"/>
      <c r="F3944" s="244" t="n"/>
      <c r="G3944" s="244" t="n"/>
      <c r="H3944" s="244" t="n"/>
      <c r="I3944" s="267" t="n"/>
      <c r="J3944" s="268" t="n"/>
      <c r="K3944" s="244" t="n"/>
      <c r="L3944" s="244" t="n"/>
      <c r="M3944" s="259" t="n"/>
      <c r="N3944" s="244" t="n"/>
      <c r="O3944" s="244" t="n"/>
      <c r="P3944" s="244" t="n"/>
      <c r="Q3944" s="244" t="n"/>
      <c r="R3944" s="244" t="n"/>
      <c r="S3944" s="223" t="n"/>
      <c r="T3944" s="244" t="n"/>
      <c r="U3944" s="246" t="n"/>
      <c r="V3944" s="244" t="n"/>
      <c r="W3944" s="244" t="n"/>
      <c r="X3944" s="244" t="n"/>
      <c r="Y3944" s="269" t="n"/>
      <c r="Z3944" s="270" t="n"/>
      <c r="AA3944" s="241" t="n"/>
      <c r="AB3944" s="244" t="n"/>
    </row>
    <row r="3945" ht="15" customHeight="1" s="283">
      <c r="A3945" s="109" t="n"/>
      <c r="B3945" s="222" t="n"/>
      <c r="C3945" s="244" t="n"/>
      <c r="D3945" s="244" t="n"/>
      <c r="E3945" s="244" t="n"/>
      <c r="F3945" s="244" t="n"/>
      <c r="G3945" s="244" t="n"/>
      <c r="H3945" s="244" t="n"/>
      <c r="I3945" s="267" t="n"/>
      <c r="J3945" s="268" t="n"/>
      <c r="K3945" s="244" t="n"/>
      <c r="L3945" s="244" t="n"/>
      <c r="M3945" s="259" t="n"/>
      <c r="N3945" s="244" t="n"/>
      <c r="O3945" s="244" t="n"/>
      <c r="P3945" s="244" t="n"/>
      <c r="Q3945" s="244" t="n"/>
      <c r="R3945" s="244" t="n"/>
      <c r="S3945" s="223" t="n"/>
      <c r="T3945" s="244" t="n"/>
      <c r="U3945" s="246" t="n"/>
      <c r="V3945" s="244" t="n"/>
      <c r="W3945" s="244" t="n"/>
      <c r="X3945" s="244" t="n"/>
      <c r="Y3945" s="269" t="n"/>
      <c r="Z3945" s="270" t="n"/>
      <c r="AA3945" s="241" t="n"/>
      <c r="AB3945" s="244" t="n"/>
    </row>
    <row r="3946" ht="15" customHeight="1" s="283">
      <c r="A3946" s="109" t="n"/>
      <c r="B3946" s="222" t="n"/>
      <c r="C3946" s="244" t="n"/>
      <c r="D3946" s="244" t="n"/>
      <c r="E3946" s="244" t="n"/>
      <c r="F3946" s="244" t="n"/>
      <c r="G3946" s="244" t="n"/>
      <c r="H3946" s="244" t="n"/>
      <c r="I3946" s="267" t="n"/>
      <c r="J3946" s="268" t="n"/>
      <c r="K3946" s="244" t="n"/>
      <c r="L3946" s="244" t="n"/>
      <c r="M3946" s="259" t="n"/>
      <c r="N3946" s="244" t="n"/>
      <c r="O3946" s="244" t="n"/>
      <c r="P3946" s="244" t="n"/>
      <c r="Q3946" s="244" t="n"/>
      <c r="R3946" s="244" t="n"/>
      <c r="S3946" s="223" t="n"/>
      <c r="T3946" s="244" t="n"/>
      <c r="U3946" s="246" t="n"/>
      <c r="V3946" s="244" t="n"/>
      <c r="W3946" s="244" t="n"/>
      <c r="X3946" s="244" t="n"/>
      <c r="Y3946" s="269" t="n"/>
      <c r="Z3946" s="270" t="n"/>
      <c r="AA3946" s="241" t="n"/>
      <c r="AB3946" s="244" t="n"/>
    </row>
    <row r="3947" ht="15" customHeight="1" s="283">
      <c r="A3947" s="109" t="n"/>
      <c r="B3947" s="222" t="n"/>
      <c r="C3947" s="244" t="n"/>
      <c r="D3947" s="244" t="n"/>
      <c r="E3947" s="244" t="n"/>
      <c r="F3947" s="244" t="n"/>
      <c r="G3947" s="244" t="n"/>
      <c r="H3947" s="244" t="n"/>
      <c r="I3947" s="267" t="n"/>
      <c r="J3947" s="268" t="n"/>
      <c r="K3947" s="244" t="n"/>
      <c r="L3947" s="244" t="n"/>
      <c r="M3947" s="259" t="n"/>
      <c r="N3947" s="244" t="n"/>
      <c r="O3947" s="244" t="n"/>
      <c r="P3947" s="244" t="n"/>
      <c r="Q3947" s="244" t="n"/>
      <c r="R3947" s="244" t="n"/>
      <c r="S3947" s="223" t="n"/>
      <c r="T3947" s="244" t="n"/>
      <c r="U3947" s="246" t="n"/>
      <c r="V3947" s="244" t="n"/>
      <c r="W3947" s="244" t="n"/>
      <c r="X3947" s="244" t="n"/>
      <c r="Y3947" s="269" t="n"/>
      <c r="Z3947" s="270" t="n"/>
      <c r="AA3947" s="241" t="n"/>
      <c r="AB3947" s="244" t="n"/>
    </row>
    <row r="3948" ht="15" customHeight="1" s="283">
      <c r="A3948" s="109" t="n"/>
      <c r="B3948" s="222" t="n"/>
      <c r="C3948" s="244" t="n"/>
      <c r="D3948" s="244" t="n"/>
      <c r="E3948" s="244" t="n"/>
      <c r="F3948" s="244" t="n"/>
      <c r="G3948" s="244" t="n"/>
      <c r="H3948" s="244" t="n"/>
      <c r="I3948" s="267" t="n"/>
      <c r="J3948" s="268" t="n"/>
      <c r="K3948" s="244" t="n"/>
      <c r="L3948" s="244" t="n"/>
      <c r="M3948" s="259" t="n"/>
      <c r="N3948" s="244" t="n"/>
      <c r="O3948" s="244" t="n"/>
      <c r="P3948" s="244" t="n"/>
      <c r="Q3948" s="244" t="n"/>
      <c r="R3948" s="244" t="n"/>
      <c r="S3948" s="223" t="n"/>
      <c r="T3948" s="244" t="n"/>
      <c r="U3948" s="246" t="n"/>
      <c r="V3948" s="244" t="n"/>
      <c r="W3948" s="244" t="n"/>
      <c r="X3948" s="244" t="n"/>
      <c r="Y3948" s="269" t="n"/>
      <c r="Z3948" s="270" t="n"/>
      <c r="AA3948" s="241" t="n"/>
      <c r="AB3948" s="244" t="n"/>
    </row>
    <row r="3949" ht="15" customHeight="1" s="283">
      <c r="A3949" s="109" t="n"/>
      <c r="B3949" s="222" t="n"/>
      <c r="C3949" s="244" t="n"/>
      <c r="D3949" s="244" t="n"/>
      <c r="E3949" s="244" t="n"/>
      <c r="F3949" s="244" t="n"/>
      <c r="G3949" s="244" t="n"/>
      <c r="H3949" s="244" t="n"/>
      <c r="I3949" s="267" t="n"/>
      <c r="J3949" s="268" t="n"/>
      <c r="K3949" s="244" t="n"/>
      <c r="L3949" s="244" t="n"/>
      <c r="M3949" s="259" t="n"/>
      <c r="N3949" s="244" t="n"/>
      <c r="O3949" s="244" t="n"/>
      <c r="P3949" s="244" t="n"/>
      <c r="Q3949" s="244" t="n"/>
      <c r="R3949" s="244" t="n"/>
      <c r="S3949" s="223" t="n"/>
      <c r="T3949" s="244" t="n"/>
      <c r="U3949" s="246" t="n"/>
      <c r="V3949" s="244" t="n"/>
      <c r="W3949" s="244" t="n"/>
      <c r="X3949" s="244" t="n"/>
      <c r="Y3949" s="269" t="n"/>
      <c r="Z3949" s="270" t="n"/>
      <c r="AA3949" s="241" t="n"/>
      <c r="AB3949" s="244" t="n"/>
    </row>
    <row r="3950" ht="15" customHeight="1" s="283">
      <c r="A3950" s="109" t="n"/>
      <c r="B3950" s="222" t="n"/>
      <c r="C3950" s="244" t="n"/>
      <c r="D3950" s="244" t="n"/>
      <c r="E3950" s="244" t="n"/>
      <c r="F3950" s="244" t="n"/>
      <c r="G3950" s="244" t="n"/>
      <c r="H3950" s="244" t="n"/>
      <c r="I3950" s="267" t="n"/>
      <c r="J3950" s="268" t="n"/>
      <c r="K3950" s="244" t="n"/>
      <c r="L3950" s="244" t="n"/>
      <c r="M3950" s="259" t="n"/>
      <c r="N3950" s="244" t="n"/>
      <c r="O3950" s="244" t="n"/>
      <c r="P3950" s="244" t="n"/>
      <c r="Q3950" s="244" t="n"/>
      <c r="R3950" s="244" t="n"/>
      <c r="S3950" s="223" t="n"/>
      <c r="T3950" s="244" t="n"/>
      <c r="U3950" s="246" t="n"/>
      <c r="V3950" s="244" t="n"/>
      <c r="W3950" s="244" t="n"/>
      <c r="X3950" s="244" t="n"/>
      <c r="Y3950" s="269" t="n"/>
      <c r="Z3950" s="270" t="n"/>
      <c r="AA3950" s="241" t="n"/>
      <c r="AB3950" s="244" t="n"/>
    </row>
    <row r="3951" ht="15" customHeight="1" s="283">
      <c r="A3951" s="109" t="n"/>
      <c r="B3951" s="222" t="n"/>
      <c r="C3951" s="244" t="n"/>
      <c r="D3951" s="244" t="n"/>
      <c r="E3951" s="244" t="n"/>
      <c r="F3951" s="244" t="n"/>
      <c r="G3951" s="244" t="n"/>
      <c r="H3951" s="244" t="n"/>
      <c r="I3951" s="267" t="n"/>
      <c r="J3951" s="268" t="n"/>
      <c r="K3951" s="244" t="n"/>
      <c r="L3951" s="244" t="n"/>
      <c r="M3951" s="259" t="n"/>
      <c r="N3951" s="244" t="n"/>
      <c r="O3951" s="244" t="n"/>
      <c r="P3951" s="244" t="n"/>
      <c r="Q3951" s="244" t="n"/>
      <c r="R3951" s="244" t="n"/>
      <c r="S3951" s="223" t="n"/>
      <c r="T3951" s="244" t="n"/>
      <c r="U3951" s="246" t="n"/>
      <c r="V3951" s="244" t="n"/>
      <c r="W3951" s="244" t="n"/>
      <c r="X3951" s="244" t="n"/>
      <c r="Y3951" s="269" t="n"/>
      <c r="Z3951" s="270" t="n"/>
      <c r="AA3951" s="241" t="n"/>
      <c r="AB3951" s="244" t="n"/>
    </row>
    <row r="3952" ht="15" customHeight="1" s="283">
      <c r="A3952" s="109" t="n"/>
      <c r="B3952" s="222" t="n"/>
      <c r="C3952" s="244" t="n"/>
      <c r="D3952" s="244" t="n"/>
      <c r="E3952" s="244" t="n"/>
      <c r="F3952" s="244" t="n"/>
      <c r="G3952" s="244" t="n"/>
      <c r="H3952" s="244" t="n"/>
      <c r="I3952" s="267" t="n"/>
      <c r="J3952" s="268" t="n"/>
      <c r="K3952" s="244" t="n"/>
      <c r="L3952" s="244" t="n"/>
      <c r="M3952" s="259" t="n"/>
      <c r="N3952" s="244" t="n"/>
      <c r="O3952" s="244" t="n"/>
      <c r="P3952" s="244" t="n"/>
      <c r="Q3952" s="244" t="n"/>
      <c r="R3952" s="244" t="n"/>
      <c r="S3952" s="223" t="n"/>
      <c r="T3952" s="244" t="n"/>
      <c r="U3952" s="246" t="n"/>
      <c r="V3952" s="244" t="n"/>
      <c r="W3952" s="244" t="n"/>
      <c r="X3952" s="244" t="n"/>
      <c r="Y3952" s="269" t="n"/>
      <c r="Z3952" s="270" t="n"/>
      <c r="AA3952" s="241" t="n"/>
      <c r="AB3952" s="244" t="n"/>
    </row>
    <row r="3953" ht="15" customHeight="1" s="283">
      <c r="A3953" s="109" t="n"/>
      <c r="B3953" s="222" t="n"/>
      <c r="C3953" s="244" t="n"/>
      <c r="D3953" s="244" t="n"/>
      <c r="E3953" s="244" t="n"/>
      <c r="F3953" s="244" t="n"/>
      <c r="G3953" s="244" t="n"/>
      <c r="H3953" s="244" t="n"/>
      <c r="I3953" s="267" t="n"/>
      <c r="J3953" s="268" t="n"/>
      <c r="K3953" s="244" t="n"/>
      <c r="L3953" s="244" t="n"/>
      <c r="M3953" s="259" t="n"/>
      <c r="N3953" s="244" t="n"/>
      <c r="O3953" s="244" t="n"/>
      <c r="P3953" s="244" t="n"/>
      <c r="Q3953" s="244" t="n"/>
      <c r="R3953" s="244" t="n"/>
      <c r="S3953" s="223" t="n"/>
      <c r="T3953" s="244" t="n"/>
      <c r="U3953" s="246" t="n"/>
      <c r="V3953" s="244" t="n"/>
      <c r="W3953" s="244" t="n"/>
      <c r="X3953" s="244" t="n"/>
      <c r="Y3953" s="269" t="n"/>
      <c r="Z3953" s="270" t="n"/>
      <c r="AA3953" s="241" t="n"/>
      <c r="AB3953" s="244" t="n"/>
    </row>
    <row r="3954" ht="15" customHeight="1" s="283">
      <c r="A3954" s="109" t="n"/>
      <c r="B3954" s="222" t="n"/>
      <c r="C3954" s="244" t="n"/>
      <c r="D3954" s="244" t="n"/>
      <c r="E3954" s="244" t="n"/>
      <c r="F3954" s="244" t="n"/>
      <c r="G3954" s="244" t="n"/>
      <c r="H3954" s="244" t="n"/>
      <c r="I3954" s="267" t="n"/>
      <c r="J3954" s="268" t="n"/>
      <c r="K3954" s="244" t="n"/>
      <c r="L3954" s="244" t="n"/>
      <c r="M3954" s="259" t="n"/>
      <c r="N3954" s="244" t="n"/>
      <c r="O3954" s="244" t="n"/>
      <c r="P3954" s="244" t="n"/>
      <c r="Q3954" s="244" t="n"/>
      <c r="R3954" s="244" t="n"/>
      <c r="S3954" s="223" t="n"/>
      <c r="T3954" s="244" t="n"/>
      <c r="U3954" s="246" t="n"/>
      <c r="V3954" s="244" t="n"/>
      <c r="W3954" s="244" t="n"/>
      <c r="X3954" s="244" t="n"/>
      <c r="Y3954" s="269" t="n"/>
      <c r="Z3954" s="270" t="n"/>
      <c r="AA3954" s="241" t="n"/>
      <c r="AB3954" s="244" t="n"/>
    </row>
    <row r="3955" ht="15" customHeight="1" s="283">
      <c r="A3955" s="109" t="n"/>
      <c r="B3955" s="222" t="n"/>
      <c r="C3955" s="244" t="n"/>
      <c r="D3955" s="244" t="n"/>
      <c r="E3955" s="244" t="n"/>
      <c r="F3955" s="244" t="n"/>
      <c r="G3955" s="244" t="n"/>
      <c r="H3955" s="244" t="n"/>
      <c r="I3955" s="267" t="n"/>
      <c r="J3955" s="268" t="n"/>
      <c r="K3955" s="244" t="n"/>
      <c r="L3955" s="244" t="n"/>
      <c r="M3955" s="259" t="n"/>
      <c r="N3955" s="244" t="n"/>
      <c r="O3955" s="244" t="n"/>
      <c r="P3955" s="244" t="n"/>
      <c r="Q3955" s="244" t="n"/>
      <c r="R3955" s="244" t="n"/>
      <c r="S3955" s="223" t="n"/>
      <c r="T3955" s="244" t="n"/>
      <c r="U3955" s="246" t="n"/>
      <c r="V3955" s="244" t="n"/>
      <c r="W3955" s="244" t="n"/>
      <c r="X3955" s="244" t="n"/>
      <c r="Y3955" s="269" t="n"/>
      <c r="Z3955" s="270" t="n"/>
      <c r="AA3955" s="241" t="n"/>
      <c r="AB3955" s="244" t="n"/>
    </row>
    <row r="3956" ht="15" customHeight="1" s="283">
      <c r="A3956" s="109" t="n"/>
      <c r="B3956" s="222" t="n"/>
      <c r="C3956" s="244" t="n"/>
      <c r="D3956" s="244" t="n"/>
      <c r="E3956" s="244" t="n"/>
      <c r="F3956" s="244" t="n"/>
      <c r="G3956" s="244" t="n"/>
      <c r="H3956" s="244" t="n"/>
      <c r="I3956" s="267" t="n"/>
      <c r="J3956" s="268" t="n"/>
      <c r="K3956" s="244" t="n"/>
      <c r="L3956" s="244" t="n"/>
      <c r="M3956" s="259" t="n"/>
      <c r="N3956" s="244" t="n"/>
      <c r="O3956" s="244" t="n"/>
      <c r="P3956" s="244" t="n"/>
      <c r="Q3956" s="244" t="n"/>
      <c r="R3956" s="244" t="n"/>
      <c r="S3956" s="223" t="n"/>
      <c r="T3956" s="244" t="n"/>
      <c r="U3956" s="246" t="n"/>
      <c r="V3956" s="244" t="n"/>
      <c r="W3956" s="244" t="n"/>
      <c r="X3956" s="244" t="n"/>
      <c r="Y3956" s="269" t="n"/>
      <c r="Z3956" s="270" t="n"/>
      <c r="AA3956" s="241" t="n"/>
      <c r="AB3956" s="244" t="n"/>
    </row>
    <row r="3957" ht="15" customHeight="1" s="283">
      <c r="A3957" s="109" t="n"/>
      <c r="B3957" s="222" t="n"/>
      <c r="C3957" s="244" t="n"/>
      <c r="D3957" s="244" t="n"/>
      <c r="E3957" s="244" t="n"/>
      <c r="F3957" s="244" t="n"/>
      <c r="G3957" s="244" t="n"/>
      <c r="H3957" s="244" t="n"/>
      <c r="I3957" s="267" t="n"/>
      <c r="J3957" s="268" t="n"/>
      <c r="K3957" s="244" t="n"/>
      <c r="L3957" s="244" t="n"/>
      <c r="M3957" s="259" t="n"/>
      <c r="N3957" s="244" t="n"/>
      <c r="O3957" s="244" t="n"/>
      <c r="P3957" s="244" t="n"/>
      <c r="Q3957" s="244" t="n"/>
      <c r="R3957" s="244" t="n"/>
      <c r="S3957" s="223" t="n"/>
      <c r="T3957" s="244" t="n"/>
      <c r="U3957" s="246" t="n"/>
      <c r="V3957" s="244" t="n"/>
      <c r="W3957" s="244" t="n"/>
      <c r="X3957" s="244" t="n"/>
      <c r="Y3957" s="269" t="n"/>
      <c r="Z3957" s="270" t="n"/>
      <c r="AA3957" s="241" t="n"/>
      <c r="AB3957" s="244" t="n"/>
    </row>
    <row r="3958" ht="15" customHeight="1" s="283">
      <c r="A3958" s="109" t="n"/>
      <c r="B3958" s="222" t="n"/>
      <c r="C3958" s="244" t="n"/>
      <c r="D3958" s="244" t="n"/>
      <c r="E3958" s="244" t="n"/>
      <c r="F3958" s="244" t="n"/>
      <c r="G3958" s="244" t="n"/>
      <c r="H3958" s="244" t="n"/>
      <c r="I3958" s="267" t="n"/>
      <c r="J3958" s="268" t="n"/>
      <c r="K3958" s="244" t="n"/>
      <c r="L3958" s="244" t="n"/>
      <c r="M3958" s="259" t="n"/>
      <c r="N3958" s="244" t="n"/>
      <c r="O3958" s="244" t="n"/>
      <c r="P3958" s="244" t="n"/>
      <c r="Q3958" s="244" t="n"/>
      <c r="R3958" s="244" t="n"/>
      <c r="S3958" s="223" t="n"/>
      <c r="T3958" s="244" t="n"/>
      <c r="U3958" s="246" t="n"/>
      <c r="V3958" s="244" t="n"/>
      <c r="W3958" s="244" t="n"/>
      <c r="X3958" s="244" t="n"/>
      <c r="Y3958" s="269" t="n"/>
      <c r="Z3958" s="270" t="n"/>
      <c r="AA3958" s="241" t="n"/>
      <c r="AB3958" s="244" t="n"/>
    </row>
    <row r="3959" ht="15" customHeight="1" s="283">
      <c r="A3959" s="109" t="n"/>
      <c r="B3959" s="222" t="n"/>
      <c r="C3959" s="244" t="n"/>
      <c r="D3959" s="244" t="n"/>
      <c r="E3959" s="244" t="n"/>
      <c r="F3959" s="244" t="n"/>
      <c r="G3959" s="244" t="n"/>
      <c r="H3959" s="244" t="n"/>
      <c r="I3959" s="267" t="n"/>
      <c r="J3959" s="268" t="n"/>
      <c r="K3959" s="244" t="n"/>
      <c r="L3959" s="244" t="n"/>
      <c r="M3959" s="259" t="n"/>
      <c r="N3959" s="244" t="n"/>
      <c r="O3959" s="244" t="n"/>
      <c r="P3959" s="244" t="n"/>
      <c r="Q3959" s="244" t="n"/>
      <c r="R3959" s="244" t="n"/>
      <c r="S3959" s="223" t="n"/>
      <c r="T3959" s="244" t="n"/>
      <c r="U3959" s="246" t="n"/>
      <c r="V3959" s="244" t="n"/>
      <c r="W3959" s="244" t="n"/>
      <c r="X3959" s="244" t="n"/>
      <c r="Y3959" s="269" t="n"/>
      <c r="Z3959" s="270" t="n"/>
      <c r="AA3959" s="241" t="n"/>
      <c r="AB3959" s="244" t="n"/>
    </row>
    <row r="3960" ht="15" customHeight="1" s="283">
      <c r="A3960" s="109" t="n"/>
      <c r="B3960" s="222" t="n"/>
      <c r="C3960" s="244" t="n"/>
      <c r="D3960" s="244" t="n"/>
      <c r="E3960" s="244" t="n"/>
      <c r="F3960" s="244" t="n"/>
      <c r="G3960" s="244" t="n"/>
      <c r="H3960" s="244" t="n"/>
      <c r="I3960" s="267" t="n"/>
      <c r="J3960" s="268" t="n"/>
      <c r="K3960" s="244" t="n"/>
      <c r="L3960" s="244" t="n"/>
      <c r="M3960" s="259" t="n"/>
      <c r="N3960" s="244" t="n"/>
      <c r="O3960" s="244" t="n"/>
      <c r="P3960" s="244" t="n"/>
      <c r="Q3960" s="244" t="n"/>
      <c r="R3960" s="244" t="n"/>
      <c r="S3960" s="223" t="n"/>
      <c r="T3960" s="244" t="n"/>
      <c r="U3960" s="246" t="n"/>
      <c r="V3960" s="244" t="n"/>
      <c r="W3960" s="244" t="n"/>
      <c r="X3960" s="244" t="n"/>
      <c r="Y3960" s="269" t="n"/>
      <c r="Z3960" s="270" t="n"/>
      <c r="AA3960" s="241" t="n"/>
      <c r="AB3960" s="244" t="n"/>
    </row>
    <row r="3961" ht="15" customHeight="1" s="283">
      <c r="A3961" s="109" t="n"/>
      <c r="B3961" s="222" t="n"/>
      <c r="C3961" s="244" t="n"/>
      <c r="D3961" s="244" t="n"/>
      <c r="E3961" s="244" t="n"/>
      <c r="F3961" s="244" t="n"/>
      <c r="G3961" s="244" t="n"/>
      <c r="H3961" s="244" t="n"/>
      <c r="I3961" s="267" t="n"/>
      <c r="J3961" s="268" t="n"/>
      <c r="K3961" s="244" t="n"/>
      <c r="L3961" s="244" t="n"/>
      <c r="M3961" s="259" t="n"/>
      <c r="N3961" s="244" t="n"/>
      <c r="O3961" s="244" t="n"/>
      <c r="P3961" s="244" t="n"/>
      <c r="Q3961" s="244" t="n"/>
      <c r="R3961" s="244" t="n"/>
      <c r="S3961" s="223" t="n"/>
      <c r="T3961" s="244" t="n"/>
      <c r="U3961" s="246" t="n"/>
      <c r="V3961" s="244" t="n"/>
      <c r="W3961" s="244" t="n"/>
      <c r="X3961" s="244" t="n"/>
      <c r="Y3961" s="269" t="n"/>
      <c r="Z3961" s="270" t="n"/>
      <c r="AA3961" s="241" t="n"/>
      <c r="AB3961" s="244" t="n"/>
    </row>
    <row r="3962" ht="15" customHeight="1" s="283">
      <c r="A3962" s="109" t="n"/>
      <c r="B3962" s="222" t="n"/>
      <c r="C3962" s="244" t="n"/>
      <c r="D3962" s="244" t="n"/>
      <c r="E3962" s="244" t="n"/>
      <c r="F3962" s="244" t="n"/>
      <c r="G3962" s="244" t="n"/>
      <c r="H3962" s="244" t="n"/>
      <c r="I3962" s="267" t="n"/>
      <c r="J3962" s="268" t="n"/>
      <c r="K3962" s="244" t="n"/>
      <c r="L3962" s="244" t="n"/>
      <c r="M3962" s="259" t="n"/>
      <c r="N3962" s="244" t="n"/>
      <c r="O3962" s="244" t="n"/>
      <c r="P3962" s="244" t="n"/>
      <c r="Q3962" s="244" t="n"/>
      <c r="R3962" s="244" t="n"/>
      <c r="S3962" s="223" t="n"/>
      <c r="T3962" s="244" t="n"/>
      <c r="U3962" s="246" t="n"/>
      <c r="V3962" s="244" t="n"/>
      <c r="W3962" s="244" t="n"/>
      <c r="X3962" s="244" t="n"/>
      <c r="Y3962" s="269" t="n"/>
      <c r="Z3962" s="270" t="n"/>
      <c r="AA3962" s="241" t="n"/>
      <c r="AB3962" s="244" t="n"/>
    </row>
    <row r="3963" ht="15" customHeight="1" s="283">
      <c r="A3963" s="109" t="n"/>
      <c r="B3963" s="222" t="n"/>
      <c r="C3963" s="244" t="n"/>
      <c r="D3963" s="244" t="n"/>
      <c r="E3963" s="244" t="n"/>
      <c r="F3963" s="244" t="n"/>
      <c r="G3963" s="244" t="n"/>
      <c r="H3963" s="244" t="n"/>
      <c r="I3963" s="267" t="n"/>
      <c r="J3963" s="268" t="n"/>
      <c r="K3963" s="244" t="n"/>
      <c r="L3963" s="244" t="n"/>
      <c r="M3963" s="259" t="n"/>
      <c r="N3963" s="244" t="n"/>
      <c r="O3963" s="244" t="n"/>
      <c r="P3963" s="244" t="n"/>
      <c r="Q3963" s="244" t="n"/>
      <c r="R3963" s="244" t="n"/>
      <c r="S3963" s="223" t="n"/>
      <c r="T3963" s="244" t="n"/>
      <c r="U3963" s="246" t="n"/>
      <c r="V3963" s="244" t="n"/>
      <c r="W3963" s="244" t="n"/>
      <c r="X3963" s="244" t="n"/>
      <c r="Y3963" s="269" t="n"/>
      <c r="Z3963" s="270" t="n"/>
      <c r="AA3963" s="241" t="n"/>
      <c r="AB3963" s="244" t="n"/>
    </row>
    <row r="3964" ht="15" customHeight="1" s="283">
      <c r="A3964" s="109" t="n"/>
      <c r="B3964" s="222" t="n"/>
      <c r="C3964" s="244" t="n"/>
      <c r="D3964" s="244" t="n"/>
      <c r="E3964" s="244" t="n"/>
      <c r="F3964" s="244" t="n"/>
      <c r="G3964" s="244" t="n"/>
      <c r="H3964" s="244" t="n"/>
      <c r="I3964" s="267" t="n"/>
      <c r="J3964" s="268" t="n"/>
      <c r="K3964" s="244" t="n"/>
      <c r="L3964" s="244" t="n"/>
      <c r="M3964" s="259" t="n"/>
      <c r="N3964" s="244" t="n"/>
      <c r="O3964" s="244" t="n"/>
      <c r="P3964" s="244" t="n"/>
      <c r="Q3964" s="244" t="n"/>
      <c r="R3964" s="244" t="n"/>
      <c r="S3964" s="223" t="n"/>
      <c r="T3964" s="244" t="n"/>
      <c r="U3964" s="246" t="n"/>
      <c r="V3964" s="244" t="n"/>
      <c r="W3964" s="244" t="n"/>
      <c r="X3964" s="244" t="n"/>
      <c r="Y3964" s="269" t="n"/>
      <c r="Z3964" s="270" t="n"/>
      <c r="AA3964" s="241" t="n"/>
      <c r="AB3964" s="244" t="n"/>
    </row>
    <row r="3965" ht="15" customHeight="1" s="283">
      <c r="A3965" s="109" t="n"/>
      <c r="B3965" s="222" t="n"/>
      <c r="C3965" s="244" t="n"/>
      <c r="D3965" s="244" t="n"/>
      <c r="E3965" s="244" t="n"/>
      <c r="F3965" s="244" t="n"/>
      <c r="G3965" s="244" t="n"/>
      <c r="H3965" s="244" t="n"/>
      <c r="I3965" s="267" t="n"/>
      <c r="J3965" s="268" t="n"/>
      <c r="K3965" s="244" t="n"/>
      <c r="L3965" s="244" t="n"/>
      <c r="M3965" s="259" t="n"/>
      <c r="N3965" s="244" t="n"/>
      <c r="O3965" s="244" t="n"/>
      <c r="P3965" s="244" t="n"/>
      <c r="Q3965" s="244" t="n"/>
      <c r="R3965" s="244" t="n"/>
      <c r="S3965" s="223" t="n"/>
      <c r="T3965" s="244" t="n"/>
      <c r="U3965" s="246" t="n"/>
      <c r="V3965" s="244" t="n"/>
      <c r="W3965" s="244" t="n"/>
      <c r="X3965" s="244" t="n"/>
      <c r="Y3965" s="269" t="n"/>
      <c r="Z3965" s="270" t="n"/>
      <c r="AA3965" s="241" t="n"/>
      <c r="AB3965" s="244" t="n"/>
    </row>
    <row r="3966" ht="15" customHeight="1" s="283">
      <c r="A3966" s="109" t="n"/>
      <c r="B3966" s="222" t="n"/>
      <c r="C3966" s="244" t="n"/>
      <c r="D3966" s="244" t="n"/>
      <c r="E3966" s="244" t="n"/>
      <c r="F3966" s="244" t="n"/>
      <c r="G3966" s="244" t="n"/>
      <c r="H3966" s="244" t="n"/>
      <c r="I3966" s="267" t="n"/>
      <c r="J3966" s="268" t="n"/>
      <c r="K3966" s="244" t="n"/>
      <c r="L3966" s="244" t="n"/>
      <c r="M3966" s="259" t="n"/>
      <c r="N3966" s="244" t="n"/>
      <c r="O3966" s="244" t="n"/>
      <c r="P3966" s="244" t="n"/>
      <c r="Q3966" s="244" t="n"/>
      <c r="R3966" s="244" t="n"/>
      <c r="S3966" s="223" t="n"/>
      <c r="T3966" s="244" t="n"/>
      <c r="U3966" s="246" t="n"/>
      <c r="V3966" s="244" t="n"/>
      <c r="W3966" s="244" t="n"/>
      <c r="X3966" s="244" t="n"/>
      <c r="Y3966" s="269" t="n"/>
      <c r="Z3966" s="270" t="n"/>
      <c r="AA3966" s="241" t="n"/>
      <c r="AB3966" s="244" t="n"/>
    </row>
    <row r="3967" ht="15" customHeight="1" s="283">
      <c r="A3967" s="109" t="n"/>
      <c r="B3967" s="222" t="n"/>
      <c r="C3967" s="244" t="n"/>
      <c r="D3967" s="244" t="n"/>
      <c r="E3967" s="244" t="n"/>
      <c r="F3967" s="244" t="n"/>
      <c r="G3967" s="244" t="n"/>
      <c r="H3967" s="244" t="n"/>
      <c r="I3967" s="267" t="n"/>
      <c r="J3967" s="268" t="n"/>
      <c r="K3967" s="244" t="n"/>
      <c r="L3967" s="244" t="n"/>
      <c r="M3967" s="259" t="n"/>
      <c r="N3967" s="244" t="n"/>
      <c r="O3967" s="244" t="n"/>
      <c r="P3967" s="244" t="n"/>
      <c r="Q3967" s="244" t="n"/>
      <c r="R3967" s="244" t="n"/>
      <c r="S3967" s="223" t="n"/>
      <c r="T3967" s="244" t="n"/>
      <c r="U3967" s="246" t="n"/>
      <c r="V3967" s="244" t="n"/>
      <c r="W3967" s="244" t="n"/>
      <c r="X3967" s="244" t="n"/>
      <c r="Y3967" s="269" t="n"/>
      <c r="Z3967" s="270" t="n"/>
      <c r="AA3967" s="241" t="n"/>
      <c r="AB3967" s="244" t="n"/>
    </row>
    <row r="3968" ht="15" customHeight="1" s="283">
      <c r="A3968" s="109" t="n"/>
      <c r="B3968" s="222" t="n"/>
      <c r="C3968" s="244" t="n"/>
      <c r="D3968" s="244" t="n"/>
      <c r="E3968" s="244" t="n"/>
      <c r="F3968" s="244" t="n"/>
      <c r="G3968" s="244" t="n"/>
      <c r="H3968" s="244" t="n"/>
      <c r="I3968" s="267" t="n"/>
      <c r="J3968" s="268" t="n"/>
      <c r="K3968" s="244" t="n"/>
      <c r="L3968" s="244" t="n"/>
      <c r="M3968" s="259" t="n"/>
      <c r="N3968" s="244" t="n"/>
      <c r="O3968" s="244" t="n"/>
      <c r="P3968" s="244" t="n"/>
      <c r="Q3968" s="244" t="n"/>
      <c r="R3968" s="244" t="n"/>
      <c r="S3968" s="223" t="n"/>
      <c r="T3968" s="244" t="n"/>
      <c r="U3968" s="246" t="n"/>
      <c r="V3968" s="244" t="n"/>
      <c r="W3968" s="244" t="n"/>
      <c r="X3968" s="244" t="n"/>
      <c r="Y3968" s="269" t="n"/>
      <c r="Z3968" s="270" t="n"/>
      <c r="AA3968" s="241" t="n"/>
      <c r="AB3968" s="244" t="n"/>
    </row>
    <row r="3969" ht="15" customHeight="1" s="283">
      <c r="A3969" s="109" t="n"/>
      <c r="B3969" s="222" t="n"/>
      <c r="C3969" s="244" t="n"/>
      <c r="D3969" s="244" t="n"/>
      <c r="E3969" s="244" t="n"/>
      <c r="F3969" s="244" t="n"/>
      <c r="G3969" s="244" t="n"/>
      <c r="H3969" s="244" t="n"/>
      <c r="I3969" s="267" t="n"/>
      <c r="J3969" s="268" t="n"/>
      <c r="K3969" s="244" t="n"/>
      <c r="L3969" s="244" t="n"/>
      <c r="M3969" s="259" t="n"/>
      <c r="N3969" s="244" t="n"/>
      <c r="O3969" s="244" t="n"/>
      <c r="P3969" s="244" t="n"/>
      <c r="Q3969" s="244" t="n"/>
      <c r="R3969" s="244" t="n"/>
      <c r="S3969" s="223" t="n"/>
      <c r="T3969" s="244" t="n"/>
      <c r="U3969" s="246" t="n"/>
      <c r="V3969" s="244" t="n"/>
      <c r="W3969" s="244" t="n"/>
      <c r="X3969" s="244" t="n"/>
      <c r="Y3969" s="269" t="n"/>
      <c r="Z3969" s="270" t="n"/>
      <c r="AA3969" s="241" t="n"/>
      <c r="AB3969" s="244" t="n"/>
    </row>
    <row r="3970" ht="15" customHeight="1" s="283">
      <c r="A3970" s="109" t="n"/>
      <c r="B3970" s="222" t="n"/>
      <c r="C3970" s="244" t="n"/>
      <c r="D3970" s="244" t="n"/>
      <c r="E3970" s="244" t="n"/>
      <c r="F3970" s="244" t="n"/>
      <c r="G3970" s="244" t="n"/>
      <c r="H3970" s="244" t="n"/>
      <c r="I3970" s="267" t="n"/>
      <c r="J3970" s="268" t="n"/>
      <c r="K3970" s="244" t="n"/>
      <c r="L3970" s="244" t="n"/>
      <c r="M3970" s="259" t="n"/>
      <c r="N3970" s="244" t="n"/>
      <c r="O3970" s="244" t="n"/>
      <c r="P3970" s="244" t="n"/>
      <c r="Q3970" s="244" t="n"/>
      <c r="R3970" s="244" t="n"/>
      <c r="S3970" s="223" t="n"/>
      <c r="T3970" s="244" t="n"/>
      <c r="U3970" s="246" t="n"/>
      <c r="V3970" s="244" t="n"/>
      <c r="W3970" s="244" t="n"/>
      <c r="X3970" s="244" t="n"/>
      <c r="Y3970" s="269" t="n"/>
      <c r="Z3970" s="270" t="n"/>
      <c r="AA3970" s="241" t="n"/>
      <c r="AB3970" s="244" t="n"/>
    </row>
    <row r="3971" ht="15" customHeight="1" s="283">
      <c r="A3971" s="109" t="n"/>
      <c r="B3971" s="222" t="n"/>
      <c r="C3971" s="244" t="n"/>
      <c r="D3971" s="244" t="n"/>
      <c r="E3971" s="244" t="n"/>
      <c r="F3971" s="244" t="n"/>
      <c r="G3971" s="244" t="n"/>
      <c r="H3971" s="244" t="n"/>
      <c r="I3971" s="267" t="n"/>
      <c r="J3971" s="268" t="n"/>
      <c r="K3971" s="244" t="n"/>
      <c r="L3971" s="244" t="n"/>
      <c r="M3971" s="259" t="n"/>
      <c r="N3971" s="244" t="n"/>
      <c r="O3971" s="244" t="n"/>
      <c r="P3971" s="244" t="n"/>
      <c r="Q3971" s="244" t="n"/>
      <c r="R3971" s="244" t="n"/>
      <c r="S3971" s="223" t="n"/>
      <c r="T3971" s="244" t="n"/>
      <c r="U3971" s="246" t="n"/>
      <c r="V3971" s="244" t="n"/>
      <c r="W3971" s="244" t="n"/>
      <c r="X3971" s="244" t="n"/>
      <c r="Y3971" s="269" t="n"/>
      <c r="Z3971" s="270" t="n"/>
      <c r="AA3971" s="241" t="n"/>
      <c r="AB3971" s="244" t="n"/>
    </row>
    <row r="3972" ht="15" customHeight="1" s="283">
      <c r="A3972" s="109" t="n"/>
      <c r="B3972" s="222" t="n"/>
      <c r="C3972" s="244" t="n"/>
      <c r="D3972" s="244" t="n"/>
      <c r="E3972" s="244" t="n"/>
      <c r="F3972" s="244" t="n"/>
      <c r="G3972" s="244" t="n"/>
      <c r="H3972" s="244" t="n"/>
      <c r="I3972" s="267" t="n"/>
      <c r="J3972" s="268" t="n"/>
      <c r="K3972" s="244" t="n"/>
      <c r="L3972" s="244" t="n"/>
      <c r="M3972" s="259" t="n"/>
      <c r="N3972" s="244" t="n"/>
      <c r="O3972" s="244" t="n"/>
      <c r="P3972" s="244" t="n"/>
      <c r="Q3972" s="244" t="n"/>
      <c r="R3972" s="244" t="n"/>
      <c r="S3972" s="223" t="n"/>
      <c r="T3972" s="244" t="n"/>
      <c r="U3972" s="246" t="n"/>
      <c r="V3972" s="244" t="n"/>
      <c r="W3972" s="244" t="n"/>
      <c r="X3972" s="244" t="n"/>
      <c r="Y3972" s="269" t="n"/>
      <c r="Z3972" s="270" t="n"/>
      <c r="AA3972" s="241" t="n"/>
      <c r="AB3972" s="244" t="n"/>
    </row>
    <row r="3973" ht="15" customHeight="1" s="283">
      <c r="A3973" s="109" t="n"/>
      <c r="B3973" s="222" t="n"/>
      <c r="C3973" s="244" t="n"/>
      <c r="D3973" s="244" t="n"/>
      <c r="E3973" s="244" t="n"/>
      <c r="F3973" s="244" t="n"/>
      <c r="G3973" s="244" t="n"/>
      <c r="H3973" s="244" t="n"/>
      <c r="I3973" s="267" t="n"/>
      <c r="J3973" s="268" t="n"/>
      <c r="K3973" s="244" t="n"/>
      <c r="L3973" s="244" t="n"/>
      <c r="M3973" s="259" t="n"/>
      <c r="N3973" s="244" t="n"/>
      <c r="O3973" s="244" t="n"/>
      <c r="P3973" s="244" t="n"/>
      <c r="Q3973" s="244" t="n"/>
      <c r="R3973" s="244" t="n"/>
      <c r="S3973" s="223" t="n"/>
      <c r="T3973" s="244" t="n"/>
      <c r="U3973" s="246" t="n"/>
      <c r="V3973" s="244" t="n"/>
      <c r="W3973" s="244" t="n"/>
      <c r="X3973" s="244" t="n"/>
      <c r="Y3973" s="269" t="n"/>
      <c r="Z3973" s="270" t="n"/>
      <c r="AA3973" s="241" t="n"/>
      <c r="AB3973" s="244" t="n"/>
    </row>
    <row r="3974" ht="15" customHeight="1" s="283">
      <c r="A3974" s="109" t="n"/>
      <c r="B3974" s="222" t="n"/>
      <c r="C3974" s="244" t="n"/>
      <c r="D3974" s="244" t="n"/>
      <c r="E3974" s="244" t="n"/>
      <c r="F3974" s="244" t="n"/>
      <c r="G3974" s="244" t="n"/>
      <c r="H3974" s="244" t="n"/>
      <c r="I3974" s="267" t="n"/>
      <c r="J3974" s="268" t="n"/>
      <c r="K3974" s="244" t="n"/>
      <c r="L3974" s="244" t="n"/>
      <c r="M3974" s="259" t="n"/>
      <c r="N3974" s="244" t="n"/>
      <c r="O3974" s="244" t="n"/>
      <c r="P3974" s="244" t="n"/>
      <c r="Q3974" s="244" t="n"/>
      <c r="R3974" s="244" t="n"/>
      <c r="S3974" s="223" t="n"/>
      <c r="T3974" s="244" t="n"/>
      <c r="U3974" s="246" t="n"/>
      <c r="V3974" s="244" t="n"/>
      <c r="W3974" s="244" t="n"/>
      <c r="X3974" s="244" t="n"/>
      <c r="Y3974" s="269" t="n"/>
      <c r="Z3974" s="270" t="n"/>
      <c r="AA3974" s="241" t="n"/>
      <c r="AB3974" s="244" t="n"/>
    </row>
    <row r="3975" ht="15" customHeight="1" s="283">
      <c r="A3975" s="109" t="n"/>
      <c r="B3975" s="222" t="n"/>
      <c r="C3975" s="244" t="n"/>
      <c r="D3975" s="244" t="n"/>
      <c r="E3975" s="244" t="n"/>
      <c r="F3975" s="244" t="n"/>
      <c r="G3975" s="244" t="n"/>
      <c r="H3975" s="244" t="n"/>
      <c r="I3975" s="267" t="n"/>
      <c r="J3975" s="268" t="n"/>
      <c r="K3975" s="244" t="n"/>
      <c r="L3975" s="244" t="n"/>
      <c r="M3975" s="259" t="n"/>
      <c r="N3975" s="244" t="n"/>
      <c r="O3975" s="244" t="n"/>
      <c r="P3975" s="244" t="n"/>
      <c r="Q3975" s="244" t="n"/>
      <c r="R3975" s="244" t="n"/>
      <c r="S3975" s="223" t="n"/>
      <c r="T3975" s="244" t="n"/>
      <c r="U3975" s="246" t="n"/>
      <c r="V3975" s="244" t="n"/>
      <c r="W3975" s="244" t="n"/>
      <c r="X3975" s="244" t="n"/>
      <c r="Y3975" s="269" t="n"/>
      <c r="Z3975" s="270" t="n"/>
      <c r="AA3975" s="241" t="n"/>
      <c r="AB3975" s="244" t="n"/>
    </row>
    <row r="3976" ht="15" customHeight="1" s="283">
      <c r="A3976" s="109" t="n"/>
      <c r="B3976" s="222" t="n"/>
      <c r="C3976" s="244" t="n"/>
      <c r="D3976" s="244" t="n"/>
      <c r="E3976" s="244" t="n"/>
      <c r="F3976" s="244" t="n"/>
      <c r="G3976" s="244" t="n"/>
      <c r="H3976" s="244" t="n"/>
      <c r="I3976" s="267" t="n"/>
      <c r="J3976" s="268" t="n"/>
      <c r="K3976" s="244" t="n"/>
      <c r="L3976" s="244" t="n"/>
      <c r="M3976" s="259" t="n"/>
      <c r="N3976" s="244" t="n"/>
      <c r="O3976" s="244" t="n"/>
      <c r="P3976" s="244" t="n"/>
      <c r="Q3976" s="244" t="n"/>
      <c r="R3976" s="244" t="n"/>
      <c r="S3976" s="223" t="n"/>
      <c r="T3976" s="244" t="n"/>
      <c r="U3976" s="246" t="n"/>
      <c r="V3976" s="244" t="n"/>
      <c r="W3976" s="244" t="n"/>
      <c r="X3976" s="244" t="n"/>
      <c r="Y3976" s="269" t="n"/>
      <c r="Z3976" s="270" t="n"/>
      <c r="AA3976" s="241" t="n"/>
      <c r="AB3976" s="244" t="n"/>
    </row>
    <row r="3977" ht="15" customHeight="1" s="283">
      <c r="A3977" s="109" t="n"/>
      <c r="B3977" s="222" t="n"/>
      <c r="C3977" s="244" t="n"/>
      <c r="D3977" s="244" t="n"/>
      <c r="E3977" s="244" t="n"/>
      <c r="F3977" s="244" t="n"/>
      <c r="G3977" s="244" t="n"/>
      <c r="H3977" s="244" t="n"/>
      <c r="I3977" s="267" t="n"/>
      <c r="J3977" s="268" t="n"/>
      <c r="K3977" s="244" t="n"/>
      <c r="L3977" s="244" t="n"/>
      <c r="M3977" s="259" t="n"/>
      <c r="N3977" s="244" t="n"/>
      <c r="O3977" s="244" t="n"/>
      <c r="P3977" s="244" t="n"/>
      <c r="Q3977" s="244" t="n"/>
      <c r="R3977" s="244" t="n"/>
      <c r="S3977" s="223" t="n"/>
      <c r="T3977" s="244" t="n"/>
      <c r="U3977" s="246" t="n"/>
      <c r="V3977" s="244" t="n"/>
      <c r="W3977" s="244" t="n"/>
      <c r="X3977" s="244" t="n"/>
      <c r="Y3977" s="269" t="n"/>
      <c r="Z3977" s="270" t="n"/>
      <c r="AA3977" s="241" t="n"/>
      <c r="AB3977" s="244" t="n"/>
    </row>
    <row r="3978" ht="15" customHeight="1" s="283">
      <c r="A3978" s="109" t="n"/>
      <c r="B3978" s="222" t="n"/>
      <c r="C3978" s="244" t="n"/>
      <c r="D3978" s="244" t="n"/>
      <c r="E3978" s="244" t="n"/>
      <c r="F3978" s="244" t="n"/>
      <c r="G3978" s="244" t="n"/>
      <c r="H3978" s="244" t="n"/>
      <c r="I3978" s="267" t="n"/>
      <c r="J3978" s="268" t="n"/>
      <c r="K3978" s="244" t="n"/>
      <c r="L3978" s="244" t="n"/>
      <c r="M3978" s="259" t="n"/>
      <c r="N3978" s="244" t="n"/>
      <c r="O3978" s="244" t="n"/>
      <c r="P3978" s="244" t="n"/>
      <c r="Q3978" s="244" t="n"/>
      <c r="R3978" s="244" t="n"/>
      <c r="S3978" s="223" t="n"/>
      <c r="T3978" s="244" t="n"/>
      <c r="U3978" s="246" t="n"/>
      <c r="V3978" s="244" t="n"/>
      <c r="W3978" s="244" t="n"/>
      <c r="X3978" s="244" t="n"/>
      <c r="Y3978" s="269" t="n"/>
      <c r="Z3978" s="270" t="n"/>
      <c r="AA3978" s="241" t="n"/>
      <c r="AB3978" s="244" t="n"/>
    </row>
    <row r="3979" ht="15" customHeight="1" s="283">
      <c r="A3979" s="109" t="n"/>
      <c r="B3979" s="222" t="n"/>
      <c r="C3979" s="244" t="n"/>
      <c r="D3979" s="244" t="n"/>
      <c r="E3979" s="244" t="n"/>
      <c r="F3979" s="244" t="n"/>
      <c r="G3979" s="244" t="n"/>
      <c r="H3979" s="244" t="n"/>
      <c r="I3979" s="267" t="n"/>
      <c r="J3979" s="268" t="n"/>
      <c r="K3979" s="244" t="n"/>
      <c r="L3979" s="244" t="n"/>
      <c r="M3979" s="259" t="n"/>
      <c r="N3979" s="244" t="n"/>
      <c r="O3979" s="244" t="n"/>
      <c r="P3979" s="244" t="n"/>
      <c r="Q3979" s="244" t="n"/>
      <c r="R3979" s="244" t="n"/>
      <c r="S3979" s="223" t="n"/>
      <c r="T3979" s="244" t="n"/>
      <c r="U3979" s="246" t="n"/>
      <c r="V3979" s="244" t="n"/>
      <c r="W3979" s="244" t="n"/>
      <c r="X3979" s="244" t="n"/>
      <c r="Y3979" s="269" t="n"/>
      <c r="Z3979" s="270" t="n"/>
      <c r="AA3979" s="241" t="n"/>
      <c r="AB3979" s="244" t="n"/>
    </row>
    <row r="3980" ht="15" customHeight="1" s="283">
      <c r="A3980" s="109" t="n"/>
      <c r="B3980" s="222" t="n"/>
      <c r="C3980" s="244" t="n"/>
      <c r="D3980" s="244" t="n"/>
      <c r="E3980" s="244" t="n"/>
      <c r="F3980" s="244" t="n"/>
      <c r="G3980" s="244" t="n"/>
      <c r="H3980" s="244" t="n"/>
      <c r="I3980" s="267" t="n"/>
      <c r="J3980" s="268" t="n"/>
      <c r="K3980" s="244" t="n"/>
      <c r="L3980" s="244" t="n"/>
      <c r="M3980" s="259" t="n"/>
      <c r="N3980" s="244" t="n"/>
      <c r="O3980" s="244" t="n"/>
      <c r="P3980" s="244" t="n"/>
      <c r="Q3980" s="244" t="n"/>
      <c r="R3980" s="244" t="n"/>
      <c r="S3980" s="223" t="n"/>
      <c r="T3980" s="244" t="n"/>
      <c r="U3980" s="246" t="n"/>
      <c r="V3980" s="244" t="n"/>
      <c r="W3980" s="244" t="n"/>
      <c r="X3980" s="244" t="n"/>
      <c r="Y3980" s="269" t="n"/>
      <c r="Z3980" s="270" t="n"/>
      <c r="AA3980" s="241" t="n"/>
      <c r="AB3980" s="244" t="n"/>
    </row>
    <row r="3981" ht="15" customHeight="1" s="283">
      <c r="A3981" s="109" t="n"/>
      <c r="B3981" s="222" t="n"/>
      <c r="C3981" s="244" t="n"/>
      <c r="D3981" s="244" t="n"/>
      <c r="E3981" s="244" t="n"/>
      <c r="F3981" s="244" t="n"/>
      <c r="G3981" s="244" t="n"/>
      <c r="H3981" s="244" t="n"/>
      <c r="I3981" s="267" t="n"/>
      <c r="J3981" s="268" t="n"/>
      <c r="K3981" s="244" t="n"/>
      <c r="L3981" s="244" t="n"/>
      <c r="M3981" s="259" t="n"/>
      <c r="N3981" s="244" t="n"/>
      <c r="O3981" s="244" t="n"/>
      <c r="P3981" s="244" t="n"/>
      <c r="Q3981" s="244" t="n"/>
      <c r="R3981" s="244" t="n"/>
      <c r="S3981" s="223" t="n"/>
      <c r="T3981" s="244" t="n"/>
      <c r="U3981" s="246" t="n"/>
      <c r="V3981" s="244" t="n"/>
      <c r="W3981" s="244" t="n"/>
      <c r="X3981" s="244" t="n"/>
      <c r="Y3981" s="269" t="n"/>
      <c r="Z3981" s="270" t="n"/>
      <c r="AA3981" s="241" t="n"/>
      <c r="AB3981" s="244" t="n"/>
    </row>
    <row r="3982" ht="15" customHeight="1" s="283">
      <c r="A3982" s="109" t="n"/>
      <c r="B3982" s="222" t="n"/>
      <c r="C3982" s="244" t="n"/>
      <c r="D3982" s="244" t="n"/>
      <c r="E3982" s="244" t="n"/>
      <c r="F3982" s="244" t="n"/>
      <c r="G3982" s="244" t="n"/>
      <c r="H3982" s="244" t="n"/>
      <c r="I3982" s="267" t="n"/>
      <c r="J3982" s="268" t="n"/>
      <c r="K3982" s="244" t="n"/>
      <c r="L3982" s="244" t="n"/>
      <c r="M3982" s="259" t="n"/>
      <c r="N3982" s="244" t="n"/>
      <c r="O3982" s="244" t="n"/>
      <c r="P3982" s="244" t="n"/>
      <c r="Q3982" s="244" t="n"/>
      <c r="R3982" s="244" t="n"/>
      <c r="S3982" s="223" t="n"/>
      <c r="T3982" s="244" t="n"/>
      <c r="U3982" s="246" t="n"/>
      <c r="V3982" s="244" t="n"/>
      <c r="W3982" s="244" t="n"/>
      <c r="X3982" s="244" t="n"/>
      <c r="Y3982" s="269" t="n"/>
      <c r="Z3982" s="270" t="n"/>
      <c r="AA3982" s="241" t="n"/>
      <c r="AB3982" s="244" t="n"/>
    </row>
    <row r="3983" ht="15" customHeight="1" s="283">
      <c r="A3983" s="109" t="n"/>
      <c r="B3983" s="222" t="n"/>
      <c r="C3983" s="244" t="n"/>
      <c r="D3983" s="244" t="n"/>
      <c r="E3983" s="244" t="n"/>
      <c r="F3983" s="244" t="n"/>
      <c r="G3983" s="244" t="n"/>
      <c r="H3983" s="244" t="n"/>
      <c r="I3983" s="267" t="n"/>
      <c r="J3983" s="268" t="n"/>
      <c r="K3983" s="244" t="n"/>
      <c r="L3983" s="244" t="n"/>
      <c r="M3983" s="259" t="n"/>
      <c r="N3983" s="244" t="n"/>
      <c r="O3983" s="244" t="n"/>
      <c r="P3983" s="244" t="n"/>
      <c r="Q3983" s="244" t="n"/>
      <c r="R3983" s="244" t="n"/>
      <c r="S3983" s="223" t="n"/>
      <c r="T3983" s="244" t="n"/>
      <c r="U3983" s="246" t="n"/>
      <c r="V3983" s="244" t="n"/>
      <c r="W3983" s="244" t="n"/>
      <c r="X3983" s="244" t="n"/>
      <c r="Y3983" s="269" t="n"/>
      <c r="Z3983" s="270" t="n"/>
      <c r="AA3983" s="241" t="n"/>
      <c r="AB3983" s="244" t="n"/>
    </row>
    <row r="3984" ht="15" customHeight="1" s="283">
      <c r="A3984" s="109" t="n"/>
      <c r="B3984" s="222" t="n"/>
      <c r="C3984" s="244" t="n"/>
      <c r="D3984" s="244" t="n"/>
      <c r="E3984" s="244" t="n"/>
      <c r="F3984" s="244" t="n"/>
      <c r="G3984" s="244" t="n"/>
      <c r="H3984" s="244" t="n"/>
      <c r="I3984" s="267" t="n"/>
      <c r="J3984" s="268" t="n"/>
      <c r="K3984" s="244" t="n"/>
      <c r="L3984" s="244" t="n"/>
      <c r="M3984" s="259" t="n"/>
      <c r="N3984" s="244" t="n"/>
      <c r="O3984" s="244" t="n"/>
      <c r="P3984" s="244" t="n"/>
      <c r="Q3984" s="244" t="n"/>
      <c r="R3984" s="244" t="n"/>
      <c r="S3984" s="223" t="n"/>
      <c r="T3984" s="244" t="n"/>
      <c r="U3984" s="246" t="n"/>
      <c r="V3984" s="244" t="n"/>
      <c r="W3984" s="244" t="n"/>
      <c r="X3984" s="244" t="n"/>
      <c r="Y3984" s="269" t="n"/>
      <c r="Z3984" s="270" t="n"/>
      <c r="AA3984" s="241" t="n"/>
      <c r="AB3984" s="244" t="n"/>
    </row>
    <row r="3985" ht="15" customHeight="1" s="283">
      <c r="A3985" s="109" t="n"/>
      <c r="B3985" s="222" t="n"/>
      <c r="C3985" s="244" t="n"/>
      <c r="D3985" s="244" t="n"/>
      <c r="E3985" s="244" t="n"/>
      <c r="F3985" s="244" t="n"/>
      <c r="G3985" s="244" t="n"/>
      <c r="H3985" s="244" t="n"/>
      <c r="I3985" s="267" t="n"/>
      <c r="J3985" s="268" t="n"/>
      <c r="K3985" s="244" t="n"/>
      <c r="L3985" s="244" t="n"/>
      <c r="M3985" s="259" t="n"/>
      <c r="N3985" s="244" t="n"/>
      <c r="O3985" s="244" t="n"/>
      <c r="P3985" s="244" t="n"/>
      <c r="Q3985" s="244" t="n"/>
      <c r="R3985" s="244" t="n"/>
      <c r="S3985" s="223" t="n"/>
      <c r="T3985" s="244" t="n"/>
      <c r="U3985" s="246" t="n"/>
      <c r="V3985" s="244" t="n"/>
      <c r="W3985" s="244" t="n"/>
      <c r="X3985" s="244" t="n"/>
      <c r="Y3985" s="269" t="n"/>
      <c r="Z3985" s="270" t="n"/>
      <c r="AA3985" s="241" t="n"/>
      <c r="AB3985" s="244" t="n"/>
    </row>
    <row r="3986" ht="15" customHeight="1" s="283">
      <c r="A3986" s="109" t="n"/>
      <c r="B3986" s="222" t="n"/>
      <c r="C3986" s="244" t="n"/>
      <c r="D3986" s="244" t="n"/>
      <c r="E3986" s="244" t="n"/>
      <c r="F3986" s="244" t="n"/>
      <c r="G3986" s="244" t="n"/>
      <c r="H3986" s="244" t="n"/>
      <c r="I3986" s="267" t="n"/>
      <c r="J3986" s="268" t="n"/>
      <c r="K3986" s="244" t="n"/>
      <c r="L3986" s="244" t="n"/>
      <c r="M3986" s="259" t="n"/>
      <c r="N3986" s="244" t="n"/>
      <c r="O3986" s="244" t="n"/>
      <c r="P3986" s="244" t="n"/>
      <c r="Q3986" s="244" t="n"/>
      <c r="R3986" s="244" t="n"/>
      <c r="S3986" s="223" t="n"/>
      <c r="T3986" s="244" t="n"/>
      <c r="U3986" s="246" t="n"/>
      <c r="V3986" s="244" t="n"/>
      <c r="W3986" s="244" t="n"/>
      <c r="X3986" s="244" t="n"/>
      <c r="Y3986" s="269" t="n"/>
      <c r="Z3986" s="270" t="n"/>
      <c r="AA3986" s="241" t="n"/>
      <c r="AB3986" s="244" t="n"/>
    </row>
    <row r="3987" ht="15" customHeight="1" s="283">
      <c r="A3987" s="109" t="n"/>
      <c r="B3987" s="222" t="n"/>
      <c r="C3987" s="244" t="n"/>
      <c r="D3987" s="244" t="n"/>
      <c r="E3987" s="244" t="n"/>
      <c r="F3987" s="244" t="n"/>
      <c r="G3987" s="244" t="n"/>
      <c r="H3987" s="244" t="n"/>
      <c r="I3987" s="267" t="n"/>
      <c r="J3987" s="268" t="n"/>
      <c r="K3987" s="244" t="n"/>
      <c r="L3987" s="244" t="n"/>
      <c r="M3987" s="259" t="n"/>
      <c r="N3987" s="244" t="n"/>
      <c r="O3987" s="244" t="n"/>
      <c r="P3987" s="244" t="n"/>
      <c r="Q3987" s="244" t="n"/>
      <c r="R3987" s="244" t="n"/>
      <c r="S3987" s="223" t="n"/>
      <c r="T3987" s="244" t="n"/>
      <c r="U3987" s="246" t="n"/>
      <c r="V3987" s="244" t="n"/>
      <c r="W3987" s="244" t="n"/>
      <c r="X3987" s="244" t="n"/>
      <c r="Y3987" s="269" t="n"/>
      <c r="Z3987" s="270" t="n"/>
      <c r="AA3987" s="241" t="n"/>
      <c r="AB3987" s="244" t="n"/>
    </row>
    <row r="3988" ht="15" customHeight="1" s="283">
      <c r="A3988" s="109" t="n"/>
      <c r="B3988" s="222" t="n"/>
      <c r="C3988" s="244" t="n"/>
      <c r="D3988" s="244" t="n"/>
      <c r="E3988" s="244" t="n"/>
      <c r="F3988" s="244" t="n"/>
      <c r="G3988" s="244" t="n"/>
      <c r="H3988" s="244" t="n"/>
      <c r="I3988" s="267" t="n"/>
      <c r="J3988" s="268" t="n"/>
      <c r="K3988" s="244" t="n"/>
      <c r="L3988" s="244" t="n"/>
      <c r="M3988" s="259" t="n"/>
      <c r="N3988" s="244" t="n"/>
      <c r="O3988" s="244" t="n"/>
      <c r="P3988" s="244" t="n"/>
      <c r="Q3988" s="244" t="n"/>
      <c r="R3988" s="244" t="n"/>
      <c r="S3988" s="223" t="n"/>
      <c r="T3988" s="244" t="n"/>
      <c r="U3988" s="246" t="n"/>
      <c r="V3988" s="244" t="n"/>
      <c r="W3988" s="244" t="n"/>
      <c r="X3988" s="244" t="n"/>
      <c r="Y3988" s="269" t="n"/>
      <c r="Z3988" s="270" t="n"/>
      <c r="AA3988" s="241" t="n"/>
      <c r="AB3988" s="244" t="n"/>
    </row>
    <row r="3989" ht="15" customHeight="1" s="283">
      <c r="A3989" s="109" t="n"/>
      <c r="B3989" s="222" t="n"/>
      <c r="C3989" s="244" t="n"/>
      <c r="D3989" s="244" t="n"/>
      <c r="E3989" s="244" t="n"/>
      <c r="F3989" s="244" t="n"/>
      <c r="G3989" s="244" t="n"/>
      <c r="H3989" s="244" t="n"/>
      <c r="I3989" s="267" t="n"/>
      <c r="J3989" s="268" t="n"/>
      <c r="K3989" s="244" t="n"/>
      <c r="L3989" s="244" t="n"/>
      <c r="M3989" s="259" t="n"/>
      <c r="N3989" s="244" t="n"/>
      <c r="O3989" s="244" t="n"/>
      <c r="P3989" s="244" t="n"/>
      <c r="Q3989" s="244" t="n"/>
      <c r="R3989" s="244" t="n"/>
      <c r="S3989" s="223" t="n"/>
      <c r="T3989" s="244" t="n"/>
      <c r="U3989" s="246" t="n"/>
      <c r="V3989" s="244" t="n"/>
      <c r="W3989" s="244" t="n"/>
      <c r="X3989" s="244" t="n"/>
      <c r="Y3989" s="269" t="n"/>
      <c r="Z3989" s="270" t="n"/>
      <c r="AA3989" s="241" t="n"/>
      <c r="AB3989" s="244" t="n"/>
    </row>
    <row r="3990" ht="15" customHeight="1" s="283">
      <c r="A3990" s="109" t="n"/>
      <c r="B3990" s="222" t="n"/>
      <c r="C3990" s="244" t="n"/>
      <c r="D3990" s="244" t="n"/>
      <c r="E3990" s="244" t="n"/>
      <c r="F3990" s="244" t="n"/>
      <c r="G3990" s="244" t="n"/>
      <c r="H3990" s="244" t="n"/>
      <c r="I3990" s="267" t="n"/>
      <c r="J3990" s="268" t="n"/>
      <c r="K3990" s="244" t="n"/>
      <c r="L3990" s="244" t="n"/>
      <c r="M3990" s="259" t="n"/>
      <c r="N3990" s="244" t="n"/>
      <c r="O3990" s="244" t="n"/>
      <c r="P3990" s="244" t="n"/>
      <c r="Q3990" s="244" t="n"/>
      <c r="R3990" s="244" t="n"/>
      <c r="S3990" s="223" t="n"/>
      <c r="T3990" s="244" t="n"/>
      <c r="U3990" s="246" t="n"/>
      <c r="V3990" s="244" t="n"/>
      <c r="W3990" s="244" t="n"/>
      <c r="X3990" s="244" t="n"/>
      <c r="Y3990" s="269" t="n"/>
      <c r="Z3990" s="270" t="n"/>
      <c r="AA3990" s="241" t="n"/>
      <c r="AB3990" s="244" t="n"/>
    </row>
    <row r="3991" ht="15" customHeight="1" s="283">
      <c r="A3991" s="109" t="n"/>
      <c r="B3991" s="222" t="n"/>
      <c r="C3991" s="244" t="n"/>
      <c r="D3991" s="244" t="n"/>
      <c r="E3991" s="244" t="n"/>
      <c r="F3991" s="244" t="n"/>
      <c r="G3991" s="244" t="n"/>
      <c r="H3991" s="244" t="n"/>
      <c r="I3991" s="267" t="n"/>
      <c r="J3991" s="268" t="n"/>
      <c r="K3991" s="244" t="n"/>
      <c r="L3991" s="244" t="n"/>
      <c r="M3991" s="259" t="n"/>
      <c r="N3991" s="244" t="n"/>
      <c r="O3991" s="244" t="n"/>
      <c r="P3991" s="244" t="n"/>
      <c r="Q3991" s="244" t="n"/>
      <c r="R3991" s="244" t="n"/>
      <c r="S3991" s="223" t="n"/>
      <c r="T3991" s="244" t="n"/>
      <c r="U3991" s="246" t="n"/>
      <c r="V3991" s="244" t="n"/>
      <c r="W3991" s="244" t="n"/>
      <c r="X3991" s="244" t="n"/>
      <c r="Y3991" s="269" t="n"/>
      <c r="Z3991" s="270" t="n"/>
      <c r="AA3991" s="241" t="n"/>
      <c r="AB3991" s="244" t="n"/>
    </row>
    <row r="3992" ht="15" customHeight="1" s="283">
      <c r="A3992" s="109" t="n"/>
      <c r="B3992" s="222" t="n"/>
      <c r="C3992" s="244" t="n"/>
      <c r="D3992" s="244" t="n"/>
      <c r="E3992" s="244" t="n"/>
      <c r="F3992" s="244" t="n"/>
      <c r="G3992" s="244" t="n"/>
      <c r="H3992" s="244" t="n"/>
      <c r="I3992" s="267" t="n"/>
      <c r="J3992" s="268" t="n"/>
      <c r="K3992" s="244" t="n"/>
      <c r="L3992" s="244" t="n"/>
      <c r="M3992" s="259" t="n"/>
      <c r="N3992" s="244" t="n"/>
      <c r="O3992" s="244" t="n"/>
      <c r="P3992" s="244" t="n"/>
      <c r="Q3992" s="244" t="n"/>
      <c r="R3992" s="244" t="n"/>
      <c r="S3992" s="223" t="n"/>
      <c r="T3992" s="244" t="n"/>
      <c r="U3992" s="246" t="n"/>
      <c r="V3992" s="244" t="n"/>
      <c r="W3992" s="244" t="n"/>
      <c r="X3992" s="244" t="n"/>
      <c r="Y3992" s="269" t="n"/>
      <c r="Z3992" s="270" t="n"/>
      <c r="AA3992" s="241" t="n"/>
      <c r="AB3992" s="244" t="n"/>
    </row>
    <row r="3993" ht="15" customHeight="1" s="283">
      <c r="A3993" s="109" t="n"/>
      <c r="B3993" s="222" t="n"/>
      <c r="C3993" s="244" t="n"/>
      <c r="D3993" s="244" t="n"/>
      <c r="E3993" s="244" t="n"/>
      <c r="F3993" s="244" t="n"/>
      <c r="G3993" s="244" t="n"/>
      <c r="H3993" s="244" t="n"/>
      <c r="I3993" s="267" t="n"/>
      <c r="J3993" s="268" t="n"/>
      <c r="K3993" s="244" t="n"/>
      <c r="L3993" s="244" t="n"/>
      <c r="M3993" s="259" t="n"/>
      <c r="N3993" s="244" t="n"/>
      <c r="O3993" s="244" t="n"/>
      <c r="P3993" s="244" t="n"/>
      <c r="Q3993" s="244" t="n"/>
      <c r="R3993" s="244" t="n"/>
      <c r="S3993" s="223" t="n"/>
      <c r="T3993" s="244" t="n"/>
      <c r="U3993" s="246" t="n"/>
      <c r="V3993" s="244" t="n"/>
      <c r="W3993" s="244" t="n"/>
      <c r="X3993" s="244" t="n"/>
      <c r="Y3993" s="269" t="n"/>
      <c r="Z3993" s="270" t="n"/>
      <c r="AA3993" s="241" t="n"/>
      <c r="AB3993" s="244" t="n"/>
    </row>
    <row r="3994" ht="15" customHeight="1" s="283">
      <c r="A3994" s="109" t="n"/>
      <c r="B3994" s="222" t="n"/>
      <c r="C3994" s="244" t="n"/>
      <c r="D3994" s="244" t="n"/>
      <c r="E3994" s="244" t="n"/>
      <c r="F3994" s="244" t="n"/>
      <c r="G3994" s="244" t="n"/>
      <c r="H3994" s="244" t="n"/>
      <c r="I3994" s="267" t="n"/>
      <c r="J3994" s="268" t="n"/>
      <c r="K3994" s="244" t="n"/>
      <c r="L3994" s="244" t="n"/>
      <c r="M3994" s="259" t="n"/>
      <c r="N3994" s="244" t="n"/>
      <c r="O3994" s="244" t="n"/>
      <c r="P3994" s="244" t="n"/>
      <c r="Q3994" s="244" t="n"/>
      <c r="R3994" s="244" t="n"/>
      <c r="S3994" s="223" t="n"/>
      <c r="T3994" s="244" t="n"/>
      <c r="U3994" s="246" t="n"/>
      <c r="V3994" s="244" t="n"/>
      <c r="W3994" s="244" t="n"/>
      <c r="X3994" s="244" t="n"/>
      <c r="Y3994" s="269" t="n"/>
      <c r="Z3994" s="270" t="n"/>
      <c r="AA3994" s="241" t="n"/>
      <c r="AB3994" s="244" t="n"/>
    </row>
    <row r="3995" ht="15" customHeight="1" s="283">
      <c r="A3995" s="109" t="n"/>
      <c r="B3995" s="222" t="n"/>
      <c r="C3995" s="244" t="n"/>
      <c r="D3995" s="244" t="n"/>
      <c r="E3995" s="244" t="n"/>
      <c r="F3995" s="244" t="n"/>
      <c r="G3995" s="244" t="n"/>
      <c r="H3995" s="244" t="n"/>
      <c r="I3995" s="267" t="n"/>
      <c r="J3995" s="268" t="n"/>
      <c r="K3995" s="244" t="n"/>
      <c r="L3995" s="244" t="n"/>
      <c r="M3995" s="259" t="n"/>
      <c r="N3995" s="244" t="n"/>
      <c r="O3995" s="244" t="n"/>
      <c r="P3995" s="244" t="n"/>
      <c r="Q3995" s="244" t="n"/>
      <c r="R3995" s="244" t="n"/>
      <c r="S3995" s="223" t="n"/>
      <c r="T3995" s="244" t="n"/>
      <c r="U3995" s="246" t="n"/>
      <c r="V3995" s="244" t="n"/>
      <c r="W3995" s="244" t="n"/>
      <c r="X3995" s="244" t="n"/>
      <c r="Y3995" s="269" t="n"/>
      <c r="Z3995" s="270" t="n"/>
      <c r="AA3995" s="241" t="n"/>
      <c r="AB3995" s="244" t="n"/>
    </row>
    <row r="3996" ht="15" customHeight="1" s="283">
      <c r="A3996" s="109" t="n"/>
      <c r="B3996" s="222" t="n"/>
      <c r="C3996" s="244" t="n"/>
      <c r="D3996" s="244" t="n"/>
      <c r="E3996" s="244" t="n"/>
      <c r="F3996" s="244" t="n"/>
      <c r="G3996" s="244" t="n"/>
      <c r="H3996" s="244" t="n"/>
      <c r="I3996" s="267" t="n"/>
      <c r="J3996" s="268" t="n"/>
      <c r="K3996" s="244" t="n"/>
      <c r="L3996" s="244" t="n"/>
      <c r="M3996" s="259" t="n"/>
      <c r="N3996" s="244" t="n"/>
      <c r="O3996" s="244" t="n"/>
      <c r="P3996" s="244" t="n"/>
      <c r="Q3996" s="244" t="n"/>
      <c r="R3996" s="244" t="n"/>
      <c r="S3996" s="223" t="n"/>
      <c r="T3996" s="244" t="n"/>
      <c r="U3996" s="246" t="n"/>
      <c r="V3996" s="244" t="n"/>
      <c r="W3996" s="244" t="n"/>
      <c r="X3996" s="244" t="n"/>
      <c r="Y3996" s="269" t="n"/>
      <c r="Z3996" s="270" t="n"/>
      <c r="AA3996" s="241" t="n"/>
      <c r="AB3996" s="244" t="n"/>
    </row>
    <row r="3997" ht="15" customHeight="1" s="283">
      <c r="A3997" s="109" t="n"/>
      <c r="B3997" s="222" t="n"/>
      <c r="C3997" s="244" t="n"/>
      <c r="D3997" s="244" t="n"/>
      <c r="E3997" s="244" t="n"/>
      <c r="F3997" s="244" t="n"/>
      <c r="G3997" s="244" t="n"/>
      <c r="H3997" s="244" t="n"/>
      <c r="I3997" s="267" t="n"/>
      <c r="J3997" s="268" t="n"/>
      <c r="K3997" s="244" t="n"/>
      <c r="L3997" s="244" t="n"/>
      <c r="M3997" s="259" t="n"/>
      <c r="N3997" s="244" t="n"/>
      <c r="O3997" s="244" t="n"/>
      <c r="P3997" s="244" t="n"/>
      <c r="Q3997" s="244" t="n"/>
      <c r="R3997" s="244" t="n"/>
      <c r="S3997" s="223" t="n"/>
      <c r="T3997" s="244" t="n"/>
      <c r="U3997" s="246" t="n"/>
      <c r="V3997" s="244" t="n"/>
      <c r="W3997" s="244" t="n"/>
      <c r="X3997" s="244" t="n"/>
      <c r="Y3997" s="269" t="n"/>
      <c r="Z3997" s="270" t="n"/>
      <c r="AA3997" s="241" t="n"/>
      <c r="AB3997" s="244" t="n"/>
    </row>
    <row r="3998" ht="15" customHeight="1" s="283">
      <c r="A3998" s="109" t="n"/>
      <c r="B3998" s="222" t="n"/>
      <c r="C3998" s="244" t="n"/>
      <c r="D3998" s="244" t="n"/>
      <c r="E3998" s="244" t="n"/>
      <c r="F3998" s="244" t="n"/>
      <c r="G3998" s="244" t="n"/>
      <c r="H3998" s="244" t="n"/>
      <c r="I3998" s="267" t="n"/>
      <c r="J3998" s="268" t="n"/>
      <c r="K3998" s="244" t="n"/>
      <c r="L3998" s="244" t="n"/>
      <c r="M3998" s="259" t="n"/>
      <c r="N3998" s="244" t="n"/>
      <c r="O3998" s="244" t="n"/>
      <c r="P3998" s="244" t="n"/>
      <c r="Q3998" s="244" t="n"/>
      <c r="R3998" s="244" t="n"/>
      <c r="S3998" s="223" t="n"/>
      <c r="T3998" s="244" t="n"/>
      <c r="U3998" s="246" t="n"/>
      <c r="V3998" s="244" t="n"/>
      <c r="W3998" s="244" t="n"/>
      <c r="X3998" s="244" t="n"/>
      <c r="Y3998" s="269" t="n"/>
      <c r="Z3998" s="270" t="n"/>
      <c r="AA3998" s="241" t="n"/>
      <c r="AB3998" s="244" t="n"/>
    </row>
    <row r="3999" ht="15" customHeight="1" s="283">
      <c r="A3999" s="109" t="n"/>
      <c r="B3999" s="222" t="n"/>
      <c r="C3999" s="244" t="n"/>
      <c r="D3999" s="244" t="n"/>
      <c r="E3999" s="244" t="n"/>
      <c r="F3999" s="244" t="n"/>
      <c r="G3999" s="244" t="n"/>
      <c r="H3999" s="244" t="n"/>
      <c r="I3999" s="267" t="n"/>
      <c r="J3999" s="268" t="n"/>
      <c r="K3999" s="244" t="n"/>
      <c r="L3999" s="244" t="n"/>
      <c r="M3999" s="259" t="n"/>
      <c r="N3999" s="244" t="n"/>
      <c r="O3999" s="244" t="n"/>
      <c r="P3999" s="244" t="n"/>
      <c r="Q3999" s="244" t="n"/>
      <c r="R3999" s="244" t="n"/>
      <c r="S3999" s="223" t="n"/>
      <c r="T3999" s="244" t="n"/>
      <c r="U3999" s="246" t="n"/>
      <c r="V3999" s="244" t="n"/>
      <c r="W3999" s="244" t="n"/>
      <c r="X3999" s="244" t="n"/>
      <c r="Y3999" s="269" t="n"/>
      <c r="Z3999" s="270" t="n"/>
      <c r="AA3999" s="241" t="n"/>
      <c r="AB3999" s="244" t="n"/>
    </row>
    <row r="4000" ht="15" customHeight="1" s="283">
      <c r="A4000" s="109" t="n"/>
      <c r="B4000" s="222" t="n"/>
      <c r="C4000" s="244" t="n"/>
      <c r="D4000" s="244" t="n"/>
      <c r="E4000" s="244" t="n"/>
      <c r="F4000" s="244" t="n"/>
      <c r="G4000" s="244" t="n"/>
      <c r="H4000" s="244" t="n"/>
      <c r="I4000" s="267" t="n"/>
      <c r="J4000" s="268" t="n"/>
      <c r="K4000" s="244" t="n"/>
      <c r="L4000" s="244" t="n"/>
      <c r="M4000" s="259" t="n"/>
      <c r="N4000" s="244" t="n"/>
      <c r="O4000" s="244" t="n"/>
      <c r="P4000" s="244" t="n"/>
      <c r="Q4000" s="244" t="n"/>
      <c r="R4000" s="244" t="n"/>
      <c r="S4000" s="223" t="n"/>
      <c r="T4000" s="244" t="n"/>
      <c r="U4000" s="246" t="n"/>
      <c r="V4000" s="244" t="n"/>
      <c r="W4000" s="244" t="n"/>
      <c r="X4000" s="244" t="n"/>
      <c r="Y4000" s="269" t="n"/>
      <c r="Z4000" s="270" t="n"/>
      <c r="AA4000" s="241" t="n"/>
      <c r="AB4000" s="244" t="n"/>
    </row>
    <row r="4001" ht="15" customHeight="1" s="283">
      <c r="A4001" s="109" t="n"/>
      <c r="B4001" s="222" t="n"/>
      <c r="C4001" s="244" t="n"/>
      <c r="D4001" s="244" t="n"/>
      <c r="E4001" s="244" t="n"/>
      <c r="F4001" s="244" t="n"/>
      <c r="G4001" s="244" t="n"/>
      <c r="H4001" s="244" t="n"/>
      <c r="I4001" s="267" t="n"/>
      <c r="J4001" s="204" t="n"/>
      <c r="K4001" s="244" t="n"/>
      <c r="L4001" s="244" t="n"/>
      <c r="M4001" s="259" t="n"/>
      <c r="N4001" s="244" t="n"/>
      <c r="O4001" s="244" t="n"/>
      <c r="P4001" s="244" t="n"/>
      <c r="Q4001" s="244" t="n"/>
      <c r="R4001" s="244" t="n"/>
      <c r="S4001" s="223" t="n"/>
      <c r="T4001" s="244" t="n"/>
      <c r="U4001" s="246" t="n"/>
      <c r="V4001" s="244" t="n"/>
      <c r="W4001" s="244" t="n"/>
      <c r="X4001" s="244" t="n"/>
      <c r="Y4001" s="269" t="n"/>
      <c r="Z4001" s="270" t="n"/>
      <c r="AA4001" s="241" t="n"/>
      <c r="AB4001" s="244" t="n"/>
    </row>
    <row r="4002" ht="15" customHeight="1" s="283">
      <c r="A4002" s="109" t="n"/>
      <c r="B4002" s="222" t="n"/>
      <c r="C4002" s="244" t="n"/>
      <c r="D4002" s="244" t="n"/>
      <c r="E4002" s="244" t="n"/>
      <c r="F4002" s="244" t="n"/>
      <c r="G4002" s="244" t="n"/>
      <c r="H4002" s="244" t="n"/>
      <c r="I4002" s="267" t="n"/>
      <c r="J4002" s="268" t="n"/>
      <c r="K4002" s="244" t="n"/>
      <c r="L4002" s="244" t="n"/>
      <c r="M4002" s="259" t="n"/>
      <c r="N4002" s="244" t="n"/>
      <c r="O4002" s="244" t="n"/>
      <c r="P4002" s="244" t="n"/>
      <c r="Q4002" s="244" t="n"/>
      <c r="R4002" s="244" t="n"/>
      <c r="S4002" s="223" t="n"/>
      <c r="T4002" s="244" t="n"/>
      <c r="U4002" s="246" t="n"/>
      <c r="V4002" s="244" t="n"/>
      <c r="W4002" s="244" t="n"/>
      <c r="X4002" s="244" t="n"/>
      <c r="Y4002" s="269" t="n"/>
      <c r="Z4002" s="270" t="n"/>
      <c r="AA4002" s="241" t="n"/>
      <c r="AB4002" s="244" t="n"/>
    </row>
    <row r="4003" ht="15" customHeight="1" s="283">
      <c r="A4003" s="109" t="n"/>
      <c r="B4003" s="222" t="n"/>
      <c r="C4003" s="244" t="n"/>
      <c r="D4003" s="244" t="n"/>
      <c r="E4003" s="244" t="n"/>
      <c r="F4003" s="244" t="n"/>
      <c r="G4003" s="244" t="n"/>
      <c r="H4003" s="244" t="n"/>
      <c r="I4003" s="267" t="n"/>
      <c r="J4003" s="268" t="n"/>
      <c r="K4003" s="244" t="n"/>
      <c r="L4003" s="244" t="n"/>
      <c r="M4003" s="259" t="n"/>
      <c r="N4003" s="244" t="n"/>
      <c r="O4003" s="244" t="n"/>
      <c r="P4003" s="244" t="n"/>
      <c r="Q4003" s="244" t="n"/>
      <c r="R4003" s="244" t="n"/>
      <c r="S4003" s="223" t="n"/>
      <c r="T4003" s="244" t="n"/>
      <c r="U4003" s="246" t="n"/>
      <c r="V4003" s="244" t="n"/>
      <c r="W4003" s="244" t="n"/>
      <c r="X4003" s="244" t="n"/>
      <c r="Y4003" s="269" t="n"/>
      <c r="Z4003" s="270" t="n"/>
      <c r="AA4003" s="241" t="n"/>
      <c r="AB4003" s="244" t="n"/>
    </row>
    <row r="4004" ht="15" customHeight="1" s="283">
      <c r="A4004" s="109" t="n"/>
      <c r="B4004" s="222" t="n"/>
      <c r="C4004" s="244" t="n"/>
      <c r="D4004" s="244" t="n"/>
      <c r="E4004" s="244" t="n"/>
      <c r="F4004" s="244" t="n"/>
      <c r="G4004" s="244" t="n"/>
      <c r="H4004" s="244" t="n"/>
      <c r="I4004" s="267" t="n"/>
      <c r="J4004" s="268" t="n"/>
      <c r="K4004" s="244" t="n"/>
      <c r="L4004" s="244" t="n"/>
      <c r="M4004" s="259" t="n"/>
      <c r="N4004" s="244" t="n"/>
      <c r="O4004" s="244" t="n"/>
      <c r="P4004" s="244" t="n"/>
      <c r="Q4004" s="244" t="n"/>
      <c r="R4004" s="244" t="n"/>
      <c r="S4004" s="223" t="n"/>
      <c r="T4004" s="244" t="n"/>
      <c r="U4004" s="246" t="n"/>
      <c r="V4004" s="244" t="n"/>
      <c r="W4004" s="244" t="n"/>
      <c r="X4004" s="244" t="n"/>
      <c r="Y4004" s="269" t="n"/>
      <c r="Z4004" s="270" t="n"/>
      <c r="AA4004" s="241" t="n"/>
      <c r="AB4004" s="244" t="n"/>
    </row>
    <row r="4005" ht="15" customHeight="1" s="283">
      <c r="A4005" s="109" t="n"/>
      <c r="B4005" s="222" t="n"/>
      <c r="C4005" s="244" t="n"/>
      <c r="D4005" s="244" t="n"/>
      <c r="E4005" s="244" t="n"/>
      <c r="F4005" s="244" t="n"/>
      <c r="G4005" s="244" t="n"/>
      <c r="H4005" s="244" t="n"/>
      <c r="I4005" s="267" t="n"/>
      <c r="J4005" s="268" t="n"/>
      <c r="K4005" s="244" t="n"/>
      <c r="L4005" s="244" t="n"/>
      <c r="M4005" s="259" t="n"/>
      <c r="N4005" s="244" t="n"/>
      <c r="O4005" s="244" t="n"/>
      <c r="P4005" s="244" t="n"/>
      <c r="Q4005" s="244" t="n"/>
      <c r="R4005" s="244" t="n"/>
      <c r="S4005" s="223" t="n"/>
      <c r="T4005" s="244" t="n"/>
      <c r="U4005" s="246" t="n"/>
      <c r="V4005" s="244" t="n"/>
      <c r="W4005" s="244" t="n"/>
      <c r="X4005" s="244" t="n"/>
      <c r="Y4005" s="269" t="n"/>
      <c r="Z4005" s="270" t="n"/>
      <c r="AA4005" s="241" t="n"/>
      <c r="AB4005" s="244" t="n"/>
    </row>
    <row r="4006" ht="15" customHeight="1" s="283">
      <c r="A4006" s="109" t="n"/>
      <c r="B4006" s="222" t="n"/>
      <c r="C4006" s="244" t="n"/>
      <c r="D4006" s="244" t="n"/>
      <c r="E4006" s="244" t="n"/>
      <c r="F4006" s="244" t="n"/>
      <c r="G4006" s="244" t="n"/>
      <c r="H4006" s="244" t="n"/>
      <c r="I4006" s="267" t="n"/>
      <c r="J4006" s="268" t="n"/>
      <c r="K4006" s="244" t="n"/>
      <c r="L4006" s="244" t="n"/>
      <c r="M4006" s="259" t="n"/>
      <c r="N4006" s="244" t="n"/>
      <c r="O4006" s="244" t="n"/>
      <c r="P4006" s="244" t="n"/>
      <c r="Q4006" s="244" t="n"/>
      <c r="R4006" s="244" t="n"/>
      <c r="S4006" s="223" t="n"/>
      <c r="T4006" s="244" t="n"/>
      <c r="U4006" s="246" t="n"/>
      <c r="V4006" s="244" t="n"/>
      <c r="W4006" s="244" t="n"/>
      <c r="X4006" s="244" t="n"/>
      <c r="Y4006" s="269" t="n"/>
      <c r="Z4006" s="270" t="n"/>
      <c r="AA4006" s="241" t="n"/>
      <c r="AB4006" s="244" t="n"/>
    </row>
    <row r="4007" ht="15" customHeight="1" s="283">
      <c r="A4007" s="109" t="n"/>
      <c r="B4007" s="222" t="n"/>
      <c r="C4007" s="244" t="n"/>
      <c r="D4007" s="244" t="n"/>
      <c r="E4007" s="244" t="n"/>
      <c r="F4007" s="244" t="n"/>
      <c r="G4007" s="244" t="n"/>
      <c r="H4007" s="244" t="n"/>
      <c r="I4007" s="267" t="n"/>
      <c r="J4007" s="268" t="n"/>
      <c r="K4007" s="244" t="n"/>
      <c r="L4007" s="244" t="n"/>
      <c r="M4007" s="259" t="n"/>
      <c r="N4007" s="244" t="n"/>
      <c r="O4007" s="244" t="n"/>
      <c r="P4007" s="244" t="n"/>
      <c r="Q4007" s="244" t="n"/>
      <c r="R4007" s="244" t="n"/>
      <c r="S4007" s="223" t="n"/>
      <c r="T4007" s="244" t="n"/>
      <c r="U4007" s="246" t="n"/>
      <c r="V4007" s="244" t="n"/>
      <c r="W4007" s="244" t="n"/>
      <c r="X4007" s="244" t="n"/>
      <c r="Y4007" s="269" t="n"/>
      <c r="Z4007" s="270" t="n"/>
      <c r="AA4007" s="241" t="n"/>
      <c r="AB4007" s="244" t="n"/>
    </row>
    <row r="4008" ht="15" customHeight="1" s="283">
      <c r="A4008" s="109" t="n"/>
      <c r="B4008" s="222" t="n"/>
      <c r="C4008" s="244" t="n"/>
      <c r="D4008" s="244" t="n"/>
      <c r="E4008" s="244" t="n"/>
      <c r="F4008" s="244" t="n"/>
      <c r="G4008" s="244" t="n"/>
      <c r="H4008" s="244" t="n"/>
      <c r="I4008" s="267" t="n"/>
      <c r="J4008" s="268" t="n"/>
      <c r="K4008" s="244" t="n"/>
      <c r="L4008" s="244" t="n"/>
      <c r="M4008" s="259" t="n"/>
      <c r="N4008" s="244" t="n"/>
      <c r="O4008" s="244" t="n"/>
      <c r="P4008" s="244" t="n"/>
      <c r="Q4008" s="244" t="n"/>
      <c r="R4008" s="244" t="n"/>
      <c r="S4008" s="223" t="n"/>
      <c r="T4008" s="244" t="n"/>
      <c r="U4008" s="246" t="n"/>
      <c r="V4008" s="244" t="n"/>
      <c r="W4008" s="244" t="n"/>
      <c r="X4008" s="244" t="n"/>
      <c r="Y4008" s="269" t="n"/>
      <c r="Z4008" s="270" t="n"/>
      <c r="AA4008" s="241" t="n"/>
      <c r="AB4008" s="244" t="n"/>
    </row>
    <row r="4009" ht="15" customHeight="1" s="283">
      <c r="A4009" s="109" t="n"/>
      <c r="B4009" s="222" t="n"/>
      <c r="C4009" s="244" t="n"/>
      <c r="D4009" s="244" t="n"/>
      <c r="E4009" s="244" t="n"/>
      <c r="F4009" s="244" t="n"/>
      <c r="G4009" s="244" t="n"/>
      <c r="H4009" s="244" t="n"/>
      <c r="I4009" s="267" t="n"/>
      <c r="J4009" s="268" t="n"/>
      <c r="K4009" s="244" t="n"/>
      <c r="L4009" s="244" t="n"/>
      <c r="M4009" s="259" t="n"/>
      <c r="N4009" s="244" t="n"/>
      <c r="O4009" s="244" t="n"/>
      <c r="P4009" s="244" t="n"/>
      <c r="Q4009" s="244" t="n"/>
      <c r="R4009" s="244" t="n"/>
      <c r="S4009" s="223" t="n"/>
      <c r="T4009" s="244" t="n"/>
      <c r="U4009" s="246" t="n"/>
      <c r="V4009" s="244" t="n"/>
      <c r="W4009" s="244" t="n"/>
      <c r="X4009" s="244" t="n"/>
      <c r="Y4009" s="269" t="n"/>
      <c r="Z4009" s="270" t="n"/>
      <c r="AA4009" s="241" t="n"/>
      <c r="AB4009" s="244" t="n"/>
    </row>
    <row r="4010" ht="15" customHeight="1" s="283">
      <c r="A4010" s="109" t="n"/>
      <c r="B4010" s="222" t="n"/>
      <c r="C4010" s="244" t="n"/>
      <c r="D4010" s="244" t="n"/>
      <c r="E4010" s="244" t="n"/>
      <c r="F4010" s="244" t="n"/>
      <c r="G4010" s="244" t="n"/>
      <c r="H4010" s="244" t="n"/>
      <c r="I4010" s="267" t="n"/>
      <c r="J4010" s="268" t="n"/>
      <c r="K4010" s="244" t="n"/>
      <c r="L4010" s="244" t="n"/>
      <c r="M4010" s="259" t="n"/>
      <c r="N4010" s="244" t="n"/>
      <c r="O4010" s="244" t="n"/>
      <c r="P4010" s="244" t="n"/>
      <c r="Q4010" s="244" t="n"/>
      <c r="R4010" s="244" t="n"/>
      <c r="S4010" s="223" t="n"/>
      <c r="T4010" s="244" t="n"/>
      <c r="U4010" s="246" t="n"/>
      <c r="V4010" s="244" t="n"/>
      <c r="W4010" s="244" t="n"/>
      <c r="X4010" s="244" t="n"/>
      <c r="Y4010" s="269" t="n"/>
      <c r="Z4010" s="270" t="n"/>
      <c r="AA4010" s="241" t="n"/>
      <c r="AB4010" s="244" t="n"/>
    </row>
    <row r="4011" ht="15" customHeight="1" s="283">
      <c r="A4011" s="109" t="n"/>
      <c r="B4011" s="222" t="n"/>
      <c r="C4011" s="244" t="n"/>
      <c r="D4011" s="244" t="n"/>
      <c r="E4011" s="244" t="n"/>
      <c r="F4011" s="244" t="n"/>
      <c r="G4011" s="244" t="n"/>
      <c r="H4011" s="244" t="n"/>
      <c r="I4011" s="267" t="n"/>
      <c r="J4011" s="268" t="n"/>
      <c r="K4011" s="244" t="n"/>
      <c r="L4011" s="244" t="n"/>
      <c r="M4011" s="259" t="n"/>
      <c r="N4011" s="244" t="n"/>
      <c r="O4011" s="244" t="n"/>
      <c r="P4011" s="244" t="n"/>
      <c r="Q4011" s="244" t="n"/>
      <c r="R4011" s="244" t="n"/>
      <c r="S4011" s="223" t="n"/>
      <c r="T4011" s="244" t="n"/>
      <c r="U4011" s="246" t="n"/>
      <c r="V4011" s="244" t="n"/>
      <c r="W4011" s="244" t="n"/>
      <c r="X4011" s="244" t="n"/>
      <c r="Y4011" s="269" t="n"/>
      <c r="Z4011" s="270" t="n"/>
      <c r="AA4011" s="241" t="n"/>
      <c r="AB4011" s="244" t="n"/>
    </row>
    <row r="4012" ht="15" customHeight="1" s="283">
      <c r="A4012" s="109" t="n"/>
      <c r="B4012" s="222" t="n"/>
      <c r="C4012" s="244" t="n"/>
      <c r="D4012" s="244" t="n"/>
      <c r="E4012" s="244" t="n"/>
      <c r="F4012" s="244" t="n"/>
      <c r="G4012" s="244" t="n"/>
      <c r="H4012" s="244" t="n"/>
      <c r="I4012" s="267" t="n"/>
      <c r="J4012" s="268" t="n"/>
      <c r="K4012" s="244" t="n"/>
      <c r="L4012" s="244" t="n"/>
      <c r="M4012" s="259" t="n"/>
      <c r="N4012" s="244" t="n"/>
      <c r="O4012" s="244" t="n"/>
      <c r="P4012" s="244" t="n"/>
      <c r="Q4012" s="244" t="n"/>
      <c r="R4012" s="244" t="n"/>
      <c r="S4012" s="223" t="n"/>
      <c r="T4012" s="244" t="n"/>
      <c r="U4012" s="246" t="n"/>
      <c r="V4012" s="244" t="n"/>
      <c r="W4012" s="244" t="n"/>
      <c r="X4012" s="244" t="n"/>
      <c r="Y4012" s="269" t="n"/>
      <c r="Z4012" s="270" t="n"/>
      <c r="AA4012" s="241" t="n"/>
      <c r="AB4012" s="244" t="n"/>
    </row>
    <row r="4013" ht="15" customHeight="1" s="283">
      <c r="A4013" s="109" t="n"/>
      <c r="B4013" s="222" t="n"/>
      <c r="C4013" s="244" t="n"/>
      <c r="D4013" s="244" t="n"/>
      <c r="E4013" s="244" t="n"/>
      <c r="F4013" s="244" t="n"/>
      <c r="G4013" s="244" t="n"/>
      <c r="H4013" s="244" t="n"/>
      <c r="I4013" s="267" t="n"/>
      <c r="J4013" s="268" t="n"/>
      <c r="K4013" s="244" t="n"/>
      <c r="L4013" s="244" t="n"/>
      <c r="M4013" s="259" t="n"/>
      <c r="N4013" s="244" t="n"/>
      <c r="O4013" s="244" t="n"/>
      <c r="P4013" s="244" t="n"/>
      <c r="Q4013" s="244" t="n"/>
      <c r="R4013" s="244" t="n"/>
      <c r="S4013" s="223" t="n"/>
      <c r="T4013" s="244" t="n"/>
      <c r="U4013" s="246" t="n"/>
      <c r="V4013" s="244" t="n"/>
      <c r="W4013" s="244" t="n"/>
      <c r="X4013" s="244" t="n"/>
      <c r="Y4013" s="269" t="n"/>
      <c r="Z4013" s="270" t="n"/>
      <c r="AA4013" s="241" t="n"/>
      <c r="AB4013" s="244" t="n"/>
    </row>
    <row r="4014" ht="15" customHeight="1" s="283">
      <c r="A4014" s="109" t="n"/>
      <c r="B4014" s="222" t="n"/>
      <c r="C4014" s="244" t="n"/>
      <c r="D4014" s="244" t="n"/>
      <c r="E4014" s="244" t="n"/>
      <c r="F4014" s="244" t="n"/>
      <c r="G4014" s="244" t="n"/>
      <c r="H4014" s="244" t="n"/>
      <c r="I4014" s="267" t="n"/>
      <c r="J4014" s="268" t="n"/>
      <c r="K4014" s="244" t="n"/>
      <c r="L4014" s="244" t="n"/>
      <c r="M4014" s="259" t="n"/>
      <c r="N4014" s="244" t="n"/>
      <c r="O4014" s="244" t="n"/>
      <c r="P4014" s="244" t="n"/>
      <c r="Q4014" s="244" t="n"/>
      <c r="R4014" s="244" t="n"/>
      <c r="S4014" s="223" t="n"/>
      <c r="T4014" s="244" t="n"/>
      <c r="U4014" s="246" t="n"/>
      <c r="V4014" s="244" t="n"/>
      <c r="W4014" s="244" t="n"/>
      <c r="X4014" s="244" t="n"/>
      <c r="Y4014" s="269" t="n"/>
      <c r="Z4014" s="270" t="n"/>
      <c r="AA4014" s="241" t="n"/>
      <c r="AB4014" s="244" t="n"/>
    </row>
    <row r="4015" ht="15" customHeight="1" s="283">
      <c r="A4015" s="109" t="n"/>
      <c r="B4015" s="222" t="n"/>
      <c r="C4015" s="244" t="n"/>
      <c r="D4015" s="244" t="n"/>
      <c r="E4015" s="244" t="n"/>
      <c r="F4015" s="244" t="n"/>
      <c r="G4015" s="244" t="n"/>
      <c r="H4015" s="244" t="n"/>
      <c r="I4015" s="267" t="n"/>
      <c r="J4015" s="268" t="n"/>
      <c r="K4015" s="244" t="n"/>
      <c r="L4015" s="244" t="n"/>
      <c r="M4015" s="259" t="n"/>
      <c r="N4015" s="244" t="n"/>
      <c r="O4015" s="244" t="n"/>
      <c r="P4015" s="244" t="n"/>
      <c r="Q4015" s="244" t="n"/>
      <c r="R4015" s="244" t="n"/>
      <c r="S4015" s="223" t="n"/>
      <c r="T4015" s="244" t="n"/>
      <c r="U4015" s="246" t="n"/>
      <c r="V4015" s="244" t="n"/>
      <c r="W4015" s="244" t="n"/>
      <c r="X4015" s="244" t="n"/>
      <c r="Y4015" s="269" t="n"/>
      <c r="Z4015" s="270" t="n"/>
      <c r="AA4015" s="241" t="n"/>
      <c r="AB4015" s="244" t="n"/>
    </row>
    <row r="4016" ht="15" customHeight="1" s="283">
      <c r="A4016" s="109" t="n"/>
      <c r="B4016" s="222" t="n"/>
      <c r="C4016" s="244" t="n"/>
      <c r="D4016" s="244" t="n"/>
      <c r="E4016" s="244" t="n"/>
      <c r="F4016" s="244" t="n"/>
      <c r="G4016" s="244" t="n"/>
      <c r="H4016" s="244" t="n"/>
      <c r="I4016" s="267" t="n"/>
      <c r="J4016" s="268" t="n"/>
      <c r="K4016" s="244" t="n"/>
      <c r="L4016" s="244" t="n"/>
      <c r="M4016" s="259" t="n"/>
      <c r="N4016" s="244" t="n"/>
      <c r="O4016" s="244" t="n"/>
      <c r="P4016" s="244" t="n"/>
      <c r="Q4016" s="244" t="n"/>
      <c r="R4016" s="244" t="n"/>
      <c r="S4016" s="223" t="n"/>
      <c r="T4016" s="244" t="n"/>
      <c r="U4016" s="246" t="n"/>
      <c r="V4016" s="244" t="n"/>
      <c r="W4016" s="244" t="n"/>
      <c r="X4016" s="244" t="n"/>
      <c r="Y4016" s="269" t="n"/>
      <c r="Z4016" s="270" t="n"/>
      <c r="AA4016" s="241" t="n"/>
      <c r="AB4016" s="244" t="n"/>
    </row>
    <row r="4017" ht="15" customHeight="1" s="283">
      <c r="A4017" s="109" t="n"/>
      <c r="B4017" s="222" t="n"/>
      <c r="C4017" s="244" t="n"/>
      <c r="D4017" s="244" t="n"/>
      <c r="E4017" s="244" t="n"/>
      <c r="F4017" s="244" t="n"/>
      <c r="G4017" s="244" t="n"/>
      <c r="H4017" s="244" t="n"/>
      <c r="I4017" s="267" t="n"/>
      <c r="J4017" s="268" t="n"/>
      <c r="K4017" s="244" t="n"/>
      <c r="L4017" s="244" t="n"/>
      <c r="M4017" s="259" t="n"/>
      <c r="N4017" s="244" t="n"/>
      <c r="O4017" s="244" t="n"/>
      <c r="P4017" s="244" t="n"/>
      <c r="Q4017" s="244" t="n"/>
      <c r="R4017" s="244" t="n"/>
      <c r="S4017" s="223" t="n"/>
      <c r="T4017" s="244" t="n"/>
      <c r="U4017" s="246" t="n"/>
      <c r="V4017" s="244" t="n"/>
      <c r="W4017" s="244" t="n"/>
      <c r="X4017" s="244" t="n"/>
      <c r="Y4017" s="269" t="n"/>
      <c r="Z4017" s="270" t="n"/>
      <c r="AA4017" s="241" t="n"/>
      <c r="AB4017" s="244" t="n"/>
    </row>
    <row r="4018" ht="15" customHeight="1" s="283">
      <c r="A4018" s="109" t="n"/>
      <c r="B4018" s="222" t="n"/>
      <c r="C4018" s="244" t="n"/>
      <c r="D4018" s="244" t="n"/>
      <c r="E4018" s="244" t="n"/>
      <c r="F4018" s="244" t="n"/>
      <c r="G4018" s="244" t="n"/>
      <c r="H4018" s="244" t="n"/>
      <c r="I4018" s="267" t="n"/>
      <c r="J4018" s="268" t="n"/>
      <c r="K4018" s="244" t="n"/>
      <c r="L4018" s="244" t="n"/>
      <c r="M4018" s="259" t="n"/>
      <c r="N4018" s="244" t="n"/>
      <c r="O4018" s="244" t="n"/>
      <c r="P4018" s="244" t="n"/>
      <c r="Q4018" s="244" t="n"/>
      <c r="R4018" s="244" t="n"/>
      <c r="S4018" s="223" t="n"/>
      <c r="T4018" s="244" t="n"/>
      <c r="U4018" s="246" t="n"/>
      <c r="V4018" s="244" t="n"/>
      <c r="W4018" s="244" t="n"/>
      <c r="X4018" s="244" t="n"/>
      <c r="Y4018" s="269" t="n"/>
      <c r="Z4018" s="270" t="n"/>
      <c r="AA4018" s="241" t="n"/>
      <c r="AB4018" s="244" t="n"/>
    </row>
    <row r="4019" ht="15" customHeight="1" s="283">
      <c r="A4019" s="109" t="n"/>
      <c r="B4019" s="222" t="n"/>
      <c r="C4019" s="244" t="n"/>
      <c r="D4019" s="244" t="n"/>
      <c r="E4019" s="244" t="n"/>
      <c r="F4019" s="244" t="n"/>
      <c r="G4019" s="244" t="n"/>
      <c r="H4019" s="244" t="n"/>
      <c r="I4019" s="267" t="n"/>
      <c r="J4019" s="268" t="n"/>
      <c r="K4019" s="244" t="n"/>
      <c r="L4019" s="244" t="n"/>
      <c r="M4019" s="259" t="n"/>
      <c r="N4019" s="244" t="n"/>
      <c r="O4019" s="244" t="n"/>
      <c r="P4019" s="244" t="n"/>
      <c r="Q4019" s="244" t="n"/>
      <c r="R4019" s="244" t="n"/>
      <c r="S4019" s="223" t="n"/>
      <c r="T4019" s="244" t="n"/>
      <c r="U4019" s="246" t="n"/>
      <c r="V4019" s="244" t="n"/>
      <c r="W4019" s="244" t="n"/>
      <c r="X4019" s="244" t="n"/>
      <c r="Y4019" s="269" t="n"/>
      <c r="Z4019" s="270" t="n"/>
      <c r="AA4019" s="241" t="n"/>
      <c r="AB4019" s="244" t="n"/>
    </row>
    <row r="4020" ht="15" customHeight="1" s="283">
      <c r="A4020" s="109" t="n"/>
      <c r="B4020" s="222" t="n"/>
      <c r="C4020" s="244" t="n"/>
      <c r="D4020" s="244" t="n"/>
      <c r="E4020" s="244" t="n"/>
      <c r="F4020" s="244" t="n"/>
      <c r="G4020" s="244" t="n"/>
      <c r="H4020" s="244" t="n"/>
      <c r="I4020" s="267" t="n"/>
      <c r="J4020" s="268" t="n"/>
      <c r="K4020" s="244" t="n"/>
      <c r="L4020" s="244" t="n"/>
      <c r="M4020" s="259" t="n"/>
      <c r="N4020" s="244" t="n"/>
      <c r="O4020" s="244" t="n"/>
      <c r="P4020" s="244" t="n"/>
      <c r="Q4020" s="244" t="n"/>
      <c r="R4020" s="244" t="n"/>
      <c r="S4020" s="223" t="n"/>
      <c r="T4020" s="244" t="n"/>
      <c r="U4020" s="246" t="n"/>
      <c r="V4020" s="244" t="n"/>
      <c r="W4020" s="244" t="n"/>
      <c r="X4020" s="244" t="n"/>
      <c r="Y4020" s="269" t="n"/>
      <c r="Z4020" s="270" t="n"/>
      <c r="AA4020" s="241" t="n"/>
      <c r="AB4020" s="244" t="n"/>
    </row>
    <row r="4021" ht="15" customHeight="1" s="283">
      <c r="A4021" s="109" t="n"/>
      <c r="B4021" s="222" t="n"/>
      <c r="C4021" s="244" t="n"/>
      <c r="D4021" s="244" t="n"/>
      <c r="E4021" s="244" t="n"/>
      <c r="F4021" s="244" t="n"/>
      <c r="G4021" s="244" t="n"/>
      <c r="H4021" s="244" t="n"/>
      <c r="I4021" s="267" t="n"/>
      <c r="J4021" s="268" t="n"/>
      <c r="K4021" s="244" t="n"/>
      <c r="L4021" s="244" t="n"/>
      <c r="M4021" s="259" t="n"/>
      <c r="N4021" s="244" t="n"/>
      <c r="O4021" s="244" t="n"/>
      <c r="P4021" s="244" t="n"/>
      <c r="Q4021" s="244" t="n"/>
      <c r="R4021" s="244" t="n"/>
      <c r="S4021" s="223" t="n"/>
      <c r="T4021" s="244" t="n"/>
      <c r="U4021" s="246" t="n"/>
      <c r="V4021" s="244" t="n"/>
      <c r="W4021" s="244" t="n"/>
      <c r="X4021" s="244" t="n"/>
      <c r="Y4021" s="269" t="n"/>
      <c r="Z4021" s="270" t="n"/>
      <c r="AA4021" s="241" t="n"/>
      <c r="AB4021" s="244" t="n"/>
    </row>
    <row r="4022" ht="15" customHeight="1" s="283">
      <c r="A4022" s="109" t="n"/>
      <c r="B4022" s="222" t="n"/>
      <c r="C4022" s="244" t="n"/>
      <c r="D4022" s="244" t="n"/>
      <c r="E4022" s="244" t="n"/>
      <c r="F4022" s="244" t="n"/>
      <c r="G4022" s="244" t="n"/>
      <c r="H4022" s="244" t="n"/>
      <c r="I4022" s="267" t="n"/>
      <c r="J4022" s="268" t="n"/>
      <c r="K4022" s="244" t="n"/>
      <c r="L4022" s="244" t="n"/>
      <c r="M4022" s="259" t="n"/>
      <c r="N4022" s="244" t="n"/>
      <c r="O4022" s="244" t="n"/>
      <c r="P4022" s="244" t="n"/>
      <c r="Q4022" s="244" t="n"/>
      <c r="R4022" s="244" t="n"/>
      <c r="S4022" s="223" t="n"/>
      <c r="T4022" s="244" t="n"/>
      <c r="U4022" s="246" t="n"/>
      <c r="V4022" s="244" t="n"/>
      <c r="W4022" s="244" t="n"/>
      <c r="X4022" s="244" t="n"/>
      <c r="Y4022" s="269" t="n"/>
      <c r="Z4022" s="270" t="n"/>
      <c r="AA4022" s="241" t="n"/>
      <c r="AB4022" s="244" t="n"/>
    </row>
    <row r="4023" ht="15" customHeight="1" s="283">
      <c r="A4023" s="109" t="n"/>
      <c r="B4023" s="222" t="n"/>
      <c r="C4023" s="244" t="n"/>
      <c r="D4023" s="244" t="n"/>
      <c r="E4023" s="244" t="n"/>
      <c r="F4023" s="244" t="n"/>
      <c r="G4023" s="244" t="n"/>
      <c r="H4023" s="244" t="n"/>
      <c r="I4023" s="267" t="n"/>
      <c r="J4023" s="268" t="n"/>
      <c r="K4023" s="244" t="n"/>
      <c r="L4023" s="244" t="n"/>
      <c r="M4023" s="259" t="n"/>
      <c r="N4023" s="244" t="n"/>
      <c r="O4023" s="244" t="n"/>
      <c r="P4023" s="244" t="n"/>
      <c r="Q4023" s="244" t="n"/>
      <c r="R4023" s="244" t="n"/>
      <c r="S4023" s="223" t="n"/>
      <c r="T4023" s="244" t="n"/>
      <c r="U4023" s="246" t="n"/>
      <c r="V4023" s="244" t="n"/>
      <c r="W4023" s="244" t="n"/>
      <c r="X4023" s="244" t="n"/>
      <c r="Y4023" s="269" t="n"/>
      <c r="Z4023" s="270" t="n"/>
      <c r="AA4023" s="241" t="n"/>
      <c r="AB4023" s="244" t="n"/>
    </row>
    <row r="4024" ht="15" customHeight="1" s="283">
      <c r="A4024" s="109" t="n"/>
      <c r="B4024" s="222" t="n"/>
      <c r="C4024" s="244" t="n"/>
      <c r="D4024" s="244" t="n"/>
      <c r="E4024" s="244" t="n"/>
      <c r="F4024" s="244" t="n"/>
      <c r="G4024" s="244" t="n"/>
      <c r="H4024" s="244" t="n"/>
      <c r="I4024" s="267" t="n"/>
      <c r="J4024" s="268" t="n"/>
      <c r="K4024" s="244" t="n"/>
      <c r="L4024" s="244" t="n"/>
      <c r="M4024" s="259" t="n"/>
      <c r="N4024" s="244" t="n"/>
      <c r="O4024" s="244" t="n"/>
      <c r="P4024" s="244" t="n"/>
      <c r="Q4024" s="244" t="n"/>
      <c r="R4024" s="244" t="n"/>
      <c r="S4024" s="223" t="n"/>
      <c r="T4024" s="244" t="n"/>
      <c r="U4024" s="246" t="n"/>
      <c r="V4024" s="244" t="n"/>
      <c r="W4024" s="244" t="n"/>
      <c r="X4024" s="244" t="n"/>
      <c r="Y4024" s="269" t="n"/>
      <c r="Z4024" s="270" t="n"/>
      <c r="AA4024" s="241" t="n"/>
      <c r="AB4024" s="244" t="n"/>
    </row>
    <row r="4025" ht="15" customHeight="1" s="283">
      <c r="A4025" s="109" t="n"/>
      <c r="B4025" s="222" t="n"/>
      <c r="C4025" s="244" t="n"/>
      <c r="D4025" s="244" t="n"/>
      <c r="E4025" s="244" t="n"/>
      <c r="F4025" s="244" t="n"/>
      <c r="G4025" s="244" t="n"/>
      <c r="H4025" s="244" t="n"/>
      <c r="I4025" s="267" t="n"/>
      <c r="J4025" s="268" t="n"/>
      <c r="K4025" s="244" t="n"/>
      <c r="L4025" s="244" t="n"/>
      <c r="M4025" s="259" t="n"/>
      <c r="N4025" s="244" t="n"/>
      <c r="O4025" s="244" t="n"/>
      <c r="P4025" s="244" t="n"/>
      <c r="Q4025" s="244" t="n"/>
      <c r="R4025" s="244" t="n"/>
      <c r="S4025" s="223" t="n"/>
      <c r="T4025" s="244" t="n"/>
      <c r="U4025" s="246" t="n"/>
      <c r="V4025" s="244" t="n"/>
      <c r="W4025" s="244" t="n"/>
      <c r="X4025" s="244" t="n"/>
      <c r="Y4025" s="269" t="n"/>
      <c r="Z4025" s="270" t="n"/>
      <c r="AA4025" s="241" t="n"/>
      <c r="AB4025" s="244" t="n"/>
    </row>
    <row r="4026" ht="15" customHeight="1" s="283">
      <c r="A4026" s="109" t="n"/>
      <c r="B4026" s="222" t="n"/>
      <c r="C4026" s="244" t="n"/>
      <c r="D4026" s="244" t="n"/>
      <c r="E4026" s="244" t="n"/>
      <c r="F4026" s="244" t="n"/>
      <c r="G4026" s="244" t="n"/>
      <c r="H4026" s="244" t="n"/>
      <c r="I4026" s="267" t="n"/>
      <c r="J4026" s="268" t="n"/>
      <c r="K4026" s="244" t="n"/>
      <c r="L4026" s="244" t="n"/>
      <c r="M4026" s="259" t="n"/>
      <c r="N4026" s="244" t="n"/>
      <c r="O4026" s="244" t="n"/>
      <c r="P4026" s="244" t="n"/>
      <c r="Q4026" s="244" t="n"/>
      <c r="R4026" s="244" t="n"/>
      <c r="S4026" s="223" t="n"/>
      <c r="T4026" s="244" t="n"/>
      <c r="U4026" s="246" t="n"/>
      <c r="V4026" s="244" t="n"/>
      <c r="W4026" s="244" t="n"/>
      <c r="X4026" s="244" t="n"/>
      <c r="Y4026" s="269" t="n"/>
      <c r="Z4026" s="270" t="n"/>
      <c r="AA4026" s="241" t="n"/>
      <c r="AB4026" s="244" t="n"/>
    </row>
    <row r="4027" ht="15" customHeight="1" s="283">
      <c r="A4027" s="109" t="n"/>
      <c r="B4027" s="222" t="n"/>
      <c r="C4027" s="244" t="n"/>
      <c r="D4027" s="244" t="n"/>
      <c r="E4027" s="244" t="n"/>
      <c r="F4027" s="244" t="n"/>
      <c r="G4027" s="244" t="n"/>
      <c r="H4027" s="244" t="n"/>
      <c r="I4027" s="267" t="n"/>
      <c r="J4027" s="268" t="n"/>
      <c r="K4027" s="244" t="n"/>
      <c r="L4027" s="244" t="n"/>
      <c r="M4027" s="259" t="n"/>
      <c r="N4027" s="244" t="n"/>
      <c r="O4027" s="244" t="n"/>
      <c r="P4027" s="244" t="n"/>
      <c r="Q4027" s="244" t="n"/>
      <c r="R4027" s="244" t="n"/>
      <c r="S4027" s="223" t="n"/>
      <c r="T4027" s="244" t="n"/>
      <c r="U4027" s="246" t="n"/>
      <c r="V4027" s="244" t="n"/>
      <c r="W4027" s="244" t="n"/>
      <c r="X4027" s="244" t="n"/>
      <c r="Y4027" s="269" t="n"/>
      <c r="Z4027" s="270" t="n"/>
      <c r="AA4027" s="241" t="n"/>
      <c r="AB4027" s="244" t="n"/>
    </row>
    <row r="4028" ht="15" customHeight="1" s="283">
      <c r="A4028" s="109" t="n"/>
      <c r="B4028" s="222" t="n"/>
      <c r="C4028" s="244" t="n"/>
      <c r="D4028" s="244" t="n"/>
      <c r="E4028" s="244" t="n"/>
      <c r="F4028" s="244" t="n"/>
      <c r="G4028" s="244" t="n"/>
      <c r="H4028" s="244" t="n"/>
      <c r="I4028" s="267" t="n"/>
      <c r="J4028" s="204" t="n"/>
      <c r="K4028" s="244" t="n"/>
      <c r="L4028" s="244" t="n"/>
      <c r="M4028" s="259" t="n"/>
      <c r="N4028" s="244" t="n"/>
      <c r="O4028" s="244" t="n"/>
      <c r="P4028" s="244" t="n"/>
      <c r="Q4028" s="244" t="n"/>
      <c r="R4028" s="244" t="n"/>
      <c r="S4028" s="223" t="n"/>
      <c r="T4028" s="244" t="n"/>
      <c r="U4028" s="246" t="n"/>
      <c r="V4028" s="244" t="n"/>
      <c r="W4028" s="244" t="n"/>
      <c r="X4028" s="244" t="n"/>
      <c r="Y4028" s="269" t="n"/>
      <c r="Z4028" s="270" t="n"/>
      <c r="AA4028" s="241" t="n"/>
      <c r="AB4028" s="244" t="n"/>
    </row>
    <row r="4029" ht="15" customHeight="1" s="283">
      <c r="A4029" s="109" t="n"/>
      <c r="B4029" s="222" t="n"/>
      <c r="C4029" s="244" t="n"/>
      <c r="D4029" s="244" t="n"/>
      <c r="E4029" s="244" t="n"/>
      <c r="F4029" s="244" t="n"/>
      <c r="G4029" s="244" t="n"/>
      <c r="H4029" s="244" t="n"/>
      <c r="I4029" s="267" t="n"/>
      <c r="J4029" s="268" t="n"/>
      <c r="K4029" s="244" t="n"/>
      <c r="L4029" s="244" t="n"/>
      <c r="M4029" s="259" t="n"/>
      <c r="N4029" s="244" t="n"/>
      <c r="O4029" s="244" t="n"/>
      <c r="P4029" s="244" t="n"/>
      <c r="Q4029" s="244" t="n"/>
      <c r="R4029" s="244" t="n"/>
      <c r="S4029" s="223" t="n"/>
      <c r="T4029" s="244" t="n"/>
      <c r="U4029" s="246" t="n"/>
      <c r="V4029" s="244" t="n"/>
      <c r="W4029" s="244" t="n"/>
      <c r="X4029" s="244" t="n"/>
      <c r="Y4029" s="269" t="n"/>
      <c r="Z4029" s="270" t="n"/>
      <c r="AA4029" s="241" t="n"/>
      <c r="AB4029" s="244" t="n"/>
    </row>
    <row r="4030" ht="15" customHeight="1" s="283">
      <c r="A4030" s="109" t="n"/>
      <c r="B4030" s="222" t="n"/>
      <c r="C4030" s="244" t="n"/>
      <c r="D4030" s="244" t="n"/>
      <c r="E4030" s="244" t="n"/>
      <c r="F4030" s="244" t="n"/>
      <c r="G4030" s="244" t="n"/>
      <c r="H4030" s="244" t="n"/>
      <c r="I4030" s="267" t="n"/>
      <c r="J4030" s="268" t="n"/>
      <c r="K4030" s="244" t="n"/>
      <c r="L4030" s="244" t="n"/>
      <c r="M4030" s="259" t="n"/>
      <c r="N4030" s="244" t="n"/>
      <c r="O4030" s="244" t="n"/>
      <c r="P4030" s="244" t="n"/>
      <c r="Q4030" s="244" t="n"/>
      <c r="R4030" s="244" t="n"/>
      <c r="S4030" s="223" t="n"/>
      <c r="T4030" s="244" t="n"/>
      <c r="U4030" s="246" t="n"/>
      <c r="V4030" s="244" t="n"/>
      <c r="W4030" s="244" t="n"/>
      <c r="X4030" s="244" t="n"/>
      <c r="Y4030" s="269" t="n"/>
      <c r="Z4030" s="270" t="n"/>
      <c r="AA4030" s="241" t="n"/>
      <c r="AB4030" s="244" t="n"/>
    </row>
    <row r="4031" ht="15" customHeight="1" s="283">
      <c r="A4031" s="109" t="n"/>
      <c r="B4031" s="222" t="n"/>
      <c r="C4031" s="244" t="n"/>
      <c r="D4031" s="244" t="n"/>
      <c r="E4031" s="244" t="n"/>
      <c r="F4031" s="244" t="n"/>
      <c r="G4031" s="244" t="n"/>
      <c r="H4031" s="244" t="n"/>
      <c r="I4031" s="267" t="n"/>
      <c r="J4031" s="268" t="n"/>
      <c r="K4031" s="244" t="n"/>
      <c r="L4031" s="244" t="n"/>
      <c r="M4031" s="259" t="n"/>
      <c r="N4031" s="244" t="n"/>
      <c r="O4031" s="244" t="n"/>
      <c r="P4031" s="244" t="n"/>
      <c r="Q4031" s="244" t="n"/>
      <c r="R4031" s="244" t="n"/>
      <c r="S4031" s="223" t="n"/>
      <c r="T4031" s="244" t="n"/>
      <c r="U4031" s="246" t="n"/>
      <c r="V4031" s="244" t="n"/>
      <c r="W4031" s="244" t="n"/>
      <c r="X4031" s="244" t="n"/>
      <c r="Y4031" s="269" t="n"/>
      <c r="Z4031" s="270" t="n"/>
      <c r="AA4031" s="241" t="n"/>
      <c r="AB4031" s="244" t="n"/>
    </row>
    <row r="4032" ht="15" customHeight="1" s="283">
      <c r="A4032" s="109" t="n"/>
      <c r="B4032" s="222" t="n"/>
      <c r="C4032" s="244" t="n"/>
      <c r="D4032" s="244" t="n"/>
      <c r="E4032" s="244" t="n"/>
      <c r="F4032" s="244" t="n"/>
      <c r="G4032" s="244" t="n"/>
      <c r="H4032" s="244" t="n"/>
      <c r="I4032" s="267" t="n"/>
      <c r="J4032" s="268" t="n"/>
      <c r="K4032" s="244" t="n"/>
      <c r="L4032" s="244" t="n"/>
      <c r="M4032" s="259" t="n"/>
      <c r="N4032" s="244" t="n"/>
      <c r="O4032" s="244" t="n"/>
      <c r="P4032" s="244" t="n"/>
      <c r="Q4032" s="244" t="n"/>
      <c r="R4032" s="244" t="n"/>
      <c r="S4032" s="223" t="n"/>
      <c r="T4032" s="244" t="n"/>
      <c r="U4032" s="246" t="n"/>
      <c r="V4032" s="244" t="n"/>
      <c r="W4032" s="244" t="n"/>
      <c r="X4032" s="244" t="n"/>
      <c r="Y4032" s="269" t="n"/>
      <c r="Z4032" s="270" t="n"/>
      <c r="AA4032" s="241" t="n"/>
      <c r="AB4032" s="244" t="n"/>
    </row>
    <row r="4033" ht="15" customHeight="1" s="283">
      <c r="A4033" s="109" t="n"/>
      <c r="B4033" s="222" t="n"/>
      <c r="C4033" s="244" t="n"/>
      <c r="D4033" s="244" t="n"/>
      <c r="E4033" s="244" t="n"/>
      <c r="F4033" s="244" t="n"/>
      <c r="G4033" s="244" t="n"/>
      <c r="H4033" s="244" t="n"/>
      <c r="I4033" s="267" t="n"/>
      <c r="J4033" s="268" t="n"/>
      <c r="K4033" s="244" t="n"/>
      <c r="L4033" s="244" t="n"/>
      <c r="M4033" s="259" t="n"/>
      <c r="N4033" s="244" t="n"/>
      <c r="O4033" s="244" t="n"/>
      <c r="P4033" s="244" t="n"/>
      <c r="Q4033" s="244" t="n"/>
      <c r="R4033" s="244" t="n"/>
      <c r="S4033" s="223" t="n"/>
      <c r="T4033" s="244" t="n"/>
      <c r="U4033" s="246" t="n"/>
      <c r="V4033" s="244" t="n"/>
      <c r="W4033" s="244" t="n"/>
      <c r="X4033" s="244" t="n"/>
      <c r="Y4033" s="269" t="n"/>
      <c r="Z4033" s="270" t="n"/>
      <c r="AA4033" s="241" t="n"/>
      <c r="AB4033" s="244" t="n"/>
    </row>
    <row r="4034" ht="15" customHeight="1" s="283">
      <c r="A4034" s="109" t="n"/>
      <c r="B4034" s="222" t="n"/>
      <c r="C4034" s="244" t="n"/>
      <c r="D4034" s="244" t="n"/>
      <c r="E4034" s="244" t="n"/>
      <c r="F4034" s="244" t="n"/>
      <c r="G4034" s="244" t="n"/>
      <c r="H4034" s="244" t="n"/>
      <c r="I4034" s="267" t="n"/>
      <c r="J4034" s="268" t="n"/>
      <c r="K4034" s="244" t="n"/>
      <c r="L4034" s="244" t="n"/>
      <c r="M4034" s="259" t="n"/>
      <c r="N4034" s="244" t="n"/>
      <c r="O4034" s="244" t="n"/>
      <c r="P4034" s="244" t="n"/>
      <c r="Q4034" s="244" t="n"/>
      <c r="R4034" s="244" t="n"/>
      <c r="S4034" s="223" t="n"/>
      <c r="T4034" s="244" t="n"/>
      <c r="U4034" s="246" t="n"/>
      <c r="V4034" s="244" t="n"/>
      <c r="W4034" s="244" t="n"/>
      <c r="X4034" s="244" t="n"/>
      <c r="Y4034" s="269" t="n"/>
      <c r="Z4034" s="270" t="n"/>
      <c r="AA4034" s="241" t="n"/>
      <c r="AB4034" s="244" t="n"/>
    </row>
    <row r="4035" ht="15" customHeight="1" s="283">
      <c r="A4035" s="109" t="n"/>
      <c r="B4035" s="222" t="n"/>
      <c r="C4035" s="244" t="n"/>
      <c r="D4035" s="244" t="n"/>
      <c r="E4035" s="244" t="n"/>
      <c r="F4035" s="244" t="n"/>
      <c r="G4035" s="244" t="n"/>
      <c r="H4035" s="244" t="n"/>
      <c r="I4035" s="267" t="n"/>
      <c r="J4035" s="268" t="n"/>
      <c r="K4035" s="244" t="n"/>
      <c r="L4035" s="244" t="n"/>
      <c r="M4035" s="259" t="n"/>
      <c r="N4035" s="244" t="n"/>
      <c r="O4035" s="244" t="n"/>
      <c r="P4035" s="244" t="n"/>
      <c r="Q4035" s="244" t="n"/>
      <c r="R4035" s="244" t="n"/>
      <c r="S4035" s="223" t="n"/>
      <c r="T4035" s="244" t="n"/>
      <c r="U4035" s="246" t="n"/>
      <c r="V4035" s="244" t="n"/>
      <c r="W4035" s="244" t="n"/>
      <c r="X4035" s="244" t="n"/>
      <c r="Y4035" s="269" t="n"/>
      <c r="Z4035" s="270" t="n"/>
      <c r="AA4035" s="241" t="n"/>
      <c r="AB4035" s="244" t="n"/>
    </row>
    <row r="4036" ht="15" customHeight="1" s="283">
      <c r="A4036" s="109" t="n"/>
      <c r="B4036" s="222" t="n"/>
      <c r="C4036" s="244" t="n"/>
      <c r="D4036" s="244" t="n"/>
      <c r="E4036" s="244" t="n"/>
      <c r="F4036" s="244" t="n"/>
      <c r="G4036" s="244" t="n"/>
      <c r="H4036" s="244" t="n"/>
      <c r="I4036" s="267" t="n"/>
      <c r="J4036" s="268" t="n"/>
      <c r="K4036" s="244" t="n"/>
      <c r="L4036" s="244" t="n"/>
      <c r="M4036" s="259" t="n"/>
      <c r="N4036" s="244" t="n"/>
      <c r="O4036" s="244" t="n"/>
      <c r="P4036" s="244" t="n"/>
      <c r="Q4036" s="244" t="n"/>
      <c r="R4036" s="244" t="n"/>
      <c r="S4036" s="223" t="n"/>
      <c r="T4036" s="244" t="n"/>
      <c r="U4036" s="246" t="n"/>
      <c r="V4036" s="244" t="n"/>
      <c r="W4036" s="244" t="n"/>
      <c r="X4036" s="244" t="n"/>
      <c r="Y4036" s="269" t="n"/>
      <c r="Z4036" s="270" t="n"/>
      <c r="AA4036" s="241" t="n"/>
      <c r="AB4036" s="244" t="n"/>
    </row>
    <row r="4037" ht="15" customHeight="1" s="283">
      <c r="A4037" s="109" t="n"/>
      <c r="B4037" s="222" t="n"/>
      <c r="C4037" s="244" t="n"/>
      <c r="D4037" s="244" t="n"/>
      <c r="E4037" s="244" t="n"/>
      <c r="F4037" s="244" t="n"/>
      <c r="G4037" s="244" t="n"/>
      <c r="H4037" s="244" t="n"/>
      <c r="I4037" s="267" t="n"/>
      <c r="J4037" s="268" t="n"/>
      <c r="K4037" s="244" t="n"/>
      <c r="L4037" s="244" t="n"/>
      <c r="M4037" s="259" t="n"/>
      <c r="N4037" s="244" t="n"/>
      <c r="O4037" s="244" t="n"/>
      <c r="P4037" s="244" t="n"/>
      <c r="Q4037" s="244" t="n"/>
      <c r="R4037" s="244" t="n"/>
      <c r="S4037" s="223" t="n"/>
      <c r="T4037" s="244" t="n"/>
      <c r="U4037" s="246" t="n"/>
      <c r="V4037" s="244" t="n"/>
      <c r="W4037" s="244" t="n"/>
      <c r="X4037" s="244" t="n"/>
      <c r="Y4037" s="269" t="n"/>
      <c r="Z4037" s="270" t="n"/>
      <c r="AA4037" s="241" t="n"/>
      <c r="AB4037" s="244" t="n"/>
    </row>
    <row r="4038" ht="15" customHeight="1" s="283">
      <c r="A4038" s="109" t="n"/>
      <c r="B4038" s="222" t="n"/>
      <c r="C4038" s="244" t="n"/>
      <c r="D4038" s="244" t="n"/>
      <c r="E4038" s="244" t="n"/>
      <c r="F4038" s="244" t="n"/>
      <c r="G4038" s="244" t="n"/>
      <c r="H4038" s="244" t="n"/>
      <c r="I4038" s="267" t="n"/>
      <c r="J4038" s="268" t="n"/>
      <c r="K4038" s="244" t="n"/>
      <c r="L4038" s="244" t="n"/>
      <c r="M4038" s="259" t="n"/>
      <c r="N4038" s="244" t="n"/>
      <c r="O4038" s="244" t="n"/>
      <c r="P4038" s="244" t="n"/>
      <c r="Q4038" s="244" t="n"/>
      <c r="R4038" s="244" t="n"/>
      <c r="S4038" s="223" t="n"/>
      <c r="T4038" s="244" t="n"/>
      <c r="U4038" s="246" t="n"/>
      <c r="V4038" s="244" t="n"/>
      <c r="W4038" s="244" t="n"/>
      <c r="X4038" s="244" t="n"/>
      <c r="Y4038" s="269" t="n"/>
      <c r="Z4038" s="270" t="n"/>
      <c r="AA4038" s="241" t="n"/>
      <c r="AB4038" s="244" t="n"/>
    </row>
    <row r="4039" ht="15" customHeight="1" s="283">
      <c r="A4039" s="109" t="n"/>
      <c r="B4039" s="222" t="n"/>
      <c r="C4039" s="244" t="n"/>
      <c r="D4039" s="244" t="n"/>
      <c r="E4039" s="244" t="n"/>
      <c r="F4039" s="244" t="n"/>
      <c r="G4039" s="244" t="n"/>
      <c r="H4039" s="244" t="n"/>
      <c r="I4039" s="267" t="n"/>
      <c r="J4039" s="268" t="n"/>
      <c r="K4039" s="244" t="n"/>
      <c r="L4039" s="244" t="n"/>
      <c r="M4039" s="259" t="n"/>
      <c r="N4039" s="244" t="n"/>
      <c r="O4039" s="244" t="n"/>
      <c r="P4039" s="244" t="n"/>
      <c r="Q4039" s="244" t="n"/>
      <c r="R4039" s="244" t="n"/>
      <c r="S4039" s="223" t="n"/>
      <c r="T4039" s="244" t="n"/>
      <c r="U4039" s="246" t="n"/>
      <c r="V4039" s="244" t="n"/>
      <c r="W4039" s="244" t="n"/>
      <c r="X4039" s="244" t="n"/>
      <c r="Y4039" s="269" t="n"/>
      <c r="Z4039" s="270" t="n"/>
      <c r="AA4039" s="241" t="n"/>
      <c r="AB4039" s="244" t="n"/>
    </row>
    <row r="4040" ht="15" customHeight="1" s="283">
      <c r="A4040" s="109" t="n"/>
      <c r="B4040" s="222" t="n"/>
      <c r="C4040" s="244" t="n"/>
      <c r="D4040" s="244" t="n"/>
      <c r="E4040" s="244" t="n"/>
      <c r="F4040" s="244" t="n"/>
      <c r="G4040" s="244" t="n"/>
      <c r="H4040" s="244" t="n"/>
      <c r="I4040" s="267" t="n"/>
      <c r="J4040" s="268" t="n"/>
      <c r="K4040" s="244" t="n"/>
      <c r="L4040" s="244" t="n"/>
      <c r="M4040" s="259" t="n"/>
      <c r="N4040" s="244" t="n"/>
      <c r="O4040" s="244" t="n"/>
      <c r="P4040" s="244" t="n"/>
      <c r="Q4040" s="244" t="n"/>
      <c r="R4040" s="244" t="n"/>
      <c r="S4040" s="223" t="n"/>
      <c r="T4040" s="244" t="n"/>
      <c r="U4040" s="246" t="n"/>
      <c r="V4040" s="244" t="n"/>
      <c r="W4040" s="244" t="n"/>
      <c r="X4040" s="244" t="n"/>
      <c r="Y4040" s="269" t="n"/>
      <c r="Z4040" s="270" t="n"/>
      <c r="AA4040" s="241" t="n"/>
      <c r="AB4040" s="244" t="n"/>
    </row>
    <row r="4041" ht="15" customHeight="1" s="283">
      <c r="A4041" s="109" t="n"/>
      <c r="B4041" s="222" t="n"/>
      <c r="C4041" s="244" t="n"/>
      <c r="D4041" s="244" t="n"/>
      <c r="E4041" s="244" t="n"/>
      <c r="F4041" s="244" t="n"/>
      <c r="G4041" s="244" t="n"/>
      <c r="H4041" s="244" t="n"/>
      <c r="I4041" s="267" t="n"/>
      <c r="J4041" s="268" t="n"/>
      <c r="K4041" s="244" t="n"/>
      <c r="L4041" s="244" t="n"/>
      <c r="M4041" s="259" t="n"/>
      <c r="N4041" s="244" t="n"/>
      <c r="O4041" s="244" t="n"/>
      <c r="P4041" s="244" t="n"/>
      <c r="Q4041" s="244" t="n"/>
      <c r="R4041" s="244" t="n"/>
      <c r="S4041" s="223" t="n"/>
      <c r="T4041" s="244" t="n"/>
      <c r="U4041" s="246" t="n"/>
      <c r="V4041" s="244" t="n"/>
      <c r="W4041" s="244" t="n"/>
      <c r="X4041" s="244" t="n"/>
      <c r="Y4041" s="269" t="n"/>
      <c r="Z4041" s="270" t="n"/>
      <c r="AA4041" s="241" t="n"/>
      <c r="AB4041" s="244" t="n"/>
    </row>
    <row r="4042" ht="15" customHeight="1" s="283">
      <c r="A4042" s="109" t="n"/>
      <c r="B4042" s="222" t="n"/>
      <c r="C4042" s="244" t="n"/>
      <c r="D4042" s="244" t="n"/>
      <c r="E4042" s="244" t="n"/>
      <c r="F4042" s="244" t="n"/>
      <c r="G4042" s="244" t="n"/>
      <c r="H4042" s="244" t="n"/>
      <c r="I4042" s="267" t="n"/>
      <c r="J4042" s="268" t="n"/>
      <c r="K4042" s="244" t="n"/>
      <c r="L4042" s="244" t="n"/>
      <c r="M4042" s="259" t="n"/>
      <c r="N4042" s="244" t="n"/>
      <c r="O4042" s="244" t="n"/>
      <c r="P4042" s="244" t="n"/>
      <c r="Q4042" s="244" t="n"/>
      <c r="R4042" s="244" t="n"/>
      <c r="S4042" s="223" t="n"/>
      <c r="T4042" s="244" t="n"/>
      <c r="U4042" s="246" t="n"/>
      <c r="V4042" s="244" t="n"/>
      <c r="W4042" s="244" t="n"/>
      <c r="X4042" s="244" t="n"/>
      <c r="Y4042" s="269" t="n"/>
      <c r="Z4042" s="270" t="n"/>
      <c r="AA4042" s="241" t="n"/>
      <c r="AB4042" s="244" t="n"/>
    </row>
    <row r="4043" ht="15" customHeight="1" s="283">
      <c r="A4043" s="109" t="n"/>
      <c r="B4043" s="222" t="n"/>
      <c r="C4043" s="244" t="n"/>
      <c r="D4043" s="244" t="n"/>
      <c r="E4043" s="244" t="n"/>
      <c r="F4043" s="244" t="n"/>
      <c r="G4043" s="244" t="n"/>
      <c r="H4043" s="244" t="n"/>
      <c r="I4043" s="267" t="n"/>
      <c r="J4043" s="268" t="n"/>
      <c r="K4043" s="244" t="n"/>
      <c r="L4043" s="244" t="n"/>
      <c r="M4043" s="259" t="n"/>
      <c r="N4043" s="244" t="n"/>
      <c r="O4043" s="244" t="n"/>
      <c r="P4043" s="244" t="n"/>
      <c r="Q4043" s="244" t="n"/>
      <c r="R4043" s="244" t="n"/>
      <c r="S4043" s="223" t="n"/>
      <c r="T4043" s="244" t="n"/>
      <c r="U4043" s="246" t="n"/>
      <c r="V4043" s="244" t="n"/>
      <c r="W4043" s="244" t="n"/>
      <c r="X4043" s="244" t="n"/>
      <c r="Y4043" s="269" t="n"/>
      <c r="Z4043" s="270" t="n"/>
      <c r="AA4043" s="241" t="n"/>
      <c r="AB4043" s="244" t="n"/>
    </row>
    <row r="4044" ht="15" customHeight="1" s="283">
      <c r="A4044" s="109" t="n"/>
      <c r="B4044" s="222" t="n"/>
      <c r="C4044" s="244" t="n"/>
      <c r="D4044" s="244" t="n"/>
      <c r="E4044" s="244" t="n"/>
      <c r="F4044" s="244" t="n"/>
      <c r="G4044" s="244" t="n"/>
      <c r="H4044" s="244" t="n"/>
      <c r="I4044" s="267" t="n"/>
      <c r="J4044" s="268" t="n"/>
      <c r="K4044" s="244" t="n"/>
      <c r="L4044" s="244" t="n"/>
      <c r="M4044" s="259" t="n"/>
      <c r="N4044" s="244" t="n"/>
      <c r="O4044" s="244" t="n"/>
      <c r="P4044" s="244" t="n"/>
      <c r="Q4044" s="244" t="n"/>
      <c r="R4044" s="244" t="n"/>
      <c r="S4044" s="223" t="n"/>
      <c r="T4044" s="244" t="n"/>
      <c r="U4044" s="246" t="n"/>
      <c r="V4044" s="244" t="n"/>
      <c r="W4044" s="244" t="n"/>
      <c r="X4044" s="244" t="n"/>
      <c r="Y4044" s="269" t="n"/>
      <c r="Z4044" s="270" t="n"/>
      <c r="AA4044" s="241" t="n"/>
      <c r="AB4044" s="244" t="n"/>
    </row>
    <row r="4045" ht="15" customHeight="1" s="283">
      <c r="A4045" s="109" t="n"/>
      <c r="B4045" s="222" t="n"/>
      <c r="C4045" s="244" t="n"/>
      <c r="D4045" s="244" t="n"/>
      <c r="E4045" s="244" t="n"/>
      <c r="F4045" s="244" t="n"/>
      <c r="G4045" s="244" t="n"/>
      <c r="H4045" s="244" t="n"/>
      <c r="I4045" s="267" t="n"/>
      <c r="J4045" s="268" t="n"/>
      <c r="K4045" s="244" t="n"/>
      <c r="L4045" s="244" t="n"/>
      <c r="M4045" s="259" t="n"/>
      <c r="N4045" s="244" t="n"/>
      <c r="O4045" s="244" t="n"/>
      <c r="P4045" s="244" t="n"/>
      <c r="Q4045" s="244" t="n"/>
      <c r="R4045" s="244" t="n"/>
      <c r="S4045" s="223" t="n"/>
      <c r="T4045" s="244" t="n"/>
      <c r="U4045" s="246" t="n"/>
      <c r="V4045" s="244" t="n"/>
      <c r="W4045" s="244" t="n"/>
      <c r="X4045" s="244" t="n"/>
      <c r="Y4045" s="269" t="n"/>
      <c r="Z4045" s="270" t="n"/>
      <c r="AA4045" s="241" t="n"/>
      <c r="AB4045" s="244" t="n"/>
    </row>
    <row r="4046" ht="15" customHeight="1" s="283">
      <c r="A4046" s="109" t="n"/>
      <c r="B4046" s="222" t="n"/>
      <c r="C4046" s="244" t="n"/>
      <c r="D4046" s="244" t="n"/>
      <c r="E4046" s="244" t="n"/>
      <c r="F4046" s="244" t="n"/>
      <c r="G4046" s="244" t="n"/>
      <c r="H4046" s="244" t="n"/>
      <c r="I4046" s="267" t="n"/>
      <c r="J4046" s="268" t="n"/>
      <c r="K4046" s="244" t="n"/>
      <c r="L4046" s="244" t="n"/>
      <c r="M4046" s="259" t="n"/>
      <c r="N4046" s="244" t="n"/>
      <c r="O4046" s="244" t="n"/>
      <c r="P4046" s="244" t="n"/>
      <c r="Q4046" s="244" t="n"/>
      <c r="R4046" s="244" t="n"/>
      <c r="S4046" s="223" t="n"/>
      <c r="T4046" s="244" t="n"/>
      <c r="U4046" s="246" t="n"/>
      <c r="V4046" s="244" t="n"/>
      <c r="W4046" s="244" t="n"/>
      <c r="X4046" s="244" t="n"/>
      <c r="Y4046" s="269" t="n"/>
      <c r="Z4046" s="270" t="n"/>
      <c r="AA4046" s="241" t="n"/>
      <c r="AB4046" s="244" t="n"/>
    </row>
    <row r="4047" ht="15" customHeight="1" s="283">
      <c r="A4047" s="109" t="n"/>
      <c r="B4047" s="222" t="n"/>
      <c r="C4047" s="244" t="n"/>
      <c r="D4047" s="244" t="n"/>
      <c r="E4047" s="244" t="n"/>
      <c r="F4047" s="244" t="n"/>
      <c r="G4047" s="244" t="n"/>
      <c r="H4047" s="244" t="n"/>
      <c r="I4047" s="267" t="n"/>
      <c r="J4047" s="268" t="n"/>
      <c r="K4047" s="244" t="n"/>
      <c r="L4047" s="244" t="n"/>
      <c r="M4047" s="259" t="n"/>
      <c r="N4047" s="244" t="n"/>
      <c r="O4047" s="244" t="n"/>
      <c r="P4047" s="244" t="n"/>
      <c r="Q4047" s="244" t="n"/>
      <c r="R4047" s="244" t="n"/>
      <c r="S4047" s="223" t="n"/>
      <c r="T4047" s="244" t="n"/>
      <c r="U4047" s="246" t="n"/>
      <c r="V4047" s="244" t="n"/>
      <c r="W4047" s="244" t="n"/>
      <c r="X4047" s="244" t="n"/>
      <c r="Y4047" s="269" t="n"/>
      <c r="Z4047" s="270" t="n"/>
      <c r="AA4047" s="241" t="n"/>
      <c r="AB4047" s="244" t="n"/>
    </row>
    <row r="4048" ht="15" customHeight="1" s="283">
      <c r="A4048" s="109" t="n"/>
      <c r="B4048" s="222" t="n"/>
      <c r="C4048" s="244" t="n"/>
      <c r="D4048" s="244" t="n"/>
      <c r="E4048" s="244" t="n"/>
      <c r="F4048" s="244" t="n"/>
      <c r="G4048" s="244" t="n"/>
      <c r="H4048" s="244" t="n"/>
      <c r="I4048" s="267" t="n"/>
      <c r="J4048" s="268" t="n"/>
      <c r="K4048" s="244" t="n"/>
      <c r="L4048" s="244" t="n"/>
      <c r="M4048" s="259" t="n"/>
      <c r="N4048" s="244" t="n"/>
      <c r="O4048" s="244" t="n"/>
      <c r="P4048" s="244" t="n"/>
      <c r="Q4048" s="244" t="n"/>
      <c r="R4048" s="244" t="n"/>
      <c r="S4048" s="223" t="n"/>
      <c r="T4048" s="244" t="n"/>
      <c r="U4048" s="246" t="n"/>
      <c r="V4048" s="244" t="n"/>
      <c r="W4048" s="244" t="n"/>
      <c r="X4048" s="244" t="n"/>
      <c r="Y4048" s="269" t="n"/>
      <c r="Z4048" s="270" t="n"/>
      <c r="AA4048" s="241" t="n"/>
      <c r="AB4048" s="244" t="n"/>
    </row>
    <row r="4049" ht="15" customHeight="1" s="283">
      <c r="A4049" s="109" t="n"/>
      <c r="B4049" s="222" t="n"/>
      <c r="C4049" s="244" t="n"/>
      <c r="D4049" s="244" t="n"/>
      <c r="E4049" s="244" t="n"/>
      <c r="F4049" s="244" t="n"/>
      <c r="G4049" s="244" t="n"/>
      <c r="H4049" s="244" t="n"/>
      <c r="I4049" s="267" t="n"/>
      <c r="J4049" s="268" t="n"/>
      <c r="K4049" s="244" t="n"/>
      <c r="L4049" s="244" t="n"/>
      <c r="M4049" s="259" t="n"/>
      <c r="N4049" s="244" t="n"/>
      <c r="O4049" s="244" t="n"/>
      <c r="P4049" s="244" t="n"/>
      <c r="Q4049" s="244" t="n"/>
      <c r="R4049" s="244" t="n"/>
      <c r="S4049" s="223" t="n"/>
      <c r="T4049" s="244" t="n"/>
      <c r="U4049" s="246" t="n"/>
      <c r="V4049" s="244" t="n"/>
      <c r="W4049" s="244" t="n"/>
      <c r="X4049" s="244" t="n"/>
      <c r="Y4049" s="269" t="n"/>
      <c r="Z4049" s="270" t="n"/>
      <c r="AA4049" s="241" t="n"/>
      <c r="AB4049" s="244" t="n"/>
    </row>
    <row r="4050" ht="15" customHeight="1" s="283">
      <c r="A4050" s="109" t="n"/>
      <c r="B4050" s="222" t="n"/>
      <c r="C4050" s="244" t="n"/>
      <c r="D4050" s="244" t="n"/>
      <c r="E4050" s="244" t="n"/>
      <c r="F4050" s="244" t="n"/>
      <c r="G4050" s="244" t="n"/>
      <c r="H4050" s="244" t="n"/>
      <c r="I4050" s="267" t="n"/>
      <c r="J4050" s="268" t="n"/>
      <c r="K4050" s="244" t="n"/>
      <c r="L4050" s="244" t="n"/>
      <c r="M4050" s="259" t="n"/>
      <c r="N4050" s="244" t="n"/>
      <c r="O4050" s="244" t="n"/>
      <c r="P4050" s="244" t="n"/>
      <c r="Q4050" s="244" t="n"/>
      <c r="R4050" s="244" t="n"/>
      <c r="S4050" s="223" t="n"/>
      <c r="T4050" s="244" t="n"/>
      <c r="U4050" s="246" t="n"/>
      <c r="V4050" s="244" t="n"/>
      <c r="W4050" s="244" t="n"/>
      <c r="X4050" s="244" t="n"/>
      <c r="Y4050" s="269" t="n"/>
      <c r="Z4050" s="270" t="n"/>
      <c r="AA4050" s="241" t="n"/>
      <c r="AB4050" s="244" t="n"/>
    </row>
    <row r="4051" ht="15" customHeight="1" s="283">
      <c r="A4051" s="109" t="n"/>
      <c r="B4051" s="222" t="n"/>
      <c r="C4051" s="244" t="n"/>
      <c r="D4051" s="244" t="n"/>
      <c r="E4051" s="244" t="n"/>
      <c r="F4051" s="244" t="n"/>
      <c r="G4051" s="244" t="n"/>
      <c r="H4051" s="244" t="n"/>
      <c r="I4051" s="267" t="n"/>
      <c r="J4051" s="268" t="n"/>
      <c r="K4051" s="244" t="n"/>
      <c r="L4051" s="244" t="n"/>
      <c r="M4051" s="259" t="n"/>
      <c r="N4051" s="244" t="n"/>
      <c r="O4051" s="244" t="n"/>
      <c r="P4051" s="244" t="n"/>
      <c r="Q4051" s="244" t="n"/>
      <c r="R4051" s="244" t="n"/>
      <c r="S4051" s="223" t="n"/>
      <c r="T4051" s="244" t="n"/>
      <c r="U4051" s="246" t="n"/>
      <c r="V4051" s="244" t="n"/>
      <c r="W4051" s="244" t="n"/>
      <c r="X4051" s="244" t="n"/>
      <c r="Y4051" s="269" t="n"/>
      <c r="Z4051" s="270" t="n"/>
      <c r="AA4051" s="241" t="n"/>
      <c r="AB4051" s="244" t="n"/>
    </row>
    <row r="4052" ht="15" customHeight="1" s="283">
      <c r="A4052" s="109" t="n"/>
      <c r="B4052" s="222" t="n"/>
      <c r="C4052" s="244" t="n"/>
      <c r="D4052" s="244" t="n"/>
      <c r="E4052" s="244" t="n"/>
      <c r="F4052" s="244" t="n"/>
      <c r="G4052" s="244" t="n"/>
      <c r="H4052" s="244" t="n"/>
      <c r="I4052" s="267" t="n"/>
      <c r="J4052" s="268" t="n"/>
      <c r="K4052" s="244" t="n"/>
      <c r="L4052" s="244" t="n"/>
      <c r="M4052" s="259" t="n"/>
      <c r="N4052" s="244" t="n"/>
      <c r="O4052" s="244" t="n"/>
      <c r="P4052" s="244" t="n"/>
      <c r="Q4052" s="244" t="n"/>
      <c r="R4052" s="244" t="n"/>
      <c r="S4052" s="223" t="n"/>
      <c r="T4052" s="244" t="n"/>
      <c r="U4052" s="246" t="n"/>
      <c r="V4052" s="244" t="n"/>
      <c r="W4052" s="244" t="n"/>
      <c r="X4052" s="244" t="n"/>
      <c r="Y4052" s="269" t="n"/>
      <c r="Z4052" s="270" t="n"/>
      <c r="AA4052" s="241" t="n"/>
      <c r="AB4052" s="244" t="n"/>
    </row>
    <row r="4053" ht="15" customHeight="1" s="283">
      <c r="A4053" s="109" t="n"/>
      <c r="B4053" s="222" t="n"/>
      <c r="C4053" s="244" t="n"/>
      <c r="D4053" s="244" t="n"/>
      <c r="E4053" s="244" t="n"/>
      <c r="F4053" s="244" t="n"/>
      <c r="G4053" s="244" t="n"/>
      <c r="H4053" s="244" t="n"/>
      <c r="I4053" s="267" t="n"/>
      <c r="J4053" s="268" t="n"/>
      <c r="K4053" s="244" t="n"/>
      <c r="L4053" s="244" t="n"/>
      <c r="M4053" s="259" t="n"/>
      <c r="N4053" s="244" t="n"/>
      <c r="O4053" s="244" t="n"/>
      <c r="P4053" s="244" t="n"/>
      <c r="Q4053" s="244" t="n"/>
      <c r="R4053" s="244" t="n"/>
      <c r="S4053" s="223" t="n"/>
      <c r="T4053" s="244" t="n"/>
      <c r="U4053" s="246" t="n"/>
      <c r="V4053" s="244" t="n"/>
      <c r="W4053" s="244" t="n"/>
      <c r="X4053" s="244" t="n"/>
      <c r="Y4053" s="269" t="n"/>
      <c r="Z4053" s="270" t="n"/>
      <c r="AA4053" s="241" t="n"/>
      <c r="AB4053" s="244" t="n"/>
    </row>
    <row r="4054" ht="15" customHeight="1" s="283">
      <c r="A4054" s="109" t="n"/>
      <c r="B4054" s="222" t="n"/>
      <c r="C4054" s="244" t="n"/>
      <c r="D4054" s="244" t="n"/>
      <c r="E4054" s="244" t="n"/>
      <c r="F4054" s="244" t="n"/>
      <c r="G4054" s="244" t="n"/>
      <c r="H4054" s="244" t="n"/>
      <c r="I4054" s="267" t="n"/>
      <c r="J4054" s="268" t="n"/>
      <c r="K4054" s="244" t="n"/>
      <c r="L4054" s="244" t="n"/>
      <c r="M4054" s="259" t="n"/>
      <c r="N4054" s="244" t="n"/>
      <c r="O4054" s="244" t="n"/>
      <c r="P4054" s="244" t="n"/>
      <c r="Q4054" s="244" t="n"/>
      <c r="R4054" s="244" t="n"/>
      <c r="S4054" s="223" t="n"/>
      <c r="T4054" s="244" t="n"/>
      <c r="U4054" s="246" t="n"/>
      <c r="V4054" s="244" t="n"/>
      <c r="W4054" s="244" t="n"/>
      <c r="X4054" s="244" t="n"/>
      <c r="Y4054" s="269" t="n"/>
      <c r="Z4054" s="270" t="n"/>
      <c r="AA4054" s="241" t="n"/>
      <c r="AB4054" s="244" t="n"/>
    </row>
    <row r="4055" ht="15" customHeight="1" s="283">
      <c r="A4055" s="109" t="n"/>
      <c r="B4055" s="222" t="n"/>
      <c r="C4055" s="244" t="n"/>
      <c r="D4055" s="244" t="n"/>
      <c r="E4055" s="244" t="n"/>
      <c r="F4055" s="244" t="n"/>
      <c r="G4055" s="244" t="n"/>
      <c r="H4055" s="244" t="n"/>
      <c r="I4055" s="267" t="n"/>
      <c r="J4055" s="268" t="n"/>
      <c r="K4055" s="244" t="n"/>
      <c r="L4055" s="244" t="n"/>
      <c r="M4055" s="259" t="n"/>
      <c r="N4055" s="244" t="n"/>
      <c r="O4055" s="244" t="n"/>
      <c r="P4055" s="244" t="n"/>
      <c r="Q4055" s="244" t="n"/>
      <c r="R4055" s="244" t="n"/>
      <c r="S4055" s="223" t="n"/>
      <c r="T4055" s="244" t="n"/>
      <c r="U4055" s="246" t="n"/>
      <c r="V4055" s="244" t="n"/>
      <c r="W4055" s="244" t="n"/>
      <c r="X4055" s="244" t="n"/>
      <c r="Y4055" s="269" t="n"/>
      <c r="Z4055" s="270" t="n"/>
      <c r="AA4055" s="241" t="n"/>
      <c r="AB4055" s="244" t="n"/>
    </row>
    <row r="4056" ht="15" customHeight="1" s="283">
      <c r="A4056" s="109" t="n"/>
      <c r="B4056" s="222" t="n"/>
      <c r="C4056" s="244" t="n"/>
      <c r="D4056" s="244" t="n"/>
      <c r="E4056" s="244" t="n"/>
      <c r="F4056" s="244" t="n"/>
      <c r="G4056" s="244" t="n"/>
      <c r="H4056" s="244" t="n"/>
      <c r="I4056" s="267" t="n"/>
      <c r="J4056" s="268" t="n"/>
      <c r="K4056" s="244" t="n"/>
      <c r="L4056" s="244" t="n"/>
      <c r="M4056" s="259" t="n"/>
      <c r="N4056" s="244" t="n"/>
      <c r="O4056" s="244" t="n"/>
      <c r="P4056" s="244" t="n"/>
      <c r="Q4056" s="244" t="n"/>
      <c r="R4056" s="244" t="n"/>
      <c r="S4056" s="223" t="n"/>
      <c r="T4056" s="244" t="n"/>
      <c r="U4056" s="246" t="n"/>
      <c r="V4056" s="244" t="n"/>
      <c r="W4056" s="244" t="n"/>
      <c r="X4056" s="244" t="n"/>
      <c r="Y4056" s="269" t="n"/>
      <c r="Z4056" s="270" t="n"/>
      <c r="AA4056" s="241" t="n"/>
      <c r="AB4056" s="244" t="n"/>
    </row>
    <row r="4057" ht="15" customHeight="1" s="283">
      <c r="A4057" s="109" t="n"/>
      <c r="B4057" s="222" t="n"/>
      <c r="C4057" s="244" t="n"/>
      <c r="D4057" s="244" t="n"/>
      <c r="E4057" s="244" t="n"/>
      <c r="F4057" s="244" t="n"/>
      <c r="G4057" s="244" t="n"/>
      <c r="H4057" s="244" t="n"/>
      <c r="I4057" s="267" t="n"/>
      <c r="J4057" s="268" t="n"/>
      <c r="K4057" s="244" t="n"/>
      <c r="L4057" s="244" t="n"/>
      <c r="M4057" s="259" t="n"/>
      <c r="N4057" s="244" t="n"/>
      <c r="O4057" s="244" t="n"/>
      <c r="P4057" s="244" t="n"/>
      <c r="Q4057" s="244" t="n"/>
      <c r="R4057" s="244" t="n"/>
      <c r="S4057" s="223" t="n"/>
      <c r="T4057" s="244" t="n"/>
      <c r="U4057" s="246" t="n"/>
      <c r="V4057" s="244" t="n"/>
      <c r="W4057" s="244" t="n"/>
      <c r="X4057" s="244" t="n"/>
      <c r="Y4057" s="269" t="n"/>
      <c r="Z4057" s="270" t="n"/>
      <c r="AA4057" s="241" t="n"/>
      <c r="AB4057" s="244" t="n"/>
    </row>
    <row r="4058" ht="15" customHeight="1" s="283">
      <c r="A4058" s="109" t="n"/>
      <c r="B4058" s="222" t="n"/>
      <c r="C4058" s="244" t="n"/>
      <c r="D4058" s="244" t="n"/>
      <c r="E4058" s="244" t="n"/>
      <c r="F4058" s="244" t="n"/>
      <c r="G4058" s="244" t="n"/>
      <c r="H4058" s="244" t="n"/>
      <c r="I4058" s="267" t="n"/>
      <c r="J4058" s="268" t="n"/>
      <c r="K4058" s="244" t="n"/>
      <c r="L4058" s="244" t="n"/>
      <c r="M4058" s="259" t="n"/>
      <c r="N4058" s="244" t="n"/>
      <c r="O4058" s="244" t="n"/>
      <c r="P4058" s="244" t="n"/>
      <c r="Q4058" s="244" t="n"/>
      <c r="R4058" s="244" t="n"/>
      <c r="S4058" s="223" t="n"/>
      <c r="T4058" s="244" t="n"/>
      <c r="U4058" s="246" t="n"/>
      <c r="V4058" s="244" t="n"/>
      <c r="W4058" s="244" t="n"/>
      <c r="X4058" s="244" t="n"/>
      <c r="Y4058" s="269" t="n"/>
      <c r="Z4058" s="270" t="n"/>
      <c r="AA4058" s="241" t="n"/>
      <c r="AB4058" s="244" t="n"/>
    </row>
    <row r="4059" ht="15" customHeight="1" s="283">
      <c r="A4059" s="109" t="n"/>
      <c r="B4059" s="222" t="n"/>
      <c r="C4059" s="244" t="n"/>
      <c r="D4059" s="244" t="n"/>
      <c r="E4059" s="244" t="n"/>
      <c r="F4059" s="244" t="n"/>
      <c r="G4059" s="244" t="n"/>
      <c r="H4059" s="244" t="n"/>
      <c r="I4059" s="267" t="n"/>
      <c r="J4059" s="268" t="n"/>
      <c r="K4059" s="244" t="n"/>
      <c r="L4059" s="244" t="n"/>
      <c r="M4059" s="259" t="n"/>
      <c r="N4059" s="244" t="n"/>
      <c r="O4059" s="244" t="n"/>
      <c r="P4059" s="244" t="n"/>
      <c r="Q4059" s="244" t="n"/>
      <c r="R4059" s="244" t="n"/>
      <c r="S4059" s="223" t="n"/>
      <c r="T4059" s="244" t="n"/>
      <c r="U4059" s="246" t="n"/>
      <c r="V4059" s="244" t="n"/>
      <c r="W4059" s="244" t="n"/>
      <c r="X4059" s="244" t="n"/>
      <c r="Y4059" s="269" t="n"/>
      <c r="Z4059" s="270" t="n"/>
      <c r="AA4059" s="241" t="n"/>
      <c r="AB4059" s="244" t="n"/>
    </row>
    <row r="4060" ht="15" customHeight="1" s="283">
      <c r="A4060" s="109" t="n"/>
      <c r="B4060" s="222" t="n"/>
      <c r="C4060" s="244" t="n"/>
      <c r="D4060" s="244" t="n"/>
      <c r="E4060" s="244" t="n"/>
      <c r="F4060" s="244" t="n"/>
      <c r="G4060" s="244" t="n"/>
      <c r="H4060" s="244" t="n"/>
      <c r="I4060" s="267" t="n"/>
      <c r="J4060" s="268" t="n"/>
      <c r="K4060" s="244" t="n"/>
      <c r="L4060" s="244" t="n"/>
      <c r="M4060" s="259" t="n"/>
      <c r="N4060" s="244" t="n"/>
      <c r="O4060" s="244" t="n"/>
      <c r="P4060" s="244" t="n"/>
      <c r="Q4060" s="244" t="n"/>
      <c r="R4060" s="244" t="n"/>
      <c r="S4060" s="223" t="n"/>
      <c r="T4060" s="244" t="n"/>
      <c r="U4060" s="246" t="n"/>
      <c r="V4060" s="244" t="n"/>
      <c r="W4060" s="244" t="n"/>
      <c r="X4060" s="244" t="n"/>
      <c r="Y4060" s="269" t="n"/>
      <c r="Z4060" s="270" t="n"/>
      <c r="AA4060" s="241" t="n"/>
      <c r="AB4060" s="244" t="n"/>
    </row>
    <row r="4061" ht="15" customHeight="1" s="283">
      <c r="A4061" s="109" t="n"/>
      <c r="B4061" s="222" t="n"/>
      <c r="C4061" s="244" t="n"/>
      <c r="D4061" s="244" t="n"/>
      <c r="E4061" s="244" t="n"/>
      <c r="F4061" s="244" t="n"/>
      <c r="G4061" s="244" t="n"/>
      <c r="H4061" s="244" t="n"/>
      <c r="I4061" s="267" t="n"/>
      <c r="J4061" s="268" t="n"/>
      <c r="K4061" s="244" t="n"/>
      <c r="L4061" s="244" t="n"/>
      <c r="M4061" s="259" t="n"/>
      <c r="N4061" s="244" t="n"/>
      <c r="O4061" s="244" t="n"/>
      <c r="P4061" s="244" t="n"/>
      <c r="Q4061" s="244" t="n"/>
      <c r="R4061" s="244" t="n"/>
      <c r="S4061" s="223" t="n"/>
      <c r="T4061" s="244" t="n"/>
      <c r="U4061" s="246" t="n"/>
      <c r="V4061" s="244" t="n"/>
      <c r="W4061" s="244" t="n"/>
      <c r="X4061" s="244" t="n"/>
      <c r="Y4061" s="269" t="n"/>
      <c r="Z4061" s="270" t="n"/>
      <c r="AA4061" s="241" t="n"/>
      <c r="AB4061" s="244" t="n"/>
    </row>
    <row r="4062" ht="15" customHeight="1" s="283">
      <c r="A4062" s="109" t="n"/>
      <c r="B4062" s="222" t="n"/>
      <c r="C4062" s="244" t="n"/>
      <c r="D4062" s="244" t="n"/>
      <c r="E4062" s="244" t="n"/>
      <c r="F4062" s="244" t="n"/>
      <c r="G4062" s="244" t="n"/>
      <c r="H4062" s="244" t="n"/>
      <c r="I4062" s="267" t="n"/>
      <c r="J4062" s="268" t="n"/>
      <c r="K4062" s="244" t="n"/>
      <c r="L4062" s="244" t="n"/>
      <c r="M4062" s="259" t="n"/>
      <c r="N4062" s="244" t="n"/>
      <c r="O4062" s="244" t="n"/>
      <c r="P4062" s="244" t="n"/>
      <c r="Q4062" s="244" t="n"/>
      <c r="R4062" s="244" t="n"/>
      <c r="S4062" s="223" t="n"/>
      <c r="T4062" s="244" t="n"/>
      <c r="U4062" s="246" t="n"/>
      <c r="V4062" s="244" t="n"/>
      <c r="W4062" s="244" t="n"/>
      <c r="X4062" s="244" t="n"/>
      <c r="Y4062" s="269" t="n"/>
      <c r="Z4062" s="270" t="n"/>
      <c r="AA4062" s="241" t="n"/>
      <c r="AB4062" s="244" t="n"/>
    </row>
    <row r="4063" ht="15" customHeight="1" s="283">
      <c r="A4063" s="109" t="n"/>
      <c r="B4063" s="222" t="n"/>
      <c r="C4063" s="244" t="n"/>
      <c r="D4063" s="244" t="n"/>
      <c r="E4063" s="244" t="n"/>
      <c r="F4063" s="244" t="n"/>
      <c r="G4063" s="244" t="n"/>
      <c r="H4063" s="244" t="n"/>
      <c r="I4063" s="267" t="n"/>
      <c r="J4063" s="268" t="n"/>
      <c r="K4063" s="244" t="n"/>
      <c r="L4063" s="244" t="n"/>
      <c r="M4063" s="259" t="n"/>
      <c r="N4063" s="244" t="n"/>
      <c r="O4063" s="244" t="n"/>
      <c r="P4063" s="244" t="n"/>
      <c r="Q4063" s="244" t="n"/>
      <c r="R4063" s="244" t="n"/>
      <c r="S4063" s="223" t="n"/>
      <c r="T4063" s="244" t="n"/>
      <c r="U4063" s="246" t="n"/>
      <c r="V4063" s="244" t="n"/>
      <c r="W4063" s="244" t="n"/>
      <c r="X4063" s="244" t="n"/>
      <c r="Y4063" s="269" t="n"/>
      <c r="Z4063" s="270" t="n"/>
      <c r="AA4063" s="241" t="n"/>
      <c r="AB4063" s="244" t="n"/>
    </row>
    <row r="4064" ht="15" customHeight="1" s="283">
      <c r="A4064" s="109" t="n"/>
      <c r="B4064" s="222" t="n"/>
      <c r="C4064" s="244" t="n"/>
      <c r="D4064" s="244" t="n"/>
      <c r="E4064" s="244" t="n"/>
      <c r="F4064" s="244" t="n"/>
      <c r="G4064" s="244" t="n"/>
      <c r="H4064" s="244" t="n"/>
      <c r="I4064" s="267" t="n"/>
      <c r="J4064" s="268" t="n"/>
      <c r="K4064" s="244" t="n"/>
      <c r="L4064" s="244" t="n"/>
      <c r="M4064" s="259" t="n"/>
      <c r="N4064" s="244" t="n"/>
      <c r="O4064" s="244" t="n"/>
      <c r="P4064" s="244" t="n"/>
      <c r="Q4064" s="244" t="n"/>
      <c r="R4064" s="244" t="n"/>
      <c r="S4064" s="223" t="n"/>
      <c r="T4064" s="244" t="n"/>
      <c r="U4064" s="246" t="n"/>
      <c r="V4064" s="244" t="n"/>
      <c r="W4064" s="244" t="n"/>
      <c r="X4064" s="244" t="n"/>
      <c r="Y4064" s="269" t="n"/>
      <c r="Z4064" s="270" t="n"/>
      <c r="AA4064" s="241" t="n"/>
      <c r="AB4064" s="244" t="n"/>
    </row>
    <row r="4065" ht="15" customHeight="1" s="283">
      <c r="A4065" s="109" t="n"/>
      <c r="B4065" s="222" t="n"/>
      <c r="C4065" s="244" t="n"/>
      <c r="D4065" s="244" t="n"/>
      <c r="E4065" s="244" t="n"/>
      <c r="F4065" s="244" t="n"/>
      <c r="G4065" s="244" t="n"/>
      <c r="H4065" s="244" t="n"/>
      <c r="I4065" s="267" t="n"/>
      <c r="J4065" s="268" t="n"/>
      <c r="K4065" s="244" t="n"/>
      <c r="L4065" s="244" t="n"/>
      <c r="M4065" s="259" t="n"/>
      <c r="N4065" s="244" t="n"/>
      <c r="O4065" s="244" t="n"/>
      <c r="P4065" s="244" t="n"/>
      <c r="Q4065" s="244" t="n"/>
      <c r="R4065" s="244" t="n"/>
      <c r="S4065" s="223" t="n"/>
      <c r="T4065" s="244" t="n"/>
      <c r="U4065" s="246" t="n"/>
      <c r="V4065" s="244" t="n"/>
      <c r="W4065" s="244" t="n"/>
      <c r="X4065" s="244" t="n"/>
      <c r="Y4065" s="269" t="n"/>
      <c r="Z4065" s="270" t="n"/>
      <c r="AA4065" s="241" t="n"/>
      <c r="AB4065" s="244" t="n"/>
    </row>
    <row r="4066" ht="15" customHeight="1" s="283">
      <c r="A4066" s="109" t="n"/>
      <c r="B4066" s="222" t="n"/>
      <c r="C4066" s="244" t="n"/>
      <c r="D4066" s="244" t="n"/>
      <c r="E4066" s="244" t="n"/>
      <c r="F4066" s="244" t="n"/>
      <c r="G4066" s="244" t="n"/>
      <c r="H4066" s="244" t="n"/>
      <c r="I4066" s="267" t="n"/>
      <c r="J4066" s="268" t="n"/>
      <c r="K4066" s="244" t="n"/>
      <c r="L4066" s="244" t="n"/>
      <c r="M4066" s="259" t="n"/>
      <c r="N4066" s="244" t="n"/>
      <c r="O4066" s="244" t="n"/>
      <c r="P4066" s="244" t="n"/>
      <c r="Q4066" s="244" t="n"/>
      <c r="R4066" s="244" t="n"/>
      <c r="S4066" s="223" t="n"/>
      <c r="T4066" s="244" t="n"/>
      <c r="U4066" s="246" t="n"/>
      <c r="V4066" s="244" t="n"/>
      <c r="W4066" s="244" t="n"/>
      <c r="X4066" s="244" t="n"/>
      <c r="Y4066" s="269" t="n"/>
      <c r="Z4066" s="270" t="n"/>
      <c r="AA4066" s="241" t="n"/>
      <c r="AB4066" s="244" t="n"/>
    </row>
    <row r="4067" ht="15" customHeight="1" s="283">
      <c r="A4067" s="109" t="n"/>
      <c r="B4067" s="222" t="n"/>
      <c r="C4067" s="244" t="n"/>
      <c r="D4067" s="244" t="n"/>
      <c r="E4067" s="244" t="n"/>
      <c r="F4067" s="244" t="n"/>
      <c r="G4067" s="244" t="n"/>
      <c r="H4067" s="244" t="n"/>
      <c r="I4067" s="267" t="n"/>
      <c r="J4067" s="268" t="n"/>
      <c r="K4067" s="244" t="n"/>
      <c r="L4067" s="244" t="n"/>
      <c r="M4067" s="259" t="n"/>
      <c r="N4067" s="244" t="n"/>
      <c r="O4067" s="244" t="n"/>
      <c r="P4067" s="244" t="n"/>
      <c r="Q4067" s="244" t="n"/>
      <c r="R4067" s="244" t="n"/>
      <c r="S4067" s="223" t="n"/>
      <c r="T4067" s="244" t="n"/>
      <c r="U4067" s="246" t="n"/>
      <c r="V4067" s="244" t="n"/>
      <c r="W4067" s="244" t="n"/>
      <c r="X4067" s="244" t="n"/>
      <c r="Y4067" s="269" t="n"/>
      <c r="Z4067" s="270" t="n"/>
      <c r="AA4067" s="241" t="n"/>
      <c r="AB4067" s="244" t="n"/>
    </row>
    <row r="4068" ht="15" customHeight="1" s="283">
      <c r="A4068" s="109" t="n"/>
      <c r="B4068" s="222" t="n"/>
      <c r="C4068" s="244" t="n"/>
      <c r="D4068" s="244" t="n"/>
      <c r="E4068" s="244" t="n"/>
      <c r="F4068" s="244" t="n"/>
      <c r="G4068" s="244" t="n"/>
      <c r="H4068" s="244" t="n"/>
      <c r="I4068" s="267" t="n"/>
      <c r="J4068" s="268" t="n"/>
      <c r="K4068" s="244" t="n"/>
      <c r="L4068" s="244" t="n"/>
      <c r="M4068" s="259" t="n"/>
      <c r="N4068" s="244" t="n"/>
      <c r="O4068" s="244" t="n"/>
      <c r="P4068" s="244" t="n"/>
      <c r="Q4068" s="244" t="n"/>
      <c r="R4068" s="244" t="n"/>
      <c r="S4068" s="223" t="n"/>
      <c r="T4068" s="244" t="n"/>
      <c r="U4068" s="246" t="n"/>
      <c r="V4068" s="244" t="n"/>
      <c r="W4068" s="244" t="n"/>
      <c r="X4068" s="244" t="n"/>
      <c r="Y4068" s="269" t="n"/>
      <c r="Z4068" s="270" t="n"/>
      <c r="AA4068" s="241" t="n"/>
      <c r="AB4068" s="244" t="n"/>
    </row>
    <row r="4069" ht="15" customHeight="1" s="283">
      <c r="A4069" s="109" t="n"/>
      <c r="B4069" s="222" t="n"/>
      <c r="C4069" s="244" t="n"/>
      <c r="D4069" s="244" t="n"/>
      <c r="E4069" s="244" t="n"/>
      <c r="F4069" s="244" t="n"/>
      <c r="G4069" s="244" t="n"/>
      <c r="H4069" s="244" t="n"/>
      <c r="I4069" s="267" t="n"/>
      <c r="J4069" s="268" t="n"/>
      <c r="K4069" s="244" t="n"/>
      <c r="L4069" s="244" t="n"/>
      <c r="M4069" s="259" t="n"/>
      <c r="N4069" s="244" t="n"/>
      <c r="O4069" s="244" t="n"/>
      <c r="P4069" s="244" t="n"/>
      <c r="Q4069" s="244" t="n"/>
      <c r="R4069" s="244" t="n"/>
      <c r="S4069" s="223" t="n"/>
      <c r="T4069" s="244" t="n"/>
      <c r="U4069" s="246" t="n"/>
      <c r="V4069" s="244" t="n"/>
      <c r="W4069" s="244" t="n"/>
      <c r="X4069" s="244" t="n"/>
      <c r="Y4069" s="269" t="n"/>
      <c r="Z4069" s="270" t="n"/>
      <c r="AA4069" s="241" t="n"/>
      <c r="AB4069" s="244" t="n"/>
    </row>
    <row r="4070" ht="15" customHeight="1" s="283">
      <c r="A4070" s="109" t="n"/>
      <c r="B4070" s="222" t="n"/>
      <c r="C4070" s="244" t="n"/>
      <c r="D4070" s="244" t="n"/>
      <c r="E4070" s="244" t="n"/>
      <c r="F4070" s="244" t="n"/>
      <c r="G4070" s="244" t="n"/>
      <c r="H4070" s="244" t="n"/>
      <c r="I4070" s="267" t="n"/>
      <c r="J4070" s="268" t="n"/>
      <c r="K4070" s="244" t="n"/>
      <c r="L4070" s="244" t="n"/>
      <c r="M4070" s="259" t="n"/>
      <c r="N4070" s="244" t="n"/>
      <c r="O4070" s="244" t="n"/>
      <c r="P4070" s="244" t="n"/>
      <c r="Q4070" s="244" t="n"/>
      <c r="R4070" s="244" t="n"/>
      <c r="S4070" s="223" t="n"/>
      <c r="T4070" s="244" t="n"/>
      <c r="U4070" s="246" t="n"/>
      <c r="V4070" s="244" t="n"/>
      <c r="W4070" s="244" t="n"/>
      <c r="X4070" s="244" t="n"/>
      <c r="Y4070" s="269" t="n"/>
      <c r="Z4070" s="270" t="n"/>
      <c r="AA4070" s="241" t="n"/>
      <c r="AB4070" s="244" t="n"/>
    </row>
    <row r="4071" ht="15" customHeight="1" s="283">
      <c r="A4071" s="109" t="n"/>
      <c r="B4071" s="222" t="n"/>
      <c r="C4071" s="244" t="n"/>
      <c r="D4071" s="244" t="n"/>
      <c r="E4071" s="244" t="n"/>
      <c r="F4071" s="244" t="n"/>
      <c r="G4071" s="244" t="n"/>
      <c r="H4071" s="244" t="n"/>
      <c r="I4071" s="267" t="n"/>
      <c r="J4071" s="268" t="n"/>
      <c r="K4071" s="244" t="n"/>
      <c r="L4071" s="244" t="n"/>
      <c r="M4071" s="259" t="n"/>
      <c r="N4071" s="244" t="n"/>
      <c r="O4071" s="244" t="n"/>
      <c r="P4071" s="244" t="n"/>
      <c r="Q4071" s="244" t="n"/>
      <c r="R4071" s="244" t="n"/>
      <c r="S4071" s="223" t="n"/>
      <c r="T4071" s="244" t="n"/>
      <c r="U4071" s="246" t="n"/>
      <c r="V4071" s="244" t="n"/>
      <c r="W4071" s="244" t="n"/>
      <c r="X4071" s="244" t="n"/>
      <c r="Y4071" s="269" t="n"/>
      <c r="Z4071" s="270" t="n"/>
      <c r="AA4071" s="241" t="n"/>
      <c r="AB4071" s="244" t="n"/>
    </row>
    <row r="4072" ht="15" customHeight="1" s="283">
      <c r="A4072" s="109" t="n"/>
      <c r="B4072" s="222" t="n"/>
      <c r="C4072" s="244" t="n"/>
      <c r="D4072" s="244" t="n"/>
      <c r="E4072" s="244" t="n"/>
      <c r="F4072" s="244" t="n"/>
      <c r="G4072" s="244" t="n"/>
      <c r="H4072" s="244" t="n"/>
      <c r="I4072" s="267" t="n"/>
      <c r="J4072" s="268" t="n"/>
      <c r="K4072" s="244" t="n"/>
      <c r="L4072" s="244" t="n"/>
      <c r="M4072" s="259" t="n"/>
      <c r="N4072" s="244" t="n"/>
      <c r="O4072" s="244" t="n"/>
      <c r="P4072" s="244" t="n"/>
      <c r="Q4072" s="244" t="n"/>
      <c r="R4072" s="244" t="n"/>
      <c r="S4072" s="223" t="n"/>
      <c r="T4072" s="244" t="n"/>
      <c r="U4072" s="246" t="n"/>
      <c r="V4072" s="244" t="n"/>
      <c r="W4072" s="244" t="n"/>
      <c r="X4072" s="244" t="n"/>
      <c r="Y4072" s="269" t="n"/>
      <c r="Z4072" s="270" t="n"/>
      <c r="AA4072" s="241" t="n"/>
      <c r="AB4072" s="244" t="n"/>
    </row>
    <row r="4073" ht="15" customHeight="1" s="283">
      <c r="A4073" s="109" t="n"/>
      <c r="B4073" s="222" t="n"/>
      <c r="C4073" s="244" t="n"/>
      <c r="D4073" s="244" t="n"/>
      <c r="E4073" s="244" t="n"/>
      <c r="F4073" s="244" t="n"/>
      <c r="G4073" s="244" t="n"/>
      <c r="H4073" s="244" t="n"/>
      <c r="I4073" s="267" t="n"/>
      <c r="J4073" s="268" t="n"/>
      <c r="K4073" s="244" t="n"/>
      <c r="L4073" s="244" t="n"/>
      <c r="M4073" s="259" t="n"/>
      <c r="N4073" s="244" t="n"/>
      <c r="O4073" s="244" t="n"/>
      <c r="P4073" s="244" t="n"/>
      <c r="Q4073" s="244" t="n"/>
      <c r="R4073" s="244" t="n"/>
      <c r="S4073" s="223" t="n"/>
      <c r="T4073" s="244" t="n"/>
      <c r="U4073" s="246" t="n"/>
      <c r="V4073" s="244" t="n"/>
      <c r="W4073" s="244" t="n"/>
      <c r="X4073" s="244" t="n"/>
      <c r="Y4073" s="269" t="n"/>
      <c r="Z4073" s="270" t="n"/>
      <c r="AA4073" s="241" t="n"/>
      <c r="AB4073" s="244" t="n"/>
    </row>
    <row r="4074" ht="15" customHeight="1" s="283">
      <c r="A4074" s="109" t="n"/>
      <c r="B4074" s="222" t="n"/>
      <c r="C4074" s="244" t="n"/>
      <c r="D4074" s="244" t="n"/>
      <c r="E4074" s="244" t="n"/>
      <c r="F4074" s="244" t="n"/>
      <c r="G4074" s="244" t="n"/>
      <c r="H4074" s="244" t="n"/>
      <c r="I4074" s="267" t="n"/>
      <c r="J4074" s="268" t="n"/>
      <c r="K4074" s="244" t="n"/>
      <c r="L4074" s="244" t="n"/>
      <c r="M4074" s="259" t="n"/>
      <c r="N4074" s="244" t="n"/>
      <c r="O4074" s="244" t="n"/>
      <c r="P4074" s="244" t="n"/>
      <c r="Q4074" s="244" t="n"/>
      <c r="R4074" s="244" t="n"/>
      <c r="S4074" s="223" t="n"/>
      <c r="T4074" s="244" t="n"/>
      <c r="U4074" s="246" t="n"/>
      <c r="V4074" s="244" t="n"/>
      <c r="W4074" s="244" t="n"/>
      <c r="X4074" s="244" t="n"/>
      <c r="Y4074" s="269" t="n"/>
      <c r="Z4074" s="270" t="n"/>
      <c r="AA4074" s="241" t="n"/>
      <c r="AB4074" s="244" t="n"/>
    </row>
    <row r="4075" ht="15" customHeight="1" s="283">
      <c r="A4075" s="109" t="n"/>
      <c r="B4075" s="222" t="n"/>
      <c r="C4075" s="244" t="n"/>
      <c r="D4075" s="244" t="n"/>
      <c r="E4075" s="244" t="n"/>
      <c r="F4075" s="244" t="n"/>
      <c r="G4075" s="244" t="n"/>
      <c r="H4075" s="244" t="n"/>
      <c r="I4075" s="267" t="n"/>
      <c r="J4075" s="268" t="n"/>
      <c r="K4075" s="244" t="n"/>
      <c r="L4075" s="244" t="n"/>
      <c r="M4075" s="259" t="n"/>
      <c r="N4075" s="244" t="n"/>
      <c r="O4075" s="244" t="n"/>
      <c r="P4075" s="244" t="n"/>
      <c r="Q4075" s="244" t="n"/>
      <c r="R4075" s="244" t="n"/>
      <c r="S4075" s="223" t="n"/>
      <c r="T4075" s="244" t="n"/>
      <c r="U4075" s="246" t="n"/>
      <c r="V4075" s="244" t="n"/>
      <c r="W4075" s="244" t="n"/>
      <c r="X4075" s="244" t="n"/>
      <c r="Y4075" s="269" t="n"/>
      <c r="Z4075" s="270" t="n"/>
      <c r="AA4075" s="241" t="n"/>
      <c r="AB4075" s="244" t="n"/>
    </row>
    <row r="4076" ht="15" customHeight="1" s="283">
      <c r="A4076" s="109" t="n"/>
      <c r="B4076" s="222" t="n"/>
      <c r="C4076" s="244" t="n"/>
      <c r="D4076" s="244" t="n"/>
      <c r="E4076" s="244" t="n"/>
      <c r="F4076" s="244" t="n"/>
      <c r="G4076" s="244" t="n"/>
      <c r="H4076" s="244" t="n"/>
      <c r="I4076" s="267" t="n"/>
      <c r="J4076" s="268" t="n"/>
      <c r="K4076" s="244" t="n"/>
      <c r="L4076" s="244" t="n"/>
      <c r="M4076" s="259" t="n"/>
      <c r="N4076" s="244" t="n"/>
      <c r="O4076" s="244" t="n"/>
      <c r="P4076" s="244" t="n"/>
      <c r="Q4076" s="244" t="n"/>
      <c r="R4076" s="244" t="n"/>
      <c r="S4076" s="223" t="n"/>
      <c r="T4076" s="244" t="n"/>
      <c r="U4076" s="246" t="n"/>
      <c r="V4076" s="244" t="n"/>
      <c r="W4076" s="244" t="n"/>
      <c r="X4076" s="244" t="n"/>
      <c r="Y4076" s="269" t="n"/>
      <c r="Z4076" s="270" t="n"/>
      <c r="AA4076" s="241" t="n"/>
      <c r="AB4076" s="244" t="n"/>
    </row>
    <row r="4077" ht="15" customHeight="1" s="283">
      <c r="A4077" s="109" t="n"/>
      <c r="B4077" s="222" t="n"/>
      <c r="C4077" s="244" t="n"/>
      <c r="D4077" s="244" t="n"/>
      <c r="E4077" s="244" t="n"/>
      <c r="F4077" s="244" t="n"/>
      <c r="G4077" s="244" t="n"/>
      <c r="H4077" s="244" t="n"/>
      <c r="I4077" s="267" t="n"/>
      <c r="J4077" s="268" t="n"/>
      <c r="K4077" s="244" t="n"/>
      <c r="L4077" s="244" t="n"/>
      <c r="M4077" s="259" t="n"/>
      <c r="N4077" s="244" t="n"/>
      <c r="O4077" s="244" t="n"/>
      <c r="P4077" s="244" t="n"/>
      <c r="Q4077" s="244" t="n"/>
      <c r="R4077" s="244" t="n"/>
      <c r="S4077" s="223" t="n"/>
      <c r="T4077" s="244" t="n"/>
      <c r="U4077" s="246" t="n"/>
      <c r="V4077" s="244" t="n"/>
      <c r="W4077" s="244" t="n"/>
      <c r="X4077" s="244" t="n"/>
      <c r="Y4077" s="269" t="n"/>
      <c r="Z4077" s="270" t="n"/>
      <c r="AA4077" s="241" t="n"/>
      <c r="AB4077" s="244" t="n"/>
    </row>
    <row r="4078" ht="15" customHeight="1" s="283">
      <c r="A4078" s="109" t="n"/>
      <c r="B4078" s="222" t="n"/>
      <c r="C4078" s="244" t="n"/>
      <c r="D4078" s="244" t="n"/>
      <c r="E4078" s="244" t="n"/>
      <c r="F4078" s="244" t="n"/>
      <c r="G4078" s="244" t="n"/>
      <c r="H4078" s="244" t="n"/>
      <c r="I4078" s="267" t="n"/>
      <c r="J4078" s="268" t="n"/>
      <c r="K4078" s="244" t="n"/>
      <c r="L4078" s="244" t="n"/>
      <c r="M4078" s="259" t="n"/>
      <c r="N4078" s="244" t="n"/>
      <c r="O4078" s="244" t="n"/>
      <c r="P4078" s="244" t="n"/>
      <c r="Q4078" s="244" t="n"/>
      <c r="R4078" s="244" t="n"/>
      <c r="S4078" s="223" t="n"/>
      <c r="T4078" s="244" t="n"/>
      <c r="U4078" s="246" t="n"/>
      <c r="V4078" s="244" t="n"/>
      <c r="W4078" s="244" t="n"/>
      <c r="X4078" s="244" t="n"/>
      <c r="Y4078" s="269" t="n"/>
      <c r="Z4078" s="270" t="n"/>
      <c r="AA4078" s="241" t="n"/>
      <c r="AB4078" s="244" t="n"/>
    </row>
    <row r="4079" ht="15" customHeight="1" s="283">
      <c r="A4079" s="109" t="n"/>
      <c r="B4079" s="222" t="n"/>
      <c r="C4079" s="244" t="n"/>
      <c r="D4079" s="244" t="n"/>
      <c r="E4079" s="244" t="n"/>
      <c r="F4079" s="244" t="n"/>
      <c r="G4079" s="244" t="n"/>
      <c r="H4079" s="244" t="n"/>
      <c r="I4079" s="267" t="n"/>
      <c r="J4079" s="268" t="n"/>
      <c r="K4079" s="244" t="n"/>
      <c r="L4079" s="244" t="n"/>
      <c r="M4079" s="259" t="n"/>
      <c r="N4079" s="244" t="n"/>
      <c r="O4079" s="244" t="n"/>
      <c r="P4079" s="244" t="n"/>
      <c r="Q4079" s="244" t="n"/>
      <c r="R4079" s="244" t="n"/>
      <c r="S4079" s="223" t="n"/>
      <c r="T4079" s="244" t="n"/>
      <c r="U4079" s="246" t="n"/>
      <c r="V4079" s="244" t="n"/>
      <c r="W4079" s="244" t="n"/>
      <c r="X4079" s="244" t="n"/>
      <c r="Y4079" s="269" t="n"/>
      <c r="Z4079" s="270" t="n"/>
      <c r="AA4079" s="241" t="n"/>
      <c r="AB4079" s="244" t="n"/>
    </row>
    <row r="4080" ht="15" customHeight="1" s="283">
      <c r="A4080" s="109" t="n"/>
      <c r="B4080" s="222" t="n"/>
      <c r="C4080" s="244" t="n"/>
      <c r="D4080" s="244" t="n"/>
      <c r="E4080" s="244" t="n"/>
      <c r="F4080" s="244" t="n"/>
      <c r="G4080" s="244" t="n"/>
      <c r="H4080" s="244" t="n"/>
      <c r="I4080" s="267" t="n"/>
      <c r="J4080" s="268" t="n"/>
      <c r="K4080" s="244" t="n"/>
      <c r="L4080" s="244" t="n"/>
      <c r="M4080" s="259" t="n"/>
      <c r="N4080" s="244" t="n"/>
      <c r="O4080" s="244" t="n"/>
      <c r="P4080" s="244" t="n"/>
      <c r="Q4080" s="244" t="n"/>
      <c r="R4080" s="244" t="n"/>
      <c r="S4080" s="223" t="n"/>
      <c r="T4080" s="244" t="n"/>
      <c r="U4080" s="246" t="n"/>
      <c r="V4080" s="244" t="n"/>
      <c r="W4080" s="244" t="n"/>
      <c r="X4080" s="244" t="n"/>
      <c r="Y4080" s="269" t="n"/>
      <c r="Z4080" s="270" t="n"/>
      <c r="AA4080" s="241" t="n"/>
      <c r="AB4080" s="244" t="n"/>
    </row>
    <row r="4081" ht="15" customHeight="1" s="283">
      <c r="A4081" s="109" t="n"/>
      <c r="B4081" s="222" t="n"/>
      <c r="C4081" s="244" t="n"/>
      <c r="D4081" s="244" t="n"/>
      <c r="E4081" s="244" t="n"/>
      <c r="F4081" s="244" t="n"/>
      <c r="G4081" s="244" t="n"/>
      <c r="H4081" s="244" t="n"/>
      <c r="I4081" s="267" t="n"/>
      <c r="J4081" s="268" t="n"/>
      <c r="K4081" s="244" t="n"/>
      <c r="L4081" s="244" t="n"/>
      <c r="M4081" s="259" t="n"/>
      <c r="N4081" s="244" t="n"/>
      <c r="O4081" s="244" t="n"/>
      <c r="P4081" s="244" t="n"/>
      <c r="Q4081" s="244" t="n"/>
      <c r="R4081" s="244" t="n"/>
      <c r="S4081" s="223" t="n"/>
      <c r="T4081" s="244" t="n"/>
      <c r="U4081" s="246" t="n"/>
      <c r="V4081" s="244" t="n"/>
      <c r="W4081" s="244" t="n"/>
      <c r="X4081" s="244" t="n"/>
      <c r="Y4081" s="269" t="n"/>
      <c r="Z4081" s="270" t="n"/>
      <c r="AA4081" s="241" t="n"/>
      <c r="AB4081" s="244" t="n"/>
    </row>
    <row r="4082" ht="15" customHeight="1" s="283">
      <c r="A4082" s="109" t="n"/>
      <c r="B4082" s="222" t="n"/>
      <c r="C4082" s="244" t="n"/>
      <c r="D4082" s="244" t="n"/>
      <c r="E4082" s="244" t="n"/>
      <c r="F4082" s="244" t="n"/>
      <c r="G4082" s="244" t="n"/>
      <c r="H4082" s="244" t="n"/>
      <c r="I4082" s="267" t="n"/>
      <c r="J4082" s="268" t="n"/>
      <c r="K4082" s="244" t="n"/>
      <c r="L4082" s="244" t="n"/>
      <c r="M4082" s="259" t="n"/>
      <c r="N4082" s="244" t="n"/>
      <c r="O4082" s="244" t="n"/>
      <c r="P4082" s="244" t="n"/>
      <c r="Q4082" s="244" t="n"/>
      <c r="R4082" s="244" t="n"/>
      <c r="S4082" s="223" t="n"/>
      <c r="T4082" s="244" t="n"/>
      <c r="U4082" s="246" t="n"/>
      <c r="V4082" s="244" t="n"/>
      <c r="W4082" s="244" t="n"/>
      <c r="X4082" s="244" t="n"/>
      <c r="Y4082" s="269" t="n"/>
      <c r="Z4082" s="270" t="n"/>
      <c r="AA4082" s="241" t="n"/>
      <c r="AB4082" s="244" t="n"/>
    </row>
    <row r="4083" ht="15" customHeight="1" s="283">
      <c r="A4083" s="109" t="n"/>
      <c r="B4083" s="222" t="n"/>
      <c r="C4083" s="244" t="n"/>
      <c r="D4083" s="244" t="n"/>
      <c r="E4083" s="244" t="n"/>
      <c r="F4083" s="244" t="n"/>
      <c r="G4083" s="244" t="n"/>
      <c r="H4083" s="244" t="n"/>
      <c r="I4083" s="267" t="n"/>
      <c r="J4083" s="268" t="n"/>
      <c r="K4083" s="244" t="n"/>
      <c r="L4083" s="244" t="n"/>
      <c r="M4083" s="259" t="n"/>
      <c r="N4083" s="244" t="n"/>
      <c r="O4083" s="244" t="n"/>
      <c r="P4083" s="244" t="n"/>
      <c r="Q4083" s="244" t="n"/>
      <c r="R4083" s="244" t="n"/>
      <c r="S4083" s="223" t="n"/>
      <c r="T4083" s="244" t="n"/>
      <c r="U4083" s="246" t="n"/>
      <c r="V4083" s="244" t="n"/>
      <c r="W4083" s="244" t="n"/>
      <c r="X4083" s="244" t="n"/>
      <c r="Y4083" s="269" t="n"/>
      <c r="Z4083" s="270" t="n"/>
      <c r="AA4083" s="241" t="n"/>
      <c r="AB4083" s="244" t="n"/>
    </row>
    <row r="4084" ht="15" customHeight="1" s="283">
      <c r="A4084" s="109" t="n"/>
      <c r="B4084" s="222" t="n"/>
      <c r="C4084" s="244" t="n"/>
      <c r="D4084" s="244" t="n"/>
      <c r="E4084" s="244" t="n"/>
      <c r="F4084" s="244" t="n"/>
      <c r="G4084" s="244" t="n"/>
      <c r="H4084" s="244" t="n"/>
      <c r="I4084" s="267" t="n"/>
      <c r="J4084" s="268" t="n"/>
      <c r="K4084" s="244" t="n"/>
      <c r="L4084" s="244" t="n"/>
      <c r="M4084" s="259" t="n"/>
      <c r="N4084" s="244" t="n"/>
      <c r="O4084" s="244" t="n"/>
      <c r="P4084" s="244" t="n"/>
      <c r="Q4084" s="244" t="n"/>
      <c r="R4084" s="244" t="n"/>
      <c r="S4084" s="223" t="n"/>
      <c r="T4084" s="244" t="n"/>
      <c r="U4084" s="246" t="n"/>
      <c r="V4084" s="244" t="n"/>
      <c r="W4084" s="244" t="n"/>
      <c r="X4084" s="244" t="n"/>
      <c r="Y4084" s="269" t="n"/>
      <c r="Z4084" s="270" t="n"/>
      <c r="AA4084" s="241" t="n"/>
      <c r="AB4084" s="244" t="n"/>
    </row>
    <row r="4085" ht="15" customHeight="1" s="283">
      <c r="A4085" s="109" t="n"/>
      <c r="B4085" s="222" t="n"/>
      <c r="C4085" s="244" t="n"/>
      <c r="D4085" s="244" t="n"/>
      <c r="E4085" s="244" t="n"/>
      <c r="F4085" s="244" t="n"/>
      <c r="G4085" s="244" t="n"/>
      <c r="H4085" s="244" t="n"/>
      <c r="I4085" s="267" t="n"/>
      <c r="J4085" s="268" t="n"/>
      <c r="K4085" s="244" t="n"/>
      <c r="L4085" s="244" t="n"/>
      <c r="M4085" s="259" t="n"/>
      <c r="N4085" s="244" t="n"/>
      <c r="O4085" s="244" t="n"/>
      <c r="P4085" s="244" t="n"/>
      <c r="Q4085" s="244" t="n"/>
      <c r="R4085" s="244" t="n"/>
      <c r="S4085" s="223" t="n"/>
      <c r="T4085" s="244" t="n"/>
      <c r="U4085" s="246" t="n"/>
      <c r="V4085" s="244" t="n"/>
      <c r="W4085" s="244" t="n"/>
      <c r="X4085" s="244" t="n"/>
      <c r="Y4085" s="269" t="n"/>
      <c r="Z4085" s="270" t="n"/>
      <c r="AA4085" s="241" t="n"/>
      <c r="AB4085" s="244" t="n"/>
    </row>
    <row r="4086" ht="15" customHeight="1" s="283">
      <c r="A4086" s="109" t="n"/>
      <c r="B4086" s="222" t="n"/>
      <c r="C4086" s="244" t="n"/>
      <c r="D4086" s="244" t="n"/>
      <c r="E4086" s="244" t="n"/>
      <c r="F4086" s="244" t="n"/>
      <c r="G4086" s="244" t="n"/>
      <c r="H4086" s="244" t="n"/>
      <c r="I4086" s="267" t="n"/>
      <c r="J4086" s="268" t="n"/>
      <c r="K4086" s="244" t="n"/>
      <c r="L4086" s="244" t="n"/>
      <c r="M4086" s="259" t="n"/>
      <c r="N4086" s="244" t="n"/>
      <c r="O4086" s="244" t="n"/>
      <c r="P4086" s="244" t="n"/>
      <c r="Q4086" s="244" t="n"/>
      <c r="R4086" s="244" t="n"/>
      <c r="S4086" s="223" t="n"/>
      <c r="T4086" s="244" t="n"/>
      <c r="U4086" s="246" t="n"/>
      <c r="V4086" s="244" t="n"/>
      <c r="W4086" s="244" t="n"/>
      <c r="X4086" s="244" t="n"/>
      <c r="Y4086" s="269" t="n"/>
      <c r="Z4086" s="270" t="n"/>
      <c r="AA4086" s="241" t="n"/>
      <c r="AB4086" s="244" t="n"/>
    </row>
    <row r="4087" ht="15" customHeight="1" s="283">
      <c r="A4087" s="109" t="n"/>
      <c r="B4087" s="222" t="n"/>
      <c r="C4087" s="244" t="n"/>
      <c r="D4087" s="244" t="n"/>
      <c r="E4087" s="244" t="n"/>
      <c r="F4087" s="244" t="n"/>
      <c r="G4087" s="244" t="n"/>
      <c r="H4087" s="244" t="n"/>
      <c r="I4087" s="267" t="n"/>
      <c r="J4087" s="268" t="n"/>
      <c r="K4087" s="244" t="n"/>
      <c r="L4087" s="244" t="n"/>
      <c r="M4087" s="259" t="n"/>
      <c r="N4087" s="244" t="n"/>
      <c r="O4087" s="244" t="n"/>
      <c r="P4087" s="244" t="n"/>
      <c r="Q4087" s="244" t="n"/>
      <c r="R4087" s="244" t="n"/>
      <c r="S4087" s="223" t="n"/>
      <c r="T4087" s="244" t="n"/>
      <c r="U4087" s="246" t="n"/>
      <c r="V4087" s="244" t="n"/>
      <c r="W4087" s="244" t="n"/>
      <c r="X4087" s="244" t="n"/>
      <c r="Y4087" s="269" t="n"/>
      <c r="Z4087" s="270" t="n"/>
      <c r="AA4087" s="241" t="n"/>
      <c r="AB4087" s="244" t="n"/>
    </row>
    <row r="4088" ht="15" customHeight="1" s="283">
      <c r="A4088" s="109" t="n"/>
      <c r="B4088" s="222" t="n"/>
      <c r="C4088" s="244" t="n"/>
      <c r="D4088" s="244" t="n"/>
      <c r="E4088" s="244" t="n"/>
      <c r="F4088" s="244" t="n"/>
      <c r="G4088" s="244" t="n"/>
      <c r="H4088" s="244" t="n"/>
      <c r="I4088" s="267" t="n"/>
      <c r="J4088" s="268" t="n"/>
      <c r="K4088" s="244" t="n"/>
      <c r="L4088" s="244" t="n"/>
      <c r="M4088" s="259" t="n"/>
      <c r="N4088" s="244" t="n"/>
      <c r="O4088" s="244" t="n"/>
      <c r="P4088" s="244" t="n"/>
      <c r="Q4088" s="244" t="n"/>
      <c r="R4088" s="244" t="n"/>
      <c r="S4088" s="223" t="n"/>
      <c r="T4088" s="244" t="n"/>
      <c r="U4088" s="246" t="n"/>
      <c r="V4088" s="244" t="n"/>
      <c r="W4088" s="244" t="n"/>
      <c r="X4088" s="244" t="n"/>
      <c r="Y4088" s="269" t="n"/>
      <c r="Z4088" s="270" t="n"/>
      <c r="AA4088" s="241" t="n"/>
      <c r="AB4088" s="244" t="n"/>
    </row>
    <row r="4089" ht="15" customHeight="1" s="283">
      <c r="A4089" s="109" t="n"/>
      <c r="B4089" s="222" t="n"/>
      <c r="C4089" s="244" t="n"/>
      <c r="D4089" s="244" t="n"/>
      <c r="E4089" s="244" t="n"/>
      <c r="F4089" s="244" t="n"/>
      <c r="G4089" s="244" t="n"/>
      <c r="H4089" s="244" t="n"/>
      <c r="I4089" s="267" t="n"/>
      <c r="J4089" s="268" t="n"/>
      <c r="K4089" s="244" t="n"/>
      <c r="L4089" s="244" t="n"/>
      <c r="M4089" s="259" t="n"/>
      <c r="N4089" s="244" t="n"/>
      <c r="O4089" s="244" t="n"/>
      <c r="P4089" s="244" t="n"/>
      <c r="Q4089" s="244" t="n"/>
      <c r="R4089" s="244" t="n"/>
      <c r="S4089" s="223" t="n"/>
      <c r="T4089" s="244" t="n"/>
      <c r="U4089" s="246" t="n"/>
      <c r="V4089" s="244" t="n"/>
      <c r="W4089" s="244" t="n"/>
      <c r="X4089" s="244" t="n"/>
      <c r="Y4089" s="269" t="n"/>
      <c r="Z4089" s="270" t="n"/>
      <c r="AA4089" s="241" t="n"/>
      <c r="AB4089" s="244" t="n"/>
    </row>
    <row r="4090" ht="15" customHeight="1" s="283">
      <c r="A4090" s="109" t="n"/>
      <c r="B4090" s="222" t="n"/>
      <c r="C4090" s="244" t="n"/>
      <c r="D4090" s="244" t="n"/>
      <c r="E4090" s="244" t="n"/>
      <c r="F4090" s="244" t="n"/>
      <c r="G4090" s="244" t="n"/>
      <c r="H4090" s="244" t="n"/>
      <c r="I4090" s="267" t="n"/>
      <c r="J4090" s="268" t="n"/>
      <c r="K4090" s="244" t="n"/>
      <c r="L4090" s="244" t="n"/>
      <c r="M4090" s="259" t="n"/>
      <c r="N4090" s="244" t="n"/>
      <c r="O4090" s="244" t="n"/>
      <c r="P4090" s="244" t="n"/>
      <c r="Q4090" s="244" t="n"/>
      <c r="R4090" s="244" t="n"/>
      <c r="S4090" s="223" t="n"/>
      <c r="T4090" s="244" t="n"/>
      <c r="U4090" s="246" t="n"/>
      <c r="V4090" s="244" t="n"/>
      <c r="W4090" s="244" t="n"/>
      <c r="X4090" s="244" t="n"/>
      <c r="Y4090" s="269" t="n"/>
      <c r="Z4090" s="270" t="n"/>
      <c r="AA4090" s="241" t="n"/>
      <c r="AB4090" s="244" t="n"/>
    </row>
    <row r="4091" ht="15" customHeight="1" s="283">
      <c r="A4091" s="109" t="n"/>
      <c r="B4091" s="222" t="n"/>
      <c r="C4091" s="244" t="n"/>
      <c r="D4091" s="244" t="n"/>
      <c r="E4091" s="244" t="n"/>
      <c r="F4091" s="244" t="n"/>
      <c r="G4091" s="244" t="n"/>
      <c r="H4091" s="244" t="n"/>
      <c r="I4091" s="267" t="n"/>
      <c r="J4091" s="268" t="n"/>
      <c r="K4091" s="244" t="n"/>
      <c r="L4091" s="244" t="n"/>
      <c r="M4091" s="259" t="n"/>
      <c r="N4091" s="244" t="n"/>
      <c r="O4091" s="244" t="n"/>
      <c r="P4091" s="244" t="n"/>
      <c r="Q4091" s="244" t="n"/>
      <c r="R4091" s="244" t="n"/>
      <c r="S4091" s="223" t="n"/>
      <c r="T4091" s="244" t="n"/>
      <c r="U4091" s="246" t="n"/>
      <c r="V4091" s="244" t="n"/>
      <c r="W4091" s="244" t="n"/>
      <c r="X4091" s="244" t="n"/>
      <c r="Y4091" s="269" t="n"/>
      <c r="Z4091" s="270" t="n"/>
      <c r="AA4091" s="241" t="n"/>
      <c r="AB4091" s="244" t="n"/>
    </row>
    <row r="4092" ht="15" customHeight="1" s="283">
      <c r="A4092" s="109" t="n"/>
      <c r="B4092" s="222" t="n"/>
      <c r="C4092" s="244" t="n"/>
      <c r="D4092" s="244" t="n"/>
      <c r="E4092" s="244" t="n"/>
      <c r="F4092" s="244" t="n"/>
      <c r="G4092" s="244" t="n"/>
      <c r="H4092" s="244" t="n"/>
      <c r="I4092" s="267" t="n"/>
      <c r="J4092" s="268" t="n"/>
      <c r="K4092" s="244" t="n"/>
      <c r="L4092" s="244" t="n"/>
      <c r="M4092" s="259" t="n"/>
      <c r="N4092" s="244" t="n"/>
      <c r="O4092" s="244" t="n"/>
      <c r="P4092" s="244" t="n"/>
      <c r="Q4092" s="244" t="n"/>
      <c r="R4092" s="244" t="n"/>
      <c r="S4092" s="223" t="n"/>
      <c r="T4092" s="244" t="n"/>
      <c r="U4092" s="246" t="n"/>
      <c r="V4092" s="244" t="n"/>
      <c r="W4092" s="244" t="n"/>
      <c r="X4092" s="244" t="n"/>
      <c r="Y4092" s="269" t="n"/>
      <c r="Z4092" s="270" t="n"/>
      <c r="AA4092" s="241" t="n"/>
      <c r="AB4092" s="244" t="n"/>
    </row>
    <row r="4093" ht="15" customHeight="1" s="283">
      <c r="A4093" s="109" t="n"/>
      <c r="B4093" s="222" t="n"/>
      <c r="C4093" s="244" t="n"/>
      <c r="D4093" s="244" t="n"/>
      <c r="E4093" s="244" t="n"/>
      <c r="F4093" s="244" t="n"/>
      <c r="G4093" s="244" t="n"/>
      <c r="H4093" s="244" t="n"/>
      <c r="I4093" s="267" t="n"/>
      <c r="J4093" s="268" t="n"/>
      <c r="K4093" s="244" t="n"/>
      <c r="L4093" s="244" t="n"/>
      <c r="M4093" s="259" t="n"/>
      <c r="N4093" s="244" t="n"/>
      <c r="O4093" s="244" t="n"/>
      <c r="P4093" s="244" t="n"/>
      <c r="Q4093" s="244" t="n"/>
      <c r="R4093" s="244" t="n"/>
      <c r="S4093" s="223" t="n"/>
      <c r="T4093" s="244" t="n"/>
      <c r="U4093" s="246" t="n"/>
      <c r="V4093" s="244" t="n"/>
      <c r="W4093" s="244" t="n"/>
      <c r="X4093" s="244" t="n"/>
      <c r="Y4093" s="269" t="n"/>
      <c r="Z4093" s="270" t="n"/>
      <c r="AA4093" s="241" t="n"/>
      <c r="AB4093" s="244" t="n"/>
    </row>
    <row r="4094" ht="15" customHeight="1" s="283">
      <c r="A4094" s="109" t="n"/>
      <c r="B4094" s="222" t="n"/>
      <c r="C4094" s="244" t="n"/>
      <c r="D4094" s="244" t="n"/>
      <c r="E4094" s="244" t="n"/>
      <c r="F4094" s="244" t="n"/>
      <c r="G4094" s="244" t="n"/>
      <c r="H4094" s="244" t="n"/>
      <c r="I4094" s="267" t="n"/>
      <c r="J4094" s="268" t="n"/>
      <c r="K4094" s="244" t="n"/>
      <c r="L4094" s="244" t="n"/>
      <c r="M4094" s="259" t="n"/>
      <c r="N4094" s="244" t="n"/>
      <c r="O4094" s="244" t="n"/>
      <c r="P4094" s="244" t="n"/>
      <c r="Q4094" s="244" t="n"/>
      <c r="R4094" s="244" t="n"/>
      <c r="S4094" s="223" t="n"/>
      <c r="T4094" s="244" t="n"/>
      <c r="U4094" s="246" t="n"/>
      <c r="V4094" s="244" t="n"/>
      <c r="W4094" s="244" t="n"/>
      <c r="X4094" s="244" t="n"/>
      <c r="Y4094" s="269" t="n"/>
      <c r="Z4094" s="270" t="n"/>
      <c r="AA4094" s="241" t="n"/>
      <c r="AB4094" s="244" t="n"/>
    </row>
    <row r="4095" ht="15" customHeight="1" s="283">
      <c r="A4095" s="109" t="n"/>
      <c r="B4095" s="222" t="n"/>
      <c r="C4095" s="244" t="n"/>
      <c r="D4095" s="244" t="n"/>
      <c r="E4095" s="244" t="n"/>
      <c r="F4095" s="244" t="n"/>
      <c r="G4095" s="244" t="n"/>
      <c r="H4095" s="244" t="n"/>
      <c r="I4095" s="267" t="n"/>
      <c r="J4095" s="268" t="n"/>
      <c r="K4095" s="244" t="n"/>
      <c r="L4095" s="244" t="n"/>
      <c r="M4095" s="259" t="n"/>
      <c r="N4095" s="244" t="n"/>
      <c r="O4095" s="244" t="n"/>
      <c r="P4095" s="244" t="n"/>
      <c r="Q4095" s="244" t="n"/>
      <c r="R4095" s="244" t="n"/>
      <c r="S4095" s="223" t="n"/>
      <c r="T4095" s="244" t="n"/>
      <c r="U4095" s="246" t="n"/>
      <c r="V4095" s="244" t="n"/>
      <c r="W4095" s="244" t="n"/>
      <c r="X4095" s="244" t="n"/>
      <c r="Y4095" s="269" t="n"/>
      <c r="Z4095" s="270" t="n"/>
      <c r="AA4095" s="241" t="n"/>
      <c r="AB4095" s="244" t="n"/>
    </row>
    <row r="4096" ht="15" customHeight="1" s="283">
      <c r="A4096" s="109" t="n"/>
      <c r="B4096" s="222" t="n"/>
      <c r="C4096" s="244" t="n"/>
      <c r="D4096" s="244" t="n"/>
      <c r="E4096" s="244" t="n"/>
      <c r="F4096" s="244" t="n"/>
      <c r="G4096" s="244" t="n"/>
      <c r="H4096" s="244" t="n"/>
      <c r="I4096" s="267" t="n"/>
      <c r="J4096" s="268" t="n"/>
      <c r="K4096" s="244" t="n"/>
      <c r="L4096" s="244" t="n"/>
      <c r="M4096" s="259" t="n"/>
      <c r="N4096" s="244" t="n"/>
      <c r="O4096" s="244" t="n"/>
      <c r="P4096" s="244" t="n"/>
      <c r="Q4096" s="244" t="n"/>
      <c r="R4096" s="244" t="n"/>
      <c r="S4096" s="223" t="n"/>
      <c r="T4096" s="244" t="n"/>
      <c r="U4096" s="246" t="n"/>
      <c r="V4096" s="244" t="n"/>
      <c r="W4096" s="244" t="n"/>
      <c r="X4096" s="244" t="n"/>
      <c r="Y4096" s="269" t="n"/>
      <c r="Z4096" s="270" t="n"/>
      <c r="AA4096" s="241" t="n"/>
      <c r="AB4096" s="244" t="n"/>
    </row>
    <row r="4097" ht="15" customHeight="1" s="283">
      <c r="A4097" s="109" t="n"/>
      <c r="B4097" s="222" t="n"/>
      <c r="C4097" s="244" t="n"/>
      <c r="D4097" s="244" t="n"/>
      <c r="E4097" s="244" t="n"/>
      <c r="F4097" s="244" t="n"/>
      <c r="G4097" s="244" t="n"/>
      <c r="H4097" s="244" t="n"/>
      <c r="I4097" s="267" t="n"/>
      <c r="J4097" s="268" t="n"/>
      <c r="K4097" s="244" t="n"/>
      <c r="L4097" s="244" t="n"/>
      <c r="M4097" s="259" t="n"/>
      <c r="N4097" s="244" t="n"/>
      <c r="O4097" s="244" t="n"/>
      <c r="P4097" s="244" t="n"/>
      <c r="Q4097" s="244" t="n"/>
      <c r="R4097" s="244" t="n"/>
      <c r="S4097" s="223" t="n"/>
      <c r="T4097" s="244" t="n"/>
      <c r="U4097" s="246" t="n"/>
      <c r="V4097" s="244" t="n"/>
      <c r="W4097" s="244" t="n"/>
      <c r="X4097" s="244" t="n"/>
      <c r="Y4097" s="269" t="n"/>
      <c r="Z4097" s="270" t="n"/>
      <c r="AA4097" s="241" t="n"/>
      <c r="AB4097" s="244" t="n"/>
    </row>
    <row r="4098" ht="15" customHeight="1" s="283">
      <c r="A4098" s="109" t="n"/>
      <c r="B4098" s="222" t="n"/>
      <c r="C4098" s="244" t="n"/>
      <c r="D4098" s="244" t="n"/>
      <c r="E4098" s="244" t="n"/>
      <c r="F4098" s="244" t="n"/>
      <c r="G4098" s="244" t="n"/>
      <c r="H4098" s="244" t="n"/>
      <c r="I4098" s="267" t="n"/>
      <c r="J4098" s="268" t="n"/>
      <c r="K4098" s="244" t="n"/>
      <c r="L4098" s="244" t="n"/>
      <c r="M4098" s="259" t="n"/>
      <c r="N4098" s="244" t="n"/>
      <c r="O4098" s="244" t="n"/>
      <c r="P4098" s="244" t="n"/>
      <c r="Q4098" s="244" t="n"/>
      <c r="R4098" s="244" t="n"/>
      <c r="S4098" s="223" t="n"/>
      <c r="T4098" s="244" t="n"/>
      <c r="U4098" s="246" t="n"/>
      <c r="V4098" s="244" t="n"/>
      <c r="W4098" s="244" t="n"/>
      <c r="X4098" s="244" t="n"/>
      <c r="Y4098" s="269" t="n"/>
      <c r="Z4098" s="270" t="n"/>
      <c r="AA4098" s="241" t="n"/>
      <c r="AB4098" s="244" t="n"/>
    </row>
    <row r="4099" ht="15" customHeight="1" s="283">
      <c r="A4099" s="109" t="n"/>
      <c r="B4099" s="222" t="n"/>
      <c r="C4099" s="244" t="n"/>
      <c r="D4099" s="244" t="n"/>
      <c r="E4099" s="244" t="n"/>
      <c r="F4099" s="244" t="n"/>
      <c r="G4099" s="244" t="n"/>
      <c r="H4099" s="244" t="n"/>
      <c r="I4099" s="267" t="n"/>
      <c r="J4099" s="268" t="n"/>
      <c r="K4099" s="244" t="n"/>
      <c r="L4099" s="244" t="n"/>
      <c r="M4099" s="259" t="n"/>
      <c r="N4099" s="244" t="n"/>
      <c r="O4099" s="244" t="n"/>
      <c r="P4099" s="244" t="n"/>
      <c r="Q4099" s="244" t="n"/>
      <c r="R4099" s="244" t="n"/>
      <c r="S4099" s="223" t="n"/>
      <c r="T4099" s="244" t="n"/>
      <c r="U4099" s="246" t="n"/>
      <c r="V4099" s="244" t="n"/>
      <c r="W4099" s="244" t="n"/>
      <c r="X4099" s="244" t="n"/>
      <c r="Y4099" s="269" t="n"/>
      <c r="Z4099" s="270" t="n"/>
      <c r="AA4099" s="241" t="n"/>
      <c r="AB4099" s="244" t="n"/>
    </row>
    <row r="4100" ht="15" customHeight="1" s="283">
      <c r="A4100" s="109" t="n"/>
      <c r="B4100" s="222" t="n"/>
      <c r="C4100" s="244" t="n"/>
      <c r="D4100" s="244" t="n"/>
      <c r="E4100" s="244" t="n"/>
      <c r="F4100" s="244" t="n"/>
      <c r="G4100" s="244" t="n"/>
      <c r="H4100" s="244" t="n"/>
      <c r="I4100" s="267" t="n"/>
      <c r="J4100" s="268" t="n"/>
      <c r="K4100" s="244" t="n"/>
      <c r="L4100" s="244" t="n"/>
      <c r="M4100" s="259" t="n"/>
      <c r="N4100" s="244" t="n"/>
      <c r="O4100" s="244" t="n"/>
      <c r="P4100" s="244" t="n"/>
      <c r="Q4100" s="244" t="n"/>
      <c r="R4100" s="244" t="n"/>
      <c r="S4100" s="223" t="n"/>
      <c r="T4100" s="244" t="n"/>
      <c r="U4100" s="246" t="n"/>
      <c r="V4100" s="244" t="n"/>
      <c r="W4100" s="244" t="n"/>
      <c r="X4100" s="244" t="n"/>
      <c r="Y4100" s="269" t="n"/>
      <c r="Z4100" s="270" t="n"/>
      <c r="AA4100" s="241" t="n"/>
      <c r="AB4100" s="244" t="n"/>
    </row>
    <row r="4101" ht="15" customHeight="1" s="283">
      <c r="A4101" s="109" t="n"/>
      <c r="B4101" s="222" t="n"/>
      <c r="C4101" s="244" t="n"/>
      <c r="D4101" s="244" t="n"/>
      <c r="E4101" s="244" t="n"/>
      <c r="F4101" s="244" t="n"/>
      <c r="G4101" s="244" t="n"/>
      <c r="H4101" s="244" t="n"/>
      <c r="I4101" s="267" t="n"/>
      <c r="J4101" s="268" t="n"/>
      <c r="K4101" s="244" t="n"/>
      <c r="L4101" s="244" t="n"/>
      <c r="M4101" s="259" t="n"/>
      <c r="N4101" s="244" t="n"/>
      <c r="O4101" s="244" t="n"/>
      <c r="P4101" s="244" t="n"/>
      <c r="Q4101" s="244" t="n"/>
      <c r="R4101" s="244" t="n"/>
      <c r="S4101" s="223" t="n"/>
      <c r="T4101" s="244" t="n"/>
      <c r="U4101" s="246" t="n"/>
      <c r="V4101" s="244" t="n"/>
      <c r="W4101" s="244" t="n"/>
      <c r="X4101" s="244" t="n"/>
      <c r="Y4101" s="269" t="n"/>
      <c r="Z4101" s="270" t="n"/>
      <c r="AA4101" s="241" t="n"/>
      <c r="AB4101" s="244" t="n"/>
    </row>
    <row r="4102" ht="15" customHeight="1" s="283">
      <c r="A4102" s="109" t="n"/>
      <c r="B4102" s="222" t="n"/>
      <c r="C4102" s="244" t="n"/>
      <c r="D4102" s="244" t="n"/>
      <c r="E4102" s="244" t="n"/>
      <c r="F4102" s="244" t="n"/>
      <c r="G4102" s="244" t="n"/>
      <c r="H4102" s="244" t="n"/>
      <c r="I4102" s="267" t="n"/>
      <c r="J4102" s="268" t="n"/>
      <c r="K4102" s="244" t="n"/>
      <c r="L4102" s="244" t="n"/>
      <c r="M4102" s="259" t="n"/>
      <c r="N4102" s="244" t="n"/>
      <c r="O4102" s="244" t="n"/>
      <c r="P4102" s="244" t="n"/>
      <c r="Q4102" s="244" t="n"/>
      <c r="R4102" s="244" t="n"/>
      <c r="S4102" s="223" t="n"/>
      <c r="T4102" s="244" t="n"/>
      <c r="U4102" s="246" t="n"/>
      <c r="V4102" s="244" t="n"/>
      <c r="W4102" s="244" t="n"/>
      <c r="X4102" s="244" t="n"/>
      <c r="Y4102" s="269" t="n"/>
      <c r="Z4102" s="270" t="n"/>
      <c r="AA4102" s="241" t="n"/>
      <c r="AB4102" s="244" t="n"/>
    </row>
    <row r="4103" ht="15" customHeight="1" s="283">
      <c r="A4103" s="109" t="n"/>
      <c r="B4103" s="222" t="n"/>
      <c r="C4103" s="244" t="n"/>
      <c r="D4103" s="244" t="n"/>
      <c r="E4103" s="244" t="n"/>
      <c r="F4103" s="244" t="n"/>
      <c r="G4103" s="244" t="n"/>
      <c r="H4103" s="244" t="n"/>
      <c r="I4103" s="267" t="n"/>
      <c r="J4103" s="268" t="n"/>
      <c r="K4103" s="244" t="n"/>
      <c r="L4103" s="244" t="n"/>
      <c r="M4103" s="259" t="n"/>
      <c r="N4103" s="244" t="n"/>
      <c r="O4103" s="244" t="n"/>
      <c r="P4103" s="244" t="n"/>
      <c r="Q4103" s="244" t="n"/>
      <c r="R4103" s="244" t="n"/>
      <c r="S4103" s="223" t="n"/>
      <c r="T4103" s="244" t="n"/>
      <c r="U4103" s="246" t="n"/>
      <c r="V4103" s="244" t="n"/>
      <c r="W4103" s="244" t="n"/>
      <c r="X4103" s="244" t="n"/>
      <c r="Y4103" s="269" t="n"/>
      <c r="Z4103" s="270" t="n"/>
      <c r="AA4103" s="241" t="n"/>
      <c r="AB4103" s="244" t="n"/>
    </row>
    <row r="4104" ht="15" customHeight="1" s="283">
      <c r="A4104" s="109" t="n"/>
      <c r="B4104" s="222" t="n"/>
      <c r="C4104" s="244" t="n"/>
      <c r="D4104" s="244" t="n"/>
      <c r="E4104" s="244" t="n"/>
      <c r="F4104" s="244" t="n"/>
      <c r="G4104" s="244" t="n"/>
      <c r="H4104" s="244" t="n"/>
      <c r="I4104" s="267" t="n"/>
      <c r="J4104" s="268" t="n"/>
      <c r="K4104" s="244" t="n"/>
      <c r="L4104" s="244" t="n"/>
      <c r="M4104" s="259" t="n"/>
      <c r="N4104" s="244" t="n"/>
      <c r="O4104" s="244" t="n"/>
      <c r="P4104" s="244" t="n"/>
      <c r="Q4104" s="244" t="n"/>
      <c r="R4104" s="244" t="n"/>
      <c r="S4104" s="223" t="n"/>
      <c r="T4104" s="244" t="n"/>
      <c r="U4104" s="246" t="n"/>
      <c r="V4104" s="244" t="n"/>
      <c r="W4104" s="244" t="n"/>
      <c r="X4104" s="244" t="n"/>
      <c r="Y4104" s="269" t="n"/>
      <c r="Z4104" s="270" t="n"/>
      <c r="AA4104" s="241" t="n"/>
      <c r="AB4104" s="244" t="n"/>
    </row>
    <row r="4105" ht="15" customHeight="1" s="283">
      <c r="A4105" s="109" t="n"/>
      <c r="B4105" s="222" t="n"/>
      <c r="C4105" s="244" t="n"/>
      <c r="D4105" s="244" t="n"/>
      <c r="E4105" s="244" t="n"/>
      <c r="F4105" s="244" t="n"/>
      <c r="G4105" s="244" t="n"/>
      <c r="H4105" s="244" t="n"/>
      <c r="I4105" s="267" t="n"/>
      <c r="J4105" s="268" t="n"/>
      <c r="K4105" s="244" t="n"/>
      <c r="L4105" s="244" t="n"/>
      <c r="M4105" s="259" t="n"/>
      <c r="N4105" s="244" t="n"/>
      <c r="O4105" s="244" t="n"/>
      <c r="P4105" s="244" t="n"/>
      <c r="Q4105" s="244" t="n"/>
      <c r="R4105" s="244" t="n"/>
      <c r="S4105" s="223" t="n"/>
      <c r="T4105" s="244" t="n"/>
      <c r="U4105" s="246" t="n"/>
      <c r="V4105" s="244" t="n"/>
      <c r="W4105" s="244" t="n"/>
      <c r="X4105" s="244" t="n"/>
      <c r="Y4105" s="269" t="n"/>
      <c r="Z4105" s="270" t="n"/>
      <c r="AA4105" s="241" t="n"/>
      <c r="AB4105" s="244" t="n"/>
    </row>
    <row r="4106" ht="15" customHeight="1" s="283">
      <c r="A4106" s="109" t="n"/>
      <c r="B4106" s="222" t="n"/>
      <c r="C4106" s="244" t="n"/>
      <c r="D4106" s="244" t="n"/>
      <c r="E4106" s="244" t="n"/>
      <c r="F4106" s="244" t="n"/>
      <c r="G4106" s="244" t="n"/>
      <c r="H4106" s="244" t="n"/>
      <c r="I4106" s="267" t="n"/>
      <c r="J4106" s="268" t="n"/>
      <c r="K4106" s="244" t="n"/>
      <c r="L4106" s="244" t="n"/>
      <c r="M4106" s="259" t="n"/>
      <c r="N4106" s="244" t="n"/>
      <c r="O4106" s="244" t="n"/>
      <c r="P4106" s="244" t="n"/>
      <c r="Q4106" s="244" t="n"/>
      <c r="R4106" s="244" t="n"/>
      <c r="S4106" s="223" t="n"/>
      <c r="T4106" s="244" t="n"/>
      <c r="U4106" s="246" t="n"/>
      <c r="V4106" s="244" t="n"/>
      <c r="W4106" s="244" t="n"/>
      <c r="X4106" s="244" t="n"/>
      <c r="Y4106" s="269" t="n"/>
      <c r="Z4106" s="270" t="n"/>
      <c r="AA4106" s="241" t="n"/>
      <c r="AB4106" s="244" t="n"/>
    </row>
    <row r="4107" ht="15" customHeight="1" s="283">
      <c r="A4107" s="109" t="n"/>
      <c r="B4107" s="222" t="n"/>
      <c r="C4107" s="244" t="n"/>
      <c r="D4107" s="244" t="n"/>
      <c r="E4107" s="244" t="n"/>
      <c r="F4107" s="244" t="n"/>
      <c r="G4107" s="244" t="n"/>
      <c r="H4107" s="244" t="n"/>
      <c r="I4107" s="267" t="n"/>
      <c r="J4107" s="268" t="n"/>
      <c r="K4107" s="244" t="n"/>
      <c r="L4107" s="244" t="n"/>
      <c r="M4107" s="259" t="n"/>
      <c r="N4107" s="244" t="n"/>
      <c r="O4107" s="244" t="n"/>
      <c r="P4107" s="244" t="n"/>
      <c r="Q4107" s="244" t="n"/>
      <c r="R4107" s="244" t="n"/>
      <c r="S4107" s="223" t="n"/>
      <c r="T4107" s="244" t="n"/>
      <c r="U4107" s="246" t="n"/>
      <c r="V4107" s="244" t="n"/>
      <c r="W4107" s="244" t="n"/>
      <c r="X4107" s="244" t="n"/>
      <c r="Y4107" s="269" t="n"/>
      <c r="Z4107" s="270" t="n"/>
      <c r="AA4107" s="241" t="n"/>
      <c r="AB4107" s="244" t="n"/>
    </row>
    <row r="4108" ht="15" customHeight="1" s="283">
      <c r="A4108" s="109" t="n"/>
      <c r="B4108" s="222" t="n"/>
      <c r="C4108" s="244" t="n"/>
      <c r="D4108" s="244" t="n"/>
      <c r="E4108" s="244" t="n"/>
      <c r="F4108" s="244" t="n"/>
      <c r="G4108" s="244" t="n"/>
      <c r="H4108" s="244" t="n"/>
      <c r="I4108" s="267" t="n"/>
      <c r="J4108" s="268" t="n"/>
      <c r="K4108" s="244" t="n"/>
      <c r="L4108" s="244" t="n"/>
      <c r="M4108" s="259" t="n"/>
      <c r="N4108" s="244" t="n"/>
      <c r="O4108" s="244" t="n"/>
      <c r="P4108" s="244" t="n"/>
      <c r="Q4108" s="244" t="n"/>
      <c r="R4108" s="244" t="n"/>
      <c r="S4108" s="223" t="n"/>
      <c r="T4108" s="244" t="n"/>
      <c r="U4108" s="246" t="n"/>
      <c r="V4108" s="244" t="n"/>
      <c r="W4108" s="244" t="n"/>
      <c r="X4108" s="244" t="n"/>
      <c r="Y4108" s="269" t="n"/>
      <c r="Z4108" s="270" t="n"/>
      <c r="AA4108" s="241" t="n"/>
      <c r="AB4108" s="244" t="n"/>
    </row>
    <row r="4109" ht="15" customHeight="1" s="283">
      <c r="A4109" s="109" t="n"/>
      <c r="B4109" s="222" t="n"/>
      <c r="C4109" s="244" t="n"/>
      <c r="D4109" s="244" t="n"/>
      <c r="E4109" s="244" t="n"/>
      <c r="F4109" s="244" t="n"/>
      <c r="G4109" s="244" t="n"/>
      <c r="H4109" s="244" t="n"/>
      <c r="I4109" s="267" t="n"/>
      <c r="J4109" s="268" t="n"/>
      <c r="K4109" s="244" t="n"/>
      <c r="L4109" s="244" t="n"/>
      <c r="M4109" s="259" t="n"/>
      <c r="N4109" s="244" t="n"/>
      <c r="O4109" s="244" t="n"/>
      <c r="P4109" s="244" t="n"/>
      <c r="Q4109" s="244" t="n"/>
      <c r="R4109" s="244" t="n"/>
      <c r="S4109" s="223" t="n"/>
      <c r="T4109" s="244" t="n"/>
      <c r="U4109" s="246" t="n"/>
      <c r="V4109" s="244" t="n"/>
      <c r="W4109" s="244" t="n"/>
      <c r="X4109" s="244" t="n"/>
      <c r="Y4109" s="269" t="n"/>
      <c r="Z4109" s="270" t="n"/>
      <c r="AA4109" s="241" t="n"/>
      <c r="AB4109" s="244" t="n"/>
    </row>
    <row r="4110" ht="15" customHeight="1" s="283">
      <c r="A4110" s="109" t="n"/>
      <c r="B4110" s="222" t="n"/>
      <c r="C4110" s="244" t="n"/>
      <c r="D4110" s="244" t="n"/>
      <c r="E4110" s="244" t="n"/>
      <c r="F4110" s="244" t="n"/>
      <c r="G4110" s="244" t="n"/>
      <c r="H4110" s="244" t="n"/>
      <c r="I4110" s="267" t="n"/>
      <c r="J4110" s="268" t="n"/>
      <c r="K4110" s="244" t="n"/>
      <c r="L4110" s="244" t="n"/>
      <c r="M4110" s="259" t="n"/>
      <c r="N4110" s="244" t="n"/>
      <c r="O4110" s="244" t="n"/>
      <c r="P4110" s="244" t="n"/>
      <c r="Q4110" s="244" t="n"/>
      <c r="R4110" s="244" t="n"/>
      <c r="S4110" s="223" t="n"/>
      <c r="T4110" s="244" t="n"/>
      <c r="U4110" s="246" t="n"/>
      <c r="V4110" s="244" t="n"/>
      <c r="W4110" s="244" t="n"/>
      <c r="X4110" s="244" t="n"/>
      <c r="Y4110" s="269" t="n"/>
      <c r="Z4110" s="270" t="n"/>
      <c r="AA4110" s="241" t="n"/>
      <c r="AB4110" s="244" t="n"/>
    </row>
    <row r="4111" ht="15" customHeight="1" s="283">
      <c r="A4111" s="109" t="n"/>
      <c r="B4111" s="222" t="n"/>
      <c r="C4111" s="244" t="n"/>
      <c r="D4111" s="244" t="n"/>
      <c r="E4111" s="244" t="n"/>
      <c r="F4111" s="244" t="n"/>
      <c r="G4111" s="244" t="n"/>
      <c r="H4111" s="244" t="n"/>
      <c r="I4111" s="267" t="n"/>
      <c r="J4111" s="268" t="n"/>
      <c r="K4111" s="244" t="n"/>
      <c r="L4111" s="244" t="n"/>
      <c r="M4111" s="259" t="n"/>
      <c r="N4111" s="244" t="n"/>
      <c r="O4111" s="244" t="n"/>
      <c r="P4111" s="244" t="n"/>
      <c r="Q4111" s="244" t="n"/>
      <c r="R4111" s="244" t="n"/>
      <c r="S4111" s="223" t="n"/>
      <c r="T4111" s="244" t="n"/>
      <c r="U4111" s="246" t="n"/>
      <c r="V4111" s="244" t="n"/>
      <c r="W4111" s="244" t="n"/>
      <c r="X4111" s="244" t="n"/>
      <c r="Y4111" s="269" t="n"/>
      <c r="Z4111" s="270" t="n"/>
      <c r="AA4111" s="241" t="n"/>
      <c r="AB4111" s="244" t="n"/>
    </row>
    <row r="4112" ht="15" customHeight="1" s="283">
      <c r="A4112" s="109" t="n"/>
      <c r="B4112" s="222" t="n"/>
      <c r="C4112" s="244" t="n"/>
      <c r="D4112" s="244" t="n"/>
      <c r="E4112" s="244" t="n"/>
      <c r="F4112" s="244" t="n"/>
      <c r="G4112" s="244" t="n"/>
      <c r="H4112" s="244" t="n"/>
      <c r="I4112" s="267" t="n"/>
      <c r="J4112" s="268" t="n"/>
      <c r="K4112" s="244" t="n"/>
      <c r="L4112" s="244" t="n"/>
      <c r="M4112" s="259" t="n"/>
      <c r="N4112" s="244" t="n"/>
      <c r="O4112" s="244" t="n"/>
      <c r="P4112" s="244" t="n"/>
      <c r="Q4112" s="244" t="n"/>
      <c r="R4112" s="244" t="n"/>
      <c r="S4112" s="223" t="n"/>
      <c r="T4112" s="244" t="n"/>
      <c r="U4112" s="246" t="n"/>
      <c r="V4112" s="244" t="n"/>
      <c r="W4112" s="244" t="n"/>
      <c r="X4112" s="244" t="n"/>
      <c r="Y4112" s="269" t="n"/>
      <c r="Z4112" s="270" t="n"/>
      <c r="AA4112" s="241" t="n"/>
      <c r="AB4112" s="244" t="n"/>
    </row>
    <row r="4113" ht="15" customHeight="1" s="283">
      <c r="A4113" s="109" t="n"/>
      <c r="B4113" s="222" t="n"/>
      <c r="C4113" s="244" t="n"/>
      <c r="D4113" s="244" t="n"/>
      <c r="E4113" s="244" t="n"/>
      <c r="F4113" s="244" t="n"/>
      <c r="G4113" s="244" t="n"/>
      <c r="H4113" s="244" t="n"/>
      <c r="I4113" s="267" t="n"/>
      <c r="J4113" s="268" t="n"/>
      <c r="K4113" s="244" t="n"/>
      <c r="L4113" s="244" t="n"/>
      <c r="M4113" s="259" t="n"/>
      <c r="N4113" s="244" t="n"/>
      <c r="O4113" s="244" t="n"/>
      <c r="P4113" s="244" t="n"/>
      <c r="Q4113" s="244" t="n"/>
      <c r="R4113" s="244" t="n"/>
      <c r="S4113" s="223" t="n"/>
      <c r="T4113" s="244" t="n"/>
      <c r="U4113" s="246" t="n"/>
      <c r="V4113" s="244" t="n"/>
      <c r="W4113" s="244" t="n"/>
      <c r="X4113" s="244" t="n"/>
      <c r="Y4113" s="269" t="n"/>
      <c r="Z4113" s="270" t="n"/>
      <c r="AA4113" s="241" t="n"/>
      <c r="AB4113" s="244" t="n"/>
    </row>
    <row r="4114" ht="15" customHeight="1" s="283">
      <c r="A4114" s="109" t="n"/>
      <c r="B4114" s="222" t="n"/>
      <c r="C4114" s="244" t="n"/>
      <c r="D4114" s="244" t="n"/>
      <c r="E4114" s="244" t="n"/>
      <c r="F4114" s="244" t="n"/>
      <c r="G4114" s="244" t="n"/>
      <c r="H4114" s="244" t="n"/>
      <c r="I4114" s="267" t="n"/>
      <c r="J4114" s="268" t="n"/>
      <c r="K4114" s="244" t="n"/>
      <c r="L4114" s="244" t="n"/>
      <c r="M4114" s="259" t="n"/>
      <c r="N4114" s="244" t="n"/>
      <c r="O4114" s="244" t="n"/>
      <c r="P4114" s="244" t="n"/>
      <c r="Q4114" s="244" t="n"/>
      <c r="R4114" s="244" t="n"/>
      <c r="S4114" s="223" t="n"/>
      <c r="T4114" s="244" t="n"/>
      <c r="U4114" s="246" t="n"/>
      <c r="V4114" s="244" t="n"/>
      <c r="W4114" s="244" t="n"/>
      <c r="X4114" s="244" t="n"/>
      <c r="Y4114" s="269" t="n"/>
      <c r="Z4114" s="270" t="n"/>
      <c r="AA4114" s="241" t="n"/>
      <c r="AB4114" s="244" t="n"/>
    </row>
    <row r="4115" ht="15" customHeight="1" s="283">
      <c r="A4115" s="109" t="n"/>
      <c r="B4115" s="222" t="n"/>
      <c r="C4115" s="244" t="n"/>
      <c r="D4115" s="244" t="n"/>
      <c r="E4115" s="244" t="n"/>
      <c r="F4115" s="244" t="n"/>
      <c r="G4115" s="244" t="n"/>
      <c r="H4115" s="244" t="n"/>
      <c r="I4115" s="267" t="n"/>
      <c r="J4115" s="268" t="n"/>
      <c r="K4115" s="244" t="n"/>
      <c r="L4115" s="244" t="n"/>
      <c r="M4115" s="259" t="n"/>
      <c r="N4115" s="244" t="n"/>
      <c r="O4115" s="244" t="n"/>
      <c r="P4115" s="244" t="n"/>
      <c r="Q4115" s="244" t="n"/>
      <c r="R4115" s="244" t="n"/>
      <c r="S4115" s="223" t="n"/>
      <c r="T4115" s="244" t="n"/>
      <c r="U4115" s="246" t="n"/>
      <c r="V4115" s="244" t="n"/>
      <c r="W4115" s="244" t="n"/>
      <c r="X4115" s="244" t="n"/>
      <c r="Y4115" s="269" t="n"/>
      <c r="Z4115" s="270" t="n"/>
      <c r="AA4115" s="241" t="n"/>
      <c r="AB4115" s="244" t="n"/>
    </row>
    <row r="4116" ht="15" customHeight="1" s="283">
      <c r="A4116" s="109" t="n"/>
      <c r="B4116" s="222" t="n"/>
      <c r="C4116" s="244" t="n"/>
      <c r="D4116" s="244" t="n"/>
      <c r="E4116" s="244" t="n"/>
      <c r="F4116" s="244" t="n"/>
      <c r="G4116" s="244" t="n"/>
      <c r="H4116" s="244" t="n"/>
      <c r="I4116" s="267" t="n"/>
      <c r="J4116" s="268" t="n"/>
      <c r="K4116" s="244" t="n"/>
      <c r="L4116" s="244" t="n"/>
      <c r="M4116" s="259" t="n"/>
      <c r="N4116" s="244" t="n"/>
      <c r="O4116" s="244" t="n"/>
      <c r="P4116" s="244" t="n"/>
      <c r="Q4116" s="244" t="n"/>
      <c r="R4116" s="244" t="n"/>
      <c r="S4116" s="223" t="n"/>
      <c r="T4116" s="244" t="n"/>
      <c r="U4116" s="246" t="n"/>
      <c r="V4116" s="244" t="n"/>
      <c r="W4116" s="244" t="n"/>
      <c r="X4116" s="244" t="n"/>
      <c r="Y4116" s="269" t="n"/>
      <c r="Z4116" s="270" t="n"/>
      <c r="AA4116" s="241" t="n"/>
      <c r="AB4116" s="244" t="n"/>
    </row>
    <row r="4117" ht="15" customHeight="1" s="283">
      <c r="A4117" s="109" t="n"/>
      <c r="B4117" s="222" t="n"/>
      <c r="C4117" s="244" t="n"/>
      <c r="D4117" s="244" t="n"/>
      <c r="E4117" s="244" t="n"/>
      <c r="F4117" s="244" t="n"/>
      <c r="G4117" s="244" t="n"/>
      <c r="H4117" s="244" t="n"/>
      <c r="I4117" s="267" t="n"/>
      <c r="J4117" s="268" t="n"/>
      <c r="K4117" s="244" t="n"/>
      <c r="L4117" s="244" t="n"/>
      <c r="M4117" s="259" t="n"/>
      <c r="N4117" s="244" t="n"/>
      <c r="O4117" s="244" t="n"/>
      <c r="P4117" s="244" t="n"/>
      <c r="Q4117" s="244" t="n"/>
      <c r="R4117" s="244" t="n"/>
      <c r="S4117" s="223" t="n"/>
      <c r="T4117" s="244" t="n"/>
      <c r="U4117" s="246" t="n"/>
      <c r="V4117" s="244" t="n"/>
      <c r="W4117" s="244" t="n"/>
      <c r="X4117" s="244" t="n"/>
      <c r="Y4117" s="269" t="n"/>
      <c r="Z4117" s="270" t="n"/>
      <c r="AA4117" s="241" t="n"/>
      <c r="AB4117" s="244" t="n"/>
    </row>
    <row r="4118" ht="15" customHeight="1" s="283">
      <c r="A4118" s="109" t="n"/>
      <c r="B4118" s="222" t="n"/>
      <c r="C4118" s="244" t="n"/>
      <c r="D4118" s="244" t="n"/>
      <c r="E4118" s="244" t="n"/>
      <c r="F4118" s="244" t="n"/>
      <c r="G4118" s="244" t="n"/>
      <c r="H4118" s="244" t="n"/>
      <c r="I4118" s="267" t="n"/>
      <c r="J4118" s="268" t="n"/>
      <c r="K4118" s="244" t="n"/>
      <c r="L4118" s="244" t="n"/>
      <c r="M4118" s="259" t="n"/>
      <c r="N4118" s="244" t="n"/>
      <c r="O4118" s="244" t="n"/>
      <c r="P4118" s="244" t="n"/>
      <c r="Q4118" s="244" t="n"/>
      <c r="R4118" s="244" t="n"/>
      <c r="S4118" s="223" t="n"/>
      <c r="T4118" s="244" t="n"/>
      <c r="U4118" s="246" t="n"/>
      <c r="V4118" s="244" t="n"/>
      <c r="W4118" s="244" t="n"/>
      <c r="X4118" s="244" t="n"/>
      <c r="Y4118" s="269" t="n"/>
      <c r="Z4118" s="270" t="n"/>
      <c r="AA4118" s="241" t="n"/>
      <c r="AB4118" s="244" t="n"/>
    </row>
    <row r="4119" ht="15" customHeight="1" s="283">
      <c r="A4119" s="109" t="n"/>
      <c r="B4119" s="222" t="n"/>
      <c r="C4119" s="244" t="n"/>
      <c r="D4119" s="244" t="n"/>
      <c r="E4119" s="244" t="n"/>
      <c r="F4119" s="244" t="n"/>
      <c r="G4119" s="244" t="n"/>
      <c r="H4119" s="244" t="n"/>
      <c r="I4119" s="267" t="n"/>
      <c r="J4119" s="268" t="n"/>
      <c r="K4119" s="244" t="n"/>
      <c r="L4119" s="244" t="n"/>
      <c r="M4119" s="259" t="n"/>
      <c r="N4119" s="244" t="n"/>
      <c r="O4119" s="244" t="n"/>
      <c r="P4119" s="244" t="n"/>
      <c r="Q4119" s="244" t="n"/>
      <c r="R4119" s="244" t="n"/>
      <c r="S4119" s="223" t="n"/>
      <c r="T4119" s="244" t="n"/>
      <c r="U4119" s="246" t="n"/>
      <c r="V4119" s="244" t="n"/>
      <c r="W4119" s="244" t="n"/>
      <c r="X4119" s="244" t="n"/>
      <c r="Y4119" s="269" t="n"/>
      <c r="Z4119" s="270" t="n"/>
      <c r="AA4119" s="241" t="n"/>
      <c r="AB4119" s="244" t="n"/>
    </row>
    <row r="4120" ht="15" customHeight="1" s="283">
      <c r="A4120" s="109" t="n"/>
      <c r="B4120" s="222" t="n"/>
      <c r="C4120" s="244" t="n"/>
      <c r="D4120" s="244" t="n"/>
      <c r="E4120" s="244" t="n"/>
      <c r="F4120" s="244" t="n"/>
      <c r="G4120" s="244" t="n"/>
      <c r="H4120" s="244" t="n"/>
      <c r="I4120" s="267" t="n"/>
      <c r="J4120" s="268" t="n"/>
      <c r="K4120" s="244" t="n"/>
      <c r="L4120" s="244" t="n"/>
      <c r="M4120" s="259" t="n"/>
      <c r="N4120" s="244" t="n"/>
      <c r="O4120" s="244" t="n"/>
      <c r="P4120" s="244" t="n"/>
      <c r="Q4120" s="244" t="n"/>
      <c r="R4120" s="244" t="n"/>
      <c r="S4120" s="223" t="n"/>
      <c r="T4120" s="244" t="n"/>
      <c r="U4120" s="246" t="n"/>
      <c r="V4120" s="244" t="n"/>
      <c r="W4120" s="244" t="n"/>
      <c r="X4120" s="244" t="n"/>
      <c r="Y4120" s="269" t="n"/>
      <c r="Z4120" s="270" t="n"/>
      <c r="AA4120" s="241" t="n"/>
      <c r="AB4120" s="244" t="n"/>
    </row>
    <row r="4121" ht="15" customHeight="1" s="283">
      <c r="A4121" s="109" t="n"/>
      <c r="B4121" s="222" t="n"/>
      <c r="C4121" s="244" t="n"/>
      <c r="D4121" s="244" t="n"/>
      <c r="E4121" s="244" t="n"/>
      <c r="F4121" s="244" t="n"/>
      <c r="G4121" s="244" t="n"/>
      <c r="H4121" s="244" t="n"/>
      <c r="I4121" s="267" t="n"/>
      <c r="J4121" s="268" t="n"/>
      <c r="K4121" s="244" t="n"/>
      <c r="L4121" s="244" t="n"/>
      <c r="M4121" s="259" t="n"/>
      <c r="N4121" s="244" t="n"/>
      <c r="O4121" s="244" t="n"/>
      <c r="P4121" s="244" t="n"/>
      <c r="Q4121" s="244" t="n"/>
      <c r="R4121" s="244" t="n"/>
      <c r="S4121" s="223" t="n"/>
      <c r="T4121" s="244" t="n"/>
      <c r="U4121" s="246" t="n"/>
      <c r="V4121" s="244" t="n"/>
      <c r="W4121" s="244" t="n"/>
      <c r="X4121" s="244" t="n"/>
      <c r="Y4121" s="269" t="n"/>
      <c r="Z4121" s="270" t="n"/>
      <c r="AA4121" s="241" t="n"/>
      <c r="AB4121" s="244" t="n"/>
    </row>
    <row r="4122" ht="15" customHeight="1" s="283">
      <c r="A4122" s="109" t="n"/>
      <c r="B4122" s="222" t="n"/>
      <c r="C4122" s="244" t="n"/>
      <c r="D4122" s="244" t="n"/>
      <c r="E4122" s="244" t="n"/>
      <c r="F4122" s="244" t="n"/>
      <c r="G4122" s="244" t="n"/>
      <c r="H4122" s="244" t="n"/>
      <c r="I4122" s="267" t="n"/>
      <c r="J4122" s="268" t="n"/>
      <c r="K4122" s="244" t="n"/>
      <c r="L4122" s="244" t="n"/>
      <c r="M4122" s="259" t="n"/>
      <c r="N4122" s="244" t="n"/>
      <c r="O4122" s="244" t="n"/>
      <c r="P4122" s="244" t="n"/>
      <c r="Q4122" s="244" t="n"/>
      <c r="R4122" s="244" t="n"/>
      <c r="S4122" s="223" t="n"/>
      <c r="T4122" s="244" t="n"/>
      <c r="U4122" s="246" t="n"/>
      <c r="V4122" s="244" t="n"/>
      <c r="W4122" s="244" t="n"/>
      <c r="X4122" s="244" t="n"/>
      <c r="Y4122" s="269" t="n"/>
      <c r="Z4122" s="270" t="n"/>
      <c r="AA4122" s="241" t="n"/>
      <c r="AB4122" s="244" t="n"/>
    </row>
    <row r="4123" ht="15" customHeight="1" s="283">
      <c r="A4123" s="109" t="n"/>
      <c r="B4123" s="222" t="n"/>
      <c r="C4123" s="244" t="n"/>
      <c r="D4123" s="244" t="n"/>
      <c r="E4123" s="244" t="n"/>
      <c r="F4123" s="244" t="n"/>
      <c r="G4123" s="244" t="n"/>
      <c r="H4123" s="244" t="n"/>
      <c r="I4123" s="267" t="n"/>
      <c r="J4123" s="268" t="n"/>
      <c r="K4123" s="244" t="n"/>
      <c r="L4123" s="244" t="n"/>
      <c r="M4123" s="259" t="n"/>
      <c r="N4123" s="244" t="n"/>
      <c r="O4123" s="244" t="n"/>
      <c r="P4123" s="244" t="n"/>
      <c r="Q4123" s="244" t="n"/>
      <c r="R4123" s="244" t="n"/>
      <c r="S4123" s="223" t="n"/>
      <c r="T4123" s="244" t="n"/>
      <c r="U4123" s="246" t="n"/>
      <c r="V4123" s="244" t="n"/>
      <c r="W4123" s="244" t="n"/>
      <c r="X4123" s="244" t="n"/>
      <c r="Y4123" s="269" t="n"/>
      <c r="Z4123" s="270" t="n"/>
      <c r="AA4123" s="241" t="n"/>
      <c r="AB4123" s="244" t="n"/>
    </row>
    <row r="4124" ht="15" customHeight="1" s="283">
      <c r="A4124" s="109" t="n"/>
      <c r="B4124" s="222" t="n"/>
      <c r="C4124" s="244" t="n"/>
      <c r="D4124" s="244" t="n"/>
      <c r="E4124" s="244" t="n"/>
      <c r="F4124" s="244" t="n"/>
      <c r="G4124" s="244" t="n"/>
      <c r="H4124" s="244" t="n"/>
      <c r="I4124" s="267" t="n"/>
      <c r="J4124" s="268" t="n"/>
      <c r="K4124" s="244" t="n"/>
      <c r="L4124" s="244" t="n"/>
      <c r="M4124" s="259" t="n"/>
      <c r="N4124" s="244" t="n"/>
      <c r="O4124" s="244" t="n"/>
      <c r="P4124" s="244" t="n"/>
      <c r="Q4124" s="244" t="n"/>
      <c r="R4124" s="244" t="n"/>
      <c r="S4124" s="223" t="n"/>
      <c r="T4124" s="244" t="n"/>
      <c r="U4124" s="246" t="n"/>
      <c r="V4124" s="244" t="n"/>
      <c r="W4124" s="244" t="n"/>
      <c r="X4124" s="244" t="n"/>
      <c r="Y4124" s="269" t="n"/>
      <c r="Z4124" s="270" t="n"/>
      <c r="AA4124" s="241" t="n"/>
      <c r="AB4124" s="244" t="n"/>
    </row>
    <row r="4125" ht="15" customHeight="1" s="283">
      <c r="A4125" s="109" t="n"/>
      <c r="B4125" s="222" t="n"/>
      <c r="C4125" s="244" t="n"/>
      <c r="D4125" s="244" t="n"/>
      <c r="E4125" s="244" t="n"/>
      <c r="F4125" s="244" t="n"/>
      <c r="G4125" s="244" t="n"/>
      <c r="H4125" s="244" t="n"/>
      <c r="I4125" s="267" t="n"/>
      <c r="J4125" s="268" t="n"/>
      <c r="K4125" s="244" t="n"/>
      <c r="L4125" s="244" t="n"/>
      <c r="M4125" s="259" t="n"/>
      <c r="N4125" s="244" t="n"/>
      <c r="O4125" s="244" t="n"/>
      <c r="P4125" s="244" t="n"/>
      <c r="Q4125" s="244" t="n"/>
      <c r="R4125" s="244" t="n"/>
      <c r="S4125" s="223" t="n"/>
      <c r="T4125" s="244" t="n"/>
      <c r="U4125" s="246" t="n"/>
      <c r="V4125" s="244" t="n"/>
      <c r="W4125" s="244" t="n"/>
      <c r="X4125" s="244" t="n"/>
      <c r="Y4125" s="269" t="n"/>
      <c r="Z4125" s="270" t="n"/>
      <c r="AA4125" s="241" t="n"/>
      <c r="AB4125" s="244" t="n"/>
    </row>
    <row r="4126" ht="15" customHeight="1" s="283">
      <c r="A4126" s="109" t="n"/>
      <c r="B4126" s="222" t="n"/>
      <c r="C4126" s="244" t="n"/>
      <c r="D4126" s="244" t="n"/>
      <c r="E4126" s="244" t="n"/>
      <c r="F4126" s="244" t="n"/>
      <c r="G4126" s="244" t="n"/>
      <c r="H4126" s="244" t="n"/>
      <c r="I4126" s="267" t="n"/>
      <c r="J4126" s="268" t="n"/>
      <c r="K4126" s="244" t="n"/>
      <c r="L4126" s="244" t="n"/>
      <c r="M4126" s="259" t="n"/>
      <c r="N4126" s="244" t="n"/>
      <c r="O4126" s="244" t="n"/>
      <c r="P4126" s="244" t="n"/>
      <c r="Q4126" s="244" t="n"/>
      <c r="R4126" s="244" t="n"/>
      <c r="S4126" s="223" t="n"/>
      <c r="T4126" s="244" t="n"/>
      <c r="U4126" s="246" t="n"/>
      <c r="V4126" s="244" t="n"/>
      <c r="W4126" s="244" t="n"/>
      <c r="X4126" s="244" t="n"/>
      <c r="Y4126" s="269" t="n"/>
      <c r="Z4126" s="270" t="n"/>
      <c r="AA4126" s="241" t="n"/>
      <c r="AB4126" s="244" t="n"/>
    </row>
    <row r="4127" ht="15" customHeight="1" s="283">
      <c r="A4127" s="109" t="n"/>
      <c r="B4127" s="222" t="n"/>
      <c r="C4127" s="244" t="n"/>
      <c r="D4127" s="244" t="n"/>
      <c r="E4127" s="244" t="n"/>
      <c r="F4127" s="244" t="n"/>
      <c r="G4127" s="244" t="n"/>
      <c r="H4127" s="244" t="n"/>
      <c r="I4127" s="267" t="n"/>
      <c r="J4127" s="268" t="n"/>
      <c r="K4127" s="244" t="n"/>
      <c r="L4127" s="244" t="n"/>
      <c r="M4127" s="259" t="n"/>
      <c r="N4127" s="244" t="n"/>
      <c r="O4127" s="244" t="n"/>
      <c r="P4127" s="244" t="n"/>
      <c r="Q4127" s="244" t="n"/>
      <c r="R4127" s="244" t="n"/>
      <c r="S4127" s="223" t="n"/>
      <c r="T4127" s="244" t="n"/>
      <c r="U4127" s="246" t="n"/>
      <c r="V4127" s="244" t="n"/>
      <c r="W4127" s="244" t="n"/>
      <c r="X4127" s="244" t="n"/>
      <c r="Y4127" s="269" t="n"/>
      <c r="Z4127" s="270" t="n"/>
      <c r="AA4127" s="241" t="n"/>
      <c r="AB4127" s="244" t="n"/>
    </row>
    <row r="4128" ht="15" customHeight="1" s="283">
      <c r="A4128" s="109" t="n"/>
      <c r="B4128" s="222" t="n"/>
      <c r="C4128" s="244" t="n"/>
      <c r="D4128" s="244" t="n"/>
      <c r="E4128" s="244" t="n"/>
      <c r="F4128" s="244" t="n"/>
      <c r="G4128" s="244" t="n"/>
      <c r="H4128" s="244" t="n"/>
      <c r="I4128" s="267" t="n"/>
      <c r="J4128" s="268" t="n"/>
      <c r="K4128" s="244" t="n"/>
      <c r="L4128" s="244" t="n"/>
      <c r="M4128" s="259" t="n"/>
      <c r="N4128" s="244" t="n"/>
      <c r="O4128" s="244" t="n"/>
      <c r="P4128" s="244" t="n"/>
      <c r="Q4128" s="244" t="n"/>
      <c r="R4128" s="244" t="n"/>
      <c r="S4128" s="223" t="n"/>
      <c r="T4128" s="244" t="n"/>
      <c r="U4128" s="246" t="n"/>
      <c r="V4128" s="244" t="n"/>
      <c r="W4128" s="244" t="n"/>
      <c r="X4128" s="244" t="n"/>
      <c r="Y4128" s="269" t="n"/>
      <c r="Z4128" s="270" t="n"/>
      <c r="AA4128" s="241" t="n"/>
      <c r="AB4128" s="244" t="n"/>
    </row>
    <row r="4129" ht="15" customHeight="1" s="283">
      <c r="A4129" s="109" t="n"/>
      <c r="B4129" s="222" t="n"/>
      <c r="C4129" s="244" t="n"/>
      <c r="D4129" s="244" t="n"/>
      <c r="E4129" s="244" t="n"/>
      <c r="F4129" s="244" t="n"/>
      <c r="G4129" s="244" t="n"/>
      <c r="H4129" s="244" t="n"/>
      <c r="I4129" s="267" t="n"/>
      <c r="J4129" s="268" t="n"/>
      <c r="K4129" s="244" t="n"/>
      <c r="L4129" s="244" t="n"/>
      <c r="M4129" s="259" t="n"/>
      <c r="N4129" s="244" t="n"/>
      <c r="O4129" s="244" t="n"/>
      <c r="P4129" s="244" t="n"/>
      <c r="Q4129" s="244" t="n"/>
      <c r="R4129" s="244" t="n"/>
      <c r="S4129" s="223" t="n"/>
      <c r="T4129" s="244" t="n"/>
      <c r="U4129" s="246" t="n"/>
      <c r="V4129" s="244" t="n"/>
      <c r="W4129" s="244" t="n"/>
      <c r="X4129" s="244" t="n"/>
      <c r="Y4129" s="269" t="n"/>
      <c r="Z4129" s="270" t="n"/>
      <c r="AA4129" s="241" t="n"/>
      <c r="AB4129" s="244" t="n"/>
    </row>
    <row r="4130" ht="15" customHeight="1" s="283">
      <c r="A4130" s="109" t="n"/>
      <c r="B4130" s="222" t="n"/>
      <c r="C4130" s="244" t="n"/>
      <c r="D4130" s="244" t="n"/>
      <c r="E4130" s="244" t="n"/>
      <c r="F4130" s="244" t="n"/>
      <c r="G4130" s="244" t="n"/>
      <c r="H4130" s="244" t="n"/>
      <c r="I4130" s="267" t="n"/>
      <c r="J4130" s="268" t="n"/>
      <c r="K4130" s="244" t="n"/>
      <c r="L4130" s="244" t="n"/>
      <c r="M4130" s="259" t="n"/>
      <c r="N4130" s="244" t="n"/>
      <c r="O4130" s="244" t="n"/>
      <c r="P4130" s="244" t="n"/>
      <c r="Q4130" s="244" t="n"/>
      <c r="R4130" s="244" t="n"/>
      <c r="S4130" s="223" t="n"/>
      <c r="T4130" s="244" t="n"/>
      <c r="U4130" s="246" t="n"/>
      <c r="V4130" s="244" t="n"/>
      <c r="W4130" s="244" t="n"/>
      <c r="X4130" s="244" t="n"/>
      <c r="Y4130" s="269" t="n"/>
      <c r="Z4130" s="270" t="n"/>
      <c r="AA4130" s="241" t="n"/>
      <c r="AB4130" s="244" t="n"/>
    </row>
    <row r="4131" ht="15" customHeight="1" s="283">
      <c r="A4131" s="109" t="n"/>
      <c r="B4131" s="222" t="n"/>
      <c r="C4131" s="244" t="n"/>
      <c r="D4131" s="244" t="n"/>
      <c r="E4131" s="244" t="n"/>
      <c r="F4131" s="244" t="n"/>
      <c r="G4131" s="244" t="n"/>
      <c r="H4131" s="244" t="n"/>
      <c r="I4131" s="267" t="n"/>
      <c r="J4131" s="268" t="n"/>
      <c r="K4131" s="244" t="n"/>
      <c r="L4131" s="244" t="n"/>
      <c r="M4131" s="259" t="n"/>
      <c r="N4131" s="244" t="n"/>
      <c r="O4131" s="244" t="n"/>
      <c r="P4131" s="244" t="n"/>
      <c r="Q4131" s="244" t="n"/>
      <c r="R4131" s="244" t="n"/>
      <c r="S4131" s="223" t="n"/>
      <c r="T4131" s="244" t="n"/>
      <c r="U4131" s="246" t="n"/>
      <c r="V4131" s="244" t="n"/>
      <c r="W4131" s="244" t="n"/>
      <c r="X4131" s="244" t="n"/>
      <c r="Y4131" s="269" t="n"/>
      <c r="Z4131" s="270" t="n"/>
      <c r="AA4131" s="241" t="n"/>
      <c r="AB4131" s="244" t="n"/>
    </row>
    <row r="4132" ht="15" customHeight="1" s="283">
      <c r="A4132" s="109" t="n"/>
      <c r="B4132" s="222" t="n"/>
      <c r="C4132" s="244" t="n"/>
      <c r="D4132" s="244" t="n"/>
      <c r="E4132" s="244" t="n"/>
      <c r="F4132" s="244" t="n"/>
      <c r="G4132" s="244" t="n"/>
      <c r="H4132" s="244" t="n"/>
      <c r="I4132" s="267" t="n"/>
      <c r="J4132" s="268" t="n"/>
      <c r="K4132" s="244" t="n"/>
      <c r="L4132" s="244" t="n"/>
      <c r="M4132" s="259" t="n"/>
      <c r="N4132" s="244" t="n"/>
      <c r="O4132" s="244" t="n"/>
      <c r="P4132" s="244" t="n"/>
      <c r="Q4132" s="244" t="n"/>
      <c r="R4132" s="244" t="n"/>
      <c r="S4132" s="223" t="n"/>
      <c r="T4132" s="244" t="n"/>
      <c r="U4132" s="246" t="n"/>
      <c r="V4132" s="244" t="n"/>
      <c r="W4132" s="244" t="n"/>
      <c r="X4132" s="244" t="n"/>
      <c r="Y4132" s="269" t="n"/>
      <c r="Z4132" s="270" t="n"/>
      <c r="AA4132" s="241" t="n"/>
      <c r="AB4132" s="244" t="n"/>
    </row>
    <row r="4133" ht="15" customHeight="1" s="283">
      <c r="A4133" s="109" t="n"/>
      <c r="B4133" s="222" t="n"/>
      <c r="C4133" s="244" t="n"/>
      <c r="D4133" s="244" t="n"/>
      <c r="E4133" s="244" t="n"/>
      <c r="F4133" s="244" t="n"/>
      <c r="G4133" s="244" t="n"/>
      <c r="H4133" s="244" t="n"/>
      <c r="I4133" s="267" t="n"/>
      <c r="J4133" s="268" t="n"/>
      <c r="K4133" s="244" t="n"/>
      <c r="L4133" s="244" t="n"/>
      <c r="M4133" s="259" t="n"/>
      <c r="N4133" s="244" t="n"/>
      <c r="O4133" s="244" t="n"/>
      <c r="P4133" s="244" t="n"/>
      <c r="Q4133" s="244" t="n"/>
      <c r="R4133" s="244" t="n"/>
      <c r="S4133" s="223" t="n"/>
      <c r="T4133" s="244" t="n"/>
      <c r="U4133" s="246" t="n"/>
      <c r="V4133" s="244" t="n"/>
      <c r="W4133" s="244" t="n"/>
      <c r="X4133" s="244" t="n"/>
      <c r="Y4133" s="269" t="n"/>
      <c r="Z4133" s="270" t="n"/>
      <c r="AA4133" s="241" t="n"/>
      <c r="AB4133" s="244" t="n"/>
    </row>
    <row r="4134" ht="15" customHeight="1" s="283">
      <c r="A4134" s="109" t="n"/>
      <c r="B4134" s="222" t="n"/>
      <c r="C4134" s="244" t="n"/>
      <c r="D4134" s="244" t="n"/>
      <c r="E4134" s="244" t="n"/>
      <c r="F4134" s="244" t="n"/>
      <c r="G4134" s="244" t="n"/>
      <c r="H4134" s="244" t="n"/>
      <c r="I4134" s="267" t="n"/>
      <c r="J4134" s="268" t="n"/>
      <c r="K4134" s="244" t="n"/>
      <c r="L4134" s="244" t="n"/>
      <c r="M4134" s="259" t="n"/>
      <c r="N4134" s="244" t="n"/>
      <c r="O4134" s="244" t="n"/>
      <c r="P4134" s="244" t="n"/>
      <c r="Q4134" s="244" t="n"/>
      <c r="R4134" s="244" t="n"/>
      <c r="S4134" s="223" t="n"/>
      <c r="T4134" s="244" t="n"/>
      <c r="U4134" s="246" t="n"/>
      <c r="V4134" s="244" t="n"/>
      <c r="W4134" s="244" t="n"/>
      <c r="X4134" s="244" t="n"/>
      <c r="Y4134" s="269" t="n"/>
      <c r="Z4134" s="270" t="n"/>
      <c r="AA4134" s="241" t="n"/>
      <c r="AB4134" s="244" t="n"/>
    </row>
    <row r="4135" ht="15" customHeight="1" s="283">
      <c r="A4135" s="109" t="n"/>
      <c r="B4135" s="222" t="n"/>
      <c r="C4135" s="244" t="n"/>
      <c r="D4135" s="244" t="n"/>
      <c r="E4135" s="244" t="n"/>
      <c r="F4135" s="244" t="n"/>
      <c r="G4135" s="244" t="n"/>
      <c r="H4135" s="244" t="n"/>
      <c r="I4135" s="267" t="n"/>
      <c r="J4135" s="268" t="n"/>
      <c r="K4135" s="244" t="n"/>
      <c r="L4135" s="244" t="n"/>
      <c r="M4135" s="259" t="n"/>
      <c r="N4135" s="244" t="n"/>
      <c r="O4135" s="244" t="n"/>
      <c r="P4135" s="244" t="n"/>
      <c r="Q4135" s="244" t="n"/>
      <c r="R4135" s="244" t="n"/>
      <c r="S4135" s="223" t="n"/>
      <c r="T4135" s="244" t="n"/>
      <c r="U4135" s="246" t="n"/>
      <c r="V4135" s="244" t="n"/>
      <c r="W4135" s="244" t="n"/>
      <c r="X4135" s="244" t="n"/>
      <c r="Y4135" s="269" t="n"/>
      <c r="Z4135" s="270" t="n"/>
      <c r="AA4135" s="241" t="n"/>
      <c r="AB4135" s="244" t="n"/>
    </row>
    <row r="4136" ht="15" customHeight="1" s="283">
      <c r="A4136" s="109" t="n"/>
      <c r="B4136" s="222" t="n"/>
      <c r="C4136" s="244" t="n"/>
      <c r="D4136" s="244" t="n"/>
      <c r="E4136" s="244" t="n"/>
      <c r="F4136" s="244" t="n"/>
      <c r="G4136" s="244" t="n"/>
      <c r="H4136" s="244" t="n"/>
      <c r="I4136" s="267" t="n"/>
      <c r="J4136" s="268" t="n"/>
      <c r="K4136" s="244" t="n"/>
      <c r="L4136" s="244" t="n"/>
      <c r="M4136" s="259" t="n"/>
      <c r="N4136" s="244" t="n"/>
      <c r="O4136" s="244" t="n"/>
      <c r="P4136" s="244" t="n"/>
      <c r="Q4136" s="244" t="n"/>
      <c r="R4136" s="244" t="n"/>
      <c r="S4136" s="223" t="n"/>
      <c r="T4136" s="244" t="n"/>
      <c r="U4136" s="246" t="n"/>
      <c r="V4136" s="244" t="n"/>
      <c r="W4136" s="244" t="n"/>
      <c r="X4136" s="244" t="n"/>
      <c r="Y4136" s="269" t="n"/>
      <c r="Z4136" s="270" t="n"/>
      <c r="AA4136" s="241" t="n"/>
      <c r="AB4136" s="244" t="n"/>
    </row>
    <row r="4137" ht="15" customHeight="1" s="283">
      <c r="A4137" s="109" t="n"/>
      <c r="B4137" s="222" t="n"/>
      <c r="C4137" s="244" t="n"/>
      <c r="D4137" s="244" t="n"/>
      <c r="E4137" s="244" t="n"/>
      <c r="F4137" s="244" t="n"/>
      <c r="G4137" s="244" t="n"/>
      <c r="H4137" s="244" t="n"/>
      <c r="I4137" s="267" t="n"/>
      <c r="J4137" s="268" t="n"/>
      <c r="K4137" s="244" t="n"/>
      <c r="L4137" s="244" t="n"/>
      <c r="M4137" s="259" t="n"/>
      <c r="N4137" s="244" t="n"/>
      <c r="O4137" s="244" t="n"/>
      <c r="P4137" s="244" t="n"/>
      <c r="Q4137" s="244" t="n"/>
      <c r="R4137" s="244" t="n"/>
      <c r="S4137" s="223" t="n"/>
      <c r="T4137" s="244" t="n"/>
      <c r="U4137" s="246" t="n"/>
      <c r="V4137" s="244" t="n"/>
      <c r="W4137" s="244" t="n"/>
      <c r="X4137" s="244" t="n"/>
      <c r="Y4137" s="269" t="n"/>
      <c r="Z4137" s="270" t="n"/>
      <c r="AA4137" s="241" t="n"/>
      <c r="AB4137" s="244" t="n"/>
    </row>
    <row r="4138" ht="15" customHeight="1" s="283">
      <c r="A4138" s="109" t="n"/>
      <c r="B4138" s="222" t="n"/>
      <c r="C4138" s="244" t="n"/>
      <c r="D4138" s="244" t="n"/>
      <c r="E4138" s="244" t="n"/>
      <c r="F4138" s="244" t="n"/>
      <c r="G4138" s="244" t="n"/>
      <c r="H4138" s="244" t="n"/>
      <c r="I4138" s="267" t="n"/>
      <c r="J4138" s="268" t="n"/>
      <c r="K4138" s="244" t="n"/>
      <c r="L4138" s="244" t="n"/>
      <c r="M4138" s="259" t="n"/>
      <c r="N4138" s="244" t="n"/>
      <c r="O4138" s="244" t="n"/>
      <c r="P4138" s="244" t="n"/>
      <c r="Q4138" s="244" t="n"/>
      <c r="R4138" s="244" t="n"/>
      <c r="S4138" s="223" t="n"/>
      <c r="T4138" s="244" t="n"/>
      <c r="U4138" s="246" t="n"/>
      <c r="V4138" s="244" t="n"/>
      <c r="W4138" s="244" t="n"/>
      <c r="X4138" s="244" t="n"/>
      <c r="Y4138" s="269" t="n"/>
      <c r="Z4138" s="270" t="n"/>
      <c r="AA4138" s="241" t="n"/>
      <c r="AB4138" s="244" t="n"/>
    </row>
    <row r="4139" ht="15" customHeight="1" s="283">
      <c r="A4139" s="109" t="n"/>
      <c r="B4139" s="222" t="n"/>
      <c r="C4139" s="244" t="n"/>
      <c r="D4139" s="244" t="n"/>
      <c r="E4139" s="244" t="n"/>
      <c r="F4139" s="244" t="n"/>
      <c r="G4139" s="244" t="n"/>
      <c r="H4139" s="244" t="n"/>
      <c r="I4139" s="267" t="n"/>
      <c r="J4139" s="268" t="n"/>
      <c r="K4139" s="244" t="n"/>
      <c r="L4139" s="244" t="n"/>
      <c r="M4139" s="259" t="n"/>
      <c r="N4139" s="244" t="n"/>
      <c r="O4139" s="244" t="n"/>
      <c r="P4139" s="244" t="n"/>
      <c r="Q4139" s="244" t="n"/>
      <c r="R4139" s="244" t="n"/>
      <c r="S4139" s="223" t="n"/>
      <c r="T4139" s="244" t="n"/>
      <c r="U4139" s="246" t="n"/>
      <c r="V4139" s="244" t="n"/>
      <c r="W4139" s="244" t="n"/>
      <c r="X4139" s="244" t="n"/>
      <c r="Y4139" s="269" t="n"/>
      <c r="Z4139" s="270" t="n"/>
      <c r="AA4139" s="241" t="n"/>
      <c r="AB4139" s="244" t="n"/>
    </row>
    <row r="4140" ht="15" customHeight="1" s="283">
      <c r="A4140" s="109" t="n"/>
      <c r="B4140" s="222" t="n"/>
      <c r="C4140" s="244" t="n"/>
      <c r="D4140" s="244" t="n"/>
      <c r="E4140" s="244" t="n"/>
      <c r="F4140" s="244" t="n"/>
      <c r="G4140" s="244" t="n"/>
      <c r="H4140" s="244" t="n"/>
      <c r="I4140" s="267" t="n"/>
      <c r="J4140" s="268" t="n"/>
      <c r="K4140" s="244" t="n"/>
      <c r="L4140" s="244" t="n"/>
      <c r="M4140" s="259" t="n"/>
      <c r="N4140" s="244" t="n"/>
      <c r="O4140" s="244" t="n"/>
      <c r="P4140" s="244" t="n"/>
      <c r="Q4140" s="244" t="n"/>
      <c r="R4140" s="244" t="n"/>
      <c r="S4140" s="223" t="n"/>
      <c r="T4140" s="244" t="n"/>
      <c r="U4140" s="246" t="n"/>
      <c r="V4140" s="244" t="n"/>
      <c r="W4140" s="244" t="n"/>
      <c r="X4140" s="244" t="n"/>
      <c r="Y4140" s="269" t="n"/>
      <c r="Z4140" s="270" t="n"/>
      <c r="AA4140" s="241" t="n"/>
      <c r="AB4140" s="244" t="n"/>
    </row>
    <row r="4141" ht="15" customHeight="1" s="283">
      <c r="A4141" s="109" t="n"/>
      <c r="B4141" s="222" t="n"/>
      <c r="C4141" s="244" t="n"/>
      <c r="D4141" s="244" t="n"/>
      <c r="E4141" s="244" t="n"/>
      <c r="F4141" s="244" t="n"/>
      <c r="G4141" s="244" t="n"/>
      <c r="H4141" s="244" t="n"/>
      <c r="I4141" s="267" t="n"/>
      <c r="J4141" s="268" t="n"/>
      <c r="K4141" s="244" t="n"/>
      <c r="L4141" s="244" t="n"/>
      <c r="M4141" s="259" t="n"/>
      <c r="N4141" s="244" t="n"/>
      <c r="O4141" s="244" t="n"/>
      <c r="P4141" s="244" t="n"/>
      <c r="Q4141" s="244" t="n"/>
      <c r="R4141" s="244" t="n"/>
      <c r="S4141" s="223" t="n"/>
      <c r="T4141" s="244" t="n"/>
      <c r="U4141" s="246" t="n"/>
      <c r="V4141" s="244" t="n"/>
      <c r="W4141" s="244" t="n"/>
      <c r="X4141" s="244" t="n"/>
      <c r="Y4141" s="269" t="n"/>
      <c r="Z4141" s="270" t="n"/>
      <c r="AA4141" s="241" t="n"/>
      <c r="AB4141" s="244" t="n"/>
    </row>
    <row r="4142" ht="15" customHeight="1" s="283">
      <c r="A4142" s="109" t="n"/>
      <c r="B4142" s="222" t="n"/>
      <c r="C4142" s="244" t="n"/>
      <c r="D4142" s="244" t="n"/>
      <c r="E4142" s="244" t="n"/>
      <c r="F4142" s="244" t="n"/>
      <c r="G4142" s="244" t="n"/>
      <c r="H4142" s="244" t="n"/>
      <c r="I4142" s="267" t="n"/>
      <c r="J4142" s="268" t="n"/>
      <c r="K4142" s="244" t="n"/>
      <c r="L4142" s="244" t="n"/>
      <c r="M4142" s="259" t="n"/>
      <c r="N4142" s="244" t="n"/>
      <c r="O4142" s="244" t="n"/>
      <c r="P4142" s="244" t="n"/>
      <c r="Q4142" s="244" t="n"/>
      <c r="R4142" s="244" t="n"/>
      <c r="S4142" s="223" t="n"/>
      <c r="T4142" s="244" t="n"/>
      <c r="U4142" s="246" t="n"/>
      <c r="V4142" s="244" t="n"/>
      <c r="W4142" s="244" t="n"/>
      <c r="X4142" s="244" t="n"/>
      <c r="Y4142" s="269" t="n"/>
      <c r="Z4142" s="270" t="n"/>
      <c r="AA4142" s="241" t="n"/>
      <c r="AB4142" s="244" t="n"/>
    </row>
    <row r="4143" ht="15" customHeight="1" s="283">
      <c r="A4143" s="109" t="n"/>
      <c r="B4143" s="222" t="n"/>
      <c r="C4143" s="244" t="n"/>
      <c r="D4143" s="244" t="n"/>
      <c r="E4143" s="244" t="n"/>
      <c r="F4143" s="244" t="n"/>
      <c r="G4143" s="244" t="n"/>
      <c r="H4143" s="244" t="n"/>
      <c r="I4143" s="267" t="n"/>
      <c r="J4143" s="268" t="n"/>
      <c r="K4143" s="244" t="n"/>
      <c r="L4143" s="244" t="n"/>
      <c r="M4143" s="259" t="n"/>
      <c r="N4143" s="244" t="n"/>
      <c r="O4143" s="244" t="n"/>
      <c r="P4143" s="244" t="n"/>
      <c r="Q4143" s="244" t="n"/>
      <c r="R4143" s="244" t="n"/>
      <c r="S4143" s="223" t="n"/>
      <c r="T4143" s="244" t="n"/>
      <c r="U4143" s="246" t="n"/>
      <c r="V4143" s="244" t="n"/>
      <c r="W4143" s="244" t="n"/>
      <c r="X4143" s="244" t="n"/>
      <c r="Y4143" s="269" t="n"/>
      <c r="Z4143" s="270" t="n"/>
      <c r="AA4143" s="241" t="n"/>
      <c r="AB4143" s="244" t="n"/>
    </row>
    <row r="4144" ht="15" customHeight="1" s="283">
      <c r="A4144" s="109" t="n"/>
      <c r="B4144" s="222" t="n"/>
      <c r="C4144" s="244" t="n"/>
      <c r="D4144" s="244" t="n"/>
      <c r="E4144" s="244" t="n"/>
      <c r="F4144" s="244" t="n"/>
      <c r="G4144" s="244" t="n"/>
      <c r="H4144" s="244" t="n"/>
      <c r="I4144" s="267" t="n"/>
      <c r="J4144" s="268" t="n"/>
      <c r="K4144" s="244" t="n"/>
      <c r="L4144" s="244" t="n"/>
      <c r="M4144" s="259" t="n"/>
      <c r="N4144" s="244" t="n"/>
      <c r="O4144" s="244" t="n"/>
      <c r="P4144" s="244" t="n"/>
      <c r="Q4144" s="244" t="n"/>
      <c r="R4144" s="244" t="n"/>
      <c r="S4144" s="223" t="n"/>
      <c r="T4144" s="244" t="n"/>
      <c r="U4144" s="246" t="n"/>
      <c r="V4144" s="244" t="n"/>
      <c r="W4144" s="244" t="n"/>
      <c r="X4144" s="244" t="n"/>
      <c r="Y4144" s="269" t="n"/>
      <c r="Z4144" s="270" t="n"/>
      <c r="AA4144" s="241" t="n"/>
      <c r="AB4144" s="244" t="n"/>
    </row>
    <row r="4145" ht="15" customHeight="1" s="283">
      <c r="A4145" s="109" t="n"/>
      <c r="B4145" s="222" t="n"/>
      <c r="C4145" s="244" t="n"/>
      <c r="D4145" s="244" t="n"/>
      <c r="E4145" s="244" t="n"/>
      <c r="F4145" s="244" t="n"/>
      <c r="G4145" s="244" t="n"/>
      <c r="H4145" s="244" t="n"/>
      <c r="I4145" s="267" t="n"/>
      <c r="J4145" s="268" t="n"/>
      <c r="K4145" s="244" t="n"/>
      <c r="L4145" s="244" t="n"/>
      <c r="M4145" s="259" t="n"/>
      <c r="N4145" s="244" t="n"/>
      <c r="O4145" s="244" t="n"/>
      <c r="P4145" s="244" t="n"/>
      <c r="Q4145" s="244" t="n"/>
      <c r="R4145" s="244" t="n"/>
      <c r="S4145" s="223" t="n"/>
      <c r="T4145" s="244" t="n"/>
      <c r="U4145" s="246" t="n"/>
      <c r="V4145" s="244" t="n"/>
      <c r="W4145" s="244" t="n"/>
      <c r="X4145" s="244" t="n"/>
      <c r="Y4145" s="269" t="n"/>
      <c r="Z4145" s="270" t="n"/>
      <c r="AA4145" s="241" t="n"/>
      <c r="AB4145" s="244" t="n"/>
    </row>
    <row r="4146" ht="15" customHeight="1" s="283">
      <c r="A4146" s="109" t="n"/>
      <c r="B4146" s="222" t="n"/>
      <c r="C4146" s="244" t="n"/>
      <c r="D4146" s="244" t="n"/>
      <c r="E4146" s="244" t="n"/>
      <c r="F4146" s="244" t="n"/>
      <c r="G4146" s="244" t="n"/>
      <c r="H4146" s="244" t="n"/>
      <c r="I4146" s="267" t="n"/>
      <c r="J4146" s="268" t="n"/>
      <c r="K4146" s="244" t="n"/>
      <c r="L4146" s="244" t="n"/>
      <c r="M4146" s="259" t="n"/>
      <c r="N4146" s="244" t="n"/>
      <c r="O4146" s="244" t="n"/>
      <c r="P4146" s="244" t="n"/>
      <c r="Q4146" s="244" t="n"/>
      <c r="R4146" s="244" t="n"/>
      <c r="S4146" s="223" t="n"/>
      <c r="T4146" s="244" t="n"/>
      <c r="U4146" s="246" t="n"/>
      <c r="V4146" s="244" t="n"/>
      <c r="W4146" s="244" t="n"/>
      <c r="X4146" s="244" t="n"/>
      <c r="Y4146" s="269" t="n"/>
      <c r="Z4146" s="270" t="n"/>
      <c r="AA4146" s="241" t="n"/>
      <c r="AB4146" s="244" t="n"/>
    </row>
    <row r="4147" ht="15" customHeight="1" s="283">
      <c r="A4147" s="109" t="n"/>
      <c r="B4147" s="222" t="n"/>
      <c r="C4147" s="244" t="n"/>
      <c r="D4147" s="244" t="n"/>
      <c r="E4147" s="244" t="n"/>
      <c r="F4147" s="244" t="n"/>
      <c r="G4147" s="244" t="n"/>
      <c r="H4147" s="244" t="n"/>
      <c r="I4147" s="267" t="n"/>
      <c r="J4147" s="268" t="n"/>
      <c r="K4147" s="244" t="n"/>
      <c r="L4147" s="244" t="n"/>
      <c r="M4147" s="259" t="n"/>
      <c r="N4147" s="244" t="n"/>
      <c r="O4147" s="244" t="n"/>
      <c r="P4147" s="244" t="n"/>
      <c r="Q4147" s="244" t="n"/>
      <c r="R4147" s="244" t="n"/>
      <c r="S4147" s="223" t="n"/>
      <c r="T4147" s="244" t="n"/>
      <c r="U4147" s="246" t="n"/>
      <c r="V4147" s="244" t="n"/>
      <c r="W4147" s="244" t="n"/>
      <c r="X4147" s="244" t="n"/>
      <c r="Y4147" s="269" t="n"/>
      <c r="Z4147" s="270" t="n"/>
      <c r="AA4147" s="241" t="n"/>
      <c r="AB4147" s="244" t="n"/>
    </row>
    <row r="4148" ht="15" customHeight="1" s="283">
      <c r="A4148" s="109" t="n"/>
      <c r="B4148" s="222" t="n"/>
      <c r="C4148" s="244" t="n"/>
      <c r="D4148" s="244" t="n"/>
      <c r="E4148" s="244" t="n"/>
      <c r="F4148" s="244" t="n"/>
      <c r="G4148" s="244" t="n"/>
      <c r="H4148" s="244" t="n"/>
      <c r="I4148" s="267" t="n"/>
      <c r="J4148" s="268" t="n"/>
      <c r="K4148" s="244" t="n"/>
      <c r="L4148" s="244" t="n"/>
      <c r="M4148" s="259" t="n"/>
      <c r="N4148" s="244" t="n"/>
      <c r="O4148" s="244" t="n"/>
      <c r="P4148" s="244" t="n"/>
      <c r="Q4148" s="244" t="n"/>
      <c r="R4148" s="244" t="n"/>
      <c r="S4148" s="223" t="n"/>
      <c r="T4148" s="244" t="n"/>
      <c r="U4148" s="246" t="n"/>
      <c r="V4148" s="244" t="n"/>
      <c r="W4148" s="244" t="n"/>
      <c r="X4148" s="244" t="n"/>
      <c r="Y4148" s="269" t="n"/>
      <c r="Z4148" s="270" t="n"/>
      <c r="AA4148" s="241" t="n"/>
      <c r="AB4148" s="244" t="n"/>
    </row>
    <row r="4149" ht="15" customHeight="1" s="283">
      <c r="A4149" s="109" t="n"/>
      <c r="B4149" s="222" t="n"/>
      <c r="C4149" s="244" t="n"/>
      <c r="D4149" s="244" t="n"/>
      <c r="E4149" s="244" t="n"/>
      <c r="F4149" s="244" t="n"/>
      <c r="G4149" s="244" t="n"/>
      <c r="H4149" s="244" t="n"/>
      <c r="I4149" s="267" t="n"/>
      <c r="J4149" s="268" t="n"/>
      <c r="K4149" s="244" t="n"/>
      <c r="L4149" s="244" t="n"/>
      <c r="M4149" s="259" t="n"/>
      <c r="N4149" s="244" t="n"/>
      <c r="O4149" s="244" t="n"/>
      <c r="P4149" s="244" t="n"/>
      <c r="Q4149" s="244" t="n"/>
      <c r="R4149" s="244" t="n"/>
      <c r="S4149" s="223" t="n"/>
      <c r="T4149" s="244" t="n"/>
      <c r="U4149" s="246" t="n"/>
      <c r="V4149" s="244" t="n"/>
      <c r="W4149" s="244" t="n"/>
      <c r="X4149" s="244" t="n"/>
      <c r="Y4149" s="269" t="n"/>
      <c r="Z4149" s="270" t="n"/>
      <c r="AA4149" s="241" t="n"/>
      <c r="AB4149" s="244" t="n"/>
    </row>
    <row r="4150" ht="15" customHeight="1" s="283">
      <c r="A4150" s="109" t="n"/>
      <c r="B4150" s="222" t="n"/>
      <c r="C4150" s="244" t="n"/>
      <c r="D4150" s="244" t="n"/>
      <c r="E4150" s="244" t="n"/>
      <c r="F4150" s="244" t="n"/>
      <c r="G4150" s="244" t="n"/>
      <c r="H4150" s="244" t="n"/>
      <c r="I4150" s="267" t="n"/>
      <c r="J4150" s="204" t="n"/>
      <c r="K4150" s="244" t="n"/>
      <c r="L4150" s="244" t="n"/>
      <c r="M4150" s="259" t="n"/>
      <c r="N4150" s="244" t="n"/>
      <c r="O4150" s="244" t="n"/>
      <c r="P4150" s="244" t="n"/>
      <c r="Q4150" s="244" t="n"/>
      <c r="R4150" s="244" t="n"/>
      <c r="S4150" s="223" t="n"/>
      <c r="T4150" s="244" t="n"/>
      <c r="U4150" s="246" t="n"/>
      <c r="V4150" s="244" t="n"/>
      <c r="W4150" s="244" t="n"/>
      <c r="X4150" s="244" t="n"/>
      <c r="Y4150" s="269" t="n"/>
      <c r="Z4150" s="270" t="n"/>
      <c r="AA4150" s="241" t="n"/>
      <c r="AB4150" s="244" t="n"/>
    </row>
    <row r="4151" ht="15" customHeight="1" s="283">
      <c r="A4151" s="109" t="n"/>
      <c r="B4151" s="222" t="n"/>
      <c r="C4151" s="244" t="n"/>
      <c r="D4151" s="244" t="n"/>
      <c r="E4151" s="244" t="n"/>
      <c r="F4151" s="244" t="n"/>
      <c r="G4151" s="244" t="n"/>
      <c r="H4151" s="244" t="n"/>
      <c r="I4151" s="267" t="n"/>
      <c r="J4151" s="204" t="n"/>
      <c r="K4151" s="244" t="n"/>
      <c r="L4151" s="244" t="n"/>
      <c r="M4151" s="259" t="n"/>
      <c r="N4151" s="244" t="n"/>
      <c r="O4151" s="244" t="n"/>
      <c r="P4151" s="244" t="n"/>
      <c r="Q4151" s="244" t="n"/>
      <c r="R4151" s="244" t="n"/>
      <c r="S4151" s="223" t="n"/>
      <c r="T4151" s="244" t="n"/>
      <c r="U4151" s="246" t="n"/>
      <c r="V4151" s="244" t="n"/>
      <c r="W4151" s="244" t="n"/>
      <c r="X4151" s="244" t="n"/>
      <c r="Y4151" s="269" t="n"/>
      <c r="Z4151" s="270" t="n"/>
      <c r="AA4151" s="241" t="n"/>
      <c r="AB4151" s="244" t="n"/>
    </row>
    <row r="4152" ht="15" customHeight="1" s="283">
      <c r="A4152" s="109" t="n"/>
      <c r="B4152" s="222" t="n"/>
      <c r="C4152" s="244" t="n"/>
      <c r="D4152" s="244" t="n"/>
      <c r="E4152" s="244" t="n"/>
      <c r="F4152" s="244" t="n"/>
      <c r="G4152" s="244" t="n"/>
      <c r="H4152" s="244" t="n"/>
      <c r="I4152" s="267" t="n"/>
      <c r="J4152" s="204" t="n"/>
      <c r="K4152" s="244" t="n"/>
      <c r="L4152" s="244" t="n"/>
      <c r="M4152" s="259" t="n"/>
      <c r="N4152" s="244" t="n"/>
      <c r="O4152" s="244" t="n"/>
      <c r="P4152" s="244" t="n"/>
      <c r="Q4152" s="244" t="n"/>
      <c r="R4152" s="244" t="n"/>
      <c r="S4152" s="223" t="n"/>
      <c r="T4152" s="244" t="n"/>
      <c r="U4152" s="246" t="n"/>
      <c r="V4152" s="244" t="n"/>
      <c r="W4152" s="244" t="n"/>
      <c r="X4152" s="244" t="n"/>
      <c r="Y4152" s="269" t="n"/>
      <c r="Z4152" s="270" t="n"/>
      <c r="AA4152" s="241" t="n"/>
      <c r="AB4152" s="244" t="n"/>
    </row>
    <row r="4153" ht="15" customHeight="1" s="283">
      <c r="A4153" s="109" t="n"/>
      <c r="B4153" s="222" t="n"/>
      <c r="C4153" s="244" t="n"/>
      <c r="D4153" s="244" t="n"/>
      <c r="E4153" s="244" t="n"/>
      <c r="F4153" s="244" t="n"/>
      <c r="G4153" s="244" t="n"/>
      <c r="H4153" s="244" t="n"/>
      <c r="I4153" s="267" t="n"/>
      <c r="J4153" s="268" t="n"/>
      <c r="K4153" s="244" t="n"/>
      <c r="L4153" s="244" t="n"/>
      <c r="M4153" s="259" t="n"/>
      <c r="N4153" s="244" t="n"/>
      <c r="O4153" s="244" t="n"/>
      <c r="P4153" s="244" t="n"/>
      <c r="Q4153" s="244" t="n"/>
      <c r="R4153" s="244" t="n"/>
      <c r="S4153" s="223" t="n"/>
      <c r="T4153" s="244" t="n"/>
      <c r="U4153" s="246" t="n"/>
      <c r="V4153" s="244" t="n"/>
      <c r="W4153" s="244" t="n"/>
      <c r="X4153" s="244" t="n"/>
      <c r="Y4153" s="269" t="n"/>
      <c r="Z4153" s="270" t="n"/>
      <c r="AA4153" s="241" t="n"/>
      <c r="AB4153" s="244" t="n"/>
    </row>
    <row r="4154" ht="15" customHeight="1" s="283">
      <c r="A4154" s="109" t="n"/>
      <c r="B4154" s="222" t="n"/>
      <c r="C4154" s="244" t="n"/>
      <c r="D4154" s="244" t="n"/>
      <c r="E4154" s="244" t="n"/>
      <c r="F4154" s="244" t="n"/>
      <c r="G4154" s="244" t="n"/>
      <c r="H4154" s="244" t="n"/>
      <c r="I4154" s="267" t="n"/>
      <c r="J4154" s="268" t="n"/>
      <c r="K4154" s="244" t="n"/>
      <c r="L4154" s="244" t="n"/>
      <c r="M4154" s="259" t="n"/>
      <c r="N4154" s="244" t="n"/>
      <c r="O4154" s="244" t="n"/>
      <c r="P4154" s="244" t="n"/>
      <c r="Q4154" s="244" t="n"/>
      <c r="R4154" s="244" t="n"/>
      <c r="S4154" s="223" t="n"/>
      <c r="T4154" s="244" t="n"/>
      <c r="U4154" s="246" t="n"/>
      <c r="V4154" s="244" t="n"/>
      <c r="W4154" s="244" t="n"/>
      <c r="X4154" s="244" t="n"/>
      <c r="Y4154" s="269" t="n"/>
      <c r="Z4154" s="270" t="n"/>
      <c r="AA4154" s="241" t="n"/>
      <c r="AB4154" s="244" t="n"/>
    </row>
    <row r="4155" ht="15" customHeight="1" s="283">
      <c r="A4155" s="109" t="n"/>
      <c r="B4155" s="222" t="n"/>
      <c r="C4155" s="244" t="n"/>
      <c r="D4155" s="244" t="n"/>
      <c r="E4155" s="244" t="n"/>
      <c r="F4155" s="244" t="n"/>
      <c r="G4155" s="244" t="n"/>
      <c r="H4155" s="244" t="n"/>
      <c r="I4155" s="267" t="n"/>
      <c r="J4155" s="268" t="n"/>
      <c r="K4155" s="244" t="n"/>
      <c r="L4155" s="244" t="n"/>
      <c r="M4155" s="259" t="n"/>
      <c r="N4155" s="244" t="n"/>
      <c r="O4155" s="244" t="n"/>
      <c r="P4155" s="244" t="n"/>
      <c r="Q4155" s="244" t="n"/>
      <c r="R4155" s="244" t="n"/>
      <c r="S4155" s="223" t="n"/>
      <c r="T4155" s="244" t="n"/>
      <c r="U4155" s="246" t="n"/>
      <c r="V4155" s="244" t="n"/>
      <c r="W4155" s="244" t="n"/>
      <c r="X4155" s="244" t="n"/>
      <c r="Y4155" s="269" t="n"/>
      <c r="Z4155" s="270" t="n"/>
      <c r="AA4155" s="241" t="n"/>
      <c r="AB4155" s="244" t="n"/>
    </row>
    <row r="4156" ht="15" customHeight="1" s="283">
      <c r="A4156" s="109" t="n"/>
      <c r="B4156" s="222" t="n"/>
      <c r="C4156" s="244" t="n"/>
      <c r="D4156" s="244" t="n"/>
      <c r="E4156" s="244" t="n"/>
      <c r="F4156" s="244" t="n"/>
      <c r="G4156" s="244" t="n"/>
      <c r="H4156" s="244" t="n"/>
      <c r="I4156" s="267" t="n"/>
      <c r="J4156" s="268" t="n"/>
      <c r="K4156" s="244" t="n"/>
      <c r="L4156" s="244" t="n"/>
      <c r="M4156" s="259" t="n"/>
      <c r="N4156" s="244" t="n"/>
      <c r="O4156" s="244" t="n"/>
      <c r="P4156" s="244" t="n"/>
      <c r="Q4156" s="244" t="n"/>
      <c r="R4156" s="244" t="n"/>
      <c r="S4156" s="223" t="n"/>
      <c r="T4156" s="244" t="n"/>
      <c r="U4156" s="246" t="n"/>
      <c r="V4156" s="244" t="n"/>
      <c r="W4156" s="244" t="n"/>
      <c r="X4156" s="244" t="n"/>
      <c r="Y4156" s="269" t="n"/>
      <c r="Z4156" s="270" t="n"/>
      <c r="AA4156" s="241" t="n"/>
      <c r="AB4156" s="244" t="n"/>
    </row>
    <row r="4157" ht="15" customHeight="1" s="283">
      <c r="A4157" s="109" t="n"/>
      <c r="B4157" s="222" t="n"/>
      <c r="C4157" s="244" t="n"/>
      <c r="D4157" s="244" t="n"/>
      <c r="E4157" s="244" t="n"/>
      <c r="F4157" s="244" t="n"/>
      <c r="G4157" s="244" t="n"/>
      <c r="H4157" s="244" t="n"/>
      <c r="I4157" s="267" t="n"/>
      <c r="J4157" s="268" t="n"/>
      <c r="K4157" s="244" t="n"/>
      <c r="L4157" s="244" t="n"/>
      <c r="M4157" s="259" t="n"/>
      <c r="N4157" s="244" t="n"/>
      <c r="O4157" s="244" t="n"/>
      <c r="P4157" s="244" t="n"/>
      <c r="Q4157" s="244" t="n"/>
      <c r="R4157" s="244" t="n"/>
      <c r="S4157" s="223" t="n"/>
      <c r="T4157" s="244" t="n"/>
      <c r="U4157" s="246" t="n"/>
      <c r="V4157" s="244" t="n"/>
      <c r="W4157" s="244" t="n"/>
      <c r="X4157" s="244" t="n"/>
      <c r="Y4157" s="269" t="n"/>
      <c r="Z4157" s="270" t="n"/>
      <c r="AA4157" s="241" t="n"/>
      <c r="AB4157" s="244" t="n"/>
    </row>
    <row r="4158" ht="15" customHeight="1" s="283">
      <c r="A4158" s="109" t="n"/>
      <c r="B4158" s="222" t="n"/>
      <c r="C4158" s="244" t="n"/>
      <c r="D4158" s="244" t="n"/>
      <c r="E4158" s="244" t="n"/>
      <c r="F4158" s="244" t="n"/>
      <c r="G4158" s="244" t="n"/>
      <c r="H4158" s="244" t="n"/>
      <c r="I4158" s="267" t="n"/>
      <c r="J4158" s="268" t="n"/>
      <c r="K4158" s="244" t="n"/>
      <c r="L4158" s="244" t="n"/>
      <c r="M4158" s="259" t="n"/>
      <c r="N4158" s="244" t="n"/>
      <c r="O4158" s="244" t="n"/>
      <c r="P4158" s="244" t="n"/>
      <c r="Q4158" s="244" t="n"/>
      <c r="R4158" s="244" t="n"/>
      <c r="S4158" s="223" t="n"/>
      <c r="T4158" s="244" t="n"/>
      <c r="U4158" s="246" t="n"/>
      <c r="V4158" s="244" t="n"/>
      <c r="W4158" s="244" t="n"/>
      <c r="X4158" s="244" t="n"/>
      <c r="Y4158" s="269" t="n"/>
      <c r="Z4158" s="270" t="n"/>
      <c r="AA4158" s="241" t="n"/>
      <c r="AB4158" s="244" t="n"/>
    </row>
    <row r="4159" ht="15" customHeight="1" s="283">
      <c r="A4159" s="109" t="n"/>
      <c r="B4159" s="222" t="n"/>
      <c r="C4159" s="244" t="n"/>
      <c r="D4159" s="244" t="n"/>
      <c r="E4159" s="244" t="n"/>
      <c r="F4159" s="244" t="n"/>
      <c r="G4159" s="244" t="n"/>
      <c r="H4159" s="244" t="n"/>
      <c r="I4159" s="267" t="n"/>
      <c r="J4159" s="268" t="n"/>
      <c r="K4159" s="244" t="n"/>
      <c r="L4159" s="244" t="n"/>
      <c r="M4159" s="259" t="n"/>
      <c r="N4159" s="244" t="n"/>
      <c r="O4159" s="244" t="n"/>
      <c r="P4159" s="244" t="n"/>
      <c r="Q4159" s="244" t="n"/>
      <c r="R4159" s="244" t="n"/>
      <c r="S4159" s="223" t="n"/>
      <c r="T4159" s="244" t="n"/>
      <c r="U4159" s="246" t="n"/>
      <c r="V4159" s="244" t="n"/>
      <c r="W4159" s="244" t="n"/>
      <c r="X4159" s="244" t="n"/>
      <c r="Y4159" s="269" t="n"/>
      <c r="Z4159" s="270" t="n"/>
      <c r="AA4159" s="241" t="n"/>
      <c r="AB4159" s="244" t="n"/>
    </row>
    <row r="4160" ht="15" customHeight="1" s="283">
      <c r="A4160" s="109" t="n"/>
      <c r="B4160" s="222" t="n"/>
      <c r="C4160" s="244" t="n"/>
      <c r="D4160" s="244" t="n"/>
      <c r="E4160" s="244" t="n"/>
      <c r="F4160" s="244" t="n"/>
      <c r="G4160" s="244" t="n"/>
      <c r="H4160" s="244" t="n"/>
      <c r="I4160" s="267" t="n"/>
      <c r="J4160" s="268" t="n"/>
      <c r="K4160" s="244" t="n"/>
      <c r="L4160" s="244" t="n"/>
      <c r="M4160" s="259" t="n"/>
      <c r="N4160" s="244" t="n"/>
      <c r="O4160" s="244" t="n"/>
      <c r="P4160" s="244" t="n"/>
      <c r="Q4160" s="244" t="n"/>
      <c r="R4160" s="244" t="n"/>
      <c r="S4160" s="223" t="n"/>
      <c r="T4160" s="244" t="n"/>
      <c r="U4160" s="246" t="n"/>
      <c r="V4160" s="244" t="n"/>
      <c r="W4160" s="244" t="n"/>
      <c r="X4160" s="244" t="n"/>
      <c r="Y4160" s="269" t="n"/>
      <c r="Z4160" s="270" t="n"/>
      <c r="AA4160" s="241" t="n"/>
      <c r="AB4160" s="244" t="n"/>
    </row>
    <row r="4161" ht="15" customHeight="1" s="283">
      <c r="A4161" s="109" t="n"/>
      <c r="B4161" s="222" t="n"/>
      <c r="C4161" s="244" t="n"/>
      <c r="D4161" s="244" t="n"/>
      <c r="E4161" s="244" t="n"/>
      <c r="F4161" s="244" t="n"/>
      <c r="G4161" s="244" t="n"/>
      <c r="H4161" s="244" t="n"/>
      <c r="I4161" s="267" t="n"/>
      <c r="J4161" s="268" t="n"/>
      <c r="K4161" s="244" t="n"/>
      <c r="L4161" s="244" t="n"/>
      <c r="M4161" s="259" t="n"/>
      <c r="N4161" s="244" t="n"/>
      <c r="O4161" s="244" t="n"/>
      <c r="P4161" s="244" t="n"/>
      <c r="Q4161" s="244" t="n"/>
      <c r="R4161" s="244" t="n"/>
      <c r="S4161" s="223" t="n"/>
      <c r="T4161" s="244" t="n"/>
      <c r="U4161" s="246" t="n"/>
      <c r="V4161" s="244" t="n"/>
      <c r="W4161" s="244" t="n"/>
      <c r="X4161" s="244" t="n"/>
      <c r="Y4161" s="269" t="n"/>
      <c r="Z4161" s="270" t="n"/>
      <c r="AA4161" s="241" t="n"/>
      <c r="AB4161" s="244" t="n"/>
    </row>
    <row r="4162" ht="15" customHeight="1" s="283">
      <c r="A4162" s="109" t="n"/>
      <c r="B4162" s="222" t="n"/>
      <c r="C4162" s="244" t="n"/>
      <c r="D4162" s="244" t="n"/>
      <c r="E4162" s="244" t="n"/>
      <c r="F4162" s="244" t="n"/>
      <c r="G4162" s="244" t="n"/>
      <c r="H4162" s="244" t="n"/>
      <c r="I4162" s="267" t="n"/>
      <c r="J4162" s="268" t="n"/>
      <c r="K4162" s="244" t="n"/>
      <c r="L4162" s="244" t="n"/>
      <c r="M4162" s="259" t="n"/>
      <c r="N4162" s="244" t="n"/>
      <c r="O4162" s="244" t="n"/>
      <c r="P4162" s="244" t="n"/>
      <c r="Q4162" s="244" t="n"/>
      <c r="R4162" s="244" t="n"/>
      <c r="S4162" s="223" t="n"/>
      <c r="T4162" s="244" t="n"/>
      <c r="U4162" s="246" t="n"/>
      <c r="V4162" s="244" t="n"/>
      <c r="W4162" s="244" t="n"/>
      <c r="X4162" s="244" t="n"/>
      <c r="Y4162" s="269" t="n"/>
      <c r="Z4162" s="270" t="n"/>
      <c r="AA4162" s="241" t="n"/>
      <c r="AB4162" s="244" t="n"/>
    </row>
    <row r="4163" ht="15" customHeight="1" s="283">
      <c r="A4163" s="109" t="n"/>
      <c r="B4163" s="222" t="n"/>
      <c r="C4163" s="244" t="n"/>
      <c r="D4163" s="244" t="n"/>
      <c r="E4163" s="244" t="n"/>
      <c r="F4163" s="244" t="n"/>
      <c r="G4163" s="244" t="n"/>
      <c r="H4163" s="244" t="n"/>
      <c r="I4163" s="267" t="n"/>
      <c r="J4163" s="268" t="n"/>
      <c r="K4163" s="244" t="n"/>
      <c r="L4163" s="244" t="n"/>
      <c r="M4163" s="259" t="n"/>
      <c r="N4163" s="244" t="n"/>
      <c r="O4163" s="244" t="n"/>
      <c r="P4163" s="244" t="n"/>
      <c r="Q4163" s="244" t="n"/>
      <c r="R4163" s="244" t="n"/>
      <c r="S4163" s="223" t="n"/>
      <c r="T4163" s="244" t="n"/>
      <c r="U4163" s="246" t="n"/>
      <c r="V4163" s="244" t="n"/>
      <c r="W4163" s="244" t="n"/>
      <c r="X4163" s="244" t="n"/>
      <c r="Y4163" s="269" t="n"/>
      <c r="Z4163" s="270" t="n"/>
      <c r="AA4163" s="241" t="n"/>
      <c r="AB4163" s="244" t="n"/>
    </row>
    <row r="4164" ht="15" customHeight="1" s="283">
      <c r="A4164" s="109" t="n"/>
      <c r="B4164" s="222" t="n"/>
      <c r="C4164" s="244" t="n"/>
      <c r="D4164" s="244" t="n"/>
      <c r="E4164" s="244" t="n"/>
      <c r="F4164" s="244" t="n"/>
      <c r="G4164" s="244" t="n"/>
      <c r="H4164" s="244" t="n"/>
      <c r="I4164" s="267" t="n"/>
      <c r="J4164" s="268" t="n"/>
      <c r="K4164" s="244" t="n"/>
      <c r="L4164" s="244" t="n"/>
      <c r="M4164" s="259" t="n"/>
      <c r="N4164" s="244" t="n"/>
      <c r="O4164" s="244" t="n"/>
      <c r="P4164" s="244" t="n"/>
      <c r="Q4164" s="244" t="n"/>
      <c r="R4164" s="244" t="n"/>
      <c r="S4164" s="223" t="n"/>
      <c r="T4164" s="244" t="n"/>
      <c r="U4164" s="246" t="n"/>
      <c r="V4164" s="244" t="n"/>
      <c r="W4164" s="244" t="n"/>
      <c r="X4164" s="244" t="n"/>
      <c r="Y4164" s="269" t="n"/>
      <c r="Z4164" s="270" t="n"/>
      <c r="AA4164" s="241" t="n"/>
      <c r="AB4164" s="244" t="n"/>
    </row>
    <row r="4165" ht="15" customHeight="1" s="283">
      <c r="A4165" s="109" t="n"/>
      <c r="B4165" s="222" t="n"/>
      <c r="C4165" s="244" t="n"/>
      <c r="D4165" s="244" t="n"/>
      <c r="E4165" s="244" t="n"/>
      <c r="F4165" s="244" t="n"/>
      <c r="G4165" s="244" t="n"/>
      <c r="H4165" s="244" t="n"/>
      <c r="I4165" s="267" t="n"/>
      <c r="J4165" s="268" t="n"/>
      <c r="K4165" s="244" t="n"/>
      <c r="L4165" s="244" t="n"/>
      <c r="M4165" s="259" t="n"/>
      <c r="N4165" s="244" t="n"/>
      <c r="O4165" s="244" t="n"/>
      <c r="P4165" s="244" t="n"/>
      <c r="Q4165" s="244" t="n"/>
      <c r="R4165" s="244" t="n"/>
      <c r="S4165" s="223" t="n"/>
      <c r="T4165" s="244" t="n"/>
      <c r="U4165" s="246" t="n"/>
      <c r="V4165" s="244" t="n"/>
      <c r="W4165" s="244" t="n"/>
      <c r="X4165" s="244" t="n"/>
      <c r="Y4165" s="269" t="n"/>
      <c r="Z4165" s="270" t="n"/>
      <c r="AA4165" s="241" t="n"/>
      <c r="AB4165" s="244" t="n"/>
    </row>
    <row r="4166" ht="15" customHeight="1" s="283">
      <c r="A4166" s="109" t="n"/>
      <c r="B4166" s="222" t="n"/>
      <c r="C4166" s="244" t="n"/>
      <c r="D4166" s="244" t="n"/>
      <c r="E4166" s="244" t="n"/>
      <c r="F4166" s="244" t="n"/>
      <c r="G4166" s="244" t="n"/>
      <c r="H4166" s="244" t="n"/>
      <c r="I4166" s="267" t="n"/>
      <c r="J4166" s="204" t="n"/>
      <c r="K4166" s="244" t="n"/>
      <c r="L4166" s="244" t="n"/>
      <c r="M4166" s="259" t="n"/>
      <c r="N4166" s="244" t="n"/>
      <c r="O4166" s="244" t="n"/>
      <c r="P4166" s="244" t="n"/>
      <c r="Q4166" s="244" t="n"/>
      <c r="R4166" s="244" t="n"/>
      <c r="S4166" s="223" t="n"/>
      <c r="T4166" s="244" t="n"/>
      <c r="U4166" s="246" t="n"/>
      <c r="V4166" s="244" t="n"/>
      <c r="W4166" s="244" t="n"/>
      <c r="X4166" s="244" t="n"/>
      <c r="Y4166" s="269" t="n"/>
      <c r="Z4166" s="270" t="n"/>
      <c r="AA4166" s="241" t="n"/>
      <c r="AB4166" s="244" t="n"/>
    </row>
    <row r="4167" ht="15" customHeight="1" s="283">
      <c r="A4167" s="109" t="n"/>
      <c r="B4167" s="222" t="n"/>
      <c r="C4167" s="244" t="n"/>
      <c r="D4167" s="244" t="n"/>
      <c r="E4167" s="244" t="n"/>
      <c r="F4167" s="244" t="n"/>
      <c r="G4167" s="244" t="n"/>
      <c r="H4167" s="244" t="n"/>
      <c r="I4167" s="237" t="n"/>
      <c r="J4167" s="204" t="n"/>
      <c r="K4167" s="244" t="n"/>
      <c r="L4167" s="318" t="n"/>
      <c r="M4167" s="244" t="n"/>
      <c r="N4167" s="244" t="n"/>
      <c r="O4167" s="244" t="n"/>
      <c r="P4167" s="244" t="n"/>
      <c r="Q4167" s="244" t="n"/>
      <c r="R4167" s="244" t="n"/>
      <c r="S4167" s="223" t="n"/>
      <c r="T4167" s="244" t="n"/>
      <c r="U4167" s="246" t="n"/>
      <c r="V4167" s="244" t="n"/>
      <c r="W4167" s="244" t="n"/>
      <c r="X4167" s="244" t="n"/>
      <c r="Y4167" s="246" t="n"/>
      <c r="Z4167" s="262" t="n"/>
      <c r="AA4167" s="241" t="n"/>
      <c r="AB4167" s="273" t="n"/>
      <c r="AC4167" s="228" t="n"/>
    </row>
    <row r="4168" ht="15" customHeight="1" s="283">
      <c r="A4168" s="109" t="n"/>
      <c r="B4168" s="222" t="n"/>
      <c r="C4168" s="244" t="n"/>
      <c r="D4168" s="244" t="n"/>
      <c r="E4168" s="244" t="n"/>
      <c r="F4168" s="244" t="n"/>
      <c r="G4168" s="244" t="n"/>
      <c r="H4168" s="244" t="n"/>
      <c r="I4168" s="237" t="n"/>
      <c r="J4168" s="204" t="n"/>
      <c r="K4168" s="244" t="n"/>
      <c r="L4168" s="318" t="n"/>
      <c r="M4168" s="244" t="n"/>
      <c r="N4168" s="244" t="n"/>
      <c r="O4168" s="244" t="n"/>
      <c r="P4168" s="244" t="n"/>
      <c r="Q4168" s="244" t="n"/>
      <c r="R4168" s="244" t="n"/>
      <c r="S4168" s="223" t="n"/>
      <c r="T4168" s="244" t="n"/>
      <c r="U4168" s="246" t="n"/>
      <c r="V4168" s="244" t="n"/>
      <c r="W4168" s="244" t="n"/>
      <c r="X4168" s="244" t="n"/>
      <c r="Y4168" s="246" t="n"/>
      <c r="Z4168" s="262" t="n"/>
      <c r="AA4168" s="241" t="n"/>
      <c r="AB4168" s="273" t="n"/>
      <c r="AC4168" s="228" t="n"/>
    </row>
    <row r="4169" ht="15" customHeight="1" s="283">
      <c r="A4169" s="109" t="n"/>
      <c r="B4169" s="222" t="n"/>
      <c r="C4169" s="244" t="n"/>
      <c r="D4169" s="244" t="n"/>
      <c r="E4169" s="244" t="n"/>
      <c r="F4169" s="244" t="n"/>
      <c r="G4169" s="244" t="n"/>
      <c r="H4169" s="244" t="n"/>
      <c r="I4169" s="237" t="n"/>
      <c r="J4169" s="204" t="n"/>
      <c r="K4169" s="244" t="n"/>
      <c r="L4169" s="318" t="n"/>
      <c r="M4169" s="244" t="n"/>
      <c r="N4169" s="244" t="n"/>
      <c r="O4169" s="244" t="n"/>
      <c r="P4169" s="244" t="n"/>
      <c r="Q4169" s="244" t="n"/>
      <c r="R4169" s="244" t="n"/>
      <c r="S4169" s="223" t="n"/>
      <c r="T4169" s="244" t="n"/>
      <c r="U4169" s="246" t="n"/>
      <c r="V4169" s="244" t="n"/>
      <c r="W4169" s="244" t="n"/>
      <c r="X4169" s="244" t="n"/>
      <c r="Y4169" s="246" t="n"/>
      <c r="Z4169" s="262" t="n"/>
      <c r="AA4169" s="241" t="n"/>
      <c r="AB4169" s="273" t="n"/>
      <c r="AC4169" s="228" t="n"/>
    </row>
    <row r="4170" ht="15" customHeight="1" s="283">
      <c r="A4170" s="109" t="n"/>
      <c r="B4170" s="222" t="n"/>
      <c r="C4170" s="244" t="n"/>
      <c r="D4170" s="244" t="n"/>
      <c r="E4170" s="244" t="n"/>
      <c r="F4170" s="244" t="n"/>
      <c r="G4170" s="244" t="n"/>
      <c r="H4170" s="244" t="n"/>
      <c r="I4170" s="237" t="n"/>
      <c r="J4170" s="204" t="n"/>
      <c r="K4170" s="244" t="n"/>
      <c r="L4170" s="318" t="n"/>
      <c r="M4170" s="244" t="n"/>
      <c r="N4170" s="244" t="n"/>
      <c r="O4170" s="244" t="n"/>
      <c r="P4170" s="244" t="n"/>
      <c r="Q4170" s="244" t="n"/>
      <c r="R4170" s="244" t="n"/>
      <c r="S4170" s="223" t="n"/>
      <c r="T4170" s="244" t="n"/>
      <c r="U4170" s="246" t="n"/>
      <c r="V4170" s="244" t="n"/>
      <c r="W4170" s="244" t="n"/>
      <c r="X4170" s="244" t="n"/>
      <c r="Y4170" s="246" t="n"/>
      <c r="Z4170" s="262" t="n"/>
      <c r="AA4170" s="241" t="n"/>
      <c r="AB4170" s="273" t="n"/>
      <c r="AC4170" s="228" t="n"/>
    </row>
    <row r="4171" ht="15" customHeight="1" s="283">
      <c r="A4171" s="109" t="n"/>
      <c r="B4171" s="222" t="n"/>
      <c r="C4171" s="244" t="n"/>
      <c r="D4171" s="244" t="n"/>
      <c r="E4171" s="244" t="n"/>
      <c r="F4171" s="244" t="n"/>
      <c r="G4171" s="244" t="n"/>
      <c r="H4171" s="244" t="n"/>
      <c r="I4171" s="237" t="n"/>
      <c r="J4171" s="204" t="n"/>
      <c r="K4171" s="244" t="n"/>
      <c r="L4171" s="318" t="n"/>
      <c r="M4171" s="244" t="n"/>
      <c r="N4171" s="244" t="n"/>
      <c r="O4171" s="244" t="n"/>
      <c r="P4171" s="244" t="n"/>
      <c r="Q4171" s="244" t="n"/>
      <c r="R4171" s="244" t="n"/>
      <c r="S4171" s="223" t="n"/>
      <c r="T4171" s="244" t="n"/>
      <c r="U4171" s="246" t="n"/>
      <c r="V4171" s="244" t="n"/>
      <c r="W4171" s="244" t="n"/>
      <c r="X4171" s="244" t="n"/>
      <c r="Y4171" s="246" t="n"/>
      <c r="Z4171" s="262" t="n"/>
      <c r="AA4171" s="241" t="n"/>
      <c r="AB4171" s="273" t="n"/>
      <c r="AC4171" s="228" t="n"/>
    </row>
    <row r="4172" ht="15" customHeight="1" s="283">
      <c r="A4172" s="109" t="n"/>
      <c r="B4172" s="222" t="n"/>
      <c r="C4172" s="244" t="n"/>
      <c r="D4172" s="244" t="n"/>
      <c r="E4172" s="244" t="n"/>
      <c r="F4172" s="244" t="n"/>
      <c r="G4172" s="244" t="n"/>
      <c r="H4172" s="244" t="n"/>
      <c r="I4172" s="237" t="n"/>
      <c r="J4172" s="204" t="n"/>
      <c r="K4172" s="244" t="n"/>
      <c r="L4172" s="318" t="n"/>
      <c r="M4172" s="244" t="n"/>
      <c r="N4172" s="244" t="n"/>
      <c r="O4172" s="244" t="n"/>
      <c r="P4172" s="244" t="n"/>
      <c r="Q4172" s="244" t="n"/>
      <c r="R4172" s="244" t="n"/>
      <c r="S4172" s="223" t="n"/>
      <c r="T4172" s="244" t="n"/>
      <c r="U4172" s="246" t="n"/>
      <c r="V4172" s="244" t="n"/>
      <c r="W4172" s="244" t="n"/>
      <c r="X4172" s="244" t="n"/>
      <c r="Y4172" s="246" t="n"/>
      <c r="Z4172" s="262" t="n"/>
      <c r="AA4172" s="241" t="n"/>
      <c r="AB4172" s="273" t="n"/>
      <c r="AC4172" s="228" t="n"/>
    </row>
    <row r="4173" ht="15" customHeight="1" s="283">
      <c r="A4173" s="109" t="n"/>
      <c r="B4173" s="222" t="n"/>
      <c r="C4173" s="244" t="n"/>
      <c r="D4173" s="244" t="n"/>
      <c r="E4173" s="244" t="n"/>
      <c r="F4173" s="244" t="n"/>
      <c r="G4173" s="244" t="n"/>
      <c r="H4173" s="244" t="n"/>
      <c r="I4173" s="237" t="n"/>
      <c r="J4173" s="204" t="n"/>
      <c r="K4173" s="244" t="n"/>
      <c r="L4173" s="318" t="n"/>
      <c r="M4173" s="244" t="n"/>
      <c r="N4173" s="244" t="n"/>
      <c r="O4173" s="244" t="n"/>
      <c r="P4173" s="244" t="n"/>
      <c r="Q4173" s="244" t="n"/>
      <c r="R4173" s="244" t="n"/>
      <c r="S4173" s="223" t="n"/>
      <c r="T4173" s="244" t="n"/>
      <c r="U4173" s="246" t="n"/>
      <c r="V4173" s="244" t="n"/>
      <c r="W4173" s="244" t="n"/>
      <c r="X4173" s="244" t="n"/>
      <c r="Y4173" s="246" t="n"/>
      <c r="Z4173" s="262" t="n"/>
      <c r="AA4173" s="241" t="n"/>
      <c r="AB4173" s="273" t="n"/>
      <c r="AC4173" s="228" t="n"/>
    </row>
    <row r="4174" ht="15" customHeight="1" s="283">
      <c r="A4174" s="109" t="n"/>
      <c r="B4174" s="222" t="n"/>
      <c r="C4174" s="244" t="n"/>
      <c r="D4174" s="244" t="n"/>
      <c r="E4174" s="244" t="n"/>
      <c r="F4174" s="244" t="n"/>
      <c r="G4174" s="244" t="n"/>
      <c r="H4174" s="244" t="n"/>
      <c r="I4174" s="237" t="n"/>
      <c r="J4174" s="204" t="n"/>
      <c r="K4174" s="244" t="n"/>
      <c r="L4174" s="318" t="n"/>
      <c r="M4174" s="244" t="n"/>
      <c r="N4174" s="244" t="n"/>
      <c r="O4174" s="244" t="n"/>
      <c r="P4174" s="244" t="n"/>
      <c r="Q4174" s="244" t="n"/>
      <c r="R4174" s="244" t="n"/>
      <c r="S4174" s="223" t="n"/>
      <c r="T4174" s="244" t="n"/>
      <c r="U4174" s="246" t="n"/>
      <c r="V4174" s="244" t="n"/>
      <c r="W4174" s="244" t="n"/>
      <c r="X4174" s="244" t="n"/>
      <c r="Y4174" s="246" t="n"/>
      <c r="Z4174" s="262" t="n"/>
      <c r="AA4174" s="241" t="n"/>
      <c r="AB4174" s="273" t="n"/>
      <c r="AC4174" s="228" t="n"/>
    </row>
    <row r="4175" ht="15" customHeight="1" s="283">
      <c r="A4175" s="109" t="n"/>
      <c r="B4175" s="222" t="n"/>
      <c r="C4175" s="244" t="n"/>
      <c r="D4175" s="244" t="n"/>
      <c r="E4175" s="244" t="n"/>
      <c r="F4175" s="244" t="n"/>
      <c r="G4175" s="244" t="n"/>
      <c r="H4175" s="244" t="n"/>
      <c r="I4175" s="237" t="n"/>
      <c r="J4175" s="204" t="n"/>
      <c r="K4175" s="244" t="n"/>
      <c r="L4175" s="318" t="n"/>
      <c r="M4175" s="244" t="n"/>
      <c r="N4175" s="244" t="n"/>
      <c r="O4175" s="244" t="n"/>
      <c r="P4175" s="244" t="n"/>
      <c r="Q4175" s="244" t="n"/>
      <c r="R4175" s="244" t="n"/>
      <c r="S4175" s="223" t="n"/>
      <c r="T4175" s="244" t="n"/>
      <c r="U4175" s="246" t="n"/>
      <c r="V4175" s="244" t="n"/>
      <c r="W4175" s="244" t="n"/>
      <c r="X4175" s="244" t="n"/>
      <c r="Y4175" s="246" t="n"/>
      <c r="Z4175" s="262" t="n"/>
      <c r="AA4175" s="241" t="n"/>
      <c r="AB4175" s="273" t="n"/>
      <c r="AC4175" s="228" t="n"/>
    </row>
    <row r="4176" ht="15" customHeight="1" s="283">
      <c r="A4176" s="109" t="n"/>
      <c r="B4176" s="222" t="n"/>
      <c r="C4176" s="244" t="n"/>
      <c r="D4176" s="244" t="n"/>
      <c r="E4176" s="244" t="n"/>
      <c r="F4176" s="244" t="n"/>
      <c r="G4176" s="244" t="n"/>
      <c r="H4176" s="244" t="n"/>
      <c r="I4176" s="237" t="n"/>
      <c r="J4176" s="204" t="n"/>
      <c r="K4176" s="244" t="n"/>
      <c r="L4176" s="318" t="n"/>
      <c r="M4176" s="244" t="n"/>
      <c r="N4176" s="244" t="n"/>
      <c r="O4176" s="244" t="n"/>
      <c r="P4176" s="244" t="n"/>
      <c r="Q4176" s="244" t="n"/>
      <c r="R4176" s="244" t="n"/>
      <c r="S4176" s="223" t="n"/>
      <c r="T4176" s="244" t="n"/>
      <c r="U4176" s="246" t="n"/>
      <c r="V4176" s="244" t="n"/>
      <c r="W4176" s="244" t="n"/>
      <c r="X4176" s="244" t="n"/>
      <c r="Y4176" s="246" t="n"/>
      <c r="Z4176" s="262" t="n"/>
      <c r="AA4176" s="241" t="n"/>
      <c r="AB4176" s="273" t="n"/>
      <c r="AC4176" s="228" t="n"/>
    </row>
    <row r="4177" ht="15" customHeight="1" s="283">
      <c r="A4177" s="109" t="n"/>
      <c r="B4177" s="222" t="n"/>
      <c r="C4177" s="244" t="n"/>
      <c r="D4177" s="244" t="n"/>
      <c r="E4177" s="244" t="n"/>
      <c r="F4177" s="244" t="n"/>
      <c r="G4177" s="244" t="n"/>
      <c r="H4177" s="244" t="n"/>
      <c r="I4177" s="237" t="n"/>
      <c r="J4177" s="204" t="n"/>
      <c r="K4177" s="244" t="n"/>
      <c r="L4177" s="318" t="n"/>
      <c r="M4177" s="244" t="n"/>
      <c r="N4177" s="244" t="n"/>
      <c r="O4177" s="244" t="n"/>
      <c r="P4177" s="244" t="n"/>
      <c r="Q4177" s="244" t="n"/>
      <c r="R4177" s="244" t="n"/>
      <c r="S4177" s="223" t="n"/>
      <c r="T4177" s="244" t="n"/>
      <c r="U4177" s="246" t="n"/>
      <c r="V4177" s="244" t="n"/>
      <c r="W4177" s="244" t="n"/>
      <c r="X4177" s="244" t="n"/>
      <c r="Y4177" s="246" t="n"/>
      <c r="Z4177" s="262" t="n"/>
      <c r="AA4177" s="241" t="n"/>
      <c r="AB4177" s="273" t="n"/>
      <c r="AC4177" s="228" t="n"/>
    </row>
    <row r="4178" ht="15" customHeight="1" s="283">
      <c r="A4178" s="109" t="n"/>
      <c r="B4178" s="222" t="n"/>
      <c r="C4178" s="244" t="n"/>
      <c r="D4178" s="244" t="n"/>
      <c r="E4178" s="244" t="n"/>
      <c r="F4178" s="244" t="n"/>
      <c r="G4178" s="244" t="n"/>
      <c r="H4178" s="244" t="n"/>
      <c r="I4178" s="237" t="n"/>
      <c r="J4178" s="204" t="n"/>
      <c r="K4178" s="244" t="n"/>
      <c r="L4178" s="318" t="n"/>
      <c r="M4178" s="244" t="n"/>
      <c r="N4178" s="244" t="n"/>
      <c r="O4178" s="244" t="n"/>
      <c r="P4178" s="244" t="n"/>
      <c r="Q4178" s="244" t="n"/>
      <c r="R4178" s="244" t="n"/>
      <c r="S4178" s="223" t="n"/>
      <c r="T4178" s="244" t="n"/>
      <c r="U4178" s="246" t="n"/>
      <c r="V4178" s="244" t="n"/>
      <c r="W4178" s="244" t="n"/>
      <c r="X4178" s="244" t="n"/>
      <c r="Y4178" s="246" t="n"/>
      <c r="Z4178" s="262" t="n"/>
      <c r="AA4178" s="241" t="n"/>
      <c r="AB4178" s="273" t="n"/>
      <c r="AC4178" s="228" t="n"/>
    </row>
    <row r="4179" ht="15" customHeight="1" s="283">
      <c r="A4179" s="109" t="n"/>
      <c r="B4179" s="222" t="n"/>
      <c r="C4179" s="244" t="n"/>
      <c r="D4179" s="244" t="n"/>
      <c r="E4179" s="244" t="n"/>
      <c r="F4179" s="244" t="n"/>
      <c r="G4179" s="244" t="n"/>
      <c r="H4179" s="244" t="n"/>
      <c r="I4179" s="237" t="n"/>
      <c r="J4179" s="204" t="n"/>
      <c r="K4179" s="244" t="n"/>
      <c r="L4179" s="318" t="n"/>
      <c r="M4179" s="244" t="n"/>
      <c r="N4179" s="244" t="n"/>
      <c r="O4179" s="244" t="n"/>
      <c r="P4179" s="244" t="n"/>
      <c r="Q4179" s="244" t="n"/>
      <c r="R4179" s="244" t="n"/>
      <c r="S4179" s="223" t="n"/>
      <c r="T4179" s="244" t="n"/>
      <c r="U4179" s="246" t="n"/>
      <c r="V4179" s="244" t="n"/>
      <c r="W4179" s="244" t="n"/>
      <c r="X4179" s="244" t="n"/>
      <c r="Y4179" s="246" t="n"/>
      <c r="Z4179" s="262" t="n"/>
      <c r="AA4179" s="241" t="n"/>
      <c r="AB4179" s="273" t="n"/>
      <c r="AC4179" s="228" t="n"/>
    </row>
    <row r="4180" ht="15" customHeight="1" s="283">
      <c r="A4180" s="109" t="n"/>
      <c r="B4180" s="222" t="n"/>
      <c r="C4180" s="244" t="n"/>
      <c r="D4180" s="244" t="n"/>
      <c r="E4180" s="244" t="n"/>
      <c r="F4180" s="244" t="n"/>
      <c r="G4180" s="244" t="n"/>
      <c r="H4180" s="244" t="n"/>
      <c r="I4180" s="237" t="n"/>
      <c r="J4180" s="204" t="n"/>
      <c r="K4180" s="244" t="n"/>
      <c r="L4180" s="318" t="n"/>
      <c r="M4180" s="244" t="n"/>
      <c r="N4180" s="244" t="n"/>
      <c r="O4180" s="244" t="n"/>
      <c r="P4180" s="244" t="n"/>
      <c r="Q4180" s="244" t="n"/>
      <c r="R4180" s="244" t="n"/>
      <c r="S4180" s="223" t="n"/>
      <c r="T4180" s="244" t="n"/>
      <c r="U4180" s="246" t="n"/>
      <c r="V4180" s="244" t="n"/>
      <c r="W4180" s="244" t="n"/>
      <c r="X4180" s="244" t="n"/>
      <c r="Y4180" s="246" t="n"/>
      <c r="Z4180" s="262" t="n"/>
      <c r="AA4180" s="241" t="n"/>
      <c r="AB4180" s="273" t="n"/>
      <c r="AC4180" s="228" t="n"/>
    </row>
    <row r="4181" ht="15" customHeight="1" s="283">
      <c r="A4181" s="109" t="n"/>
      <c r="B4181" s="222" t="n"/>
      <c r="C4181" s="244" t="n"/>
      <c r="D4181" s="244" t="n"/>
      <c r="E4181" s="244" t="n"/>
      <c r="F4181" s="244" t="n"/>
      <c r="G4181" s="244" t="n"/>
      <c r="H4181" s="244" t="n"/>
      <c r="I4181" s="237" t="n"/>
      <c r="J4181" s="204" t="n"/>
      <c r="K4181" s="244" t="n"/>
      <c r="L4181" s="318" t="n"/>
      <c r="M4181" s="244" t="n"/>
      <c r="N4181" s="244" t="n"/>
      <c r="O4181" s="244" t="n"/>
      <c r="P4181" s="244" t="n"/>
      <c r="Q4181" s="244" t="n"/>
      <c r="R4181" s="244" t="n"/>
      <c r="S4181" s="223" t="n"/>
      <c r="T4181" s="244" t="n"/>
      <c r="U4181" s="246" t="n"/>
      <c r="V4181" s="244" t="n"/>
      <c r="W4181" s="244" t="n"/>
      <c r="X4181" s="244" t="n"/>
      <c r="Y4181" s="246" t="n"/>
      <c r="Z4181" s="262" t="n"/>
      <c r="AA4181" s="241" t="n"/>
      <c r="AB4181" s="273" t="n"/>
      <c r="AC4181" s="228" t="n"/>
    </row>
    <row r="4182" ht="15" customHeight="1" s="283">
      <c r="A4182" s="109" t="n"/>
      <c r="B4182" s="222" t="n"/>
      <c r="C4182" s="244" t="n"/>
      <c r="D4182" s="244" t="n"/>
      <c r="E4182" s="244" t="n"/>
      <c r="F4182" s="244" t="n"/>
      <c r="G4182" s="244" t="n"/>
      <c r="H4182" s="244" t="n"/>
      <c r="I4182" s="237" t="n"/>
      <c r="J4182" s="204" t="n"/>
      <c r="K4182" s="244" t="n"/>
      <c r="L4182" s="318" t="n"/>
      <c r="M4182" s="244" t="n"/>
      <c r="N4182" s="244" t="n"/>
      <c r="O4182" s="244" t="n"/>
      <c r="P4182" s="244" t="n"/>
      <c r="Q4182" s="244" t="n"/>
      <c r="R4182" s="244" t="n"/>
      <c r="S4182" s="223" t="n"/>
      <c r="T4182" s="244" t="n"/>
      <c r="U4182" s="246" t="n"/>
      <c r="V4182" s="244" t="n"/>
      <c r="W4182" s="244" t="n"/>
      <c r="X4182" s="244" t="n"/>
      <c r="Y4182" s="246" t="n"/>
      <c r="Z4182" s="262" t="n"/>
      <c r="AA4182" s="241" t="n"/>
      <c r="AB4182" s="273" t="n"/>
      <c r="AC4182" s="228" t="n"/>
    </row>
    <row r="4183" ht="15" customHeight="1" s="283">
      <c r="A4183" s="109" t="n"/>
      <c r="B4183" s="222" t="n"/>
      <c r="C4183" s="244" t="n"/>
      <c r="D4183" s="244" t="n"/>
      <c r="E4183" s="244" t="n"/>
      <c r="F4183" s="244" t="n"/>
      <c r="G4183" s="244" t="n"/>
      <c r="H4183" s="244" t="n"/>
      <c r="I4183" s="237" t="n"/>
      <c r="J4183" s="204" t="n"/>
      <c r="K4183" s="244" t="n"/>
      <c r="L4183" s="318" t="n"/>
      <c r="M4183" s="244" t="n"/>
      <c r="N4183" s="244" t="n"/>
      <c r="O4183" s="244" t="n"/>
      <c r="P4183" s="244" t="n"/>
      <c r="Q4183" s="244" t="n"/>
      <c r="R4183" s="244" t="n"/>
      <c r="S4183" s="223" t="n"/>
      <c r="T4183" s="244" t="n"/>
      <c r="U4183" s="246" t="n"/>
      <c r="V4183" s="244" t="n"/>
      <c r="W4183" s="244" t="n"/>
      <c r="X4183" s="244" t="n"/>
      <c r="Y4183" s="246" t="n"/>
      <c r="Z4183" s="262" t="n"/>
      <c r="AA4183" s="241" t="n"/>
      <c r="AB4183" s="273" t="n"/>
      <c r="AC4183" s="228" t="n"/>
    </row>
    <row r="4184" ht="15" customHeight="1" s="283">
      <c r="A4184" s="109" t="n"/>
      <c r="B4184" s="222" t="n"/>
      <c r="C4184" s="244" t="n"/>
      <c r="D4184" s="244" t="n"/>
      <c r="E4184" s="244" t="n"/>
      <c r="F4184" s="244" t="n"/>
      <c r="G4184" s="244" t="n"/>
      <c r="H4184" s="244" t="n"/>
      <c r="I4184" s="237" t="n"/>
      <c r="J4184" s="204" t="n"/>
      <c r="K4184" s="244" t="n"/>
      <c r="L4184" s="318" t="n"/>
      <c r="M4184" s="244" t="n"/>
      <c r="N4184" s="244" t="n"/>
      <c r="O4184" s="244" t="n"/>
      <c r="P4184" s="244" t="n"/>
      <c r="Q4184" s="244" t="n"/>
      <c r="R4184" s="244" t="n"/>
      <c r="S4184" s="223" t="n"/>
      <c r="T4184" s="244" t="n"/>
      <c r="U4184" s="246" t="n"/>
      <c r="V4184" s="244" t="n"/>
      <c r="W4184" s="244" t="n"/>
      <c r="X4184" s="244" t="n"/>
      <c r="Y4184" s="246" t="n"/>
      <c r="Z4184" s="262" t="n"/>
      <c r="AA4184" s="241" t="n"/>
      <c r="AB4184" s="273" t="n"/>
      <c r="AC4184" s="228" t="n"/>
    </row>
    <row r="4185" ht="15" customHeight="1" s="283">
      <c r="A4185" s="109" t="n"/>
      <c r="B4185" s="222" t="n"/>
      <c r="C4185" s="244" t="n"/>
      <c r="D4185" s="244" t="n"/>
      <c r="E4185" s="244" t="n"/>
      <c r="F4185" s="244" t="n"/>
      <c r="G4185" s="244" t="n"/>
      <c r="H4185" s="244" t="n"/>
      <c r="I4185" s="237" t="n"/>
      <c r="J4185" s="204" t="n"/>
      <c r="K4185" s="244" t="n"/>
      <c r="L4185" s="318" t="n"/>
      <c r="M4185" s="244" t="n"/>
      <c r="N4185" s="244" t="n"/>
      <c r="O4185" s="244" t="n"/>
      <c r="P4185" s="244" t="n"/>
      <c r="Q4185" s="244" t="n"/>
      <c r="R4185" s="244" t="n"/>
      <c r="S4185" s="223" t="n"/>
      <c r="T4185" s="244" t="n"/>
      <c r="U4185" s="246" t="n"/>
      <c r="V4185" s="244" t="n"/>
      <c r="W4185" s="244" t="n"/>
      <c r="X4185" s="244" t="n"/>
      <c r="Y4185" s="246" t="n"/>
      <c r="Z4185" s="262" t="n"/>
      <c r="AA4185" s="241" t="n"/>
      <c r="AB4185" s="273" t="n"/>
      <c r="AC4185" s="228" t="n"/>
    </row>
    <row r="4186" ht="15" customHeight="1" s="283">
      <c r="A4186" s="109" t="n"/>
      <c r="B4186" s="222" t="n"/>
      <c r="C4186" s="244" t="n"/>
      <c r="D4186" s="244" t="n"/>
      <c r="E4186" s="244" t="n"/>
      <c r="F4186" s="244" t="n"/>
      <c r="G4186" s="244" t="n"/>
      <c r="H4186" s="244" t="n"/>
      <c r="I4186" s="237" t="n"/>
      <c r="J4186" s="204" t="n"/>
      <c r="K4186" s="244" t="n"/>
      <c r="L4186" s="318" t="n"/>
      <c r="M4186" s="244" t="n"/>
      <c r="N4186" s="244" t="n"/>
      <c r="O4186" s="244" t="n"/>
      <c r="P4186" s="244" t="n"/>
      <c r="Q4186" s="244" t="n"/>
      <c r="R4186" s="244" t="n"/>
      <c r="S4186" s="223" t="n"/>
      <c r="T4186" s="244" t="n"/>
      <c r="U4186" s="246" t="n"/>
      <c r="V4186" s="244" t="n"/>
      <c r="W4186" s="244" t="n"/>
      <c r="X4186" s="244" t="n"/>
      <c r="Y4186" s="246" t="n"/>
      <c r="Z4186" s="262" t="n"/>
      <c r="AA4186" s="241" t="n"/>
      <c r="AB4186" s="273" t="n"/>
      <c r="AC4186" s="228" t="n"/>
    </row>
    <row r="4187" ht="15" customHeight="1" s="283">
      <c r="A4187" s="109" t="n"/>
      <c r="B4187" s="222" t="n"/>
      <c r="C4187" s="244" t="n"/>
      <c r="D4187" s="244" t="n"/>
      <c r="E4187" s="244" t="n"/>
      <c r="F4187" s="244" t="n"/>
      <c r="G4187" s="244" t="n"/>
      <c r="H4187" s="244" t="n"/>
      <c r="I4187" s="237" t="n"/>
      <c r="J4187" s="204" t="n"/>
      <c r="K4187" s="244" t="n"/>
      <c r="L4187" s="318" t="n"/>
      <c r="M4187" s="244" t="n"/>
      <c r="N4187" s="244" t="n"/>
      <c r="O4187" s="244" t="n"/>
      <c r="P4187" s="244" t="n"/>
      <c r="Q4187" s="244" t="n"/>
      <c r="R4187" s="244" t="n"/>
      <c r="S4187" s="223" t="n"/>
      <c r="T4187" s="244" t="n"/>
      <c r="U4187" s="246" t="n"/>
      <c r="V4187" s="244" t="n"/>
      <c r="W4187" s="244" t="n"/>
      <c r="X4187" s="244" t="n"/>
      <c r="Y4187" s="246" t="n"/>
      <c r="Z4187" s="262" t="n"/>
      <c r="AA4187" s="241" t="n"/>
      <c r="AB4187" s="273" t="n"/>
      <c r="AC4187" s="228" t="n"/>
    </row>
    <row r="4188" ht="15" customHeight="1" s="283">
      <c r="A4188" s="109" t="n"/>
      <c r="B4188" s="222" t="n"/>
      <c r="C4188" s="244" t="n"/>
      <c r="D4188" s="244" t="n"/>
      <c r="E4188" s="244" t="n"/>
      <c r="F4188" s="244" t="n"/>
      <c r="G4188" s="244" t="n"/>
      <c r="H4188" s="244" t="n"/>
      <c r="I4188" s="237" t="n"/>
      <c r="J4188" s="204" t="n"/>
      <c r="K4188" s="244" t="n"/>
      <c r="L4188" s="318" t="n"/>
      <c r="M4188" s="244" t="n"/>
      <c r="N4188" s="244" t="n"/>
      <c r="O4188" s="244" t="n"/>
      <c r="P4188" s="244" t="n"/>
      <c r="Q4188" s="244" t="n"/>
      <c r="R4188" s="244" t="n"/>
      <c r="S4188" s="223" t="n"/>
      <c r="T4188" s="244" t="n"/>
      <c r="U4188" s="246" t="n"/>
      <c r="V4188" s="244" t="n"/>
      <c r="W4188" s="244" t="n"/>
      <c r="X4188" s="244" t="n"/>
      <c r="Y4188" s="246" t="n"/>
      <c r="Z4188" s="262" t="n"/>
      <c r="AA4188" s="241" t="n"/>
      <c r="AB4188" s="273" t="n"/>
      <c r="AC4188" s="228" t="n"/>
    </row>
    <row r="4189" ht="15" customHeight="1" s="283">
      <c r="A4189" s="109" t="n"/>
      <c r="B4189" s="222" t="n"/>
      <c r="C4189" s="244" t="n"/>
      <c r="D4189" s="244" t="n"/>
      <c r="E4189" s="244" t="n"/>
      <c r="F4189" s="244" t="n"/>
      <c r="G4189" s="244" t="n"/>
      <c r="H4189" s="244" t="n"/>
      <c r="I4189" s="237" t="n"/>
      <c r="J4189" s="204" t="n"/>
      <c r="K4189" s="244" t="n"/>
      <c r="L4189" s="318" t="n"/>
      <c r="M4189" s="244" t="n"/>
      <c r="N4189" s="244" t="n"/>
      <c r="O4189" s="244" t="n"/>
      <c r="P4189" s="244" t="n"/>
      <c r="Q4189" s="244" t="n"/>
      <c r="R4189" s="244" t="n"/>
      <c r="S4189" s="223" t="n"/>
      <c r="T4189" s="244" t="n"/>
      <c r="U4189" s="246" t="n"/>
      <c r="V4189" s="244" t="n"/>
      <c r="W4189" s="244" t="n"/>
      <c r="X4189" s="244" t="n"/>
      <c r="Y4189" s="246" t="n"/>
      <c r="Z4189" s="262" t="n"/>
      <c r="AA4189" s="241" t="n"/>
      <c r="AB4189" s="273" t="n"/>
      <c r="AC4189" s="228" t="n"/>
    </row>
    <row r="4190" ht="15" customHeight="1" s="283">
      <c r="A4190" s="109" t="n"/>
      <c r="B4190" s="222" t="n"/>
      <c r="C4190" s="244" t="n"/>
      <c r="D4190" s="244" t="n"/>
      <c r="E4190" s="244" t="n"/>
      <c r="F4190" s="244" t="n"/>
      <c r="G4190" s="244" t="n"/>
      <c r="H4190" s="244" t="n"/>
      <c r="I4190" s="237" t="n"/>
      <c r="J4190" s="204" t="n"/>
      <c r="K4190" s="244" t="n"/>
      <c r="L4190" s="318" t="n"/>
      <c r="M4190" s="244" t="n"/>
      <c r="N4190" s="244" t="n"/>
      <c r="O4190" s="244" t="n"/>
      <c r="P4190" s="244" t="n"/>
      <c r="Q4190" s="244" t="n"/>
      <c r="R4190" s="244" t="n"/>
      <c r="S4190" s="223" t="n"/>
      <c r="T4190" s="244" t="n"/>
      <c r="U4190" s="246" t="n"/>
      <c r="V4190" s="244" t="n"/>
      <c r="W4190" s="244" t="n"/>
      <c r="X4190" s="244" t="n"/>
      <c r="Y4190" s="246" t="n"/>
      <c r="Z4190" s="262" t="n"/>
      <c r="AA4190" s="241" t="n"/>
      <c r="AB4190" s="273" t="n"/>
      <c r="AC4190" s="228" t="n"/>
    </row>
    <row r="4191" ht="15" customHeight="1" s="283">
      <c r="A4191" s="109" t="n"/>
      <c r="B4191" s="222" t="n"/>
      <c r="C4191" s="244" t="n"/>
      <c r="D4191" s="244" t="n"/>
      <c r="E4191" s="244" t="n"/>
      <c r="F4191" s="244" t="n"/>
      <c r="G4191" s="244" t="n"/>
      <c r="H4191" s="244" t="n"/>
      <c r="I4191" s="237" t="n"/>
      <c r="J4191" s="204" t="n"/>
      <c r="K4191" s="244" t="n"/>
      <c r="L4191" s="318" t="n"/>
      <c r="M4191" s="244" t="n"/>
      <c r="N4191" s="244" t="n"/>
      <c r="O4191" s="244" t="n"/>
      <c r="P4191" s="244" t="n"/>
      <c r="Q4191" s="244" t="n"/>
      <c r="R4191" s="244" t="n"/>
      <c r="S4191" s="223" t="n"/>
      <c r="T4191" s="244" t="n"/>
      <c r="U4191" s="246" t="n"/>
      <c r="V4191" s="244" t="n"/>
      <c r="W4191" s="244" t="n"/>
      <c r="X4191" s="244" t="n"/>
      <c r="Y4191" s="246" t="n"/>
      <c r="Z4191" s="262" t="n"/>
      <c r="AA4191" s="241" t="n"/>
      <c r="AB4191" s="273" t="n"/>
      <c r="AC4191" s="228" t="n"/>
    </row>
    <row r="4192" ht="15" customHeight="1" s="283">
      <c r="A4192" s="109" t="n"/>
      <c r="B4192" s="222" t="n"/>
      <c r="C4192" s="244" t="n"/>
      <c r="D4192" s="244" t="n"/>
      <c r="E4192" s="244" t="n"/>
      <c r="F4192" s="244" t="n"/>
      <c r="G4192" s="244" t="n"/>
      <c r="H4192" s="244" t="n"/>
      <c r="I4192" s="237" t="n"/>
      <c r="J4192" s="204" t="n"/>
      <c r="K4192" s="244" t="n"/>
      <c r="L4192" s="318" t="n"/>
      <c r="M4192" s="244" t="n"/>
      <c r="N4192" s="244" t="n"/>
      <c r="O4192" s="244" t="n"/>
      <c r="P4192" s="244" t="n"/>
      <c r="Q4192" s="244" t="n"/>
      <c r="R4192" s="244" t="n"/>
      <c r="S4192" s="223" t="n"/>
      <c r="T4192" s="244" t="n"/>
      <c r="U4192" s="246" t="n"/>
      <c r="V4192" s="244" t="n"/>
      <c r="W4192" s="244" t="n"/>
      <c r="X4192" s="244" t="n"/>
      <c r="Y4192" s="246" t="n"/>
      <c r="Z4192" s="262" t="n"/>
      <c r="AA4192" s="241" t="n"/>
      <c r="AB4192" s="273" t="n"/>
      <c r="AC4192" s="228" t="n"/>
    </row>
    <row r="4193" ht="15" customHeight="1" s="283">
      <c r="A4193" s="109" t="n"/>
      <c r="B4193" s="222" t="n"/>
      <c r="C4193" s="244" t="n"/>
      <c r="D4193" s="244" t="n"/>
      <c r="E4193" s="244" t="n"/>
      <c r="F4193" s="244" t="n"/>
      <c r="G4193" s="244" t="n"/>
      <c r="H4193" s="244" t="n"/>
      <c r="I4193" s="237" t="n"/>
      <c r="J4193" s="204" t="n"/>
      <c r="K4193" s="244" t="n"/>
      <c r="L4193" s="318" t="n"/>
      <c r="M4193" s="244" t="n"/>
      <c r="N4193" s="244" t="n"/>
      <c r="O4193" s="244" t="n"/>
      <c r="P4193" s="244" t="n"/>
      <c r="Q4193" s="244" t="n"/>
      <c r="R4193" s="244" t="n"/>
      <c r="S4193" s="223" t="n"/>
      <c r="T4193" s="244" t="n"/>
      <c r="U4193" s="246" t="n"/>
      <c r="V4193" s="244" t="n"/>
      <c r="W4193" s="244" t="n"/>
      <c r="X4193" s="244" t="n"/>
      <c r="Y4193" s="246" t="n"/>
      <c r="Z4193" s="262" t="n"/>
      <c r="AA4193" s="241" t="n"/>
      <c r="AB4193" s="273" t="n"/>
      <c r="AC4193" s="228" t="n"/>
    </row>
    <row r="4194" ht="15" customHeight="1" s="283">
      <c r="A4194" s="109" t="n"/>
      <c r="B4194" s="222" t="n"/>
      <c r="C4194" s="244" t="n"/>
      <c r="D4194" s="244" t="n"/>
      <c r="E4194" s="244" t="n"/>
      <c r="F4194" s="244" t="n"/>
      <c r="G4194" s="244" t="n"/>
      <c r="H4194" s="244" t="n"/>
      <c r="I4194" s="237" t="n"/>
      <c r="J4194" s="204" t="n"/>
      <c r="K4194" s="244" t="n"/>
      <c r="L4194" s="318" t="n"/>
      <c r="M4194" s="244" t="n"/>
      <c r="N4194" s="244" t="n"/>
      <c r="O4194" s="244" t="n"/>
      <c r="P4194" s="244" t="n"/>
      <c r="Q4194" s="244" t="n"/>
      <c r="R4194" s="244" t="n"/>
      <c r="S4194" s="223" t="n"/>
      <c r="T4194" s="244" t="n"/>
      <c r="U4194" s="246" t="n"/>
      <c r="V4194" s="244" t="n"/>
      <c r="W4194" s="244" t="n"/>
      <c r="X4194" s="244" t="n"/>
      <c r="Y4194" s="246" t="n"/>
      <c r="Z4194" s="262" t="n"/>
      <c r="AA4194" s="241" t="n"/>
      <c r="AB4194" s="273" t="n"/>
      <c r="AC4194" s="228" t="n"/>
    </row>
    <row r="4195" ht="15" customHeight="1" s="283">
      <c r="A4195" s="109" t="n"/>
      <c r="B4195" s="222" t="n"/>
      <c r="C4195" s="244" t="n"/>
      <c r="D4195" s="244" t="n"/>
      <c r="E4195" s="244" t="n"/>
      <c r="F4195" s="244" t="n"/>
      <c r="G4195" s="244" t="n"/>
      <c r="H4195" s="244" t="n"/>
      <c r="I4195" s="237" t="n"/>
      <c r="J4195" s="204" t="n"/>
      <c r="K4195" s="244" t="n"/>
      <c r="L4195" s="318" t="n"/>
      <c r="M4195" s="244" t="n"/>
      <c r="N4195" s="244" t="n"/>
      <c r="O4195" s="244" t="n"/>
      <c r="P4195" s="244" t="n"/>
      <c r="Q4195" s="244" t="n"/>
      <c r="R4195" s="244" t="n"/>
      <c r="S4195" s="223" t="n"/>
      <c r="T4195" s="244" t="n"/>
      <c r="U4195" s="246" t="n"/>
      <c r="V4195" s="244" t="n"/>
      <c r="W4195" s="244" t="n"/>
      <c r="X4195" s="244" t="n"/>
      <c r="Y4195" s="246" t="n"/>
      <c r="Z4195" s="262" t="n"/>
      <c r="AA4195" s="241" t="n"/>
      <c r="AB4195" s="273" t="n"/>
      <c r="AC4195" s="228" t="n"/>
    </row>
    <row r="4196" ht="15" customHeight="1" s="283">
      <c r="A4196" s="109" t="n"/>
      <c r="B4196" s="222" t="n"/>
      <c r="C4196" s="244" t="n"/>
      <c r="D4196" s="244" t="n"/>
      <c r="E4196" s="244" t="n"/>
      <c r="F4196" s="244" t="n"/>
      <c r="G4196" s="244" t="n"/>
      <c r="H4196" s="244" t="n"/>
      <c r="I4196" s="237" t="n"/>
      <c r="J4196" s="204" t="n"/>
      <c r="K4196" s="244" t="n"/>
      <c r="L4196" s="318" t="n"/>
      <c r="M4196" s="244" t="n"/>
      <c r="N4196" s="244" t="n"/>
      <c r="O4196" s="244" t="n"/>
      <c r="P4196" s="244" t="n"/>
      <c r="Q4196" s="244" t="n"/>
      <c r="R4196" s="244" t="n"/>
      <c r="S4196" s="223" t="n"/>
      <c r="T4196" s="244" t="n"/>
      <c r="U4196" s="246" t="n"/>
      <c r="V4196" s="244" t="n"/>
      <c r="W4196" s="244" t="n"/>
      <c r="X4196" s="244" t="n"/>
      <c r="Y4196" s="246" t="n"/>
      <c r="Z4196" s="262" t="n"/>
      <c r="AA4196" s="241" t="n"/>
      <c r="AB4196" s="273" t="n"/>
      <c r="AC4196" s="228" t="n"/>
    </row>
    <row r="4197" ht="15" customHeight="1" s="283">
      <c r="A4197" s="109" t="n"/>
      <c r="B4197" s="222" t="n"/>
      <c r="C4197" s="244" t="n"/>
      <c r="D4197" s="244" t="n"/>
      <c r="E4197" s="244" t="n"/>
      <c r="F4197" s="244" t="n"/>
      <c r="G4197" s="244" t="n"/>
      <c r="H4197" s="244" t="n"/>
      <c r="I4197" s="237" t="n"/>
      <c r="J4197" s="204" t="n"/>
      <c r="K4197" s="244" t="n"/>
      <c r="L4197" s="318" t="n"/>
      <c r="M4197" s="244" t="n"/>
      <c r="N4197" s="244" t="n"/>
      <c r="O4197" s="244" t="n"/>
      <c r="P4197" s="244" t="n"/>
      <c r="Q4197" s="244" t="n"/>
      <c r="R4197" s="244" t="n"/>
      <c r="S4197" s="223" t="n"/>
      <c r="T4197" s="244" t="n"/>
      <c r="U4197" s="246" t="n"/>
      <c r="V4197" s="244" t="n"/>
      <c r="W4197" s="244" t="n"/>
      <c r="X4197" s="244" t="n"/>
      <c r="Y4197" s="246" t="n"/>
      <c r="Z4197" s="262" t="n"/>
      <c r="AA4197" s="241" t="n"/>
      <c r="AB4197" s="273" t="n"/>
      <c r="AC4197" s="228" t="n"/>
    </row>
    <row r="4198" ht="15" customHeight="1" s="283">
      <c r="A4198" s="109" t="n"/>
      <c r="B4198" s="222" t="n"/>
      <c r="C4198" s="244" t="n"/>
      <c r="D4198" s="244" t="n"/>
      <c r="E4198" s="244" t="n"/>
      <c r="F4198" s="244" t="n"/>
      <c r="G4198" s="244" t="n"/>
      <c r="H4198" s="244" t="n"/>
      <c r="I4198" s="237" t="n"/>
      <c r="J4198" s="204" t="n"/>
      <c r="K4198" s="244" t="n"/>
      <c r="L4198" s="318" t="n"/>
      <c r="M4198" s="244" t="n"/>
      <c r="N4198" s="244" t="n"/>
      <c r="O4198" s="244" t="n"/>
      <c r="P4198" s="244" t="n"/>
      <c r="Q4198" s="244" t="n"/>
      <c r="R4198" s="244" t="n"/>
      <c r="S4198" s="223" t="n"/>
      <c r="T4198" s="244" t="n"/>
      <c r="U4198" s="246" t="n"/>
      <c r="V4198" s="244" t="n"/>
      <c r="W4198" s="244" t="n"/>
      <c r="X4198" s="244" t="n"/>
      <c r="Y4198" s="246" t="n"/>
      <c r="Z4198" s="262" t="n"/>
      <c r="AA4198" s="241" t="n"/>
      <c r="AB4198" s="273" t="n"/>
      <c r="AC4198" s="228" t="n"/>
    </row>
    <row r="4199" ht="15" customHeight="1" s="283">
      <c r="A4199" s="109" t="n"/>
      <c r="B4199" s="222" t="n"/>
      <c r="C4199" s="244" t="n"/>
      <c r="D4199" s="244" t="n"/>
      <c r="E4199" s="244" t="n"/>
      <c r="F4199" s="244" t="n"/>
      <c r="G4199" s="244" t="n"/>
      <c r="H4199" s="244" t="n"/>
      <c r="I4199" s="237" t="n"/>
      <c r="J4199" s="204" t="n"/>
      <c r="K4199" s="244" t="n"/>
      <c r="L4199" s="318" t="n"/>
      <c r="M4199" s="244" t="n"/>
      <c r="N4199" s="244" t="n"/>
      <c r="O4199" s="244" t="n"/>
      <c r="P4199" s="244" t="n"/>
      <c r="Q4199" s="244" t="n"/>
      <c r="R4199" s="244" t="n"/>
      <c r="S4199" s="223" t="n"/>
      <c r="T4199" s="244" t="n"/>
      <c r="U4199" s="246" t="n"/>
      <c r="V4199" s="244" t="n"/>
      <c r="W4199" s="244" t="n"/>
      <c r="X4199" s="244" t="n"/>
      <c r="Y4199" s="246" t="n"/>
      <c r="Z4199" s="262" t="n"/>
      <c r="AA4199" s="241" t="n"/>
      <c r="AB4199" s="273" t="n"/>
      <c r="AC4199" s="228" t="n"/>
    </row>
    <row r="4200" ht="15" customHeight="1" s="283">
      <c r="A4200" s="109" t="n"/>
      <c r="B4200" s="222" t="n"/>
      <c r="C4200" s="244" t="n"/>
      <c r="D4200" s="244" t="n"/>
      <c r="E4200" s="244" t="n"/>
      <c r="F4200" s="244" t="n"/>
      <c r="G4200" s="244" t="n"/>
      <c r="H4200" s="244" t="n"/>
      <c r="I4200" s="237" t="n"/>
      <c r="J4200" s="204" t="n"/>
      <c r="K4200" s="244" t="n"/>
      <c r="L4200" s="318" t="n"/>
      <c r="M4200" s="244" t="n"/>
      <c r="N4200" s="244" t="n"/>
      <c r="O4200" s="244" t="n"/>
      <c r="P4200" s="244" t="n"/>
      <c r="Q4200" s="244" t="n"/>
      <c r="R4200" s="244" t="n"/>
      <c r="S4200" s="223" t="n"/>
      <c r="T4200" s="244" t="n"/>
      <c r="U4200" s="246" t="n"/>
      <c r="V4200" s="244" t="n"/>
      <c r="W4200" s="244" t="n"/>
      <c r="X4200" s="244" t="n"/>
      <c r="Y4200" s="246" t="n"/>
      <c r="Z4200" s="262" t="n"/>
      <c r="AA4200" s="241" t="n"/>
      <c r="AB4200" s="273" t="n"/>
      <c r="AC4200" s="228" t="n"/>
    </row>
    <row r="4201" ht="15" customHeight="1" s="283">
      <c r="A4201" s="109" t="n"/>
      <c r="B4201" s="222" t="n"/>
      <c r="C4201" s="244" t="n"/>
      <c r="D4201" s="244" t="n"/>
      <c r="E4201" s="244" t="n"/>
      <c r="F4201" s="244" t="n"/>
      <c r="G4201" s="244" t="n"/>
      <c r="H4201" s="244" t="n"/>
      <c r="I4201" s="237" t="n"/>
      <c r="J4201" s="204" t="n"/>
      <c r="K4201" s="244" t="n"/>
      <c r="L4201" s="318" t="n"/>
      <c r="M4201" s="244" t="n"/>
      <c r="N4201" s="244" t="n"/>
      <c r="O4201" s="244" t="n"/>
      <c r="P4201" s="244" t="n"/>
      <c r="Q4201" s="244" t="n"/>
      <c r="R4201" s="244" t="n"/>
      <c r="S4201" s="223" t="n"/>
      <c r="T4201" s="244" t="n"/>
      <c r="U4201" s="246" t="n"/>
      <c r="V4201" s="244" t="n"/>
      <c r="W4201" s="244" t="n"/>
      <c r="X4201" s="244" t="n"/>
      <c r="Y4201" s="246" t="n"/>
      <c r="Z4201" s="262" t="n"/>
      <c r="AA4201" s="241" t="n"/>
      <c r="AB4201" s="273" t="n"/>
      <c r="AC4201" s="228" t="n"/>
    </row>
    <row r="4202" ht="15" customHeight="1" s="283">
      <c r="A4202" s="109" t="n"/>
      <c r="B4202" s="222" t="n"/>
      <c r="C4202" s="244" t="n"/>
      <c r="D4202" s="244" t="n"/>
      <c r="E4202" s="244" t="n"/>
      <c r="F4202" s="244" t="n"/>
      <c r="G4202" s="244" t="n"/>
      <c r="H4202" s="244" t="n"/>
      <c r="I4202" s="237" t="n"/>
      <c r="J4202" s="204" t="n"/>
      <c r="K4202" s="244" t="n"/>
      <c r="L4202" s="318" t="n"/>
      <c r="M4202" s="244" t="n"/>
      <c r="N4202" s="244" t="n"/>
      <c r="O4202" s="244" t="n"/>
      <c r="P4202" s="244" t="n"/>
      <c r="Q4202" s="244" t="n"/>
      <c r="R4202" s="244" t="n"/>
      <c r="S4202" s="223" t="n"/>
      <c r="T4202" s="244" t="n"/>
      <c r="U4202" s="246" t="n"/>
      <c r="V4202" s="244" t="n"/>
      <c r="W4202" s="244" t="n"/>
      <c r="X4202" s="244" t="n"/>
      <c r="Y4202" s="246" t="n"/>
      <c r="Z4202" s="262" t="n"/>
      <c r="AA4202" s="241" t="n"/>
      <c r="AB4202" s="273" t="n"/>
      <c r="AC4202" s="228" t="n"/>
    </row>
    <row r="4203" ht="15" customHeight="1" s="283">
      <c r="A4203" s="109" t="n"/>
      <c r="B4203" s="222" t="n"/>
      <c r="C4203" s="244" t="n"/>
      <c r="D4203" s="244" t="n"/>
      <c r="E4203" s="244" t="n"/>
      <c r="F4203" s="244" t="n"/>
      <c r="G4203" s="244" t="n"/>
      <c r="H4203" s="244" t="n"/>
      <c r="I4203" s="237" t="n"/>
      <c r="J4203" s="204" t="n"/>
      <c r="K4203" s="244" t="n"/>
      <c r="L4203" s="318" t="n"/>
      <c r="M4203" s="244" t="n"/>
      <c r="N4203" s="244" t="n"/>
      <c r="O4203" s="244" t="n"/>
      <c r="P4203" s="244" t="n"/>
      <c r="Q4203" s="244" t="n"/>
      <c r="R4203" s="244" t="n"/>
      <c r="S4203" s="223" t="n"/>
      <c r="T4203" s="244" t="n"/>
      <c r="U4203" s="246" t="n"/>
      <c r="V4203" s="244" t="n"/>
      <c r="W4203" s="244" t="n"/>
      <c r="X4203" s="244" t="n"/>
      <c r="Y4203" s="246" t="n"/>
      <c r="Z4203" s="262" t="n"/>
      <c r="AA4203" s="241" t="n"/>
      <c r="AB4203" s="273" t="n"/>
      <c r="AC4203" s="228" t="n"/>
    </row>
    <row r="4204" ht="15" customHeight="1" s="283">
      <c r="A4204" s="109" t="n"/>
      <c r="B4204" s="222" t="n"/>
      <c r="C4204" s="244" t="n"/>
      <c r="D4204" s="244" t="n"/>
      <c r="E4204" s="244" t="n"/>
      <c r="F4204" s="244" t="n"/>
      <c r="G4204" s="244" t="n"/>
      <c r="H4204" s="244" t="n"/>
      <c r="I4204" s="237" t="n"/>
      <c r="J4204" s="204" t="n"/>
      <c r="K4204" s="244" t="n"/>
      <c r="L4204" s="318" t="n"/>
      <c r="M4204" s="244" t="n"/>
      <c r="N4204" s="244" t="n"/>
      <c r="O4204" s="244" t="n"/>
      <c r="P4204" s="244" t="n"/>
      <c r="Q4204" s="244" t="n"/>
      <c r="R4204" s="244" t="n"/>
      <c r="S4204" s="223" t="n"/>
      <c r="T4204" s="244" t="n"/>
      <c r="U4204" s="246" t="n"/>
      <c r="V4204" s="244" t="n"/>
      <c r="W4204" s="244" t="n"/>
      <c r="X4204" s="244" t="n"/>
      <c r="Y4204" s="246" t="n"/>
      <c r="Z4204" s="262" t="n"/>
      <c r="AA4204" s="241" t="n"/>
      <c r="AB4204" s="273" t="n"/>
      <c r="AC4204" s="228" t="n"/>
    </row>
    <row r="4205" ht="15" customHeight="1" s="283">
      <c r="A4205" s="109" t="n"/>
      <c r="B4205" s="222" t="n"/>
      <c r="C4205" s="244" t="n"/>
      <c r="D4205" s="244" t="n"/>
      <c r="E4205" s="244" t="n"/>
      <c r="F4205" s="244" t="n"/>
      <c r="G4205" s="244" t="n"/>
      <c r="H4205" s="244" t="n"/>
      <c r="I4205" s="237" t="n"/>
      <c r="J4205" s="204" t="n"/>
      <c r="K4205" s="244" t="n"/>
      <c r="L4205" s="318" t="n"/>
      <c r="M4205" s="244" t="n"/>
      <c r="N4205" s="244" t="n"/>
      <c r="O4205" s="244" t="n"/>
      <c r="P4205" s="244" t="n"/>
      <c r="Q4205" s="244" t="n"/>
      <c r="R4205" s="244" t="n"/>
      <c r="S4205" s="223" t="n"/>
      <c r="T4205" s="244" t="n"/>
      <c r="U4205" s="246" t="n"/>
      <c r="V4205" s="244" t="n"/>
      <c r="W4205" s="244" t="n"/>
      <c r="X4205" s="244" t="n"/>
      <c r="Y4205" s="246" t="n"/>
      <c r="Z4205" s="262" t="n"/>
      <c r="AA4205" s="241" t="n"/>
      <c r="AB4205" s="273" t="n"/>
      <c r="AC4205" s="228" t="n"/>
    </row>
    <row r="4206" ht="15" customHeight="1" s="283">
      <c r="A4206" s="109" t="n"/>
      <c r="B4206" s="222" t="n"/>
      <c r="C4206" s="244" t="n"/>
      <c r="D4206" s="244" t="n"/>
      <c r="E4206" s="244" t="n"/>
      <c r="F4206" s="244" t="n"/>
      <c r="G4206" s="244" t="n"/>
      <c r="H4206" s="244" t="n"/>
      <c r="I4206" s="237" t="n"/>
      <c r="J4206" s="204" t="n"/>
      <c r="K4206" s="244" t="n"/>
      <c r="L4206" s="318" t="n"/>
      <c r="M4206" s="244" t="n"/>
      <c r="N4206" s="244" t="n"/>
      <c r="O4206" s="244" t="n"/>
      <c r="P4206" s="244" t="n"/>
      <c r="Q4206" s="244" t="n"/>
      <c r="R4206" s="244" t="n"/>
      <c r="S4206" s="223" t="n"/>
      <c r="T4206" s="244" t="n"/>
      <c r="U4206" s="246" t="n"/>
      <c r="V4206" s="244" t="n"/>
      <c r="W4206" s="244" t="n"/>
      <c r="X4206" s="244" t="n"/>
      <c r="Y4206" s="246" t="n"/>
      <c r="Z4206" s="262" t="n"/>
      <c r="AA4206" s="241" t="n"/>
      <c r="AB4206" s="273" t="n"/>
      <c r="AC4206" s="228" t="n"/>
    </row>
    <row r="4207" ht="15" customHeight="1" s="283">
      <c r="A4207" s="109" t="n"/>
      <c r="B4207" s="222" t="n"/>
      <c r="C4207" s="244" t="n"/>
      <c r="D4207" s="244" t="n"/>
      <c r="E4207" s="244" t="n"/>
      <c r="F4207" s="244" t="n"/>
      <c r="G4207" s="244" t="n"/>
      <c r="H4207" s="244" t="n"/>
      <c r="I4207" s="237" t="n"/>
      <c r="J4207" s="204" t="n"/>
      <c r="K4207" s="244" t="n"/>
      <c r="L4207" s="318" t="n"/>
      <c r="M4207" s="244" t="n"/>
      <c r="N4207" s="244" t="n"/>
      <c r="O4207" s="244" t="n"/>
      <c r="P4207" s="244" t="n"/>
      <c r="Q4207" s="244" t="n"/>
      <c r="R4207" s="244" t="n"/>
      <c r="S4207" s="223" t="n"/>
      <c r="T4207" s="244" t="n"/>
      <c r="U4207" s="246" t="n"/>
      <c r="V4207" s="244" t="n"/>
      <c r="W4207" s="244" t="n"/>
      <c r="X4207" s="244" t="n"/>
      <c r="Y4207" s="246" t="n"/>
      <c r="Z4207" s="262" t="n"/>
      <c r="AA4207" s="241" t="n"/>
      <c r="AB4207" s="273" t="n"/>
      <c r="AC4207" s="228" t="n"/>
    </row>
    <row r="4208" ht="15" customHeight="1" s="283">
      <c r="A4208" s="109" t="n"/>
      <c r="B4208" s="222" t="n"/>
      <c r="C4208" s="244" t="n"/>
      <c r="D4208" s="244" t="n"/>
      <c r="E4208" s="244" t="n"/>
      <c r="F4208" s="244" t="n"/>
      <c r="G4208" s="244" t="n"/>
      <c r="H4208" s="244" t="n"/>
      <c r="I4208" s="237" t="n"/>
      <c r="J4208" s="204" t="n"/>
      <c r="K4208" s="244" t="n"/>
      <c r="L4208" s="318" t="n"/>
      <c r="M4208" s="244" t="n"/>
      <c r="N4208" s="244" t="n"/>
      <c r="O4208" s="244" t="n"/>
      <c r="P4208" s="244" t="n"/>
      <c r="Q4208" s="244" t="n"/>
      <c r="R4208" s="244" t="n"/>
      <c r="S4208" s="223" t="n"/>
      <c r="T4208" s="244" t="n"/>
      <c r="U4208" s="246" t="n"/>
      <c r="V4208" s="244" t="n"/>
      <c r="W4208" s="244" t="n"/>
      <c r="X4208" s="244" t="n"/>
      <c r="Y4208" s="246" t="n"/>
      <c r="Z4208" s="262" t="n"/>
      <c r="AA4208" s="241" t="n"/>
      <c r="AB4208" s="273" t="n"/>
      <c r="AC4208" s="228" t="n"/>
    </row>
    <row r="4209" ht="15" customHeight="1" s="283">
      <c r="A4209" s="109" t="n"/>
      <c r="B4209" s="222" t="n"/>
      <c r="C4209" s="244" t="n"/>
      <c r="D4209" s="244" t="n"/>
      <c r="E4209" s="244" t="n"/>
      <c r="F4209" s="244" t="n"/>
      <c r="G4209" s="244" t="n"/>
      <c r="H4209" s="244" t="n"/>
      <c r="I4209" s="237" t="n"/>
      <c r="J4209" s="204" t="n"/>
      <c r="K4209" s="244" t="n"/>
      <c r="L4209" s="318" t="n"/>
      <c r="M4209" s="244" t="n"/>
      <c r="N4209" s="244" t="n"/>
      <c r="O4209" s="244" t="n"/>
      <c r="P4209" s="244" t="n"/>
      <c r="Q4209" s="244" t="n"/>
      <c r="R4209" s="244" t="n"/>
      <c r="S4209" s="223" t="n"/>
      <c r="T4209" s="244" t="n"/>
      <c r="U4209" s="246" t="n"/>
      <c r="V4209" s="244" t="n"/>
      <c r="W4209" s="244" t="n"/>
      <c r="X4209" s="244" t="n"/>
      <c r="Y4209" s="246" t="n"/>
      <c r="Z4209" s="262" t="n"/>
      <c r="AA4209" s="241" t="n"/>
      <c r="AB4209" s="273" t="n"/>
      <c r="AC4209" s="228" t="n"/>
    </row>
    <row r="4210" ht="15" customHeight="1" s="283">
      <c r="A4210" s="109" t="n"/>
      <c r="B4210" s="222" t="n"/>
      <c r="C4210" s="244" t="n"/>
      <c r="D4210" s="244" t="n"/>
      <c r="E4210" s="244" t="n"/>
      <c r="F4210" s="244" t="n"/>
      <c r="G4210" s="244" t="n"/>
      <c r="H4210" s="244" t="n"/>
      <c r="I4210" s="237" t="n"/>
      <c r="J4210" s="204" t="n"/>
      <c r="K4210" s="244" t="n"/>
      <c r="L4210" s="318" t="n"/>
      <c r="M4210" s="244" t="n"/>
      <c r="N4210" s="244" t="n"/>
      <c r="O4210" s="244" t="n"/>
      <c r="P4210" s="244" t="n"/>
      <c r="Q4210" s="244" t="n"/>
      <c r="R4210" s="244" t="n"/>
      <c r="S4210" s="223" t="n"/>
      <c r="T4210" s="244" t="n"/>
      <c r="U4210" s="246" t="n"/>
      <c r="V4210" s="244" t="n"/>
      <c r="W4210" s="244" t="n"/>
      <c r="X4210" s="244" t="n"/>
      <c r="Y4210" s="246" t="n"/>
      <c r="Z4210" s="262" t="n"/>
      <c r="AA4210" s="241" t="n"/>
      <c r="AB4210" s="273" t="n"/>
      <c r="AC4210" s="228" t="n"/>
    </row>
    <row r="4211" ht="15" customHeight="1" s="283">
      <c r="A4211" s="109" t="n"/>
      <c r="B4211" s="222" t="n"/>
      <c r="C4211" s="244" t="n"/>
      <c r="D4211" s="244" t="n"/>
      <c r="E4211" s="244" t="n"/>
      <c r="F4211" s="244" t="n"/>
      <c r="G4211" s="244" t="n"/>
      <c r="H4211" s="244" t="n"/>
      <c r="I4211" s="237" t="n"/>
      <c r="J4211" s="204" t="n"/>
      <c r="K4211" s="244" t="n"/>
      <c r="L4211" s="318" t="n"/>
      <c r="M4211" s="244" t="n"/>
      <c r="N4211" s="244" t="n"/>
      <c r="O4211" s="244" t="n"/>
      <c r="P4211" s="244" t="n"/>
      <c r="Q4211" s="244" t="n"/>
      <c r="R4211" s="244" t="n"/>
      <c r="S4211" s="223" t="n"/>
      <c r="T4211" s="244" t="n"/>
      <c r="U4211" s="246" t="n"/>
      <c r="V4211" s="244" t="n"/>
      <c r="W4211" s="244" t="n"/>
      <c r="X4211" s="244" t="n"/>
      <c r="Y4211" s="246" t="n"/>
      <c r="Z4211" s="262" t="n"/>
      <c r="AA4211" s="241" t="n"/>
      <c r="AB4211" s="273" t="n"/>
      <c r="AC4211" s="228" t="n"/>
    </row>
    <row r="4212" ht="15" customHeight="1" s="283">
      <c r="A4212" s="109" t="n"/>
      <c r="B4212" s="222" t="n"/>
      <c r="C4212" s="244" t="n"/>
      <c r="D4212" s="244" t="n"/>
      <c r="E4212" s="244" t="n"/>
      <c r="F4212" s="244" t="n"/>
      <c r="G4212" s="244" t="n"/>
      <c r="H4212" s="244" t="n"/>
      <c r="I4212" s="237" t="n"/>
      <c r="J4212" s="204" t="n"/>
      <c r="K4212" s="244" t="n"/>
      <c r="L4212" s="318" t="n"/>
      <c r="M4212" s="244" t="n"/>
      <c r="N4212" s="244" t="n"/>
      <c r="O4212" s="244" t="n"/>
      <c r="P4212" s="244" t="n"/>
      <c r="Q4212" s="244" t="n"/>
      <c r="R4212" s="244" t="n"/>
      <c r="S4212" s="223" t="n"/>
      <c r="T4212" s="244" t="n"/>
      <c r="U4212" s="246" t="n"/>
      <c r="V4212" s="244" t="n"/>
      <c r="W4212" s="244" t="n"/>
      <c r="X4212" s="244" t="n"/>
      <c r="Y4212" s="246" t="n"/>
      <c r="Z4212" s="262" t="n"/>
      <c r="AA4212" s="241" t="n"/>
      <c r="AB4212" s="273" t="n"/>
      <c r="AC4212" s="228" t="n"/>
    </row>
    <row r="4213" ht="15" customHeight="1" s="283">
      <c r="A4213" s="109" t="n"/>
      <c r="B4213" s="222" t="n"/>
      <c r="C4213" s="244" t="n"/>
      <c r="D4213" s="244" t="n"/>
      <c r="E4213" s="244" t="n"/>
      <c r="F4213" s="244" t="n"/>
      <c r="G4213" s="244" t="n"/>
      <c r="H4213" s="244" t="n"/>
      <c r="I4213" s="237" t="n"/>
      <c r="J4213" s="204" t="n"/>
      <c r="K4213" s="244" t="n"/>
      <c r="L4213" s="318" t="n"/>
      <c r="M4213" s="244" t="n"/>
      <c r="N4213" s="244" t="n"/>
      <c r="O4213" s="244" t="n"/>
      <c r="P4213" s="244" t="n"/>
      <c r="Q4213" s="244" t="n"/>
      <c r="R4213" s="244" t="n"/>
      <c r="S4213" s="223" t="n"/>
      <c r="T4213" s="244" t="n"/>
      <c r="U4213" s="246" t="n"/>
      <c r="V4213" s="244" t="n"/>
      <c r="W4213" s="244" t="n"/>
      <c r="X4213" s="244" t="n"/>
      <c r="Y4213" s="246" t="n"/>
      <c r="Z4213" s="262" t="n"/>
      <c r="AA4213" s="241" t="n"/>
      <c r="AB4213" s="273" t="n"/>
      <c r="AC4213" s="228" t="n"/>
    </row>
    <row r="4214" ht="15" customHeight="1" s="283">
      <c r="A4214" s="109" t="n"/>
      <c r="B4214" s="222" t="n"/>
      <c r="C4214" s="244" t="n"/>
      <c r="D4214" s="244" t="n"/>
      <c r="E4214" s="244" t="n"/>
      <c r="F4214" s="244" t="n"/>
      <c r="G4214" s="244" t="n"/>
      <c r="H4214" s="244" t="n"/>
      <c r="I4214" s="237" t="n"/>
      <c r="J4214" s="204" t="n"/>
      <c r="K4214" s="244" t="n"/>
      <c r="L4214" s="318" t="n"/>
      <c r="M4214" s="244" t="n"/>
      <c r="N4214" s="244" t="n"/>
      <c r="O4214" s="244" t="n"/>
      <c r="P4214" s="244" t="n"/>
      <c r="Q4214" s="244" t="n"/>
      <c r="R4214" s="244" t="n"/>
      <c r="S4214" s="223" t="n"/>
      <c r="T4214" s="244" t="n"/>
      <c r="U4214" s="246" t="n"/>
      <c r="V4214" s="244" t="n"/>
      <c r="W4214" s="244" t="n"/>
      <c r="X4214" s="244" t="n"/>
      <c r="Y4214" s="246" t="n"/>
      <c r="Z4214" s="262" t="n"/>
      <c r="AA4214" s="241" t="n"/>
      <c r="AB4214" s="273" t="n"/>
      <c r="AC4214" s="228" t="n"/>
    </row>
    <row r="4215" ht="15" customHeight="1" s="283">
      <c r="A4215" s="109" t="n"/>
      <c r="B4215" s="222" t="n"/>
      <c r="C4215" s="244" t="n"/>
      <c r="D4215" s="244" t="n"/>
      <c r="E4215" s="244" t="n"/>
      <c r="F4215" s="244" t="n"/>
      <c r="G4215" s="244" t="n"/>
      <c r="H4215" s="244" t="n"/>
      <c r="I4215" s="237" t="n"/>
      <c r="J4215" s="204" t="n"/>
      <c r="K4215" s="244" t="n"/>
      <c r="L4215" s="318" t="n"/>
      <c r="M4215" s="244" t="n"/>
      <c r="N4215" s="244" t="n"/>
      <c r="O4215" s="244" t="n"/>
      <c r="P4215" s="244" t="n"/>
      <c r="Q4215" s="244" t="n"/>
      <c r="R4215" s="244" t="n"/>
      <c r="S4215" s="223" t="n"/>
      <c r="T4215" s="244" t="n"/>
      <c r="U4215" s="246" t="n"/>
      <c r="V4215" s="244" t="n"/>
      <c r="W4215" s="244" t="n"/>
      <c r="X4215" s="244" t="n"/>
      <c r="Y4215" s="246" t="n"/>
      <c r="Z4215" s="262" t="n"/>
      <c r="AA4215" s="241" t="n"/>
      <c r="AB4215" s="273" t="n"/>
      <c r="AC4215" s="228" t="n"/>
    </row>
    <row r="4216" ht="15" customHeight="1" s="283">
      <c r="A4216" s="109" t="n"/>
      <c r="B4216" s="222" t="n"/>
      <c r="C4216" s="244" t="n"/>
      <c r="D4216" s="244" t="n"/>
      <c r="E4216" s="244" t="n"/>
      <c r="F4216" s="244" t="n"/>
      <c r="G4216" s="244" t="n"/>
      <c r="H4216" s="244" t="n"/>
      <c r="I4216" s="237" t="n"/>
      <c r="J4216" s="204" t="n"/>
      <c r="K4216" s="244" t="n"/>
      <c r="L4216" s="318" t="n"/>
      <c r="M4216" s="244" t="n"/>
      <c r="N4216" s="244" t="n"/>
      <c r="O4216" s="244" t="n"/>
      <c r="P4216" s="244" t="n"/>
      <c r="Q4216" s="244" t="n"/>
      <c r="R4216" s="244" t="n"/>
      <c r="S4216" s="223" t="n"/>
      <c r="T4216" s="244" t="n"/>
      <c r="U4216" s="246" t="n"/>
      <c r="V4216" s="244" t="n"/>
      <c r="W4216" s="244" t="n"/>
      <c r="X4216" s="244" t="n"/>
      <c r="Y4216" s="246" t="n"/>
      <c r="Z4216" s="262" t="n"/>
      <c r="AA4216" s="241" t="n"/>
      <c r="AB4216" s="273" t="n"/>
      <c r="AC4216" s="228" t="n"/>
    </row>
    <row r="4217" ht="15" customHeight="1" s="283">
      <c r="A4217" s="109" t="n"/>
      <c r="B4217" s="222" t="n"/>
      <c r="C4217" s="244" t="n"/>
      <c r="D4217" s="244" t="n"/>
      <c r="E4217" s="244" t="n"/>
      <c r="F4217" s="244" t="n"/>
      <c r="G4217" s="244" t="n"/>
      <c r="H4217" s="244" t="n"/>
      <c r="I4217" s="237" t="n"/>
      <c r="J4217" s="204" t="n"/>
      <c r="K4217" s="244" t="n"/>
      <c r="L4217" s="318" t="n"/>
      <c r="M4217" s="244" t="n"/>
      <c r="N4217" s="244" t="n"/>
      <c r="O4217" s="244" t="n"/>
      <c r="P4217" s="244" t="n"/>
      <c r="Q4217" s="244" t="n"/>
      <c r="R4217" s="244" t="n"/>
      <c r="S4217" s="223" t="n"/>
      <c r="T4217" s="244" t="n"/>
      <c r="U4217" s="246" t="n"/>
      <c r="V4217" s="244" t="n"/>
      <c r="W4217" s="244" t="n"/>
      <c r="X4217" s="244" t="n"/>
      <c r="Y4217" s="246" t="n"/>
      <c r="Z4217" s="262" t="n"/>
      <c r="AA4217" s="241" t="n"/>
      <c r="AB4217" s="273" t="n"/>
      <c r="AC4217" s="228" t="n"/>
    </row>
    <row r="4218" ht="15" customHeight="1" s="283">
      <c r="A4218" s="109" t="n"/>
      <c r="B4218" s="222" t="n"/>
      <c r="C4218" s="244" t="n"/>
      <c r="D4218" s="244" t="n"/>
      <c r="E4218" s="244" t="n"/>
      <c r="F4218" s="244" t="n"/>
      <c r="G4218" s="244" t="n"/>
      <c r="H4218" s="244" t="n"/>
      <c r="I4218" s="237" t="n"/>
      <c r="J4218" s="204" t="n"/>
      <c r="K4218" s="244" t="n"/>
      <c r="L4218" s="318" t="n"/>
      <c r="M4218" s="244" t="n"/>
      <c r="N4218" s="244" t="n"/>
      <c r="O4218" s="244" t="n"/>
      <c r="P4218" s="244" t="n"/>
      <c r="Q4218" s="244" t="n"/>
      <c r="R4218" s="244" t="n"/>
      <c r="S4218" s="223" t="n"/>
      <c r="T4218" s="244" t="n"/>
      <c r="U4218" s="246" t="n"/>
      <c r="V4218" s="244" t="n"/>
      <c r="W4218" s="244" t="n"/>
      <c r="X4218" s="244" t="n"/>
      <c r="Y4218" s="246" t="n"/>
      <c r="Z4218" s="262" t="n"/>
      <c r="AA4218" s="241" t="n"/>
      <c r="AB4218" s="273" t="n"/>
      <c r="AC4218" s="228" t="n"/>
    </row>
    <row r="4219" ht="15" customHeight="1" s="283">
      <c r="A4219" s="109" t="n"/>
      <c r="B4219" s="222" t="n"/>
      <c r="C4219" s="244" t="n"/>
      <c r="D4219" s="244" t="n"/>
      <c r="E4219" s="244" t="n"/>
      <c r="F4219" s="244" t="n"/>
      <c r="G4219" s="244" t="n"/>
      <c r="H4219" s="244" t="n"/>
      <c r="I4219" s="237" t="n"/>
      <c r="J4219" s="204" t="n"/>
      <c r="K4219" s="244" t="n"/>
      <c r="L4219" s="318" t="n"/>
      <c r="M4219" s="244" t="n"/>
      <c r="N4219" s="244" t="n"/>
      <c r="O4219" s="244" t="n"/>
      <c r="P4219" s="244" t="n"/>
      <c r="Q4219" s="244" t="n"/>
      <c r="R4219" s="244" t="n"/>
      <c r="S4219" s="223" t="n"/>
      <c r="T4219" s="244" t="n"/>
      <c r="U4219" s="246" t="n"/>
      <c r="V4219" s="244" t="n"/>
      <c r="W4219" s="244" t="n"/>
      <c r="X4219" s="244" t="n"/>
      <c r="Y4219" s="246" t="n"/>
      <c r="Z4219" s="262" t="n"/>
      <c r="AA4219" s="241" t="n"/>
      <c r="AB4219" s="273" t="n"/>
      <c r="AC4219" s="228" t="n"/>
    </row>
    <row r="4220" ht="15" customHeight="1" s="283">
      <c r="A4220" s="109" t="n"/>
      <c r="B4220" s="222" t="n"/>
      <c r="C4220" s="244" t="n"/>
      <c r="D4220" s="244" t="n"/>
      <c r="E4220" s="244" t="n"/>
      <c r="F4220" s="244" t="n"/>
      <c r="G4220" s="244" t="n"/>
      <c r="H4220" s="244" t="n"/>
      <c r="I4220" s="237" t="n"/>
      <c r="J4220" s="204" t="n"/>
      <c r="K4220" s="244" t="n"/>
      <c r="L4220" s="318" t="n"/>
      <c r="M4220" s="244" t="n"/>
      <c r="N4220" s="244" t="n"/>
      <c r="O4220" s="244" t="n"/>
      <c r="P4220" s="244" t="n"/>
      <c r="Q4220" s="244" t="n"/>
      <c r="R4220" s="244" t="n"/>
      <c r="S4220" s="223" t="n"/>
      <c r="T4220" s="244" t="n"/>
      <c r="U4220" s="246" t="n"/>
      <c r="V4220" s="244" t="n"/>
      <c r="W4220" s="244" t="n"/>
      <c r="X4220" s="244" t="n"/>
      <c r="Y4220" s="246" t="n"/>
      <c r="Z4220" s="262" t="n"/>
      <c r="AA4220" s="241" t="n"/>
      <c r="AB4220" s="273" t="n"/>
      <c r="AC4220" s="228" t="n"/>
    </row>
    <row r="4221" ht="15" customHeight="1" s="283">
      <c r="A4221" s="109" t="n"/>
      <c r="B4221" s="222" t="n"/>
      <c r="C4221" s="244" t="n"/>
      <c r="D4221" s="244" t="n"/>
      <c r="E4221" s="244" t="n"/>
      <c r="F4221" s="244" t="n"/>
      <c r="G4221" s="244" t="n"/>
      <c r="H4221" s="244" t="n"/>
      <c r="I4221" s="237" t="n"/>
      <c r="J4221" s="204" t="n"/>
      <c r="K4221" s="244" t="n"/>
      <c r="L4221" s="318" t="n"/>
      <c r="M4221" s="244" t="n"/>
      <c r="N4221" s="244" t="n"/>
      <c r="O4221" s="244" t="n"/>
      <c r="P4221" s="244" t="n"/>
      <c r="Q4221" s="244" t="n"/>
      <c r="R4221" s="244" t="n"/>
      <c r="S4221" s="223" t="n"/>
      <c r="T4221" s="244" t="n"/>
      <c r="U4221" s="246" t="n"/>
      <c r="V4221" s="244" t="n"/>
      <c r="W4221" s="244" t="n"/>
      <c r="X4221" s="244" t="n"/>
      <c r="Y4221" s="246" t="n"/>
      <c r="Z4221" s="262" t="n"/>
      <c r="AA4221" s="241" t="n"/>
      <c r="AB4221" s="273" t="n"/>
      <c r="AC4221" s="228" t="n"/>
    </row>
    <row r="4222" ht="15" customHeight="1" s="283">
      <c r="A4222" s="109" t="n"/>
      <c r="B4222" s="222" t="n"/>
      <c r="C4222" s="244" t="n"/>
      <c r="D4222" s="244" t="n"/>
      <c r="E4222" s="244" t="n"/>
      <c r="F4222" s="244" t="n"/>
      <c r="G4222" s="244" t="n"/>
      <c r="H4222" s="244" t="n"/>
      <c r="I4222" s="237" t="n"/>
      <c r="J4222" s="204" t="n"/>
      <c r="K4222" s="244" t="n"/>
      <c r="L4222" s="318" t="n"/>
      <c r="M4222" s="244" t="n"/>
      <c r="N4222" s="244" t="n"/>
      <c r="O4222" s="244" t="n"/>
      <c r="P4222" s="244" t="n"/>
      <c r="Q4222" s="244" t="n"/>
      <c r="R4222" s="244" t="n"/>
      <c r="S4222" s="223" t="n"/>
      <c r="T4222" s="244" t="n"/>
      <c r="U4222" s="246" t="n"/>
      <c r="V4222" s="244" t="n"/>
      <c r="W4222" s="244" t="n"/>
      <c r="X4222" s="244" t="n"/>
      <c r="Y4222" s="246" t="n"/>
      <c r="Z4222" s="262" t="n"/>
      <c r="AA4222" s="241" t="n"/>
      <c r="AB4222" s="273" t="n"/>
      <c r="AC4222" s="228" t="n"/>
    </row>
    <row r="4223" ht="15" customHeight="1" s="283">
      <c r="A4223" s="109" t="n"/>
      <c r="B4223" s="222" t="n"/>
      <c r="C4223" s="244" t="n"/>
      <c r="D4223" s="244" t="n"/>
      <c r="E4223" s="244" t="n"/>
      <c r="F4223" s="244" t="n"/>
      <c r="G4223" s="244" t="n"/>
      <c r="H4223" s="244" t="n"/>
      <c r="I4223" s="237" t="n"/>
      <c r="J4223" s="204" t="n"/>
      <c r="K4223" s="244" t="n"/>
      <c r="L4223" s="318" t="n"/>
      <c r="M4223" s="244" t="n"/>
      <c r="N4223" s="244" t="n"/>
      <c r="O4223" s="244" t="n"/>
      <c r="P4223" s="244" t="n"/>
      <c r="Q4223" s="244" t="n"/>
      <c r="R4223" s="244" t="n"/>
      <c r="S4223" s="223" t="n"/>
      <c r="T4223" s="244" t="n"/>
      <c r="U4223" s="246" t="n"/>
      <c r="V4223" s="244" t="n"/>
      <c r="W4223" s="244" t="n"/>
      <c r="X4223" s="244" t="n"/>
      <c r="Y4223" s="246" t="n"/>
      <c r="Z4223" s="262" t="n"/>
      <c r="AA4223" s="241" t="n"/>
      <c r="AB4223" s="273" t="n"/>
      <c r="AC4223" s="228" t="n"/>
    </row>
    <row r="4224" ht="15" customHeight="1" s="283">
      <c r="A4224" s="109" t="n"/>
      <c r="B4224" s="222" t="n"/>
      <c r="C4224" s="244" t="n"/>
      <c r="D4224" s="244" t="n"/>
      <c r="E4224" s="244" t="n"/>
      <c r="F4224" s="244" t="n"/>
      <c r="G4224" s="244" t="n"/>
      <c r="H4224" s="244" t="n"/>
      <c r="I4224" s="237" t="n"/>
      <c r="J4224" s="204" t="n"/>
      <c r="K4224" s="244" t="n"/>
      <c r="L4224" s="318" t="n"/>
      <c r="M4224" s="244" t="n"/>
      <c r="N4224" s="244" t="n"/>
      <c r="O4224" s="244" t="n"/>
      <c r="P4224" s="244" t="n"/>
      <c r="Q4224" s="244" t="n"/>
      <c r="R4224" s="244" t="n"/>
      <c r="S4224" s="223" t="n"/>
      <c r="T4224" s="244" t="n"/>
      <c r="U4224" s="246" t="n"/>
      <c r="V4224" s="244" t="n"/>
      <c r="W4224" s="244" t="n"/>
      <c r="X4224" s="244" t="n"/>
      <c r="Y4224" s="246" t="n"/>
      <c r="Z4224" s="262" t="n"/>
      <c r="AA4224" s="241" t="n"/>
      <c r="AB4224" s="273" t="n"/>
      <c r="AC4224" s="228" t="n"/>
    </row>
    <row r="4225" ht="15" customHeight="1" s="283">
      <c r="A4225" s="109" t="n"/>
      <c r="B4225" s="222" t="n"/>
      <c r="C4225" s="244" t="n"/>
      <c r="D4225" s="244" t="n"/>
      <c r="E4225" s="244" t="n"/>
      <c r="F4225" s="244" t="n"/>
      <c r="G4225" s="244" t="n"/>
      <c r="H4225" s="244" t="n"/>
      <c r="I4225" s="237" t="n"/>
      <c r="J4225" s="204" t="n"/>
      <c r="K4225" s="244" t="n"/>
      <c r="L4225" s="318" t="n"/>
      <c r="M4225" s="244" t="n"/>
      <c r="N4225" s="244" t="n"/>
      <c r="O4225" s="244" t="n"/>
      <c r="P4225" s="244" t="n"/>
      <c r="Q4225" s="244" t="n"/>
      <c r="R4225" s="244" t="n"/>
      <c r="S4225" s="223" t="n"/>
      <c r="T4225" s="244" t="n"/>
      <c r="U4225" s="246" t="n"/>
      <c r="V4225" s="244" t="n"/>
      <c r="W4225" s="244" t="n"/>
      <c r="X4225" s="244" t="n"/>
      <c r="Y4225" s="246" t="n"/>
      <c r="Z4225" s="262" t="n"/>
      <c r="AA4225" s="241" t="n"/>
      <c r="AB4225" s="273" t="n"/>
      <c r="AC4225" s="228" t="n"/>
    </row>
    <row r="4226" ht="15" customHeight="1" s="283">
      <c r="A4226" s="109" t="n"/>
      <c r="B4226" s="222" t="n"/>
      <c r="C4226" s="244" t="n"/>
      <c r="D4226" s="244" t="n"/>
      <c r="E4226" s="244" t="n"/>
      <c r="F4226" s="244" t="n"/>
      <c r="G4226" s="244" t="n"/>
      <c r="H4226" s="244" t="n"/>
      <c r="I4226" s="237" t="n"/>
      <c r="J4226" s="204" t="n"/>
      <c r="K4226" s="244" t="n"/>
      <c r="L4226" s="318" t="n"/>
      <c r="M4226" s="244" t="n"/>
      <c r="N4226" s="244" t="n"/>
      <c r="O4226" s="244" t="n"/>
      <c r="P4226" s="244" t="n"/>
      <c r="Q4226" s="244" t="n"/>
      <c r="R4226" s="244" t="n"/>
      <c r="S4226" s="223" t="n"/>
      <c r="T4226" s="244" t="n"/>
      <c r="U4226" s="246" t="n"/>
      <c r="V4226" s="244" t="n"/>
      <c r="W4226" s="244" t="n"/>
      <c r="X4226" s="244" t="n"/>
      <c r="Y4226" s="246" t="n"/>
      <c r="Z4226" s="262" t="n"/>
      <c r="AA4226" s="241" t="n"/>
      <c r="AB4226" s="273" t="n"/>
      <c r="AC4226" s="228" t="n"/>
    </row>
    <row r="4227" ht="15" customHeight="1" s="283">
      <c r="A4227" s="109" t="n"/>
      <c r="B4227" s="222" t="n"/>
      <c r="C4227" s="244" t="n"/>
      <c r="D4227" s="244" t="n"/>
      <c r="E4227" s="244" t="n"/>
      <c r="F4227" s="244" t="n"/>
      <c r="G4227" s="244" t="n"/>
      <c r="H4227" s="244" t="n"/>
      <c r="I4227" s="237" t="n"/>
      <c r="J4227" s="204" t="n"/>
      <c r="K4227" s="244" t="n"/>
      <c r="L4227" s="318" t="n"/>
      <c r="M4227" s="244" t="n"/>
      <c r="N4227" s="244" t="n"/>
      <c r="O4227" s="244" t="n"/>
      <c r="P4227" s="244" t="n"/>
      <c r="Q4227" s="244" t="n"/>
      <c r="R4227" s="244" t="n"/>
      <c r="S4227" s="223" t="n"/>
      <c r="T4227" s="244" t="n"/>
      <c r="U4227" s="246" t="n"/>
      <c r="V4227" s="244" t="n"/>
      <c r="W4227" s="244" t="n"/>
      <c r="X4227" s="244" t="n"/>
      <c r="Y4227" s="246" t="n"/>
      <c r="Z4227" s="262" t="n"/>
      <c r="AA4227" s="241" t="n"/>
      <c r="AB4227" s="273" t="n"/>
      <c r="AC4227" s="228" t="n"/>
    </row>
    <row r="4228" ht="15" customHeight="1" s="283">
      <c r="A4228" s="109" t="n"/>
      <c r="B4228" s="222" t="n"/>
      <c r="C4228" s="244" t="n"/>
      <c r="D4228" s="244" t="n"/>
      <c r="E4228" s="244" t="n"/>
      <c r="F4228" s="244" t="n"/>
      <c r="G4228" s="244" t="n"/>
      <c r="H4228" s="244" t="n"/>
      <c r="I4228" s="237" t="n"/>
      <c r="J4228" s="204" t="n"/>
      <c r="K4228" s="244" t="n"/>
      <c r="L4228" s="318" t="n"/>
      <c r="M4228" s="244" t="n"/>
      <c r="N4228" s="244" t="n"/>
      <c r="O4228" s="244" t="n"/>
      <c r="P4228" s="244" t="n"/>
      <c r="Q4228" s="244" t="n"/>
      <c r="R4228" s="244" t="n"/>
      <c r="S4228" s="223" t="n"/>
      <c r="T4228" s="244" t="n"/>
      <c r="U4228" s="246" t="n"/>
      <c r="V4228" s="244" t="n"/>
      <c r="W4228" s="244" t="n"/>
      <c r="X4228" s="244" t="n"/>
      <c r="Y4228" s="246" t="n"/>
      <c r="Z4228" s="262" t="n"/>
      <c r="AA4228" s="241" t="n"/>
      <c r="AB4228" s="273" t="n"/>
      <c r="AC4228" s="228" t="n"/>
    </row>
    <row r="4229" ht="15" customHeight="1" s="283">
      <c r="A4229" s="109" t="n"/>
      <c r="B4229" s="222" t="n"/>
      <c r="C4229" s="244" t="n"/>
      <c r="D4229" s="244" t="n"/>
      <c r="E4229" s="244" t="n"/>
      <c r="F4229" s="244" t="n"/>
      <c r="G4229" s="244" t="n"/>
      <c r="H4229" s="244" t="n"/>
      <c r="I4229" s="237" t="n"/>
      <c r="J4229" s="204" t="n"/>
      <c r="K4229" s="244" t="n"/>
      <c r="L4229" s="318" t="n"/>
      <c r="M4229" s="244" t="n"/>
      <c r="N4229" s="244" t="n"/>
      <c r="O4229" s="244" t="n"/>
      <c r="P4229" s="244" t="n"/>
      <c r="Q4229" s="244" t="n"/>
      <c r="R4229" s="244" t="n"/>
      <c r="S4229" s="223" t="n"/>
      <c r="T4229" s="244" t="n"/>
      <c r="U4229" s="246" t="n"/>
      <c r="V4229" s="244" t="n"/>
      <c r="W4229" s="244" t="n"/>
      <c r="X4229" s="244" t="n"/>
      <c r="Y4229" s="246" t="n"/>
      <c r="Z4229" s="262" t="n"/>
      <c r="AA4229" s="241" t="n"/>
      <c r="AB4229" s="273" t="n"/>
      <c r="AC4229" s="228" t="n"/>
    </row>
    <row r="4230" ht="15" customHeight="1" s="283">
      <c r="A4230" s="109" t="n"/>
      <c r="B4230" s="222" t="n"/>
      <c r="C4230" s="244" t="n"/>
      <c r="D4230" s="244" t="n"/>
      <c r="E4230" s="244" t="n"/>
      <c r="F4230" s="244" t="n"/>
      <c r="G4230" s="244" t="n"/>
      <c r="H4230" s="244" t="n"/>
      <c r="I4230" s="237" t="n"/>
      <c r="J4230" s="204" t="n"/>
      <c r="K4230" s="244" t="n"/>
      <c r="L4230" s="318" t="n"/>
      <c r="M4230" s="244" t="n"/>
      <c r="N4230" s="244" t="n"/>
      <c r="O4230" s="244" t="n"/>
      <c r="P4230" s="244" t="n"/>
      <c r="Q4230" s="244" t="n"/>
      <c r="R4230" s="244" t="n"/>
      <c r="S4230" s="223" t="n"/>
      <c r="T4230" s="244" t="n"/>
      <c r="U4230" s="246" t="n"/>
      <c r="V4230" s="244" t="n"/>
      <c r="W4230" s="244" t="n"/>
      <c r="X4230" s="244" t="n"/>
      <c r="Y4230" s="246" t="n"/>
      <c r="Z4230" s="262" t="n"/>
      <c r="AA4230" s="241" t="n"/>
      <c r="AB4230" s="273" t="n"/>
      <c r="AC4230" s="228" t="n"/>
    </row>
    <row r="4231" ht="15" customHeight="1" s="283">
      <c r="A4231" s="109" t="n"/>
      <c r="B4231" s="222" t="n"/>
      <c r="C4231" s="244" t="n"/>
      <c r="D4231" s="244" t="n"/>
      <c r="E4231" s="244" t="n"/>
      <c r="F4231" s="244" t="n"/>
      <c r="G4231" s="244" t="n"/>
      <c r="H4231" s="244" t="n"/>
      <c r="I4231" s="237" t="n"/>
      <c r="J4231" s="109" t="n"/>
      <c r="K4231" s="204" t="n"/>
      <c r="L4231" s="244" t="n"/>
      <c r="M4231" s="244" t="n"/>
      <c r="N4231" s="244" t="n"/>
      <c r="O4231" s="244" t="n"/>
      <c r="P4231" s="244" t="n"/>
      <c r="Q4231" s="244" t="n"/>
      <c r="R4231" s="244" t="n"/>
      <c r="S4231" s="223" t="n"/>
      <c r="T4231" s="244" t="n"/>
      <c r="U4231" s="246" t="n"/>
      <c r="V4231" s="244" t="n"/>
      <c r="W4231" s="244" t="n"/>
      <c r="X4231" s="244" t="n"/>
      <c r="Y4231" s="246" t="n"/>
      <c r="Z4231" s="262" t="n"/>
      <c r="AA4231" s="241" t="n"/>
      <c r="AB4231" s="273" t="n"/>
      <c r="AC4231" s="228" t="n"/>
    </row>
    <row r="4232" ht="15" customHeight="1" s="283">
      <c r="A4232" s="109" t="n"/>
      <c r="B4232" s="222" t="n"/>
      <c r="C4232" s="244" t="n"/>
      <c r="D4232" s="244" t="n"/>
      <c r="E4232" s="244" t="n"/>
      <c r="F4232" s="244" t="n"/>
      <c r="G4232" s="244" t="n"/>
      <c r="H4232" s="244" t="n"/>
      <c r="I4232" s="237" t="n"/>
      <c r="J4232" s="204" t="n"/>
      <c r="K4232" s="244" t="n"/>
      <c r="L4232" s="318" t="n"/>
      <c r="M4232" s="244" t="n"/>
      <c r="N4232" s="244" t="n"/>
      <c r="O4232" s="244" t="n"/>
      <c r="P4232" s="244" t="n"/>
      <c r="Q4232" s="244" t="n"/>
      <c r="R4232" s="244" t="n"/>
      <c r="S4232" s="223" t="n"/>
      <c r="T4232" s="244" t="n"/>
      <c r="U4232" s="246" t="n"/>
      <c r="V4232" s="244" t="n"/>
      <c r="W4232" s="244" t="n"/>
      <c r="X4232" s="244" t="n"/>
      <c r="Y4232" s="246" t="n"/>
      <c r="Z4232" s="262" t="n"/>
      <c r="AA4232" s="241" t="n"/>
      <c r="AB4232" s="273" t="n"/>
      <c r="AC4232" s="228" t="n"/>
    </row>
    <row r="4233" ht="15" customHeight="1" s="283">
      <c r="A4233" s="109" t="n"/>
      <c r="B4233" s="222" t="n"/>
      <c r="C4233" s="244" t="n"/>
      <c r="D4233" s="244" t="n"/>
      <c r="E4233" s="244" t="n"/>
      <c r="F4233" s="244" t="n"/>
      <c r="G4233" s="244" t="n"/>
      <c r="H4233" s="244" t="n"/>
      <c r="I4233" s="237" t="n"/>
      <c r="J4233" s="204" t="n"/>
      <c r="K4233" s="244" t="n"/>
      <c r="L4233" s="318" t="n"/>
      <c r="M4233" s="244" t="n"/>
      <c r="N4233" s="244" t="n"/>
      <c r="O4233" s="244" t="n"/>
      <c r="P4233" s="244" t="n"/>
      <c r="Q4233" s="244" t="n"/>
      <c r="R4233" s="244" t="n"/>
      <c r="S4233" s="223" t="n"/>
      <c r="T4233" s="244" t="n"/>
      <c r="U4233" s="246" t="n"/>
      <c r="V4233" s="244" t="n"/>
      <c r="W4233" s="244" t="n"/>
      <c r="X4233" s="244" t="n"/>
      <c r="Y4233" s="246" t="n"/>
      <c r="Z4233" s="262" t="n"/>
      <c r="AA4233" s="241" t="n"/>
      <c r="AB4233" s="273" t="n"/>
      <c r="AC4233" s="228" t="n"/>
    </row>
    <row r="4234" ht="15" customHeight="1" s="283">
      <c r="A4234" s="109" t="n"/>
      <c r="B4234" s="222" t="n"/>
      <c r="C4234" s="244" t="n"/>
      <c r="D4234" s="244" t="n"/>
      <c r="E4234" s="244" t="n"/>
      <c r="F4234" s="244" t="n"/>
      <c r="G4234" s="244" t="n"/>
      <c r="H4234" s="244" t="n"/>
      <c r="I4234" s="237" t="n"/>
      <c r="J4234" s="204" t="n"/>
      <c r="K4234" s="244" t="n"/>
      <c r="L4234" s="318" t="n"/>
      <c r="M4234" s="244" t="n"/>
      <c r="N4234" s="244" t="n"/>
      <c r="O4234" s="244" t="n"/>
      <c r="P4234" s="244" t="n"/>
      <c r="Q4234" s="244" t="n"/>
      <c r="R4234" s="244" t="n"/>
      <c r="S4234" s="223" t="n"/>
      <c r="T4234" s="244" t="n"/>
      <c r="U4234" s="246" t="n"/>
      <c r="V4234" s="244" t="n"/>
      <c r="W4234" s="244" t="n"/>
      <c r="X4234" s="244" t="n"/>
      <c r="Y4234" s="246" t="n"/>
      <c r="Z4234" s="262" t="n"/>
      <c r="AA4234" s="241" t="n"/>
      <c r="AB4234" s="273" t="n"/>
      <c r="AC4234" s="228" t="n"/>
    </row>
    <row r="4235" ht="15" customHeight="1" s="283">
      <c r="A4235" s="109" t="n"/>
      <c r="B4235" s="222" t="n"/>
      <c r="C4235" s="244" t="n"/>
      <c r="D4235" s="244" t="n"/>
      <c r="E4235" s="244" t="n"/>
      <c r="F4235" s="244" t="n"/>
      <c r="G4235" s="244" t="n"/>
      <c r="H4235" s="244" t="n"/>
      <c r="I4235" s="237" t="n"/>
      <c r="J4235" s="204" t="n"/>
      <c r="K4235" s="244" t="n"/>
      <c r="L4235" s="318" t="n"/>
      <c r="M4235" s="244" t="n"/>
      <c r="N4235" s="244" t="n"/>
      <c r="O4235" s="244" t="n"/>
      <c r="P4235" s="244" t="n"/>
      <c r="Q4235" s="244" t="n"/>
      <c r="R4235" s="244" t="n"/>
      <c r="S4235" s="223" t="n"/>
      <c r="T4235" s="244" t="n"/>
      <c r="U4235" s="246" t="n"/>
      <c r="V4235" s="244" t="n"/>
      <c r="W4235" s="244" t="n"/>
      <c r="X4235" s="244" t="n"/>
      <c r="Y4235" s="246" t="n"/>
      <c r="Z4235" s="262" t="n"/>
      <c r="AA4235" s="241" t="n"/>
      <c r="AB4235" s="273" t="n"/>
      <c r="AC4235" s="228" t="n"/>
    </row>
    <row r="4236" ht="15" customHeight="1" s="283">
      <c r="A4236" s="109" t="n"/>
      <c r="B4236" s="222" t="n"/>
      <c r="C4236" s="244" t="n"/>
      <c r="D4236" s="244" t="n"/>
      <c r="E4236" s="244" t="n"/>
      <c r="F4236" s="244" t="n"/>
      <c r="G4236" s="244" t="n"/>
      <c r="H4236" s="244" t="n"/>
      <c r="I4236" s="237" t="n"/>
      <c r="J4236" s="204" t="n"/>
      <c r="K4236" s="244" t="n"/>
      <c r="L4236" s="318" t="n"/>
      <c r="M4236" s="244" t="n"/>
      <c r="N4236" s="244" t="n"/>
      <c r="O4236" s="244" t="n"/>
      <c r="P4236" s="244" t="n"/>
      <c r="Q4236" s="244" t="n"/>
      <c r="R4236" s="244" t="n"/>
      <c r="S4236" s="223" t="n"/>
      <c r="T4236" s="244" t="n"/>
      <c r="U4236" s="246" t="n"/>
      <c r="V4236" s="244" t="n"/>
      <c r="W4236" s="244" t="n"/>
      <c r="X4236" s="244" t="n"/>
      <c r="Y4236" s="246" t="n"/>
      <c r="Z4236" s="262" t="n"/>
      <c r="AA4236" s="241" t="n"/>
      <c r="AB4236" s="273" t="n"/>
      <c r="AC4236" s="228" t="n"/>
    </row>
    <row r="4237" ht="15" customHeight="1" s="283">
      <c r="A4237" s="109" t="n"/>
      <c r="B4237" s="222" t="n"/>
      <c r="C4237" s="244" t="n"/>
      <c r="D4237" s="244" t="n"/>
      <c r="E4237" s="244" t="n"/>
      <c r="F4237" s="244" t="n"/>
      <c r="G4237" s="244" t="n"/>
      <c r="H4237" s="244" t="n"/>
      <c r="I4237" s="237" t="n"/>
      <c r="J4237" s="204" t="n"/>
      <c r="K4237" s="244" t="n"/>
      <c r="L4237" s="318" t="n"/>
      <c r="M4237" s="244" t="n"/>
      <c r="N4237" s="244" t="n"/>
      <c r="O4237" s="244" t="n"/>
      <c r="P4237" s="244" t="n"/>
      <c r="Q4237" s="244" t="n"/>
      <c r="R4237" s="244" t="n"/>
      <c r="S4237" s="223" t="n"/>
      <c r="T4237" s="244" t="n"/>
      <c r="U4237" s="246" t="n"/>
      <c r="V4237" s="244" t="n"/>
      <c r="W4237" s="244" t="n"/>
      <c r="X4237" s="244" t="n"/>
      <c r="Y4237" s="246" t="n"/>
      <c r="Z4237" s="262" t="n"/>
      <c r="AA4237" s="241" t="n"/>
      <c r="AB4237" s="273" t="n"/>
      <c r="AC4237" s="228" t="n"/>
    </row>
    <row r="4238" ht="15" customHeight="1" s="283">
      <c r="A4238" s="109" t="n"/>
      <c r="B4238" s="222" t="n"/>
      <c r="C4238" s="244" t="n"/>
      <c r="D4238" s="244" t="n"/>
      <c r="E4238" s="244" t="n"/>
      <c r="F4238" s="244" t="n"/>
      <c r="G4238" s="244" t="n"/>
      <c r="H4238" s="244" t="n"/>
      <c r="I4238" s="237" t="n"/>
      <c r="J4238" s="204" t="n"/>
      <c r="K4238" s="244" t="n"/>
      <c r="L4238" s="318" t="n"/>
      <c r="M4238" s="244" t="n"/>
      <c r="N4238" s="244" t="n"/>
      <c r="O4238" s="244" t="n"/>
      <c r="P4238" s="244" t="n"/>
      <c r="Q4238" s="244" t="n"/>
      <c r="R4238" s="244" t="n"/>
      <c r="S4238" s="223" t="n"/>
      <c r="T4238" s="244" t="n"/>
      <c r="U4238" s="246" t="n"/>
      <c r="V4238" s="244" t="n"/>
      <c r="W4238" s="244" t="n"/>
      <c r="X4238" s="244" t="n"/>
      <c r="Y4238" s="246" t="n"/>
      <c r="Z4238" s="262" t="n"/>
      <c r="AA4238" s="241" t="n"/>
      <c r="AB4238" s="273" t="n"/>
      <c r="AC4238" s="228" t="n"/>
    </row>
    <row r="4239" ht="15" customHeight="1" s="283">
      <c r="A4239" s="109" t="n"/>
      <c r="B4239" s="222" t="n"/>
      <c r="C4239" s="244" t="n"/>
      <c r="D4239" s="244" t="n"/>
      <c r="E4239" s="244" t="n"/>
      <c r="F4239" s="244" t="n"/>
      <c r="G4239" s="244" t="n"/>
      <c r="H4239" s="244" t="n"/>
      <c r="I4239" s="237" t="n"/>
      <c r="J4239" s="204" t="n"/>
      <c r="K4239" s="244" t="n"/>
      <c r="L4239" s="318" t="n"/>
      <c r="M4239" s="244" t="n"/>
      <c r="N4239" s="244" t="n"/>
      <c r="O4239" s="244" t="n"/>
      <c r="P4239" s="244" t="n"/>
      <c r="Q4239" s="244" t="n"/>
      <c r="R4239" s="244" t="n"/>
      <c r="S4239" s="223" t="n"/>
      <c r="T4239" s="244" t="n"/>
      <c r="U4239" s="246" t="n"/>
      <c r="V4239" s="244" t="n"/>
      <c r="W4239" s="244" t="n"/>
      <c r="X4239" s="244" t="n"/>
      <c r="Y4239" s="246" t="n"/>
      <c r="Z4239" s="262" t="n"/>
      <c r="AA4239" s="241" t="n"/>
      <c r="AB4239" s="273" t="n"/>
      <c r="AC4239" s="228" t="n"/>
    </row>
    <row r="4240" ht="15" customHeight="1" s="283">
      <c r="A4240" s="109" t="n"/>
      <c r="B4240" s="222" t="n"/>
      <c r="C4240" s="244" t="n"/>
      <c r="D4240" s="244" t="n"/>
      <c r="E4240" s="244" t="n"/>
      <c r="F4240" s="244" t="n"/>
      <c r="G4240" s="244" t="n"/>
      <c r="H4240" s="244" t="n"/>
      <c r="I4240" s="237" t="n"/>
      <c r="J4240" s="204" t="n"/>
      <c r="K4240" s="244" t="n"/>
      <c r="L4240" s="318" t="n"/>
      <c r="M4240" s="244" t="n"/>
      <c r="N4240" s="244" t="n"/>
      <c r="O4240" s="244" t="n"/>
      <c r="P4240" s="244" t="n"/>
      <c r="Q4240" s="244" t="n"/>
      <c r="R4240" s="244" t="n"/>
      <c r="S4240" s="223" t="n"/>
      <c r="T4240" s="244" t="n"/>
      <c r="U4240" s="246" t="n"/>
      <c r="V4240" s="244" t="n"/>
      <c r="W4240" s="244" t="n"/>
      <c r="X4240" s="244" t="n"/>
      <c r="Y4240" s="246" t="n"/>
      <c r="Z4240" s="262" t="n"/>
      <c r="AA4240" s="241" t="n"/>
      <c r="AB4240" s="273" t="n"/>
      <c r="AC4240" s="228" t="n"/>
    </row>
    <row r="4241" ht="15" customHeight="1" s="283">
      <c r="A4241" s="109" t="n"/>
      <c r="B4241" s="222" t="n"/>
      <c r="C4241" s="244" t="n"/>
      <c r="D4241" s="244" t="n"/>
      <c r="E4241" s="244" t="n"/>
      <c r="F4241" s="244" t="n"/>
      <c r="G4241" s="244" t="n"/>
      <c r="H4241" s="244" t="n"/>
      <c r="I4241" s="237" t="n"/>
      <c r="J4241" s="204" t="n"/>
      <c r="K4241" s="244" t="n"/>
      <c r="L4241" s="318" t="n"/>
      <c r="M4241" s="244" t="n"/>
      <c r="N4241" s="244" t="n"/>
      <c r="O4241" s="244" t="n"/>
      <c r="P4241" s="244" t="n"/>
      <c r="Q4241" s="244" t="n"/>
      <c r="R4241" s="244" t="n"/>
      <c r="S4241" s="223" t="n"/>
      <c r="T4241" s="244" t="n"/>
      <c r="U4241" s="246" t="n"/>
      <c r="V4241" s="244" t="n"/>
      <c r="W4241" s="244" t="n"/>
      <c r="X4241" s="244" t="n"/>
      <c r="Y4241" s="246" t="n"/>
      <c r="Z4241" s="262" t="n"/>
      <c r="AA4241" s="241" t="n"/>
      <c r="AB4241" s="273" t="n"/>
      <c r="AC4241" s="228" t="n"/>
    </row>
    <row r="4242" ht="15" customHeight="1" s="283">
      <c r="A4242" s="109" t="n"/>
      <c r="B4242" s="222" t="n"/>
      <c r="C4242" s="244" t="n"/>
      <c r="D4242" s="244" t="n"/>
      <c r="E4242" s="244" t="n"/>
      <c r="F4242" s="244" t="n"/>
      <c r="G4242" s="244" t="n"/>
      <c r="H4242" s="244" t="n"/>
      <c r="I4242" s="237" t="n"/>
      <c r="J4242" s="204" t="n"/>
      <c r="K4242" s="244" t="n"/>
      <c r="L4242" s="318" t="n"/>
      <c r="M4242" s="244" t="n"/>
      <c r="N4242" s="244" t="n"/>
      <c r="O4242" s="244" t="n"/>
      <c r="P4242" s="244" t="n"/>
      <c r="Q4242" s="244" t="n"/>
      <c r="R4242" s="244" t="n"/>
      <c r="S4242" s="223" t="n"/>
      <c r="T4242" s="244" t="n"/>
      <c r="U4242" s="246" t="n"/>
      <c r="V4242" s="244" t="n"/>
      <c r="W4242" s="244" t="n"/>
      <c r="X4242" s="244" t="n"/>
      <c r="Y4242" s="246" t="n"/>
      <c r="Z4242" s="262" t="n"/>
      <c r="AA4242" s="241" t="n"/>
      <c r="AB4242" s="273" t="n"/>
      <c r="AC4242" s="228" t="n"/>
    </row>
    <row r="4243" ht="15" customHeight="1" s="283">
      <c r="A4243" s="109" t="n"/>
      <c r="B4243" s="222" t="n"/>
      <c r="C4243" s="244" t="n"/>
      <c r="D4243" s="244" t="n"/>
      <c r="E4243" s="244" t="n"/>
      <c r="F4243" s="244" t="n"/>
      <c r="G4243" s="244" t="n"/>
      <c r="H4243" s="244" t="n"/>
      <c r="I4243" s="237" t="n"/>
      <c r="J4243" s="204" t="n"/>
      <c r="K4243" s="244" t="n"/>
      <c r="L4243" s="318" t="n"/>
      <c r="M4243" s="244" t="n"/>
      <c r="N4243" s="244" t="n"/>
      <c r="O4243" s="244" t="n"/>
      <c r="P4243" s="244" t="n"/>
      <c r="Q4243" s="244" t="n"/>
      <c r="R4243" s="244" t="n"/>
      <c r="S4243" s="223" t="n"/>
      <c r="T4243" s="244" t="n"/>
      <c r="U4243" s="246" t="n"/>
      <c r="V4243" s="244" t="n"/>
      <c r="W4243" s="244" t="n"/>
      <c r="X4243" s="244" t="n"/>
      <c r="Y4243" s="246" t="n"/>
      <c r="Z4243" s="262" t="n"/>
      <c r="AA4243" s="241" t="n"/>
      <c r="AB4243" s="273" t="n"/>
      <c r="AC4243" s="228" t="n"/>
    </row>
    <row r="4244" ht="15" customHeight="1" s="283">
      <c r="A4244" s="109" t="n"/>
      <c r="B4244" s="222" t="n"/>
      <c r="C4244" s="244" t="n"/>
      <c r="D4244" s="244" t="n"/>
      <c r="E4244" s="244" t="n"/>
      <c r="F4244" s="244" t="n"/>
      <c r="G4244" s="244" t="n"/>
      <c r="H4244" s="244" t="n"/>
      <c r="I4244" s="237" t="n"/>
      <c r="J4244" s="204" t="n"/>
      <c r="K4244" s="244" t="n"/>
      <c r="L4244" s="318" t="n"/>
      <c r="M4244" s="244" t="n"/>
      <c r="N4244" s="244" t="n"/>
      <c r="O4244" s="244" t="n"/>
      <c r="P4244" s="244" t="n"/>
      <c r="Q4244" s="244" t="n"/>
      <c r="R4244" s="244" t="n"/>
      <c r="S4244" s="223" t="n"/>
      <c r="T4244" s="244" t="n"/>
      <c r="U4244" s="246" t="n"/>
      <c r="V4244" s="244" t="n"/>
      <c r="W4244" s="244" t="n"/>
      <c r="X4244" s="244" t="n"/>
      <c r="Y4244" s="246" t="n"/>
      <c r="Z4244" s="262" t="n"/>
      <c r="AA4244" s="241" t="n"/>
      <c r="AB4244" s="273" t="n"/>
      <c r="AC4244" s="228" t="n"/>
    </row>
    <row r="4245" ht="15" customHeight="1" s="283">
      <c r="A4245" s="109" t="n"/>
      <c r="B4245" s="222" t="n"/>
      <c r="C4245" s="244" t="n"/>
      <c r="D4245" s="244" t="n"/>
      <c r="E4245" s="244" t="n"/>
      <c r="F4245" s="244" t="n"/>
      <c r="G4245" s="244" t="n"/>
      <c r="H4245" s="244" t="n"/>
      <c r="I4245" s="237" t="n"/>
      <c r="J4245" s="204" t="n"/>
      <c r="K4245" s="244" t="n"/>
      <c r="L4245" s="318" t="n"/>
      <c r="M4245" s="244" t="n"/>
      <c r="N4245" s="244" t="n"/>
      <c r="O4245" s="244" t="n"/>
      <c r="P4245" s="244" t="n"/>
      <c r="Q4245" s="244" t="n"/>
      <c r="R4245" s="244" t="n"/>
      <c r="S4245" s="223" t="n"/>
      <c r="T4245" s="244" t="n"/>
      <c r="U4245" s="246" t="n"/>
      <c r="V4245" s="244" t="n"/>
      <c r="W4245" s="244" t="n"/>
      <c r="X4245" s="244" t="n"/>
      <c r="Y4245" s="246" t="n"/>
      <c r="Z4245" s="262" t="n"/>
      <c r="AA4245" s="241" t="n"/>
      <c r="AB4245" s="273" t="n"/>
      <c r="AC4245" s="228" t="n"/>
    </row>
    <row r="4246" ht="15" customHeight="1" s="283">
      <c r="A4246" s="109" t="n"/>
      <c r="B4246" s="222" t="n"/>
      <c r="C4246" s="244" t="n"/>
      <c r="D4246" s="244" t="n"/>
      <c r="E4246" s="244" t="n"/>
      <c r="F4246" s="244" t="n"/>
      <c r="G4246" s="244" t="n"/>
      <c r="H4246" s="244" t="n"/>
      <c r="I4246" s="237" t="n"/>
      <c r="J4246" s="204" t="n"/>
      <c r="K4246" s="244" t="n"/>
      <c r="L4246" s="318" t="n"/>
      <c r="M4246" s="244" t="n"/>
      <c r="N4246" s="244" t="n"/>
      <c r="O4246" s="244" t="n"/>
      <c r="P4246" s="244" t="n"/>
      <c r="Q4246" s="244" t="n"/>
      <c r="R4246" s="244" t="n"/>
      <c r="S4246" s="223" t="n"/>
      <c r="T4246" s="244" t="n"/>
      <c r="U4246" s="246" t="n"/>
      <c r="V4246" s="244" t="n"/>
      <c r="W4246" s="244" t="n"/>
      <c r="X4246" s="244" t="n"/>
      <c r="Y4246" s="246" t="n"/>
      <c r="Z4246" s="262" t="n"/>
      <c r="AA4246" s="241" t="n"/>
      <c r="AB4246" s="273" t="n"/>
      <c r="AC4246" s="228" t="n"/>
    </row>
    <row r="4247" ht="15" customHeight="1" s="283">
      <c r="A4247" s="109" t="n"/>
      <c r="B4247" s="222" t="n"/>
      <c r="C4247" s="244" t="n"/>
      <c r="D4247" s="244" t="n"/>
      <c r="E4247" s="244" t="n"/>
      <c r="F4247" s="244" t="n"/>
      <c r="G4247" s="244" t="n"/>
      <c r="H4247" s="244" t="n"/>
      <c r="I4247" s="237" t="n"/>
      <c r="J4247" s="204" t="n"/>
      <c r="K4247" s="244" t="n"/>
      <c r="L4247" s="318" t="n"/>
      <c r="M4247" s="244" t="n"/>
      <c r="N4247" s="244" t="n"/>
      <c r="O4247" s="244" t="n"/>
      <c r="P4247" s="244" t="n"/>
      <c r="Q4247" s="244" t="n"/>
      <c r="R4247" s="244" t="n"/>
      <c r="S4247" s="223" t="n"/>
      <c r="T4247" s="244" t="n"/>
      <c r="U4247" s="246" t="n"/>
      <c r="V4247" s="244" t="n"/>
      <c r="W4247" s="244" t="n"/>
      <c r="X4247" s="244" t="n"/>
      <c r="Y4247" s="246" t="n"/>
      <c r="Z4247" s="262" t="n"/>
      <c r="AA4247" s="241" t="n"/>
      <c r="AB4247" s="273" t="n"/>
      <c r="AC4247" s="228" t="n"/>
    </row>
    <row r="4248" ht="15" customHeight="1" s="283">
      <c r="A4248" s="109" t="n"/>
      <c r="B4248" s="222" t="n"/>
      <c r="C4248" s="244" t="n"/>
      <c r="D4248" s="244" t="n"/>
      <c r="E4248" s="244" t="n"/>
      <c r="F4248" s="244" t="n"/>
      <c r="G4248" s="244" t="n"/>
      <c r="H4248" s="244" t="n"/>
      <c r="I4248" s="237" t="n"/>
      <c r="J4248" s="204" t="n"/>
      <c r="K4248" s="244" t="n"/>
      <c r="L4248" s="318" t="n"/>
      <c r="M4248" s="244" t="n"/>
      <c r="N4248" s="244" t="n"/>
      <c r="O4248" s="244" t="n"/>
      <c r="P4248" s="244" t="n"/>
      <c r="Q4248" s="244" t="n"/>
      <c r="R4248" s="244" t="n"/>
      <c r="S4248" s="223" t="n"/>
      <c r="T4248" s="244" t="n"/>
      <c r="U4248" s="246" t="n"/>
      <c r="V4248" s="244" t="n"/>
      <c r="W4248" s="244" t="n"/>
      <c r="X4248" s="244" t="n"/>
      <c r="Y4248" s="246" t="n"/>
      <c r="Z4248" s="262" t="n"/>
      <c r="AA4248" s="241" t="n"/>
      <c r="AB4248" s="273" t="n"/>
      <c r="AC4248" s="228" t="n"/>
    </row>
    <row r="4249" ht="15" customHeight="1" s="283">
      <c r="A4249" s="109" t="n"/>
      <c r="B4249" s="222" t="n"/>
      <c r="C4249" s="244" t="n"/>
      <c r="D4249" s="244" t="n"/>
      <c r="E4249" s="244" t="n"/>
      <c r="F4249" s="244" t="n"/>
      <c r="G4249" s="244" t="n"/>
      <c r="H4249" s="244" t="n"/>
      <c r="I4249" s="237" t="n"/>
      <c r="J4249" s="204" t="n"/>
      <c r="K4249" s="244" t="n"/>
      <c r="L4249" s="318" t="n"/>
      <c r="M4249" s="244" t="n"/>
      <c r="N4249" s="244" t="n"/>
      <c r="O4249" s="244" t="n"/>
      <c r="P4249" s="244" t="n"/>
      <c r="Q4249" s="244" t="n"/>
      <c r="R4249" s="244" t="n"/>
      <c r="S4249" s="223" t="n"/>
      <c r="T4249" s="244" t="n"/>
      <c r="U4249" s="246" t="n"/>
      <c r="V4249" s="244" t="n"/>
      <c r="W4249" s="244" t="n"/>
      <c r="X4249" s="244" t="n"/>
      <c r="Y4249" s="246" t="n"/>
      <c r="Z4249" s="262" t="n"/>
      <c r="AA4249" s="241" t="n"/>
      <c r="AB4249" s="273" t="n"/>
      <c r="AC4249" s="228" t="n"/>
    </row>
    <row r="4250" ht="15" customHeight="1" s="283">
      <c r="A4250" s="109" t="n"/>
      <c r="B4250" s="222" t="n"/>
      <c r="C4250" s="244" t="n"/>
      <c r="D4250" s="244" t="n"/>
      <c r="E4250" s="244" t="n"/>
      <c r="F4250" s="244" t="n"/>
      <c r="G4250" s="244" t="n"/>
      <c r="H4250" s="244" t="n"/>
      <c r="I4250" s="237" t="n"/>
      <c r="J4250" s="204" t="n"/>
      <c r="K4250" s="244" t="n"/>
      <c r="L4250" s="318" t="n"/>
      <c r="M4250" s="244" t="n"/>
      <c r="N4250" s="244" t="n"/>
      <c r="O4250" s="244" t="n"/>
      <c r="P4250" s="244" t="n"/>
      <c r="Q4250" s="244" t="n"/>
      <c r="R4250" s="244" t="n"/>
      <c r="S4250" s="223" t="n"/>
      <c r="T4250" s="244" t="n"/>
      <c r="U4250" s="246" t="n"/>
      <c r="V4250" s="244" t="n"/>
      <c r="W4250" s="244" t="n"/>
      <c r="X4250" s="244" t="n"/>
      <c r="Y4250" s="246" t="n"/>
      <c r="Z4250" s="262" t="n"/>
      <c r="AA4250" s="241" t="n"/>
      <c r="AB4250" s="273" t="n"/>
      <c r="AC4250" s="228" t="n"/>
    </row>
    <row r="4251" ht="15" customHeight="1" s="283">
      <c r="A4251" s="109" t="n"/>
      <c r="B4251" s="222" t="n"/>
      <c r="C4251" s="244" t="n"/>
      <c r="D4251" s="244" t="n"/>
      <c r="E4251" s="244" t="n"/>
      <c r="F4251" s="244" t="n"/>
      <c r="G4251" s="244" t="n"/>
      <c r="H4251" s="244" t="n"/>
      <c r="I4251" s="237" t="n"/>
      <c r="J4251" s="204" t="n"/>
      <c r="K4251" s="244" t="n"/>
      <c r="L4251" s="318" t="n"/>
      <c r="M4251" s="244" t="n"/>
      <c r="N4251" s="244" t="n"/>
      <c r="O4251" s="244" t="n"/>
      <c r="P4251" s="244" t="n"/>
      <c r="Q4251" s="244" t="n"/>
      <c r="R4251" s="244" t="n"/>
      <c r="S4251" s="223" t="n"/>
      <c r="T4251" s="244" t="n"/>
      <c r="U4251" s="246" t="n"/>
      <c r="V4251" s="244" t="n"/>
      <c r="W4251" s="244" t="n"/>
      <c r="X4251" s="244" t="n"/>
      <c r="Y4251" s="246" t="n"/>
      <c r="Z4251" s="262" t="n"/>
      <c r="AA4251" s="241" t="n"/>
      <c r="AB4251" s="273" t="n"/>
      <c r="AC4251" s="228" t="n"/>
    </row>
    <row r="4252" ht="15" customHeight="1" s="283">
      <c r="A4252" s="109" t="n"/>
      <c r="B4252" s="222" t="n"/>
      <c r="C4252" s="244" t="n"/>
      <c r="D4252" s="244" t="n"/>
      <c r="E4252" s="244" t="n"/>
      <c r="F4252" s="244" t="n"/>
      <c r="G4252" s="244" t="n"/>
      <c r="H4252" s="244" t="n"/>
      <c r="I4252" s="237" t="n"/>
      <c r="J4252" s="204" t="n"/>
      <c r="K4252" s="244" t="n"/>
      <c r="L4252" s="318" t="n"/>
      <c r="M4252" s="244" t="n"/>
      <c r="N4252" s="244" t="n"/>
      <c r="O4252" s="244" t="n"/>
      <c r="P4252" s="244" t="n"/>
      <c r="Q4252" s="244" t="n"/>
      <c r="R4252" s="244" t="n"/>
      <c r="S4252" s="223" t="n"/>
      <c r="T4252" s="244" t="n"/>
      <c r="U4252" s="246" t="n"/>
      <c r="V4252" s="244" t="n"/>
      <c r="W4252" s="244" t="n"/>
      <c r="X4252" s="244" t="n"/>
      <c r="Y4252" s="246" t="n"/>
      <c r="Z4252" s="262" t="n"/>
      <c r="AA4252" s="241" t="n"/>
      <c r="AB4252" s="273" t="n"/>
      <c r="AC4252" s="228" t="n"/>
    </row>
    <row r="4253" ht="15" customHeight="1" s="283">
      <c r="A4253" s="109" t="n"/>
      <c r="B4253" s="222" t="n"/>
      <c r="C4253" s="244" t="n"/>
      <c r="D4253" s="244" t="n"/>
      <c r="E4253" s="244" t="n"/>
      <c r="F4253" s="244" t="n"/>
      <c r="G4253" s="244" t="n"/>
      <c r="H4253" s="244" t="n"/>
      <c r="I4253" s="237" t="n"/>
      <c r="J4253" s="204" t="n"/>
      <c r="K4253" s="244" t="n"/>
      <c r="L4253" s="318" t="n"/>
      <c r="M4253" s="244" t="n"/>
      <c r="N4253" s="244" t="n"/>
      <c r="O4253" s="244" t="n"/>
      <c r="P4253" s="244" t="n"/>
      <c r="Q4253" s="244" t="n"/>
      <c r="R4253" s="244" t="n"/>
      <c r="S4253" s="223" t="n"/>
      <c r="T4253" s="244" t="n"/>
      <c r="U4253" s="246" t="n"/>
      <c r="V4253" s="244" t="n"/>
      <c r="W4253" s="244" t="n"/>
      <c r="X4253" s="244" t="n"/>
      <c r="Y4253" s="246" t="n"/>
      <c r="Z4253" s="262" t="n"/>
      <c r="AA4253" s="241" t="n"/>
      <c r="AB4253" s="273" t="n"/>
      <c r="AC4253" s="228" t="n"/>
    </row>
    <row r="4254" ht="15" customHeight="1" s="283">
      <c r="A4254" s="109" t="n"/>
      <c r="B4254" s="222" t="n"/>
      <c r="C4254" s="244" t="n"/>
      <c r="D4254" s="244" t="n"/>
      <c r="E4254" s="244" t="n"/>
      <c r="F4254" s="244" t="n"/>
      <c r="G4254" s="244" t="n"/>
      <c r="H4254" s="244" t="n"/>
      <c r="I4254" s="237" t="n"/>
      <c r="J4254" s="204" t="n"/>
      <c r="K4254" s="244" t="n"/>
      <c r="L4254" s="318" t="n"/>
      <c r="M4254" s="244" t="n"/>
      <c r="N4254" s="244" t="n"/>
      <c r="O4254" s="244" t="n"/>
      <c r="P4254" s="244" t="n"/>
      <c r="Q4254" s="244" t="n"/>
      <c r="R4254" s="244" t="n"/>
      <c r="S4254" s="223" t="n"/>
      <c r="T4254" s="244" t="n"/>
      <c r="U4254" s="246" t="n"/>
      <c r="V4254" s="244" t="n"/>
      <c r="W4254" s="244" t="n"/>
      <c r="X4254" s="244" t="n"/>
      <c r="Y4254" s="246" t="n"/>
      <c r="Z4254" s="262" t="n"/>
      <c r="AA4254" s="241" t="n"/>
      <c r="AB4254" s="273" t="n"/>
      <c r="AC4254" s="228" t="n"/>
    </row>
    <row r="4255" ht="15" customHeight="1" s="283">
      <c r="A4255" s="109" t="n"/>
      <c r="B4255" s="222" t="n"/>
      <c r="C4255" s="244" t="n"/>
      <c r="D4255" s="244" t="n"/>
      <c r="E4255" s="244" t="n"/>
      <c r="F4255" s="244" t="n"/>
      <c r="G4255" s="244" t="n"/>
      <c r="H4255" s="244" t="n"/>
      <c r="I4255" s="237" t="n"/>
      <c r="J4255" s="204" t="n"/>
      <c r="K4255" s="244" t="n"/>
      <c r="L4255" s="318" t="n"/>
      <c r="M4255" s="244" t="n"/>
      <c r="N4255" s="244" t="n"/>
      <c r="O4255" s="244" t="n"/>
      <c r="P4255" s="244" t="n"/>
      <c r="Q4255" s="244" t="n"/>
      <c r="R4255" s="244" t="n"/>
      <c r="S4255" s="223" t="n"/>
      <c r="T4255" s="244" t="n"/>
      <c r="U4255" s="246" t="n"/>
      <c r="V4255" s="244" t="n"/>
      <c r="W4255" s="244" t="n"/>
      <c r="X4255" s="244" t="n"/>
      <c r="Y4255" s="246" t="n"/>
      <c r="Z4255" s="262" t="n"/>
      <c r="AA4255" s="241" t="n"/>
      <c r="AB4255" s="273" t="n"/>
      <c r="AC4255" s="228" t="n"/>
    </row>
    <row r="4256" ht="15" customHeight="1" s="283">
      <c r="A4256" s="109" t="n"/>
      <c r="B4256" s="222" t="n"/>
      <c r="C4256" s="244" t="n"/>
      <c r="D4256" s="244" t="n"/>
      <c r="E4256" s="244" t="n"/>
      <c r="F4256" s="244" t="n"/>
      <c r="G4256" s="244" t="n"/>
      <c r="H4256" s="244" t="n"/>
      <c r="I4256" s="237" t="n"/>
      <c r="J4256" s="204" t="n"/>
      <c r="K4256" s="244" t="n"/>
      <c r="L4256" s="318" t="n"/>
      <c r="M4256" s="244" t="n"/>
      <c r="N4256" s="244" t="n"/>
      <c r="O4256" s="244" t="n"/>
      <c r="P4256" s="244" t="n"/>
      <c r="Q4256" s="244" t="n"/>
      <c r="R4256" s="244" t="n"/>
      <c r="S4256" s="223" t="n"/>
      <c r="T4256" s="244" t="n"/>
      <c r="U4256" s="246" t="n"/>
      <c r="V4256" s="244" t="n"/>
      <c r="W4256" s="244" t="n"/>
      <c r="X4256" s="244" t="n"/>
      <c r="Y4256" s="246" t="n"/>
      <c r="Z4256" s="262" t="n"/>
      <c r="AA4256" s="241" t="n"/>
      <c r="AB4256" s="273" t="n"/>
      <c r="AC4256" s="228" t="n"/>
    </row>
    <row r="4257" ht="15" customHeight="1" s="283">
      <c r="A4257" s="109" t="n"/>
      <c r="B4257" s="222" t="n"/>
      <c r="C4257" s="244" t="n"/>
      <c r="D4257" s="244" t="n"/>
      <c r="E4257" s="244" t="n"/>
      <c r="F4257" s="244" t="n"/>
      <c r="G4257" s="244" t="n"/>
      <c r="H4257" s="244" t="n"/>
      <c r="I4257" s="237" t="n"/>
      <c r="J4257" s="204" t="n"/>
      <c r="K4257" s="244" t="n"/>
      <c r="L4257" s="318" t="n"/>
      <c r="M4257" s="244" t="n"/>
      <c r="N4257" s="244" t="n"/>
      <c r="O4257" s="244" t="n"/>
      <c r="P4257" s="244" t="n"/>
      <c r="Q4257" s="244" t="n"/>
      <c r="R4257" s="244" t="n"/>
      <c r="S4257" s="223" t="n"/>
      <c r="T4257" s="244" t="n"/>
      <c r="U4257" s="246" t="n"/>
      <c r="V4257" s="244" t="n"/>
      <c r="W4257" s="244" t="n"/>
      <c r="X4257" s="244" t="n"/>
      <c r="Y4257" s="246" t="n"/>
      <c r="Z4257" s="262" t="n"/>
      <c r="AA4257" s="241" t="n"/>
      <c r="AB4257" s="273" t="n"/>
      <c r="AC4257" s="228" t="n"/>
    </row>
    <row r="4258" ht="15" customHeight="1" s="283">
      <c r="A4258" s="109" t="n"/>
      <c r="B4258" s="222" t="n"/>
      <c r="C4258" s="244" t="n"/>
      <c r="D4258" s="244" t="n"/>
      <c r="E4258" s="244" t="n"/>
      <c r="F4258" s="244" t="n"/>
      <c r="G4258" s="244" t="n"/>
      <c r="H4258" s="244" t="n"/>
      <c r="I4258" s="237" t="n"/>
      <c r="J4258" s="204" t="n"/>
      <c r="K4258" s="244" t="n"/>
      <c r="L4258" s="318" t="n"/>
      <c r="M4258" s="244" t="n"/>
      <c r="N4258" s="244" t="n"/>
      <c r="O4258" s="244" t="n"/>
      <c r="P4258" s="244" t="n"/>
      <c r="Q4258" s="244" t="n"/>
      <c r="R4258" s="244" t="n"/>
      <c r="S4258" s="223" t="n"/>
      <c r="T4258" s="244" t="n"/>
      <c r="U4258" s="246" t="n"/>
      <c r="V4258" s="244" t="n"/>
      <c r="W4258" s="244" t="n"/>
      <c r="X4258" s="244" t="n"/>
      <c r="Y4258" s="246" t="n"/>
      <c r="Z4258" s="262" t="n"/>
      <c r="AA4258" s="241" t="n"/>
      <c r="AB4258" s="273" t="n"/>
      <c r="AC4258" s="228" t="n"/>
    </row>
    <row r="4259" ht="15" customHeight="1" s="283">
      <c r="A4259" s="109" t="n"/>
      <c r="B4259" s="222" t="n"/>
      <c r="C4259" s="244" t="n"/>
      <c r="D4259" s="244" t="n"/>
      <c r="E4259" s="244" t="n"/>
      <c r="F4259" s="244" t="n"/>
      <c r="G4259" s="244" t="n"/>
      <c r="H4259" s="244" t="n"/>
      <c r="I4259" s="237" t="n"/>
      <c r="J4259" s="204" t="n"/>
      <c r="K4259" s="244" t="n"/>
      <c r="L4259" s="318" t="n"/>
      <c r="M4259" s="244" t="n"/>
      <c r="N4259" s="244" t="n"/>
      <c r="O4259" s="244" t="n"/>
      <c r="P4259" s="244" t="n"/>
      <c r="Q4259" s="244" t="n"/>
      <c r="R4259" s="244" t="n"/>
      <c r="S4259" s="223" t="n"/>
      <c r="T4259" s="244" t="n"/>
      <c r="U4259" s="246" t="n"/>
      <c r="V4259" s="244" t="n"/>
      <c r="W4259" s="244" t="n"/>
      <c r="X4259" s="244" t="n"/>
      <c r="Y4259" s="246" t="n"/>
      <c r="Z4259" s="262" t="n"/>
      <c r="AA4259" s="241" t="n"/>
      <c r="AB4259" s="273" t="n"/>
      <c r="AC4259" s="228" t="n"/>
    </row>
    <row r="4260" ht="15" customHeight="1" s="283">
      <c r="A4260" s="109" t="n"/>
      <c r="B4260" s="222" t="n"/>
      <c r="C4260" s="244" t="n"/>
      <c r="D4260" s="244" t="n"/>
      <c r="E4260" s="244" t="n"/>
      <c r="F4260" s="244" t="n"/>
      <c r="G4260" s="244" t="n"/>
      <c r="H4260" s="244" t="n"/>
      <c r="I4260" s="237" t="n"/>
      <c r="J4260" s="204" t="n"/>
      <c r="K4260" s="244" t="n"/>
      <c r="L4260" s="318" t="n"/>
      <c r="M4260" s="244" t="n"/>
      <c r="N4260" s="244" t="n"/>
      <c r="O4260" s="244" t="n"/>
      <c r="P4260" s="244" t="n"/>
      <c r="Q4260" s="244" t="n"/>
      <c r="R4260" s="244" t="n"/>
      <c r="S4260" s="223" t="n"/>
      <c r="T4260" s="244" t="n"/>
      <c r="U4260" s="246" t="n"/>
      <c r="V4260" s="244" t="n"/>
      <c r="W4260" s="244" t="n"/>
      <c r="X4260" s="244" t="n"/>
      <c r="Y4260" s="246" t="n"/>
      <c r="Z4260" s="262" t="n"/>
      <c r="AA4260" s="241" t="n"/>
      <c r="AB4260" s="273" t="n"/>
      <c r="AC4260" s="228" t="n"/>
    </row>
    <row r="4261" ht="15" customHeight="1" s="283">
      <c r="A4261" s="109" t="n"/>
      <c r="B4261" s="222" t="n"/>
      <c r="C4261" s="244" t="n"/>
      <c r="D4261" s="244" t="n"/>
      <c r="E4261" s="244" t="n"/>
      <c r="F4261" s="244" t="n"/>
      <c r="G4261" s="244" t="n"/>
      <c r="H4261" s="244" t="n"/>
      <c r="I4261" s="237" t="n"/>
      <c r="J4261" s="204" t="n"/>
      <c r="K4261" s="244" t="n"/>
      <c r="L4261" s="318" t="n"/>
      <c r="M4261" s="244" t="n"/>
      <c r="N4261" s="244" t="n"/>
      <c r="O4261" s="244" t="n"/>
      <c r="P4261" s="244" t="n"/>
      <c r="Q4261" s="244" t="n"/>
      <c r="R4261" s="244" t="n"/>
      <c r="S4261" s="223" t="n"/>
      <c r="T4261" s="244" t="n"/>
      <c r="U4261" s="246" t="n"/>
      <c r="V4261" s="244" t="n"/>
      <c r="W4261" s="244" t="n"/>
      <c r="X4261" s="244" t="n"/>
      <c r="Y4261" s="246" t="n"/>
      <c r="Z4261" s="262" t="n"/>
      <c r="AA4261" s="241" t="n"/>
      <c r="AB4261" s="273" t="n"/>
      <c r="AC4261" s="228" t="n"/>
    </row>
    <row r="4262" ht="15" customHeight="1" s="283">
      <c r="A4262" s="109" t="n"/>
      <c r="B4262" s="222" t="n"/>
      <c r="C4262" s="244" t="n"/>
      <c r="D4262" s="244" t="n"/>
      <c r="E4262" s="244" t="n"/>
      <c r="F4262" s="244" t="n"/>
      <c r="G4262" s="244" t="n"/>
      <c r="H4262" s="244" t="n"/>
      <c r="I4262" s="237" t="n"/>
      <c r="J4262" s="204" t="n"/>
      <c r="K4262" s="244" t="n"/>
      <c r="L4262" s="318" t="n"/>
      <c r="M4262" s="244" t="n"/>
      <c r="N4262" s="244" t="n"/>
      <c r="O4262" s="244" t="n"/>
      <c r="P4262" s="244" t="n"/>
      <c r="Q4262" s="244" t="n"/>
      <c r="R4262" s="244" t="n"/>
      <c r="S4262" s="223" t="n"/>
      <c r="T4262" s="244" t="n"/>
      <c r="U4262" s="246" t="n"/>
      <c r="V4262" s="244" t="n"/>
      <c r="W4262" s="244" t="n"/>
      <c r="X4262" s="244" t="n"/>
      <c r="Y4262" s="246" t="n"/>
      <c r="Z4262" s="262" t="n"/>
      <c r="AA4262" s="241" t="n"/>
      <c r="AB4262" s="273" t="n"/>
      <c r="AC4262" s="228" t="n"/>
    </row>
    <row r="4263" ht="15" customHeight="1" s="283">
      <c r="A4263" s="109" t="n"/>
      <c r="B4263" s="222" t="n"/>
      <c r="C4263" s="244" t="n"/>
      <c r="D4263" s="244" t="n"/>
      <c r="E4263" s="244" t="n"/>
      <c r="F4263" s="244" t="n"/>
      <c r="G4263" s="244" t="n"/>
      <c r="H4263" s="244" t="n"/>
      <c r="I4263" s="237" t="n"/>
      <c r="J4263" s="204" t="n"/>
      <c r="K4263" s="244" t="n"/>
      <c r="L4263" s="318" t="n"/>
      <c r="M4263" s="244" t="n"/>
      <c r="N4263" s="244" t="n"/>
      <c r="O4263" s="244" t="n"/>
      <c r="P4263" s="244" t="n"/>
      <c r="Q4263" s="244" t="n"/>
      <c r="R4263" s="244" t="n"/>
      <c r="S4263" s="223" t="n"/>
      <c r="T4263" s="244" t="n"/>
      <c r="U4263" s="246" t="n"/>
      <c r="V4263" s="244" t="n"/>
      <c r="W4263" s="244" t="n"/>
      <c r="X4263" s="244" t="n"/>
      <c r="Y4263" s="246" t="n"/>
      <c r="Z4263" s="262" t="n"/>
      <c r="AA4263" s="241" t="n"/>
      <c r="AB4263" s="273" t="n"/>
      <c r="AC4263" s="228" t="n"/>
    </row>
    <row r="4264" ht="15" customHeight="1" s="283">
      <c r="A4264" s="109" t="n"/>
      <c r="B4264" s="222" t="n"/>
      <c r="C4264" s="244" t="n"/>
      <c r="D4264" s="244" t="n"/>
      <c r="E4264" s="244" t="n"/>
      <c r="F4264" s="244" t="n"/>
      <c r="G4264" s="244" t="n"/>
      <c r="H4264" s="244" t="n"/>
      <c r="I4264" s="237" t="n"/>
      <c r="J4264" s="204" t="n"/>
      <c r="K4264" s="244" t="n"/>
      <c r="L4264" s="318" t="n"/>
      <c r="M4264" s="244" t="n"/>
      <c r="N4264" s="244" t="n"/>
      <c r="O4264" s="244" t="n"/>
      <c r="P4264" s="244" t="n"/>
      <c r="Q4264" s="244" t="n"/>
      <c r="R4264" s="244" t="n"/>
      <c r="S4264" s="223" t="n"/>
      <c r="T4264" s="244" t="n"/>
      <c r="U4264" s="246" t="n"/>
      <c r="V4264" s="244" t="n"/>
      <c r="W4264" s="244" t="n"/>
      <c r="X4264" s="244" t="n"/>
      <c r="Y4264" s="246" t="n"/>
      <c r="Z4264" s="262" t="n"/>
      <c r="AA4264" s="241" t="n"/>
      <c r="AB4264" s="273" t="n"/>
      <c r="AC4264" s="228" t="n"/>
    </row>
    <row r="4265" ht="15" customHeight="1" s="283">
      <c r="A4265" s="109" t="n"/>
      <c r="B4265" s="222" t="n"/>
      <c r="C4265" s="244" t="n"/>
      <c r="D4265" s="244" t="n"/>
      <c r="E4265" s="244" t="n"/>
      <c r="F4265" s="244" t="n"/>
      <c r="G4265" s="244" t="n"/>
      <c r="H4265" s="244" t="n"/>
      <c r="I4265" s="237" t="n"/>
      <c r="J4265" s="204" t="n"/>
      <c r="K4265" s="244" t="n"/>
      <c r="L4265" s="318" t="n"/>
      <c r="M4265" s="244" t="n"/>
      <c r="N4265" s="244" t="n"/>
      <c r="O4265" s="244" t="n"/>
      <c r="P4265" s="244" t="n"/>
      <c r="Q4265" s="244" t="n"/>
      <c r="R4265" s="244" t="n"/>
      <c r="S4265" s="223" t="n"/>
      <c r="T4265" s="244" t="n"/>
      <c r="U4265" s="246" t="n"/>
      <c r="V4265" s="244" t="n"/>
      <c r="W4265" s="244" t="n"/>
      <c r="X4265" s="244" t="n"/>
      <c r="Y4265" s="246" t="n"/>
      <c r="Z4265" s="262" t="n"/>
      <c r="AA4265" s="241" t="n"/>
      <c r="AB4265" s="273" t="n"/>
      <c r="AC4265" s="228" t="n"/>
    </row>
    <row r="4266" ht="15" customHeight="1" s="283">
      <c r="A4266" s="109" t="n"/>
      <c r="B4266" s="222" t="n"/>
      <c r="C4266" s="244" t="n"/>
      <c r="D4266" s="244" t="n"/>
      <c r="E4266" s="244" t="n"/>
      <c r="F4266" s="244" t="n"/>
      <c r="G4266" s="244" t="n"/>
      <c r="H4266" s="244" t="n"/>
      <c r="I4266" s="237" t="n"/>
      <c r="J4266" s="204" t="n"/>
      <c r="K4266" s="244" t="n"/>
      <c r="L4266" s="318" t="n"/>
      <c r="M4266" s="244" t="n"/>
      <c r="N4266" s="244" t="n"/>
      <c r="O4266" s="244" t="n"/>
      <c r="P4266" s="244" t="n"/>
      <c r="Q4266" s="244" t="n"/>
      <c r="R4266" s="244" t="n"/>
      <c r="S4266" s="223" t="n"/>
      <c r="T4266" s="244" t="n"/>
      <c r="U4266" s="246" t="n"/>
      <c r="V4266" s="244" t="n"/>
      <c r="W4266" s="244" t="n"/>
      <c r="X4266" s="244" t="n"/>
      <c r="Y4266" s="246" t="n"/>
      <c r="Z4266" s="262" t="n"/>
      <c r="AA4266" s="241" t="n"/>
      <c r="AB4266" s="273" t="n"/>
      <c r="AC4266" s="228" t="n"/>
    </row>
    <row r="4267" ht="15" customHeight="1" s="283">
      <c r="A4267" s="109" t="n"/>
      <c r="B4267" s="222" t="n"/>
      <c r="C4267" s="244" t="n"/>
      <c r="D4267" s="244" t="n"/>
      <c r="E4267" s="244" t="n"/>
      <c r="F4267" s="244" t="n"/>
      <c r="G4267" s="244" t="n"/>
      <c r="H4267" s="244" t="n"/>
      <c r="I4267" s="237" t="n"/>
      <c r="J4267" s="204" t="n"/>
      <c r="K4267" s="244" t="n"/>
      <c r="L4267" s="318" t="n"/>
      <c r="M4267" s="244" t="n"/>
      <c r="N4267" s="244" t="n"/>
      <c r="O4267" s="244" t="n"/>
      <c r="P4267" s="244" t="n"/>
      <c r="Q4267" s="244" t="n"/>
      <c r="R4267" s="244" t="n"/>
      <c r="S4267" s="223" t="n"/>
      <c r="T4267" s="244" t="n"/>
      <c r="U4267" s="246" t="n"/>
      <c r="V4267" s="244" t="n"/>
      <c r="W4267" s="244" t="n"/>
      <c r="X4267" s="244" t="n"/>
      <c r="Y4267" s="246" t="n"/>
      <c r="Z4267" s="262" t="n"/>
      <c r="AA4267" s="241" t="n"/>
      <c r="AB4267" s="273" t="n"/>
      <c r="AC4267" s="228" t="n"/>
    </row>
    <row r="4268" ht="15" customHeight="1" s="283">
      <c r="A4268" s="109" t="n"/>
      <c r="B4268" s="222" t="n"/>
      <c r="C4268" s="244" t="n"/>
      <c r="D4268" s="244" t="n"/>
      <c r="E4268" s="244" t="n"/>
      <c r="F4268" s="244" t="n"/>
      <c r="G4268" s="244" t="n"/>
      <c r="H4268" s="244" t="n"/>
      <c r="I4268" s="237" t="n"/>
      <c r="J4268" s="204" t="n"/>
      <c r="K4268" s="244" t="n"/>
      <c r="L4268" s="318" t="n"/>
      <c r="M4268" s="244" t="n"/>
      <c r="N4268" s="244" t="n"/>
      <c r="O4268" s="244" t="n"/>
      <c r="P4268" s="244" t="n"/>
      <c r="Q4268" s="244" t="n"/>
      <c r="R4268" s="244" t="n"/>
      <c r="S4268" s="223" t="n"/>
      <c r="T4268" s="244" t="n"/>
      <c r="U4268" s="246" t="n"/>
      <c r="V4268" s="244" t="n"/>
      <c r="W4268" s="244" t="n"/>
      <c r="X4268" s="244" t="n"/>
      <c r="Y4268" s="246" t="n"/>
      <c r="Z4268" s="262" t="n"/>
      <c r="AA4268" s="241" t="n"/>
      <c r="AB4268" s="273" t="n"/>
      <c r="AC4268" s="228" t="n"/>
    </row>
    <row r="4269" ht="15" customHeight="1" s="283">
      <c r="A4269" s="109" t="n"/>
      <c r="B4269" s="222" t="n"/>
      <c r="C4269" s="244" t="n"/>
      <c r="D4269" s="244" t="n"/>
      <c r="E4269" s="244" t="n"/>
      <c r="F4269" s="244" t="n"/>
      <c r="G4269" s="244" t="n"/>
      <c r="H4269" s="244" t="n"/>
      <c r="I4269" s="237" t="n"/>
      <c r="J4269" s="204" t="n"/>
      <c r="K4269" s="244" t="n"/>
      <c r="L4269" s="318" t="n"/>
      <c r="M4269" s="244" t="n"/>
      <c r="N4269" s="244" t="n"/>
      <c r="O4269" s="244" t="n"/>
      <c r="P4269" s="244" t="n"/>
      <c r="Q4269" s="244" t="n"/>
      <c r="R4269" s="244" t="n"/>
      <c r="S4269" s="223" t="n"/>
      <c r="T4269" s="244" t="n"/>
      <c r="U4269" s="246" t="n"/>
      <c r="V4269" s="244" t="n"/>
      <c r="W4269" s="244" t="n"/>
      <c r="X4269" s="244" t="n"/>
      <c r="Y4269" s="246" t="n"/>
      <c r="Z4269" s="262" t="n"/>
      <c r="AA4269" s="241" t="n"/>
      <c r="AB4269" s="273" t="n"/>
      <c r="AC4269" s="228" t="n"/>
    </row>
    <row r="4270" ht="15" customHeight="1" s="283">
      <c r="A4270" s="109" t="n"/>
      <c r="B4270" s="222" t="n"/>
      <c r="C4270" s="244" t="n"/>
      <c r="D4270" s="244" t="n"/>
      <c r="E4270" s="244" t="n"/>
      <c r="F4270" s="244" t="n"/>
      <c r="G4270" s="244" t="n"/>
      <c r="H4270" s="244" t="n"/>
      <c r="I4270" s="237" t="n"/>
      <c r="J4270" s="204" t="n"/>
      <c r="K4270" s="244" t="n"/>
      <c r="L4270" s="318" t="n"/>
      <c r="M4270" s="244" t="n"/>
      <c r="N4270" s="244" t="n"/>
      <c r="O4270" s="244" t="n"/>
      <c r="P4270" s="244" t="n"/>
      <c r="Q4270" s="244" t="n"/>
      <c r="R4270" s="244" t="n"/>
      <c r="S4270" s="223" t="n"/>
      <c r="T4270" s="244" t="n"/>
      <c r="U4270" s="246" t="n"/>
      <c r="V4270" s="244" t="n"/>
      <c r="W4270" s="244" t="n"/>
      <c r="X4270" s="244" t="n"/>
      <c r="Y4270" s="246" t="n"/>
      <c r="Z4270" s="262" t="n"/>
      <c r="AA4270" s="241" t="n"/>
      <c r="AB4270" s="273" t="n"/>
      <c r="AC4270" s="228" t="n"/>
    </row>
    <row r="4271" ht="15" customHeight="1" s="283">
      <c r="A4271" s="109" t="n"/>
      <c r="B4271" s="222" t="n"/>
      <c r="C4271" s="244" t="n"/>
      <c r="D4271" s="244" t="n"/>
      <c r="E4271" s="244" t="n"/>
      <c r="F4271" s="244" t="n"/>
      <c r="G4271" s="244" t="n"/>
      <c r="H4271" s="244" t="n"/>
      <c r="I4271" s="237" t="n"/>
      <c r="J4271" s="204" t="n"/>
      <c r="K4271" s="244" t="n"/>
      <c r="L4271" s="318" t="n"/>
      <c r="M4271" s="244" t="n"/>
      <c r="N4271" s="244" t="n"/>
      <c r="O4271" s="244" t="n"/>
      <c r="P4271" s="244" t="n"/>
      <c r="Q4271" s="244" t="n"/>
      <c r="R4271" s="244" t="n"/>
      <c r="S4271" s="223" t="n"/>
      <c r="T4271" s="244" t="n"/>
      <c r="U4271" s="246" t="n"/>
      <c r="V4271" s="244" t="n"/>
      <c r="W4271" s="244" t="n"/>
      <c r="X4271" s="244" t="n"/>
      <c r="Y4271" s="246" t="n"/>
      <c r="Z4271" s="262" t="n"/>
      <c r="AA4271" s="241" t="n"/>
      <c r="AB4271" s="273" t="n"/>
      <c r="AC4271" s="228" t="n"/>
    </row>
    <row r="4272" ht="15" customHeight="1" s="283">
      <c r="A4272" s="109" t="n"/>
      <c r="B4272" s="222" t="n"/>
      <c r="C4272" s="244" t="n"/>
      <c r="D4272" s="244" t="n"/>
      <c r="E4272" s="244" t="n"/>
      <c r="F4272" s="244" t="n"/>
      <c r="G4272" s="244" t="n"/>
      <c r="H4272" s="244" t="n"/>
      <c r="I4272" s="237" t="n"/>
      <c r="J4272" s="204" t="n"/>
      <c r="K4272" s="244" t="n"/>
      <c r="L4272" s="318" t="n"/>
      <c r="M4272" s="244" t="n"/>
      <c r="N4272" s="244" t="n"/>
      <c r="O4272" s="244" t="n"/>
      <c r="P4272" s="244" t="n"/>
      <c r="Q4272" s="244" t="n"/>
      <c r="R4272" s="244" t="n"/>
      <c r="S4272" s="223" t="n"/>
      <c r="T4272" s="244" t="n"/>
      <c r="U4272" s="246" t="n"/>
      <c r="V4272" s="244" t="n"/>
      <c r="W4272" s="244" t="n"/>
      <c r="X4272" s="244" t="n"/>
      <c r="Y4272" s="246" t="n"/>
      <c r="Z4272" s="262" t="n"/>
      <c r="AA4272" s="241" t="n"/>
      <c r="AB4272" s="273" t="n"/>
      <c r="AC4272" s="228" t="n"/>
    </row>
    <row r="4273" ht="15" customHeight="1" s="283">
      <c r="A4273" s="109" t="n"/>
      <c r="B4273" s="222" t="n"/>
      <c r="C4273" s="244" t="n"/>
      <c r="D4273" s="244" t="n"/>
      <c r="E4273" s="244" t="n"/>
      <c r="F4273" s="244" t="n"/>
      <c r="G4273" s="244" t="n"/>
      <c r="H4273" s="244" t="n"/>
      <c r="I4273" s="237" t="n"/>
      <c r="J4273" s="204" t="n"/>
      <c r="K4273" s="244" t="n"/>
      <c r="L4273" s="318" t="n"/>
      <c r="M4273" s="244" t="n"/>
      <c r="N4273" s="244" t="n"/>
      <c r="O4273" s="244" t="n"/>
      <c r="P4273" s="244" t="n"/>
      <c r="Q4273" s="244" t="n"/>
      <c r="R4273" s="244" t="n"/>
      <c r="S4273" s="223" t="n"/>
      <c r="T4273" s="244" t="n"/>
      <c r="U4273" s="246" t="n"/>
      <c r="V4273" s="244" t="n"/>
      <c r="W4273" s="244" t="n"/>
      <c r="X4273" s="244" t="n"/>
      <c r="Y4273" s="246" t="n"/>
      <c r="Z4273" s="262" t="n"/>
      <c r="AA4273" s="241" t="n"/>
      <c r="AB4273" s="273" t="n"/>
      <c r="AC4273" s="228" t="n"/>
    </row>
    <row r="4274" ht="15" customHeight="1" s="283">
      <c r="A4274" s="109" t="n"/>
      <c r="B4274" s="222" t="n"/>
      <c r="C4274" s="244" t="n"/>
      <c r="D4274" s="244" t="n"/>
      <c r="E4274" s="244" t="n"/>
      <c r="F4274" s="244" t="n"/>
      <c r="G4274" s="244" t="n"/>
      <c r="H4274" s="244" t="n"/>
      <c r="I4274" s="237" t="n"/>
      <c r="J4274" s="204" t="n"/>
      <c r="K4274" s="244" t="n"/>
      <c r="L4274" s="318" t="n"/>
      <c r="M4274" s="244" t="n"/>
      <c r="N4274" s="244" t="n"/>
      <c r="O4274" s="244" t="n"/>
      <c r="P4274" s="244" t="n"/>
      <c r="Q4274" s="244" t="n"/>
      <c r="R4274" s="244" t="n"/>
      <c r="S4274" s="223" t="n"/>
      <c r="T4274" s="244" t="n"/>
      <c r="U4274" s="246" t="n"/>
      <c r="V4274" s="244" t="n"/>
      <c r="W4274" s="244" t="n"/>
      <c r="X4274" s="244" t="n"/>
      <c r="Y4274" s="246" t="n"/>
      <c r="Z4274" s="262" t="n"/>
      <c r="AA4274" s="241" t="n"/>
      <c r="AB4274" s="273" t="n"/>
      <c r="AC4274" s="228" t="n"/>
    </row>
    <row r="4275" ht="15" customHeight="1" s="283">
      <c r="A4275" s="109" t="n"/>
      <c r="B4275" s="222" t="n"/>
      <c r="C4275" s="244" t="n"/>
      <c r="D4275" s="244" t="n"/>
      <c r="E4275" s="244" t="n"/>
      <c r="F4275" s="244" t="n"/>
      <c r="G4275" s="244" t="n"/>
      <c r="H4275" s="244" t="n"/>
      <c r="I4275" s="237" t="n"/>
      <c r="J4275" s="204" t="n"/>
      <c r="K4275" s="244" t="n"/>
      <c r="L4275" s="318" t="n"/>
      <c r="M4275" s="244" t="n"/>
      <c r="N4275" s="244" t="n"/>
      <c r="O4275" s="244" t="n"/>
      <c r="P4275" s="244" t="n"/>
      <c r="Q4275" s="244" t="n"/>
      <c r="R4275" s="244" t="n"/>
      <c r="S4275" s="223" t="n"/>
      <c r="T4275" s="244" t="n"/>
      <c r="U4275" s="246" t="n"/>
      <c r="V4275" s="244" t="n"/>
      <c r="W4275" s="244" t="n"/>
      <c r="X4275" s="244" t="n"/>
      <c r="Y4275" s="246" t="n"/>
      <c r="Z4275" s="262" t="n"/>
      <c r="AA4275" s="241" t="n"/>
      <c r="AB4275" s="273" t="n"/>
      <c r="AC4275" s="228" t="n"/>
    </row>
    <row r="4276" ht="15" customHeight="1" s="283">
      <c r="A4276" s="109" t="n"/>
      <c r="B4276" s="222" t="n"/>
      <c r="C4276" s="244" t="n"/>
      <c r="D4276" s="244" t="n"/>
      <c r="E4276" s="244" t="n"/>
      <c r="F4276" s="244" t="n"/>
      <c r="G4276" s="244" t="n"/>
      <c r="H4276" s="244" t="n"/>
      <c r="I4276" s="237" t="n"/>
      <c r="J4276" s="204" t="n"/>
      <c r="K4276" s="244" t="n"/>
      <c r="L4276" s="318" t="n"/>
      <c r="M4276" s="244" t="n"/>
      <c r="N4276" s="244" t="n"/>
      <c r="O4276" s="244" t="n"/>
      <c r="P4276" s="244" t="n"/>
      <c r="Q4276" s="244" t="n"/>
      <c r="R4276" s="244" t="n"/>
      <c r="S4276" s="223" t="n"/>
      <c r="T4276" s="244" t="n"/>
      <c r="U4276" s="246" t="n"/>
      <c r="V4276" s="244" t="n"/>
      <c r="W4276" s="244" t="n"/>
      <c r="X4276" s="244" t="n"/>
      <c r="Y4276" s="246" t="n"/>
      <c r="Z4276" s="262" t="n"/>
      <c r="AA4276" s="241" t="n"/>
      <c r="AB4276" s="273" t="n"/>
      <c r="AC4276" s="228" t="n"/>
    </row>
    <row r="4277" ht="15" customHeight="1" s="283">
      <c r="A4277" s="109" t="n"/>
      <c r="B4277" s="222" t="n"/>
      <c r="C4277" s="244" t="n"/>
      <c r="D4277" s="244" t="n"/>
      <c r="E4277" s="244" t="n"/>
      <c r="F4277" s="244" t="n"/>
      <c r="G4277" s="244" t="n"/>
      <c r="H4277" s="244" t="n"/>
      <c r="I4277" s="237" t="n"/>
      <c r="J4277" s="204" t="n"/>
      <c r="K4277" s="244" t="n"/>
      <c r="L4277" s="318" t="n"/>
      <c r="M4277" s="244" t="n"/>
      <c r="N4277" s="244" t="n"/>
      <c r="O4277" s="244" t="n"/>
      <c r="P4277" s="244" t="n"/>
      <c r="Q4277" s="244" t="n"/>
      <c r="R4277" s="244" t="n"/>
      <c r="S4277" s="223" t="n"/>
      <c r="T4277" s="244" t="n"/>
      <c r="U4277" s="246" t="n"/>
      <c r="V4277" s="244" t="n"/>
      <c r="W4277" s="244" t="n"/>
      <c r="X4277" s="244" t="n"/>
      <c r="Y4277" s="246" t="n"/>
      <c r="Z4277" s="262" t="n"/>
      <c r="AA4277" s="241" t="n"/>
      <c r="AB4277" s="273" t="n"/>
      <c r="AC4277" s="228" t="n"/>
    </row>
    <row r="4278" ht="15" customHeight="1" s="283">
      <c r="A4278" s="109" t="n"/>
      <c r="B4278" s="222" t="n"/>
      <c r="C4278" s="244" t="n"/>
      <c r="D4278" s="244" t="n"/>
      <c r="E4278" s="244" t="n"/>
      <c r="F4278" s="244" t="n"/>
      <c r="G4278" s="244" t="n"/>
      <c r="H4278" s="244" t="n"/>
      <c r="I4278" s="237" t="n"/>
      <c r="J4278" s="204" t="n"/>
      <c r="K4278" s="244" t="n"/>
      <c r="L4278" s="318" t="n"/>
      <c r="M4278" s="244" t="n"/>
      <c r="N4278" s="244" t="n"/>
      <c r="O4278" s="244" t="n"/>
      <c r="P4278" s="244" t="n"/>
      <c r="Q4278" s="244" t="n"/>
      <c r="R4278" s="244" t="n"/>
      <c r="S4278" s="223" t="n"/>
      <c r="T4278" s="244" t="n"/>
      <c r="U4278" s="246" t="n"/>
      <c r="V4278" s="244" t="n"/>
      <c r="W4278" s="244" t="n"/>
      <c r="X4278" s="244" t="n"/>
      <c r="Y4278" s="246" t="n"/>
      <c r="Z4278" s="262" t="n"/>
      <c r="AA4278" s="241" t="n"/>
      <c r="AB4278" s="273" t="n"/>
      <c r="AC4278" s="228" t="n"/>
    </row>
    <row r="4279" ht="15" customHeight="1" s="283">
      <c r="A4279" s="109" t="n"/>
      <c r="B4279" s="222" t="n"/>
      <c r="C4279" s="244" t="n"/>
      <c r="D4279" s="244" t="n"/>
      <c r="E4279" s="244" t="n"/>
      <c r="F4279" s="244" t="n"/>
      <c r="G4279" s="244" t="n"/>
      <c r="H4279" s="244" t="n"/>
      <c r="I4279" s="237" t="n"/>
      <c r="J4279" s="204" t="n"/>
      <c r="K4279" s="244" t="n"/>
      <c r="L4279" s="318" t="n"/>
      <c r="M4279" s="244" t="n"/>
      <c r="N4279" s="244" t="n"/>
      <c r="O4279" s="244" t="n"/>
      <c r="P4279" s="244" t="n"/>
      <c r="Q4279" s="244" t="n"/>
      <c r="R4279" s="244" t="n"/>
      <c r="S4279" s="223" t="n"/>
      <c r="T4279" s="244" t="n"/>
      <c r="U4279" s="246" t="n"/>
      <c r="V4279" s="244" t="n"/>
      <c r="W4279" s="244" t="n"/>
      <c r="X4279" s="244" t="n"/>
      <c r="Y4279" s="246" t="n"/>
      <c r="Z4279" s="262" t="n"/>
      <c r="AA4279" s="241" t="n"/>
      <c r="AB4279" s="273" t="n"/>
      <c r="AC4279" s="228" t="n"/>
    </row>
    <row r="4280" ht="15" customHeight="1" s="283">
      <c r="A4280" s="109" t="n"/>
      <c r="B4280" s="222" t="n"/>
      <c r="C4280" s="244" t="n"/>
      <c r="D4280" s="244" t="n"/>
      <c r="E4280" s="244" t="n"/>
      <c r="F4280" s="244" t="n"/>
      <c r="G4280" s="244" t="n"/>
      <c r="H4280" s="244" t="n"/>
      <c r="I4280" s="237" t="n"/>
      <c r="J4280" s="204" t="n"/>
      <c r="K4280" s="244" t="n"/>
      <c r="L4280" s="318" t="n"/>
      <c r="M4280" s="244" t="n"/>
      <c r="N4280" s="244" t="n"/>
      <c r="O4280" s="244" t="n"/>
      <c r="P4280" s="244" t="n"/>
      <c r="Q4280" s="244" t="n"/>
      <c r="R4280" s="244" t="n"/>
      <c r="S4280" s="223" t="n"/>
      <c r="T4280" s="244" t="n"/>
      <c r="U4280" s="246" t="n"/>
      <c r="V4280" s="244" t="n"/>
      <c r="W4280" s="244" t="n"/>
      <c r="X4280" s="244" t="n"/>
      <c r="Y4280" s="246" t="n"/>
      <c r="Z4280" s="262" t="n"/>
      <c r="AA4280" s="241" t="n"/>
      <c r="AB4280" s="273" t="n"/>
      <c r="AC4280" s="228" t="n"/>
    </row>
    <row r="4281" ht="15" customHeight="1" s="283">
      <c r="A4281" s="109" t="n"/>
      <c r="B4281" s="222" t="n"/>
      <c r="C4281" s="244" t="n"/>
      <c r="D4281" s="244" t="n"/>
      <c r="E4281" s="244" t="n"/>
      <c r="F4281" s="244" t="n"/>
      <c r="G4281" s="244" t="n"/>
      <c r="H4281" s="244" t="n"/>
      <c r="I4281" s="237" t="n"/>
      <c r="J4281" s="204" t="n"/>
      <c r="K4281" s="244" t="n"/>
      <c r="L4281" s="318" t="n"/>
      <c r="M4281" s="244" t="n"/>
      <c r="N4281" s="244" t="n"/>
      <c r="O4281" s="244" t="n"/>
      <c r="P4281" s="244" t="n"/>
      <c r="Q4281" s="244" t="n"/>
      <c r="R4281" s="244" t="n"/>
      <c r="S4281" s="223" t="n"/>
      <c r="T4281" s="244" t="n"/>
      <c r="U4281" s="246" t="n"/>
      <c r="V4281" s="244" t="n"/>
      <c r="W4281" s="244" t="n"/>
      <c r="X4281" s="244" t="n"/>
      <c r="Y4281" s="246" t="n"/>
      <c r="Z4281" s="262" t="n"/>
      <c r="AA4281" s="241" t="n"/>
      <c r="AB4281" s="273" t="n"/>
      <c r="AC4281" s="228" t="n"/>
    </row>
    <row r="4282" ht="15" customHeight="1" s="283">
      <c r="A4282" s="109" t="n"/>
      <c r="B4282" s="222" t="n"/>
      <c r="C4282" s="244" t="n"/>
      <c r="D4282" s="244" t="n"/>
      <c r="E4282" s="244" t="n"/>
      <c r="F4282" s="244" t="n"/>
      <c r="G4282" s="244" t="n"/>
      <c r="H4282" s="244" t="n"/>
      <c r="I4282" s="237" t="n"/>
      <c r="J4282" s="204" t="n"/>
      <c r="K4282" s="244" t="n"/>
      <c r="L4282" s="318" t="n"/>
      <c r="M4282" s="244" t="n"/>
      <c r="N4282" s="244" t="n"/>
      <c r="O4282" s="244" t="n"/>
      <c r="P4282" s="244" t="n"/>
      <c r="Q4282" s="244" t="n"/>
      <c r="R4282" s="244" t="n"/>
      <c r="S4282" s="223" t="n"/>
      <c r="T4282" s="244" t="n"/>
      <c r="U4282" s="246" t="n"/>
      <c r="V4282" s="244" t="n"/>
      <c r="W4282" s="244" t="n"/>
      <c r="X4282" s="244" t="n"/>
      <c r="Y4282" s="246" t="n"/>
      <c r="Z4282" s="262" t="n"/>
      <c r="AA4282" s="241" t="n"/>
      <c r="AB4282" s="273" t="n"/>
      <c r="AC4282" s="228" t="n"/>
    </row>
    <row r="4283" ht="15" customHeight="1" s="283">
      <c r="A4283" s="109" t="n"/>
      <c r="B4283" s="222" t="n"/>
      <c r="C4283" s="244" t="n"/>
      <c r="D4283" s="244" t="n"/>
      <c r="E4283" s="244" t="n"/>
      <c r="F4283" s="244" t="n"/>
      <c r="G4283" s="244" t="n"/>
      <c r="H4283" s="244" t="n"/>
      <c r="I4283" s="237" t="n"/>
      <c r="J4283" s="204" t="n"/>
      <c r="K4283" s="244" t="n"/>
      <c r="L4283" s="318" t="n"/>
      <c r="M4283" s="244" t="n"/>
      <c r="N4283" s="244" t="n"/>
      <c r="O4283" s="244" t="n"/>
      <c r="P4283" s="244" t="n"/>
      <c r="Q4283" s="244" t="n"/>
      <c r="R4283" s="244" t="n"/>
      <c r="S4283" s="223" t="n"/>
      <c r="T4283" s="244" t="n"/>
      <c r="U4283" s="246" t="n"/>
      <c r="V4283" s="244" t="n"/>
      <c r="W4283" s="244" t="n"/>
      <c r="X4283" s="244" t="n"/>
      <c r="Y4283" s="246" t="n"/>
      <c r="Z4283" s="262" t="n"/>
      <c r="AA4283" s="241" t="n"/>
      <c r="AB4283" s="273" t="n"/>
      <c r="AC4283" s="228" t="n"/>
    </row>
    <row r="4284" ht="15" customHeight="1" s="283">
      <c r="A4284" s="109" t="n"/>
      <c r="B4284" s="222" t="n"/>
      <c r="C4284" s="244" t="n"/>
      <c r="D4284" s="244" t="n"/>
      <c r="E4284" s="244" t="n"/>
      <c r="F4284" s="244" t="n"/>
      <c r="G4284" s="244" t="n"/>
      <c r="H4284" s="244" t="n"/>
      <c r="I4284" s="237" t="n"/>
      <c r="J4284" s="204" t="n"/>
      <c r="K4284" s="244" t="n"/>
      <c r="L4284" s="318" t="n"/>
      <c r="M4284" s="244" t="n"/>
      <c r="N4284" s="244" t="n"/>
      <c r="O4284" s="244" t="n"/>
      <c r="P4284" s="244" t="n"/>
      <c r="Q4284" s="244" t="n"/>
      <c r="R4284" s="244" t="n"/>
      <c r="S4284" s="223" t="n"/>
      <c r="T4284" s="244" t="n"/>
      <c r="U4284" s="246" t="n"/>
      <c r="V4284" s="244" t="n"/>
      <c r="W4284" s="244" t="n"/>
      <c r="X4284" s="244" t="n"/>
      <c r="Y4284" s="246" t="n"/>
      <c r="Z4284" s="262" t="n"/>
      <c r="AA4284" s="241" t="n"/>
      <c r="AB4284" s="273" t="n"/>
      <c r="AC4284" s="228" t="n"/>
    </row>
    <row r="4285" ht="15" customHeight="1" s="283">
      <c r="A4285" s="109" t="n"/>
      <c r="B4285" s="222" t="n"/>
      <c r="C4285" s="244" t="n"/>
      <c r="D4285" s="244" t="n"/>
      <c r="E4285" s="244" t="n"/>
      <c r="F4285" s="244" t="n"/>
      <c r="G4285" s="244" t="n"/>
      <c r="H4285" s="244" t="n"/>
      <c r="I4285" s="237" t="n"/>
      <c r="J4285" s="204" t="n"/>
      <c r="K4285" s="244" t="n"/>
      <c r="L4285" s="318" t="n"/>
      <c r="M4285" s="244" t="n"/>
      <c r="N4285" s="244" t="n"/>
      <c r="O4285" s="244" t="n"/>
      <c r="P4285" s="244" t="n"/>
      <c r="Q4285" s="244" t="n"/>
      <c r="R4285" s="244" t="n"/>
      <c r="S4285" s="223" t="n"/>
      <c r="T4285" s="244" t="n"/>
      <c r="U4285" s="246" t="n"/>
      <c r="V4285" s="244" t="n"/>
      <c r="W4285" s="244" t="n"/>
      <c r="X4285" s="244" t="n"/>
      <c r="Y4285" s="246" t="n"/>
      <c r="Z4285" s="262" t="n"/>
      <c r="AA4285" s="241" t="n"/>
      <c r="AB4285" s="273" t="n"/>
      <c r="AC4285" s="228" t="n"/>
    </row>
    <row r="4286" ht="15" customHeight="1" s="283">
      <c r="A4286" s="109" t="n"/>
      <c r="B4286" s="222" t="n"/>
      <c r="C4286" s="244" t="n"/>
      <c r="D4286" s="244" t="n"/>
      <c r="E4286" s="244" t="n"/>
      <c r="F4286" s="244" t="n"/>
      <c r="G4286" s="244" t="n"/>
      <c r="H4286" s="244" t="n"/>
      <c r="I4286" s="237" t="n"/>
      <c r="J4286" s="204" t="n"/>
      <c r="K4286" s="244" t="n"/>
      <c r="L4286" s="318" t="n"/>
      <c r="M4286" s="244" t="n"/>
      <c r="N4286" s="244" t="n"/>
      <c r="O4286" s="244" t="n"/>
      <c r="P4286" s="244" t="n"/>
      <c r="Q4286" s="244" t="n"/>
      <c r="R4286" s="244" t="n"/>
      <c r="S4286" s="223" t="n"/>
      <c r="T4286" s="244" t="n"/>
      <c r="U4286" s="246" t="n"/>
      <c r="V4286" s="244" t="n"/>
      <c r="W4286" s="244" t="n"/>
      <c r="X4286" s="244" t="n"/>
      <c r="Y4286" s="246" t="n"/>
      <c r="Z4286" s="262" t="n"/>
      <c r="AA4286" s="241" t="n"/>
      <c r="AB4286" s="273" t="n"/>
      <c r="AC4286" s="228" t="n"/>
    </row>
    <row r="4287" ht="15" customHeight="1" s="283">
      <c r="A4287" s="109" t="n"/>
      <c r="B4287" s="222" t="n"/>
      <c r="C4287" s="244" t="n"/>
      <c r="D4287" s="244" t="n"/>
      <c r="E4287" s="244" t="n"/>
      <c r="F4287" s="244" t="n"/>
      <c r="G4287" s="244" t="n"/>
      <c r="H4287" s="244" t="n"/>
      <c r="I4287" s="237" t="n"/>
      <c r="J4287" s="204" t="n"/>
      <c r="K4287" s="244" t="n"/>
      <c r="L4287" s="318" t="n"/>
      <c r="M4287" s="244" t="n"/>
      <c r="N4287" s="244" t="n"/>
      <c r="O4287" s="244" t="n"/>
      <c r="P4287" s="244" t="n"/>
      <c r="Q4287" s="244" t="n"/>
      <c r="R4287" s="244" t="n"/>
      <c r="S4287" s="223" t="n"/>
      <c r="T4287" s="244" t="n"/>
      <c r="U4287" s="246" t="n"/>
      <c r="V4287" s="244" t="n"/>
      <c r="W4287" s="244" t="n"/>
      <c r="X4287" s="244" t="n"/>
      <c r="Y4287" s="246" t="n"/>
      <c r="Z4287" s="262" t="n"/>
      <c r="AA4287" s="241" t="n"/>
      <c r="AB4287" s="273" t="n"/>
      <c r="AC4287" s="228" t="n"/>
    </row>
    <row r="4288" ht="15" customHeight="1" s="283">
      <c r="A4288" s="109" t="n"/>
      <c r="B4288" s="222" t="n"/>
      <c r="C4288" s="244" t="n"/>
      <c r="D4288" s="244" t="n"/>
      <c r="E4288" s="244" t="n"/>
      <c r="F4288" s="244" t="n"/>
      <c r="G4288" s="244" t="n"/>
      <c r="H4288" s="244" t="n"/>
      <c r="I4288" s="237" t="n"/>
      <c r="J4288" s="204" t="n"/>
      <c r="K4288" s="244" t="n"/>
      <c r="L4288" s="318" t="n"/>
      <c r="M4288" s="244" t="n"/>
      <c r="N4288" s="244" t="n"/>
      <c r="O4288" s="244" t="n"/>
      <c r="P4288" s="244" t="n"/>
      <c r="Q4288" s="244" t="n"/>
      <c r="R4288" s="244" t="n"/>
      <c r="S4288" s="223" t="n"/>
      <c r="T4288" s="244" t="n"/>
      <c r="U4288" s="246" t="n"/>
      <c r="V4288" s="244" t="n"/>
      <c r="W4288" s="244" t="n"/>
      <c r="X4288" s="244" t="n"/>
      <c r="Y4288" s="246" t="n"/>
      <c r="Z4288" s="262" t="n"/>
      <c r="AA4288" s="241" t="n"/>
      <c r="AB4288" s="273" t="n"/>
      <c r="AC4288" s="228" t="n"/>
    </row>
    <row r="4289" ht="15" customHeight="1" s="283">
      <c r="A4289" s="109" t="n"/>
      <c r="B4289" s="222" t="n"/>
      <c r="C4289" s="244" t="n"/>
      <c r="D4289" s="244" t="n"/>
      <c r="E4289" s="244" t="n"/>
      <c r="F4289" s="244" t="n"/>
      <c r="G4289" s="244" t="n"/>
      <c r="H4289" s="244" t="n"/>
      <c r="I4289" s="237" t="n"/>
      <c r="J4289" s="204" t="n"/>
      <c r="K4289" s="244" t="n"/>
      <c r="L4289" s="318" t="n"/>
      <c r="M4289" s="244" t="n"/>
      <c r="N4289" s="244" t="n"/>
      <c r="O4289" s="244" t="n"/>
      <c r="P4289" s="244" t="n"/>
      <c r="Q4289" s="244" t="n"/>
      <c r="R4289" s="244" t="n"/>
      <c r="S4289" s="223" t="n"/>
      <c r="T4289" s="244" t="n"/>
      <c r="U4289" s="246" t="n"/>
      <c r="V4289" s="244" t="n"/>
      <c r="W4289" s="244" t="n"/>
      <c r="X4289" s="244" t="n"/>
      <c r="Y4289" s="246" t="n"/>
      <c r="Z4289" s="262" t="n"/>
      <c r="AA4289" s="241" t="n"/>
      <c r="AB4289" s="273" t="n"/>
      <c r="AC4289" s="228" t="n"/>
    </row>
    <row r="4290" ht="15" customHeight="1" s="283">
      <c r="A4290" s="109" t="n"/>
      <c r="B4290" s="222" t="n"/>
      <c r="C4290" s="244" t="n"/>
      <c r="D4290" s="244" t="n"/>
      <c r="E4290" s="244" t="n"/>
      <c r="F4290" s="244" t="n"/>
      <c r="G4290" s="244" t="n"/>
      <c r="H4290" s="244" t="n"/>
      <c r="I4290" s="237" t="n"/>
      <c r="J4290" s="204" t="n"/>
      <c r="K4290" s="244" t="n"/>
      <c r="L4290" s="318" t="n"/>
      <c r="M4290" s="244" t="n"/>
      <c r="N4290" s="244" t="n"/>
      <c r="O4290" s="244" t="n"/>
      <c r="P4290" s="244" t="n"/>
      <c r="Q4290" s="244" t="n"/>
      <c r="R4290" s="244" t="n"/>
      <c r="S4290" s="223" t="n"/>
      <c r="T4290" s="244" t="n"/>
      <c r="U4290" s="246" t="n"/>
      <c r="V4290" s="244" t="n"/>
      <c r="W4290" s="244" t="n"/>
      <c r="X4290" s="244" t="n"/>
      <c r="Y4290" s="246" t="n"/>
      <c r="Z4290" s="262" t="n"/>
      <c r="AA4290" s="241" t="n"/>
      <c r="AB4290" s="273" t="n"/>
      <c r="AC4290" s="228" t="n"/>
    </row>
    <row r="4291" ht="15" customHeight="1" s="283">
      <c r="A4291" s="109" t="n"/>
      <c r="B4291" s="222" t="n"/>
      <c r="C4291" s="244" t="n"/>
      <c r="D4291" s="244" t="n"/>
      <c r="E4291" s="244" t="n"/>
      <c r="F4291" s="244" t="n"/>
      <c r="G4291" s="244" t="n"/>
      <c r="H4291" s="244" t="n"/>
      <c r="I4291" s="237" t="n"/>
      <c r="J4291" s="204" t="n"/>
      <c r="K4291" s="244" t="n"/>
      <c r="L4291" s="318" t="n"/>
      <c r="M4291" s="244" t="n"/>
      <c r="N4291" s="244" t="n"/>
      <c r="O4291" s="244" t="n"/>
      <c r="P4291" s="244" t="n"/>
      <c r="Q4291" s="244" t="n"/>
      <c r="R4291" s="244" t="n"/>
      <c r="S4291" s="223" t="n"/>
      <c r="T4291" s="244" t="n"/>
      <c r="U4291" s="246" t="n"/>
      <c r="V4291" s="244" t="n"/>
      <c r="W4291" s="244" t="n"/>
      <c r="X4291" s="244" t="n"/>
      <c r="Y4291" s="246" t="n"/>
      <c r="Z4291" s="262" t="n"/>
      <c r="AA4291" s="241" t="n"/>
      <c r="AB4291" s="273" t="n"/>
      <c r="AC4291" s="228" t="n"/>
    </row>
    <row r="4292" ht="15" customHeight="1" s="283">
      <c r="A4292" s="109" t="n"/>
      <c r="B4292" s="222" t="n"/>
      <c r="C4292" s="244" t="n"/>
      <c r="D4292" s="244" t="n"/>
      <c r="E4292" s="244" t="n"/>
      <c r="F4292" s="244" t="n"/>
      <c r="G4292" s="244" t="n"/>
      <c r="H4292" s="244" t="n"/>
      <c r="I4292" s="237" t="n"/>
      <c r="J4292" s="204" t="n"/>
      <c r="K4292" s="244" t="n"/>
      <c r="L4292" s="318" t="n"/>
      <c r="M4292" s="244" t="n"/>
      <c r="N4292" s="244" t="n"/>
      <c r="O4292" s="244" t="n"/>
      <c r="P4292" s="244" t="n"/>
      <c r="Q4292" s="244" t="n"/>
      <c r="R4292" s="244" t="n"/>
      <c r="S4292" s="223" t="n"/>
      <c r="T4292" s="244" t="n"/>
      <c r="U4292" s="246" t="n"/>
      <c r="V4292" s="244" t="n"/>
      <c r="W4292" s="244" t="n"/>
      <c r="X4292" s="244" t="n"/>
      <c r="Y4292" s="246" t="n"/>
      <c r="Z4292" s="262" t="n"/>
      <c r="AA4292" s="241" t="n"/>
      <c r="AB4292" s="273" t="n"/>
      <c r="AC4292" s="228" t="n"/>
    </row>
    <row r="4293" ht="15" customHeight="1" s="283">
      <c r="A4293" s="109" t="n"/>
      <c r="B4293" s="222" t="n"/>
      <c r="C4293" s="244" t="n"/>
      <c r="D4293" s="244" t="n"/>
      <c r="E4293" s="244" t="n"/>
      <c r="F4293" s="244" t="n"/>
      <c r="G4293" s="244" t="n"/>
      <c r="H4293" s="244" t="n"/>
      <c r="I4293" s="237" t="n"/>
      <c r="J4293" s="204" t="n"/>
      <c r="K4293" s="244" t="n"/>
      <c r="L4293" s="318" t="n"/>
      <c r="M4293" s="244" t="n"/>
      <c r="N4293" s="244" t="n"/>
      <c r="O4293" s="244" t="n"/>
      <c r="P4293" s="244" t="n"/>
      <c r="Q4293" s="244" t="n"/>
      <c r="R4293" s="244" t="n"/>
      <c r="S4293" s="223" t="n"/>
      <c r="T4293" s="244" t="n"/>
      <c r="U4293" s="246" t="n"/>
      <c r="V4293" s="244" t="n"/>
      <c r="W4293" s="244" t="n"/>
      <c r="X4293" s="244" t="n"/>
      <c r="Y4293" s="246" t="n"/>
      <c r="Z4293" s="262" t="n"/>
      <c r="AA4293" s="241" t="n"/>
      <c r="AB4293" s="273" t="n"/>
      <c r="AC4293" s="228" t="n"/>
    </row>
    <row r="4294" ht="15" customHeight="1" s="283">
      <c r="A4294" s="109" t="n"/>
      <c r="B4294" s="222" t="n"/>
      <c r="C4294" s="244" t="n"/>
      <c r="D4294" s="244" t="n"/>
      <c r="E4294" s="244" t="n"/>
      <c r="F4294" s="244" t="n"/>
      <c r="G4294" s="244" t="n"/>
      <c r="H4294" s="244" t="n"/>
      <c r="I4294" s="237" t="n"/>
      <c r="J4294" s="204" t="n"/>
      <c r="K4294" s="244" t="n"/>
      <c r="L4294" s="318" t="n"/>
      <c r="M4294" s="244" t="n"/>
      <c r="N4294" s="244" t="n"/>
      <c r="O4294" s="244" t="n"/>
      <c r="P4294" s="244" t="n"/>
      <c r="Q4294" s="244" t="n"/>
      <c r="R4294" s="244" t="n"/>
      <c r="S4294" s="223" t="n"/>
      <c r="T4294" s="244" t="n"/>
      <c r="U4294" s="246" t="n"/>
      <c r="V4294" s="244" t="n"/>
      <c r="W4294" s="244" t="n"/>
      <c r="X4294" s="244" t="n"/>
      <c r="Y4294" s="246" t="n"/>
      <c r="Z4294" s="262" t="n"/>
      <c r="AA4294" s="241" t="n"/>
      <c r="AB4294" s="273" t="n"/>
      <c r="AC4294" s="228" t="n"/>
    </row>
    <row r="4295" ht="15" customHeight="1" s="283">
      <c r="A4295" s="109" t="n"/>
      <c r="B4295" s="222" t="n"/>
      <c r="C4295" s="244" t="n"/>
      <c r="D4295" s="244" t="n"/>
      <c r="E4295" s="244" t="n"/>
      <c r="F4295" s="244" t="n"/>
      <c r="G4295" s="244" t="n"/>
      <c r="H4295" s="244" t="n"/>
      <c r="I4295" s="237" t="n"/>
      <c r="J4295" s="204" t="n"/>
      <c r="K4295" s="244" t="n"/>
      <c r="L4295" s="318" t="n"/>
      <c r="M4295" s="244" t="n"/>
      <c r="N4295" s="244" t="n"/>
      <c r="O4295" s="244" t="n"/>
      <c r="P4295" s="244" t="n"/>
      <c r="Q4295" s="244" t="n"/>
      <c r="R4295" s="244" t="n"/>
      <c r="S4295" s="223" t="n"/>
      <c r="T4295" s="244" t="n"/>
      <c r="U4295" s="246" t="n"/>
      <c r="V4295" s="244" t="n"/>
      <c r="W4295" s="244" t="n"/>
      <c r="X4295" s="244" t="n"/>
      <c r="Y4295" s="246" t="n"/>
      <c r="Z4295" s="262" t="n"/>
      <c r="AA4295" s="241" t="n"/>
      <c r="AB4295" s="273" t="n"/>
      <c r="AC4295" s="228" t="n"/>
    </row>
    <row r="4296" ht="15" customHeight="1" s="283">
      <c r="A4296" s="109" t="n"/>
      <c r="B4296" s="222" t="n"/>
      <c r="C4296" s="244" t="n"/>
      <c r="D4296" s="244" t="n"/>
      <c r="E4296" s="244" t="n"/>
      <c r="F4296" s="244" t="n"/>
      <c r="G4296" s="244" t="n"/>
      <c r="H4296" s="244" t="n"/>
      <c r="I4296" s="237" t="n"/>
      <c r="J4296" s="204" t="n"/>
      <c r="K4296" s="244" t="n"/>
      <c r="L4296" s="318" t="n"/>
      <c r="M4296" s="244" t="n"/>
      <c r="N4296" s="244" t="n"/>
      <c r="O4296" s="244" t="n"/>
      <c r="P4296" s="244" t="n"/>
      <c r="Q4296" s="244" t="n"/>
      <c r="R4296" s="244" t="n"/>
      <c r="S4296" s="223" t="n"/>
      <c r="T4296" s="244" t="n"/>
      <c r="U4296" s="246" t="n"/>
      <c r="V4296" s="244" t="n"/>
      <c r="W4296" s="244" t="n"/>
      <c r="X4296" s="244" t="n"/>
      <c r="Y4296" s="246" t="n"/>
      <c r="Z4296" s="262" t="n"/>
      <c r="AA4296" s="241" t="n"/>
      <c r="AB4296" s="273" t="n"/>
      <c r="AC4296" s="228" t="n"/>
    </row>
    <row r="4297" ht="15" customHeight="1" s="283">
      <c r="A4297" s="109" t="n"/>
      <c r="B4297" s="222" t="n"/>
      <c r="C4297" s="244" t="n"/>
      <c r="D4297" s="244" t="n"/>
      <c r="E4297" s="244" t="n"/>
      <c r="F4297" s="244" t="n"/>
      <c r="G4297" s="244" t="n"/>
      <c r="H4297" s="244" t="n"/>
      <c r="I4297" s="237" t="n"/>
      <c r="J4297" s="204" t="n"/>
      <c r="K4297" s="244" t="n"/>
      <c r="L4297" s="318" t="n"/>
      <c r="M4297" s="244" t="n"/>
      <c r="N4297" s="244" t="n"/>
      <c r="O4297" s="244" t="n"/>
      <c r="P4297" s="244" t="n"/>
      <c r="Q4297" s="244" t="n"/>
      <c r="R4297" s="244" t="n"/>
      <c r="S4297" s="223" t="n"/>
      <c r="T4297" s="244" t="n"/>
      <c r="U4297" s="246" t="n"/>
      <c r="V4297" s="244" t="n"/>
      <c r="W4297" s="244" t="n"/>
      <c r="X4297" s="244" t="n"/>
      <c r="Y4297" s="246" t="n"/>
      <c r="Z4297" s="262" t="n"/>
      <c r="AA4297" s="241" t="n"/>
      <c r="AB4297" s="273" t="n"/>
      <c r="AC4297" s="228" t="n"/>
    </row>
    <row r="4298" ht="15" customHeight="1" s="283">
      <c r="A4298" s="109" t="n"/>
      <c r="B4298" s="222" t="n"/>
      <c r="C4298" s="244" t="n"/>
      <c r="D4298" s="244" t="n"/>
      <c r="E4298" s="244" t="n"/>
      <c r="F4298" s="244" t="n"/>
      <c r="G4298" s="244" t="n"/>
      <c r="H4298" s="244" t="n"/>
      <c r="I4298" s="237" t="n"/>
      <c r="J4298" s="204" t="n"/>
      <c r="K4298" s="244" t="n"/>
      <c r="L4298" s="318" t="n"/>
      <c r="M4298" s="244" t="n"/>
      <c r="N4298" s="244" t="n"/>
      <c r="O4298" s="244" t="n"/>
      <c r="P4298" s="244" t="n"/>
      <c r="Q4298" s="244" t="n"/>
      <c r="R4298" s="244" t="n"/>
      <c r="S4298" s="223" t="n"/>
      <c r="T4298" s="244" t="n"/>
      <c r="U4298" s="246" t="n"/>
      <c r="V4298" s="244" t="n"/>
      <c r="W4298" s="244" t="n"/>
      <c r="X4298" s="244" t="n"/>
      <c r="Y4298" s="246" t="n"/>
      <c r="Z4298" s="262" t="n"/>
      <c r="AA4298" s="241" t="n"/>
      <c r="AB4298" s="273" t="n"/>
      <c r="AC4298" s="228" t="n"/>
    </row>
    <row r="4299" ht="15" customHeight="1" s="283">
      <c r="A4299" s="109" t="n"/>
      <c r="B4299" s="222" t="n"/>
      <c r="C4299" s="244" t="n"/>
      <c r="D4299" s="244" t="n"/>
      <c r="E4299" s="244" t="n"/>
      <c r="F4299" s="244" t="n"/>
      <c r="G4299" s="244" t="n"/>
      <c r="H4299" s="244" t="n"/>
      <c r="I4299" s="237" t="n"/>
      <c r="J4299" s="204" t="n"/>
      <c r="K4299" s="244" t="n"/>
      <c r="L4299" s="318" t="n"/>
      <c r="M4299" s="244" t="n"/>
      <c r="N4299" s="244" t="n"/>
      <c r="O4299" s="244" t="n"/>
      <c r="P4299" s="244" t="n"/>
      <c r="Q4299" s="244" t="n"/>
      <c r="R4299" s="244" t="n"/>
      <c r="S4299" s="223" t="n"/>
      <c r="T4299" s="244" t="n"/>
      <c r="U4299" s="246" t="n"/>
      <c r="V4299" s="244" t="n"/>
      <c r="W4299" s="244" t="n"/>
      <c r="X4299" s="244" t="n"/>
      <c r="Y4299" s="246" t="n"/>
      <c r="Z4299" s="262" t="n"/>
      <c r="AA4299" s="241" t="n"/>
      <c r="AB4299" s="273" t="n"/>
      <c r="AC4299" s="228" t="n"/>
    </row>
    <row r="4300" ht="15" customHeight="1" s="283">
      <c r="A4300" s="109" t="n"/>
      <c r="B4300" s="222" t="n"/>
      <c r="C4300" s="244" t="n"/>
      <c r="D4300" s="244" t="n"/>
      <c r="E4300" s="244" t="n"/>
      <c r="F4300" s="244" t="n"/>
      <c r="G4300" s="244" t="n"/>
      <c r="H4300" s="244" t="n"/>
      <c r="I4300" s="237" t="n"/>
      <c r="J4300" s="204" t="n"/>
      <c r="K4300" s="244" t="n"/>
      <c r="L4300" s="318" t="n"/>
      <c r="M4300" s="244" t="n"/>
      <c r="N4300" s="244" t="n"/>
      <c r="O4300" s="244" t="n"/>
      <c r="P4300" s="244" t="n"/>
      <c r="Q4300" s="244" t="n"/>
      <c r="R4300" s="244" t="n"/>
      <c r="S4300" s="223" t="n"/>
      <c r="T4300" s="244" t="n"/>
      <c r="U4300" s="246" t="n"/>
      <c r="V4300" s="244" t="n"/>
      <c r="W4300" s="244" t="n"/>
      <c r="X4300" s="244" t="n"/>
      <c r="Y4300" s="246" t="n"/>
      <c r="Z4300" s="262" t="n"/>
      <c r="AA4300" s="241" t="n"/>
      <c r="AB4300" s="273" t="n"/>
      <c r="AC4300" s="228" t="n"/>
    </row>
    <row r="4301" ht="15" customHeight="1" s="283">
      <c r="A4301" s="109" t="n"/>
      <c r="B4301" s="222" t="n"/>
      <c r="C4301" s="244" t="n"/>
      <c r="D4301" s="244" t="n"/>
      <c r="E4301" s="244" t="n"/>
      <c r="F4301" s="244" t="n"/>
      <c r="G4301" s="244" t="n"/>
      <c r="H4301" s="244" t="n"/>
      <c r="I4301" s="237" t="n"/>
      <c r="J4301" s="204" t="n"/>
      <c r="K4301" s="244" t="n"/>
      <c r="L4301" s="318" t="n"/>
      <c r="M4301" s="244" t="n"/>
      <c r="N4301" s="244" t="n"/>
      <c r="O4301" s="244" t="n"/>
      <c r="P4301" s="244" t="n"/>
      <c r="Q4301" s="244" t="n"/>
      <c r="R4301" s="244" t="n"/>
      <c r="S4301" s="223" t="n"/>
      <c r="T4301" s="244" t="n"/>
      <c r="U4301" s="246" t="n"/>
      <c r="V4301" s="244" t="n"/>
      <c r="W4301" s="244" t="n"/>
      <c r="X4301" s="244" t="n"/>
      <c r="Y4301" s="246" t="n"/>
      <c r="Z4301" s="262" t="n"/>
      <c r="AA4301" s="241" t="n"/>
      <c r="AB4301" s="273" t="n"/>
      <c r="AC4301" s="228" t="n"/>
    </row>
    <row r="4302" ht="15" customHeight="1" s="283">
      <c r="A4302" s="109" t="n"/>
      <c r="B4302" s="222" t="n"/>
      <c r="C4302" s="244" t="n"/>
      <c r="D4302" s="244" t="n"/>
      <c r="E4302" s="244" t="n"/>
      <c r="F4302" s="244" t="n"/>
      <c r="G4302" s="244" t="n"/>
      <c r="H4302" s="244" t="n"/>
      <c r="I4302" s="237" t="n"/>
      <c r="J4302" s="204" t="n"/>
      <c r="K4302" s="244" t="n"/>
      <c r="L4302" s="318" t="n"/>
      <c r="M4302" s="244" t="n"/>
      <c r="N4302" s="244" t="n"/>
      <c r="O4302" s="244" t="n"/>
      <c r="P4302" s="244" t="n"/>
      <c r="Q4302" s="244" t="n"/>
      <c r="R4302" s="244" t="n"/>
      <c r="S4302" s="223" t="n"/>
      <c r="T4302" s="244" t="n"/>
      <c r="U4302" s="246" t="n"/>
      <c r="V4302" s="244" t="n"/>
      <c r="W4302" s="244" t="n"/>
      <c r="X4302" s="244" t="n"/>
      <c r="Y4302" s="246" t="n"/>
      <c r="Z4302" s="262" t="n"/>
      <c r="AA4302" s="241" t="n"/>
      <c r="AB4302" s="273" t="n"/>
      <c r="AC4302" s="228" t="n"/>
    </row>
    <row r="4303" ht="15" customHeight="1" s="283">
      <c r="A4303" s="109" t="n"/>
      <c r="B4303" s="222" t="n"/>
      <c r="C4303" s="244" t="n"/>
      <c r="D4303" s="244" t="n"/>
      <c r="E4303" s="244" t="n"/>
      <c r="F4303" s="244" t="n"/>
      <c r="G4303" s="244" t="n"/>
      <c r="H4303" s="244" t="n"/>
      <c r="I4303" s="237" t="n"/>
      <c r="J4303" s="204" t="n"/>
      <c r="K4303" s="244" t="n"/>
      <c r="L4303" s="318" t="n"/>
      <c r="M4303" s="244" t="n"/>
      <c r="N4303" s="244" t="n"/>
      <c r="O4303" s="244" t="n"/>
      <c r="P4303" s="244" t="n"/>
      <c r="Q4303" s="244" t="n"/>
      <c r="R4303" s="244" t="n"/>
      <c r="S4303" s="223" t="n"/>
      <c r="T4303" s="244" t="n"/>
      <c r="U4303" s="246" t="n"/>
      <c r="V4303" s="244" t="n"/>
      <c r="W4303" s="244" t="n"/>
      <c r="X4303" s="244" t="n"/>
      <c r="Y4303" s="246" t="n"/>
      <c r="Z4303" s="262" t="n"/>
      <c r="AA4303" s="241" t="n"/>
      <c r="AB4303" s="273" t="n"/>
      <c r="AC4303" s="228" t="n"/>
    </row>
    <row r="4304" ht="15" customHeight="1" s="283">
      <c r="A4304" s="109" t="n"/>
      <c r="B4304" s="222" t="n"/>
      <c r="C4304" s="244" t="n"/>
      <c r="D4304" s="244" t="n"/>
      <c r="E4304" s="244" t="n"/>
      <c r="F4304" s="244" t="n"/>
      <c r="G4304" s="244" t="n"/>
      <c r="H4304" s="244" t="n"/>
      <c r="I4304" s="237" t="n"/>
      <c r="J4304" s="204" t="n"/>
      <c r="K4304" s="244" t="n"/>
      <c r="L4304" s="318" t="n"/>
      <c r="M4304" s="244" t="n"/>
      <c r="N4304" s="244" t="n"/>
      <c r="O4304" s="244" t="n"/>
      <c r="P4304" s="244" t="n"/>
      <c r="Q4304" s="244" t="n"/>
      <c r="R4304" s="244" t="n"/>
      <c r="S4304" s="223" t="n"/>
      <c r="T4304" s="244" t="n"/>
      <c r="U4304" s="246" t="n"/>
      <c r="V4304" s="244" t="n"/>
      <c r="W4304" s="244" t="n"/>
      <c r="X4304" s="244" t="n"/>
      <c r="Y4304" s="246" t="n"/>
      <c r="Z4304" s="262" t="n"/>
      <c r="AA4304" s="241" t="n"/>
      <c r="AB4304" s="273" t="n"/>
      <c r="AC4304" s="228" t="n"/>
    </row>
    <row r="4305" ht="15" customHeight="1" s="283">
      <c r="A4305" s="109" t="n"/>
      <c r="B4305" s="222" t="n"/>
      <c r="C4305" s="244" t="n"/>
      <c r="D4305" s="244" t="n"/>
      <c r="E4305" s="244" t="n"/>
      <c r="F4305" s="244" t="n"/>
      <c r="G4305" s="244" t="n"/>
      <c r="H4305" s="244" t="n"/>
      <c r="I4305" s="237" t="n"/>
      <c r="J4305" s="204" t="n"/>
      <c r="K4305" s="244" t="n"/>
      <c r="L4305" s="318" t="n"/>
      <c r="M4305" s="244" t="n"/>
      <c r="N4305" s="244" t="n"/>
      <c r="O4305" s="244" t="n"/>
      <c r="P4305" s="244" t="n"/>
      <c r="Q4305" s="244" t="n"/>
      <c r="R4305" s="244" t="n"/>
      <c r="S4305" s="223" t="n"/>
      <c r="T4305" s="244" t="n"/>
      <c r="U4305" s="246" t="n"/>
      <c r="V4305" s="244" t="n"/>
      <c r="W4305" s="244" t="n"/>
      <c r="X4305" s="244" t="n"/>
      <c r="Y4305" s="246" t="n"/>
      <c r="Z4305" s="262" t="n"/>
      <c r="AA4305" s="241" t="n"/>
      <c r="AB4305" s="273" t="n"/>
      <c r="AC4305" s="228" t="n"/>
    </row>
    <row r="4306" ht="15" customHeight="1" s="283">
      <c r="A4306" s="109" t="n"/>
      <c r="B4306" s="222" t="n"/>
      <c r="C4306" s="244" t="n"/>
      <c r="D4306" s="244" t="n"/>
      <c r="E4306" s="244" t="n"/>
      <c r="F4306" s="244" t="n"/>
      <c r="G4306" s="244" t="n"/>
      <c r="H4306" s="244" t="n"/>
      <c r="I4306" s="237" t="n"/>
      <c r="J4306" s="204" t="n"/>
      <c r="K4306" s="244" t="n"/>
      <c r="L4306" s="318" t="n"/>
      <c r="M4306" s="244" t="n"/>
      <c r="N4306" s="244" t="n"/>
      <c r="O4306" s="244" t="n"/>
      <c r="P4306" s="244" t="n"/>
      <c r="Q4306" s="244" t="n"/>
      <c r="R4306" s="244" t="n"/>
      <c r="S4306" s="223" t="n"/>
      <c r="T4306" s="244" t="n"/>
      <c r="U4306" s="246" t="n"/>
      <c r="V4306" s="244" t="n"/>
      <c r="W4306" s="244" t="n"/>
      <c r="X4306" s="244" t="n"/>
      <c r="Y4306" s="246" t="n"/>
      <c r="Z4306" s="262" t="n"/>
      <c r="AA4306" s="241" t="n"/>
      <c r="AB4306" s="273" t="n"/>
      <c r="AC4306" s="228" t="n"/>
    </row>
    <row r="4307" ht="15" customHeight="1" s="283">
      <c r="A4307" s="109" t="n"/>
      <c r="B4307" s="222" t="n"/>
      <c r="C4307" s="244" t="n"/>
      <c r="D4307" s="244" t="n"/>
      <c r="E4307" s="244" t="n"/>
      <c r="F4307" s="244" t="n"/>
      <c r="G4307" s="244" t="n"/>
      <c r="H4307" s="244" t="n"/>
      <c r="I4307" s="237" t="n"/>
      <c r="J4307" s="204" t="n"/>
      <c r="K4307" s="244" t="n"/>
      <c r="L4307" s="318" t="n"/>
      <c r="M4307" s="244" t="n"/>
      <c r="N4307" s="244" t="n"/>
      <c r="O4307" s="244" t="n"/>
      <c r="P4307" s="244" t="n"/>
      <c r="Q4307" s="244" t="n"/>
      <c r="R4307" s="244" t="n"/>
      <c r="S4307" s="223" t="n"/>
      <c r="T4307" s="244" t="n"/>
      <c r="U4307" s="246" t="n"/>
      <c r="V4307" s="244" t="n"/>
      <c r="W4307" s="244" t="n"/>
      <c r="X4307" s="244" t="n"/>
      <c r="Y4307" s="246" t="n"/>
      <c r="Z4307" s="262" t="n"/>
      <c r="AA4307" s="241" t="n"/>
      <c r="AB4307" s="273" t="n"/>
      <c r="AC4307" s="228" t="n"/>
    </row>
    <row r="4308" ht="15" customHeight="1" s="283">
      <c r="A4308" s="109" t="n"/>
      <c r="B4308" s="222" t="n"/>
      <c r="C4308" s="244" t="n"/>
      <c r="D4308" s="244" t="n"/>
      <c r="E4308" s="244" t="n"/>
      <c r="F4308" s="244" t="n"/>
      <c r="G4308" s="244" t="n"/>
      <c r="H4308" s="244" t="n"/>
      <c r="I4308" s="237" t="n"/>
      <c r="J4308" s="204" t="n"/>
      <c r="K4308" s="244" t="n"/>
      <c r="L4308" s="318" t="n"/>
      <c r="M4308" s="244" t="n"/>
      <c r="N4308" s="244" t="n"/>
      <c r="O4308" s="244" t="n"/>
      <c r="P4308" s="244" t="n"/>
      <c r="Q4308" s="244" t="n"/>
      <c r="R4308" s="244" t="n"/>
      <c r="S4308" s="223" t="n"/>
      <c r="T4308" s="244" t="n"/>
      <c r="U4308" s="246" t="n"/>
      <c r="V4308" s="244" t="n"/>
      <c r="W4308" s="244" t="n"/>
      <c r="X4308" s="244" t="n"/>
      <c r="Y4308" s="246" t="n"/>
      <c r="Z4308" s="262" t="n"/>
      <c r="AA4308" s="241" t="n"/>
      <c r="AB4308" s="273" t="n"/>
      <c r="AC4308" s="228" t="n"/>
    </row>
    <row r="4309" ht="15" customHeight="1" s="283">
      <c r="A4309" s="109" t="n"/>
      <c r="B4309" s="222" t="n"/>
      <c r="C4309" s="244" t="n"/>
      <c r="D4309" s="244" t="n"/>
      <c r="E4309" s="244" t="n"/>
      <c r="F4309" s="244" t="n"/>
      <c r="G4309" s="244" t="n"/>
      <c r="H4309" s="244" t="n"/>
      <c r="I4309" s="237" t="n"/>
      <c r="J4309" s="204" t="n"/>
      <c r="K4309" s="244" t="n"/>
      <c r="L4309" s="318" t="n"/>
      <c r="M4309" s="244" t="n"/>
      <c r="N4309" s="244" t="n"/>
      <c r="O4309" s="244" t="n"/>
      <c r="P4309" s="244" t="n"/>
      <c r="Q4309" s="244" t="n"/>
      <c r="R4309" s="244" t="n"/>
      <c r="S4309" s="223" t="n"/>
      <c r="T4309" s="244" t="n"/>
      <c r="U4309" s="246" t="n"/>
      <c r="V4309" s="244" t="n"/>
      <c r="W4309" s="244" t="n"/>
      <c r="X4309" s="244" t="n"/>
      <c r="Y4309" s="246" t="n"/>
      <c r="Z4309" s="262" t="n"/>
      <c r="AA4309" s="241" t="n"/>
      <c r="AB4309" s="273" t="n"/>
      <c r="AC4309" s="228" t="n"/>
    </row>
    <row r="4310" ht="15" customHeight="1" s="283">
      <c r="A4310" s="109" t="n"/>
      <c r="B4310" s="222" t="n"/>
      <c r="C4310" s="244" t="n"/>
      <c r="D4310" s="244" t="n"/>
      <c r="E4310" s="244" t="n"/>
      <c r="F4310" s="244" t="n"/>
      <c r="G4310" s="244" t="n"/>
      <c r="H4310" s="244" t="n"/>
      <c r="I4310" s="237" t="n"/>
      <c r="J4310" s="204" t="n"/>
      <c r="K4310" s="244" t="n"/>
      <c r="L4310" s="318" t="n"/>
      <c r="M4310" s="244" t="n"/>
      <c r="N4310" s="244" t="n"/>
      <c r="O4310" s="244" t="n"/>
      <c r="P4310" s="244" t="n"/>
      <c r="Q4310" s="244" t="n"/>
      <c r="R4310" s="244" t="n"/>
      <c r="S4310" s="223" t="n"/>
      <c r="T4310" s="244" t="n"/>
      <c r="U4310" s="246" t="n"/>
      <c r="V4310" s="244" t="n"/>
      <c r="W4310" s="244" t="n"/>
      <c r="X4310" s="244" t="n"/>
      <c r="Y4310" s="246" t="n"/>
      <c r="Z4310" s="262" t="n"/>
      <c r="AA4310" s="241" t="n"/>
      <c r="AB4310" s="273" t="n"/>
      <c r="AC4310" s="228" t="n"/>
    </row>
    <row r="4311" ht="15" customHeight="1" s="283">
      <c r="A4311" s="109" t="n"/>
      <c r="B4311" s="222" t="n"/>
      <c r="C4311" s="244" t="n"/>
      <c r="D4311" s="244" t="n"/>
      <c r="E4311" s="244" t="n"/>
      <c r="F4311" s="244" t="n"/>
      <c r="G4311" s="244" t="n"/>
      <c r="H4311" s="244" t="n"/>
      <c r="I4311" s="237" t="n"/>
      <c r="J4311" s="204" t="n"/>
      <c r="K4311" s="244" t="n"/>
      <c r="L4311" s="318" t="n"/>
      <c r="M4311" s="244" t="n"/>
      <c r="N4311" s="244" t="n"/>
      <c r="O4311" s="244" t="n"/>
      <c r="P4311" s="244" t="n"/>
      <c r="Q4311" s="244" t="n"/>
      <c r="R4311" s="244" t="n"/>
      <c r="S4311" s="223" t="n"/>
      <c r="T4311" s="244" t="n"/>
      <c r="U4311" s="246" t="n"/>
      <c r="V4311" s="244" t="n"/>
      <c r="W4311" s="244" t="n"/>
      <c r="X4311" s="244" t="n"/>
      <c r="Y4311" s="246" t="n"/>
      <c r="Z4311" s="262" t="n"/>
      <c r="AA4311" s="241" t="n"/>
      <c r="AB4311" s="273" t="n"/>
      <c r="AC4311" s="228" t="n"/>
    </row>
    <row r="4312" ht="15" customHeight="1" s="283">
      <c r="A4312" s="109" t="n"/>
      <c r="B4312" s="222" t="n"/>
      <c r="C4312" s="244" t="n"/>
      <c r="D4312" s="244" t="n"/>
      <c r="E4312" s="244" t="n"/>
      <c r="F4312" s="244" t="n"/>
      <c r="G4312" s="244" t="n"/>
      <c r="H4312" s="244" t="n"/>
      <c r="I4312" s="237" t="n"/>
      <c r="J4312" s="204" t="n"/>
      <c r="K4312" s="244" t="n"/>
      <c r="L4312" s="318" t="n"/>
      <c r="M4312" s="244" t="n"/>
      <c r="N4312" s="244" t="n"/>
      <c r="O4312" s="244" t="n"/>
      <c r="P4312" s="244" t="n"/>
      <c r="Q4312" s="244" t="n"/>
      <c r="R4312" s="244" t="n"/>
      <c r="S4312" s="223" t="n"/>
      <c r="T4312" s="244" t="n"/>
      <c r="U4312" s="246" t="n"/>
      <c r="V4312" s="244" t="n"/>
      <c r="W4312" s="244" t="n"/>
      <c r="X4312" s="244" t="n"/>
      <c r="Y4312" s="246" t="n"/>
      <c r="Z4312" s="262" t="n"/>
      <c r="AA4312" s="241" t="n"/>
      <c r="AB4312" s="273" t="n"/>
      <c r="AC4312" s="228" t="n"/>
    </row>
    <row r="4313" ht="15" customHeight="1" s="283">
      <c r="A4313" s="109" t="n"/>
      <c r="B4313" s="222" t="n"/>
      <c r="C4313" s="244" t="n"/>
      <c r="D4313" s="244" t="n"/>
      <c r="E4313" s="244" t="n"/>
      <c r="F4313" s="244" t="n"/>
      <c r="G4313" s="244" t="n"/>
      <c r="H4313" s="244" t="n"/>
      <c r="I4313" s="237" t="n"/>
      <c r="J4313" s="204" t="n"/>
      <c r="K4313" s="244" t="n"/>
      <c r="L4313" s="318" t="n"/>
      <c r="M4313" s="244" t="n"/>
      <c r="N4313" s="244" t="n"/>
      <c r="O4313" s="244" t="n"/>
      <c r="P4313" s="244" t="n"/>
      <c r="Q4313" s="244" t="n"/>
      <c r="R4313" s="244" t="n"/>
      <c r="S4313" s="223" t="n"/>
      <c r="T4313" s="244" t="n"/>
      <c r="U4313" s="246" t="n"/>
      <c r="V4313" s="244" t="n"/>
      <c r="W4313" s="244" t="n"/>
      <c r="X4313" s="244" t="n"/>
      <c r="Y4313" s="246" t="n"/>
      <c r="Z4313" s="262" t="n"/>
      <c r="AA4313" s="241" t="n"/>
      <c r="AB4313" s="273" t="n"/>
      <c r="AC4313" s="228" t="n"/>
    </row>
    <row r="4314" ht="15" customHeight="1" s="283">
      <c r="A4314" s="109" t="n"/>
      <c r="B4314" s="222" t="n"/>
      <c r="C4314" s="244" t="n"/>
      <c r="D4314" s="244" t="n"/>
      <c r="E4314" s="244" t="n"/>
      <c r="F4314" s="244" t="n"/>
      <c r="G4314" s="244" t="n"/>
      <c r="H4314" s="244" t="n"/>
      <c r="I4314" s="237" t="n"/>
      <c r="J4314" s="204" t="n"/>
      <c r="K4314" s="244" t="n"/>
      <c r="L4314" s="318" t="n"/>
      <c r="M4314" s="244" t="n"/>
      <c r="N4314" s="244" t="n"/>
      <c r="O4314" s="244" t="n"/>
      <c r="P4314" s="244" t="n"/>
      <c r="Q4314" s="244" t="n"/>
      <c r="R4314" s="244" t="n"/>
      <c r="S4314" s="223" t="n"/>
      <c r="T4314" s="244" t="n"/>
      <c r="U4314" s="246" t="n"/>
      <c r="V4314" s="244" t="n"/>
      <c r="W4314" s="244" t="n"/>
      <c r="X4314" s="244" t="n"/>
      <c r="Y4314" s="246" t="n"/>
      <c r="Z4314" s="262" t="n"/>
      <c r="AA4314" s="241" t="n"/>
      <c r="AB4314" s="273" t="n"/>
      <c r="AC4314" s="228" t="n"/>
    </row>
    <row r="4315" ht="15" customHeight="1" s="283">
      <c r="A4315" s="109" t="n"/>
      <c r="B4315" s="222" t="n"/>
      <c r="C4315" s="244" t="n"/>
      <c r="D4315" s="244" t="n"/>
      <c r="E4315" s="244" t="n"/>
      <c r="F4315" s="244" t="n"/>
      <c r="G4315" s="244" t="n"/>
      <c r="H4315" s="244" t="n"/>
      <c r="I4315" s="237" t="n"/>
      <c r="J4315" s="204" t="n"/>
      <c r="K4315" s="244" t="n"/>
      <c r="L4315" s="318" t="n"/>
      <c r="M4315" s="244" t="n"/>
      <c r="N4315" s="244" t="n"/>
      <c r="O4315" s="244" t="n"/>
      <c r="P4315" s="244" t="n"/>
      <c r="Q4315" s="244" t="n"/>
      <c r="R4315" s="244" t="n"/>
      <c r="S4315" s="223" t="n"/>
      <c r="T4315" s="244" t="n"/>
      <c r="U4315" s="246" t="n"/>
      <c r="V4315" s="244" t="n"/>
      <c r="W4315" s="244" t="n"/>
      <c r="X4315" s="244" t="n"/>
      <c r="Y4315" s="246" t="n"/>
      <c r="Z4315" s="262" t="n"/>
      <c r="AA4315" s="241" t="n"/>
      <c r="AB4315" s="273" t="n"/>
      <c r="AC4315" s="228" t="n"/>
    </row>
    <row r="4316" ht="15" customHeight="1" s="283">
      <c r="A4316" s="109" t="n"/>
      <c r="B4316" s="222" t="n"/>
      <c r="C4316" s="244" t="n"/>
      <c r="D4316" s="244" t="n"/>
      <c r="E4316" s="244" t="n"/>
      <c r="F4316" s="244" t="n"/>
      <c r="G4316" s="244" t="n"/>
      <c r="H4316" s="244" t="n"/>
      <c r="I4316" s="237" t="n"/>
      <c r="J4316" s="204" t="n"/>
      <c r="K4316" s="244" t="n"/>
      <c r="L4316" s="318" t="n"/>
      <c r="M4316" s="244" t="n"/>
      <c r="N4316" s="244" t="n"/>
      <c r="O4316" s="244" t="n"/>
      <c r="P4316" s="244" t="n"/>
      <c r="Q4316" s="244" t="n"/>
      <c r="R4316" s="244" t="n"/>
      <c r="S4316" s="223" t="n"/>
      <c r="T4316" s="244" t="n"/>
      <c r="U4316" s="246" t="n"/>
      <c r="V4316" s="244" t="n"/>
      <c r="W4316" s="244" t="n"/>
      <c r="X4316" s="244" t="n"/>
      <c r="Y4316" s="246" t="n"/>
      <c r="Z4316" s="262" t="n"/>
      <c r="AA4316" s="241" t="n"/>
      <c r="AB4316" s="273" t="n"/>
      <c r="AC4316" s="228" t="n"/>
    </row>
    <row r="4317" ht="15" customHeight="1" s="283">
      <c r="A4317" s="109" t="n"/>
      <c r="B4317" s="222" t="n"/>
      <c r="C4317" s="244" t="n"/>
      <c r="D4317" s="244" t="n"/>
      <c r="E4317" s="244" t="n"/>
      <c r="F4317" s="244" t="n"/>
      <c r="G4317" s="244" t="n"/>
      <c r="H4317" s="244" t="n"/>
      <c r="I4317" s="237" t="n"/>
      <c r="J4317" s="204" t="n"/>
      <c r="K4317" s="244" t="n"/>
      <c r="L4317" s="318" t="n"/>
      <c r="M4317" s="244" t="n"/>
      <c r="N4317" s="244" t="n"/>
      <c r="O4317" s="244" t="n"/>
      <c r="P4317" s="244" t="n"/>
      <c r="Q4317" s="244" t="n"/>
      <c r="R4317" s="244" t="n"/>
      <c r="S4317" s="223" t="n"/>
      <c r="T4317" s="244" t="n"/>
      <c r="U4317" s="246" t="n"/>
      <c r="V4317" s="244" t="n"/>
      <c r="W4317" s="244" t="n"/>
      <c r="X4317" s="244" t="n"/>
      <c r="Y4317" s="246" t="n"/>
      <c r="Z4317" s="262" t="n"/>
      <c r="AA4317" s="241" t="n"/>
      <c r="AB4317" s="273" t="n"/>
      <c r="AC4317" s="228" t="n"/>
    </row>
    <row r="4318" ht="15" customHeight="1" s="283">
      <c r="A4318" s="109" t="n"/>
      <c r="B4318" s="222" t="n"/>
      <c r="C4318" s="244" t="n"/>
      <c r="D4318" s="244" t="n"/>
      <c r="E4318" s="244" t="n"/>
      <c r="F4318" s="244" t="n"/>
      <c r="G4318" s="244" t="n"/>
      <c r="H4318" s="244" t="n"/>
      <c r="I4318" s="237" t="n"/>
      <c r="J4318" s="204" t="n"/>
      <c r="K4318" s="244" t="n"/>
      <c r="L4318" s="318" t="n"/>
      <c r="M4318" s="244" t="n"/>
      <c r="N4318" s="244" t="n"/>
      <c r="O4318" s="244" t="n"/>
      <c r="P4318" s="244" t="n"/>
      <c r="Q4318" s="244" t="n"/>
      <c r="R4318" s="244" t="n"/>
      <c r="S4318" s="223" t="n"/>
      <c r="T4318" s="244" t="n"/>
      <c r="U4318" s="246" t="n"/>
      <c r="V4318" s="244" t="n"/>
      <c r="W4318" s="244" t="n"/>
      <c r="X4318" s="244" t="n"/>
      <c r="Y4318" s="246" t="n"/>
      <c r="Z4318" s="262" t="n"/>
      <c r="AA4318" s="241" t="n"/>
      <c r="AB4318" s="273" t="n"/>
      <c r="AC4318" s="228" t="n"/>
    </row>
    <row r="4319" ht="15" customHeight="1" s="283">
      <c r="A4319" s="109" t="n"/>
      <c r="B4319" s="222" t="n"/>
      <c r="C4319" s="244" t="n"/>
      <c r="D4319" s="244" t="n"/>
      <c r="E4319" s="244" t="n"/>
      <c r="F4319" s="244" t="n"/>
      <c r="G4319" s="244" t="n"/>
      <c r="H4319" s="244" t="n"/>
      <c r="I4319" s="237" t="n"/>
      <c r="J4319" s="204" t="n"/>
      <c r="K4319" s="244" t="n"/>
      <c r="L4319" s="318" t="n"/>
      <c r="M4319" s="244" t="n"/>
      <c r="N4319" s="244" t="n"/>
      <c r="O4319" s="244" t="n"/>
      <c r="P4319" s="244" t="n"/>
      <c r="Q4319" s="244" t="n"/>
      <c r="R4319" s="244" t="n"/>
      <c r="S4319" s="223" t="n"/>
      <c r="T4319" s="244" t="n"/>
      <c r="U4319" s="246" t="n"/>
      <c r="V4319" s="244" t="n"/>
      <c r="W4319" s="244" t="n"/>
      <c r="X4319" s="244" t="n"/>
      <c r="Y4319" s="246" t="n"/>
      <c r="Z4319" s="262" t="n"/>
      <c r="AA4319" s="241" t="n"/>
      <c r="AB4319" s="273" t="n"/>
      <c r="AC4319" s="228" t="n"/>
    </row>
    <row r="4320" ht="15" customHeight="1" s="283">
      <c r="A4320" s="109" t="n"/>
      <c r="B4320" s="222" t="n"/>
      <c r="C4320" s="244" t="n"/>
      <c r="D4320" s="244" t="n"/>
      <c r="E4320" s="244" t="n"/>
      <c r="F4320" s="244" t="n"/>
      <c r="G4320" s="244" t="n"/>
      <c r="H4320" s="244" t="n"/>
      <c r="I4320" s="237" t="n"/>
      <c r="J4320" s="204" t="n"/>
      <c r="K4320" s="244" t="n"/>
      <c r="L4320" s="318" t="n"/>
      <c r="M4320" s="244" t="n"/>
      <c r="N4320" s="244" t="n"/>
      <c r="O4320" s="244" t="n"/>
      <c r="P4320" s="244" t="n"/>
      <c r="Q4320" s="244" t="n"/>
      <c r="R4320" s="244" t="n"/>
      <c r="S4320" s="223" t="n"/>
      <c r="T4320" s="244" t="n"/>
      <c r="U4320" s="246" t="n"/>
      <c r="V4320" s="244" t="n"/>
      <c r="W4320" s="244" t="n"/>
      <c r="X4320" s="244" t="n"/>
      <c r="Y4320" s="246" t="n"/>
      <c r="Z4320" s="262" t="n"/>
      <c r="AA4320" s="241" t="n"/>
      <c r="AB4320" s="273" t="n"/>
      <c r="AC4320" s="228" t="n"/>
    </row>
    <row r="4321" ht="15" customHeight="1" s="283">
      <c r="A4321" s="109" t="n"/>
      <c r="B4321" s="222" t="n"/>
      <c r="C4321" s="244" t="n"/>
      <c r="D4321" s="244" t="n"/>
      <c r="E4321" s="244" t="n"/>
      <c r="F4321" s="244" t="n"/>
      <c r="G4321" s="244" t="n"/>
      <c r="H4321" s="244" t="n"/>
      <c r="I4321" s="237" t="n"/>
      <c r="J4321" s="204" t="n"/>
      <c r="K4321" s="244" t="n"/>
      <c r="L4321" s="318" t="n"/>
      <c r="M4321" s="244" t="n"/>
      <c r="N4321" s="244" t="n"/>
      <c r="O4321" s="244" t="n"/>
      <c r="P4321" s="244" t="n"/>
      <c r="Q4321" s="244" t="n"/>
      <c r="R4321" s="244" t="n"/>
      <c r="S4321" s="223" t="n"/>
      <c r="T4321" s="244" t="n"/>
      <c r="U4321" s="246" t="n"/>
      <c r="V4321" s="244" t="n"/>
      <c r="W4321" s="244" t="n"/>
      <c r="X4321" s="244" t="n"/>
      <c r="Y4321" s="246" t="n"/>
      <c r="Z4321" s="262" t="n"/>
      <c r="AA4321" s="241" t="n"/>
      <c r="AB4321" s="273" t="n"/>
      <c r="AC4321" s="228" t="n"/>
    </row>
    <row r="4322" ht="15" customHeight="1" s="283">
      <c r="A4322" s="109" t="n"/>
      <c r="B4322" s="222" t="n"/>
      <c r="C4322" s="244" t="n"/>
      <c r="D4322" s="244" t="n"/>
      <c r="E4322" s="244" t="n"/>
      <c r="F4322" s="244" t="n"/>
      <c r="G4322" s="244" t="n"/>
      <c r="H4322" s="244" t="n"/>
      <c r="I4322" s="237" t="n"/>
      <c r="J4322" s="204" t="n"/>
      <c r="K4322" s="244" t="n"/>
      <c r="L4322" s="318" t="n"/>
      <c r="M4322" s="244" t="n"/>
      <c r="N4322" s="244" t="n"/>
      <c r="O4322" s="244" t="n"/>
      <c r="P4322" s="244" t="n"/>
      <c r="Q4322" s="244" t="n"/>
      <c r="R4322" s="244" t="n"/>
      <c r="S4322" s="223" t="n"/>
      <c r="T4322" s="244" t="n"/>
      <c r="U4322" s="246" t="n"/>
      <c r="V4322" s="244" t="n"/>
      <c r="W4322" s="244" t="n"/>
      <c r="X4322" s="244" t="n"/>
      <c r="Y4322" s="246" t="n"/>
      <c r="Z4322" s="262" t="n"/>
      <c r="AA4322" s="241" t="n"/>
      <c r="AB4322" s="273" t="n"/>
      <c r="AC4322" s="228" t="n"/>
    </row>
    <row r="4323" ht="15" customHeight="1" s="283">
      <c r="A4323" s="109" t="n"/>
      <c r="B4323" s="222" t="n"/>
      <c r="C4323" s="244" t="n"/>
      <c r="D4323" s="244" t="n"/>
      <c r="E4323" s="244" t="n"/>
      <c r="F4323" s="244" t="n"/>
      <c r="G4323" s="244" t="n"/>
      <c r="H4323" s="244" t="n"/>
      <c r="I4323" s="237" t="n"/>
      <c r="J4323" s="204" t="n"/>
      <c r="K4323" s="244" t="n"/>
      <c r="L4323" s="318" t="n"/>
      <c r="M4323" s="244" t="n"/>
      <c r="N4323" s="244" t="n"/>
      <c r="O4323" s="244" t="n"/>
      <c r="P4323" s="244" t="n"/>
      <c r="Q4323" s="244" t="n"/>
      <c r="R4323" s="244" t="n"/>
      <c r="S4323" s="223" t="n"/>
      <c r="T4323" s="244" t="n"/>
      <c r="U4323" s="246" t="n"/>
      <c r="V4323" s="244" t="n"/>
      <c r="W4323" s="244" t="n"/>
      <c r="X4323" s="244" t="n"/>
      <c r="Y4323" s="246" t="n"/>
      <c r="Z4323" s="262" t="n"/>
      <c r="AA4323" s="241" t="n"/>
      <c r="AB4323" s="273" t="n"/>
      <c r="AC4323" s="228" t="n"/>
    </row>
    <row r="4324" ht="15" customHeight="1" s="283">
      <c r="A4324" s="109" t="n"/>
      <c r="B4324" s="222" t="n"/>
      <c r="C4324" s="244" t="n"/>
      <c r="D4324" s="244" t="n"/>
      <c r="E4324" s="244" t="n"/>
      <c r="F4324" s="244" t="n"/>
      <c r="G4324" s="244" t="n"/>
      <c r="H4324" s="244" t="n"/>
      <c r="I4324" s="237" t="n"/>
      <c r="J4324" s="204" t="n"/>
      <c r="K4324" s="244" t="n"/>
      <c r="L4324" s="318" t="n"/>
      <c r="M4324" s="244" t="n"/>
      <c r="N4324" s="244" t="n"/>
      <c r="O4324" s="244" t="n"/>
      <c r="P4324" s="244" t="n"/>
      <c r="Q4324" s="244" t="n"/>
      <c r="R4324" s="244" t="n"/>
      <c r="S4324" s="223" t="n"/>
      <c r="T4324" s="244" t="n"/>
      <c r="U4324" s="246" t="n"/>
      <c r="V4324" s="244" t="n"/>
      <c r="W4324" s="244" t="n"/>
      <c r="X4324" s="244" t="n"/>
      <c r="Y4324" s="246" t="n"/>
      <c r="Z4324" s="262" t="n"/>
      <c r="AA4324" s="241" t="n"/>
      <c r="AB4324" s="273" t="n"/>
      <c r="AC4324" s="228" t="n"/>
    </row>
    <row r="4325" ht="15" customHeight="1" s="283">
      <c r="A4325" s="109" t="n"/>
      <c r="B4325" s="222" t="n"/>
      <c r="C4325" s="244" t="n"/>
      <c r="D4325" s="244" t="n"/>
      <c r="E4325" s="244" t="n"/>
      <c r="F4325" s="244" t="n"/>
      <c r="G4325" s="244" t="n"/>
      <c r="H4325" s="244" t="n"/>
      <c r="I4325" s="237" t="n"/>
      <c r="J4325" s="204" t="n"/>
      <c r="K4325" s="244" t="n"/>
      <c r="L4325" s="318" t="n"/>
      <c r="M4325" s="244" t="n"/>
      <c r="N4325" s="244" t="n"/>
      <c r="O4325" s="244" t="n"/>
      <c r="P4325" s="244" t="n"/>
      <c r="Q4325" s="244" t="n"/>
      <c r="R4325" s="244" t="n"/>
      <c r="S4325" s="223" t="n"/>
      <c r="T4325" s="244" t="n"/>
      <c r="U4325" s="246" t="n"/>
      <c r="V4325" s="244" t="n"/>
      <c r="W4325" s="244" t="n"/>
      <c r="X4325" s="244" t="n"/>
      <c r="Y4325" s="246" t="n"/>
      <c r="Z4325" s="262" t="n"/>
      <c r="AA4325" s="241" t="n"/>
      <c r="AB4325" s="273" t="n"/>
      <c r="AC4325" s="228" t="n"/>
    </row>
    <row r="4326" ht="15" customHeight="1" s="283">
      <c r="A4326" s="109" t="n"/>
      <c r="B4326" s="222" t="n"/>
      <c r="C4326" s="244" t="n"/>
      <c r="D4326" s="244" t="n"/>
      <c r="E4326" s="244" t="n"/>
      <c r="F4326" s="244" t="n"/>
      <c r="G4326" s="244" t="n"/>
      <c r="H4326" s="244" t="n"/>
      <c r="I4326" s="237" t="n"/>
      <c r="J4326" s="204" t="n"/>
      <c r="K4326" s="244" t="n"/>
      <c r="L4326" s="318" t="n"/>
      <c r="M4326" s="244" t="n"/>
      <c r="N4326" s="244" t="n"/>
      <c r="O4326" s="244" t="n"/>
      <c r="P4326" s="244" t="n"/>
      <c r="Q4326" s="244" t="n"/>
      <c r="R4326" s="244" t="n"/>
      <c r="S4326" s="223" t="n"/>
      <c r="T4326" s="244" t="n"/>
      <c r="U4326" s="246" t="n"/>
      <c r="V4326" s="244" t="n"/>
      <c r="W4326" s="244" t="n"/>
      <c r="X4326" s="244" t="n"/>
      <c r="Y4326" s="246" t="n"/>
      <c r="Z4326" s="262" t="n"/>
      <c r="AA4326" s="241" t="n"/>
      <c r="AB4326" s="273" t="n"/>
      <c r="AC4326" s="228" t="n"/>
    </row>
    <row r="4327" ht="15" customHeight="1" s="283">
      <c r="A4327" s="109" t="n"/>
      <c r="B4327" s="222" t="n"/>
      <c r="C4327" s="244" t="n"/>
      <c r="D4327" s="244" t="n"/>
      <c r="E4327" s="244" t="n"/>
      <c r="F4327" s="244" t="n"/>
      <c r="G4327" s="244" t="n"/>
      <c r="H4327" s="244" t="n"/>
      <c r="I4327" s="237" t="n"/>
      <c r="J4327" s="204" t="n"/>
      <c r="K4327" s="244" t="n"/>
      <c r="L4327" s="318" t="n"/>
      <c r="M4327" s="244" t="n"/>
      <c r="N4327" s="244" t="n"/>
      <c r="O4327" s="244" t="n"/>
      <c r="P4327" s="244" t="n"/>
      <c r="Q4327" s="244" t="n"/>
      <c r="R4327" s="244" t="n"/>
      <c r="S4327" s="223" t="n"/>
      <c r="T4327" s="244" t="n"/>
      <c r="U4327" s="246" t="n"/>
      <c r="V4327" s="244" t="n"/>
      <c r="W4327" s="244" t="n"/>
      <c r="X4327" s="244" t="n"/>
      <c r="Y4327" s="246" t="n"/>
      <c r="Z4327" s="262" t="n"/>
      <c r="AA4327" s="241" t="n"/>
      <c r="AB4327" s="273" t="n"/>
      <c r="AC4327" s="228" t="n"/>
    </row>
    <row r="4328" ht="15" customHeight="1" s="283">
      <c r="A4328" s="109" t="n"/>
      <c r="B4328" s="222" t="n"/>
      <c r="C4328" s="244" t="n"/>
      <c r="D4328" s="244" t="n"/>
      <c r="E4328" s="244" t="n"/>
      <c r="F4328" s="244" t="n"/>
      <c r="G4328" s="244" t="n"/>
      <c r="H4328" s="244" t="n"/>
      <c r="I4328" s="237" t="n"/>
      <c r="J4328" s="204" t="n"/>
      <c r="K4328" s="244" t="n"/>
      <c r="L4328" s="318" t="n"/>
      <c r="M4328" s="244" t="n"/>
      <c r="N4328" s="244" t="n"/>
      <c r="O4328" s="244" t="n"/>
      <c r="P4328" s="244" t="n"/>
      <c r="Q4328" s="244" t="n"/>
      <c r="R4328" s="244" t="n"/>
      <c r="S4328" s="223" t="n"/>
      <c r="T4328" s="244" t="n"/>
      <c r="U4328" s="246" t="n"/>
      <c r="V4328" s="244" t="n"/>
      <c r="W4328" s="244" t="n"/>
      <c r="X4328" s="244" t="n"/>
      <c r="Y4328" s="246" t="n"/>
      <c r="Z4328" s="262" t="n"/>
      <c r="AA4328" s="241" t="n"/>
      <c r="AB4328" s="273" t="n"/>
      <c r="AC4328" s="228" t="n"/>
    </row>
    <row r="4329" ht="15" customHeight="1" s="283">
      <c r="A4329" s="109" t="n"/>
      <c r="B4329" s="222" t="n"/>
      <c r="C4329" s="244" t="n"/>
      <c r="D4329" s="244" t="n"/>
      <c r="E4329" s="244" t="n"/>
      <c r="F4329" s="244" t="n"/>
      <c r="G4329" s="244" t="n"/>
      <c r="H4329" s="244" t="n"/>
      <c r="I4329" s="237" t="n"/>
      <c r="J4329" s="204" t="n"/>
      <c r="K4329" s="244" t="n"/>
      <c r="L4329" s="318" t="n"/>
      <c r="M4329" s="244" t="n"/>
      <c r="N4329" s="244" t="n"/>
      <c r="O4329" s="244" t="n"/>
      <c r="P4329" s="244" t="n"/>
      <c r="Q4329" s="244" t="n"/>
      <c r="R4329" s="244" t="n"/>
      <c r="S4329" s="223" t="n"/>
      <c r="T4329" s="244" t="n"/>
      <c r="U4329" s="246" t="n"/>
      <c r="V4329" s="244" t="n"/>
      <c r="W4329" s="244" t="n"/>
      <c r="X4329" s="244" t="n"/>
      <c r="Y4329" s="246" t="n"/>
      <c r="Z4329" s="262" t="n"/>
      <c r="AA4329" s="241" t="n"/>
      <c r="AB4329" s="273" t="n"/>
      <c r="AC4329" s="228" t="n"/>
    </row>
    <row r="4330" ht="15" customHeight="1" s="283">
      <c r="A4330" s="109" t="n"/>
      <c r="B4330" s="222" t="n"/>
      <c r="C4330" s="244" t="n"/>
      <c r="D4330" s="244" t="n"/>
      <c r="E4330" s="244" t="n"/>
      <c r="F4330" s="244" t="n"/>
      <c r="G4330" s="244" t="n"/>
      <c r="H4330" s="244" t="n"/>
      <c r="I4330" s="237" t="n"/>
      <c r="J4330" s="204" t="n"/>
      <c r="K4330" s="244" t="n"/>
      <c r="L4330" s="318" t="n"/>
      <c r="M4330" s="244" t="n"/>
      <c r="N4330" s="244" t="n"/>
      <c r="O4330" s="244" t="n"/>
      <c r="P4330" s="244" t="n"/>
      <c r="Q4330" s="244" t="n"/>
      <c r="R4330" s="244" t="n"/>
      <c r="S4330" s="223" t="n"/>
      <c r="T4330" s="244" t="n"/>
      <c r="U4330" s="246" t="n"/>
      <c r="V4330" s="244" t="n"/>
      <c r="W4330" s="244" t="n"/>
      <c r="X4330" s="244" t="n"/>
      <c r="Y4330" s="246" t="n"/>
      <c r="Z4330" s="262" t="n"/>
      <c r="AA4330" s="241" t="n"/>
      <c r="AB4330" s="273" t="n"/>
      <c r="AC4330" s="228" t="n"/>
    </row>
    <row r="4331" ht="15" customHeight="1" s="283">
      <c r="A4331" s="109" t="n"/>
      <c r="B4331" s="222" t="n"/>
      <c r="C4331" s="244" t="n"/>
      <c r="D4331" s="244" t="n"/>
      <c r="E4331" s="244" t="n"/>
      <c r="F4331" s="244" t="n"/>
      <c r="G4331" s="244" t="n"/>
      <c r="H4331" s="244" t="n"/>
      <c r="I4331" s="237" t="n"/>
      <c r="J4331" s="204" t="n"/>
      <c r="K4331" s="244" t="n"/>
      <c r="L4331" s="318" t="n"/>
      <c r="M4331" s="244" t="n"/>
      <c r="N4331" s="244" t="n"/>
      <c r="O4331" s="244" t="n"/>
      <c r="P4331" s="244" t="n"/>
      <c r="Q4331" s="244" t="n"/>
      <c r="R4331" s="244" t="n"/>
      <c r="S4331" s="223" t="n"/>
      <c r="T4331" s="244" t="n"/>
      <c r="U4331" s="246" t="n"/>
      <c r="V4331" s="244" t="n"/>
      <c r="W4331" s="244" t="n"/>
      <c r="X4331" s="244" t="n"/>
      <c r="Y4331" s="246" t="n"/>
      <c r="Z4331" s="262" t="n"/>
      <c r="AA4331" s="241" t="n"/>
      <c r="AB4331" s="273" t="n"/>
      <c r="AC4331" s="228" t="n"/>
    </row>
    <row r="4332" ht="15" customHeight="1" s="283">
      <c r="A4332" s="109" t="n"/>
      <c r="B4332" s="222" t="n"/>
      <c r="C4332" s="244" t="n"/>
      <c r="D4332" s="244" t="n"/>
      <c r="E4332" s="244" t="n"/>
      <c r="F4332" s="244" t="n"/>
      <c r="G4332" s="244" t="n"/>
      <c r="H4332" s="244" t="n"/>
      <c r="I4332" s="237" t="n"/>
      <c r="J4332" s="204" t="n"/>
      <c r="K4332" s="244" t="n"/>
      <c r="L4332" s="318" t="n"/>
      <c r="M4332" s="244" t="n"/>
      <c r="N4332" s="244" t="n"/>
      <c r="O4332" s="244" t="n"/>
      <c r="P4332" s="244" t="n"/>
      <c r="Q4332" s="244" t="n"/>
      <c r="R4332" s="244" t="n"/>
      <c r="S4332" s="223" t="n"/>
      <c r="T4332" s="244" t="n"/>
      <c r="U4332" s="246" t="n"/>
      <c r="V4332" s="244" t="n"/>
      <c r="W4332" s="244" t="n"/>
      <c r="X4332" s="244" t="n"/>
      <c r="Y4332" s="246" t="n"/>
      <c r="Z4332" s="262" t="n"/>
      <c r="AA4332" s="241" t="n"/>
      <c r="AB4332" s="273" t="n"/>
      <c r="AC4332" s="228" t="n"/>
    </row>
    <row r="4333" ht="15" customHeight="1" s="283">
      <c r="A4333" s="109" t="n"/>
      <c r="B4333" s="222" t="n"/>
      <c r="C4333" s="244" t="n"/>
      <c r="D4333" s="244" t="n"/>
      <c r="E4333" s="244" t="n"/>
      <c r="F4333" s="244" t="n"/>
      <c r="G4333" s="244" t="n"/>
      <c r="H4333" s="244" t="n"/>
      <c r="I4333" s="237" t="n"/>
      <c r="J4333" s="204" t="n"/>
      <c r="K4333" s="244" t="n"/>
      <c r="L4333" s="318" t="n"/>
      <c r="M4333" s="244" t="n"/>
      <c r="N4333" s="244" t="n"/>
      <c r="O4333" s="244" t="n"/>
      <c r="P4333" s="244" t="n"/>
      <c r="Q4333" s="244" t="n"/>
      <c r="R4333" s="244" t="n"/>
      <c r="S4333" s="223" t="n"/>
      <c r="T4333" s="244" t="n"/>
      <c r="U4333" s="246" t="n"/>
      <c r="V4333" s="244" t="n"/>
      <c r="W4333" s="244" t="n"/>
      <c r="X4333" s="244" t="n"/>
      <c r="Y4333" s="246" t="n"/>
      <c r="Z4333" s="262" t="n"/>
      <c r="AA4333" s="241" t="n"/>
      <c r="AB4333" s="273" t="n"/>
      <c r="AC4333" s="228" t="n"/>
    </row>
    <row r="4334" ht="15" customHeight="1" s="283">
      <c r="A4334" s="109" t="n"/>
      <c r="B4334" s="222" t="n"/>
      <c r="C4334" s="244" t="n"/>
      <c r="D4334" s="244" t="n"/>
      <c r="E4334" s="244" t="n"/>
      <c r="F4334" s="244" t="n"/>
      <c r="G4334" s="244" t="n"/>
      <c r="H4334" s="244" t="n"/>
      <c r="I4334" s="237" t="n"/>
      <c r="J4334" s="204" t="n"/>
      <c r="K4334" s="244" t="n"/>
      <c r="L4334" s="318" t="n"/>
      <c r="M4334" s="244" t="n"/>
      <c r="N4334" s="244" t="n"/>
      <c r="O4334" s="244" t="n"/>
      <c r="P4334" s="244" t="n"/>
      <c r="Q4334" s="244" t="n"/>
      <c r="R4334" s="244" t="n"/>
      <c r="S4334" s="223" t="n"/>
      <c r="T4334" s="244" t="n"/>
      <c r="U4334" s="246" t="n"/>
      <c r="V4334" s="244" t="n"/>
      <c r="W4334" s="244" t="n"/>
      <c r="X4334" s="244" t="n"/>
      <c r="Y4334" s="246" t="n"/>
      <c r="Z4334" s="262" t="n"/>
      <c r="AA4334" s="241" t="n"/>
      <c r="AB4334" s="273" t="n"/>
      <c r="AC4334" s="228" t="n"/>
    </row>
    <row r="4335" ht="15" customHeight="1" s="283">
      <c r="A4335" s="109" t="n"/>
      <c r="B4335" s="222" t="n"/>
      <c r="C4335" s="244" t="n"/>
      <c r="D4335" s="244" t="n"/>
      <c r="E4335" s="244" t="n"/>
      <c r="F4335" s="244" t="n"/>
      <c r="G4335" s="244" t="n"/>
      <c r="H4335" s="244" t="n"/>
      <c r="I4335" s="237" t="n"/>
      <c r="J4335" s="204" t="n"/>
      <c r="K4335" s="244" t="n"/>
      <c r="L4335" s="318" t="n"/>
      <c r="M4335" s="244" t="n"/>
      <c r="N4335" s="244" t="n"/>
      <c r="O4335" s="244" t="n"/>
      <c r="P4335" s="244" t="n"/>
      <c r="Q4335" s="244" t="n"/>
      <c r="R4335" s="244" t="n"/>
      <c r="S4335" s="223" t="n"/>
      <c r="T4335" s="244" t="n"/>
      <c r="U4335" s="246" t="n"/>
      <c r="V4335" s="244" t="n"/>
      <c r="W4335" s="244" t="n"/>
      <c r="X4335" s="244" t="n"/>
      <c r="Y4335" s="246" t="n"/>
      <c r="Z4335" s="262" t="n"/>
      <c r="AA4335" s="241" t="n"/>
      <c r="AB4335" s="273" t="n"/>
      <c r="AC4335" s="228" t="n"/>
    </row>
    <row r="4336" ht="15" customHeight="1" s="283">
      <c r="A4336" s="109" t="n"/>
      <c r="B4336" s="222" t="n"/>
      <c r="C4336" s="244" t="n"/>
      <c r="D4336" s="244" t="n"/>
      <c r="E4336" s="244" t="n"/>
      <c r="F4336" s="244" t="n"/>
      <c r="G4336" s="244" t="n"/>
      <c r="H4336" s="244" t="n"/>
      <c r="I4336" s="237" t="n"/>
      <c r="J4336" s="204" t="n"/>
      <c r="K4336" s="244" t="n"/>
      <c r="L4336" s="318" t="n"/>
      <c r="M4336" s="244" t="n"/>
      <c r="N4336" s="244" t="n"/>
      <c r="O4336" s="244" t="n"/>
      <c r="P4336" s="244" t="n"/>
      <c r="Q4336" s="244" t="n"/>
      <c r="R4336" s="244" t="n"/>
      <c r="S4336" s="223" t="n"/>
      <c r="T4336" s="244" t="n"/>
      <c r="U4336" s="246" t="n"/>
      <c r="V4336" s="244" t="n"/>
      <c r="W4336" s="244" t="n"/>
      <c r="X4336" s="244" t="n"/>
      <c r="Y4336" s="246" t="n"/>
      <c r="Z4336" s="262" t="n"/>
      <c r="AA4336" s="241" t="n"/>
      <c r="AB4336" s="273" t="n"/>
      <c r="AC4336" s="228" t="n"/>
    </row>
    <row r="4337" ht="15" customHeight="1" s="283">
      <c r="A4337" s="109" t="n"/>
      <c r="B4337" s="222" t="n"/>
      <c r="C4337" s="244" t="n"/>
      <c r="D4337" s="244" t="n"/>
      <c r="E4337" s="244" t="n"/>
      <c r="F4337" s="244" t="n"/>
      <c r="G4337" s="244" t="n"/>
      <c r="H4337" s="244" t="n"/>
      <c r="I4337" s="237" t="n"/>
      <c r="J4337" s="204" t="n"/>
      <c r="K4337" s="244" t="n"/>
      <c r="L4337" s="318" t="n"/>
      <c r="M4337" s="244" t="n"/>
      <c r="N4337" s="244" t="n"/>
      <c r="O4337" s="244" t="n"/>
      <c r="P4337" s="244" t="n"/>
      <c r="Q4337" s="244" t="n"/>
      <c r="R4337" s="244" t="n"/>
      <c r="S4337" s="223" t="n"/>
      <c r="T4337" s="244" t="n"/>
      <c r="U4337" s="246" t="n"/>
      <c r="V4337" s="244" t="n"/>
      <c r="W4337" s="244" t="n"/>
      <c r="X4337" s="244" t="n"/>
      <c r="Y4337" s="246" t="n"/>
      <c r="Z4337" s="262" t="n"/>
      <c r="AA4337" s="241" t="n"/>
      <c r="AB4337" s="273" t="n"/>
      <c r="AC4337" s="228" t="n"/>
    </row>
    <row r="4338" ht="15" customHeight="1" s="283">
      <c r="A4338" s="109" t="n"/>
      <c r="B4338" s="222" t="n"/>
      <c r="C4338" s="244" t="n"/>
      <c r="D4338" s="244" t="n"/>
      <c r="E4338" s="244" t="n"/>
      <c r="F4338" s="244" t="n"/>
      <c r="G4338" s="244" t="n"/>
      <c r="H4338" s="244" t="n"/>
      <c r="I4338" s="237" t="n"/>
      <c r="J4338" s="204" t="n"/>
      <c r="K4338" s="244" t="n"/>
      <c r="L4338" s="318" t="n"/>
      <c r="M4338" s="244" t="n"/>
      <c r="N4338" s="244" t="n"/>
      <c r="O4338" s="244" t="n"/>
      <c r="P4338" s="244" t="n"/>
      <c r="Q4338" s="244" t="n"/>
      <c r="R4338" s="244" t="n"/>
      <c r="S4338" s="223" t="n"/>
      <c r="T4338" s="244" t="n"/>
      <c r="U4338" s="246" t="n"/>
      <c r="V4338" s="244" t="n"/>
      <c r="W4338" s="244" t="n"/>
      <c r="X4338" s="244" t="n"/>
      <c r="Y4338" s="246" t="n"/>
      <c r="Z4338" s="262" t="n"/>
      <c r="AA4338" s="241" t="n"/>
      <c r="AB4338" s="273" t="n"/>
      <c r="AC4338" s="228" t="n"/>
    </row>
    <row r="4339" ht="15" customHeight="1" s="283">
      <c r="A4339" s="109" t="n"/>
      <c r="B4339" s="222" t="n"/>
      <c r="C4339" s="244" t="n"/>
      <c r="D4339" s="244" t="n"/>
      <c r="E4339" s="244" t="n"/>
      <c r="F4339" s="244" t="n"/>
      <c r="G4339" s="244" t="n"/>
      <c r="H4339" s="244" t="n"/>
      <c r="I4339" s="237" t="n"/>
      <c r="J4339" s="204" t="n"/>
      <c r="K4339" s="244" t="n"/>
      <c r="L4339" s="318" t="n"/>
      <c r="M4339" s="244" t="n"/>
      <c r="N4339" s="244" t="n"/>
      <c r="O4339" s="244" t="n"/>
      <c r="P4339" s="244" t="n"/>
      <c r="Q4339" s="244" t="n"/>
      <c r="R4339" s="244" t="n"/>
      <c r="S4339" s="223" t="n"/>
      <c r="T4339" s="244" t="n"/>
      <c r="U4339" s="246" t="n"/>
      <c r="V4339" s="244" t="n"/>
      <c r="W4339" s="244" t="n"/>
      <c r="X4339" s="244" t="n"/>
      <c r="Y4339" s="246" t="n"/>
      <c r="Z4339" s="262" t="n"/>
      <c r="AA4339" s="241" t="n"/>
      <c r="AB4339" s="273" t="n"/>
      <c r="AC4339" s="228" t="n"/>
    </row>
    <row r="4340" ht="15" customHeight="1" s="283">
      <c r="A4340" s="109" t="n"/>
      <c r="B4340" s="222" t="n"/>
      <c r="C4340" s="244" t="n"/>
      <c r="D4340" s="244" t="n"/>
      <c r="E4340" s="244" t="n"/>
      <c r="F4340" s="244" t="n"/>
      <c r="G4340" s="244" t="n"/>
      <c r="H4340" s="244" t="n"/>
      <c r="I4340" s="237" t="n"/>
      <c r="J4340" s="274" t="n"/>
      <c r="K4340" s="244" t="n"/>
      <c r="L4340" s="318" t="n"/>
      <c r="M4340" s="244" t="n"/>
      <c r="N4340" s="244" t="n"/>
      <c r="O4340" s="244" t="n"/>
      <c r="P4340" s="244" t="n"/>
      <c r="Q4340" s="244" t="n"/>
      <c r="R4340" s="244" t="n"/>
      <c r="S4340" s="223" t="n"/>
      <c r="T4340" s="244" t="n"/>
      <c r="U4340" s="246" t="n"/>
      <c r="V4340" s="244" t="n"/>
      <c r="W4340" s="244" t="n"/>
      <c r="X4340" s="244" t="n"/>
      <c r="Y4340" s="246" t="n"/>
      <c r="Z4340" s="262" t="n"/>
      <c r="AA4340" s="241" t="n"/>
      <c r="AB4340" s="273" t="n"/>
      <c r="AC4340" s="228" t="n"/>
    </row>
    <row r="4341" ht="15" customHeight="1" s="283">
      <c r="A4341" s="109" t="n"/>
      <c r="B4341" s="222" t="n"/>
      <c r="C4341" s="244" t="n"/>
      <c r="D4341" s="244" t="n"/>
      <c r="E4341" s="244" t="n"/>
      <c r="F4341" s="244" t="n"/>
      <c r="G4341" s="244" t="n"/>
      <c r="H4341" s="244" t="n"/>
      <c r="I4341" s="237" t="n"/>
      <c r="J4341" s="204" t="n"/>
      <c r="K4341" s="244" t="n"/>
      <c r="L4341" s="318" t="n"/>
      <c r="M4341" s="244" t="n"/>
      <c r="N4341" s="244" t="n"/>
      <c r="O4341" s="244" t="n"/>
      <c r="P4341" s="244" t="n"/>
      <c r="Q4341" s="244" t="n"/>
      <c r="R4341" s="244" t="n"/>
      <c r="S4341" s="223" t="n"/>
      <c r="T4341" s="244" t="n"/>
      <c r="U4341" s="246" t="n"/>
      <c r="V4341" s="244" t="n"/>
      <c r="W4341" s="244" t="n"/>
      <c r="X4341" s="244" t="n"/>
      <c r="Y4341" s="246" t="n"/>
      <c r="Z4341" s="262" t="n"/>
      <c r="AA4341" s="241" t="n"/>
      <c r="AB4341" s="273" t="n"/>
      <c r="AC4341" s="228" t="n"/>
    </row>
    <row r="4342" ht="15" customHeight="1" s="283">
      <c r="A4342" s="109" t="n"/>
      <c r="B4342" s="222" t="n"/>
      <c r="C4342" s="244" t="n"/>
      <c r="D4342" s="244" t="n"/>
      <c r="E4342" s="244" t="n"/>
      <c r="F4342" s="244" t="n"/>
      <c r="G4342" s="244" t="n"/>
      <c r="H4342" s="244" t="n"/>
      <c r="I4342" s="237" t="n"/>
      <c r="J4342" s="274" t="n"/>
      <c r="K4342" s="244" t="n"/>
      <c r="L4342" s="318" t="n"/>
      <c r="M4342" s="244" t="n"/>
      <c r="N4342" s="244" t="n"/>
      <c r="O4342" s="244" t="n"/>
      <c r="P4342" s="244" t="n"/>
      <c r="Q4342" s="244" t="n"/>
      <c r="R4342" s="244" t="n"/>
      <c r="S4342" s="223" t="n"/>
      <c r="T4342" s="244" t="n"/>
      <c r="U4342" s="246" t="n"/>
      <c r="V4342" s="244" t="n"/>
      <c r="W4342" s="244" t="n"/>
      <c r="X4342" s="244" t="n"/>
      <c r="Y4342" s="246" t="n"/>
      <c r="Z4342" s="262" t="n"/>
      <c r="AA4342" s="241" t="n"/>
      <c r="AB4342" s="273" t="n"/>
      <c r="AC4342" s="228" t="n"/>
    </row>
    <row r="4343" ht="15" customHeight="1" s="283">
      <c r="A4343" s="109" t="n"/>
      <c r="B4343" s="222" t="n"/>
      <c r="C4343" s="244" t="n"/>
      <c r="D4343" s="244" t="n"/>
      <c r="E4343" s="244" t="n"/>
      <c r="F4343" s="244" t="n"/>
      <c r="G4343" s="244" t="n"/>
      <c r="H4343" s="244" t="n"/>
      <c r="I4343" s="237" t="n"/>
      <c r="J4343" s="274" t="n"/>
      <c r="K4343" s="244" t="n"/>
      <c r="L4343" s="318" t="n"/>
      <c r="M4343" s="244" t="n"/>
      <c r="N4343" s="244" t="n"/>
      <c r="O4343" s="244" t="n"/>
      <c r="P4343" s="244" t="n"/>
      <c r="Q4343" s="244" t="n"/>
      <c r="R4343" s="244" t="n"/>
      <c r="S4343" s="223" t="n"/>
      <c r="T4343" s="244" t="n"/>
      <c r="U4343" s="246" t="n"/>
      <c r="V4343" s="244" t="n"/>
      <c r="W4343" s="244" t="n"/>
      <c r="X4343" s="244" t="n"/>
      <c r="Y4343" s="246" t="n"/>
      <c r="Z4343" s="262" t="n"/>
      <c r="AA4343" s="241" t="n"/>
      <c r="AB4343" s="273" t="n"/>
      <c r="AC4343" s="228" t="n"/>
    </row>
    <row r="4344" ht="15" customHeight="1" s="283">
      <c r="A4344" s="109" t="n"/>
      <c r="B4344" s="222" t="n"/>
      <c r="C4344" s="244" t="n"/>
      <c r="D4344" s="244" t="n"/>
      <c r="E4344" s="244" t="n"/>
      <c r="F4344" s="244" t="n"/>
      <c r="G4344" s="244" t="n"/>
      <c r="H4344" s="244" t="n"/>
      <c r="I4344" s="237" t="n"/>
      <c r="J4344" s="274" t="n"/>
      <c r="K4344" s="244" t="n"/>
      <c r="L4344" s="318" t="n"/>
      <c r="M4344" s="244" t="n"/>
      <c r="N4344" s="244" t="n"/>
      <c r="O4344" s="244" t="n"/>
      <c r="P4344" s="244" t="n"/>
      <c r="Q4344" s="244" t="n"/>
      <c r="R4344" s="244" t="n"/>
      <c r="S4344" s="223" t="n"/>
      <c r="T4344" s="244" t="n"/>
      <c r="U4344" s="246" t="n"/>
      <c r="V4344" s="244" t="n"/>
      <c r="W4344" s="244" t="n"/>
      <c r="X4344" s="244" t="n"/>
      <c r="Y4344" s="246" t="n"/>
      <c r="Z4344" s="262" t="n"/>
      <c r="AA4344" s="241" t="n"/>
      <c r="AB4344" s="273" t="n"/>
      <c r="AC4344" s="228" t="n"/>
    </row>
    <row r="4345" ht="15" customHeight="1" s="283">
      <c r="A4345" s="109" t="n"/>
      <c r="B4345" s="222" t="n"/>
      <c r="C4345" s="244" t="n"/>
      <c r="D4345" s="244" t="n"/>
      <c r="E4345" s="244" t="n"/>
      <c r="F4345" s="244" t="n"/>
      <c r="G4345" s="244" t="n"/>
      <c r="H4345" s="244" t="n"/>
      <c r="I4345" s="237" t="n"/>
      <c r="J4345" s="274" t="n"/>
      <c r="K4345" s="244" t="n"/>
      <c r="L4345" s="318" t="n"/>
      <c r="M4345" s="244" t="n"/>
      <c r="N4345" s="244" t="n"/>
      <c r="O4345" s="244" t="n"/>
      <c r="P4345" s="244" t="n"/>
      <c r="Q4345" s="244" t="n"/>
      <c r="R4345" s="244" t="n"/>
      <c r="S4345" s="223" t="n"/>
      <c r="T4345" s="244" t="n"/>
      <c r="U4345" s="246" t="n"/>
      <c r="V4345" s="244" t="n"/>
      <c r="W4345" s="244" t="n"/>
      <c r="X4345" s="244" t="n"/>
      <c r="Y4345" s="246" t="n"/>
      <c r="Z4345" s="262" t="n"/>
      <c r="AA4345" s="241" t="n"/>
      <c r="AB4345" s="273" t="n"/>
      <c r="AC4345" s="228" t="n"/>
    </row>
    <row r="4346" ht="15" customHeight="1" s="283">
      <c r="A4346" s="109" t="n"/>
      <c r="B4346" s="222" t="n"/>
      <c r="C4346" s="244" t="n"/>
      <c r="D4346" s="244" t="n"/>
      <c r="E4346" s="244" t="n"/>
      <c r="F4346" s="244" t="n"/>
      <c r="G4346" s="244" t="n"/>
      <c r="H4346" s="244" t="n"/>
      <c r="I4346" s="237" t="n"/>
      <c r="J4346" s="204" t="n"/>
      <c r="K4346" s="244" t="n"/>
      <c r="L4346" s="318" t="n"/>
      <c r="M4346" s="244" t="n"/>
      <c r="N4346" s="244" t="n"/>
      <c r="O4346" s="244" t="n"/>
      <c r="P4346" s="244" t="n"/>
      <c r="Q4346" s="244" t="n"/>
      <c r="R4346" s="244" t="n"/>
      <c r="S4346" s="223" t="n"/>
      <c r="T4346" s="244" t="n"/>
      <c r="U4346" s="246" t="n"/>
      <c r="V4346" s="244" t="n"/>
      <c r="W4346" s="244" t="n"/>
      <c r="X4346" s="244" t="n"/>
      <c r="Y4346" s="246" t="n"/>
      <c r="Z4346" s="262" t="n"/>
      <c r="AA4346" s="241" t="n"/>
      <c r="AB4346" s="273" t="n"/>
      <c r="AC4346" s="228" t="n"/>
    </row>
    <row r="4347" ht="15" customHeight="1" s="283">
      <c r="A4347" s="109" t="n"/>
      <c r="B4347" s="222" t="n"/>
      <c r="C4347" s="244" t="n"/>
      <c r="D4347" s="244" t="n"/>
      <c r="E4347" s="244" t="n"/>
      <c r="F4347" s="244" t="n"/>
      <c r="G4347" s="244" t="n"/>
      <c r="H4347" s="244" t="n"/>
      <c r="I4347" s="237" t="n"/>
      <c r="J4347" s="204" t="n"/>
      <c r="K4347" s="244" t="n"/>
      <c r="L4347" s="318" t="n"/>
      <c r="M4347" s="244" t="n"/>
      <c r="N4347" s="244" t="n"/>
      <c r="O4347" s="244" t="n"/>
      <c r="P4347" s="244" t="n"/>
      <c r="Q4347" s="244" t="n"/>
      <c r="R4347" s="244" t="n"/>
      <c r="S4347" s="223" t="n"/>
      <c r="T4347" s="244" t="n"/>
      <c r="U4347" s="246" t="n"/>
      <c r="V4347" s="244" t="n"/>
      <c r="W4347" s="244" t="n"/>
      <c r="X4347" s="244" t="n"/>
      <c r="Y4347" s="246" t="n"/>
      <c r="Z4347" s="262" t="n"/>
      <c r="AA4347" s="241" t="n"/>
      <c r="AB4347" s="273" t="n"/>
      <c r="AC4347" s="228" t="n"/>
    </row>
    <row r="4348" ht="15" customHeight="1" s="283">
      <c r="A4348" s="109" t="n"/>
      <c r="B4348" s="222" t="n"/>
      <c r="C4348" s="244" t="n"/>
      <c r="D4348" s="244" t="n"/>
      <c r="E4348" s="244" t="n"/>
      <c r="F4348" s="244" t="n"/>
      <c r="G4348" s="244" t="n"/>
      <c r="H4348" s="244" t="n"/>
      <c r="I4348" s="237" t="n"/>
      <c r="J4348" s="204" t="n"/>
      <c r="K4348" s="244" t="n"/>
      <c r="L4348" s="318" t="n"/>
      <c r="M4348" s="244" t="n"/>
      <c r="N4348" s="244" t="n"/>
      <c r="O4348" s="244" t="n"/>
      <c r="P4348" s="244" t="n"/>
      <c r="Q4348" s="244" t="n"/>
      <c r="R4348" s="244" t="n"/>
      <c r="S4348" s="223" t="n"/>
      <c r="T4348" s="244" t="n"/>
      <c r="U4348" s="246" t="n"/>
      <c r="V4348" s="244" t="n"/>
      <c r="W4348" s="244" t="n"/>
      <c r="X4348" s="244" t="n"/>
      <c r="Y4348" s="246" t="n"/>
      <c r="Z4348" s="262" t="n"/>
      <c r="AA4348" s="241" t="n"/>
      <c r="AB4348" s="273" t="n"/>
      <c r="AC4348" s="228" t="n"/>
    </row>
    <row r="4349" ht="15" customHeight="1" s="283">
      <c r="A4349" s="109" t="n"/>
      <c r="B4349" s="222" t="n"/>
      <c r="C4349" s="244" t="n"/>
      <c r="D4349" s="244" t="n"/>
      <c r="E4349" s="244" t="n"/>
      <c r="F4349" s="244" t="n"/>
      <c r="G4349" s="244" t="n"/>
      <c r="H4349" s="244" t="n"/>
      <c r="I4349" s="237" t="n"/>
      <c r="J4349" s="204" t="n"/>
      <c r="K4349" s="244" t="n"/>
      <c r="L4349" s="318" t="n"/>
      <c r="M4349" s="244" t="n"/>
      <c r="N4349" s="244" t="n"/>
      <c r="O4349" s="244" t="n"/>
      <c r="P4349" s="244" t="n"/>
      <c r="Q4349" s="244" t="n"/>
      <c r="R4349" s="244" t="n"/>
      <c r="S4349" s="223" t="n"/>
      <c r="T4349" s="244" t="n"/>
      <c r="U4349" s="246" t="n"/>
      <c r="V4349" s="244" t="n"/>
      <c r="W4349" s="244" t="n"/>
      <c r="X4349" s="244" t="n"/>
      <c r="Y4349" s="246" t="n"/>
      <c r="Z4349" s="262" t="n"/>
      <c r="AA4349" s="241" t="n"/>
      <c r="AB4349" s="273" t="n"/>
      <c r="AC4349" s="228" t="n"/>
    </row>
    <row r="4350" ht="15" customHeight="1" s="283">
      <c r="A4350" s="109" t="n"/>
      <c r="B4350" s="222" t="n"/>
      <c r="C4350" s="244" t="n"/>
      <c r="D4350" s="244" t="n"/>
      <c r="E4350" s="244" t="n"/>
      <c r="F4350" s="244" t="n"/>
      <c r="G4350" s="244" t="n"/>
      <c r="H4350" s="244" t="n"/>
      <c r="I4350" s="237" t="n"/>
      <c r="J4350" s="204" t="n"/>
      <c r="K4350" s="244" t="n"/>
      <c r="L4350" s="318" t="n"/>
      <c r="M4350" s="244" t="n"/>
      <c r="N4350" s="244" t="n"/>
      <c r="O4350" s="244" t="n"/>
      <c r="P4350" s="244" t="n"/>
      <c r="Q4350" s="244" t="n"/>
      <c r="R4350" s="244" t="n"/>
      <c r="S4350" s="223" t="n"/>
      <c r="T4350" s="244" t="n"/>
      <c r="U4350" s="246" t="n"/>
      <c r="V4350" s="244" t="n"/>
      <c r="W4350" s="244" t="n"/>
      <c r="X4350" s="244" t="n"/>
      <c r="Y4350" s="246" t="n"/>
      <c r="Z4350" s="262" t="n"/>
      <c r="AA4350" s="241" t="n"/>
      <c r="AB4350" s="273" t="n"/>
      <c r="AC4350" s="228" t="n"/>
    </row>
    <row r="4351" ht="15" customHeight="1" s="283">
      <c r="A4351" s="109" t="n"/>
      <c r="B4351" s="222" t="n"/>
      <c r="C4351" s="244" t="n"/>
      <c r="D4351" s="244" t="n"/>
      <c r="E4351" s="244" t="n"/>
      <c r="F4351" s="244" t="n"/>
      <c r="G4351" s="244" t="n"/>
      <c r="H4351" s="244" t="n"/>
      <c r="I4351" s="237" t="n"/>
      <c r="J4351" s="204" t="n"/>
      <c r="K4351" s="244" t="n"/>
      <c r="L4351" s="318" t="n"/>
      <c r="M4351" s="244" t="n"/>
      <c r="N4351" s="244" t="n"/>
      <c r="O4351" s="244" t="n"/>
      <c r="P4351" s="244" t="n"/>
      <c r="Q4351" s="244" t="n"/>
      <c r="R4351" s="244" t="n"/>
      <c r="S4351" s="223" t="n"/>
      <c r="T4351" s="244" t="n"/>
      <c r="U4351" s="246" t="n"/>
      <c r="V4351" s="244" t="n"/>
      <c r="W4351" s="244" t="n"/>
      <c r="X4351" s="244" t="n"/>
      <c r="Y4351" s="246" t="n"/>
      <c r="Z4351" s="262" t="n"/>
      <c r="AA4351" s="241" t="n"/>
      <c r="AB4351" s="273" t="n"/>
      <c r="AC4351" s="228" t="n"/>
    </row>
    <row r="4352" ht="15" customHeight="1" s="283">
      <c r="A4352" s="109" t="n"/>
      <c r="B4352" s="222" t="n"/>
      <c r="C4352" s="244" t="n"/>
      <c r="D4352" s="244" t="n"/>
      <c r="E4352" s="244" t="n"/>
      <c r="F4352" s="244" t="n"/>
      <c r="G4352" s="244" t="n"/>
      <c r="H4352" s="244" t="n"/>
      <c r="I4352" s="237" t="n"/>
      <c r="J4352" s="204" t="n"/>
      <c r="K4352" s="244" t="n"/>
      <c r="L4352" s="318" t="n"/>
      <c r="M4352" s="244" t="n"/>
      <c r="N4352" s="244" t="n"/>
      <c r="O4352" s="244" t="n"/>
      <c r="P4352" s="244" t="n"/>
      <c r="Q4352" s="244" t="n"/>
      <c r="R4352" s="244" t="n"/>
      <c r="S4352" s="223" t="n"/>
      <c r="T4352" s="244" t="n"/>
      <c r="U4352" s="246" t="n"/>
      <c r="V4352" s="244" t="n"/>
      <c r="W4352" s="244" t="n"/>
      <c r="X4352" s="244" t="n"/>
      <c r="Y4352" s="246" t="n"/>
      <c r="Z4352" s="262" t="n"/>
      <c r="AA4352" s="241" t="n"/>
      <c r="AB4352" s="273" t="n"/>
      <c r="AC4352" s="228" t="n"/>
    </row>
    <row r="4353" ht="15" customHeight="1" s="283">
      <c r="A4353" s="109" t="n"/>
      <c r="B4353" s="222" t="n"/>
      <c r="C4353" s="244" t="n"/>
      <c r="D4353" s="244" t="n"/>
      <c r="E4353" s="244" t="n"/>
      <c r="F4353" s="244" t="n"/>
      <c r="G4353" s="244" t="n"/>
      <c r="H4353" s="244" t="n"/>
      <c r="I4353" s="237" t="n"/>
      <c r="J4353" s="204" t="n"/>
      <c r="K4353" s="244" t="n"/>
      <c r="L4353" s="318" t="n"/>
      <c r="M4353" s="244" t="n"/>
      <c r="N4353" s="244" t="n"/>
      <c r="O4353" s="244" t="n"/>
      <c r="P4353" s="244" t="n"/>
      <c r="Q4353" s="244" t="n"/>
      <c r="R4353" s="244" t="n"/>
      <c r="S4353" s="223" t="n"/>
      <c r="T4353" s="244" t="n"/>
      <c r="U4353" s="246" t="n"/>
      <c r="V4353" s="244" t="n"/>
      <c r="W4353" s="244" t="n"/>
      <c r="X4353" s="244" t="n"/>
      <c r="Y4353" s="246" t="n"/>
      <c r="Z4353" s="262" t="n"/>
      <c r="AA4353" s="241" t="n"/>
      <c r="AB4353" s="273" t="n"/>
      <c r="AC4353" s="228" t="n"/>
    </row>
    <row r="4354" ht="15" customHeight="1" s="283">
      <c r="A4354" s="109" t="n"/>
      <c r="B4354" s="222" t="n"/>
      <c r="C4354" s="244" t="n"/>
      <c r="D4354" s="244" t="n"/>
      <c r="E4354" s="244" t="n"/>
      <c r="F4354" s="244" t="n"/>
      <c r="G4354" s="244" t="n"/>
      <c r="H4354" s="244" t="n"/>
      <c r="I4354" s="237" t="n"/>
      <c r="J4354" s="204" t="n"/>
      <c r="K4354" s="244" t="n"/>
      <c r="L4354" s="318" t="n"/>
      <c r="M4354" s="244" t="n"/>
      <c r="N4354" s="244" t="n"/>
      <c r="O4354" s="244" t="n"/>
      <c r="P4354" s="244" t="n"/>
      <c r="Q4354" s="244" t="n"/>
      <c r="R4354" s="244" t="n"/>
      <c r="S4354" s="223" t="n"/>
      <c r="T4354" s="244" t="n"/>
      <c r="U4354" s="246" t="n"/>
      <c r="V4354" s="244" t="n"/>
      <c r="W4354" s="244" t="n"/>
      <c r="X4354" s="244" t="n"/>
      <c r="Y4354" s="246" t="n"/>
      <c r="Z4354" s="262" t="n"/>
      <c r="AA4354" s="241" t="n"/>
      <c r="AB4354" s="273" t="n"/>
      <c r="AC4354" s="228" t="n"/>
    </row>
    <row r="4355" ht="15" customHeight="1" s="283">
      <c r="A4355" s="109" t="n"/>
      <c r="B4355" s="222" t="n"/>
      <c r="C4355" s="244" t="n"/>
      <c r="D4355" s="244" t="n"/>
      <c r="E4355" s="244" t="n"/>
      <c r="F4355" s="244" t="n"/>
      <c r="G4355" s="244" t="n"/>
      <c r="H4355" s="244" t="n"/>
      <c r="I4355" s="237" t="n"/>
      <c r="J4355" s="204" t="n"/>
      <c r="K4355" s="244" t="n"/>
      <c r="L4355" s="318" t="n"/>
      <c r="M4355" s="244" t="n"/>
      <c r="N4355" s="244" t="n"/>
      <c r="O4355" s="244" t="n"/>
      <c r="P4355" s="244" t="n"/>
      <c r="Q4355" s="244" t="n"/>
      <c r="R4355" s="244" t="n"/>
      <c r="S4355" s="223" t="n"/>
      <c r="T4355" s="244" t="n"/>
      <c r="U4355" s="246" t="n"/>
      <c r="V4355" s="244" t="n"/>
      <c r="W4355" s="244" t="n"/>
      <c r="X4355" s="244" t="n"/>
      <c r="Y4355" s="246" t="n"/>
      <c r="Z4355" s="262" t="n"/>
      <c r="AA4355" s="241" t="n"/>
      <c r="AB4355" s="273" t="n"/>
      <c r="AC4355" s="228" t="n"/>
    </row>
    <row r="4356" ht="15" customHeight="1" s="283">
      <c r="A4356" s="109" t="n"/>
      <c r="B4356" s="222" t="n"/>
      <c r="C4356" s="244" t="n"/>
      <c r="D4356" s="244" t="n"/>
      <c r="E4356" s="244" t="n"/>
      <c r="F4356" s="244" t="n"/>
      <c r="G4356" s="244" t="n"/>
      <c r="H4356" s="244" t="n"/>
      <c r="I4356" s="237" t="n"/>
      <c r="J4356" s="204" t="n"/>
      <c r="K4356" s="244" t="n"/>
      <c r="L4356" s="318" t="n"/>
      <c r="M4356" s="244" t="n"/>
      <c r="N4356" s="244" t="n"/>
      <c r="O4356" s="244" t="n"/>
      <c r="P4356" s="244" t="n"/>
      <c r="Q4356" s="244" t="n"/>
      <c r="R4356" s="244" t="n"/>
      <c r="S4356" s="223" t="n"/>
      <c r="T4356" s="244" t="n"/>
      <c r="U4356" s="246" t="n"/>
      <c r="V4356" s="244" t="n"/>
      <c r="W4356" s="244" t="n"/>
      <c r="X4356" s="244" t="n"/>
      <c r="Y4356" s="246" t="n"/>
      <c r="Z4356" s="262" t="n"/>
      <c r="AA4356" s="241" t="n"/>
      <c r="AB4356" s="273" t="n"/>
      <c r="AC4356" s="228" t="n"/>
    </row>
    <row r="4357" ht="15" customHeight="1" s="283">
      <c r="A4357" s="109" t="n"/>
      <c r="B4357" s="222" t="n"/>
      <c r="C4357" s="244" t="n"/>
      <c r="D4357" s="244" t="n"/>
      <c r="E4357" s="244" t="n"/>
      <c r="F4357" s="244" t="n"/>
      <c r="G4357" s="244" t="n"/>
      <c r="H4357" s="244" t="n"/>
      <c r="I4357" s="237" t="n"/>
      <c r="J4357" s="204" t="n"/>
      <c r="K4357" s="244" t="n"/>
      <c r="L4357" s="318" t="n"/>
      <c r="M4357" s="244" t="n"/>
      <c r="N4357" s="244" t="n"/>
      <c r="O4357" s="244" t="n"/>
      <c r="P4357" s="244" t="n"/>
      <c r="Q4357" s="244" t="n"/>
      <c r="R4357" s="244" t="n"/>
      <c r="S4357" s="223" t="n"/>
      <c r="T4357" s="244" t="n"/>
      <c r="U4357" s="246" t="n"/>
      <c r="V4357" s="244" t="n"/>
      <c r="W4357" s="244" t="n"/>
      <c r="X4357" s="244" t="n"/>
      <c r="Y4357" s="246" t="n"/>
      <c r="Z4357" s="262" t="n"/>
      <c r="AA4357" s="241" t="n"/>
      <c r="AB4357" s="273" t="n"/>
      <c r="AC4357" s="228" t="n"/>
    </row>
    <row r="4358" ht="15" customHeight="1" s="283">
      <c r="A4358" s="109" t="n"/>
      <c r="B4358" s="222" t="n"/>
      <c r="C4358" s="244" t="n"/>
      <c r="D4358" s="244" t="n"/>
      <c r="E4358" s="244" t="n"/>
      <c r="F4358" s="244" t="n"/>
      <c r="G4358" s="244" t="n"/>
      <c r="H4358" s="244" t="n"/>
      <c r="I4358" s="237" t="n"/>
      <c r="J4358" s="204" t="n"/>
      <c r="K4358" s="244" t="n"/>
      <c r="L4358" s="318" t="n"/>
      <c r="M4358" s="244" t="n"/>
      <c r="N4358" s="244" t="n"/>
      <c r="O4358" s="244" t="n"/>
      <c r="P4358" s="244" t="n"/>
      <c r="Q4358" s="244" t="n"/>
      <c r="R4358" s="244" t="n"/>
      <c r="S4358" s="223" t="n"/>
      <c r="T4358" s="244" t="n"/>
      <c r="U4358" s="246" t="n"/>
      <c r="V4358" s="244" t="n"/>
      <c r="W4358" s="244" t="n"/>
      <c r="X4358" s="244" t="n"/>
      <c r="Y4358" s="246" t="n"/>
      <c r="Z4358" s="262" t="n"/>
      <c r="AA4358" s="241" t="n"/>
      <c r="AB4358" s="273" t="n"/>
      <c r="AC4358" s="228" t="n"/>
    </row>
    <row r="4359" ht="15" customHeight="1" s="283">
      <c r="A4359" s="109" t="n"/>
      <c r="B4359" s="222" t="n"/>
      <c r="C4359" s="244" t="n"/>
      <c r="D4359" s="244" t="n"/>
      <c r="E4359" s="244" t="n"/>
      <c r="F4359" s="244" t="n"/>
      <c r="G4359" s="244" t="n"/>
      <c r="H4359" s="244" t="n"/>
      <c r="I4359" s="237" t="n"/>
      <c r="J4359" s="204" t="n"/>
      <c r="K4359" s="244" t="n"/>
      <c r="L4359" s="318" t="n"/>
      <c r="M4359" s="244" t="n"/>
      <c r="N4359" s="244" t="n"/>
      <c r="O4359" s="244" t="n"/>
      <c r="P4359" s="244" t="n"/>
      <c r="Q4359" s="244" t="n"/>
      <c r="R4359" s="244" t="n"/>
      <c r="S4359" s="223" t="n"/>
      <c r="T4359" s="244" t="n"/>
      <c r="U4359" s="246" t="n"/>
      <c r="V4359" s="244" t="n"/>
      <c r="W4359" s="244" t="n"/>
      <c r="X4359" s="244" t="n"/>
      <c r="Y4359" s="246" t="n"/>
      <c r="Z4359" s="262" t="n"/>
      <c r="AA4359" s="241" t="n"/>
      <c r="AB4359" s="273" t="n"/>
      <c r="AC4359" s="228" t="n"/>
    </row>
    <row r="4360" ht="15" customHeight="1" s="283">
      <c r="A4360" s="109" t="n"/>
      <c r="B4360" s="222" t="n"/>
      <c r="C4360" s="244" t="n"/>
      <c r="D4360" s="244" t="n"/>
      <c r="E4360" s="244" t="n"/>
      <c r="F4360" s="244" t="n"/>
      <c r="G4360" s="244" t="n"/>
      <c r="H4360" s="244" t="n"/>
      <c r="I4360" s="237" t="n"/>
      <c r="J4360" s="204" t="n"/>
      <c r="K4360" s="244" t="n"/>
      <c r="L4360" s="318" t="n"/>
      <c r="M4360" s="244" t="n"/>
      <c r="N4360" s="244" t="n"/>
      <c r="O4360" s="244" t="n"/>
      <c r="P4360" s="244" t="n"/>
      <c r="Q4360" s="244" t="n"/>
      <c r="R4360" s="244" t="n"/>
      <c r="S4360" s="223" t="n"/>
      <c r="T4360" s="244" t="n"/>
      <c r="U4360" s="246" t="n"/>
      <c r="V4360" s="244" t="n"/>
      <c r="W4360" s="244" t="n"/>
      <c r="X4360" s="244" t="n"/>
      <c r="Y4360" s="246" t="n"/>
      <c r="Z4360" s="262" t="n"/>
      <c r="AA4360" s="241" t="n"/>
      <c r="AB4360" s="273" t="n"/>
      <c r="AC4360" s="228" t="n"/>
    </row>
    <row r="4361" ht="15" customHeight="1" s="283">
      <c r="A4361" s="109" t="n"/>
      <c r="B4361" s="222" t="n"/>
      <c r="C4361" s="244" t="n"/>
      <c r="D4361" s="244" t="n"/>
      <c r="E4361" s="244" t="n"/>
      <c r="F4361" s="244" t="n"/>
      <c r="G4361" s="244" t="n"/>
      <c r="H4361" s="244" t="n"/>
      <c r="I4361" s="237" t="n"/>
      <c r="J4361" s="204" t="n"/>
      <c r="K4361" s="244" t="n"/>
      <c r="L4361" s="318" t="n"/>
      <c r="M4361" s="244" t="n"/>
      <c r="N4361" s="244" t="n"/>
      <c r="O4361" s="244" t="n"/>
      <c r="P4361" s="244" t="n"/>
      <c r="Q4361" s="244" t="n"/>
      <c r="R4361" s="244" t="n"/>
      <c r="S4361" s="223" t="n"/>
      <c r="T4361" s="244" t="n"/>
      <c r="U4361" s="246" t="n"/>
      <c r="V4361" s="244" t="n"/>
      <c r="W4361" s="244" t="n"/>
      <c r="X4361" s="244" t="n"/>
      <c r="Y4361" s="246" t="n"/>
      <c r="Z4361" s="262" t="n"/>
      <c r="AA4361" s="241" t="n"/>
      <c r="AB4361" s="273" t="n"/>
      <c r="AC4361" s="228" t="n"/>
    </row>
    <row r="4362" ht="15" customHeight="1" s="283">
      <c r="A4362" s="109" t="n"/>
      <c r="B4362" s="222" t="n"/>
      <c r="C4362" s="244" t="n"/>
      <c r="D4362" s="244" t="n"/>
      <c r="E4362" s="244" t="n"/>
      <c r="F4362" s="244" t="n"/>
      <c r="G4362" s="244" t="n"/>
      <c r="H4362" s="244" t="n"/>
      <c r="I4362" s="237" t="n"/>
      <c r="J4362" s="204" t="n"/>
      <c r="K4362" s="244" t="n"/>
      <c r="L4362" s="318" t="n"/>
      <c r="M4362" s="244" t="n"/>
      <c r="N4362" s="244" t="n"/>
      <c r="O4362" s="244" t="n"/>
      <c r="P4362" s="244" t="n"/>
      <c r="Q4362" s="244" t="n"/>
      <c r="R4362" s="244" t="n"/>
      <c r="S4362" s="223" t="n"/>
      <c r="T4362" s="244" t="n"/>
      <c r="U4362" s="246" t="n"/>
      <c r="V4362" s="244" t="n"/>
      <c r="W4362" s="244" t="n"/>
      <c r="X4362" s="244" t="n"/>
      <c r="Y4362" s="246" t="n"/>
      <c r="Z4362" s="262" t="n"/>
      <c r="AA4362" s="241" t="n"/>
      <c r="AB4362" s="273" t="n"/>
      <c r="AC4362" s="228" t="n"/>
    </row>
    <row r="4363" ht="15" customHeight="1" s="283">
      <c r="A4363" s="109" t="n"/>
      <c r="B4363" s="222" t="n"/>
      <c r="C4363" s="244" t="n"/>
      <c r="D4363" s="244" t="n"/>
      <c r="E4363" s="244" t="n"/>
      <c r="F4363" s="244" t="n"/>
      <c r="G4363" s="244" t="n"/>
      <c r="H4363" s="244" t="n"/>
      <c r="I4363" s="237" t="n"/>
      <c r="J4363" s="204" t="n"/>
      <c r="K4363" s="244" t="n"/>
      <c r="L4363" s="318" t="n"/>
      <c r="M4363" s="244" t="n"/>
      <c r="N4363" s="244" t="n"/>
      <c r="O4363" s="244" t="n"/>
      <c r="P4363" s="244" t="n"/>
      <c r="Q4363" s="244" t="n"/>
      <c r="R4363" s="244" t="n"/>
      <c r="S4363" s="223" t="n"/>
      <c r="T4363" s="244" t="n"/>
      <c r="U4363" s="246" t="n"/>
      <c r="V4363" s="244" t="n"/>
      <c r="W4363" s="244" t="n"/>
      <c r="X4363" s="244" t="n"/>
      <c r="Y4363" s="246" t="n"/>
      <c r="Z4363" s="262" t="n"/>
      <c r="AA4363" s="241" t="n"/>
      <c r="AB4363" s="273" t="n"/>
      <c r="AC4363" s="228" t="n"/>
    </row>
    <row r="4364" ht="15" customHeight="1" s="283">
      <c r="A4364" s="109" t="n"/>
      <c r="B4364" s="222" t="n"/>
      <c r="C4364" s="244" t="n"/>
      <c r="D4364" s="244" t="n"/>
      <c r="E4364" s="244" t="n"/>
      <c r="F4364" s="244" t="n"/>
      <c r="G4364" s="244" t="n"/>
      <c r="H4364" s="244" t="n"/>
      <c r="I4364" s="237" t="n"/>
      <c r="J4364" s="204" t="n"/>
      <c r="K4364" s="244" t="n"/>
      <c r="L4364" s="318" t="n"/>
      <c r="M4364" s="244" t="n"/>
      <c r="N4364" s="244" t="n"/>
      <c r="O4364" s="244" t="n"/>
      <c r="P4364" s="244" t="n"/>
      <c r="Q4364" s="244" t="n"/>
      <c r="R4364" s="244" t="n"/>
      <c r="S4364" s="223" t="n"/>
      <c r="T4364" s="244" t="n"/>
      <c r="U4364" s="246" t="n"/>
      <c r="V4364" s="244" t="n"/>
      <c r="W4364" s="244" t="n"/>
      <c r="X4364" s="244" t="n"/>
      <c r="Y4364" s="246" t="n"/>
      <c r="Z4364" s="262" t="n"/>
      <c r="AA4364" s="241" t="n"/>
      <c r="AB4364" s="273" t="n"/>
      <c r="AC4364" s="228" t="n"/>
    </row>
    <row r="4365" ht="15" customHeight="1" s="283">
      <c r="A4365" s="109" t="n"/>
      <c r="B4365" s="222" t="n"/>
      <c r="C4365" s="244" t="n"/>
      <c r="D4365" s="244" t="n"/>
      <c r="E4365" s="244" t="n"/>
      <c r="F4365" s="244" t="n"/>
      <c r="G4365" s="244" t="n"/>
      <c r="H4365" s="244" t="n"/>
      <c r="I4365" s="237" t="n"/>
      <c r="J4365" s="204" t="n"/>
      <c r="K4365" s="244" t="n"/>
      <c r="L4365" s="318" t="n"/>
      <c r="M4365" s="244" t="n"/>
      <c r="N4365" s="244" t="n"/>
      <c r="O4365" s="244" t="n"/>
      <c r="P4365" s="244" t="n"/>
      <c r="Q4365" s="244" t="n"/>
      <c r="R4365" s="244" t="n"/>
      <c r="S4365" s="223" t="n"/>
      <c r="T4365" s="244" t="n"/>
      <c r="U4365" s="246" t="n"/>
      <c r="V4365" s="244" t="n"/>
      <c r="W4365" s="244" t="n"/>
      <c r="X4365" s="244" t="n"/>
      <c r="Y4365" s="246" t="n"/>
      <c r="Z4365" s="262" t="n"/>
      <c r="AA4365" s="241" t="n"/>
      <c r="AB4365" s="273" t="n"/>
      <c r="AC4365" s="228" t="n"/>
    </row>
    <row r="4366" ht="15" customHeight="1" s="283">
      <c r="A4366" s="109" t="n"/>
      <c r="B4366" s="222" t="n"/>
      <c r="C4366" s="244" t="n"/>
      <c r="D4366" s="244" t="n"/>
      <c r="E4366" s="244" t="n"/>
      <c r="F4366" s="244" t="n"/>
      <c r="G4366" s="244" t="n"/>
      <c r="H4366" s="244" t="n"/>
      <c r="I4366" s="237" t="n"/>
      <c r="J4366" s="204" t="n"/>
      <c r="K4366" s="244" t="n"/>
      <c r="L4366" s="318" t="n"/>
      <c r="M4366" s="244" t="n"/>
      <c r="N4366" s="244" t="n"/>
      <c r="O4366" s="244" t="n"/>
      <c r="P4366" s="244" t="n"/>
      <c r="Q4366" s="244" t="n"/>
      <c r="R4366" s="244" t="n"/>
      <c r="S4366" s="223" t="n"/>
      <c r="T4366" s="244" t="n"/>
      <c r="U4366" s="246" t="n"/>
      <c r="V4366" s="244" t="n"/>
      <c r="W4366" s="244" t="n"/>
      <c r="X4366" s="244" t="n"/>
      <c r="Y4366" s="246" t="n"/>
      <c r="Z4366" s="262" t="n"/>
      <c r="AA4366" s="241" t="n"/>
      <c r="AB4366" s="273" t="n"/>
      <c r="AC4366" s="228" t="n"/>
    </row>
    <row r="4367" ht="15" customHeight="1" s="283">
      <c r="A4367" s="109" t="n"/>
      <c r="B4367" s="222" t="n"/>
      <c r="C4367" s="244" t="n"/>
      <c r="D4367" s="244" t="n"/>
      <c r="E4367" s="244" t="n"/>
      <c r="F4367" s="244" t="n"/>
      <c r="G4367" s="244" t="n"/>
      <c r="H4367" s="244" t="n"/>
      <c r="I4367" s="237" t="n"/>
      <c r="J4367" s="204" t="n"/>
      <c r="K4367" s="244" t="n"/>
      <c r="L4367" s="318" t="n"/>
      <c r="M4367" s="244" t="n"/>
      <c r="N4367" s="244" t="n"/>
      <c r="O4367" s="244" t="n"/>
      <c r="P4367" s="244" t="n"/>
      <c r="Q4367" s="244" t="n"/>
      <c r="R4367" s="244" t="n"/>
      <c r="S4367" s="223" t="n"/>
      <c r="T4367" s="244" t="n"/>
      <c r="U4367" s="246" t="n"/>
      <c r="V4367" s="244" t="n"/>
      <c r="W4367" s="244" t="n"/>
      <c r="X4367" s="244" t="n"/>
      <c r="Y4367" s="246" t="n"/>
      <c r="Z4367" s="262" t="n"/>
      <c r="AA4367" s="241" t="n"/>
      <c r="AB4367" s="273" t="n"/>
      <c r="AC4367" s="228" t="n"/>
    </row>
    <row r="4368" ht="15" customHeight="1" s="283">
      <c r="A4368" s="109" t="n"/>
      <c r="B4368" s="222" t="n"/>
      <c r="C4368" s="244" t="n"/>
      <c r="D4368" s="244" t="n"/>
      <c r="E4368" s="244" t="n"/>
      <c r="F4368" s="244" t="n"/>
      <c r="G4368" s="244" t="n"/>
      <c r="H4368" s="244" t="n"/>
      <c r="I4368" s="237" t="n"/>
      <c r="J4368" s="204" t="n"/>
      <c r="K4368" s="244" t="n"/>
      <c r="L4368" s="318" t="n"/>
      <c r="M4368" s="244" t="n"/>
      <c r="N4368" s="244" t="n"/>
      <c r="O4368" s="244" t="n"/>
      <c r="P4368" s="244" t="n"/>
      <c r="Q4368" s="244" t="n"/>
      <c r="R4368" s="244" t="n"/>
      <c r="S4368" s="223" t="n"/>
      <c r="T4368" s="244" t="n"/>
      <c r="U4368" s="246" t="n"/>
      <c r="V4368" s="244" t="n"/>
      <c r="W4368" s="244" t="n"/>
      <c r="X4368" s="244" t="n"/>
      <c r="Y4368" s="246" t="n"/>
      <c r="Z4368" s="262" t="n"/>
      <c r="AA4368" s="241" t="n"/>
      <c r="AB4368" s="273" t="n"/>
      <c r="AC4368" s="228" t="n"/>
    </row>
    <row r="4369" ht="15" customHeight="1" s="283">
      <c r="A4369" s="109" t="n"/>
      <c r="B4369" s="222" t="n"/>
      <c r="C4369" s="244" t="n"/>
      <c r="D4369" s="244" t="n"/>
      <c r="E4369" s="244" t="n"/>
      <c r="F4369" s="244" t="n"/>
      <c r="G4369" s="244" t="n"/>
      <c r="H4369" s="244" t="n"/>
      <c r="I4369" s="237" t="n"/>
      <c r="J4369" s="204" t="n"/>
      <c r="K4369" s="244" t="n"/>
      <c r="L4369" s="318" t="n"/>
      <c r="M4369" s="244" t="n"/>
      <c r="N4369" s="244" t="n"/>
      <c r="O4369" s="244" t="n"/>
      <c r="P4369" s="244" t="n"/>
      <c r="Q4369" s="244" t="n"/>
      <c r="R4369" s="244" t="n"/>
      <c r="S4369" s="223" t="n"/>
      <c r="T4369" s="244" t="n"/>
      <c r="U4369" s="246" t="n"/>
      <c r="V4369" s="244" t="n"/>
      <c r="W4369" s="244" t="n"/>
      <c r="X4369" s="244" t="n"/>
      <c r="Y4369" s="246" t="n"/>
      <c r="Z4369" s="262" t="n"/>
      <c r="AA4369" s="241" t="n"/>
      <c r="AB4369" s="273" t="n"/>
      <c r="AC4369" s="228" t="n"/>
    </row>
    <row r="4370" ht="15" customHeight="1" s="283">
      <c r="A4370" s="109" t="n"/>
      <c r="B4370" s="222" t="n"/>
      <c r="C4370" s="244" t="n"/>
      <c r="D4370" s="244" t="n"/>
      <c r="E4370" s="244" t="n"/>
      <c r="F4370" s="244" t="n"/>
      <c r="G4370" s="244" t="n"/>
      <c r="H4370" s="244" t="n"/>
      <c r="I4370" s="237" t="n"/>
      <c r="J4370" s="204" t="n"/>
      <c r="K4370" s="244" t="n"/>
      <c r="L4370" s="318" t="n"/>
      <c r="M4370" s="244" t="n"/>
      <c r="N4370" s="244" t="n"/>
      <c r="O4370" s="244" t="n"/>
      <c r="P4370" s="244" t="n"/>
      <c r="Q4370" s="244" t="n"/>
      <c r="R4370" s="244" t="n"/>
      <c r="S4370" s="223" t="n"/>
      <c r="T4370" s="244" t="n"/>
      <c r="U4370" s="246" t="n"/>
      <c r="V4370" s="244" t="n"/>
      <c r="W4370" s="244" t="n"/>
      <c r="X4370" s="244" t="n"/>
      <c r="Y4370" s="246" t="n"/>
      <c r="Z4370" s="262" t="n"/>
      <c r="AA4370" s="241" t="n"/>
      <c r="AB4370" s="273" t="n"/>
      <c r="AC4370" s="228" t="n"/>
    </row>
    <row r="4371" ht="15" customHeight="1" s="283">
      <c r="A4371" s="109" t="n"/>
      <c r="B4371" s="222" t="n"/>
      <c r="C4371" s="244" t="n"/>
      <c r="D4371" s="244" t="n"/>
      <c r="E4371" s="244" t="n"/>
      <c r="F4371" s="244" t="n"/>
      <c r="G4371" s="244" t="n"/>
      <c r="H4371" s="244" t="n"/>
      <c r="I4371" s="237" t="n"/>
      <c r="J4371" s="204" t="n"/>
      <c r="K4371" s="244" t="n"/>
      <c r="L4371" s="318" t="n"/>
      <c r="M4371" s="244" t="n"/>
      <c r="N4371" s="244" t="n"/>
      <c r="O4371" s="244" t="n"/>
      <c r="P4371" s="244" t="n"/>
      <c r="Q4371" s="244" t="n"/>
      <c r="R4371" s="244" t="n"/>
      <c r="S4371" s="223" t="n"/>
      <c r="T4371" s="244" t="n"/>
      <c r="U4371" s="246" t="n"/>
      <c r="V4371" s="244" t="n"/>
      <c r="W4371" s="244" t="n"/>
      <c r="X4371" s="244" t="n"/>
      <c r="Y4371" s="246" t="n"/>
      <c r="Z4371" s="262" t="n"/>
      <c r="AA4371" s="241" t="n"/>
      <c r="AB4371" s="273" t="n"/>
      <c r="AC4371" s="228" t="n"/>
    </row>
    <row r="4372" ht="15" customHeight="1" s="283">
      <c r="A4372" s="109" t="n"/>
      <c r="B4372" s="222" t="n"/>
      <c r="C4372" s="244" t="n"/>
      <c r="D4372" s="244" t="n"/>
      <c r="E4372" s="244" t="n"/>
      <c r="F4372" s="244" t="n"/>
      <c r="G4372" s="244" t="n"/>
      <c r="H4372" s="244" t="n"/>
      <c r="I4372" s="237" t="n"/>
      <c r="J4372" s="204" t="n"/>
      <c r="K4372" s="244" t="n"/>
      <c r="L4372" s="318" t="n"/>
      <c r="M4372" s="244" t="n"/>
      <c r="N4372" s="244" t="n"/>
      <c r="O4372" s="244" t="n"/>
      <c r="P4372" s="244" t="n"/>
      <c r="Q4372" s="244" t="n"/>
      <c r="R4372" s="244" t="n"/>
      <c r="S4372" s="223" t="n"/>
      <c r="T4372" s="244" t="n"/>
      <c r="U4372" s="246" t="n"/>
      <c r="V4372" s="244" t="n"/>
      <c r="W4372" s="244" t="n"/>
      <c r="X4372" s="244" t="n"/>
      <c r="Y4372" s="246" t="n"/>
      <c r="Z4372" s="262" t="n"/>
      <c r="AA4372" s="241" t="n"/>
      <c r="AB4372" s="273" t="n"/>
      <c r="AC4372" s="228" t="n"/>
    </row>
    <row r="4373" ht="15" customHeight="1" s="283">
      <c r="A4373" s="109" t="n"/>
      <c r="B4373" s="222" t="n"/>
      <c r="C4373" s="244" t="n"/>
      <c r="D4373" s="244" t="n"/>
      <c r="E4373" s="244" t="n"/>
      <c r="F4373" s="244" t="n"/>
      <c r="G4373" s="244" t="n"/>
      <c r="H4373" s="244" t="n"/>
      <c r="I4373" s="237" t="n"/>
      <c r="J4373" s="204" t="n"/>
      <c r="K4373" s="244" t="n"/>
      <c r="L4373" s="318" t="n"/>
      <c r="M4373" s="244" t="n"/>
      <c r="N4373" s="244" t="n"/>
      <c r="O4373" s="244" t="n"/>
      <c r="P4373" s="244" t="n"/>
      <c r="Q4373" s="244" t="n"/>
      <c r="R4373" s="244" t="n"/>
      <c r="S4373" s="223" t="n"/>
      <c r="T4373" s="244" t="n"/>
      <c r="U4373" s="246" t="n"/>
      <c r="V4373" s="244" t="n"/>
      <c r="W4373" s="244" t="n"/>
      <c r="X4373" s="244" t="n"/>
      <c r="Y4373" s="246" t="n"/>
      <c r="Z4373" s="262" t="n"/>
      <c r="AA4373" s="241" t="n"/>
      <c r="AB4373" s="273" t="n"/>
      <c r="AC4373" s="228" t="n"/>
    </row>
    <row r="4374" ht="15" customHeight="1" s="283">
      <c r="A4374" s="109" t="n"/>
      <c r="B4374" s="222" t="n"/>
      <c r="C4374" s="244" t="n"/>
      <c r="D4374" s="244" t="n"/>
      <c r="E4374" s="244" t="n"/>
      <c r="F4374" s="244" t="n"/>
      <c r="G4374" s="244" t="n"/>
      <c r="H4374" s="244" t="n"/>
      <c r="I4374" s="237" t="n"/>
      <c r="J4374" s="204" t="n"/>
      <c r="K4374" s="244" t="n"/>
      <c r="L4374" s="318" t="n"/>
      <c r="M4374" s="244" t="n"/>
      <c r="N4374" s="244" t="n"/>
      <c r="O4374" s="244" t="n"/>
      <c r="P4374" s="244" t="n"/>
      <c r="Q4374" s="244" t="n"/>
      <c r="R4374" s="244" t="n"/>
      <c r="S4374" s="223" t="n"/>
      <c r="T4374" s="244" t="n"/>
      <c r="U4374" s="246" t="n"/>
      <c r="V4374" s="244" t="n"/>
      <c r="W4374" s="244" t="n"/>
      <c r="X4374" s="244" t="n"/>
      <c r="Y4374" s="246" t="n"/>
      <c r="Z4374" s="262" t="n"/>
      <c r="AA4374" s="241" t="n"/>
      <c r="AB4374" s="273" t="n"/>
      <c r="AC4374" s="228" t="n"/>
    </row>
    <row r="4375" ht="15" customHeight="1" s="283">
      <c r="A4375" s="109" t="n"/>
      <c r="B4375" s="222" t="n"/>
      <c r="C4375" s="244" t="n"/>
      <c r="D4375" s="244" t="n"/>
      <c r="E4375" s="244" t="n"/>
      <c r="F4375" s="244" t="n"/>
      <c r="G4375" s="244" t="n"/>
      <c r="H4375" s="244" t="n"/>
      <c r="I4375" s="237" t="n"/>
      <c r="J4375" s="204" t="n"/>
      <c r="K4375" s="244" t="n"/>
      <c r="L4375" s="318" t="n"/>
      <c r="M4375" s="244" t="n"/>
      <c r="N4375" s="244" t="n"/>
      <c r="O4375" s="244" t="n"/>
      <c r="P4375" s="244" t="n"/>
      <c r="Q4375" s="244" t="n"/>
      <c r="R4375" s="244" t="n"/>
      <c r="S4375" s="223" t="n"/>
      <c r="T4375" s="244" t="n"/>
      <c r="U4375" s="246" t="n"/>
      <c r="V4375" s="244" t="n"/>
      <c r="W4375" s="244" t="n"/>
      <c r="X4375" s="244" t="n"/>
      <c r="Y4375" s="246" t="n"/>
      <c r="Z4375" s="262" t="n"/>
      <c r="AA4375" s="241" t="n"/>
      <c r="AB4375" s="273" t="n"/>
      <c r="AC4375" s="228" t="n"/>
    </row>
    <row r="4376" ht="15" customHeight="1" s="283">
      <c r="A4376" s="109" t="n"/>
      <c r="B4376" s="222" t="n"/>
      <c r="C4376" s="244" t="n"/>
      <c r="D4376" s="244" t="n"/>
      <c r="E4376" s="244" t="n"/>
      <c r="F4376" s="244" t="n"/>
      <c r="G4376" s="244" t="n"/>
      <c r="H4376" s="244" t="n"/>
      <c r="I4376" s="237" t="n"/>
      <c r="J4376" s="204" t="n"/>
      <c r="K4376" s="244" t="n"/>
      <c r="L4376" s="318" t="n"/>
      <c r="M4376" s="244" t="n"/>
      <c r="N4376" s="244" t="n"/>
      <c r="O4376" s="244" t="n"/>
      <c r="P4376" s="244" t="n"/>
      <c r="Q4376" s="244" t="n"/>
      <c r="R4376" s="244" t="n"/>
      <c r="S4376" s="223" t="n"/>
      <c r="T4376" s="244" t="n"/>
      <c r="U4376" s="246" t="n"/>
      <c r="V4376" s="244" t="n"/>
      <c r="W4376" s="244" t="n"/>
      <c r="X4376" s="244" t="n"/>
      <c r="Y4376" s="246" t="n"/>
      <c r="Z4376" s="262" t="n"/>
      <c r="AA4376" s="241" t="n"/>
      <c r="AB4376" s="273" t="n"/>
      <c r="AC4376" s="228" t="n"/>
    </row>
    <row r="4377" ht="15" customHeight="1" s="283">
      <c r="A4377" s="109" t="n"/>
      <c r="B4377" s="222" t="n"/>
      <c r="C4377" s="244" t="n"/>
      <c r="D4377" s="244" t="n"/>
      <c r="E4377" s="244" t="n"/>
      <c r="F4377" s="244" t="n"/>
      <c r="G4377" s="244" t="n"/>
      <c r="H4377" s="244" t="n"/>
      <c r="I4377" s="237" t="n"/>
      <c r="J4377" s="204" t="n"/>
      <c r="K4377" s="244" t="n"/>
      <c r="L4377" s="318" t="n"/>
      <c r="M4377" s="244" t="n"/>
      <c r="N4377" s="244" t="n"/>
      <c r="O4377" s="244" t="n"/>
      <c r="P4377" s="244" t="n"/>
      <c r="Q4377" s="244" t="n"/>
      <c r="R4377" s="244" t="n"/>
      <c r="S4377" s="223" t="n"/>
      <c r="T4377" s="244" t="n"/>
      <c r="U4377" s="246" t="n"/>
      <c r="V4377" s="244" t="n"/>
      <c r="W4377" s="244" t="n"/>
      <c r="X4377" s="244" t="n"/>
      <c r="Y4377" s="246" t="n"/>
      <c r="Z4377" s="262" t="n"/>
      <c r="AA4377" s="241" t="n"/>
      <c r="AB4377" s="273" t="n"/>
      <c r="AC4377" s="228" t="n"/>
    </row>
    <row r="4378" ht="15" customHeight="1" s="283">
      <c r="A4378" s="109" t="n"/>
      <c r="B4378" s="222" t="n"/>
      <c r="C4378" s="244" t="n"/>
      <c r="D4378" s="244" t="n"/>
      <c r="E4378" s="244" t="n"/>
      <c r="F4378" s="244" t="n"/>
      <c r="G4378" s="244" t="n"/>
      <c r="H4378" s="244" t="n"/>
      <c r="I4378" s="237" t="n"/>
      <c r="J4378" s="204" t="n"/>
      <c r="K4378" s="244" t="n"/>
      <c r="L4378" s="318" t="n"/>
      <c r="M4378" s="244" t="n"/>
      <c r="N4378" s="244" t="n"/>
      <c r="O4378" s="244" t="n"/>
      <c r="P4378" s="244" t="n"/>
      <c r="Q4378" s="244" t="n"/>
      <c r="R4378" s="244" t="n"/>
      <c r="S4378" s="223" t="n"/>
      <c r="T4378" s="244" t="n"/>
      <c r="U4378" s="246" t="n"/>
      <c r="V4378" s="244" t="n"/>
      <c r="W4378" s="244" t="n"/>
      <c r="X4378" s="244" t="n"/>
      <c r="Y4378" s="246" t="n"/>
      <c r="Z4378" s="262" t="n"/>
      <c r="AA4378" s="241" t="n"/>
      <c r="AB4378" s="273" t="n"/>
      <c r="AC4378" s="228" t="n"/>
    </row>
    <row r="4379" ht="15" customHeight="1" s="283">
      <c r="A4379" s="109" t="n"/>
      <c r="B4379" s="222" t="n"/>
      <c r="C4379" s="244" t="n"/>
      <c r="D4379" s="244" t="n"/>
      <c r="E4379" s="244" t="n"/>
      <c r="F4379" s="244" t="n"/>
      <c r="G4379" s="244" t="n"/>
      <c r="H4379" s="244" t="n"/>
      <c r="I4379" s="237" t="n"/>
      <c r="J4379" s="204" t="n"/>
      <c r="K4379" s="244" t="n"/>
      <c r="L4379" s="318" t="n"/>
      <c r="M4379" s="244" t="n"/>
      <c r="N4379" s="244" t="n"/>
      <c r="O4379" s="244" t="n"/>
      <c r="P4379" s="244" t="n"/>
      <c r="Q4379" s="244" t="n"/>
      <c r="R4379" s="244" t="n"/>
      <c r="S4379" s="223" t="n"/>
      <c r="T4379" s="244" t="n"/>
      <c r="U4379" s="246" t="n"/>
      <c r="V4379" s="244" t="n"/>
      <c r="W4379" s="244" t="n"/>
      <c r="X4379" s="244" t="n"/>
      <c r="Y4379" s="246" t="n"/>
      <c r="Z4379" s="262" t="n"/>
      <c r="AA4379" s="241" t="n"/>
      <c r="AB4379" s="273" t="n"/>
      <c r="AC4379" s="228" t="n"/>
    </row>
    <row r="4380" ht="15" customHeight="1" s="283">
      <c r="A4380" s="109" t="n"/>
      <c r="B4380" s="222" t="n"/>
      <c r="C4380" s="244" t="n"/>
      <c r="D4380" s="244" t="n"/>
      <c r="E4380" s="244" t="n"/>
      <c r="F4380" s="244" t="n"/>
      <c r="G4380" s="244" t="n"/>
      <c r="H4380" s="244" t="n"/>
      <c r="I4380" s="237" t="n"/>
      <c r="J4380" s="204" t="n"/>
      <c r="K4380" s="244" t="n"/>
      <c r="L4380" s="318" t="n"/>
      <c r="M4380" s="244" t="n"/>
      <c r="N4380" s="244" t="n"/>
      <c r="O4380" s="244" t="n"/>
      <c r="P4380" s="244" t="n"/>
      <c r="Q4380" s="244" t="n"/>
      <c r="R4380" s="244" t="n"/>
      <c r="S4380" s="223" t="n"/>
      <c r="T4380" s="244" t="n"/>
      <c r="U4380" s="246" t="n"/>
      <c r="V4380" s="244" t="n"/>
      <c r="W4380" s="244" t="n"/>
      <c r="X4380" s="244" t="n"/>
      <c r="Y4380" s="246" t="n"/>
      <c r="Z4380" s="262" t="n"/>
      <c r="AA4380" s="241" t="n"/>
      <c r="AB4380" s="273" t="n"/>
      <c r="AC4380" s="228" t="n"/>
    </row>
    <row r="4381" ht="15" customHeight="1" s="283">
      <c r="A4381" s="109" t="n"/>
      <c r="B4381" s="222" t="n"/>
      <c r="C4381" s="244" t="n"/>
      <c r="D4381" s="244" t="n"/>
      <c r="E4381" s="244" t="n"/>
      <c r="F4381" s="244" t="n"/>
      <c r="G4381" s="244" t="n"/>
      <c r="H4381" s="244" t="n"/>
      <c r="I4381" s="237" t="n"/>
      <c r="J4381" s="204" t="n"/>
      <c r="K4381" s="244" t="n"/>
      <c r="L4381" s="318" t="n"/>
      <c r="M4381" s="244" t="n"/>
      <c r="N4381" s="244" t="n"/>
      <c r="O4381" s="244" t="n"/>
      <c r="P4381" s="244" t="n"/>
      <c r="Q4381" s="244" t="n"/>
      <c r="R4381" s="244" t="n"/>
      <c r="S4381" s="223" t="n"/>
      <c r="T4381" s="244" t="n"/>
      <c r="U4381" s="246" t="n"/>
      <c r="V4381" s="244" t="n"/>
      <c r="W4381" s="244" t="n"/>
      <c r="X4381" s="244" t="n"/>
      <c r="Y4381" s="246" t="n"/>
      <c r="Z4381" s="262" t="n"/>
      <c r="AA4381" s="241" t="n"/>
      <c r="AB4381" s="273" t="n"/>
      <c r="AC4381" s="228" t="n"/>
    </row>
    <row r="4382" ht="15" customHeight="1" s="283">
      <c r="A4382" s="109" t="n"/>
      <c r="B4382" s="222" t="n"/>
      <c r="C4382" s="244" t="n"/>
      <c r="D4382" s="244" t="n"/>
      <c r="E4382" s="244" t="n"/>
      <c r="F4382" s="244" t="n"/>
      <c r="G4382" s="244" t="n"/>
      <c r="H4382" s="244" t="n"/>
      <c r="I4382" s="237" t="n"/>
      <c r="J4382" s="204" t="n"/>
      <c r="K4382" s="244" t="n"/>
      <c r="L4382" s="318" t="n"/>
      <c r="M4382" s="244" t="n"/>
      <c r="N4382" s="244" t="n"/>
      <c r="O4382" s="244" t="n"/>
      <c r="P4382" s="244" t="n"/>
      <c r="Q4382" s="244" t="n"/>
      <c r="R4382" s="244" t="n"/>
      <c r="S4382" s="223" t="n"/>
      <c r="T4382" s="244" t="n"/>
      <c r="U4382" s="246" t="n"/>
      <c r="V4382" s="244" t="n"/>
      <c r="W4382" s="244" t="n"/>
      <c r="X4382" s="244" t="n"/>
      <c r="Y4382" s="246" t="n"/>
      <c r="Z4382" s="262" t="n"/>
      <c r="AA4382" s="241" t="n"/>
      <c r="AB4382" s="273" t="n"/>
      <c r="AC4382" s="228" t="n"/>
    </row>
    <row r="4383" ht="15" customHeight="1" s="283">
      <c r="A4383" s="109" t="n"/>
      <c r="B4383" s="222" t="n"/>
      <c r="C4383" s="244" t="n"/>
      <c r="D4383" s="244" t="n"/>
      <c r="E4383" s="244" t="n"/>
      <c r="F4383" s="244" t="n"/>
      <c r="G4383" s="244" t="n"/>
      <c r="H4383" s="244" t="n"/>
      <c r="I4383" s="237" t="n"/>
      <c r="J4383" s="204" t="n"/>
      <c r="K4383" s="244" t="n"/>
      <c r="L4383" s="318" t="n"/>
      <c r="M4383" s="244" t="n"/>
      <c r="N4383" s="244" t="n"/>
      <c r="O4383" s="244" t="n"/>
      <c r="P4383" s="244" t="n"/>
      <c r="Q4383" s="244" t="n"/>
      <c r="R4383" s="244" t="n"/>
      <c r="S4383" s="223" t="n"/>
      <c r="T4383" s="244" t="n"/>
      <c r="U4383" s="246" t="n"/>
      <c r="V4383" s="244" t="n"/>
      <c r="W4383" s="244" t="n"/>
      <c r="X4383" s="244" t="n"/>
      <c r="Y4383" s="246" t="n"/>
      <c r="Z4383" s="262" t="n"/>
      <c r="AA4383" s="241" t="n"/>
      <c r="AB4383" s="273" t="n"/>
      <c r="AC4383" s="228" t="n"/>
    </row>
    <row r="4384" ht="15" customHeight="1" s="283">
      <c r="A4384" s="109" t="n"/>
      <c r="B4384" s="222" t="n"/>
      <c r="C4384" s="244" t="n"/>
      <c r="D4384" s="244" t="n"/>
      <c r="E4384" s="244" t="n"/>
      <c r="F4384" s="244" t="n"/>
      <c r="G4384" s="244" t="n"/>
      <c r="H4384" s="244" t="n"/>
      <c r="I4384" s="237" t="n"/>
      <c r="J4384" s="204" t="n"/>
      <c r="K4384" s="244" t="n"/>
      <c r="L4384" s="318" t="n"/>
      <c r="M4384" s="244" t="n"/>
      <c r="N4384" s="244" t="n"/>
      <c r="O4384" s="244" t="n"/>
      <c r="P4384" s="244" t="n"/>
      <c r="Q4384" s="244" t="n"/>
      <c r="R4384" s="244" t="n"/>
      <c r="S4384" s="223" t="n"/>
      <c r="T4384" s="244" t="n"/>
      <c r="U4384" s="246" t="n"/>
      <c r="V4384" s="244" t="n"/>
      <c r="W4384" s="244" t="n"/>
      <c r="X4384" s="244" t="n"/>
      <c r="Y4384" s="246" t="n"/>
      <c r="Z4384" s="262" t="n"/>
      <c r="AA4384" s="241" t="n"/>
      <c r="AB4384" s="273" t="n"/>
      <c r="AC4384" s="228" t="n"/>
    </row>
    <row r="4385" ht="15" customHeight="1" s="283">
      <c r="A4385" s="109" t="n"/>
      <c r="B4385" s="222" t="n"/>
      <c r="C4385" s="244" t="n"/>
      <c r="D4385" s="244" t="n"/>
      <c r="E4385" s="244" t="n"/>
      <c r="F4385" s="244" t="n"/>
      <c r="G4385" s="244" t="n"/>
      <c r="H4385" s="244" t="n"/>
      <c r="I4385" s="237" t="n"/>
      <c r="J4385" s="204" t="n"/>
      <c r="K4385" s="244" t="n"/>
      <c r="L4385" s="318" t="n"/>
      <c r="M4385" s="244" t="n"/>
      <c r="N4385" s="244" t="n"/>
      <c r="O4385" s="244" t="n"/>
      <c r="P4385" s="244" t="n"/>
      <c r="Q4385" s="244" t="n"/>
      <c r="R4385" s="244" t="n"/>
      <c r="S4385" s="223" t="n"/>
      <c r="T4385" s="244" t="n"/>
      <c r="U4385" s="246" t="n"/>
      <c r="V4385" s="244" t="n"/>
      <c r="W4385" s="244" t="n"/>
      <c r="X4385" s="244" t="n"/>
      <c r="Y4385" s="246" t="n"/>
      <c r="Z4385" s="262" t="n"/>
      <c r="AA4385" s="241" t="n"/>
      <c r="AB4385" s="273" t="n"/>
      <c r="AC4385" s="228" t="n"/>
    </row>
    <row r="4386" ht="15" customHeight="1" s="283">
      <c r="A4386" s="109" t="n"/>
      <c r="B4386" s="222" t="n"/>
      <c r="C4386" s="244" t="n"/>
      <c r="D4386" s="244" t="n"/>
      <c r="E4386" s="244" t="n"/>
      <c r="F4386" s="244" t="n"/>
      <c r="G4386" s="244" t="n"/>
      <c r="H4386" s="244" t="n"/>
      <c r="I4386" s="237" t="n"/>
      <c r="J4386" s="204" t="n"/>
      <c r="K4386" s="244" t="n"/>
      <c r="L4386" s="318" t="n"/>
      <c r="M4386" s="244" t="n"/>
      <c r="N4386" s="244" t="n"/>
      <c r="O4386" s="244" t="n"/>
      <c r="P4386" s="244" t="n"/>
      <c r="Q4386" s="244" t="n"/>
      <c r="R4386" s="244" t="n"/>
      <c r="S4386" s="223" t="n"/>
      <c r="T4386" s="244" t="n"/>
      <c r="U4386" s="246" t="n"/>
      <c r="V4386" s="244" t="n"/>
      <c r="W4386" s="244" t="n"/>
      <c r="X4386" s="244" t="n"/>
      <c r="Y4386" s="246" t="n"/>
      <c r="Z4386" s="262" t="n"/>
      <c r="AA4386" s="241" t="n"/>
      <c r="AB4386" s="273" t="n"/>
      <c r="AC4386" s="228" t="n"/>
    </row>
    <row r="4387" ht="15" customHeight="1" s="283">
      <c r="A4387" s="109" t="n"/>
      <c r="B4387" s="222" t="n"/>
      <c r="C4387" s="244" t="n"/>
      <c r="D4387" s="244" t="n"/>
      <c r="E4387" s="244" t="n"/>
      <c r="F4387" s="244" t="n"/>
      <c r="G4387" s="244" t="n"/>
      <c r="H4387" s="244" t="n"/>
      <c r="I4387" s="237" t="n"/>
      <c r="J4387" s="204" t="n"/>
      <c r="K4387" s="244" t="n"/>
      <c r="L4387" s="318" t="n"/>
      <c r="M4387" s="244" t="n"/>
      <c r="N4387" s="244" t="n"/>
      <c r="O4387" s="244" t="n"/>
      <c r="P4387" s="244" t="n"/>
      <c r="Q4387" s="244" t="n"/>
      <c r="R4387" s="244" t="n"/>
      <c r="S4387" s="223" t="n"/>
      <c r="T4387" s="244" t="n"/>
      <c r="U4387" s="246" t="n"/>
      <c r="V4387" s="244" t="n"/>
      <c r="W4387" s="244" t="n"/>
      <c r="X4387" s="244" t="n"/>
      <c r="Y4387" s="246" t="n"/>
      <c r="Z4387" s="262" t="n"/>
      <c r="AA4387" s="241" t="n"/>
      <c r="AB4387" s="273" t="n"/>
      <c r="AC4387" s="228" t="n"/>
    </row>
    <row r="4388" ht="15" customHeight="1" s="283">
      <c r="A4388" s="109" t="n"/>
      <c r="B4388" s="222" t="n"/>
      <c r="C4388" s="244" t="n"/>
      <c r="D4388" s="244" t="n"/>
      <c r="E4388" s="244" t="n"/>
      <c r="F4388" s="244" t="n"/>
      <c r="G4388" s="244" t="n"/>
      <c r="H4388" s="244" t="n"/>
      <c r="I4388" s="237" t="n"/>
      <c r="J4388" s="204" t="n"/>
      <c r="K4388" s="244" t="n"/>
      <c r="L4388" s="318" t="n"/>
      <c r="M4388" s="244" t="n"/>
      <c r="N4388" s="244" t="n"/>
      <c r="O4388" s="244" t="n"/>
      <c r="P4388" s="244" t="n"/>
      <c r="Q4388" s="244" t="n"/>
      <c r="R4388" s="244" t="n"/>
      <c r="S4388" s="223" t="n"/>
      <c r="T4388" s="244" t="n"/>
      <c r="U4388" s="246" t="n"/>
      <c r="V4388" s="244" t="n"/>
      <c r="W4388" s="244" t="n"/>
      <c r="X4388" s="244" t="n"/>
      <c r="Y4388" s="246" t="n"/>
      <c r="Z4388" s="262" t="n"/>
      <c r="AA4388" s="241" t="n"/>
      <c r="AB4388" s="273" t="n"/>
      <c r="AC4388" s="228" t="n"/>
    </row>
    <row r="4389" ht="15" customHeight="1" s="283">
      <c r="A4389" s="109" t="n"/>
      <c r="B4389" s="222" t="n"/>
      <c r="C4389" s="244" t="n"/>
      <c r="D4389" s="244" t="n"/>
      <c r="E4389" s="244" t="n"/>
      <c r="F4389" s="244" t="n"/>
      <c r="G4389" s="244" t="n"/>
      <c r="H4389" s="244" t="n"/>
      <c r="I4389" s="237" t="n"/>
      <c r="J4389" s="204" t="n"/>
      <c r="K4389" s="244" t="n"/>
      <c r="L4389" s="318" t="n"/>
      <c r="M4389" s="244" t="n"/>
      <c r="N4389" s="244" t="n"/>
      <c r="O4389" s="244" t="n"/>
      <c r="P4389" s="244" t="n"/>
      <c r="Q4389" s="244" t="n"/>
      <c r="R4389" s="244" t="n"/>
      <c r="S4389" s="223" t="n"/>
      <c r="T4389" s="244" t="n"/>
      <c r="U4389" s="246" t="n"/>
      <c r="V4389" s="244" t="n"/>
      <c r="W4389" s="244" t="n"/>
      <c r="X4389" s="244" t="n"/>
      <c r="Y4389" s="246" t="n"/>
      <c r="Z4389" s="262" t="n"/>
      <c r="AA4389" s="241" t="n"/>
      <c r="AB4389" s="273" t="n"/>
      <c r="AC4389" s="228" t="n"/>
    </row>
    <row r="4390" ht="15" customHeight="1" s="283">
      <c r="A4390" s="109" t="n"/>
      <c r="B4390" s="222" t="n"/>
      <c r="C4390" s="244" t="n"/>
      <c r="D4390" s="244" t="n"/>
      <c r="E4390" s="244" t="n"/>
      <c r="F4390" s="244" t="n"/>
      <c r="G4390" s="244" t="n"/>
      <c r="H4390" s="244" t="n"/>
      <c r="I4390" s="237" t="n"/>
      <c r="J4390" s="204" t="n"/>
      <c r="K4390" s="244" t="n"/>
      <c r="L4390" s="318" t="n"/>
      <c r="M4390" s="244" t="n"/>
      <c r="N4390" s="244" t="n"/>
      <c r="O4390" s="244" t="n"/>
      <c r="P4390" s="244" t="n"/>
      <c r="Q4390" s="244" t="n"/>
      <c r="R4390" s="244" t="n"/>
      <c r="S4390" s="223" t="n"/>
      <c r="T4390" s="244" t="n"/>
      <c r="U4390" s="246" t="n"/>
      <c r="V4390" s="244" t="n"/>
      <c r="W4390" s="244" t="n"/>
      <c r="X4390" s="244" t="n"/>
      <c r="Y4390" s="246" t="n"/>
      <c r="Z4390" s="262" t="n"/>
      <c r="AA4390" s="241" t="n"/>
      <c r="AB4390" s="273" t="n"/>
      <c r="AC4390" s="228" t="n"/>
    </row>
    <row r="4391" ht="15" customHeight="1" s="283">
      <c r="A4391" s="109" t="n"/>
      <c r="B4391" s="222" t="n"/>
      <c r="C4391" s="244" t="n"/>
      <c r="D4391" s="244" t="n"/>
      <c r="E4391" s="244" t="n"/>
      <c r="F4391" s="244" t="n"/>
      <c r="G4391" s="244" t="n"/>
      <c r="H4391" s="244" t="n"/>
      <c r="I4391" s="237" t="n"/>
      <c r="J4391" s="204" t="n"/>
      <c r="K4391" s="244" t="n"/>
      <c r="L4391" s="318" t="n"/>
      <c r="M4391" s="244" t="n"/>
      <c r="N4391" s="244" t="n"/>
      <c r="O4391" s="244" t="n"/>
      <c r="P4391" s="244" t="n"/>
      <c r="Q4391" s="244" t="n"/>
      <c r="R4391" s="244" t="n"/>
      <c r="S4391" s="223" t="n"/>
      <c r="T4391" s="244" t="n"/>
      <c r="U4391" s="246" t="n"/>
      <c r="V4391" s="244" t="n"/>
      <c r="W4391" s="244" t="n"/>
      <c r="X4391" s="244" t="n"/>
      <c r="Y4391" s="246" t="n"/>
      <c r="Z4391" s="262" t="n"/>
      <c r="AA4391" s="241" t="n"/>
      <c r="AB4391" s="273" t="n"/>
      <c r="AC4391" s="228" t="n"/>
    </row>
    <row r="4392" ht="15" customHeight="1" s="283">
      <c r="A4392" s="109" t="n"/>
      <c r="B4392" s="222" t="n"/>
      <c r="C4392" s="244" t="n"/>
      <c r="D4392" s="244" t="n"/>
      <c r="E4392" s="244" t="n"/>
      <c r="F4392" s="244" t="n"/>
      <c r="G4392" s="244" t="n"/>
      <c r="H4392" s="244" t="n"/>
      <c r="I4392" s="237" t="n"/>
      <c r="J4392" s="204" t="n"/>
      <c r="K4392" s="244" t="n"/>
      <c r="L4392" s="318" t="n"/>
      <c r="M4392" s="244" t="n"/>
      <c r="N4392" s="244" t="n"/>
      <c r="O4392" s="244" t="n"/>
      <c r="P4392" s="244" t="n"/>
      <c r="Q4392" s="244" t="n"/>
      <c r="R4392" s="244" t="n"/>
      <c r="S4392" s="223" t="n"/>
      <c r="T4392" s="244" t="n"/>
      <c r="U4392" s="246" t="n"/>
      <c r="V4392" s="244" t="n"/>
      <c r="W4392" s="244" t="n"/>
      <c r="X4392" s="244" t="n"/>
      <c r="Y4392" s="246" t="n"/>
      <c r="Z4392" s="262" t="n"/>
      <c r="AA4392" s="241" t="n"/>
      <c r="AB4392" s="273" t="n"/>
      <c r="AC4392" s="228" t="n"/>
    </row>
    <row r="4393" ht="15" customHeight="1" s="283">
      <c r="A4393" s="109" t="n"/>
      <c r="B4393" s="222" t="n"/>
      <c r="C4393" s="244" t="n"/>
      <c r="D4393" s="244" t="n"/>
      <c r="E4393" s="244" t="n"/>
      <c r="F4393" s="244" t="n"/>
      <c r="G4393" s="244" t="n"/>
      <c r="H4393" s="244" t="n"/>
      <c r="I4393" s="237" t="n"/>
      <c r="J4393" s="204" t="n"/>
      <c r="K4393" s="244" t="n"/>
      <c r="L4393" s="318" t="n"/>
      <c r="M4393" s="244" t="n"/>
      <c r="N4393" s="244" t="n"/>
      <c r="O4393" s="244" t="n"/>
      <c r="P4393" s="244" t="n"/>
      <c r="Q4393" s="244" t="n"/>
      <c r="R4393" s="244" t="n"/>
      <c r="S4393" s="223" t="n"/>
      <c r="T4393" s="244" t="n"/>
      <c r="U4393" s="246" t="n"/>
      <c r="V4393" s="244" t="n"/>
      <c r="W4393" s="244" t="n"/>
      <c r="X4393" s="244" t="n"/>
      <c r="Y4393" s="246" t="n"/>
      <c r="Z4393" s="262" t="n"/>
      <c r="AA4393" s="241" t="n"/>
      <c r="AB4393" s="273" t="n"/>
      <c r="AC4393" s="228" t="n"/>
    </row>
    <row r="4394" ht="15" customHeight="1" s="283">
      <c r="A4394" s="109" t="n"/>
      <c r="B4394" s="222" t="n"/>
      <c r="C4394" s="244" t="n"/>
      <c r="D4394" s="244" t="n"/>
      <c r="E4394" s="244" t="n"/>
      <c r="F4394" s="244" t="n"/>
      <c r="G4394" s="244" t="n"/>
      <c r="H4394" s="244" t="n"/>
      <c r="I4394" s="237" t="n"/>
      <c r="J4394" s="204" t="n"/>
      <c r="K4394" s="244" t="n"/>
      <c r="L4394" s="318" t="n"/>
      <c r="M4394" s="244" t="n"/>
      <c r="N4394" s="244" t="n"/>
      <c r="O4394" s="244" t="n"/>
      <c r="P4394" s="244" t="n"/>
      <c r="Q4394" s="244" t="n"/>
      <c r="R4394" s="244" t="n"/>
      <c r="S4394" s="223" t="n"/>
      <c r="T4394" s="244" t="n"/>
      <c r="U4394" s="246" t="n"/>
      <c r="V4394" s="244" t="n"/>
      <c r="W4394" s="244" t="n"/>
      <c r="X4394" s="244" t="n"/>
      <c r="Y4394" s="246" t="n"/>
      <c r="Z4394" s="262" t="n"/>
      <c r="AA4394" s="241" t="n"/>
      <c r="AB4394" s="273" t="n"/>
      <c r="AC4394" s="228" t="n"/>
    </row>
    <row r="4395" ht="15" customHeight="1" s="283">
      <c r="A4395" s="109" t="n"/>
      <c r="B4395" s="222" t="n"/>
      <c r="C4395" s="244" t="n"/>
      <c r="D4395" s="244" t="n"/>
      <c r="E4395" s="244" t="n"/>
      <c r="F4395" s="244" t="n"/>
      <c r="G4395" s="244" t="n"/>
      <c r="H4395" s="244" t="n"/>
      <c r="I4395" s="237" t="n"/>
      <c r="J4395" s="204" t="n"/>
      <c r="K4395" s="244" t="n"/>
      <c r="L4395" s="318" t="n"/>
      <c r="M4395" s="244" t="n"/>
      <c r="N4395" s="244" t="n"/>
      <c r="O4395" s="244" t="n"/>
      <c r="P4395" s="244" t="n"/>
      <c r="Q4395" s="244" t="n"/>
      <c r="R4395" s="244" t="n"/>
      <c r="S4395" s="223" t="n"/>
      <c r="T4395" s="244" t="n"/>
      <c r="U4395" s="246" t="n"/>
      <c r="V4395" s="244" t="n"/>
      <c r="W4395" s="244" t="n"/>
      <c r="X4395" s="244" t="n"/>
      <c r="Y4395" s="246" t="n"/>
      <c r="Z4395" s="262" t="n"/>
      <c r="AA4395" s="241" t="n"/>
      <c r="AB4395" s="273" t="n"/>
      <c r="AC4395" s="228" t="n"/>
    </row>
    <row r="4396" ht="15" customHeight="1" s="283">
      <c r="A4396" s="109" t="n"/>
      <c r="B4396" s="222" t="n"/>
      <c r="C4396" s="244" t="n"/>
      <c r="D4396" s="244" t="n"/>
      <c r="E4396" s="244" t="n"/>
      <c r="F4396" s="244" t="n"/>
      <c r="G4396" s="244" t="n"/>
      <c r="H4396" s="244" t="n"/>
      <c r="I4396" s="237" t="n"/>
      <c r="J4396" s="204" t="n"/>
      <c r="K4396" s="244" t="n"/>
      <c r="L4396" s="318" t="n"/>
      <c r="M4396" s="244" t="n"/>
      <c r="N4396" s="244" t="n"/>
      <c r="O4396" s="244" t="n"/>
      <c r="P4396" s="244" t="n"/>
      <c r="Q4396" s="244" t="n"/>
      <c r="R4396" s="244" t="n"/>
      <c r="S4396" s="223" t="n"/>
      <c r="T4396" s="244" t="n"/>
      <c r="U4396" s="246" t="n"/>
      <c r="V4396" s="244" t="n"/>
      <c r="W4396" s="244" t="n"/>
      <c r="X4396" s="244" t="n"/>
      <c r="Y4396" s="246" t="n"/>
      <c r="Z4396" s="262" t="n"/>
      <c r="AA4396" s="241" t="n"/>
      <c r="AB4396" s="273" t="n"/>
      <c r="AC4396" s="228" t="n"/>
    </row>
    <row r="4397" ht="15" customHeight="1" s="283">
      <c r="A4397" s="109" t="n"/>
      <c r="B4397" s="222" t="n"/>
      <c r="C4397" s="244" t="n"/>
      <c r="D4397" s="244" t="n"/>
      <c r="E4397" s="244" t="n"/>
      <c r="F4397" s="244" t="n"/>
      <c r="G4397" s="244" t="n"/>
      <c r="H4397" s="244" t="n"/>
      <c r="I4397" s="237" t="n"/>
      <c r="J4397" s="204" t="n"/>
      <c r="K4397" s="244" t="n"/>
      <c r="L4397" s="318" t="n"/>
      <c r="M4397" s="244" t="n"/>
      <c r="N4397" s="244" t="n"/>
      <c r="O4397" s="244" t="n"/>
      <c r="P4397" s="244" t="n"/>
      <c r="Q4397" s="244" t="n"/>
      <c r="R4397" s="244" t="n"/>
      <c r="S4397" s="223" t="n"/>
      <c r="T4397" s="244" t="n"/>
      <c r="U4397" s="246" t="n"/>
      <c r="V4397" s="244" t="n"/>
      <c r="W4397" s="244" t="n"/>
      <c r="X4397" s="244" t="n"/>
      <c r="Y4397" s="246" t="n"/>
      <c r="Z4397" s="262" t="n"/>
      <c r="AA4397" s="241" t="n"/>
      <c r="AB4397" s="273" t="n"/>
      <c r="AC4397" s="228" t="n"/>
    </row>
    <row r="4398" ht="15" customHeight="1" s="283">
      <c r="A4398" s="109" t="n"/>
      <c r="B4398" s="222" t="n"/>
      <c r="C4398" s="244" t="n"/>
      <c r="D4398" s="244" t="n"/>
      <c r="E4398" s="244" t="n"/>
      <c r="F4398" s="244" t="n"/>
      <c r="G4398" s="244" t="n"/>
      <c r="H4398" s="244" t="n"/>
      <c r="I4398" s="237" t="n"/>
      <c r="J4398" s="204" t="n"/>
      <c r="K4398" s="244" t="n"/>
      <c r="L4398" s="318" t="n"/>
      <c r="M4398" s="244" t="n"/>
      <c r="N4398" s="244" t="n"/>
      <c r="O4398" s="244" t="n"/>
      <c r="P4398" s="244" t="n"/>
      <c r="Q4398" s="244" t="n"/>
      <c r="R4398" s="244" t="n"/>
      <c r="S4398" s="223" t="n"/>
      <c r="T4398" s="244" t="n"/>
      <c r="U4398" s="246" t="n"/>
      <c r="V4398" s="244" t="n"/>
      <c r="W4398" s="244" t="n"/>
      <c r="X4398" s="244" t="n"/>
      <c r="Y4398" s="246" t="n"/>
      <c r="Z4398" s="262" t="n"/>
      <c r="AA4398" s="241" t="n"/>
      <c r="AB4398" s="273" t="n"/>
      <c r="AC4398" s="228" t="n"/>
    </row>
    <row r="4399" ht="15" customHeight="1" s="283">
      <c r="A4399" s="109" t="n"/>
      <c r="B4399" s="222" t="n"/>
      <c r="C4399" s="244" t="n"/>
      <c r="D4399" s="244" t="n"/>
      <c r="E4399" s="244" t="n"/>
      <c r="F4399" s="244" t="n"/>
      <c r="G4399" s="244" t="n"/>
      <c r="H4399" s="244" t="n"/>
      <c r="I4399" s="237" t="n"/>
      <c r="J4399" s="204" t="n"/>
      <c r="K4399" s="244" t="n"/>
      <c r="L4399" s="318" t="n"/>
      <c r="M4399" s="244" t="n"/>
      <c r="N4399" s="244" t="n"/>
      <c r="O4399" s="244" t="n"/>
      <c r="P4399" s="244" t="n"/>
      <c r="Q4399" s="244" t="n"/>
      <c r="R4399" s="244" t="n"/>
      <c r="S4399" s="223" t="n"/>
      <c r="T4399" s="244" t="n"/>
      <c r="U4399" s="246" t="n"/>
      <c r="V4399" s="244" t="n"/>
      <c r="W4399" s="244" t="n"/>
      <c r="X4399" s="244" t="n"/>
      <c r="Y4399" s="246" t="n"/>
      <c r="Z4399" s="262" t="n"/>
      <c r="AA4399" s="241" t="n"/>
      <c r="AB4399" s="273" t="n"/>
      <c r="AC4399" s="228" t="n"/>
    </row>
    <row r="4400" ht="15" customHeight="1" s="283">
      <c r="A4400" s="109" t="n"/>
      <c r="B4400" s="222" t="n"/>
      <c r="C4400" s="244" t="n"/>
      <c r="D4400" s="244" t="n"/>
      <c r="E4400" s="244" t="n"/>
      <c r="F4400" s="244" t="n"/>
      <c r="G4400" s="244" t="n"/>
      <c r="H4400" s="244" t="n"/>
      <c r="I4400" s="237" t="n"/>
      <c r="J4400" s="204" t="n"/>
      <c r="K4400" s="244" t="n"/>
      <c r="L4400" s="318" t="n"/>
      <c r="M4400" s="244" t="n"/>
      <c r="N4400" s="244" t="n"/>
      <c r="O4400" s="244" t="n"/>
      <c r="P4400" s="244" t="n"/>
      <c r="Q4400" s="244" t="n"/>
      <c r="R4400" s="244" t="n"/>
      <c r="S4400" s="223" t="n"/>
      <c r="T4400" s="244" t="n"/>
      <c r="U4400" s="246" t="n"/>
      <c r="V4400" s="244" t="n"/>
      <c r="W4400" s="244" t="n"/>
      <c r="X4400" s="244" t="n"/>
      <c r="Y4400" s="246" t="n"/>
      <c r="Z4400" s="262" t="n"/>
      <c r="AA4400" s="241" t="n"/>
      <c r="AB4400" s="273" t="n"/>
      <c r="AC4400" s="228" t="n"/>
    </row>
    <row r="4401" ht="15" customHeight="1" s="283">
      <c r="A4401" s="109" t="n"/>
      <c r="B4401" s="222" t="n"/>
      <c r="C4401" s="244" t="n"/>
      <c r="D4401" s="244" t="n"/>
      <c r="E4401" s="244" t="n"/>
      <c r="F4401" s="244" t="n"/>
      <c r="G4401" s="244" t="n"/>
      <c r="H4401" s="244" t="n"/>
      <c r="I4401" s="237" t="n"/>
      <c r="J4401" s="204" t="n"/>
      <c r="K4401" s="244" t="n"/>
      <c r="L4401" s="318" t="n"/>
      <c r="M4401" s="244" t="n"/>
      <c r="N4401" s="244" t="n"/>
      <c r="O4401" s="244" t="n"/>
      <c r="P4401" s="244" t="n"/>
      <c r="Q4401" s="244" t="n"/>
      <c r="R4401" s="244" t="n"/>
      <c r="S4401" s="223" t="n"/>
      <c r="T4401" s="244" t="n"/>
      <c r="U4401" s="246" t="n"/>
      <c r="V4401" s="244" t="n"/>
      <c r="W4401" s="244" t="n"/>
      <c r="X4401" s="244" t="n"/>
      <c r="Y4401" s="246" t="n"/>
      <c r="Z4401" s="262" t="n"/>
      <c r="AA4401" s="241" t="n"/>
      <c r="AB4401" s="273" t="n"/>
      <c r="AC4401" s="228" t="n"/>
    </row>
    <row r="4402" ht="15" customHeight="1" s="283">
      <c r="A4402" s="109" t="n"/>
      <c r="B4402" s="222" t="n"/>
      <c r="C4402" s="244" t="n"/>
      <c r="D4402" s="244" t="n"/>
      <c r="E4402" s="244" t="n"/>
      <c r="F4402" s="244" t="n"/>
      <c r="G4402" s="244" t="n"/>
      <c r="H4402" s="244" t="n"/>
      <c r="I4402" s="237" t="n"/>
      <c r="J4402" s="204" t="n"/>
      <c r="K4402" s="244" t="n"/>
      <c r="L4402" s="318" t="n"/>
      <c r="M4402" s="244" t="n"/>
      <c r="N4402" s="244" t="n"/>
      <c r="O4402" s="244" t="n"/>
      <c r="P4402" s="244" t="n"/>
      <c r="Q4402" s="244" t="n"/>
      <c r="R4402" s="244" t="n"/>
      <c r="S4402" s="223" t="n"/>
      <c r="T4402" s="244" t="n"/>
      <c r="U4402" s="246" t="n"/>
      <c r="V4402" s="244" t="n"/>
      <c r="W4402" s="244" t="n"/>
      <c r="X4402" s="244" t="n"/>
      <c r="Y4402" s="246" t="n"/>
      <c r="Z4402" s="262" t="n"/>
      <c r="AA4402" s="241" t="n"/>
      <c r="AB4402" s="273" t="n"/>
      <c r="AC4402" s="228" t="n"/>
    </row>
    <row r="4403" ht="15" customHeight="1" s="283">
      <c r="A4403" s="109" t="n"/>
      <c r="B4403" s="222" t="n"/>
      <c r="C4403" s="244" t="n"/>
      <c r="D4403" s="244" t="n"/>
      <c r="E4403" s="244" t="n"/>
      <c r="F4403" s="244" t="n"/>
      <c r="G4403" s="244" t="n"/>
      <c r="H4403" s="244" t="n"/>
      <c r="I4403" s="237" t="n"/>
      <c r="J4403" s="204" t="n"/>
      <c r="K4403" s="244" t="n"/>
      <c r="L4403" s="318" t="n"/>
      <c r="M4403" s="244" t="n"/>
      <c r="N4403" s="244" t="n"/>
      <c r="O4403" s="244" t="n"/>
      <c r="P4403" s="244" t="n"/>
      <c r="Q4403" s="244" t="n"/>
      <c r="R4403" s="244" t="n"/>
      <c r="S4403" s="223" t="n"/>
      <c r="T4403" s="244" t="n"/>
      <c r="U4403" s="246" t="n"/>
      <c r="V4403" s="244" t="n"/>
      <c r="W4403" s="244" t="n"/>
      <c r="X4403" s="244" t="n"/>
      <c r="Y4403" s="246" t="n"/>
      <c r="Z4403" s="262" t="n"/>
      <c r="AA4403" s="241" t="n"/>
      <c r="AB4403" s="273" t="n"/>
      <c r="AC4403" s="228" t="n"/>
    </row>
    <row r="4404" ht="15" customHeight="1" s="283">
      <c r="A4404" s="109" t="n"/>
      <c r="B4404" s="222" t="n"/>
      <c r="C4404" s="244" t="n"/>
      <c r="D4404" s="244" t="n"/>
      <c r="E4404" s="244" t="n"/>
      <c r="F4404" s="244" t="n"/>
      <c r="G4404" s="244" t="n"/>
      <c r="H4404" s="244" t="n"/>
      <c r="I4404" s="237" t="n"/>
      <c r="J4404" s="204" t="n"/>
      <c r="K4404" s="244" t="n"/>
      <c r="L4404" s="318" t="n"/>
      <c r="M4404" s="244" t="n"/>
      <c r="N4404" s="244" t="n"/>
      <c r="O4404" s="244" t="n"/>
      <c r="P4404" s="244" t="n"/>
      <c r="Q4404" s="244" t="n"/>
      <c r="R4404" s="244" t="n"/>
      <c r="S4404" s="223" t="n"/>
      <c r="T4404" s="244" t="n"/>
      <c r="U4404" s="246" t="n"/>
      <c r="V4404" s="244" t="n"/>
      <c r="W4404" s="244" t="n"/>
      <c r="X4404" s="244" t="n"/>
      <c r="Y4404" s="246" t="n"/>
      <c r="Z4404" s="262" t="n"/>
      <c r="AA4404" s="241" t="n"/>
      <c r="AB4404" s="273" t="n"/>
      <c r="AC4404" s="228" t="n"/>
    </row>
    <row r="4405" ht="15" customHeight="1" s="283">
      <c r="A4405" s="109" t="n"/>
      <c r="B4405" s="222" t="n"/>
      <c r="C4405" s="244" t="n"/>
      <c r="D4405" s="244" t="n"/>
      <c r="E4405" s="244" t="n"/>
      <c r="F4405" s="244" t="n"/>
      <c r="G4405" s="244" t="n"/>
      <c r="H4405" s="244" t="n"/>
      <c r="I4405" s="237" t="n"/>
      <c r="J4405" s="204" t="n"/>
      <c r="K4405" s="244" t="n"/>
      <c r="L4405" s="318" t="n"/>
      <c r="M4405" s="244" t="n"/>
      <c r="N4405" s="244" t="n"/>
      <c r="O4405" s="244" t="n"/>
      <c r="P4405" s="244" t="n"/>
      <c r="Q4405" s="244" t="n"/>
      <c r="R4405" s="244" t="n"/>
      <c r="S4405" s="223" t="n"/>
      <c r="T4405" s="244" t="n"/>
      <c r="U4405" s="246" t="n"/>
      <c r="V4405" s="244" t="n"/>
      <c r="W4405" s="244" t="n"/>
      <c r="X4405" s="244" t="n"/>
      <c r="Y4405" s="246" t="n"/>
      <c r="Z4405" s="262" t="n"/>
      <c r="AA4405" s="241" t="n"/>
      <c r="AB4405" s="273" t="n"/>
      <c r="AC4405" s="228" t="n"/>
    </row>
    <row r="4406" ht="15" customHeight="1" s="283">
      <c r="A4406" s="109" t="n"/>
      <c r="B4406" s="222" t="n"/>
      <c r="C4406" s="244" t="n"/>
      <c r="D4406" s="244" t="n"/>
      <c r="E4406" s="244" t="n"/>
      <c r="F4406" s="244" t="n"/>
      <c r="G4406" s="244" t="n"/>
      <c r="H4406" s="244" t="n"/>
      <c r="I4406" s="237" t="n"/>
      <c r="J4406" s="204" t="n"/>
      <c r="K4406" s="244" t="n"/>
      <c r="L4406" s="318" t="n"/>
      <c r="M4406" s="244" t="n"/>
      <c r="N4406" s="244" t="n"/>
      <c r="O4406" s="244" t="n"/>
      <c r="P4406" s="244" t="n"/>
      <c r="Q4406" s="244" t="n"/>
      <c r="R4406" s="244" t="n"/>
      <c r="S4406" s="223" t="n"/>
      <c r="T4406" s="244" t="n"/>
      <c r="U4406" s="246" t="n"/>
      <c r="V4406" s="244" t="n"/>
      <c r="W4406" s="244" t="n"/>
      <c r="X4406" s="244" t="n"/>
      <c r="Y4406" s="246" t="n"/>
      <c r="Z4406" s="262" t="n"/>
      <c r="AA4406" s="241" t="n"/>
      <c r="AB4406" s="273" t="n"/>
      <c r="AC4406" s="228" t="n"/>
    </row>
    <row r="4407" ht="15" customHeight="1" s="283">
      <c r="A4407" s="109" t="n"/>
      <c r="B4407" s="222" t="n"/>
      <c r="C4407" s="244" t="n"/>
      <c r="D4407" s="244" t="n"/>
      <c r="E4407" s="244" t="n"/>
      <c r="F4407" s="244" t="n"/>
      <c r="G4407" s="244" t="n"/>
      <c r="H4407" s="244" t="n"/>
      <c r="I4407" s="237" t="n"/>
      <c r="J4407" s="204" t="n"/>
      <c r="K4407" s="244" t="n"/>
      <c r="L4407" s="318" t="n"/>
      <c r="M4407" s="244" t="n"/>
      <c r="N4407" s="244" t="n"/>
      <c r="O4407" s="244" t="n"/>
      <c r="P4407" s="244" t="n"/>
      <c r="Q4407" s="244" t="n"/>
      <c r="R4407" s="244" t="n"/>
      <c r="S4407" s="223" t="n"/>
      <c r="T4407" s="244" t="n"/>
      <c r="U4407" s="246" t="n"/>
      <c r="V4407" s="244" t="n"/>
      <c r="W4407" s="244" t="n"/>
      <c r="X4407" s="244" t="n"/>
      <c r="Y4407" s="246" t="n"/>
      <c r="Z4407" s="262" t="n"/>
      <c r="AA4407" s="241" t="n"/>
      <c r="AB4407" s="273" t="n"/>
      <c r="AC4407" s="228" t="n"/>
    </row>
    <row r="4408" ht="15" customHeight="1" s="283">
      <c r="A4408" s="109" t="n"/>
      <c r="B4408" s="222" t="n"/>
      <c r="C4408" s="244" t="n"/>
      <c r="D4408" s="244" t="n"/>
      <c r="E4408" s="244" t="n"/>
      <c r="F4408" s="244" t="n"/>
      <c r="G4408" s="244" t="n"/>
      <c r="H4408" s="244" t="n"/>
      <c r="I4408" s="237" t="n"/>
      <c r="J4408" s="204" t="n"/>
      <c r="K4408" s="244" t="n"/>
      <c r="L4408" s="318" t="n"/>
      <c r="M4408" s="244" t="n"/>
      <c r="N4408" s="244" t="n"/>
      <c r="O4408" s="244" t="n"/>
      <c r="P4408" s="244" t="n"/>
      <c r="Q4408" s="244" t="n"/>
      <c r="R4408" s="244" t="n"/>
      <c r="S4408" s="223" t="n"/>
      <c r="T4408" s="244" t="n"/>
      <c r="U4408" s="246" t="n"/>
      <c r="V4408" s="244" t="n"/>
      <c r="W4408" s="244" t="n"/>
      <c r="X4408" s="244" t="n"/>
      <c r="Y4408" s="246" t="n"/>
      <c r="Z4408" s="262" t="n"/>
      <c r="AA4408" s="241" t="n"/>
      <c r="AB4408" s="273" t="n"/>
      <c r="AC4408" s="228" t="n"/>
    </row>
    <row r="4409" ht="15" customHeight="1" s="283">
      <c r="A4409" s="109" t="n"/>
      <c r="B4409" s="222" t="n"/>
      <c r="C4409" s="244" t="n"/>
      <c r="D4409" s="244" t="n"/>
      <c r="E4409" s="244" t="n"/>
      <c r="F4409" s="244" t="n"/>
      <c r="G4409" s="244" t="n"/>
      <c r="H4409" s="244" t="n"/>
      <c r="I4409" s="237" t="n"/>
      <c r="J4409" s="204" t="n"/>
      <c r="K4409" s="244" t="n"/>
      <c r="L4409" s="318" t="n"/>
      <c r="M4409" s="244" t="n"/>
      <c r="N4409" s="244" t="n"/>
      <c r="O4409" s="244" t="n"/>
      <c r="P4409" s="244" t="n"/>
      <c r="Q4409" s="244" t="n"/>
      <c r="R4409" s="244" t="n"/>
      <c r="S4409" s="223" t="n"/>
      <c r="T4409" s="244" t="n"/>
      <c r="U4409" s="246" t="n"/>
      <c r="V4409" s="244" t="n"/>
      <c r="W4409" s="244" t="n"/>
      <c r="X4409" s="244" t="n"/>
      <c r="Y4409" s="246" t="n"/>
      <c r="Z4409" s="262" t="n"/>
      <c r="AA4409" s="241" t="n"/>
      <c r="AB4409" s="273" t="n"/>
      <c r="AC4409" s="228" t="n"/>
    </row>
    <row r="4410" ht="15" customHeight="1" s="283">
      <c r="A4410" s="109" t="n"/>
      <c r="B4410" s="222" t="n"/>
      <c r="C4410" s="244" t="n"/>
      <c r="D4410" s="244" t="n"/>
      <c r="E4410" s="244" t="n"/>
      <c r="F4410" s="244" t="n"/>
      <c r="G4410" s="244" t="n"/>
      <c r="H4410" s="244" t="n"/>
      <c r="I4410" s="237" t="n"/>
      <c r="J4410" s="204" t="n"/>
      <c r="K4410" s="244" t="n"/>
      <c r="L4410" s="318" t="n"/>
      <c r="M4410" s="244" t="n"/>
      <c r="N4410" s="244" t="n"/>
      <c r="O4410" s="244" t="n"/>
      <c r="P4410" s="244" t="n"/>
      <c r="Q4410" s="244" t="n"/>
      <c r="R4410" s="244" t="n"/>
      <c r="S4410" s="223" t="n"/>
      <c r="T4410" s="244" t="n"/>
      <c r="U4410" s="246" t="n"/>
      <c r="V4410" s="244" t="n"/>
      <c r="W4410" s="244" t="n"/>
      <c r="X4410" s="244" t="n"/>
      <c r="Y4410" s="246" t="n"/>
      <c r="Z4410" s="262" t="n"/>
      <c r="AA4410" s="241" t="n"/>
      <c r="AB4410" s="273" t="n"/>
      <c r="AC4410" s="228" t="n"/>
    </row>
    <row r="4411" ht="15" customHeight="1" s="283">
      <c r="A4411" s="109" t="n"/>
      <c r="B4411" s="222" t="n"/>
      <c r="C4411" s="244" t="n"/>
      <c r="D4411" s="244" t="n"/>
      <c r="E4411" s="244" t="n"/>
      <c r="F4411" s="244" t="n"/>
      <c r="G4411" s="244" t="n"/>
      <c r="H4411" s="244" t="n"/>
      <c r="I4411" s="237" t="n"/>
      <c r="J4411" s="204" t="n"/>
      <c r="K4411" s="244" t="n"/>
      <c r="L4411" s="318" t="n"/>
      <c r="M4411" s="244" t="n"/>
      <c r="N4411" s="244" t="n"/>
      <c r="O4411" s="244" t="n"/>
      <c r="P4411" s="244" t="n"/>
      <c r="Q4411" s="244" t="n"/>
      <c r="R4411" s="244" t="n"/>
      <c r="S4411" s="223" t="n"/>
      <c r="T4411" s="244" t="n"/>
      <c r="U4411" s="246" t="n"/>
      <c r="V4411" s="244" t="n"/>
      <c r="W4411" s="244" t="n"/>
      <c r="X4411" s="244" t="n"/>
      <c r="Y4411" s="246" t="n"/>
      <c r="Z4411" s="262" t="n"/>
      <c r="AA4411" s="241" t="n"/>
      <c r="AB4411" s="273" t="n"/>
      <c r="AC4411" s="228" t="n"/>
    </row>
    <row r="4412" ht="15" customHeight="1" s="283">
      <c r="A4412" s="109" t="n"/>
      <c r="B4412" s="222" t="n"/>
      <c r="C4412" s="244" t="n"/>
      <c r="D4412" s="244" t="n"/>
      <c r="E4412" s="244" t="n"/>
      <c r="F4412" s="244" t="n"/>
      <c r="G4412" s="244" t="n"/>
      <c r="H4412" s="244" t="n"/>
      <c r="I4412" s="237" t="n"/>
      <c r="J4412" s="204" t="n"/>
      <c r="K4412" s="244" t="n"/>
      <c r="L4412" s="318" t="n"/>
      <c r="M4412" s="244" t="n"/>
      <c r="N4412" s="244" t="n"/>
      <c r="O4412" s="244" t="n"/>
      <c r="P4412" s="244" t="n"/>
      <c r="Q4412" s="244" t="n"/>
      <c r="R4412" s="244" t="n"/>
      <c r="S4412" s="223" t="n"/>
      <c r="T4412" s="244" t="n"/>
      <c r="U4412" s="246" t="n"/>
      <c r="V4412" s="244" t="n"/>
      <c r="W4412" s="244" t="n"/>
      <c r="X4412" s="244" t="n"/>
      <c r="Y4412" s="246" t="n"/>
      <c r="Z4412" s="262" t="n"/>
      <c r="AA4412" s="241" t="n"/>
      <c r="AB4412" s="273" t="n"/>
      <c r="AC4412" s="228" t="n"/>
    </row>
    <row r="4413" ht="15" customHeight="1" s="283">
      <c r="A4413" s="109" t="n"/>
      <c r="B4413" s="222" t="n"/>
      <c r="C4413" s="244" t="n"/>
      <c r="D4413" s="244" t="n"/>
      <c r="E4413" s="244" t="n"/>
      <c r="F4413" s="244" t="n"/>
      <c r="G4413" s="244" t="n"/>
      <c r="H4413" s="244" t="n"/>
      <c r="I4413" s="237" t="n"/>
      <c r="J4413" s="204" t="n"/>
      <c r="K4413" s="244" t="n"/>
      <c r="L4413" s="318" t="n"/>
      <c r="M4413" s="244" t="n"/>
      <c r="N4413" s="244" t="n"/>
      <c r="O4413" s="244" t="n"/>
      <c r="P4413" s="244" t="n"/>
      <c r="Q4413" s="244" t="n"/>
      <c r="R4413" s="244" t="n"/>
      <c r="S4413" s="223" t="n"/>
      <c r="T4413" s="244" t="n"/>
      <c r="U4413" s="246" t="n"/>
      <c r="V4413" s="244" t="n"/>
      <c r="W4413" s="244" t="n"/>
      <c r="X4413" s="244" t="n"/>
      <c r="Y4413" s="246" t="n"/>
      <c r="Z4413" s="262" t="n"/>
      <c r="AA4413" s="241" t="n"/>
      <c r="AB4413" s="273" t="n"/>
      <c r="AC4413" s="228" t="n"/>
    </row>
    <row r="4414" ht="15" customHeight="1" s="283">
      <c r="A4414" s="109" t="n"/>
      <c r="B4414" s="222" t="n"/>
      <c r="C4414" s="244" t="n"/>
      <c r="D4414" s="244" t="n"/>
      <c r="E4414" s="244" t="n"/>
      <c r="F4414" s="244" t="n"/>
      <c r="G4414" s="244" t="n"/>
      <c r="H4414" s="244" t="n"/>
      <c r="I4414" s="237" t="n"/>
      <c r="J4414" s="204" t="n"/>
      <c r="K4414" s="244" t="n"/>
      <c r="L4414" s="318" t="n"/>
      <c r="M4414" s="244" t="n"/>
      <c r="N4414" s="244" t="n"/>
      <c r="O4414" s="244" t="n"/>
      <c r="P4414" s="244" t="n"/>
      <c r="Q4414" s="244" t="n"/>
      <c r="R4414" s="244" t="n"/>
      <c r="S4414" s="223" t="n"/>
      <c r="T4414" s="244" t="n"/>
      <c r="U4414" s="246" t="n"/>
      <c r="V4414" s="244" t="n"/>
      <c r="W4414" s="244" t="n"/>
      <c r="X4414" s="244" t="n"/>
      <c r="Y4414" s="246" t="n"/>
      <c r="Z4414" s="262" t="n"/>
      <c r="AA4414" s="241" t="n"/>
      <c r="AB4414" s="273" t="n"/>
      <c r="AC4414" s="228" t="n"/>
    </row>
    <row r="4415" ht="15" customHeight="1" s="283">
      <c r="A4415" s="109" t="n"/>
      <c r="B4415" s="222" t="n"/>
      <c r="C4415" s="244" t="n"/>
      <c r="D4415" s="244" t="n"/>
      <c r="E4415" s="244" t="n"/>
      <c r="F4415" s="244" t="n"/>
      <c r="G4415" s="244" t="n"/>
      <c r="H4415" s="244" t="n"/>
      <c r="I4415" s="237" t="n"/>
      <c r="J4415" s="204" t="n"/>
      <c r="K4415" s="244" t="n"/>
      <c r="L4415" s="318" t="n"/>
      <c r="M4415" s="244" t="n"/>
      <c r="N4415" s="244" t="n"/>
      <c r="O4415" s="244" t="n"/>
      <c r="P4415" s="244" t="n"/>
      <c r="Q4415" s="244" t="n"/>
      <c r="R4415" s="244" t="n"/>
      <c r="S4415" s="223" t="n"/>
      <c r="T4415" s="244" t="n"/>
      <c r="U4415" s="246" t="n"/>
      <c r="V4415" s="244" t="n"/>
      <c r="W4415" s="244" t="n"/>
      <c r="X4415" s="244" t="n"/>
      <c r="Y4415" s="246" t="n"/>
      <c r="Z4415" s="262" t="n"/>
      <c r="AA4415" s="241" t="n"/>
      <c r="AB4415" s="273" t="n"/>
      <c r="AC4415" s="228" t="n"/>
    </row>
    <row r="4416" ht="15" customHeight="1" s="283">
      <c r="A4416" s="109" t="n"/>
      <c r="B4416" s="222" t="n"/>
      <c r="C4416" s="244" t="n"/>
      <c r="D4416" s="244" t="n"/>
      <c r="E4416" s="244" t="n"/>
      <c r="F4416" s="244" t="n"/>
      <c r="G4416" s="244" t="n"/>
      <c r="H4416" s="244" t="n"/>
      <c r="I4416" s="237" t="n"/>
      <c r="J4416" s="204" t="n"/>
      <c r="K4416" s="244" t="n"/>
      <c r="L4416" s="318" t="n"/>
      <c r="M4416" s="244" t="n"/>
      <c r="N4416" s="244" t="n"/>
      <c r="O4416" s="244" t="n"/>
      <c r="P4416" s="244" t="n"/>
      <c r="Q4416" s="244" t="n"/>
      <c r="R4416" s="244" t="n"/>
      <c r="S4416" s="223" t="n"/>
      <c r="T4416" s="244" t="n"/>
      <c r="U4416" s="246" t="n"/>
      <c r="V4416" s="244" t="n"/>
      <c r="W4416" s="244" t="n"/>
      <c r="X4416" s="244" t="n"/>
      <c r="Y4416" s="246" t="n"/>
      <c r="Z4416" s="262" t="n"/>
      <c r="AA4416" s="241" t="n"/>
      <c r="AB4416" s="273" t="n"/>
      <c r="AC4416" s="228" t="n"/>
    </row>
    <row r="4417" ht="15" customHeight="1" s="283">
      <c r="A4417" s="109" t="n"/>
      <c r="B4417" s="222" t="n"/>
      <c r="C4417" s="244" t="n"/>
      <c r="D4417" s="244" t="n"/>
      <c r="E4417" s="244" t="n"/>
      <c r="F4417" s="244" t="n"/>
      <c r="G4417" s="244" t="n"/>
      <c r="H4417" s="244" t="n"/>
      <c r="I4417" s="237" t="n"/>
      <c r="J4417" s="204" t="n"/>
      <c r="K4417" s="244" t="n"/>
      <c r="L4417" s="318" t="n"/>
      <c r="M4417" s="244" t="n"/>
      <c r="N4417" s="244" t="n"/>
      <c r="O4417" s="244" t="n"/>
      <c r="P4417" s="244" t="n"/>
      <c r="Q4417" s="244" t="n"/>
      <c r="R4417" s="244" t="n"/>
      <c r="S4417" s="223" t="n"/>
      <c r="T4417" s="244" t="n"/>
      <c r="U4417" s="246" t="n"/>
      <c r="V4417" s="244" t="n"/>
      <c r="W4417" s="244" t="n"/>
      <c r="X4417" s="244" t="n"/>
      <c r="Y4417" s="246" t="n"/>
      <c r="Z4417" s="262" t="n"/>
      <c r="AA4417" s="241" t="n"/>
      <c r="AB4417" s="273" t="n"/>
      <c r="AC4417" s="228" t="n"/>
    </row>
    <row r="4418" ht="15" customHeight="1" s="283">
      <c r="A4418" s="109" t="n"/>
      <c r="B4418" s="222" t="n"/>
      <c r="C4418" s="244" t="n"/>
      <c r="D4418" s="244" t="n"/>
      <c r="E4418" s="244" t="n"/>
      <c r="F4418" s="244" t="n"/>
      <c r="G4418" s="244" t="n"/>
      <c r="H4418" s="244" t="n"/>
      <c r="I4418" s="237" t="n"/>
      <c r="J4418" s="204" t="n"/>
      <c r="K4418" s="244" t="n"/>
      <c r="L4418" s="318" t="n"/>
      <c r="M4418" s="244" t="n"/>
      <c r="N4418" s="244" t="n"/>
      <c r="O4418" s="244" t="n"/>
      <c r="P4418" s="244" t="n"/>
      <c r="Q4418" s="244" t="n"/>
      <c r="R4418" s="244" t="n"/>
      <c r="S4418" s="223" t="n"/>
      <c r="T4418" s="244" t="n"/>
      <c r="U4418" s="246" t="n"/>
      <c r="V4418" s="244" t="n"/>
      <c r="W4418" s="244" t="n"/>
      <c r="X4418" s="244" t="n"/>
      <c r="Y4418" s="246" t="n"/>
      <c r="Z4418" s="262" t="n"/>
      <c r="AA4418" s="241" t="n"/>
      <c r="AB4418" s="273" t="n"/>
      <c r="AC4418" s="228" t="n"/>
    </row>
    <row r="4419" ht="15" customHeight="1" s="283">
      <c r="A4419" s="109" t="n"/>
      <c r="B4419" s="222" t="n"/>
      <c r="C4419" s="244" t="n"/>
      <c r="D4419" s="244" t="n"/>
      <c r="E4419" s="244" t="n"/>
      <c r="F4419" s="244" t="n"/>
      <c r="G4419" s="244" t="n"/>
      <c r="H4419" s="244" t="n"/>
      <c r="I4419" s="237" t="n"/>
      <c r="J4419" s="204" t="n"/>
      <c r="K4419" s="244" t="n"/>
      <c r="L4419" s="318" t="n"/>
      <c r="M4419" s="244" t="n"/>
      <c r="N4419" s="244" t="n"/>
      <c r="O4419" s="244" t="n"/>
      <c r="P4419" s="244" t="n"/>
      <c r="Q4419" s="244" t="n"/>
      <c r="R4419" s="244" t="n"/>
      <c r="S4419" s="223" t="n"/>
      <c r="T4419" s="244" t="n"/>
      <c r="U4419" s="246" t="n"/>
      <c r="V4419" s="244" t="n"/>
      <c r="W4419" s="244" t="n"/>
      <c r="X4419" s="244" t="n"/>
      <c r="Y4419" s="246" t="n"/>
      <c r="Z4419" s="262" t="n"/>
      <c r="AA4419" s="241" t="n"/>
      <c r="AB4419" s="273" t="n"/>
      <c r="AC4419" s="228" t="n"/>
    </row>
    <row r="4420" ht="15" customHeight="1" s="283">
      <c r="A4420" s="109" t="n"/>
      <c r="B4420" s="222" t="n"/>
      <c r="C4420" s="244" t="n"/>
      <c r="D4420" s="244" t="n"/>
      <c r="E4420" s="244" t="n"/>
      <c r="F4420" s="244" t="n"/>
      <c r="G4420" s="244" t="n"/>
      <c r="H4420" s="244" t="n"/>
      <c r="I4420" s="237" t="n"/>
      <c r="J4420" s="204" t="n"/>
      <c r="K4420" s="244" t="n"/>
      <c r="L4420" s="318" t="n"/>
      <c r="M4420" s="244" t="n"/>
      <c r="N4420" s="244" t="n"/>
      <c r="O4420" s="244" t="n"/>
      <c r="P4420" s="244" t="n"/>
      <c r="Q4420" s="244" t="n"/>
      <c r="R4420" s="244" t="n"/>
      <c r="S4420" s="223" t="n"/>
      <c r="T4420" s="244" t="n"/>
      <c r="U4420" s="246" t="n"/>
      <c r="V4420" s="244" t="n"/>
      <c r="W4420" s="244" t="n"/>
      <c r="X4420" s="244" t="n"/>
      <c r="Y4420" s="246" t="n"/>
      <c r="Z4420" s="262" t="n"/>
      <c r="AA4420" s="241" t="n"/>
      <c r="AB4420" s="273" t="n"/>
      <c r="AC4420" s="228" t="n"/>
    </row>
    <row r="4421" ht="15" customHeight="1" s="283">
      <c r="A4421" s="109" t="n"/>
      <c r="B4421" s="222" t="n"/>
      <c r="C4421" s="244" t="n"/>
      <c r="D4421" s="244" t="n"/>
      <c r="E4421" s="244" t="n"/>
      <c r="F4421" s="244" t="n"/>
      <c r="G4421" s="244" t="n"/>
      <c r="H4421" s="244" t="n"/>
      <c r="I4421" s="237" t="n"/>
      <c r="J4421" s="204" t="n"/>
      <c r="K4421" s="244" t="n"/>
      <c r="L4421" s="318" t="n"/>
      <c r="M4421" s="244" t="n"/>
      <c r="N4421" s="244" t="n"/>
      <c r="O4421" s="244" t="n"/>
      <c r="P4421" s="244" t="n"/>
      <c r="Q4421" s="244" t="n"/>
      <c r="R4421" s="244" t="n"/>
      <c r="S4421" s="223" t="n"/>
      <c r="T4421" s="244" t="n"/>
      <c r="U4421" s="246" t="n"/>
      <c r="V4421" s="244" t="n"/>
      <c r="W4421" s="244" t="n"/>
      <c r="X4421" s="244" t="n"/>
      <c r="Y4421" s="246" t="n"/>
      <c r="Z4421" s="262" t="n"/>
      <c r="AA4421" s="241" t="n"/>
      <c r="AB4421" s="273" t="n"/>
      <c r="AC4421" s="228" t="n"/>
    </row>
    <row r="4422" ht="15" customHeight="1" s="283">
      <c r="A4422" s="109" t="n"/>
      <c r="B4422" s="222" t="n"/>
      <c r="C4422" s="244" t="n"/>
      <c r="D4422" s="244" t="n"/>
      <c r="E4422" s="244" t="n"/>
      <c r="F4422" s="244" t="n"/>
      <c r="G4422" s="244" t="n"/>
      <c r="H4422" s="244" t="n"/>
      <c r="I4422" s="237" t="n"/>
      <c r="J4422" s="204" t="n"/>
      <c r="K4422" s="244" t="n"/>
      <c r="L4422" s="318" t="n"/>
      <c r="M4422" s="244" t="n"/>
      <c r="N4422" s="244" t="n"/>
      <c r="O4422" s="244" t="n"/>
      <c r="P4422" s="244" t="n"/>
      <c r="Q4422" s="244" t="n"/>
      <c r="R4422" s="244" t="n"/>
      <c r="S4422" s="223" t="n"/>
      <c r="T4422" s="244" t="n"/>
      <c r="U4422" s="246" t="n"/>
      <c r="V4422" s="244" t="n"/>
      <c r="W4422" s="244" t="n"/>
      <c r="X4422" s="244" t="n"/>
      <c r="Y4422" s="246" t="n"/>
      <c r="Z4422" s="262" t="n"/>
      <c r="AA4422" s="241" t="n"/>
      <c r="AB4422" s="273" t="n"/>
      <c r="AC4422" s="228" t="n"/>
    </row>
    <row r="4423" ht="15" customHeight="1" s="283">
      <c r="A4423" s="109" t="n"/>
      <c r="B4423" s="222" t="n"/>
      <c r="C4423" s="244" t="n"/>
      <c r="D4423" s="244" t="n"/>
      <c r="E4423" s="244" t="n"/>
      <c r="F4423" s="244" t="n"/>
      <c r="G4423" s="244" t="n"/>
      <c r="H4423" s="244" t="n"/>
      <c r="I4423" s="237" t="n"/>
      <c r="J4423" s="204" t="n"/>
      <c r="K4423" s="244" t="n"/>
      <c r="L4423" s="318" t="n"/>
      <c r="M4423" s="244" t="n"/>
      <c r="N4423" s="244" t="n"/>
      <c r="O4423" s="244" t="n"/>
      <c r="P4423" s="244" t="n"/>
      <c r="Q4423" s="244" t="n"/>
      <c r="R4423" s="244" t="n"/>
      <c r="S4423" s="223" t="n"/>
      <c r="T4423" s="244" t="n"/>
      <c r="U4423" s="246" t="n"/>
      <c r="V4423" s="244" t="n"/>
      <c r="W4423" s="244" t="n"/>
      <c r="X4423" s="244" t="n"/>
      <c r="Y4423" s="246" t="n"/>
      <c r="Z4423" s="262" t="n"/>
      <c r="AA4423" s="241" t="n"/>
      <c r="AB4423" s="273" t="n"/>
      <c r="AC4423" s="228" t="n"/>
    </row>
    <row r="4424" ht="15" customHeight="1" s="283">
      <c r="A4424" s="109" t="n"/>
      <c r="B4424" s="222" t="n"/>
      <c r="C4424" s="244" t="n"/>
      <c r="D4424" s="244" t="n"/>
      <c r="E4424" s="244" t="n"/>
      <c r="F4424" s="244" t="n"/>
      <c r="G4424" s="244" t="n"/>
      <c r="H4424" s="244" t="n"/>
      <c r="I4424" s="237" t="n"/>
      <c r="J4424" s="204" t="n"/>
      <c r="K4424" s="244" t="n"/>
      <c r="L4424" s="318" t="n"/>
      <c r="M4424" s="244" t="n"/>
      <c r="N4424" s="244" t="n"/>
      <c r="O4424" s="244" t="n"/>
      <c r="P4424" s="244" t="n"/>
      <c r="Q4424" s="244" t="n"/>
      <c r="R4424" s="244" t="n"/>
      <c r="S4424" s="223" t="n"/>
      <c r="T4424" s="244" t="n"/>
      <c r="U4424" s="246" t="n"/>
      <c r="V4424" s="244" t="n"/>
      <c r="W4424" s="244" t="n"/>
      <c r="X4424" s="244" t="n"/>
      <c r="Y4424" s="246" t="n"/>
      <c r="Z4424" s="262" t="n"/>
      <c r="AA4424" s="241" t="n"/>
      <c r="AB4424" s="273" t="n"/>
      <c r="AC4424" s="228" t="n"/>
    </row>
    <row r="4425" ht="15" customHeight="1" s="283">
      <c r="A4425" s="109" t="n"/>
      <c r="B4425" s="222" t="n"/>
      <c r="C4425" s="244" t="n"/>
      <c r="D4425" s="244" t="n"/>
      <c r="E4425" s="244" t="n"/>
      <c r="F4425" s="244" t="n"/>
      <c r="G4425" s="244" t="n"/>
      <c r="H4425" s="244" t="n"/>
      <c r="I4425" s="237" t="n"/>
      <c r="J4425" s="204" t="n"/>
      <c r="K4425" s="244" t="n"/>
      <c r="L4425" s="318" t="n"/>
      <c r="M4425" s="244" t="n"/>
      <c r="N4425" s="244" t="n"/>
      <c r="O4425" s="244" t="n"/>
      <c r="P4425" s="244" t="n"/>
      <c r="Q4425" s="244" t="n"/>
      <c r="R4425" s="244" t="n"/>
      <c r="S4425" s="223" t="n"/>
      <c r="T4425" s="244" t="n"/>
      <c r="U4425" s="246" t="n"/>
      <c r="V4425" s="244" t="n"/>
      <c r="W4425" s="244" t="n"/>
      <c r="X4425" s="244" t="n"/>
      <c r="Y4425" s="246" t="n"/>
      <c r="Z4425" s="262" t="n"/>
      <c r="AA4425" s="241" t="n"/>
      <c r="AB4425" s="273" t="n"/>
      <c r="AC4425" s="228" t="n"/>
    </row>
    <row r="4426" ht="15" customHeight="1" s="283">
      <c r="A4426" s="109" t="n"/>
      <c r="B4426" s="222" t="n"/>
      <c r="C4426" s="244" t="n"/>
      <c r="D4426" s="244" t="n"/>
      <c r="E4426" s="244" t="n"/>
      <c r="F4426" s="244" t="n"/>
      <c r="G4426" s="244" t="n"/>
      <c r="H4426" s="244" t="n"/>
      <c r="I4426" s="237" t="n"/>
      <c r="J4426" s="204" t="n"/>
      <c r="K4426" s="244" t="n"/>
      <c r="L4426" s="318" t="n"/>
      <c r="M4426" s="244" t="n"/>
      <c r="N4426" s="244" t="n"/>
      <c r="O4426" s="244" t="n"/>
      <c r="P4426" s="244" t="n"/>
      <c r="Q4426" s="244" t="n"/>
      <c r="R4426" s="244" t="n"/>
      <c r="S4426" s="223" t="n"/>
      <c r="T4426" s="244" t="n"/>
      <c r="U4426" s="246" t="n"/>
      <c r="V4426" s="244" t="n"/>
      <c r="W4426" s="244" t="n"/>
      <c r="X4426" s="244" t="n"/>
      <c r="Y4426" s="246" t="n"/>
      <c r="Z4426" s="262" t="n"/>
      <c r="AA4426" s="241" t="n"/>
      <c r="AB4426" s="273" t="n"/>
      <c r="AC4426" s="228" t="n"/>
    </row>
    <row r="4427" ht="15" customHeight="1" s="283">
      <c r="A4427" s="109" t="n"/>
      <c r="B4427" s="222" t="n"/>
      <c r="C4427" s="244" t="n"/>
      <c r="D4427" s="244" t="n"/>
      <c r="E4427" s="244" t="n"/>
      <c r="F4427" s="244" t="n"/>
      <c r="G4427" s="244" t="n"/>
      <c r="H4427" s="244" t="n"/>
      <c r="I4427" s="237" t="n"/>
      <c r="J4427" s="204" t="n"/>
      <c r="K4427" s="244" t="n"/>
      <c r="L4427" s="318" t="n"/>
      <c r="M4427" s="244" t="n"/>
      <c r="N4427" s="244" t="n"/>
      <c r="O4427" s="244" t="n"/>
      <c r="P4427" s="244" t="n"/>
      <c r="Q4427" s="244" t="n"/>
      <c r="R4427" s="244" t="n"/>
      <c r="S4427" s="223" t="n"/>
      <c r="T4427" s="244" t="n"/>
      <c r="U4427" s="246" t="n"/>
      <c r="V4427" s="244" t="n"/>
      <c r="W4427" s="244" t="n"/>
      <c r="X4427" s="244" t="n"/>
      <c r="Y4427" s="246" t="n"/>
      <c r="Z4427" s="262" t="n"/>
      <c r="AA4427" s="241" t="n"/>
      <c r="AB4427" s="273" t="n"/>
      <c r="AC4427" s="228" t="n"/>
    </row>
    <row r="4428" ht="15" customHeight="1" s="283">
      <c r="A4428" s="109" t="n"/>
      <c r="B4428" s="222" t="n"/>
      <c r="C4428" s="244" t="n"/>
      <c r="D4428" s="244" t="n"/>
      <c r="E4428" s="244" t="n"/>
      <c r="F4428" s="244" t="n"/>
      <c r="G4428" s="244" t="n"/>
      <c r="H4428" s="244" t="n"/>
      <c r="I4428" s="237" t="n"/>
      <c r="J4428" s="204" t="n"/>
      <c r="K4428" s="244" t="n"/>
      <c r="L4428" s="318" t="n"/>
      <c r="M4428" s="244" t="n"/>
      <c r="N4428" s="244" t="n"/>
      <c r="O4428" s="244" t="n"/>
      <c r="P4428" s="244" t="n"/>
      <c r="Q4428" s="244" t="n"/>
      <c r="R4428" s="244" t="n"/>
      <c r="S4428" s="223" t="n"/>
      <c r="T4428" s="244" t="n"/>
      <c r="U4428" s="246" t="n"/>
      <c r="V4428" s="244" t="n"/>
      <c r="W4428" s="244" t="n"/>
      <c r="X4428" s="244" t="n"/>
      <c r="Y4428" s="246" t="n"/>
      <c r="Z4428" s="262" t="n"/>
      <c r="AA4428" s="241" t="n"/>
      <c r="AB4428" s="273" t="n"/>
      <c r="AC4428" s="228" t="n"/>
    </row>
    <row r="4429" ht="15" customHeight="1" s="283">
      <c r="A4429" s="109" t="n"/>
      <c r="B4429" s="222" t="n"/>
      <c r="C4429" s="244" t="n"/>
      <c r="D4429" s="244" t="n"/>
      <c r="E4429" s="244" t="n"/>
      <c r="F4429" s="244" t="n"/>
      <c r="G4429" s="244" t="n"/>
      <c r="H4429" s="244" t="n"/>
      <c r="I4429" s="237" t="n"/>
      <c r="J4429" s="204" t="n"/>
      <c r="K4429" s="244" t="n"/>
      <c r="L4429" s="318" t="n"/>
      <c r="M4429" s="244" t="n"/>
      <c r="N4429" s="244" t="n"/>
      <c r="O4429" s="244" t="n"/>
      <c r="P4429" s="244" t="n"/>
      <c r="Q4429" s="244" t="n"/>
      <c r="R4429" s="244" t="n"/>
      <c r="S4429" s="223" t="n"/>
      <c r="T4429" s="244" t="n"/>
      <c r="U4429" s="246" t="n"/>
      <c r="V4429" s="244" t="n"/>
      <c r="W4429" s="244" t="n"/>
      <c r="X4429" s="244" t="n"/>
      <c r="Y4429" s="246" t="n"/>
      <c r="Z4429" s="262" t="n"/>
      <c r="AA4429" s="241" t="n"/>
      <c r="AB4429" s="273" t="n"/>
      <c r="AC4429" s="228" t="n"/>
    </row>
    <row r="4430" ht="15" customHeight="1" s="283">
      <c r="A4430" s="109" t="n"/>
      <c r="B4430" s="222" t="n"/>
      <c r="C4430" s="244" t="n"/>
      <c r="D4430" s="244" t="n"/>
      <c r="E4430" s="244" t="n"/>
      <c r="F4430" s="244" t="n"/>
      <c r="G4430" s="244" t="n"/>
      <c r="H4430" s="244" t="n"/>
      <c r="I4430" s="237" t="n"/>
      <c r="J4430" s="204" t="n"/>
      <c r="K4430" s="244" t="n"/>
      <c r="L4430" s="318" t="n"/>
      <c r="M4430" s="244" t="n"/>
      <c r="N4430" s="244" t="n"/>
      <c r="O4430" s="244" t="n"/>
      <c r="P4430" s="244" t="n"/>
      <c r="Q4430" s="244" t="n"/>
      <c r="R4430" s="244" t="n"/>
      <c r="S4430" s="223" t="n"/>
      <c r="T4430" s="244" t="n"/>
      <c r="U4430" s="246" t="n"/>
      <c r="V4430" s="244" t="n"/>
      <c r="W4430" s="244" t="n"/>
      <c r="X4430" s="244" t="n"/>
      <c r="Y4430" s="246" t="n"/>
      <c r="Z4430" s="262" t="n"/>
      <c r="AA4430" s="241" t="n"/>
      <c r="AB4430" s="273" t="n"/>
      <c r="AC4430" s="228" t="n"/>
    </row>
    <row r="4431" ht="15" customHeight="1" s="283">
      <c r="A4431" s="109" t="n"/>
      <c r="B4431" s="222" t="n"/>
      <c r="C4431" s="244" t="n"/>
      <c r="D4431" s="244" t="n"/>
      <c r="E4431" s="244" t="n"/>
      <c r="F4431" s="244" t="n"/>
      <c r="G4431" s="244" t="n"/>
      <c r="H4431" s="244" t="n"/>
      <c r="I4431" s="237" t="n"/>
      <c r="J4431" s="204" t="n"/>
      <c r="K4431" s="244" t="n"/>
      <c r="L4431" s="318" t="n"/>
      <c r="M4431" s="244" t="n"/>
      <c r="N4431" s="244" t="n"/>
      <c r="O4431" s="244" t="n"/>
      <c r="P4431" s="244" t="n"/>
      <c r="Q4431" s="244" t="n"/>
      <c r="R4431" s="244" t="n"/>
      <c r="S4431" s="223" t="n"/>
      <c r="T4431" s="244" t="n"/>
      <c r="U4431" s="246" t="n"/>
      <c r="V4431" s="244" t="n"/>
      <c r="W4431" s="244" t="n"/>
      <c r="X4431" s="244" t="n"/>
      <c r="Y4431" s="246" t="n"/>
      <c r="Z4431" s="262" t="n"/>
      <c r="AA4431" s="241" t="n"/>
      <c r="AB4431" s="273" t="n"/>
      <c r="AC4431" s="228" t="n"/>
    </row>
    <row r="4432" ht="15" customHeight="1" s="283">
      <c r="A4432" s="109" t="n"/>
      <c r="B4432" s="222" t="n"/>
      <c r="C4432" s="244" t="n"/>
      <c r="D4432" s="244" t="n"/>
      <c r="E4432" s="244" t="n"/>
      <c r="F4432" s="244" t="n"/>
      <c r="G4432" s="244" t="n"/>
      <c r="H4432" s="244" t="n"/>
      <c r="I4432" s="237" t="n"/>
      <c r="J4432" s="204" t="n"/>
      <c r="K4432" s="244" t="n"/>
      <c r="L4432" s="318" t="n"/>
      <c r="M4432" s="244" t="n"/>
      <c r="N4432" s="244" t="n"/>
      <c r="O4432" s="244" t="n"/>
      <c r="P4432" s="244" t="n"/>
      <c r="Q4432" s="244" t="n"/>
      <c r="R4432" s="244" t="n"/>
      <c r="S4432" s="223" t="n"/>
      <c r="T4432" s="244" t="n"/>
      <c r="U4432" s="246" t="n"/>
      <c r="V4432" s="244" t="n"/>
      <c r="W4432" s="244" t="n"/>
      <c r="X4432" s="244" t="n"/>
      <c r="Y4432" s="246" t="n"/>
      <c r="Z4432" s="262" t="n"/>
      <c r="AA4432" s="241" t="n"/>
      <c r="AB4432" s="273" t="n"/>
      <c r="AC4432" s="228" t="n"/>
    </row>
    <row r="4433" ht="15" customHeight="1" s="283">
      <c r="A4433" s="109" t="n"/>
      <c r="B4433" s="222" t="n"/>
      <c r="C4433" s="244" t="n"/>
      <c r="D4433" s="244" t="n"/>
      <c r="E4433" s="244" t="n"/>
      <c r="F4433" s="244" t="n"/>
      <c r="G4433" s="244" t="n"/>
      <c r="H4433" s="244" t="n"/>
      <c r="I4433" s="237" t="n"/>
      <c r="J4433" s="204" t="n"/>
      <c r="K4433" s="244" t="n"/>
      <c r="L4433" s="318" t="n"/>
      <c r="M4433" s="244" t="n"/>
      <c r="N4433" s="244" t="n"/>
      <c r="O4433" s="244" t="n"/>
      <c r="P4433" s="244" t="n"/>
      <c r="Q4433" s="244" t="n"/>
      <c r="R4433" s="244" t="n"/>
      <c r="S4433" s="223" t="n"/>
      <c r="T4433" s="244" t="n"/>
      <c r="U4433" s="246" t="n"/>
      <c r="V4433" s="244" t="n"/>
      <c r="W4433" s="244" t="n"/>
      <c r="X4433" s="244" t="n"/>
      <c r="Y4433" s="246" t="n"/>
      <c r="Z4433" s="262" t="n"/>
      <c r="AA4433" s="241" t="n"/>
      <c r="AB4433" s="273" t="n"/>
      <c r="AC4433" s="228" t="n"/>
    </row>
    <row r="4434" ht="15" customHeight="1" s="283">
      <c r="A4434" s="109" t="n"/>
      <c r="B4434" s="222" t="n"/>
      <c r="C4434" s="244" t="n"/>
      <c r="D4434" s="244" t="n"/>
      <c r="E4434" s="244" t="n"/>
      <c r="F4434" s="244" t="n"/>
      <c r="G4434" s="244" t="n"/>
      <c r="H4434" s="244" t="n"/>
      <c r="I4434" s="237" t="n"/>
      <c r="J4434" s="204" t="n"/>
      <c r="K4434" s="244" t="n"/>
      <c r="L4434" s="318" t="n"/>
      <c r="M4434" s="244" t="n"/>
      <c r="N4434" s="244" t="n"/>
      <c r="O4434" s="244" t="n"/>
      <c r="P4434" s="244" t="n"/>
      <c r="Q4434" s="244" t="n"/>
      <c r="R4434" s="244" t="n"/>
      <c r="S4434" s="223" t="n"/>
      <c r="T4434" s="244" t="n"/>
      <c r="U4434" s="246" t="n"/>
      <c r="V4434" s="244" t="n"/>
      <c r="W4434" s="244" t="n"/>
      <c r="X4434" s="244" t="n"/>
      <c r="Y4434" s="246" t="n"/>
      <c r="Z4434" s="262" t="n"/>
      <c r="AA4434" s="241" t="n"/>
      <c r="AB4434" s="273" t="n"/>
      <c r="AC4434" s="228" t="n"/>
    </row>
    <row r="4435" ht="15" customHeight="1" s="283">
      <c r="A4435" s="109" t="n"/>
      <c r="B4435" s="222" t="n"/>
      <c r="C4435" s="244" t="n"/>
      <c r="D4435" s="244" t="n"/>
      <c r="E4435" s="244" t="n"/>
      <c r="F4435" s="244" t="n"/>
      <c r="G4435" s="244" t="n"/>
      <c r="H4435" s="244" t="n"/>
      <c r="I4435" s="237" t="n"/>
      <c r="J4435" s="204" t="n"/>
      <c r="K4435" s="244" t="n"/>
      <c r="L4435" s="318" t="n"/>
      <c r="M4435" s="244" t="n"/>
      <c r="N4435" s="244" t="n"/>
      <c r="O4435" s="244" t="n"/>
      <c r="P4435" s="244" t="n"/>
      <c r="Q4435" s="244" t="n"/>
      <c r="R4435" s="244" t="n"/>
      <c r="S4435" s="223" t="n"/>
      <c r="T4435" s="244" t="n"/>
      <c r="U4435" s="246" t="n"/>
      <c r="V4435" s="244" t="n"/>
      <c r="W4435" s="244" t="n"/>
      <c r="X4435" s="244" t="n"/>
      <c r="Y4435" s="246" t="n"/>
      <c r="Z4435" s="262" t="n"/>
      <c r="AA4435" s="241" t="n"/>
      <c r="AB4435" s="273" t="n"/>
      <c r="AC4435" s="228" t="n"/>
    </row>
    <row r="4436" ht="15" customHeight="1" s="283">
      <c r="A4436" s="109" t="n"/>
      <c r="B4436" s="222" t="n"/>
      <c r="C4436" s="244" t="n"/>
      <c r="D4436" s="244" t="n"/>
      <c r="E4436" s="244" t="n"/>
      <c r="F4436" s="244" t="n"/>
      <c r="G4436" s="244" t="n"/>
      <c r="H4436" s="244" t="n"/>
      <c r="I4436" s="237" t="n"/>
      <c r="J4436" s="204" t="n"/>
      <c r="K4436" s="244" t="n"/>
      <c r="L4436" s="318" t="n"/>
      <c r="M4436" s="244" t="n"/>
      <c r="N4436" s="244" t="n"/>
      <c r="O4436" s="244" t="n"/>
      <c r="P4436" s="244" t="n"/>
      <c r="Q4436" s="244" t="n"/>
      <c r="R4436" s="244" t="n"/>
      <c r="S4436" s="223" t="n"/>
      <c r="T4436" s="244" t="n"/>
      <c r="U4436" s="246" t="n"/>
      <c r="V4436" s="244" t="n"/>
      <c r="W4436" s="244" t="n"/>
      <c r="X4436" s="244" t="n"/>
      <c r="Y4436" s="246" t="n"/>
      <c r="Z4436" s="262" t="n"/>
      <c r="AA4436" s="241" t="n"/>
      <c r="AB4436" s="273" t="n"/>
      <c r="AC4436" s="228" t="n"/>
    </row>
    <row r="4437" ht="15" customHeight="1" s="283">
      <c r="A4437" s="109" t="n"/>
      <c r="B4437" s="222" t="n"/>
      <c r="C4437" s="244" t="n"/>
      <c r="D4437" s="244" t="n"/>
      <c r="E4437" s="244" t="n"/>
      <c r="F4437" s="244" t="n"/>
      <c r="G4437" s="244" t="n"/>
      <c r="H4437" s="244" t="n"/>
      <c r="I4437" s="237" t="n"/>
      <c r="J4437" s="204" t="n"/>
      <c r="K4437" s="244" t="n"/>
      <c r="L4437" s="318" t="n"/>
      <c r="M4437" s="244" t="n"/>
      <c r="N4437" s="244" t="n"/>
      <c r="O4437" s="244" t="n"/>
      <c r="P4437" s="244" t="n"/>
      <c r="Q4437" s="244" t="n"/>
      <c r="R4437" s="244" t="n"/>
      <c r="S4437" s="223" t="n"/>
      <c r="T4437" s="244" t="n"/>
      <c r="U4437" s="246" t="n"/>
      <c r="V4437" s="244" t="n"/>
      <c r="W4437" s="244" t="n"/>
      <c r="X4437" s="244" t="n"/>
      <c r="Y4437" s="246" t="n"/>
      <c r="Z4437" s="262" t="n"/>
      <c r="AA4437" s="241" t="n"/>
      <c r="AB4437" s="273" t="n"/>
      <c r="AC4437" s="228" t="n"/>
    </row>
    <row r="4438" ht="15" customHeight="1" s="283">
      <c r="A4438" s="109" t="n"/>
      <c r="B4438" s="222" t="n"/>
      <c r="C4438" s="244" t="n"/>
      <c r="D4438" s="244" t="n"/>
      <c r="E4438" s="244" t="n"/>
      <c r="F4438" s="244" t="n"/>
      <c r="G4438" s="244" t="n"/>
      <c r="H4438" s="244" t="n"/>
      <c r="I4438" s="237" t="n"/>
      <c r="J4438" s="204" t="n"/>
      <c r="K4438" s="244" t="n"/>
      <c r="L4438" s="318" t="n"/>
      <c r="M4438" s="244" t="n"/>
      <c r="N4438" s="244" t="n"/>
      <c r="O4438" s="244" t="n"/>
      <c r="P4438" s="244" t="n"/>
      <c r="Q4438" s="244" t="n"/>
      <c r="R4438" s="244" t="n"/>
      <c r="S4438" s="223" t="n"/>
      <c r="T4438" s="244" t="n"/>
      <c r="U4438" s="246" t="n"/>
      <c r="V4438" s="244" t="n"/>
      <c r="W4438" s="244" t="n"/>
      <c r="X4438" s="244" t="n"/>
      <c r="Y4438" s="246" t="n"/>
      <c r="Z4438" s="262" t="n"/>
      <c r="AA4438" s="241" t="n"/>
      <c r="AB4438" s="273" t="n"/>
      <c r="AC4438" s="228" t="n"/>
    </row>
    <row r="4439" ht="15" customHeight="1" s="283">
      <c r="A4439" s="109" t="n"/>
      <c r="B4439" s="222" t="n"/>
      <c r="C4439" s="244" t="n"/>
      <c r="D4439" s="244" t="n"/>
      <c r="E4439" s="244" t="n"/>
      <c r="F4439" s="244" t="n"/>
      <c r="G4439" s="244" t="n"/>
      <c r="H4439" s="244" t="n"/>
      <c r="I4439" s="237" t="n"/>
      <c r="J4439" s="204" t="n"/>
      <c r="K4439" s="244" t="n"/>
      <c r="L4439" s="318" t="n"/>
      <c r="M4439" s="244" t="n"/>
      <c r="N4439" s="244" t="n"/>
      <c r="O4439" s="244" t="n"/>
      <c r="P4439" s="244" t="n"/>
      <c r="Q4439" s="244" t="n"/>
      <c r="R4439" s="244" t="n"/>
      <c r="S4439" s="223" t="n"/>
      <c r="T4439" s="244" t="n"/>
      <c r="U4439" s="246" t="n"/>
      <c r="V4439" s="244" t="n"/>
      <c r="W4439" s="244" t="n"/>
      <c r="X4439" s="244" t="n"/>
      <c r="Y4439" s="246" t="n"/>
      <c r="Z4439" s="262" t="n"/>
      <c r="AA4439" s="241" t="n"/>
      <c r="AB4439" s="273" t="n"/>
      <c r="AC4439" s="228" t="n"/>
    </row>
    <row r="4440" ht="15" customHeight="1" s="283">
      <c r="A4440" s="109" t="n"/>
      <c r="B4440" s="222" t="n"/>
      <c r="C4440" s="244" t="n"/>
      <c r="D4440" s="244" t="n"/>
      <c r="E4440" s="244" t="n"/>
      <c r="F4440" s="244" t="n"/>
      <c r="G4440" s="244" t="n"/>
      <c r="H4440" s="244" t="n"/>
      <c r="I4440" s="237" t="n"/>
      <c r="J4440" s="204" t="n"/>
      <c r="K4440" s="244" t="n"/>
      <c r="L4440" s="318" t="n"/>
      <c r="M4440" s="244" t="n"/>
      <c r="N4440" s="244" t="n"/>
      <c r="O4440" s="244" t="n"/>
      <c r="P4440" s="244" t="n"/>
      <c r="Q4440" s="244" t="n"/>
      <c r="R4440" s="244" t="n"/>
      <c r="S4440" s="223" t="n"/>
      <c r="T4440" s="244" t="n"/>
      <c r="U4440" s="246" t="n"/>
      <c r="V4440" s="244" t="n"/>
      <c r="W4440" s="244" t="n"/>
      <c r="X4440" s="244" t="n"/>
      <c r="Y4440" s="246" t="n"/>
      <c r="Z4440" s="262" t="n"/>
      <c r="AA4440" s="241" t="n"/>
      <c r="AB4440" s="273" t="n"/>
      <c r="AC4440" s="228" t="n"/>
    </row>
    <row r="4441" ht="15" customHeight="1" s="283">
      <c r="A4441" s="109" t="n"/>
      <c r="B4441" s="222" t="n"/>
      <c r="C4441" s="244" t="n"/>
      <c r="D4441" s="244" t="n"/>
      <c r="E4441" s="244" t="n"/>
      <c r="F4441" s="244" t="n"/>
      <c r="G4441" s="244" t="n"/>
      <c r="H4441" s="244" t="n"/>
      <c r="I4441" s="237" t="n"/>
      <c r="J4441" s="204" t="n"/>
      <c r="K4441" s="244" t="n"/>
      <c r="L4441" s="318" t="n"/>
      <c r="M4441" s="244" t="n"/>
      <c r="N4441" s="244" t="n"/>
      <c r="O4441" s="244" t="n"/>
      <c r="P4441" s="244" t="n"/>
      <c r="Q4441" s="244" t="n"/>
      <c r="R4441" s="244" t="n"/>
      <c r="S4441" s="223" t="n"/>
      <c r="T4441" s="244" t="n"/>
      <c r="U4441" s="246" t="n"/>
      <c r="V4441" s="244" t="n"/>
      <c r="W4441" s="244" t="n"/>
      <c r="X4441" s="244" t="n"/>
      <c r="Y4441" s="246" t="n"/>
      <c r="Z4441" s="262" t="n"/>
      <c r="AA4441" s="241" t="n"/>
      <c r="AB4441" s="273" t="n"/>
      <c r="AC4441" s="228" t="n"/>
    </row>
    <row r="4442" ht="15" customHeight="1" s="283">
      <c r="A4442" s="109" t="n"/>
      <c r="B4442" s="222" t="n"/>
      <c r="C4442" s="244" t="n"/>
      <c r="D4442" s="244" t="n"/>
      <c r="E4442" s="244" t="n"/>
      <c r="F4442" s="244" t="n"/>
      <c r="G4442" s="244" t="n"/>
      <c r="H4442" s="244" t="n"/>
      <c r="I4442" s="237" t="n"/>
      <c r="J4442" s="204" t="n"/>
      <c r="K4442" s="244" t="n"/>
      <c r="L4442" s="318" t="n"/>
      <c r="M4442" s="244" t="n"/>
      <c r="N4442" s="244" t="n"/>
      <c r="O4442" s="244" t="n"/>
      <c r="P4442" s="244" t="n"/>
      <c r="Q4442" s="244" t="n"/>
      <c r="R4442" s="244" t="n"/>
      <c r="S4442" s="223" t="n"/>
      <c r="T4442" s="244" t="n"/>
      <c r="U4442" s="246" t="n"/>
      <c r="V4442" s="244" t="n"/>
      <c r="W4442" s="244" t="n"/>
      <c r="X4442" s="244" t="n"/>
      <c r="Y4442" s="246" t="n"/>
      <c r="Z4442" s="262" t="n"/>
      <c r="AA4442" s="241" t="n"/>
      <c r="AB4442" s="273" t="n"/>
      <c r="AC4442" s="228" t="n"/>
    </row>
    <row r="4443" ht="15" customHeight="1" s="283">
      <c r="A4443" s="109" t="n"/>
      <c r="B4443" s="222" t="n"/>
      <c r="C4443" s="244" t="n"/>
      <c r="D4443" s="244" t="n"/>
      <c r="E4443" s="244" t="n"/>
      <c r="F4443" s="244" t="n"/>
      <c r="G4443" s="244" t="n"/>
      <c r="H4443" s="244" t="n"/>
      <c r="I4443" s="237" t="n"/>
      <c r="J4443" s="204" t="n"/>
      <c r="K4443" s="244" t="n"/>
      <c r="L4443" s="318" t="n"/>
      <c r="M4443" s="244" t="n"/>
      <c r="N4443" s="244" t="n"/>
      <c r="O4443" s="244" t="n"/>
      <c r="P4443" s="244" t="n"/>
      <c r="Q4443" s="244" t="n"/>
      <c r="R4443" s="244" t="n"/>
      <c r="S4443" s="223" t="n"/>
      <c r="T4443" s="244" t="n"/>
      <c r="U4443" s="246" t="n"/>
      <c r="V4443" s="244" t="n"/>
      <c r="W4443" s="244" t="n"/>
      <c r="X4443" s="244" t="n"/>
      <c r="Y4443" s="246" t="n"/>
      <c r="Z4443" s="262" t="n"/>
      <c r="AA4443" s="241" t="n"/>
      <c r="AB4443" s="273" t="n"/>
      <c r="AC4443" s="228" t="n"/>
    </row>
    <row r="4444" ht="15" customHeight="1" s="283">
      <c r="A4444" s="109" t="n"/>
      <c r="B4444" s="222" t="n"/>
      <c r="C4444" s="244" t="n"/>
      <c r="D4444" s="244" t="n"/>
      <c r="E4444" s="244" t="n"/>
      <c r="F4444" s="244" t="n"/>
      <c r="G4444" s="244" t="n"/>
      <c r="H4444" s="244" t="n"/>
      <c r="I4444" s="237" t="n"/>
      <c r="J4444" s="204" t="n"/>
      <c r="K4444" s="244" t="n"/>
      <c r="L4444" s="318" t="n"/>
      <c r="M4444" s="244" t="n"/>
      <c r="N4444" s="244" t="n"/>
      <c r="O4444" s="244" t="n"/>
      <c r="P4444" s="244" t="n"/>
      <c r="Q4444" s="244" t="n"/>
      <c r="R4444" s="244" t="n"/>
      <c r="S4444" s="223" t="n"/>
      <c r="T4444" s="244" t="n"/>
      <c r="U4444" s="246" t="n"/>
      <c r="V4444" s="244" t="n"/>
      <c r="W4444" s="244" t="n"/>
      <c r="X4444" s="244" t="n"/>
      <c r="Y4444" s="246" t="n"/>
      <c r="Z4444" s="262" t="n"/>
      <c r="AA4444" s="241" t="n"/>
      <c r="AB4444" s="273" t="n"/>
      <c r="AC4444" s="228" t="n"/>
    </row>
    <row r="4445" ht="15" customHeight="1" s="283">
      <c r="A4445" s="109" t="n"/>
      <c r="B4445" s="222" t="n"/>
      <c r="C4445" s="244" t="n"/>
      <c r="D4445" s="244" t="n"/>
      <c r="E4445" s="244" t="n"/>
      <c r="F4445" s="244" t="n"/>
      <c r="G4445" s="244" t="n"/>
      <c r="H4445" s="244" t="n"/>
      <c r="I4445" s="237" t="n"/>
      <c r="J4445" s="204" t="n"/>
      <c r="K4445" s="244" t="n"/>
      <c r="L4445" s="318" t="n"/>
      <c r="M4445" s="244" t="n"/>
      <c r="N4445" s="244" t="n"/>
      <c r="O4445" s="244" t="n"/>
      <c r="P4445" s="244" t="n"/>
      <c r="Q4445" s="244" t="n"/>
      <c r="R4445" s="244" t="n"/>
      <c r="S4445" s="223" t="n"/>
      <c r="T4445" s="244" t="n"/>
      <c r="U4445" s="246" t="n"/>
      <c r="V4445" s="244" t="n"/>
      <c r="W4445" s="244" t="n"/>
      <c r="X4445" s="244" t="n"/>
      <c r="Y4445" s="246" t="n"/>
      <c r="Z4445" s="262" t="n"/>
      <c r="AA4445" s="241" t="n"/>
      <c r="AB4445" s="273" t="n"/>
      <c r="AC4445" s="228" t="n"/>
    </row>
    <row r="4446" ht="15" customHeight="1" s="283">
      <c r="A4446" s="109" t="n"/>
      <c r="B4446" s="222" t="n"/>
      <c r="C4446" s="244" t="n"/>
      <c r="D4446" s="244" t="n"/>
      <c r="E4446" s="244" t="n"/>
      <c r="F4446" s="244" t="n"/>
      <c r="G4446" s="244" t="n"/>
      <c r="H4446" s="244" t="n"/>
      <c r="I4446" s="237" t="n"/>
      <c r="J4446" s="204" t="n"/>
      <c r="K4446" s="244" t="n"/>
      <c r="L4446" s="318" t="n"/>
      <c r="M4446" s="244" t="n"/>
      <c r="N4446" s="244" t="n"/>
      <c r="O4446" s="244" t="n"/>
      <c r="P4446" s="244" t="n"/>
      <c r="Q4446" s="244" t="n"/>
      <c r="R4446" s="244" t="n"/>
      <c r="S4446" s="223" t="n"/>
      <c r="T4446" s="244" t="n"/>
      <c r="U4446" s="246" t="n"/>
      <c r="V4446" s="244" t="n"/>
      <c r="W4446" s="244" t="n"/>
      <c r="X4446" s="244" t="n"/>
      <c r="Y4446" s="246" t="n"/>
      <c r="Z4446" s="262" t="n"/>
      <c r="AA4446" s="241" t="n"/>
      <c r="AB4446" s="273" t="n"/>
      <c r="AC4446" s="228" t="n"/>
    </row>
    <row r="4447" ht="15" customHeight="1" s="283">
      <c r="A4447" s="109" t="n"/>
      <c r="B4447" s="222" t="n"/>
      <c r="C4447" s="244" t="n"/>
      <c r="D4447" s="244" t="n"/>
      <c r="E4447" s="244" t="n"/>
      <c r="F4447" s="244" t="n"/>
      <c r="G4447" s="244" t="n"/>
      <c r="H4447" s="244" t="n"/>
      <c r="I4447" s="237" t="n"/>
      <c r="J4447" s="204" t="n"/>
      <c r="K4447" s="244" t="n"/>
      <c r="L4447" s="318" t="n"/>
      <c r="M4447" s="244" t="n"/>
      <c r="N4447" s="244" t="n"/>
      <c r="O4447" s="244" t="n"/>
      <c r="P4447" s="244" t="n"/>
      <c r="Q4447" s="244" t="n"/>
      <c r="R4447" s="244" t="n"/>
      <c r="S4447" s="223" t="n"/>
      <c r="T4447" s="244" t="n"/>
      <c r="U4447" s="246" t="n"/>
      <c r="V4447" s="244" t="n"/>
      <c r="W4447" s="244" t="n"/>
      <c r="X4447" s="244" t="n"/>
      <c r="Y4447" s="246" t="n"/>
      <c r="Z4447" s="262" t="n"/>
      <c r="AA4447" s="241" t="n"/>
      <c r="AB4447" s="273" t="n"/>
      <c r="AC4447" s="228" t="n"/>
    </row>
    <row r="4448" ht="15" customHeight="1" s="283">
      <c r="A4448" s="109" t="n"/>
      <c r="B4448" s="222" t="n"/>
      <c r="C4448" s="244" t="n"/>
      <c r="D4448" s="244" t="n"/>
      <c r="E4448" s="244" t="n"/>
      <c r="F4448" s="244" t="n"/>
      <c r="G4448" s="244" t="n"/>
      <c r="H4448" s="244" t="n"/>
      <c r="I4448" s="237" t="n"/>
      <c r="J4448" s="204" t="n"/>
      <c r="K4448" s="244" t="n"/>
      <c r="L4448" s="318" t="n"/>
      <c r="M4448" s="244" t="n"/>
      <c r="N4448" s="244" t="n"/>
      <c r="O4448" s="244" t="n"/>
      <c r="P4448" s="244" t="n"/>
      <c r="Q4448" s="244" t="n"/>
      <c r="R4448" s="244" t="n"/>
      <c r="S4448" s="223" t="n"/>
      <c r="T4448" s="244" t="n"/>
      <c r="U4448" s="246" t="n"/>
      <c r="V4448" s="244" t="n"/>
      <c r="W4448" s="244" t="n"/>
      <c r="X4448" s="244" t="n"/>
      <c r="Y4448" s="246" t="n"/>
      <c r="Z4448" s="262" t="n"/>
      <c r="AA4448" s="241" t="n"/>
      <c r="AB4448" s="273" t="n"/>
      <c r="AC4448" s="228" t="n"/>
    </row>
    <row r="4449" ht="15" customHeight="1" s="283">
      <c r="A4449" s="109" t="n"/>
      <c r="B4449" s="222" t="n"/>
      <c r="C4449" s="244" t="n"/>
      <c r="D4449" s="244" t="n"/>
      <c r="E4449" s="244" t="n"/>
      <c r="F4449" s="244" t="n"/>
      <c r="G4449" s="244" t="n"/>
      <c r="H4449" s="244" t="n"/>
      <c r="I4449" s="237" t="n"/>
      <c r="J4449" s="204" t="n"/>
      <c r="K4449" s="244" t="n"/>
      <c r="L4449" s="318" t="n"/>
      <c r="M4449" s="244" t="n"/>
      <c r="N4449" s="244" t="n"/>
      <c r="O4449" s="244" t="n"/>
      <c r="P4449" s="244" t="n"/>
      <c r="Q4449" s="244" t="n"/>
      <c r="R4449" s="244" t="n"/>
      <c r="S4449" s="223" t="n"/>
      <c r="T4449" s="244" t="n"/>
      <c r="U4449" s="246" t="n"/>
      <c r="V4449" s="244" t="n"/>
      <c r="W4449" s="244" t="n"/>
      <c r="X4449" s="244" t="n"/>
      <c r="Y4449" s="246" t="n"/>
      <c r="Z4449" s="262" t="n"/>
      <c r="AA4449" s="241" t="n"/>
      <c r="AB4449" s="273" t="n"/>
      <c r="AC4449" s="228" t="n"/>
    </row>
    <row r="4450" ht="15" customHeight="1" s="283">
      <c r="A4450" s="109" t="n"/>
      <c r="B4450" s="222" t="n"/>
      <c r="C4450" s="244" t="n"/>
      <c r="D4450" s="244" t="n"/>
      <c r="E4450" s="244" t="n"/>
      <c r="F4450" s="244" t="n"/>
      <c r="G4450" s="244" t="n"/>
      <c r="H4450" s="244" t="n"/>
      <c r="I4450" s="237" t="n"/>
      <c r="J4450" s="204" t="n"/>
      <c r="K4450" s="244" t="n"/>
      <c r="L4450" s="318" t="n"/>
      <c r="M4450" s="244" t="n"/>
      <c r="N4450" s="244" t="n"/>
      <c r="O4450" s="244" t="n"/>
      <c r="P4450" s="244" t="n"/>
      <c r="Q4450" s="244" t="n"/>
      <c r="R4450" s="244" t="n"/>
      <c r="S4450" s="223" t="n"/>
      <c r="T4450" s="244" t="n"/>
      <c r="U4450" s="246" t="n"/>
      <c r="V4450" s="244" t="n"/>
      <c r="W4450" s="244" t="n"/>
      <c r="X4450" s="244" t="n"/>
      <c r="Y4450" s="246" t="n"/>
      <c r="Z4450" s="262" t="n"/>
      <c r="AA4450" s="241" t="n"/>
      <c r="AB4450" s="273" t="n"/>
      <c r="AC4450" s="228" t="n"/>
    </row>
    <row r="4451" ht="15" customHeight="1" s="283">
      <c r="A4451" s="109" t="n"/>
      <c r="B4451" s="222" t="n"/>
      <c r="C4451" s="244" t="n"/>
      <c r="D4451" s="244" t="n"/>
      <c r="E4451" s="244" t="n"/>
      <c r="F4451" s="244" t="n"/>
      <c r="G4451" s="244" t="n"/>
      <c r="H4451" s="244" t="n"/>
      <c r="I4451" s="237" t="n"/>
      <c r="J4451" s="204" t="n"/>
      <c r="K4451" s="244" t="n"/>
      <c r="L4451" s="318" t="n"/>
      <c r="M4451" s="244" t="n"/>
      <c r="N4451" s="244" t="n"/>
      <c r="O4451" s="244" t="n"/>
      <c r="P4451" s="244" t="n"/>
      <c r="Q4451" s="244" t="n"/>
      <c r="R4451" s="244" t="n"/>
      <c r="S4451" s="223" t="n"/>
      <c r="T4451" s="244" t="n"/>
      <c r="U4451" s="246" t="n"/>
      <c r="V4451" s="244" t="n"/>
      <c r="W4451" s="244" t="n"/>
      <c r="X4451" s="244" t="n"/>
      <c r="Y4451" s="246" t="n"/>
      <c r="Z4451" s="262" t="n"/>
      <c r="AA4451" s="241" t="n"/>
      <c r="AB4451" s="273" t="n"/>
      <c r="AC4451" s="228" t="n"/>
    </row>
    <row r="4452" ht="15" customHeight="1" s="283">
      <c r="A4452" s="109" t="n"/>
      <c r="B4452" s="222" t="n"/>
      <c r="C4452" s="244" t="n"/>
      <c r="D4452" s="244" t="n"/>
      <c r="E4452" s="244" t="n"/>
      <c r="F4452" s="244" t="n"/>
      <c r="G4452" s="244" t="n"/>
      <c r="H4452" s="244" t="n"/>
      <c r="I4452" s="237" t="n"/>
      <c r="J4452" s="204" t="n"/>
      <c r="K4452" s="244" t="n"/>
      <c r="L4452" s="318" t="n"/>
      <c r="M4452" s="244" t="n"/>
      <c r="N4452" s="244" t="n"/>
      <c r="O4452" s="244" t="n"/>
      <c r="P4452" s="244" t="n"/>
      <c r="Q4452" s="244" t="n"/>
      <c r="R4452" s="244" t="n"/>
      <c r="S4452" s="223" t="n"/>
      <c r="T4452" s="244" t="n"/>
      <c r="U4452" s="246" t="n"/>
      <c r="V4452" s="244" t="n"/>
      <c r="W4452" s="244" t="n"/>
      <c r="X4452" s="244" t="n"/>
      <c r="Y4452" s="246" t="n"/>
      <c r="Z4452" s="262" t="n"/>
      <c r="AA4452" s="241" t="n"/>
      <c r="AB4452" s="273" t="n"/>
      <c r="AC4452" s="228" t="n"/>
    </row>
    <row r="4453" ht="15" customHeight="1" s="283">
      <c r="A4453" s="109" t="n"/>
      <c r="B4453" s="222" t="n"/>
      <c r="C4453" s="244" t="n"/>
      <c r="D4453" s="244" t="n"/>
      <c r="E4453" s="244" t="n"/>
      <c r="F4453" s="244" t="n"/>
      <c r="G4453" s="244" t="n"/>
      <c r="H4453" s="244" t="n"/>
      <c r="I4453" s="237" t="n"/>
      <c r="J4453" s="204" t="n"/>
      <c r="K4453" s="244" t="n"/>
      <c r="L4453" s="318" t="n"/>
      <c r="M4453" s="244" t="n"/>
      <c r="N4453" s="244" t="n"/>
      <c r="O4453" s="244" t="n"/>
      <c r="P4453" s="244" t="n"/>
      <c r="Q4453" s="244" t="n"/>
      <c r="R4453" s="244" t="n"/>
      <c r="S4453" s="223" t="n"/>
      <c r="T4453" s="244" t="n"/>
      <c r="U4453" s="246" t="n"/>
      <c r="V4453" s="244" t="n"/>
      <c r="W4453" s="244" t="n"/>
      <c r="X4453" s="244" t="n"/>
      <c r="Y4453" s="246" t="n"/>
      <c r="Z4453" s="262" t="n"/>
      <c r="AA4453" s="241" t="n"/>
      <c r="AB4453" s="273" t="n"/>
      <c r="AC4453" s="228" t="n"/>
    </row>
    <row r="4454" ht="15" customHeight="1" s="283">
      <c r="A4454" s="109" t="n"/>
      <c r="B4454" s="222" t="n"/>
      <c r="C4454" s="244" t="n"/>
      <c r="D4454" s="244" t="n"/>
      <c r="E4454" s="244" t="n"/>
      <c r="F4454" s="244" t="n"/>
      <c r="G4454" s="244" t="n"/>
      <c r="H4454" s="244" t="n"/>
      <c r="I4454" s="237" t="n"/>
      <c r="J4454" s="204" t="n"/>
      <c r="K4454" s="244" t="n"/>
      <c r="L4454" s="318" t="n"/>
      <c r="M4454" s="244" t="n"/>
      <c r="N4454" s="244" t="n"/>
      <c r="O4454" s="244" t="n"/>
      <c r="P4454" s="244" t="n"/>
      <c r="Q4454" s="244" t="n"/>
      <c r="R4454" s="244" t="n"/>
      <c r="S4454" s="223" t="n"/>
      <c r="T4454" s="244" t="n"/>
      <c r="U4454" s="246" t="n"/>
      <c r="V4454" s="244" t="n"/>
      <c r="W4454" s="244" t="n"/>
      <c r="X4454" s="244" t="n"/>
      <c r="Y4454" s="246" t="n"/>
      <c r="Z4454" s="262" t="n"/>
      <c r="AA4454" s="241" t="n"/>
      <c r="AB4454" s="273" t="n"/>
      <c r="AC4454" s="228" t="n"/>
    </row>
    <row r="4455" ht="15" customHeight="1" s="283">
      <c r="A4455" s="109" t="n"/>
      <c r="B4455" s="222" t="n"/>
      <c r="C4455" s="244" t="n"/>
      <c r="D4455" s="244" t="n"/>
      <c r="E4455" s="244" t="n"/>
      <c r="F4455" s="244" t="n"/>
      <c r="G4455" s="244" t="n"/>
      <c r="H4455" s="244" t="n"/>
      <c r="I4455" s="237" t="n"/>
      <c r="J4455" s="204" t="n"/>
      <c r="K4455" s="244" t="n"/>
      <c r="L4455" s="318" t="n"/>
      <c r="M4455" s="244" t="n"/>
      <c r="N4455" s="244" t="n"/>
      <c r="O4455" s="244" t="n"/>
      <c r="P4455" s="244" t="n"/>
      <c r="Q4455" s="244" t="n"/>
      <c r="R4455" s="244" t="n"/>
      <c r="S4455" s="223" t="n"/>
      <c r="T4455" s="244" t="n"/>
      <c r="U4455" s="246" t="n"/>
      <c r="V4455" s="244" t="n"/>
      <c r="W4455" s="244" t="n"/>
      <c r="X4455" s="244" t="n"/>
      <c r="Y4455" s="246" t="n"/>
      <c r="Z4455" s="262" t="n"/>
      <c r="AA4455" s="241" t="n"/>
      <c r="AB4455" s="273" t="n"/>
      <c r="AC4455" s="228" t="n"/>
    </row>
    <row r="4456" ht="15" customHeight="1" s="283">
      <c r="A4456" s="109" t="n"/>
      <c r="B4456" s="222" t="n"/>
      <c r="C4456" s="244" t="n"/>
      <c r="D4456" s="244" t="n"/>
      <c r="E4456" s="244" t="n"/>
      <c r="F4456" s="244" t="n"/>
      <c r="G4456" s="244" t="n"/>
      <c r="H4456" s="244" t="n"/>
      <c r="I4456" s="237" t="n"/>
      <c r="J4456" s="204" t="n"/>
      <c r="K4456" s="244" t="n"/>
      <c r="L4456" s="318" t="n"/>
      <c r="M4456" s="244" t="n"/>
      <c r="N4456" s="244" t="n"/>
      <c r="O4456" s="244" t="n"/>
      <c r="P4456" s="244" t="n"/>
      <c r="Q4456" s="244" t="n"/>
      <c r="R4456" s="244" t="n"/>
      <c r="S4456" s="223" t="n"/>
      <c r="T4456" s="244" t="n"/>
      <c r="U4456" s="246" t="n"/>
      <c r="V4456" s="244" t="n"/>
      <c r="W4456" s="244" t="n"/>
      <c r="X4456" s="244" t="n"/>
      <c r="Y4456" s="246" t="n"/>
      <c r="Z4456" s="262" t="n"/>
      <c r="AA4456" s="241" t="n"/>
      <c r="AB4456" s="273" t="n"/>
      <c r="AC4456" s="228" t="n"/>
    </row>
    <row r="4457" ht="15" customHeight="1" s="283">
      <c r="A4457" s="109" t="n"/>
      <c r="B4457" s="222" t="n"/>
      <c r="C4457" s="244" t="n"/>
      <c r="D4457" s="244" t="n"/>
      <c r="E4457" s="244" t="n"/>
      <c r="F4457" s="244" t="n"/>
      <c r="G4457" s="244" t="n"/>
      <c r="H4457" s="244" t="n"/>
      <c r="I4457" s="237" t="n"/>
      <c r="J4457" s="204" t="n"/>
      <c r="K4457" s="244" t="n"/>
      <c r="L4457" s="318" t="n"/>
      <c r="M4457" s="244" t="n"/>
      <c r="N4457" s="244" t="n"/>
      <c r="O4457" s="244" t="n"/>
      <c r="P4457" s="244" t="n"/>
      <c r="Q4457" s="244" t="n"/>
      <c r="R4457" s="244" t="n"/>
      <c r="S4457" s="223" t="n"/>
      <c r="T4457" s="244" t="n"/>
      <c r="U4457" s="246" t="n"/>
      <c r="V4457" s="244" t="n"/>
      <c r="W4457" s="244" t="n"/>
      <c r="X4457" s="244" t="n"/>
      <c r="Y4457" s="246" t="n"/>
      <c r="Z4457" s="262" t="n"/>
      <c r="AA4457" s="241" t="n"/>
      <c r="AB4457" s="273" t="n"/>
      <c r="AC4457" s="228" t="n"/>
    </row>
    <row r="4458" ht="15" customHeight="1" s="283">
      <c r="A4458" s="109" t="n"/>
      <c r="B4458" s="222" t="n"/>
      <c r="C4458" s="244" t="n"/>
      <c r="D4458" s="244" t="n"/>
      <c r="E4458" s="244" t="n"/>
      <c r="F4458" s="244" t="n"/>
      <c r="G4458" s="244" t="n"/>
      <c r="H4458" s="244" t="n"/>
      <c r="I4458" s="237" t="n"/>
      <c r="J4458" s="204" t="n"/>
      <c r="K4458" s="244" t="n"/>
      <c r="L4458" s="318" t="n"/>
      <c r="M4458" s="244" t="n"/>
      <c r="N4458" s="244" t="n"/>
      <c r="O4458" s="244" t="n"/>
      <c r="P4458" s="244" t="n"/>
      <c r="Q4458" s="244" t="n"/>
      <c r="R4458" s="244" t="n"/>
      <c r="S4458" s="223" t="n"/>
      <c r="T4458" s="244" t="n"/>
      <c r="U4458" s="246" t="n"/>
      <c r="V4458" s="244" t="n"/>
      <c r="W4458" s="244" t="n"/>
      <c r="X4458" s="244" t="n"/>
      <c r="Y4458" s="246" t="n"/>
      <c r="Z4458" s="262" t="n"/>
      <c r="AA4458" s="241" t="n"/>
      <c r="AB4458" s="273" t="n"/>
      <c r="AC4458" s="228" t="n"/>
    </row>
    <row r="4459" ht="15" customHeight="1" s="283">
      <c r="A4459" s="109" t="n"/>
      <c r="B4459" s="222" t="n"/>
      <c r="C4459" s="244" t="n"/>
      <c r="D4459" s="244" t="n"/>
      <c r="E4459" s="244" t="n"/>
      <c r="F4459" s="244" t="n"/>
      <c r="G4459" s="244" t="n"/>
      <c r="H4459" s="244" t="n"/>
      <c r="I4459" s="237" t="n"/>
      <c r="J4459" s="204" t="n"/>
      <c r="K4459" s="244" t="n"/>
      <c r="L4459" s="318" t="n"/>
      <c r="M4459" s="244" t="n"/>
      <c r="N4459" s="244" t="n"/>
      <c r="O4459" s="244" t="n"/>
      <c r="P4459" s="244" t="n"/>
      <c r="Q4459" s="244" t="n"/>
      <c r="R4459" s="244" t="n"/>
      <c r="S4459" s="223" t="n"/>
      <c r="T4459" s="244" t="n"/>
      <c r="U4459" s="246" t="n"/>
      <c r="V4459" s="244" t="n"/>
      <c r="W4459" s="244" t="n"/>
      <c r="X4459" s="244" t="n"/>
      <c r="Y4459" s="246" t="n"/>
      <c r="Z4459" s="262" t="n"/>
      <c r="AA4459" s="241" t="n"/>
      <c r="AB4459" s="273" t="n"/>
      <c r="AC4459" s="228" t="n"/>
    </row>
    <row r="4460" ht="15" customHeight="1" s="283">
      <c r="A4460" s="109" t="n"/>
      <c r="B4460" s="222" t="n"/>
      <c r="C4460" s="244" t="n"/>
      <c r="D4460" s="244" t="n"/>
      <c r="E4460" s="244" t="n"/>
      <c r="F4460" s="244" t="n"/>
      <c r="G4460" s="244" t="n"/>
      <c r="H4460" s="244" t="n"/>
      <c r="I4460" s="237" t="n"/>
      <c r="J4460" s="204" t="n"/>
      <c r="K4460" s="244" t="n"/>
      <c r="L4460" s="318" t="n"/>
      <c r="M4460" s="244" t="n"/>
      <c r="N4460" s="244" t="n"/>
      <c r="O4460" s="244" t="n"/>
      <c r="P4460" s="244" t="n"/>
      <c r="Q4460" s="244" t="n"/>
      <c r="R4460" s="244" t="n"/>
      <c r="S4460" s="223" t="n"/>
      <c r="T4460" s="244" t="n"/>
      <c r="U4460" s="246" t="n"/>
      <c r="V4460" s="244" t="n"/>
      <c r="W4460" s="244" t="n"/>
      <c r="X4460" s="244" t="n"/>
      <c r="Y4460" s="246" t="n"/>
      <c r="Z4460" s="262" t="n"/>
      <c r="AA4460" s="241" t="n"/>
      <c r="AB4460" s="273" t="n"/>
      <c r="AC4460" s="228" t="n"/>
    </row>
    <row r="4461" ht="15" customHeight="1" s="283">
      <c r="A4461" s="109" t="n"/>
      <c r="B4461" s="222" t="n"/>
      <c r="C4461" s="244" t="n"/>
      <c r="D4461" s="244" t="n"/>
      <c r="E4461" s="244" t="n"/>
      <c r="F4461" s="244" t="n"/>
      <c r="G4461" s="244" t="n"/>
      <c r="H4461" s="244" t="n"/>
      <c r="I4461" s="237" t="n"/>
      <c r="J4461" s="204" t="n"/>
      <c r="K4461" s="244" t="n"/>
      <c r="L4461" s="318" t="n"/>
      <c r="M4461" s="244" t="n"/>
      <c r="N4461" s="244" t="n"/>
      <c r="O4461" s="244" t="n"/>
      <c r="P4461" s="244" t="n"/>
      <c r="Q4461" s="244" t="n"/>
      <c r="R4461" s="244" t="n"/>
      <c r="S4461" s="223" t="n"/>
      <c r="T4461" s="244" t="n"/>
      <c r="U4461" s="246" t="n"/>
      <c r="V4461" s="244" t="n"/>
      <c r="W4461" s="244" t="n"/>
      <c r="X4461" s="244" t="n"/>
      <c r="Y4461" s="246" t="n"/>
      <c r="Z4461" s="262" t="n"/>
      <c r="AA4461" s="241" t="n"/>
      <c r="AB4461" s="273" t="n"/>
      <c r="AC4461" s="228" t="n"/>
    </row>
    <row r="4462" ht="15" customHeight="1" s="283">
      <c r="A4462" s="109" t="n"/>
      <c r="B4462" s="222" t="n"/>
      <c r="C4462" s="244" t="n"/>
      <c r="D4462" s="244" t="n"/>
      <c r="E4462" s="244" t="n"/>
      <c r="F4462" s="244" t="n"/>
      <c r="G4462" s="244" t="n"/>
      <c r="H4462" s="244" t="n"/>
      <c r="I4462" s="237" t="n"/>
      <c r="J4462" s="204" t="n"/>
      <c r="K4462" s="244" t="n"/>
      <c r="L4462" s="318" t="n"/>
      <c r="M4462" s="244" t="n"/>
      <c r="N4462" s="244" t="n"/>
      <c r="O4462" s="244" t="n"/>
      <c r="P4462" s="244" t="n"/>
      <c r="Q4462" s="244" t="n"/>
      <c r="R4462" s="244" t="n"/>
      <c r="S4462" s="223" t="n"/>
      <c r="T4462" s="244" t="n"/>
      <c r="U4462" s="246" t="n"/>
      <c r="V4462" s="244" t="n"/>
      <c r="W4462" s="244" t="n"/>
      <c r="X4462" s="244" t="n"/>
      <c r="Y4462" s="246" t="n"/>
      <c r="Z4462" s="262" t="n"/>
      <c r="AA4462" s="241" t="n"/>
      <c r="AB4462" s="273" t="n"/>
      <c r="AC4462" s="228" t="n"/>
    </row>
    <row r="4463" ht="15" customHeight="1" s="283">
      <c r="A4463" s="109" t="n"/>
      <c r="B4463" s="222" t="n"/>
      <c r="C4463" s="244" t="n"/>
      <c r="D4463" s="244" t="n"/>
      <c r="E4463" s="244" t="n"/>
      <c r="F4463" s="244" t="n"/>
      <c r="G4463" s="244" t="n"/>
      <c r="H4463" s="244" t="n"/>
      <c r="I4463" s="237" t="n"/>
      <c r="J4463" s="204" t="n"/>
      <c r="K4463" s="244" t="n"/>
      <c r="L4463" s="318" t="n"/>
      <c r="M4463" s="244" t="n"/>
      <c r="N4463" s="244" t="n"/>
      <c r="O4463" s="244" t="n"/>
      <c r="P4463" s="244" t="n"/>
      <c r="Q4463" s="244" t="n"/>
      <c r="R4463" s="244" t="n"/>
      <c r="S4463" s="223" t="n"/>
      <c r="T4463" s="244" t="n"/>
      <c r="U4463" s="246" t="n"/>
      <c r="V4463" s="244" t="n"/>
      <c r="W4463" s="244" t="n"/>
      <c r="X4463" s="244" t="n"/>
      <c r="Y4463" s="246" t="n"/>
      <c r="Z4463" s="262" t="n"/>
      <c r="AA4463" s="241" t="n"/>
      <c r="AB4463" s="273" t="n"/>
      <c r="AC4463" s="228" t="n"/>
    </row>
    <row r="4464" ht="15" customHeight="1" s="283">
      <c r="A4464" s="109" t="n"/>
      <c r="B4464" s="222" t="n"/>
      <c r="C4464" s="244" t="n"/>
      <c r="D4464" s="244" t="n"/>
      <c r="E4464" s="244" t="n"/>
      <c r="F4464" s="244" t="n"/>
      <c r="G4464" s="244" t="n"/>
      <c r="H4464" s="244" t="n"/>
      <c r="I4464" s="237" t="n"/>
      <c r="J4464" s="204" t="n"/>
      <c r="K4464" s="244" t="n"/>
      <c r="L4464" s="318" t="n"/>
      <c r="M4464" s="244" t="n"/>
      <c r="N4464" s="244" t="n"/>
      <c r="O4464" s="244" t="n"/>
      <c r="P4464" s="244" t="n"/>
      <c r="Q4464" s="244" t="n"/>
      <c r="R4464" s="244" t="n"/>
      <c r="S4464" s="223" t="n"/>
      <c r="T4464" s="244" t="n"/>
      <c r="U4464" s="246" t="n"/>
      <c r="V4464" s="244" t="n"/>
      <c r="W4464" s="244" t="n"/>
      <c r="X4464" s="244" t="n"/>
      <c r="Y4464" s="246" t="n"/>
      <c r="Z4464" s="262" t="n"/>
      <c r="AA4464" s="241" t="n"/>
      <c r="AB4464" s="273" t="n"/>
      <c r="AC4464" s="228" t="n"/>
    </row>
    <row r="4465" ht="15" customHeight="1" s="283">
      <c r="A4465" s="109" t="n"/>
      <c r="B4465" s="222" t="n"/>
      <c r="C4465" s="244" t="n"/>
      <c r="D4465" s="244" t="n"/>
      <c r="E4465" s="244" t="n"/>
      <c r="F4465" s="244" t="n"/>
      <c r="G4465" s="244" t="n"/>
      <c r="H4465" s="244" t="n"/>
      <c r="I4465" s="237" t="n"/>
      <c r="J4465" s="204" t="n"/>
      <c r="K4465" s="244" t="n"/>
      <c r="L4465" s="318" t="n"/>
      <c r="M4465" s="244" t="n"/>
      <c r="N4465" s="244" t="n"/>
      <c r="O4465" s="244" t="n"/>
      <c r="P4465" s="244" t="n"/>
      <c r="Q4465" s="244" t="n"/>
      <c r="R4465" s="244" t="n"/>
      <c r="S4465" s="223" t="n"/>
      <c r="T4465" s="244" t="n"/>
      <c r="U4465" s="246" t="n"/>
      <c r="V4465" s="244" t="n"/>
      <c r="W4465" s="244" t="n"/>
      <c r="X4465" s="244" t="n"/>
      <c r="Y4465" s="246" t="n"/>
      <c r="Z4465" s="262" t="n"/>
      <c r="AA4465" s="241" t="n"/>
      <c r="AB4465" s="273" t="n"/>
      <c r="AC4465" s="228" t="n"/>
    </row>
    <row r="4466" ht="15" customHeight="1" s="283">
      <c r="A4466" s="109" t="n"/>
      <c r="B4466" s="222" t="n"/>
      <c r="C4466" s="244" t="n"/>
      <c r="D4466" s="244" t="n"/>
      <c r="E4466" s="244" t="n"/>
      <c r="F4466" s="244" t="n"/>
      <c r="G4466" s="244" t="n"/>
      <c r="H4466" s="244" t="n"/>
      <c r="I4466" s="237" t="n"/>
      <c r="J4466" s="204" t="n"/>
      <c r="K4466" s="244" t="n"/>
      <c r="L4466" s="318" t="n"/>
      <c r="M4466" s="244" t="n"/>
      <c r="N4466" s="244" t="n"/>
      <c r="O4466" s="244" t="n"/>
      <c r="P4466" s="244" t="n"/>
      <c r="Q4466" s="244" t="n"/>
      <c r="R4466" s="244" t="n"/>
      <c r="S4466" s="223" t="n"/>
      <c r="T4466" s="244" t="n"/>
      <c r="U4466" s="246" t="n"/>
      <c r="V4466" s="244" t="n"/>
      <c r="W4466" s="244" t="n"/>
      <c r="X4466" s="244" t="n"/>
      <c r="Y4466" s="246" t="n"/>
      <c r="Z4466" s="262" t="n"/>
      <c r="AA4466" s="241" t="n"/>
      <c r="AB4466" s="273" t="n"/>
      <c r="AC4466" s="228" t="n"/>
    </row>
    <row r="4467" ht="15" customHeight="1" s="283">
      <c r="A4467" s="109" t="n"/>
      <c r="B4467" s="222" t="n"/>
      <c r="C4467" s="244" t="n"/>
      <c r="D4467" s="244" t="n"/>
      <c r="E4467" s="244" t="n"/>
      <c r="F4467" s="244" t="n"/>
      <c r="G4467" s="244" t="n"/>
      <c r="H4467" s="244" t="n"/>
      <c r="I4467" s="237" t="n"/>
      <c r="J4467" s="204" t="n"/>
      <c r="K4467" s="244" t="n"/>
      <c r="L4467" s="318" t="n"/>
      <c r="M4467" s="244" t="n"/>
      <c r="N4467" s="244" t="n"/>
      <c r="O4467" s="244" t="n"/>
      <c r="P4467" s="244" t="n"/>
      <c r="Q4467" s="244" t="n"/>
      <c r="R4467" s="244" t="n"/>
      <c r="S4467" s="223" t="n"/>
      <c r="T4467" s="244" t="n"/>
      <c r="U4467" s="246" t="n"/>
      <c r="V4467" s="244" t="n"/>
      <c r="W4467" s="244" t="n"/>
      <c r="X4467" s="244" t="n"/>
      <c r="Y4467" s="246" t="n"/>
      <c r="Z4467" s="262" t="n"/>
      <c r="AA4467" s="241" t="n"/>
      <c r="AB4467" s="273" t="n"/>
      <c r="AC4467" s="228" t="n"/>
    </row>
    <row r="4468" ht="15" customHeight="1" s="283">
      <c r="A4468" s="109" t="n"/>
      <c r="B4468" s="222" t="n"/>
      <c r="C4468" s="244" t="n"/>
      <c r="D4468" s="244" t="n"/>
      <c r="E4468" s="244" t="n"/>
      <c r="F4468" s="244" t="n"/>
      <c r="G4468" s="244" t="n"/>
      <c r="H4468" s="244" t="n"/>
      <c r="I4468" s="237" t="n"/>
      <c r="J4468" s="204" t="n"/>
      <c r="K4468" s="244" t="n"/>
      <c r="L4468" s="318" t="n"/>
      <c r="M4468" s="244" t="n"/>
      <c r="N4468" s="244" t="n"/>
      <c r="O4468" s="244" t="n"/>
      <c r="P4468" s="244" t="n"/>
      <c r="Q4468" s="244" t="n"/>
      <c r="R4468" s="244" t="n"/>
      <c r="S4468" s="223" t="n"/>
      <c r="T4468" s="244" t="n"/>
      <c r="U4468" s="246" t="n"/>
      <c r="V4468" s="244" t="n"/>
      <c r="W4468" s="244" t="n"/>
      <c r="X4468" s="244" t="n"/>
      <c r="Y4468" s="246" t="n"/>
      <c r="Z4468" s="262" t="n"/>
      <c r="AA4468" s="241" t="n"/>
      <c r="AB4468" s="273" t="n"/>
      <c r="AC4468" s="228" t="n"/>
    </row>
    <row r="4469" ht="15" customHeight="1" s="283">
      <c r="A4469" s="109" t="n"/>
      <c r="B4469" s="222" t="n"/>
      <c r="C4469" s="244" t="n"/>
      <c r="D4469" s="244" t="n"/>
      <c r="E4469" s="244" t="n"/>
      <c r="F4469" s="244" t="n"/>
      <c r="G4469" s="244" t="n"/>
      <c r="H4469" s="244" t="n"/>
      <c r="I4469" s="237" t="n"/>
      <c r="J4469" s="204" t="n"/>
      <c r="K4469" s="244" t="n"/>
      <c r="L4469" s="318" t="n"/>
      <c r="M4469" s="244" t="n"/>
      <c r="N4469" s="244" t="n"/>
      <c r="O4469" s="244" t="n"/>
      <c r="P4469" s="244" t="n"/>
      <c r="Q4469" s="244" t="n"/>
      <c r="R4469" s="244" t="n"/>
      <c r="S4469" s="223" t="n"/>
      <c r="T4469" s="244" t="n"/>
      <c r="U4469" s="246" t="n"/>
      <c r="V4469" s="244" t="n"/>
      <c r="W4469" s="244" t="n"/>
      <c r="X4469" s="244" t="n"/>
      <c r="Y4469" s="246" t="n"/>
      <c r="Z4469" s="262" t="n"/>
      <c r="AA4469" s="241" t="n"/>
      <c r="AB4469" s="273" t="n"/>
      <c r="AC4469" s="228" t="n"/>
    </row>
    <row r="4470" ht="15" customHeight="1" s="283">
      <c r="A4470" s="109" t="n"/>
      <c r="B4470" s="222" t="n"/>
      <c r="C4470" s="244" t="n"/>
      <c r="D4470" s="244" t="n"/>
      <c r="E4470" s="244" t="n"/>
      <c r="F4470" s="244" t="n"/>
      <c r="G4470" s="244" t="n"/>
      <c r="H4470" s="244" t="n"/>
      <c r="I4470" s="237" t="n"/>
      <c r="J4470" s="204" t="n"/>
      <c r="K4470" s="244" t="n"/>
      <c r="L4470" s="318" t="n"/>
      <c r="M4470" s="244" t="n"/>
      <c r="N4470" s="244" t="n"/>
      <c r="O4470" s="244" t="n"/>
      <c r="P4470" s="244" t="n"/>
      <c r="Q4470" s="244" t="n"/>
      <c r="R4470" s="244" t="n"/>
      <c r="S4470" s="223" t="n"/>
      <c r="T4470" s="244" t="n"/>
      <c r="U4470" s="246" t="n"/>
      <c r="V4470" s="244" t="n"/>
      <c r="W4470" s="244" t="n"/>
      <c r="X4470" s="244" t="n"/>
      <c r="Y4470" s="246" t="n"/>
      <c r="Z4470" s="262" t="n"/>
      <c r="AA4470" s="241" t="n"/>
      <c r="AB4470" s="273" t="n"/>
      <c r="AC4470" s="228" t="n"/>
    </row>
    <row r="4471" ht="15" customHeight="1" s="283">
      <c r="A4471" s="109" t="n"/>
      <c r="B4471" s="222" t="n"/>
      <c r="C4471" s="244" t="n"/>
      <c r="D4471" s="244" t="n"/>
      <c r="E4471" s="244" t="n"/>
      <c r="F4471" s="244" t="n"/>
      <c r="G4471" s="244" t="n"/>
      <c r="H4471" s="244" t="n"/>
      <c r="I4471" s="237" t="n"/>
      <c r="J4471" s="204" t="n"/>
      <c r="K4471" s="244" t="n"/>
      <c r="L4471" s="318" t="n"/>
      <c r="M4471" s="244" t="n"/>
      <c r="N4471" s="244" t="n"/>
      <c r="O4471" s="244" t="n"/>
      <c r="P4471" s="244" t="n"/>
      <c r="Q4471" s="244" t="n"/>
      <c r="R4471" s="244" t="n"/>
      <c r="S4471" s="223" t="n"/>
      <c r="T4471" s="244" t="n"/>
      <c r="U4471" s="246" t="n"/>
      <c r="V4471" s="244" t="n"/>
      <c r="W4471" s="244" t="n"/>
      <c r="X4471" s="244" t="n"/>
      <c r="Y4471" s="246" t="n"/>
      <c r="Z4471" s="262" t="n"/>
      <c r="AA4471" s="241" t="n"/>
      <c r="AB4471" s="273" t="n"/>
      <c r="AC4471" s="228" t="n"/>
    </row>
    <row r="4472" ht="15" customHeight="1" s="283">
      <c r="A4472" s="109" t="n"/>
      <c r="B4472" s="222" t="n"/>
      <c r="C4472" s="244" t="n"/>
      <c r="D4472" s="244" t="n"/>
      <c r="E4472" s="244" t="n"/>
      <c r="F4472" s="244" t="n"/>
      <c r="G4472" s="244" t="n"/>
      <c r="H4472" s="244" t="n"/>
      <c r="I4472" s="237" t="n"/>
      <c r="J4472" s="204" t="n"/>
      <c r="K4472" s="244" t="n"/>
      <c r="L4472" s="318" t="n"/>
      <c r="M4472" s="244" t="n"/>
      <c r="N4472" s="244" t="n"/>
      <c r="O4472" s="244" t="n"/>
      <c r="P4472" s="244" t="n"/>
      <c r="Q4472" s="244" t="n"/>
      <c r="R4472" s="244" t="n"/>
      <c r="S4472" s="223" t="n"/>
      <c r="T4472" s="244" t="n"/>
      <c r="U4472" s="246" t="n"/>
      <c r="V4472" s="244" t="n"/>
      <c r="W4472" s="244" t="n"/>
      <c r="X4472" s="244" t="n"/>
      <c r="Y4472" s="246" t="n"/>
      <c r="Z4472" s="262" t="n"/>
      <c r="AA4472" s="241" t="n"/>
      <c r="AB4472" s="273" t="n"/>
      <c r="AC4472" s="228" t="n"/>
    </row>
    <row r="4473" ht="15" customHeight="1" s="283">
      <c r="A4473" s="109" t="n"/>
      <c r="B4473" s="222" t="n"/>
      <c r="C4473" s="244" t="n"/>
      <c r="D4473" s="244" t="n"/>
      <c r="E4473" s="244" t="n"/>
      <c r="F4473" s="244" t="n"/>
      <c r="G4473" s="244" t="n"/>
      <c r="H4473" s="244" t="n"/>
      <c r="I4473" s="237" t="n"/>
      <c r="J4473" s="204" t="n"/>
      <c r="K4473" s="244" t="n"/>
      <c r="L4473" s="318" t="n"/>
      <c r="M4473" s="244" t="n"/>
      <c r="N4473" s="244" t="n"/>
      <c r="O4473" s="244" t="n"/>
      <c r="P4473" s="244" t="n"/>
      <c r="Q4473" s="244" t="n"/>
      <c r="R4473" s="244" t="n"/>
      <c r="S4473" s="223" t="n"/>
      <c r="T4473" s="244" t="n"/>
      <c r="U4473" s="246" t="n"/>
      <c r="V4473" s="244" t="n"/>
      <c r="W4473" s="244" t="n"/>
      <c r="X4473" s="244" t="n"/>
      <c r="Y4473" s="246" t="n"/>
      <c r="Z4473" s="262" t="n"/>
      <c r="AA4473" s="241" t="n"/>
      <c r="AB4473" s="273" t="n"/>
      <c r="AC4473" s="228" t="n"/>
    </row>
    <row r="4474" ht="15" customHeight="1" s="283">
      <c r="A4474" s="109" t="n"/>
      <c r="B4474" s="222" t="n"/>
      <c r="C4474" s="244" t="n"/>
      <c r="D4474" s="244" t="n"/>
      <c r="E4474" s="244" t="n"/>
      <c r="F4474" s="244" t="n"/>
      <c r="G4474" s="244" t="n"/>
      <c r="H4474" s="244" t="n"/>
      <c r="I4474" s="237" t="n"/>
      <c r="J4474" s="204" t="n"/>
      <c r="K4474" s="244" t="n"/>
      <c r="L4474" s="318" t="n"/>
      <c r="M4474" s="244" t="n"/>
      <c r="N4474" s="244" t="n"/>
      <c r="O4474" s="244" t="n"/>
      <c r="P4474" s="244" t="n"/>
      <c r="Q4474" s="244" t="n"/>
      <c r="R4474" s="244" t="n"/>
      <c r="S4474" s="223" t="n"/>
      <c r="T4474" s="244" t="n"/>
      <c r="U4474" s="246" t="n"/>
      <c r="V4474" s="244" t="n"/>
      <c r="W4474" s="244" t="n"/>
      <c r="X4474" s="244" t="n"/>
      <c r="Y4474" s="246" t="n"/>
      <c r="Z4474" s="262" t="n"/>
      <c r="AA4474" s="241" t="n"/>
      <c r="AB4474" s="273" t="n"/>
      <c r="AC4474" s="228" t="n"/>
    </row>
    <row r="4475" ht="15" customHeight="1" s="283">
      <c r="A4475" s="109" t="n"/>
      <c r="B4475" s="222" t="n"/>
      <c r="C4475" s="244" t="n"/>
      <c r="D4475" s="244" t="n"/>
      <c r="E4475" s="244" t="n"/>
      <c r="F4475" s="244" t="n"/>
      <c r="G4475" s="244" t="n"/>
      <c r="H4475" s="244" t="n"/>
      <c r="I4475" s="237" t="n"/>
      <c r="J4475" s="204" t="n"/>
      <c r="K4475" s="244" t="n"/>
      <c r="L4475" s="318" t="n"/>
      <c r="M4475" s="244" t="n"/>
      <c r="N4475" s="244" t="n"/>
      <c r="O4475" s="244" t="n"/>
      <c r="P4475" s="244" t="n"/>
      <c r="Q4475" s="244" t="n"/>
      <c r="R4475" s="244" t="n"/>
      <c r="S4475" s="223" t="n"/>
      <c r="T4475" s="244" t="n"/>
      <c r="U4475" s="246" t="n"/>
      <c r="V4475" s="244" t="n"/>
      <c r="W4475" s="244" t="n"/>
      <c r="X4475" s="244" t="n"/>
      <c r="Y4475" s="246" t="n"/>
      <c r="Z4475" s="262" t="n"/>
      <c r="AA4475" s="241" t="n"/>
      <c r="AB4475" s="273" t="n"/>
      <c r="AC4475" s="228" t="n"/>
    </row>
    <row r="4476" ht="15" customHeight="1" s="283">
      <c r="A4476" s="109" t="n"/>
      <c r="B4476" s="222" t="n"/>
      <c r="C4476" s="244" t="n"/>
      <c r="D4476" s="244" t="n"/>
      <c r="E4476" s="244" t="n"/>
      <c r="F4476" s="244" t="n"/>
      <c r="G4476" s="244" t="n"/>
      <c r="H4476" s="244" t="n"/>
      <c r="I4476" s="237" t="n"/>
      <c r="J4476" s="204" t="n"/>
      <c r="K4476" s="244" t="n"/>
      <c r="L4476" s="318" t="n"/>
      <c r="M4476" s="244" t="n"/>
      <c r="N4476" s="244" t="n"/>
      <c r="O4476" s="244" t="n"/>
      <c r="P4476" s="244" t="n"/>
      <c r="Q4476" s="244" t="n"/>
      <c r="R4476" s="244" t="n"/>
      <c r="S4476" s="223" t="n"/>
      <c r="T4476" s="244" t="n"/>
      <c r="U4476" s="246" t="n"/>
      <c r="V4476" s="244" t="n"/>
      <c r="W4476" s="244" t="n"/>
      <c r="X4476" s="244" t="n"/>
      <c r="Y4476" s="246" t="n"/>
      <c r="Z4476" s="262" t="n"/>
      <c r="AA4476" s="241" t="n"/>
      <c r="AB4476" s="273" t="n"/>
      <c r="AC4476" s="228" t="n"/>
    </row>
    <row r="4477" ht="15" customHeight="1" s="283">
      <c r="A4477" s="109" t="n"/>
      <c r="B4477" s="222" t="n"/>
      <c r="C4477" s="244" t="n"/>
      <c r="D4477" s="244" t="n"/>
      <c r="E4477" s="244" t="n"/>
      <c r="F4477" s="244" t="n"/>
      <c r="G4477" s="244" t="n"/>
      <c r="H4477" s="244" t="n"/>
      <c r="I4477" s="237" t="n"/>
      <c r="J4477" s="204" t="n"/>
      <c r="K4477" s="244" t="n"/>
      <c r="L4477" s="318" t="n"/>
      <c r="M4477" s="244" t="n"/>
      <c r="N4477" s="244" t="n"/>
      <c r="O4477" s="244" t="n"/>
      <c r="P4477" s="244" t="n"/>
      <c r="Q4477" s="244" t="n"/>
      <c r="R4477" s="244" t="n"/>
      <c r="S4477" s="223" t="n"/>
      <c r="T4477" s="244" t="n"/>
      <c r="U4477" s="246" t="n"/>
      <c r="V4477" s="244" t="n"/>
      <c r="W4477" s="244" t="n"/>
      <c r="X4477" s="244" t="n"/>
      <c r="Y4477" s="246" t="n"/>
      <c r="Z4477" s="262" t="n"/>
      <c r="AA4477" s="241" t="n"/>
      <c r="AB4477" s="273" t="n"/>
      <c r="AC4477" s="228" t="n"/>
    </row>
    <row r="4478" ht="15" customHeight="1" s="283">
      <c r="A4478" s="109" t="n"/>
      <c r="B4478" s="222" t="n"/>
      <c r="C4478" s="244" t="n"/>
      <c r="D4478" s="244" t="n"/>
      <c r="E4478" s="244" t="n"/>
      <c r="F4478" s="244" t="n"/>
      <c r="G4478" s="244" t="n"/>
      <c r="H4478" s="244" t="n"/>
      <c r="I4478" s="237" t="n"/>
      <c r="J4478" s="204" t="n"/>
      <c r="K4478" s="244" t="n"/>
      <c r="L4478" s="318" t="n"/>
      <c r="M4478" s="244" t="n"/>
      <c r="N4478" s="244" t="n"/>
      <c r="O4478" s="244" t="n"/>
      <c r="P4478" s="244" t="n"/>
      <c r="Q4478" s="244" t="n"/>
      <c r="R4478" s="244" t="n"/>
      <c r="S4478" s="223" t="n"/>
      <c r="T4478" s="244" t="n"/>
      <c r="U4478" s="246" t="n"/>
      <c r="V4478" s="244" t="n"/>
      <c r="W4478" s="244" t="n"/>
      <c r="X4478" s="244" t="n"/>
      <c r="Y4478" s="246" t="n"/>
      <c r="Z4478" s="262" t="n"/>
      <c r="AA4478" s="241" t="n"/>
      <c r="AB4478" s="273" t="n"/>
      <c r="AC4478" s="228" t="n"/>
    </row>
    <row r="4479" ht="15" customHeight="1" s="283">
      <c r="A4479" s="109" t="n"/>
      <c r="B4479" s="222" t="n"/>
      <c r="C4479" s="244" t="n"/>
      <c r="D4479" s="244" t="n"/>
      <c r="E4479" s="244" t="n"/>
      <c r="F4479" s="244" t="n"/>
      <c r="G4479" s="244" t="n"/>
      <c r="H4479" s="244" t="n"/>
      <c r="I4479" s="237" t="n"/>
      <c r="J4479" s="204" t="n"/>
      <c r="K4479" s="244" t="n"/>
      <c r="L4479" s="318" t="n"/>
      <c r="M4479" s="244" t="n"/>
      <c r="N4479" s="244" t="n"/>
      <c r="O4479" s="244" t="n"/>
      <c r="P4479" s="244" t="n"/>
      <c r="Q4479" s="244" t="n"/>
      <c r="R4479" s="244" t="n"/>
      <c r="S4479" s="223" t="n"/>
      <c r="T4479" s="244" t="n"/>
      <c r="U4479" s="246" t="n"/>
      <c r="V4479" s="244" t="n"/>
      <c r="W4479" s="244" t="n"/>
      <c r="X4479" s="244" t="n"/>
      <c r="Y4479" s="246" t="n"/>
      <c r="Z4479" s="262" t="n"/>
      <c r="AA4479" s="241" t="n"/>
      <c r="AB4479" s="273" t="n"/>
      <c r="AC4479" s="228" t="n"/>
    </row>
    <row r="4480" ht="15" customHeight="1" s="283">
      <c r="A4480" s="109" t="n"/>
      <c r="B4480" s="222" t="n"/>
      <c r="C4480" s="244" t="n"/>
      <c r="D4480" s="244" t="n"/>
      <c r="E4480" s="244" t="n"/>
      <c r="F4480" s="244" t="n"/>
      <c r="G4480" s="244" t="n"/>
      <c r="H4480" s="244" t="n"/>
      <c r="I4480" s="237" t="n"/>
      <c r="J4480" s="204" t="n"/>
      <c r="K4480" s="244" t="n"/>
      <c r="L4480" s="318" t="n"/>
      <c r="M4480" s="244" t="n"/>
      <c r="N4480" s="244" t="n"/>
      <c r="O4480" s="244" t="n"/>
      <c r="P4480" s="244" t="n"/>
      <c r="Q4480" s="244" t="n"/>
      <c r="R4480" s="244" t="n"/>
      <c r="S4480" s="223" t="n"/>
      <c r="T4480" s="244" t="n"/>
      <c r="U4480" s="246" t="n"/>
      <c r="V4480" s="244" t="n"/>
      <c r="W4480" s="244" t="n"/>
      <c r="X4480" s="244" t="n"/>
      <c r="Y4480" s="246" t="n"/>
      <c r="Z4480" s="262" t="n"/>
      <c r="AA4480" s="241" t="n"/>
      <c r="AB4480" s="273" t="n"/>
      <c r="AC4480" s="228" t="n"/>
    </row>
    <row r="4481" ht="15" customHeight="1" s="283">
      <c r="A4481" s="109" t="n"/>
      <c r="B4481" s="222" t="n"/>
      <c r="C4481" s="244" t="n"/>
      <c r="D4481" s="244" t="n"/>
      <c r="E4481" s="244" t="n"/>
      <c r="F4481" s="244" t="n"/>
      <c r="G4481" s="244" t="n"/>
      <c r="H4481" s="244" t="n"/>
      <c r="I4481" s="237" t="n"/>
      <c r="J4481" s="204" t="n"/>
      <c r="K4481" s="244" t="n"/>
      <c r="L4481" s="244" t="n"/>
      <c r="M4481" s="275" t="n"/>
      <c r="N4481" s="244" t="n"/>
      <c r="O4481" s="244" t="n"/>
      <c r="P4481" s="244" t="n"/>
      <c r="Q4481" s="244" t="n"/>
      <c r="R4481" s="244" t="n"/>
      <c r="S4481" s="223" t="n"/>
      <c r="T4481" s="244" t="n"/>
      <c r="U4481" s="246" t="n"/>
      <c r="V4481" s="244" t="n"/>
      <c r="W4481" s="244" t="n"/>
      <c r="X4481" s="244" t="n"/>
      <c r="Y4481" s="246" t="n"/>
      <c r="Z4481" s="262" t="n"/>
      <c r="AA4481" s="241" t="n"/>
      <c r="AB4481" s="273" t="n"/>
      <c r="AC4481" s="228" t="n"/>
    </row>
    <row r="4482" ht="15" customHeight="1" s="283">
      <c r="A4482" s="109" t="n"/>
      <c r="B4482" s="222" t="n"/>
      <c r="C4482" s="244" t="n"/>
      <c r="D4482" s="244" t="n"/>
      <c r="E4482" s="244" t="n"/>
      <c r="F4482" s="244" t="n"/>
      <c r="G4482" s="244" t="n"/>
      <c r="H4482" s="244" t="n"/>
      <c r="I4482" s="237" t="n"/>
      <c r="J4482" s="204" t="n"/>
      <c r="K4482" s="244" t="n"/>
      <c r="L4482" s="318" t="n"/>
      <c r="M4482" s="244" t="n"/>
      <c r="N4482" s="244" t="n"/>
      <c r="O4482" s="244" t="n"/>
      <c r="P4482" s="244" t="n"/>
      <c r="Q4482" s="244" t="n"/>
      <c r="R4482" s="244" t="n"/>
      <c r="S4482" s="223" t="n"/>
      <c r="T4482" s="244" t="n"/>
      <c r="U4482" s="246" t="n"/>
      <c r="V4482" s="244" t="n"/>
      <c r="W4482" s="244" t="n"/>
      <c r="X4482" s="244" t="n"/>
      <c r="Y4482" s="246" t="n"/>
      <c r="Z4482" s="262" t="n"/>
      <c r="AA4482" s="241" t="n"/>
      <c r="AB4482" s="273" t="n"/>
      <c r="AC4482" s="228" t="n"/>
    </row>
    <row r="4483" ht="15" customHeight="1" s="283">
      <c r="A4483" s="109" t="n"/>
      <c r="B4483" s="222" t="n"/>
      <c r="C4483" s="244" t="n"/>
      <c r="D4483" s="244" t="n"/>
      <c r="E4483" s="244" t="n"/>
      <c r="F4483" s="244" t="n"/>
      <c r="G4483" s="244" t="n"/>
      <c r="H4483" s="244" t="n"/>
      <c r="I4483" s="237" t="n"/>
      <c r="J4483" s="204" t="n"/>
      <c r="K4483" s="244" t="n"/>
      <c r="L4483" s="318" t="n"/>
      <c r="M4483" s="244" t="n"/>
      <c r="N4483" s="244" t="n"/>
      <c r="O4483" s="244" t="n"/>
      <c r="P4483" s="244" t="n"/>
      <c r="Q4483" s="244" t="n"/>
      <c r="R4483" s="244" t="n"/>
      <c r="S4483" s="223" t="n"/>
      <c r="T4483" s="244" t="n"/>
      <c r="U4483" s="246" t="n"/>
      <c r="V4483" s="244" t="n"/>
      <c r="W4483" s="244" t="n"/>
      <c r="X4483" s="244" t="n"/>
      <c r="Y4483" s="246" t="n"/>
      <c r="Z4483" s="262" t="n"/>
      <c r="AA4483" s="241" t="n"/>
      <c r="AB4483" s="273" t="n"/>
      <c r="AC4483" s="228" t="n"/>
    </row>
    <row r="4484" ht="15" customHeight="1" s="283">
      <c r="A4484" s="109" t="n"/>
      <c r="B4484" s="222" t="n"/>
      <c r="C4484" s="244" t="n"/>
      <c r="D4484" s="244" t="n"/>
      <c r="E4484" s="244" t="n"/>
      <c r="F4484" s="244" t="n"/>
      <c r="G4484" s="244" t="n"/>
      <c r="H4484" s="244" t="n"/>
      <c r="I4484" s="237" t="n"/>
      <c r="J4484" s="204" t="n"/>
      <c r="K4484" s="244" t="n"/>
      <c r="L4484" s="318" t="n"/>
      <c r="M4484" s="244" t="n"/>
      <c r="N4484" s="244" t="n"/>
      <c r="O4484" s="244" t="n"/>
      <c r="P4484" s="244" t="n"/>
      <c r="Q4484" s="244" t="n"/>
      <c r="R4484" s="244" t="n"/>
      <c r="S4484" s="223" t="n"/>
      <c r="T4484" s="244" t="n"/>
      <c r="U4484" s="246" t="n"/>
      <c r="V4484" s="244" t="n"/>
      <c r="W4484" s="244" t="n"/>
      <c r="X4484" s="244" t="n"/>
      <c r="Y4484" s="246" t="n"/>
      <c r="Z4484" s="262" t="n"/>
      <c r="AA4484" s="241" t="n"/>
      <c r="AB4484" s="273" t="n"/>
      <c r="AC4484" s="228" t="n"/>
    </row>
  </sheetData>
  <autoFilter ref="A9:AB4484"/>
  <mergeCells count="319">
    <mergeCell ref="K4238:L4238"/>
    <mergeCell ref="K4343:L4343"/>
    <mergeCell ref="K4474:L4474"/>
    <mergeCell ref="K4330:L4330"/>
    <mergeCell ref="K4182:L4182"/>
    <mergeCell ref="K4449:L4449"/>
    <mergeCell ref="K4253:L4253"/>
    <mergeCell ref="K4307:L4307"/>
    <mergeCell ref="K4282:L4282"/>
    <mergeCell ref="K4371:L4371"/>
    <mergeCell ref="K4386:L4386"/>
    <mergeCell ref="K4373:L4373"/>
    <mergeCell ref="K4402:L4402"/>
    <mergeCell ref="K4251:L4251"/>
    <mergeCell ref="K4226:L4226"/>
    <mergeCell ref="K4397:L4397"/>
    <mergeCell ref="K4468:L4468"/>
    <mergeCell ref="K4462:L4462"/>
    <mergeCell ref="K4241:L4241"/>
    <mergeCell ref="K4339:L4339"/>
    <mergeCell ref="K4228:L4228"/>
    <mergeCell ref="K4277:L4277"/>
    <mergeCell ref="K4399:L4399"/>
    <mergeCell ref="K4326:L4326"/>
    <mergeCell ref="K4463:L4463"/>
    <mergeCell ref="K4257:L4257"/>
    <mergeCell ref="K4254:L4254"/>
    <mergeCell ref="K4281:L4281"/>
    <mergeCell ref="K4352:L4352"/>
    <mergeCell ref="K4175:L4175"/>
    <mergeCell ref="K4346:L4346"/>
    <mergeCell ref="K4246:L4246"/>
    <mergeCell ref="K4417:L4417"/>
    <mergeCell ref="K4183:L4183"/>
    <mergeCell ref="K4239:L4239"/>
    <mergeCell ref="K4354:L4354"/>
    <mergeCell ref="K4177:L4177"/>
    <mergeCell ref="K4310:L4310"/>
    <mergeCell ref="K4348:L4348"/>
    <mergeCell ref="K4410:L4410"/>
    <mergeCell ref="K4323:L4323"/>
    <mergeCell ref="K4176:L4176"/>
    <mergeCell ref="K4412:L4412"/>
    <mergeCell ref="K4178:L4178"/>
    <mergeCell ref="K4470:L4470"/>
    <mergeCell ref="K4301:L4301"/>
    <mergeCell ref="K4276:L4276"/>
    <mergeCell ref="K4328:L4328"/>
    <mergeCell ref="K4229:L4229"/>
    <mergeCell ref="K4278:L4278"/>
    <mergeCell ref="K4331:L4331"/>
    <mergeCell ref="K4465:L4465"/>
    <mergeCell ref="K4367:L4367"/>
    <mergeCell ref="K4244:L4244"/>
    <mergeCell ref="K4342:L4342"/>
    <mergeCell ref="K4196:L4196"/>
    <mergeCell ref="K4260:L4260"/>
    <mergeCell ref="K4247:L4247"/>
    <mergeCell ref="K4222:L4222"/>
    <mergeCell ref="K4418:L4418"/>
    <mergeCell ref="K4483:L4483"/>
    <mergeCell ref="K4197:L4197"/>
    <mergeCell ref="K4184:L4184"/>
    <mergeCell ref="K4360:L4360"/>
    <mergeCell ref="K4249:L4249"/>
    <mergeCell ref="K4420:L4420"/>
    <mergeCell ref="K4199:L4199"/>
    <mergeCell ref="K4186:L4186"/>
    <mergeCell ref="K4291:L4291"/>
    <mergeCell ref="K4357:L4357"/>
    <mergeCell ref="K4484:L4484"/>
    <mergeCell ref="K4478:L4478"/>
    <mergeCell ref="K4355:L4355"/>
    <mergeCell ref="K4415:L4415"/>
    <mergeCell ref="K4461:L4461"/>
    <mergeCell ref="K4181:L4181"/>
    <mergeCell ref="K4275:L4275"/>
    <mergeCell ref="I1:J1"/>
    <mergeCell ref="K4304:L4304"/>
    <mergeCell ref="K4431:L4431"/>
    <mergeCell ref="K4369:L4369"/>
    <mergeCell ref="K4406:L4406"/>
    <mergeCell ref="K4381:L4381"/>
    <mergeCell ref="K4344:L4344"/>
    <mergeCell ref="K4368:L4368"/>
    <mergeCell ref="K4433:L4433"/>
    <mergeCell ref="K4172:L4172"/>
    <mergeCell ref="K4408:L4408"/>
    <mergeCell ref="K4174:L4174"/>
    <mergeCell ref="K4345:L4345"/>
    <mergeCell ref="K4297:L4297"/>
    <mergeCell ref="K4263:L4263"/>
    <mergeCell ref="K4299:L4299"/>
    <mergeCell ref="K4200:L4200"/>
    <mergeCell ref="K4265:L4265"/>
    <mergeCell ref="K4236:L4236"/>
    <mergeCell ref="K4292:L4292"/>
    <mergeCell ref="K4436:L4436"/>
    <mergeCell ref="K4363:L4363"/>
    <mergeCell ref="K4202:L4202"/>
    <mergeCell ref="K4294:L4294"/>
    <mergeCell ref="C6:C7"/>
    <mergeCell ref="K4452:L4452"/>
    <mergeCell ref="K4439:L4439"/>
    <mergeCell ref="K4218:L4218"/>
    <mergeCell ref="K4389:L4389"/>
    <mergeCell ref="K4205:L4205"/>
    <mergeCell ref="K4320:L4320"/>
    <mergeCell ref="K4220:L4220"/>
    <mergeCell ref="K4391:L4391"/>
    <mergeCell ref="K4434:L4434"/>
    <mergeCell ref="K4213:L4213"/>
    <mergeCell ref="K4384:L4384"/>
    <mergeCell ref="K4376:L4376"/>
    <mergeCell ref="K4215:L4215"/>
    <mergeCell ref="K4300:L4300"/>
    <mergeCell ref="K4437:L4437"/>
    <mergeCell ref="K4364:L4364"/>
    <mergeCell ref="K4302:L4302"/>
    <mergeCell ref="K4203:L4203"/>
    <mergeCell ref="K4379:L4379"/>
    <mergeCell ref="K4366:L4366"/>
    <mergeCell ref="K4284:L4284"/>
    <mergeCell ref="K4455:L4455"/>
    <mergeCell ref="K4442:L4442"/>
    <mergeCell ref="K4221:L4221"/>
    <mergeCell ref="K4392:L4392"/>
    <mergeCell ref="K4457:L4457"/>
    <mergeCell ref="K4313:L4313"/>
    <mergeCell ref="K4444:L4444"/>
    <mergeCell ref="K4285:L4285"/>
    <mergeCell ref="K4456:L4456"/>
    <mergeCell ref="K4223:L4223"/>
    <mergeCell ref="K4394:L4394"/>
    <mergeCell ref="K4250:L4250"/>
    <mergeCell ref="K4377:L4377"/>
    <mergeCell ref="K4315:L4315"/>
    <mergeCell ref="K4314:L4314"/>
    <mergeCell ref="K4252:L4252"/>
    <mergeCell ref="K4168:L4168"/>
    <mergeCell ref="K4170:L4170"/>
    <mergeCell ref="K4341:L4341"/>
    <mergeCell ref="K4430:L4430"/>
    <mergeCell ref="K4234:L4234"/>
    <mergeCell ref="K4405:L4405"/>
    <mergeCell ref="K4209:L4209"/>
    <mergeCell ref="K4171:L4171"/>
    <mergeCell ref="K4469:L4469"/>
    <mergeCell ref="K4432:L4432"/>
    <mergeCell ref="K4407:L4407"/>
    <mergeCell ref="K4211:L4211"/>
    <mergeCell ref="K4382:L4382"/>
    <mergeCell ref="K4240:L4240"/>
    <mergeCell ref="K4334:L4334"/>
    <mergeCell ref="K4321:L4321"/>
    <mergeCell ref="K4398:L4398"/>
    <mergeCell ref="K4336:L4336"/>
    <mergeCell ref="K4458:L4458"/>
    <mergeCell ref="K4385:L4385"/>
    <mergeCell ref="K4189:L4189"/>
    <mergeCell ref="K4335:L4335"/>
    <mergeCell ref="K4224:L4224"/>
    <mergeCell ref="K4273:L4273"/>
    <mergeCell ref="K4329:L4329"/>
    <mergeCell ref="K4400:L4400"/>
    <mergeCell ref="K4316:L4316"/>
    <mergeCell ref="K4387:L4387"/>
    <mergeCell ref="K4266:L4266"/>
    <mergeCell ref="K4305:L4305"/>
    <mergeCell ref="K4476:L4476"/>
    <mergeCell ref="K4319:L4319"/>
    <mergeCell ref="K4242:L4242"/>
    <mergeCell ref="K4413:L4413"/>
    <mergeCell ref="K4179:L4179"/>
    <mergeCell ref="K4235:L4235"/>
    <mergeCell ref="K4173:L4173"/>
    <mergeCell ref="K4477:L4477"/>
    <mergeCell ref="K4471:L4471"/>
    <mergeCell ref="K4271:L4271"/>
    <mergeCell ref="K4390:L4390"/>
    <mergeCell ref="K4237:L4237"/>
    <mergeCell ref="K4286:L4286"/>
    <mergeCell ref="K4187:L4187"/>
    <mergeCell ref="K4454:L4454"/>
    <mergeCell ref="K4248:L4248"/>
    <mergeCell ref="K4268:L4268"/>
    <mergeCell ref="K4312:L4312"/>
    <mergeCell ref="K4337:L4337"/>
    <mergeCell ref="K4426:L4426"/>
    <mergeCell ref="K4274:L4274"/>
    <mergeCell ref="K4401:L4401"/>
    <mergeCell ref="K4192:L4192"/>
    <mergeCell ref="K4167:L4167"/>
    <mergeCell ref="K4338:L4338"/>
    <mergeCell ref="K4403:L4403"/>
    <mergeCell ref="K4169:L4169"/>
    <mergeCell ref="K4340:L4340"/>
    <mergeCell ref="K4467:L4467"/>
    <mergeCell ref="K4256:L4256"/>
    <mergeCell ref="K4194:L4194"/>
    <mergeCell ref="K4243:L4243"/>
    <mergeCell ref="K4479:L4479"/>
    <mergeCell ref="K4258:L4258"/>
    <mergeCell ref="K4185:L4185"/>
    <mergeCell ref="K4356:L4356"/>
    <mergeCell ref="K4416:L4416"/>
    <mergeCell ref="K4350:L4350"/>
    <mergeCell ref="K4421:L4421"/>
    <mergeCell ref="K4195:L4195"/>
    <mergeCell ref="K4287:L4287"/>
    <mergeCell ref="K4480:L4480"/>
    <mergeCell ref="K4414:L4414"/>
    <mergeCell ref="K4180:L4180"/>
    <mergeCell ref="K4351:L4351"/>
    <mergeCell ref="K4482:L4482"/>
    <mergeCell ref="F1:G1"/>
    <mergeCell ref="K4409:L4409"/>
    <mergeCell ref="K4427:L4427"/>
    <mergeCell ref="K4365:L4365"/>
    <mergeCell ref="K4473:L4473"/>
    <mergeCell ref="K4411:L4411"/>
    <mergeCell ref="K4267:L4267"/>
    <mergeCell ref="K4193:L4193"/>
    <mergeCell ref="K4429:L4429"/>
    <mergeCell ref="K4233:L4233"/>
    <mergeCell ref="K4208:L4208"/>
    <mergeCell ref="K4404:L4404"/>
    <mergeCell ref="K4475:L4475"/>
    <mergeCell ref="K4269:L4269"/>
    <mergeCell ref="K4262:L4262"/>
    <mergeCell ref="K4264:L4264"/>
    <mergeCell ref="K4293:L4293"/>
    <mergeCell ref="K4358:L4358"/>
    <mergeCell ref="K4259:L4259"/>
    <mergeCell ref="K4295:L4295"/>
    <mergeCell ref="K4422:L4422"/>
    <mergeCell ref="K4201:L4201"/>
    <mergeCell ref="K4288:L4288"/>
    <mergeCell ref="K4188:L4188"/>
    <mergeCell ref="K4359:L4359"/>
    <mergeCell ref="K4353:L4353"/>
    <mergeCell ref="K4424:L4424"/>
    <mergeCell ref="K4198:L4198"/>
    <mergeCell ref="K4290:L4290"/>
    <mergeCell ref="K4190:L4190"/>
    <mergeCell ref="K4361:L4361"/>
    <mergeCell ref="K4419:L4419"/>
    <mergeCell ref="K4448:L4448"/>
    <mergeCell ref="K4435:L4435"/>
    <mergeCell ref="K4214:L4214"/>
    <mergeCell ref="K4279:L4279"/>
    <mergeCell ref="K4450:L4450"/>
    <mergeCell ref="K4306:L4306"/>
    <mergeCell ref="K4216:L4216"/>
    <mergeCell ref="K4272:L4272"/>
    <mergeCell ref="K4308:L4308"/>
    <mergeCell ref="K4283:L4283"/>
    <mergeCell ref="K4445:L4445"/>
    <mergeCell ref="K4245:L4245"/>
    <mergeCell ref="K4372:L4372"/>
    <mergeCell ref="K4255:L4255"/>
    <mergeCell ref="K4347:L4347"/>
    <mergeCell ref="K4303:L4303"/>
    <mergeCell ref="K4349:L4349"/>
    <mergeCell ref="K4423:L4423"/>
    <mergeCell ref="K4438:L4438"/>
    <mergeCell ref="K4425:L4425"/>
    <mergeCell ref="K4204:L4204"/>
    <mergeCell ref="K4440:L4440"/>
    <mergeCell ref="K4191:L4191"/>
    <mergeCell ref="K4296:L4296"/>
    <mergeCell ref="K4206:L4206"/>
    <mergeCell ref="K4298:L4298"/>
    <mergeCell ref="K4362:L4362"/>
    <mergeCell ref="K4280:L4280"/>
    <mergeCell ref="K4451:L4451"/>
    <mergeCell ref="K4443:L4443"/>
    <mergeCell ref="K4217:L4217"/>
    <mergeCell ref="K4322:L4322"/>
    <mergeCell ref="K4393:L4393"/>
    <mergeCell ref="K4453:L4453"/>
    <mergeCell ref="K4309:L4309"/>
    <mergeCell ref="K4380:L4380"/>
    <mergeCell ref="K4374:L4374"/>
    <mergeCell ref="K4219:L4219"/>
    <mergeCell ref="K4324:L4324"/>
    <mergeCell ref="K4395:L4395"/>
    <mergeCell ref="K4311:L4311"/>
    <mergeCell ref="K4261:L4261"/>
    <mergeCell ref="K4388:L4388"/>
    <mergeCell ref="K4375:L4375"/>
    <mergeCell ref="K4327:L4327"/>
    <mergeCell ref="K4210:L4210"/>
    <mergeCell ref="K4464:L4464"/>
    <mergeCell ref="K4212:L4212"/>
    <mergeCell ref="K4230:L4230"/>
    <mergeCell ref="K4472:L4472"/>
    <mergeCell ref="K4466:L4466"/>
    <mergeCell ref="K4270:L4270"/>
    <mergeCell ref="K4441:L4441"/>
    <mergeCell ref="K4428:L4428"/>
    <mergeCell ref="K4232:L4232"/>
    <mergeCell ref="K4207:L4207"/>
    <mergeCell ref="K4370:L4370"/>
    <mergeCell ref="K4332:L4332"/>
    <mergeCell ref="K4459:L4459"/>
    <mergeCell ref="K4446:L4446"/>
    <mergeCell ref="K4325:L4325"/>
    <mergeCell ref="K4225:L4225"/>
    <mergeCell ref="K4396:L4396"/>
    <mergeCell ref="K4383:L4383"/>
    <mergeCell ref="K4317:L4317"/>
    <mergeCell ref="K4333:L4333"/>
    <mergeCell ref="K4289:L4289"/>
    <mergeCell ref="K4460:L4460"/>
    <mergeCell ref="K4227:L4227"/>
    <mergeCell ref="K4447:L4447"/>
    <mergeCell ref="K4318:L4318"/>
    <mergeCell ref="K4378:L4378"/>
  </mergeCells>
  <conditionalFormatting sqref="J2:J5 Z10:Z3247 AA10:AA4484 AB10:AB4166">
    <cfRule type="cellIs" priority="2" operator="greaterThan" dxfId="0">
      <formula>0</formula>
    </cfRule>
  </conditionalFormatting>
  <conditionalFormatting sqref="J2:J5">
    <cfRule type="cellIs" priority="1" operator="lessThan" dxfId="0">
      <formula>0</formula>
    </cfRule>
  </conditionalFormatting>
  <dataValidations count="1">
    <dataValidation sqref="C2" showDropDown="0" showInputMessage="0" showErrorMessage="1" allowBlank="1" type="list">
      <formula1>"-- Lihat --,Cahaya Harapan,G-Media Publisher,Lautan Pustaka,Lily Publisher,Nain Publisher,Nigtoon Cookery,Nyonyo Publisher,PBMR Andi,Penerbit Andi,Pustaka Referensi,Rainbow Publisher,Rapha Publishing,Rumah Baca,Sheila Publishing,siGma,YESCOM"</formula1>
    </dataValidation>
  </dataValidations>
  <hyperlinks>
    <hyperlink ref="C6" location="'Hasil Seleksi'!A1" display="Hasil Seleksi"/>
    <hyperlink xmlns:r="http://schemas.openxmlformats.org/officeDocument/2006/relationships" ref="E1655" r:id="rId1"/>
  </hyperlinks>
  <pageMargins left="0.7" right="0.7" top="0.75" bottom="0.75" header="0.3" footer="0.3"/>
  <drawing xmlns:r="http://schemas.openxmlformats.org/officeDocument/2006/relationships" r:id="rId2"/>
</worksheet>
</file>

<file path=xl/worksheets/sheet8.xml><?xml version="1.0" encoding="utf-8"?>
<worksheet xmlns="http://schemas.openxmlformats.org/spreadsheetml/2006/main">
  <sheetPr>
    <tabColor rgb="FF0000FF"/>
    <outlinePr summaryBelow="0" summaryRight="0"/>
    <pageSetUpPr/>
  </sheetPr>
  <dimension ref="A1:AC1247"/>
  <sheetViews>
    <sheetView workbookViewId="0">
      <pane xSplit="10" ySplit="9" topLeftCell="K10" activePane="bottomRight" state="frozen"/>
      <selection pane="topRight" activeCell="K1" sqref="K1"/>
      <selection pane="bottomLeft" activeCell="A10" sqref="A10"/>
      <selection pane="bottomRight" activeCell="C18" sqref="C18"/>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7.5703125" customWidth="1" style="283" min="29" max="29"/>
  </cols>
  <sheetData>
    <row r="1">
      <c r="A1" s="18" t="n"/>
      <c r="B1" s="115" t="inlineStr">
        <is>
          <t>Perusahaan</t>
        </is>
      </c>
      <c r="C1" s="162" t="inlineStr">
        <is>
          <t>PT Balai Pustaka</t>
        </is>
      </c>
      <c r="E1" s="1" t="n"/>
      <c r="F1" s="326" t="inlineStr">
        <is>
          <t>Ketersediaan Katalog</t>
        </is>
      </c>
      <c r="G1" s="318" t="n"/>
      <c r="H1" s="51" t="n"/>
      <c r="I1" s="327" t="inlineStr">
        <is>
          <t>Hasil Seleksi (Dipilih)</t>
        </is>
      </c>
      <c r="J1" s="318" t="n"/>
      <c r="K1" s="18" t="n"/>
      <c r="L1" s="18" t="n"/>
      <c r="M1" s="18" t="n"/>
      <c r="N1" s="18" t="n"/>
      <c r="O1" s="18" t="n"/>
      <c r="P1" s="173" t="n"/>
      <c r="Q1" s="173" t="n"/>
      <c r="R1" s="18" t="n"/>
      <c r="S1" s="18" t="n"/>
      <c r="T1" s="18" t="n"/>
      <c r="U1" s="173" t="n"/>
      <c r="V1" s="18" t="n"/>
      <c r="W1" s="18" t="n"/>
      <c r="X1" s="18" t="n"/>
      <c r="Y1" s="18" t="n"/>
      <c r="Z1" s="18" t="n"/>
      <c r="AA1" s="18" t="n"/>
      <c r="AB1" s="18" t="n"/>
      <c r="AC1" s="18" t="n"/>
    </row>
    <row r="2">
      <c r="A2" s="18" t="n"/>
      <c r="B2" s="115" t="inlineStr">
        <is>
          <t>Penerbit</t>
        </is>
      </c>
      <c r="C2" s="162" t="inlineStr">
        <is>
          <t>PT Balai Pustaka</t>
        </is>
      </c>
      <c r="E2" s="1" t="n"/>
      <c r="F2" s="168" t="inlineStr">
        <is>
          <t>Jumlah Judul</t>
        </is>
      </c>
      <c r="G2" s="213">
        <f>COUNTA(C10:C247)</f>
        <v/>
      </c>
      <c r="H2" s="51" t="n"/>
      <c r="I2" s="168" t="inlineStr">
        <is>
          <t>Total Judul</t>
        </is>
      </c>
      <c r="J2" s="169">
        <f>COUNTA(Z10:Z247)</f>
        <v/>
      </c>
      <c r="K2" s="18" t="n"/>
      <c r="L2" s="18" t="n"/>
      <c r="M2" s="18" t="n"/>
      <c r="N2" s="18" t="n"/>
      <c r="O2" s="18" t="n"/>
      <c r="P2" s="173" t="n"/>
      <c r="Q2" s="173" t="n"/>
      <c r="R2" s="18" t="n"/>
      <c r="S2" s="18" t="n"/>
      <c r="T2" s="18" t="n"/>
      <c r="U2" s="173" t="n"/>
      <c r="V2" s="18" t="n"/>
      <c r="W2" s="18" t="n"/>
      <c r="X2" s="18" t="n"/>
      <c r="Y2" s="18" t="n"/>
      <c r="Z2" s="18" t="n"/>
      <c r="AA2" s="18" t="n"/>
      <c r="AB2" s="18" t="n"/>
      <c r="AC2" s="18" t="n"/>
    </row>
    <row r="3">
      <c r="A3" s="18" t="n"/>
      <c r="B3" s="18" t="n"/>
      <c r="C3" s="18" t="n"/>
      <c r="D3" s="18" t="n"/>
      <c r="E3" s="18" t="n"/>
      <c r="F3" s="231" t="inlineStr">
        <is>
          <t>Total Harga</t>
        </is>
      </c>
      <c r="G3" s="170">
        <f>SUM(Y10:Y247)</f>
        <v/>
      </c>
      <c r="H3" s="51" t="n"/>
      <c r="I3" s="168" t="inlineStr">
        <is>
          <t>Total Copy</t>
        </is>
      </c>
      <c r="J3" s="169">
        <f>SUM(Z10:Z247)</f>
        <v/>
      </c>
      <c r="K3" s="18" t="n"/>
      <c r="L3" s="18" t="n"/>
      <c r="M3" s="18" t="n"/>
      <c r="N3" s="18" t="n"/>
      <c r="O3" s="18" t="n"/>
      <c r="P3" s="173" t="n"/>
      <c r="Q3" s="173" t="n"/>
      <c r="R3" s="18" t="n"/>
      <c r="S3" s="18" t="n"/>
      <c r="T3" s="18" t="n"/>
      <c r="U3" s="173" t="n"/>
      <c r="V3" s="18" t="n"/>
      <c r="W3" s="18" t="n"/>
      <c r="X3" s="18" t="n"/>
      <c r="Y3" s="18" t="n"/>
      <c r="Z3" s="18" t="n"/>
      <c r="AA3" s="18" t="n"/>
      <c r="AB3" s="18" t="n"/>
      <c r="AC3" s="18" t="n"/>
    </row>
    <row r="4">
      <c r="A4" s="18" t="n"/>
      <c r="B4" s="18" t="n"/>
      <c r="C4" s="18" t="n"/>
      <c r="D4" s="18" t="n"/>
      <c r="E4" s="18" t="n"/>
      <c r="F4" s="231" t="inlineStr">
        <is>
          <t>Rata-Rata Harga</t>
        </is>
      </c>
      <c r="G4" s="170">
        <f>AVERAGE(Y10:Y247)</f>
        <v/>
      </c>
      <c r="H4" s="51" t="n"/>
      <c r="I4" s="168" t="inlineStr">
        <is>
          <t>Jumlah Harga</t>
        </is>
      </c>
      <c r="J4" s="170">
        <f>SUM(AA10:AA247)</f>
        <v/>
      </c>
      <c r="K4" s="18" t="n"/>
      <c r="L4" s="18" t="n"/>
      <c r="M4" s="18" t="n"/>
      <c r="N4" s="18" t="n"/>
      <c r="O4" s="18" t="n"/>
      <c r="P4" s="173" t="n"/>
      <c r="Q4" s="173" t="n"/>
      <c r="R4" s="18" t="n"/>
      <c r="S4" s="18" t="n"/>
      <c r="T4" s="18" t="n"/>
      <c r="U4" s="173" t="n"/>
      <c r="V4" s="18" t="n"/>
      <c r="W4" s="18" t="n"/>
      <c r="X4" s="18" t="n"/>
      <c r="Y4" s="18" t="n"/>
      <c r="Z4" s="18" t="n"/>
      <c r="AA4" s="18" t="n"/>
      <c r="AB4" s="18" t="n"/>
      <c r="AC4" s="18" t="n"/>
    </row>
    <row r="5">
      <c r="A5" s="18" t="n"/>
      <c r="B5" s="18" t="n"/>
      <c r="C5" s="1" t="n"/>
      <c r="D5" s="1" t="n"/>
      <c r="E5" s="276" t="n"/>
      <c r="F5" s="51" t="n"/>
      <c r="G5" s="51" t="n"/>
      <c r="H5" s="51" t="n"/>
      <c r="I5" s="171" t="inlineStr">
        <is>
          <t>Rata-rata Harga</t>
        </is>
      </c>
      <c r="J5" s="172">
        <f>AVERAGEIF(Z10:Z247, "&gt;0", AA10:AA247)</f>
        <v/>
      </c>
      <c r="K5" s="18" t="n"/>
      <c r="L5" s="18" t="n"/>
      <c r="M5" s="18" t="n"/>
      <c r="N5" s="18" t="n"/>
      <c r="O5" s="18" t="n"/>
      <c r="P5" s="173" t="n"/>
      <c r="Q5" s="173" t="n"/>
      <c r="R5" s="18" t="n"/>
      <c r="S5" s="18" t="n"/>
      <c r="T5" s="18" t="n"/>
      <c r="U5" s="173" t="n"/>
      <c r="V5" s="18" t="n"/>
      <c r="W5" s="18" t="n"/>
      <c r="X5" s="18" t="n"/>
      <c r="Y5" s="18" t="n"/>
      <c r="Z5" s="18" t="n"/>
      <c r="AA5" s="18" t="n"/>
      <c r="AB5" s="18" t="n"/>
      <c r="AC5" s="18" t="n"/>
    </row>
    <row r="6">
      <c r="A6" s="18" t="n"/>
      <c r="B6" s="18" t="n"/>
      <c r="C6" s="309" t="inlineStr">
        <is>
          <t>Hasil Seleksi</t>
        </is>
      </c>
      <c r="D6" s="1" t="n"/>
      <c r="E6" s="277" t="n"/>
      <c r="F6" s="18" t="n"/>
      <c r="G6" s="18" t="n"/>
      <c r="H6" s="18" t="n"/>
      <c r="I6" s="18" t="n"/>
      <c r="J6" s="18" t="n"/>
      <c r="K6" s="18" t="n"/>
      <c r="L6" s="18" t="n"/>
      <c r="M6" s="18" t="n"/>
      <c r="N6" s="18" t="n"/>
      <c r="O6" s="18" t="n"/>
      <c r="P6" s="18" t="n"/>
      <c r="Q6" s="173" t="n"/>
      <c r="R6" s="173" t="n"/>
      <c r="S6" s="18" t="n"/>
      <c r="T6" s="18" t="n"/>
      <c r="U6" s="18" t="n"/>
      <c r="V6" s="173" t="n"/>
      <c r="W6" s="18" t="n"/>
      <c r="X6" s="18" t="n"/>
      <c r="Y6" s="18" t="n"/>
      <c r="Z6" s="173" t="n"/>
      <c r="AA6" s="278" t="n"/>
      <c r="AB6" s="18" t="n"/>
      <c r="AC6" s="18" t="n"/>
    </row>
    <row r="7">
      <c r="A7" s="18" t="n"/>
      <c r="B7" s="18" t="n"/>
      <c r="D7" s="216" t="inlineStr">
        <is>
          <t>NOTE</t>
        </is>
      </c>
      <c r="E7" s="1" t="inlineStr">
        <is>
          <t>Penerbit ini HANYA BISA diikutkan jika pengadaan dengan MITRA atau LELANG dikarenakan berkas belum lengkap</t>
        </is>
      </c>
      <c r="F7" s="1" t="n"/>
      <c r="G7" s="1" t="n"/>
      <c r="H7" s="1" t="n"/>
      <c r="I7" s="1" t="n"/>
      <c r="J7" s="1" t="n"/>
      <c r="K7" s="18" t="n"/>
      <c r="L7" s="18" t="n"/>
      <c r="M7" s="18" t="n"/>
      <c r="N7" s="18" t="n"/>
      <c r="O7" s="18" t="n"/>
      <c r="P7" s="18" t="n"/>
      <c r="Q7" s="173" t="n"/>
      <c r="R7" s="173" t="n"/>
      <c r="S7" s="18" t="n"/>
      <c r="T7" s="18" t="n"/>
      <c r="U7" s="18" t="n"/>
      <c r="V7" s="173" t="n"/>
      <c r="W7" s="18" t="n"/>
      <c r="X7" s="18" t="n"/>
      <c r="Y7" s="18" t="n"/>
      <c r="Z7" s="173" t="n"/>
      <c r="AA7" s="278" t="n"/>
      <c r="AB7" s="18" t="n"/>
      <c r="AC7" s="18" t="n"/>
    </row>
    <row r="8">
      <c r="A8" s="18" t="n"/>
      <c r="B8" s="18" t="n"/>
      <c r="C8" s="18" t="n"/>
      <c r="D8" s="18" t="n"/>
      <c r="E8" s="18" t="n"/>
      <c r="F8" s="18" t="n"/>
      <c r="G8" s="18" t="n"/>
      <c r="H8" s="18" t="n"/>
      <c r="I8" s="18" t="n"/>
      <c r="J8" s="18" t="n"/>
      <c r="K8" s="18" t="n"/>
      <c r="L8" s="18" t="n"/>
      <c r="M8" s="18" t="n"/>
      <c r="N8" s="18" t="n"/>
      <c r="O8" s="18" t="n"/>
      <c r="P8" s="18" t="n"/>
      <c r="Q8" s="173" t="n"/>
      <c r="R8" s="173" t="n"/>
      <c r="S8" s="18" t="n"/>
      <c r="T8" s="18" t="n"/>
      <c r="U8" s="18" t="n"/>
      <c r="V8" s="173" t="n"/>
      <c r="W8" s="18" t="n"/>
      <c r="X8" s="18" t="n"/>
      <c r="Y8" s="18" t="n"/>
      <c r="Z8" s="173" t="n"/>
      <c r="AA8" s="278" t="n"/>
      <c r="AB8" s="18" t="n"/>
      <c r="AC8" s="18"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79" t="n">
        <v>1</v>
      </c>
      <c r="B10" s="222">
        <f>HYPERLINK("https://mocostore.moco.co.id/catalog/"&amp;AB10,"Klik Disini")</f>
        <v/>
      </c>
      <c r="C10" s="223" t="inlineStr">
        <is>
          <t>Abunawas</t>
        </is>
      </c>
      <c r="D10" s="223" t="n"/>
      <c r="E10" s="223" t="inlineStr">
        <is>
          <t>Nur St. Iskandar</t>
        </is>
      </c>
      <c r="F10" s="223" t="inlineStr">
        <is>
          <t>978-602-260-129-6</t>
        </is>
      </c>
      <c r="G10" s="223" t="inlineStr">
        <is>
          <t>978-602-260-575-1</t>
        </is>
      </c>
      <c r="H10" s="223" t="inlineStr">
        <is>
          <t>Fiksi</t>
        </is>
      </c>
      <c r="I10" s="223" t="inlineStr">
        <is>
          <t>Fiksi</t>
        </is>
      </c>
      <c r="J10" s="86" t="inlineStr">
        <is>
          <t>001.02</t>
        </is>
      </c>
      <c r="K10" s="223" t="inlineStr">
        <is>
          <t>Tidak Tersedia</t>
        </is>
      </c>
      <c r="L10" s="223" t="n"/>
      <c r="M10" s="223" t="inlineStr">
        <is>
          <t>Tidak Tersedia</t>
        </is>
      </c>
      <c r="N10" s="223" t="inlineStr">
        <is>
          <t>Indonesia</t>
        </is>
      </c>
      <c r="O10" s="223" t="inlineStr">
        <is>
          <t>Fiksi</t>
        </is>
      </c>
      <c r="P10" s="223" t="n">
        <v>1929</v>
      </c>
      <c r="Q10" s="223" t="n">
        <v>2022</v>
      </c>
      <c r="R10" s="223" t="inlineStr">
        <is>
          <t>PT Balai Pustaka</t>
        </is>
      </c>
      <c r="S10" s="223" t="inlineStr">
        <is>
          <t>Balai Pustaka PT</t>
        </is>
      </c>
      <c r="T10" s="223" t="inlineStr">
        <is>
          <t>Lokal</t>
        </is>
      </c>
      <c r="U10" s="86" t="n">
        <v>131</v>
      </c>
      <c r="V10" s="86" t="inlineStr">
        <is>
          <t>pdf</t>
        </is>
      </c>
      <c r="W10" s="223" t="inlineStr">
        <is>
          <t>12.2 MB</t>
        </is>
      </c>
      <c r="X10" s="223" t="inlineStr">
        <is>
          <t>&lt;p&gt;Kisah tentang Abu Nawas tentu sudah tidak asing bagi kita. Segala cerita tentang tingkah lakunya yang jenaka serta kecerdikannya selalu menarik untuk dibaca. Abu Nawas adalah seorang Parsi, putra seorang penghulu bernama Maulana yang mengabdikan diri kepada Raja Bagdad yang adil dan bijaksana, Bernama Raja Harunurrasyid.&lt;br /&gt;
 &amp;nbsp;&lt;/p&gt;</t>
        </is>
      </c>
      <c r="Y10" s="223" t="n">
        <v>55000</v>
      </c>
      <c r="Z10" s="90" t="n"/>
      <c r="AA10" s="241">
        <f>Y10*Z10</f>
        <v/>
      </c>
      <c r="AB10" s="280" t="inlineStr">
        <is>
          <t>1ee9b54a-a88b-4489-97df-97f22952baf4</t>
        </is>
      </c>
    </row>
    <row r="11" ht="15" customHeight="1" s="283">
      <c r="A11" s="279" t="n">
        <v>2</v>
      </c>
      <c r="B11" s="222">
        <f>HYPERLINK("https://mocostore.moco.co.id/catalog/"&amp;AB11,"Klik Disini")</f>
        <v/>
      </c>
      <c r="C11" s="223" t="inlineStr">
        <is>
          <t>Babu Kajajaden</t>
        </is>
      </c>
      <c r="D11" s="223" t="n"/>
      <c r="E11" s="223" t="inlineStr">
        <is>
          <t>Syarif Amin</t>
        </is>
      </c>
      <c r="F11" s="223" t="inlineStr">
        <is>
          <t>979-690-843-3</t>
        </is>
      </c>
      <c r="G11" s="223" t="inlineStr">
        <is>
          <t>978-602-260-585-0</t>
        </is>
      </c>
      <c r="H11" s="223" t="inlineStr">
        <is>
          <t>Fiksi</t>
        </is>
      </c>
      <c r="I11" s="223" t="inlineStr">
        <is>
          <t>Fiksi</t>
        </is>
      </c>
      <c r="J11" s="86" t="inlineStr">
        <is>
          <t>001.02</t>
        </is>
      </c>
      <c r="K11" s="223" t="inlineStr">
        <is>
          <t>Tidak Tersedia</t>
        </is>
      </c>
      <c r="L11" s="223" t="n"/>
      <c r="M11" s="223" t="inlineStr">
        <is>
          <t>Tidak Tersedia</t>
        </is>
      </c>
      <c r="N11" s="223" t="inlineStr">
        <is>
          <t>Indonesia</t>
        </is>
      </c>
      <c r="O11" s="223" t="inlineStr">
        <is>
          <t>Fiksi</t>
        </is>
      </c>
      <c r="P11" s="223" t="n">
        <v>2022</v>
      </c>
      <c r="Q11" s="223" t="n">
        <v>2022</v>
      </c>
      <c r="R11" s="223" t="inlineStr">
        <is>
          <t>PT Balai Pustaka</t>
        </is>
      </c>
      <c r="S11" s="223" t="inlineStr">
        <is>
          <t>Balai Pustaka PT</t>
        </is>
      </c>
      <c r="T11" s="223" t="inlineStr">
        <is>
          <t>Lokal</t>
        </is>
      </c>
      <c r="U11" s="86" t="n">
        <v>96</v>
      </c>
      <c r="V11" s="86" t="inlineStr">
        <is>
          <t>pdf</t>
        </is>
      </c>
      <c r="W11" s="223" t="inlineStr">
        <is>
          <t>7.4 MB</t>
        </is>
      </c>
      <c r="X11" s="223" t="inlineStr">
        <is>
          <t>&lt;p&gt;Bercerita tentang si Aku dan si Dia. Si Dia&amp;nbsp; sudah dipaksa untuk menikah sejak dia di HIS. Untuk menghindari pernikahan itu, ia mencari alasan ingin meneruskan sekolah. Ia lalu menjadi seorang &amp;quot;kinderjuffrouw&amp;quot;, yaitu seorang pengasuh anak. Namun pada akhirnya dia menuruti keinginan orang tuanya untuk menikah dengan pria yang tidak dicintainya. Di akhir cerita si Dia meninggal dunia karena sakit.&lt;/p&gt;</t>
        </is>
      </c>
      <c r="Y11" s="223" t="n">
        <v>82000</v>
      </c>
      <c r="Z11" s="109" t="n"/>
      <c r="AA11" s="241">
        <f>Y11*Z11</f>
        <v/>
      </c>
      <c r="AB11" s="280" t="inlineStr">
        <is>
          <t>430c6af0-f92a-477e-801b-2a9dd6cee5c2</t>
        </is>
      </c>
    </row>
    <row r="12" ht="15" customHeight="1" s="283">
      <c r="A12" s="279" t="n">
        <v>3</v>
      </c>
      <c r="B12" s="222">
        <f>HYPERLINK("https://mocostore.moco.co.id/catalog/"&amp;AB12,"Klik Disini")</f>
        <v/>
      </c>
      <c r="C12" s="223" t="inlineStr">
        <is>
          <t>Bisma Dewabrata</t>
        </is>
      </c>
      <c r="D12" s="223" t="n"/>
      <c r="E12" s="223" t="inlineStr">
        <is>
          <t>Satyagraha Hoerip</t>
        </is>
      </c>
      <c r="F12" s="223" t="inlineStr">
        <is>
          <t>978-979-407-787-0</t>
        </is>
      </c>
      <c r="G12" s="223" t="inlineStr">
        <is>
          <t>978-602-260-824-0</t>
        </is>
      </c>
      <c r="H12" s="223" t="inlineStr">
        <is>
          <t>Fiksi</t>
        </is>
      </c>
      <c r="I12" s="223" t="inlineStr">
        <is>
          <t>Fiksi</t>
        </is>
      </c>
      <c r="J12" s="86" t="inlineStr">
        <is>
          <t>001.02</t>
        </is>
      </c>
      <c r="K12" s="223" t="inlineStr">
        <is>
          <t>Tidak Tersedia</t>
        </is>
      </c>
      <c r="L12" s="223" t="n"/>
      <c r="M12" s="223" t="inlineStr">
        <is>
          <t>Tidak Tersedia</t>
        </is>
      </c>
      <c r="N12" s="223" t="inlineStr">
        <is>
          <t>Indonesia</t>
        </is>
      </c>
      <c r="O12" s="223" t="inlineStr">
        <is>
          <t>Fiksi</t>
        </is>
      </c>
      <c r="P12" s="223" t="n">
        <v>1999</v>
      </c>
      <c r="Q12" s="223" t="n">
        <v>2022</v>
      </c>
      <c r="R12" s="223" t="inlineStr">
        <is>
          <t>PT Balai Pustaka</t>
        </is>
      </c>
      <c r="S12" s="223" t="inlineStr">
        <is>
          <t>Balai Pustaka PT</t>
        </is>
      </c>
      <c r="T12" s="223" t="inlineStr">
        <is>
          <t>Lokal</t>
        </is>
      </c>
      <c r="U12" s="86" t="n">
        <v>112</v>
      </c>
      <c r="V12" s="86" t="inlineStr">
        <is>
          <t>pdf</t>
        </is>
      </c>
      <c r="W12" s="223" t="inlineStr">
        <is>
          <t>2.7 MB</t>
        </is>
      </c>
      <c r="X12" s="223" t="inlineStr">
        <is>
          <t>&lt;p&gt;Sifat ksatria Bisma Dewabrata, amat berkesan baginya, yaitu membuktikan selama hidupnya Satunya kata dengan perbuatan. Jadi, bukan hari ini bilang &amp;quot;A&amp;quot; tetapi lusa sudah berbuat lain. (Balai ustaka)&lt;/p&gt;</t>
        </is>
      </c>
      <c r="Y12" s="223" t="n">
        <v>25000</v>
      </c>
      <c r="Z12" s="109" t="n"/>
      <c r="AA12" s="241">
        <f>Y12*Z12</f>
        <v/>
      </c>
      <c r="AB12" s="280" t="inlineStr">
        <is>
          <t>3fc3d440-313d-4105-b237-b403d563cf9d</t>
        </is>
      </c>
    </row>
    <row r="13" ht="15" customHeight="1" s="283">
      <c r="A13" s="279" t="n">
        <v>4</v>
      </c>
      <c r="B13" s="222">
        <f>HYPERLINK("https://mocostore.moco.co.id/catalog/"&amp;AB13,"Klik Disini")</f>
        <v/>
      </c>
      <c r="C13" s="223" t="inlineStr">
        <is>
          <t>Cinta Tanah Air</t>
        </is>
      </c>
      <c r="D13" s="223" t="n"/>
      <c r="E13" s="223" t="inlineStr">
        <is>
          <t>Nur St. Iskandar</t>
        </is>
      </c>
      <c r="F13" s="223" t="inlineStr">
        <is>
          <t>978-979-666-209-8</t>
        </is>
      </c>
      <c r="G13" s="223" t="inlineStr">
        <is>
          <t>978-602-260-495-2</t>
        </is>
      </c>
      <c r="H13" s="223" t="inlineStr">
        <is>
          <t>Novel</t>
        </is>
      </c>
      <c r="I13" s="223" t="inlineStr">
        <is>
          <t>Fiksi</t>
        </is>
      </c>
      <c r="J13" s="86" t="inlineStr">
        <is>
          <t>001.02</t>
        </is>
      </c>
      <c r="K13" s="223" t="inlineStr">
        <is>
          <t>Tidak Tersedia</t>
        </is>
      </c>
      <c r="L13" s="223" t="n"/>
      <c r="M13" s="223" t="inlineStr">
        <is>
          <t>Tidak Tersedia</t>
        </is>
      </c>
      <c r="N13" s="223" t="inlineStr">
        <is>
          <t>Indonesia</t>
        </is>
      </c>
      <c r="O13" s="223" t="inlineStr">
        <is>
          <t>Novel</t>
        </is>
      </c>
      <c r="P13" s="223" t="n">
        <v>1945</v>
      </c>
      <c r="Q13" s="223" t="n">
        <v>2021</v>
      </c>
      <c r="R13" s="223" t="inlineStr">
        <is>
          <t>PT Balai Pustaka</t>
        </is>
      </c>
      <c r="S13" s="223" t="inlineStr">
        <is>
          <t>Balai Pustaka PT</t>
        </is>
      </c>
      <c r="T13" s="223" t="inlineStr">
        <is>
          <t>Lokal</t>
        </is>
      </c>
      <c r="U13" s="86" t="n">
        <v>186</v>
      </c>
      <c r="V13" s="86" t="inlineStr">
        <is>
          <t>pdf</t>
        </is>
      </c>
      <c r="W13" s="223" t="inlineStr">
        <is>
          <t>14.4 MB</t>
        </is>
      </c>
      <c r="X13" s="223" t="inlineStr">
        <is>
          <t>&lt;p&gt;Amiruddin dan Astiah bertemu di atas trem. Pertemuan pertama dan diikuti pertemuan selanjutnya, sengaja atau tidak, telah menggetarkan hati Amiruddin. Setelah saling mengenal antar-keluarga, ternyata orang tua mereka bersahabat lama. Keinginan mereka sampai di jenjang pernikahan harus ditunda dulu.&amp;nbsp; Suasana perang membuat mereka harus mengedapankan cinta tanah air dan nasionalisme. Amiruddin masuk pasukan&amp;nbsp; Peta dan Astiah ikut di garda belakang menjadi perawat. Mereka bersama teman-temannya bahu-membahu menghadapi berbagai rintangan dan cobaan untuk kepentingan negara dan bangsa dan pada akhirnya mereka mendapatkan&amp;nbsp; kebahagiaan mereka sendiri.&amp;nbsp; Cinta tanah air di atas segalanya.&lt;/p&gt;</t>
        </is>
      </c>
      <c r="Y13" s="223" t="n">
        <v>51000</v>
      </c>
      <c r="Z13" s="109" t="n"/>
      <c r="AA13" s="241">
        <f>Y13*Z13</f>
        <v/>
      </c>
      <c r="AB13" s="280" t="inlineStr">
        <is>
          <t>03955efe-b2e4-402b-8877-06e4215f375a</t>
        </is>
      </c>
    </row>
    <row r="14" ht="15" customHeight="1" s="283">
      <c r="A14" s="279" t="n">
        <v>9</v>
      </c>
      <c r="B14" s="222">
        <f>HYPERLINK("https://mocostore.moco.co.id/catalog/"&amp;AB18,"Klik Disini")</f>
        <v/>
      </c>
      <c r="C14" s="223" t="inlineStr">
        <is>
          <t>Aki</t>
        </is>
      </c>
      <c r="D14" s="223" t="n"/>
      <c r="E14" s="223" t="inlineStr">
        <is>
          <t>Idrus</t>
        </is>
      </c>
      <c r="F14" s="223" t="inlineStr">
        <is>
          <t>978-979-666-183-1</t>
        </is>
      </c>
      <c r="G14" s="223" t="inlineStr">
        <is>
          <t>978-602-260-484-6</t>
        </is>
      </c>
      <c r="H14" s="223" t="inlineStr">
        <is>
          <t>Novel Dewasa</t>
        </is>
      </c>
      <c r="I14" s="223" t="inlineStr">
        <is>
          <t>Fiksi</t>
        </is>
      </c>
      <c r="J14" s="86" t="inlineStr">
        <is>
          <t>001.03</t>
        </is>
      </c>
      <c r="K14" s="223" t="inlineStr">
        <is>
          <t>Tidak Tersedia</t>
        </is>
      </c>
      <c r="L14" s="223" t="n"/>
      <c r="M14" s="223" t="inlineStr">
        <is>
          <t>Tidak Tersedia</t>
        </is>
      </c>
      <c r="N14" s="223" t="inlineStr">
        <is>
          <t>Indonesia</t>
        </is>
      </c>
      <c r="O14" s="223" t="inlineStr">
        <is>
          <t>Novel</t>
        </is>
      </c>
      <c r="P14" s="223" t="n">
        <v>1944</v>
      </c>
      <c r="Q14" s="223" t="n">
        <v>2021</v>
      </c>
      <c r="R14" s="223" t="inlineStr">
        <is>
          <t>PT Balai Pustaka</t>
        </is>
      </c>
      <c r="S14" s="223" t="inlineStr">
        <is>
          <t>Balai Pustaka PT</t>
        </is>
      </c>
      <c r="T14" s="223" t="inlineStr">
        <is>
          <t>Lokal</t>
        </is>
      </c>
      <c r="U14" s="86" t="n">
        <v>84</v>
      </c>
      <c r="V14" s="86" t="inlineStr">
        <is>
          <t>pdf</t>
        </is>
      </c>
      <c r="W14" s="223" t="inlineStr">
        <is>
          <t>8.7 MB</t>
        </is>
      </c>
      <c r="X14" s="223" t="inlineStr">
        <is>
          <t>&lt;p&gt;Saat tanggal kematian yang diramalkannya tiba, Aki tertidur pulas dan istrinya, Sulasmi, menyangka bahwa Aki sudah meninggal. Namun, saat semua orang masuk ke kamarnya ternyata Aki sedang duduk sambil merokok, mereka berlarian ke luar rumah ketakutan karena beranggapan bahwa yang mati hidup kembali.&lt;/p&gt;</t>
        </is>
      </c>
      <c r="Y14" s="223" t="n">
        <v>50000</v>
      </c>
      <c r="Z14" s="109" t="n"/>
      <c r="AA14" s="241">
        <f>Y18*Z18</f>
        <v/>
      </c>
      <c r="AB14" s="280" t="inlineStr">
        <is>
          <t>b1c5f0fe-6e86-47cb-a214-08b6a7afed16</t>
        </is>
      </c>
    </row>
    <row r="15" ht="15" customHeight="1" s="283">
      <c r="A15" s="279" t="n">
        <v>10</v>
      </c>
      <c r="B15" s="222">
        <f>HYPERLINK("https://mocostore.moco.co.id/catalog/"&amp;AB19,"Klik Disini")</f>
        <v/>
      </c>
      <c r="C15" s="223" t="inlineStr">
        <is>
          <t>Katak Hendak Jadi Lembu</t>
        </is>
      </c>
      <c r="D15" s="223" t="n"/>
      <c r="E15" s="223" t="inlineStr">
        <is>
          <t>Nur St. Iskandar</t>
        </is>
      </c>
      <c r="F15" s="223" t="inlineStr">
        <is>
          <t>978-979-407-158-8</t>
        </is>
      </c>
      <c r="G15" s="223" t="inlineStr">
        <is>
          <t>978-602-260-289-7</t>
        </is>
      </c>
      <c r="H15" s="223" t="inlineStr">
        <is>
          <t>Novel Dewasa</t>
        </is>
      </c>
      <c r="I15" s="223" t="inlineStr">
        <is>
          <t>Fiksi</t>
        </is>
      </c>
      <c r="J15" s="86" t="inlineStr">
        <is>
          <t>001.03</t>
        </is>
      </c>
      <c r="K15" s="223" t="inlineStr">
        <is>
          <t>Tidak Tersedia</t>
        </is>
      </c>
      <c r="L15" s="223" t="n"/>
      <c r="M15" s="223" t="inlineStr">
        <is>
          <t>Tidak Tersedia</t>
        </is>
      </c>
      <c r="N15" s="223" t="inlineStr">
        <is>
          <t>Indonesia</t>
        </is>
      </c>
      <c r="O15" s="223" t="inlineStr">
        <is>
          <t>Fiksi</t>
        </is>
      </c>
      <c r="P15" s="223" t="n">
        <v>1935</v>
      </c>
      <c r="Q15" s="223" t="n">
        <v>2021</v>
      </c>
      <c r="R15" s="223" t="inlineStr">
        <is>
          <t>PT Balai Pustaka</t>
        </is>
      </c>
      <c r="S15" s="223" t="inlineStr">
        <is>
          <t>Balai Pustaka PT</t>
        </is>
      </c>
      <c r="T15" s="223" t="inlineStr">
        <is>
          <t>Lokal</t>
        </is>
      </c>
      <c r="U15" s="86" t="n">
        <v>176</v>
      </c>
      <c r="V15" s="86" t="inlineStr">
        <is>
          <t>pdf</t>
        </is>
      </c>
      <c r="W15" s="223" t="inlineStr">
        <is>
          <t>3.4 MB</t>
        </is>
      </c>
      <c r="X15" s="223" t="inlineStr">
        <is>
          <t>&lt;p&gt;Roman klasik ini berpokok pada masalah nafsu dan keinginan manusia yang acap kali kelewat takar dan sulit untuk dicapai karena kurang sadar diri.&lt;/p&gt;</t>
        </is>
      </c>
      <c r="Y15" s="223" t="n">
        <v>69000</v>
      </c>
      <c r="Z15" s="109" t="n"/>
      <c r="AA15" s="241">
        <f>Y19*Z19</f>
        <v/>
      </c>
      <c r="AB15" s="280" t="inlineStr">
        <is>
          <t>4e71fbfb-32b3-49ca-8f0b-617132c0ff48</t>
        </is>
      </c>
    </row>
    <row r="16" ht="15" customHeight="1" s="283">
      <c r="A16" s="279" t="n">
        <v>14</v>
      </c>
      <c r="B16" s="222">
        <f>HYPERLINK("https://mocostore.moco.co.id/catalog/"&amp;AB23,"Klik Disini")</f>
        <v/>
      </c>
      <c r="C16" s="223" t="inlineStr">
        <is>
          <t>Cempaka Biru</t>
        </is>
      </c>
      <c r="D16" s="223" t="n"/>
      <c r="E16" s="223" t="inlineStr">
        <is>
          <t>Aman Datuk Madjoindo</t>
        </is>
      </c>
      <c r="F16" s="223" t="inlineStr">
        <is>
          <t>978-979-666-257-9</t>
        </is>
      </c>
      <c r="G16" s="223" t="inlineStr">
        <is>
          <t>978-602-260-492-1</t>
        </is>
      </c>
      <c r="H16" s="223" t="inlineStr">
        <is>
          <t>Fiksi</t>
        </is>
      </c>
      <c r="I16" s="223" t="inlineStr">
        <is>
          <t>Fiksi</t>
        </is>
      </c>
      <c r="J16" s="86" t="inlineStr">
        <is>
          <t>001.01</t>
        </is>
      </c>
      <c r="K16" s="223" t="inlineStr">
        <is>
          <t>Tidak Tersedia</t>
        </is>
      </c>
      <c r="L16" s="223" t="n"/>
      <c r="M16" s="223" t="inlineStr">
        <is>
          <t>Tidak Tersedia</t>
        </is>
      </c>
      <c r="N16" s="223" t="inlineStr">
        <is>
          <t>Indonesia</t>
        </is>
      </c>
      <c r="O16" s="223" t="inlineStr">
        <is>
          <t>Fiksi</t>
        </is>
      </c>
      <c r="P16" s="223" t="n">
        <v>1940</v>
      </c>
      <c r="Q16" s="223" t="n">
        <v>2021</v>
      </c>
      <c r="R16" s="223" t="inlineStr">
        <is>
          <t>PT Balai Pustaka</t>
        </is>
      </c>
      <c r="S16" s="223" t="inlineStr">
        <is>
          <t>Balai Pustaka PT</t>
        </is>
      </c>
      <c r="T16" s="223" t="inlineStr">
        <is>
          <t>Lokal</t>
        </is>
      </c>
      <c r="U16" s="86" t="n">
        <v>130</v>
      </c>
      <c r="V16" s="86" t="inlineStr">
        <is>
          <t>pdf</t>
        </is>
      </c>
      <c r="W16" s="223" t="inlineStr">
        <is>
          <t>3.5 MB</t>
        </is>
      </c>
      <c r="X16" s="223" t="inlineStr">
        <is>
          <t>&lt;p&gt;Buku ini merupakan bunga rampai 18 &amp;ldquo;cerita pendek&amp;rdquo; yang dikumpulkan oleh Aman Dt. Madjoindo. Selain segi kebahasaan yang &amp;ldquo;unik&amp;rdquo;, pesan dalam setiap cerita masih tetap relevan seolah tak lekang oleh zaman. Pada cerita pertama kita akan menghadapi sepasang burung gelatik dengan semua permasalahan yang mereka alami dalam mempertahankan hidup. Adapun pada cerita kedua &amp;ldquo;Nabi Sulaeman dan Burung Garuda&amp;rdquo; pembaca akan berhadapan dengan kisah hewan-hewan yang saling menolong dan bahu-membahu mendukung Nabi Sulaeman.&lt;/p&gt;</t>
        </is>
      </c>
      <c r="Y16" s="223" t="n">
        <v>55000</v>
      </c>
      <c r="Z16" s="109" t="n"/>
      <c r="AA16" s="241">
        <f>Y23*Z23</f>
        <v/>
      </c>
      <c r="AB16" s="280" t="inlineStr">
        <is>
          <t>8ede7dea-9887-45f0-8dd3-401058140e0b</t>
        </is>
      </c>
    </row>
    <row r="17" ht="15" customHeight="1" s="283">
      <c r="A17" s="279" t="n">
        <v>17</v>
      </c>
      <c r="B17" s="222">
        <f>HYPERLINK("https://mocostore.moco.co.id/catalog/"&amp;AB26,"Klik Disini")</f>
        <v/>
      </c>
      <c r="C17" s="223" t="inlineStr">
        <is>
          <t>Azab dan Sengsara</t>
        </is>
      </c>
      <c r="D17" s="223" t="n"/>
      <c r="E17" s="223" t="inlineStr">
        <is>
          <t>Merari Siregar</t>
        </is>
      </c>
      <c r="F17" s="223" t="inlineStr">
        <is>
          <t>978-979-407-168-7</t>
        </is>
      </c>
      <c r="G17" s="223" t="inlineStr">
        <is>
          <t>978-602-260-489-1</t>
        </is>
      </c>
      <c r="H17" s="223" t="inlineStr">
        <is>
          <t>Novel Dewasa</t>
        </is>
      </c>
      <c r="I17" s="223" t="inlineStr">
        <is>
          <t>Fiksi</t>
        </is>
      </c>
      <c r="J17" s="86" t="inlineStr">
        <is>
          <t>001.03</t>
        </is>
      </c>
      <c r="K17" s="223" t="inlineStr">
        <is>
          <t>Tidak Tersedia</t>
        </is>
      </c>
      <c r="L17" s="223" t="n"/>
      <c r="M17" s="223" t="inlineStr">
        <is>
          <t>Tidak Tersedia</t>
        </is>
      </c>
      <c r="N17" s="223" t="inlineStr">
        <is>
          <t>Indonesia</t>
        </is>
      </c>
      <c r="O17" s="223" t="inlineStr">
        <is>
          <t>Novel</t>
        </is>
      </c>
      <c r="P17" s="223" t="n">
        <v>1927</v>
      </c>
      <c r="Q17" s="223" t="n">
        <v>2021</v>
      </c>
      <c r="R17" s="223" t="inlineStr">
        <is>
          <t>PT Balai Pustaka</t>
        </is>
      </c>
      <c r="S17" s="223" t="inlineStr">
        <is>
          <t>Balai Pustaka PT</t>
        </is>
      </c>
      <c r="T17" s="223" t="inlineStr">
        <is>
          <t>Lokal</t>
        </is>
      </c>
      <c r="U17" s="86" t="n">
        <v>206</v>
      </c>
      <c r="V17" s="86" t="inlineStr">
        <is>
          <t>pdf</t>
        </is>
      </c>
      <c r="W17" s="223" t="inlineStr">
        <is>
          <t>11.1 MB</t>
        </is>
      </c>
      <c r="X17" s="223" t="inlineStr">
        <is>
          <t>&lt;p&gt;Azab dan Sengsara adalah sebuah novel tahun 1920 yang ditulis oleh Merari Siregar. Novel ini mengisahkan sepasang kekasih. Amiruddin dan Mariamin, yang tidak dibolehkan menikah dan menderita. Novel ini dianggap sebagai novel modern pertama dalam bahasa Indonesia.&lt;/p&gt;</t>
        </is>
      </c>
      <c r="Y17" s="223" t="n">
        <v>81000</v>
      </c>
      <c r="Z17" s="109" t="n"/>
      <c r="AA17" s="241">
        <f>Y26*Z26</f>
        <v/>
      </c>
      <c r="AB17" s="280" t="inlineStr">
        <is>
          <t>de327f4f-ec92-48e8-8943-e83b6a280360</t>
        </is>
      </c>
    </row>
    <row r="18" ht="15" customHeight="1" s="283">
      <c r="A18" s="279" t="n">
        <v>18</v>
      </c>
      <c r="B18" s="222">
        <f>HYPERLINK("https://mocostore.moco.co.id/catalog/"&amp;AB27,"Klik Disini")</f>
        <v/>
      </c>
      <c r="C18" s="223" t="inlineStr">
        <is>
          <t>Damarwulan</t>
        </is>
      </c>
      <c r="D18" s="223" t="n"/>
      <c r="E18" s="223" t="inlineStr">
        <is>
          <t>Zuber Usman</t>
        </is>
      </c>
      <c r="F18" s="223" t="inlineStr">
        <is>
          <t>978-979-666-297-5</t>
        </is>
      </c>
      <c r="G18" s="223" t="inlineStr">
        <is>
          <t>978-602-260-496-9</t>
        </is>
      </c>
      <c r="H18" s="223" t="inlineStr">
        <is>
          <t>Fiksi</t>
        </is>
      </c>
      <c r="I18" s="223" t="inlineStr">
        <is>
          <t>Fiksi</t>
        </is>
      </c>
      <c r="J18" s="86" t="inlineStr">
        <is>
          <t>001.02</t>
        </is>
      </c>
      <c r="K18" s="223" t="inlineStr">
        <is>
          <t>Tidak Tersedia</t>
        </is>
      </c>
      <c r="L18" s="223" t="n"/>
      <c r="M18" s="223" t="inlineStr">
        <is>
          <t>Tidak Tersedia</t>
        </is>
      </c>
      <c r="N18" s="223" t="inlineStr">
        <is>
          <t>Indonesia</t>
        </is>
      </c>
      <c r="O18" s="223" t="inlineStr">
        <is>
          <t>Fiksi</t>
        </is>
      </c>
      <c r="P18" s="223" t="n">
        <v>1973</v>
      </c>
      <c r="Q18" s="223" t="n">
        <v>2021</v>
      </c>
      <c r="R18" s="223" t="inlineStr">
        <is>
          <t>PT Balai Pustaka</t>
        </is>
      </c>
      <c r="S18" s="223" t="inlineStr">
        <is>
          <t>Balai Pustaka PT</t>
        </is>
      </c>
      <c r="T18" s="223" t="inlineStr">
        <is>
          <t>Lokal</t>
        </is>
      </c>
      <c r="U18" s="86" t="n">
        <v>152</v>
      </c>
      <c r="V18" s="86" t="inlineStr">
        <is>
          <t>pdf</t>
        </is>
      </c>
      <c r="W18" s="223" t="inlineStr">
        <is>
          <t>7.3 MB</t>
        </is>
      </c>
      <c r="X18" s="223" t="inlineStr">
        <is>
          <t>&lt;p&gt;Damarwulan adalah tokoh legendaris dalam sastra lisan Jawa Timur. Berlatar kerajaan Majapahit yang dipimpin oleh seorang putri raja Dewi Suhita, Damarwulan muncul sebagai tokoh kesatria yang mengusung &amp;nbsp;kebenaran, &amp;nbsp;berhasil menaklukkan Menak Jingga, Raja Blambangan yang melakukan pemberontakan terhadap Majapahit. Dalam cerita ini juga muncul tokoh punakawan Sabda Palon dan Naya Genggong sebagai tokoh kebenaran dan Dayun pada pihak yang salah.&lt;/p&gt;</t>
        </is>
      </c>
      <c r="Y18" s="223" t="n">
        <v>41000</v>
      </c>
      <c r="Z18" s="109" t="n"/>
      <c r="AA18" s="241">
        <f>Y27*Z27</f>
        <v/>
      </c>
      <c r="AB18" s="280" t="inlineStr">
        <is>
          <t>190ad10a-5e86-41ec-aa98-fe0bdf7e19c6</t>
        </is>
      </c>
    </row>
    <row r="19" ht="15" customHeight="1" s="283">
      <c r="A19" s="279" t="n">
        <v>19</v>
      </c>
      <c r="B19" s="222">
        <f>HYPERLINK("https://mocostore.moco.co.id/catalog/"&amp;AB28,"Klik Disini")</f>
        <v/>
      </c>
      <c r="C19" s="223" t="inlineStr">
        <is>
          <t>Dari Ave Maria ke Jalan Lain ke Roma</t>
        </is>
      </c>
      <c r="D19" s="223" t="n"/>
      <c r="E19" s="223" t="inlineStr">
        <is>
          <t>Idrus</t>
        </is>
      </c>
      <c r="F19" s="223" t="inlineStr">
        <is>
          <t>978-979-407-218-9</t>
        </is>
      </c>
      <c r="G19" s="223" t="inlineStr">
        <is>
          <t>978-602-260-498-3</t>
        </is>
      </c>
      <c r="H19" s="223" t="inlineStr">
        <is>
          <t>Fiksi</t>
        </is>
      </c>
      <c r="I19" s="223" t="inlineStr">
        <is>
          <t>Fiksi</t>
        </is>
      </c>
      <c r="J19" s="86" t="inlineStr">
        <is>
          <t>001.02</t>
        </is>
      </c>
      <c r="K19" s="223" t="inlineStr">
        <is>
          <t>Tidak Tersedia</t>
        </is>
      </c>
      <c r="L19" s="223" t="n"/>
      <c r="M19" s="223" t="inlineStr">
        <is>
          <t>Tidak Tersedia</t>
        </is>
      </c>
      <c r="N19" s="223" t="inlineStr">
        <is>
          <t>Indonesia</t>
        </is>
      </c>
      <c r="O19" s="223" t="inlineStr">
        <is>
          <t>Novel</t>
        </is>
      </c>
      <c r="P19" s="223" t="n">
        <v>1948</v>
      </c>
      <c r="Q19" s="223" t="n">
        <v>2021</v>
      </c>
      <c r="R19" s="223" t="inlineStr">
        <is>
          <t>PT Balai Pustaka</t>
        </is>
      </c>
      <c r="S19" s="223" t="inlineStr">
        <is>
          <t>Balai Pustaka PT</t>
        </is>
      </c>
      <c r="T19" s="223" t="inlineStr">
        <is>
          <t>Lokal</t>
        </is>
      </c>
      <c r="U19" s="86" t="n">
        <v>194</v>
      </c>
      <c r="V19" s="86" t="inlineStr">
        <is>
          <t>pdf</t>
        </is>
      </c>
      <c r="W19" s="223" t="inlineStr">
        <is>
          <t>1.2 MB</t>
        </is>
      </c>
      <c r="X19" s="223" t="inlineStr">
        <is>
          <t>&lt;p&gt;Dua belas kisah revolusi dengan segala permasalahan yang diderita rakyat kecil. Cerita &amp;quot;Dari Ave Maria dan berakhir di cerita &amp;quot;Jalan Lain ke Roma&amp;quot;.&lt;/p&gt;</t>
        </is>
      </c>
      <c r="Y19" s="223" t="n">
        <v>76000</v>
      </c>
      <c r="Z19" s="109" t="n"/>
      <c r="AA19" s="241">
        <f>Y28*Z28</f>
        <v/>
      </c>
      <c r="AB19" s="280" t="inlineStr">
        <is>
          <t>c8c72664-b28a-4df1-b1dd-92f3720915ca</t>
        </is>
      </c>
    </row>
    <row r="20" ht="15" customHeight="1" s="283">
      <c r="A20" s="279" t="n">
        <v>20</v>
      </c>
      <c r="B20" s="222">
        <f>HYPERLINK("https://mocostore.moco.co.id/catalog/"&amp;AB29,"Klik Disini")</f>
        <v/>
      </c>
      <c r="C20" s="223" t="inlineStr">
        <is>
          <t>Habis Gelap Terbitlah Terang</t>
        </is>
      </c>
      <c r="D20" s="223" t="n"/>
      <c r="E20" s="223" t="inlineStr">
        <is>
          <t>R.A. Kartini, Terj. Armijn Pane</t>
        </is>
      </c>
      <c r="F20" s="223" t="inlineStr">
        <is>
          <t>978-979-407-063-5</t>
        </is>
      </c>
      <c r="G20" s="223" t="inlineStr">
        <is>
          <t>978-602-260-502-7</t>
        </is>
      </c>
      <c r="H20" s="223" t="inlineStr">
        <is>
          <t>Novel</t>
        </is>
      </c>
      <c r="I20" s="223" t="inlineStr">
        <is>
          <t>Fiksi</t>
        </is>
      </c>
      <c r="J20" s="86" t="inlineStr">
        <is>
          <t>001.02</t>
        </is>
      </c>
      <c r="K20" s="223" t="inlineStr">
        <is>
          <t>Tidak Tersedia</t>
        </is>
      </c>
      <c r="L20" s="223" t="n"/>
      <c r="M20" s="223" t="inlineStr">
        <is>
          <t>Tidak Tersedia</t>
        </is>
      </c>
      <c r="N20" s="223" t="inlineStr">
        <is>
          <t>Indonesia</t>
        </is>
      </c>
      <c r="O20" s="223" t="inlineStr">
        <is>
          <t>Novel</t>
        </is>
      </c>
      <c r="P20" s="223" t="n">
        <v>1938</v>
      </c>
      <c r="Q20" s="223" t="n">
        <v>2021</v>
      </c>
      <c r="R20" s="223" t="inlineStr">
        <is>
          <t>PT Balai Pustaka</t>
        </is>
      </c>
      <c r="S20" s="223" t="inlineStr">
        <is>
          <t>Balai Pustaka PT</t>
        </is>
      </c>
      <c r="T20" s="223" t="inlineStr">
        <is>
          <t>Lokal</t>
        </is>
      </c>
      <c r="U20" s="86" t="n">
        <v>257</v>
      </c>
      <c r="V20" s="86" t="inlineStr">
        <is>
          <t>pdf</t>
        </is>
      </c>
      <c r="W20" s="223" t="inlineStr">
        <is>
          <t>9.8 MB</t>
        </is>
      </c>
      <c r="X20" s="223" t="inlineStr">
        <is>
          <t>&lt;p&gt;Rangkuman dan kupasan surat-surat R.A. Kartini, yang menyuarakan hak-hak perempuan Indonesia.&lt;/p&gt;</t>
        </is>
      </c>
      <c r="Y20" s="223" t="n">
        <v>73000</v>
      </c>
      <c r="Z20" s="109" t="n"/>
      <c r="AA20" s="241">
        <f>Y29*Z29</f>
        <v/>
      </c>
      <c r="AB20" s="280" t="inlineStr">
        <is>
          <t>19fa63cc-8f5f-4f51-8a0b-f5f7c7fea853</t>
        </is>
      </c>
    </row>
    <row r="21" ht="15" customHeight="1" s="283">
      <c r="A21" s="279" t="n">
        <v>21</v>
      </c>
      <c r="B21" s="222">
        <f>HYPERLINK("https://mocostore.moco.co.id/catalog/"&amp;AB30,"Klik Disini")</f>
        <v/>
      </c>
      <c r="C21" s="223" t="inlineStr">
        <is>
          <t>Alexander X</t>
        </is>
      </c>
      <c r="D21" s="223" t="n"/>
      <c r="E21" s="223" t="inlineStr">
        <is>
          <t>Agus Pakpahan</t>
        </is>
      </c>
      <c r="F21" s="223" t="inlineStr">
        <is>
          <t>978-979-690-646-8</t>
        </is>
      </c>
      <c r="G21" s="223" t="inlineStr">
        <is>
          <t>978-602-260-486-0</t>
        </is>
      </c>
      <c r="H21" s="223" t="inlineStr">
        <is>
          <t>Novel</t>
        </is>
      </c>
      <c r="I21" s="223" t="inlineStr">
        <is>
          <t>Fiksi</t>
        </is>
      </c>
      <c r="J21" s="86" t="inlineStr">
        <is>
          <t>001.02</t>
        </is>
      </c>
      <c r="K21" s="223" t="inlineStr">
        <is>
          <t>Tidak Tersedia</t>
        </is>
      </c>
      <c r="L21" s="223" t="n"/>
      <c r="M21" s="223" t="inlineStr">
        <is>
          <t>Tidak Tersedia</t>
        </is>
      </c>
      <c r="N21" s="223" t="inlineStr">
        <is>
          <t>Inggris</t>
        </is>
      </c>
      <c r="O21" s="223" t="inlineStr">
        <is>
          <t>Novel</t>
        </is>
      </c>
      <c r="P21" s="223" t="n">
        <v>2009</v>
      </c>
      <c r="Q21" s="223" t="n">
        <v>2021</v>
      </c>
      <c r="R21" s="223" t="inlineStr">
        <is>
          <t>PT Balai Pustaka</t>
        </is>
      </c>
      <c r="S21" s="223" t="inlineStr">
        <is>
          <t>Balai Pustaka PT</t>
        </is>
      </c>
      <c r="T21" s="223" t="inlineStr">
        <is>
          <t>Lokal</t>
        </is>
      </c>
      <c r="U21" s="86" t="n">
        <v>306</v>
      </c>
      <c r="V21" s="86" t="inlineStr">
        <is>
          <t>pdf</t>
        </is>
      </c>
      <c r="W21" s="223" t="inlineStr">
        <is>
          <t>1.3 MB</t>
        </is>
      </c>
      <c r="X21" s="223" t="inlineStr">
        <is>
          <t>&lt;p&gt;It is an exhilarating long journey within self. A brutally honest conversation of unprecedented changes of civilizations, phases and impasses. Life is definitely fuller when each and everyone of us find means to discover our own Alexander X. (Dr. Zaim Uchrowi Senior Journalist)&lt;/p&gt;</t>
        </is>
      </c>
      <c r="Y21" s="223" t="n">
        <v>80000</v>
      </c>
      <c r="Z21" s="109" t="n"/>
      <c r="AA21" s="241">
        <f>Y30*Z30</f>
        <v/>
      </c>
      <c r="AB21" s="280" t="inlineStr">
        <is>
          <t>feb63bdc-91fd-49bc-b9eb-a4639313022e</t>
        </is>
      </c>
    </row>
    <row r="22" ht="15" customHeight="1" s="283">
      <c r="A22" s="279" t="n">
        <v>23</v>
      </c>
      <c r="B22" s="222">
        <f>HYPERLINK("https://mocostore.moco.co.id/catalog/"&amp;AB32,"Klik Disini")</f>
        <v/>
      </c>
      <c r="C22" s="223" t="inlineStr">
        <is>
          <t>Cerita si Penidur</t>
        </is>
      </c>
      <c r="D22" s="223" t="n"/>
      <c r="E22" s="223" t="inlineStr">
        <is>
          <t>Aman Dt. Madjoindo</t>
        </is>
      </c>
      <c r="F22" s="223" t="inlineStr">
        <is>
          <t>978-979-666-168-8</t>
        </is>
      </c>
      <c r="G22" s="223" t="inlineStr">
        <is>
          <t>978-602-260-493-8</t>
        </is>
      </c>
      <c r="H22" s="223" t="inlineStr">
        <is>
          <t>Fiksi</t>
        </is>
      </c>
      <c r="I22" s="223" t="inlineStr">
        <is>
          <t>Fiksi</t>
        </is>
      </c>
      <c r="J22" s="86" t="inlineStr">
        <is>
          <t>001.02</t>
        </is>
      </c>
      <c r="K22" s="223" t="inlineStr">
        <is>
          <t>Tidak Tersedia</t>
        </is>
      </c>
      <c r="L22" s="223" t="n"/>
      <c r="M22" s="223" t="inlineStr">
        <is>
          <t>Tidak Tersedia</t>
        </is>
      </c>
      <c r="N22" s="223" t="inlineStr">
        <is>
          <t>Indonesia</t>
        </is>
      </c>
      <c r="O22" s="223" t="inlineStr">
        <is>
          <t>Novel</t>
        </is>
      </c>
      <c r="P22" s="223" t="n">
        <v>1928</v>
      </c>
      <c r="Q22" s="223" t="n">
        <v>2021</v>
      </c>
      <c r="R22" s="223" t="inlineStr">
        <is>
          <t>PT Balai Pustaka</t>
        </is>
      </c>
      <c r="S22" s="223" t="inlineStr">
        <is>
          <t>Balai Pustaka PT</t>
        </is>
      </c>
      <c r="T22" s="223" t="inlineStr">
        <is>
          <t>Lokal</t>
        </is>
      </c>
      <c r="U22" s="86" t="n">
        <v>142</v>
      </c>
      <c r="V22" s="86" t="inlineStr">
        <is>
          <t>pdf</t>
        </is>
      </c>
      <c r="W22" s="223" t="inlineStr">
        <is>
          <t>6.7 MB</t>
        </is>
      </c>
      <c r="X22" s="223" t="inlineStr">
        <is>
          <t>&lt;p&gt;Seorang anak meninggalkan orang tuanya karena berangan-angan meniru pengalaman&amp;nbsp; si Penidur. Ia baru sadar setelah mendapat kesusahan dan&amp;nbsp; ditolong seorang guru yang baik hati.&lt;/p&gt;</t>
        </is>
      </c>
      <c r="Y22" s="223" t="n">
        <v>51000</v>
      </c>
      <c r="Z22" s="109" t="n"/>
      <c r="AA22" s="241">
        <f>Y32*Z32</f>
        <v/>
      </c>
      <c r="AB22" s="280" t="inlineStr">
        <is>
          <t>e3842d17-afac-409c-a78d-10ed4dc03d5f</t>
        </is>
      </c>
    </row>
    <row r="23" ht="15" customHeight="1" s="283">
      <c r="A23" s="279" t="n">
        <v>24</v>
      </c>
      <c r="B23" s="222">
        <f>HYPERLINK("https://mocostore.moco.co.id/catalog/"&amp;AB33,"Klik Disini")</f>
        <v/>
      </c>
      <c r="C23" s="223" t="inlineStr">
        <is>
          <t>Domba-Domba Revolusi</t>
        </is>
      </c>
      <c r="D23" s="223" t="n"/>
      <c r="E23" s="223" t="inlineStr">
        <is>
          <t>B. Soelarto</t>
        </is>
      </c>
      <c r="F23" s="223" t="inlineStr">
        <is>
          <t>978-979-666-603-4</t>
        </is>
      </c>
      <c r="G23" s="223" t="inlineStr">
        <is>
          <t>978-602-260-500-3</t>
        </is>
      </c>
      <c r="H23" s="223" t="inlineStr">
        <is>
          <t>Drama</t>
        </is>
      </c>
      <c r="I23" s="223" t="inlineStr">
        <is>
          <t>Fiksi</t>
        </is>
      </c>
      <c r="J23" s="86" t="inlineStr">
        <is>
          <t>001.02</t>
        </is>
      </c>
      <c r="K23" s="223" t="inlineStr">
        <is>
          <t>Tidak Tersedia</t>
        </is>
      </c>
      <c r="L23" s="223" t="n"/>
      <c r="M23" s="223" t="inlineStr">
        <is>
          <t>Tidak Tersedia</t>
        </is>
      </c>
      <c r="N23" s="223" t="inlineStr">
        <is>
          <t>Indonesia</t>
        </is>
      </c>
      <c r="O23" s="223" t="inlineStr">
        <is>
          <t>Novel</t>
        </is>
      </c>
      <c r="P23" s="223" t="n">
        <v>1967</v>
      </c>
      <c r="Q23" s="223" t="n">
        <v>2021</v>
      </c>
      <c r="R23" s="223" t="inlineStr">
        <is>
          <t>PT Balai Pustaka</t>
        </is>
      </c>
      <c r="S23" s="223" t="inlineStr">
        <is>
          <t>Balai Pustaka PT</t>
        </is>
      </c>
      <c r="T23" s="223" t="inlineStr">
        <is>
          <t>Lokal</t>
        </is>
      </c>
      <c r="U23" s="86" t="n">
        <v>128</v>
      </c>
      <c r="V23" s="86" t="inlineStr">
        <is>
          <t>pdf</t>
        </is>
      </c>
      <c r="W23" s="223" t="inlineStr">
        <is>
          <t>12.2 MB</t>
        </is>
      </c>
      <c r="X23" s="223" t="inlineStr">
        <is>
          <t>&lt;p&gt;Drama ini berlatarkan masa revolusi tahun 1948. Keadaan genting membuat empat lelaki-politikus, Pedagang, Petualang, dan Penyair-terpaksa bersembunyi dalam lesmen milik seorang perempuan. Ketika Penyair meninjau keadaan kota untuk mencari kemungkinan lolos dari kepungan musuh, Pedagang dan Petualang bersepakat&amp;nbsp; untuk meninggalkan Politikus. Semula Pedagang menolak, tetapi setelah Petualang meyakinkan Pedagang bahwa dalam situasi gawat penagihan tidak mungkin dilakukan, Pedagang menyetujui usul Petualang. Tiba-tiba muncuk Politikus yang mencemaskan keselamatan dokumen rahasia yang dibawanya karena kuatnya kepungan musuh. Ketika Petualang mengususlkan agar Politikus bersama-sama dirinya pergi berkompromi dengan musuh sekedar memperoleh kesempatan lolos, Pedagang sangat terkejut. Ketika mereka akan berangkat, Penyair datang mengabarkan bahwa musuh telah menguasai kota dan mereka harus melakukan perlawanan senjata. Ketiga orang itu menolak granat-granat yang telah diperoleh Penyair dan memutuskan pergi dari losmen itu dengan segera.&lt;/p&gt;</t>
        </is>
      </c>
      <c r="Y23" s="223" t="n">
        <v>43000</v>
      </c>
      <c r="Z23" s="109" t="n"/>
      <c r="AA23" s="241">
        <f>Y33*Z33</f>
        <v/>
      </c>
      <c r="AB23" s="280" t="inlineStr">
        <is>
          <t>de7ae190-f37d-41f4-ae53-ccf388066218</t>
        </is>
      </c>
    </row>
    <row r="24" ht="15" customHeight="1" s="283">
      <c r="A24" s="279" t="n">
        <v>27</v>
      </c>
      <c r="B24" s="222">
        <f>HYPERLINK("https://mocostore.moco.co.id/catalog/"&amp;AB36,"Klik Disini")</f>
        <v/>
      </c>
      <c r="C24" s="223" t="inlineStr">
        <is>
          <t>Bawang Putih Bawang Merah</t>
        </is>
      </c>
      <c r="D24" s="223" t="n"/>
      <c r="E24" s="223" t="inlineStr">
        <is>
          <t>Tino Sidin</t>
        </is>
      </c>
      <c r="F24" s="223" t="inlineStr">
        <is>
          <t>978-979-666-191-6</t>
        </is>
      </c>
      <c r="G24" s="223" t="inlineStr">
        <is>
          <t>978-602-260-490-7</t>
        </is>
      </c>
      <c r="H24" s="223" t="inlineStr">
        <is>
          <t>Fiksi</t>
        </is>
      </c>
      <c r="I24" s="223" t="inlineStr">
        <is>
          <t>Fiksi</t>
        </is>
      </c>
      <c r="J24" s="86" t="inlineStr">
        <is>
          <t>001.01</t>
        </is>
      </c>
      <c r="K24" s="223" t="inlineStr">
        <is>
          <t>Tidak Tersedia</t>
        </is>
      </c>
      <c r="L24" s="223" t="n"/>
      <c r="M24" s="223" t="inlineStr">
        <is>
          <t>Tidak Tersedia</t>
        </is>
      </c>
      <c r="N24" s="223" t="inlineStr">
        <is>
          <t>Indonesia</t>
        </is>
      </c>
      <c r="O24" s="223" t="inlineStr">
        <is>
          <t>Fiksi</t>
        </is>
      </c>
      <c r="P24" s="223" t="n">
        <v>1979</v>
      </c>
      <c r="Q24" s="223" t="n">
        <v>2021</v>
      </c>
      <c r="R24" s="223" t="inlineStr">
        <is>
          <t>PT Balai Pustaka</t>
        </is>
      </c>
      <c r="S24" s="223" t="inlineStr">
        <is>
          <t>Balai Pustaka PT</t>
        </is>
      </c>
      <c r="T24" s="223" t="inlineStr">
        <is>
          <t>Lokal</t>
        </is>
      </c>
      <c r="U24" s="86" t="n">
        <v>85</v>
      </c>
      <c r="V24" s="86" t="inlineStr">
        <is>
          <t>pdf</t>
        </is>
      </c>
      <c r="W24" s="223" t="inlineStr">
        <is>
          <t>5.3 MB</t>
        </is>
      </c>
      <c r="X24" s="223" t="inlineStr">
        <is>
          <t>&lt;p&gt;Cerita legenda ini mengisahkan penderitaan Bawang Putih atas perilaku jahat saudaranya Bawang Merah. Akhirnya manusia berhati jahat akan dikalahkan oleh manusia&amp;nbsp; baik budi.&lt;/p&gt;</t>
        </is>
      </c>
      <c r="Y24" s="223" t="n">
        <v>48000</v>
      </c>
      <c r="Z24" s="109" t="n"/>
      <c r="AA24" s="241">
        <f>Y36*Z36</f>
        <v/>
      </c>
      <c r="AB24" s="280" t="inlineStr">
        <is>
          <t>6365b699-ca44-4ba2-929d-2f7f4dd9d238</t>
        </is>
      </c>
    </row>
    <row r="25" ht="15" customHeight="1" s="283">
      <c r="A25" s="279" t="n">
        <v>44</v>
      </c>
      <c r="B25" s="222">
        <f>HYPERLINK("https://mocostore.moco.co.id/catalog/"&amp;AB53,"Klik Disini")</f>
        <v/>
      </c>
      <c r="C25" s="223" t="inlineStr">
        <is>
          <t>Pelangi di Langit Bali</t>
        </is>
      </c>
      <c r="D25" s="223" t="n"/>
      <c r="E25" s="223" t="inlineStr">
        <is>
          <t>Fanny Jonathans Poyk</t>
        </is>
      </c>
      <c r="F25" s="223" t="inlineStr">
        <is>
          <t>978-602-260-210-1</t>
        </is>
      </c>
      <c r="G25" s="223" t="inlineStr">
        <is>
          <t>978-602-260-406-8</t>
        </is>
      </c>
      <c r="H25" s="223" t="inlineStr">
        <is>
          <t>Novel</t>
        </is>
      </c>
      <c r="I25" s="223" t="inlineStr">
        <is>
          <t>Fiksi</t>
        </is>
      </c>
      <c r="J25" s="86" t="inlineStr">
        <is>
          <t>001.02</t>
        </is>
      </c>
      <c r="K25" s="223" t="inlineStr">
        <is>
          <t>Tidak Tersedia</t>
        </is>
      </c>
      <c r="L25" s="223" t="n"/>
      <c r="M25" s="223" t="inlineStr">
        <is>
          <t>Tidak Tersedia</t>
        </is>
      </c>
      <c r="N25" s="223" t="inlineStr">
        <is>
          <t>Indonesia</t>
        </is>
      </c>
      <c r="O25" s="223" t="inlineStr">
        <is>
          <t>Fiksi</t>
        </is>
      </c>
      <c r="P25" s="223" t="n">
        <v>2019</v>
      </c>
      <c r="Q25" s="223" t="n">
        <v>2021</v>
      </c>
      <c r="R25" s="223" t="inlineStr">
        <is>
          <t>PT Balai Pustaka</t>
        </is>
      </c>
      <c r="S25" s="223" t="inlineStr">
        <is>
          <t>Balai Pustaka PT</t>
        </is>
      </c>
      <c r="T25" s="223" t="inlineStr">
        <is>
          <t>Lokal</t>
        </is>
      </c>
      <c r="U25" s="86" t="n">
        <v>180</v>
      </c>
      <c r="V25" s="86" t="inlineStr">
        <is>
          <t>pdf</t>
        </is>
      </c>
      <c r="W25" s="223" t="inlineStr">
        <is>
          <t>8.6 MB</t>
        </is>
      </c>
      <c r="X25" s="223" t="inlineStr">
        <is>
          <t>&lt;p&gt;Semua orang ingin ke Bali, tetapi tidak dengan Nina. Ia lebih senang tinggal di Banyuwangi tempat ia tinggal sekarang bersama keluarganya. Ketika ayahnya mendapat tugas pelatihan ke Amerika, ia bersama ibu dan adiknya terpaksa pindah ke Bali dan tinggal bersama bibinya yang kejam bagai ibu tiri. Mereka pindah rumah ketika ibunya mulai berdagang. Nina dan adiknya banyak mendapatkan pengalaman ketika berdagang dan bertualang, termasuk bertemu Leak, makhluk halus yang sangat ditakuti masyarakat Bali.&lt;/p&gt;</t>
        </is>
      </c>
      <c r="Y25" s="223" t="n">
        <v>74000</v>
      </c>
      <c r="Z25" s="109" t="n"/>
      <c r="AA25" s="241">
        <f>Y53*Z53</f>
        <v/>
      </c>
      <c r="AB25" s="280" t="inlineStr">
        <is>
          <t>1e33f9a7-f717-4065-99e4-a27428eb4c76</t>
        </is>
      </c>
    </row>
    <row r="26" ht="15" customHeight="1" s="283">
      <c r="A26" s="279" t="n">
        <v>45</v>
      </c>
      <c r="B26" s="222">
        <f>HYPERLINK("https://mocostore.moco.co.id/catalog/"&amp;AB54,"Klik Disini")</f>
        <v/>
      </c>
      <c r="C26" s="223" t="inlineStr">
        <is>
          <t>Merajut cinta di kebun karinda : bunga rampai kenangan</t>
        </is>
      </c>
      <c r="D26" s="223" t="n"/>
      <c r="E26" s="223" t="inlineStr">
        <is>
          <t>Sri Murniati Djamaludin ; penyunting Huri Yani</t>
        </is>
      </c>
      <c r="F26" s="223" t="inlineStr">
        <is>
          <t>978-602-260-171-5</t>
        </is>
      </c>
      <c r="G26" s="223" t="inlineStr">
        <is>
          <t>978-602-260-382-5</t>
        </is>
      </c>
      <c r="H26" s="223" t="inlineStr">
        <is>
          <t>Fiksi</t>
        </is>
      </c>
      <c r="I26" s="223" t="inlineStr">
        <is>
          <t>Fiksi</t>
        </is>
      </c>
      <c r="J26" s="86" t="inlineStr">
        <is>
          <t>001.02</t>
        </is>
      </c>
      <c r="K26" s="223" t="inlineStr">
        <is>
          <t>Tidak Tersedia</t>
        </is>
      </c>
      <c r="L26" s="223" t="n"/>
      <c r="M26" s="223" t="inlineStr">
        <is>
          <t>Tidak Tersedia</t>
        </is>
      </c>
      <c r="N26" s="223" t="inlineStr">
        <is>
          <t>Indonesia</t>
        </is>
      </c>
      <c r="O26" s="223" t="inlineStr">
        <is>
          <t>Bukan fiksi</t>
        </is>
      </c>
      <c r="P26" s="223" t="n">
        <v>2019</v>
      </c>
      <c r="Q26" s="223" t="n">
        <v>2021</v>
      </c>
      <c r="R26" s="223" t="inlineStr">
        <is>
          <t>PT Balai Pustaka</t>
        </is>
      </c>
      <c r="S26" s="223" t="inlineStr">
        <is>
          <t>Balai Pustaka PT</t>
        </is>
      </c>
      <c r="T26" s="223" t="inlineStr">
        <is>
          <t>Lokal</t>
        </is>
      </c>
      <c r="U26" s="86" t="n">
        <v>162</v>
      </c>
      <c r="V26" s="86" t="inlineStr">
        <is>
          <t>pdf</t>
        </is>
      </c>
      <c r="W26" s="223" t="inlineStr">
        <is>
          <t>19.0 MB</t>
        </is>
      </c>
      <c r="X26" s="223" t="inlineStr">
        <is>
          <t>&lt;p&gt;Buku Merajut Cinta di Kebun Karinda-Bunga Rampai Kenangan ini merupakan kumpulan tulisan yang penulis untai baik dari pengalaman hidup penulis sendiri maupun pengalaman orang-orang tercinta yang telah mewarnai kehidupan penulis. Selain itu, juga ada tulisan para jurnalis yang meliput kegiatan penulis bersama Bapak Djamaludin Suryohadikusumo di Kebun Karinda.&lt;/p&gt;</t>
        </is>
      </c>
      <c r="Y26" s="223" t="n">
        <v>110000</v>
      </c>
      <c r="Z26" s="109" t="n"/>
      <c r="AA26" s="241">
        <f>Y54*Z54</f>
        <v/>
      </c>
      <c r="AB26" s="280" t="inlineStr">
        <is>
          <t>0885af22-3c8e-4a35-bfaf-366f85e9f978</t>
        </is>
      </c>
    </row>
    <row r="27" ht="15" customHeight="1" s="283">
      <c r="A27" s="279" t="n">
        <v>46</v>
      </c>
      <c r="B27" s="222">
        <f>HYPERLINK("https://mocostore.moco.co.id/catalog/"&amp;AB55,"Klik Disini")</f>
        <v/>
      </c>
      <c r="C27" s="223" t="inlineStr">
        <is>
          <t>Acep Pejuang Kecil</t>
        </is>
      </c>
      <c r="D27" s="223" t="n"/>
      <c r="E27" s="223" t="inlineStr">
        <is>
          <t>Soedharma K.D.</t>
        </is>
      </c>
      <c r="F27" s="223" t="inlineStr">
        <is>
          <t>979-407-998-7</t>
        </is>
      </c>
      <c r="G27" s="223" t="inlineStr">
        <is>
          <t>978-602-260-572-0</t>
        </is>
      </c>
      <c r="H27" s="223" t="inlineStr">
        <is>
          <t>Fiksi</t>
        </is>
      </c>
      <c r="I27" s="223" t="inlineStr">
        <is>
          <t>Fiksi</t>
        </is>
      </c>
      <c r="J27" s="86" t="inlineStr">
        <is>
          <t>001.01</t>
        </is>
      </c>
      <c r="K27" s="223" t="inlineStr">
        <is>
          <t>Tidak Tersedia</t>
        </is>
      </c>
      <c r="L27" s="223" t="n"/>
      <c r="M27" s="223" t="inlineStr">
        <is>
          <t>Tidak Tersedia</t>
        </is>
      </c>
      <c r="N27" s="223" t="inlineStr">
        <is>
          <t>Indonesia</t>
        </is>
      </c>
      <c r="O27" s="223" t="inlineStr">
        <is>
          <t>Novel</t>
        </is>
      </c>
      <c r="P27" s="223" t="n">
        <v>1997</v>
      </c>
      <c r="Q27" s="223" t="n">
        <v>2022</v>
      </c>
      <c r="R27" s="223" t="inlineStr">
        <is>
          <t>PT Balai Pustaka</t>
        </is>
      </c>
      <c r="S27" s="223" t="inlineStr">
        <is>
          <t>Balai Pustaka PT</t>
        </is>
      </c>
      <c r="T27" s="223" t="inlineStr">
        <is>
          <t>Lokal</t>
        </is>
      </c>
      <c r="U27" s="86" t="n">
        <v>102</v>
      </c>
      <c r="V27" s="86" t="inlineStr">
        <is>
          <t>pdf</t>
        </is>
      </c>
      <c r="W27" s="223" t="inlineStr">
        <is>
          <t>4.1 MB</t>
        </is>
      </c>
      <c r="X27" s="223" t="inlineStr">
        <is>
          <t>&lt;p&gt;Acep Pejuang Kecil ini menggambarkan kehidupan anak-anak Indonesia pada masa pendudukan Jepang (Balai Pustaka)&lt;/p&gt;</t>
        </is>
      </c>
      <c r="Y27" s="223" t="n">
        <v>31000</v>
      </c>
      <c r="Z27" s="109" t="n"/>
      <c r="AA27" s="241">
        <f>Y55*Z55</f>
        <v/>
      </c>
      <c r="AB27" s="280" t="inlineStr">
        <is>
          <t>39d039ec-0699-4139-ac5c-549dcebe8582</t>
        </is>
      </c>
    </row>
    <row r="28" ht="15" customHeight="1" s="283">
      <c r="A28" s="279" t="n">
        <v>47</v>
      </c>
      <c r="B28" s="222">
        <f>HYPERLINK("https://mocostore.moco.co.id/catalog/"&amp;AB56,"Klik Disini")</f>
        <v/>
      </c>
      <c r="C28" s="223" t="inlineStr">
        <is>
          <t>Air mata sang pohon purba : dongeng Bu kasur</t>
        </is>
      </c>
      <c r="D28" s="223" t="n"/>
      <c r="E28" s="223" t="inlineStr">
        <is>
          <t>Naning Pranoto</t>
        </is>
      </c>
      <c r="F28" s="223" t="inlineStr">
        <is>
          <t>978-602-260-062-6</t>
        </is>
      </c>
      <c r="G28" s="223" t="inlineStr">
        <is>
          <t>978-602-260-573-7</t>
        </is>
      </c>
      <c r="H28" s="223" t="inlineStr">
        <is>
          <t>Fiksi</t>
        </is>
      </c>
      <c r="I28" s="223" t="inlineStr">
        <is>
          <t>Fiksi</t>
        </is>
      </c>
      <c r="J28" s="86" t="inlineStr">
        <is>
          <t>001.01</t>
        </is>
      </c>
      <c r="K28" s="223" t="inlineStr">
        <is>
          <t>Tidak Tersedia</t>
        </is>
      </c>
      <c r="L28" s="223" t="n"/>
      <c r="M28" s="223" t="inlineStr">
        <is>
          <t>Tidak Tersedia</t>
        </is>
      </c>
      <c r="N28" s="223" t="inlineStr">
        <is>
          <t>Indonesia</t>
        </is>
      </c>
      <c r="O28" s="223" t="inlineStr">
        <is>
          <t>Fiksi</t>
        </is>
      </c>
      <c r="P28" s="223" t="n">
        <v>2019</v>
      </c>
      <c r="Q28" s="223" t="n">
        <v>2022</v>
      </c>
      <c r="R28" s="223" t="inlineStr">
        <is>
          <t>PT Balai Pustaka</t>
        </is>
      </c>
      <c r="S28" s="223" t="inlineStr">
        <is>
          <t>Balai Pustaka PT</t>
        </is>
      </c>
      <c r="T28" s="223" t="inlineStr">
        <is>
          <t>Lokal</t>
        </is>
      </c>
      <c r="U28" s="86" t="n">
        <v>66</v>
      </c>
      <c r="V28" s="86" t="inlineStr">
        <is>
          <t>pdf</t>
        </is>
      </c>
      <c r="W28" s="223" t="inlineStr">
        <is>
          <t>2.0 MB</t>
        </is>
      </c>
      <c r="X28" s="223" t="inlineStr">
        <is>
          <t>&lt;p&gt;Buku serial dongeng bersama Bu Kasur ini berisi dongeng-dongeng dari berbagai penjuru dunia yang dihimpun dan diceritakan kembali oleh Nining Pranoto.&amp;nbsp;Banyak hal-hal positif yang dapat kita teladani.&lt;/p&gt;</t>
        </is>
      </c>
      <c r="Y28" s="223" t="n">
        <v>26000</v>
      </c>
      <c r="Z28" s="109" t="n"/>
      <c r="AA28" s="241">
        <f>Y56*Z56</f>
        <v/>
      </c>
      <c r="AB28" s="280" t="inlineStr">
        <is>
          <t>32b1f389-3a58-421b-84e4-63ae14db61ce</t>
        </is>
      </c>
    </row>
    <row r="29" ht="15" customHeight="1" s="283">
      <c r="A29" s="279" t="n">
        <v>48</v>
      </c>
      <c r="B29" s="222">
        <f>HYPERLINK("https://mocostore.moco.co.id/catalog/"&amp;AB57,"Klik Disini")</f>
        <v/>
      </c>
      <c r="C29" s="223" t="inlineStr">
        <is>
          <t>Alam Kubur</t>
        </is>
      </c>
      <c r="D29" s="223" t="n"/>
      <c r="E29" s="223" t="inlineStr">
        <is>
          <t>Harun Rasjis</t>
        </is>
      </c>
      <c r="F29" s="223" t="inlineStr">
        <is>
          <t>979-407-603-1</t>
        </is>
      </c>
      <c r="G29" s="223" t="inlineStr">
        <is>
          <t>978-602-260-752-6</t>
        </is>
      </c>
      <c r="H29" s="223" t="inlineStr">
        <is>
          <t>Fiksi</t>
        </is>
      </c>
      <c r="I29" s="223" t="inlineStr">
        <is>
          <t>Fiksi</t>
        </is>
      </c>
      <c r="J29" s="86" t="inlineStr">
        <is>
          <t>001.03</t>
        </is>
      </c>
      <c r="K29" s="223" t="inlineStr">
        <is>
          <t>Tidak Tersedia</t>
        </is>
      </c>
      <c r="L29" s="223" t="n"/>
      <c r="M29" s="223" t="inlineStr">
        <is>
          <t>Tidak Tersedia</t>
        </is>
      </c>
      <c r="N29" s="223" t="inlineStr">
        <is>
          <t>Indonesia</t>
        </is>
      </c>
      <c r="O29" s="223" t="inlineStr">
        <is>
          <t>Fiksi</t>
        </is>
      </c>
      <c r="P29" s="223" t="n">
        <v>1994</v>
      </c>
      <c r="Q29" s="223" t="n">
        <v>2022</v>
      </c>
      <c r="R29" s="223" t="inlineStr">
        <is>
          <t>PT Balai Pustaka</t>
        </is>
      </c>
      <c r="S29" s="223" t="inlineStr">
        <is>
          <t>Balai Pustaka PT</t>
        </is>
      </c>
      <c r="T29" s="223" t="inlineStr">
        <is>
          <t>Lokal</t>
        </is>
      </c>
      <c r="U29" s="86" t="n">
        <v>86</v>
      </c>
      <c r="V29" s="86" t="inlineStr">
        <is>
          <t>pdf</t>
        </is>
      </c>
      <c r="W29" s="223" t="inlineStr">
        <is>
          <t>2.8 MB</t>
        </is>
      </c>
      <c r="X29" s="223" t="inlineStr">
        <is>
          <t>&lt;p&gt;Seni Saer di Gayo, Aceh Tengah merupakan kesenian tradisional&lt;br /&gt;
 yang bersifat dakwah. Puisi-puisi Saer berisi penafsiran terhadap Al Qur&amp;rsquo;an, hadith, riwayat nabi dan para sahabat, filsafat dan nasihatnasihat yang dipetik dari ajaran agama Islam, yang diungkapkan dalam bahasa Gayo. (Balai Pustaka)&lt;/p&gt;</t>
        </is>
      </c>
      <c r="Y29" s="223" t="n">
        <v>21000</v>
      </c>
      <c r="Z29" s="109" t="n"/>
      <c r="AA29" s="241">
        <f>Y57*Z57</f>
        <v/>
      </c>
      <c r="AB29" s="280" t="inlineStr">
        <is>
          <t>2c8ef5f0-e275-48e1-90d8-2b7ec800678d</t>
        </is>
      </c>
    </row>
    <row r="30" ht="15" customHeight="1" s="283">
      <c r="A30" s="279" t="n">
        <v>49</v>
      </c>
      <c r="B30" s="222">
        <f>HYPERLINK("https://mocostore.moco.co.id/catalog/"&amp;AB58,"Klik Disini")</f>
        <v/>
      </c>
      <c r="C30" s="223" t="inlineStr">
        <is>
          <t>Alang Bintan Anak Laut</t>
        </is>
      </c>
      <c r="D30" s="223" t="n"/>
      <c r="E30" s="223" t="inlineStr">
        <is>
          <t>Hilal Basyir, S.H.</t>
        </is>
      </c>
      <c r="F30" s="223" t="inlineStr">
        <is>
          <t>979-407-655-4</t>
        </is>
      </c>
      <c r="G30" s="223" t="inlineStr">
        <is>
          <t>978-602-260-753-3</t>
        </is>
      </c>
      <c r="H30" s="223" t="inlineStr">
        <is>
          <t>Fiksi</t>
        </is>
      </c>
      <c r="I30" s="223" t="inlineStr">
        <is>
          <t>Fiksi</t>
        </is>
      </c>
      <c r="J30" s="86" t="inlineStr">
        <is>
          <t>001.01</t>
        </is>
      </c>
      <c r="K30" s="223" t="inlineStr">
        <is>
          <t>Tidak Tersedia</t>
        </is>
      </c>
      <c r="L30" s="223" t="n"/>
      <c r="M30" s="223" t="inlineStr">
        <is>
          <t>Tidak Tersedia</t>
        </is>
      </c>
      <c r="N30" s="223" t="inlineStr">
        <is>
          <t>Indonesia</t>
        </is>
      </c>
      <c r="O30" s="223" t="inlineStr">
        <is>
          <t>Fiksi</t>
        </is>
      </c>
      <c r="P30" s="223" t="n">
        <v>1995</v>
      </c>
      <c r="Q30" s="223" t="n">
        <v>2022</v>
      </c>
      <c r="R30" s="223" t="inlineStr">
        <is>
          <t>PT Balai Pustaka</t>
        </is>
      </c>
      <c r="S30" s="223" t="inlineStr">
        <is>
          <t>Balai Pustaka PT</t>
        </is>
      </c>
      <c r="T30" s="223" t="inlineStr">
        <is>
          <t>Lokal</t>
        </is>
      </c>
      <c r="U30" s="86" t="n">
        <v>81</v>
      </c>
      <c r="V30" s="86" t="inlineStr">
        <is>
          <t>pdf</t>
        </is>
      </c>
      <c r="W30" s="223" t="inlineStr">
        <is>
          <t>6.2 MB</t>
        </is>
      </c>
      <c r="X30" s="223" t="inlineStr">
        <is>
          <t>&lt;p&gt;Kehidupan di rakit-rakit bagi penduduk suku laut merupakan&lt;br /&gt;
 suatu hal yang biasa, yang dianut secara turun-temurun sejak nenek moyang mereka. Dengan demikian, mereka tidak pernah peduli akan masa depan, pendidikan, serta kemajuan anak-anak mereka. Padahal, hal tersebut sangat penting, sebagaimana layaknya anak Indonesia lainnya. (balai Pustaka)&lt;/p&gt;</t>
        </is>
      </c>
      <c r="Y30" s="223" t="n">
        <v>25000</v>
      </c>
      <c r="Z30" s="109" t="n"/>
      <c r="AA30" s="241">
        <f>Y58*Z58</f>
        <v/>
      </c>
      <c r="AB30" s="280" t="inlineStr">
        <is>
          <t>b4063bf3-45db-4cc1-bff6-6146ba6becb8</t>
        </is>
      </c>
    </row>
    <row r="31" ht="15" customHeight="1" s="283">
      <c r="A31" s="279" t="n">
        <v>50</v>
      </c>
      <c r="B31" s="222">
        <f>HYPERLINK("https://mocostore.moco.co.id/catalog/"&amp;AB59,"Klik Disini")</f>
        <v/>
      </c>
      <c r="C31" s="223" t="inlineStr">
        <is>
          <t>Anak dalam Perang</t>
        </is>
      </c>
      <c r="D31" s="223" t="n"/>
      <c r="E31" s="223" t="inlineStr">
        <is>
          <t>C. Anwar Tanjung</t>
        </is>
      </c>
      <c r="F31" s="223" t="inlineStr">
        <is>
          <t>978-979-407-163-2</t>
        </is>
      </c>
      <c r="G31" s="223" t="inlineStr">
        <is>
          <t>978-602-260-754-0</t>
        </is>
      </c>
      <c r="H31" s="223" t="inlineStr">
        <is>
          <t>Fiksi</t>
        </is>
      </c>
      <c r="I31" s="223" t="inlineStr">
        <is>
          <t>Fiksi</t>
        </is>
      </c>
      <c r="J31" s="86" t="inlineStr">
        <is>
          <t>001.01</t>
        </is>
      </c>
      <c r="K31" s="223" t="inlineStr">
        <is>
          <t>Tidak Tersedia</t>
        </is>
      </c>
      <c r="L31" s="223" t="n"/>
      <c r="M31" s="223" t="inlineStr">
        <is>
          <t>Tidak Tersedia</t>
        </is>
      </c>
      <c r="N31" s="223" t="inlineStr">
        <is>
          <t>Indonesia</t>
        </is>
      </c>
      <c r="O31" s="223" t="inlineStr">
        <is>
          <t>Fiksi</t>
        </is>
      </c>
      <c r="P31" s="223" t="n">
        <v>1992</v>
      </c>
      <c r="Q31" s="223" t="n">
        <v>2022</v>
      </c>
      <c r="R31" s="223" t="inlineStr">
        <is>
          <t>PT Balai Pustaka</t>
        </is>
      </c>
      <c r="S31" s="223" t="inlineStr">
        <is>
          <t>Balai Pustaka PT</t>
        </is>
      </c>
      <c r="T31" s="223" t="inlineStr">
        <is>
          <t>Lokal</t>
        </is>
      </c>
      <c r="U31" s="86" t="n">
        <v>142</v>
      </c>
      <c r="V31" s="86" t="inlineStr">
        <is>
          <t>pdf</t>
        </is>
      </c>
      <c r="W31" s="223" t="inlineStr">
        <is>
          <t>8.4 MB</t>
        </is>
      </c>
      <c r="X31" s="223" t="inlineStr">
        <is>
          <t>&lt;p&gt;Anak dalam Perang, karangan Anwar Tanjung cs ini&lt;br /&gt;
 merupakan kisah perjuangan di masa revolusi melawan penjajah&lt;br /&gt;
 Belanda. Buku ini menampilkan tLayakoh anak-anak nelayan dari&lt;br /&gt;
 desa Marunda seperti Badrun, Badra, Bonto dan Jajat yang gagah berani dan cerdik. Cerita ini patut dibaca oleh anak-anak sebagai pendorong generasi muda untuk mencintai tanah air. (Balai Pustaka)&lt;/p&gt;</t>
        </is>
      </c>
      <c r="Y31" s="223" t="n">
        <v>43000</v>
      </c>
      <c r="Z31" s="109" t="n"/>
      <c r="AA31" s="241">
        <f>Y59*Z59</f>
        <v/>
      </c>
      <c r="AB31" s="280" t="inlineStr">
        <is>
          <t>983d4da0-5a7e-4767-b137-84948551f9f9</t>
        </is>
      </c>
    </row>
    <row r="32" ht="15" customHeight="1" s="283">
      <c r="A32" s="279" t="n">
        <v>51</v>
      </c>
      <c r="B32" s="222">
        <f>HYPERLINK("https://mocostore.moco.co.id/catalog/"&amp;AB60,"Klik Disini")</f>
        <v/>
      </c>
      <c r="C32" s="223" t="inlineStr">
        <is>
          <t>Anak dan Kemenakan</t>
        </is>
      </c>
      <c r="D32" s="223" t="n"/>
      <c r="E32" s="223" t="inlineStr">
        <is>
          <t>Marah Rusli</t>
        </is>
      </c>
      <c r="F32" s="223" t="inlineStr">
        <is>
          <t>979-666-169-1</t>
        </is>
      </c>
      <c r="G32" s="223" t="inlineStr">
        <is>
          <t>978-602-260-755-7</t>
        </is>
      </c>
      <c r="H32" s="223" t="inlineStr">
        <is>
          <t>Fiksi</t>
        </is>
      </c>
      <c r="I32" s="223" t="inlineStr">
        <is>
          <t>Fiksi</t>
        </is>
      </c>
      <c r="J32" s="86" t="inlineStr">
        <is>
          <t>001.01</t>
        </is>
      </c>
      <c r="K32" s="223" t="inlineStr">
        <is>
          <t>Tidak Tersedia</t>
        </is>
      </c>
      <c r="L32" s="223" t="n"/>
      <c r="M32" s="223" t="inlineStr">
        <is>
          <t>Tidak Tersedia</t>
        </is>
      </c>
      <c r="N32" s="223" t="inlineStr">
        <is>
          <t>Indonesia</t>
        </is>
      </c>
      <c r="O32" s="223" t="inlineStr">
        <is>
          <t>Fiksi</t>
        </is>
      </c>
      <c r="P32" s="223" t="n">
        <v>2008</v>
      </c>
      <c r="Q32" s="223" t="n">
        <v>2022</v>
      </c>
      <c r="R32" s="223" t="inlineStr">
        <is>
          <t>PT Balai Pustaka</t>
        </is>
      </c>
      <c r="S32" s="223" t="inlineStr">
        <is>
          <t>Balai Pustaka PT</t>
        </is>
      </c>
      <c r="T32" s="223" t="inlineStr">
        <is>
          <t>Lokal</t>
        </is>
      </c>
      <c r="U32" s="86" t="n">
        <v>334</v>
      </c>
      <c r="V32" s="86" t="inlineStr">
        <is>
          <t>pdf</t>
        </is>
      </c>
      <c r="W32" s="223" t="inlineStr">
        <is>
          <t>18.3 MB</t>
        </is>
      </c>
      <c r="X32" s="223" t="inlineStr">
        <is>
          <t>&lt;p&gt;Cinta adalah karunia Tuhan yang diberikan kepada&lt;br /&gt;
 makhluknya. Cinta dikaruniakan baik kepada yang kaya maupun&lt;br /&gt;
 yang miskin. Akan tetapi, manusia terkadang sulit untuk dapat&lt;br /&gt;
 menerima keberadaan cinta itu, terutama jika cinta itu timbul&lt;br /&gt;
 di hati dua manusia yang menurut pandangan manusia berbeda&lt;br /&gt;
 derajatnya. Namun, kehendak dan ketentuan Tuhan tidak dapat&lt;br /&gt;
 diubah oleh manusia. Sekuat apa pun manusia menghalangi&lt;br /&gt;
 bersatunya dua hati yang telah disatukan oleh rasa cinta karunia&lt;br /&gt;
 Tuhan ini, kehendak dan ketentuan Tuhanlah yang pasti berlaku. (Balai Pustaka)&lt;/p&gt;</t>
        </is>
      </c>
      <c r="Y32" s="223" t="n">
        <v>77000</v>
      </c>
      <c r="Z32" s="109" t="n"/>
      <c r="AA32" s="241">
        <f>Y60*Z60</f>
        <v/>
      </c>
      <c r="AB32" s="280" t="inlineStr">
        <is>
          <t>ab8806b4-1d81-4aea-ae30-a9a5e2452a9d</t>
        </is>
      </c>
    </row>
    <row r="33" ht="15" customHeight="1" s="283">
      <c r="A33" s="279" t="n">
        <v>52</v>
      </c>
      <c r="B33" s="222">
        <f>HYPERLINK("https://mocostore.moco.co.id/catalog/"&amp;AB61,"Klik Disini")</f>
        <v/>
      </c>
      <c r="C33" s="223" t="inlineStr">
        <is>
          <t>Anak-Anak</t>
        </is>
      </c>
      <c r="D33" s="223" t="n"/>
      <c r="E33" s="223" t="inlineStr">
        <is>
          <t>Ngurah Parsua</t>
        </is>
      </c>
      <c r="F33" s="223" t="inlineStr">
        <is>
          <t>979-407-117-x</t>
        </is>
      </c>
      <c r="G33" s="223" t="inlineStr">
        <is>
          <t>978-602-260-756-4</t>
        </is>
      </c>
      <c r="H33" s="223" t="inlineStr">
        <is>
          <t>Fiksi</t>
        </is>
      </c>
      <c r="I33" s="223" t="inlineStr">
        <is>
          <t>Fiksi</t>
        </is>
      </c>
      <c r="J33" s="86" t="inlineStr">
        <is>
          <t>001.01</t>
        </is>
      </c>
      <c r="K33" s="223" t="inlineStr">
        <is>
          <t>Tidak Tersedia</t>
        </is>
      </c>
      <c r="L33" s="223" t="n"/>
      <c r="M33" s="223" t="inlineStr">
        <is>
          <t>Tidak Tersedia</t>
        </is>
      </c>
      <c r="N33" s="223" t="inlineStr">
        <is>
          <t>Indonesia</t>
        </is>
      </c>
      <c r="O33" s="223" t="inlineStr">
        <is>
          <t>Cerita pendek</t>
        </is>
      </c>
      <c r="P33" s="223" t="n">
        <v>1993</v>
      </c>
      <c r="Q33" s="223" t="n">
        <v>2022</v>
      </c>
      <c r="R33" s="223" t="inlineStr">
        <is>
          <t>PT Balai Pustaka</t>
        </is>
      </c>
      <c r="S33" s="223" t="inlineStr">
        <is>
          <t>Balai Pustaka PT</t>
        </is>
      </c>
      <c r="T33" s="223" t="inlineStr">
        <is>
          <t>Lokal</t>
        </is>
      </c>
      <c r="U33" s="86" t="n">
        <v>70</v>
      </c>
      <c r="V33" s="86" t="inlineStr">
        <is>
          <t>pdf</t>
        </is>
      </c>
      <c r="W33" s="223" t="inlineStr">
        <is>
          <t>2.2 MB</t>
        </is>
      </c>
      <c r="X33" s="223" t="inlineStr">
        <is>
          <t>&lt;p&gt;Buku berjudul, Anak-Anak, karangan Ngurah Parsua ini berisi kumpulan 8 cerita pendek yang bernilai sastra, dengan tema berbagai ragam. Seperti cerpen yang berjudul, Kematian, memasalahkan sikap manusia dalam menghadapi dan memaknakan kematian itu sendiri. Cerpen Laut, berisikan ajaran bahwa kehidupan sebaiknya jangan dihadapi dengan jiwa yang lemah serta sikap menggantungkan bantuan orang lain. [Balai Pustaka]&lt;/p&gt;</t>
        </is>
      </c>
      <c r="Y33" s="223" t="n">
        <v>18000</v>
      </c>
      <c r="Z33" s="109" t="n"/>
      <c r="AA33" s="241">
        <f>Y61*Z61</f>
        <v/>
      </c>
      <c r="AB33" s="280" t="inlineStr">
        <is>
          <t>6bc0efd8-aec9-42d8-8065-278190c2a9d4</t>
        </is>
      </c>
    </row>
    <row r="34" ht="15" customHeight="1" s="283">
      <c r="A34" s="279" t="n">
        <v>53</v>
      </c>
      <c r="B34" s="222">
        <f>HYPERLINK("https://mocostore.moco.co.id/catalog/"&amp;AB62,"Klik Disini")</f>
        <v/>
      </c>
      <c r="C34" s="223" t="inlineStr">
        <is>
          <t>Anggana Memanah Angkasa</t>
        </is>
      </c>
      <c r="D34" s="223" t="n"/>
      <c r="E34" s="223" t="inlineStr">
        <is>
          <t>Wawa Adam</t>
        </is>
      </c>
      <c r="F34" s="223" t="inlineStr">
        <is>
          <t>979-407-332-6</t>
        </is>
      </c>
      <c r="G34" s="223" t="inlineStr">
        <is>
          <t>978-602-260-758-8</t>
        </is>
      </c>
      <c r="H34" s="223" t="inlineStr">
        <is>
          <t>Fiksi</t>
        </is>
      </c>
      <c r="I34" s="223" t="inlineStr">
        <is>
          <t>Fiksi</t>
        </is>
      </c>
      <c r="J34" s="86" t="inlineStr">
        <is>
          <t>001.01</t>
        </is>
      </c>
      <c r="K34" s="223" t="inlineStr">
        <is>
          <t>Tidak Tersedia</t>
        </is>
      </c>
      <c r="L34" s="223" t="n"/>
      <c r="M34" s="223" t="inlineStr">
        <is>
          <t>Tidak Tersedia</t>
        </is>
      </c>
      <c r="N34" s="223" t="inlineStr">
        <is>
          <t>Indonesia</t>
        </is>
      </c>
      <c r="O34" s="223" t="inlineStr">
        <is>
          <t>Fiksi</t>
        </is>
      </c>
      <c r="P34" s="223" t="n">
        <v>1993</v>
      </c>
      <c r="Q34" s="223" t="n">
        <v>2022</v>
      </c>
      <c r="R34" s="223" t="inlineStr">
        <is>
          <t>PT Balai Pustaka</t>
        </is>
      </c>
      <c r="S34" s="223" t="inlineStr">
        <is>
          <t>Balai Pustaka PT</t>
        </is>
      </c>
      <c r="T34" s="223" t="inlineStr">
        <is>
          <t>Lokal</t>
        </is>
      </c>
      <c r="U34" s="86" t="n">
        <v>150</v>
      </c>
      <c r="V34" s="86" t="inlineStr">
        <is>
          <t>pdf</t>
        </is>
      </c>
      <c r="W34" s="223" t="inlineStr">
        <is>
          <t>5.2 MB</t>
        </is>
      </c>
      <c r="X34" s="223" t="inlineStr">
        <is>
          <t>&lt;p&gt;Tujuh cerita pendek yang terkumpul dalam buku,&lt;br /&gt;
 Anggana Memanah Angkasa, karangan Wawa Adam ini&lt;br /&gt;
 memiliki tema yang serba lain, bahkan ada beberapa yang&lt;br /&gt;
 mengandung humor. Seperti, misalnya, seorang miskin&lt;br /&gt;
 yang menghilangkan permata milik juragannya terpaksa&lt;br /&gt;
 harus mau memilih alternatif mengawini perawan sang&lt;br /&gt;
 juragan daripada harus menukar barang berharga mahal&lt;br /&gt;
 tersebut. (Balai Pustaka)&lt;/p&gt;</t>
        </is>
      </c>
      <c r="Y34" s="223" t="n">
        <v>36000</v>
      </c>
      <c r="Z34" s="109" t="n"/>
      <c r="AA34" s="241">
        <f>Y62*Z62</f>
        <v/>
      </c>
      <c r="AB34" s="237" t="inlineStr">
        <is>
          <t>9eb1c18b-69f3-46e6-9480-59f13bde2008</t>
        </is>
      </c>
    </row>
    <row r="35" ht="15" customHeight="1" s="283">
      <c r="A35" s="279" t="n">
        <v>54</v>
      </c>
      <c r="B35" s="222">
        <f>HYPERLINK("https://mocostore.moco.co.id/catalog/"&amp;AB63,"Klik Disini")</f>
        <v/>
      </c>
      <c r="C35" s="223" t="inlineStr">
        <is>
          <t>Anggia Murni</t>
        </is>
      </c>
      <c r="D35" s="223" t="n"/>
      <c r="E35" s="223" t="inlineStr">
        <is>
          <t>Ny. Yohanisoer Ilyas</t>
        </is>
      </c>
      <c r="F35" s="223" t="inlineStr">
        <is>
          <t>979-407-447-0</t>
        </is>
      </c>
      <c r="G35" s="223" t="inlineStr">
        <is>
          <t>978-602-260-759-5</t>
        </is>
      </c>
      <c r="H35" s="223" t="inlineStr">
        <is>
          <t>Fiksi</t>
        </is>
      </c>
      <c r="I35" s="223" t="inlineStr">
        <is>
          <t>Fiksi</t>
        </is>
      </c>
      <c r="J35" s="86" t="inlineStr">
        <is>
          <t>001.02</t>
        </is>
      </c>
      <c r="K35" s="223" t="inlineStr">
        <is>
          <t>Tidak Tersedia</t>
        </is>
      </c>
      <c r="L35" s="223" t="n"/>
      <c r="M35" s="223" t="inlineStr">
        <is>
          <t>Tidak Tersedia</t>
        </is>
      </c>
      <c r="N35" s="223" t="inlineStr">
        <is>
          <t>Indonesia</t>
        </is>
      </c>
      <c r="O35" s="223" t="inlineStr">
        <is>
          <t>Fiksi</t>
        </is>
      </c>
      <c r="P35" s="223" t="n">
        <v>2001</v>
      </c>
      <c r="Q35" s="223" t="n">
        <v>2022</v>
      </c>
      <c r="R35" s="223" t="inlineStr">
        <is>
          <t>PT Balai Pustaka</t>
        </is>
      </c>
      <c r="S35" s="223" t="inlineStr">
        <is>
          <t>Balai Pustaka PT</t>
        </is>
      </c>
      <c r="T35" s="223" t="inlineStr">
        <is>
          <t>Lokal</t>
        </is>
      </c>
      <c r="U35" s="86" t="n">
        <v>130</v>
      </c>
      <c r="V35" s="86" t="inlineStr">
        <is>
          <t>pdf</t>
        </is>
      </c>
      <c r="W35" s="223" t="inlineStr">
        <is>
          <t>4.1 MB</t>
        </is>
      </c>
      <c r="X35" s="223" t="inlineStr">
        <is>
          <t>&lt;p&gt;Anggia Murni adalah sebuah karya pengarang wanita yang&lt;br /&gt;
 sudah banyak pengalaman menulis dan cukup terkenal. Kali ini ia&lt;br /&gt;
 melukiskan kehidupan seorang gadis remaja yang yatim piatu,&lt;br /&gt;
 yang mengalami bermacam penderitaan karena kehilangan orangorang yang dicintainya dan terpaksa pula berpindah dari orang tua satu ke orang tua lain. Ia pun hampir-hampir saja kehilangan kekasihnya karena kesalahfahaman. (Balai Pustaka)&lt;/p&gt;</t>
        </is>
      </c>
      <c r="Y35" s="223" t="n">
        <v>43000</v>
      </c>
      <c r="Z35" s="109" t="n"/>
      <c r="AA35" s="241">
        <f>Y63*Z63</f>
        <v/>
      </c>
      <c r="AB35" s="237" t="inlineStr">
        <is>
          <t>6ad8c255-7ede-49b7-a93f-b9b1e30b9e1d</t>
        </is>
      </c>
    </row>
    <row r="36" ht="15" customHeight="1" s="283">
      <c r="A36" s="279" t="n">
        <v>55</v>
      </c>
      <c r="B36" s="222">
        <f>HYPERLINK("https://mocostore.moco.co.id/catalog/"&amp;AB64,"Klik Disini")</f>
        <v/>
      </c>
      <c r="C36" s="223" t="inlineStr">
        <is>
          <t>Anggun nan Tongga</t>
        </is>
      </c>
      <c r="D36" s="223" t="n"/>
      <c r="E36" s="223" t="inlineStr">
        <is>
          <t>Wisran Hadi</t>
        </is>
      </c>
      <c r="F36" s="223" t="inlineStr">
        <is>
          <t>979-407-874-3</t>
        </is>
      </c>
      <c r="G36" s="223" t="inlineStr">
        <is>
          <t>978-602-260-760-1</t>
        </is>
      </c>
      <c r="H36" s="223" t="inlineStr">
        <is>
          <t>Fiksi</t>
        </is>
      </c>
      <c r="I36" s="223" t="inlineStr">
        <is>
          <t>Fiksi</t>
        </is>
      </c>
      <c r="J36" s="86" t="inlineStr">
        <is>
          <t>001.02</t>
        </is>
      </c>
      <c r="K36" s="223" t="inlineStr">
        <is>
          <t>Tidak Tersedia</t>
        </is>
      </c>
      <c r="L36" s="223" t="n"/>
      <c r="M36" s="223" t="inlineStr">
        <is>
          <t>Tidak Tersedia</t>
        </is>
      </c>
      <c r="N36" s="223" t="inlineStr">
        <is>
          <t>Indonesia</t>
        </is>
      </c>
      <c r="O36" s="223" t="inlineStr">
        <is>
          <t>Drama</t>
        </is>
      </c>
      <c r="P36" s="223" t="n">
        <v>2000</v>
      </c>
      <c r="Q36" s="223" t="n">
        <v>2022</v>
      </c>
      <c r="R36" s="223" t="inlineStr">
        <is>
          <t>PT Balai Pustaka</t>
        </is>
      </c>
      <c r="S36" s="223" t="inlineStr">
        <is>
          <t>Balai Pustaka PT</t>
        </is>
      </c>
      <c r="T36" s="223" t="inlineStr">
        <is>
          <t>Lokal</t>
        </is>
      </c>
      <c r="U36" s="86" t="n">
        <v>62</v>
      </c>
      <c r="V36" s="86" t="inlineStr">
        <is>
          <t>pdf</t>
        </is>
      </c>
      <c r="W36" s="223" t="inlineStr">
        <is>
          <t>1.5 MB</t>
        </is>
      </c>
      <c r="X36" s="223" t="inlineStr">
        <is>
          <t>&lt;p&gt;Drama Anggun Nan Tongga, yang terdiri dari tiga babak ini,&lt;br /&gt;
 diangkat dari sebuah dongeng kuno daerah Minangkabau.&lt;br /&gt;
 Isinya menceritakan tentang seorang anak muda, pewaris&lt;br /&gt;
 mahkota Tiku Pariaman yang bernama Anggun Nan Tongga. (Balai Pustaka)&lt;/p&gt;</t>
        </is>
      </c>
      <c r="Y36" s="223" t="n">
        <v>17000</v>
      </c>
      <c r="Z36" s="109" t="n"/>
      <c r="AA36" s="241">
        <f>Y64*Z64</f>
        <v/>
      </c>
      <c r="AB36" s="237" t="inlineStr">
        <is>
          <t>6ef986f9-b4ca-44b3-b7b7-16822b026ce3</t>
        </is>
      </c>
    </row>
    <row r="37" ht="15" customHeight="1" s="283">
      <c r="A37" s="279" t="n">
        <v>56</v>
      </c>
      <c r="B37" s="222">
        <f>HYPERLINK("https://mocostore.moco.co.id/catalog/"&amp;AB65,"Klik Disini")</f>
        <v/>
      </c>
      <c r="C37" s="223" t="inlineStr">
        <is>
          <t>Angin Sumilir (Mulok Jawa)</t>
        </is>
      </c>
      <c r="D37" s="223" t="n"/>
      <c r="E37" s="223" t="inlineStr">
        <is>
          <t>Suripan Sadi Hutomo</t>
        </is>
      </c>
      <c r="F37" s="223" t="inlineStr">
        <is>
          <t>979-407-159-5</t>
        </is>
      </c>
      <c r="G37" s="223" t="inlineStr">
        <is>
          <t>978-602-260-762-5</t>
        </is>
      </c>
      <c r="H37" s="223" t="inlineStr">
        <is>
          <t>Fiksi</t>
        </is>
      </c>
      <c r="I37" s="223" t="inlineStr">
        <is>
          <t>Fiksi</t>
        </is>
      </c>
      <c r="J37" s="86" t="inlineStr">
        <is>
          <t>001.02</t>
        </is>
      </c>
      <c r="K37" s="223" t="inlineStr">
        <is>
          <t>Tidak Tersedia</t>
        </is>
      </c>
      <c r="L37" s="223" t="n"/>
      <c r="M37" s="223" t="inlineStr">
        <is>
          <t>Tidak Tersedia</t>
        </is>
      </c>
      <c r="N37" s="223" t="inlineStr">
        <is>
          <t>Lainnya</t>
        </is>
      </c>
      <c r="O37" s="223" t="inlineStr">
        <is>
          <t>Puisi</t>
        </is>
      </c>
      <c r="P37" s="223" t="n">
        <v>1988</v>
      </c>
      <c r="Q37" s="223" t="n">
        <v>2022</v>
      </c>
      <c r="R37" s="223" t="inlineStr">
        <is>
          <t>PT Balai Pustaka</t>
        </is>
      </c>
      <c r="S37" s="223" t="inlineStr">
        <is>
          <t>Balai Pustaka PT</t>
        </is>
      </c>
      <c r="T37" s="223" t="inlineStr">
        <is>
          <t>Lokal</t>
        </is>
      </c>
      <c r="U37" s="86" t="n">
        <v>94</v>
      </c>
      <c r="V37" s="86" t="inlineStr">
        <is>
          <t>pdf</t>
        </is>
      </c>
      <c r="W37" s="223" t="inlineStr">
        <is>
          <t>3.4 MB</t>
        </is>
      </c>
      <c r="X37" s="223" t="inlineStr">
        <is>
          <t>&lt;p&gt;Kumpulan sajak berbahasa jawa&lt;/p&gt;</t>
        </is>
      </c>
      <c r="Y37" s="223" t="n">
        <v>24000</v>
      </c>
      <c r="Z37" s="109" t="n"/>
      <c r="AA37" s="241">
        <f>Y65*Z65</f>
        <v/>
      </c>
      <c r="AB37" s="237" t="inlineStr">
        <is>
          <t>931c3d86-a83f-40cc-8925-4beaaa3a0ea1</t>
        </is>
      </c>
    </row>
    <row r="38" ht="15" customHeight="1" s="283">
      <c r="A38" s="279" t="n">
        <v>57</v>
      </c>
      <c r="B38" s="222">
        <f>HYPERLINK("https://mocostore.moco.co.id/catalog/"&amp;AB66,"Klik Disini")</f>
        <v/>
      </c>
      <c r="C38" s="223" t="inlineStr">
        <is>
          <t>Antara Soputan dan Bunaken</t>
        </is>
      </c>
      <c r="D38" s="223" t="n"/>
      <c r="E38" s="223" t="inlineStr">
        <is>
          <t>Pilemon Gunena</t>
        </is>
      </c>
      <c r="F38" s="223" t="inlineStr">
        <is>
          <t>979-407-846-8</t>
        </is>
      </c>
      <c r="G38" s="223" t="inlineStr">
        <is>
          <t>978-602-260-763-2</t>
        </is>
      </c>
      <c r="H38" s="223" t="inlineStr">
        <is>
          <t>Fiksi</t>
        </is>
      </c>
      <c r="I38" s="223" t="inlineStr">
        <is>
          <t>Fiksi</t>
        </is>
      </c>
      <c r="J38" s="86" t="inlineStr">
        <is>
          <t>001.02</t>
        </is>
      </c>
      <c r="K38" s="223" t="inlineStr">
        <is>
          <t>Tidak Tersedia</t>
        </is>
      </c>
      <c r="L38" s="223" t="n"/>
      <c r="M38" s="223" t="inlineStr">
        <is>
          <t>Tidak Tersedia</t>
        </is>
      </c>
      <c r="N38" s="223" t="inlineStr">
        <is>
          <t>Indonesia</t>
        </is>
      </c>
      <c r="O38" s="223" t="inlineStr">
        <is>
          <t>Fiksi</t>
        </is>
      </c>
      <c r="P38" s="223" t="n">
        <v>2000</v>
      </c>
      <c r="Q38" s="223" t="n">
        <v>2022</v>
      </c>
      <c r="R38" s="223" t="inlineStr">
        <is>
          <t>PT Balai Pustaka</t>
        </is>
      </c>
      <c r="S38" s="223" t="inlineStr">
        <is>
          <t>Balai Pustaka PT</t>
        </is>
      </c>
      <c r="T38" s="223" t="inlineStr">
        <is>
          <t>Lokal</t>
        </is>
      </c>
      <c r="U38" s="86" t="n">
        <v>122</v>
      </c>
      <c r="V38" s="86" t="inlineStr">
        <is>
          <t>pdf</t>
        </is>
      </c>
      <c r="W38" s="223" t="inlineStr">
        <is>
          <t>9.4 MB</t>
        </is>
      </c>
      <c r="X38" s="223" t="inlineStr">
        <is>
          <t>&lt;p&gt;Masalah lingkungan memang menjadi masalah kita semua. Alam yang dikaruniakan oleh Tuhan memang seharusnya dimanfaatkan demi kelangsungan hidup manusia. Meskipun demikian, pemanfaatannya harus dilakukan secara terencana dan benar-benar terjaga sehingga tidak akan menimbulkan akibat yang&lt;br /&gt;
 justru merugikan manusia itu sendiri. Hal itu akan terlaksana apabila kita sendiri sudah menyadari keterkaitan alam dengan manusia. Dengan demikian, kesadaran untuk menjaga dan melestarikan alam dan lingkungan memang sebaiknya mulai ditanamkan pada diri anak-anak semenjak dini.(Balai Pustaka)&lt;/p&gt;</t>
        </is>
      </c>
      <c r="Y38" s="223" t="n">
        <v>20000</v>
      </c>
      <c r="Z38" s="109" t="n"/>
      <c r="AA38" s="241">
        <f>Y66*Z66</f>
        <v/>
      </c>
      <c r="AB38" s="237" t="inlineStr">
        <is>
          <t>8a427e51-57ae-4041-b14f-359677cb57fb</t>
        </is>
      </c>
    </row>
    <row r="39" ht="15" customHeight="1" s="283">
      <c r="A39" s="279" t="n">
        <v>58</v>
      </c>
      <c r="B39" s="222">
        <f>HYPERLINK("https://mocostore.moco.co.id/catalog/"&amp;AB67,"Klik Disini")</f>
        <v/>
      </c>
      <c r="C39" s="223" t="inlineStr">
        <is>
          <t>Anteping Tekad (Mulok Jawa)</t>
        </is>
      </c>
      <c r="D39" s="223" t="n"/>
      <c r="E39" s="223" t="inlineStr">
        <is>
          <t>Ag. Suharti</t>
        </is>
      </c>
      <c r="F39" s="223" t="n"/>
      <c r="G39" s="223" t="inlineStr">
        <is>
          <t>978-602-260-764-9</t>
        </is>
      </c>
      <c r="H39" s="223" t="inlineStr">
        <is>
          <t>Fiksi</t>
        </is>
      </c>
      <c r="I39" s="223" t="inlineStr">
        <is>
          <t>Fiksi</t>
        </is>
      </c>
      <c r="J39" s="86" t="inlineStr">
        <is>
          <t>001.02</t>
        </is>
      </c>
      <c r="K39" s="223" t="inlineStr">
        <is>
          <t>Tidak Tersedia</t>
        </is>
      </c>
      <c r="L39" s="223" t="n"/>
      <c r="M39" s="223" t="inlineStr">
        <is>
          <t>Tidak Tersedia</t>
        </is>
      </c>
      <c r="N39" s="223" t="inlineStr">
        <is>
          <t>Lainnya</t>
        </is>
      </c>
      <c r="O39" s="223" t="inlineStr">
        <is>
          <t>Fiksi</t>
        </is>
      </c>
      <c r="P39" s="223" t="n">
        <v>1975</v>
      </c>
      <c r="Q39" s="223" t="n">
        <v>2022</v>
      </c>
      <c r="R39" s="223" t="inlineStr">
        <is>
          <t>PT Balai Pustaka</t>
        </is>
      </c>
      <c r="S39" s="223" t="inlineStr">
        <is>
          <t>Balai Pustaka PT</t>
        </is>
      </c>
      <c r="T39" s="223" t="inlineStr">
        <is>
          <t>Lokal</t>
        </is>
      </c>
      <c r="U39" s="86" t="n">
        <v>222</v>
      </c>
      <c r="V39" s="86" t="inlineStr">
        <is>
          <t>pdf</t>
        </is>
      </c>
      <c r="W39" s="223" t="inlineStr">
        <is>
          <t>9.2 MB</t>
        </is>
      </c>
      <c r="X39" s="223" t="inlineStr">
        <is>
          <t>&lt;p&gt;Cerita berasal dari tanah jawa&lt;/p&gt;</t>
        </is>
      </c>
      <c r="Y39" s="223" t="n">
        <v>52000</v>
      </c>
      <c r="Z39" s="109" t="n"/>
      <c r="AA39" s="241">
        <f>Y67*Z67</f>
        <v/>
      </c>
      <c r="AB39" s="237" t="inlineStr">
        <is>
          <t>57e3646f-bcb6-4641-83b7-e73e24e40bdd</t>
        </is>
      </c>
    </row>
    <row r="40">
      <c r="A40" s="279" t="n">
        <v>60</v>
      </c>
      <c r="B40" s="222">
        <f>HYPERLINK("https://mocostore.moco.co.id/catalog/"&amp;AB69,"Klik Disini")</f>
        <v/>
      </c>
      <c r="C40" s="223" t="inlineStr">
        <is>
          <t>Arjuna Kembar</t>
        </is>
      </c>
      <c r="D40" s="223" t="n"/>
      <c r="E40" s="223" t="inlineStr">
        <is>
          <t>Wiroatmodjo</t>
        </is>
      </c>
      <c r="F40" s="223" t="inlineStr">
        <is>
          <t>978-979-407-135-9</t>
        </is>
      </c>
      <c r="G40" s="223" t="inlineStr">
        <is>
          <t>978-602-260-766-3</t>
        </is>
      </c>
      <c r="H40" s="223" t="inlineStr">
        <is>
          <t>Fiksi</t>
        </is>
      </c>
      <c r="I40" s="223" t="inlineStr">
        <is>
          <t>Fiksi</t>
        </is>
      </c>
      <c r="J40" s="86" t="inlineStr">
        <is>
          <t>001.02</t>
        </is>
      </c>
      <c r="K40" s="223" t="inlineStr">
        <is>
          <t>Tidak Tersedia</t>
        </is>
      </c>
      <c r="L40" s="223" t="n"/>
      <c r="M40" s="223" t="inlineStr">
        <is>
          <t>Tidak Tersedia</t>
        </is>
      </c>
      <c r="N40" s="223" t="inlineStr">
        <is>
          <t>Indonesia</t>
        </is>
      </c>
      <c r="O40" s="223" t="inlineStr">
        <is>
          <t>Novel</t>
        </is>
      </c>
      <c r="P40" s="223" t="n">
        <v>2000</v>
      </c>
      <c r="Q40" s="223" t="n">
        <v>2022</v>
      </c>
      <c r="R40" s="223" t="inlineStr">
        <is>
          <t>PT Balai Pustaka</t>
        </is>
      </c>
      <c r="S40" s="223" t="inlineStr">
        <is>
          <t>Balai Pustaka PT</t>
        </is>
      </c>
      <c r="T40" s="223" t="inlineStr">
        <is>
          <t>Lokal</t>
        </is>
      </c>
      <c r="U40" s="86" t="n">
        <v>76</v>
      </c>
      <c r="V40" s="86" t="inlineStr">
        <is>
          <t>pdf</t>
        </is>
      </c>
      <c r="W40" s="223" t="inlineStr">
        <is>
          <t>4.8 MB</t>
        </is>
      </c>
      <c r="X40" s="223" t="inlineStr">
        <is>
          <t>&lt;p&gt;Cerita carangan &amp;ldquo;Arjuna Kembar&amp;rdquo; karangan Bapak Wiroatmodjo ini pada dasarnya menggambarkan pertentangan&lt;br /&gt;
 antara pihak Pendawa dengan pihak Korawa sebagai perwujudan dari kebaikan melawan kejahatan, dan akhirnya kebaikanlah yang menang. (Balai Pustaka)&lt;/p&gt;</t>
        </is>
      </c>
      <c r="Y40" s="223" t="n">
        <v>25000</v>
      </c>
      <c r="Z40" s="109" t="n"/>
      <c r="AA40" s="241">
        <f>Y69*Z69</f>
        <v/>
      </c>
      <c r="AB40" s="237" t="inlineStr">
        <is>
          <t>86fd65e9-9e7c-49c8-a9db-7a6d9eda6b8b</t>
        </is>
      </c>
    </row>
    <row r="41" ht="15" customHeight="1" s="283">
      <c r="A41" s="279" t="n">
        <v>63</v>
      </c>
      <c r="B41" s="222">
        <f>HYPERLINK("https://mocostore.moco.co.id/catalog/"&amp;AB72,"Klik Disini")</f>
        <v/>
      </c>
      <c r="C41" s="223" t="inlineStr">
        <is>
          <t>Awal dan Mira</t>
        </is>
      </c>
      <c r="D41" s="223" t="n"/>
      <c r="E41" s="223" t="inlineStr">
        <is>
          <t>Utuy Tatang Sontani</t>
        </is>
      </c>
      <c r="F41" s="223" t="inlineStr">
        <is>
          <t>979-407-172-2</t>
        </is>
      </c>
      <c r="G41" s="223" t="inlineStr">
        <is>
          <t>978-602-260-773-1</t>
        </is>
      </c>
      <c r="H41" s="223" t="inlineStr">
        <is>
          <t>Fiksi</t>
        </is>
      </c>
      <c r="I41" s="223" t="inlineStr">
        <is>
          <t>Fiksi</t>
        </is>
      </c>
      <c r="J41" s="86" t="inlineStr">
        <is>
          <t>001.02</t>
        </is>
      </c>
      <c r="K41" s="223" t="inlineStr">
        <is>
          <t>Tidak Tersedia</t>
        </is>
      </c>
      <c r="L41" s="223" t="n"/>
      <c r="M41" s="223" t="inlineStr">
        <is>
          <t>Tidak Tersedia</t>
        </is>
      </c>
      <c r="N41" s="223" t="inlineStr">
        <is>
          <t>Indonesia</t>
        </is>
      </c>
      <c r="O41" s="223" t="inlineStr">
        <is>
          <t>Drama</t>
        </is>
      </c>
      <c r="P41" s="223" t="n">
        <v>2011</v>
      </c>
      <c r="Q41" s="223" t="n">
        <v>2022</v>
      </c>
      <c r="R41" s="223" t="inlineStr">
        <is>
          <t>PT Balai Pustaka</t>
        </is>
      </c>
      <c r="S41" s="223" t="inlineStr">
        <is>
          <t>Balai Pustaka PT</t>
        </is>
      </c>
      <c r="T41" s="223" t="inlineStr">
        <is>
          <t>Lokal</t>
        </is>
      </c>
      <c r="U41" s="86" t="n">
        <v>74</v>
      </c>
      <c r="V41" s="86" t="inlineStr">
        <is>
          <t>pdf</t>
        </is>
      </c>
      <c r="W41" s="223" t="inlineStr">
        <is>
          <t>1.8 MB</t>
        </is>
      </c>
      <c r="X41" s="223" t="inlineStr">
        <is>
          <t>&lt;p&gt;sastra tidak dibawa malaikat dari langit. Sastra tidak datang begitu saja. Ia lahir melalui proses pergulatan sastrawan dengan kondisi sosial&amp;mdash;budaya zamannya. Maka, membaca karya sastra hakikatnya membaca keadaan masyarakat dan budaya yang terungkap dalam karya itu. Jadi, sastra menyimpan pemikiran sastrawannya juga. Balai Pustaka&lt;/p&gt;</t>
        </is>
      </c>
      <c r="Y41" s="223" t="n">
        <v>17000</v>
      </c>
      <c r="Z41" s="109" t="n"/>
      <c r="AA41" s="241">
        <f>Y72*Z72</f>
        <v/>
      </c>
      <c r="AB41" s="237" t="inlineStr">
        <is>
          <t>516efc92-7806-4181-bb01-2e991197bdb0</t>
        </is>
      </c>
    </row>
    <row r="42" ht="15" customHeight="1" s="283">
      <c r="A42" s="279" t="n">
        <v>64</v>
      </c>
      <c r="B42" s="222">
        <f>HYPERLINK("https://mocostore.moco.co.id/catalog/"&amp;AB73,"Klik Disini")</f>
        <v/>
      </c>
      <c r="C42" s="223" t="inlineStr">
        <is>
          <t>Awal Pendakian</t>
        </is>
      </c>
      <c r="D42" s="223" t="n"/>
      <c r="E42" s="223" t="inlineStr">
        <is>
          <t>Sori Siregar</t>
        </is>
      </c>
      <c r="F42" s="223" t="inlineStr">
        <is>
          <t>979-407-506-x</t>
        </is>
      </c>
      <c r="G42" s="223" t="inlineStr">
        <is>
          <t>978-602-260-774-8</t>
        </is>
      </c>
      <c r="H42" s="223" t="inlineStr">
        <is>
          <t>Fiksi</t>
        </is>
      </c>
      <c r="I42" s="223" t="inlineStr">
        <is>
          <t>Fiksi</t>
        </is>
      </c>
      <c r="J42" s="86" t="inlineStr">
        <is>
          <t>001.02</t>
        </is>
      </c>
      <c r="K42" s="223" t="inlineStr">
        <is>
          <t>Tidak Tersedia</t>
        </is>
      </c>
      <c r="L42" s="223" t="n"/>
      <c r="M42" s="223" t="inlineStr">
        <is>
          <t>Tidak Tersedia</t>
        </is>
      </c>
      <c r="N42" s="223" t="inlineStr">
        <is>
          <t>Indonesia</t>
        </is>
      </c>
      <c r="O42" s="223" t="inlineStr">
        <is>
          <t>Novel</t>
        </is>
      </c>
      <c r="P42" s="223" t="n">
        <v>2008</v>
      </c>
      <c r="Q42" s="223" t="n">
        <v>2022</v>
      </c>
      <c r="R42" s="223" t="inlineStr">
        <is>
          <t>PT Balai Pustaka</t>
        </is>
      </c>
      <c r="S42" s="223" t="inlineStr">
        <is>
          <t>Balai Pustaka PT</t>
        </is>
      </c>
      <c r="T42" s="223" t="inlineStr">
        <is>
          <t>Lokal</t>
        </is>
      </c>
      <c r="U42" s="86" t="n">
        <v>60</v>
      </c>
      <c r="V42" s="86" t="inlineStr">
        <is>
          <t>pdf</t>
        </is>
      </c>
      <c r="W42" s="223" t="inlineStr">
        <is>
          <t>3.3 MB</t>
        </is>
      </c>
      <c r="X42" s="223" t="inlineStr">
        <is>
          <t>&lt;p&gt;Awal Pendakian adalah sebuah cerita menarik yang ditulis dalam bahasa yang bersahaja. Pengarangnya sudah tidak asing lagi bagi pembaca sastra Indonesia dewasa ini. (Balai Pustaka)&lt;/p&gt;</t>
        </is>
      </c>
      <c r="Y42" s="223" t="n">
        <v>17000</v>
      </c>
      <c r="Z42" s="109" t="n"/>
      <c r="AA42" s="241">
        <f>Y73*Z73</f>
        <v/>
      </c>
      <c r="AB42" s="237" t="inlineStr">
        <is>
          <t>cd2641af-3e25-4fbb-b7ac-a50637b88de9</t>
        </is>
      </c>
    </row>
    <row r="43" ht="15" customHeight="1" s="283">
      <c r="A43" s="279" t="n">
        <v>65</v>
      </c>
      <c r="B43" s="222">
        <f>HYPERLINK("https://mocostore.moco.co.id/catalog/"&amp;AB74,"Klik Disini")</f>
        <v/>
      </c>
      <c r="C43" s="223" t="inlineStr">
        <is>
          <t>Babad Majapahit</t>
        </is>
      </c>
      <c r="D43" s="223" t="n"/>
      <c r="E43" s="223" t="inlineStr">
        <is>
          <t>Anggitan: Kadir Tisna</t>
        </is>
      </c>
      <c r="F43" s="223" t="inlineStr">
        <is>
          <t>979-690-808-5</t>
        </is>
      </c>
      <c r="G43" s="223" t="inlineStr">
        <is>
          <t>978-602-260-776-2</t>
        </is>
      </c>
      <c r="H43" s="223" t="inlineStr">
        <is>
          <t>Fiksi</t>
        </is>
      </c>
      <c r="I43" s="223" t="inlineStr">
        <is>
          <t>Fiksi</t>
        </is>
      </c>
      <c r="J43" s="86" t="inlineStr">
        <is>
          <t>001.02</t>
        </is>
      </c>
      <c r="K43" s="223" t="inlineStr">
        <is>
          <t>Tidak Tersedia</t>
        </is>
      </c>
      <c r="L43" s="223" t="n"/>
      <c r="M43" s="223" t="inlineStr">
        <is>
          <t>Tidak Tersedia</t>
        </is>
      </c>
      <c r="N43" s="223" t="inlineStr">
        <is>
          <t>Lainnya</t>
        </is>
      </c>
      <c r="O43" s="223" t="inlineStr">
        <is>
          <t>Novel</t>
        </is>
      </c>
      <c r="P43" s="223" t="n">
        <v>2010</v>
      </c>
      <c r="Q43" s="223" t="n">
        <v>2022</v>
      </c>
      <c r="R43" s="223" t="inlineStr">
        <is>
          <t>PT Balai Pustaka</t>
        </is>
      </c>
      <c r="S43" s="223" t="inlineStr">
        <is>
          <t>Balai Pustaka PT</t>
        </is>
      </c>
      <c r="T43" s="223" t="inlineStr">
        <is>
          <t>Lokal</t>
        </is>
      </c>
      <c r="U43" s="86" t="n">
        <v>100</v>
      </c>
      <c r="V43" s="86" t="inlineStr">
        <is>
          <t>pdf</t>
        </is>
      </c>
      <c r="W43" s="223" t="inlineStr">
        <is>
          <t>3.3 MB</t>
        </is>
      </c>
      <c r="X43"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43" s="223" t="n">
        <v>24000</v>
      </c>
      <c r="Z43" s="109" t="n"/>
      <c r="AA43" s="241">
        <f>Y74*Z74</f>
        <v/>
      </c>
      <c r="AB43" s="237" t="inlineStr">
        <is>
          <t>751def1e-6e06-4132-8029-36109add171c</t>
        </is>
      </c>
    </row>
    <row r="44" ht="15" customHeight="1" s="283">
      <c r="A44" s="279" t="n">
        <v>66</v>
      </c>
      <c r="B44" s="222">
        <f>HYPERLINK("https://mocostore.moco.co.id/catalog/"&amp;AB75,"Klik Disini")</f>
        <v/>
      </c>
      <c r="C44" s="223" t="inlineStr">
        <is>
          <t>Cinta Nefertiti</t>
        </is>
      </c>
      <c r="D44" s="223" t="n"/>
      <c r="E44" s="223" t="inlineStr">
        <is>
          <t>Maria Hermiyanti Sugiharto</t>
        </is>
      </c>
      <c r="F44" s="223" t="inlineStr">
        <is>
          <t>979-407-501-5</t>
        </is>
      </c>
      <c r="G44" s="223" t="inlineStr">
        <is>
          <t>978-602-260-841-7</t>
        </is>
      </c>
      <c r="H44" s="223" t="inlineStr">
        <is>
          <t>Fiksi</t>
        </is>
      </c>
      <c r="I44" s="223" t="inlineStr">
        <is>
          <t>Fiksi</t>
        </is>
      </c>
      <c r="J44" s="86" t="inlineStr">
        <is>
          <t>001.02</t>
        </is>
      </c>
      <c r="K44" s="223" t="inlineStr">
        <is>
          <t>Tidak Tersedia</t>
        </is>
      </c>
      <c r="L44" s="223" t="n"/>
      <c r="M44" s="223" t="inlineStr">
        <is>
          <t>Tidak Tersedia</t>
        </is>
      </c>
      <c r="N44" s="223" t="inlineStr">
        <is>
          <t>Indonesia</t>
        </is>
      </c>
      <c r="O44" s="223" t="inlineStr">
        <is>
          <t>Fiksi</t>
        </is>
      </c>
      <c r="P44" s="223" t="n">
        <v>2022</v>
      </c>
      <c r="Q44" s="223" t="n">
        <v>2022</v>
      </c>
      <c r="R44" s="223" t="inlineStr">
        <is>
          <t>PT Balai Pustaka</t>
        </is>
      </c>
      <c r="S44" s="223" t="inlineStr">
        <is>
          <t>Balai Pustaka PT</t>
        </is>
      </c>
      <c r="T44" s="223" t="inlineStr">
        <is>
          <t>Lokal</t>
        </is>
      </c>
      <c r="U44" s="86" t="n">
        <v>163</v>
      </c>
      <c r="V44" s="86" t="inlineStr">
        <is>
          <t>pdf</t>
        </is>
      </c>
      <c r="W44" s="223" t="inlineStr">
        <is>
          <t>8.8 MB</t>
        </is>
      </c>
      <c r="X44" s="223" t="inlineStr">
        <is>
          <t>&lt;p&gt;Buku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Pustaka)&lt;/p&gt;</t>
        </is>
      </c>
      <c r="Y44" s="223" t="n">
        <v>42000</v>
      </c>
      <c r="Z44" s="109" t="n"/>
      <c r="AA44" s="241">
        <f>Y75*Z75</f>
        <v/>
      </c>
      <c r="AB44" s="227" t="inlineStr">
        <is>
          <t>f5bc40fa-6dca-4b7c-b50b-c1bcd029b55b</t>
        </is>
      </c>
    </row>
    <row r="45" ht="15" customHeight="1" s="283">
      <c r="A45" s="279" t="n">
        <v>67</v>
      </c>
      <c r="B45" s="222">
        <f>HYPERLINK("https://mocostore.moco.co.id/catalog/"&amp;AB76,"Klik Disini")</f>
        <v/>
      </c>
      <c r="C45" s="223" t="inlineStr">
        <is>
          <t>Badai di Pulau Karang</t>
        </is>
      </c>
      <c r="D45" s="223" t="n"/>
      <c r="E45" s="223" t="inlineStr">
        <is>
          <t>Adi Buana</t>
        </is>
      </c>
      <c r="F45" s="223" t="inlineStr">
        <is>
          <t>979-407-146-3</t>
        </is>
      </c>
      <c r="G45" s="223" t="inlineStr">
        <is>
          <t>978-602-260-778-6</t>
        </is>
      </c>
      <c r="H45" s="223" t="inlineStr">
        <is>
          <t>Fiksi</t>
        </is>
      </c>
      <c r="I45" s="223" t="inlineStr">
        <is>
          <t>Fiksi</t>
        </is>
      </c>
      <c r="J45" s="86" t="inlineStr">
        <is>
          <t>001.02</t>
        </is>
      </c>
      <c r="K45" s="223" t="inlineStr">
        <is>
          <t>Tidak Tersedia</t>
        </is>
      </c>
      <c r="L45" s="223" t="n"/>
      <c r="M45" s="223" t="inlineStr">
        <is>
          <t>Tidak Tersedia</t>
        </is>
      </c>
      <c r="N45" s="223" t="inlineStr">
        <is>
          <t>Indonesia</t>
        </is>
      </c>
      <c r="O45" s="223" t="inlineStr">
        <is>
          <t>Novel</t>
        </is>
      </c>
      <c r="P45" s="223" t="n">
        <v>1993</v>
      </c>
      <c r="Q45" s="223" t="n">
        <v>2022</v>
      </c>
      <c r="R45" s="223" t="inlineStr">
        <is>
          <t>PT Balai Pustaka</t>
        </is>
      </c>
      <c r="S45" s="223" t="inlineStr">
        <is>
          <t>Balai Pustaka PT</t>
        </is>
      </c>
      <c r="T45" s="223" t="inlineStr">
        <is>
          <t>Lokal</t>
        </is>
      </c>
      <c r="U45" s="86" t="n">
        <v>74</v>
      </c>
      <c r="V45" s="86" t="inlineStr">
        <is>
          <t>pdf</t>
        </is>
      </c>
      <c r="W45" s="223" t="inlineStr">
        <is>
          <t>3.9 MB</t>
        </is>
      </c>
      <c r="X45" s="223" t="inlineStr">
        <is>
          <t>&lt;p&gt;Buku Badai di Pulau Karang, karangan Adi Buana ini&lt;br /&gt;
 mengisahkan suka duka kehidupan sebuah keluarga penjaga mercusuar, Pak Nain bersama istri dan dua orang anaknya laki-laki yang masih kecil.(Balai Pustaka)&lt;/p&gt;</t>
        </is>
      </c>
      <c r="Y45" s="223" t="n">
        <v>19000</v>
      </c>
      <c r="Z45" s="109" t="n"/>
      <c r="AA45" s="241">
        <f>Y76*Z76</f>
        <v/>
      </c>
      <c r="AB45" s="237" t="inlineStr">
        <is>
          <t>9bff3d4c-bec7-49f9-b054-20c4ebc5fb0f</t>
        </is>
      </c>
    </row>
    <row r="46" ht="15" customHeight="1" s="283">
      <c r="A46" s="279" t="n">
        <v>68</v>
      </c>
      <c r="B46" s="222">
        <f>HYPERLINK("https://mocostore.moco.co.id/catalog/"&amp;AB77,"Klik Disini")</f>
        <v/>
      </c>
      <c r="C46" s="223" t="inlineStr">
        <is>
          <t>Daerah Perbatasan</t>
        </is>
      </c>
      <c r="D46" s="223" t="n"/>
      <c r="E46" s="223" t="inlineStr">
        <is>
          <t>Subagio Sastrowardoyo</t>
        </is>
      </c>
      <c r="F46" s="223" t="n"/>
      <c r="G46" s="223" t="inlineStr">
        <is>
          <t>978-602-260-843-1</t>
        </is>
      </c>
      <c r="H46" s="223" t="inlineStr">
        <is>
          <t>Fiksi</t>
        </is>
      </c>
      <c r="I46" s="223" t="inlineStr">
        <is>
          <t>Fiksi</t>
        </is>
      </c>
      <c r="J46" s="86" t="inlineStr">
        <is>
          <t>001.02</t>
        </is>
      </c>
      <c r="K46" s="223" t="inlineStr">
        <is>
          <t>Tidak Tersedia</t>
        </is>
      </c>
      <c r="L46" s="223" t="n"/>
      <c r="M46" s="223" t="inlineStr">
        <is>
          <t>Tidak Tersedia</t>
        </is>
      </c>
      <c r="N46" s="223" t="inlineStr">
        <is>
          <t>Indonesia</t>
        </is>
      </c>
      <c r="O46" s="223" t="inlineStr">
        <is>
          <t>Puisi</t>
        </is>
      </c>
      <c r="P46" s="223" t="n">
        <v>1982</v>
      </c>
      <c r="Q46" s="223" t="n">
        <v>2022</v>
      </c>
      <c r="R46" s="223" t="inlineStr">
        <is>
          <t>PT Balai Pustaka</t>
        </is>
      </c>
      <c r="S46" s="223" t="inlineStr">
        <is>
          <t>Balai Pustaka PT</t>
        </is>
      </c>
      <c r="T46" s="223" t="inlineStr">
        <is>
          <t>Lokal</t>
        </is>
      </c>
      <c r="U46" s="86" t="n">
        <v>74</v>
      </c>
      <c r="V46" s="86" t="inlineStr">
        <is>
          <t>pdf</t>
        </is>
      </c>
      <c r="W46" s="223" t="inlineStr">
        <is>
          <t>2.1 MB</t>
        </is>
      </c>
      <c r="X46" s="223" t="inlineStr">
        <is>
          <t>&lt;p&gt;Daerah Perbatasan ini terdiri dari dua kumpulan sajak Subagio&lt;br /&gt;
 Sastrowardoyo, Daerah Perbatasan dan Salju. Subagio&lt;br /&gt;
 Sastrowardoyo terkenal sebagai salah seorang penyair Indonesia yang kuat. Dalam kumpulan ini tampak jelas kekuatan kepenyairan Subagio. Keberagaman hal yang dibicarakan sajak-sajaknya, namun titik sentralnya adalah masalah hidup dan mati.&lt;/p&gt;</t>
        </is>
      </c>
      <c r="Y46" s="223" t="n">
        <v>19000</v>
      </c>
      <c r="Z46" s="109" t="n"/>
      <c r="AA46" s="241">
        <f>Y77*Z77</f>
        <v/>
      </c>
      <c r="AB46" s="237" t="inlineStr">
        <is>
          <t>0a45c935-6fe5-44e3-8c9e-a1325c6ceca2</t>
        </is>
      </c>
    </row>
    <row r="47" ht="15" customHeight="1" s="283">
      <c r="A47" s="279" t="n">
        <v>69</v>
      </c>
      <c r="B47" s="222">
        <f>HYPERLINK("https://mocostore.moco.co.id/catalog/"&amp;AB78,"Klik Disini")</f>
        <v/>
      </c>
      <c r="C47" s="223" t="inlineStr">
        <is>
          <t>Dag Dig Dug</t>
        </is>
      </c>
      <c r="D47" s="223" t="n"/>
      <c r="E47" s="223" t="inlineStr">
        <is>
          <t>Putu Wijaya</t>
        </is>
      </c>
      <c r="F47" s="223" t="n"/>
      <c r="G47" s="223" t="inlineStr">
        <is>
          <t>978-602-260-844-8</t>
        </is>
      </c>
      <c r="H47" s="223" t="inlineStr">
        <is>
          <t>Drama</t>
        </is>
      </c>
      <c r="I47" s="223" t="inlineStr">
        <is>
          <t>Fiksi</t>
        </is>
      </c>
      <c r="J47" s="86" t="inlineStr">
        <is>
          <t>001.02</t>
        </is>
      </c>
      <c r="K47" s="223" t="inlineStr">
        <is>
          <t>Tidak Tersedia</t>
        </is>
      </c>
      <c r="L47" s="223" t="n"/>
      <c r="M47" s="223" t="inlineStr">
        <is>
          <t>Tidak Tersedia</t>
        </is>
      </c>
      <c r="N47" s="223" t="inlineStr">
        <is>
          <t>Indonesia</t>
        </is>
      </c>
      <c r="O47" s="223" t="inlineStr">
        <is>
          <t>Drama</t>
        </is>
      </c>
      <c r="P47" s="223" t="n">
        <v>1986</v>
      </c>
      <c r="Q47" s="223" t="n">
        <v>2022</v>
      </c>
      <c r="R47" s="223" t="inlineStr">
        <is>
          <t>PT Balai Pustaka</t>
        </is>
      </c>
      <c r="S47" s="223" t="inlineStr">
        <is>
          <t>Balai Pustaka PT</t>
        </is>
      </c>
      <c r="T47" s="223" t="inlineStr">
        <is>
          <t>Lokal</t>
        </is>
      </c>
      <c r="U47" s="86" t="n">
        <v>86</v>
      </c>
      <c r="V47" s="86" t="inlineStr">
        <is>
          <t>pdf</t>
        </is>
      </c>
      <c r="W47" s="223" t="inlineStr">
        <is>
          <t>4.3 MB</t>
        </is>
      </c>
      <c r="X47" s="223" t="inlineStr">
        <is>
          <t>&lt;p&gt;Dag Dig Dug merupakan sebuah drama yang menarik. Ia baru dalam&lt;br /&gt;
 berbagai segi. Pengarang tak mengacuhkan watak dari tLayakoh- tLayakohnya seperti dalam lakon biasa. Mereka hadir kehadapan kita membawa kejadian yang sebenarnya terjadi dalam batin, pikiran dan angan-angan mereka. Dan masalah kematian menempati urutan paling atas sebagai pembicaraan tLayakoh-tLayakohnya.(Balai Pustaka)&lt;/p&gt;</t>
        </is>
      </c>
      <c r="Y47" s="223" t="n">
        <v>21000</v>
      </c>
      <c r="Z47" s="109" t="n"/>
      <c r="AA47" s="241">
        <f>Y78*Z78</f>
        <v/>
      </c>
      <c r="AB47" s="237" t="inlineStr">
        <is>
          <t>6d6834d1-8f9e-4ea1-967f-0babe6b1760e</t>
        </is>
      </c>
    </row>
    <row r="48" ht="15" customHeight="1" s="283">
      <c r="A48" s="279" t="n">
        <v>72</v>
      </c>
      <c r="B48" s="222">
        <f>HYPERLINK("https://mocostore.moco.co.id/catalog/"&amp;AB81,"Klik Disini")</f>
        <v/>
      </c>
      <c r="C48" s="223" t="inlineStr">
        <is>
          <t>Daradasih (Mulok Jawa)</t>
        </is>
      </c>
      <c r="D48" s="223" t="n"/>
      <c r="E48" s="223" t="inlineStr">
        <is>
          <t>S. Z. Hadisutjipto</t>
        </is>
      </c>
      <c r="F48" s="223" t="inlineStr">
        <is>
          <t>979-407-164-1</t>
        </is>
      </c>
      <c r="G48" s="223" t="inlineStr">
        <is>
          <t>978-602-260-846-2</t>
        </is>
      </c>
      <c r="H48" s="223" t="inlineStr">
        <is>
          <t>Fiksi</t>
        </is>
      </c>
      <c r="I48" s="223" t="inlineStr">
        <is>
          <t>Fiksi</t>
        </is>
      </c>
      <c r="J48" s="86" t="inlineStr">
        <is>
          <t>001.02</t>
        </is>
      </c>
      <c r="K48" s="223" t="inlineStr">
        <is>
          <t>Tidak Tersedia</t>
        </is>
      </c>
      <c r="L48" s="223" t="n"/>
      <c r="M48" s="223" t="inlineStr">
        <is>
          <t>Tidak Tersedia</t>
        </is>
      </c>
      <c r="N48" s="223" t="inlineStr">
        <is>
          <t>Indonesia</t>
        </is>
      </c>
      <c r="O48" s="223" t="inlineStr">
        <is>
          <t>Novel</t>
        </is>
      </c>
      <c r="P48" s="223" t="n">
        <v>1988</v>
      </c>
      <c r="Q48" s="223" t="n">
        <v>2022</v>
      </c>
      <c r="R48" s="223" t="inlineStr">
        <is>
          <t>PT Balai Pustaka</t>
        </is>
      </c>
      <c r="S48" s="223" t="inlineStr">
        <is>
          <t>Balai Pustaka PT</t>
        </is>
      </c>
      <c r="T48" s="223" t="inlineStr">
        <is>
          <t>Lokal</t>
        </is>
      </c>
      <c r="U48" s="86" t="n">
        <v>118</v>
      </c>
      <c r="V48" s="86" t="inlineStr">
        <is>
          <t>pdf</t>
        </is>
      </c>
      <c r="W48" s="223" t="inlineStr">
        <is>
          <t>3.8 MB</t>
        </is>
      </c>
      <c r="X48" s="223" t="inlineStr">
        <is>
          <t>&lt;p&gt;Buku karya S.Z. Hadisutjipto dalam bahasa Jawa. [Balai Pustaka]&lt;/p&gt;</t>
        </is>
      </c>
      <c r="Y48" s="223" t="n">
        <v>29000</v>
      </c>
      <c r="Z48" s="109" t="n"/>
      <c r="AA48" s="241">
        <f>Y81*Z81</f>
        <v/>
      </c>
      <c r="AB48" s="237" t="inlineStr">
        <is>
          <t>b110dbe2-da44-4918-b105-27358c2cc8af</t>
        </is>
      </c>
    </row>
    <row r="49" ht="15" customHeight="1" s="283">
      <c r="A49" s="279" t="n">
        <v>73</v>
      </c>
      <c r="B49" s="222">
        <f>HYPERLINK("https://mocostore.moco.co.id/catalog/"&amp;AB82,"Klik Disini")</f>
        <v/>
      </c>
      <c r="C49" s="223" t="inlineStr">
        <is>
          <t>Bako</t>
        </is>
      </c>
      <c r="D49" s="223" t="n"/>
      <c r="E49" s="223" t="inlineStr">
        <is>
          <t>Darman Moenir</t>
        </is>
      </c>
      <c r="F49" s="223" t="inlineStr">
        <is>
          <t>979-407-635-x</t>
        </is>
      </c>
      <c r="G49" s="223" t="inlineStr">
        <is>
          <t>978-602-260-781-6</t>
        </is>
      </c>
      <c r="H49" s="223" t="inlineStr">
        <is>
          <t>Fiksi</t>
        </is>
      </c>
      <c r="I49" s="223" t="inlineStr">
        <is>
          <t>Fiksi</t>
        </is>
      </c>
      <c r="J49" s="86" t="inlineStr">
        <is>
          <t>001.02</t>
        </is>
      </c>
      <c r="K49" s="223" t="inlineStr">
        <is>
          <t>Tidak Tersedia</t>
        </is>
      </c>
      <c r="L49" s="223" t="n"/>
      <c r="M49" s="223" t="inlineStr">
        <is>
          <t>Tidak Tersedia</t>
        </is>
      </c>
      <c r="N49" s="223" t="inlineStr">
        <is>
          <t>Indonesia</t>
        </is>
      </c>
      <c r="O49" s="223" t="inlineStr">
        <is>
          <t>Novel</t>
        </is>
      </c>
      <c r="P49" s="223" t="n">
        <v>1994</v>
      </c>
      <c r="Q49" s="223" t="n">
        <v>2022</v>
      </c>
      <c r="R49" s="223" t="inlineStr">
        <is>
          <t>PT Balai Pustaka</t>
        </is>
      </c>
      <c r="S49" s="223" t="inlineStr">
        <is>
          <t>Balai Pustaka PT</t>
        </is>
      </c>
      <c r="T49" s="223" t="inlineStr">
        <is>
          <t>Lokal</t>
        </is>
      </c>
      <c r="U49" s="86" t="n">
        <v>104</v>
      </c>
      <c r="V49" s="86" t="inlineStr">
        <is>
          <t>pdf</t>
        </is>
      </c>
      <c r="W49" s="223" t="inlineStr">
        <is>
          <t>4.5 MB</t>
        </is>
      </c>
      <c r="X49" s="223" t="inlineStr">
        <is>
          <t>&lt;p&gt;Darman Moenir, seorang penulis muda kita, dalam roman &amp;ldquo;Bako&amp;rdquo; ini juga menulis tentang pemberontakan terhadap adat dengan segi-segi permasalahan yang lain. Di samping itu cerita roman ini terasa ditulis dan bercerita pada kita dengan intens dan menarik. Lagi pula roman ini salah satu pemenang atama sayembara penulisan roman yang diselenggarakan Dewan Kesenian Jakarta pada tahun 1980. (Balai Pustaka)&lt;/p&gt;</t>
        </is>
      </c>
      <c r="Y49" s="223" t="n">
        <v>27000</v>
      </c>
      <c r="Z49" s="109" t="n"/>
      <c r="AA49" s="241">
        <f>Y82*Z82</f>
        <v/>
      </c>
      <c r="AB49" s="237" t="inlineStr">
        <is>
          <t>a1fa5a55-77c5-48e6-9d57-2293cfee2a6f</t>
        </is>
      </c>
    </row>
    <row r="50" ht="15" customHeight="1" s="283">
      <c r="A50" s="279" t="n">
        <v>74</v>
      </c>
      <c r="B50" s="222">
        <f>HYPERLINK("https://mocostore.moco.co.id/catalog/"&amp;AB83,"Klik Disini")</f>
        <v/>
      </c>
      <c r="C50" s="223" t="inlineStr">
        <is>
          <t>Balada Adipati Karna</t>
        </is>
      </c>
      <c r="D50" s="223" t="n"/>
      <c r="E50" s="223" t="inlineStr">
        <is>
          <t>Ki Suratno Hayuningrat</t>
        </is>
      </c>
      <c r="F50" s="223" t="inlineStr">
        <is>
          <t>979-666-369-4</t>
        </is>
      </c>
      <c r="G50" s="223" t="inlineStr">
        <is>
          <t>978-602-260-782-3</t>
        </is>
      </c>
      <c r="H50" s="223" t="inlineStr">
        <is>
          <t>Fiksi</t>
        </is>
      </c>
      <c r="I50" s="223" t="inlineStr">
        <is>
          <t>Fiksi</t>
        </is>
      </c>
      <c r="J50" s="86" t="inlineStr">
        <is>
          <t>001.02</t>
        </is>
      </c>
      <c r="K50" s="223" t="inlineStr">
        <is>
          <t>Tidak Tersedia</t>
        </is>
      </c>
      <c r="L50" s="223" t="n"/>
      <c r="M50" s="223" t="inlineStr">
        <is>
          <t>Tidak Tersedia</t>
        </is>
      </c>
      <c r="N50" s="223" t="inlineStr">
        <is>
          <t>Indonesia</t>
        </is>
      </c>
      <c r="O50" s="223" t="inlineStr">
        <is>
          <t>Novel</t>
        </is>
      </c>
      <c r="P50" s="223" t="n">
        <v>2001</v>
      </c>
      <c r="Q50" s="223" t="n">
        <v>2022</v>
      </c>
      <c r="R50" s="223" t="inlineStr">
        <is>
          <t>PT Balai Pustaka</t>
        </is>
      </c>
      <c r="S50" s="223" t="inlineStr">
        <is>
          <t>Balai Pustaka PT</t>
        </is>
      </c>
      <c r="T50" s="223" t="inlineStr">
        <is>
          <t>Lokal</t>
        </is>
      </c>
      <c r="U50" s="86" t="n">
        <v>78</v>
      </c>
      <c r="V50" s="86" t="inlineStr">
        <is>
          <t>pdf</t>
        </is>
      </c>
      <c r="W50" s="223" t="inlineStr">
        <is>
          <t>2.4 MB</t>
        </is>
      </c>
      <c r="X50" s="223" t="inlineStr">
        <is>
          <t>&lt;p&gt;Balada Adipati Karna adalah sebuah cerita yang menggambarkan ketulusan hati seorang adipati yang bernama Karna, yang dengan segala kebesaran jiwa mengorbankan dirinya untuk kemaslahatan keluarga dan bangsanya. (Balai Pustaka)&lt;/p&gt;</t>
        </is>
      </c>
      <c r="Y50" s="223" t="n">
        <v>20000</v>
      </c>
      <c r="Z50" s="109" t="n"/>
      <c r="AA50" s="241">
        <f>Y83*Z83</f>
        <v/>
      </c>
      <c r="AB50" s="237" t="inlineStr">
        <is>
          <t>c17fb214-155b-40c4-847e-7d418e4ff039</t>
        </is>
      </c>
    </row>
    <row r="51" ht="15" customHeight="1" s="283">
      <c r="A51" s="279" t="n">
        <v>75</v>
      </c>
      <c r="B51" s="222">
        <f>HYPERLINK("https://mocostore.moco.co.id/catalog/"&amp;AB84,"Klik Disini")</f>
        <v/>
      </c>
      <c r="C51" s="223" t="inlineStr">
        <is>
          <t>Bambang Ciptamaya Rahmaya</t>
        </is>
      </c>
      <c r="D51" s="223" t="n"/>
      <c r="E51" s="223" t="inlineStr">
        <is>
          <t>I. Sijpatmaja</t>
        </is>
      </c>
      <c r="F51" s="223" t="inlineStr">
        <is>
          <t>979-690-813-1</t>
        </is>
      </c>
      <c r="G51" s="223" t="inlineStr">
        <is>
          <t>978-602-260-783-0</t>
        </is>
      </c>
      <c r="H51" s="223" t="inlineStr">
        <is>
          <t>Fiksi</t>
        </is>
      </c>
      <c r="I51" s="223" t="inlineStr">
        <is>
          <t>Fiksi</t>
        </is>
      </c>
      <c r="J51" s="86" t="inlineStr">
        <is>
          <t>001.02</t>
        </is>
      </c>
      <c r="K51" s="223" t="inlineStr">
        <is>
          <t>Tidak Tersedia</t>
        </is>
      </c>
      <c r="L51" s="223" t="n"/>
      <c r="M51" s="223" t="inlineStr">
        <is>
          <t>Tidak Tersedia</t>
        </is>
      </c>
      <c r="N51" s="223" t="inlineStr">
        <is>
          <t>Indonesia</t>
        </is>
      </c>
      <c r="O51" s="223" t="inlineStr">
        <is>
          <t>Novel</t>
        </is>
      </c>
      <c r="P51" s="223" t="n">
        <v>2010</v>
      </c>
      <c r="Q51" s="223" t="n">
        <v>2022</v>
      </c>
      <c r="R51" s="223" t="inlineStr">
        <is>
          <t>PT Balai Pustaka</t>
        </is>
      </c>
      <c r="S51" s="223" t="inlineStr">
        <is>
          <t>Balai Pustaka PT</t>
        </is>
      </c>
      <c r="T51" s="223" t="inlineStr">
        <is>
          <t>Lokal</t>
        </is>
      </c>
      <c r="U51" s="86" t="n">
        <v>78</v>
      </c>
      <c r="V51" s="86" t="inlineStr">
        <is>
          <t>pdf</t>
        </is>
      </c>
      <c r="W51" s="223" t="inlineStr">
        <is>
          <t>3.6 MB</t>
        </is>
      </c>
      <c r="X51"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51" s="223" t="n">
        <v>19000</v>
      </c>
      <c r="Z51" s="109" t="n"/>
      <c r="AA51" s="241">
        <f>Y84*Z84</f>
        <v/>
      </c>
      <c r="AB51" s="237" t="inlineStr">
        <is>
          <t>5d832802-a8ca-4fc5-bc26-817744afc8d3</t>
        </is>
      </c>
    </row>
    <row r="52" ht="15" customHeight="1" s="283">
      <c r="A52" s="279" t="n">
        <v>76</v>
      </c>
      <c r="B52" s="222">
        <f>HYPERLINK("https://mocostore.moco.co.id/catalog/"&amp;AB85,"Klik Disini")</f>
        <v/>
      </c>
      <c r="C52" s="223" t="inlineStr">
        <is>
          <t>Batara Rama</t>
        </is>
      </c>
      <c r="D52" s="223" t="n"/>
      <c r="E52" s="223" t="inlineStr">
        <is>
          <t>R.A Martanagara</t>
        </is>
      </c>
      <c r="F52" s="223" t="inlineStr">
        <is>
          <t>979-690-814-x</t>
        </is>
      </c>
      <c r="G52" s="223" t="inlineStr">
        <is>
          <t>978-602-260-784-7</t>
        </is>
      </c>
      <c r="H52" s="223" t="inlineStr">
        <is>
          <t>Fiksi</t>
        </is>
      </c>
      <c r="I52" s="223" t="inlineStr">
        <is>
          <t>Fiksi</t>
        </is>
      </c>
      <c r="J52" s="86" t="inlineStr">
        <is>
          <t>001.02</t>
        </is>
      </c>
      <c r="K52" s="223" t="inlineStr">
        <is>
          <t>Tidak Tersedia</t>
        </is>
      </c>
      <c r="L52" s="223" t="n"/>
      <c r="M52" s="223" t="inlineStr">
        <is>
          <t>Tidak Tersedia</t>
        </is>
      </c>
      <c r="N52" s="223" t="inlineStr">
        <is>
          <t>Lainnya</t>
        </is>
      </c>
      <c r="O52" s="223" t="inlineStr">
        <is>
          <t>Novel</t>
        </is>
      </c>
      <c r="P52" s="223" t="n">
        <v>2010</v>
      </c>
      <c r="Q52" s="223" t="n">
        <v>2022</v>
      </c>
      <c r="R52" s="223" t="inlineStr">
        <is>
          <t>PT Balai Pustaka</t>
        </is>
      </c>
      <c r="S52" s="223" t="inlineStr">
        <is>
          <t>Balai Pustaka PT</t>
        </is>
      </c>
      <c r="T52" s="223" t="inlineStr">
        <is>
          <t>Lokal</t>
        </is>
      </c>
      <c r="U52" s="86" t="n">
        <v>100</v>
      </c>
      <c r="V52" s="86" t="inlineStr">
        <is>
          <t>pdf</t>
        </is>
      </c>
      <c r="W52" s="223" t="inlineStr">
        <is>
          <t>3.6 MB</t>
        </is>
      </c>
      <c r="X52"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penelitian bagi pembinaan dan&lt;br /&gt;
 pengembangan kebudayaan dan ilmu di segala bidang. Balai Pustaka&lt;/p&gt;</t>
        </is>
      </c>
      <c r="Y52" s="223" t="n">
        <v>24000</v>
      </c>
      <c r="Z52" s="109" t="n"/>
      <c r="AA52" s="241">
        <f>Y85*Z85</f>
        <v/>
      </c>
      <c r="AB52" s="237" t="inlineStr">
        <is>
          <t>2ae27a3d-4239-474d-b617-411b1a965aea</t>
        </is>
      </c>
    </row>
    <row r="53" ht="15" customHeight="1" s="283">
      <c r="A53" s="279" t="n">
        <v>77</v>
      </c>
      <c r="B53" s="222">
        <f>HYPERLINK("https://mocostore.moco.co.id/catalog/"&amp;AB86,"Klik Disini")</f>
        <v/>
      </c>
      <c r="C53" s="223" t="inlineStr">
        <is>
          <t>Batu Belah</t>
        </is>
      </c>
      <c r="D53" s="223" t="n"/>
      <c r="E53" s="223" t="inlineStr">
        <is>
          <t>M.J. Melalatoa</t>
        </is>
      </c>
      <c r="F53" s="223" t="inlineStr">
        <is>
          <t>979-407-597-3</t>
        </is>
      </c>
      <c r="G53" s="223" t="inlineStr">
        <is>
          <t>978-602-260-786-1</t>
        </is>
      </c>
      <c r="H53" s="223" t="inlineStr">
        <is>
          <t>Fiksi</t>
        </is>
      </c>
      <c r="I53" s="223" t="inlineStr">
        <is>
          <t>Fiksi</t>
        </is>
      </c>
      <c r="J53" s="86" t="inlineStr">
        <is>
          <t>001.02</t>
        </is>
      </c>
      <c r="K53" s="223" t="inlineStr">
        <is>
          <t>Tidak Tersedia</t>
        </is>
      </c>
      <c r="L53" s="223" t="n"/>
      <c r="M53" s="223" t="inlineStr">
        <is>
          <t>Tidak Tersedia</t>
        </is>
      </c>
      <c r="N53" s="223" t="inlineStr">
        <is>
          <t>Indonesia</t>
        </is>
      </c>
      <c r="O53" s="223" t="inlineStr">
        <is>
          <t>Fiksi</t>
        </is>
      </c>
      <c r="P53" s="223" t="n">
        <v>2008</v>
      </c>
      <c r="Q53" s="223" t="n">
        <v>2022</v>
      </c>
      <c r="R53" s="223" t="inlineStr">
        <is>
          <t>PT Balai Pustaka</t>
        </is>
      </c>
      <c r="S53" s="223" t="inlineStr">
        <is>
          <t>Balai Pustaka PT</t>
        </is>
      </c>
      <c r="T53" s="223" t="inlineStr">
        <is>
          <t>Lokal</t>
        </is>
      </c>
      <c r="U53" s="86" t="n">
        <v>66</v>
      </c>
      <c r="V53" s="86" t="inlineStr">
        <is>
          <t>pdf</t>
        </is>
      </c>
      <c r="W53" s="223" t="inlineStr">
        <is>
          <t>7.2 MB</t>
        </is>
      </c>
      <c r="X53" s="223" t="inlineStr">
        <is>
          <t>&lt;p&gt;Buku yang berisi Kumpulan Cerita Rakyat Gayo dan terdiri dari empat buah cerita: Batu Belah, Genali, MahA Dewa, dan Aman Jempret ini memberikan rangkaian cerita-cerita daerah dengan berbagai syarat adat kebiasaan yang sangat mengikat. (Balai Pustaka)&lt;/p&gt;</t>
        </is>
      </c>
      <c r="Y53" s="223" t="n">
        <v>19000</v>
      </c>
      <c r="Z53" s="109" t="n"/>
      <c r="AA53" s="241">
        <f>Y86*Z86</f>
        <v/>
      </c>
      <c r="AB53" s="237" t="inlineStr">
        <is>
          <t>c88a90e8-60f3-4fc9-a86e-4894c2145833</t>
        </is>
      </c>
    </row>
    <row r="54" ht="15" customHeight="1" s="283">
      <c r="A54" s="279" t="n">
        <v>78</v>
      </c>
      <c r="B54" s="222">
        <f>HYPERLINK("https://mocostore.moco.co.id/catalog/"&amp;AB87,"Klik Disini")</f>
        <v/>
      </c>
      <c r="C54" s="223" t="inlineStr">
        <is>
          <t>Batu Belah Batu Bertangkup</t>
        </is>
      </c>
      <c r="D54" s="223" t="n"/>
      <c r="E54" s="223" t="inlineStr">
        <is>
          <t>BM. Syamsuddin</t>
        </is>
      </c>
      <c r="F54" s="223" t="inlineStr">
        <is>
          <t>979-407-467-5</t>
        </is>
      </c>
      <c r="G54" s="223" t="inlineStr">
        <is>
          <t>978-602-260-787-8</t>
        </is>
      </c>
      <c r="H54" s="223" t="inlineStr">
        <is>
          <t>Fiksi</t>
        </is>
      </c>
      <c r="I54" s="223" t="inlineStr">
        <is>
          <t>Fiksi</t>
        </is>
      </c>
      <c r="J54" s="86" t="inlineStr">
        <is>
          <t>001.01</t>
        </is>
      </c>
      <c r="K54" s="223" t="inlineStr">
        <is>
          <t>Tidak Tersedia</t>
        </is>
      </c>
      <c r="L54" s="223" t="n"/>
      <c r="M54" s="223" t="inlineStr">
        <is>
          <t>Tidak Tersedia</t>
        </is>
      </c>
      <c r="N54" s="223" t="inlineStr">
        <is>
          <t>Indonesia</t>
        </is>
      </c>
      <c r="O54" s="223" t="inlineStr">
        <is>
          <t>Fiksi</t>
        </is>
      </c>
      <c r="P54" s="223" t="n">
        <v>2010</v>
      </c>
      <c r="Q54" s="223" t="n">
        <v>2022</v>
      </c>
      <c r="R54" s="223" t="inlineStr">
        <is>
          <t>PT Balai Pustaka</t>
        </is>
      </c>
      <c r="S54" s="223" t="inlineStr">
        <is>
          <t>Balai Pustaka PT</t>
        </is>
      </c>
      <c r="T54" s="223" t="inlineStr">
        <is>
          <t>Lokal</t>
        </is>
      </c>
      <c r="U54" s="86" t="n">
        <v>66</v>
      </c>
      <c r="V54" s="86" t="inlineStr">
        <is>
          <t>pdf</t>
        </is>
      </c>
      <c r="W54" s="223" t="inlineStr">
        <is>
          <t>7.3 MB</t>
        </is>
      </c>
      <c r="X54" s="223" t="inlineStr">
        <is>
          <t>&lt;p&gt;Batu Belah Batu Bertangkup adalah cerita rakyat yang&lt;br /&gt;
 berasal dari Kepulauan Siantan. (Balai Pustaka)&lt;/p&gt;</t>
        </is>
      </c>
      <c r="Y54" s="223" t="n">
        <v>16000</v>
      </c>
      <c r="Z54" s="109" t="n"/>
      <c r="AA54" s="241">
        <f>Y87*Z87</f>
        <v/>
      </c>
      <c r="AB54" s="237" t="inlineStr">
        <is>
          <t>861f3010-9481-44da-a2c8-a0337338b8e8</t>
        </is>
      </c>
    </row>
    <row r="55" ht="15" customHeight="1" s="283">
      <c r="A55" s="279" t="n">
        <v>79</v>
      </c>
      <c r="B55" s="222">
        <f>HYPERLINK("https://mocostore.moco.co.id/catalog/"&amp;AB88,"Klik Disini")</f>
        <v/>
      </c>
      <c r="C55" s="223" t="inlineStr">
        <is>
          <t>Batu Keinsyafan</t>
        </is>
      </c>
      <c r="D55" s="223" t="n"/>
      <c r="E55" s="223" t="inlineStr">
        <is>
          <t>Dwianto Setyawan</t>
        </is>
      </c>
      <c r="F55" s="223" t="inlineStr">
        <is>
          <t>979-407-579-5</t>
        </is>
      </c>
      <c r="G55" s="223" t="inlineStr">
        <is>
          <t>978-602-260-788-5</t>
        </is>
      </c>
      <c r="H55" s="223" t="inlineStr">
        <is>
          <t>Fiksi</t>
        </is>
      </c>
      <c r="I55" s="223" t="inlineStr">
        <is>
          <t>Fiksi</t>
        </is>
      </c>
      <c r="J55" s="86" t="inlineStr">
        <is>
          <t>001.01</t>
        </is>
      </c>
      <c r="K55" s="223" t="inlineStr">
        <is>
          <t>Tidak Tersedia</t>
        </is>
      </c>
      <c r="L55" s="223" t="n"/>
      <c r="M55" s="223" t="inlineStr">
        <is>
          <t>Tidak Tersedia</t>
        </is>
      </c>
      <c r="N55" s="223" t="inlineStr">
        <is>
          <t>Indonesia</t>
        </is>
      </c>
      <c r="O55" s="223" t="inlineStr">
        <is>
          <t>Fiksi</t>
        </is>
      </c>
      <c r="P55" s="223" t="n">
        <v>1993</v>
      </c>
      <c r="Q55" s="223" t="n">
        <v>2022</v>
      </c>
      <c r="R55" s="223" t="inlineStr">
        <is>
          <t>PT Balai Pustaka</t>
        </is>
      </c>
      <c r="S55" s="223" t="inlineStr">
        <is>
          <t>Balai Pustaka PT</t>
        </is>
      </c>
      <c r="T55" s="223" t="inlineStr">
        <is>
          <t>Lokal</t>
        </is>
      </c>
      <c r="U55" s="86" t="n">
        <v>62</v>
      </c>
      <c r="V55" s="86" t="inlineStr">
        <is>
          <t>pdf</t>
        </is>
      </c>
      <c r="W55" s="223" t="inlineStr">
        <is>
          <t>10.9 MB</t>
        </is>
      </c>
      <c r="X55" s="223" t="inlineStr">
        <is>
          <t>&lt;p&gt;Cerita mengisahkan kehidupan sekelompLayak manusia yang&lt;br /&gt;
 selalu mengganggu ketenangan dan ketenteraman penduduk di&lt;br /&gt;
 beberapa desa. Yang menjadi korban bukan hanya penduduk atau orang yang kaya saja, tetapi juga mereka yang miskin. (Balai Pustaka)&lt;/p&gt;</t>
        </is>
      </c>
      <c r="Y55" s="223" t="n">
        <v>15000</v>
      </c>
      <c r="Z55" s="109" t="n"/>
      <c r="AA55" s="241">
        <f>Y88*Z88</f>
        <v/>
      </c>
      <c r="AB55" s="237" t="inlineStr">
        <is>
          <t>724855f1-c0db-4f61-a8d4-90281c48cc4b</t>
        </is>
      </c>
    </row>
    <row r="56" ht="15" customHeight="1" s="283">
      <c r="A56" s="279" t="n">
        <v>80</v>
      </c>
      <c r="B56" s="222">
        <f>HYPERLINK("https://mocostore.moco.co.id/catalog/"&amp;AB89,"Klik Disini")</f>
        <v/>
      </c>
      <c r="C56" s="223" t="inlineStr">
        <is>
          <t>Batu Menangis (adaptasi)</t>
        </is>
      </c>
      <c r="D56" s="223" t="n"/>
      <c r="E56" s="223" t="inlineStr">
        <is>
          <t>Noor H. Dee</t>
        </is>
      </c>
      <c r="F56" s="223" t="inlineStr">
        <is>
          <t>979-690-914-6</t>
        </is>
      </c>
      <c r="G56" s="223" t="inlineStr">
        <is>
          <t>978-602-260-789-2</t>
        </is>
      </c>
      <c r="H56" s="223" t="inlineStr">
        <is>
          <t>Fiksi</t>
        </is>
      </c>
      <c r="I56" s="223" t="inlineStr">
        <is>
          <t>Fiksi</t>
        </is>
      </c>
      <c r="J56" s="86" t="inlineStr">
        <is>
          <t>001.01</t>
        </is>
      </c>
      <c r="K56" s="223" t="inlineStr">
        <is>
          <t>Tidak Tersedia</t>
        </is>
      </c>
      <c r="L56" s="223" t="n"/>
      <c r="M56" s="223" t="inlineStr">
        <is>
          <t>Tidak Tersedia</t>
        </is>
      </c>
      <c r="N56" s="223" t="inlineStr">
        <is>
          <t>Indonesia</t>
        </is>
      </c>
      <c r="O56" s="223" t="inlineStr">
        <is>
          <t>Fiksi</t>
        </is>
      </c>
      <c r="P56" s="223" t="n">
        <v>2011</v>
      </c>
      <c r="Q56" s="223" t="n">
        <v>2022</v>
      </c>
      <c r="R56" s="223" t="inlineStr">
        <is>
          <t>PT Balai Pustaka</t>
        </is>
      </c>
      <c r="S56" s="223" t="inlineStr">
        <is>
          <t>Balai Pustaka PT</t>
        </is>
      </c>
      <c r="T56" s="223" t="inlineStr">
        <is>
          <t>Lokal</t>
        </is>
      </c>
      <c r="U56" s="86" t="n">
        <v>62</v>
      </c>
      <c r="V56" s="86" t="inlineStr">
        <is>
          <t>pdf</t>
        </is>
      </c>
      <c r="W56" s="223" t="inlineStr">
        <is>
          <t>11.0 MB</t>
        </is>
      </c>
      <c r="X56" s="223" t="inlineStr">
        <is>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 (Balai Pustaka)&lt;/p&gt;</t>
        </is>
      </c>
      <c r="Y56" s="223" t="n">
        <v>22000</v>
      </c>
      <c r="Z56" s="109" t="n"/>
      <c r="AA56" s="241">
        <f>Y89*Z89</f>
        <v/>
      </c>
      <c r="AB56" s="237" t="inlineStr">
        <is>
          <t>40108b0b-a2e5-4c59-9588-052aad25aa04</t>
        </is>
      </c>
    </row>
    <row r="57" ht="15" customHeight="1" s="283">
      <c r="A57" s="279" t="n">
        <v>81</v>
      </c>
      <c r="B57" s="222">
        <f>HYPERLINK("https://mocostore.moco.co.id/catalog/"&amp;AB90,"Klik Disini")</f>
        <v/>
      </c>
      <c r="C57" s="223" t="inlineStr">
        <is>
          <t>Bau Kemenyan di Gua Pantai</t>
        </is>
      </c>
      <c r="D57" s="223" t="n"/>
      <c r="E57" s="223" t="inlineStr">
        <is>
          <t>Linda Herliantina Utomo</t>
        </is>
      </c>
      <c r="F57" s="223" t="inlineStr">
        <is>
          <t>979-666-137-3</t>
        </is>
      </c>
      <c r="G57" s="223" t="inlineStr">
        <is>
          <t>978-602-260-790-8</t>
        </is>
      </c>
      <c r="H57" s="223" t="inlineStr">
        <is>
          <t>Fiksi</t>
        </is>
      </c>
      <c r="I57" s="223" t="inlineStr">
        <is>
          <t>Fiksi</t>
        </is>
      </c>
      <c r="J57" s="86" t="inlineStr">
        <is>
          <t>001.02</t>
        </is>
      </c>
      <c r="K57" s="223" t="inlineStr">
        <is>
          <t>Tidak Tersedia</t>
        </is>
      </c>
      <c r="L57" s="223" t="n"/>
      <c r="M57" s="223" t="inlineStr">
        <is>
          <t>Tidak Tersedia</t>
        </is>
      </c>
      <c r="N57" s="223" t="inlineStr">
        <is>
          <t>Indonesia</t>
        </is>
      </c>
      <c r="O57" s="223" t="inlineStr">
        <is>
          <t>Novel</t>
        </is>
      </c>
      <c r="P57" s="223" t="n">
        <v>2008</v>
      </c>
      <c r="Q57" s="223" t="n">
        <v>2022</v>
      </c>
      <c r="R57" s="223" t="inlineStr">
        <is>
          <t>PT Balai Pustaka</t>
        </is>
      </c>
      <c r="S57" s="223" t="inlineStr">
        <is>
          <t>Balai Pustaka PT</t>
        </is>
      </c>
      <c r="T57" s="223" t="inlineStr">
        <is>
          <t>Lokal</t>
        </is>
      </c>
      <c r="U57" s="86" t="n">
        <v>73</v>
      </c>
      <c r="V57" s="86" t="inlineStr">
        <is>
          <t>pdf</t>
        </is>
      </c>
      <c r="W57" s="223" t="inlineStr">
        <is>
          <t>6.4 MB</t>
        </is>
      </c>
      <c r="X57" s="223" t="inlineStr">
        <is>
          <t>&lt;p&gt;Aryo, Iqbal, Jalu, dan Dul adalah anak-anak dari sebuah perkampungan nelayan. Mereka bersahabat baik dan menamakan dirinya &amp;ldquo;Empat Serangkai&amp;rdquo;. Untuk mengisi waktu liburan, mereka mencari ikan di laut. Uang hasil dari penjualan ikan tangkapan mereka akan digunakan untuk membeli buku-buku bacaan. Mereka merencanakan mendirikan perpustakaan mini di desanya. Akan tetapi, rencana tersebut tidak berjalan mulus. Jakut dan komplotannya selalu mengganggu dan memeras hasil tangkapan mereka. Tidak hanya Empat Serangkai yang diperas oleh komplotan Jakut itu, tetapi juga nelayan lainnya. Empat Serangkai mencari akal untuk membuat Jakut jera. Sayang sekali, mendadak komplotan jahat itu lenyap begitu saja. Empat Serangkai mencoba memecahkan teka-teki tersebut. Ke manakah&lt;br /&gt;
 menghilangnya komplotan itu? (Balai Pustaka)&lt;/p&gt;</t>
        </is>
      </c>
      <c r="Y57" s="223" t="n">
        <v>19000</v>
      </c>
      <c r="Z57" s="109" t="n"/>
      <c r="AA57" s="241">
        <f>Y90*Z90</f>
        <v/>
      </c>
      <c r="AB57" s="237" t="inlineStr">
        <is>
          <t>feaf2b18-ebbd-4813-97f0-aa89043c92c0</t>
        </is>
      </c>
    </row>
    <row r="58" ht="15" customHeight="1" s="283">
      <c r="A58" s="279" t="n">
        <v>82</v>
      </c>
      <c r="B58" s="222">
        <f>HYPERLINK("https://mocostore.moco.co.id/catalog/"&amp;AB91,"Klik Disini")</f>
        <v/>
      </c>
      <c r="C58" s="223" t="inlineStr">
        <is>
          <t>Bawang Merah dan Bawang Putih (adaptasi)</t>
        </is>
      </c>
      <c r="D58" s="223" t="n"/>
      <c r="E58" s="223" t="inlineStr">
        <is>
          <t>Bening Sanubari</t>
        </is>
      </c>
      <c r="F58" s="223" t="inlineStr">
        <is>
          <t>979-690-920-0</t>
        </is>
      </c>
      <c r="G58" s="223" t="inlineStr">
        <is>
          <t>978-602-260-791-5</t>
        </is>
      </c>
      <c r="H58" s="223" t="inlineStr">
        <is>
          <t>Fiksi</t>
        </is>
      </c>
      <c r="I58" s="223" t="inlineStr">
        <is>
          <t>Fiksi</t>
        </is>
      </c>
      <c r="J58" s="86" t="inlineStr">
        <is>
          <t>001.01</t>
        </is>
      </c>
      <c r="K58" s="223" t="inlineStr">
        <is>
          <t>Tidak Tersedia</t>
        </is>
      </c>
      <c r="L58" s="223" t="n"/>
      <c r="M58" s="223" t="inlineStr">
        <is>
          <t>Tidak Tersedia</t>
        </is>
      </c>
      <c r="N58" s="223" t="inlineStr">
        <is>
          <t>Indonesia</t>
        </is>
      </c>
      <c r="O58" s="223" t="inlineStr">
        <is>
          <t>Fiksi</t>
        </is>
      </c>
      <c r="P58" s="223" t="n">
        <v>2011</v>
      </c>
      <c r="Q58" s="223" t="n">
        <v>2022</v>
      </c>
      <c r="R58" s="223" t="inlineStr">
        <is>
          <t>PT Balai Pustaka</t>
        </is>
      </c>
      <c r="S58" s="223" t="inlineStr">
        <is>
          <t>Balai Pustaka PT</t>
        </is>
      </c>
      <c r="T58" s="223" t="inlineStr">
        <is>
          <t>Lokal</t>
        </is>
      </c>
      <c r="U58" s="86" t="n">
        <v>60</v>
      </c>
      <c r="V58" s="86" t="inlineStr">
        <is>
          <t>pdf</t>
        </is>
      </c>
      <c r="W58" s="223" t="inlineStr">
        <is>
          <t>12.2 MB</t>
        </is>
      </c>
      <c r="X58" s="223" t="inlineStr">
        <is>
          <t>&lt;p&gt;Karakter anak-anak ditentukan dan dibentuk sejak dini. Banyak hal yang memengaruhinya, di antaranya adalah melalui bacaan yang dibaca. Tidak semua bacaan untuk anak, laik mereka baca. Tentunya ini menjadi tanggung jawab semua pemangku kepentingan untuk menyediakan bacaan yang baik bagi mereka.(Balai Pustaka)&lt;/p&gt;</t>
        </is>
      </c>
      <c r="Y58" s="223" t="n">
        <v>21000</v>
      </c>
      <c r="Z58" s="109" t="n"/>
      <c r="AA58" s="241">
        <f>Y91*Z91</f>
        <v/>
      </c>
      <c r="AB58" s="237" t="inlineStr">
        <is>
          <t>8f8d1f0e-4563-4a9e-ae04-4afd7ec77cba</t>
        </is>
      </c>
    </row>
    <row r="59" ht="15" customHeight="1" s="283">
      <c r="A59" s="279" t="n">
        <v>83</v>
      </c>
      <c r="B59" s="222">
        <f>HYPERLINK("https://mocostore.moco.co.id/catalog/"&amp;AB92,"Klik Disini")</f>
        <v/>
      </c>
      <c r="C59" s="223" t="inlineStr">
        <is>
          <t>Bebek dari Kakek</t>
        </is>
      </c>
      <c r="D59" s="223" t="n"/>
      <c r="E59" s="223" t="inlineStr">
        <is>
          <t>Bambang Djoko Susilo</t>
        </is>
      </c>
      <c r="F59" s="223" t="inlineStr">
        <is>
          <t>979-666-142-x</t>
        </is>
      </c>
      <c r="G59" s="223" t="inlineStr">
        <is>
          <t>978-602-260-792-2</t>
        </is>
      </c>
      <c r="H59" s="223" t="inlineStr">
        <is>
          <t>Fiksi</t>
        </is>
      </c>
      <c r="I59" s="223" t="inlineStr">
        <is>
          <t>Fiksi</t>
        </is>
      </c>
      <c r="J59" s="86" t="inlineStr">
        <is>
          <t>001.01</t>
        </is>
      </c>
      <c r="K59" s="223" t="inlineStr">
        <is>
          <t>Tidak Tersedia</t>
        </is>
      </c>
      <c r="L59" s="223" t="n"/>
      <c r="M59" s="223" t="inlineStr">
        <is>
          <t>Tidak Tersedia</t>
        </is>
      </c>
      <c r="N59" s="223" t="inlineStr">
        <is>
          <t>Indonesia</t>
        </is>
      </c>
      <c r="O59" s="223" t="inlineStr">
        <is>
          <t>Fiksi</t>
        </is>
      </c>
      <c r="P59" s="223" t="n">
        <v>2011</v>
      </c>
      <c r="Q59" s="223" t="n">
        <v>2022</v>
      </c>
      <c r="R59" s="223" t="inlineStr">
        <is>
          <t>PT Balai Pustaka</t>
        </is>
      </c>
      <c r="S59" s="223" t="inlineStr">
        <is>
          <t>Balai Pustaka PT</t>
        </is>
      </c>
      <c r="T59" s="223" t="inlineStr">
        <is>
          <t>Lokal</t>
        </is>
      </c>
      <c r="U59" s="86" t="n">
        <v>88</v>
      </c>
      <c r="V59" s="86" t="inlineStr">
        <is>
          <t>pdf</t>
        </is>
      </c>
      <c r="W59" s="223" t="inlineStr">
        <is>
          <t>12.9 MB</t>
        </is>
      </c>
      <c r="X59" s="223" t="inlineStr">
        <is>
          <t>&lt;p&gt;Buku yang berjudul Bebek dari Kakek ini merupakan kumpulan cerita pendek untuk anak-anak. Berbagai tema yang ditampilkan penulis cukup menarik dan bervariasi. Misalnya, &amp;quot;Kakekku yang Perkasa&amp;quot;. Di sini penulis menyajikan tentang kekaguman Adi terhadap kakeknya yang tinggal di desa. Meskipun sang Kakek sudah tua, tetapi masih kuat menggarap ladangnya. Adi juga mengagumi desa Kakek yang hijau, subur, dan sejuk. Pada umumnya penulis menyajikan cerita yang bertemakan kecintaan, cinta tanah air, sahabat, dan sesama makhluk Tuhan. Oleh sebab itu, buku ini cukup mendidik untuk diteladani dalam kehidupan sehari-hari. Semuanya ditulis dengan gaya bahasa yang sesuai untuk anak-anak.(Balai Pustaka)&lt;/p&gt;</t>
        </is>
      </c>
      <c r="Y59" s="223" t="n">
        <v>22000</v>
      </c>
      <c r="Z59" s="109" t="n"/>
      <c r="AA59" s="241">
        <f>Y92*Z92</f>
        <v/>
      </c>
      <c r="AB59" s="237" t="inlineStr">
        <is>
          <t>fb4f383a-ad4f-4cfc-9ed2-600248aa1f96</t>
        </is>
      </c>
    </row>
    <row r="60" ht="15" customHeight="1" s="283">
      <c r="A60" s="279" t="n">
        <v>86</v>
      </c>
      <c r="B60" s="222">
        <f>HYPERLINK("https://mocostore.moco.co.id/catalog/"&amp;AB95,"Klik Disini")</f>
        <v/>
      </c>
      <c r="C60" s="223" t="inlineStr">
        <is>
          <t>Darah Laut</t>
        </is>
      </c>
      <c r="D60" s="223" t="n"/>
      <c r="E60" s="223" t="inlineStr">
        <is>
          <t>H.B. Jassin</t>
        </is>
      </c>
      <c r="F60" s="223" t="inlineStr">
        <is>
          <t>978-979-666-048-2</t>
        </is>
      </c>
      <c r="G60" s="223" t="inlineStr">
        <is>
          <t>978-602-260-847-9</t>
        </is>
      </c>
      <c r="H60" s="223" t="inlineStr">
        <is>
          <t>Fiksi</t>
        </is>
      </c>
      <c r="I60" s="223" t="inlineStr">
        <is>
          <t>Fiksi</t>
        </is>
      </c>
      <c r="J60" s="86" t="inlineStr">
        <is>
          <t>001.02</t>
        </is>
      </c>
      <c r="K60" s="223" t="inlineStr">
        <is>
          <t>Tidak Tersedia</t>
        </is>
      </c>
      <c r="L60" s="223" t="n"/>
      <c r="M60" s="223" t="inlineStr">
        <is>
          <t>Tidak Tersedia</t>
        </is>
      </c>
      <c r="N60" s="223" t="inlineStr">
        <is>
          <t>Indonesia</t>
        </is>
      </c>
      <c r="O60" s="223" t="inlineStr">
        <is>
          <t>Cerita pendek</t>
        </is>
      </c>
      <c r="P60" s="223" t="n">
        <v>2004</v>
      </c>
      <c r="Q60" s="223" t="n">
        <v>2022</v>
      </c>
      <c r="R60" s="223" t="inlineStr">
        <is>
          <t>PT Balai Pustaka</t>
        </is>
      </c>
      <c r="S60" s="223" t="inlineStr">
        <is>
          <t>Balai Pustaka PT</t>
        </is>
      </c>
      <c r="T60" s="223" t="inlineStr">
        <is>
          <t>Lokal</t>
        </is>
      </c>
      <c r="U60" s="86" t="n">
        <v>90</v>
      </c>
      <c r="V60" s="86" t="inlineStr">
        <is>
          <t>pdf</t>
        </is>
      </c>
      <c r="W60" s="223" t="inlineStr">
        <is>
          <t>5.3 MB</t>
        </is>
      </c>
      <c r="X60" s="223" t="inlineStr">
        <is>
          <t>&lt;p&gt;Buku ini merupakan kumpulan cerpen dan puisi yang&lt;br /&gt;
 mencerminkan keadaan zamannya. Di dalam kumpulan cerpen dan&lt;br /&gt;
 puisi yang ditulis dan diterbitkan dalam tiga zaman ini, H.B. Jassin&lt;br /&gt;
 ingin mencatat dan memberi komentar tentang apa yang terjadi di&lt;br /&gt;
 sekitarnya.(Balai Pustaka)&lt;/p&gt;</t>
        </is>
      </c>
      <c r="Y60" s="223" t="n">
        <v>22000</v>
      </c>
      <c r="Z60" s="109" t="n"/>
      <c r="AA60" s="241">
        <f>Y95*Z95</f>
        <v/>
      </c>
      <c r="AB60" s="237" t="inlineStr">
        <is>
          <t>205c2f2d-80ec-4cbf-88b4-3a1427959572</t>
        </is>
      </c>
    </row>
    <row r="61" ht="15" customHeight="1" s="283">
      <c r="A61" s="279" t="n">
        <v>87</v>
      </c>
      <c r="B61" s="222">
        <f>HYPERLINK("https://mocostore.moco.co.id/catalog/"&amp;AB96,"Klik Disini")</f>
        <v/>
      </c>
      <c r="C61" s="223" t="inlineStr">
        <is>
          <t>Dari Sebuah Album</t>
        </is>
      </c>
      <c r="D61" s="223" t="n"/>
      <c r="E61" s="223" t="inlineStr">
        <is>
          <t>Rita Oetoro</t>
        </is>
      </c>
      <c r="F61" s="223" t="inlineStr">
        <is>
          <t>979-407-383-0</t>
        </is>
      </c>
      <c r="G61" s="223" t="inlineStr">
        <is>
          <t>978-602-260-848-6</t>
        </is>
      </c>
      <c r="H61" s="223" t="inlineStr">
        <is>
          <t>Fiksi</t>
        </is>
      </c>
      <c r="I61" s="223" t="inlineStr">
        <is>
          <t>Fiksi</t>
        </is>
      </c>
      <c r="J61" s="86" t="inlineStr">
        <is>
          <t>001.02</t>
        </is>
      </c>
      <c r="K61" s="223" t="inlineStr">
        <is>
          <t>Tidak Tersedia</t>
        </is>
      </c>
      <c r="L61" s="223" t="n"/>
      <c r="M61" s="223" t="inlineStr">
        <is>
          <t>Tidak Tersedia</t>
        </is>
      </c>
      <c r="N61" s="223" t="inlineStr">
        <is>
          <t>Indonesia</t>
        </is>
      </c>
      <c r="O61" s="223" t="inlineStr">
        <is>
          <t>Puisi</t>
        </is>
      </c>
      <c r="P61" s="223" t="n">
        <v>1992</v>
      </c>
      <c r="Q61" s="223" t="n">
        <v>2022</v>
      </c>
      <c r="R61" s="223" t="inlineStr">
        <is>
          <t>PT Balai Pustaka</t>
        </is>
      </c>
      <c r="S61" s="223" t="inlineStr">
        <is>
          <t>Balai Pustaka PT</t>
        </is>
      </c>
      <c r="T61" s="223" t="inlineStr">
        <is>
          <t>Lokal</t>
        </is>
      </c>
      <c r="U61" s="86" t="n">
        <v>78</v>
      </c>
      <c r="V61" s="86" t="inlineStr">
        <is>
          <t>pdf</t>
        </is>
      </c>
      <c r="W61" s="223" t="inlineStr">
        <is>
          <t>4.5 MB</t>
        </is>
      </c>
      <c r="X61" s="223" t="inlineStr">
        <is>
          <t>&lt;p&gt;Sejumlah 63 sajak yang terkumpul dalam Dari Sebuah Album, karya Rita Oetoro ini adalah tanggapan penyair tentang berbagai gejala pengalaman hidupnya.(Balai Pustaka)&lt;/p&gt;</t>
        </is>
      </c>
      <c r="Y61" s="223" t="n">
        <v>20000</v>
      </c>
      <c r="Z61" s="109" t="n"/>
      <c r="AA61" s="241">
        <f>Y96*Z96</f>
        <v/>
      </c>
      <c r="AB61" s="237" t="inlineStr">
        <is>
          <t>27533941-e154-4a30-832c-ce181011e9ca</t>
        </is>
      </c>
    </row>
    <row r="62" ht="15" customHeight="1" s="283">
      <c r="A62" s="279" t="n">
        <v>89</v>
      </c>
      <c r="B62" s="222">
        <f>HYPERLINK("https://mocostore.moco.co.id/catalog/"&amp;AB98,"Klik Disini")</f>
        <v/>
      </c>
      <c r="C62" s="223" t="inlineStr">
        <is>
          <t>Daud Panglima Angin</t>
        </is>
      </c>
      <c r="D62" s="223" t="n"/>
      <c r="E62" s="223" t="inlineStr">
        <is>
          <t>A.A. Bakar dan E. Iskandar</t>
        </is>
      </c>
      <c r="F62" s="223" t="inlineStr">
        <is>
          <t>979-407-890-5</t>
        </is>
      </c>
      <c r="G62" s="223" t="inlineStr">
        <is>
          <t>978-602-260-850-9</t>
        </is>
      </c>
      <c r="H62" s="223" t="inlineStr">
        <is>
          <t>Fiksi</t>
        </is>
      </c>
      <c r="I62" s="223" t="inlineStr">
        <is>
          <t>Fiksi</t>
        </is>
      </c>
      <c r="J62" s="86" t="inlineStr">
        <is>
          <t>001.02</t>
        </is>
      </c>
      <c r="K62" s="223" t="inlineStr">
        <is>
          <t>Tidak Tersedia</t>
        </is>
      </c>
      <c r="L62" s="223" t="n"/>
      <c r="M62" s="223" t="inlineStr">
        <is>
          <t>Tidak Tersedia</t>
        </is>
      </c>
      <c r="N62" s="223" t="inlineStr">
        <is>
          <t>Indonesia</t>
        </is>
      </c>
      <c r="O62" s="223" t="inlineStr">
        <is>
          <t>Fiksi</t>
        </is>
      </c>
      <c r="P62" s="223" t="n">
        <v>1987</v>
      </c>
      <c r="Q62" s="223" t="n">
        <v>2022</v>
      </c>
      <c r="R62" s="223" t="inlineStr">
        <is>
          <t>PT Balai Pustaka</t>
        </is>
      </c>
      <c r="S62" s="223" t="inlineStr">
        <is>
          <t>Balai Pustaka PT</t>
        </is>
      </c>
      <c r="T62" s="223" t="inlineStr">
        <is>
          <t>Lokal</t>
        </is>
      </c>
      <c r="U62" s="86" t="n">
        <v>128</v>
      </c>
      <c r="V62" s="86" t="inlineStr">
        <is>
          <t>pdf</t>
        </is>
      </c>
      <c r="W62" s="223" t="inlineStr">
        <is>
          <t>6.8 MB</t>
        </is>
      </c>
      <c r="X62" s="223" t="inlineStr">
        <is>
          <t>&lt;p&gt;Buku karya Joodkali Padmapuspita dalam bahasa Sunda. [Balai Pustaka]&lt;/p&gt;</t>
        </is>
      </c>
      <c r="Y62" s="223" t="n">
        <v>31000</v>
      </c>
      <c r="Z62" s="109" t="n"/>
      <c r="AA62" s="241">
        <f>Y98*Z98</f>
        <v/>
      </c>
      <c r="AB62" s="237" t="inlineStr">
        <is>
          <t>a0448c25-9388-482c-86ce-5a4a80aa2208</t>
        </is>
      </c>
    </row>
    <row r="63" ht="15" customHeight="1" s="283">
      <c r="A63" s="279" t="n">
        <v>93</v>
      </c>
      <c r="B63" s="222">
        <f>HYPERLINK("https://mocostore.moco.co.id/catalog/"&amp;AB102,"Klik Disini")</f>
        <v/>
      </c>
      <c r="C63" s="223" t="inlineStr">
        <is>
          <t>Dendang</t>
        </is>
      </c>
      <c r="D63" s="223" t="n"/>
      <c r="E63" s="223" t="inlineStr">
        <is>
          <t>Darman Moenir</t>
        </is>
      </c>
      <c r="F63" s="223" t="inlineStr">
        <is>
          <t>979-407-131-5</t>
        </is>
      </c>
      <c r="G63" s="223" t="inlineStr">
        <is>
          <t>978-602-260-852-3</t>
        </is>
      </c>
      <c r="H63" s="223" t="inlineStr">
        <is>
          <t>Novel</t>
        </is>
      </c>
      <c r="I63" s="223" t="inlineStr">
        <is>
          <t>Fiksi</t>
        </is>
      </c>
      <c r="J63" s="86" t="inlineStr">
        <is>
          <t>001.02</t>
        </is>
      </c>
      <c r="K63" s="223" t="inlineStr">
        <is>
          <t>Tidak Tersedia</t>
        </is>
      </c>
      <c r="L63" s="223" t="n"/>
      <c r="M63" s="223" t="inlineStr">
        <is>
          <t>Tidak Tersedia</t>
        </is>
      </c>
      <c r="N63" s="223" t="inlineStr">
        <is>
          <t>Indonesia</t>
        </is>
      </c>
      <c r="O63" s="223" t="inlineStr">
        <is>
          <t>Fiksi</t>
        </is>
      </c>
      <c r="P63" s="223" t="n">
        <v>1990</v>
      </c>
      <c r="Q63" s="223" t="n">
        <v>2022</v>
      </c>
      <c r="R63" s="223" t="inlineStr">
        <is>
          <t>PT Balai Pustaka</t>
        </is>
      </c>
      <c r="S63" s="223" t="inlineStr">
        <is>
          <t>Balai Pustaka PT</t>
        </is>
      </c>
      <c r="T63" s="223" t="inlineStr">
        <is>
          <t>Lokal</t>
        </is>
      </c>
      <c r="U63" s="86" t="n">
        <v>187</v>
      </c>
      <c r="V63" s="86" t="inlineStr">
        <is>
          <t>pdf</t>
        </is>
      </c>
      <c r="W63" s="223" t="inlineStr">
        <is>
          <t>3.0 MB</t>
        </is>
      </c>
      <c r="X63" s="223" t="inlineStr">
        <is>
          <t>&lt;p&gt;Darman Moenir pengarang buku, Dendang, ini dengan sangat menarik melukiskan tiap paraga ceritanya dalam konflik-konflik kejiwaan secara mendalam, yang kalau kita amati benar maka peristiwa-peristiwa dalam cerita ini sering pula terjadi pada diri kita semua.&lt;/p&gt;</t>
        </is>
      </c>
      <c r="Y63" s="223" t="n">
        <v>44000</v>
      </c>
      <c r="Z63" s="109" t="n"/>
      <c r="AA63" s="241">
        <f>Y102*Z102</f>
        <v/>
      </c>
      <c r="AB63" s="237" t="inlineStr">
        <is>
          <t>a46cb8d7-06ba-416d-9d38-7906ad9ecf51</t>
        </is>
      </c>
    </row>
    <row r="64" ht="15" customHeight="1" s="283">
      <c r="A64" s="279" t="n">
        <v>94</v>
      </c>
      <c r="B64" s="222">
        <f>HYPERLINK("https://mocostore.moco.co.id/catalog/"&amp;AB103,"Klik Disini")</f>
        <v/>
      </c>
      <c r="C64" s="223" t="inlineStr">
        <is>
          <t>Derap Kaki Dendam Hati</t>
        </is>
      </c>
      <c r="D64" s="223" t="n"/>
      <c r="E64" s="223" t="inlineStr">
        <is>
          <t>Bagin</t>
        </is>
      </c>
      <c r="F64" s="223" t="inlineStr">
        <is>
          <t>979-407-837-9</t>
        </is>
      </c>
      <c r="G64" s="223" t="inlineStr">
        <is>
          <t>978-602-260-853-0</t>
        </is>
      </c>
      <c r="H64" s="223" t="inlineStr">
        <is>
          <t>Fiksi</t>
        </is>
      </c>
      <c r="I64" s="223" t="inlineStr">
        <is>
          <t>Fiksi</t>
        </is>
      </c>
      <c r="J64" s="86" t="inlineStr">
        <is>
          <t>001.02</t>
        </is>
      </c>
      <c r="K64" s="223" t="inlineStr">
        <is>
          <t>Tidak Tersedia</t>
        </is>
      </c>
      <c r="L64" s="223" t="n"/>
      <c r="M64" s="223" t="inlineStr">
        <is>
          <t>Tidak Tersedia</t>
        </is>
      </c>
      <c r="N64" s="223" t="inlineStr">
        <is>
          <t>Indonesia</t>
        </is>
      </c>
      <c r="O64" s="223" t="inlineStr">
        <is>
          <t>Fiksi</t>
        </is>
      </c>
      <c r="P64" s="223" t="n">
        <v>2002</v>
      </c>
      <c r="Q64" s="223" t="n">
        <v>2022</v>
      </c>
      <c r="R64" s="223" t="inlineStr">
        <is>
          <t>PT Balai Pustaka</t>
        </is>
      </c>
      <c r="S64" s="223" t="inlineStr">
        <is>
          <t>Balai Pustaka PT</t>
        </is>
      </c>
      <c r="T64" s="223" t="inlineStr">
        <is>
          <t>Lokal</t>
        </is>
      </c>
      <c r="U64" s="86" t="n">
        <v>162</v>
      </c>
      <c r="V64" s="86" t="inlineStr">
        <is>
          <t>pdf</t>
        </is>
      </c>
      <c r="W64" s="223" t="inlineStr">
        <is>
          <t>7.2 MB</t>
        </is>
      </c>
      <c r="X64" s="223" t="inlineStr">
        <is>
          <t>&lt;p&gt;Dalam rangka pembinaan jiwa kebangsaan serta semangat&lt;br /&gt;
 juang yang sehat, kisah perjuangan para gerilyawan kita di&lt;br /&gt;
 salah satu bagian di Tanah Air kita, yang sempat diduduki&lt;br /&gt;
 kembali oleh kaum penjajah seperti yang dituturkan oleh&lt;br /&gt;
 penulis buku ini, sangat bermanfaat bahkan sangat perlu&lt;br /&gt;
 dibaca oleh setiap insan Indonesia.(Balai Pustaka)&lt;/p&gt;</t>
        </is>
      </c>
      <c r="Y64" s="223" t="n">
        <v>40000</v>
      </c>
      <c r="Z64" s="109" t="n"/>
      <c r="AA64" s="241">
        <f>Y103*Z103</f>
        <v/>
      </c>
      <c r="AB64" s="237" t="inlineStr">
        <is>
          <t>9bec4c98-50c3-473b-87f0-1e0acc6ab81e</t>
        </is>
      </c>
    </row>
    <row r="65" ht="15" customHeight="1" s="283">
      <c r="A65" s="279" t="n">
        <v>97</v>
      </c>
      <c r="B65" s="222">
        <f>HYPERLINK("https://mocostore.moco.co.id/catalog/"&amp;AB106,"Klik Disini")</f>
        <v/>
      </c>
      <c r="C65" s="223" t="inlineStr">
        <is>
          <t>Dewi Rimba</t>
        </is>
      </c>
      <c r="D65" s="223" t="n"/>
      <c r="E65" s="223" t="inlineStr">
        <is>
          <t>Nur Sutan Iskandar</t>
        </is>
      </c>
      <c r="F65" s="223" t="inlineStr">
        <is>
          <t>979-666-179-9</t>
        </is>
      </c>
      <c r="G65" s="223" t="inlineStr">
        <is>
          <t>978-602-260-854-7</t>
        </is>
      </c>
      <c r="H65" s="223" t="inlineStr">
        <is>
          <t>Fiksi</t>
        </is>
      </c>
      <c r="I65" s="223" t="inlineStr">
        <is>
          <t>Fiksi</t>
        </is>
      </c>
      <c r="J65" s="86" t="inlineStr">
        <is>
          <t>001.02</t>
        </is>
      </c>
      <c r="K65" s="223" t="inlineStr">
        <is>
          <t>Tidak Tersedia</t>
        </is>
      </c>
      <c r="L65" s="223" t="n"/>
      <c r="M65" s="223" t="inlineStr">
        <is>
          <t>Tidak Tersedia</t>
        </is>
      </c>
      <c r="N65" s="223" t="inlineStr">
        <is>
          <t>Indonesia</t>
        </is>
      </c>
      <c r="O65" s="223" t="inlineStr">
        <is>
          <t>Novel</t>
        </is>
      </c>
      <c r="P65" s="223" t="n">
        <v>2008</v>
      </c>
      <c r="Q65" s="223" t="n">
        <v>2022</v>
      </c>
      <c r="R65" s="223" t="inlineStr">
        <is>
          <t>PT Balai Pustaka</t>
        </is>
      </c>
      <c r="S65" s="223" t="inlineStr">
        <is>
          <t>Balai Pustaka PT</t>
        </is>
      </c>
      <c r="T65" s="223" t="inlineStr">
        <is>
          <t>Lokal</t>
        </is>
      </c>
      <c r="U65" s="86" t="n">
        <v>156</v>
      </c>
      <c r="V65" s="86" t="inlineStr">
        <is>
          <t>pdf</t>
        </is>
      </c>
      <c r="W65" s="223" t="inlineStr">
        <is>
          <t>7.9 MB</t>
        </is>
      </c>
      <c r="X65" s="223" t="inlineStr">
        <is>
          <t>&lt;p&gt;Kepercayaan akan adanya makhluk halus dan hantu telah&lt;br /&gt;
 ada semenjak zaman purbakala. Kepercayaan ini bahkan tetap&lt;br /&gt;
 hidup sampai zaman sekarang. Ini membuat adat dan budaya&lt;br /&gt;
 masyarakat kita selalu diwarnai hal-hal yang bersifat mistis dan&lt;br /&gt;
 supranatural.(Balai Pustaka)&lt;/p&gt;</t>
        </is>
      </c>
      <c r="Y65" s="223" t="n">
        <v>39000</v>
      </c>
      <c r="Z65" s="109" t="n"/>
      <c r="AA65" s="241">
        <f>Y106*Z106</f>
        <v/>
      </c>
      <c r="AB65" s="237" t="inlineStr">
        <is>
          <t>0d0c8a61-c2c3-44c5-972e-d77e5e8c200f</t>
        </is>
      </c>
    </row>
    <row r="66" ht="15" customHeight="1" s="283">
      <c r="A66" s="279" t="n">
        <v>100</v>
      </c>
      <c r="B66" s="222">
        <f>HYPERLINK("https://mocostore.moco.co.id/catalog/"&amp;AB109,"Klik Disini")</f>
        <v/>
      </c>
      <c r="C66" s="223" t="inlineStr">
        <is>
          <t>Bersahabat dengan Alam</t>
        </is>
      </c>
      <c r="D66" s="223" t="n"/>
      <c r="E66" s="223" t="inlineStr">
        <is>
          <t>Ediar Buana</t>
        </is>
      </c>
      <c r="F66" s="223" t="inlineStr">
        <is>
          <t>979-407-725-9</t>
        </is>
      </c>
      <c r="G66" s="223" t="inlineStr">
        <is>
          <t>978-602-260-809-7</t>
        </is>
      </c>
      <c r="H66" s="223" t="inlineStr">
        <is>
          <t>Fiksi</t>
        </is>
      </c>
      <c r="I66" s="223" t="inlineStr">
        <is>
          <t>Fiksi</t>
        </is>
      </c>
      <c r="J66" s="86" t="inlineStr">
        <is>
          <t>001.02</t>
        </is>
      </c>
      <c r="K66" s="223" t="inlineStr">
        <is>
          <t>Tidak Tersedia</t>
        </is>
      </c>
      <c r="L66" s="223" t="n"/>
      <c r="M66" s="223" t="inlineStr">
        <is>
          <t>Tidak Tersedia</t>
        </is>
      </c>
      <c r="N66" s="223" t="inlineStr">
        <is>
          <t>Indonesia</t>
        </is>
      </c>
      <c r="O66" s="223" t="inlineStr">
        <is>
          <t>Fiksi</t>
        </is>
      </c>
      <c r="P66" s="223" t="n">
        <v>2008</v>
      </c>
      <c r="Q66" s="223" t="n">
        <v>2022</v>
      </c>
      <c r="R66" s="223" t="inlineStr">
        <is>
          <t>PT Balai Pustaka</t>
        </is>
      </c>
      <c r="S66" s="223" t="inlineStr">
        <is>
          <t>Balai Pustaka PT</t>
        </is>
      </c>
      <c r="T66" s="223" t="inlineStr">
        <is>
          <t>Lokal</t>
        </is>
      </c>
      <c r="U66" s="86" t="n">
        <v>96</v>
      </c>
      <c r="V66" s="86" t="inlineStr">
        <is>
          <t>pdf</t>
        </is>
      </c>
      <c r="W66" s="223" t="inlineStr">
        <is>
          <t>5.1 MB</t>
        </is>
      </c>
      <c r="X66" s="223" t="inlineStr">
        <is>
          <t>&lt;p&gt;Buku yang ditulis oleh seorang guru atau pendidik, Ediar Buana,&lt;br /&gt;
 ini merupakan naskah Pemenang II (dua) Propinsi Sumatra Utara dalam Sayembara Penulisan Naskah Buku Bacaan Tingkat Pusat Tahun 1993/1994 yang diselenggarakan oleh Pusat Perbukuan Departemen Pendidikan dan Kebudayaan.(Balai Pustaka)&lt;/p&gt;</t>
        </is>
      </c>
      <c r="Y66" s="223" t="n">
        <v>28000</v>
      </c>
      <c r="Z66" s="109" t="n"/>
      <c r="AA66" s="241">
        <f>Y109*Z109</f>
        <v/>
      </c>
      <c r="AB66" s="237" t="inlineStr">
        <is>
          <t>994e1c80-8122-4c66-81be-9fc2f38fdaa2</t>
        </is>
      </c>
    </row>
    <row r="67" ht="15" customHeight="1" s="283">
      <c r="A67" s="279" t="n">
        <v>101</v>
      </c>
      <c r="B67" s="222">
        <f>HYPERLINK("https://mocostore.moco.co.id/catalog/"&amp;AB110,"Klik Disini")</f>
        <v/>
      </c>
      <c r="C67" s="223" t="inlineStr">
        <is>
          <t>Di Balik Kemilaunya Bulu-Bulu Merak</t>
        </is>
      </c>
      <c r="D67" s="223" t="n"/>
      <c r="E67" s="223" t="inlineStr">
        <is>
          <t>Barmin</t>
        </is>
      </c>
      <c r="F67" s="223" t="inlineStr">
        <is>
          <t>978-979-407-256-1</t>
        </is>
      </c>
      <c r="G67" s="223" t="inlineStr">
        <is>
          <t>978-602-260-856-1</t>
        </is>
      </c>
      <c r="H67" s="223" t="inlineStr">
        <is>
          <t>Fiksi</t>
        </is>
      </c>
      <c r="I67" s="223" t="inlineStr">
        <is>
          <t>Fiksi</t>
        </is>
      </c>
      <c r="J67" s="86" t="inlineStr">
        <is>
          <t>001.02</t>
        </is>
      </c>
      <c r="K67" s="223" t="inlineStr">
        <is>
          <t>Tidak Tersedia</t>
        </is>
      </c>
      <c r="L67" s="223" t="n"/>
      <c r="M67" s="223" t="inlineStr">
        <is>
          <t>Tidak Tersedia</t>
        </is>
      </c>
      <c r="N67" s="223" t="inlineStr">
        <is>
          <t>Indonesia</t>
        </is>
      </c>
      <c r="O67" s="223" t="inlineStr">
        <is>
          <t>Novel</t>
        </is>
      </c>
      <c r="P67" s="223" t="n">
        <v>2008</v>
      </c>
      <c r="Q67" s="223" t="n">
        <v>2022</v>
      </c>
      <c r="R67" s="223" t="inlineStr">
        <is>
          <t>PT Balai Pustaka</t>
        </is>
      </c>
      <c r="S67" s="223" t="inlineStr">
        <is>
          <t>Balai Pustaka PT</t>
        </is>
      </c>
      <c r="T67" s="223" t="inlineStr">
        <is>
          <t>Lokal</t>
        </is>
      </c>
      <c r="U67" s="86" t="n">
        <v>68</v>
      </c>
      <c r="V67" s="86" t="inlineStr">
        <is>
          <t>pdf</t>
        </is>
      </c>
      <c r="W67" s="223" t="inlineStr">
        <is>
          <t>5.4 MB</t>
        </is>
      </c>
      <c r="X67" s="223" t="inlineStr">
        <is>
          <t>&lt;p&gt;Apa dan bagaimana sebetulnya reog tersebut, pengarang Barmin banyak bercerita dalam buku, Di Balik Kemilaunya Bulu-Bulu Merak, yang kami terbitkan ini. Di sini digambarkan tentang suka duka seorang pemain reog, serta berbagai hubungan reog dengan agama, kesenian, dan kehidupan masyarakat.(Balai Pustaka)&lt;/p&gt;</t>
        </is>
      </c>
      <c r="Y67" s="223" t="n">
        <v>19000</v>
      </c>
      <c r="Z67" s="109" t="n"/>
      <c r="AA67" s="241">
        <f>Y110*Z110</f>
        <v/>
      </c>
      <c r="AB67" s="237" t="inlineStr">
        <is>
          <t>f1f0fb6b-fa92-4ccf-80c6-81c22834f8ea</t>
        </is>
      </c>
    </row>
    <row r="68" ht="15" customHeight="1" s="283">
      <c r="A68" s="279" t="n">
        <v>102</v>
      </c>
      <c r="B68" s="222">
        <f>HYPERLINK("https://mocostore.moco.co.id/catalog/"&amp;AB111,"Klik Disini")</f>
        <v/>
      </c>
      <c r="C68" s="223" t="inlineStr">
        <is>
          <t>Berterima Kasih kepada Bintang</t>
        </is>
      </c>
      <c r="D68" s="223" t="n"/>
      <c r="E68" s="223" t="inlineStr">
        <is>
          <t>Veronika</t>
        </is>
      </c>
      <c r="F68" s="223" t="inlineStr">
        <is>
          <t>979-666-041-5</t>
        </is>
      </c>
      <c r="G68" s="223" t="inlineStr">
        <is>
          <t>978-602-260-814-1</t>
        </is>
      </c>
      <c r="H68" s="223" t="inlineStr">
        <is>
          <t>Fiksi</t>
        </is>
      </c>
      <c r="I68" s="223" t="inlineStr">
        <is>
          <t>Fiksi</t>
        </is>
      </c>
      <c r="J68" s="86" t="inlineStr">
        <is>
          <t>001.01</t>
        </is>
      </c>
      <c r="K68" s="223" t="inlineStr">
        <is>
          <t>Tidak Tersedia</t>
        </is>
      </c>
      <c r="L68" s="223" t="n"/>
      <c r="M68" s="223" t="inlineStr">
        <is>
          <t>Tidak Tersedia</t>
        </is>
      </c>
      <c r="N68" s="223" t="inlineStr">
        <is>
          <t>Indonesia</t>
        </is>
      </c>
      <c r="O68" s="223" t="inlineStr">
        <is>
          <t>Fiksi</t>
        </is>
      </c>
      <c r="P68" s="223" t="n">
        <v>2013</v>
      </c>
      <c r="Q68" s="223" t="n">
        <v>2022</v>
      </c>
      <c r="R68" s="223" t="inlineStr">
        <is>
          <t>PT Balai Pustaka</t>
        </is>
      </c>
      <c r="S68" s="223" t="inlineStr">
        <is>
          <t>Balai Pustaka PT</t>
        </is>
      </c>
      <c r="T68" s="223" t="inlineStr">
        <is>
          <t>Lokal</t>
        </is>
      </c>
      <c r="U68" s="86" t="n">
        <v>116</v>
      </c>
      <c r="V68" s="86" t="inlineStr">
        <is>
          <t>pdf</t>
        </is>
      </c>
      <c r="W68" s="223" t="inlineStr">
        <is>
          <t>11.2 MB</t>
        </is>
      </c>
      <c r="X68" s="223" t="inlineStr">
        <is>
          <t>&lt;p&gt;Pustaka Sastra Anak ini sengaja kami terbitkan sebagai pelajaran&lt;br /&gt;
 berharga bagi anak-anak kita. Cerita-cerita yang disajikan&lt;br /&gt;
 mengandung pesan moral yang nantinya akan membentuk karakter dan budaya anak-anak Indonesia sehingga dapat bersaing di dunia internasional. (Balai Pustaka)&lt;/p&gt;</t>
        </is>
      </c>
      <c r="Y68" s="223" t="n">
        <v>19000</v>
      </c>
      <c r="Z68" s="109" t="n"/>
      <c r="AA68" s="241">
        <f>Y111*Z111</f>
        <v/>
      </c>
      <c r="AB68" s="237" t="inlineStr">
        <is>
          <t>03f5ba6e-abef-48fa-8d5c-c68179993055</t>
        </is>
      </c>
    </row>
    <row r="69" ht="15" customHeight="1" s="283">
      <c r="A69" s="279" t="n">
        <v>103</v>
      </c>
      <c r="B69" s="222">
        <f>HYPERLINK("https://mocostore.moco.co.id/catalog/"&amp;AB112,"Klik Disini")</f>
        <v/>
      </c>
      <c r="C69" s="223" t="inlineStr">
        <is>
          <t>Biji Semangka Emas</t>
        </is>
      </c>
      <c r="D69" s="223" t="n"/>
      <c r="E69" s="223" t="inlineStr">
        <is>
          <t>Djavid</t>
        </is>
      </c>
      <c r="F69" s="223" t="inlineStr">
        <is>
          <t>978-979-690-851-6</t>
        </is>
      </c>
      <c r="G69" s="223" t="inlineStr">
        <is>
          <t>978-602-260-816-5</t>
        </is>
      </c>
      <c r="H69" s="223" t="inlineStr">
        <is>
          <t>Fiksi</t>
        </is>
      </c>
      <c r="I69" s="223" t="inlineStr">
        <is>
          <t>Fiksi</t>
        </is>
      </c>
      <c r="J69" s="86" t="inlineStr">
        <is>
          <t>001.01</t>
        </is>
      </c>
      <c r="K69" s="223" t="inlineStr">
        <is>
          <t>Tidak Tersedia</t>
        </is>
      </c>
      <c r="L69" s="223" t="n"/>
      <c r="M69" s="223" t="inlineStr">
        <is>
          <t>Tidak Tersedia</t>
        </is>
      </c>
      <c r="N69" s="223" t="inlineStr">
        <is>
          <t>Indonesia</t>
        </is>
      </c>
      <c r="O69" s="223" t="inlineStr">
        <is>
          <t>Fiksi</t>
        </is>
      </c>
      <c r="P69" s="223" t="n">
        <v>2013</v>
      </c>
      <c r="Q69" s="223" t="n">
        <v>2022</v>
      </c>
      <c r="R69" s="223" t="inlineStr">
        <is>
          <t>PT Balai Pustaka</t>
        </is>
      </c>
      <c r="S69" s="223" t="inlineStr">
        <is>
          <t>Balai Pustaka PT</t>
        </is>
      </c>
      <c r="T69" s="223" t="inlineStr">
        <is>
          <t>Lokal</t>
        </is>
      </c>
      <c r="U69" s="86" t="n">
        <v>112</v>
      </c>
      <c r="V69" s="86" t="inlineStr">
        <is>
          <t>pdf</t>
        </is>
      </c>
      <c r="W69" s="223" t="inlineStr">
        <is>
          <t>4.9 MB</t>
        </is>
      </c>
      <c r="X69" s="223" t="inlineStr">
        <is>
          <t>&lt;p&gt;Buku &amp;ldquo;Biji Semangka Emas&amp;rdquo;, karangan Djavid yang kami&lt;br /&gt;
 terbitkan ini berisikan 13 cerita pendek untuk anak-anak. Cerita-cerita yang disajikan dalam buku ini mengandung beberapa nilai&lt;br /&gt;
 pendidikan karakter, diantaranya jujur, kreatif, bersahabat, mandiri, tanggung jawab, religius, cinta damai, toleransi, dan peduli sosial. (Balai Pustaka)&lt;/p&gt;</t>
        </is>
      </c>
      <c r="Y69" s="223" t="n">
        <v>25000</v>
      </c>
      <c r="Z69" s="109" t="n"/>
      <c r="AA69" s="241">
        <f>Y112*Z112</f>
        <v/>
      </c>
      <c r="AB69" s="237" t="inlineStr">
        <is>
          <t>97b6f57f-ac90-4151-acf2-7e242e004da5</t>
        </is>
      </c>
    </row>
    <row r="70" ht="15" customHeight="1" s="283">
      <c r="A70" s="279" t="n">
        <v>105</v>
      </c>
      <c r="B70" s="222">
        <f>HYPERLINK("https://mocostore.moco.co.id/catalog/"&amp;AB114,"Klik Disini")</f>
        <v/>
      </c>
      <c r="C70" s="223" t="inlineStr">
        <is>
          <t>Bima Suci (Mulok Jawa)</t>
        </is>
      </c>
      <c r="D70" s="223" t="n"/>
      <c r="E70" s="223" t="inlineStr">
        <is>
          <t>R. Tanaya</t>
        </is>
      </c>
      <c r="F70" s="223" t="n"/>
      <c r="G70" s="223" t="inlineStr">
        <is>
          <t>978-602-260-818-9</t>
        </is>
      </c>
      <c r="H70" s="223" t="inlineStr">
        <is>
          <t>Fiksi</t>
        </is>
      </c>
      <c r="I70" s="223" t="inlineStr">
        <is>
          <t>Fiksi</t>
        </is>
      </c>
      <c r="J70" s="86" t="inlineStr">
        <is>
          <t>001.02</t>
        </is>
      </c>
      <c r="K70" s="223" t="inlineStr">
        <is>
          <t>Tidak Tersedia</t>
        </is>
      </c>
      <c r="L70" s="223" t="n"/>
      <c r="M70" s="223" t="inlineStr">
        <is>
          <t>Tidak Tersedia</t>
        </is>
      </c>
      <c r="N70" s="223" t="inlineStr">
        <is>
          <t>Lainnya</t>
        </is>
      </c>
      <c r="O70" s="223" t="inlineStr">
        <is>
          <t>Fiksi</t>
        </is>
      </c>
      <c r="P70" s="223" t="n">
        <v>1979</v>
      </c>
      <c r="Q70" s="223" t="n">
        <v>2022</v>
      </c>
      <c r="R70" s="223" t="inlineStr">
        <is>
          <t>PT Balai Pustaka</t>
        </is>
      </c>
      <c r="S70" s="223" t="inlineStr">
        <is>
          <t>Balai Pustaka PT</t>
        </is>
      </c>
      <c r="T70" s="223" t="inlineStr">
        <is>
          <t>Lokal</t>
        </is>
      </c>
      <c r="U70" s="86" t="n">
        <v>182</v>
      </c>
      <c r="V70" s="86" t="inlineStr">
        <is>
          <t>pdf</t>
        </is>
      </c>
      <c r="W70" s="223" t="inlineStr">
        <is>
          <t>13.9 MB</t>
        </is>
      </c>
      <c r="X70" s="223" t="inlineStr">
        <is>
          <t>&lt;p&gt;Bahasa serat Bima Suci Lagu Mardawa, yang ditampilkan di sini&lt;br /&gt;
 asli pengaturan asli semua Kyai Ngabehi Yasadipura&lt;br /&gt;
 Aku, penyair Surakarta.(Balai Pustaka)&lt;/p&gt;</t>
        </is>
      </c>
      <c r="Y70" s="223" t="n">
        <v>44000</v>
      </c>
      <c r="Z70" s="109" t="n"/>
      <c r="AA70" s="241">
        <f>Y114*Z114</f>
        <v/>
      </c>
      <c r="AB70" s="237" t="inlineStr">
        <is>
          <t>a2aff676-e26d-4c3d-a477-e309df166b25</t>
        </is>
      </c>
    </row>
    <row r="71" ht="15" customHeight="1" s="283">
      <c r="A71" s="279" t="n">
        <v>110</v>
      </c>
      <c r="B71" s="222">
        <f>HYPERLINK("https://mocostore.moco.co.id/catalog/"&amp;AB119,"Klik Disini")</f>
        <v/>
      </c>
      <c r="C71" s="223" t="inlineStr">
        <is>
          <t>Biru Darah Gadisku</t>
        </is>
      </c>
      <c r="D71" s="223" t="n"/>
      <c r="E71" s="223" t="inlineStr">
        <is>
          <t>Darto Singo</t>
        </is>
      </c>
      <c r="F71" s="223" t="inlineStr">
        <is>
          <t>979-407-469-1</t>
        </is>
      </c>
      <c r="G71" s="223" t="inlineStr">
        <is>
          <t>978-602-260-823-3</t>
        </is>
      </c>
      <c r="H71" s="223" t="inlineStr">
        <is>
          <t>Fiksi</t>
        </is>
      </c>
      <c r="I71" s="223" t="inlineStr">
        <is>
          <t>Fiksi</t>
        </is>
      </c>
      <c r="J71" s="86" t="inlineStr">
        <is>
          <t>001.02</t>
        </is>
      </c>
      <c r="K71" s="223" t="inlineStr">
        <is>
          <t>Tidak Tersedia</t>
        </is>
      </c>
      <c r="L71" s="223" t="n"/>
      <c r="M71" s="223" t="inlineStr">
        <is>
          <t>Tidak Tersedia</t>
        </is>
      </c>
      <c r="N71" s="223" t="inlineStr">
        <is>
          <t>Indonesia</t>
        </is>
      </c>
      <c r="O71" s="223" t="inlineStr">
        <is>
          <t>Fiksi</t>
        </is>
      </c>
      <c r="P71" s="223" t="n">
        <v>1993</v>
      </c>
      <c r="Q71" s="223" t="n">
        <v>2022</v>
      </c>
      <c r="R71" s="223" t="inlineStr">
        <is>
          <t>PT Balai Pustaka</t>
        </is>
      </c>
      <c r="S71" s="223" t="inlineStr">
        <is>
          <t>Balai Pustaka PT</t>
        </is>
      </c>
      <c r="T71" s="223" t="inlineStr">
        <is>
          <t>Lokal</t>
        </is>
      </c>
      <c r="U71" s="86" t="n">
        <v>134</v>
      </c>
      <c r="V71" s="86" t="inlineStr">
        <is>
          <t>pdf</t>
        </is>
      </c>
      <c r="W71" s="223" t="inlineStr">
        <is>
          <t>6.9 MB</t>
        </is>
      </c>
      <c r="X71" s="223" t="inlineStr">
        <is>
          <t>&lt;p&gt;Novel ini mengisahkan penderitaan lahir dan batin berikut&lt;br /&gt;
 ekses-eksesnya, yang dialami oleh sepasang remaja dan orang&lt;br /&gt;
 tua mereka masing-masing, sebagai akibat perbedaan&lt;br /&gt;
 pandangan tentang hubungan antara keturunan bangsawan&lt;br /&gt;
 dan bukan bangsawan. (Balai Pustaka)&lt;/p&gt;</t>
        </is>
      </c>
      <c r="Y71" s="223" t="n">
        <v>32000</v>
      </c>
      <c r="Z71" s="109" t="n"/>
      <c r="AA71" s="241">
        <f>Y119*Z119</f>
        <v/>
      </c>
      <c r="AB71" s="237" t="inlineStr">
        <is>
          <t>87e30423-90f4-42c4-9398-ee653dbd17d9</t>
        </is>
      </c>
    </row>
    <row r="72" ht="15" customHeight="1" s="283">
      <c r="A72" s="279" t="n">
        <v>111</v>
      </c>
      <c r="B72" s="222">
        <f>HYPERLINK("https://mocostore.moco.co.id/catalog/"&amp;AB120,"Klik Disini")</f>
        <v/>
      </c>
      <c r="C72" s="223" t="inlineStr">
        <is>
          <t>Blencong</t>
        </is>
      </c>
      <c r="D72" s="223" t="n"/>
      <c r="E72" s="223" t="inlineStr">
        <is>
          <t>Dorothea Rosa Herliany</t>
        </is>
      </c>
      <c r="F72" s="223" t="inlineStr">
        <is>
          <t>979-407-781-x</t>
        </is>
      </c>
      <c r="G72" s="223" t="inlineStr">
        <is>
          <t>978-602-260-825-7</t>
        </is>
      </c>
      <c r="H72" s="223" t="inlineStr">
        <is>
          <t>Fiksi</t>
        </is>
      </c>
      <c r="I72" s="223" t="inlineStr">
        <is>
          <t>Fiksi</t>
        </is>
      </c>
      <c r="J72" s="86" t="inlineStr">
        <is>
          <t>001.02</t>
        </is>
      </c>
      <c r="K72" s="223" t="inlineStr">
        <is>
          <t>Tidak Tersedia</t>
        </is>
      </c>
      <c r="L72" s="223" t="n"/>
      <c r="M72" s="223" t="inlineStr">
        <is>
          <t>Tidak Tersedia</t>
        </is>
      </c>
      <c r="N72" s="223" t="inlineStr">
        <is>
          <t>Indonesia</t>
        </is>
      </c>
      <c r="O72" s="223" t="inlineStr">
        <is>
          <t>Fiksi</t>
        </is>
      </c>
      <c r="P72" s="223" t="n">
        <v>1995</v>
      </c>
      <c r="Q72" s="223" t="n">
        <v>2022</v>
      </c>
      <c r="R72" s="223" t="inlineStr">
        <is>
          <t>PT Balai Pustaka</t>
        </is>
      </c>
      <c r="S72" s="223" t="inlineStr">
        <is>
          <t>Balai Pustaka PT</t>
        </is>
      </c>
      <c r="T72" s="223" t="inlineStr">
        <is>
          <t>Lokal</t>
        </is>
      </c>
      <c r="U72" s="86" t="n">
        <v>106</v>
      </c>
      <c r="V72" s="86" t="inlineStr">
        <is>
          <t>pdf</t>
        </is>
      </c>
      <c r="W72" s="223" t="inlineStr">
        <is>
          <t>4.1 MB</t>
        </is>
      </c>
      <c r="X72" s="223" t="inlineStr">
        <is>
          <t>&lt;p&gt;Kumpulan cerpen karya Dorothea Rosa Herliany yang&lt;br /&gt;
 banyak mengungkapkan hal tersebut di atas, mengajak&lt;br /&gt;
 kita untuk merenung tentang keberadaan manusia dalam&lt;br /&gt;
 hubungannya dengan diri sendiri, sesama manusia, dan juga&lt;br /&gt;
 lingkungan.(Balai Pustaka)&lt;/p&gt;</t>
        </is>
      </c>
      <c r="Y72" s="223" t="n">
        <v>27000</v>
      </c>
      <c r="Z72" s="109" t="n"/>
      <c r="AA72" s="241">
        <f>Y120*Z120</f>
        <v/>
      </c>
      <c r="AB72" s="237" t="inlineStr">
        <is>
          <t>35d18dfa-8508-4068-8ef9-02de3aca2793</t>
        </is>
      </c>
    </row>
    <row r="73" ht="15" customHeight="1" s="283">
      <c r="A73" s="279" t="n">
        <v>112</v>
      </c>
      <c r="B73" s="222">
        <f>HYPERLINK("https://mocostore.moco.co.id/catalog/"&amp;AB121,"Klik Disini")</f>
        <v/>
      </c>
      <c r="C73" s="223" t="inlineStr">
        <is>
          <t>Buah Ketabahan</t>
        </is>
      </c>
      <c r="D73" s="223" t="n"/>
      <c r="E73" s="223" t="inlineStr">
        <is>
          <t>Dwiyanto Setyawan</t>
        </is>
      </c>
      <c r="F73" s="223" t="n"/>
      <c r="G73" s="223" t="inlineStr">
        <is>
          <t>978-602-260-826-4</t>
        </is>
      </c>
      <c r="H73" s="223" t="inlineStr">
        <is>
          <t>Fiksi</t>
        </is>
      </c>
      <c r="I73" s="223" t="inlineStr">
        <is>
          <t>Fiksi</t>
        </is>
      </c>
      <c r="J73" s="86" t="inlineStr">
        <is>
          <t>001.01</t>
        </is>
      </c>
      <c r="K73" s="223" t="inlineStr">
        <is>
          <t>Tidak Tersedia</t>
        </is>
      </c>
      <c r="L73" s="223" t="n"/>
      <c r="M73" s="223" t="inlineStr">
        <is>
          <t>Tidak Tersedia</t>
        </is>
      </c>
      <c r="N73" s="223" t="inlineStr">
        <is>
          <t>Indonesia</t>
        </is>
      </c>
      <c r="O73" s="223" t="inlineStr">
        <is>
          <t>Fiksi</t>
        </is>
      </c>
      <c r="P73" s="223" t="n">
        <v>1997</v>
      </c>
      <c r="Q73" s="223" t="n">
        <v>2022</v>
      </c>
      <c r="R73" s="223" t="inlineStr">
        <is>
          <t>PT Balai Pustaka</t>
        </is>
      </c>
      <c r="S73" s="223" t="inlineStr">
        <is>
          <t>Balai Pustaka PT</t>
        </is>
      </c>
      <c r="T73" s="223" t="inlineStr">
        <is>
          <t>Lokal</t>
        </is>
      </c>
      <c r="U73" s="86" t="n">
        <v>114</v>
      </c>
      <c r="V73" s="86" t="inlineStr">
        <is>
          <t>pdf</t>
        </is>
      </c>
      <c r="W73" s="223" t="inlineStr">
        <is>
          <t>11.5 MB</t>
        </is>
      </c>
      <c r="X73" s="223" t="inlineStr">
        <is>
          <t>&lt;p&gt;&amp;rdquo;Buah Ketabahan&amp;rdquo; adalah sebuah buku yang menceritakan kisah&lt;br /&gt;
 seorang anak kelas VI SD bernama Irma. Suatu ketika Bapak Irma kehilangan pekerjaan dan tidak mampu lagi membayar rumah yang selama 10 tahun mereka tempati. Terpaksa keluarga mereka harus pindah ke kampung dan tinggal di rumah kerabat Bapak, sedangkan Irma harus rela tinggal terpisah dari keluarganya dan menumpang di rumah salah seorang sahabat Bapaknya,&lt;br /&gt;
 Pak Satrio.(Balai Pustaka)&lt;/p&gt;</t>
        </is>
      </c>
      <c r="Y73" s="223" t="n">
        <v>25000</v>
      </c>
      <c r="Z73" s="109" t="n"/>
      <c r="AA73" s="241">
        <f>Y121*Z121</f>
        <v/>
      </c>
      <c r="AB73" s="237" t="inlineStr">
        <is>
          <t>f3a851f0-19a8-4e54-b74f-447643d2b40d</t>
        </is>
      </c>
    </row>
    <row r="74" ht="15" customHeight="1" s="283">
      <c r="A74" s="279" t="n">
        <v>115</v>
      </c>
      <c r="B74" s="222">
        <f>HYPERLINK("https://mocostore.moco.co.id/catalog/"&amp;AB124,"Klik Disini")</f>
        <v/>
      </c>
      <c r="C74" s="223" t="inlineStr">
        <is>
          <t>Di Bawah Kaki Pak Dirman</t>
        </is>
      </c>
      <c r="D74" s="223" t="n"/>
      <c r="E74" s="223" t="inlineStr">
        <is>
          <t>Darman Moenir</t>
        </is>
      </c>
      <c r="F74" s="223" t="n"/>
      <c r="G74" s="223" t="inlineStr">
        <is>
          <t>978-602-260-857-8</t>
        </is>
      </c>
      <c r="H74" s="223" t="inlineStr">
        <is>
          <t>Novel</t>
        </is>
      </c>
      <c r="I74" s="223" t="inlineStr">
        <is>
          <t>Fiksi</t>
        </is>
      </c>
      <c r="J74" s="86" t="inlineStr">
        <is>
          <t>001.02</t>
        </is>
      </c>
      <c r="K74" s="223" t="inlineStr">
        <is>
          <t>Tidak Tersedia</t>
        </is>
      </c>
      <c r="L74" s="223" t="n"/>
      <c r="M74" s="223" t="inlineStr">
        <is>
          <t>Tidak Tersedia</t>
        </is>
      </c>
      <c r="N74" s="223" t="inlineStr">
        <is>
          <t>Indonesia</t>
        </is>
      </c>
      <c r="O74" s="223" t="inlineStr">
        <is>
          <t>Fiksi</t>
        </is>
      </c>
      <c r="P74" s="223" t="n">
        <v>1986</v>
      </c>
      <c r="Q74" s="223" t="n">
        <v>2022</v>
      </c>
      <c r="R74" s="223" t="inlineStr">
        <is>
          <t>PT Balai Pustaka</t>
        </is>
      </c>
      <c r="S74" s="223" t="inlineStr">
        <is>
          <t>Balai Pustaka PT</t>
        </is>
      </c>
      <c r="T74" s="223" t="inlineStr">
        <is>
          <t>Lokal</t>
        </is>
      </c>
      <c r="U74" s="86" t="n">
        <v>164</v>
      </c>
      <c r="V74" s="86" t="inlineStr">
        <is>
          <t>pdf</t>
        </is>
      </c>
      <c r="W74" s="223" t="inlineStr">
        <is>
          <t>6.2 MB</t>
        </is>
      </c>
      <c r="X74" s="223" t="inlineStr">
        <is>
          <t>&lt;p&gt;Di Bawah Kaki Pak Dirman, karangan Nasjah Djamin ini&lt;br /&gt;
 mengisahkan seorang pelukis yang hidup gelisah, kesepian&lt;br /&gt;
 dan diburu-buru perasaan tak menentu. Hidupnya liar, kurang&lt;br /&gt;
 disiplin kerja, bertingkah laku aneh dan tidak memperhatikan&lt;br /&gt;
 diri sendiri. Akhirnya ia sampai pada kesimpulan, bahwa ia&lt;br /&gt;
 akan dapat mengubah hidupnya bilamana ia sudah beristri.(Balai Pustaka)&lt;/p&gt;</t>
        </is>
      </c>
      <c r="Y74" s="223" t="n">
        <v>40000</v>
      </c>
      <c r="Z74" s="109" t="n"/>
      <c r="AA74" s="241">
        <f>Y124*Z124</f>
        <v/>
      </c>
      <c r="AB74" s="237" t="inlineStr">
        <is>
          <t>240ae4be-f2cd-4357-b1fe-58b14d77235e</t>
        </is>
      </c>
    </row>
    <row r="75" ht="15" customHeight="1" s="283">
      <c r="A75" s="279" t="n">
        <v>116</v>
      </c>
      <c r="B75" s="222">
        <f>HYPERLINK("https://mocostore.moco.co.id/catalog/"&amp;AB125,"Klik Disini")</f>
        <v/>
      </c>
      <c r="C75" s="223" t="inlineStr">
        <is>
          <t>Bukan Milik Kami</t>
        </is>
      </c>
      <c r="D75" s="223" t="n"/>
      <c r="E75" s="223" t="inlineStr">
        <is>
          <t>Syamsul Arifin</t>
        </is>
      </c>
      <c r="F75" s="223" t="inlineStr">
        <is>
          <t>979-407-133-1</t>
        </is>
      </c>
      <c r="G75" s="223" t="inlineStr">
        <is>
          <t>978-602-260-830-1</t>
        </is>
      </c>
      <c r="H75" s="223" t="inlineStr">
        <is>
          <t>Fiksi</t>
        </is>
      </c>
      <c r="I75" s="223" t="inlineStr">
        <is>
          <t>Fiksi</t>
        </is>
      </c>
      <c r="J75" s="86" t="inlineStr">
        <is>
          <t>001.02</t>
        </is>
      </c>
      <c r="K75" s="223" t="inlineStr">
        <is>
          <t>Tidak Tersedia</t>
        </is>
      </c>
      <c r="L75" s="223" t="n"/>
      <c r="M75" s="223" t="inlineStr">
        <is>
          <t>Tidak Tersedia</t>
        </is>
      </c>
      <c r="N75" s="223" t="inlineStr">
        <is>
          <t>Indonesia</t>
        </is>
      </c>
      <c r="O75" s="223" t="inlineStr">
        <is>
          <t>Fiksi</t>
        </is>
      </c>
      <c r="P75" s="223" t="n">
        <v>1993</v>
      </c>
      <c r="Q75" s="223" t="n">
        <v>2022</v>
      </c>
      <c r="R75" s="223" t="inlineStr">
        <is>
          <t>PT Balai Pustaka</t>
        </is>
      </c>
      <c r="S75" s="223" t="inlineStr">
        <is>
          <t>Balai Pustaka PT</t>
        </is>
      </c>
      <c r="T75" s="223" t="inlineStr">
        <is>
          <t>Lokal</t>
        </is>
      </c>
      <c r="U75" s="86" t="n">
        <v>78</v>
      </c>
      <c r="V75" s="86" t="inlineStr">
        <is>
          <t>pdf</t>
        </is>
      </c>
      <c r="W75" s="223" t="inlineStr">
        <is>
          <t>3.4 MB</t>
        </is>
      </c>
      <c r="X75" s="223" t="inlineStr">
        <is>
          <t>&lt;p&gt;Kumpulan cerpen (5 cerita) yang mengetengahkan suka duka dan derita kehidupan.&lt;/p&gt;</t>
        </is>
      </c>
      <c r="Y75" s="223" t="n">
        <v>20000</v>
      </c>
      <c r="Z75" s="109" t="n"/>
      <c r="AA75" s="241">
        <f>Y125*Z125</f>
        <v/>
      </c>
      <c r="AB75" s="237" t="inlineStr">
        <is>
          <t>9d5cd80e-177e-496f-9dc8-979d6da98493</t>
        </is>
      </c>
    </row>
    <row r="76" ht="15" customHeight="1" s="283">
      <c r="A76" s="279" t="n">
        <v>117</v>
      </c>
      <c r="B76" s="222">
        <f>HYPERLINK("https://mocostore.moco.co.id/catalog/"&amp;AB126,"Klik Disini")</f>
        <v/>
      </c>
      <c r="C76" s="223" t="inlineStr">
        <is>
          <t>Bukit Loreley</t>
        </is>
      </c>
      <c r="D76" s="223" t="n"/>
      <c r="E76" s="223" t="inlineStr">
        <is>
          <t>Nia Sutiara</t>
        </is>
      </c>
      <c r="F76" s="223" t="n"/>
      <c r="G76" s="223" t="inlineStr">
        <is>
          <t>978-602-260-831-8</t>
        </is>
      </c>
      <c r="H76" s="223" t="inlineStr">
        <is>
          <t>Fiksi</t>
        </is>
      </c>
      <c r="I76" s="223" t="inlineStr">
        <is>
          <t>Fiksi</t>
        </is>
      </c>
      <c r="J76" s="86" t="inlineStr">
        <is>
          <t>001.02</t>
        </is>
      </c>
      <c r="K76" s="223" t="inlineStr">
        <is>
          <t>Tidak Tersedia</t>
        </is>
      </c>
      <c r="L76" s="223" t="n"/>
      <c r="M76" s="223" t="inlineStr">
        <is>
          <t>Tidak Tersedia</t>
        </is>
      </c>
      <c r="N76" s="223" t="inlineStr">
        <is>
          <t>Indonesia</t>
        </is>
      </c>
      <c r="O76" s="223" t="inlineStr">
        <is>
          <t>Fiksi</t>
        </is>
      </c>
      <c r="P76" s="223" t="n">
        <v>2002</v>
      </c>
      <c r="Q76" s="223" t="n">
        <v>2022</v>
      </c>
      <c r="R76" s="223" t="inlineStr">
        <is>
          <t>PT Balai Pustaka</t>
        </is>
      </c>
      <c r="S76" s="223" t="inlineStr">
        <is>
          <t>Balai Pustaka PT</t>
        </is>
      </c>
      <c r="T76" s="223" t="inlineStr">
        <is>
          <t>Lokal</t>
        </is>
      </c>
      <c r="U76" s="86" t="n">
        <v>166</v>
      </c>
      <c r="V76" s="86" t="inlineStr">
        <is>
          <t>pdf</t>
        </is>
      </c>
      <c r="W76" s="223" t="inlineStr">
        <is>
          <t>4.4 MB</t>
        </is>
      </c>
      <c r="X76" s="223" t="inlineStr">
        <is>
          <t>&lt;p&gt;Dalam tulisan ini terasa sekali kelancaran alur ceritanya sehingga pembaca akan merasa enak menikmati perjalanan kisahnya. Rasanya tidak berlebihan jika dikatakan bahwa inilah wakil dari wajah penulis&lt;br /&gt;
 muda Indonesia saat ini. Semoga terbitnya novel ini dapat memacu krativitas dan minat kau muda Indonesia untuk menulis.(Balai Pustaka)&lt;/p&gt;</t>
        </is>
      </c>
      <c r="Y76" s="223" t="n">
        <v>40000</v>
      </c>
      <c r="Z76" s="109" t="n"/>
      <c r="AA76" s="241">
        <f>Y126*Z126</f>
        <v/>
      </c>
      <c r="AB76" s="237" t="inlineStr">
        <is>
          <t>c54f0cde-c0fa-43fa-a98e-e548563d97f5</t>
        </is>
      </c>
    </row>
    <row r="77" ht="15" customHeight="1" s="283">
      <c r="A77" s="279" t="n">
        <v>119</v>
      </c>
      <c r="B77" s="222">
        <f>HYPERLINK("https://mocostore.moco.co.id/catalog/"&amp;AB128,"Klik Disini")</f>
        <v/>
      </c>
      <c r="C77" s="223" t="inlineStr">
        <is>
          <t>Calon Arang</t>
        </is>
      </c>
      <c r="D77" s="223" t="n"/>
      <c r="E77" s="223" t="inlineStr">
        <is>
          <t>Prof. Dr. Poerbatjaraka Diterjemahkan oleh Soewito Santoso</t>
        </is>
      </c>
      <c r="F77" s="223" t="inlineStr">
        <is>
          <t>979-407-029-7</t>
        </is>
      </c>
      <c r="G77" s="223" t="inlineStr">
        <is>
          <t>978-602-260-834-9</t>
        </is>
      </c>
      <c r="H77" s="223" t="inlineStr">
        <is>
          <t>Fiksi</t>
        </is>
      </c>
      <c r="I77" s="223" t="inlineStr">
        <is>
          <t>Fiksi</t>
        </is>
      </c>
      <c r="J77" s="86" t="inlineStr">
        <is>
          <t>001.02</t>
        </is>
      </c>
      <c r="K77" s="223" t="inlineStr">
        <is>
          <t>Tidak Tersedia</t>
        </is>
      </c>
      <c r="L77" s="223" t="n"/>
      <c r="M77" s="223" t="inlineStr">
        <is>
          <t>Tidak Tersedia</t>
        </is>
      </c>
      <c r="N77" s="223" t="inlineStr">
        <is>
          <t>Indonesia</t>
        </is>
      </c>
      <c r="O77" s="223" t="inlineStr">
        <is>
          <t>Fiksi</t>
        </is>
      </c>
      <c r="P77" s="223" t="n">
        <v>2010</v>
      </c>
      <c r="Q77" s="223" t="n">
        <v>2022</v>
      </c>
      <c r="R77" s="223" t="inlineStr">
        <is>
          <t>PT Balai Pustaka</t>
        </is>
      </c>
      <c r="S77" s="223" t="inlineStr">
        <is>
          <t>Balai Pustaka PT</t>
        </is>
      </c>
      <c r="T77" s="223" t="inlineStr">
        <is>
          <t>Lokal</t>
        </is>
      </c>
      <c r="U77" s="86" t="n">
        <v>134</v>
      </c>
      <c r="V77" s="86" t="inlineStr">
        <is>
          <t>pdf</t>
        </is>
      </c>
      <c r="W77" s="223" t="inlineStr">
        <is>
          <t>4.0 MB</t>
        </is>
      </c>
      <c r="X77" s="223" t="inlineStr">
        <is>
          <t>&lt;p&gt;Dalam buku ini dikisahkan seorang wanita yang bernama Calon Arang. Ia adalah janda dari desa Girah yang menimbulkan penyakit menular yang besar karena kemarahannya pada Raja Erlangga. (Balai Pustaka)&lt;/p&gt;</t>
        </is>
      </c>
      <c r="Y77" s="223" t="n">
        <v>32000</v>
      </c>
      <c r="Z77" s="109" t="n"/>
      <c r="AA77" s="241">
        <f>Y128*Z128</f>
        <v/>
      </c>
      <c r="AB77" s="237" t="inlineStr">
        <is>
          <t>69332010-53b7-42ee-a93b-555014b1518c</t>
        </is>
      </c>
    </row>
    <row r="78" ht="15" customHeight="1" s="283">
      <c r="A78" s="279" t="n">
        <v>120</v>
      </c>
      <c r="B78" s="222">
        <f>HYPERLINK("https://mocostore.moco.co.id/catalog/"&amp;AB129,"Klik Disini")</f>
        <v/>
      </c>
      <c r="C78" s="223" t="inlineStr">
        <is>
          <t>Catatan Suasana</t>
        </is>
      </c>
      <c r="D78" s="223" t="n"/>
      <c r="E78" s="223" t="inlineStr">
        <is>
          <t>Slamet Sukirnanto</t>
        </is>
      </c>
      <c r="F78" s="223" t="inlineStr">
        <is>
          <t>979-666-556-5</t>
        </is>
      </c>
      <c r="G78" s="223" t="inlineStr">
        <is>
          <t>978-602-260-835-6</t>
        </is>
      </c>
      <c r="H78" s="223" t="inlineStr">
        <is>
          <t>Fiksi</t>
        </is>
      </c>
      <c r="I78" s="223" t="inlineStr">
        <is>
          <t>Fiksi</t>
        </is>
      </c>
      <c r="J78" s="86" t="inlineStr">
        <is>
          <t>001.02</t>
        </is>
      </c>
      <c r="K78" s="223" t="inlineStr">
        <is>
          <t>Tidak Tersedia</t>
        </is>
      </c>
      <c r="L78" s="223" t="n"/>
      <c r="M78" s="223" t="inlineStr">
        <is>
          <t>Tidak Tersedia</t>
        </is>
      </c>
      <c r="N78" s="223" t="inlineStr">
        <is>
          <t>Indonesia</t>
        </is>
      </c>
      <c r="O78" s="223" t="inlineStr">
        <is>
          <t>Puisi</t>
        </is>
      </c>
      <c r="P78" s="223" t="n">
        <v>2000</v>
      </c>
      <c r="Q78" s="223" t="n">
        <v>2022</v>
      </c>
      <c r="R78" s="223" t="inlineStr">
        <is>
          <t>PT Balai Pustaka</t>
        </is>
      </c>
      <c r="S78" s="223" t="inlineStr">
        <is>
          <t>Balai Pustaka PT</t>
        </is>
      </c>
      <c r="T78" s="223" t="inlineStr">
        <is>
          <t>Lokal</t>
        </is>
      </c>
      <c r="U78" s="86" t="n">
        <v>82</v>
      </c>
      <c r="V78" s="86" t="inlineStr">
        <is>
          <t>pdf</t>
        </is>
      </c>
      <c r="W78" s="223" t="inlineStr">
        <is>
          <t>3.3 MB</t>
        </is>
      </c>
      <c r="X78" s="223" t="inlineStr">
        <is>
          <t>&lt;p&gt;Kumpulan Puisi karya Slamet Sukirnanto. [Balai Pustaka]&lt;/p&gt;</t>
        </is>
      </c>
      <c r="Y78" s="223" t="n">
        <v>20000</v>
      </c>
      <c r="Z78" s="109" t="n"/>
      <c r="AA78" s="241">
        <f>Y129*Z129</f>
        <v/>
      </c>
      <c r="AB78" s="237" t="inlineStr">
        <is>
          <t>f9fa3c74-9273-48b7-bf2e-5dfad8c6117a</t>
        </is>
      </c>
    </row>
    <row r="79" ht="15" customHeight="1" s="283">
      <c r="A79" s="279" t="n">
        <v>122</v>
      </c>
      <c r="B79" s="222">
        <f>HYPERLINK("https://mocostore.moco.co.id/catalog/"&amp;AB131,"Klik Disini")</f>
        <v/>
      </c>
      <c r="C79" s="223" t="inlineStr">
        <is>
          <t>Cerita Cerita Lama dalam Lembaran Sejarah</t>
        </is>
      </c>
      <c r="D79" s="223" t="n"/>
      <c r="E79" s="223" t="inlineStr">
        <is>
          <t>Rusli Amran</t>
        </is>
      </c>
      <c r="F79" s="223" t="inlineStr">
        <is>
          <t>978-979-666-045-2</t>
        </is>
      </c>
      <c r="G79" s="223" t="inlineStr">
        <is>
          <t>978-602-260-837-0</t>
        </is>
      </c>
      <c r="H79" s="223" t="inlineStr">
        <is>
          <t>Fiksi</t>
        </is>
      </c>
      <c r="I79" s="223" t="inlineStr">
        <is>
          <t>Fiksi</t>
        </is>
      </c>
      <c r="J79" s="86" t="inlineStr">
        <is>
          <t>001.02</t>
        </is>
      </c>
      <c r="K79" s="223" t="inlineStr">
        <is>
          <t>Tidak Tersedia</t>
        </is>
      </c>
      <c r="L79" s="223" t="n"/>
      <c r="M79" s="223" t="inlineStr">
        <is>
          <t>Tidak Tersedia</t>
        </is>
      </c>
      <c r="N79" s="223" t="inlineStr">
        <is>
          <t>Indonesia</t>
        </is>
      </c>
      <c r="O79" s="223" t="inlineStr">
        <is>
          <t>Fiksi</t>
        </is>
      </c>
      <c r="P79" s="223" t="n">
        <v>1997</v>
      </c>
      <c r="Q79" s="223" t="n">
        <v>2022</v>
      </c>
      <c r="R79" s="223" t="inlineStr">
        <is>
          <t>PT Balai Pustaka</t>
        </is>
      </c>
      <c r="S79" s="223" t="inlineStr">
        <is>
          <t>Balai Pustaka PT</t>
        </is>
      </c>
      <c r="T79" s="223" t="inlineStr">
        <is>
          <t>Lokal</t>
        </is>
      </c>
      <c r="U79" s="86" t="n">
        <v>212</v>
      </c>
      <c r="V79" s="86" t="inlineStr">
        <is>
          <t>pdf</t>
        </is>
      </c>
      <c r="W79" s="223" t="inlineStr">
        <is>
          <t>13.6 MB</t>
        </is>
      </c>
      <c r="X79" s="223" t="inlineStr">
        <is>
          <t>&lt;p&gt;Cerita-Cerita Lama dalam Lembaran Sejarah merupakan kumpulan cerita pendek, yang masing-masing merupakan satu kesatuan yang utuh dan terpisah dengan cerita yang lain. Penulis sepertinya sengaja memaparkan seperti itu agar pembaca tidak bosan membaca peristiwa-peristiwa periling yang terjadi satu dua abad yang lalu.(Balai Pustaka)&lt;/p&gt;</t>
        </is>
      </c>
      <c r="Y79" s="223" t="n">
        <v>49000</v>
      </c>
      <c r="Z79" s="109" t="n"/>
      <c r="AA79" s="241">
        <f>Y131*Z131</f>
        <v/>
      </c>
      <c r="AB79" s="237" t="inlineStr">
        <is>
          <t>5318e25d-5ee4-43e4-851a-6ac0b8f242e8</t>
        </is>
      </c>
    </row>
    <row r="80" ht="15" customHeight="1" s="283">
      <c r="A80" s="279" t="n">
        <v>123</v>
      </c>
      <c r="B80" s="222">
        <f>HYPERLINK("https://mocostore.moco.co.id/catalog/"&amp;AB132,"Klik Disini")</f>
        <v/>
      </c>
      <c r="C80" s="223" t="inlineStr">
        <is>
          <t>Cinta dan Benci dalam Perang Pembebasan</t>
        </is>
      </c>
      <c r="D80" s="223" t="n"/>
      <c r="E80" s="223" t="inlineStr">
        <is>
          <t>Takao Fusayama</t>
        </is>
      </c>
      <c r="F80" s="223" t="n"/>
      <c r="G80" s="223" t="inlineStr">
        <is>
          <t>978-602-260-838-7</t>
        </is>
      </c>
      <c r="H80" s="223" t="inlineStr">
        <is>
          <t>Fiksi</t>
        </is>
      </c>
      <c r="I80" s="223" t="inlineStr">
        <is>
          <t>Fiksi</t>
        </is>
      </c>
      <c r="J80" s="86" t="inlineStr">
        <is>
          <t>001.02</t>
        </is>
      </c>
      <c r="K80" s="223" t="inlineStr">
        <is>
          <t>Tidak Tersedia</t>
        </is>
      </c>
      <c r="L80" s="223" t="n"/>
      <c r="M80" s="223" t="inlineStr">
        <is>
          <t>Tidak Tersedia</t>
        </is>
      </c>
      <c r="N80" s="223" t="inlineStr">
        <is>
          <t>Indonesia</t>
        </is>
      </c>
      <c r="O80" s="223" t="inlineStr">
        <is>
          <t>Novel</t>
        </is>
      </c>
      <c r="P80" s="223" t="n">
        <v>1995</v>
      </c>
      <c r="Q80" s="223" t="n">
        <v>2022</v>
      </c>
      <c r="R80" s="223" t="inlineStr">
        <is>
          <t>PT Balai Pustaka</t>
        </is>
      </c>
      <c r="S80" s="223" t="inlineStr">
        <is>
          <t>Balai Pustaka PT</t>
        </is>
      </c>
      <c r="T80" s="223" t="inlineStr">
        <is>
          <t>Lokal</t>
        </is>
      </c>
      <c r="U80" s="86" t="n">
        <v>220</v>
      </c>
      <c r="V80" s="86" t="inlineStr">
        <is>
          <t>pdf</t>
        </is>
      </c>
      <c r="W80" s="223" t="inlineStr">
        <is>
          <t>10.1 MB</t>
        </is>
      </c>
      <c r="X80" s="223" t="inlineStr">
        <is>
          <t>&lt;p&gt;Banyak sudah kisah tentang pendudukan bala-tentara Jepang di&lt;br /&gt;
 Indonesia selama tiga setengah tahun ditulis orang. Dari berbagai tulisan tu kita jadi tahu sisi-sisi kehidupan mereka sebagai manusia biasa. Novel dLayakuinenter ini merupakan bentuk tulisan yang agak lain, dalam arti tentang orang Jepang oleh orang Jepang sendiri.(Balai Pustaka)&lt;/p&gt;</t>
        </is>
      </c>
      <c r="Y80" s="223" t="n">
        <v>55000</v>
      </c>
      <c r="Z80" s="109" t="n"/>
      <c r="AA80" s="241">
        <f>Y132*Z132</f>
        <v/>
      </c>
      <c r="AB80" s="237" t="inlineStr">
        <is>
          <t>efe7c22c-9ed8-41b5-a0f4-884fc8a2c306</t>
        </is>
      </c>
    </row>
    <row r="81" ht="15" customHeight="1" s="283">
      <c r="A81" s="279" t="n">
        <v>124</v>
      </c>
      <c r="B81" s="222">
        <f>HYPERLINK("https://mocostore.moco.co.id/catalog/"&amp;AB133,"Klik Disini")</f>
        <v/>
      </c>
      <c r="C81" s="223" t="inlineStr">
        <is>
          <t>Cinta dan Kebenaran</t>
        </is>
      </c>
      <c r="D81" s="223" t="n"/>
      <c r="E81" s="223" t="inlineStr">
        <is>
          <t>Soegeng</t>
        </is>
      </c>
      <c r="F81" s="223" t="inlineStr">
        <is>
          <t>979-407-558-2</t>
        </is>
      </c>
      <c r="G81" s="223" t="inlineStr">
        <is>
          <t>978-602-260-839-4</t>
        </is>
      </c>
      <c r="H81" s="223" t="inlineStr">
        <is>
          <t>Fiksi</t>
        </is>
      </c>
      <c r="I81" s="223" t="inlineStr">
        <is>
          <t>Fiksi</t>
        </is>
      </c>
      <c r="J81" s="86" t="inlineStr">
        <is>
          <t>001.02</t>
        </is>
      </c>
      <c r="K81" s="223" t="inlineStr">
        <is>
          <t>Tidak Tersedia</t>
        </is>
      </c>
      <c r="L81" s="223" t="n"/>
      <c r="M81" s="223" t="inlineStr">
        <is>
          <t>Tidak Tersedia</t>
        </is>
      </c>
      <c r="N81" s="223" t="inlineStr">
        <is>
          <t>Indonesia</t>
        </is>
      </c>
      <c r="O81" s="223" t="inlineStr">
        <is>
          <t>Novel</t>
        </is>
      </c>
      <c r="P81" s="223" t="n">
        <v>2003</v>
      </c>
      <c r="Q81" s="223" t="n">
        <v>2022</v>
      </c>
      <c r="R81" s="223" t="inlineStr">
        <is>
          <t>PT Balai Pustaka</t>
        </is>
      </c>
      <c r="S81" s="223" t="inlineStr">
        <is>
          <t>Balai Pustaka PT</t>
        </is>
      </c>
      <c r="T81" s="223" t="inlineStr">
        <is>
          <t>Lokal</t>
        </is>
      </c>
      <c r="U81" s="86" t="n">
        <v>134</v>
      </c>
      <c r="V81" s="86" t="inlineStr">
        <is>
          <t>pdf</t>
        </is>
      </c>
      <c r="W81" s="223" t="inlineStr">
        <is>
          <t>8.0 MB</t>
        </is>
      </c>
      <c r="X81" s="223" t="inlineStr">
        <is>
          <t>&lt;p&gt;Cerita Cinta dan Kebenaran, yang dituturkan kembali oleh&lt;br /&gt;
 Sugeng ini, merupakan cerita klasik dari tanah Hindu atau India.&lt;br /&gt;
 Inti ceritanya mengisahkan seorang putri yang memiliki watak keras&lt;br /&gt;
 dan hanya menurutkan kemauan sendiri. Namun akhirnya, watak&lt;br /&gt;
 semacam itu dapat ditundukkan, setelah sang putri menemukan&lt;br /&gt;
 ajaran kebenaran sejati serta budi pekerti luhur dari seseorang.(Balai Pustaka)&lt;/p&gt;</t>
        </is>
      </c>
      <c r="Y81" s="223" t="n">
        <v>36000</v>
      </c>
      <c r="Z81" s="109" t="n"/>
      <c r="AA81" s="241">
        <f>Y133*Z133</f>
        <v/>
      </c>
      <c r="AB81" s="237" t="inlineStr">
        <is>
          <t>7f8ad6e1-69a5-45cb-a8cc-4d44d84f73b1</t>
        </is>
      </c>
    </row>
    <row r="82" ht="15" customHeight="1" s="283">
      <c r="A82" s="279" t="n">
        <v>125</v>
      </c>
      <c r="B82" s="222">
        <f>HYPERLINK("https://mocostore.moco.co.id/catalog/"&amp;AB134,"Klik Disini")</f>
        <v/>
      </c>
      <c r="C82" s="223" t="inlineStr">
        <is>
          <t>Dongeng dari Tanah Dayak</t>
        </is>
      </c>
      <c r="D82" s="223" t="n"/>
      <c r="E82" s="223" t="inlineStr">
        <is>
          <t>Essau Alberth</t>
        </is>
      </c>
      <c r="F82" s="223" t="inlineStr">
        <is>
          <t>979-407-026-2</t>
        </is>
      </c>
      <c r="G82" s="223" t="inlineStr">
        <is>
          <t>978-602-260-866-0</t>
        </is>
      </c>
      <c r="H82" s="223" t="inlineStr">
        <is>
          <t>Fiksi</t>
        </is>
      </c>
      <c r="I82" s="223" t="inlineStr">
        <is>
          <t>Fiksi</t>
        </is>
      </c>
      <c r="J82" s="86" t="inlineStr">
        <is>
          <t>001.01</t>
        </is>
      </c>
      <c r="K82" s="223" t="inlineStr">
        <is>
          <t>Tidak Tersedia</t>
        </is>
      </c>
      <c r="L82" s="223" t="n"/>
      <c r="M82" s="223" t="inlineStr">
        <is>
          <t>Tidak Tersedia</t>
        </is>
      </c>
      <c r="N82" s="223" t="inlineStr">
        <is>
          <t>Indonesia</t>
        </is>
      </c>
      <c r="O82" s="223" t="inlineStr">
        <is>
          <t>Fiksi</t>
        </is>
      </c>
      <c r="P82" s="223" t="n">
        <v>2011</v>
      </c>
      <c r="Q82" s="223" t="n">
        <v>2022</v>
      </c>
      <c r="R82" s="223" t="inlineStr">
        <is>
          <t>PT Balai Pustaka</t>
        </is>
      </c>
      <c r="S82" s="223" t="inlineStr">
        <is>
          <t>Balai Pustaka PT</t>
        </is>
      </c>
      <c r="T82" s="223" t="inlineStr">
        <is>
          <t>Lokal</t>
        </is>
      </c>
      <c r="U82" s="86" t="n">
        <v>98</v>
      </c>
      <c r="V82" s="86" t="inlineStr">
        <is>
          <t>pdf</t>
        </is>
      </c>
      <c r="W82" s="223" t="inlineStr">
        <is>
          <t>8.0 MB</t>
        </is>
      </c>
      <c r="X82" s="223" t="inlineStr">
        <is>
          <t>&lt;p&gt;Dongeng dari Tanah Dayak, yang disusun oleh Essau Alberth Menggang ini, merupakan himpunan berbagai dongeng kuno di Kalimantan yang dikenal masyarakat dan disampaikan secara lisan. Dongeng-dongeng demikian menjadi milik bersama dan tidak diketahui penciptanya.&amp;nbsp; (Balai Pustaka)&lt;/p&gt;</t>
        </is>
      </c>
      <c r="Y82" s="223" t="n">
        <v>25000</v>
      </c>
      <c r="Z82" s="109" t="n"/>
      <c r="AA82" s="241">
        <f>Y134*Z134</f>
        <v/>
      </c>
      <c r="AB82" s="237" t="inlineStr">
        <is>
          <t>79bf98aa-4656-46a9-88c8-2d0d27aaa810</t>
        </is>
      </c>
    </row>
    <row r="83" ht="15" customHeight="1" s="283">
      <c r="A83" s="279" t="n">
        <v>126</v>
      </c>
      <c r="B83" s="222">
        <f>HYPERLINK("https://mocostore.moco.co.id/catalog/"&amp;AB135,"Klik Disini")</f>
        <v/>
      </c>
      <c r="C83" s="223" t="inlineStr">
        <is>
          <t>Di Persimpangan Jalan</t>
        </is>
      </c>
      <c r="D83" s="223" t="n"/>
      <c r="E83" s="223" t="inlineStr">
        <is>
          <t>A.D. Donggo</t>
        </is>
      </c>
      <c r="F83" s="223" t="inlineStr">
        <is>
          <t>979-407-593-0</t>
        </is>
      </c>
      <c r="G83" s="223" t="inlineStr">
        <is>
          <t>978-602-260-858-5</t>
        </is>
      </c>
      <c r="H83" s="223" t="inlineStr">
        <is>
          <t>Fiksi</t>
        </is>
      </c>
      <c r="I83" s="223" t="inlineStr">
        <is>
          <t>Fiksi</t>
        </is>
      </c>
      <c r="J83" s="86" t="inlineStr">
        <is>
          <t>001.02</t>
        </is>
      </c>
      <c r="K83" s="223" t="inlineStr">
        <is>
          <t>Tidak Tersedia</t>
        </is>
      </c>
      <c r="L83" s="223" t="n"/>
      <c r="M83" s="223" t="inlineStr">
        <is>
          <t>Tidak Tersedia</t>
        </is>
      </c>
      <c r="N83" s="223" t="inlineStr">
        <is>
          <t>Indonesia</t>
        </is>
      </c>
      <c r="O83" s="223" t="inlineStr">
        <is>
          <t>Novel</t>
        </is>
      </c>
      <c r="P83" s="223" t="n">
        <v>2008</v>
      </c>
      <c r="Q83" s="223" t="n">
        <v>2022</v>
      </c>
      <c r="R83" s="223" t="inlineStr">
        <is>
          <t>PT Balai Pustaka</t>
        </is>
      </c>
      <c r="S83" s="223" t="inlineStr">
        <is>
          <t>Balai Pustaka PT</t>
        </is>
      </c>
      <c r="T83" s="223" t="inlineStr">
        <is>
          <t>Lokal</t>
        </is>
      </c>
      <c r="U83" s="86" t="n">
        <v>192</v>
      </c>
      <c r="V83" s="86" t="inlineStr">
        <is>
          <t>pdf</t>
        </is>
      </c>
      <c r="W83" s="223" t="inlineStr">
        <is>
          <t>3.6 MB</t>
        </is>
      </c>
      <c r="X83" s="223" t="inlineStr">
        <is>
          <t>&lt;p&gt;Cinta adalah tema yang tak kering-keringnya untuk digali,&lt;br /&gt;
 dibicarakan, dimasalahkan, digeluti dan dihayati. Apakah cinta&lt;br /&gt;
 tergantung pada kecantikan, kegagalan, pangkat, status sosial, asalusul keturunan, paham dan perjuangan politik, serta lainlainnya?&lt;/p&gt;</t>
        </is>
      </c>
      <c r="Y83" s="223" t="n">
        <v>47000</v>
      </c>
      <c r="Z83" s="109" t="n"/>
      <c r="AA83" s="241">
        <f>Y135*Z135</f>
        <v/>
      </c>
      <c r="AB83" s="237" t="inlineStr">
        <is>
          <t>9c4cdd7f-f89f-45cc-bfdb-16c22f0fb7fe</t>
        </is>
      </c>
    </row>
    <row r="84" ht="15" customHeight="1" s="283">
      <c r="A84" s="279" t="n">
        <v>127</v>
      </c>
      <c r="B84" s="222">
        <f>HYPERLINK("https://mocostore.moco.co.id/catalog/"&amp;AB136,"Klik Disini")</f>
        <v/>
      </c>
      <c r="C84" s="223" t="inlineStr">
        <is>
          <t>Di Sudut Hyde Park</t>
        </is>
      </c>
      <c r="D84" s="223" t="n"/>
      <c r="E84" s="223" t="inlineStr">
        <is>
          <t>Sunaryono Basuki KS.</t>
        </is>
      </c>
      <c r="F84" s="223" t="inlineStr">
        <is>
          <t>979-407-584-1</t>
        </is>
      </c>
      <c r="G84" s="223" t="inlineStr">
        <is>
          <t>978-602-260-859-2</t>
        </is>
      </c>
      <c r="H84" s="223" t="inlineStr">
        <is>
          <t>Fiksi</t>
        </is>
      </c>
      <c r="I84" s="223" t="inlineStr">
        <is>
          <t>Fiksi</t>
        </is>
      </c>
      <c r="J84" s="86" t="inlineStr">
        <is>
          <t>001.02</t>
        </is>
      </c>
      <c r="K84" s="223" t="inlineStr">
        <is>
          <t>Tidak Tersedia</t>
        </is>
      </c>
      <c r="L84" s="223" t="n"/>
      <c r="M84" s="223" t="inlineStr">
        <is>
          <t>Tidak Tersedia</t>
        </is>
      </c>
      <c r="N84" s="223" t="inlineStr">
        <is>
          <t>Indonesia</t>
        </is>
      </c>
      <c r="O84" s="223" t="inlineStr">
        <is>
          <t>Novel</t>
        </is>
      </c>
      <c r="P84" s="223" t="n">
        <v>1993</v>
      </c>
      <c r="Q84" s="223" t="n">
        <v>2022</v>
      </c>
      <c r="R84" s="223" t="inlineStr">
        <is>
          <t>PT Balai Pustaka</t>
        </is>
      </c>
      <c r="S84" s="223" t="inlineStr">
        <is>
          <t>Balai Pustaka PT</t>
        </is>
      </c>
      <c r="T84" s="223" t="inlineStr">
        <is>
          <t>Lokal</t>
        </is>
      </c>
      <c r="U84" s="86" t="n">
        <v>206</v>
      </c>
      <c r="V84" s="86" t="inlineStr">
        <is>
          <t>pdf</t>
        </is>
      </c>
      <c r="W84" s="223" t="inlineStr">
        <is>
          <t>7.1 MB</t>
        </is>
      </c>
      <c r="X84" s="223" t="inlineStr">
        <is>
          <t>&lt;p&gt;Obsesi yang gagal seringkali mengganggu&lt;br /&gt;
 keseimbangan jiwa seseorang. Inilah yang dialami&lt;br /&gt;
 oleh Ika, tLayakoh utama novel Di Sudut Hyde Park,&lt;br /&gt;
 karangan Sunaryono Basuki Ks ini. Obsesinya untuk&lt;br /&gt;
 bisa melanjutkan kuliah di London, sesuai janji&lt;br /&gt;
 kakaknya, tidak menjadi kenyataan. Kegagalan itu&lt;br /&gt;
 membuat hidupnya kacau balau. Ika terperangkap&lt;br /&gt;
 dalam jerat cinta sesama jenis dan pergaulan bebas&lt;br /&gt;
 selama di London. Tetapi, akhirnya cinta lama jua&lt;br /&gt;
 yang mampu menenteramkan jiwanya yang goncang&lt;br /&gt;
 itu. Balai Pustaka&lt;/p&gt;</t>
        </is>
      </c>
      <c r="Y84" s="223" t="n">
        <v>48000</v>
      </c>
      <c r="Z84" s="109" t="n"/>
      <c r="AA84" s="241">
        <f>Y136*Z136</f>
        <v/>
      </c>
      <c r="AB84" s="237" t="inlineStr">
        <is>
          <t>3aa500aa-0148-4e9f-997f-1e3b0a347d89</t>
        </is>
      </c>
    </row>
    <row r="85" ht="15" customHeight="1" s="283">
      <c r="A85" s="279" t="n">
        <v>128</v>
      </c>
      <c r="B85" s="222">
        <f>HYPERLINK("https://mocostore.moco.co.id/catalog/"&amp;AB137,"Klik Disini")</f>
        <v/>
      </c>
      <c r="C85" s="223" t="inlineStr">
        <is>
          <t>Dikejar Bayangan</t>
        </is>
      </c>
      <c r="D85" s="223" t="n"/>
      <c r="E85" s="223" t="inlineStr">
        <is>
          <t>Djawastin Hasugian</t>
        </is>
      </c>
      <c r="F85" s="223" t="inlineStr">
        <is>
          <t>979-407-200-1</t>
        </is>
      </c>
      <c r="G85" s="223" t="inlineStr">
        <is>
          <t>978-602-260-860-8</t>
        </is>
      </c>
      <c r="H85" s="223" t="inlineStr">
        <is>
          <t>Fiksi</t>
        </is>
      </c>
      <c r="I85" s="223" t="inlineStr">
        <is>
          <t>Fiksi</t>
        </is>
      </c>
      <c r="J85" s="86" t="inlineStr">
        <is>
          <t>001.02</t>
        </is>
      </c>
      <c r="K85" s="223" t="inlineStr">
        <is>
          <t>Tidak Tersedia</t>
        </is>
      </c>
      <c r="L85" s="223" t="n"/>
      <c r="M85" s="223" t="inlineStr">
        <is>
          <t>Tidak Tersedia</t>
        </is>
      </c>
      <c r="N85" s="223" t="inlineStr">
        <is>
          <t>Indonesia</t>
        </is>
      </c>
      <c r="O85" s="223" t="inlineStr">
        <is>
          <t>Novel</t>
        </is>
      </c>
      <c r="P85" s="223" t="n">
        <v>2000</v>
      </c>
      <c r="Q85" s="223" t="n">
        <v>2022</v>
      </c>
      <c r="R85" s="223" t="inlineStr">
        <is>
          <t>PT Balai Pustaka</t>
        </is>
      </c>
      <c r="S85" s="223" t="inlineStr">
        <is>
          <t>Balai Pustaka PT</t>
        </is>
      </c>
      <c r="T85" s="223" t="inlineStr">
        <is>
          <t>Lokal</t>
        </is>
      </c>
      <c r="U85" s="86" t="n">
        <v>106</v>
      </c>
      <c r="V85" s="86" t="inlineStr">
        <is>
          <t>pdf</t>
        </is>
      </c>
      <c r="W85" s="223" t="inlineStr">
        <is>
          <t>5.5 MB</t>
        </is>
      </c>
      <c r="X85" s="223" t="inlineStr">
        <is>
          <t>&lt;p&gt;Bila seseorang sudah mulai berprasangka, maka segala tindakan dan pemikirannya akan selalu dipengaruhi oleh prasangkanya sendiri. Inilah yang ingin disampaikan oleh Dj. Hasugian dengan klsahnya yang berjudul, Dikejar Bayangan.(Balai Pustaka)&lt;/p&gt;</t>
        </is>
      </c>
      <c r="Y85" s="223" t="n">
        <v>27000</v>
      </c>
      <c r="Z85" s="109" t="n"/>
      <c r="AA85" s="241">
        <f>Y137*Z137</f>
        <v/>
      </c>
      <c r="AB85" s="237" t="inlineStr">
        <is>
          <t>93a755e3-394f-4ab3-bcd2-36132daf3802</t>
        </is>
      </c>
    </row>
    <row r="86" ht="15" customHeight="1" s="283">
      <c r="A86" s="279" t="n">
        <v>129</v>
      </c>
      <c r="B86" s="222">
        <f>HYPERLINK("https://mocostore.moco.co.id/catalog/"&amp;AB138,"Klik Disini")</f>
        <v/>
      </c>
      <c r="C86" s="223" t="inlineStr">
        <is>
          <t>Dosa Kita Semua</t>
        </is>
      </c>
      <c r="D86" s="223" t="n"/>
      <c r="E86" s="223" t="inlineStr">
        <is>
          <t>Motinggo Busye</t>
        </is>
      </c>
      <c r="F86" s="223" t="n"/>
      <c r="G86" s="223" t="inlineStr">
        <is>
          <t>978-602-260-868-4</t>
        </is>
      </c>
      <c r="H86" s="223" t="inlineStr">
        <is>
          <t>Fiksi</t>
        </is>
      </c>
      <c r="I86" s="223" t="inlineStr">
        <is>
          <t>Fiksi</t>
        </is>
      </c>
      <c r="J86" s="86" t="inlineStr">
        <is>
          <t>001.02</t>
        </is>
      </c>
      <c r="K86" s="223" t="inlineStr">
        <is>
          <t>Tidak Tersedia</t>
        </is>
      </c>
      <c r="L86" s="223" t="n"/>
      <c r="M86" s="223" t="inlineStr">
        <is>
          <t>Tidak Tersedia</t>
        </is>
      </c>
      <c r="N86" s="223" t="inlineStr">
        <is>
          <t>Indonesia</t>
        </is>
      </c>
      <c r="O86" s="223" t="inlineStr">
        <is>
          <t>Fiksi</t>
        </is>
      </c>
      <c r="P86" s="223" t="n">
        <v>2002</v>
      </c>
      <c r="Q86" s="223" t="n">
        <v>2022</v>
      </c>
      <c r="R86" s="223" t="inlineStr">
        <is>
          <t>PT Balai Pustaka</t>
        </is>
      </c>
      <c r="S86" s="223" t="inlineStr">
        <is>
          <t>Balai Pustaka PT</t>
        </is>
      </c>
      <c r="T86" s="223" t="inlineStr">
        <is>
          <t>Lokal</t>
        </is>
      </c>
      <c r="U86" s="86" t="n">
        <v>100</v>
      </c>
      <c r="V86" s="86" t="inlineStr">
        <is>
          <t>pdf</t>
        </is>
      </c>
      <c r="W86" s="223" t="inlineStr">
        <is>
          <t>5.3 MB</t>
        </is>
      </c>
      <c r="X86" s="223" t="inlineStr">
        <is>
          <t>&lt;p&gt;Banyak yang telah mengenal Motinggo Busye sebagai penulis&lt;br /&gt;
 novel-novel populer. Sebenarnya ketika ia masih berada di Yogyakarta sebelum pindah ke Jakarta, ia telah banyak menghasilkan karya sastra yang bernilai. Di samping itu ia juga menulis lakon-lakon yang banyak dipentaskan orang.(Balai Pustaka)&lt;/p&gt;</t>
        </is>
      </c>
      <c r="Y86" s="223" t="n">
        <v>25000</v>
      </c>
      <c r="Z86" s="109" t="n"/>
      <c r="AA86" s="241">
        <f>Y138*Z138</f>
        <v/>
      </c>
      <c r="AB86" s="237" t="inlineStr">
        <is>
          <t>79bfeed5-d089-449e-9024-fc4d68093f9a</t>
        </is>
      </c>
    </row>
    <row r="87" ht="15" customHeight="1" s="283">
      <c r="A87" s="279" t="n">
        <v>132</v>
      </c>
      <c r="B87" s="222">
        <f>HYPERLINK("https://mocostore.moco.co.id/catalog/"&amp;AB141,"Klik Disini")</f>
        <v/>
      </c>
      <c r="C87" s="223" t="inlineStr">
        <is>
          <t>Dokter Gerilya</t>
        </is>
      </c>
      <c r="D87" s="223" t="n"/>
      <c r="E87" s="223" t="inlineStr">
        <is>
          <t>Matia Madjiah</t>
        </is>
      </c>
      <c r="F87" s="223" t="inlineStr">
        <is>
          <t>979-407-549-3</t>
        </is>
      </c>
      <c r="G87" s="223" t="inlineStr">
        <is>
          <t>978-602-260-862-2</t>
        </is>
      </c>
      <c r="H87" s="223" t="inlineStr">
        <is>
          <t>Fiksi</t>
        </is>
      </c>
      <c r="I87" s="223" t="inlineStr">
        <is>
          <t>Fiksi</t>
        </is>
      </c>
      <c r="J87" s="86" t="inlineStr">
        <is>
          <t>001.02</t>
        </is>
      </c>
      <c r="K87" s="223" t="inlineStr">
        <is>
          <t>Tidak Tersedia</t>
        </is>
      </c>
      <c r="L87" s="223" t="n"/>
      <c r="M87" s="223" t="inlineStr">
        <is>
          <t>Tidak Tersedia</t>
        </is>
      </c>
      <c r="N87" s="223" t="inlineStr">
        <is>
          <t>Indonesia</t>
        </is>
      </c>
      <c r="O87" s="223" t="inlineStr">
        <is>
          <t>Novel</t>
        </is>
      </c>
      <c r="P87" s="223" t="n">
        <v>1993</v>
      </c>
      <c r="Q87" s="223" t="n">
        <v>2022</v>
      </c>
      <c r="R87" s="223" t="inlineStr">
        <is>
          <t>PT Balai Pustaka</t>
        </is>
      </c>
      <c r="S87" s="223" t="inlineStr">
        <is>
          <t>Balai Pustaka PT</t>
        </is>
      </c>
      <c r="T87" s="223" t="inlineStr">
        <is>
          <t>Lokal</t>
        </is>
      </c>
      <c r="U87" s="86" t="n">
        <v>272</v>
      </c>
      <c r="V87" s="86" t="inlineStr">
        <is>
          <t>pdf</t>
        </is>
      </c>
      <c r="W87" s="223" t="inlineStr">
        <is>
          <t>14.4 MB</t>
        </is>
      </c>
      <c r="X87" s="223" t="inlineStr">
        <is>
          <t>&lt;p&gt;Buku, OLayakter Geri/ya, yang ditulis oleh Saudara Matia Madjiah ini berisi kisah atau riwayat perjuangan seorang tLayakoh di zaman revolusi pisik dulu. Hampir boleh disebut bagian dari sebuah biografi. (Balai Pustaka)&lt;/p&gt;</t>
        </is>
      </c>
      <c r="Y87" s="223" t="n">
        <v>64000</v>
      </c>
      <c r="Z87" s="109" t="n"/>
      <c r="AA87" s="241">
        <f>Y141*Z141</f>
        <v/>
      </c>
      <c r="AB87" s="237" t="inlineStr">
        <is>
          <t>d85249d3-7a6a-4c29-8619-1ea9580b5852</t>
        </is>
      </c>
    </row>
    <row r="88" ht="15" customHeight="1" s="283">
      <c r="A88" s="279" t="n">
        <v>134</v>
      </c>
      <c r="B88" s="222">
        <f>HYPERLINK("https://mocostore.moco.co.id/catalog/"&amp;AB143,"Klik Disini")</f>
        <v/>
      </c>
      <c r="C88" s="223" t="inlineStr">
        <is>
          <t>Dokter Magazzino</t>
        </is>
      </c>
      <c r="D88" s="223" t="n"/>
      <c r="E88" s="223" t="inlineStr">
        <is>
          <t>Ahmad Rahman</t>
        </is>
      </c>
      <c r="F88" s="223" t="n"/>
      <c r="G88" s="223" t="inlineStr">
        <is>
          <t>978-602-260-863-9</t>
        </is>
      </c>
      <c r="H88" s="223" t="inlineStr">
        <is>
          <t>Fiksi</t>
        </is>
      </c>
      <c r="I88" s="223" t="inlineStr">
        <is>
          <t>Fiksi</t>
        </is>
      </c>
      <c r="J88" s="86" t="inlineStr">
        <is>
          <t>001.02</t>
        </is>
      </c>
      <c r="K88" s="223" t="inlineStr">
        <is>
          <t>Tidak Tersedia</t>
        </is>
      </c>
      <c r="L88" s="223" t="n"/>
      <c r="M88" s="223" t="inlineStr">
        <is>
          <t>Tidak Tersedia</t>
        </is>
      </c>
      <c r="N88" s="223" t="inlineStr">
        <is>
          <t>Indonesia</t>
        </is>
      </c>
      <c r="O88" s="223" t="inlineStr">
        <is>
          <t>Fiksi</t>
        </is>
      </c>
      <c r="P88" s="223" t="n">
        <v>1982</v>
      </c>
      <c r="Q88" s="223" t="n">
        <v>2022</v>
      </c>
      <c r="R88" s="223" t="inlineStr">
        <is>
          <t>PT Balai Pustaka</t>
        </is>
      </c>
      <c r="S88" s="223" t="inlineStr">
        <is>
          <t>Balai Pustaka PT</t>
        </is>
      </c>
      <c r="T88" s="223" t="inlineStr">
        <is>
          <t>Lokal</t>
        </is>
      </c>
      <c r="U88" s="86" t="n">
        <v>180</v>
      </c>
      <c r="V88" s="86" t="inlineStr">
        <is>
          <t>pdf</t>
        </is>
      </c>
      <c r="W88" s="223" t="inlineStr">
        <is>
          <t>8.8 MB</t>
        </is>
      </c>
      <c r="X88" s="223" t="inlineStr">
        <is>
          <t>&lt;p&gt;DLayakter Magazzino, karangan Ahmad Rahman ini ada kaitannya&lt;br /&gt;
 dengan kepercayaan semacam itu. Di dalamnya dikisahkan tentang&lt;br /&gt;
 kehidupan dalam sebuah rumah tangga suami istri muda, yang&lt;br /&gt;
 dirundung oleh kesulitan ekonomi, ditambah pula oleh kesedihan&lt;br /&gt;
 karena anak yang diharapkan dari hasil perkawinan itu tak kunjung&lt;br /&gt;
 tiba.(Balai Pustaka)&lt;/p&gt;</t>
        </is>
      </c>
      <c r="Y88" s="223" t="n">
        <v>43000</v>
      </c>
      <c r="Z88" s="109" t="n"/>
      <c r="AA88" s="241">
        <f>Y143*Z143</f>
        <v/>
      </c>
      <c r="AB88" s="237" t="inlineStr">
        <is>
          <t>3e430e51-dcac-4ba6-b658-e86eed46997c</t>
        </is>
      </c>
    </row>
    <row r="89" ht="15" customHeight="1" s="283">
      <c r="A89" s="279" t="n">
        <v>137</v>
      </c>
      <c r="B89" s="222">
        <f>HYPERLINK("https://mocostore.moco.co.id/catalog/"&amp;AB146,"Klik Disini")</f>
        <v/>
      </c>
      <c r="C89" s="223" t="inlineStr">
        <is>
          <t>Drona Rangsang (Mulok Jawa)</t>
        </is>
      </c>
      <c r="D89" s="223" t="n"/>
      <c r="E89" s="223" t="inlineStr">
        <is>
          <t>Soenarto Timoer</t>
        </is>
      </c>
      <c r="F89" s="223" t="inlineStr">
        <is>
          <t>979-407-462-4</t>
        </is>
      </c>
      <c r="G89" s="223" t="inlineStr">
        <is>
          <t>978-602-260-875-2</t>
        </is>
      </c>
      <c r="H89" s="223" t="inlineStr">
        <is>
          <t>Fiksi</t>
        </is>
      </c>
      <c r="I89" s="223" t="inlineStr">
        <is>
          <t>Fiksi</t>
        </is>
      </c>
      <c r="J89" s="86" t="inlineStr">
        <is>
          <t>001.02</t>
        </is>
      </c>
      <c r="K89" s="223" t="inlineStr">
        <is>
          <t>Tidak Tersedia</t>
        </is>
      </c>
      <c r="L89" s="223" t="n"/>
      <c r="M89" s="223" t="inlineStr">
        <is>
          <t>Tidak Tersedia</t>
        </is>
      </c>
      <c r="N89" s="223" t="inlineStr">
        <is>
          <t>Lainnya</t>
        </is>
      </c>
      <c r="O89" s="223" t="inlineStr">
        <is>
          <t>Novel</t>
        </is>
      </c>
      <c r="P89" s="223" t="n">
        <v>1993</v>
      </c>
      <c r="Q89" s="223" t="n">
        <v>2022</v>
      </c>
      <c r="R89" s="223" t="inlineStr">
        <is>
          <t>PT Balai Pustaka</t>
        </is>
      </c>
      <c r="S89" s="223" t="inlineStr">
        <is>
          <t>Balai Pustaka PT</t>
        </is>
      </c>
      <c r="T89" s="223" t="inlineStr">
        <is>
          <t>Lokal</t>
        </is>
      </c>
      <c r="U89" s="86" t="n">
        <v>62</v>
      </c>
      <c r="V89" s="86" t="inlineStr">
        <is>
          <t>pdf</t>
        </is>
      </c>
      <c r="W89" s="223" t="inlineStr">
        <is>
          <t>3.5 MB</t>
        </is>
      </c>
      <c r="X89" s="223" t="inlineStr">
        <is>
          <t>&lt;p&gt;Buku karya Soenarto Timoer dalam bahasa Jawa. [Balai Pustaka]&lt;/p&gt;</t>
        </is>
      </c>
      <c r="Y89" s="223" t="n">
        <v>17000</v>
      </c>
      <c r="Z89" s="109" t="n"/>
      <c r="AA89" s="241">
        <f>Y146*Z146</f>
        <v/>
      </c>
      <c r="AB89" s="237" t="inlineStr">
        <is>
          <t>a40e6740-2e83-4cc7-9ec1-d7d93591bbbf</t>
        </is>
      </c>
    </row>
    <row r="90" ht="15" customHeight="1" s="283">
      <c r="A90" s="279" t="n">
        <v>138</v>
      </c>
      <c r="B90" s="222">
        <f>HYPERLINK("https://mocostore.moco.co.id/catalog/"&amp;AB147,"Klik Disini")</f>
        <v/>
      </c>
      <c r="C90" s="223" t="inlineStr">
        <is>
          <t>Dua Keluarga</t>
        </is>
      </c>
      <c r="D90" s="223" t="n"/>
      <c r="E90" s="223" t="inlineStr">
        <is>
          <t>Rd. Lingga Wisjnu MA</t>
        </is>
      </c>
      <c r="F90" s="223" t="n"/>
      <c r="G90" s="223" t="inlineStr">
        <is>
          <t>978-602-260-876-9</t>
        </is>
      </c>
      <c r="H90" s="223" t="inlineStr">
        <is>
          <t>Fiksi</t>
        </is>
      </c>
      <c r="I90" s="223" t="inlineStr">
        <is>
          <t>Fiksi</t>
        </is>
      </c>
      <c r="J90" s="86" t="inlineStr">
        <is>
          <t>001.02</t>
        </is>
      </c>
      <c r="K90" s="223" t="inlineStr">
        <is>
          <t>Tidak Tersedia</t>
        </is>
      </c>
      <c r="L90" s="223" t="n"/>
      <c r="M90" s="223" t="inlineStr">
        <is>
          <t>Tidak Tersedia</t>
        </is>
      </c>
      <c r="N90" s="223" t="inlineStr">
        <is>
          <t>Indonesia</t>
        </is>
      </c>
      <c r="O90" s="223" t="inlineStr">
        <is>
          <t>Drama</t>
        </is>
      </c>
      <c r="P90" s="223" t="n">
        <v>1975</v>
      </c>
      <c r="Q90" s="223" t="n">
        <v>2022</v>
      </c>
      <c r="R90" s="223" t="inlineStr">
        <is>
          <t>PT Balai Pustaka</t>
        </is>
      </c>
      <c r="S90" s="223" t="inlineStr">
        <is>
          <t>Balai Pustaka PT</t>
        </is>
      </c>
      <c r="T90" s="223" t="inlineStr">
        <is>
          <t>Lokal</t>
        </is>
      </c>
      <c r="U90" s="86" t="n">
        <v>78</v>
      </c>
      <c r="V90" s="86" t="inlineStr">
        <is>
          <t>pdf</t>
        </is>
      </c>
      <c r="W90" s="223" t="inlineStr">
        <is>
          <t>2.4 MB</t>
        </is>
      </c>
      <c r="X90" s="223" t="inlineStr">
        <is>
          <t>&lt;p&gt;KONSEP Kebudayaan yang terarah merupakan senjata terakhir&lt;br /&gt;
 dari golongan kaum tua, untuk memerangi anak-anak muda yang&lt;br /&gt;
 keranjingan kebudayaan Hippies dan kebudayaan subversi&lt;br /&gt;
 lainnya. Namun konsep ini tidak mencapai hasil, karena kenyataan&lt;br /&gt;
 sehabis memerangi ideologi politik yang menyesatkan, kita&lt;br /&gt;
 ditinggalkan oleh segelintir pemimpin yang melupakan dasar&lt;br /&gt;
 pikirannya, dan lebih mengutamakan mencari kekayaan dari&lt;br /&gt;
 sumber yang tidak halal, daripada meluruskan jalan kebudayaan&lt;br /&gt;
 yang telah dicetuskan lebih dahulu.(balai Pustaka)&lt;/p&gt;</t>
        </is>
      </c>
      <c r="Y90" s="223" t="n">
        <v>20000</v>
      </c>
      <c r="Z90" s="109" t="n"/>
      <c r="AA90" s="241">
        <f>Y147*Z147</f>
        <v/>
      </c>
      <c r="AB90" s="237" t="inlineStr">
        <is>
          <t>ae1e683e-97e2-4c83-b846-c45fb1f5f425</t>
        </is>
      </c>
    </row>
    <row r="91" ht="15" customHeight="1" s="283">
      <c r="A91" s="279" t="n">
        <v>139</v>
      </c>
      <c r="B91" s="222">
        <f>HYPERLINK("https://mocostore.moco.co.id/catalog/"&amp;AB148,"Klik Disini")</f>
        <v/>
      </c>
      <c r="C91" s="223" t="inlineStr">
        <is>
          <t>Duri-Duri di Hati Rani</t>
        </is>
      </c>
      <c r="D91" s="223" t="n"/>
      <c r="E91" s="223" t="inlineStr">
        <is>
          <t>Savitri Sri Bharata MW</t>
        </is>
      </c>
      <c r="F91" s="223" t="inlineStr">
        <is>
          <t>979-407-520-5</t>
        </is>
      </c>
      <c r="G91" s="223" t="inlineStr">
        <is>
          <t>978-602-260-877-6</t>
        </is>
      </c>
      <c r="H91" s="223" t="inlineStr">
        <is>
          <t>Fiksi</t>
        </is>
      </c>
      <c r="I91" s="223" t="inlineStr">
        <is>
          <t>Fiksi</t>
        </is>
      </c>
      <c r="J91" s="86" t="inlineStr">
        <is>
          <t>001.02</t>
        </is>
      </c>
      <c r="K91" s="223" t="inlineStr">
        <is>
          <t>Tidak Tersedia</t>
        </is>
      </c>
      <c r="L91" s="223" t="n"/>
      <c r="M91" s="223" t="inlineStr">
        <is>
          <t>Tidak Tersedia</t>
        </is>
      </c>
      <c r="N91" s="223" t="inlineStr">
        <is>
          <t>Indonesia</t>
        </is>
      </c>
      <c r="O91" s="223" t="inlineStr">
        <is>
          <t>Novel</t>
        </is>
      </c>
      <c r="P91" s="223" t="n">
        <v>2008</v>
      </c>
      <c r="Q91" s="223" t="n">
        <v>2022</v>
      </c>
      <c r="R91" s="223" t="inlineStr">
        <is>
          <t>PT Balai Pustaka</t>
        </is>
      </c>
      <c r="S91" s="223" t="inlineStr">
        <is>
          <t>Balai Pustaka PT</t>
        </is>
      </c>
      <c r="T91" s="223" t="inlineStr">
        <is>
          <t>Lokal</t>
        </is>
      </c>
      <c r="U91" s="86" t="n">
        <v>198</v>
      </c>
      <c r="V91" s="86" t="inlineStr">
        <is>
          <t>pdf</t>
        </is>
      </c>
      <c r="W91" s="223" t="inlineStr">
        <is>
          <t>6.8 MB</t>
        </is>
      </c>
      <c r="X91" s="223" t="inlineStr">
        <is>
          <t>&lt;p&gt;Novel Duri-duri di Hati Rani karya Savitri Sri Bharata MW ini mengisahkan seorang wanita bernama Rani. Sebagai Sekretaris Direksi pada sebuah kantor penerbitan, ia selalu disibukkan dengan tugasnya sepanjang hari. Di tengah kesibukannya, berbagai kemelut datang silih berganti menggrogoti kehidupannya. Kematian ayahnya, penghianatan Sonny - kekasihnya yang seorang penerbang - dan kecurangan-kecurangan yang terjadi di kantor datang mengusik di sela-sela kesibukannya. Karena ketegaran, dan atas dukungan teman-teman sekerjanya, Rani berhasil(Balai Pustaka)&lt;/p&gt;</t>
        </is>
      </c>
      <c r="Y91" s="223" t="n">
        <v>47000</v>
      </c>
      <c r="Z91" s="109" t="n"/>
      <c r="AA91" s="241">
        <f>Y148*Z148</f>
        <v/>
      </c>
      <c r="AB91" s="237" t="inlineStr">
        <is>
          <t>77ce7bc5-2d48-4112-bcf8-3bda72696214</t>
        </is>
      </c>
    </row>
    <row r="92" ht="15" customHeight="1" s="283">
      <c r="A92" s="279" t="n">
        <v>142</v>
      </c>
      <c r="B92" s="222">
        <f>HYPERLINK("https://mocostore.moco.co.id/catalog/"&amp;AB151,"Klik Disini")</f>
        <v/>
      </c>
      <c r="C92" s="223" t="inlineStr">
        <is>
          <t>Dokter Wulandari (Mulok Jawa)</t>
        </is>
      </c>
      <c r="D92" s="223" t="n"/>
      <c r="E92" s="223" t="inlineStr">
        <is>
          <t>Yunani</t>
        </is>
      </c>
      <c r="F92" s="223" t="n"/>
      <c r="G92" s="223" t="inlineStr">
        <is>
          <t>978-602-260-864-6</t>
        </is>
      </c>
      <c r="H92" s="223" t="inlineStr">
        <is>
          <t>Fiksi</t>
        </is>
      </c>
      <c r="I92" s="223" t="inlineStr">
        <is>
          <t>Fiksi</t>
        </is>
      </c>
      <c r="J92" s="86" t="inlineStr">
        <is>
          <t>001.02</t>
        </is>
      </c>
      <c r="K92" s="223" t="inlineStr">
        <is>
          <t>Tidak Tersedia</t>
        </is>
      </c>
      <c r="L92" s="223" t="n"/>
      <c r="M92" s="223" t="inlineStr">
        <is>
          <t>Tidak Tersedia</t>
        </is>
      </c>
      <c r="N92" s="223" t="inlineStr">
        <is>
          <t>Indonesia</t>
        </is>
      </c>
      <c r="O92" s="223" t="inlineStr">
        <is>
          <t>Fiksi</t>
        </is>
      </c>
      <c r="P92" s="223" t="n">
        <v>1987</v>
      </c>
      <c r="Q92" s="223" t="n">
        <v>2022</v>
      </c>
      <c r="R92" s="223" t="inlineStr">
        <is>
          <t>PT Balai Pustaka</t>
        </is>
      </c>
      <c r="S92" s="223" t="inlineStr">
        <is>
          <t>Balai Pustaka PT</t>
        </is>
      </c>
      <c r="T92" s="223" t="inlineStr">
        <is>
          <t>Lokal</t>
        </is>
      </c>
      <c r="U92" s="86" t="n">
        <v>126</v>
      </c>
      <c r="V92" s="86" t="inlineStr">
        <is>
          <t>pdf</t>
        </is>
      </c>
      <c r="W92" s="223" t="inlineStr">
        <is>
          <t>7.7 MB</t>
        </is>
      </c>
      <c r="X92" s="223" t="inlineStr">
        <is>
          <t>&lt;p&gt;Wulandari, gadis cantik dalam warna yang indah. studi di&lt;br /&gt;
 Fakultas KedLayakteran telah mengungkapkan sepenuhnya. yang&lt;br /&gt;
 diriku sendiri bahwa dia adalah seorang anak yang tinggal di panti asuhan Panti Asuhan. (Balai Pustaka)&lt;/p&gt;</t>
        </is>
      </c>
      <c r="Y92" s="223" t="n">
        <v>31000</v>
      </c>
      <c r="Z92" s="109" t="n"/>
      <c r="AA92" s="241">
        <f>Y151*Z151</f>
        <v/>
      </c>
      <c r="AB92" s="237" t="inlineStr">
        <is>
          <t>8ca34038-88f2-4c96-a082-034c00101677</t>
        </is>
      </c>
    </row>
    <row r="93" ht="15" customHeight="1" s="283">
      <c r="A93" s="279" t="n">
        <v>144</v>
      </c>
      <c r="B93" s="222">
        <f>HYPERLINK("https://mocostore.moco.co.id/catalog/"&amp;AB153,"Klik Disini")</f>
        <v/>
      </c>
      <c r="C93" s="223" t="inlineStr">
        <is>
          <t>Faust</t>
        </is>
      </c>
      <c r="D93" s="223" t="n"/>
      <c r="E93" s="223" t="inlineStr">
        <is>
          <t>Abdul Hadi W.M.</t>
        </is>
      </c>
      <c r="F93" s="223" t="inlineStr">
        <is>
          <t>979-407-232-x</t>
        </is>
      </c>
      <c r="G93" s="223" t="inlineStr">
        <is>
          <t>978-602-260-880-6</t>
        </is>
      </c>
      <c r="H93" s="223" t="inlineStr">
        <is>
          <t>Fiksi</t>
        </is>
      </c>
      <c r="I93" s="223" t="inlineStr">
        <is>
          <t>Fiksi</t>
        </is>
      </c>
      <c r="J93" s="86" t="inlineStr">
        <is>
          <t>001.02</t>
        </is>
      </c>
      <c r="K93" s="223" t="inlineStr">
        <is>
          <t>Tidak Tersedia</t>
        </is>
      </c>
      <c r="L93" s="223" t="n"/>
      <c r="M93" s="223" t="inlineStr">
        <is>
          <t>Tidak Tersedia</t>
        </is>
      </c>
      <c r="N93" s="223" t="inlineStr">
        <is>
          <t>Indonesia</t>
        </is>
      </c>
      <c r="O93" s="223" t="inlineStr">
        <is>
          <t>Fiksi</t>
        </is>
      </c>
      <c r="P93" s="223" t="n">
        <v>1989</v>
      </c>
      <c r="Q93" s="223" t="n">
        <v>2022</v>
      </c>
      <c r="R93" s="223" t="inlineStr">
        <is>
          <t>PT Balai Pustaka</t>
        </is>
      </c>
      <c r="S93" s="223" t="inlineStr">
        <is>
          <t>Balai Pustaka PT</t>
        </is>
      </c>
      <c r="T93" s="223" t="inlineStr">
        <is>
          <t>Lokal</t>
        </is>
      </c>
      <c r="U93" s="86" t="n">
        <v>178</v>
      </c>
      <c r="V93" s="86" t="inlineStr">
        <is>
          <t>pdf</t>
        </is>
      </c>
      <c r="W93" s="223" t="inlineStr">
        <is>
          <t>17.8 MB</t>
        </is>
      </c>
      <c r="X93" s="223" t="inlineStr">
        <is>
          <t>&lt;p&gt;Johan Wolfgang Von Goethe (1749-1832) adalah pujangga Jerman yang telah tersohor akan karyanya Faust. TLayakoh yang menjadi peran utama karangan Goethe ini di dalam polemik kebudayaan Indonesia di masa tahun tigapuluhan merupakan lambang budaya manusia Barat.(Balai Pustaka)&lt;/p&gt;</t>
        </is>
      </c>
      <c r="Y93" s="223" t="n">
        <v>43000</v>
      </c>
      <c r="Z93" s="109" t="n"/>
      <c r="AA93" s="241">
        <f>Y153*Z153</f>
        <v/>
      </c>
      <c r="AB93" s="237" t="inlineStr">
        <is>
          <t>b86f34f9-5df0-4c6c-8f43-c3dbc136a01e</t>
        </is>
      </c>
    </row>
    <row r="94" ht="15" customHeight="1" s="283">
      <c r="A94" s="279" t="n">
        <v>145</v>
      </c>
      <c r="B94" s="222">
        <f>HYPERLINK("https://mocostore.moco.co.id/catalog/"&amp;AB154,"Klik Disini")</f>
        <v/>
      </c>
      <c r="C94" s="223" t="inlineStr">
        <is>
          <t>Adat Muda Menanggung Rindu</t>
        </is>
      </c>
      <c r="D94" s="223" t="n"/>
      <c r="E94" s="223" t="inlineStr">
        <is>
          <t>Bagindo Saleh</t>
        </is>
      </c>
      <c r="F94" s="223" t="inlineStr">
        <is>
          <t>979-666-300-7</t>
        </is>
      </c>
      <c r="G94" s="223" t="inlineStr">
        <is>
          <t>978-602-260-576-8</t>
        </is>
      </c>
      <c r="H94" s="223" t="inlineStr">
        <is>
          <t>Fiksi</t>
        </is>
      </c>
      <c r="I94" s="223" t="inlineStr">
        <is>
          <t>Fiksi</t>
        </is>
      </c>
      <c r="J94" s="86" t="inlineStr">
        <is>
          <t>001.02</t>
        </is>
      </c>
      <c r="K94" s="223" t="inlineStr">
        <is>
          <t>Tidak Tersedia</t>
        </is>
      </c>
      <c r="L94" s="223" t="n"/>
      <c r="M94" s="223" t="inlineStr">
        <is>
          <t>Tidak Tersedia</t>
        </is>
      </c>
      <c r="N94" s="223" t="inlineStr">
        <is>
          <t>Indonesia</t>
        </is>
      </c>
      <c r="O94" s="223" t="inlineStr">
        <is>
          <t>Fiksi</t>
        </is>
      </c>
      <c r="P94" s="223" t="n">
        <v>1955</v>
      </c>
      <c r="Q94" s="223" t="n">
        <v>2022</v>
      </c>
      <c r="R94" s="223" t="inlineStr">
        <is>
          <t>PT Balai Pustaka</t>
        </is>
      </c>
      <c r="S94" s="223" t="inlineStr">
        <is>
          <t>Balai Pustaka PT</t>
        </is>
      </c>
      <c r="T94" s="223" t="inlineStr">
        <is>
          <t>Lokal</t>
        </is>
      </c>
      <c r="U94" s="86" t="n">
        <v>116</v>
      </c>
      <c r="V94" s="86" t="inlineStr">
        <is>
          <t>pdf</t>
        </is>
      </c>
      <c r="W94" s="223" t="inlineStr">
        <is>
          <t>12.0 MB</t>
        </is>
      </c>
      <c r="X94" s="223" t="inlineStr">
        <is>
          <t>&lt;p&gt;Bagindo Saleh, pengarang buku ini menggambarkan kisah itu dengan apik sehingga pembaca seolah menonton film percintaan muda-mudi pada tahun 1940-an saat membaca roman ini. lika liku percintaan akibat kondisi perang, pergeseran, budaya, dan perbedaan pandangan dikemas sangat menarik sampai saat ini meskipun telah terbit untuk pertama kalinya pada tahun 1955.&lt;br /&gt;
 &lt;br /&gt;
 &amp;nbsp;&lt;/p&gt;</t>
        </is>
      </c>
      <c r="Y94" s="223" t="n">
        <v>33000</v>
      </c>
      <c r="Z94" s="109" t="n"/>
      <c r="AA94" s="241">
        <f>Y154*Z154</f>
        <v/>
      </c>
      <c r="AB94" s="237" t="inlineStr">
        <is>
          <t>4a596814-8d06-4c8e-ab6a-98def0f4680f</t>
        </is>
      </c>
    </row>
    <row r="95" ht="15" customHeight="1" s="283">
      <c r="A95" s="279" t="n">
        <v>146</v>
      </c>
      <c r="B95" s="222">
        <f>HYPERLINK("https://mocostore.moco.co.id/catalog/"&amp;AB155,"Klik Disini")</f>
        <v/>
      </c>
      <c r="C95" s="223" t="inlineStr">
        <is>
          <t>Atheis</t>
        </is>
      </c>
      <c r="D95" s="223" t="n"/>
      <c r="E95" s="223" t="inlineStr">
        <is>
          <t>Achdiat K. Mihardja</t>
        </is>
      </c>
      <c r="F95" s="223" t="inlineStr">
        <is>
          <t>978-979-407-185-4</t>
        </is>
      </c>
      <c r="G95" s="223" t="inlineStr">
        <is>
          <t>978-602-260-580-5</t>
        </is>
      </c>
      <c r="H95" s="223" t="inlineStr">
        <is>
          <t>Fiksi</t>
        </is>
      </c>
      <c r="I95" s="223" t="inlineStr">
        <is>
          <t>Fiksi</t>
        </is>
      </c>
      <c r="J95" s="86" t="inlineStr">
        <is>
          <t>001.02</t>
        </is>
      </c>
      <c r="K95" s="223" t="inlineStr">
        <is>
          <t>Tidak Tersedia</t>
        </is>
      </c>
      <c r="L95" s="223" t="n"/>
      <c r="M95" s="223" t="inlineStr">
        <is>
          <t>Tidak Tersedia</t>
        </is>
      </c>
      <c r="N95" s="223" t="inlineStr">
        <is>
          <t>Indonesia</t>
        </is>
      </c>
      <c r="O95" s="223" t="inlineStr">
        <is>
          <t>Fiksi</t>
        </is>
      </c>
      <c r="P95" s="223" t="n">
        <v>1949</v>
      </c>
      <c r="Q95" s="223" t="n">
        <v>2022</v>
      </c>
      <c r="R95" s="223" t="inlineStr">
        <is>
          <t>PT Balai Pustaka</t>
        </is>
      </c>
      <c r="S95" s="223" t="inlineStr">
        <is>
          <t>Balai Pustaka PT</t>
        </is>
      </c>
      <c r="T95" s="223" t="inlineStr">
        <is>
          <t>Lokal</t>
        </is>
      </c>
      <c r="U95" s="86" t="n">
        <v>268</v>
      </c>
      <c r="V95" s="86" t="inlineStr">
        <is>
          <t>pdf</t>
        </is>
      </c>
      <c r="W95" s="223" t="inlineStr">
        <is>
          <t>18.3 MB</t>
        </is>
      </c>
      <c r="X95" s="223" t="inlineStr">
        <is>
          <t>&lt;p&gt;Novel ini bercerita tentang seorang tokoh bernama Hasan. Sejak kecil Hasan sudah mendapat didikan agama secara mendalam. Ia tumbuh menjadi anak yang patuh kepada orang tua dan taat menjalankan ajaran agama.&lt;br /&gt;
 Setelah beranjak dewasa, Hasan bekerja di Jawatan Air Kotapraja, Bandung. Tanpa diduga, Rusli (teman Hasan waktu kecil) dan Kartini datang ke kantor Hasan. Dalam pandangannya, Kartini mirip sekali dengan Rukmini, pacarnya dulu. Di samping itu, Hasan memandang Rusli dan Kartini terlalu bebas dan modern. Hasan bertekad mengislamkan kedua orang itu yang dipandangnya telah murtad.&lt;br /&gt;
 Tetapi usaha Hasan selalu gagal karena ia berhadapan dengan orang-orang yang pengetahuannya luas. Kesalehan yang selama ini melekat dalam dirinya perlahan-lahan luntur. Ia mulai meragukan keberadaan Tuhan dan mulai tidak taat beribadah.&lt;/p&gt;</t>
        </is>
      </c>
      <c r="Y95" s="223" t="n">
        <v>104000</v>
      </c>
      <c r="Z95" s="109" t="n"/>
      <c r="AA95" s="241">
        <f>Y155*Z155</f>
        <v/>
      </c>
      <c r="AB95" s="237" t="inlineStr">
        <is>
          <t>a5e48a0e-afd6-41d5-964a-4331174e0888</t>
        </is>
      </c>
    </row>
    <row r="96" ht="15" customHeight="1" s="283">
      <c r="A96" s="279" t="n">
        <v>149</v>
      </c>
      <c r="B96" s="222">
        <f>HYPERLINK("https://mocostore.moco.co.id/catalog/"&amp;AB158,"Klik Disini")</f>
        <v/>
      </c>
      <c r="C96" s="223" t="inlineStr">
        <is>
          <t>Bacindai Aluih</t>
        </is>
      </c>
      <c r="D96" s="223" t="n"/>
      <c r="E96" s="223" t="inlineStr">
        <is>
          <t>Datuak Paduko Sati</t>
        </is>
      </c>
      <c r="F96" s="223" t="inlineStr">
        <is>
          <t>978-979-690-952-0</t>
        </is>
      </c>
      <c r="G96" s="223" t="inlineStr">
        <is>
          <t>978-602-260-586-7</t>
        </is>
      </c>
      <c r="H96" s="223" t="inlineStr">
        <is>
          <t>Fiksi</t>
        </is>
      </c>
      <c r="I96" s="223" t="inlineStr">
        <is>
          <t>Fiksi</t>
        </is>
      </c>
      <c r="J96" s="86" t="inlineStr">
        <is>
          <t>001.02</t>
        </is>
      </c>
      <c r="K96" s="223" t="inlineStr">
        <is>
          <t>Tidak Tersedia</t>
        </is>
      </c>
      <c r="L96" s="223" t="n"/>
      <c r="M96" s="223" t="inlineStr">
        <is>
          <t>Tidak Tersedia</t>
        </is>
      </c>
      <c r="N96" s="223" t="inlineStr">
        <is>
          <t>Indonesia</t>
        </is>
      </c>
      <c r="O96" s="223" t="inlineStr">
        <is>
          <t>Fiksi</t>
        </is>
      </c>
      <c r="P96" s="223" t="n">
        <v>2014</v>
      </c>
      <c r="Q96" s="223" t="n">
        <v>2022</v>
      </c>
      <c r="R96" s="223" t="inlineStr">
        <is>
          <t>PT Balai Pustaka</t>
        </is>
      </c>
      <c r="S96" s="223" t="inlineStr">
        <is>
          <t>Balai Pustaka PT</t>
        </is>
      </c>
      <c r="T96" s="223" t="inlineStr">
        <is>
          <t>Lokal</t>
        </is>
      </c>
      <c r="U96" s="86" t="n">
        <v>156</v>
      </c>
      <c r="V96" s="86" t="inlineStr">
        <is>
          <t>pdf</t>
        </is>
      </c>
      <c r="W96" s="223" t="inlineStr">
        <is>
          <t>4.7 MB</t>
        </is>
      </c>
      <c r="X96" s="223" t="inlineStr">
        <is>
          <t>&lt;p&gt;Alkisah, di Tanjung Pati tinggal seorang gadis bernama Bacindai Aluih. Ayahnya bernama Intan Diawan nan Bagonjong dan ibunya bernama Kayo Bandiangan. Bacindai Aluih ditunangkan dengan laki-laki bernama Pakiah Muhamad. Bacindai Aluih pun&amp;nbsp; mengikuti keinginan kedua orang tuanya. Suatu hari, Bacindai Aluih bertemu dengan seorang laki-laki yang bernama Rajo Ameh. Mereka pun saling jatuh cinta. Mengetahui tunangannya dekat dengan Rajo Ameh, Pakiah Muhamad mengajak Rajo Ameh bertarung. Rajo Ameh pun meninggal dunia. Namun, berkat pertolongan orang hebat, ia dapat hidup kembali dan menikah dengan Bacindai Aluih. Akhirnya, adat memutuskan bahwa Pakiah Muhamad bersalah sehingga Bacindai Aluih bisa hidup bahagia dengan suaminya dan dikarunia seorang anak.&lt;/p&gt;</t>
        </is>
      </c>
      <c r="Y96" s="223" t="n">
        <v>67000</v>
      </c>
      <c r="Z96" s="109" t="n"/>
      <c r="AA96" s="241">
        <f>Y158*Z158</f>
        <v/>
      </c>
      <c r="AB96" s="237" t="inlineStr">
        <is>
          <t>fbef2f8a-af41-40c5-aa87-65439f31721e</t>
        </is>
      </c>
    </row>
    <row r="97" ht="15" customHeight="1" s="283">
      <c r="A97" s="279" t="n">
        <v>150</v>
      </c>
      <c r="B97" s="222">
        <f>HYPERLINK("https://mocostore.moco.co.id/catalog/"&amp;AB159,"Klik Disini")</f>
        <v/>
      </c>
      <c r="C97" s="223" t="inlineStr">
        <is>
          <t>Carita Biasa</t>
        </is>
      </c>
      <c r="D97" s="223" t="n"/>
      <c r="E97" s="223" t="inlineStr">
        <is>
          <t>R.A. Affandie</t>
        </is>
      </c>
      <c r="F97" s="223" t="inlineStr">
        <is>
          <t>979-690-838-7</t>
        </is>
      </c>
      <c r="G97" s="223" t="inlineStr">
        <is>
          <t>978-602-260-592-8</t>
        </is>
      </c>
      <c r="H97" s="223" t="inlineStr">
        <is>
          <t>Fiksi</t>
        </is>
      </c>
      <c r="I97" s="223" t="inlineStr">
        <is>
          <t>Fiksi</t>
        </is>
      </c>
      <c r="J97" s="86" t="inlineStr">
        <is>
          <t>001.01</t>
        </is>
      </c>
      <c r="K97" s="223" t="inlineStr">
        <is>
          <t>Tidak Tersedia</t>
        </is>
      </c>
      <c r="L97" s="223" t="n"/>
      <c r="M97" s="223" t="inlineStr">
        <is>
          <t>Tidak Tersedia</t>
        </is>
      </c>
      <c r="N97" s="223" t="inlineStr">
        <is>
          <t>Indonesia</t>
        </is>
      </c>
      <c r="O97" s="223" t="inlineStr">
        <is>
          <t>Fiksi</t>
        </is>
      </c>
      <c r="P97" s="223" t="n">
        <v>2022</v>
      </c>
      <c r="Q97" s="223" t="n">
        <v>2022</v>
      </c>
      <c r="R97" s="223" t="inlineStr">
        <is>
          <t>PT Balai Pustaka</t>
        </is>
      </c>
      <c r="S97" s="223" t="inlineStr">
        <is>
          <t>Balai Pustaka PT</t>
        </is>
      </c>
      <c r="T97" s="223" t="inlineStr">
        <is>
          <t>Lokal</t>
        </is>
      </c>
      <c r="U97" s="86" t="n">
        <v>148</v>
      </c>
      <c r="V97" s="86" t="inlineStr">
        <is>
          <t>pdf</t>
        </is>
      </c>
      <c r="W97" s="223" t="inlineStr">
        <is>
          <t>7.8 MB</t>
        </is>
      </c>
      <c r="X97" s="223" t="inlineStr">
        <is>
          <t>&lt;p&gt;Buku ini berisi 7 cerita pendek yang sebagian besar menceritakan kejadian pada zaman revolusi fisik di Indonesia&lt;/p&gt;</t>
        </is>
      </c>
      <c r="Y97" s="223" t="n">
        <v>126000</v>
      </c>
      <c r="Z97" s="109" t="n"/>
      <c r="AA97" s="241">
        <f>Y159*Z159</f>
        <v/>
      </c>
      <c r="AB97" s="237" t="inlineStr">
        <is>
          <t>a56fb01c-c0e1-4fb1-b67f-3ad64febb76e</t>
        </is>
      </c>
    </row>
    <row r="98" ht="15" customHeight="1" s="283">
      <c r="A98" s="279" t="n">
        <v>151</v>
      </c>
      <c r="B98" s="222">
        <f>HYPERLINK("https://mocostore.moco.co.id/catalog/"&amp;AB160,"Klik Disini")</f>
        <v/>
      </c>
      <c r="C98" s="223" t="inlineStr">
        <is>
          <t>Cerita Daerah Rakyat Kalimantan Timur</t>
        </is>
      </c>
      <c r="D98" s="223" t="n"/>
      <c r="E98" s="223" t="inlineStr">
        <is>
          <t>Moh. Noor, Drs. Ilham Herman, Anni Sukarni, B.A., Abd. Azis</t>
        </is>
      </c>
      <c r="F98" s="223" t="n"/>
      <c r="G98" s="223" t="inlineStr">
        <is>
          <t>978-602-260-593-5</t>
        </is>
      </c>
      <c r="H98" s="223" t="inlineStr">
        <is>
          <t>Fiksi</t>
        </is>
      </c>
      <c r="I98" s="223" t="inlineStr">
        <is>
          <t>Fiksi</t>
        </is>
      </c>
      <c r="J98" s="86" t="inlineStr">
        <is>
          <t>001.01</t>
        </is>
      </c>
      <c r="K98" s="223" t="inlineStr">
        <is>
          <t>Tidak Tersedia</t>
        </is>
      </c>
      <c r="L98" s="223" t="n"/>
      <c r="M98" s="223" t="inlineStr">
        <is>
          <t>Tidak Tersedia</t>
        </is>
      </c>
      <c r="N98" s="223" t="inlineStr">
        <is>
          <t>Indonesia</t>
        </is>
      </c>
      <c r="O98" s="223" t="inlineStr">
        <is>
          <t>Fiksi</t>
        </is>
      </c>
      <c r="P98" s="223" t="n">
        <v>1981</v>
      </c>
      <c r="Q98" s="223" t="n">
        <v>2022</v>
      </c>
      <c r="R98" s="223" t="inlineStr">
        <is>
          <t>PT Balai Pustaka</t>
        </is>
      </c>
      <c r="S98" s="223" t="inlineStr">
        <is>
          <t>Balai Pustaka PT</t>
        </is>
      </c>
      <c r="T98" s="223" t="inlineStr">
        <is>
          <t>Lokal</t>
        </is>
      </c>
      <c r="U98" s="86" t="n">
        <v>176</v>
      </c>
      <c r="V98" s="86" t="inlineStr">
        <is>
          <t>pdf</t>
        </is>
      </c>
      <c r="W98" s="223" t="inlineStr">
        <is>
          <t>9.9 MB</t>
        </is>
      </c>
      <c r="X98" s="223" t="inlineStr">
        <is>
          <t>&lt;p&gt;Buku ini berisi beberapa cerita rakyat Kalimantan Timur. Cerita-cerita dalam buku ini dikumpulkan dan ditulis berdasarkan penuturan dari para narasumber, yang merupakan penduduk asli Kalimantan Timur. Kebanyakan narasumber hanya dapat menceritakan sebagian cerita, oleh sebab itu untuk mendapatkan sebuah cerita yang utuh diperlukan dua atau tiga narasumber.&lt;/p&gt;</t>
        </is>
      </c>
      <c r="Y98" s="223" t="n">
        <v>148000</v>
      </c>
      <c r="Z98" s="109" t="n"/>
      <c r="AA98" s="241">
        <f>Y160*Z160</f>
        <v/>
      </c>
      <c r="AB98" s="237" t="inlineStr">
        <is>
          <t>1f5db7c7-914d-432b-867c-d8b8b817c4b2</t>
        </is>
      </c>
    </row>
    <row r="99" ht="15" customHeight="1" s="283">
      <c r="A99" s="279" t="n">
        <v>155</v>
      </c>
      <c r="B99" s="222">
        <f>HYPERLINK("https://mocostore.moco.co.id/catalog/"&amp;AB164,"Klik Disini")</f>
        <v/>
      </c>
      <c r="C99" s="223" t="inlineStr">
        <is>
          <t>Dog-Dog Pangrewong</t>
        </is>
      </c>
      <c r="D99" s="223" t="n"/>
      <c r="E99" s="223" t="inlineStr">
        <is>
          <t>G.S.</t>
        </is>
      </c>
      <c r="F99" s="223" t="inlineStr">
        <is>
          <t>979-690-844-1</t>
        </is>
      </c>
      <c r="G99" s="223" t="inlineStr">
        <is>
          <t>978-602-260-601-7</t>
        </is>
      </c>
      <c r="H99" s="223" t="inlineStr">
        <is>
          <t>Fiksi</t>
        </is>
      </c>
      <c r="I99" s="223" t="inlineStr">
        <is>
          <t>Fiksi</t>
        </is>
      </c>
      <c r="J99" s="86" t="inlineStr">
        <is>
          <t>001.02</t>
        </is>
      </c>
      <c r="K99" s="223" t="inlineStr">
        <is>
          <t>Tidak Tersedia</t>
        </is>
      </c>
      <c r="L99" s="223" t="n"/>
      <c r="M99" s="223" t="inlineStr">
        <is>
          <t>Tidak Tersedia</t>
        </is>
      </c>
      <c r="N99" s="223" t="inlineStr">
        <is>
          <t>Indonesia</t>
        </is>
      </c>
      <c r="O99" s="223" t="inlineStr">
        <is>
          <t>Fiksi</t>
        </is>
      </c>
      <c r="P99" s="223" t="n">
        <v>2022</v>
      </c>
      <c r="Q99" s="223" t="n">
        <v>2022</v>
      </c>
      <c r="R99" s="223" t="inlineStr">
        <is>
          <t>PT Balai Pustaka</t>
        </is>
      </c>
      <c r="S99" s="223" t="inlineStr">
        <is>
          <t>Balai Pustaka PT</t>
        </is>
      </c>
      <c r="T99" s="223" t="inlineStr">
        <is>
          <t>Lokal</t>
        </is>
      </c>
      <c r="U99" s="86" t="n">
        <v>178</v>
      </c>
      <c r="V99" s="86" t="inlineStr">
        <is>
          <t>pdf</t>
        </is>
      </c>
      <c r="W99" s="223" t="inlineStr">
        <is>
          <t>8.0 MB</t>
        </is>
      </c>
      <c r="X99" s="223" t="inlineStr">
        <is>
          <t>&lt;p&gt;Dogdog Pangrewong adalah kumpulan cerpen yang pertama kali diterbitkan di Indonesia pada tahun 1930.Isi buku ini tujuh cerpen esai oleh GS.&lt;/p&gt;</t>
        </is>
      </c>
      <c r="Y99" s="223" t="n">
        <v>152000</v>
      </c>
      <c r="Z99" s="109" t="n"/>
      <c r="AA99" s="241">
        <f>Y164*Z164</f>
        <v/>
      </c>
      <c r="AB99" s="237" t="inlineStr">
        <is>
          <t>15dca45c-2ef2-48b0-af87-cbb888155b90</t>
        </is>
      </c>
    </row>
    <row r="100" ht="15" customHeight="1" s="283">
      <c r="A100" s="279" t="n">
        <v>156</v>
      </c>
      <c r="B100" s="222">
        <f>HYPERLINK("https://mocostore.moco.co.id/catalog/"&amp;AB165,"Klik Disini")</f>
        <v/>
      </c>
      <c r="C100" s="223" t="inlineStr">
        <is>
          <t>Dongeng Enteng ti Pasantren</t>
        </is>
      </c>
      <c r="D100" s="223" t="n"/>
      <c r="E100" s="223" t="inlineStr">
        <is>
          <t>R.A. Affandie</t>
        </is>
      </c>
      <c r="F100" s="223" t="inlineStr">
        <is>
          <t>979-690-824-7</t>
        </is>
      </c>
      <c r="G100" s="223" t="inlineStr">
        <is>
          <t>978-602-260-603-1</t>
        </is>
      </c>
      <c r="H100" s="223" t="inlineStr">
        <is>
          <t>Fiksi</t>
        </is>
      </c>
      <c r="I100" s="223" t="inlineStr">
        <is>
          <t>Fiksi</t>
        </is>
      </c>
      <c r="J100" s="86" t="inlineStr">
        <is>
          <t>001.01</t>
        </is>
      </c>
      <c r="K100" s="223" t="inlineStr">
        <is>
          <t>Tidak Tersedia</t>
        </is>
      </c>
      <c r="L100" s="223" t="n"/>
      <c r="M100" s="223" t="inlineStr">
        <is>
          <t>Tidak Tersedia</t>
        </is>
      </c>
      <c r="N100" s="223" t="inlineStr">
        <is>
          <t>Indonesia</t>
        </is>
      </c>
      <c r="O100" s="223" t="inlineStr">
        <is>
          <t>Fiksi</t>
        </is>
      </c>
      <c r="P100" s="223" t="n">
        <v>2022</v>
      </c>
      <c r="Q100" s="223" t="n">
        <v>2022</v>
      </c>
      <c r="R100" s="223" t="inlineStr">
        <is>
          <t>PT Balai Pustaka</t>
        </is>
      </c>
      <c r="S100" s="223" t="inlineStr">
        <is>
          <t>Balai Pustaka PT</t>
        </is>
      </c>
      <c r="T100" s="223" t="inlineStr">
        <is>
          <t>Lokal</t>
        </is>
      </c>
      <c r="U100" s="86" t="n">
        <v>134</v>
      </c>
      <c r="V100" s="86" t="inlineStr">
        <is>
          <t>pdf</t>
        </is>
      </c>
      <c r="W100" s="223" t="inlineStr">
        <is>
          <t>7.9 MB</t>
        </is>
      </c>
      <c r="X100" s="223" t="inlineStr">
        <is>
          <t>&lt;p&gt;Dongeng Enteng ti Pasantren (Dongeng ringan dari Pesantren), yang ditulis oleh RAF adalah sebagian besar penulisnya waktu kecil, disusun dengan &amp;#39;gaya cerpen&amp;#39;. Tiap bab dijadikan judul baru, sebagian besar dapat dibaca dan dinikmati langsung sebagai bagian dari sebuah novel, tetapi dapat juga dibaca/dinikmati secara terpisah, tanpa mengganggu konsentrasi pikiran pembaca.&lt;/p&gt;</t>
        </is>
      </c>
      <c r="Y100" s="223" t="n">
        <v>114000</v>
      </c>
      <c r="Z100" s="109" t="n"/>
      <c r="AA100" s="241">
        <f>Y165*Z165</f>
        <v/>
      </c>
      <c r="AB100" s="237" t="inlineStr">
        <is>
          <t>fee28af6-2516-4b2a-9c91-2744a8a1a061</t>
        </is>
      </c>
    </row>
    <row r="101" ht="15" customHeight="1" s="283">
      <c r="A101" s="279" t="n">
        <v>157</v>
      </c>
      <c r="B101" s="222">
        <f>HYPERLINK("https://mocostore.moco.co.id/catalog/"&amp;AB166,"Klik Disini")</f>
        <v/>
      </c>
      <c r="C101" s="223" t="inlineStr">
        <is>
          <t>Dua Puluh Dongeng Anak-Anak</t>
        </is>
      </c>
      <c r="D101" s="223" t="n"/>
      <c r="E101" s="223" t="inlineStr">
        <is>
          <t>Zuber Usman</t>
        </is>
      </c>
      <c r="F101" s="223" t="inlineStr">
        <is>
          <t>979-407-565-5</t>
        </is>
      </c>
      <c r="G101" s="223" t="inlineStr">
        <is>
          <t>978-602-260-604-8</t>
        </is>
      </c>
      <c r="H101" s="223" t="inlineStr">
        <is>
          <t>Fiksi</t>
        </is>
      </c>
      <c r="I101" s="223" t="inlineStr">
        <is>
          <t>Fiksi</t>
        </is>
      </c>
      <c r="J101" s="86" t="inlineStr">
        <is>
          <t>001.01</t>
        </is>
      </c>
      <c r="K101" s="223" t="inlineStr">
        <is>
          <t>Tidak Tersedia</t>
        </is>
      </c>
      <c r="L101" s="223" t="n"/>
      <c r="M101" s="223" t="inlineStr">
        <is>
          <t>Tidak Tersedia</t>
        </is>
      </c>
      <c r="N101" s="223" t="inlineStr">
        <is>
          <t>Indonesia</t>
        </is>
      </c>
      <c r="O101" s="223" t="inlineStr">
        <is>
          <t>Fiksi</t>
        </is>
      </c>
      <c r="P101" s="223" t="n">
        <v>1948</v>
      </c>
      <c r="Q101" s="223" t="n">
        <v>2022</v>
      </c>
      <c r="R101" s="223" t="inlineStr">
        <is>
          <t>PT Balai Pustaka</t>
        </is>
      </c>
      <c r="S101" s="223" t="inlineStr">
        <is>
          <t>Balai Pustaka PT</t>
        </is>
      </c>
      <c r="T101" s="223" t="inlineStr">
        <is>
          <t>Lokal</t>
        </is>
      </c>
      <c r="U101" s="86" t="n">
        <v>100</v>
      </c>
      <c r="V101" s="86" t="inlineStr">
        <is>
          <t>pdf</t>
        </is>
      </c>
      <c r="W101" s="223" t="inlineStr">
        <is>
          <t>2.3 MB</t>
        </is>
      </c>
      <c r="X101" s="223" t="inlineStr">
        <is>
          <t>&lt;p&gt;Buku ini berisi dua puluh dongeng atau biasa disebut juga sebagai cerita rakyat yang menyampaikan pesan dan anjuran agar masyarakat menjaga ketertiban dalam menjalani kehidupan mengingat alam termasuk yang paling dekan dengat kehidupan manusia, manusia harus ikut menjaganya.&lt;/p&gt;</t>
        </is>
      </c>
      <c r="Y101" s="223" t="n">
        <v>28000</v>
      </c>
      <c r="Z101" s="109" t="n"/>
      <c r="AA101" s="241">
        <f>Y166*Z166</f>
        <v/>
      </c>
      <c r="AB101" s="237" t="inlineStr">
        <is>
          <t>2d06dd33-b24f-4a64-80b5-a595b60fac6d</t>
        </is>
      </c>
    </row>
    <row r="102" ht="15" customHeight="1" s="283">
      <c r="A102" s="279" t="n">
        <v>160</v>
      </c>
      <c r="B102" s="222">
        <f>HYPERLINK("https://mocostore.moco.co.id/catalog/"&amp;AB169,"Klik Disini")</f>
        <v/>
      </c>
      <c r="C102" s="223" t="inlineStr">
        <is>
          <t>Tukang Batu Jadi Raja</t>
        </is>
      </c>
      <c r="D102" s="223" t="n"/>
      <c r="E102" s="223" t="inlineStr">
        <is>
          <t>Abdul Hadi W. M</t>
        </is>
      </c>
      <c r="F102" s="223" t="inlineStr">
        <is>
          <t>978-602-260-240-8</t>
        </is>
      </c>
      <c r="G102" s="223" t="inlineStr">
        <is>
          <t>978-602-260-345-0</t>
        </is>
      </c>
      <c r="H102" s="223" t="inlineStr">
        <is>
          <t>Fiksi</t>
        </is>
      </c>
      <c r="I102" s="223" t="inlineStr">
        <is>
          <t>Fiksi</t>
        </is>
      </c>
      <c r="J102" s="86" t="inlineStr">
        <is>
          <t>001.01</t>
        </is>
      </c>
      <c r="K102" s="223" t="inlineStr">
        <is>
          <t>Tidak Tersedia</t>
        </is>
      </c>
      <c r="L102" s="223" t="n"/>
      <c r="M102" s="223" t="inlineStr">
        <is>
          <t>None</t>
        </is>
      </c>
      <c r="N102" s="223" t="inlineStr">
        <is>
          <t>Indonesia</t>
        </is>
      </c>
      <c r="O102" s="223" t="inlineStr">
        <is>
          <t>Fiksi</t>
        </is>
      </c>
      <c r="P102" s="223" t="n">
        <v>1983</v>
      </c>
      <c r="Q102" s="223" t="n">
        <v>2021</v>
      </c>
      <c r="R102" s="223" t="inlineStr">
        <is>
          <t>PT Balai Pustaka</t>
        </is>
      </c>
      <c r="S102" s="223" t="inlineStr">
        <is>
          <t>Balai Pustaka PT</t>
        </is>
      </c>
      <c r="T102" s="223" t="inlineStr">
        <is>
          <t>Lokal</t>
        </is>
      </c>
      <c r="U102" s="86" t="n">
        <v>60</v>
      </c>
      <c r="V102" s="86" t="inlineStr">
        <is>
          <t>pdf</t>
        </is>
      </c>
      <c r="W102" s="223" t="inlineStr">
        <is>
          <t>18.3 MB</t>
        </is>
      </c>
      <c r="X102" s="223" t="inlineStr">
        <is>
          <t>&lt;p&gt;Pada mulanya lelaki yang bekerja membuat nisan dan arca menjalani hari-harinya dengan berkeluh kesah meratapi keadaannya. Sudah begitu lama ia hidup dalam kemiskinan. Hatinya iri melihat orang kaya yang dilimpahi harta. Keajaiban terjadi, sekonyong-konyong si tukang batu sudah memiliki banyak harta benda yang membuatnya kaya raya. Perubahan yang dialami rupanya tidak melahirkan kegembiraan yang abadi. Tidak cukup hanya kaya raya saja, lelaki itu pun ingin menjadi raja. Namun dia tidak pernah merasa puas. Setiap keinginannya terwujud, ia lalu menginginkan hal lain. Keserakahannya membawanya kepada penyesalan.&lt;/p&gt;</t>
        </is>
      </c>
      <c r="Y102" s="223" t="n">
        <v>51000</v>
      </c>
      <c r="Z102" s="109" t="n"/>
      <c r="AA102" s="241">
        <f>Y169*Z169</f>
        <v/>
      </c>
      <c r="AB102" s="237" t="inlineStr">
        <is>
          <t>808d0b9e-7431-4147-8ecf-bec073a2996d</t>
        </is>
      </c>
    </row>
    <row r="103" ht="15" customHeight="1" s="283">
      <c r="A103" s="279" t="n">
        <v>165</v>
      </c>
      <c r="B103" s="222">
        <f>HYPERLINK("https://mocostore.moco.co.id/catalog/"&amp;AB174,"Klik Disini")</f>
        <v/>
      </c>
      <c r="C103" s="223" t="inlineStr">
        <is>
          <t>Sejarah Ambia I</t>
        </is>
      </c>
      <c r="D103" s="223" t="n"/>
      <c r="E103" s="223" t="inlineStr">
        <is>
          <t>M.H. Muhammad Musa</t>
        </is>
      </c>
      <c r="F103" s="223" t="inlineStr">
        <is>
          <t>979-690-816-6</t>
        </is>
      </c>
      <c r="G103" s="223" t="inlineStr">
        <is>
          <t>978-602-260-688-8</t>
        </is>
      </c>
      <c r="H103" s="223" t="inlineStr">
        <is>
          <t>Fiksi</t>
        </is>
      </c>
      <c r="I103" s="223" t="inlineStr">
        <is>
          <t>Fiksi</t>
        </is>
      </c>
      <c r="J103" s="86" t="inlineStr">
        <is>
          <t>001.02</t>
        </is>
      </c>
      <c r="K103" s="223" t="inlineStr">
        <is>
          <t>Tidak Tersedia</t>
        </is>
      </c>
      <c r="L103" s="223" t="n"/>
      <c r="M103" s="223" t="inlineStr">
        <is>
          <t>Tidak Tersedia</t>
        </is>
      </c>
      <c r="N103" s="223" t="inlineStr">
        <is>
          <t>Indonesia</t>
        </is>
      </c>
      <c r="O103" s="223" t="inlineStr">
        <is>
          <t>Bukan fiksi</t>
        </is>
      </c>
      <c r="P103" s="223" t="n">
        <v>2022</v>
      </c>
      <c r="Q103" s="223" t="n">
        <v>2022</v>
      </c>
      <c r="R103" s="223" t="inlineStr">
        <is>
          <t>PT Balai Pustaka</t>
        </is>
      </c>
      <c r="S103" s="223" t="inlineStr">
        <is>
          <t>Balai Pustaka PT</t>
        </is>
      </c>
      <c r="T103" s="223" t="inlineStr">
        <is>
          <t>Lokal</t>
        </is>
      </c>
      <c r="U103" s="86" t="n">
        <v>100</v>
      </c>
      <c r="V103" s="86" t="inlineStr">
        <is>
          <t>pdf</t>
        </is>
      </c>
      <c r="W103" s="223" t="inlineStr">
        <is>
          <t>5.4 MB</t>
        </is>
      </c>
      <c r="X103" s="223" t="inlineStr">
        <is>
          <t>&lt;p&gt;Bercerita tentang kisah para nabi&lt;/p&gt;</t>
        </is>
      </c>
      <c r="Y103" s="223" t="n">
        <v>85000</v>
      </c>
      <c r="Z103" s="109" t="n"/>
      <c r="AA103" s="241">
        <f>Y174*Z174</f>
        <v/>
      </c>
      <c r="AB103" s="237" t="inlineStr">
        <is>
          <t>620e673b-a95a-421a-be95-cd5cea310601</t>
        </is>
      </c>
    </row>
    <row r="104" ht="15" customHeight="1" s="283">
      <c r="A104" s="279" t="n">
        <v>166</v>
      </c>
      <c r="B104" s="222">
        <f>HYPERLINK("https://mocostore.moco.co.id/catalog/"&amp;AB175,"Klik Disini")</f>
        <v/>
      </c>
      <c r="C104" s="223" t="inlineStr">
        <is>
          <t>Sejarah Ambia II</t>
        </is>
      </c>
      <c r="D104" s="223" t="n"/>
      <c r="E104" s="223" t="inlineStr">
        <is>
          <t>M.H. Muhammad Musa</t>
        </is>
      </c>
      <c r="F104" s="223" t="inlineStr">
        <is>
          <t>979-690-817-4</t>
        </is>
      </c>
      <c r="G104" s="223" t="inlineStr">
        <is>
          <t>978-602-260-689-5</t>
        </is>
      </c>
      <c r="H104" s="223" t="inlineStr">
        <is>
          <t>Fiksi</t>
        </is>
      </c>
      <c r="I104" s="223" t="inlineStr">
        <is>
          <t>Fiksi</t>
        </is>
      </c>
      <c r="J104" s="86" t="inlineStr">
        <is>
          <t>001.02</t>
        </is>
      </c>
      <c r="K104" s="223" t="inlineStr">
        <is>
          <t>Tidak Tersedia</t>
        </is>
      </c>
      <c r="L104" s="223" t="n"/>
      <c r="M104" s="223" t="inlineStr">
        <is>
          <t>Tidak Tersedia</t>
        </is>
      </c>
      <c r="N104" s="223" t="inlineStr">
        <is>
          <t>Indonesia</t>
        </is>
      </c>
      <c r="O104" s="223" t="inlineStr">
        <is>
          <t>Bukan fiksi</t>
        </is>
      </c>
      <c r="P104" s="223" t="n">
        <v>2022</v>
      </c>
      <c r="Q104" s="223" t="n">
        <v>2022</v>
      </c>
      <c r="R104" s="223" t="inlineStr">
        <is>
          <t>PT Balai Pustaka</t>
        </is>
      </c>
      <c r="S104" s="223" t="inlineStr">
        <is>
          <t>Balai Pustaka PT</t>
        </is>
      </c>
      <c r="T104" s="223" t="inlineStr">
        <is>
          <t>Lokal</t>
        </is>
      </c>
      <c r="U104" s="86" t="n">
        <v>104</v>
      </c>
      <c r="V104" s="86" t="inlineStr">
        <is>
          <t>pdf</t>
        </is>
      </c>
      <c r="W104" s="223" t="inlineStr">
        <is>
          <t>5.4 MB</t>
        </is>
      </c>
      <c r="X104" s="223" t="inlineStr">
        <is>
          <t>&lt;p&gt;Bercerita tentang kisah para nabi&lt;/p&gt;</t>
        </is>
      </c>
      <c r="Y104" s="223" t="n">
        <v>89000</v>
      </c>
      <c r="Z104" s="109" t="n"/>
      <c r="AA104" s="241">
        <f>Y175*Z175</f>
        <v/>
      </c>
      <c r="AB104" s="237" t="inlineStr">
        <is>
          <t>7ac5d927-ecdb-421d-8cc2-ba6372243b9c</t>
        </is>
      </c>
    </row>
    <row r="105" ht="15" customHeight="1" s="283">
      <c r="A105" s="279" t="n">
        <v>167</v>
      </c>
      <c r="B105" s="222">
        <f>HYPERLINK("https://mocostore.moco.co.id/catalog/"&amp;AB176,"Klik Disini")</f>
        <v/>
      </c>
      <c r="C105" s="223" t="inlineStr">
        <is>
          <t>Sejarah Ambia III</t>
        </is>
      </c>
      <c r="D105" s="223" t="n"/>
      <c r="E105" s="223" t="inlineStr">
        <is>
          <t>M.H. Muhammad Musa</t>
        </is>
      </c>
      <c r="F105" s="223" t="inlineStr">
        <is>
          <t>979-690-818-2</t>
        </is>
      </c>
      <c r="G105" s="223" t="inlineStr">
        <is>
          <t>978-602-260-690-1</t>
        </is>
      </c>
      <c r="H105" s="223" t="inlineStr">
        <is>
          <t>Fiksi</t>
        </is>
      </c>
      <c r="I105" s="223" t="inlineStr">
        <is>
          <t>Fiksi</t>
        </is>
      </c>
      <c r="J105" s="86" t="inlineStr">
        <is>
          <t>001.02</t>
        </is>
      </c>
      <c r="K105" s="223" t="inlineStr">
        <is>
          <t>Tidak Tersedia</t>
        </is>
      </c>
      <c r="L105" s="223" t="n"/>
      <c r="M105" s="223" t="inlineStr">
        <is>
          <t>Tidak Tersedia</t>
        </is>
      </c>
      <c r="N105" s="223" t="inlineStr">
        <is>
          <t>Indonesia</t>
        </is>
      </c>
      <c r="O105" s="223" t="inlineStr">
        <is>
          <t>Bukan fiksi</t>
        </is>
      </c>
      <c r="P105" s="223" t="n">
        <v>2022</v>
      </c>
      <c r="Q105" s="223" t="n">
        <v>2022</v>
      </c>
      <c r="R105" s="223" t="inlineStr">
        <is>
          <t>PT Balai Pustaka</t>
        </is>
      </c>
      <c r="S105" s="223" t="inlineStr">
        <is>
          <t>Balai Pustaka PT</t>
        </is>
      </c>
      <c r="T105" s="223" t="inlineStr">
        <is>
          <t>Lokal</t>
        </is>
      </c>
      <c r="U105" s="86" t="n">
        <v>96</v>
      </c>
      <c r="V105" s="86" t="inlineStr">
        <is>
          <t>pdf</t>
        </is>
      </c>
      <c r="W105" s="223" t="inlineStr">
        <is>
          <t>5.4 MB</t>
        </is>
      </c>
      <c r="X105" s="223" t="inlineStr">
        <is>
          <t>&lt;p&gt;Bercerita tentang kisah para nabi&lt;/p&gt;</t>
        </is>
      </c>
      <c r="Y105" s="223" t="n">
        <v>82000</v>
      </c>
      <c r="Z105" s="109" t="n"/>
      <c r="AA105" s="241">
        <f>Y176*Z176</f>
        <v/>
      </c>
      <c r="AB105" s="237" t="inlineStr">
        <is>
          <t>36f0fc82-1704-409a-9336-73b75fb3138e</t>
        </is>
      </c>
    </row>
    <row r="106" ht="15" customHeight="1" s="283">
      <c r="A106" s="279" t="n">
        <v>168</v>
      </c>
      <c r="B106" s="222">
        <f>HYPERLINK("https://mocostore.moco.co.id/catalog/"&amp;AB177,"Klik Disini")</f>
        <v/>
      </c>
      <c r="C106" s="223" t="inlineStr">
        <is>
          <t>Sejarah Ambia IV</t>
        </is>
      </c>
      <c r="D106" s="223" t="n"/>
      <c r="E106" s="223" t="inlineStr">
        <is>
          <t>M.H. Muhammad Musa</t>
        </is>
      </c>
      <c r="F106" s="223" t="inlineStr">
        <is>
          <t>979-690-819-0</t>
        </is>
      </c>
      <c r="G106" s="223" t="inlineStr">
        <is>
          <t>978-602-260-691-8</t>
        </is>
      </c>
      <c r="H106" s="223" t="inlineStr">
        <is>
          <t>Fiksi</t>
        </is>
      </c>
      <c r="I106" s="223" t="inlineStr">
        <is>
          <t>Fiksi</t>
        </is>
      </c>
      <c r="J106" s="86" t="inlineStr">
        <is>
          <t>001.02</t>
        </is>
      </c>
      <c r="K106" s="223" t="inlineStr">
        <is>
          <t>Tidak Tersedia</t>
        </is>
      </c>
      <c r="L106" s="223" t="n"/>
      <c r="M106" s="223" t="inlineStr">
        <is>
          <t>Tidak Tersedia</t>
        </is>
      </c>
      <c r="N106" s="223" t="inlineStr">
        <is>
          <t>Indonesia</t>
        </is>
      </c>
      <c r="O106" s="223" t="inlineStr">
        <is>
          <t>Bukan fiksi</t>
        </is>
      </c>
      <c r="P106" s="223" t="n">
        <v>2022</v>
      </c>
      <c r="Q106" s="223" t="n">
        <v>2022</v>
      </c>
      <c r="R106" s="223" t="inlineStr">
        <is>
          <t>PT Balai Pustaka</t>
        </is>
      </c>
      <c r="S106" s="223" t="inlineStr">
        <is>
          <t>Balai Pustaka PT</t>
        </is>
      </c>
      <c r="T106" s="223" t="inlineStr">
        <is>
          <t>Lokal</t>
        </is>
      </c>
      <c r="U106" s="86" t="n">
        <v>104</v>
      </c>
      <c r="V106" s="86" t="inlineStr">
        <is>
          <t>pdf</t>
        </is>
      </c>
      <c r="W106" s="223" t="inlineStr">
        <is>
          <t>5.7 MB</t>
        </is>
      </c>
      <c r="X106" s="223" t="inlineStr">
        <is>
          <t>&lt;p&gt;Bercerita tentang kisah para nabi&lt;/p&gt;</t>
        </is>
      </c>
      <c r="Y106" s="223" t="n">
        <v>89000</v>
      </c>
      <c r="Z106" s="109" t="n"/>
      <c r="AA106" s="241">
        <f>Y177*Z177</f>
        <v/>
      </c>
      <c r="AB106" s="237" t="inlineStr">
        <is>
          <t>90ccd7bd-cbde-4310-b4ff-293c0095b096</t>
        </is>
      </c>
    </row>
    <row r="107" ht="15" customHeight="1" s="283">
      <c r="A107" s="279" t="n">
        <v>169</v>
      </c>
      <c r="B107" s="222">
        <f>HYPERLINK("https://mocostore.moco.co.id/catalog/"&amp;AB178,"Klik Disini")</f>
        <v/>
      </c>
      <c r="C107" s="223" t="inlineStr">
        <is>
          <t>Sejarah Ambia V</t>
        </is>
      </c>
      <c r="D107" s="223" t="n"/>
      <c r="E107" s="223" t="inlineStr">
        <is>
          <t>M.H. Muhammad Musa</t>
        </is>
      </c>
      <c r="F107" s="223" t="inlineStr">
        <is>
          <t>979-690-820-4</t>
        </is>
      </c>
      <c r="G107" s="223" t="inlineStr">
        <is>
          <t>978-602-260-692-5</t>
        </is>
      </c>
      <c r="H107" s="223" t="inlineStr">
        <is>
          <t>Fiksi</t>
        </is>
      </c>
      <c r="I107" s="223" t="inlineStr">
        <is>
          <t>Fiksi</t>
        </is>
      </c>
      <c r="J107" s="86" t="inlineStr">
        <is>
          <t>001.02</t>
        </is>
      </c>
      <c r="K107" s="223" t="inlineStr">
        <is>
          <t>Tidak Tersedia</t>
        </is>
      </c>
      <c r="L107" s="223" t="n"/>
      <c r="M107" s="223" t="inlineStr">
        <is>
          <t>Tidak Tersedia</t>
        </is>
      </c>
      <c r="N107" s="223" t="inlineStr">
        <is>
          <t>Indonesia</t>
        </is>
      </c>
      <c r="O107" s="223" t="inlineStr">
        <is>
          <t>Bukan fiksi</t>
        </is>
      </c>
      <c r="P107" s="223" t="n">
        <v>2022</v>
      </c>
      <c r="Q107" s="223" t="n">
        <v>2022</v>
      </c>
      <c r="R107" s="223" t="inlineStr">
        <is>
          <t>PT Balai Pustaka</t>
        </is>
      </c>
      <c r="S107" s="223" t="inlineStr">
        <is>
          <t>Balai Pustaka PT</t>
        </is>
      </c>
      <c r="T107" s="223" t="inlineStr">
        <is>
          <t>Lokal</t>
        </is>
      </c>
      <c r="U107" s="86" t="n">
        <v>98</v>
      </c>
      <c r="V107" s="86" t="inlineStr">
        <is>
          <t>pdf</t>
        </is>
      </c>
      <c r="W107" s="223" t="inlineStr">
        <is>
          <t>5.4 MB</t>
        </is>
      </c>
      <c r="X107" s="223" t="inlineStr">
        <is>
          <t>&lt;p&gt;Bercerita tentang kisah para nabi&lt;/p&gt;</t>
        </is>
      </c>
      <c r="Y107" s="223" t="n">
        <v>84000</v>
      </c>
      <c r="Z107" s="109" t="n"/>
      <c r="AA107" s="241">
        <f>Y178*Z178</f>
        <v/>
      </c>
      <c r="AB107" s="237" t="inlineStr">
        <is>
          <t>dad64aef-5025-4dc4-a40f-3e2e507ae938</t>
        </is>
      </c>
    </row>
    <row r="108" ht="15" customHeight="1" s="283">
      <c r="A108" s="279" t="n">
        <v>170</v>
      </c>
      <c r="B108" s="222">
        <f>HYPERLINK("https://mocostore.moco.co.id/catalog/"&amp;AB179,"Klik Disini")</f>
        <v/>
      </c>
      <c r="C108" s="223" t="inlineStr">
        <is>
          <t>Sejarah Ambia VI</t>
        </is>
      </c>
      <c r="D108" s="223" t="n"/>
      <c r="E108" s="223" t="inlineStr">
        <is>
          <t>M.H. Muhammad Musa</t>
        </is>
      </c>
      <c r="F108" s="223" t="inlineStr">
        <is>
          <t>979-690-821-2</t>
        </is>
      </c>
      <c r="G108" s="223" t="inlineStr">
        <is>
          <t>978-602-260-693-2</t>
        </is>
      </c>
      <c r="H108" s="223" t="inlineStr">
        <is>
          <t>Fiksi</t>
        </is>
      </c>
      <c r="I108" s="223" t="inlineStr">
        <is>
          <t>Fiksi</t>
        </is>
      </c>
      <c r="J108" s="86" t="inlineStr">
        <is>
          <t>001.02</t>
        </is>
      </c>
      <c r="K108" s="223" t="inlineStr">
        <is>
          <t>Tidak Tersedia</t>
        </is>
      </c>
      <c r="L108" s="223" t="n"/>
      <c r="M108" s="223" t="inlineStr">
        <is>
          <t>Tidak Tersedia</t>
        </is>
      </c>
      <c r="N108" s="223" t="inlineStr">
        <is>
          <t>Indonesia</t>
        </is>
      </c>
      <c r="O108" s="223" t="inlineStr">
        <is>
          <t>Bukan fiksi</t>
        </is>
      </c>
      <c r="P108" s="223" t="n">
        <v>2022</v>
      </c>
      <c r="Q108" s="223" t="n">
        <v>2022</v>
      </c>
      <c r="R108" s="223" t="inlineStr">
        <is>
          <t>PT Balai Pustaka</t>
        </is>
      </c>
      <c r="S108" s="223" t="inlineStr">
        <is>
          <t>Balai Pustaka PT</t>
        </is>
      </c>
      <c r="T108" s="223" t="inlineStr">
        <is>
          <t>Lokal</t>
        </is>
      </c>
      <c r="U108" s="86" t="n">
        <v>102</v>
      </c>
      <c r="V108" s="86" t="inlineStr">
        <is>
          <t>pdf</t>
        </is>
      </c>
      <c r="W108" s="223" t="inlineStr">
        <is>
          <t>5.4 MB</t>
        </is>
      </c>
      <c r="X108" s="223" t="inlineStr">
        <is>
          <t>&lt;p&gt;Bercerita tentang kisah para nabi&lt;/p&gt;</t>
        </is>
      </c>
      <c r="Y108" s="223" t="n">
        <v>87000</v>
      </c>
      <c r="Z108" s="109" t="n"/>
      <c r="AA108" s="241">
        <f>Y179*Z179</f>
        <v/>
      </c>
      <c r="AB108" s="237" t="inlineStr">
        <is>
          <t>4d245cd6-43fa-4bcb-a3ec-ed0269fd5806</t>
        </is>
      </c>
    </row>
    <row r="109" ht="15" customHeight="1" s="283">
      <c r="A109" s="279" t="n">
        <v>171</v>
      </c>
      <c r="B109" s="222">
        <f>HYPERLINK("https://mocostore.moco.co.id/catalog/"&amp;AB180,"Klik Disini")</f>
        <v/>
      </c>
      <c r="C109" s="223" t="inlineStr">
        <is>
          <t>Sejarah Ambia VII</t>
        </is>
      </c>
      <c r="D109" s="223" t="n"/>
      <c r="E109" s="223" t="inlineStr">
        <is>
          <t>M.H. Muhammad Musa</t>
        </is>
      </c>
      <c r="F109" s="223" t="inlineStr">
        <is>
          <t>979-690-822-0</t>
        </is>
      </c>
      <c r="G109" s="223" t="inlineStr">
        <is>
          <t>978-602-260-694-9</t>
        </is>
      </c>
      <c r="H109" s="223" t="inlineStr">
        <is>
          <t>Fiksi</t>
        </is>
      </c>
      <c r="I109" s="223" t="inlineStr">
        <is>
          <t>Fiksi</t>
        </is>
      </c>
      <c r="J109" s="86" t="inlineStr">
        <is>
          <t>001.02</t>
        </is>
      </c>
      <c r="K109" s="223" t="inlineStr">
        <is>
          <t>Tidak Tersedia</t>
        </is>
      </c>
      <c r="L109" s="223" t="n"/>
      <c r="M109" s="223" t="inlineStr">
        <is>
          <t>Tidak Tersedia</t>
        </is>
      </c>
      <c r="N109" s="223" t="inlineStr">
        <is>
          <t>Indonesia</t>
        </is>
      </c>
      <c r="O109" s="223" t="inlineStr">
        <is>
          <t>Bukan fiksi</t>
        </is>
      </c>
      <c r="P109" s="223" t="n">
        <v>2022</v>
      </c>
      <c r="Q109" s="223" t="n">
        <v>2022</v>
      </c>
      <c r="R109" s="223" t="inlineStr">
        <is>
          <t>PT Balai Pustaka</t>
        </is>
      </c>
      <c r="S109" s="223" t="inlineStr">
        <is>
          <t>Balai Pustaka PT</t>
        </is>
      </c>
      <c r="T109" s="223" t="inlineStr">
        <is>
          <t>Lokal</t>
        </is>
      </c>
      <c r="U109" s="86" t="n">
        <v>90</v>
      </c>
      <c r="V109" s="86" t="inlineStr">
        <is>
          <t>pdf</t>
        </is>
      </c>
      <c r="W109" s="223" t="inlineStr">
        <is>
          <t>5.4 MB</t>
        </is>
      </c>
      <c r="X109" s="223" t="inlineStr">
        <is>
          <t>&lt;p&gt;Bercerita tentang kisah para nabi&lt;/p&gt;</t>
        </is>
      </c>
      <c r="Y109" s="223" t="n">
        <v>85000</v>
      </c>
      <c r="Z109" s="109" t="n"/>
      <c r="AA109" s="241">
        <f>Y180*Z180</f>
        <v/>
      </c>
      <c r="AB109" s="237" t="inlineStr">
        <is>
          <t>5760fd1a-2824-4f37-97d1-75f3b04a42b7</t>
        </is>
      </c>
    </row>
    <row r="110" ht="15" customHeight="1" s="283">
      <c r="A110" s="279" t="n">
        <v>172</v>
      </c>
      <c r="B110" s="222">
        <f>HYPERLINK("https://mocostore.moco.co.id/catalog/"&amp;AB181,"Klik Disini")</f>
        <v/>
      </c>
      <c r="C110" s="223" t="inlineStr">
        <is>
          <t>Sejarah berita proklamasi kemerdekaan Indonesia</t>
        </is>
      </c>
      <c r="D110" s="223" t="n"/>
      <c r="E110" s="223" t="inlineStr">
        <is>
          <t>Restu Gunawan ... [et al.] ; editor, Jajat Burhanudin &amp; Amurwani Dwi Lestariningsih</t>
        </is>
      </c>
      <c r="F110" s="223" t="inlineStr">
        <is>
          <t>978-602-260-188-3</t>
        </is>
      </c>
      <c r="G110" s="223" t="inlineStr">
        <is>
          <t>978-602-260-695-6</t>
        </is>
      </c>
      <c r="H110" s="223" t="inlineStr">
        <is>
          <t>Fiksi</t>
        </is>
      </c>
      <c r="I110" s="223" t="inlineStr">
        <is>
          <t>Fiksi</t>
        </is>
      </c>
      <c r="J110" s="86" t="inlineStr">
        <is>
          <t>001.02</t>
        </is>
      </c>
      <c r="K110" s="223" t="inlineStr">
        <is>
          <t>Tidak Tersedia</t>
        </is>
      </c>
      <c r="L110" s="223" t="n"/>
      <c r="M110" s="223" t="inlineStr">
        <is>
          <t>Tidak Tersedia</t>
        </is>
      </c>
      <c r="N110" s="223" t="inlineStr">
        <is>
          <t>Indonesia</t>
        </is>
      </c>
      <c r="O110" s="223" t="inlineStr">
        <is>
          <t>Bukan fiksi</t>
        </is>
      </c>
      <c r="P110" s="223" t="n">
        <v>2022</v>
      </c>
      <c r="Q110" s="223" t="n">
        <v>2022</v>
      </c>
      <c r="R110" s="223" t="inlineStr">
        <is>
          <t>PT Balai Pustaka</t>
        </is>
      </c>
      <c r="S110" s="223" t="inlineStr">
        <is>
          <t>Balai Pustaka PT</t>
        </is>
      </c>
      <c r="T110" s="223" t="inlineStr">
        <is>
          <t>Lokal</t>
        </is>
      </c>
      <c r="U110" s="86" t="n">
        <v>616</v>
      </c>
      <c r="V110" s="86" t="inlineStr">
        <is>
          <t>pdf</t>
        </is>
      </c>
      <c r="W110" s="223" t="inlineStr">
        <is>
          <t>7.9 MB</t>
        </is>
      </c>
      <c r="X110" s="223" t="inlineStr">
        <is>
          <t>&lt;p&gt;Peristiwa yang telah dinanti-nanti dengan harap-harap cemas itu akhirnya terjadi juga. Pada jam 10 pagi waktu Jakarta tanggal 17 Agustus 1945, dihadapan para anggota PPKI dan beberapa ratus pemuda Jakarta yang sempat diberitahu, Bung Karno membacakan teks &amp;ldquo;Proklamasi Kemerdekaan Indonesia&amp;rdquo; &amp;ndash;sebuah teks keramat bangsa yang sebelumnya telah ditandatanganinya bersama Bung Hatta.&lt;br /&gt;
 &lt;br /&gt;
 Usai pembacaan teks proklamasi, berita tentang proklamasi kemerdekaan Indonesia menyebar ke Sumatera, Jawa Barat, Jawa Tengah, Jawa timur, Sunda Kecil, Kalimantan, Sulawesi dan Maluku. Tersebarnya berita proklamasi dengan berbagai cara dan secara berita proklamasi dengan berbagai cara dan secara bertahap menjangkau seluruh wilayah Indonesia serta respon daerah saat menerima berita proklamasi adalah soal yang penting untuk merekam terbentuknya Negara Kesatuaan Republik Indonesia (NKRI) dan dukungan rakyat terhadap NKRI.&lt;br /&gt;
 &lt;br /&gt;
 Buku ini mengungkapkan dinamika penyebaran berita proklamasi Republik Indonesia dan respon rakyat di daerah-daerah tersebut dalam menerima berita itu. Catatan sejarah tersebut dapat memberikan wawasan bagi generasi penerus sehingga melahirkan kesadaran untuk mencintai, berani berkorban, membangun dan memperkokoh integrasi bangsa-negaranya.&lt;/p&gt;</t>
        </is>
      </c>
      <c r="Y110" s="223" t="n">
        <v>524000</v>
      </c>
      <c r="Z110" s="109" t="n"/>
      <c r="AA110" s="241">
        <f>Y181*Z181</f>
        <v/>
      </c>
      <c r="AB110" s="237" t="inlineStr">
        <is>
          <t>a602dd42-c4a4-46bf-ad89-5dd25ff64bb4</t>
        </is>
      </c>
    </row>
    <row r="111" ht="15" customHeight="1" s="283">
      <c r="A111" s="279" t="n">
        <v>177</v>
      </c>
      <c r="B111" s="222">
        <f>HYPERLINK("https://mocostore.moco.co.id/catalog/"&amp;AB186,"Klik Disini")</f>
        <v/>
      </c>
      <c r="C111" s="223" t="inlineStr">
        <is>
          <t>Kaba Curito Puti Talayang</t>
        </is>
      </c>
      <c r="D111" s="223" t="n"/>
      <c r="E111" s="223" t="inlineStr">
        <is>
          <t>Moechtar Naim</t>
        </is>
      </c>
      <c r="F111" s="223" t="inlineStr">
        <is>
          <t>978-979-690-946-9</t>
        </is>
      </c>
      <c r="G111" s="223" t="inlineStr">
        <is>
          <t>978-602-260-622-2</t>
        </is>
      </c>
      <c r="H111" s="223" t="inlineStr">
        <is>
          <t>Fiksi</t>
        </is>
      </c>
      <c r="I111" s="223" t="inlineStr">
        <is>
          <t>Fiksi</t>
        </is>
      </c>
      <c r="J111" s="86" t="inlineStr">
        <is>
          <t>001.02</t>
        </is>
      </c>
      <c r="K111" s="223" t="inlineStr">
        <is>
          <t>Tidak Tersedia</t>
        </is>
      </c>
      <c r="L111" s="223" t="n"/>
      <c r="M111" s="223" t="inlineStr">
        <is>
          <t>Tidak Tersedia</t>
        </is>
      </c>
      <c r="N111" s="223" t="inlineStr">
        <is>
          <t>Indonesia</t>
        </is>
      </c>
      <c r="O111" s="223" t="inlineStr">
        <is>
          <t>Fiksi</t>
        </is>
      </c>
      <c r="P111" s="223" t="n">
        <v>2014</v>
      </c>
      <c r="Q111" s="223" t="n">
        <v>2022</v>
      </c>
      <c r="R111" s="223" t="inlineStr">
        <is>
          <t>PT Balai Pustaka</t>
        </is>
      </c>
      <c r="S111" s="223" t="inlineStr">
        <is>
          <t>Balai Pustaka PT</t>
        </is>
      </c>
      <c r="T111" s="223" t="inlineStr">
        <is>
          <t>Lokal</t>
        </is>
      </c>
      <c r="U111" s="86" t="n">
        <v>102</v>
      </c>
      <c r="V111" s="86" t="inlineStr">
        <is>
          <t>pdf</t>
        </is>
      </c>
      <c r="W111" s="223" t="inlineStr">
        <is>
          <t>6.9 MB</t>
        </is>
      </c>
      <c r="X111" s="223" t="inlineStr">
        <is>
          <t>&lt;p&gt;Cerita kaba ini hanya sebuah cerita fiktif hasil imajinasi. Penulis mengemasnya menjadi sebuah cerita yang menarik. Puti Talayang diceritakan sebagai seorang anak raja yang memerintah di atas langit dan mempunyai saudara dua orang, Putri Reno Sari dan Putri Mayang Sani. Raja ini mempunyai sebuah cermin yang disebut cermin taruih yang bisa mengawasi aktifitas manusia di bumi. Dengan cermin itu, sang raja mengawasi perbuatan ketiga orang putrinya sewaktu turun ke Bumi. Walaupun hanya sebuah kisah fiktif isi dari kaba ini sangat berguna sebagai acuan bertingkah laku karena nilai yang dikandung nya, seperti ketaatan, nilai sastra/keindahan, nilai kejujuran, nilai keagamaan, nilai sabar dan tawakkal, serta nilai kesatriaan.&lt;/p&gt;</t>
        </is>
      </c>
      <c r="Y111" s="223" t="n">
        <v>87000</v>
      </c>
      <c r="Z111" s="109" t="n"/>
      <c r="AA111" s="241">
        <f>Y186*Z186</f>
        <v/>
      </c>
      <c r="AB111" s="237" t="inlineStr">
        <is>
          <t>b89bbff6-c563-4f87-abc0-3b77e8283106</t>
        </is>
      </c>
    </row>
    <row r="112" ht="15" customHeight="1" s="283">
      <c r="A112" s="279" t="n">
        <v>183</v>
      </c>
      <c r="B112" s="222">
        <f>HYPERLINK("https://mocostore.moco.co.id/catalog/"&amp;AB192,"Klik Disini")</f>
        <v/>
      </c>
      <c r="C112" s="223" t="inlineStr">
        <is>
          <t>Cita-Cita Mustapa</t>
        </is>
      </c>
      <c r="D112" s="223" t="n"/>
      <c r="E112" s="223" t="inlineStr">
        <is>
          <t>Aman Dt. Majoindo</t>
        </is>
      </c>
      <c r="F112" s="223" t="inlineStr">
        <is>
          <t>979-666-201-9</t>
        </is>
      </c>
      <c r="G112" s="223" t="inlineStr">
        <is>
          <t>978-602-260-594-2</t>
        </is>
      </c>
      <c r="H112" s="223" t="inlineStr">
        <is>
          <t>Fiksi</t>
        </is>
      </c>
      <c r="I112" s="223" t="inlineStr">
        <is>
          <t>Fiksi</t>
        </is>
      </c>
      <c r="J112" s="86" t="inlineStr">
        <is>
          <t>001.02</t>
        </is>
      </c>
      <c r="K112" s="223" t="inlineStr">
        <is>
          <t>Tidak Tersedia</t>
        </is>
      </c>
      <c r="L112" s="223" t="n"/>
      <c r="M112" s="223" t="inlineStr">
        <is>
          <t>Tidak Tersedia</t>
        </is>
      </c>
      <c r="N112" s="223" t="inlineStr">
        <is>
          <t>Indonesia</t>
        </is>
      </c>
      <c r="O112" s="223" t="inlineStr">
        <is>
          <t>Bukan fiksi</t>
        </is>
      </c>
      <c r="P112" s="223" t="n">
        <v>1930</v>
      </c>
      <c r="Q112" s="223" t="n">
        <v>2022</v>
      </c>
      <c r="R112" s="223" t="inlineStr">
        <is>
          <t>PT Balai Pustaka</t>
        </is>
      </c>
      <c r="S112" s="223" t="inlineStr">
        <is>
          <t>Balai Pustaka PT</t>
        </is>
      </c>
      <c r="T112" s="223" t="inlineStr">
        <is>
          <t>Lokal</t>
        </is>
      </c>
      <c r="U112" s="86" t="n">
        <v>137</v>
      </c>
      <c r="V112" s="86" t="inlineStr">
        <is>
          <t>pdf</t>
        </is>
      </c>
      <c r="W112" s="223" t="inlineStr">
        <is>
          <t>5.9 MB</t>
        </is>
      </c>
      <c r="X112" s="223" t="inlineStr">
        <is>
          <t>&lt;p&gt;Buku ini menceritakan kehidupan anak-anak desa yang bekerja dan bermain dengan suka ria bersama hewan-hewan peliharaannya. Dengan membaca buku ini kita akan mendapatkan gambaran bagaimana anak-anak yang hidup di desa belajar, bekerja membantu orang tua, dan bermain dengan sebayanya. Di tengah kesibukan mereka membantu orang tua menggembala ternak atau menunggui padi di sawah, mereka ternyata bisa juga menikmati masa kanak-kanak dengan permainan yang mengasyikkan. Yang lebih penting,mereka ternyata mampu meraih prestasi yang gemilang.&lt;/p&gt;</t>
        </is>
      </c>
      <c r="Y112" s="223" t="n">
        <v>45000</v>
      </c>
      <c r="Z112" s="109" t="n"/>
      <c r="AA112" s="241">
        <f>Y192*Z192</f>
        <v/>
      </c>
      <c r="AB112" s="237" t="inlineStr">
        <is>
          <t>e36c2e46-9741-458c-abe2-92ffb09a53a0</t>
        </is>
      </c>
    </row>
    <row r="113" ht="15" customHeight="1" s="283">
      <c r="A113" s="279" t="n">
        <v>195</v>
      </c>
      <c r="B113" s="222">
        <f>HYPERLINK("https://mocostore.moco.co.id/catalog/"&amp;AB204,"Klik Disini")</f>
        <v/>
      </c>
      <c r="C113" s="223" t="inlineStr">
        <is>
          <t>Cerpelai dan Aneka Kisah</t>
        </is>
      </c>
      <c r="D113" s="223" t="n"/>
      <c r="E113" s="223" t="inlineStr">
        <is>
          <t>penulis, Akutagawa Ryunosuke ; penyadur, Hasan Amin</t>
        </is>
      </c>
      <c r="F113" s="223" t="inlineStr">
        <is>
          <t>978-979-690-632-1</t>
        </is>
      </c>
      <c r="G113" s="223" t="inlineStr">
        <is>
          <t>978-602-260-494-5</t>
        </is>
      </c>
      <c r="H113" s="223" t="inlineStr">
        <is>
          <t>Fiksi</t>
        </is>
      </c>
      <c r="I113" s="223" t="inlineStr">
        <is>
          <t>Fiksi</t>
        </is>
      </c>
      <c r="J113" s="86" t="inlineStr">
        <is>
          <t>001.01</t>
        </is>
      </c>
      <c r="K113" s="223" t="inlineStr">
        <is>
          <t>Tidak Tersedia</t>
        </is>
      </c>
      <c r="L113" s="223" t="n"/>
      <c r="M113" s="223" t="inlineStr">
        <is>
          <t>Tidak Tersedia</t>
        </is>
      </c>
      <c r="N113" s="223" t="inlineStr">
        <is>
          <t>Indonesia</t>
        </is>
      </c>
      <c r="O113" s="223" t="inlineStr">
        <is>
          <t>Fiksi</t>
        </is>
      </c>
      <c r="P113" s="223" t="n">
        <v>1976</v>
      </c>
      <c r="Q113" s="223" t="n">
        <v>2021</v>
      </c>
      <c r="R113" s="223" t="inlineStr">
        <is>
          <t>PT Balai Pustaka</t>
        </is>
      </c>
      <c r="S113" s="223" t="inlineStr">
        <is>
          <t>Balai Pustaka PT</t>
        </is>
      </c>
      <c r="T113" s="223" t="inlineStr">
        <is>
          <t>Lokal</t>
        </is>
      </c>
      <c r="U113" s="86" t="n">
        <v>49</v>
      </c>
      <c r="V113" s="86" t="inlineStr">
        <is>
          <t>pdf</t>
        </is>
      </c>
      <c r="W113" s="223" t="inlineStr">
        <is>
          <t>13.1 MB</t>
        </is>
      </c>
      <c r="X113" s="223" t="inlineStr">
        <is>
          <t>&lt;p&gt;Masyarakat di bawah pimpinan Kaisar Suiko dari Michinoku, Jepang, merasa heran mengetahui bahwa cerpelai bisa berubah menjadi manusia dan bisa bernyanyi. Bagaimana bisa seekor cerpelai bisa bernyanyi, bahkan berubah menjadi manusia? Kalian penasaran? Cerita &amp;ldquo;Cerpelai dan Aneka Kisah&amp;rdquo; akan membuka peristiwa demi peristiwa yang terjadi pada masa itu. Membaca kisah ini akan mengajak kita pada pengetahuan tentang sebagian budaya Jepang pada masa lampau. Buku ini ditulis oleh pengarang Jepang yang sangat terkenal bernama Akutagawa Ryunosuke.&lt;/p&gt;</t>
        </is>
      </c>
      <c r="Y113" s="223" t="n">
        <v>18000</v>
      </c>
      <c r="Z113" s="109" t="n"/>
      <c r="AA113" s="241">
        <f>Y204*Z204</f>
        <v/>
      </c>
      <c r="AB113" s="237" t="inlineStr">
        <is>
          <t>26b85cfd-a77a-479f-9a9c-ca48fbbb07c1</t>
        </is>
      </c>
    </row>
    <row r="114" ht="15" customHeight="1" s="283">
      <c r="A114" s="279" t="n">
        <v>196</v>
      </c>
      <c r="B114" s="222">
        <f>HYPERLINK("https://mocostore.moco.co.id/catalog/"&amp;AB205,"Klik Disini")</f>
        <v/>
      </c>
      <c r="C114" s="223" t="inlineStr">
        <is>
          <t>Dian Girang Kembali</t>
        </is>
      </c>
      <c r="D114" s="223" t="n"/>
      <c r="E114" s="223" t="inlineStr">
        <is>
          <t>Z. Lubis</t>
        </is>
      </c>
      <c r="F114" s="223" t="inlineStr">
        <is>
          <t>978-602-260-245-3</t>
        </is>
      </c>
      <c r="G114" s="223" t="inlineStr">
        <is>
          <t>978-602-260-499-0</t>
        </is>
      </c>
      <c r="H114" s="223" t="inlineStr">
        <is>
          <t>Fiksi</t>
        </is>
      </c>
      <c r="I114" s="223" t="inlineStr">
        <is>
          <t>Fiksi</t>
        </is>
      </c>
      <c r="J114" s="86" t="inlineStr">
        <is>
          <t>001.01</t>
        </is>
      </c>
      <c r="K114" s="223" t="inlineStr">
        <is>
          <t>Tidak Tersedia</t>
        </is>
      </c>
      <c r="L114" s="223" t="n"/>
      <c r="M114" s="223" t="inlineStr">
        <is>
          <t>Tidak Tersedia</t>
        </is>
      </c>
      <c r="N114" s="223" t="inlineStr">
        <is>
          <t>Indonesia</t>
        </is>
      </c>
      <c r="O114" s="223" t="inlineStr">
        <is>
          <t>Fiksi</t>
        </is>
      </c>
      <c r="P114" s="223" t="n">
        <v>2018</v>
      </c>
      <c r="Q114" s="223" t="n">
        <v>2021</v>
      </c>
      <c r="R114" s="223" t="inlineStr">
        <is>
          <t>PT Balai Pustaka</t>
        </is>
      </c>
      <c r="S114" s="223" t="inlineStr">
        <is>
          <t>Balai Pustaka PT</t>
        </is>
      </c>
      <c r="T114" s="223" t="inlineStr">
        <is>
          <t>Lokal</t>
        </is>
      </c>
      <c r="U114" s="86" t="n">
        <v>36</v>
      </c>
      <c r="V114" s="86" t="inlineStr">
        <is>
          <t>pdf</t>
        </is>
      </c>
      <c r="W114" s="223" t="inlineStr">
        <is>
          <t>13.8 MB</t>
        </is>
      </c>
      <c r="X114" s="223" t="inlineStr">
        <is>
          <t>&lt;p&gt;Buku ini berkisah tentang keseharian hidup Dian dan keluarganya. Pada hari-hari itu Dian mengalami beberapa peristiwa yang menyebalkan. Pada pagi hari ia terpaksa memecahkan piring- piring yang sedang dibawa olehnya karena kakinya tersandung, kemudian dia menjatuhkan beberapa pot bunga, dan ketika kakaknya sedang mengecat rumah tanpa sengaja Dian pun menumpahkan cat yang tersisa di dalam kaleng. Tidak hanya sampai di situ, dia juga sempat tercebur ke dalam kolam saat berusaha menangkap seekor katak. Ada beberapa kecerobohan lainnya yang membuat Dian merasa begitu sedih. Sungguh, hari itu banyak sekali kesialan bagi Dian hingga akhirnya dia memanjat sebatang pohon angsana. Di sana ia bermain dengan burung-burung yang suaranya merdu dan bulunya begitu cantik. Dian terus bermain dan memanjat semakin tinggi hingga ia merasa terkejut karena sudah berada di ketinggian dan ia merasa tidak dapat turun dari pohon.&lt;/p&gt;</t>
        </is>
      </c>
      <c r="Y114" s="223" t="n">
        <v>26000</v>
      </c>
      <c r="Z114" s="109" t="n"/>
      <c r="AA114" s="241">
        <f>Y205*Z205</f>
        <v/>
      </c>
      <c r="AB114" s="237" t="inlineStr">
        <is>
          <t>dd04c774-98be-4f8f-8cd8-63ef26f99400</t>
        </is>
      </c>
    </row>
    <row r="115" ht="15" customHeight="1" s="283">
      <c r="A115" s="279" t="n">
        <v>197</v>
      </c>
      <c r="B115" s="222">
        <f>HYPERLINK("https://mocostore.moco.co.id/catalog/"&amp;AB206,"Klik Disini")</f>
        <v/>
      </c>
      <c r="C115" s="223" t="inlineStr">
        <is>
          <t>Danau Polaman</t>
        </is>
      </c>
      <c r="D115" s="223" t="n"/>
      <c r="E115" s="223" t="inlineStr">
        <is>
          <t>Kak Atik</t>
        </is>
      </c>
      <c r="F115" s="223" t="inlineStr">
        <is>
          <t>978-602-260-233-0</t>
        </is>
      </c>
      <c r="G115" s="223" t="inlineStr">
        <is>
          <t>978-602-260-497-6</t>
        </is>
      </c>
      <c r="H115" s="223" t="inlineStr">
        <is>
          <t>Fiksi</t>
        </is>
      </c>
      <c r="I115" s="223" t="inlineStr">
        <is>
          <t>Fiksi</t>
        </is>
      </c>
      <c r="J115" s="86" t="inlineStr">
        <is>
          <t>001.02</t>
        </is>
      </c>
      <c r="K115" s="223" t="inlineStr">
        <is>
          <t>Tidak Tersedia</t>
        </is>
      </c>
      <c r="L115" s="223" t="n"/>
      <c r="M115" s="223" t="inlineStr">
        <is>
          <t>Tidak Tersedia</t>
        </is>
      </c>
      <c r="N115" s="223" t="inlineStr">
        <is>
          <t>Indonesia</t>
        </is>
      </c>
      <c r="O115" s="223" t="inlineStr">
        <is>
          <t>Fiksi</t>
        </is>
      </c>
      <c r="P115" s="223" t="n">
        <v>2022</v>
      </c>
      <c r="Q115" s="223" t="n">
        <v>2022</v>
      </c>
      <c r="R115" s="223" t="inlineStr">
        <is>
          <t>PT Balai Pustaka</t>
        </is>
      </c>
      <c r="S115" s="223" t="inlineStr">
        <is>
          <t>Balai Pustaka PT</t>
        </is>
      </c>
      <c r="T115" s="223" t="inlineStr">
        <is>
          <t>Lokal</t>
        </is>
      </c>
      <c r="U115" s="86" t="n">
        <v>42</v>
      </c>
      <c r="V115" s="86" t="inlineStr">
        <is>
          <t>pdf</t>
        </is>
      </c>
      <c r="W115" s="223" t="inlineStr">
        <is>
          <t>6.8 MB</t>
        </is>
      </c>
      <c r="X115" s="223" t="inlineStr">
        <is>
          <t>&lt;p&gt;Bermula dari mimpi yang datang ke dalam tidur seorang peladang bernama Polaman. Di dalam mimpinya ia bertemu Dewa Brahma yang mengatakan bahwa Polaman kelak akan mengerjakan sebuah pekerjaan ajaib. Belum sempat Polaman bertanya lebih lanjut ia terjaga dari tidurnya. Di perjalanan Polaman bertemu seorang nenek. Sang nenek menjual ikan dan Polaman membelinya untuk dijadikan santapan diperjalanan. Belum sampai di tempat tujuan, ikan yang dibawanya telah disantap oleh seekor banteng. Kemudian ia bertemu dengan seorang perempuan untuk menemaninya selama perjalanan. Sisa ikan yang ada pun direbut kelelawar dan menjatuhkannya ke dalam danau. Ada bisikan agar Polaman menikahi wanita itu dan membangun rumah di dekat danau kemudian menceritakan kisah kepada para pendatang pulau.&lt;/p&gt;</t>
        </is>
      </c>
      <c r="Y115" s="223" t="n">
        <v>32000</v>
      </c>
      <c r="Z115" s="109" t="n"/>
      <c r="AA115" s="241">
        <f>Y206*Z206</f>
        <v/>
      </c>
      <c r="AB115" s="237" t="inlineStr">
        <is>
          <t>8d980fda-7520-4f18-944f-56908d744544</t>
        </is>
      </c>
    </row>
    <row r="116" ht="15" customHeight="1" s="283">
      <c r="A116" s="279" t="n">
        <v>203</v>
      </c>
      <c r="B116" s="222">
        <f>HYPERLINK("https://mocostore.moco.co.id/catalog/"&amp;AB212,"Klik Disini")</f>
        <v/>
      </c>
      <c r="C116" s="223" t="inlineStr">
        <is>
          <t>Angin Laut Tawar</t>
        </is>
      </c>
      <c r="D116" s="223" t="n"/>
      <c r="E116" s="223" t="inlineStr">
        <is>
          <t>L.K. Ara</t>
        </is>
      </c>
      <c r="F116" s="223" t="n"/>
      <c r="G116" s="223" t="inlineStr">
        <is>
          <t>978-602-260-761-8</t>
        </is>
      </c>
      <c r="H116" s="223" t="inlineStr">
        <is>
          <t>Fiksi</t>
        </is>
      </c>
      <c r="I116" s="223" t="inlineStr">
        <is>
          <t>Fiksi</t>
        </is>
      </c>
      <c r="J116" s="86" t="inlineStr">
        <is>
          <t>001.01</t>
        </is>
      </c>
      <c r="K116" s="223" t="inlineStr">
        <is>
          <t>Tidak Tersedia</t>
        </is>
      </c>
      <c r="L116" s="223" t="n"/>
      <c r="M116" s="223" t="inlineStr">
        <is>
          <t>Tidak Tersedia</t>
        </is>
      </c>
      <c r="N116" s="223" t="inlineStr">
        <is>
          <t>Indonesia</t>
        </is>
      </c>
      <c r="O116" s="223" t="inlineStr">
        <is>
          <t>Puisi</t>
        </is>
      </c>
      <c r="P116" s="223" t="n">
        <v>1969</v>
      </c>
      <c r="Q116" s="223" t="n">
        <v>2022</v>
      </c>
      <c r="R116" s="223" t="inlineStr">
        <is>
          <t>PT Balai Pustaka</t>
        </is>
      </c>
      <c r="S116" s="223" t="inlineStr">
        <is>
          <t>Balai Pustaka PT</t>
        </is>
      </c>
      <c r="T116" s="223" t="inlineStr">
        <is>
          <t>Lokal</t>
        </is>
      </c>
      <c r="U116" s="86" t="n">
        <v>38</v>
      </c>
      <c r="V116" s="86" t="inlineStr">
        <is>
          <t>pdf</t>
        </is>
      </c>
      <c r="W116" s="223" t="inlineStr">
        <is>
          <t>2.2 MB</t>
        </is>
      </c>
      <c r="X116" s="223" t="inlineStr">
        <is>
          <t>&lt;p&gt;Angin Laut Tawar adalah&amp;#39; kumpulan puisi LK Ara yang pertama,&lt;br /&gt;
 penyair kelahiran Gayo, Aceh. Sebagaimana telah tampak dalam&lt;br /&gt;
 judulnya, di dalam buku ini penyair berbicara tentang alam,&lt;br /&gt;
 khususnya alam di tanah kelahirannya. (Balai Pustaka)&lt;/p&gt;</t>
        </is>
      </c>
      <c r="Y116" s="223" t="n">
        <v>13000</v>
      </c>
      <c r="Z116" s="109" t="n"/>
      <c r="AA116" s="241">
        <f>Y212*Z212</f>
        <v/>
      </c>
      <c r="AB116" s="237" t="inlineStr">
        <is>
          <t>5a2b78b1-0f46-4d20-aeea-136327063020</t>
        </is>
      </c>
    </row>
    <row r="117" ht="15" customHeight="1" s="283">
      <c r="A117" s="279" t="n">
        <v>205</v>
      </c>
      <c r="B117" s="222">
        <f>HYPERLINK("https://mocostore.moco.co.id/catalog/"&amp;AB214,"Klik Disini")</f>
        <v/>
      </c>
      <c r="C117" s="223" t="inlineStr">
        <is>
          <t>Babi Sombong dan Kuda Kurus</t>
        </is>
      </c>
      <c r="D117" s="223" t="n"/>
      <c r="E117" s="223" t="inlineStr">
        <is>
          <t>Gazaldun</t>
        </is>
      </c>
      <c r="F117" s="223" t="inlineStr">
        <is>
          <t>979-690-039-4</t>
        </is>
      </c>
      <c r="G117" s="223" t="inlineStr">
        <is>
          <t>978-602-260-777-9</t>
        </is>
      </c>
      <c r="H117" s="223" t="inlineStr">
        <is>
          <t>Fiksi</t>
        </is>
      </c>
      <c r="I117" s="223" t="inlineStr">
        <is>
          <t>Fiksi</t>
        </is>
      </c>
      <c r="J117" s="86" t="inlineStr">
        <is>
          <t>001.01</t>
        </is>
      </c>
      <c r="K117" s="223" t="inlineStr">
        <is>
          <t>Tidak Tersedia</t>
        </is>
      </c>
      <c r="L117" s="223" t="n"/>
      <c r="M117" s="223" t="inlineStr">
        <is>
          <t>Tidak Tersedia</t>
        </is>
      </c>
      <c r="N117" s="223" t="inlineStr">
        <is>
          <t>Indonesia</t>
        </is>
      </c>
      <c r="O117" s="223" t="inlineStr">
        <is>
          <t>Novel</t>
        </is>
      </c>
      <c r="P117" s="223" t="n">
        <v>2013</v>
      </c>
      <c r="Q117" s="223" t="n">
        <v>2022</v>
      </c>
      <c r="R117" s="223" t="inlineStr">
        <is>
          <t>PT Balai Pustaka</t>
        </is>
      </c>
      <c r="S117" s="223" t="inlineStr">
        <is>
          <t>Balai Pustaka PT</t>
        </is>
      </c>
      <c r="T117" s="223" t="inlineStr">
        <is>
          <t>Lokal</t>
        </is>
      </c>
      <c r="U117" s="86" t="n">
        <v>38</v>
      </c>
      <c r="V117" s="86" t="inlineStr">
        <is>
          <t>pdf</t>
        </is>
      </c>
      <c r="W117" s="223" t="inlineStr">
        <is>
          <t>6.1 MB</t>
        </is>
      </c>
      <c r="X117" s="223" t="inlineStr">
        <is>
          <t>&lt;p&gt;Cerita rakyat adalah cerita yang diwariskan secara turuntemurun.&lt;br /&gt;
 Cerita rakyat atau dongeng hadir dalam berbagai&lt;br /&gt;
 bentuk, misalnya legenda, fabel, dan mite.(Balai Pustaka)&lt;/p&gt;</t>
        </is>
      </c>
      <c r="Y117" s="223" t="n">
        <v>19000</v>
      </c>
      <c r="Z117" s="109" t="n"/>
      <c r="AA117" s="241">
        <f>Y214*Z214</f>
        <v/>
      </c>
      <c r="AB117" s="237" t="inlineStr">
        <is>
          <t>79f9bd5f-e36b-4cf5-9bfb-2e6f01b2f54d</t>
        </is>
      </c>
    </row>
    <row r="118" ht="15" customHeight="1" s="283">
      <c r="A118" s="279" t="n">
        <v>206</v>
      </c>
      <c r="B118" s="222">
        <f>HYPERLINK("https://mocostore.moco.co.id/catalog/"&amp;AB215,"Klik Disini")</f>
        <v/>
      </c>
      <c r="C118" s="223" t="inlineStr">
        <is>
          <t>Badai Sampai Sore</t>
        </is>
      </c>
      <c r="D118" s="223" t="n"/>
      <c r="E118" s="223" t="inlineStr">
        <is>
          <t>Motinggo Busye</t>
        </is>
      </c>
      <c r="F118" s="223" t="inlineStr">
        <is>
          <t>979-407-694-5</t>
        </is>
      </c>
      <c r="G118" s="223" t="inlineStr">
        <is>
          <t>978-602-260-779-3</t>
        </is>
      </c>
      <c r="H118" s="223" t="inlineStr">
        <is>
          <t>Fiksi</t>
        </is>
      </c>
      <c r="I118" s="223" t="inlineStr">
        <is>
          <t>Fiksi</t>
        </is>
      </c>
      <c r="J118" s="86" t="inlineStr">
        <is>
          <t>001.01</t>
        </is>
      </c>
      <c r="K118" s="223" t="inlineStr">
        <is>
          <t>Tidak Tersedia</t>
        </is>
      </c>
      <c r="L118" s="223" t="n"/>
      <c r="M118" s="223" t="inlineStr">
        <is>
          <t>Tidak Tersedia</t>
        </is>
      </c>
      <c r="N118" s="223" t="inlineStr">
        <is>
          <t>Indonesia</t>
        </is>
      </c>
      <c r="O118" s="223" t="inlineStr">
        <is>
          <t>Fiksi</t>
        </is>
      </c>
      <c r="P118" s="223" t="n">
        <v>2008</v>
      </c>
      <c r="Q118" s="223" t="n">
        <v>2022</v>
      </c>
      <c r="R118" s="223" t="inlineStr">
        <is>
          <t>PT Balai Pustaka</t>
        </is>
      </c>
      <c r="S118" s="223" t="inlineStr">
        <is>
          <t>Balai Pustaka PT</t>
        </is>
      </c>
      <c r="T118" s="223" t="inlineStr">
        <is>
          <t>Lokal</t>
        </is>
      </c>
      <c r="U118" s="86" t="n">
        <v>52</v>
      </c>
      <c r="V118" s="86" t="inlineStr">
        <is>
          <t>pdf</t>
        </is>
      </c>
      <c r="W118" s="223" t="inlineStr">
        <is>
          <t>3.5 MB</t>
        </is>
      </c>
      <c r="X118" s="223" t="inlineStr">
        <is>
          <t>&lt;p&gt;Orang-orang yang menang adalah mereka yang berani&lt;br /&gt;
 menjalani kehidupan ini betapa pun pahitnya, dan mereka yang&lt;br /&gt;
 berani menghadapi kenyataan betapa pun menyakitkan. Seperti&lt;br /&gt;
 itulah Sunarto, salah satu tLayakoh di dalam cerita ini. Sunarto&lt;br /&gt;
 berhasil bangkit dari kehancuran dan kembali kuat menjalani&lt;br /&gt;
 kehidupan karena dia tabah menghadapi kenyataan bahwa&lt;br /&gt;
 sesungguhnya Eni adalah wanita jalang yang cintanya palsu&lt;br /&gt;
 belaka. Ketabahannya juga ditopang oleh cinta suci dari Suparni,&lt;br /&gt;
 juru rawat di rumah sakit paru-paru tempatnya dirawat selama&lt;br /&gt;
 ini. (Balai Pustaka)&lt;/p&gt;</t>
        </is>
      </c>
      <c r="Y118" s="223" t="n">
        <v>15000</v>
      </c>
      <c r="Z118" s="109" t="n"/>
      <c r="AA118" s="241">
        <f>Y215*Z215</f>
        <v/>
      </c>
      <c r="AB118" s="237" t="inlineStr">
        <is>
          <t>d0fe37b3-7a0c-4e96-950f-a75bdc9534e7</t>
        </is>
      </c>
    </row>
    <row r="119" ht="15" customHeight="1" s="283">
      <c r="A119" s="279" t="n">
        <v>207</v>
      </c>
      <c r="B119" s="222">
        <f>HYPERLINK("https://mocostore.moco.co.id/catalog/"&amp;AB216,"Klik Disini")</f>
        <v/>
      </c>
      <c r="C119" s="223" t="inlineStr">
        <is>
          <t>Batu Badaon</t>
        </is>
      </c>
      <c r="D119" s="223" t="n"/>
      <c r="E119" s="223" t="inlineStr">
        <is>
          <t>Ris Therik</t>
        </is>
      </c>
      <c r="F119" s="223" t="n"/>
      <c r="G119" s="223" t="inlineStr">
        <is>
          <t>978-602-260-785-4</t>
        </is>
      </c>
      <c r="H119" s="223" t="inlineStr">
        <is>
          <t>Fiksi</t>
        </is>
      </c>
      <c r="I119" s="223" t="inlineStr">
        <is>
          <t>Fiksi</t>
        </is>
      </c>
      <c r="J119" s="86" t="inlineStr">
        <is>
          <t>001.01</t>
        </is>
      </c>
      <c r="K119" s="223" t="inlineStr">
        <is>
          <t>Tidak Tersedia</t>
        </is>
      </c>
      <c r="L119" s="223" t="n"/>
      <c r="M119" s="223" t="inlineStr">
        <is>
          <t>Tidak Tersedia</t>
        </is>
      </c>
      <c r="N119" s="223" t="inlineStr">
        <is>
          <t>Indonesia</t>
        </is>
      </c>
      <c r="O119" s="223" t="inlineStr">
        <is>
          <t>Fiksi</t>
        </is>
      </c>
      <c r="P119" s="223" t="n">
        <v>1992</v>
      </c>
      <c r="Q119" s="223" t="n">
        <v>2022</v>
      </c>
      <c r="R119" s="223" t="inlineStr">
        <is>
          <t>PT Balai Pustaka</t>
        </is>
      </c>
      <c r="S119" s="223" t="inlineStr">
        <is>
          <t>Balai Pustaka PT</t>
        </is>
      </c>
      <c r="T119" s="223" t="inlineStr">
        <is>
          <t>Lokal</t>
        </is>
      </c>
      <c r="U119" s="86" t="n">
        <v>40</v>
      </c>
      <c r="V119" s="86" t="inlineStr">
        <is>
          <t>pdf</t>
        </is>
      </c>
      <c r="W119" s="223" t="inlineStr">
        <is>
          <t>8.7 MB</t>
        </is>
      </c>
      <c r="X119" s="223" t="inlineStr">
        <is>
          <t>&lt;p&gt;Batu Badaon merupakan dongeng dari Pulau Rote. Pada&lt;br /&gt;
 umumnya dongeng selalu mengandung unsur pendidikan&lt;br /&gt;
 yang patut diketahui dan dipetik manfaatnya. Seperti halnya&lt;br /&gt;
 Batu Badaon ini, menceritakan tentang seorang laki-laki hernama&lt;br /&gt;
 Bais yang tak mengakui istri serta ibu bapaknya setelah&lt;br /&gt;
 ia menjadi raja. Akhirnya ia ditakdirkan menjadi buaya ..&lt;br /&gt;
 Demikian pula halnya dengan seorang anak yang melanggar&lt;br /&gt;
 pesan ibunya hingga mengakibatkan kejadian yang tak diinginkan.&lt;br /&gt;
 Perasaan sedih ibunya telah mendorongnya untuk&lt;br /&gt;
 berbuat nekad, ia pergi ke Batu Badaon, dan batu tersebut&lt;br /&gt;
 telah siap menelannya. Balai Pustaka&lt;/p&gt;</t>
        </is>
      </c>
      <c r="Y119" s="223" t="n">
        <v>13000</v>
      </c>
      <c r="Z119" s="109" t="n"/>
      <c r="AA119" s="241">
        <f>Y216*Z216</f>
        <v/>
      </c>
      <c r="AB119" s="237" t="inlineStr">
        <is>
          <t>516210da-d14a-47e8-b3f4-3bcc6025e6b7</t>
        </is>
      </c>
    </row>
    <row r="120" ht="15" customHeight="1" s="283">
      <c r="A120" s="279" t="n">
        <v>210</v>
      </c>
      <c r="B120" s="222">
        <f>HYPERLINK("https://mocostore.moco.co.id/catalog/"&amp;AB219,"Klik Disini")</f>
        <v/>
      </c>
      <c r="C120" s="223" t="inlineStr">
        <is>
          <t>Dewi Sri dan Tujuh Putri Padi</t>
        </is>
      </c>
      <c r="D120" s="223" t="n"/>
      <c r="E120" s="223" t="inlineStr">
        <is>
          <t>Gazaldun</t>
        </is>
      </c>
      <c r="F120" s="223" t="inlineStr">
        <is>
          <t>979-690-735-6</t>
        </is>
      </c>
      <c r="G120" s="223" t="inlineStr">
        <is>
          <t>978-602-260-855-4</t>
        </is>
      </c>
      <c r="H120" s="223" t="inlineStr">
        <is>
          <t>Fiksi</t>
        </is>
      </c>
      <c r="I120" s="223" t="inlineStr">
        <is>
          <t>Fiksi</t>
        </is>
      </c>
      <c r="J120" s="86" t="inlineStr">
        <is>
          <t>001.01</t>
        </is>
      </c>
      <c r="K120" s="223" t="inlineStr">
        <is>
          <t>Tidak Tersedia</t>
        </is>
      </c>
      <c r="L120" s="223" t="n"/>
      <c r="M120" s="223" t="inlineStr">
        <is>
          <t>Tidak Tersedia</t>
        </is>
      </c>
      <c r="N120" s="223" t="inlineStr">
        <is>
          <t>Indonesia</t>
        </is>
      </c>
      <c r="O120" s="223" t="inlineStr">
        <is>
          <t>Fiksi</t>
        </is>
      </c>
      <c r="P120" s="223" t="n">
        <v>2010</v>
      </c>
      <c r="Q120" s="223" t="n">
        <v>2022</v>
      </c>
      <c r="R120" s="223" t="inlineStr">
        <is>
          <t>PT Balai Pustaka</t>
        </is>
      </c>
      <c r="S120" s="223" t="inlineStr">
        <is>
          <t>Balai Pustaka PT</t>
        </is>
      </c>
      <c r="T120" s="223" t="inlineStr">
        <is>
          <t>Lokal</t>
        </is>
      </c>
      <c r="U120" s="86" t="n">
        <v>52</v>
      </c>
      <c r="V120" s="86" t="inlineStr">
        <is>
          <t>pdf</t>
        </is>
      </c>
      <c r="W120" s="223" t="inlineStr">
        <is>
          <t>17.3 MB</t>
        </is>
      </c>
      <c r="X120" s="223" t="inlineStr">
        <is>
          <t>&lt;p&gt;Dewi Sri dan Tujuh Putri Padi merupakan cerita rakyat dari&lt;br /&gt;
 Sumatra Barat, yang sangat menarik untuk dibaca. Bahasa dan&lt;br /&gt;
 gaya penyampaiannya pun mudah dipahami oleh anak-anak.&lt;/p&gt;</t>
        </is>
      </c>
      <c r="Y120" s="223" t="n">
        <v>13000</v>
      </c>
      <c r="Z120" s="109" t="n"/>
      <c r="AA120" s="241">
        <f>Y219*Z219</f>
        <v/>
      </c>
      <c r="AB120" s="237" t="inlineStr">
        <is>
          <t>1808856c-38e9-4d6a-9d2a-6e83bdc73a34</t>
        </is>
      </c>
    </row>
    <row r="121" ht="15" customHeight="1" s="283">
      <c r="A121" s="279" t="n">
        <v>213</v>
      </c>
      <c r="B121" s="222">
        <f>HYPERLINK("https://mocostore.moco.co.id/catalog/"&amp;AB222,"Klik Disini")</f>
        <v/>
      </c>
      <c r="C121" s="223" t="inlineStr">
        <is>
          <t>Burung Garuda Terbang Sendiri</t>
        </is>
      </c>
      <c r="D121" s="223" t="n"/>
      <c r="E121" s="223" t="inlineStr">
        <is>
          <t>Sanoesi Pane</t>
        </is>
      </c>
      <c r="F121" s="223" t="inlineStr">
        <is>
          <t>978-979-407-103-8</t>
        </is>
      </c>
      <c r="G121" s="223" t="inlineStr">
        <is>
          <t>978-602-260-833-2</t>
        </is>
      </c>
      <c r="H121" s="223" t="inlineStr">
        <is>
          <t>Fiksi</t>
        </is>
      </c>
      <c r="I121" s="223" t="inlineStr">
        <is>
          <t>Fiksi</t>
        </is>
      </c>
      <c r="J121" s="86" t="inlineStr">
        <is>
          <t>001.01</t>
        </is>
      </c>
      <c r="K121" s="223" t="inlineStr">
        <is>
          <t>Tidak Tersedia</t>
        </is>
      </c>
      <c r="L121" s="223" t="n"/>
      <c r="M121" s="223" t="inlineStr">
        <is>
          <t>Tidak Tersedia</t>
        </is>
      </c>
      <c r="N121" s="223" t="inlineStr">
        <is>
          <t>Indonesia</t>
        </is>
      </c>
      <c r="O121" s="223" t="inlineStr">
        <is>
          <t>Fiksi</t>
        </is>
      </c>
      <c r="P121" s="223" t="n">
        <v>1987</v>
      </c>
      <c r="Q121" s="223" t="n">
        <v>2022</v>
      </c>
      <c r="R121" s="223" t="inlineStr">
        <is>
          <t>PT Balai Pustaka</t>
        </is>
      </c>
      <c r="S121" s="223" t="inlineStr">
        <is>
          <t>Balai Pustaka PT</t>
        </is>
      </c>
      <c r="T121" s="223" t="inlineStr">
        <is>
          <t>Lokal</t>
        </is>
      </c>
      <c r="U121" s="86" t="n">
        <v>50</v>
      </c>
      <c r="V121" s="86" t="inlineStr">
        <is>
          <t>pdf</t>
        </is>
      </c>
      <c r="W121" s="223" t="inlineStr">
        <is>
          <t>4.1 MB</t>
        </is>
      </c>
      <c r="X121" s="223" t="inlineStr">
        <is>
          <t>&lt;p&gt;Drama 3 babak ini berlatar Kerajaan Singasari pada masa&lt;br /&gt;
 pemerintahan Raja Kertanegara. Konflik batin antara pada tLayakohnya&lt;br /&gt;
 dilukiskan dengan menarik oleh Sanoesi Pane dan diterjemahkan&lt;br /&gt;
 dengan berhasil. Sehingga buku ini bukan saja akan dapat menambah&lt;br /&gt;
 perbendaharaan repertoar drama yang ada, tapi juga menjadi bacaan&lt;br /&gt;
 yang memikat.(Balai Pustaka)&lt;/p&gt;</t>
        </is>
      </c>
      <c r="Y121" s="223" t="n">
        <v>15000</v>
      </c>
      <c r="Z121" s="109" t="n"/>
      <c r="AA121" s="241">
        <f>Y222*Z222</f>
        <v/>
      </c>
      <c r="AB121" s="237" t="inlineStr">
        <is>
          <t>73b2332a-8fe4-4705-b480-db26af36030a</t>
        </is>
      </c>
    </row>
    <row r="122" ht="15" customHeight="1" s="283">
      <c r="A122" s="279" t="n">
        <v>214</v>
      </c>
      <c r="B122" s="222">
        <f>HYPERLINK("https://mocostore.moco.co.id/catalog/"&amp;AB223,"Klik Disini")</f>
        <v/>
      </c>
      <c r="C122" s="223" t="inlineStr">
        <is>
          <t>Dongeng-Dongeng dari Pulau Roti</t>
        </is>
      </c>
      <c r="D122" s="223" t="n"/>
      <c r="E122" s="223" t="inlineStr">
        <is>
          <t>d. Manafe</t>
        </is>
      </c>
      <c r="F122" s="223" t="inlineStr">
        <is>
          <t>979-690-051-3</t>
        </is>
      </c>
      <c r="G122" s="223" t="inlineStr">
        <is>
          <t>978-602-260-867-7</t>
        </is>
      </c>
      <c r="H122" s="223" t="inlineStr">
        <is>
          <t>Fiksi</t>
        </is>
      </c>
      <c r="I122" s="223" t="inlineStr">
        <is>
          <t>Fiksi</t>
        </is>
      </c>
      <c r="J122" s="86" t="inlineStr">
        <is>
          <t>001.01</t>
        </is>
      </c>
      <c r="K122" s="223" t="inlineStr">
        <is>
          <t>Tidak Tersedia</t>
        </is>
      </c>
      <c r="L122" s="223" t="n"/>
      <c r="M122" s="223" t="inlineStr">
        <is>
          <t>Tidak Tersedia</t>
        </is>
      </c>
      <c r="N122" s="223" t="inlineStr">
        <is>
          <t>Indonesia</t>
        </is>
      </c>
      <c r="O122" s="223" t="inlineStr">
        <is>
          <t>Cerita pendek</t>
        </is>
      </c>
      <c r="P122" s="223" t="n">
        <v>2022</v>
      </c>
      <c r="Q122" s="223" t="n">
        <v>2022</v>
      </c>
      <c r="R122" s="223" t="inlineStr">
        <is>
          <t>PT Balai Pustaka</t>
        </is>
      </c>
      <c r="S122" s="223" t="inlineStr">
        <is>
          <t>Balai Pustaka PT</t>
        </is>
      </c>
      <c r="T122" s="223" t="inlineStr">
        <is>
          <t>Lokal</t>
        </is>
      </c>
      <c r="U122" s="86" t="n">
        <v>44</v>
      </c>
      <c r="V122" s="86" t="inlineStr">
        <is>
          <t>pdf</t>
        </is>
      </c>
      <c r="W122" s="223" t="inlineStr">
        <is>
          <t>9.0 MB</t>
        </is>
      </c>
      <c r="X122" s="223" t="inlineStr">
        <is>
          <t>&lt;p&gt;Buku cerita ini terdiri atas sembilan kisah dari Pulau&lt;br /&gt;
 Roti, Nusa Tenggara Timur, yang sangat menarik untuk&lt;br /&gt;
 dibaca. Bahasa dan gaya penyampaiannya pun mudah&lt;br /&gt;
 dipahami oleh anak-anak.(balai Pustaka)&lt;/p&gt;</t>
        </is>
      </c>
      <c r="Y122" s="223" t="n">
        <v>13000</v>
      </c>
      <c r="Z122" s="109" t="n"/>
      <c r="AA122" s="241">
        <f>Y223*Z223</f>
        <v/>
      </c>
      <c r="AB122" s="237" t="inlineStr">
        <is>
          <t>75b496e6-afc4-4e59-ab6d-776ac8e268d9</t>
        </is>
      </c>
    </row>
    <row r="123" ht="15" customHeight="1" s="283">
      <c r="A123" s="279" t="n">
        <v>216</v>
      </c>
      <c r="B123" s="222">
        <f>HYPERLINK("https://mocostore.moco.co.id/catalog/"&amp;AB225,"Klik Disini")</f>
        <v/>
      </c>
      <c r="C123" s="223" t="inlineStr">
        <is>
          <t>Bentrokan dalam Asrama</t>
        </is>
      </c>
      <c r="D123" s="223" t="n"/>
      <c r="E123" s="223" t="inlineStr">
        <is>
          <t>Achdiat K. Mihardja</t>
        </is>
      </c>
      <c r="F123" s="223" t="inlineStr">
        <is>
          <t>978-979-407-172-4</t>
        </is>
      </c>
      <c r="G123" s="223" t="inlineStr">
        <is>
          <t>978-602-260-587-4</t>
        </is>
      </c>
      <c r="H123" s="223" t="inlineStr">
        <is>
          <t>Fiksi</t>
        </is>
      </c>
      <c r="I123" s="223" t="inlineStr">
        <is>
          <t>Fiksi</t>
        </is>
      </c>
      <c r="J123" s="86" t="inlineStr">
        <is>
          <t>001.02</t>
        </is>
      </c>
      <c r="K123" s="223" t="inlineStr">
        <is>
          <t>Tidak Tersedia</t>
        </is>
      </c>
      <c r="L123" s="223" t="n"/>
      <c r="M123" s="223" t="inlineStr">
        <is>
          <t>Tidak Tersedia</t>
        </is>
      </c>
      <c r="N123" s="223" t="inlineStr">
        <is>
          <t>Indonesia</t>
        </is>
      </c>
      <c r="O123" s="223" t="inlineStr">
        <is>
          <t>Fiksi</t>
        </is>
      </c>
      <c r="P123" s="223" t="n">
        <v>1952</v>
      </c>
      <c r="Q123" s="223" t="n">
        <v>2022</v>
      </c>
      <c r="R123" s="223" t="inlineStr">
        <is>
          <t>PT Balai Pustaka</t>
        </is>
      </c>
      <c r="S123" s="223" t="inlineStr">
        <is>
          <t>Balai Pustaka PT</t>
        </is>
      </c>
      <c r="T123" s="223" t="inlineStr">
        <is>
          <t>Lokal</t>
        </is>
      </c>
      <c r="U123" s="86" t="n">
        <v>42</v>
      </c>
      <c r="V123" s="86" t="inlineStr">
        <is>
          <t>pdf</t>
        </is>
      </c>
      <c r="W123" s="223" t="inlineStr">
        <is>
          <t>15.2 MB</t>
        </is>
      </c>
      <c r="X123" s="223" t="inlineStr">
        <is>
          <t>&lt;p&gt;Cerita ini adalah sebuah cerita anak muda yang disusun sedemikian rupa, sehingga mudah untuk dibaca maupun untuk dipertunjukkan di atas panggung sebagai sandiwara satu babak.&lt;br /&gt;
 Ceritanya mengisahkan tiga anak muda dalam asrama yang berbeda-beda watak dan tabiatnya, sehingga timbul bentrokan-bentrokan yang seru, tapi yang membikin mereka lebih tegas saling mengerti dan saling kenali.&lt;/p&gt;</t>
        </is>
      </c>
      <c r="Y123" s="223" t="n">
        <v>17000</v>
      </c>
      <c r="Z123" s="109" t="n"/>
      <c r="AA123" s="241">
        <f>Y225*Z225</f>
        <v/>
      </c>
      <c r="AB123" s="237" t="inlineStr">
        <is>
          <t>10219fc6-ab21-4f1a-9d57-571deb8e919e</t>
        </is>
      </c>
    </row>
    <row r="124" ht="15" customHeight="1" s="283">
      <c r="A124" s="279" t="n">
        <v>217</v>
      </c>
      <c r="B124" s="222">
        <f>HYPERLINK("https://mocostore.moco.co.id/catalog/"&amp;AB226,"Klik Disini")</f>
        <v/>
      </c>
      <c r="C124" s="223" t="inlineStr">
        <is>
          <t>Bunga Mawar</t>
        </is>
      </c>
      <c r="D124" s="223" t="n"/>
      <c r="E124" s="223" t="inlineStr">
        <is>
          <t>Bagindo Saleh</t>
        </is>
      </c>
      <c r="F124" s="223" t="inlineStr">
        <is>
          <t>979-690-273-7</t>
        </is>
      </c>
      <c r="G124" s="223" t="inlineStr">
        <is>
          <t>978-602-260-589-8</t>
        </is>
      </c>
      <c r="H124" s="223" t="inlineStr">
        <is>
          <t>Fiksi</t>
        </is>
      </c>
      <c r="I124" s="223" t="inlineStr">
        <is>
          <t>Fiksi</t>
        </is>
      </c>
      <c r="J124" s="86" t="inlineStr">
        <is>
          <t>001.02</t>
        </is>
      </c>
      <c r="K124" s="223" t="inlineStr">
        <is>
          <t>Tidak Tersedia</t>
        </is>
      </c>
      <c r="L124" s="223" t="n"/>
      <c r="M124" s="223" t="inlineStr">
        <is>
          <t>Tidak Tersedia</t>
        </is>
      </c>
      <c r="N124" s="223" t="inlineStr">
        <is>
          <t>Indonesia</t>
        </is>
      </c>
      <c r="O124" s="223" t="inlineStr">
        <is>
          <t>Fiksi</t>
        </is>
      </c>
      <c r="P124" s="223" t="n">
        <v>1939</v>
      </c>
      <c r="Q124" s="223" t="n">
        <v>2022</v>
      </c>
      <c r="R124" s="223" t="inlineStr">
        <is>
          <t>PT Balai Pustaka</t>
        </is>
      </c>
      <c r="S124" s="223" t="inlineStr">
        <is>
          <t>Balai Pustaka PT</t>
        </is>
      </c>
      <c r="T124" s="223" t="inlineStr">
        <is>
          <t>Lokal</t>
        </is>
      </c>
      <c r="U124" s="86" t="n">
        <v>58</v>
      </c>
      <c r="V124" s="86" t="inlineStr">
        <is>
          <t>pdf</t>
        </is>
      </c>
      <c r="W124" s="223" t="inlineStr">
        <is>
          <t>12.7 MB</t>
        </is>
      </c>
      <c r="X124" s="223" t="inlineStr">
        <is>
          <t>&lt;p&gt;Bunga Mawar, karangan Bagindo Saleh ini, merupakan kumpulan cerita anak-anak. Yang menjadi tokoh-tokoh cerita pada umumnya adalah anak-anak, apakah mereka putri raja, pengembala, atau anak desa. Dengan pengolahan bahasa yang lembut serta ungkapan-ungkapan yang manis cerita ini akan menarik para pembaca anak -anak. Cerita-cerita dalam buku ini merupakan olahan baru dari tema-tema cerita Barat yang disesuaikan dengan alam Indonesia. Mudah-mudahan pelajaran serta pengalaman-pengalaman dalam cerita itu dapat berguna bagi anak-anak kita. Adapun cerita-cerita yang ada dalam buku ini adalah Rumah Kecil dalam Hutan, Si Kulit Beruang, Gadis Gembala Angsa, Tikus Siluman, dan Zahara dengan Kakaknya.&amp;nbsp;&lt;/p&gt;</t>
        </is>
      </c>
      <c r="Y124" s="223" t="n">
        <v>20000</v>
      </c>
      <c r="Z124" s="109" t="n"/>
      <c r="AA124" s="241">
        <f>Y226*Z226</f>
        <v/>
      </c>
      <c r="AB124" s="237" t="inlineStr">
        <is>
          <t>ba017482-ce45-4c28-b8c6-47ffd9231156</t>
        </is>
      </c>
    </row>
    <row r="125" ht="15" customHeight="1" s="283">
      <c r="A125" s="279" t="n">
        <v>218</v>
      </c>
      <c r="B125" s="222">
        <f>HYPERLINK("https://mocostore.moco.co.id/catalog/"&amp;AB227,"Klik Disini")</f>
        <v/>
      </c>
      <c r="C125" s="223" t="inlineStr">
        <is>
          <t>Sinbad si pelaut</t>
        </is>
      </c>
      <c r="D125" s="223" t="n"/>
      <c r="E125" s="223" t="inlineStr">
        <is>
          <t>Dahlan Djazh</t>
        </is>
      </c>
      <c r="F125" s="223" t="inlineStr">
        <is>
          <t>978-602-260-236-1</t>
        </is>
      </c>
      <c r="G125" s="223" t="inlineStr">
        <is>
          <t>978-602-260-341-2</t>
        </is>
      </c>
      <c r="H125" s="223" t="inlineStr">
        <is>
          <t>Fiksi</t>
        </is>
      </c>
      <c r="I125" s="223" t="inlineStr">
        <is>
          <t>Fiksi</t>
        </is>
      </c>
      <c r="J125" s="86" t="inlineStr">
        <is>
          <t>001.01</t>
        </is>
      </c>
      <c r="K125" s="223" t="inlineStr">
        <is>
          <t>Tidak Tersedia</t>
        </is>
      </c>
      <c r="L125" s="223" t="n"/>
      <c r="M125" s="223" t="inlineStr">
        <is>
          <t>Tidak Tersedia</t>
        </is>
      </c>
      <c r="N125" s="223" t="inlineStr">
        <is>
          <t>Indonesia</t>
        </is>
      </c>
      <c r="O125" s="223" t="inlineStr">
        <is>
          <t>Fiksi</t>
        </is>
      </c>
      <c r="P125" s="223" t="n">
        <v>1959</v>
      </c>
      <c r="Q125" s="223" t="n">
        <v>2021</v>
      </c>
      <c r="R125" s="223" t="inlineStr">
        <is>
          <t>PT Balai Pustaka</t>
        </is>
      </c>
      <c r="S125" s="223" t="inlineStr">
        <is>
          <t>Balai Pustaka PT</t>
        </is>
      </c>
      <c r="T125" s="223" t="inlineStr">
        <is>
          <t>Lokal</t>
        </is>
      </c>
      <c r="U125" s="86" t="n">
        <v>58</v>
      </c>
      <c r="V125" s="86" t="inlineStr">
        <is>
          <t>pdf</t>
        </is>
      </c>
      <c r="W125" s="223" t="inlineStr">
        <is>
          <t>7.5 MB</t>
        </is>
      </c>
      <c r="X125" s="223" t="inlineStr">
        <is>
          <t>&lt;p&gt;Pada suatu hari Sinbad duduk di depan rumah megah dan bermimpi ingin menjadi kaya seperti pemiliknya. Tanpa disangka, pengawal mempersilakan Sinbad masuk dan bertemu pemilik rumah. Pemilik rumah megah itu memperkenalkan diri dan ternyata mereka memiliki nama yang sama, yaitu Sinbad. Sinbad yang kaya mengawali cerita tentang kisah hidupnya. Mulai dari menghabiskan uang miulik ayahnya sampai pertemuannya dengan sang raja baik hati di pelabuhan Balsora. Sinbad menceritakan kisahnya dan sang raha merasa kasihan lalu memberikan sejumlah uang dan perahu agar ia kembali ke Bagdad. Sinbad berterima kasih dan meneruskan pelayarannya ke berbagai pulau. Sampai pada suatu hari ia terdampar di sebuah pulau dan menemukan sebuah benda putih bersinar.&lt;/p&gt;</t>
        </is>
      </c>
      <c r="Y125" s="223" t="n">
        <v>50000</v>
      </c>
      <c r="Z125" s="109" t="n"/>
      <c r="AA125" s="241">
        <f>Y227*Z227</f>
        <v/>
      </c>
      <c r="AB125" s="237" t="inlineStr">
        <is>
          <t>84ea02fe-a06a-42cf-8923-4bc0853c31a2</t>
        </is>
      </c>
    </row>
    <row r="126" ht="15" customHeight="1" s="283">
      <c r="A126" s="279" t="n">
        <v>219</v>
      </c>
      <c r="B126" s="222">
        <f>HYPERLINK("https://mocostore.moco.co.id/catalog/"&amp;AB228,"Klik Disini")</f>
        <v/>
      </c>
      <c r="C126" s="223" t="inlineStr">
        <is>
          <t>Buah Tangan untuk Ima</t>
        </is>
      </c>
      <c r="D126" s="223" t="n"/>
      <c r="E126" s="223" t="inlineStr">
        <is>
          <t>Dita Wijayanti</t>
        </is>
      </c>
      <c r="F126" s="223" t="inlineStr">
        <is>
          <t>978-623-182-211-6</t>
        </is>
      </c>
      <c r="G126" s="223" t="inlineStr">
        <is>
          <t>978-623-182-212-3</t>
        </is>
      </c>
      <c r="H126" s="223" t="inlineStr">
        <is>
          <t>Fiksi</t>
        </is>
      </c>
      <c r="I126" s="223" t="inlineStr">
        <is>
          <t>Fiksi</t>
        </is>
      </c>
      <c r="J126" s="86" t="inlineStr">
        <is>
          <t>001.01</t>
        </is>
      </c>
      <c r="K126" s="223" t="inlineStr">
        <is>
          <t>Tidak Tersedia</t>
        </is>
      </c>
      <c r="L126" s="223" t="n"/>
      <c r="M126" s="223" t="inlineStr">
        <is>
          <t>Tidak Tersedia</t>
        </is>
      </c>
      <c r="N126" s="223" t="inlineStr">
        <is>
          <t>Indonesia</t>
        </is>
      </c>
      <c r="O126" s="223" t="inlineStr">
        <is>
          <t>Fiksi</t>
        </is>
      </c>
      <c r="P126" s="223" t="n">
        <v>2023</v>
      </c>
      <c r="Q126" s="223" t="n">
        <v>2023</v>
      </c>
      <c r="R126" s="223" t="inlineStr">
        <is>
          <t>PT Balai Pustaka</t>
        </is>
      </c>
      <c r="S126" s="223" t="inlineStr">
        <is>
          <t>Balai Pustaka PT</t>
        </is>
      </c>
      <c r="T126" s="223" t="inlineStr">
        <is>
          <t>Lokal</t>
        </is>
      </c>
      <c r="U126" s="86" t="n">
        <v>34</v>
      </c>
      <c r="V126" s="86" t="inlineStr">
        <is>
          <t>pdf</t>
        </is>
      </c>
      <c r="W126" s="223" t="inlineStr">
        <is>
          <t>14.7 MB</t>
        </is>
      </c>
      <c r="X126" s="223" t="inlineStr">
        <is>
          <t>&lt;p&gt;Ima sedang sakit. Ima sudah beberapa hari tidak masuk sekolah. Risa dan Erdo ingin menjenguk Ima. Mereka bingung harus membawa apa untuk buah tangan. Mainan, buku, atau buah? Risa ingin membelikan buku. Erdo ingin membelikan mainan dan buah. Mereka harus pergi ke toko untuk membelinya. Di toko, mereka belajar menawar dan memilih buah yang baik. Mereka pun belajar menyesuaikan belanja dengan uang yang ada. Lalu, buah tangan apa yang dibelikan Risa dan Erdo untuk Ima? Yuk, cari tahu!&lt;/p&gt;</t>
        </is>
      </c>
      <c r="Y126" s="223" t="n">
        <v>31000</v>
      </c>
      <c r="Z126" s="109" t="n"/>
      <c r="AA126" s="241">
        <f>Y228*Z228</f>
        <v/>
      </c>
      <c r="AB126" s="237" t="inlineStr">
        <is>
          <t>02ff8113-aca6-4f20-ab7c-7aec3035e4d4</t>
        </is>
      </c>
    </row>
    <row r="127" ht="15" customHeight="1" s="283">
      <c r="A127" s="279" t="n"/>
      <c r="B127" s="222" t="n"/>
      <c r="C127" s="223" t="n"/>
      <c r="D127" s="223" t="n"/>
      <c r="E127" s="223" t="n"/>
      <c r="F127" s="223" t="n"/>
      <c r="G127" s="223" t="n"/>
      <c r="H127" s="223" t="n"/>
      <c r="I127" s="223" t="n"/>
      <c r="J127" s="86" t="n"/>
      <c r="K127" s="223" t="n"/>
      <c r="L127" s="223" t="n"/>
      <c r="M127" s="223" t="n"/>
      <c r="N127" s="223" t="n"/>
      <c r="O127" s="223" t="n"/>
      <c r="P127" s="223" t="n"/>
      <c r="Q127" s="223" t="n"/>
      <c r="R127" s="223" t="n"/>
      <c r="S127" s="223" t="n"/>
      <c r="T127" s="223" t="n"/>
      <c r="U127" s="86" t="n"/>
      <c r="V127" s="86" t="n"/>
      <c r="W127" s="223" t="n"/>
      <c r="X127" s="223" t="n"/>
      <c r="Y127" s="223" t="n"/>
      <c r="Z127" s="109" t="n"/>
      <c r="AA127" s="241" t="n"/>
      <c r="AB127" s="237" t="n"/>
    </row>
    <row r="128" ht="15" customHeight="1" s="283">
      <c r="A128" s="279" t="n"/>
      <c r="B128" s="222" t="n"/>
      <c r="C128" s="223" t="n"/>
      <c r="D128" s="223" t="n"/>
      <c r="E128" s="223" t="n"/>
      <c r="F128" s="223" t="n"/>
      <c r="G128" s="223" t="n"/>
      <c r="H128" s="223" t="n"/>
      <c r="I128" s="223" t="n"/>
      <c r="J128" s="86" t="n"/>
      <c r="K128" s="223" t="n"/>
      <c r="L128" s="223" t="n"/>
      <c r="M128" s="223" t="n"/>
      <c r="N128" s="223" t="n"/>
      <c r="O128" s="223" t="n"/>
      <c r="P128" s="223" t="n"/>
      <c r="Q128" s="223" t="n"/>
      <c r="R128" s="223" t="n"/>
      <c r="S128" s="223" t="n"/>
      <c r="T128" s="223" t="n"/>
      <c r="U128" s="86" t="n"/>
      <c r="V128" s="86" t="n"/>
      <c r="W128" s="223" t="n"/>
      <c r="X128" s="223" t="n"/>
      <c r="Y128" s="223" t="n"/>
      <c r="Z128" s="109" t="n"/>
      <c r="AA128" s="241" t="n"/>
      <c r="AB128" s="237" t="n"/>
    </row>
    <row r="129" ht="15" customHeight="1" s="283">
      <c r="A129" s="279" t="n"/>
      <c r="B129" s="222" t="n"/>
      <c r="C129" s="223" t="n"/>
      <c r="D129" s="223" t="n"/>
      <c r="E129" s="223" t="n"/>
      <c r="F129" s="223" t="n"/>
      <c r="G129" s="223" t="n"/>
      <c r="H129" s="223" t="n"/>
      <c r="I129" s="223" t="n"/>
      <c r="J129" s="86" t="n"/>
      <c r="K129" s="223" t="n"/>
      <c r="L129" s="223" t="n"/>
      <c r="M129" s="223" t="n"/>
      <c r="N129" s="223" t="n"/>
      <c r="O129" s="223" t="n"/>
      <c r="P129" s="223" t="n"/>
      <c r="Q129" s="223" t="n"/>
      <c r="R129" s="223" t="n"/>
      <c r="S129" s="223" t="n"/>
      <c r="T129" s="223" t="n"/>
      <c r="U129" s="86" t="n"/>
      <c r="V129" s="86" t="n"/>
      <c r="W129" s="223" t="n"/>
      <c r="X129" s="223" t="n"/>
      <c r="Y129" s="223" t="n"/>
      <c r="Z129" s="109" t="n"/>
      <c r="AA129" s="241" t="n"/>
      <c r="AB129" s="237" t="n"/>
    </row>
    <row r="130" ht="15" customHeight="1" s="283">
      <c r="A130" s="279" t="n"/>
      <c r="B130" s="222" t="n"/>
      <c r="C130" s="223" t="n"/>
      <c r="D130" s="223" t="n"/>
      <c r="E130" s="223" t="n"/>
      <c r="F130" s="223" t="n"/>
      <c r="G130" s="223" t="n"/>
      <c r="H130" s="223" t="n"/>
      <c r="I130" s="223" t="n"/>
      <c r="J130" s="86" t="n"/>
      <c r="K130" s="223" t="n"/>
      <c r="L130" s="223" t="n"/>
      <c r="M130" s="223" t="n"/>
      <c r="N130" s="223" t="n"/>
      <c r="O130" s="223" t="n"/>
      <c r="P130" s="223" t="n"/>
      <c r="Q130" s="223" t="n"/>
      <c r="R130" s="223" t="n"/>
      <c r="S130" s="223" t="n"/>
      <c r="T130" s="223" t="n"/>
      <c r="U130" s="86" t="n"/>
      <c r="V130" s="86" t="n"/>
      <c r="W130" s="223" t="n"/>
      <c r="X130" s="223" t="n"/>
      <c r="Y130" s="223" t="n"/>
      <c r="Z130" s="109" t="n"/>
      <c r="AA130" s="241" t="n"/>
      <c r="AB130" s="237" t="n"/>
    </row>
    <row r="131" ht="15" customHeight="1" s="283">
      <c r="A131" s="279" t="n"/>
      <c r="B131" s="222" t="n"/>
      <c r="C131" s="223" t="n"/>
      <c r="D131" s="223" t="n"/>
      <c r="E131" s="223" t="n"/>
      <c r="F131" s="223" t="n"/>
      <c r="G131" s="223" t="n"/>
      <c r="H131" s="223" t="n"/>
      <c r="I131" s="223" t="n"/>
      <c r="J131" s="86" t="n"/>
      <c r="K131" s="223" t="n"/>
      <c r="L131" s="223" t="n"/>
      <c r="M131" s="223" t="n"/>
      <c r="N131" s="223" t="n"/>
      <c r="O131" s="223" t="n"/>
      <c r="P131" s="223" t="n"/>
      <c r="Q131" s="223" t="n"/>
      <c r="R131" s="223" t="n"/>
      <c r="S131" s="223" t="n"/>
      <c r="T131" s="223" t="n"/>
      <c r="U131" s="86" t="n"/>
      <c r="V131" s="86" t="n"/>
      <c r="W131" s="223" t="n"/>
      <c r="X131" s="223" t="n"/>
      <c r="Y131" s="223" t="n"/>
      <c r="Z131" s="109" t="n"/>
      <c r="AA131" s="241" t="n"/>
      <c r="AB131" s="237" t="n"/>
    </row>
    <row r="132" ht="15" customHeight="1" s="283">
      <c r="A132" s="279" t="n"/>
      <c r="B132" s="222" t="n"/>
      <c r="C132" s="223" t="n"/>
      <c r="D132" s="223" t="n"/>
      <c r="E132" s="223" t="n"/>
      <c r="F132" s="223" t="n"/>
      <c r="G132" s="223" t="n"/>
      <c r="H132" s="223" t="n"/>
      <c r="I132" s="223" t="n"/>
      <c r="J132" s="86" t="n"/>
      <c r="K132" s="223" t="n"/>
      <c r="L132" s="223" t="n"/>
      <c r="M132" s="223" t="n"/>
      <c r="N132" s="223" t="n"/>
      <c r="O132" s="223" t="n"/>
      <c r="P132" s="223" t="n"/>
      <c r="Q132" s="223" t="n"/>
      <c r="R132" s="223" t="n"/>
      <c r="S132" s="223" t="n"/>
      <c r="T132" s="223" t="n"/>
      <c r="U132" s="86" t="n"/>
      <c r="V132" s="86" t="n"/>
      <c r="W132" s="223" t="n"/>
      <c r="X132" s="223" t="n"/>
      <c r="Y132" s="223" t="n"/>
      <c r="Z132" s="109" t="n"/>
      <c r="AA132" s="241" t="n"/>
      <c r="AB132" s="237" t="n"/>
    </row>
    <row r="133" ht="15" customHeight="1" s="283">
      <c r="A133" s="279" t="n"/>
      <c r="B133" s="222" t="n"/>
      <c r="C133" s="223" t="n"/>
      <c r="D133" s="223" t="n"/>
      <c r="E133" s="223" t="n"/>
      <c r="F133" s="223" t="n"/>
      <c r="G133" s="223" t="n"/>
      <c r="H133" s="223" t="n"/>
      <c r="I133" s="223" t="n"/>
      <c r="J133" s="86" t="n"/>
      <c r="K133" s="223" t="n"/>
      <c r="L133" s="223" t="n"/>
      <c r="M133" s="223" t="n"/>
      <c r="N133" s="223" t="n"/>
      <c r="O133" s="223" t="n"/>
      <c r="P133" s="223" t="n"/>
      <c r="Q133" s="223" t="n"/>
      <c r="R133" s="223" t="n"/>
      <c r="S133" s="223" t="n"/>
      <c r="T133" s="223" t="n"/>
      <c r="U133" s="86" t="n"/>
      <c r="V133" s="86" t="n"/>
      <c r="W133" s="223" t="n"/>
      <c r="X133" s="223" t="n"/>
      <c r="Y133" s="223" t="n"/>
      <c r="Z133" s="109" t="n"/>
      <c r="AA133" s="241" t="n"/>
      <c r="AB133" s="237" t="n"/>
    </row>
    <row r="134" ht="15" customHeight="1" s="283">
      <c r="A134" s="279" t="n"/>
      <c r="B134" s="222" t="n"/>
      <c r="C134" s="223" t="n"/>
      <c r="D134" s="223" t="n"/>
      <c r="E134" s="223" t="n"/>
      <c r="F134" s="223" t="n"/>
      <c r="G134" s="223" t="n"/>
      <c r="H134" s="223" t="n"/>
      <c r="I134" s="223" t="n"/>
      <c r="J134" s="86" t="n"/>
      <c r="K134" s="223" t="n"/>
      <c r="L134" s="223" t="n"/>
      <c r="M134" s="223" t="n"/>
      <c r="N134" s="223" t="n"/>
      <c r="O134" s="223" t="n"/>
      <c r="P134" s="223" t="n"/>
      <c r="Q134" s="223" t="n"/>
      <c r="R134" s="223" t="n"/>
      <c r="S134" s="223" t="n"/>
      <c r="T134" s="223" t="n"/>
      <c r="U134" s="86" t="n"/>
      <c r="V134" s="86" t="n"/>
      <c r="W134" s="223" t="n"/>
      <c r="X134" s="223" t="n"/>
      <c r="Y134" s="223" t="n"/>
      <c r="Z134" s="109" t="n"/>
      <c r="AA134" s="241" t="n"/>
      <c r="AB134" s="237" t="n"/>
    </row>
    <row r="135" ht="15" customHeight="1" s="283">
      <c r="A135" s="279" t="n"/>
      <c r="B135" s="222" t="n"/>
      <c r="C135" s="223" t="n"/>
      <c r="D135" s="223" t="n"/>
      <c r="E135" s="223" t="n"/>
      <c r="F135" s="223" t="n"/>
      <c r="G135" s="223" t="n"/>
      <c r="H135" s="223" t="n"/>
      <c r="I135" s="223" t="n"/>
      <c r="J135" s="86" t="n"/>
      <c r="K135" s="223" t="n"/>
      <c r="L135" s="223" t="n"/>
      <c r="M135" s="223" t="n"/>
      <c r="N135" s="223" t="n"/>
      <c r="O135" s="223" t="n"/>
      <c r="P135" s="223" t="n"/>
      <c r="Q135" s="223" t="n"/>
      <c r="R135" s="223" t="n"/>
      <c r="S135" s="223" t="n"/>
      <c r="T135" s="223" t="n"/>
      <c r="U135" s="86" t="n"/>
      <c r="V135" s="86" t="n"/>
      <c r="W135" s="223" t="n"/>
      <c r="X135" s="223" t="n"/>
      <c r="Y135" s="223" t="n"/>
      <c r="Z135" s="109" t="n"/>
      <c r="AA135" s="241" t="n"/>
      <c r="AB135" s="237" t="n"/>
    </row>
    <row r="136" ht="15" customHeight="1" s="283">
      <c r="A136" s="279" t="n"/>
      <c r="B136" s="222" t="n"/>
      <c r="C136" s="223" t="n"/>
      <c r="D136" s="223" t="n"/>
      <c r="E136" s="223" t="n"/>
      <c r="F136" s="223" t="n"/>
      <c r="G136" s="223" t="n"/>
      <c r="H136" s="223" t="n"/>
      <c r="I136" s="223" t="n"/>
      <c r="J136" s="86" t="n"/>
      <c r="K136" s="223" t="n"/>
      <c r="L136" s="223" t="n"/>
      <c r="M136" s="223" t="n"/>
      <c r="N136" s="223" t="n"/>
      <c r="O136" s="223" t="n"/>
      <c r="P136" s="223" t="n"/>
      <c r="Q136" s="223" t="n"/>
      <c r="R136" s="223" t="n"/>
      <c r="S136" s="223" t="n"/>
      <c r="T136" s="223" t="n"/>
      <c r="U136" s="86" t="n"/>
      <c r="V136" s="86" t="n"/>
      <c r="W136" s="223" t="n"/>
      <c r="X136" s="223" t="n"/>
      <c r="Y136" s="223" t="n"/>
      <c r="Z136" s="109" t="n"/>
      <c r="AA136" s="241" t="n"/>
      <c r="AB136" s="237" t="n"/>
    </row>
    <row r="137" ht="15" customHeight="1" s="283">
      <c r="A137" s="279" t="n"/>
      <c r="B137" s="222" t="n"/>
      <c r="C137" s="223" t="n"/>
      <c r="D137" s="223" t="n"/>
      <c r="E137" s="223" t="n"/>
      <c r="F137" s="223" t="n"/>
      <c r="G137" s="223" t="n"/>
      <c r="H137" s="223" t="n"/>
      <c r="I137" s="223" t="n"/>
      <c r="J137" s="86" t="n"/>
      <c r="K137" s="223" t="n"/>
      <c r="L137" s="223" t="n"/>
      <c r="M137" s="223" t="n"/>
      <c r="N137" s="223" t="n"/>
      <c r="O137" s="223" t="n"/>
      <c r="P137" s="223" t="n"/>
      <c r="Q137" s="223" t="n"/>
      <c r="R137" s="223" t="n"/>
      <c r="S137" s="223" t="n"/>
      <c r="T137" s="223" t="n"/>
      <c r="U137" s="86" t="n"/>
      <c r="V137" s="86" t="n"/>
      <c r="W137" s="223" t="n"/>
      <c r="X137" s="223" t="n"/>
      <c r="Y137" s="223" t="n"/>
      <c r="Z137" s="109" t="n"/>
      <c r="AA137" s="241" t="n"/>
      <c r="AB137" s="237" t="n"/>
    </row>
    <row r="138" ht="15" customHeight="1" s="283">
      <c r="A138" s="279" t="n"/>
      <c r="B138" s="222" t="n"/>
      <c r="C138" s="223" t="n"/>
      <c r="D138" s="223" t="n"/>
      <c r="E138" s="223" t="n"/>
      <c r="F138" s="223" t="n"/>
      <c r="G138" s="223" t="n"/>
      <c r="H138" s="223" t="n"/>
      <c r="I138" s="223" t="n"/>
      <c r="J138" s="86" t="n"/>
      <c r="K138" s="223" t="n"/>
      <c r="L138" s="223" t="n"/>
      <c r="M138" s="223" t="n"/>
      <c r="N138" s="223" t="n"/>
      <c r="O138" s="223" t="n"/>
      <c r="P138" s="223" t="n"/>
      <c r="Q138" s="223" t="n"/>
      <c r="R138" s="223" t="n"/>
      <c r="S138" s="223" t="n"/>
      <c r="T138" s="223" t="n"/>
      <c r="U138" s="86" t="n"/>
      <c r="V138" s="86" t="n"/>
      <c r="W138" s="223" t="n"/>
      <c r="X138" s="223" t="n"/>
      <c r="Y138" s="223" t="n"/>
      <c r="Z138" s="109" t="n"/>
      <c r="AA138" s="241" t="n"/>
      <c r="AB138" s="237" t="n"/>
    </row>
    <row r="139" ht="15" customHeight="1" s="283">
      <c r="A139" s="279" t="n"/>
      <c r="B139" s="222" t="n"/>
      <c r="C139" s="223" t="n"/>
      <c r="D139" s="223" t="n"/>
      <c r="E139" s="223" t="n"/>
      <c r="F139" s="223" t="n"/>
      <c r="G139" s="223" t="n"/>
      <c r="H139" s="223" t="n"/>
      <c r="I139" s="223" t="n"/>
      <c r="J139" s="86" t="n"/>
      <c r="K139" s="223" t="n"/>
      <c r="L139" s="223" t="n"/>
      <c r="M139" s="223" t="n"/>
      <c r="N139" s="223" t="n"/>
      <c r="O139" s="223" t="n"/>
      <c r="P139" s="223" t="n"/>
      <c r="Q139" s="223" t="n"/>
      <c r="R139" s="223" t="n"/>
      <c r="S139" s="223" t="n"/>
      <c r="T139" s="223" t="n"/>
      <c r="U139" s="86" t="n"/>
      <c r="V139" s="86" t="n"/>
      <c r="W139" s="223" t="n"/>
      <c r="X139" s="223" t="n"/>
      <c r="Y139" s="223" t="n"/>
      <c r="Z139" s="109" t="n"/>
      <c r="AA139" s="241" t="n"/>
      <c r="AB139" s="237" t="n"/>
    </row>
    <row r="140" ht="15" customHeight="1" s="283">
      <c r="A140" s="279" t="n"/>
      <c r="B140" s="222" t="n"/>
      <c r="C140" s="223" t="n"/>
      <c r="D140" s="223" t="n"/>
      <c r="E140" s="223" t="n"/>
      <c r="F140" s="223" t="n"/>
      <c r="G140" s="223" t="n"/>
      <c r="H140" s="223" t="n"/>
      <c r="I140" s="223" t="n"/>
      <c r="J140" s="86" t="n"/>
      <c r="K140" s="223" t="n"/>
      <c r="L140" s="223" t="n"/>
      <c r="M140" s="223" t="n"/>
      <c r="N140" s="223" t="n"/>
      <c r="O140" s="223" t="n"/>
      <c r="P140" s="223" t="n"/>
      <c r="Q140" s="223" t="n"/>
      <c r="R140" s="223" t="n"/>
      <c r="S140" s="223" t="n"/>
      <c r="T140" s="223" t="n"/>
      <c r="U140" s="86" t="n"/>
      <c r="V140" s="86" t="n"/>
      <c r="W140" s="223" t="n"/>
      <c r="X140" s="223" t="n"/>
      <c r="Y140" s="223" t="n"/>
      <c r="Z140" s="109" t="n"/>
      <c r="AA140" s="241" t="n"/>
      <c r="AB140" s="237" t="n"/>
    </row>
    <row r="141" ht="15" customHeight="1" s="283">
      <c r="A141" s="279" t="n"/>
      <c r="B141" s="222" t="n"/>
      <c r="C141" s="223" t="n"/>
      <c r="D141" s="223" t="n"/>
      <c r="E141" s="223" t="n"/>
      <c r="F141" s="223" t="n"/>
      <c r="G141" s="223" t="n"/>
      <c r="H141" s="223" t="n"/>
      <c r="I141" s="223" t="n"/>
      <c r="J141" s="86" t="n"/>
      <c r="K141" s="223" t="n"/>
      <c r="L141" s="223" t="n"/>
      <c r="M141" s="223" t="n"/>
      <c r="N141" s="223" t="n"/>
      <c r="O141" s="223" t="n"/>
      <c r="P141" s="223" t="n"/>
      <c r="Q141" s="223" t="n"/>
      <c r="R141" s="223" t="n"/>
      <c r="S141" s="223" t="n"/>
      <c r="T141" s="223" t="n"/>
      <c r="U141" s="86" t="n"/>
      <c r="V141" s="86" t="n"/>
      <c r="W141" s="223" t="n"/>
      <c r="X141" s="223" t="n"/>
      <c r="Y141" s="223" t="n"/>
      <c r="Z141" s="109" t="n"/>
      <c r="AA141" s="241" t="n"/>
      <c r="AB141" s="237" t="n"/>
    </row>
    <row r="142" ht="15" customHeight="1" s="283">
      <c r="A142" s="279" t="n"/>
      <c r="B142" s="222" t="n"/>
      <c r="C142" s="223" t="n"/>
      <c r="D142" s="223" t="n"/>
      <c r="E142" s="223" t="n"/>
      <c r="F142" s="223" t="n"/>
      <c r="G142" s="223" t="n"/>
      <c r="H142" s="223" t="n"/>
      <c r="I142" s="223" t="n"/>
      <c r="J142" s="86" t="n"/>
      <c r="K142" s="223" t="n"/>
      <c r="L142" s="223" t="n"/>
      <c r="M142" s="223" t="n"/>
      <c r="N142" s="223" t="n"/>
      <c r="O142" s="223" t="n"/>
      <c r="P142" s="223" t="n"/>
      <c r="Q142" s="223" t="n"/>
      <c r="R142" s="223" t="n"/>
      <c r="S142" s="223" t="n"/>
      <c r="T142" s="223" t="n"/>
      <c r="U142" s="86" t="n"/>
      <c r="V142" s="86" t="n"/>
      <c r="W142" s="223" t="n"/>
      <c r="X142" s="223" t="n"/>
      <c r="Y142" s="223" t="n"/>
      <c r="Z142" s="109" t="n"/>
      <c r="AA142" s="241" t="n"/>
      <c r="AB142" s="237" t="n"/>
    </row>
    <row r="143" ht="15" customHeight="1" s="283">
      <c r="A143" s="279" t="n"/>
      <c r="B143" s="222" t="n"/>
      <c r="C143" s="223" t="n"/>
      <c r="D143" s="223" t="n"/>
      <c r="E143" s="223" t="n"/>
      <c r="F143" s="223" t="n"/>
      <c r="G143" s="223" t="n"/>
      <c r="H143" s="223" t="n"/>
      <c r="I143" s="223" t="n"/>
      <c r="J143" s="86" t="n"/>
      <c r="K143" s="223" t="n"/>
      <c r="L143" s="223" t="n"/>
      <c r="M143" s="223" t="n"/>
      <c r="N143" s="223" t="n"/>
      <c r="O143" s="223" t="n"/>
      <c r="P143" s="223" t="n"/>
      <c r="Q143" s="223" t="n"/>
      <c r="R143" s="223" t="n"/>
      <c r="S143" s="223" t="n"/>
      <c r="T143" s="223" t="n"/>
      <c r="U143" s="86" t="n"/>
      <c r="V143" s="86" t="n"/>
      <c r="W143" s="223" t="n"/>
      <c r="X143" s="223" t="n"/>
      <c r="Y143" s="223" t="n"/>
      <c r="Z143" s="109" t="n"/>
      <c r="AA143" s="241" t="n"/>
      <c r="AB143" s="237" t="n"/>
    </row>
    <row r="144" ht="15" customHeight="1" s="283">
      <c r="A144" s="279" t="n"/>
      <c r="B144" s="222" t="n"/>
      <c r="C144" s="223" t="n"/>
      <c r="D144" s="223" t="n"/>
      <c r="E144" s="223" t="n"/>
      <c r="F144" s="223" t="n"/>
      <c r="G144" s="223" t="n"/>
      <c r="H144" s="223" t="n"/>
      <c r="I144" s="223" t="n"/>
      <c r="J144" s="86" t="n"/>
      <c r="K144" s="223" t="n"/>
      <c r="L144" s="223" t="n"/>
      <c r="M144" s="223" t="n"/>
      <c r="N144" s="223" t="n"/>
      <c r="O144" s="223" t="n"/>
      <c r="P144" s="223" t="n"/>
      <c r="Q144" s="223" t="n"/>
      <c r="R144" s="223" t="n"/>
      <c r="S144" s="223" t="n"/>
      <c r="T144" s="223" t="n"/>
      <c r="U144" s="86" t="n"/>
      <c r="V144" s="86" t="n"/>
      <c r="W144" s="223" t="n"/>
      <c r="X144" s="223" t="n"/>
      <c r="Y144" s="223" t="n"/>
      <c r="Z144" s="109" t="n"/>
      <c r="AA144" s="241" t="n"/>
      <c r="AB144" s="237" t="n"/>
    </row>
    <row r="145" ht="15" customHeight="1" s="283">
      <c r="A145" s="279" t="n"/>
      <c r="B145" s="222" t="n"/>
      <c r="C145" s="223" t="n"/>
      <c r="D145" s="223" t="n"/>
      <c r="E145" s="223" t="n"/>
      <c r="F145" s="223" t="n"/>
      <c r="G145" s="223" t="n"/>
      <c r="H145" s="223" t="n"/>
      <c r="I145" s="223" t="n"/>
      <c r="J145" s="86" t="n"/>
      <c r="K145" s="223" t="n"/>
      <c r="L145" s="223" t="n"/>
      <c r="M145" s="223" t="n"/>
      <c r="N145" s="223" t="n"/>
      <c r="O145" s="223" t="n"/>
      <c r="P145" s="223" t="n"/>
      <c r="Q145" s="223" t="n"/>
      <c r="R145" s="223" t="n"/>
      <c r="S145" s="223" t="n"/>
      <c r="T145" s="223" t="n"/>
      <c r="U145" s="86" t="n"/>
      <c r="V145" s="86" t="n"/>
      <c r="W145" s="223" t="n"/>
      <c r="X145" s="223" t="n"/>
      <c r="Y145" s="223" t="n"/>
      <c r="Z145" s="109" t="n"/>
      <c r="AA145" s="241" t="n"/>
      <c r="AB145" s="237" t="n"/>
    </row>
    <row r="146" ht="15" customHeight="1" s="283">
      <c r="A146" s="279" t="n"/>
      <c r="B146" s="222" t="n"/>
      <c r="C146" s="223" t="n"/>
      <c r="D146" s="223" t="n"/>
      <c r="E146" s="223" t="n"/>
      <c r="F146" s="223" t="n"/>
      <c r="G146" s="223" t="n"/>
      <c r="H146" s="223" t="n"/>
      <c r="I146" s="223" t="n"/>
      <c r="J146" s="86" t="n"/>
      <c r="K146" s="223" t="n"/>
      <c r="L146" s="223" t="n"/>
      <c r="M146" s="223" t="n"/>
      <c r="N146" s="223" t="n"/>
      <c r="O146" s="223" t="n"/>
      <c r="P146" s="223" t="n"/>
      <c r="Q146" s="223" t="n"/>
      <c r="R146" s="223" t="n"/>
      <c r="S146" s="223" t="n"/>
      <c r="T146" s="223" t="n"/>
      <c r="U146" s="86" t="n"/>
      <c r="V146" s="86" t="n"/>
      <c r="W146" s="223" t="n"/>
      <c r="X146" s="223" t="n"/>
      <c r="Y146" s="223" t="n"/>
      <c r="Z146" s="109" t="n"/>
      <c r="AA146" s="241" t="n"/>
      <c r="AB146" s="237" t="n"/>
    </row>
    <row r="147" ht="15" customHeight="1" s="283">
      <c r="A147" s="279" t="n"/>
      <c r="B147" s="222" t="n"/>
      <c r="C147" s="223" t="n"/>
      <c r="D147" s="223" t="n"/>
      <c r="E147" s="223" t="n"/>
      <c r="F147" s="223" t="n"/>
      <c r="G147" s="223" t="n"/>
      <c r="H147" s="223" t="n"/>
      <c r="I147" s="223" t="n"/>
      <c r="J147" s="86" t="n"/>
      <c r="K147" s="223" t="n"/>
      <c r="L147" s="223" t="n"/>
      <c r="M147" s="223" t="n"/>
      <c r="N147" s="223" t="n"/>
      <c r="O147" s="223" t="n"/>
      <c r="P147" s="223" t="n"/>
      <c r="Q147" s="223" t="n"/>
      <c r="R147" s="223" t="n"/>
      <c r="S147" s="223" t="n"/>
      <c r="T147" s="223" t="n"/>
      <c r="U147" s="86" t="n"/>
      <c r="V147" s="86" t="n"/>
      <c r="W147" s="223" t="n"/>
      <c r="X147" s="223" t="n"/>
      <c r="Y147" s="223" t="n"/>
      <c r="Z147" s="109" t="n"/>
      <c r="AA147" s="241" t="n"/>
      <c r="AB147" s="237" t="n"/>
    </row>
    <row r="148" ht="15" customHeight="1" s="283">
      <c r="A148" s="279" t="n"/>
      <c r="B148" s="222" t="n"/>
      <c r="C148" s="223" t="n"/>
      <c r="D148" s="223" t="n"/>
      <c r="E148" s="223" t="n"/>
      <c r="F148" s="223" t="n"/>
      <c r="G148" s="223" t="n"/>
      <c r="H148" s="223" t="n"/>
      <c r="I148" s="223" t="n"/>
      <c r="J148" s="86" t="n"/>
      <c r="K148" s="223" t="n"/>
      <c r="L148" s="223" t="n"/>
      <c r="M148" s="223" t="n"/>
      <c r="N148" s="223" t="n"/>
      <c r="O148" s="223" t="n"/>
      <c r="P148" s="223" t="n"/>
      <c r="Q148" s="223" t="n"/>
      <c r="R148" s="223" t="n"/>
      <c r="S148" s="223" t="n"/>
      <c r="T148" s="223" t="n"/>
      <c r="U148" s="86" t="n"/>
      <c r="V148" s="86" t="n"/>
      <c r="W148" s="223" t="n"/>
      <c r="X148" s="223" t="n"/>
      <c r="Y148" s="223" t="n"/>
      <c r="Z148" s="109" t="n"/>
      <c r="AA148" s="241" t="n"/>
      <c r="AB148" s="237" t="n"/>
    </row>
    <row r="149" ht="15" customHeight="1" s="283">
      <c r="A149" s="279" t="n"/>
      <c r="B149" s="222" t="n"/>
      <c r="C149" s="223" t="n"/>
      <c r="D149" s="223" t="n"/>
      <c r="E149" s="223" t="n"/>
      <c r="F149" s="223" t="n"/>
      <c r="G149" s="223" t="n"/>
      <c r="H149" s="223" t="n"/>
      <c r="I149" s="223" t="n"/>
      <c r="J149" s="86" t="n"/>
      <c r="K149" s="223" t="n"/>
      <c r="L149" s="223" t="n"/>
      <c r="M149" s="223" t="n"/>
      <c r="N149" s="223" t="n"/>
      <c r="O149" s="223" t="n"/>
      <c r="P149" s="223" t="n"/>
      <c r="Q149" s="223" t="n"/>
      <c r="R149" s="223" t="n"/>
      <c r="S149" s="223" t="n"/>
      <c r="T149" s="223" t="n"/>
      <c r="U149" s="86" t="n"/>
      <c r="V149" s="86" t="n"/>
      <c r="W149" s="223" t="n"/>
      <c r="X149" s="223" t="n"/>
      <c r="Y149" s="223" t="n"/>
      <c r="Z149" s="109" t="n"/>
      <c r="AA149" s="241" t="n"/>
      <c r="AB149" s="237" t="n"/>
    </row>
    <row r="150" ht="15" customHeight="1" s="283">
      <c r="A150" s="279" t="n"/>
      <c r="B150" s="222" t="n"/>
      <c r="C150" s="223" t="n"/>
      <c r="D150" s="223" t="n"/>
      <c r="E150" s="223" t="n"/>
      <c r="F150" s="223" t="n"/>
      <c r="G150" s="223" t="n"/>
      <c r="H150" s="223" t="n"/>
      <c r="I150" s="223" t="n"/>
      <c r="J150" s="86" t="n"/>
      <c r="K150" s="223" t="n"/>
      <c r="L150" s="223" t="n"/>
      <c r="M150" s="223" t="n"/>
      <c r="N150" s="223" t="n"/>
      <c r="O150" s="223" t="n"/>
      <c r="P150" s="223" t="n"/>
      <c r="Q150" s="223" t="n"/>
      <c r="R150" s="223" t="n"/>
      <c r="S150" s="223" t="n"/>
      <c r="T150" s="223" t="n"/>
      <c r="U150" s="86" t="n"/>
      <c r="V150" s="86" t="n"/>
      <c r="W150" s="223" t="n"/>
      <c r="X150" s="223" t="n"/>
      <c r="Y150" s="223" t="n"/>
      <c r="Z150" s="109" t="n"/>
      <c r="AA150" s="241" t="n"/>
      <c r="AB150" s="237" t="n"/>
    </row>
    <row r="151" ht="15" customHeight="1" s="283">
      <c r="A151" s="279" t="n"/>
      <c r="B151" s="222" t="n"/>
      <c r="C151" s="223" t="n"/>
      <c r="D151" s="223" t="n"/>
      <c r="E151" s="223" t="n"/>
      <c r="F151" s="223" t="n"/>
      <c r="G151" s="223" t="n"/>
      <c r="H151" s="223" t="n"/>
      <c r="I151" s="223" t="n"/>
      <c r="J151" s="86" t="n"/>
      <c r="K151" s="223" t="n"/>
      <c r="L151" s="223" t="n"/>
      <c r="M151" s="223" t="n"/>
      <c r="N151" s="223" t="n"/>
      <c r="O151" s="223" t="n"/>
      <c r="P151" s="223" t="n"/>
      <c r="Q151" s="223" t="n"/>
      <c r="R151" s="223" t="n"/>
      <c r="S151" s="223" t="n"/>
      <c r="T151" s="223" t="n"/>
      <c r="U151" s="86" t="n"/>
      <c r="V151" s="86" t="n"/>
      <c r="W151" s="223" t="n"/>
      <c r="X151" s="223" t="n"/>
      <c r="Y151" s="223" t="n"/>
      <c r="Z151" s="109" t="n"/>
      <c r="AA151" s="241" t="n"/>
      <c r="AB151" s="237" t="n"/>
    </row>
    <row r="152" ht="15" customHeight="1" s="283">
      <c r="A152" s="279" t="n"/>
      <c r="B152" s="222" t="n"/>
      <c r="C152" s="223" t="n"/>
      <c r="D152" s="223" t="n"/>
      <c r="E152" s="223" t="n"/>
      <c r="F152" s="223" t="n"/>
      <c r="G152" s="223" t="n"/>
      <c r="H152" s="223" t="n"/>
      <c r="I152" s="223" t="n"/>
      <c r="J152" s="86" t="n"/>
      <c r="K152" s="223" t="n"/>
      <c r="L152" s="223" t="n"/>
      <c r="M152" s="223" t="n"/>
      <c r="N152" s="223" t="n"/>
      <c r="O152" s="223" t="n"/>
      <c r="P152" s="223" t="n"/>
      <c r="Q152" s="223" t="n"/>
      <c r="R152" s="223" t="n"/>
      <c r="S152" s="223" t="n"/>
      <c r="T152" s="223" t="n"/>
      <c r="U152" s="86" t="n"/>
      <c r="V152" s="86" t="n"/>
      <c r="W152" s="223" t="n"/>
      <c r="X152" s="223" t="n"/>
      <c r="Y152" s="223" t="n"/>
      <c r="Z152" s="109" t="n"/>
      <c r="AA152" s="241" t="n"/>
      <c r="AB152" s="237" t="n"/>
    </row>
    <row r="153" ht="15" customHeight="1" s="283">
      <c r="A153" s="279" t="n"/>
      <c r="B153" s="222" t="n"/>
      <c r="C153" s="223" t="n"/>
      <c r="D153" s="223" t="n"/>
      <c r="E153" s="223" t="n"/>
      <c r="F153" s="223" t="n"/>
      <c r="G153" s="223" t="n"/>
      <c r="H153" s="223" t="n"/>
      <c r="I153" s="223" t="n"/>
      <c r="J153" s="86" t="n"/>
      <c r="K153" s="223" t="n"/>
      <c r="L153" s="223" t="n"/>
      <c r="M153" s="223" t="n"/>
      <c r="N153" s="223" t="n"/>
      <c r="O153" s="223" t="n"/>
      <c r="P153" s="223" t="n"/>
      <c r="Q153" s="223" t="n"/>
      <c r="R153" s="223" t="n"/>
      <c r="S153" s="223" t="n"/>
      <c r="T153" s="223" t="n"/>
      <c r="U153" s="86" t="n"/>
      <c r="V153" s="86" t="n"/>
      <c r="W153" s="223" t="n"/>
      <c r="X153" s="223" t="n"/>
      <c r="Y153" s="223" t="n"/>
      <c r="Z153" s="109" t="n"/>
      <c r="AA153" s="241" t="n"/>
      <c r="AB153" s="237" t="n"/>
    </row>
    <row r="154" ht="15" customHeight="1" s="283">
      <c r="A154" s="279" t="n"/>
      <c r="B154" s="222" t="n"/>
      <c r="C154" s="223" t="n"/>
      <c r="D154" s="223" t="n"/>
      <c r="E154" s="223" t="n"/>
      <c r="F154" s="223" t="n"/>
      <c r="G154" s="223" t="n"/>
      <c r="H154" s="223" t="n"/>
      <c r="I154" s="223" t="n"/>
      <c r="J154" s="86" t="n"/>
      <c r="K154" s="223" t="n"/>
      <c r="L154" s="223" t="n"/>
      <c r="M154" s="223" t="n"/>
      <c r="N154" s="223" t="n"/>
      <c r="O154" s="223" t="n"/>
      <c r="P154" s="223" t="n"/>
      <c r="Q154" s="223" t="n"/>
      <c r="R154" s="223" t="n"/>
      <c r="S154" s="223" t="n"/>
      <c r="T154" s="223" t="n"/>
      <c r="U154" s="86" t="n"/>
      <c r="V154" s="86" t="n"/>
      <c r="W154" s="223" t="n"/>
      <c r="X154" s="223" t="n"/>
      <c r="Y154" s="223" t="n"/>
      <c r="Z154" s="109" t="n"/>
      <c r="AA154" s="241" t="n"/>
      <c r="AB154" s="237" t="n"/>
    </row>
    <row r="155" ht="15" customHeight="1" s="283">
      <c r="A155" s="279" t="n"/>
      <c r="B155" s="222" t="n"/>
      <c r="C155" s="223" t="n"/>
      <c r="D155" s="223" t="n"/>
      <c r="E155" s="223" t="n"/>
      <c r="F155" s="223" t="n"/>
      <c r="G155" s="223" t="n"/>
      <c r="H155" s="223" t="n"/>
      <c r="I155" s="223" t="n"/>
      <c r="J155" s="86" t="n"/>
      <c r="K155" s="223" t="n"/>
      <c r="L155" s="223" t="n"/>
      <c r="M155" s="223" t="n"/>
      <c r="N155" s="223" t="n"/>
      <c r="O155" s="223" t="n"/>
      <c r="P155" s="223" t="n"/>
      <c r="Q155" s="223" t="n"/>
      <c r="R155" s="223" t="n"/>
      <c r="S155" s="223" t="n"/>
      <c r="T155" s="223" t="n"/>
      <c r="U155" s="86" t="n"/>
      <c r="V155" s="86" t="n"/>
      <c r="W155" s="223" t="n"/>
      <c r="X155" s="223" t="n"/>
      <c r="Y155" s="223" t="n"/>
      <c r="Z155" s="109" t="n"/>
      <c r="AA155" s="241" t="n"/>
      <c r="AB155" s="237" t="n"/>
    </row>
    <row r="156" ht="15" customHeight="1" s="283">
      <c r="A156" s="279" t="n"/>
      <c r="B156" s="222" t="n"/>
      <c r="C156" s="223" t="n"/>
      <c r="D156" s="223" t="n"/>
      <c r="E156" s="223" t="n"/>
      <c r="F156" s="223" t="n"/>
      <c r="G156" s="223" t="n"/>
      <c r="H156" s="223" t="n"/>
      <c r="I156" s="223" t="n"/>
      <c r="J156" s="86" t="n"/>
      <c r="K156" s="223" t="n"/>
      <c r="L156" s="223" t="n"/>
      <c r="M156" s="223" t="n"/>
      <c r="N156" s="223" t="n"/>
      <c r="O156" s="223" t="n"/>
      <c r="P156" s="223" t="n"/>
      <c r="Q156" s="223" t="n"/>
      <c r="R156" s="223" t="n"/>
      <c r="S156" s="223" t="n"/>
      <c r="T156" s="223" t="n"/>
      <c r="U156" s="86" t="n"/>
      <c r="V156" s="86" t="n"/>
      <c r="W156" s="223" t="n"/>
      <c r="X156" s="223" t="n"/>
      <c r="Y156" s="223" t="n"/>
      <c r="Z156" s="109" t="n"/>
      <c r="AA156" s="241" t="n"/>
      <c r="AB156" s="237" t="n"/>
    </row>
    <row r="157" ht="15" customHeight="1" s="283">
      <c r="A157" s="279" t="n"/>
      <c r="B157" s="222" t="n"/>
      <c r="C157" s="223" t="n"/>
      <c r="D157" s="223" t="n"/>
      <c r="E157" s="223" t="n"/>
      <c r="F157" s="223" t="n"/>
      <c r="G157" s="223" t="n"/>
      <c r="H157" s="223" t="n"/>
      <c r="I157" s="223" t="n"/>
      <c r="J157" s="86" t="n"/>
      <c r="K157" s="223" t="n"/>
      <c r="L157" s="223" t="n"/>
      <c r="M157" s="223" t="n"/>
      <c r="N157" s="223" t="n"/>
      <c r="O157" s="223" t="n"/>
      <c r="P157" s="223" t="n"/>
      <c r="Q157" s="223" t="n"/>
      <c r="R157" s="223" t="n"/>
      <c r="S157" s="223" t="n"/>
      <c r="T157" s="223" t="n"/>
      <c r="U157" s="86" t="n"/>
      <c r="V157" s="86" t="n"/>
      <c r="W157" s="223" t="n"/>
      <c r="X157" s="223" t="n"/>
      <c r="Y157" s="223" t="n"/>
      <c r="Z157" s="109" t="n"/>
      <c r="AA157" s="241" t="n"/>
      <c r="AB157" s="237" t="n"/>
    </row>
    <row r="158" ht="15" customHeight="1" s="283">
      <c r="A158" s="279" t="n"/>
      <c r="B158" s="222" t="n"/>
      <c r="C158" s="223" t="n"/>
      <c r="D158" s="223" t="n"/>
      <c r="E158" s="223" t="n"/>
      <c r="F158" s="223" t="n"/>
      <c r="G158" s="223" t="n"/>
      <c r="H158" s="223" t="n"/>
      <c r="I158" s="223" t="n"/>
      <c r="J158" s="86" t="n"/>
      <c r="K158" s="223" t="n"/>
      <c r="L158" s="223" t="n"/>
      <c r="M158" s="223" t="n"/>
      <c r="N158" s="223" t="n"/>
      <c r="O158" s="223" t="n"/>
      <c r="P158" s="223" t="n"/>
      <c r="Q158" s="223" t="n"/>
      <c r="R158" s="223" t="n"/>
      <c r="S158" s="223" t="n"/>
      <c r="T158" s="223" t="n"/>
      <c r="U158" s="86" t="n"/>
      <c r="V158" s="86" t="n"/>
      <c r="W158" s="223" t="n"/>
      <c r="X158" s="223" t="n"/>
      <c r="Y158" s="223" t="n"/>
      <c r="Z158" s="109" t="n"/>
      <c r="AA158" s="241" t="n"/>
      <c r="AB158" s="237" t="n"/>
    </row>
    <row r="159" ht="15" customHeight="1" s="283">
      <c r="A159" s="279" t="n"/>
      <c r="B159" s="222" t="n"/>
      <c r="C159" s="223" t="n"/>
      <c r="D159" s="223" t="n"/>
      <c r="E159" s="223" t="n"/>
      <c r="F159" s="223" t="n"/>
      <c r="G159" s="223" t="n"/>
      <c r="H159" s="223" t="n"/>
      <c r="I159" s="223" t="n"/>
      <c r="J159" s="86" t="n"/>
      <c r="K159" s="223" t="n"/>
      <c r="L159" s="223" t="n"/>
      <c r="M159" s="223" t="n"/>
      <c r="N159" s="223" t="n"/>
      <c r="O159" s="223" t="n"/>
      <c r="P159" s="223" t="n"/>
      <c r="Q159" s="223" t="n"/>
      <c r="R159" s="223" t="n"/>
      <c r="S159" s="223" t="n"/>
      <c r="T159" s="223" t="n"/>
      <c r="U159" s="86" t="n"/>
      <c r="V159" s="86" t="n"/>
      <c r="W159" s="223" t="n"/>
      <c r="X159" s="223" t="n"/>
      <c r="Y159" s="223" t="n"/>
      <c r="Z159" s="109" t="n"/>
      <c r="AA159" s="241" t="n"/>
      <c r="AB159" s="237" t="n"/>
    </row>
    <row r="160" ht="15" customHeight="1" s="283">
      <c r="A160" s="279" t="n"/>
      <c r="B160" s="222" t="n"/>
      <c r="C160" s="223" t="n"/>
      <c r="D160" s="223" t="n"/>
      <c r="E160" s="223" t="n"/>
      <c r="F160" s="223" t="n"/>
      <c r="G160" s="223" t="n"/>
      <c r="H160" s="223" t="n"/>
      <c r="I160" s="223" t="n"/>
      <c r="J160" s="86" t="n"/>
      <c r="K160" s="223" t="n"/>
      <c r="L160" s="223" t="n"/>
      <c r="M160" s="223" t="n"/>
      <c r="N160" s="223" t="n"/>
      <c r="O160" s="223" t="n"/>
      <c r="P160" s="223" t="n"/>
      <c r="Q160" s="223" t="n"/>
      <c r="R160" s="223" t="n"/>
      <c r="S160" s="223" t="n"/>
      <c r="T160" s="223" t="n"/>
      <c r="U160" s="86" t="n"/>
      <c r="V160" s="86" t="n"/>
      <c r="W160" s="223" t="n"/>
      <c r="X160" s="223" t="n"/>
      <c r="Y160" s="223" t="n"/>
      <c r="Z160" s="109" t="n"/>
      <c r="AA160" s="241" t="n"/>
      <c r="AB160" s="237" t="n"/>
    </row>
    <row r="161" ht="15" customHeight="1" s="283">
      <c r="A161" s="279" t="n"/>
      <c r="B161" s="222" t="n"/>
      <c r="C161" s="223" t="n"/>
      <c r="D161" s="223" t="n"/>
      <c r="E161" s="223" t="n"/>
      <c r="F161" s="223" t="n"/>
      <c r="G161" s="223" t="n"/>
      <c r="H161" s="223" t="n"/>
      <c r="I161" s="223" t="n"/>
      <c r="J161" s="86" t="n"/>
      <c r="K161" s="223" t="n"/>
      <c r="L161" s="223" t="n"/>
      <c r="M161" s="223" t="n"/>
      <c r="N161" s="223" t="n"/>
      <c r="O161" s="223" t="n"/>
      <c r="P161" s="223" t="n"/>
      <c r="Q161" s="223" t="n"/>
      <c r="R161" s="223" t="n"/>
      <c r="S161" s="223" t="n"/>
      <c r="T161" s="223" t="n"/>
      <c r="U161" s="86" t="n"/>
      <c r="V161" s="86" t="n"/>
      <c r="W161" s="223" t="n"/>
      <c r="X161" s="223" t="n"/>
      <c r="Y161" s="223" t="n"/>
      <c r="Z161" s="109" t="n"/>
      <c r="AA161" s="241" t="n"/>
      <c r="AB161" s="237" t="n"/>
    </row>
    <row r="162" ht="15" customHeight="1" s="283">
      <c r="A162" s="279" t="n"/>
      <c r="B162" s="222" t="n"/>
      <c r="C162" s="223" t="n"/>
      <c r="D162" s="223" t="n"/>
      <c r="E162" s="223" t="n"/>
      <c r="F162" s="223" t="n"/>
      <c r="G162" s="223" t="n"/>
      <c r="H162" s="223" t="n"/>
      <c r="I162" s="223" t="n"/>
      <c r="J162" s="86" t="n"/>
      <c r="K162" s="223" t="n"/>
      <c r="L162" s="223" t="n"/>
      <c r="M162" s="223" t="n"/>
      <c r="N162" s="223" t="n"/>
      <c r="O162" s="223" t="n"/>
      <c r="P162" s="223" t="n"/>
      <c r="Q162" s="223" t="n"/>
      <c r="R162" s="223" t="n"/>
      <c r="S162" s="223" t="n"/>
      <c r="T162" s="223" t="n"/>
      <c r="U162" s="86" t="n"/>
      <c r="V162" s="86" t="n"/>
      <c r="W162" s="223" t="n"/>
      <c r="X162" s="223" t="n"/>
      <c r="Y162" s="223" t="n"/>
      <c r="Z162" s="109" t="n"/>
      <c r="AA162" s="241" t="n"/>
      <c r="AB162" s="237" t="n"/>
    </row>
    <row r="163" ht="15" customHeight="1" s="283">
      <c r="A163" s="279" t="n"/>
      <c r="B163" s="222" t="n"/>
      <c r="C163" s="223" t="n"/>
      <c r="D163" s="223" t="n"/>
      <c r="E163" s="223" t="n"/>
      <c r="F163" s="223" t="n"/>
      <c r="G163" s="223" t="n"/>
      <c r="H163" s="223" t="n"/>
      <c r="I163" s="223" t="n"/>
      <c r="J163" s="86" t="n"/>
      <c r="K163" s="223" t="n"/>
      <c r="L163" s="223" t="n"/>
      <c r="M163" s="223" t="n"/>
      <c r="N163" s="223" t="n"/>
      <c r="O163" s="223" t="n"/>
      <c r="P163" s="223" t="n"/>
      <c r="Q163" s="223" t="n"/>
      <c r="R163" s="223" t="n"/>
      <c r="S163" s="223" t="n"/>
      <c r="T163" s="223" t="n"/>
      <c r="U163" s="86" t="n"/>
      <c r="V163" s="86" t="n"/>
      <c r="W163" s="223" t="n"/>
      <c r="X163" s="223" t="n"/>
      <c r="Y163" s="223" t="n"/>
      <c r="Z163" s="109" t="n"/>
      <c r="AA163" s="241" t="n"/>
      <c r="AB163" s="237" t="n"/>
    </row>
    <row r="164" ht="15" customHeight="1" s="283">
      <c r="A164" s="279" t="n"/>
      <c r="B164" s="222" t="n"/>
      <c r="C164" s="223" t="n"/>
      <c r="D164" s="223" t="n"/>
      <c r="E164" s="223" t="n"/>
      <c r="F164" s="223" t="n"/>
      <c r="G164" s="223" t="n"/>
      <c r="H164" s="223" t="n"/>
      <c r="I164" s="223" t="n"/>
      <c r="J164" s="86" t="n"/>
      <c r="K164" s="223" t="n"/>
      <c r="L164" s="223" t="n"/>
      <c r="M164" s="223" t="n"/>
      <c r="N164" s="223" t="n"/>
      <c r="O164" s="223" t="n"/>
      <c r="P164" s="223" t="n"/>
      <c r="Q164" s="223" t="n"/>
      <c r="R164" s="223" t="n"/>
      <c r="S164" s="223" t="n"/>
      <c r="T164" s="223" t="n"/>
      <c r="U164" s="86" t="n"/>
      <c r="V164" s="86" t="n"/>
      <c r="W164" s="223" t="n"/>
      <c r="X164" s="223" t="n"/>
      <c r="Y164" s="223" t="n"/>
      <c r="Z164" s="109" t="n"/>
      <c r="AA164" s="241" t="n"/>
      <c r="AB164" s="237" t="n"/>
    </row>
    <row r="165" ht="15" customHeight="1" s="283">
      <c r="A165" s="279" t="n"/>
      <c r="B165" s="222" t="n"/>
      <c r="C165" s="223" t="n"/>
      <c r="D165" s="223" t="n"/>
      <c r="E165" s="223" t="n"/>
      <c r="F165" s="223" t="n"/>
      <c r="G165" s="223" t="n"/>
      <c r="H165" s="223" t="n"/>
      <c r="I165" s="223" t="n"/>
      <c r="J165" s="86" t="n"/>
      <c r="K165" s="223" t="n"/>
      <c r="L165" s="223" t="n"/>
      <c r="M165" s="223" t="n"/>
      <c r="N165" s="223" t="n"/>
      <c r="O165" s="223" t="n"/>
      <c r="P165" s="223" t="n"/>
      <c r="Q165" s="223" t="n"/>
      <c r="R165" s="223" t="n"/>
      <c r="S165" s="223" t="n"/>
      <c r="T165" s="223" t="n"/>
      <c r="U165" s="86" t="n"/>
      <c r="V165" s="86" t="n"/>
      <c r="W165" s="223" t="n"/>
      <c r="X165" s="223" t="n"/>
      <c r="Y165" s="223" t="n"/>
      <c r="Z165" s="109" t="n"/>
      <c r="AA165" s="241" t="n"/>
      <c r="AB165" s="237" t="n"/>
    </row>
    <row r="166" ht="15" customHeight="1" s="283">
      <c r="A166" s="279" t="n"/>
      <c r="B166" s="222" t="n"/>
      <c r="C166" s="223" t="n"/>
      <c r="D166" s="223" t="n"/>
      <c r="E166" s="223" t="n"/>
      <c r="F166" s="223" t="n"/>
      <c r="G166" s="223" t="n"/>
      <c r="H166" s="223" t="n"/>
      <c r="I166" s="223" t="n"/>
      <c r="J166" s="86" t="n"/>
      <c r="K166" s="223" t="n"/>
      <c r="L166" s="223" t="n"/>
      <c r="M166" s="223" t="n"/>
      <c r="N166" s="223" t="n"/>
      <c r="O166" s="223" t="n"/>
      <c r="P166" s="223" t="n"/>
      <c r="Q166" s="223" t="n"/>
      <c r="R166" s="223" t="n"/>
      <c r="S166" s="223" t="n"/>
      <c r="T166" s="223" t="n"/>
      <c r="U166" s="86" t="n"/>
      <c r="V166" s="86" t="n"/>
      <c r="W166" s="223" t="n"/>
      <c r="X166" s="223" t="n"/>
      <c r="Y166" s="223" t="n"/>
      <c r="Z166" s="109" t="n"/>
      <c r="AA166" s="241" t="n"/>
      <c r="AB166" s="237" t="n"/>
    </row>
    <row r="167" ht="15" customHeight="1" s="283">
      <c r="A167" s="279" t="n"/>
      <c r="B167" s="222" t="n"/>
      <c r="C167" s="223" t="n"/>
      <c r="D167" s="223" t="n"/>
      <c r="E167" s="223" t="n"/>
      <c r="F167" s="223" t="n"/>
      <c r="G167" s="223" t="n"/>
      <c r="H167" s="223" t="n"/>
      <c r="I167" s="223" t="n"/>
      <c r="J167" s="86" t="n"/>
      <c r="K167" s="223" t="n"/>
      <c r="L167" s="223" t="n"/>
      <c r="M167" s="223" t="n"/>
      <c r="N167" s="223" t="n"/>
      <c r="O167" s="223" t="n"/>
      <c r="P167" s="223" t="n"/>
      <c r="Q167" s="223" t="n"/>
      <c r="R167" s="223" t="n"/>
      <c r="S167" s="223" t="n"/>
      <c r="T167" s="223" t="n"/>
      <c r="U167" s="86" t="n"/>
      <c r="V167" s="86" t="n"/>
      <c r="W167" s="223" t="n"/>
      <c r="X167" s="223" t="n"/>
      <c r="Y167" s="223" t="n"/>
      <c r="Z167" s="109" t="n"/>
      <c r="AA167" s="241" t="n"/>
      <c r="AB167" s="237" t="n"/>
    </row>
    <row r="168" ht="15" customHeight="1" s="283">
      <c r="A168" s="279" t="n"/>
      <c r="B168" s="222" t="n"/>
      <c r="C168" s="223" t="n"/>
      <c r="D168" s="223" t="n"/>
      <c r="E168" s="223" t="n"/>
      <c r="F168" s="223" t="n"/>
      <c r="G168" s="223" t="n"/>
      <c r="H168" s="223" t="n"/>
      <c r="I168" s="223" t="n"/>
      <c r="J168" s="86" t="n"/>
      <c r="K168" s="223" t="n"/>
      <c r="L168" s="223" t="n"/>
      <c r="M168" s="223" t="n"/>
      <c r="N168" s="223" t="n"/>
      <c r="O168" s="223" t="n"/>
      <c r="P168" s="223" t="n"/>
      <c r="Q168" s="223" t="n"/>
      <c r="R168" s="223" t="n"/>
      <c r="S168" s="223" t="n"/>
      <c r="T168" s="223" t="n"/>
      <c r="U168" s="86" t="n"/>
      <c r="V168" s="86" t="n"/>
      <c r="W168" s="223" t="n"/>
      <c r="X168" s="223" t="n"/>
      <c r="Y168" s="223" t="n"/>
      <c r="Z168" s="109" t="n"/>
      <c r="AA168" s="241" t="n"/>
      <c r="AB168" s="237" t="n"/>
    </row>
    <row r="169" ht="15" customHeight="1" s="283">
      <c r="A169" s="279" t="n"/>
      <c r="B169" s="222" t="n"/>
      <c r="C169" s="223" t="n"/>
      <c r="D169" s="223" t="n"/>
      <c r="E169" s="223" t="n"/>
      <c r="F169" s="223" t="n"/>
      <c r="G169" s="223" t="n"/>
      <c r="H169" s="223" t="n"/>
      <c r="I169" s="223" t="n"/>
      <c r="J169" s="86" t="n"/>
      <c r="K169" s="223" t="n"/>
      <c r="L169" s="223" t="n"/>
      <c r="M169" s="223" t="n"/>
      <c r="N169" s="223" t="n"/>
      <c r="O169" s="223" t="n"/>
      <c r="P169" s="223" t="n"/>
      <c r="Q169" s="223" t="n"/>
      <c r="R169" s="223" t="n"/>
      <c r="S169" s="223" t="n"/>
      <c r="T169" s="223" t="n"/>
      <c r="U169" s="86" t="n"/>
      <c r="V169" s="86" t="n"/>
      <c r="W169" s="223" t="n"/>
      <c r="X169" s="223" t="n"/>
      <c r="Y169" s="223" t="n"/>
      <c r="Z169" s="109" t="n"/>
      <c r="AA169" s="241" t="n"/>
      <c r="AB169" s="237" t="n"/>
    </row>
    <row r="170" ht="15" customHeight="1" s="283">
      <c r="A170" s="279" t="n"/>
      <c r="B170" s="222" t="n"/>
      <c r="C170" s="223" t="n"/>
      <c r="D170" s="223" t="n"/>
      <c r="E170" s="223" t="n"/>
      <c r="F170" s="223" t="n"/>
      <c r="G170" s="223" t="n"/>
      <c r="H170" s="223" t="n"/>
      <c r="I170" s="223" t="n"/>
      <c r="J170" s="86" t="n"/>
      <c r="K170" s="223" t="n"/>
      <c r="L170" s="223" t="n"/>
      <c r="M170" s="223" t="n"/>
      <c r="N170" s="223" t="n"/>
      <c r="O170" s="223" t="n"/>
      <c r="P170" s="223" t="n"/>
      <c r="Q170" s="223" t="n"/>
      <c r="R170" s="223" t="n"/>
      <c r="S170" s="223" t="n"/>
      <c r="T170" s="223" t="n"/>
      <c r="U170" s="86" t="n"/>
      <c r="V170" s="86" t="n"/>
      <c r="W170" s="223" t="n"/>
      <c r="X170" s="223" t="n"/>
      <c r="Y170" s="223" t="n"/>
      <c r="Z170" s="109" t="n"/>
      <c r="AA170" s="241" t="n"/>
      <c r="AB170" s="237" t="n"/>
    </row>
    <row r="171" ht="15" customHeight="1" s="283">
      <c r="A171" s="279" t="n"/>
      <c r="B171" s="222" t="n"/>
      <c r="C171" s="223" t="n"/>
      <c r="D171" s="223" t="n"/>
      <c r="E171" s="223" t="n"/>
      <c r="F171" s="223" t="n"/>
      <c r="G171" s="223" t="n"/>
      <c r="H171" s="223" t="n"/>
      <c r="I171" s="223" t="n"/>
      <c r="J171" s="86" t="n"/>
      <c r="K171" s="223" t="n"/>
      <c r="L171" s="223" t="n"/>
      <c r="M171" s="223" t="n"/>
      <c r="N171" s="223" t="n"/>
      <c r="O171" s="223" t="n"/>
      <c r="P171" s="223" t="n"/>
      <c r="Q171" s="223" t="n"/>
      <c r="R171" s="223" t="n"/>
      <c r="S171" s="223" t="n"/>
      <c r="T171" s="223" t="n"/>
      <c r="U171" s="86" t="n"/>
      <c r="V171" s="86" t="n"/>
      <c r="W171" s="223" t="n"/>
      <c r="X171" s="223" t="n"/>
      <c r="Y171" s="223" t="n"/>
      <c r="Z171" s="109" t="n"/>
      <c r="AA171" s="241" t="n"/>
      <c r="AB171" s="237" t="n"/>
    </row>
    <row r="172" ht="15" customHeight="1" s="283">
      <c r="A172" s="279" t="n"/>
      <c r="B172" s="222" t="n"/>
      <c r="C172" s="223" t="n"/>
      <c r="D172" s="223" t="n"/>
      <c r="E172" s="223" t="n"/>
      <c r="F172" s="223" t="n"/>
      <c r="G172" s="223" t="n"/>
      <c r="H172" s="223" t="n"/>
      <c r="I172" s="223" t="n"/>
      <c r="J172" s="86" t="n"/>
      <c r="K172" s="223" t="n"/>
      <c r="L172" s="223" t="n"/>
      <c r="M172" s="223" t="n"/>
      <c r="N172" s="223" t="n"/>
      <c r="O172" s="223" t="n"/>
      <c r="P172" s="223" t="n"/>
      <c r="Q172" s="223" t="n"/>
      <c r="R172" s="223" t="n"/>
      <c r="S172" s="223" t="n"/>
      <c r="T172" s="223" t="n"/>
      <c r="U172" s="86" t="n"/>
      <c r="V172" s="86" t="n"/>
      <c r="W172" s="223" t="n"/>
      <c r="X172" s="223" t="n"/>
      <c r="Y172" s="223" t="n"/>
      <c r="Z172" s="109" t="n"/>
      <c r="AA172" s="241" t="n"/>
      <c r="AB172" s="237" t="n"/>
    </row>
    <row r="173" ht="15" customHeight="1" s="283">
      <c r="A173" s="279" t="n"/>
      <c r="B173" s="222" t="n"/>
      <c r="C173" s="223" t="n"/>
      <c r="D173" s="223" t="n"/>
      <c r="E173" s="223" t="n"/>
      <c r="F173" s="223" t="n"/>
      <c r="G173" s="223" t="n"/>
      <c r="H173" s="223" t="n"/>
      <c r="I173" s="223" t="n"/>
      <c r="J173" s="86" t="n"/>
      <c r="K173" s="223" t="n"/>
      <c r="L173" s="223" t="n"/>
      <c r="M173" s="223" t="n"/>
      <c r="N173" s="223" t="n"/>
      <c r="O173" s="223" t="n"/>
      <c r="P173" s="223" t="n"/>
      <c r="Q173" s="223" t="n"/>
      <c r="R173" s="223" t="n"/>
      <c r="S173" s="223" t="n"/>
      <c r="T173" s="223" t="n"/>
      <c r="U173" s="86" t="n"/>
      <c r="V173" s="86" t="n"/>
      <c r="W173" s="223" t="n"/>
      <c r="X173" s="223" t="n"/>
      <c r="Y173" s="223" t="n"/>
      <c r="Z173" s="109" t="n"/>
      <c r="AA173" s="241" t="n"/>
      <c r="AB173" s="237" t="n"/>
    </row>
    <row r="174" ht="15" customHeight="1" s="283">
      <c r="A174" s="279" t="n"/>
      <c r="B174" s="222" t="n"/>
      <c r="C174" s="223" t="n"/>
      <c r="D174" s="223" t="n"/>
      <c r="E174" s="223" t="n"/>
      <c r="F174" s="223" t="n"/>
      <c r="G174" s="223" t="n"/>
      <c r="H174" s="223" t="n"/>
      <c r="I174" s="223" t="n"/>
      <c r="J174" s="86" t="n"/>
      <c r="K174" s="223" t="n"/>
      <c r="L174" s="223" t="n"/>
      <c r="M174" s="223" t="n"/>
      <c r="N174" s="223" t="n"/>
      <c r="O174" s="223" t="n"/>
      <c r="P174" s="223" t="n"/>
      <c r="Q174" s="223" t="n"/>
      <c r="R174" s="223" t="n"/>
      <c r="S174" s="223" t="n"/>
      <c r="T174" s="223" t="n"/>
      <c r="U174" s="86" t="n"/>
      <c r="V174" s="86" t="n"/>
      <c r="W174" s="223" t="n"/>
      <c r="X174" s="223" t="n"/>
      <c r="Y174" s="223" t="n"/>
      <c r="Z174" s="109" t="n"/>
      <c r="AA174" s="241" t="n"/>
      <c r="AB174" s="237" t="n"/>
    </row>
    <row r="175" ht="15" customHeight="1" s="283">
      <c r="A175" s="279" t="n"/>
      <c r="B175" s="222" t="n"/>
      <c r="C175" s="223" t="n"/>
      <c r="D175" s="223" t="n"/>
      <c r="E175" s="223" t="n"/>
      <c r="F175" s="223" t="n"/>
      <c r="G175" s="223" t="n"/>
      <c r="H175" s="223" t="n"/>
      <c r="I175" s="223" t="n"/>
      <c r="J175" s="86" t="n"/>
      <c r="K175" s="223" t="n"/>
      <c r="L175" s="223" t="n"/>
      <c r="M175" s="223" t="n"/>
      <c r="N175" s="223" t="n"/>
      <c r="O175" s="223" t="n"/>
      <c r="P175" s="223" t="n"/>
      <c r="Q175" s="223" t="n"/>
      <c r="R175" s="223" t="n"/>
      <c r="S175" s="223" t="n"/>
      <c r="T175" s="223" t="n"/>
      <c r="U175" s="86" t="n"/>
      <c r="V175" s="86" t="n"/>
      <c r="W175" s="223" t="n"/>
      <c r="X175" s="223" t="n"/>
      <c r="Y175" s="223" t="n"/>
      <c r="Z175" s="109" t="n"/>
      <c r="AA175" s="241" t="n"/>
      <c r="AB175" s="237" t="n"/>
    </row>
    <row r="176" ht="15" customHeight="1" s="283">
      <c r="A176" s="279" t="n"/>
      <c r="B176" s="222" t="n"/>
      <c r="C176" s="223" t="n"/>
      <c r="D176" s="223" t="n"/>
      <c r="E176" s="223" t="n"/>
      <c r="F176" s="223" t="n"/>
      <c r="G176" s="223" t="n"/>
      <c r="H176" s="223" t="n"/>
      <c r="I176" s="223" t="n"/>
      <c r="J176" s="86" t="n"/>
      <c r="K176" s="223" t="n"/>
      <c r="L176" s="223" t="n"/>
      <c r="M176" s="223" t="n"/>
      <c r="N176" s="223" t="n"/>
      <c r="O176" s="223" t="n"/>
      <c r="P176" s="223" t="n"/>
      <c r="Q176" s="223" t="n"/>
      <c r="R176" s="223" t="n"/>
      <c r="S176" s="223" t="n"/>
      <c r="T176" s="223" t="n"/>
      <c r="U176" s="86" t="n"/>
      <c r="V176" s="86" t="n"/>
      <c r="W176" s="223" t="n"/>
      <c r="X176" s="223" t="n"/>
      <c r="Y176" s="223" t="n"/>
      <c r="Z176" s="109" t="n"/>
      <c r="AA176" s="241" t="n"/>
      <c r="AB176" s="237" t="n"/>
    </row>
    <row r="177" ht="15" customHeight="1" s="283">
      <c r="A177" s="279" t="n"/>
      <c r="B177" s="222" t="n"/>
      <c r="C177" s="223" t="n"/>
      <c r="D177" s="223" t="n"/>
      <c r="E177" s="223" t="n"/>
      <c r="F177" s="223" t="n"/>
      <c r="G177" s="223" t="n"/>
      <c r="H177" s="223" t="n"/>
      <c r="I177" s="223" t="n"/>
      <c r="J177" s="86" t="n"/>
      <c r="K177" s="223" t="n"/>
      <c r="L177" s="223" t="n"/>
      <c r="M177" s="223" t="n"/>
      <c r="N177" s="223" t="n"/>
      <c r="O177" s="223" t="n"/>
      <c r="P177" s="223" t="n"/>
      <c r="Q177" s="223" t="n"/>
      <c r="R177" s="223" t="n"/>
      <c r="S177" s="223" t="n"/>
      <c r="T177" s="223" t="n"/>
      <c r="U177" s="86" t="n"/>
      <c r="V177" s="86" t="n"/>
      <c r="W177" s="223" t="n"/>
      <c r="X177" s="223" t="n"/>
      <c r="Y177" s="223" t="n"/>
      <c r="Z177" s="109" t="n"/>
      <c r="AA177" s="241" t="n"/>
      <c r="AB177" s="237" t="n"/>
    </row>
    <row r="178" ht="15" customHeight="1" s="283">
      <c r="A178" s="279" t="n"/>
      <c r="B178" s="222" t="n"/>
      <c r="C178" s="223" t="n"/>
      <c r="D178" s="223" t="n"/>
      <c r="E178" s="223" t="n"/>
      <c r="F178" s="223" t="n"/>
      <c r="G178" s="223" t="n"/>
      <c r="H178" s="223" t="n"/>
      <c r="I178" s="223" t="n"/>
      <c r="J178" s="86" t="n"/>
      <c r="K178" s="223" t="n"/>
      <c r="L178" s="223" t="n"/>
      <c r="M178" s="223" t="n"/>
      <c r="N178" s="223" t="n"/>
      <c r="O178" s="223" t="n"/>
      <c r="P178" s="223" t="n"/>
      <c r="Q178" s="223" t="n"/>
      <c r="R178" s="223" t="n"/>
      <c r="S178" s="223" t="n"/>
      <c r="T178" s="223" t="n"/>
      <c r="U178" s="86" t="n"/>
      <c r="V178" s="86" t="n"/>
      <c r="W178" s="223" t="n"/>
      <c r="X178" s="223" t="n"/>
      <c r="Y178" s="223" t="n"/>
      <c r="Z178" s="109" t="n"/>
      <c r="AA178" s="241" t="n"/>
      <c r="AB178" s="237" t="n"/>
    </row>
    <row r="179" ht="15" customHeight="1" s="283">
      <c r="A179" s="279" t="n"/>
      <c r="B179" s="222" t="n"/>
      <c r="C179" s="223" t="n"/>
      <c r="D179" s="223" t="n"/>
      <c r="E179" s="223" t="n"/>
      <c r="F179" s="223" t="n"/>
      <c r="G179" s="223" t="n"/>
      <c r="H179" s="223" t="n"/>
      <c r="I179" s="223" t="n"/>
      <c r="J179" s="86" t="n"/>
      <c r="K179" s="223" t="n"/>
      <c r="L179" s="223" t="n"/>
      <c r="M179" s="223" t="n"/>
      <c r="N179" s="223" t="n"/>
      <c r="O179" s="223" t="n"/>
      <c r="P179" s="223" t="n"/>
      <c r="Q179" s="223" t="n"/>
      <c r="R179" s="223" t="n"/>
      <c r="S179" s="223" t="n"/>
      <c r="T179" s="223" t="n"/>
      <c r="U179" s="86" t="n"/>
      <c r="V179" s="86" t="n"/>
      <c r="W179" s="223" t="n"/>
      <c r="X179" s="223" t="n"/>
      <c r="Y179" s="223" t="n"/>
      <c r="Z179" s="109" t="n"/>
      <c r="AA179" s="241" t="n"/>
      <c r="AB179" s="237" t="n"/>
    </row>
    <row r="180" ht="15" customHeight="1" s="283">
      <c r="A180" s="279" t="n"/>
      <c r="B180" s="222" t="n"/>
      <c r="C180" s="223" t="n"/>
      <c r="D180" s="223" t="n"/>
      <c r="E180" s="223" t="n"/>
      <c r="F180" s="223" t="n"/>
      <c r="G180" s="223" t="n"/>
      <c r="H180" s="223" t="n"/>
      <c r="I180" s="223" t="n"/>
      <c r="J180" s="86" t="n"/>
      <c r="K180" s="223" t="n"/>
      <c r="L180" s="223" t="n"/>
      <c r="M180" s="223" t="n"/>
      <c r="N180" s="223" t="n"/>
      <c r="O180" s="223" t="n"/>
      <c r="P180" s="223" t="n"/>
      <c r="Q180" s="223" t="n"/>
      <c r="R180" s="223" t="n"/>
      <c r="S180" s="223" t="n"/>
      <c r="T180" s="223" t="n"/>
      <c r="U180" s="86" t="n"/>
      <c r="V180" s="86" t="n"/>
      <c r="W180" s="223" t="n"/>
      <c r="X180" s="223" t="n"/>
      <c r="Y180" s="223" t="n"/>
      <c r="Z180" s="109" t="n"/>
      <c r="AA180" s="241" t="n"/>
      <c r="AB180" s="237" t="n"/>
    </row>
    <row r="181" ht="15" customHeight="1" s="283">
      <c r="A181" s="279" t="n"/>
      <c r="B181" s="222" t="n"/>
      <c r="C181" s="223" t="n"/>
      <c r="D181" s="223" t="n"/>
      <c r="E181" s="223" t="n"/>
      <c r="F181" s="223" t="n"/>
      <c r="G181" s="223" t="n"/>
      <c r="H181" s="223" t="n"/>
      <c r="I181" s="223" t="n"/>
      <c r="J181" s="86" t="n"/>
      <c r="K181" s="223" t="n"/>
      <c r="L181" s="223" t="n"/>
      <c r="M181" s="223" t="n"/>
      <c r="N181" s="223" t="n"/>
      <c r="O181" s="223" t="n"/>
      <c r="P181" s="223" t="n"/>
      <c r="Q181" s="223" t="n"/>
      <c r="R181" s="223" t="n"/>
      <c r="S181" s="223" t="n"/>
      <c r="T181" s="223" t="n"/>
      <c r="U181" s="86" t="n"/>
      <c r="V181" s="86" t="n"/>
      <c r="W181" s="223" t="n"/>
      <c r="X181" s="223" t="n"/>
      <c r="Y181" s="223" t="n"/>
      <c r="Z181" s="109" t="n"/>
      <c r="AA181" s="241" t="n"/>
      <c r="AB181" s="237" t="n"/>
    </row>
    <row r="182" ht="15" customHeight="1" s="283">
      <c r="A182" s="279" t="n"/>
      <c r="B182" s="222" t="n"/>
      <c r="C182" s="223" t="n"/>
      <c r="D182" s="223" t="n"/>
      <c r="E182" s="223" t="n"/>
      <c r="F182" s="223" t="n"/>
      <c r="G182" s="223" t="n"/>
      <c r="H182" s="223" t="n"/>
      <c r="I182" s="223" t="n"/>
      <c r="J182" s="86" t="n"/>
      <c r="K182" s="223" t="n"/>
      <c r="L182" s="223" t="n"/>
      <c r="M182" s="223" t="n"/>
      <c r="N182" s="223" t="n"/>
      <c r="O182" s="223" t="n"/>
      <c r="P182" s="223" t="n"/>
      <c r="Q182" s="223" t="n"/>
      <c r="R182" s="223" t="n"/>
      <c r="S182" s="223" t="n"/>
      <c r="T182" s="223" t="n"/>
      <c r="U182" s="86" t="n"/>
      <c r="V182" s="86" t="n"/>
      <c r="W182" s="223" t="n"/>
      <c r="X182" s="223" t="n"/>
      <c r="Y182" s="223" t="n"/>
      <c r="Z182" s="109" t="n"/>
      <c r="AA182" s="241" t="n"/>
      <c r="AB182" s="237" t="n"/>
    </row>
    <row r="183" ht="15" customHeight="1" s="283">
      <c r="A183" s="279" t="n"/>
      <c r="B183" s="222" t="n"/>
      <c r="C183" s="223" t="n"/>
      <c r="D183" s="223" t="n"/>
      <c r="E183" s="223" t="n"/>
      <c r="F183" s="223" t="n"/>
      <c r="G183" s="223" t="n"/>
      <c r="H183" s="223" t="n"/>
      <c r="I183" s="223" t="n"/>
      <c r="J183" s="86" t="n"/>
      <c r="K183" s="223" t="n"/>
      <c r="L183" s="223" t="n"/>
      <c r="M183" s="223" t="n"/>
      <c r="N183" s="223" t="n"/>
      <c r="O183" s="223" t="n"/>
      <c r="P183" s="223" t="n"/>
      <c r="Q183" s="223" t="n"/>
      <c r="R183" s="223" t="n"/>
      <c r="S183" s="223" t="n"/>
      <c r="T183" s="223" t="n"/>
      <c r="U183" s="86" t="n"/>
      <c r="V183" s="86" t="n"/>
      <c r="W183" s="223" t="n"/>
      <c r="X183" s="223" t="n"/>
      <c r="Y183" s="223" t="n"/>
      <c r="Z183" s="109" t="n"/>
      <c r="AA183" s="241" t="n"/>
      <c r="AB183" s="237" t="n"/>
    </row>
    <row r="184" ht="15" customHeight="1" s="283">
      <c r="A184" s="279" t="n"/>
      <c r="B184" s="222" t="n"/>
      <c r="C184" s="223" t="n"/>
      <c r="D184" s="223" t="n"/>
      <c r="E184" s="223" t="n"/>
      <c r="F184" s="223" t="n"/>
      <c r="G184" s="223" t="n"/>
      <c r="H184" s="223" t="n"/>
      <c r="I184" s="223" t="n"/>
      <c r="J184" s="86" t="n"/>
      <c r="K184" s="223" t="n"/>
      <c r="L184" s="223" t="n"/>
      <c r="M184" s="223" t="n"/>
      <c r="N184" s="223" t="n"/>
      <c r="O184" s="223" t="n"/>
      <c r="P184" s="223" t="n"/>
      <c r="Q184" s="223" t="n"/>
      <c r="R184" s="223" t="n"/>
      <c r="S184" s="223" t="n"/>
      <c r="T184" s="223" t="n"/>
      <c r="U184" s="86" t="n"/>
      <c r="V184" s="86" t="n"/>
      <c r="W184" s="223" t="n"/>
      <c r="X184" s="223" t="n"/>
      <c r="Y184" s="223" t="n"/>
      <c r="Z184" s="109" t="n"/>
      <c r="AA184" s="241" t="n"/>
      <c r="AB184" s="237" t="n"/>
    </row>
    <row r="185" ht="15" customHeight="1" s="283">
      <c r="A185" s="279" t="n"/>
      <c r="B185" s="222" t="n"/>
      <c r="C185" s="223" t="n"/>
      <c r="D185" s="223" t="n"/>
      <c r="E185" s="223" t="n"/>
      <c r="F185" s="223" t="n"/>
      <c r="G185" s="223" t="n"/>
      <c r="H185" s="223" t="n"/>
      <c r="I185" s="223" t="n"/>
      <c r="J185" s="86" t="n"/>
      <c r="K185" s="223" t="n"/>
      <c r="L185" s="223" t="n"/>
      <c r="M185" s="223" t="n"/>
      <c r="N185" s="223" t="n"/>
      <c r="O185" s="223" t="n"/>
      <c r="P185" s="223" t="n"/>
      <c r="Q185" s="223" t="n"/>
      <c r="R185" s="223" t="n"/>
      <c r="S185" s="223" t="n"/>
      <c r="T185" s="223" t="n"/>
      <c r="U185" s="86" t="n"/>
      <c r="V185" s="86" t="n"/>
      <c r="W185" s="223" t="n"/>
      <c r="X185" s="223" t="n"/>
      <c r="Y185" s="223" t="n"/>
      <c r="Z185" s="109" t="n"/>
      <c r="AA185" s="241" t="n"/>
      <c r="AB185" s="237" t="n"/>
    </row>
    <row r="186" ht="15" customHeight="1" s="283">
      <c r="A186" s="279" t="n"/>
      <c r="B186" s="222" t="n"/>
      <c r="C186" s="223" t="n"/>
      <c r="D186" s="223" t="n"/>
      <c r="E186" s="223" t="n"/>
      <c r="F186" s="223" t="n"/>
      <c r="G186" s="223" t="n"/>
      <c r="H186" s="223" t="n"/>
      <c r="I186" s="223" t="n"/>
      <c r="J186" s="86" t="n"/>
      <c r="K186" s="223" t="n"/>
      <c r="L186" s="223" t="n"/>
      <c r="M186" s="223" t="n"/>
      <c r="N186" s="223" t="n"/>
      <c r="O186" s="223" t="n"/>
      <c r="P186" s="223" t="n"/>
      <c r="Q186" s="223" t="n"/>
      <c r="R186" s="223" t="n"/>
      <c r="S186" s="223" t="n"/>
      <c r="T186" s="223" t="n"/>
      <c r="U186" s="86" t="n"/>
      <c r="V186" s="86" t="n"/>
      <c r="W186" s="223" t="n"/>
      <c r="X186" s="223" t="n"/>
      <c r="Y186" s="223" t="n"/>
      <c r="Z186" s="109" t="n"/>
      <c r="AA186" s="241" t="n"/>
      <c r="AB186" s="237" t="n"/>
    </row>
    <row r="187" ht="15" customHeight="1" s="283">
      <c r="A187" s="279" t="n"/>
      <c r="B187" s="222" t="n"/>
      <c r="C187" s="223" t="n"/>
      <c r="D187" s="223" t="n"/>
      <c r="E187" s="223" t="n"/>
      <c r="F187" s="223" t="n"/>
      <c r="G187" s="223" t="n"/>
      <c r="H187" s="223" t="n"/>
      <c r="I187" s="223" t="n"/>
      <c r="J187" s="86" t="n"/>
      <c r="K187" s="223" t="n"/>
      <c r="L187" s="223" t="n"/>
      <c r="M187" s="223" t="n"/>
      <c r="N187" s="223" t="n"/>
      <c r="O187" s="223" t="n"/>
      <c r="P187" s="223" t="n"/>
      <c r="Q187" s="223" t="n"/>
      <c r="R187" s="223" t="n"/>
      <c r="S187" s="223" t="n"/>
      <c r="T187" s="223" t="n"/>
      <c r="U187" s="86" t="n"/>
      <c r="V187" s="86" t="n"/>
      <c r="W187" s="223" t="n"/>
      <c r="X187" s="223" t="n"/>
      <c r="Y187" s="223" t="n"/>
      <c r="Z187" s="109" t="n"/>
      <c r="AA187" s="241" t="n"/>
      <c r="AB187" s="237" t="n"/>
    </row>
    <row r="188" ht="15" customHeight="1" s="283">
      <c r="A188" s="279" t="n"/>
      <c r="B188" s="222" t="n"/>
      <c r="C188" s="223" t="n"/>
      <c r="D188" s="223" t="n"/>
      <c r="E188" s="223" t="n"/>
      <c r="F188" s="223" t="n"/>
      <c r="G188" s="223" t="n"/>
      <c r="H188" s="223" t="n"/>
      <c r="I188" s="223" t="n"/>
      <c r="J188" s="86" t="n"/>
      <c r="K188" s="223" t="n"/>
      <c r="L188" s="223" t="n"/>
      <c r="M188" s="223" t="n"/>
      <c r="N188" s="223" t="n"/>
      <c r="O188" s="223" t="n"/>
      <c r="P188" s="223" t="n"/>
      <c r="Q188" s="223" t="n"/>
      <c r="R188" s="223" t="n"/>
      <c r="S188" s="223" t="n"/>
      <c r="T188" s="223" t="n"/>
      <c r="U188" s="86" t="n"/>
      <c r="V188" s="86" t="n"/>
      <c r="W188" s="223" t="n"/>
      <c r="X188" s="223" t="n"/>
      <c r="Y188" s="223" t="n"/>
      <c r="Z188" s="109" t="n"/>
      <c r="AA188" s="241" t="n"/>
      <c r="AB188" s="237" t="n"/>
    </row>
    <row r="189" ht="15" customHeight="1" s="283">
      <c r="A189" s="279" t="n"/>
      <c r="B189" s="222" t="n"/>
      <c r="C189" s="223" t="n"/>
      <c r="D189" s="223" t="n"/>
      <c r="E189" s="223" t="n"/>
      <c r="F189" s="223" t="n"/>
      <c r="G189" s="223" t="n"/>
      <c r="H189" s="223" t="n"/>
      <c r="I189" s="223" t="n"/>
      <c r="J189" s="86" t="n"/>
      <c r="K189" s="223" t="n"/>
      <c r="L189" s="223" t="n"/>
      <c r="M189" s="223" t="n"/>
      <c r="N189" s="223" t="n"/>
      <c r="O189" s="223" t="n"/>
      <c r="P189" s="223" t="n"/>
      <c r="Q189" s="223" t="n"/>
      <c r="R189" s="223" t="n"/>
      <c r="S189" s="223" t="n"/>
      <c r="T189" s="223" t="n"/>
      <c r="U189" s="86" t="n"/>
      <c r="V189" s="86" t="n"/>
      <c r="W189" s="223" t="n"/>
      <c r="X189" s="223" t="n"/>
      <c r="Y189" s="223" t="n"/>
      <c r="Z189" s="109" t="n"/>
      <c r="AA189" s="241" t="n"/>
      <c r="AB189" s="237" t="n"/>
    </row>
    <row r="190" ht="15" customHeight="1" s="283">
      <c r="A190" s="279" t="n"/>
      <c r="B190" s="222" t="n"/>
      <c r="C190" s="223" t="n"/>
      <c r="D190" s="223" t="n"/>
      <c r="E190" s="223" t="n"/>
      <c r="F190" s="223" t="n"/>
      <c r="G190" s="223" t="n"/>
      <c r="H190" s="223" t="n"/>
      <c r="I190" s="223" t="n"/>
      <c r="J190" s="86" t="n"/>
      <c r="K190" s="223" t="n"/>
      <c r="L190" s="223" t="n"/>
      <c r="M190" s="223" t="n"/>
      <c r="N190" s="223" t="n"/>
      <c r="O190" s="223" t="n"/>
      <c r="P190" s="223" t="n"/>
      <c r="Q190" s="223" t="n"/>
      <c r="R190" s="223" t="n"/>
      <c r="S190" s="223" t="n"/>
      <c r="T190" s="223" t="n"/>
      <c r="U190" s="86" t="n"/>
      <c r="V190" s="86" t="n"/>
      <c r="W190" s="223" t="n"/>
      <c r="X190" s="223" t="n"/>
      <c r="Y190" s="223" t="n"/>
      <c r="Z190" s="109" t="n"/>
      <c r="AA190" s="241" t="n"/>
      <c r="AB190" s="237" t="n"/>
    </row>
    <row r="191" ht="15" customHeight="1" s="283">
      <c r="A191" s="279" t="n"/>
      <c r="B191" s="222" t="n"/>
      <c r="C191" s="223" t="n"/>
      <c r="D191" s="223" t="n"/>
      <c r="E191" s="223" t="n"/>
      <c r="F191" s="223" t="n"/>
      <c r="G191" s="223" t="n"/>
      <c r="H191" s="223" t="n"/>
      <c r="I191" s="223" t="n"/>
      <c r="J191" s="86" t="n"/>
      <c r="K191" s="223" t="n"/>
      <c r="L191" s="223" t="n"/>
      <c r="M191" s="223" t="n"/>
      <c r="N191" s="223" t="n"/>
      <c r="O191" s="223" t="n"/>
      <c r="P191" s="223" t="n"/>
      <c r="Q191" s="223" t="n"/>
      <c r="R191" s="223" t="n"/>
      <c r="S191" s="223" t="n"/>
      <c r="T191" s="223" t="n"/>
      <c r="U191" s="86" t="n"/>
      <c r="V191" s="86" t="n"/>
      <c r="W191" s="223" t="n"/>
      <c r="X191" s="223" t="n"/>
      <c r="Y191" s="223" t="n"/>
      <c r="Z191" s="109" t="n"/>
      <c r="AA191" s="241" t="n"/>
      <c r="AB191" s="237" t="n"/>
    </row>
    <row r="192" ht="15" customHeight="1" s="283">
      <c r="A192" s="279" t="n"/>
      <c r="B192" s="222" t="n"/>
      <c r="C192" s="223" t="n"/>
      <c r="D192" s="223" t="n"/>
      <c r="E192" s="223" t="n"/>
      <c r="F192" s="223" t="n"/>
      <c r="G192" s="223" t="n"/>
      <c r="H192" s="223" t="n"/>
      <c r="I192" s="223" t="n"/>
      <c r="J192" s="86" t="n"/>
      <c r="K192" s="223" t="n"/>
      <c r="L192" s="223" t="n"/>
      <c r="M192" s="223" t="n"/>
      <c r="N192" s="223" t="n"/>
      <c r="O192" s="223" t="n"/>
      <c r="P192" s="223" t="n"/>
      <c r="Q192" s="223" t="n"/>
      <c r="R192" s="223" t="n"/>
      <c r="S192" s="223" t="n"/>
      <c r="T192" s="223" t="n"/>
      <c r="U192" s="86" t="n"/>
      <c r="V192" s="86" t="n"/>
      <c r="W192" s="223" t="n"/>
      <c r="X192" s="223" t="n"/>
      <c r="Y192" s="223" t="n"/>
      <c r="Z192" s="109" t="n"/>
      <c r="AA192" s="241" t="n"/>
      <c r="AB192" s="237" t="n"/>
    </row>
    <row r="193" ht="15" customHeight="1" s="283">
      <c r="A193" s="279" t="n"/>
      <c r="B193" s="222" t="n"/>
      <c r="C193" s="223" t="n"/>
      <c r="D193" s="223" t="n"/>
      <c r="E193" s="223" t="n"/>
      <c r="F193" s="223" t="n"/>
      <c r="G193" s="223" t="n"/>
      <c r="H193" s="223" t="n"/>
      <c r="I193" s="223" t="n"/>
      <c r="J193" s="86" t="n"/>
      <c r="K193" s="223" t="n"/>
      <c r="L193" s="223" t="n"/>
      <c r="M193" s="223" t="n"/>
      <c r="N193" s="223" t="n"/>
      <c r="O193" s="223" t="n"/>
      <c r="P193" s="223" t="n"/>
      <c r="Q193" s="223" t="n"/>
      <c r="R193" s="223" t="n"/>
      <c r="S193" s="223" t="n"/>
      <c r="T193" s="223" t="n"/>
      <c r="U193" s="86" t="n"/>
      <c r="V193" s="86" t="n"/>
      <c r="W193" s="223" t="n"/>
      <c r="X193" s="223" t="n"/>
      <c r="Y193" s="223" t="n"/>
      <c r="Z193" s="109" t="n"/>
      <c r="AA193" s="241" t="n"/>
      <c r="AB193" s="237" t="n"/>
    </row>
    <row r="194" ht="15" customHeight="1" s="283">
      <c r="A194" s="279" t="n"/>
      <c r="B194" s="222" t="n"/>
      <c r="C194" s="223" t="n"/>
      <c r="D194" s="223" t="n"/>
      <c r="E194" s="223" t="n"/>
      <c r="F194" s="223" t="n"/>
      <c r="G194" s="223" t="n"/>
      <c r="H194" s="223" t="n"/>
      <c r="I194" s="223" t="n"/>
      <c r="J194" s="86" t="n"/>
      <c r="K194" s="223" t="n"/>
      <c r="L194" s="223" t="n"/>
      <c r="M194" s="223" t="n"/>
      <c r="N194" s="223" t="n"/>
      <c r="O194" s="223" t="n"/>
      <c r="P194" s="223" t="n"/>
      <c r="Q194" s="223" t="n"/>
      <c r="R194" s="223" t="n"/>
      <c r="S194" s="223" t="n"/>
      <c r="T194" s="223" t="n"/>
      <c r="U194" s="86" t="n"/>
      <c r="V194" s="86" t="n"/>
      <c r="W194" s="223" t="n"/>
      <c r="X194" s="223" t="n"/>
      <c r="Y194" s="223" t="n"/>
      <c r="Z194" s="109" t="n"/>
      <c r="AA194" s="241" t="n"/>
      <c r="AB194" s="237" t="n"/>
    </row>
    <row r="195" ht="15" customHeight="1" s="283">
      <c r="A195" s="279" t="n"/>
      <c r="B195" s="222" t="n"/>
      <c r="C195" s="223" t="n"/>
      <c r="D195" s="223" t="n"/>
      <c r="E195" s="223" t="n"/>
      <c r="F195" s="223" t="n"/>
      <c r="G195" s="223" t="n"/>
      <c r="H195" s="223" t="n"/>
      <c r="I195" s="223" t="n"/>
      <c r="J195" s="86" t="n"/>
      <c r="K195" s="223" t="n"/>
      <c r="L195" s="223" t="n"/>
      <c r="M195" s="223" t="n"/>
      <c r="N195" s="223" t="n"/>
      <c r="O195" s="223" t="n"/>
      <c r="P195" s="223" t="n"/>
      <c r="Q195" s="223" t="n"/>
      <c r="R195" s="223" t="n"/>
      <c r="S195" s="223" t="n"/>
      <c r="T195" s="223" t="n"/>
      <c r="U195" s="86" t="n"/>
      <c r="V195" s="86" t="n"/>
      <c r="W195" s="223" t="n"/>
      <c r="X195" s="223" t="n"/>
      <c r="Y195" s="223" t="n"/>
      <c r="Z195" s="109" t="n"/>
      <c r="AA195" s="241" t="n"/>
      <c r="AB195" s="237" t="n"/>
    </row>
    <row r="196" ht="15" customHeight="1" s="283">
      <c r="A196" s="279" t="n"/>
      <c r="B196" s="222" t="n"/>
      <c r="C196" s="223" t="n"/>
      <c r="D196" s="223" t="n"/>
      <c r="E196" s="223" t="n"/>
      <c r="F196" s="223" t="n"/>
      <c r="G196" s="223" t="n"/>
      <c r="H196" s="223" t="n"/>
      <c r="I196" s="223" t="n"/>
      <c r="J196" s="86" t="n"/>
      <c r="K196" s="223" t="n"/>
      <c r="L196" s="223" t="n"/>
      <c r="M196" s="223" t="n"/>
      <c r="N196" s="223" t="n"/>
      <c r="O196" s="223" t="n"/>
      <c r="P196" s="223" t="n"/>
      <c r="Q196" s="223" t="n"/>
      <c r="R196" s="223" t="n"/>
      <c r="S196" s="223" t="n"/>
      <c r="T196" s="223" t="n"/>
      <c r="U196" s="86" t="n"/>
      <c r="V196" s="86" t="n"/>
      <c r="W196" s="223" t="n"/>
      <c r="X196" s="223" t="n"/>
      <c r="Y196" s="223" t="n"/>
      <c r="Z196" s="109" t="n"/>
      <c r="AA196" s="241" t="n"/>
      <c r="AB196" s="237" t="n"/>
    </row>
    <row r="197" ht="15" customHeight="1" s="283">
      <c r="A197" s="279" t="n"/>
      <c r="B197" s="222" t="n"/>
      <c r="C197" s="223" t="n"/>
      <c r="D197" s="223" t="n"/>
      <c r="E197" s="223" t="n"/>
      <c r="F197" s="223" t="n"/>
      <c r="G197" s="223" t="n"/>
      <c r="H197" s="223" t="n"/>
      <c r="I197" s="223" t="n"/>
      <c r="J197" s="86" t="n"/>
      <c r="K197" s="223" t="n"/>
      <c r="L197" s="223" t="n"/>
      <c r="M197" s="223" t="n"/>
      <c r="N197" s="223" t="n"/>
      <c r="O197" s="223" t="n"/>
      <c r="P197" s="223" t="n"/>
      <c r="Q197" s="223" t="n"/>
      <c r="R197" s="223" t="n"/>
      <c r="S197" s="223" t="n"/>
      <c r="T197" s="223" t="n"/>
      <c r="U197" s="86" t="n"/>
      <c r="V197" s="86" t="n"/>
      <c r="W197" s="223" t="n"/>
      <c r="X197" s="223" t="n"/>
      <c r="Y197" s="223" t="n"/>
      <c r="Z197" s="109" t="n"/>
      <c r="AA197" s="241" t="n"/>
      <c r="AB197" s="237" t="n"/>
    </row>
    <row r="198" ht="15" customHeight="1" s="283">
      <c r="A198" s="279" t="n"/>
      <c r="B198" s="222" t="n"/>
      <c r="C198" s="223" t="n"/>
      <c r="D198" s="223" t="n"/>
      <c r="E198" s="223" t="n"/>
      <c r="F198" s="223" t="n"/>
      <c r="G198" s="223" t="n"/>
      <c r="H198" s="223" t="n"/>
      <c r="I198" s="223" t="n"/>
      <c r="J198" s="86" t="n"/>
      <c r="K198" s="223" t="n"/>
      <c r="L198" s="223" t="n"/>
      <c r="M198" s="223" t="n"/>
      <c r="N198" s="223" t="n"/>
      <c r="O198" s="223" t="n"/>
      <c r="P198" s="223" t="n"/>
      <c r="Q198" s="223" t="n"/>
      <c r="R198" s="223" t="n"/>
      <c r="S198" s="223" t="n"/>
      <c r="T198" s="223" t="n"/>
      <c r="U198" s="86" t="n"/>
      <c r="V198" s="86" t="n"/>
      <c r="W198" s="223" t="n"/>
      <c r="X198" s="223" t="n"/>
      <c r="Y198" s="223" t="n"/>
      <c r="Z198" s="109" t="n"/>
      <c r="AA198" s="241" t="n"/>
      <c r="AB198" s="237" t="n"/>
    </row>
    <row r="199" ht="15" customHeight="1" s="283">
      <c r="A199" s="279" t="n"/>
      <c r="B199" s="222" t="n"/>
      <c r="C199" s="223" t="n"/>
      <c r="D199" s="223" t="n"/>
      <c r="E199" s="223" t="n"/>
      <c r="F199" s="223" t="n"/>
      <c r="G199" s="223" t="n"/>
      <c r="H199" s="223" t="n"/>
      <c r="I199" s="223" t="n"/>
      <c r="J199" s="86" t="n"/>
      <c r="K199" s="223" t="n"/>
      <c r="L199" s="223" t="n"/>
      <c r="M199" s="223" t="n"/>
      <c r="N199" s="223" t="n"/>
      <c r="O199" s="223" t="n"/>
      <c r="P199" s="223" t="n"/>
      <c r="Q199" s="223" t="n"/>
      <c r="R199" s="223" t="n"/>
      <c r="S199" s="223" t="n"/>
      <c r="T199" s="223" t="n"/>
      <c r="U199" s="86" t="n"/>
      <c r="V199" s="86" t="n"/>
      <c r="W199" s="223" t="n"/>
      <c r="X199" s="223" t="n"/>
      <c r="Y199" s="223" t="n"/>
      <c r="Z199" s="109" t="n"/>
      <c r="AA199" s="241" t="n"/>
      <c r="AB199" s="237" t="n"/>
    </row>
    <row r="200" ht="15" customHeight="1" s="283">
      <c r="A200" s="279" t="n"/>
      <c r="B200" s="222" t="n"/>
      <c r="C200" s="223" t="n"/>
      <c r="D200" s="223" t="n"/>
      <c r="E200" s="223" t="n"/>
      <c r="F200" s="223" t="n"/>
      <c r="G200" s="223" t="n"/>
      <c r="H200" s="223" t="n"/>
      <c r="I200" s="223" t="n"/>
      <c r="J200" s="86" t="n"/>
      <c r="K200" s="223" t="n"/>
      <c r="L200" s="223" t="n"/>
      <c r="M200" s="223" t="n"/>
      <c r="N200" s="223" t="n"/>
      <c r="O200" s="223" t="n"/>
      <c r="P200" s="223" t="n"/>
      <c r="Q200" s="223" t="n"/>
      <c r="R200" s="223" t="n"/>
      <c r="S200" s="223" t="n"/>
      <c r="T200" s="223" t="n"/>
      <c r="U200" s="86" t="n"/>
      <c r="V200" s="86" t="n"/>
      <c r="W200" s="223" t="n"/>
      <c r="X200" s="223" t="n"/>
      <c r="Y200" s="223" t="n"/>
      <c r="Z200" s="109" t="n"/>
      <c r="AA200" s="241" t="n"/>
      <c r="AB200" s="237" t="n"/>
    </row>
    <row r="201" ht="15" customHeight="1" s="283">
      <c r="A201" s="279" t="n"/>
      <c r="B201" s="222" t="n"/>
      <c r="C201" s="223" t="n"/>
      <c r="D201" s="223" t="n"/>
      <c r="E201" s="223" t="n"/>
      <c r="F201" s="223" t="n"/>
      <c r="G201" s="223" t="n"/>
      <c r="H201" s="223" t="n"/>
      <c r="I201" s="223" t="n"/>
      <c r="J201" s="86" t="n"/>
      <c r="K201" s="223" t="n"/>
      <c r="L201" s="223" t="n"/>
      <c r="M201" s="223" t="n"/>
      <c r="N201" s="223" t="n"/>
      <c r="O201" s="223" t="n"/>
      <c r="P201" s="223" t="n"/>
      <c r="Q201" s="223" t="n"/>
      <c r="R201" s="223" t="n"/>
      <c r="S201" s="223" t="n"/>
      <c r="T201" s="223" t="n"/>
      <c r="U201" s="86" t="n"/>
      <c r="V201" s="86" t="n"/>
      <c r="W201" s="223" t="n"/>
      <c r="X201" s="223" t="n"/>
      <c r="Y201" s="223" t="n"/>
      <c r="Z201" s="109" t="n"/>
      <c r="AA201" s="241" t="n"/>
      <c r="AB201" s="237" t="n"/>
    </row>
    <row r="202" ht="15" customHeight="1" s="283">
      <c r="A202" s="279" t="n"/>
      <c r="B202" s="222" t="n"/>
      <c r="C202" s="223" t="n"/>
      <c r="D202" s="223" t="n"/>
      <c r="E202" s="223" t="n"/>
      <c r="F202" s="223" t="n"/>
      <c r="G202" s="223" t="n"/>
      <c r="H202" s="223" t="n"/>
      <c r="I202" s="223" t="n"/>
      <c r="J202" s="86" t="n"/>
      <c r="K202" s="223" t="n"/>
      <c r="L202" s="223" t="n"/>
      <c r="M202" s="223" t="n"/>
      <c r="N202" s="223" t="n"/>
      <c r="O202" s="223" t="n"/>
      <c r="P202" s="223" t="n"/>
      <c r="Q202" s="223" t="n"/>
      <c r="R202" s="223" t="n"/>
      <c r="S202" s="223" t="n"/>
      <c r="T202" s="223" t="n"/>
      <c r="U202" s="86" t="n"/>
      <c r="V202" s="86" t="n"/>
      <c r="W202" s="223" t="n"/>
      <c r="X202" s="223" t="n"/>
      <c r="Y202" s="223" t="n"/>
      <c r="Z202" s="109" t="n"/>
      <c r="AA202" s="241" t="n"/>
      <c r="AB202" s="237" t="n"/>
    </row>
    <row r="203" ht="15" customHeight="1" s="283">
      <c r="A203" s="279" t="n"/>
      <c r="B203" s="222" t="n"/>
      <c r="C203" s="223" t="n"/>
      <c r="D203" s="223" t="n"/>
      <c r="E203" s="223" t="n"/>
      <c r="F203" s="223" t="n"/>
      <c r="G203" s="223" t="n"/>
      <c r="H203" s="223" t="n"/>
      <c r="I203" s="223" t="n"/>
      <c r="J203" s="86" t="n"/>
      <c r="K203" s="223" t="n"/>
      <c r="L203" s="223" t="n"/>
      <c r="M203" s="223" t="n"/>
      <c r="N203" s="223" t="n"/>
      <c r="O203" s="223" t="n"/>
      <c r="P203" s="223" t="n"/>
      <c r="Q203" s="223" t="n"/>
      <c r="R203" s="223" t="n"/>
      <c r="S203" s="223" t="n"/>
      <c r="T203" s="223" t="n"/>
      <c r="U203" s="86" t="n"/>
      <c r="V203" s="86" t="n"/>
      <c r="W203" s="223" t="n"/>
      <c r="X203" s="223" t="n"/>
      <c r="Y203" s="223" t="n"/>
      <c r="Z203" s="109" t="n"/>
      <c r="AA203" s="241" t="n"/>
      <c r="AB203" s="237" t="n"/>
    </row>
    <row r="204" ht="15" customHeight="1" s="283">
      <c r="A204" s="279" t="n"/>
      <c r="B204" s="222" t="n"/>
      <c r="C204" s="223" t="n"/>
      <c r="D204" s="223" t="n"/>
      <c r="E204" s="223" t="n"/>
      <c r="F204" s="223" t="n"/>
      <c r="G204" s="223" t="n"/>
      <c r="H204" s="223" t="n"/>
      <c r="I204" s="223" t="n"/>
      <c r="J204" s="86" t="n"/>
      <c r="K204" s="223" t="n"/>
      <c r="L204" s="223" t="n"/>
      <c r="M204" s="223" t="n"/>
      <c r="N204" s="223" t="n"/>
      <c r="O204" s="223" t="n"/>
      <c r="P204" s="223" t="n"/>
      <c r="Q204" s="223" t="n"/>
      <c r="R204" s="223" t="n"/>
      <c r="S204" s="223" t="n"/>
      <c r="T204" s="223" t="n"/>
      <c r="U204" s="86" t="n"/>
      <c r="V204" s="86" t="n"/>
      <c r="W204" s="223" t="n"/>
      <c r="X204" s="223" t="n"/>
      <c r="Y204" s="223" t="n"/>
      <c r="Z204" s="109" t="n"/>
      <c r="AA204" s="241" t="n"/>
      <c r="AB204" s="237" t="n"/>
    </row>
    <row r="205" ht="15" customHeight="1" s="283">
      <c r="A205" s="279" t="n"/>
      <c r="B205" s="222" t="n"/>
      <c r="C205" s="223" t="n"/>
      <c r="D205" s="223" t="n"/>
      <c r="E205" s="223" t="n"/>
      <c r="F205" s="223" t="n"/>
      <c r="G205" s="223" t="n"/>
      <c r="H205" s="223" t="n"/>
      <c r="I205" s="223" t="n"/>
      <c r="J205" s="86" t="n"/>
      <c r="K205" s="223" t="n"/>
      <c r="L205" s="223" t="n"/>
      <c r="M205" s="223" t="n"/>
      <c r="N205" s="223" t="n"/>
      <c r="O205" s="223" t="n"/>
      <c r="P205" s="223" t="n"/>
      <c r="Q205" s="223" t="n"/>
      <c r="R205" s="223" t="n"/>
      <c r="S205" s="223" t="n"/>
      <c r="T205" s="223" t="n"/>
      <c r="U205" s="86" t="n"/>
      <c r="V205" s="86" t="n"/>
      <c r="W205" s="223" t="n"/>
      <c r="X205" s="223" t="n"/>
      <c r="Y205" s="223" t="n"/>
      <c r="Z205" s="109" t="n"/>
      <c r="AA205" s="241" t="n"/>
      <c r="AB205" s="237" t="n"/>
    </row>
    <row r="206" ht="15" customHeight="1" s="283">
      <c r="A206" s="279" t="n"/>
      <c r="B206" s="222" t="n"/>
      <c r="C206" s="223" t="n"/>
      <c r="D206" s="223" t="n"/>
      <c r="E206" s="223" t="n"/>
      <c r="F206" s="223" t="n"/>
      <c r="G206" s="223" t="n"/>
      <c r="H206" s="223" t="n"/>
      <c r="I206" s="223" t="n"/>
      <c r="J206" s="86" t="n"/>
      <c r="K206" s="223" t="n"/>
      <c r="L206" s="223" t="n"/>
      <c r="M206" s="223" t="n"/>
      <c r="N206" s="223" t="n"/>
      <c r="O206" s="223" t="n"/>
      <c r="P206" s="223" t="n"/>
      <c r="Q206" s="223" t="n"/>
      <c r="R206" s="223" t="n"/>
      <c r="S206" s="223" t="n"/>
      <c r="T206" s="223" t="n"/>
      <c r="U206" s="86" t="n"/>
      <c r="V206" s="86" t="n"/>
      <c r="W206" s="223" t="n"/>
      <c r="X206" s="223" t="n"/>
      <c r="Y206" s="223" t="n"/>
      <c r="Z206" s="109" t="n"/>
      <c r="AA206" s="241" t="n"/>
      <c r="AB206" s="237" t="n"/>
    </row>
    <row r="207" ht="15" customHeight="1" s="283">
      <c r="A207" s="279" t="n"/>
      <c r="B207" s="222" t="n"/>
      <c r="C207" s="223" t="n"/>
      <c r="D207" s="223" t="n"/>
      <c r="E207" s="223" t="n"/>
      <c r="F207" s="223" t="n"/>
      <c r="G207" s="223" t="n"/>
      <c r="H207" s="223" t="n"/>
      <c r="I207" s="223" t="n"/>
      <c r="J207" s="86" t="n"/>
      <c r="K207" s="223" t="n"/>
      <c r="L207" s="223" t="n"/>
      <c r="M207" s="223" t="n"/>
      <c r="N207" s="223" t="n"/>
      <c r="O207" s="223" t="n"/>
      <c r="P207" s="223" t="n"/>
      <c r="Q207" s="223" t="n"/>
      <c r="R207" s="223" t="n"/>
      <c r="S207" s="223" t="n"/>
      <c r="T207" s="223" t="n"/>
      <c r="U207" s="86" t="n"/>
      <c r="V207" s="86" t="n"/>
      <c r="W207" s="223" t="n"/>
      <c r="X207" s="223" t="n"/>
      <c r="Y207" s="223" t="n"/>
      <c r="Z207" s="109" t="n"/>
      <c r="AA207" s="241" t="n"/>
      <c r="AB207" s="237" t="n"/>
    </row>
    <row r="208" ht="15" customHeight="1" s="283">
      <c r="A208" s="279" t="n"/>
      <c r="B208" s="222" t="n"/>
      <c r="C208" s="223" t="n"/>
      <c r="D208" s="223" t="n"/>
      <c r="E208" s="223" t="n"/>
      <c r="F208" s="223" t="n"/>
      <c r="G208" s="223" t="n"/>
      <c r="H208" s="223" t="n"/>
      <c r="I208" s="223" t="n"/>
      <c r="J208" s="86" t="n"/>
      <c r="K208" s="223" t="n"/>
      <c r="L208" s="223" t="n"/>
      <c r="M208" s="223" t="n"/>
      <c r="N208" s="223" t="n"/>
      <c r="O208" s="223" t="n"/>
      <c r="P208" s="223" t="n"/>
      <c r="Q208" s="223" t="n"/>
      <c r="R208" s="223" t="n"/>
      <c r="S208" s="223" t="n"/>
      <c r="T208" s="223" t="n"/>
      <c r="U208" s="86" t="n"/>
      <c r="V208" s="86" t="n"/>
      <c r="W208" s="223" t="n"/>
      <c r="X208" s="223" t="n"/>
      <c r="Y208" s="223" t="n"/>
      <c r="Z208" s="109" t="n"/>
      <c r="AA208" s="241" t="n"/>
      <c r="AB208" s="237" t="n"/>
    </row>
    <row r="209" ht="15" customHeight="1" s="283">
      <c r="A209" s="279" t="n"/>
      <c r="B209" s="222" t="n"/>
      <c r="C209" s="223" t="n"/>
      <c r="D209" s="223" t="n"/>
      <c r="E209" s="223" t="n"/>
      <c r="F209" s="223" t="n"/>
      <c r="G209" s="223" t="n"/>
      <c r="H209" s="223" t="n"/>
      <c r="I209" s="223" t="n"/>
      <c r="J209" s="86" t="n"/>
      <c r="K209" s="223" t="n"/>
      <c r="L209" s="223" t="n"/>
      <c r="M209" s="223" t="n"/>
      <c r="N209" s="223" t="n"/>
      <c r="O209" s="223" t="n"/>
      <c r="P209" s="223" t="n"/>
      <c r="Q209" s="223" t="n"/>
      <c r="R209" s="223" t="n"/>
      <c r="S209" s="223" t="n"/>
      <c r="T209" s="223" t="n"/>
      <c r="U209" s="86" t="n"/>
      <c r="V209" s="86" t="n"/>
      <c r="W209" s="223" t="n"/>
      <c r="X209" s="223" t="n"/>
      <c r="Y209" s="223" t="n"/>
      <c r="Z209" s="109" t="n"/>
      <c r="AA209" s="241" t="n"/>
      <c r="AB209" s="237" t="n"/>
    </row>
    <row r="210" ht="15" customHeight="1" s="283">
      <c r="A210" s="279" t="n"/>
      <c r="B210" s="222" t="n"/>
      <c r="C210" s="223" t="n"/>
      <c r="D210" s="223" t="n"/>
      <c r="E210" s="223" t="n"/>
      <c r="F210" s="223" t="n"/>
      <c r="G210" s="223" t="n"/>
      <c r="H210" s="223" t="n"/>
      <c r="I210" s="223" t="n"/>
      <c r="J210" s="86" t="n"/>
      <c r="K210" s="223" t="n"/>
      <c r="L210" s="223" t="n"/>
      <c r="M210" s="223" t="n"/>
      <c r="N210" s="223" t="n"/>
      <c r="O210" s="223" t="n"/>
      <c r="P210" s="223" t="n"/>
      <c r="Q210" s="223" t="n"/>
      <c r="R210" s="223" t="n"/>
      <c r="S210" s="223" t="n"/>
      <c r="T210" s="223" t="n"/>
      <c r="U210" s="86" t="n"/>
      <c r="V210" s="86" t="n"/>
      <c r="W210" s="223" t="n"/>
      <c r="X210" s="223" t="n"/>
      <c r="Y210" s="223" t="n"/>
      <c r="Z210" s="109" t="n"/>
      <c r="AA210" s="241" t="n"/>
      <c r="AB210" s="237" t="n"/>
    </row>
    <row r="211" ht="15" customHeight="1" s="283">
      <c r="A211" s="279" t="n"/>
      <c r="B211" s="222" t="n"/>
      <c r="C211" s="223" t="n"/>
      <c r="D211" s="223" t="n"/>
      <c r="E211" s="223" t="n"/>
      <c r="F211" s="223" t="n"/>
      <c r="G211" s="223" t="n"/>
      <c r="H211" s="223" t="n"/>
      <c r="I211" s="223" t="n"/>
      <c r="J211" s="86" t="n"/>
      <c r="K211" s="223" t="n"/>
      <c r="L211" s="223" t="n"/>
      <c r="M211" s="223" t="n"/>
      <c r="N211" s="223" t="n"/>
      <c r="O211" s="223" t="n"/>
      <c r="P211" s="223" t="n"/>
      <c r="Q211" s="223" t="n"/>
      <c r="R211" s="223" t="n"/>
      <c r="S211" s="223" t="n"/>
      <c r="T211" s="223" t="n"/>
      <c r="U211" s="86" t="n"/>
      <c r="V211" s="86" t="n"/>
      <c r="W211" s="223" t="n"/>
      <c r="X211" s="223" t="n"/>
      <c r="Y211" s="223" t="n"/>
      <c r="Z211" s="109" t="n"/>
      <c r="AA211" s="241" t="n"/>
      <c r="AB211" s="237" t="n"/>
    </row>
    <row r="212" ht="15" customHeight="1" s="283">
      <c r="A212" s="279" t="n"/>
      <c r="B212" s="222" t="n"/>
      <c r="C212" s="223" t="n"/>
      <c r="D212" s="223" t="n"/>
      <c r="E212" s="223" t="n"/>
      <c r="F212" s="223" t="n"/>
      <c r="G212" s="223" t="n"/>
      <c r="H212" s="223" t="n"/>
      <c r="I212" s="223" t="n"/>
      <c r="J212" s="86" t="n"/>
      <c r="K212" s="223" t="n"/>
      <c r="L212" s="223" t="n"/>
      <c r="M212" s="223" t="n"/>
      <c r="N212" s="223" t="n"/>
      <c r="O212" s="223" t="n"/>
      <c r="P212" s="223" t="n"/>
      <c r="Q212" s="223" t="n"/>
      <c r="R212" s="223" t="n"/>
      <c r="S212" s="223" t="n"/>
      <c r="T212" s="223" t="n"/>
      <c r="U212" s="86" t="n"/>
      <c r="V212" s="86" t="n"/>
      <c r="W212" s="223" t="n"/>
      <c r="X212" s="223" t="n"/>
      <c r="Y212" s="223" t="n"/>
      <c r="Z212" s="109" t="n"/>
      <c r="AA212" s="241" t="n"/>
      <c r="AB212" s="237" t="n"/>
    </row>
    <row r="213" ht="15" customHeight="1" s="283">
      <c r="A213" s="279" t="n"/>
      <c r="B213" s="222" t="n"/>
      <c r="C213" s="223" t="n"/>
      <c r="D213" s="223" t="n"/>
      <c r="E213" s="223" t="n"/>
      <c r="F213" s="223" t="n"/>
      <c r="G213" s="223" t="n"/>
      <c r="H213" s="223" t="n"/>
      <c r="I213" s="223" t="n"/>
      <c r="J213" s="86" t="n"/>
      <c r="K213" s="223" t="n"/>
      <c r="L213" s="223" t="n"/>
      <c r="M213" s="223" t="n"/>
      <c r="N213" s="223" t="n"/>
      <c r="O213" s="223" t="n"/>
      <c r="P213" s="223" t="n"/>
      <c r="Q213" s="223" t="n"/>
      <c r="R213" s="223" t="n"/>
      <c r="S213" s="223" t="n"/>
      <c r="T213" s="223" t="n"/>
      <c r="U213" s="86" t="n"/>
      <c r="V213" s="86" t="n"/>
      <c r="W213" s="223" t="n"/>
      <c r="X213" s="223" t="n"/>
      <c r="Y213" s="223" t="n"/>
      <c r="Z213" s="109" t="n"/>
      <c r="AA213" s="241" t="n"/>
      <c r="AB213" s="237" t="n"/>
    </row>
    <row r="214" ht="15" customHeight="1" s="283">
      <c r="A214" s="279" t="n"/>
      <c r="B214" s="222" t="n"/>
      <c r="C214" s="223" t="n"/>
      <c r="D214" s="223" t="n"/>
      <c r="E214" s="223" t="n"/>
      <c r="F214" s="223" t="n"/>
      <c r="G214" s="223" t="n"/>
      <c r="H214" s="223" t="n"/>
      <c r="I214" s="223" t="n"/>
      <c r="J214" s="86" t="n"/>
      <c r="K214" s="223" t="n"/>
      <c r="L214" s="223" t="n"/>
      <c r="M214" s="223" t="n"/>
      <c r="N214" s="223" t="n"/>
      <c r="O214" s="223" t="n"/>
      <c r="P214" s="223" t="n"/>
      <c r="Q214" s="223" t="n"/>
      <c r="R214" s="223" t="n"/>
      <c r="S214" s="223" t="n"/>
      <c r="T214" s="223" t="n"/>
      <c r="U214" s="86" t="n"/>
      <c r="V214" s="86" t="n"/>
      <c r="W214" s="223" t="n"/>
      <c r="X214" s="223" t="n"/>
      <c r="Y214" s="223" t="n"/>
      <c r="Z214" s="109" t="n"/>
      <c r="AA214" s="241" t="n"/>
      <c r="AB214" s="237" t="n"/>
    </row>
    <row r="215" ht="15" customHeight="1" s="283">
      <c r="A215" s="279" t="n"/>
      <c r="B215" s="222" t="n"/>
      <c r="C215" s="223" t="n"/>
      <c r="D215" s="223" t="n"/>
      <c r="E215" s="223" t="n"/>
      <c r="F215" s="223" t="n"/>
      <c r="G215" s="223" t="n"/>
      <c r="H215" s="223" t="n"/>
      <c r="I215" s="223" t="n"/>
      <c r="J215" s="86" t="n"/>
      <c r="K215" s="223" t="n"/>
      <c r="L215" s="223" t="n"/>
      <c r="M215" s="223" t="n"/>
      <c r="N215" s="223" t="n"/>
      <c r="O215" s="223" t="n"/>
      <c r="P215" s="223" t="n"/>
      <c r="Q215" s="223" t="n"/>
      <c r="R215" s="223" t="n"/>
      <c r="S215" s="223" t="n"/>
      <c r="T215" s="223" t="n"/>
      <c r="U215" s="86" t="n"/>
      <c r="V215" s="86" t="n"/>
      <c r="W215" s="223" t="n"/>
      <c r="X215" s="223" t="n"/>
      <c r="Y215" s="223" t="n"/>
      <c r="Z215" s="109" t="n"/>
      <c r="AA215" s="241" t="n"/>
      <c r="AB215" s="237" t="n"/>
    </row>
    <row r="216" ht="15" customHeight="1" s="283">
      <c r="A216" s="279" t="n"/>
      <c r="B216" s="222" t="n"/>
      <c r="C216" s="223" t="n"/>
      <c r="D216" s="223" t="n"/>
      <c r="E216" s="223" t="n"/>
      <c r="F216" s="223" t="n"/>
      <c r="G216" s="223" t="n"/>
      <c r="H216" s="223" t="n"/>
      <c r="I216" s="223" t="n"/>
      <c r="J216" s="86" t="n"/>
      <c r="K216" s="223" t="n"/>
      <c r="L216" s="223" t="n"/>
      <c r="M216" s="223" t="n"/>
      <c r="N216" s="223" t="n"/>
      <c r="O216" s="223" t="n"/>
      <c r="P216" s="223" t="n"/>
      <c r="Q216" s="223" t="n"/>
      <c r="R216" s="223" t="n"/>
      <c r="S216" s="223" t="n"/>
      <c r="T216" s="223" t="n"/>
      <c r="U216" s="86" t="n"/>
      <c r="V216" s="86" t="n"/>
      <c r="W216" s="223" t="n"/>
      <c r="X216" s="223" t="n"/>
      <c r="Y216" s="223" t="n"/>
      <c r="Z216" s="109" t="n"/>
      <c r="AA216" s="241" t="n"/>
      <c r="AB216" s="237" t="n"/>
    </row>
    <row r="217" ht="15" customHeight="1" s="283">
      <c r="A217" s="279" t="n"/>
      <c r="B217" s="222" t="n"/>
      <c r="C217" s="223" t="n"/>
      <c r="D217" s="223" t="n"/>
      <c r="E217" s="223" t="n"/>
      <c r="F217" s="223" t="n"/>
      <c r="G217" s="223" t="n"/>
      <c r="H217" s="223" t="n"/>
      <c r="I217" s="223" t="n"/>
      <c r="J217" s="86" t="n"/>
      <c r="K217" s="223" t="n"/>
      <c r="L217" s="223" t="n"/>
      <c r="M217" s="223" t="n"/>
      <c r="N217" s="223" t="n"/>
      <c r="O217" s="223" t="n"/>
      <c r="P217" s="223" t="n"/>
      <c r="Q217" s="223" t="n"/>
      <c r="R217" s="223" t="n"/>
      <c r="S217" s="223" t="n"/>
      <c r="T217" s="223" t="n"/>
      <c r="U217" s="86" t="n"/>
      <c r="V217" s="86" t="n"/>
      <c r="W217" s="223" t="n"/>
      <c r="X217" s="223" t="n"/>
      <c r="Y217" s="223" t="n"/>
      <c r="Z217" s="109" t="n"/>
      <c r="AA217" s="241" t="n"/>
      <c r="AB217" s="237" t="n"/>
    </row>
    <row r="218" ht="15" customHeight="1" s="283">
      <c r="A218" s="279" t="n"/>
      <c r="B218" s="222" t="n"/>
      <c r="C218" s="223" t="n"/>
      <c r="D218" s="223" t="n"/>
      <c r="E218" s="223" t="n"/>
      <c r="F218" s="223" t="n"/>
      <c r="G218" s="223" t="n"/>
      <c r="H218" s="223" t="n"/>
      <c r="I218" s="223" t="n"/>
      <c r="J218" s="86" t="n"/>
      <c r="K218" s="223" t="n"/>
      <c r="L218" s="223" t="n"/>
      <c r="M218" s="223" t="n"/>
      <c r="N218" s="223" t="n"/>
      <c r="O218" s="223" t="n"/>
      <c r="P218" s="223" t="n"/>
      <c r="Q218" s="223" t="n"/>
      <c r="R218" s="223" t="n"/>
      <c r="S218" s="223" t="n"/>
      <c r="T218" s="223" t="n"/>
      <c r="U218" s="86" t="n"/>
      <c r="V218" s="86" t="n"/>
      <c r="W218" s="223" t="n"/>
      <c r="X218" s="223" t="n"/>
      <c r="Y218" s="223" t="n"/>
      <c r="Z218" s="109" t="n"/>
      <c r="AA218" s="241" t="n"/>
      <c r="AB218" s="237" t="n"/>
    </row>
    <row r="219" ht="15" customHeight="1" s="283">
      <c r="A219" s="279" t="n"/>
      <c r="B219" s="222" t="n"/>
      <c r="C219" s="223" t="n"/>
      <c r="D219" s="223" t="n"/>
      <c r="E219" s="223" t="n"/>
      <c r="F219" s="223" t="n"/>
      <c r="G219" s="223" t="n"/>
      <c r="H219" s="223" t="n"/>
      <c r="I219" s="223" t="n"/>
      <c r="J219" s="86" t="n"/>
      <c r="K219" s="223" t="n"/>
      <c r="L219" s="223" t="n"/>
      <c r="M219" s="223" t="n"/>
      <c r="N219" s="223" t="n"/>
      <c r="O219" s="223" t="n"/>
      <c r="P219" s="223" t="n"/>
      <c r="Q219" s="223" t="n"/>
      <c r="R219" s="223" t="n"/>
      <c r="S219" s="223" t="n"/>
      <c r="T219" s="223" t="n"/>
      <c r="U219" s="86" t="n"/>
      <c r="V219" s="86" t="n"/>
      <c r="W219" s="223" t="n"/>
      <c r="X219" s="223" t="n"/>
      <c r="Y219" s="223" t="n"/>
      <c r="Z219" s="109" t="n"/>
      <c r="AA219" s="241" t="n"/>
      <c r="AB219" s="237" t="n"/>
    </row>
    <row r="220" ht="15" customHeight="1" s="283">
      <c r="A220" s="279" t="n"/>
      <c r="B220" s="222" t="n"/>
      <c r="C220" s="223" t="n"/>
      <c r="D220" s="223" t="n"/>
      <c r="E220" s="223" t="n"/>
      <c r="F220" s="223" t="n"/>
      <c r="G220" s="223" t="n"/>
      <c r="H220" s="223" t="n"/>
      <c r="I220" s="223" t="n"/>
      <c r="J220" s="86" t="n"/>
      <c r="K220" s="223" t="n"/>
      <c r="L220" s="223" t="n"/>
      <c r="M220" s="223" t="n"/>
      <c r="N220" s="223" t="n"/>
      <c r="O220" s="223" t="n"/>
      <c r="P220" s="223" t="n"/>
      <c r="Q220" s="223" t="n"/>
      <c r="R220" s="223" t="n"/>
      <c r="S220" s="223" t="n"/>
      <c r="T220" s="223" t="n"/>
      <c r="U220" s="86" t="n"/>
      <c r="V220" s="86" t="n"/>
      <c r="W220" s="223" t="n"/>
      <c r="X220" s="223" t="n"/>
      <c r="Y220" s="223" t="n"/>
      <c r="Z220" s="109" t="n"/>
      <c r="AA220" s="241" t="n"/>
      <c r="AB220" s="237" t="n"/>
    </row>
    <row r="221" ht="15" customHeight="1" s="283">
      <c r="A221" s="279" t="n"/>
      <c r="B221" s="222" t="n"/>
      <c r="C221" s="223" t="n"/>
      <c r="D221" s="223" t="n"/>
      <c r="E221" s="223" t="n"/>
      <c r="F221" s="223" t="n"/>
      <c r="G221" s="223" t="n"/>
      <c r="H221" s="223" t="n"/>
      <c r="I221" s="223" t="n"/>
      <c r="J221" s="86" t="n"/>
      <c r="K221" s="223" t="n"/>
      <c r="L221" s="223" t="n"/>
      <c r="M221" s="223" t="n"/>
      <c r="N221" s="223" t="n"/>
      <c r="O221" s="223" t="n"/>
      <c r="P221" s="223" t="n"/>
      <c r="Q221" s="223" t="n"/>
      <c r="R221" s="223" t="n"/>
      <c r="S221" s="223" t="n"/>
      <c r="T221" s="223" t="n"/>
      <c r="U221" s="86" t="n"/>
      <c r="V221" s="86" t="n"/>
      <c r="W221" s="223" t="n"/>
      <c r="X221" s="223" t="n"/>
      <c r="Y221" s="223" t="n"/>
      <c r="Z221" s="109" t="n"/>
      <c r="AA221" s="241" t="n"/>
      <c r="AB221" s="237" t="n"/>
    </row>
    <row r="222" ht="15" customHeight="1" s="283">
      <c r="A222" s="279" t="n"/>
      <c r="B222" s="222" t="n"/>
      <c r="C222" s="223" t="n"/>
      <c r="D222" s="223" t="n"/>
      <c r="E222" s="223" t="n"/>
      <c r="F222" s="223" t="n"/>
      <c r="G222" s="223" t="n"/>
      <c r="H222" s="223" t="n"/>
      <c r="I222" s="223" t="n"/>
      <c r="J222" s="86" t="n"/>
      <c r="K222" s="223" t="n"/>
      <c r="L222" s="223" t="n"/>
      <c r="M222" s="223" t="n"/>
      <c r="N222" s="223" t="n"/>
      <c r="O222" s="223" t="n"/>
      <c r="P222" s="223" t="n"/>
      <c r="Q222" s="223" t="n"/>
      <c r="R222" s="223" t="n"/>
      <c r="S222" s="223" t="n"/>
      <c r="T222" s="223" t="n"/>
      <c r="U222" s="86" t="n"/>
      <c r="V222" s="86" t="n"/>
      <c r="W222" s="223" t="n"/>
      <c r="X222" s="223" t="n"/>
      <c r="Y222" s="223" t="n"/>
      <c r="Z222" s="109" t="n"/>
      <c r="AA222" s="241" t="n"/>
      <c r="AB222" s="237" t="n"/>
    </row>
    <row r="223" ht="15" customHeight="1" s="283">
      <c r="A223" s="279" t="n"/>
      <c r="B223" s="222" t="n"/>
      <c r="C223" s="223" t="n"/>
      <c r="D223" s="223" t="n"/>
      <c r="E223" s="223" t="n"/>
      <c r="F223" s="223" t="n"/>
      <c r="G223" s="223" t="n"/>
      <c r="H223" s="223" t="n"/>
      <c r="I223" s="223" t="n"/>
      <c r="J223" s="86" t="n"/>
      <c r="K223" s="223" t="n"/>
      <c r="L223" s="223" t="n"/>
      <c r="M223" s="223" t="n"/>
      <c r="N223" s="223" t="n"/>
      <c r="O223" s="223" t="n"/>
      <c r="P223" s="223" t="n"/>
      <c r="Q223" s="223" t="n"/>
      <c r="R223" s="223" t="n"/>
      <c r="S223" s="223" t="n"/>
      <c r="T223" s="223" t="n"/>
      <c r="U223" s="86" t="n"/>
      <c r="V223" s="86" t="n"/>
      <c r="W223" s="223" t="n"/>
      <c r="X223" s="223" t="n"/>
      <c r="Y223" s="223" t="n"/>
      <c r="Z223" s="109" t="n"/>
      <c r="AA223" s="241" t="n"/>
      <c r="AB223" s="237" t="n"/>
    </row>
    <row r="224" ht="15" customHeight="1" s="283">
      <c r="A224" s="279" t="n"/>
      <c r="B224" s="222" t="n"/>
      <c r="C224" s="223" t="n"/>
      <c r="D224" s="223" t="n"/>
      <c r="E224" s="223" t="n"/>
      <c r="F224" s="223" t="n"/>
      <c r="G224" s="223" t="n"/>
      <c r="H224" s="223" t="n"/>
      <c r="I224" s="223" t="n"/>
      <c r="J224" s="86" t="n"/>
      <c r="K224" s="223" t="n"/>
      <c r="L224" s="223" t="n"/>
      <c r="M224" s="223" t="n"/>
      <c r="N224" s="223" t="n"/>
      <c r="O224" s="223" t="n"/>
      <c r="P224" s="223" t="n"/>
      <c r="Q224" s="223" t="n"/>
      <c r="R224" s="223" t="n"/>
      <c r="S224" s="223" t="n"/>
      <c r="T224" s="223" t="n"/>
      <c r="U224" s="86" t="n"/>
      <c r="V224" s="86" t="n"/>
      <c r="W224" s="223" t="n"/>
      <c r="X224" s="223" t="n"/>
      <c r="Y224" s="223" t="n"/>
      <c r="Z224" s="109" t="n"/>
      <c r="AA224" s="241" t="n"/>
      <c r="AB224" s="237" t="n"/>
    </row>
    <row r="225" ht="15" customHeight="1" s="283">
      <c r="A225" s="279" t="n"/>
      <c r="B225" s="222" t="n"/>
      <c r="C225" s="223" t="n"/>
      <c r="D225" s="223" t="n"/>
      <c r="E225" s="223" t="n"/>
      <c r="F225" s="223" t="n"/>
      <c r="G225" s="223" t="n"/>
      <c r="H225" s="223" t="n"/>
      <c r="I225" s="223" t="n"/>
      <c r="J225" s="86" t="n"/>
      <c r="K225" s="223" t="n"/>
      <c r="L225" s="223" t="n"/>
      <c r="M225" s="223" t="n"/>
      <c r="N225" s="223" t="n"/>
      <c r="O225" s="223" t="n"/>
      <c r="P225" s="223" t="n"/>
      <c r="Q225" s="223" t="n"/>
      <c r="R225" s="223" t="n"/>
      <c r="S225" s="223" t="n"/>
      <c r="T225" s="223" t="n"/>
      <c r="U225" s="86" t="n"/>
      <c r="V225" s="86" t="n"/>
      <c r="W225" s="223" t="n"/>
      <c r="X225" s="223" t="n"/>
      <c r="Y225" s="223" t="n"/>
      <c r="Z225" s="109" t="n"/>
      <c r="AA225" s="241" t="n"/>
      <c r="AB225" s="237" t="n"/>
    </row>
    <row r="226" ht="15" customHeight="1" s="283">
      <c r="A226" s="279" t="n"/>
      <c r="B226" s="222" t="n"/>
      <c r="C226" s="223" t="n"/>
      <c r="D226" s="223" t="n"/>
      <c r="E226" s="223" t="n"/>
      <c r="F226" s="223" t="n"/>
      <c r="G226" s="223" t="n"/>
      <c r="H226" s="223" t="n"/>
      <c r="I226" s="223" t="n"/>
      <c r="J226" s="86" t="n"/>
      <c r="K226" s="223" t="n"/>
      <c r="L226" s="223" t="n"/>
      <c r="M226" s="223" t="n"/>
      <c r="N226" s="223" t="n"/>
      <c r="O226" s="223" t="n"/>
      <c r="P226" s="223" t="n"/>
      <c r="Q226" s="223" t="n"/>
      <c r="R226" s="223" t="n"/>
      <c r="S226" s="223" t="n"/>
      <c r="T226" s="223" t="n"/>
      <c r="U226" s="86" t="n"/>
      <c r="V226" s="86" t="n"/>
      <c r="W226" s="223" t="n"/>
      <c r="X226" s="223" t="n"/>
      <c r="Y226" s="223" t="n"/>
      <c r="Z226" s="109" t="n"/>
      <c r="AA226" s="241" t="n"/>
      <c r="AB226" s="237" t="n"/>
    </row>
    <row r="227" ht="15" customHeight="1" s="283">
      <c r="A227" s="279" t="n"/>
      <c r="B227" s="222" t="n"/>
      <c r="C227" s="223" t="n"/>
      <c r="D227" s="223" t="n"/>
      <c r="E227" s="223" t="n"/>
      <c r="F227" s="223" t="n"/>
      <c r="G227" s="223" t="n"/>
      <c r="H227" s="223" t="n"/>
      <c r="I227" s="223" t="n"/>
      <c r="J227" s="86" t="n"/>
      <c r="K227" s="223" t="n"/>
      <c r="L227" s="223" t="n"/>
      <c r="M227" s="223" t="n"/>
      <c r="N227" s="223" t="n"/>
      <c r="O227" s="223" t="n"/>
      <c r="P227" s="223" t="n"/>
      <c r="Q227" s="223" t="n"/>
      <c r="R227" s="223" t="n"/>
      <c r="S227" s="223" t="n"/>
      <c r="T227" s="223" t="n"/>
      <c r="U227" s="86" t="n"/>
      <c r="V227" s="86" t="n"/>
      <c r="W227" s="223" t="n"/>
      <c r="X227" s="223" t="n"/>
      <c r="Y227" s="223" t="n"/>
      <c r="Z227" s="109" t="n"/>
      <c r="AA227" s="241" t="n"/>
      <c r="AB227" s="237" t="n"/>
    </row>
    <row r="228" ht="15" customHeight="1" s="283">
      <c r="A228" s="279" t="n"/>
      <c r="B228" s="222" t="n"/>
      <c r="C228" s="223" t="n"/>
      <c r="D228" s="223" t="n"/>
      <c r="E228" s="223" t="n"/>
      <c r="F228" s="223" t="n"/>
      <c r="G228" s="223" t="n"/>
      <c r="H228" s="223" t="n"/>
      <c r="I228" s="223" t="n"/>
      <c r="J228" s="86" t="n"/>
      <c r="K228" s="223" t="n"/>
      <c r="L228" s="223" t="n"/>
      <c r="M228" s="223" t="n"/>
      <c r="N228" s="223" t="n"/>
      <c r="O228" s="223" t="n"/>
      <c r="P228" s="223" t="n"/>
      <c r="Q228" s="223" t="n"/>
      <c r="R228" s="223" t="n"/>
      <c r="S228" s="223" t="n"/>
      <c r="T228" s="223" t="n"/>
      <c r="U228" s="86" t="n"/>
      <c r="V228" s="86" t="n"/>
      <c r="W228" s="223" t="n"/>
      <c r="X228" s="223" t="n"/>
      <c r="Y228" s="223" t="n"/>
      <c r="Z228" s="109" t="n"/>
      <c r="AA228" s="241" t="n"/>
      <c r="AB228" s="237" t="n"/>
    </row>
    <row r="229" ht="15" customHeight="1" s="283">
      <c r="A229" s="279" t="n"/>
      <c r="B229" s="222" t="n"/>
      <c r="C229" s="223" t="n"/>
      <c r="D229" s="223" t="n"/>
      <c r="E229" s="223" t="n"/>
      <c r="F229" s="223" t="n"/>
      <c r="G229" s="223" t="n"/>
      <c r="H229" s="223" t="n"/>
      <c r="I229" s="223" t="n"/>
      <c r="J229" s="86" t="n"/>
      <c r="K229" s="223" t="n"/>
      <c r="L229" s="223" t="n"/>
      <c r="M229" s="223" t="n"/>
      <c r="N229" s="223" t="n"/>
      <c r="O229" s="223" t="n"/>
      <c r="P229" s="223" t="n"/>
      <c r="Q229" s="223" t="n"/>
      <c r="R229" s="223" t="n"/>
      <c r="S229" s="223" t="n"/>
      <c r="T229" s="223" t="n"/>
      <c r="U229" s="86" t="n"/>
      <c r="V229" s="86" t="n"/>
      <c r="W229" s="223" t="n"/>
      <c r="X229" s="223" t="n"/>
      <c r="Y229" s="223" t="n"/>
      <c r="Z229" s="109" t="n"/>
      <c r="AA229" s="241" t="n"/>
      <c r="AB229" s="237" t="n"/>
    </row>
    <row r="230" ht="15" customHeight="1" s="283">
      <c r="A230" s="279" t="n"/>
      <c r="B230" s="222" t="n"/>
      <c r="C230" s="223" t="n"/>
      <c r="D230" s="223" t="n"/>
      <c r="E230" s="223" t="n"/>
      <c r="F230" s="223" t="n"/>
      <c r="G230" s="223" t="n"/>
      <c r="H230" s="223" t="n"/>
      <c r="I230" s="223" t="n"/>
      <c r="J230" s="86" t="n"/>
      <c r="K230" s="223" t="n"/>
      <c r="L230" s="223" t="n"/>
      <c r="M230" s="223" t="n"/>
      <c r="N230" s="223" t="n"/>
      <c r="O230" s="223" t="n"/>
      <c r="P230" s="223" t="n"/>
      <c r="Q230" s="223" t="n"/>
      <c r="R230" s="223" t="n"/>
      <c r="S230" s="223" t="n"/>
      <c r="T230" s="223" t="n"/>
      <c r="U230" s="86" t="n"/>
      <c r="V230" s="86" t="n"/>
      <c r="W230" s="223" t="n"/>
      <c r="X230" s="223" t="n"/>
      <c r="Y230" s="223" t="n"/>
      <c r="Z230" s="109" t="n"/>
      <c r="AA230" s="241" t="n"/>
      <c r="AB230" s="237" t="n"/>
    </row>
    <row r="231" ht="15" customHeight="1" s="283">
      <c r="A231" s="279" t="n"/>
      <c r="B231" s="222" t="n"/>
      <c r="C231" s="223" t="n"/>
      <c r="D231" s="223" t="n"/>
      <c r="E231" s="223" t="n"/>
      <c r="F231" s="223" t="n"/>
      <c r="G231" s="223" t="n"/>
      <c r="H231" s="223" t="n"/>
      <c r="I231" s="223" t="n"/>
      <c r="J231" s="86" t="n"/>
      <c r="K231" s="223" t="n"/>
      <c r="L231" s="223" t="n"/>
      <c r="M231" s="223" t="n"/>
      <c r="N231" s="223" t="n"/>
      <c r="O231" s="223" t="n"/>
      <c r="P231" s="223" t="n"/>
      <c r="Q231" s="223" t="n"/>
      <c r="R231" s="223" t="n"/>
      <c r="S231" s="223" t="n"/>
      <c r="T231" s="223" t="n"/>
      <c r="U231" s="86" t="n"/>
      <c r="V231" s="86" t="n"/>
      <c r="W231" s="223" t="n"/>
      <c r="X231" s="223" t="n"/>
      <c r="Y231" s="223" t="n"/>
      <c r="Z231" s="109" t="n"/>
      <c r="AA231" s="241" t="n"/>
      <c r="AB231" s="237" t="n"/>
    </row>
    <row r="232" ht="15" customHeight="1" s="283">
      <c r="A232" s="279" t="n"/>
      <c r="B232" s="222" t="n"/>
      <c r="C232" s="223" t="n"/>
      <c r="D232" s="223" t="n"/>
      <c r="E232" s="223" t="n"/>
      <c r="F232" s="223" t="n"/>
      <c r="G232" s="223" t="n"/>
      <c r="H232" s="223" t="n"/>
      <c r="I232" s="223" t="n"/>
      <c r="J232" s="86" t="n"/>
      <c r="K232" s="223" t="n"/>
      <c r="L232" s="223" t="n"/>
      <c r="M232" s="223" t="n"/>
      <c r="N232" s="223" t="n"/>
      <c r="O232" s="223" t="n"/>
      <c r="P232" s="223" t="n"/>
      <c r="Q232" s="223" t="n"/>
      <c r="R232" s="223" t="n"/>
      <c r="S232" s="223" t="n"/>
      <c r="T232" s="223" t="n"/>
      <c r="U232" s="86" t="n"/>
      <c r="V232" s="86" t="n"/>
      <c r="W232" s="223" t="n"/>
      <c r="X232" s="223" t="n"/>
      <c r="Y232" s="223" t="n"/>
      <c r="Z232" s="109" t="n"/>
      <c r="AA232" s="241" t="n"/>
      <c r="AB232" s="237" t="n"/>
    </row>
    <row r="233" ht="15" customHeight="1" s="283">
      <c r="A233" s="279" t="n"/>
      <c r="B233" s="222" t="n"/>
      <c r="C233" s="223" t="n"/>
      <c r="D233" s="223" t="n"/>
      <c r="E233" s="223" t="n"/>
      <c r="F233" s="223" t="n"/>
      <c r="G233" s="223" t="n"/>
      <c r="H233" s="223" t="n"/>
      <c r="I233" s="223" t="n"/>
      <c r="J233" s="86" t="n"/>
      <c r="K233" s="223" t="n"/>
      <c r="L233" s="223" t="n"/>
      <c r="M233" s="223" t="n"/>
      <c r="N233" s="223" t="n"/>
      <c r="O233" s="223" t="n"/>
      <c r="P233" s="223" t="n"/>
      <c r="Q233" s="223" t="n"/>
      <c r="R233" s="223" t="n"/>
      <c r="S233" s="223" t="n"/>
      <c r="T233" s="223" t="n"/>
      <c r="U233" s="86" t="n"/>
      <c r="V233" s="86" t="n"/>
      <c r="W233" s="223" t="n"/>
      <c r="X233" s="223" t="n"/>
      <c r="Y233" s="223" t="n"/>
      <c r="Z233" s="109" t="n"/>
      <c r="AA233" s="241" t="n"/>
      <c r="AB233" s="237" t="n"/>
    </row>
    <row r="234" ht="15" customHeight="1" s="283">
      <c r="A234" s="279" t="n"/>
      <c r="B234" s="222" t="n"/>
      <c r="C234" s="223" t="n"/>
      <c r="D234" s="223" t="n"/>
      <c r="E234" s="223" t="n"/>
      <c r="F234" s="223" t="n"/>
      <c r="G234" s="223" t="n"/>
      <c r="H234" s="223" t="n"/>
      <c r="I234" s="223" t="n"/>
      <c r="J234" s="86" t="n"/>
      <c r="K234" s="223" t="n"/>
      <c r="L234" s="223" t="n"/>
      <c r="M234" s="223" t="n"/>
      <c r="N234" s="223" t="n"/>
      <c r="O234" s="223" t="n"/>
      <c r="P234" s="223" t="n"/>
      <c r="Q234" s="223" t="n"/>
      <c r="R234" s="223" t="n"/>
      <c r="S234" s="223" t="n"/>
      <c r="T234" s="223" t="n"/>
      <c r="U234" s="86" t="n"/>
      <c r="V234" s="86" t="n"/>
      <c r="W234" s="223" t="n"/>
      <c r="X234" s="223" t="n"/>
      <c r="Y234" s="223" t="n"/>
      <c r="Z234" s="109" t="n"/>
      <c r="AA234" s="241" t="n"/>
      <c r="AB234" s="237" t="n"/>
    </row>
    <row r="235" ht="15" customHeight="1" s="283">
      <c r="A235" s="279" t="n"/>
      <c r="B235" s="222" t="n"/>
      <c r="C235" s="223" t="n"/>
      <c r="D235" s="223" t="n"/>
      <c r="E235" s="223" t="n"/>
      <c r="F235" s="223" t="n"/>
      <c r="G235" s="223" t="n"/>
      <c r="H235" s="223" t="n"/>
      <c r="I235" s="223" t="n"/>
      <c r="J235" s="86" t="n"/>
      <c r="K235" s="223" t="n"/>
      <c r="L235" s="223" t="n"/>
      <c r="M235" s="223" t="n"/>
      <c r="N235" s="223" t="n"/>
      <c r="O235" s="223" t="n"/>
      <c r="P235" s="223" t="n"/>
      <c r="Q235" s="223" t="n"/>
      <c r="R235" s="223" t="n"/>
      <c r="S235" s="223" t="n"/>
      <c r="T235" s="223" t="n"/>
      <c r="U235" s="86" t="n"/>
      <c r="V235" s="86" t="n"/>
      <c r="W235" s="223" t="n"/>
      <c r="X235" s="223" t="n"/>
      <c r="Y235" s="223" t="n"/>
      <c r="Z235" s="109" t="n"/>
      <c r="AA235" s="241" t="n"/>
      <c r="AB235" s="237" t="n"/>
    </row>
    <row r="236" ht="15" customHeight="1" s="283">
      <c r="A236" s="279" t="n"/>
      <c r="B236" s="222" t="n"/>
      <c r="C236" s="223" t="n"/>
      <c r="D236" s="223" t="n"/>
      <c r="E236" s="223" t="n"/>
      <c r="F236" s="223" t="n"/>
      <c r="G236" s="223" t="n"/>
      <c r="H236" s="223" t="n"/>
      <c r="I236" s="223" t="n"/>
      <c r="J236" s="86" t="n"/>
      <c r="K236" s="223" t="n"/>
      <c r="L236" s="223" t="n"/>
      <c r="M236" s="223" t="n"/>
      <c r="N236" s="223" t="n"/>
      <c r="O236" s="223" t="n"/>
      <c r="P236" s="223" t="n"/>
      <c r="Q236" s="223" t="n"/>
      <c r="R236" s="223" t="n"/>
      <c r="S236" s="223" t="n"/>
      <c r="T236" s="223" t="n"/>
      <c r="U236" s="86" t="n"/>
      <c r="V236" s="86" t="n"/>
      <c r="W236" s="223" t="n"/>
      <c r="X236" s="223" t="n"/>
      <c r="Y236" s="223" t="n"/>
      <c r="Z236" s="109" t="n"/>
      <c r="AA236" s="241" t="n"/>
      <c r="AB236" s="237" t="n"/>
    </row>
    <row r="237" ht="15" customHeight="1" s="283">
      <c r="A237" s="279" t="n"/>
      <c r="B237" s="222" t="n"/>
      <c r="C237" s="223" t="n"/>
      <c r="D237" s="223" t="n"/>
      <c r="E237" s="223" t="n"/>
      <c r="F237" s="223" t="n"/>
      <c r="G237" s="223" t="n"/>
      <c r="H237" s="223" t="n"/>
      <c r="I237" s="223" t="n"/>
      <c r="J237" s="86" t="n"/>
      <c r="K237" s="223" t="n"/>
      <c r="L237" s="223" t="n"/>
      <c r="M237" s="223" t="n"/>
      <c r="N237" s="223" t="n"/>
      <c r="O237" s="223" t="n"/>
      <c r="P237" s="223" t="n"/>
      <c r="Q237" s="223" t="n"/>
      <c r="R237" s="223" t="n"/>
      <c r="S237" s="223" t="n"/>
      <c r="T237" s="223" t="n"/>
      <c r="U237" s="86" t="n"/>
      <c r="V237" s="86" t="n"/>
      <c r="W237" s="223" t="n"/>
      <c r="X237" s="223" t="n"/>
      <c r="Y237" s="223" t="n"/>
      <c r="Z237" s="109" t="n"/>
      <c r="AA237" s="241" t="n"/>
      <c r="AB237" s="237" t="n"/>
    </row>
    <row r="238" ht="15" customHeight="1" s="283">
      <c r="A238" s="279" t="n"/>
      <c r="B238" s="222" t="n"/>
      <c r="C238" s="223" t="n"/>
      <c r="D238" s="223" t="n"/>
      <c r="E238" s="223" t="n"/>
      <c r="F238" s="223" t="n"/>
      <c r="G238" s="223" t="n"/>
      <c r="H238" s="223" t="n"/>
      <c r="I238" s="223" t="n"/>
      <c r="J238" s="86" t="n"/>
      <c r="K238" s="223" t="n"/>
      <c r="L238" s="223" t="n"/>
      <c r="M238" s="223" t="n"/>
      <c r="N238" s="223" t="n"/>
      <c r="O238" s="223" t="n"/>
      <c r="P238" s="223" t="n"/>
      <c r="Q238" s="223" t="n"/>
      <c r="R238" s="223" t="n"/>
      <c r="S238" s="223" t="n"/>
      <c r="T238" s="223" t="n"/>
      <c r="U238" s="86" t="n"/>
      <c r="V238" s="86" t="n"/>
      <c r="W238" s="223" t="n"/>
      <c r="X238" s="223" t="n"/>
      <c r="Y238" s="223" t="n"/>
      <c r="Z238" s="109" t="n"/>
      <c r="AA238" s="241" t="n"/>
      <c r="AB238" s="237" t="n"/>
    </row>
    <row r="239" ht="15" customHeight="1" s="283">
      <c r="A239" s="279" t="n"/>
      <c r="B239" s="222" t="n"/>
      <c r="C239" s="223" t="n"/>
      <c r="D239" s="223" t="n"/>
      <c r="E239" s="223" t="n"/>
      <c r="F239" s="223" t="n"/>
      <c r="G239" s="223" t="n"/>
      <c r="H239" s="223" t="n"/>
      <c r="I239" s="223" t="n"/>
      <c r="J239" s="86" t="n"/>
      <c r="K239" s="223" t="n"/>
      <c r="L239" s="223" t="n"/>
      <c r="M239" s="223" t="n"/>
      <c r="N239" s="223" t="n"/>
      <c r="O239" s="223" t="n"/>
      <c r="P239" s="223" t="n"/>
      <c r="Q239" s="223" t="n"/>
      <c r="R239" s="223" t="n"/>
      <c r="S239" s="223" t="n"/>
      <c r="T239" s="223" t="n"/>
      <c r="U239" s="86" t="n"/>
      <c r="V239" s="86" t="n"/>
      <c r="W239" s="223" t="n"/>
      <c r="X239" s="223" t="n"/>
      <c r="Y239" s="223" t="n"/>
      <c r="Z239" s="109" t="n"/>
      <c r="AA239" s="241" t="n"/>
      <c r="AB239" s="237" t="n"/>
    </row>
    <row r="240" ht="15" customHeight="1" s="283">
      <c r="A240" s="279" t="n"/>
      <c r="B240" s="222" t="n"/>
      <c r="C240" s="223" t="n"/>
      <c r="D240" s="223" t="n"/>
      <c r="E240" s="223" t="n"/>
      <c r="F240" s="223" t="n"/>
      <c r="G240" s="223" t="n"/>
      <c r="H240" s="223" t="n"/>
      <c r="I240" s="223" t="n"/>
      <c r="J240" s="86" t="n"/>
      <c r="K240" s="223" t="n"/>
      <c r="L240" s="223" t="n"/>
      <c r="M240" s="223" t="n"/>
      <c r="N240" s="223" t="n"/>
      <c r="O240" s="223" t="n"/>
      <c r="P240" s="223" t="n"/>
      <c r="Q240" s="223" t="n"/>
      <c r="R240" s="223" t="n"/>
      <c r="S240" s="223" t="n"/>
      <c r="T240" s="223" t="n"/>
      <c r="U240" s="86" t="n"/>
      <c r="V240" s="86" t="n"/>
      <c r="W240" s="223" t="n"/>
      <c r="X240" s="223" t="n"/>
      <c r="Y240" s="223" t="n"/>
      <c r="Z240" s="109" t="n"/>
      <c r="AA240" s="241" t="n"/>
      <c r="AB240" s="237" t="n"/>
    </row>
    <row r="241" ht="15" customHeight="1" s="283">
      <c r="A241" s="279" t="n"/>
      <c r="B241" s="222" t="n"/>
      <c r="C241" s="223" t="n"/>
      <c r="D241" s="223" t="n"/>
      <c r="E241" s="223" t="n"/>
      <c r="F241" s="223" t="n"/>
      <c r="G241" s="223" t="n"/>
      <c r="H241" s="223" t="n"/>
      <c r="I241" s="223" t="n"/>
      <c r="J241" s="86" t="n"/>
      <c r="K241" s="223" t="n"/>
      <c r="L241" s="223" t="n"/>
      <c r="M241" s="223" t="n"/>
      <c r="N241" s="223" t="n"/>
      <c r="O241" s="223" t="n"/>
      <c r="P241" s="223" t="n"/>
      <c r="Q241" s="223" t="n"/>
      <c r="R241" s="223" t="n"/>
      <c r="S241" s="223" t="n"/>
      <c r="T241" s="223" t="n"/>
      <c r="U241" s="86" t="n"/>
      <c r="V241" s="86" t="n"/>
      <c r="W241" s="223" t="n"/>
      <c r="X241" s="223" t="n"/>
      <c r="Y241" s="223" t="n"/>
      <c r="Z241" s="109" t="n"/>
      <c r="AA241" s="241" t="n"/>
      <c r="AB241" s="237" t="n"/>
    </row>
    <row r="242" ht="15" customHeight="1" s="283">
      <c r="A242" s="279" t="n"/>
      <c r="B242" s="222" t="n"/>
      <c r="C242" s="223" t="n"/>
      <c r="D242" s="223" t="n"/>
      <c r="E242" s="223" t="n"/>
      <c r="F242" s="223" t="n"/>
      <c r="G242" s="223" t="n"/>
      <c r="H242" s="223" t="n"/>
      <c r="I242" s="223" t="n"/>
      <c r="J242" s="86" t="n"/>
      <c r="K242" s="223" t="n"/>
      <c r="L242" s="223" t="n"/>
      <c r="M242" s="223" t="n"/>
      <c r="N242" s="223" t="n"/>
      <c r="O242" s="223" t="n"/>
      <c r="P242" s="223" t="n"/>
      <c r="Q242" s="223" t="n"/>
      <c r="R242" s="223" t="n"/>
      <c r="S242" s="223" t="n"/>
      <c r="T242" s="223" t="n"/>
      <c r="U242" s="86" t="n"/>
      <c r="V242" s="86" t="n"/>
      <c r="W242" s="223" t="n"/>
      <c r="X242" s="223" t="n"/>
      <c r="Y242" s="223" t="n"/>
      <c r="Z242" s="109" t="n"/>
      <c r="AA242" s="241" t="n"/>
      <c r="AB242" s="237" t="n"/>
    </row>
    <row r="243" ht="15" customHeight="1" s="283">
      <c r="A243" s="279" t="n"/>
      <c r="B243" s="222" t="n"/>
      <c r="C243" s="223" t="n"/>
      <c r="D243" s="223" t="n"/>
      <c r="E243" s="223" t="n"/>
      <c r="F243" s="223" t="n"/>
      <c r="G243" s="223" t="n"/>
      <c r="H243" s="223" t="n"/>
      <c r="I243" s="223" t="n"/>
      <c r="J243" s="86" t="n"/>
      <c r="K243" s="223" t="n"/>
      <c r="L243" s="223" t="n"/>
      <c r="M243" s="223" t="n"/>
      <c r="N243" s="223" t="n"/>
      <c r="O243" s="223" t="n"/>
      <c r="P243" s="223" t="n"/>
      <c r="Q243" s="223" t="n"/>
      <c r="R243" s="223" t="n"/>
      <c r="S243" s="223" t="n"/>
      <c r="T243" s="223" t="n"/>
      <c r="U243" s="86" t="n"/>
      <c r="V243" s="86" t="n"/>
      <c r="W243" s="223" t="n"/>
      <c r="X243" s="223" t="n"/>
      <c r="Y243" s="223" t="n"/>
      <c r="Z243" s="109" t="n"/>
      <c r="AA243" s="241" t="n"/>
      <c r="AB243" s="237" t="n"/>
    </row>
    <row r="244" ht="15" customHeight="1" s="283">
      <c r="A244" s="279" t="n"/>
      <c r="B244" s="222" t="n"/>
      <c r="C244" s="223" t="n"/>
      <c r="D244" s="223" t="n"/>
      <c r="E244" s="223" t="n"/>
      <c r="F244" s="223" t="n"/>
      <c r="G244" s="223" t="n"/>
      <c r="H244" s="223" t="n"/>
      <c r="I244" s="223" t="n"/>
      <c r="J244" s="86" t="n"/>
      <c r="K244" s="223" t="n"/>
      <c r="L244" s="223" t="n"/>
      <c r="M244" s="223" t="n"/>
      <c r="N244" s="223" t="n"/>
      <c r="O244" s="223" t="n"/>
      <c r="P244" s="223" t="n"/>
      <c r="Q244" s="223" t="n"/>
      <c r="R244" s="223" t="n"/>
      <c r="S244" s="223" t="n"/>
      <c r="T244" s="223" t="n"/>
      <c r="U244" s="86" t="n"/>
      <c r="V244" s="86" t="n"/>
      <c r="W244" s="223" t="n"/>
      <c r="X244" s="223" t="n"/>
      <c r="Y244" s="223" t="n"/>
      <c r="Z244" s="109" t="n"/>
      <c r="AA244" s="241" t="n"/>
      <c r="AB244" s="237" t="n"/>
    </row>
    <row r="245" ht="15" customHeight="1" s="283">
      <c r="A245" s="279" t="n"/>
      <c r="B245" s="222" t="n"/>
      <c r="C245" s="223" t="n"/>
      <c r="D245" s="223" t="n"/>
      <c r="E245" s="223" t="n"/>
      <c r="F245" s="223" t="n"/>
      <c r="G245" s="223" t="n"/>
      <c r="H245" s="223" t="n"/>
      <c r="I245" s="223" t="n"/>
      <c r="J245" s="86" t="n"/>
      <c r="K245" s="223" t="n"/>
      <c r="L245" s="223" t="n"/>
      <c r="M245" s="223" t="n"/>
      <c r="N245" s="223" t="n"/>
      <c r="O245" s="223" t="n"/>
      <c r="P245" s="223" t="n"/>
      <c r="Q245" s="223" t="n"/>
      <c r="R245" s="223" t="n"/>
      <c r="S245" s="223" t="n"/>
      <c r="T245" s="223" t="n"/>
      <c r="U245" s="86" t="n"/>
      <c r="V245" s="86" t="n"/>
      <c r="W245" s="223" t="n"/>
      <c r="X245" s="223" t="n"/>
      <c r="Y245" s="223" t="n"/>
      <c r="Z245" s="109" t="n"/>
      <c r="AA245" s="241" t="n"/>
      <c r="AB245" s="237" t="n"/>
    </row>
    <row r="246" ht="15" customHeight="1" s="283">
      <c r="A246" s="279" t="n"/>
      <c r="B246" s="222" t="n"/>
      <c r="C246" s="223" t="n"/>
      <c r="D246" s="223" t="n"/>
      <c r="E246" s="223" t="n"/>
      <c r="F246" s="223" t="n"/>
      <c r="G246" s="223" t="n"/>
      <c r="H246" s="223" t="n"/>
      <c r="I246" s="223" t="n"/>
      <c r="J246" s="86" t="n"/>
      <c r="K246" s="223" t="n"/>
      <c r="L246" s="223" t="n"/>
      <c r="M246" s="223" t="n"/>
      <c r="N246" s="223" t="n"/>
      <c r="O246" s="223" t="n"/>
      <c r="P246" s="223" t="n"/>
      <c r="Q246" s="223" t="n"/>
      <c r="R246" s="223" t="n"/>
      <c r="S246" s="223" t="n"/>
      <c r="T246" s="223" t="n"/>
      <c r="U246" s="86" t="n"/>
      <c r="V246" s="86" t="n"/>
      <c r="W246" s="223" t="n"/>
      <c r="X246" s="223" t="n"/>
      <c r="Y246" s="223" t="n"/>
      <c r="Z246" s="109" t="n"/>
      <c r="AA246" s="241" t="n"/>
      <c r="AB246" s="237" t="n"/>
    </row>
    <row r="247" ht="15" customHeight="1" s="283">
      <c r="A247" s="279" t="n"/>
      <c r="B247" s="222" t="n"/>
      <c r="C247" s="223" t="n"/>
      <c r="D247" s="223" t="n"/>
      <c r="E247" s="223" t="n"/>
      <c r="F247" s="223" t="n"/>
      <c r="G247" s="223" t="n"/>
      <c r="H247" s="223" t="n"/>
      <c r="I247" s="223" t="n"/>
      <c r="J247" s="86" t="n"/>
      <c r="K247" s="223" t="n"/>
      <c r="L247" s="223" t="n"/>
      <c r="M247" s="223" t="n"/>
      <c r="N247" s="223" t="n"/>
      <c r="O247" s="223" t="n"/>
      <c r="P247" s="223" t="n"/>
      <c r="Q247" s="223" t="n"/>
      <c r="R247" s="223" t="n"/>
      <c r="S247" s="223" t="n"/>
      <c r="T247" s="223" t="n"/>
      <c r="U247" s="86" t="n"/>
      <c r="V247" s="86" t="n"/>
      <c r="W247" s="223" t="n"/>
      <c r="X247" s="223" t="n"/>
      <c r="Y247" s="223" t="n"/>
      <c r="Z247" s="109" t="n"/>
      <c r="AA247" s="241" t="n"/>
      <c r="AB247" s="237" t="n"/>
    </row>
    <row r="248">
      <c r="A248" s="18" t="n"/>
      <c r="B248" s="18" t="n"/>
      <c r="C248" s="228" t="n"/>
      <c r="D248" s="228" t="n"/>
      <c r="E248" s="228" t="n"/>
      <c r="F248" s="228" t="n"/>
      <c r="G248" s="228" t="n"/>
      <c r="H248" s="228" t="n"/>
      <c r="I248" s="228" t="n"/>
      <c r="J248" s="228" t="n"/>
      <c r="K248" s="19" t="n"/>
      <c r="L248" s="228" t="n"/>
      <c r="M248" s="228" t="n"/>
      <c r="N248" s="228" t="n"/>
      <c r="O248" s="228" t="n"/>
      <c r="P248" s="228" t="n"/>
      <c r="Q248" s="281" t="n"/>
      <c r="R248" s="281" t="n"/>
      <c r="S248" s="228" t="n"/>
      <c r="T248" s="228" t="n"/>
      <c r="U248" s="228" t="n"/>
      <c r="V248" s="19" t="n"/>
      <c r="W248" s="19" t="n"/>
      <c r="X248" s="228" t="n"/>
      <c r="Y248" s="228" t="n"/>
      <c r="Z248" s="281" t="n"/>
      <c r="AA248" s="18" t="n"/>
      <c r="AB248" s="18" t="n"/>
      <c r="AC248" s="228" t="n"/>
    </row>
    <row r="249">
      <c r="A249" s="18" t="n"/>
      <c r="B249" s="18" t="n"/>
      <c r="C249" s="228" t="n"/>
      <c r="D249" s="228" t="n"/>
      <c r="E249" s="228" t="n"/>
      <c r="F249" s="228" t="n"/>
      <c r="G249" s="228" t="n"/>
      <c r="H249" s="228" t="n"/>
      <c r="I249" s="228" t="n"/>
      <c r="J249" s="228" t="n"/>
      <c r="K249" s="19" t="n"/>
      <c r="L249" s="228" t="n"/>
      <c r="M249" s="228" t="n"/>
      <c r="N249" s="228" t="n"/>
      <c r="O249" s="228" t="n"/>
      <c r="P249" s="228" t="n"/>
      <c r="Q249" s="281" t="n"/>
      <c r="R249" s="281" t="n"/>
      <c r="S249" s="228" t="n"/>
      <c r="T249" s="228" t="n"/>
      <c r="U249" s="228" t="n"/>
      <c r="V249" s="19" t="n"/>
      <c r="W249" s="19" t="n"/>
      <c r="X249" s="228" t="n"/>
      <c r="Y249" s="228" t="n"/>
      <c r="Z249" s="281" t="n"/>
      <c r="AA249" s="20" t="n"/>
      <c r="AB249" s="207" t="n"/>
      <c r="AC249" s="228" t="n"/>
    </row>
    <row r="250">
      <c r="A250" s="18" t="n"/>
      <c r="B250" s="18" t="n"/>
      <c r="C250" s="228" t="n"/>
      <c r="D250" s="228" t="n"/>
      <c r="E250" s="228" t="n"/>
      <c r="F250" s="228" t="n"/>
      <c r="G250" s="228" t="n"/>
      <c r="H250" s="228" t="n"/>
      <c r="I250" s="228" t="n"/>
      <c r="J250" s="228" t="n"/>
      <c r="K250" s="19" t="n"/>
      <c r="L250" s="228" t="n"/>
      <c r="M250" s="228" t="n"/>
      <c r="N250" s="228" t="n"/>
      <c r="O250" s="228" t="n"/>
      <c r="P250" s="228" t="n"/>
      <c r="Q250" s="281" t="n"/>
      <c r="R250" s="281" t="n"/>
      <c r="S250" s="228" t="n"/>
      <c r="T250" s="228" t="n"/>
      <c r="U250" s="228" t="n"/>
      <c r="V250" s="19" t="n"/>
      <c r="W250" s="19" t="n"/>
      <c r="X250" s="228" t="n"/>
      <c r="Y250" s="228" t="n"/>
      <c r="Z250" s="281" t="n"/>
      <c r="AA250" s="20" t="n"/>
      <c r="AB250" s="207" t="n"/>
      <c r="AC250" s="228" t="n"/>
    </row>
    <row r="251">
      <c r="A251" s="18" t="n"/>
      <c r="B251" s="18" t="n"/>
      <c r="C251" s="228" t="n"/>
      <c r="D251" s="228" t="n"/>
      <c r="E251" s="228" t="n"/>
      <c r="F251" s="228" t="n"/>
      <c r="G251" s="228" t="n"/>
      <c r="H251" s="228" t="n"/>
      <c r="I251" s="228" t="n"/>
      <c r="J251" s="228" t="n"/>
      <c r="K251" s="19" t="n"/>
      <c r="L251" s="228" t="n"/>
      <c r="M251" s="228" t="n"/>
      <c r="N251" s="228" t="n"/>
      <c r="O251" s="228" t="n"/>
      <c r="P251" s="228" t="n"/>
      <c r="Q251" s="281" t="n"/>
      <c r="R251" s="281" t="n"/>
      <c r="S251" s="228" t="n"/>
      <c r="T251" s="228" t="n"/>
      <c r="U251" s="228" t="n"/>
      <c r="V251" s="19" t="n"/>
      <c r="W251" s="19" t="n"/>
      <c r="X251" s="228" t="n"/>
      <c r="Y251" s="228" t="n"/>
      <c r="Z251" s="281" t="n"/>
      <c r="AA251" s="20" t="n"/>
      <c r="AB251" s="208" t="n"/>
      <c r="AC251" s="228" t="n"/>
    </row>
    <row r="252">
      <c r="A252" s="18" t="n"/>
      <c r="B252" s="18" t="n"/>
      <c r="C252" s="228" t="n"/>
      <c r="D252" s="228" t="n"/>
      <c r="E252" s="228" t="n"/>
      <c r="F252" s="228" t="n"/>
      <c r="G252" s="228" t="n"/>
      <c r="H252" s="228" t="n"/>
      <c r="I252" s="228" t="n"/>
      <c r="J252" s="228" t="n"/>
      <c r="K252" s="19" t="n"/>
      <c r="L252" s="228" t="n"/>
      <c r="M252" s="228" t="n"/>
      <c r="N252" s="228" t="n"/>
      <c r="O252" s="228" t="n"/>
      <c r="P252" s="228" t="n"/>
      <c r="Q252" s="281" t="n"/>
      <c r="R252" s="281" t="n"/>
      <c r="S252" s="228" t="n"/>
      <c r="T252" s="228" t="n"/>
      <c r="U252" s="228" t="n"/>
      <c r="V252" s="19" t="n"/>
      <c r="W252" s="19" t="n"/>
      <c r="X252" s="228" t="n"/>
      <c r="Y252" s="228" t="n"/>
      <c r="Z252" s="281" t="n"/>
      <c r="AA252" s="18" t="n"/>
      <c r="AB252" s="18" t="n"/>
      <c r="AC252" s="228" t="n"/>
    </row>
    <row r="253">
      <c r="A253" s="18" t="n"/>
      <c r="B253" s="18" t="n"/>
      <c r="C253" s="228" t="n"/>
      <c r="D253" s="228" t="n"/>
      <c r="E253" s="228" t="n"/>
      <c r="F253" s="228" t="n"/>
      <c r="G253" s="228" t="n"/>
      <c r="H253" s="228" t="n"/>
      <c r="I253" s="228" t="n"/>
      <c r="J253" s="228" t="n"/>
      <c r="K253" s="19" t="n"/>
      <c r="L253" s="228" t="n"/>
      <c r="M253" s="228" t="n"/>
      <c r="N253" s="228" t="n"/>
      <c r="O253" s="228" t="n"/>
      <c r="P253" s="228" t="n"/>
      <c r="Q253" s="281" t="n"/>
      <c r="R253" s="281" t="n"/>
      <c r="S253" s="228" t="n"/>
      <c r="T253" s="228" t="n"/>
      <c r="U253" s="228" t="n"/>
      <c r="V253" s="19" t="n"/>
      <c r="W253" s="19" t="n"/>
      <c r="X253" s="228" t="n"/>
      <c r="Y253" s="228" t="n"/>
      <c r="Z253" s="281" t="n"/>
      <c r="AA253" s="18" t="n"/>
      <c r="AB253" s="18" t="n"/>
      <c r="AC253" s="228" t="n"/>
    </row>
    <row r="254">
      <c r="A254" s="18" t="n"/>
      <c r="B254" s="18" t="n"/>
      <c r="C254" s="228" t="n"/>
      <c r="D254" s="228" t="n"/>
      <c r="E254" s="228" t="n"/>
      <c r="F254" s="228" t="n"/>
      <c r="G254" s="228" t="n"/>
      <c r="H254" s="228" t="n"/>
      <c r="I254" s="228" t="n"/>
      <c r="J254" s="228" t="n"/>
      <c r="K254" s="19" t="n"/>
      <c r="L254" s="228" t="n"/>
      <c r="M254" s="228" t="n"/>
      <c r="N254" s="228" t="n"/>
      <c r="O254" s="228" t="n"/>
      <c r="P254" s="228" t="n"/>
      <c r="Q254" s="281" t="n"/>
      <c r="R254" s="281" t="n"/>
      <c r="S254" s="228" t="n"/>
      <c r="T254" s="228" t="n"/>
      <c r="U254" s="228" t="n"/>
      <c r="V254" s="19" t="n"/>
      <c r="W254" s="19" t="n"/>
      <c r="X254" s="228" t="n"/>
      <c r="Y254" s="228" t="n"/>
      <c r="Z254" s="281" t="n"/>
      <c r="AA254" s="18" t="n"/>
      <c r="AB254" s="18" t="n"/>
      <c r="AC254" s="228" t="n"/>
    </row>
    <row r="255">
      <c r="A255" s="18" t="n"/>
      <c r="B255" s="18" t="n"/>
      <c r="C255" s="228" t="n"/>
      <c r="D255" s="228" t="n"/>
      <c r="E255" s="228" t="n"/>
      <c r="F255" s="228" t="n"/>
      <c r="G255" s="228" t="n"/>
      <c r="H255" s="228" t="n"/>
      <c r="I255" s="228" t="n"/>
      <c r="J255" s="228" t="n"/>
      <c r="K255" s="19" t="n"/>
      <c r="L255" s="228" t="n"/>
      <c r="M255" s="228" t="n"/>
      <c r="N255" s="228" t="n"/>
      <c r="O255" s="228" t="n"/>
      <c r="P255" s="228" t="n"/>
      <c r="Q255" s="281" t="n"/>
      <c r="R255" s="281" t="n"/>
      <c r="S255" s="228" t="n"/>
      <c r="T255" s="228" t="n"/>
      <c r="U255" s="228" t="n"/>
      <c r="V255" s="19" t="n"/>
      <c r="W255" s="19" t="n"/>
      <c r="X255" s="228" t="n"/>
      <c r="Y255" s="228" t="n"/>
      <c r="Z255" s="281" t="n"/>
      <c r="AA255" s="18" t="n"/>
      <c r="AB255" s="18" t="n"/>
      <c r="AC255" s="228" t="n"/>
    </row>
    <row r="256">
      <c r="A256" s="18" t="n"/>
      <c r="B256" s="18" t="n"/>
      <c r="C256" s="228" t="n"/>
      <c r="D256" s="228" t="n"/>
      <c r="E256" s="228" t="n"/>
      <c r="F256" s="228" t="n"/>
      <c r="G256" s="228" t="n"/>
      <c r="H256" s="228" t="n"/>
      <c r="I256" s="228" t="n"/>
      <c r="J256" s="228" t="n"/>
      <c r="K256" s="19" t="n"/>
      <c r="L256" s="228" t="n"/>
      <c r="M256" s="228" t="n"/>
      <c r="N256" s="228" t="n"/>
      <c r="O256" s="228" t="n"/>
      <c r="P256" s="228" t="n"/>
      <c r="Q256" s="281" t="n"/>
      <c r="R256" s="281" t="n"/>
      <c r="S256" s="228" t="n"/>
      <c r="T256" s="228" t="n"/>
      <c r="U256" s="228" t="n"/>
      <c r="V256" s="19" t="n"/>
      <c r="W256" s="19" t="n"/>
      <c r="X256" s="228" t="n"/>
      <c r="Y256" s="228" t="n"/>
      <c r="Z256" s="281" t="n"/>
      <c r="AA256" s="18" t="n"/>
      <c r="AB256" s="18" t="n"/>
      <c r="AC256" s="228" t="n"/>
    </row>
    <row r="257">
      <c r="A257" s="18" t="n"/>
      <c r="B257" s="18" t="n"/>
      <c r="C257" s="228" t="n"/>
      <c r="D257" s="228" t="n"/>
      <c r="E257" s="228" t="n"/>
      <c r="F257" s="228" t="n"/>
      <c r="G257" s="228" t="n"/>
      <c r="H257" s="228" t="n"/>
      <c r="I257" s="228" t="n"/>
      <c r="J257" s="228" t="n"/>
      <c r="K257" s="19" t="n"/>
      <c r="L257" s="228" t="n"/>
      <c r="M257" s="228" t="n"/>
      <c r="N257" s="228" t="n"/>
      <c r="O257" s="228" t="n"/>
      <c r="P257" s="228" t="n"/>
      <c r="Q257" s="281" t="n"/>
      <c r="R257" s="281" t="n"/>
      <c r="S257" s="228" t="n"/>
      <c r="T257" s="228" t="n"/>
      <c r="U257" s="228" t="n"/>
      <c r="V257" s="19" t="n"/>
      <c r="W257" s="19" t="n"/>
      <c r="X257" s="228" t="n"/>
      <c r="Y257" s="228" t="n"/>
      <c r="Z257" s="281" t="n"/>
      <c r="AA257" s="18" t="n"/>
      <c r="AB257" s="18" t="n"/>
      <c r="AC257" s="228" t="n"/>
    </row>
    <row r="258">
      <c r="A258" s="18" t="n"/>
      <c r="B258" s="18" t="n"/>
      <c r="C258" s="228" t="n"/>
      <c r="D258" s="228" t="n"/>
      <c r="E258" s="228" t="n"/>
      <c r="F258" s="228" t="n"/>
      <c r="G258" s="228" t="n"/>
      <c r="H258" s="228" t="n"/>
      <c r="I258" s="228" t="n"/>
      <c r="J258" s="228" t="n"/>
      <c r="K258" s="19" t="n"/>
      <c r="L258" s="228" t="n"/>
      <c r="M258" s="228" t="n"/>
      <c r="N258" s="228" t="n"/>
      <c r="O258" s="228" t="n"/>
      <c r="P258" s="228" t="n"/>
      <c r="Q258" s="281" t="n"/>
      <c r="R258" s="281" t="n"/>
      <c r="S258" s="228" t="n"/>
      <c r="T258" s="228" t="n"/>
      <c r="U258" s="228" t="n"/>
      <c r="V258" s="19" t="n"/>
      <c r="W258" s="19" t="n"/>
      <c r="X258" s="228" t="n"/>
      <c r="Y258" s="228" t="n"/>
      <c r="Z258" s="281" t="n"/>
      <c r="AA258" s="18" t="n"/>
      <c r="AB258" s="18" t="n"/>
      <c r="AC258" s="228" t="n"/>
    </row>
    <row r="259">
      <c r="A259" s="18" t="n"/>
      <c r="B259" s="18" t="n"/>
      <c r="C259" s="228" t="n"/>
      <c r="D259" s="228" t="n"/>
      <c r="E259" s="228" t="n"/>
      <c r="F259" s="228" t="n"/>
      <c r="G259" s="228" t="n"/>
      <c r="H259" s="228" t="n"/>
      <c r="I259" s="228" t="n"/>
      <c r="J259" s="228" t="n"/>
      <c r="K259" s="19" t="n"/>
      <c r="L259" s="228" t="n"/>
      <c r="M259" s="228" t="n"/>
      <c r="N259" s="228" t="n"/>
      <c r="O259" s="228" t="n"/>
      <c r="P259" s="228" t="n"/>
      <c r="Q259" s="281" t="n"/>
      <c r="R259" s="281" t="n"/>
      <c r="S259" s="228" t="n"/>
      <c r="T259" s="228" t="n"/>
      <c r="U259" s="228" t="n"/>
      <c r="V259" s="19" t="n"/>
      <c r="W259" s="19" t="n"/>
      <c r="X259" s="228" t="n"/>
      <c r="Y259" s="228" t="n"/>
      <c r="Z259" s="281" t="n"/>
      <c r="AA259" s="18" t="n"/>
      <c r="AB259" s="18" t="n"/>
      <c r="AC259" s="228" t="n"/>
    </row>
    <row r="260">
      <c r="A260" s="18" t="n"/>
      <c r="B260" s="18" t="n"/>
      <c r="C260" s="228" t="n"/>
      <c r="D260" s="228" t="n"/>
      <c r="E260" s="228" t="n"/>
      <c r="F260" s="228" t="n"/>
      <c r="G260" s="228" t="n"/>
      <c r="H260" s="228" t="n"/>
      <c r="I260" s="228" t="n"/>
      <c r="J260" s="228" t="n"/>
      <c r="K260" s="19" t="n"/>
      <c r="L260" s="228" t="n"/>
      <c r="M260" s="228" t="n"/>
      <c r="N260" s="228" t="n"/>
      <c r="O260" s="228" t="n"/>
      <c r="P260" s="228" t="n"/>
      <c r="Q260" s="281" t="n"/>
      <c r="R260" s="281" t="n"/>
      <c r="S260" s="228" t="n"/>
      <c r="T260" s="228" t="n"/>
      <c r="U260" s="228" t="n"/>
      <c r="V260" s="19" t="n"/>
      <c r="W260" s="19" t="n"/>
      <c r="X260" s="228" t="n"/>
      <c r="Y260" s="228" t="n"/>
      <c r="Z260" s="281" t="n"/>
      <c r="AA260" s="18" t="n"/>
      <c r="AB260" s="18" t="n"/>
      <c r="AC260" s="228" t="n"/>
    </row>
    <row r="261">
      <c r="A261" s="18" t="n"/>
      <c r="B261" s="18" t="n"/>
      <c r="C261" s="228" t="n"/>
      <c r="D261" s="228" t="n"/>
      <c r="E261" s="228" t="n"/>
      <c r="F261" s="228" t="n"/>
      <c r="G261" s="228" t="n"/>
      <c r="H261" s="228" t="n"/>
      <c r="I261" s="228" t="n"/>
      <c r="J261" s="228" t="n"/>
      <c r="K261" s="19" t="n"/>
      <c r="L261" s="228" t="n"/>
      <c r="M261" s="228" t="n"/>
      <c r="N261" s="228" t="n"/>
      <c r="O261" s="228" t="n"/>
      <c r="P261" s="228" t="n"/>
      <c r="Q261" s="281" t="n"/>
      <c r="R261" s="281" t="n"/>
      <c r="S261" s="228" t="n"/>
      <c r="T261" s="228" t="n"/>
      <c r="U261" s="228" t="n"/>
      <c r="V261" s="19" t="n"/>
      <c r="W261" s="19" t="n"/>
      <c r="X261" s="228" t="n"/>
      <c r="Y261" s="228" t="n"/>
      <c r="Z261" s="281" t="n"/>
      <c r="AA261" s="18" t="n"/>
      <c r="AB261" s="18" t="n"/>
      <c r="AC261" s="228" t="n"/>
    </row>
    <row r="262">
      <c r="A262" s="18" t="n"/>
      <c r="B262" s="18" t="n"/>
      <c r="C262" s="228" t="n"/>
      <c r="D262" s="228" t="n"/>
      <c r="E262" s="228" t="n"/>
      <c r="F262" s="228" t="n"/>
      <c r="G262" s="228" t="n"/>
      <c r="H262" s="228" t="n"/>
      <c r="I262" s="228" t="n"/>
      <c r="J262" s="228" t="n"/>
      <c r="K262" s="19" t="n"/>
      <c r="L262" s="228" t="n"/>
      <c r="M262" s="228" t="n"/>
      <c r="N262" s="228" t="n"/>
      <c r="O262" s="228" t="n"/>
      <c r="P262" s="228" t="n"/>
      <c r="Q262" s="281" t="n"/>
      <c r="R262" s="281" t="n"/>
      <c r="S262" s="228" t="n"/>
      <c r="T262" s="228" t="n"/>
      <c r="U262" s="228" t="n"/>
      <c r="V262" s="19" t="n"/>
      <c r="W262" s="19" t="n"/>
      <c r="X262" s="228" t="n"/>
      <c r="Y262" s="228" t="n"/>
      <c r="Z262" s="281" t="n"/>
      <c r="AA262" s="18" t="n"/>
      <c r="AB262" s="18" t="n"/>
      <c r="AC262" s="228" t="n"/>
    </row>
    <row r="263">
      <c r="A263" s="18" t="n"/>
      <c r="B263" s="18" t="n"/>
      <c r="C263" s="228" t="n"/>
      <c r="D263" s="228" t="n"/>
      <c r="E263" s="228" t="n"/>
      <c r="F263" s="228" t="n"/>
      <c r="G263" s="228" t="n"/>
      <c r="H263" s="228" t="n"/>
      <c r="I263" s="228" t="n"/>
      <c r="J263" s="228" t="n"/>
      <c r="K263" s="19" t="n"/>
      <c r="L263" s="228" t="n"/>
      <c r="M263" s="228" t="n"/>
      <c r="N263" s="228" t="n"/>
      <c r="O263" s="228" t="n"/>
      <c r="P263" s="228" t="n"/>
      <c r="Q263" s="281" t="n"/>
      <c r="R263" s="281" t="n"/>
      <c r="S263" s="228" t="n"/>
      <c r="T263" s="228" t="n"/>
      <c r="U263" s="228" t="n"/>
      <c r="V263" s="19" t="n"/>
      <c r="W263" s="19" t="n"/>
      <c r="X263" s="228" t="n"/>
      <c r="Y263" s="228" t="n"/>
      <c r="Z263" s="281" t="n"/>
      <c r="AA263" s="18" t="n"/>
      <c r="AB263" s="18" t="n"/>
      <c r="AC263" s="228" t="n"/>
    </row>
    <row r="264">
      <c r="A264" s="18" t="n"/>
      <c r="B264" s="18" t="n"/>
      <c r="C264" s="228" t="n"/>
      <c r="D264" s="228" t="n"/>
      <c r="E264" s="228" t="n"/>
      <c r="F264" s="228" t="n"/>
      <c r="G264" s="228" t="n"/>
      <c r="H264" s="228" t="n"/>
      <c r="I264" s="228" t="n"/>
      <c r="J264" s="228" t="n"/>
      <c r="K264" s="19" t="n"/>
      <c r="L264" s="228" t="n"/>
      <c r="M264" s="228" t="n"/>
      <c r="N264" s="228" t="n"/>
      <c r="O264" s="228" t="n"/>
      <c r="P264" s="228" t="n"/>
      <c r="Q264" s="281" t="n"/>
      <c r="R264" s="281" t="n"/>
      <c r="S264" s="228" t="n"/>
      <c r="T264" s="228" t="n"/>
      <c r="U264" s="228" t="n"/>
      <c r="V264" s="19" t="n"/>
      <c r="W264" s="19" t="n"/>
      <c r="X264" s="228" t="n"/>
      <c r="Y264" s="228" t="n"/>
      <c r="Z264" s="281" t="n"/>
      <c r="AA264" s="18" t="n"/>
      <c r="AB264" s="18" t="n"/>
      <c r="AC264" s="228" t="n"/>
    </row>
    <row r="265">
      <c r="A265" s="18" t="n"/>
      <c r="B265" s="18" t="n"/>
      <c r="C265" s="228" t="n"/>
      <c r="D265" s="228" t="n"/>
      <c r="E265" s="228" t="n"/>
      <c r="F265" s="228" t="n"/>
      <c r="G265" s="228" t="n"/>
      <c r="H265" s="228" t="n"/>
      <c r="I265" s="228" t="n"/>
      <c r="J265" s="228" t="n"/>
      <c r="K265" s="19" t="n"/>
      <c r="L265" s="228" t="n"/>
      <c r="M265" s="228" t="n"/>
      <c r="N265" s="228" t="n"/>
      <c r="O265" s="228" t="n"/>
      <c r="P265" s="228" t="n"/>
      <c r="Q265" s="281" t="n"/>
      <c r="R265" s="281" t="n"/>
      <c r="S265" s="228" t="n"/>
      <c r="T265" s="228" t="n"/>
      <c r="U265" s="228" t="n"/>
      <c r="V265" s="19" t="n"/>
      <c r="W265" s="19" t="n"/>
      <c r="X265" s="228" t="n"/>
      <c r="Y265" s="228" t="n"/>
      <c r="Z265" s="281" t="n"/>
      <c r="AA265" s="18" t="n"/>
      <c r="AB265" s="18" t="n"/>
      <c r="AC265" s="228" t="n"/>
    </row>
    <row r="266">
      <c r="A266" s="18" t="n"/>
      <c r="B266" s="18" t="n"/>
      <c r="C266" s="228" t="n"/>
      <c r="D266" s="228" t="n"/>
      <c r="E266" s="228" t="n"/>
      <c r="F266" s="228" t="n"/>
      <c r="G266" s="228" t="n"/>
      <c r="H266" s="228" t="n"/>
      <c r="I266" s="228" t="n"/>
      <c r="J266" s="228" t="n"/>
      <c r="K266" s="19" t="n"/>
      <c r="L266" s="228" t="n"/>
      <c r="M266" s="228" t="n"/>
      <c r="N266" s="228" t="n"/>
      <c r="O266" s="228" t="n"/>
      <c r="P266" s="228" t="n"/>
      <c r="Q266" s="281" t="n"/>
      <c r="R266" s="281" t="n"/>
      <c r="S266" s="228" t="n"/>
      <c r="T266" s="228" t="n"/>
      <c r="U266" s="228" t="n"/>
      <c r="V266" s="19" t="n"/>
      <c r="W266" s="19" t="n"/>
      <c r="X266" s="228" t="n"/>
      <c r="Y266" s="228" t="n"/>
      <c r="Z266" s="281" t="n"/>
      <c r="AA266" s="18" t="n"/>
      <c r="AB266" s="18" t="n"/>
      <c r="AC266" s="228" t="n"/>
    </row>
    <row r="267">
      <c r="A267" s="18" t="n"/>
      <c r="B267" s="18" t="n"/>
      <c r="C267" s="228" t="n"/>
      <c r="D267" s="228" t="n"/>
      <c r="E267" s="228" t="n"/>
      <c r="F267" s="228" t="n"/>
      <c r="G267" s="228" t="n"/>
      <c r="H267" s="228" t="n"/>
      <c r="I267" s="228" t="n"/>
      <c r="J267" s="228" t="n"/>
      <c r="K267" s="19" t="n"/>
      <c r="L267" s="228" t="n"/>
      <c r="M267" s="228" t="n"/>
      <c r="N267" s="228" t="n"/>
      <c r="O267" s="228" t="n"/>
      <c r="P267" s="228" t="n"/>
      <c r="Q267" s="281" t="n"/>
      <c r="R267" s="281" t="n"/>
      <c r="S267" s="228" t="n"/>
      <c r="T267" s="228" t="n"/>
      <c r="U267" s="228" t="n"/>
      <c r="V267" s="19" t="n"/>
      <c r="W267" s="19" t="n"/>
      <c r="X267" s="228" t="n"/>
      <c r="Y267" s="228" t="n"/>
      <c r="Z267" s="281" t="n"/>
      <c r="AA267" s="18" t="n"/>
      <c r="AB267" s="18" t="n"/>
      <c r="AC267" s="228" t="n"/>
    </row>
    <row r="268">
      <c r="A268" s="18" t="n"/>
      <c r="B268" s="18" t="n"/>
      <c r="C268" s="228" t="n"/>
      <c r="D268" s="228" t="n"/>
      <c r="E268" s="228" t="n"/>
      <c r="F268" s="228" t="n"/>
      <c r="G268" s="228" t="n"/>
      <c r="H268" s="228" t="n"/>
      <c r="I268" s="228" t="n"/>
      <c r="J268" s="228" t="n"/>
      <c r="K268" s="19" t="n"/>
      <c r="L268" s="228" t="n"/>
      <c r="M268" s="228" t="n"/>
      <c r="N268" s="228" t="n"/>
      <c r="O268" s="228" t="n"/>
      <c r="P268" s="228" t="n"/>
      <c r="Q268" s="281" t="n"/>
      <c r="R268" s="281" t="n"/>
      <c r="S268" s="228" t="n"/>
      <c r="T268" s="228" t="n"/>
      <c r="U268" s="228" t="n"/>
      <c r="V268" s="19" t="n"/>
      <c r="W268" s="19" t="n"/>
      <c r="X268" s="228" t="n"/>
      <c r="Y268" s="228" t="n"/>
      <c r="Z268" s="281" t="n"/>
      <c r="AA268" s="18" t="n"/>
      <c r="AB268" s="18" t="n"/>
      <c r="AC268" s="228" t="n"/>
    </row>
    <row r="269">
      <c r="A269" s="18" t="n"/>
      <c r="B269" s="18" t="n"/>
      <c r="C269" s="228" t="n"/>
      <c r="D269" s="228" t="n"/>
      <c r="E269" s="228" t="n"/>
      <c r="F269" s="228" t="n"/>
      <c r="G269" s="228" t="n"/>
      <c r="H269" s="228" t="n"/>
      <c r="I269" s="228" t="n"/>
      <c r="J269" s="228" t="n"/>
      <c r="K269" s="19" t="n"/>
      <c r="L269" s="228" t="n"/>
      <c r="M269" s="228" t="n"/>
      <c r="N269" s="228" t="n"/>
      <c r="O269" s="228" t="n"/>
      <c r="P269" s="228" t="n"/>
      <c r="Q269" s="281" t="n"/>
      <c r="R269" s="281" t="n"/>
      <c r="S269" s="228" t="n"/>
      <c r="T269" s="228" t="n"/>
      <c r="U269" s="228" t="n"/>
      <c r="V269" s="19" t="n"/>
      <c r="W269" s="19" t="n"/>
      <c r="X269" s="228" t="n"/>
      <c r="Y269" s="228" t="n"/>
      <c r="Z269" s="281" t="n"/>
      <c r="AA269" s="18" t="n"/>
      <c r="AB269" s="18" t="n"/>
      <c r="AC269" s="228" t="n"/>
    </row>
    <row r="270">
      <c r="A270" s="18" t="n"/>
      <c r="B270" s="18" t="n"/>
      <c r="C270" s="228" t="n"/>
      <c r="D270" s="228" t="n"/>
      <c r="E270" s="228" t="n"/>
      <c r="F270" s="228" t="n"/>
      <c r="G270" s="228" t="n"/>
      <c r="H270" s="228" t="n"/>
      <c r="I270" s="228" t="n"/>
      <c r="J270" s="228" t="n"/>
      <c r="K270" s="19" t="n"/>
      <c r="L270" s="228" t="n"/>
      <c r="M270" s="228" t="n"/>
      <c r="N270" s="228" t="n"/>
      <c r="O270" s="228" t="n"/>
      <c r="P270" s="228" t="n"/>
      <c r="Q270" s="281" t="n"/>
      <c r="R270" s="281" t="n"/>
      <c r="S270" s="228" t="n"/>
      <c r="T270" s="228" t="n"/>
      <c r="U270" s="228" t="n"/>
      <c r="V270" s="19" t="n"/>
      <c r="W270" s="19" t="n"/>
      <c r="X270" s="228" t="n"/>
      <c r="Y270" s="228" t="n"/>
      <c r="Z270" s="281" t="n"/>
      <c r="AA270" s="18" t="n"/>
      <c r="AB270" s="18" t="n"/>
      <c r="AC270" s="228" t="n"/>
    </row>
    <row r="271">
      <c r="A271" s="18" t="n"/>
      <c r="B271" s="18" t="n"/>
      <c r="C271" s="228" t="n"/>
      <c r="D271" s="228" t="n"/>
      <c r="E271" s="228" t="n"/>
      <c r="F271" s="228" t="n"/>
      <c r="G271" s="228" t="n"/>
      <c r="H271" s="228" t="n"/>
      <c r="I271" s="228" t="n"/>
      <c r="J271" s="228" t="n"/>
      <c r="K271" s="19" t="n"/>
      <c r="L271" s="228" t="n"/>
      <c r="M271" s="228" t="n"/>
      <c r="N271" s="228" t="n"/>
      <c r="O271" s="228" t="n"/>
      <c r="P271" s="228" t="n"/>
      <c r="Q271" s="281" t="n"/>
      <c r="R271" s="281" t="n"/>
      <c r="S271" s="228" t="n"/>
      <c r="T271" s="228" t="n"/>
      <c r="U271" s="228" t="n"/>
      <c r="V271" s="19" t="n"/>
      <c r="W271" s="19" t="n"/>
      <c r="X271" s="228" t="n"/>
      <c r="Y271" s="228" t="n"/>
      <c r="Z271" s="281" t="n"/>
      <c r="AA271" s="18" t="n"/>
      <c r="AB271" s="18" t="n"/>
      <c r="AC271" s="228" t="n"/>
    </row>
    <row r="272">
      <c r="A272" s="18" t="n"/>
      <c r="B272" s="18" t="n"/>
      <c r="C272" s="228" t="n"/>
      <c r="D272" s="228" t="n"/>
      <c r="E272" s="228" t="n"/>
      <c r="F272" s="228" t="n"/>
      <c r="G272" s="228" t="n"/>
      <c r="H272" s="228" t="n"/>
      <c r="I272" s="228" t="n"/>
      <c r="J272" s="228" t="n"/>
      <c r="K272" s="19" t="n"/>
      <c r="L272" s="228" t="n"/>
      <c r="M272" s="228" t="n"/>
      <c r="N272" s="228" t="n"/>
      <c r="O272" s="228" t="n"/>
      <c r="P272" s="228" t="n"/>
      <c r="Q272" s="281" t="n"/>
      <c r="R272" s="281" t="n"/>
      <c r="S272" s="228" t="n"/>
      <c r="T272" s="228" t="n"/>
      <c r="U272" s="228" t="n"/>
      <c r="V272" s="19" t="n"/>
      <c r="W272" s="19" t="n"/>
      <c r="X272" s="228" t="n"/>
      <c r="Y272" s="228" t="n"/>
      <c r="Z272" s="281" t="n"/>
      <c r="AA272" s="18" t="n"/>
      <c r="AB272" s="18" t="n"/>
      <c r="AC272" s="228" t="n"/>
    </row>
    <row r="273">
      <c r="A273" s="18" t="n"/>
      <c r="B273" s="18" t="n"/>
      <c r="C273" s="228" t="n"/>
      <c r="D273" s="228" t="n"/>
      <c r="E273" s="228" t="n"/>
      <c r="F273" s="228" t="n"/>
      <c r="G273" s="228" t="n"/>
      <c r="H273" s="228" t="n"/>
      <c r="I273" s="228" t="n"/>
      <c r="J273" s="228" t="n"/>
      <c r="K273" s="19" t="n"/>
      <c r="L273" s="228" t="n"/>
      <c r="M273" s="228" t="n"/>
      <c r="N273" s="228" t="n"/>
      <c r="O273" s="228" t="n"/>
      <c r="P273" s="228" t="n"/>
      <c r="Q273" s="281" t="n"/>
      <c r="R273" s="281" t="n"/>
      <c r="S273" s="228" t="n"/>
      <c r="T273" s="228" t="n"/>
      <c r="U273" s="228" t="n"/>
      <c r="V273" s="19" t="n"/>
      <c r="W273" s="19" t="n"/>
      <c r="X273" s="228" t="n"/>
      <c r="Y273" s="228" t="n"/>
      <c r="Z273" s="281" t="n"/>
      <c r="AA273" s="18" t="n"/>
      <c r="AB273" s="18" t="n"/>
      <c r="AC273" s="228" t="n"/>
    </row>
    <row r="274">
      <c r="A274" s="18" t="n"/>
      <c r="B274" s="18" t="n"/>
      <c r="C274" s="228" t="n"/>
      <c r="D274" s="228" t="n"/>
      <c r="E274" s="228" t="n"/>
      <c r="F274" s="228" t="n"/>
      <c r="G274" s="228" t="n"/>
      <c r="H274" s="228" t="n"/>
      <c r="I274" s="228" t="n"/>
      <c r="J274" s="228" t="n"/>
      <c r="K274" s="19" t="n"/>
      <c r="L274" s="228" t="n"/>
      <c r="M274" s="228" t="n"/>
      <c r="N274" s="228" t="n"/>
      <c r="O274" s="228" t="n"/>
      <c r="P274" s="228" t="n"/>
      <c r="Q274" s="281" t="n"/>
      <c r="R274" s="281" t="n"/>
      <c r="S274" s="228" t="n"/>
      <c r="T274" s="228" t="n"/>
      <c r="U274" s="228" t="n"/>
      <c r="V274" s="19" t="n"/>
      <c r="W274" s="19" t="n"/>
      <c r="X274" s="228" t="n"/>
      <c r="Y274" s="228" t="n"/>
      <c r="Z274" s="281" t="n"/>
      <c r="AA274" s="18" t="n"/>
      <c r="AB274" s="18" t="n"/>
      <c r="AC274" s="228" t="n"/>
    </row>
    <row r="275">
      <c r="A275" s="18" t="n"/>
      <c r="B275" s="18" t="n"/>
      <c r="C275" s="228" t="n"/>
      <c r="D275" s="228" t="n"/>
      <c r="E275" s="228" t="n"/>
      <c r="F275" s="228" t="n"/>
      <c r="G275" s="228" t="n"/>
      <c r="H275" s="228" t="n"/>
      <c r="I275" s="228" t="n"/>
      <c r="J275" s="228" t="n"/>
      <c r="K275" s="19" t="n"/>
      <c r="L275" s="228" t="n"/>
      <c r="M275" s="228" t="n"/>
      <c r="N275" s="228" t="n"/>
      <c r="O275" s="228" t="n"/>
      <c r="P275" s="228" t="n"/>
      <c r="Q275" s="281" t="n"/>
      <c r="R275" s="281" t="n"/>
      <c r="S275" s="228" t="n"/>
      <c r="T275" s="228" t="n"/>
      <c r="U275" s="228" t="n"/>
      <c r="V275" s="19" t="n"/>
      <c r="W275" s="19" t="n"/>
      <c r="X275" s="228" t="n"/>
      <c r="Y275" s="228" t="n"/>
      <c r="Z275" s="281" t="n"/>
      <c r="AA275" s="18" t="n"/>
      <c r="AB275" s="18" t="n"/>
      <c r="AC275" s="228" t="n"/>
    </row>
    <row r="276">
      <c r="A276" s="18" t="n"/>
      <c r="B276" s="18" t="n"/>
      <c r="C276" s="228" t="n"/>
      <c r="D276" s="228" t="n"/>
      <c r="E276" s="228" t="n"/>
      <c r="F276" s="228" t="n"/>
      <c r="G276" s="228" t="n"/>
      <c r="H276" s="228" t="n"/>
      <c r="I276" s="228" t="n"/>
      <c r="J276" s="228" t="n"/>
      <c r="K276" s="19" t="n"/>
      <c r="L276" s="228" t="n"/>
      <c r="M276" s="228" t="n"/>
      <c r="N276" s="228" t="n"/>
      <c r="O276" s="228" t="n"/>
      <c r="P276" s="228" t="n"/>
      <c r="Q276" s="281" t="n"/>
      <c r="R276" s="281" t="n"/>
      <c r="S276" s="228" t="n"/>
      <c r="T276" s="228" t="n"/>
      <c r="U276" s="228" t="n"/>
      <c r="V276" s="19" t="n"/>
      <c r="W276" s="19" t="n"/>
      <c r="X276" s="228" t="n"/>
      <c r="Y276" s="228" t="n"/>
      <c r="Z276" s="281" t="n"/>
      <c r="AA276" s="18" t="n"/>
      <c r="AB276" s="18" t="n"/>
      <c r="AC276" s="228" t="n"/>
    </row>
    <row r="277">
      <c r="A277" s="18" t="n"/>
      <c r="B277" s="18" t="n"/>
      <c r="C277" s="228" t="n"/>
      <c r="D277" s="228" t="n"/>
      <c r="E277" s="228" t="n"/>
      <c r="F277" s="228" t="n"/>
      <c r="G277" s="228" t="n"/>
      <c r="H277" s="228" t="n"/>
      <c r="I277" s="228" t="n"/>
      <c r="J277" s="228" t="n"/>
      <c r="K277" s="19" t="n"/>
      <c r="L277" s="228" t="n"/>
      <c r="M277" s="228" t="n"/>
      <c r="N277" s="228" t="n"/>
      <c r="O277" s="228" t="n"/>
      <c r="P277" s="228" t="n"/>
      <c r="Q277" s="281" t="n"/>
      <c r="R277" s="281" t="n"/>
      <c r="S277" s="228" t="n"/>
      <c r="T277" s="228" t="n"/>
      <c r="U277" s="228" t="n"/>
      <c r="V277" s="19" t="n"/>
      <c r="W277" s="19" t="n"/>
      <c r="X277" s="228" t="n"/>
      <c r="Y277" s="228" t="n"/>
      <c r="Z277" s="281" t="n"/>
      <c r="AA277" s="18" t="n"/>
      <c r="AB277" s="18" t="n"/>
      <c r="AC277" s="228" t="n"/>
    </row>
    <row r="278">
      <c r="A278" s="18" t="n"/>
      <c r="B278" s="18" t="n"/>
      <c r="C278" s="228" t="n"/>
      <c r="D278" s="228" t="n"/>
      <c r="E278" s="228" t="n"/>
      <c r="F278" s="228" t="n"/>
      <c r="G278" s="228" t="n"/>
      <c r="H278" s="228" t="n"/>
      <c r="I278" s="228" t="n"/>
      <c r="J278" s="228" t="n"/>
      <c r="K278" s="19" t="n"/>
      <c r="L278" s="228" t="n"/>
      <c r="M278" s="228" t="n"/>
      <c r="N278" s="228" t="n"/>
      <c r="O278" s="228" t="n"/>
      <c r="P278" s="228" t="n"/>
      <c r="Q278" s="281" t="n"/>
      <c r="R278" s="281" t="n"/>
      <c r="S278" s="228" t="n"/>
      <c r="T278" s="228" t="n"/>
      <c r="U278" s="228" t="n"/>
      <c r="V278" s="19" t="n"/>
      <c r="W278" s="19" t="n"/>
      <c r="X278" s="228" t="n"/>
      <c r="Y278" s="228" t="n"/>
      <c r="Z278" s="281" t="n"/>
      <c r="AA278" s="18" t="n"/>
      <c r="AB278" s="18" t="n"/>
      <c r="AC278" s="228" t="n"/>
    </row>
    <row r="279">
      <c r="A279" s="18" t="n"/>
      <c r="B279" s="18" t="n"/>
      <c r="C279" s="228" t="n"/>
      <c r="D279" s="228" t="n"/>
      <c r="E279" s="228" t="n"/>
      <c r="F279" s="228" t="n"/>
      <c r="G279" s="228" t="n"/>
      <c r="H279" s="228" t="n"/>
      <c r="I279" s="228" t="n"/>
      <c r="J279" s="228" t="n"/>
      <c r="K279" s="19" t="n"/>
      <c r="L279" s="228" t="n"/>
      <c r="M279" s="228" t="n"/>
      <c r="N279" s="228" t="n"/>
      <c r="O279" s="228" t="n"/>
      <c r="P279" s="228" t="n"/>
      <c r="Q279" s="281" t="n"/>
      <c r="R279" s="281" t="n"/>
      <c r="S279" s="228" t="n"/>
      <c r="T279" s="228" t="n"/>
      <c r="U279" s="228" t="n"/>
      <c r="V279" s="19" t="n"/>
      <c r="W279" s="19" t="n"/>
      <c r="X279" s="228" t="n"/>
      <c r="Y279" s="228" t="n"/>
      <c r="Z279" s="281" t="n"/>
      <c r="AA279" s="18" t="n"/>
      <c r="AB279" s="18" t="n"/>
      <c r="AC279" s="228" t="n"/>
    </row>
    <row r="280">
      <c r="A280" s="18" t="n"/>
      <c r="B280" s="18" t="n"/>
      <c r="C280" s="228" t="n"/>
      <c r="D280" s="228" t="n"/>
      <c r="E280" s="228" t="n"/>
      <c r="F280" s="228" t="n"/>
      <c r="G280" s="228" t="n"/>
      <c r="H280" s="228" t="n"/>
      <c r="I280" s="228" t="n"/>
      <c r="J280" s="228" t="n"/>
      <c r="K280" s="19" t="n"/>
      <c r="L280" s="228" t="n"/>
      <c r="M280" s="228" t="n"/>
      <c r="N280" s="228" t="n"/>
      <c r="O280" s="228" t="n"/>
      <c r="P280" s="228" t="n"/>
      <c r="Q280" s="281" t="n"/>
      <c r="R280" s="281" t="n"/>
      <c r="S280" s="228" t="n"/>
      <c r="T280" s="228" t="n"/>
      <c r="U280" s="228" t="n"/>
      <c r="V280" s="19" t="n"/>
      <c r="W280" s="19" t="n"/>
      <c r="X280" s="228" t="n"/>
      <c r="Y280" s="228" t="n"/>
      <c r="Z280" s="281" t="n"/>
      <c r="AA280" s="18" t="n"/>
      <c r="AB280" s="18" t="n"/>
      <c r="AC280" s="228" t="n"/>
    </row>
    <row r="281">
      <c r="A281" s="18" t="n"/>
      <c r="B281" s="18" t="n"/>
      <c r="C281" s="228" t="n"/>
      <c r="D281" s="228" t="n"/>
      <c r="E281" s="228" t="n"/>
      <c r="F281" s="228" t="n"/>
      <c r="G281" s="228" t="n"/>
      <c r="H281" s="228" t="n"/>
      <c r="I281" s="228" t="n"/>
      <c r="J281" s="228" t="n"/>
      <c r="K281" s="19" t="n"/>
      <c r="L281" s="228" t="n"/>
      <c r="M281" s="228" t="n"/>
      <c r="N281" s="228" t="n"/>
      <c r="O281" s="228" t="n"/>
      <c r="P281" s="228" t="n"/>
      <c r="Q281" s="281" t="n"/>
      <c r="R281" s="281" t="n"/>
      <c r="S281" s="228" t="n"/>
      <c r="T281" s="228" t="n"/>
      <c r="U281" s="228" t="n"/>
      <c r="V281" s="19" t="n"/>
      <c r="W281" s="19" t="n"/>
      <c r="X281" s="228" t="n"/>
      <c r="Y281" s="228" t="n"/>
      <c r="Z281" s="281" t="n"/>
      <c r="AA281" s="18" t="n"/>
      <c r="AB281" s="18" t="n"/>
      <c r="AC281" s="228" t="n"/>
    </row>
    <row r="282">
      <c r="A282" s="18" t="n"/>
      <c r="B282" s="18" t="n"/>
      <c r="C282" s="228" t="n"/>
      <c r="D282" s="228" t="n"/>
      <c r="E282" s="228" t="n"/>
      <c r="F282" s="228" t="n"/>
      <c r="G282" s="228" t="n"/>
      <c r="H282" s="228" t="n"/>
      <c r="I282" s="228" t="n"/>
      <c r="J282" s="228" t="n"/>
      <c r="K282" s="19" t="n"/>
      <c r="L282" s="228" t="n"/>
      <c r="M282" s="228" t="n"/>
      <c r="N282" s="228" t="n"/>
      <c r="O282" s="228" t="n"/>
      <c r="P282" s="228" t="n"/>
      <c r="Q282" s="281" t="n"/>
      <c r="R282" s="281" t="n"/>
      <c r="S282" s="228" t="n"/>
      <c r="T282" s="228" t="n"/>
      <c r="U282" s="228" t="n"/>
      <c r="V282" s="19" t="n"/>
      <c r="W282" s="19" t="n"/>
      <c r="X282" s="228" t="n"/>
      <c r="Y282" s="228" t="n"/>
      <c r="Z282" s="281" t="n"/>
      <c r="AA282" s="18" t="n"/>
      <c r="AB282" s="18" t="n"/>
      <c r="AC282" s="228" t="n"/>
    </row>
    <row r="283">
      <c r="A283" s="18" t="n"/>
      <c r="B283" s="18" t="n"/>
      <c r="C283" s="228" t="n"/>
      <c r="D283" s="228" t="n"/>
      <c r="E283" s="228" t="n"/>
      <c r="F283" s="228" t="n"/>
      <c r="G283" s="228" t="n"/>
      <c r="H283" s="228" t="n"/>
      <c r="I283" s="228" t="n"/>
      <c r="J283" s="228" t="n"/>
      <c r="K283" s="19" t="n"/>
      <c r="L283" s="228" t="n"/>
      <c r="M283" s="228" t="n"/>
      <c r="N283" s="228" t="n"/>
      <c r="O283" s="228" t="n"/>
      <c r="P283" s="228" t="n"/>
      <c r="Q283" s="281" t="n"/>
      <c r="R283" s="281" t="n"/>
      <c r="S283" s="228" t="n"/>
      <c r="T283" s="228" t="n"/>
      <c r="U283" s="228" t="n"/>
      <c r="V283" s="19" t="n"/>
      <c r="W283" s="19" t="n"/>
      <c r="X283" s="228" t="n"/>
      <c r="Y283" s="228" t="n"/>
      <c r="Z283" s="281" t="n"/>
      <c r="AA283" s="18" t="n"/>
      <c r="AB283" s="18" t="n"/>
      <c r="AC283" s="228" t="n"/>
    </row>
    <row r="284">
      <c r="A284" s="18" t="n"/>
      <c r="B284" s="18" t="n"/>
      <c r="C284" s="228" t="n"/>
      <c r="D284" s="228" t="n"/>
      <c r="E284" s="228" t="n"/>
      <c r="F284" s="228" t="n"/>
      <c r="G284" s="228" t="n"/>
      <c r="H284" s="228" t="n"/>
      <c r="I284" s="228" t="n"/>
      <c r="J284" s="228" t="n"/>
      <c r="K284" s="19" t="n"/>
      <c r="L284" s="228" t="n"/>
      <c r="M284" s="228" t="n"/>
      <c r="N284" s="228" t="n"/>
      <c r="O284" s="228" t="n"/>
      <c r="P284" s="228" t="n"/>
      <c r="Q284" s="281" t="n"/>
      <c r="R284" s="281" t="n"/>
      <c r="S284" s="228" t="n"/>
      <c r="T284" s="228" t="n"/>
      <c r="U284" s="228" t="n"/>
      <c r="V284" s="19" t="n"/>
      <c r="W284" s="19" t="n"/>
      <c r="X284" s="228" t="n"/>
      <c r="Y284" s="228" t="n"/>
      <c r="Z284" s="281" t="n"/>
      <c r="AA284" s="18" t="n"/>
      <c r="AB284" s="18" t="n"/>
      <c r="AC284" s="228" t="n"/>
    </row>
    <row r="285">
      <c r="A285" s="18" t="n"/>
      <c r="B285" s="18" t="n"/>
      <c r="C285" s="228" t="n"/>
      <c r="D285" s="228" t="n"/>
      <c r="E285" s="228" t="n"/>
      <c r="F285" s="228" t="n"/>
      <c r="G285" s="228" t="n"/>
      <c r="H285" s="228" t="n"/>
      <c r="I285" s="228" t="n"/>
      <c r="J285" s="228" t="n"/>
      <c r="K285" s="19" t="n"/>
      <c r="L285" s="228" t="n"/>
      <c r="M285" s="228" t="n"/>
      <c r="N285" s="228" t="n"/>
      <c r="O285" s="228" t="n"/>
      <c r="P285" s="228" t="n"/>
      <c r="Q285" s="281" t="n"/>
      <c r="R285" s="281" t="n"/>
      <c r="S285" s="228" t="n"/>
      <c r="T285" s="228" t="n"/>
      <c r="U285" s="228" t="n"/>
      <c r="V285" s="19" t="n"/>
      <c r="W285" s="19" t="n"/>
      <c r="X285" s="228" t="n"/>
      <c r="Y285" s="228" t="n"/>
      <c r="Z285" s="281" t="n"/>
      <c r="AA285" s="18" t="n"/>
      <c r="AB285" s="18" t="n"/>
      <c r="AC285" s="228" t="n"/>
    </row>
    <row r="286">
      <c r="A286" s="18" t="n"/>
      <c r="B286" s="18" t="n"/>
      <c r="C286" s="228" t="n"/>
      <c r="D286" s="228" t="n"/>
      <c r="E286" s="228" t="n"/>
      <c r="F286" s="228" t="n"/>
      <c r="G286" s="228" t="n"/>
      <c r="H286" s="228" t="n"/>
      <c r="I286" s="228" t="n"/>
      <c r="J286" s="228" t="n"/>
      <c r="K286" s="19" t="n"/>
      <c r="L286" s="228" t="n"/>
      <c r="M286" s="228" t="n"/>
      <c r="N286" s="228" t="n"/>
      <c r="O286" s="228" t="n"/>
      <c r="P286" s="228" t="n"/>
      <c r="Q286" s="281" t="n"/>
      <c r="R286" s="281" t="n"/>
      <c r="S286" s="228" t="n"/>
      <c r="T286" s="228" t="n"/>
      <c r="U286" s="228" t="n"/>
      <c r="V286" s="19" t="n"/>
      <c r="W286" s="19" t="n"/>
      <c r="X286" s="228" t="n"/>
      <c r="Y286" s="228" t="n"/>
      <c r="Z286" s="281" t="n"/>
      <c r="AA286" s="18" t="n"/>
      <c r="AB286" s="18" t="n"/>
      <c r="AC286" s="228" t="n"/>
    </row>
    <row r="287">
      <c r="A287" s="18" t="n"/>
      <c r="B287" s="18" t="n"/>
      <c r="C287" s="228" t="n"/>
      <c r="D287" s="228" t="n"/>
      <c r="E287" s="228" t="n"/>
      <c r="F287" s="228" t="n"/>
      <c r="G287" s="228" t="n"/>
      <c r="H287" s="228" t="n"/>
      <c r="I287" s="228" t="n"/>
      <c r="J287" s="228" t="n"/>
      <c r="K287" s="19" t="n"/>
      <c r="L287" s="228" t="n"/>
      <c r="M287" s="228" t="n"/>
      <c r="N287" s="228" t="n"/>
      <c r="O287" s="228" t="n"/>
      <c r="P287" s="228" t="n"/>
      <c r="Q287" s="281" t="n"/>
      <c r="R287" s="281" t="n"/>
      <c r="S287" s="228" t="n"/>
      <c r="T287" s="228" t="n"/>
      <c r="U287" s="228" t="n"/>
      <c r="V287" s="19" t="n"/>
      <c r="W287" s="19" t="n"/>
      <c r="X287" s="228" t="n"/>
      <c r="Y287" s="228" t="n"/>
      <c r="Z287" s="281" t="n"/>
      <c r="AA287" s="18" t="n"/>
      <c r="AB287" s="18" t="n"/>
      <c r="AC287" s="228" t="n"/>
    </row>
    <row r="288">
      <c r="A288" s="18" t="n"/>
      <c r="B288" s="18" t="n"/>
      <c r="C288" s="228" t="n"/>
      <c r="D288" s="228" t="n"/>
      <c r="E288" s="228" t="n"/>
      <c r="F288" s="228" t="n"/>
      <c r="G288" s="228" t="n"/>
      <c r="H288" s="228" t="n"/>
      <c r="I288" s="228" t="n"/>
      <c r="J288" s="228" t="n"/>
      <c r="K288" s="19" t="n"/>
      <c r="L288" s="228" t="n"/>
      <c r="M288" s="228" t="n"/>
      <c r="N288" s="228" t="n"/>
      <c r="O288" s="228" t="n"/>
      <c r="P288" s="228" t="n"/>
      <c r="Q288" s="281" t="n"/>
      <c r="R288" s="281" t="n"/>
      <c r="S288" s="228" t="n"/>
      <c r="T288" s="228" t="n"/>
      <c r="U288" s="228" t="n"/>
      <c r="V288" s="19" t="n"/>
      <c r="W288" s="19" t="n"/>
      <c r="X288" s="228" t="n"/>
      <c r="Y288" s="228" t="n"/>
      <c r="Z288" s="281" t="n"/>
      <c r="AA288" s="18" t="n"/>
      <c r="AB288" s="18" t="n"/>
      <c r="AC288" s="228" t="n"/>
    </row>
    <row r="289">
      <c r="A289" s="18" t="n"/>
      <c r="B289" s="18" t="n"/>
      <c r="C289" s="228" t="n"/>
      <c r="D289" s="228" t="n"/>
      <c r="E289" s="228" t="n"/>
      <c r="F289" s="228" t="n"/>
      <c r="G289" s="228" t="n"/>
      <c r="H289" s="228" t="n"/>
      <c r="I289" s="228" t="n"/>
      <c r="J289" s="228" t="n"/>
      <c r="K289" s="19" t="n"/>
      <c r="L289" s="228" t="n"/>
      <c r="M289" s="228" t="n"/>
      <c r="N289" s="228" t="n"/>
      <c r="O289" s="228" t="n"/>
      <c r="P289" s="228" t="n"/>
      <c r="Q289" s="281" t="n"/>
      <c r="R289" s="281" t="n"/>
      <c r="S289" s="228" t="n"/>
      <c r="T289" s="228" t="n"/>
      <c r="U289" s="228" t="n"/>
      <c r="V289" s="19" t="n"/>
      <c r="W289" s="19" t="n"/>
      <c r="X289" s="228" t="n"/>
      <c r="Y289" s="228" t="n"/>
      <c r="Z289" s="281" t="n"/>
      <c r="AA289" s="18" t="n"/>
      <c r="AB289" s="18" t="n"/>
      <c r="AC289" s="228" t="n"/>
    </row>
    <row r="290">
      <c r="A290" s="18" t="n"/>
      <c r="B290" s="18" t="n"/>
      <c r="C290" s="228" t="n"/>
      <c r="D290" s="228" t="n"/>
      <c r="E290" s="228" t="n"/>
      <c r="F290" s="228" t="n"/>
      <c r="G290" s="228" t="n"/>
      <c r="H290" s="228" t="n"/>
      <c r="I290" s="228" t="n"/>
      <c r="J290" s="228" t="n"/>
      <c r="K290" s="19" t="n"/>
      <c r="L290" s="228" t="n"/>
      <c r="M290" s="228" t="n"/>
      <c r="N290" s="228" t="n"/>
      <c r="O290" s="228" t="n"/>
      <c r="P290" s="228" t="n"/>
      <c r="Q290" s="281" t="n"/>
      <c r="R290" s="281" t="n"/>
      <c r="S290" s="228" t="n"/>
      <c r="T290" s="228" t="n"/>
      <c r="U290" s="228" t="n"/>
      <c r="V290" s="19" t="n"/>
      <c r="W290" s="19" t="n"/>
      <c r="X290" s="228" t="n"/>
      <c r="Y290" s="228" t="n"/>
      <c r="Z290" s="281" t="n"/>
      <c r="AA290" s="18" t="n"/>
      <c r="AB290" s="18" t="n"/>
      <c r="AC290" s="228" t="n"/>
    </row>
    <row r="291">
      <c r="A291" s="18" t="n"/>
      <c r="B291" s="18" t="n"/>
      <c r="C291" s="228" t="n"/>
      <c r="D291" s="228" t="n"/>
      <c r="E291" s="228" t="n"/>
      <c r="F291" s="228" t="n"/>
      <c r="G291" s="228" t="n"/>
      <c r="H291" s="228" t="n"/>
      <c r="I291" s="228" t="n"/>
      <c r="J291" s="228" t="n"/>
      <c r="K291" s="19" t="n"/>
      <c r="L291" s="228" t="n"/>
      <c r="M291" s="228" t="n"/>
      <c r="N291" s="228" t="n"/>
      <c r="O291" s="228" t="n"/>
      <c r="P291" s="228" t="n"/>
      <c r="Q291" s="281" t="n"/>
      <c r="R291" s="281" t="n"/>
      <c r="S291" s="228" t="n"/>
      <c r="T291" s="228" t="n"/>
      <c r="U291" s="228" t="n"/>
      <c r="V291" s="19" t="n"/>
      <c r="W291" s="19" t="n"/>
      <c r="X291" s="228" t="n"/>
      <c r="Y291" s="228" t="n"/>
      <c r="Z291" s="281" t="n"/>
      <c r="AA291" s="18" t="n"/>
      <c r="AB291" s="18" t="n"/>
      <c r="AC291" s="228" t="n"/>
    </row>
    <row r="292">
      <c r="A292" s="18" t="n"/>
      <c r="B292" s="18" t="n"/>
      <c r="C292" s="228" t="n"/>
      <c r="D292" s="228" t="n"/>
      <c r="E292" s="228" t="n"/>
      <c r="F292" s="228" t="n"/>
      <c r="G292" s="228" t="n"/>
      <c r="H292" s="228" t="n"/>
      <c r="I292" s="228" t="n"/>
      <c r="J292" s="228" t="n"/>
      <c r="K292" s="19" t="n"/>
      <c r="L292" s="228" t="n"/>
      <c r="M292" s="228" t="n"/>
      <c r="N292" s="228" t="n"/>
      <c r="O292" s="228" t="n"/>
      <c r="P292" s="228" t="n"/>
      <c r="Q292" s="281" t="n"/>
      <c r="R292" s="281" t="n"/>
      <c r="S292" s="228" t="n"/>
      <c r="T292" s="228" t="n"/>
      <c r="U292" s="228" t="n"/>
      <c r="V292" s="19" t="n"/>
      <c r="W292" s="19" t="n"/>
      <c r="X292" s="228" t="n"/>
      <c r="Y292" s="228" t="n"/>
      <c r="Z292" s="281" t="n"/>
      <c r="AA292" s="18" t="n"/>
      <c r="AB292" s="18" t="n"/>
      <c r="AC292" s="228" t="n"/>
    </row>
    <row r="293">
      <c r="A293" s="18" t="n"/>
      <c r="B293" s="18" t="n"/>
      <c r="C293" s="228" t="n"/>
      <c r="D293" s="228" t="n"/>
      <c r="E293" s="228" t="n"/>
      <c r="F293" s="228" t="n"/>
      <c r="G293" s="228" t="n"/>
      <c r="H293" s="228" t="n"/>
      <c r="I293" s="228" t="n"/>
      <c r="J293" s="228" t="n"/>
      <c r="K293" s="19" t="n"/>
      <c r="L293" s="228" t="n"/>
      <c r="M293" s="228" t="n"/>
      <c r="N293" s="228" t="n"/>
      <c r="O293" s="228" t="n"/>
      <c r="P293" s="228" t="n"/>
      <c r="Q293" s="281" t="n"/>
      <c r="R293" s="281" t="n"/>
      <c r="S293" s="228" t="n"/>
      <c r="T293" s="228" t="n"/>
      <c r="U293" s="228" t="n"/>
      <c r="V293" s="19" t="n"/>
      <c r="W293" s="19" t="n"/>
      <c r="X293" s="228" t="n"/>
      <c r="Y293" s="228" t="n"/>
      <c r="Z293" s="281" t="n"/>
      <c r="AA293" s="18" t="n"/>
      <c r="AB293" s="18" t="n"/>
      <c r="AC293" s="228" t="n"/>
    </row>
    <row r="294">
      <c r="A294" s="18" t="n"/>
      <c r="B294" s="18" t="n"/>
      <c r="C294" s="228" t="n"/>
      <c r="D294" s="228" t="n"/>
      <c r="E294" s="228" t="n"/>
      <c r="F294" s="228" t="n"/>
      <c r="G294" s="228" t="n"/>
      <c r="H294" s="228" t="n"/>
      <c r="I294" s="228" t="n"/>
      <c r="J294" s="228" t="n"/>
      <c r="K294" s="19" t="n"/>
      <c r="L294" s="228" t="n"/>
      <c r="M294" s="228" t="n"/>
      <c r="N294" s="228" t="n"/>
      <c r="O294" s="228" t="n"/>
      <c r="P294" s="228" t="n"/>
      <c r="Q294" s="281" t="n"/>
      <c r="R294" s="281" t="n"/>
      <c r="S294" s="228" t="n"/>
      <c r="T294" s="228" t="n"/>
      <c r="U294" s="228" t="n"/>
      <c r="V294" s="19" t="n"/>
      <c r="W294" s="19" t="n"/>
      <c r="X294" s="228" t="n"/>
      <c r="Y294" s="228" t="n"/>
      <c r="Z294" s="281" t="n"/>
      <c r="AA294" s="18" t="n"/>
      <c r="AB294" s="18" t="n"/>
      <c r="AC294" s="228" t="n"/>
    </row>
    <row r="295">
      <c r="A295" s="18" t="n"/>
      <c r="B295" s="18" t="n"/>
      <c r="C295" s="228" t="n"/>
      <c r="D295" s="228" t="n"/>
      <c r="E295" s="228" t="n"/>
      <c r="F295" s="228" t="n"/>
      <c r="G295" s="228" t="n"/>
      <c r="H295" s="228" t="n"/>
      <c r="I295" s="228" t="n"/>
      <c r="J295" s="228" t="n"/>
      <c r="K295" s="19" t="n"/>
      <c r="L295" s="228" t="n"/>
      <c r="M295" s="228" t="n"/>
      <c r="N295" s="228" t="n"/>
      <c r="O295" s="228" t="n"/>
      <c r="P295" s="228" t="n"/>
      <c r="Q295" s="281" t="n"/>
      <c r="R295" s="281" t="n"/>
      <c r="S295" s="228" t="n"/>
      <c r="T295" s="228" t="n"/>
      <c r="U295" s="228" t="n"/>
      <c r="V295" s="19" t="n"/>
      <c r="W295" s="19" t="n"/>
      <c r="X295" s="228" t="n"/>
      <c r="Y295" s="228" t="n"/>
      <c r="Z295" s="281" t="n"/>
      <c r="AA295" s="18" t="n"/>
      <c r="AB295" s="18" t="n"/>
      <c r="AC295" s="228" t="n"/>
    </row>
    <row r="296">
      <c r="A296" s="18" t="n"/>
      <c r="B296" s="18" t="n"/>
      <c r="C296" s="228" t="n"/>
      <c r="D296" s="228" t="n"/>
      <c r="E296" s="228" t="n"/>
      <c r="F296" s="228" t="n"/>
      <c r="G296" s="228" t="n"/>
      <c r="H296" s="228" t="n"/>
      <c r="I296" s="228" t="n"/>
      <c r="J296" s="228" t="n"/>
      <c r="K296" s="19" t="n"/>
      <c r="L296" s="228" t="n"/>
      <c r="M296" s="228" t="n"/>
      <c r="N296" s="228" t="n"/>
      <c r="O296" s="228" t="n"/>
      <c r="P296" s="228" t="n"/>
      <c r="Q296" s="281" t="n"/>
      <c r="R296" s="281" t="n"/>
      <c r="S296" s="228" t="n"/>
      <c r="T296" s="228" t="n"/>
      <c r="U296" s="228" t="n"/>
      <c r="V296" s="19" t="n"/>
      <c r="W296" s="19" t="n"/>
      <c r="X296" s="228" t="n"/>
      <c r="Y296" s="228" t="n"/>
      <c r="Z296" s="281" t="n"/>
      <c r="AA296" s="18" t="n"/>
      <c r="AB296" s="18" t="n"/>
      <c r="AC296" s="228" t="n"/>
    </row>
    <row r="297">
      <c r="A297" s="18" t="n"/>
      <c r="B297" s="18" t="n"/>
      <c r="C297" s="228" t="n"/>
      <c r="D297" s="228" t="n"/>
      <c r="E297" s="228" t="n"/>
      <c r="F297" s="228" t="n"/>
      <c r="G297" s="228" t="n"/>
      <c r="H297" s="228" t="n"/>
      <c r="I297" s="228" t="n"/>
      <c r="J297" s="228" t="n"/>
      <c r="K297" s="19" t="n"/>
      <c r="L297" s="228" t="n"/>
      <c r="M297" s="228" t="n"/>
      <c r="N297" s="228" t="n"/>
      <c r="O297" s="228" t="n"/>
      <c r="P297" s="228" t="n"/>
      <c r="Q297" s="281" t="n"/>
      <c r="R297" s="281" t="n"/>
      <c r="S297" s="228" t="n"/>
      <c r="T297" s="228" t="n"/>
      <c r="U297" s="228" t="n"/>
      <c r="V297" s="19" t="n"/>
      <c r="W297" s="19" t="n"/>
      <c r="X297" s="228" t="n"/>
      <c r="Y297" s="228" t="n"/>
      <c r="Z297" s="281" t="n"/>
      <c r="AA297" s="18" t="n"/>
      <c r="AB297" s="18" t="n"/>
      <c r="AC297" s="228" t="n"/>
    </row>
    <row r="298">
      <c r="A298" s="18" t="n"/>
      <c r="B298" s="18" t="n"/>
      <c r="C298" s="228" t="n"/>
      <c r="D298" s="228" t="n"/>
      <c r="E298" s="228" t="n"/>
      <c r="F298" s="228" t="n"/>
      <c r="G298" s="228" t="n"/>
      <c r="H298" s="228" t="n"/>
      <c r="I298" s="228" t="n"/>
      <c r="J298" s="228" t="n"/>
      <c r="K298" s="19" t="n"/>
      <c r="L298" s="228" t="n"/>
      <c r="M298" s="228" t="n"/>
      <c r="N298" s="228" t="n"/>
      <c r="O298" s="228" t="n"/>
      <c r="P298" s="228" t="n"/>
      <c r="Q298" s="281" t="n"/>
      <c r="R298" s="281" t="n"/>
      <c r="S298" s="228" t="n"/>
      <c r="T298" s="228" t="n"/>
      <c r="U298" s="228" t="n"/>
      <c r="V298" s="19" t="n"/>
      <c r="W298" s="19" t="n"/>
      <c r="X298" s="228" t="n"/>
      <c r="Y298" s="228" t="n"/>
      <c r="Z298" s="281" t="n"/>
      <c r="AA298" s="18" t="n"/>
      <c r="AB298" s="18" t="n"/>
      <c r="AC298" s="228" t="n"/>
    </row>
    <row r="299">
      <c r="A299" s="18" t="n"/>
      <c r="B299" s="18" t="n"/>
      <c r="C299" s="228" t="n"/>
      <c r="D299" s="228" t="n"/>
      <c r="E299" s="228" t="n"/>
      <c r="F299" s="228" t="n"/>
      <c r="G299" s="228" t="n"/>
      <c r="H299" s="228" t="n"/>
      <c r="I299" s="228" t="n"/>
      <c r="J299" s="228" t="n"/>
      <c r="K299" s="19" t="n"/>
      <c r="L299" s="228" t="n"/>
      <c r="M299" s="228" t="n"/>
      <c r="N299" s="228" t="n"/>
      <c r="O299" s="228" t="n"/>
      <c r="P299" s="228" t="n"/>
      <c r="Q299" s="281" t="n"/>
      <c r="R299" s="281" t="n"/>
      <c r="S299" s="228" t="n"/>
      <c r="T299" s="228" t="n"/>
      <c r="U299" s="228" t="n"/>
      <c r="V299" s="19" t="n"/>
      <c r="W299" s="19" t="n"/>
      <c r="X299" s="228" t="n"/>
      <c r="Y299" s="228" t="n"/>
      <c r="Z299" s="281" t="n"/>
      <c r="AA299" s="18" t="n"/>
      <c r="AB299" s="18" t="n"/>
      <c r="AC299" s="228" t="n"/>
    </row>
    <row r="300">
      <c r="A300" s="18" t="n"/>
      <c r="B300" s="18" t="n"/>
      <c r="C300" s="228" t="n"/>
      <c r="D300" s="228" t="n"/>
      <c r="E300" s="228" t="n"/>
      <c r="F300" s="228" t="n"/>
      <c r="G300" s="228" t="n"/>
      <c r="H300" s="228" t="n"/>
      <c r="I300" s="228" t="n"/>
      <c r="J300" s="228" t="n"/>
      <c r="K300" s="19" t="n"/>
      <c r="L300" s="228" t="n"/>
      <c r="M300" s="228" t="n"/>
      <c r="N300" s="228" t="n"/>
      <c r="O300" s="228" t="n"/>
      <c r="P300" s="228" t="n"/>
      <c r="Q300" s="281" t="n"/>
      <c r="R300" s="281" t="n"/>
      <c r="S300" s="228" t="n"/>
      <c r="T300" s="228" t="n"/>
      <c r="U300" s="228" t="n"/>
      <c r="V300" s="19" t="n"/>
      <c r="W300" s="19" t="n"/>
      <c r="X300" s="228" t="n"/>
      <c r="Y300" s="228" t="n"/>
      <c r="Z300" s="281" t="n"/>
      <c r="AA300" s="18" t="n"/>
      <c r="AB300" s="18" t="n"/>
      <c r="AC300" s="228" t="n"/>
    </row>
    <row r="301">
      <c r="A301" s="18" t="n"/>
      <c r="B301" s="18" t="n"/>
      <c r="C301" s="228" t="n"/>
      <c r="D301" s="228" t="n"/>
      <c r="E301" s="228" t="n"/>
      <c r="F301" s="228" t="n"/>
      <c r="G301" s="228" t="n"/>
      <c r="H301" s="228" t="n"/>
      <c r="I301" s="228" t="n"/>
      <c r="J301" s="228" t="n"/>
      <c r="K301" s="19" t="n"/>
      <c r="L301" s="228" t="n"/>
      <c r="M301" s="228" t="n"/>
      <c r="N301" s="228" t="n"/>
      <c r="O301" s="228" t="n"/>
      <c r="P301" s="228" t="n"/>
      <c r="Q301" s="281" t="n"/>
      <c r="R301" s="281" t="n"/>
      <c r="S301" s="228" t="n"/>
      <c r="T301" s="228" t="n"/>
      <c r="U301" s="228" t="n"/>
      <c r="V301" s="19" t="n"/>
      <c r="W301" s="19" t="n"/>
      <c r="X301" s="228" t="n"/>
      <c r="Y301" s="228" t="n"/>
      <c r="Z301" s="281" t="n"/>
      <c r="AA301" s="18" t="n"/>
      <c r="AB301" s="18" t="n"/>
      <c r="AC301" s="228" t="n"/>
    </row>
    <row r="302">
      <c r="A302" s="18" t="n"/>
      <c r="B302" s="18" t="n"/>
      <c r="C302" s="228" t="n"/>
      <c r="D302" s="228" t="n"/>
      <c r="E302" s="228" t="n"/>
      <c r="F302" s="228" t="n"/>
      <c r="G302" s="228" t="n"/>
      <c r="H302" s="228" t="n"/>
      <c r="I302" s="228" t="n"/>
      <c r="J302" s="228" t="n"/>
      <c r="K302" s="19" t="n"/>
      <c r="L302" s="228" t="n"/>
      <c r="M302" s="228" t="n"/>
      <c r="N302" s="228" t="n"/>
      <c r="O302" s="228" t="n"/>
      <c r="P302" s="228" t="n"/>
      <c r="Q302" s="281" t="n"/>
      <c r="R302" s="281" t="n"/>
      <c r="S302" s="228" t="n"/>
      <c r="T302" s="228" t="n"/>
      <c r="U302" s="228" t="n"/>
      <c r="V302" s="19" t="n"/>
      <c r="W302" s="19" t="n"/>
      <c r="X302" s="228" t="n"/>
      <c r="Y302" s="228" t="n"/>
      <c r="Z302" s="281" t="n"/>
      <c r="AA302" s="18" t="n"/>
      <c r="AB302" s="18" t="n"/>
      <c r="AC302" s="228" t="n"/>
    </row>
    <row r="303">
      <c r="A303" s="18" t="n"/>
      <c r="B303" s="18" t="n"/>
      <c r="C303" s="228" t="n"/>
      <c r="D303" s="228" t="n"/>
      <c r="E303" s="228" t="n"/>
      <c r="F303" s="228" t="n"/>
      <c r="G303" s="228" t="n"/>
      <c r="H303" s="228" t="n"/>
      <c r="I303" s="228" t="n"/>
      <c r="J303" s="228" t="n"/>
      <c r="K303" s="19" t="n"/>
      <c r="L303" s="228" t="n"/>
      <c r="M303" s="228" t="n"/>
      <c r="N303" s="228" t="n"/>
      <c r="O303" s="228" t="n"/>
      <c r="P303" s="228" t="n"/>
      <c r="Q303" s="281" t="n"/>
      <c r="R303" s="281" t="n"/>
      <c r="S303" s="228" t="n"/>
      <c r="T303" s="228" t="n"/>
      <c r="U303" s="228" t="n"/>
      <c r="V303" s="19" t="n"/>
      <c r="W303" s="19" t="n"/>
      <c r="X303" s="228" t="n"/>
      <c r="Y303" s="228" t="n"/>
      <c r="Z303" s="281" t="n"/>
      <c r="AA303" s="18" t="n"/>
      <c r="AB303" s="18" t="n"/>
      <c r="AC303" s="228" t="n"/>
    </row>
    <row r="304">
      <c r="A304" s="18" t="n"/>
      <c r="B304" s="18" t="n"/>
      <c r="C304" s="228" t="n"/>
      <c r="D304" s="228" t="n"/>
      <c r="E304" s="228" t="n"/>
      <c r="F304" s="228" t="n"/>
      <c r="G304" s="228" t="n"/>
      <c r="H304" s="228" t="n"/>
      <c r="I304" s="228" t="n"/>
      <c r="J304" s="228" t="n"/>
      <c r="K304" s="19" t="n"/>
      <c r="L304" s="228" t="n"/>
      <c r="M304" s="228" t="n"/>
      <c r="N304" s="228" t="n"/>
      <c r="O304" s="228" t="n"/>
      <c r="P304" s="228" t="n"/>
      <c r="Q304" s="281" t="n"/>
      <c r="R304" s="281" t="n"/>
      <c r="S304" s="228" t="n"/>
      <c r="T304" s="228" t="n"/>
      <c r="U304" s="228" t="n"/>
      <c r="V304" s="19" t="n"/>
      <c r="W304" s="19" t="n"/>
      <c r="X304" s="228" t="n"/>
      <c r="Y304" s="228" t="n"/>
      <c r="Z304" s="281" t="n"/>
      <c r="AA304" s="18" t="n"/>
      <c r="AB304" s="18" t="n"/>
      <c r="AC304" s="228" t="n"/>
    </row>
    <row r="305">
      <c r="A305" s="18" t="n"/>
      <c r="B305" s="18" t="n"/>
      <c r="C305" s="228" t="n"/>
      <c r="D305" s="228" t="n"/>
      <c r="E305" s="228" t="n"/>
      <c r="F305" s="228" t="n"/>
      <c r="G305" s="228" t="n"/>
      <c r="H305" s="228" t="n"/>
      <c r="I305" s="228" t="n"/>
      <c r="J305" s="228" t="n"/>
      <c r="K305" s="19" t="n"/>
      <c r="L305" s="228" t="n"/>
      <c r="M305" s="228" t="n"/>
      <c r="N305" s="228" t="n"/>
      <c r="O305" s="228" t="n"/>
      <c r="P305" s="228" t="n"/>
      <c r="Q305" s="281" t="n"/>
      <c r="R305" s="281" t="n"/>
      <c r="S305" s="228" t="n"/>
      <c r="T305" s="228" t="n"/>
      <c r="U305" s="228" t="n"/>
      <c r="V305" s="19" t="n"/>
      <c r="W305" s="19" t="n"/>
      <c r="X305" s="228" t="n"/>
      <c r="Y305" s="228" t="n"/>
      <c r="Z305" s="281" t="n"/>
      <c r="AA305" s="18" t="n"/>
      <c r="AB305" s="18" t="n"/>
      <c r="AC305" s="228" t="n"/>
    </row>
    <row r="306">
      <c r="A306" s="18" t="n"/>
      <c r="B306" s="18" t="n"/>
      <c r="C306" s="228" t="n"/>
      <c r="D306" s="228" t="n"/>
      <c r="E306" s="228" t="n"/>
      <c r="F306" s="228" t="n"/>
      <c r="G306" s="228" t="n"/>
      <c r="H306" s="228" t="n"/>
      <c r="I306" s="228" t="n"/>
      <c r="J306" s="228" t="n"/>
      <c r="K306" s="19" t="n"/>
      <c r="L306" s="228" t="n"/>
      <c r="M306" s="228" t="n"/>
      <c r="N306" s="228" t="n"/>
      <c r="O306" s="228" t="n"/>
      <c r="P306" s="228" t="n"/>
      <c r="Q306" s="281" t="n"/>
      <c r="R306" s="281" t="n"/>
      <c r="S306" s="228" t="n"/>
      <c r="T306" s="228" t="n"/>
      <c r="U306" s="228" t="n"/>
      <c r="V306" s="19" t="n"/>
      <c r="W306" s="19" t="n"/>
      <c r="X306" s="228" t="n"/>
      <c r="Y306" s="228" t="n"/>
      <c r="Z306" s="281" t="n"/>
      <c r="AA306" s="18" t="n"/>
      <c r="AB306" s="18" t="n"/>
      <c r="AC306" s="228" t="n"/>
    </row>
    <row r="307">
      <c r="A307" s="18" t="n"/>
      <c r="B307" s="18" t="n"/>
      <c r="C307" s="228" t="n"/>
      <c r="D307" s="228" t="n"/>
      <c r="E307" s="228" t="n"/>
      <c r="F307" s="228" t="n"/>
      <c r="G307" s="228" t="n"/>
      <c r="H307" s="228" t="n"/>
      <c r="I307" s="228" t="n"/>
      <c r="J307" s="228" t="n"/>
      <c r="K307" s="19" t="n"/>
      <c r="L307" s="228" t="n"/>
      <c r="M307" s="228" t="n"/>
      <c r="N307" s="228" t="n"/>
      <c r="O307" s="228" t="n"/>
      <c r="P307" s="228" t="n"/>
      <c r="Q307" s="281" t="n"/>
      <c r="R307" s="281" t="n"/>
      <c r="S307" s="228" t="n"/>
      <c r="T307" s="228" t="n"/>
      <c r="U307" s="228" t="n"/>
      <c r="V307" s="19" t="n"/>
      <c r="W307" s="19" t="n"/>
      <c r="X307" s="228" t="n"/>
      <c r="Y307" s="228" t="n"/>
      <c r="Z307" s="281" t="n"/>
      <c r="AA307" s="18" t="n"/>
      <c r="AB307" s="18" t="n"/>
      <c r="AC307" s="228" t="n"/>
    </row>
    <row r="308">
      <c r="A308" s="18" t="n"/>
      <c r="B308" s="18" t="n"/>
      <c r="C308" s="228" t="n"/>
      <c r="D308" s="228" t="n"/>
      <c r="E308" s="228" t="n"/>
      <c r="F308" s="228" t="n"/>
      <c r="G308" s="228" t="n"/>
      <c r="H308" s="228" t="n"/>
      <c r="I308" s="228" t="n"/>
      <c r="J308" s="228" t="n"/>
      <c r="K308" s="19" t="n"/>
      <c r="L308" s="228" t="n"/>
      <c r="M308" s="228" t="n"/>
      <c r="N308" s="228" t="n"/>
      <c r="O308" s="228" t="n"/>
      <c r="P308" s="228" t="n"/>
      <c r="Q308" s="281" t="n"/>
      <c r="R308" s="281" t="n"/>
      <c r="S308" s="228" t="n"/>
      <c r="T308" s="228" t="n"/>
      <c r="U308" s="228" t="n"/>
      <c r="V308" s="19" t="n"/>
      <c r="W308" s="19" t="n"/>
      <c r="X308" s="228" t="n"/>
      <c r="Y308" s="228" t="n"/>
      <c r="Z308" s="281" t="n"/>
      <c r="AA308" s="18" t="n"/>
      <c r="AB308" s="18" t="n"/>
      <c r="AC308" s="228" t="n"/>
    </row>
    <row r="309">
      <c r="A309" s="18" t="n"/>
      <c r="B309" s="18" t="n"/>
      <c r="C309" s="228" t="n"/>
      <c r="D309" s="228" t="n"/>
      <c r="E309" s="228" t="n"/>
      <c r="F309" s="228" t="n"/>
      <c r="G309" s="228" t="n"/>
      <c r="H309" s="228" t="n"/>
      <c r="I309" s="228" t="n"/>
      <c r="J309" s="228" t="n"/>
      <c r="K309" s="19" t="n"/>
      <c r="L309" s="228" t="n"/>
      <c r="M309" s="228" t="n"/>
      <c r="N309" s="228" t="n"/>
      <c r="O309" s="228" t="n"/>
      <c r="P309" s="228" t="n"/>
      <c r="Q309" s="281" t="n"/>
      <c r="R309" s="281" t="n"/>
      <c r="S309" s="228" t="n"/>
      <c r="T309" s="228" t="n"/>
      <c r="U309" s="228" t="n"/>
      <c r="V309" s="19" t="n"/>
      <c r="W309" s="19" t="n"/>
      <c r="X309" s="228" t="n"/>
      <c r="Y309" s="228" t="n"/>
      <c r="Z309" s="281" t="n"/>
      <c r="AA309" s="18" t="n"/>
      <c r="AB309" s="18" t="n"/>
      <c r="AC309" s="228" t="n"/>
    </row>
    <row r="310">
      <c r="A310" s="18" t="n"/>
      <c r="B310" s="18" t="n"/>
      <c r="C310" s="228" t="n"/>
      <c r="D310" s="228" t="n"/>
      <c r="E310" s="228" t="n"/>
      <c r="F310" s="228" t="n"/>
      <c r="G310" s="228" t="n"/>
      <c r="H310" s="228" t="n"/>
      <c r="I310" s="228" t="n"/>
      <c r="J310" s="228" t="n"/>
      <c r="K310" s="19" t="n"/>
      <c r="L310" s="228" t="n"/>
      <c r="M310" s="228" t="n"/>
      <c r="N310" s="228" t="n"/>
      <c r="O310" s="228" t="n"/>
      <c r="P310" s="228" t="n"/>
      <c r="Q310" s="281" t="n"/>
      <c r="R310" s="281" t="n"/>
      <c r="S310" s="228" t="n"/>
      <c r="T310" s="228" t="n"/>
      <c r="U310" s="228" t="n"/>
      <c r="V310" s="19" t="n"/>
      <c r="W310" s="19" t="n"/>
      <c r="X310" s="228" t="n"/>
      <c r="Y310" s="228" t="n"/>
      <c r="Z310" s="281" t="n"/>
      <c r="AA310" s="18" t="n"/>
      <c r="AB310" s="18" t="n"/>
      <c r="AC310" s="228" t="n"/>
    </row>
    <row r="311">
      <c r="A311" s="18" t="n"/>
      <c r="B311" s="18" t="n"/>
      <c r="C311" s="228" t="n"/>
      <c r="D311" s="228" t="n"/>
      <c r="E311" s="228" t="n"/>
      <c r="F311" s="228" t="n"/>
      <c r="G311" s="228" t="n"/>
      <c r="H311" s="228" t="n"/>
      <c r="I311" s="228" t="n"/>
      <c r="J311" s="228" t="n"/>
      <c r="K311" s="19" t="n"/>
      <c r="L311" s="228" t="n"/>
      <c r="M311" s="228" t="n"/>
      <c r="N311" s="228" t="n"/>
      <c r="O311" s="228" t="n"/>
      <c r="P311" s="228" t="n"/>
      <c r="Q311" s="281" t="n"/>
      <c r="R311" s="281" t="n"/>
      <c r="S311" s="228" t="n"/>
      <c r="T311" s="228" t="n"/>
      <c r="U311" s="228" t="n"/>
      <c r="V311" s="19" t="n"/>
      <c r="W311" s="19" t="n"/>
      <c r="X311" s="228" t="n"/>
      <c r="Y311" s="228" t="n"/>
      <c r="Z311" s="281" t="n"/>
      <c r="AA311" s="18" t="n"/>
      <c r="AB311" s="18" t="n"/>
      <c r="AC311" s="228" t="n"/>
    </row>
    <row r="312">
      <c r="A312" s="18" t="n"/>
      <c r="B312" s="18" t="n"/>
      <c r="C312" s="228" t="n"/>
      <c r="D312" s="228" t="n"/>
      <c r="E312" s="228" t="n"/>
      <c r="F312" s="228" t="n"/>
      <c r="G312" s="228" t="n"/>
      <c r="H312" s="228" t="n"/>
      <c r="I312" s="228" t="n"/>
      <c r="J312" s="228" t="n"/>
      <c r="K312" s="19" t="n"/>
      <c r="L312" s="228" t="n"/>
      <c r="M312" s="228" t="n"/>
      <c r="N312" s="228" t="n"/>
      <c r="O312" s="228" t="n"/>
      <c r="P312" s="228" t="n"/>
      <c r="Q312" s="281" t="n"/>
      <c r="R312" s="281" t="n"/>
      <c r="S312" s="228" t="n"/>
      <c r="T312" s="228" t="n"/>
      <c r="U312" s="228" t="n"/>
      <c r="V312" s="19" t="n"/>
      <c r="W312" s="19" t="n"/>
      <c r="X312" s="228" t="n"/>
      <c r="Y312" s="228" t="n"/>
      <c r="Z312" s="281" t="n"/>
      <c r="AA312" s="18" t="n"/>
      <c r="AB312" s="18" t="n"/>
      <c r="AC312" s="228" t="n"/>
    </row>
    <row r="313">
      <c r="A313" s="18" t="n"/>
      <c r="B313" s="18" t="n"/>
      <c r="C313" s="228" t="n"/>
      <c r="D313" s="228" t="n"/>
      <c r="E313" s="228" t="n"/>
      <c r="F313" s="228" t="n"/>
      <c r="G313" s="228" t="n"/>
      <c r="H313" s="228" t="n"/>
      <c r="I313" s="228" t="n"/>
      <c r="J313" s="228" t="n"/>
      <c r="K313" s="19" t="n"/>
      <c r="L313" s="228" t="n"/>
      <c r="M313" s="228" t="n"/>
      <c r="N313" s="228" t="n"/>
      <c r="O313" s="228" t="n"/>
      <c r="P313" s="228" t="n"/>
      <c r="Q313" s="281" t="n"/>
      <c r="R313" s="281" t="n"/>
      <c r="S313" s="228" t="n"/>
      <c r="T313" s="228" t="n"/>
      <c r="U313" s="228" t="n"/>
      <c r="V313" s="19" t="n"/>
      <c r="W313" s="19" t="n"/>
      <c r="X313" s="228" t="n"/>
      <c r="Y313" s="228" t="n"/>
      <c r="Z313" s="281" t="n"/>
      <c r="AA313" s="18" t="n"/>
      <c r="AB313" s="18" t="n"/>
      <c r="AC313" s="228" t="n"/>
    </row>
    <row r="314">
      <c r="A314" s="18" t="n"/>
      <c r="B314" s="18" t="n"/>
      <c r="C314" s="228" t="n"/>
      <c r="D314" s="228" t="n"/>
      <c r="E314" s="228" t="n"/>
      <c r="F314" s="228" t="n"/>
      <c r="G314" s="228" t="n"/>
      <c r="H314" s="228" t="n"/>
      <c r="I314" s="228" t="n"/>
      <c r="J314" s="228" t="n"/>
      <c r="K314" s="19" t="n"/>
      <c r="L314" s="228" t="n"/>
      <c r="M314" s="228" t="n"/>
      <c r="N314" s="228" t="n"/>
      <c r="O314" s="228" t="n"/>
      <c r="P314" s="228" t="n"/>
      <c r="Q314" s="281" t="n"/>
      <c r="R314" s="281" t="n"/>
      <c r="S314" s="228" t="n"/>
      <c r="T314" s="228" t="n"/>
      <c r="U314" s="228" t="n"/>
      <c r="V314" s="19" t="n"/>
      <c r="W314" s="19" t="n"/>
      <c r="X314" s="228" t="n"/>
      <c r="Y314" s="228" t="n"/>
      <c r="Z314" s="281" t="n"/>
      <c r="AA314" s="18" t="n"/>
      <c r="AB314" s="18" t="n"/>
      <c r="AC314" s="228" t="n"/>
    </row>
    <row r="315">
      <c r="A315" s="18" t="n"/>
      <c r="B315" s="18" t="n"/>
      <c r="C315" s="228" t="n"/>
      <c r="D315" s="228" t="n"/>
      <c r="E315" s="228" t="n"/>
      <c r="F315" s="228" t="n"/>
      <c r="G315" s="228" t="n"/>
      <c r="H315" s="228" t="n"/>
      <c r="I315" s="228" t="n"/>
      <c r="J315" s="228" t="n"/>
      <c r="K315" s="19" t="n"/>
      <c r="L315" s="228" t="n"/>
      <c r="M315" s="228" t="n"/>
      <c r="N315" s="228" t="n"/>
      <c r="O315" s="228" t="n"/>
      <c r="P315" s="228" t="n"/>
      <c r="Q315" s="281" t="n"/>
      <c r="R315" s="281" t="n"/>
      <c r="S315" s="228" t="n"/>
      <c r="T315" s="228" t="n"/>
      <c r="U315" s="228" t="n"/>
      <c r="V315" s="19" t="n"/>
      <c r="W315" s="19" t="n"/>
      <c r="X315" s="228" t="n"/>
      <c r="Y315" s="228" t="n"/>
      <c r="Z315" s="281" t="n"/>
      <c r="AA315" s="18" t="n"/>
      <c r="AB315" s="18" t="n"/>
      <c r="AC315" s="228" t="n"/>
    </row>
    <row r="316">
      <c r="A316" s="18" t="n"/>
      <c r="B316" s="18" t="n"/>
      <c r="C316" s="228" t="n"/>
      <c r="D316" s="228" t="n"/>
      <c r="E316" s="228" t="n"/>
      <c r="F316" s="228" t="n"/>
      <c r="G316" s="228" t="n"/>
      <c r="H316" s="228" t="n"/>
      <c r="I316" s="228" t="n"/>
      <c r="J316" s="228" t="n"/>
      <c r="K316" s="19" t="n"/>
      <c r="L316" s="228" t="n"/>
      <c r="M316" s="228" t="n"/>
      <c r="N316" s="228" t="n"/>
      <c r="O316" s="228" t="n"/>
      <c r="P316" s="228" t="n"/>
      <c r="Q316" s="281" t="n"/>
      <c r="R316" s="281" t="n"/>
      <c r="S316" s="228" t="n"/>
      <c r="T316" s="228" t="n"/>
      <c r="U316" s="228" t="n"/>
      <c r="V316" s="19" t="n"/>
      <c r="W316" s="19" t="n"/>
      <c r="X316" s="228" t="n"/>
      <c r="Y316" s="228" t="n"/>
      <c r="Z316" s="281" t="n"/>
      <c r="AA316" s="18" t="n"/>
      <c r="AB316" s="18" t="n"/>
      <c r="AC316" s="228" t="n"/>
    </row>
    <row r="317">
      <c r="A317" s="18" t="n"/>
      <c r="B317" s="18" t="n"/>
      <c r="C317" s="228" t="n"/>
      <c r="D317" s="228" t="n"/>
      <c r="E317" s="228" t="n"/>
      <c r="F317" s="228" t="n"/>
      <c r="G317" s="228" t="n"/>
      <c r="H317" s="228" t="n"/>
      <c r="I317" s="228" t="n"/>
      <c r="J317" s="228" t="n"/>
      <c r="K317" s="19" t="n"/>
      <c r="L317" s="228" t="n"/>
      <c r="M317" s="228" t="n"/>
      <c r="N317" s="228" t="n"/>
      <c r="O317" s="228" t="n"/>
      <c r="P317" s="228" t="n"/>
      <c r="Q317" s="281" t="n"/>
      <c r="R317" s="281" t="n"/>
      <c r="S317" s="228" t="n"/>
      <c r="T317" s="228" t="n"/>
      <c r="U317" s="228" t="n"/>
      <c r="V317" s="19" t="n"/>
      <c r="W317" s="19" t="n"/>
      <c r="X317" s="228" t="n"/>
      <c r="Y317" s="228" t="n"/>
      <c r="Z317" s="281" t="n"/>
      <c r="AA317" s="18" t="n"/>
      <c r="AB317" s="18" t="n"/>
      <c r="AC317" s="228" t="n"/>
    </row>
    <row r="318">
      <c r="A318" s="18" t="n"/>
      <c r="B318" s="18" t="n"/>
      <c r="C318" s="228" t="n"/>
      <c r="D318" s="228" t="n"/>
      <c r="E318" s="228" t="n"/>
      <c r="F318" s="228" t="n"/>
      <c r="G318" s="228" t="n"/>
      <c r="H318" s="228" t="n"/>
      <c r="I318" s="228" t="n"/>
      <c r="J318" s="228" t="n"/>
      <c r="K318" s="19" t="n"/>
      <c r="L318" s="228" t="n"/>
      <c r="M318" s="228" t="n"/>
      <c r="N318" s="228" t="n"/>
      <c r="O318" s="228" t="n"/>
      <c r="P318" s="228" t="n"/>
      <c r="Q318" s="281" t="n"/>
      <c r="R318" s="281" t="n"/>
      <c r="S318" s="228" t="n"/>
      <c r="T318" s="228" t="n"/>
      <c r="U318" s="228" t="n"/>
      <c r="V318" s="19" t="n"/>
      <c r="W318" s="19" t="n"/>
      <c r="X318" s="228" t="n"/>
      <c r="Y318" s="228" t="n"/>
      <c r="Z318" s="281" t="n"/>
      <c r="AA318" s="18" t="n"/>
      <c r="AB318" s="18" t="n"/>
      <c r="AC318" s="228" t="n"/>
    </row>
    <row r="319">
      <c r="A319" s="18" t="n"/>
      <c r="B319" s="18" t="n"/>
      <c r="C319" s="228" t="n"/>
      <c r="D319" s="228" t="n"/>
      <c r="E319" s="228" t="n"/>
      <c r="F319" s="228" t="n"/>
      <c r="G319" s="228" t="n"/>
      <c r="H319" s="228" t="n"/>
      <c r="I319" s="228" t="n"/>
      <c r="J319" s="228" t="n"/>
      <c r="K319" s="19" t="n"/>
      <c r="L319" s="228" t="n"/>
      <c r="M319" s="228" t="n"/>
      <c r="N319" s="228" t="n"/>
      <c r="O319" s="228" t="n"/>
      <c r="P319" s="228" t="n"/>
      <c r="Q319" s="281" t="n"/>
      <c r="R319" s="281" t="n"/>
      <c r="S319" s="228" t="n"/>
      <c r="T319" s="228" t="n"/>
      <c r="U319" s="228" t="n"/>
      <c r="V319" s="19" t="n"/>
      <c r="W319" s="19" t="n"/>
      <c r="X319" s="228" t="n"/>
      <c r="Y319" s="228" t="n"/>
      <c r="Z319" s="281" t="n"/>
      <c r="AA319" s="18" t="n"/>
      <c r="AB319" s="18" t="n"/>
      <c r="AC319" s="228" t="n"/>
    </row>
    <row r="320">
      <c r="A320" s="18" t="n"/>
      <c r="B320" s="18" t="n"/>
      <c r="C320" s="228" t="n"/>
      <c r="D320" s="228" t="n"/>
      <c r="E320" s="228" t="n"/>
      <c r="F320" s="228" t="n"/>
      <c r="G320" s="228" t="n"/>
      <c r="H320" s="228" t="n"/>
      <c r="I320" s="228" t="n"/>
      <c r="J320" s="228" t="n"/>
      <c r="K320" s="19" t="n"/>
      <c r="L320" s="228" t="n"/>
      <c r="M320" s="228" t="n"/>
      <c r="N320" s="228" t="n"/>
      <c r="O320" s="228" t="n"/>
      <c r="P320" s="228" t="n"/>
      <c r="Q320" s="281" t="n"/>
      <c r="R320" s="281" t="n"/>
      <c r="S320" s="228" t="n"/>
      <c r="T320" s="228" t="n"/>
      <c r="U320" s="228" t="n"/>
      <c r="V320" s="19" t="n"/>
      <c r="W320" s="19" t="n"/>
      <c r="X320" s="228" t="n"/>
      <c r="Y320" s="228" t="n"/>
      <c r="Z320" s="281" t="n"/>
      <c r="AA320" s="18" t="n"/>
      <c r="AB320" s="18" t="n"/>
      <c r="AC320" s="228" t="n"/>
    </row>
    <row r="321">
      <c r="A321" s="18" t="n"/>
      <c r="B321" s="18" t="n"/>
      <c r="C321" s="228" t="n"/>
      <c r="D321" s="228" t="n"/>
      <c r="E321" s="228" t="n"/>
      <c r="F321" s="228" t="n"/>
      <c r="G321" s="228" t="n"/>
      <c r="H321" s="228" t="n"/>
      <c r="I321" s="228" t="n"/>
      <c r="J321" s="228" t="n"/>
      <c r="K321" s="19" t="n"/>
      <c r="L321" s="228" t="n"/>
      <c r="M321" s="228" t="n"/>
      <c r="N321" s="228" t="n"/>
      <c r="O321" s="228" t="n"/>
      <c r="P321" s="228" t="n"/>
      <c r="Q321" s="281" t="n"/>
      <c r="R321" s="281" t="n"/>
      <c r="S321" s="228" t="n"/>
      <c r="T321" s="228" t="n"/>
      <c r="U321" s="228" t="n"/>
      <c r="V321" s="19" t="n"/>
      <c r="W321" s="19" t="n"/>
      <c r="X321" s="228" t="n"/>
      <c r="Y321" s="228" t="n"/>
      <c r="Z321" s="281" t="n"/>
      <c r="AA321" s="18" t="n"/>
      <c r="AB321" s="18" t="n"/>
      <c r="AC321" s="228" t="n"/>
    </row>
    <row r="322">
      <c r="A322" s="18" t="n"/>
      <c r="B322" s="18" t="n"/>
      <c r="C322" s="228" t="n"/>
      <c r="D322" s="228" t="n"/>
      <c r="E322" s="228" t="n"/>
      <c r="F322" s="228" t="n"/>
      <c r="G322" s="228" t="n"/>
      <c r="H322" s="228" t="n"/>
      <c r="I322" s="228" t="n"/>
      <c r="J322" s="228" t="n"/>
      <c r="K322" s="19" t="n"/>
      <c r="L322" s="228" t="n"/>
      <c r="M322" s="228" t="n"/>
      <c r="N322" s="228" t="n"/>
      <c r="O322" s="228" t="n"/>
      <c r="P322" s="228" t="n"/>
      <c r="Q322" s="281" t="n"/>
      <c r="R322" s="281" t="n"/>
      <c r="S322" s="228" t="n"/>
      <c r="T322" s="228" t="n"/>
      <c r="U322" s="228" t="n"/>
      <c r="V322" s="19" t="n"/>
      <c r="W322" s="19" t="n"/>
      <c r="X322" s="228" t="n"/>
      <c r="Y322" s="228" t="n"/>
      <c r="Z322" s="281" t="n"/>
      <c r="AA322" s="18" t="n"/>
      <c r="AB322" s="18" t="n"/>
      <c r="AC322" s="228" t="n"/>
    </row>
    <row r="323">
      <c r="A323" s="18" t="n"/>
      <c r="B323" s="18" t="n"/>
      <c r="C323" s="228" t="n"/>
      <c r="D323" s="228" t="n"/>
      <c r="E323" s="228" t="n"/>
      <c r="F323" s="228" t="n"/>
      <c r="G323" s="228" t="n"/>
      <c r="H323" s="228" t="n"/>
      <c r="I323" s="228" t="n"/>
      <c r="J323" s="228" t="n"/>
      <c r="K323" s="19" t="n"/>
      <c r="L323" s="228" t="n"/>
      <c r="M323" s="228" t="n"/>
      <c r="N323" s="228" t="n"/>
      <c r="O323" s="228" t="n"/>
      <c r="P323" s="228" t="n"/>
      <c r="Q323" s="281" t="n"/>
      <c r="R323" s="281" t="n"/>
      <c r="S323" s="228" t="n"/>
      <c r="T323" s="228" t="n"/>
      <c r="U323" s="228" t="n"/>
      <c r="V323" s="19" t="n"/>
      <c r="W323" s="19" t="n"/>
      <c r="X323" s="228" t="n"/>
      <c r="Y323" s="228" t="n"/>
      <c r="Z323" s="281" t="n"/>
      <c r="AA323" s="18" t="n"/>
      <c r="AB323" s="18" t="n"/>
      <c r="AC323" s="228" t="n"/>
    </row>
    <row r="324">
      <c r="A324" s="18" t="n"/>
      <c r="B324" s="18" t="n"/>
      <c r="C324" s="228" t="n"/>
      <c r="D324" s="228" t="n"/>
      <c r="E324" s="228" t="n"/>
      <c r="F324" s="228" t="n"/>
      <c r="G324" s="228" t="n"/>
      <c r="H324" s="228" t="n"/>
      <c r="I324" s="228" t="n"/>
      <c r="J324" s="228" t="n"/>
      <c r="K324" s="19" t="n"/>
      <c r="L324" s="228" t="n"/>
      <c r="M324" s="228" t="n"/>
      <c r="N324" s="228" t="n"/>
      <c r="O324" s="228" t="n"/>
      <c r="P324" s="228" t="n"/>
      <c r="Q324" s="281" t="n"/>
      <c r="R324" s="281" t="n"/>
      <c r="S324" s="228" t="n"/>
      <c r="T324" s="228" t="n"/>
      <c r="U324" s="228" t="n"/>
      <c r="V324" s="19" t="n"/>
      <c r="W324" s="19" t="n"/>
      <c r="X324" s="228" t="n"/>
      <c r="Y324" s="228" t="n"/>
      <c r="Z324" s="281" t="n"/>
      <c r="AA324" s="18" t="n"/>
      <c r="AB324" s="18" t="n"/>
      <c r="AC324" s="228" t="n"/>
    </row>
    <row r="325">
      <c r="A325" s="18" t="n"/>
      <c r="B325" s="18" t="n"/>
      <c r="C325" s="228" t="n"/>
      <c r="D325" s="228" t="n"/>
      <c r="E325" s="228" t="n"/>
      <c r="F325" s="228" t="n"/>
      <c r="G325" s="228" t="n"/>
      <c r="H325" s="228" t="n"/>
      <c r="I325" s="228" t="n"/>
      <c r="J325" s="228" t="n"/>
      <c r="K325" s="19" t="n"/>
      <c r="L325" s="228" t="n"/>
      <c r="M325" s="228" t="n"/>
      <c r="N325" s="228" t="n"/>
      <c r="O325" s="228" t="n"/>
      <c r="P325" s="228" t="n"/>
      <c r="Q325" s="281" t="n"/>
      <c r="R325" s="281" t="n"/>
      <c r="S325" s="228" t="n"/>
      <c r="T325" s="228" t="n"/>
      <c r="U325" s="228" t="n"/>
      <c r="V325" s="19" t="n"/>
      <c r="W325" s="19" t="n"/>
      <c r="X325" s="228" t="n"/>
      <c r="Y325" s="228" t="n"/>
      <c r="Z325" s="281" t="n"/>
      <c r="AA325" s="18" t="n"/>
      <c r="AB325" s="18" t="n"/>
      <c r="AC325" s="228" t="n"/>
    </row>
    <row r="326">
      <c r="A326" s="18" t="n"/>
      <c r="B326" s="18" t="n"/>
      <c r="C326" s="228" t="n"/>
      <c r="D326" s="228" t="n"/>
      <c r="E326" s="228" t="n"/>
      <c r="F326" s="228" t="n"/>
      <c r="G326" s="228" t="n"/>
      <c r="H326" s="228" t="n"/>
      <c r="I326" s="228" t="n"/>
      <c r="J326" s="228" t="n"/>
      <c r="K326" s="19" t="n"/>
      <c r="L326" s="228" t="n"/>
      <c r="M326" s="228" t="n"/>
      <c r="N326" s="228" t="n"/>
      <c r="O326" s="228" t="n"/>
      <c r="P326" s="228" t="n"/>
      <c r="Q326" s="281" t="n"/>
      <c r="R326" s="281" t="n"/>
      <c r="S326" s="228" t="n"/>
      <c r="T326" s="228" t="n"/>
      <c r="U326" s="228" t="n"/>
      <c r="V326" s="19" t="n"/>
      <c r="W326" s="19" t="n"/>
      <c r="X326" s="228" t="n"/>
      <c r="Y326" s="228" t="n"/>
      <c r="Z326" s="281" t="n"/>
      <c r="AA326" s="18" t="n"/>
      <c r="AB326" s="18" t="n"/>
      <c r="AC326" s="228" t="n"/>
    </row>
    <row r="327">
      <c r="A327" s="18" t="n"/>
      <c r="B327" s="18" t="n"/>
      <c r="C327" s="228" t="n"/>
      <c r="D327" s="228" t="n"/>
      <c r="E327" s="228" t="n"/>
      <c r="F327" s="228" t="n"/>
      <c r="G327" s="228" t="n"/>
      <c r="H327" s="228" t="n"/>
      <c r="I327" s="228" t="n"/>
      <c r="J327" s="228" t="n"/>
      <c r="K327" s="19" t="n"/>
      <c r="L327" s="228" t="n"/>
      <c r="M327" s="228" t="n"/>
      <c r="N327" s="228" t="n"/>
      <c r="O327" s="228" t="n"/>
      <c r="P327" s="228" t="n"/>
      <c r="Q327" s="281" t="n"/>
      <c r="R327" s="281" t="n"/>
      <c r="S327" s="228" t="n"/>
      <c r="T327" s="228" t="n"/>
      <c r="U327" s="228" t="n"/>
      <c r="V327" s="19" t="n"/>
      <c r="W327" s="19" t="n"/>
      <c r="X327" s="228" t="n"/>
      <c r="Y327" s="228" t="n"/>
      <c r="Z327" s="281" t="n"/>
      <c r="AA327" s="18" t="n"/>
      <c r="AB327" s="18" t="n"/>
      <c r="AC327" s="228" t="n"/>
    </row>
    <row r="328">
      <c r="A328" s="18" t="n"/>
      <c r="B328" s="18" t="n"/>
      <c r="C328" s="228" t="n"/>
      <c r="D328" s="228" t="n"/>
      <c r="E328" s="228" t="n"/>
      <c r="F328" s="228" t="n"/>
      <c r="G328" s="228" t="n"/>
      <c r="H328" s="228" t="n"/>
      <c r="I328" s="228" t="n"/>
      <c r="J328" s="228" t="n"/>
      <c r="K328" s="19" t="n"/>
      <c r="L328" s="228" t="n"/>
      <c r="M328" s="228" t="n"/>
      <c r="N328" s="228" t="n"/>
      <c r="O328" s="228" t="n"/>
      <c r="P328" s="228" t="n"/>
      <c r="Q328" s="281" t="n"/>
      <c r="R328" s="281" t="n"/>
      <c r="S328" s="228" t="n"/>
      <c r="T328" s="228" t="n"/>
      <c r="U328" s="228" t="n"/>
      <c r="V328" s="19" t="n"/>
      <c r="W328" s="19" t="n"/>
      <c r="X328" s="228" t="n"/>
      <c r="Y328" s="228" t="n"/>
      <c r="Z328" s="281" t="n"/>
      <c r="AA328" s="18" t="n"/>
      <c r="AB328" s="18" t="n"/>
      <c r="AC328" s="228" t="n"/>
    </row>
    <row r="329">
      <c r="A329" s="18" t="n"/>
      <c r="B329" s="18" t="n"/>
      <c r="C329" s="228" t="n"/>
      <c r="D329" s="228" t="n"/>
      <c r="E329" s="228" t="n"/>
      <c r="F329" s="228" t="n"/>
      <c r="G329" s="228" t="n"/>
      <c r="H329" s="228" t="n"/>
      <c r="I329" s="228" t="n"/>
      <c r="J329" s="228" t="n"/>
      <c r="K329" s="19" t="n"/>
      <c r="L329" s="228" t="n"/>
      <c r="M329" s="228" t="n"/>
      <c r="N329" s="228" t="n"/>
      <c r="O329" s="228" t="n"/>
      <c r="P329" s="228" t="n"/>
      <c r="Q329" s="281" t="n"/>
      <c r="R329" s="281" t="n"/>
      <c r="S329" s="228" t="n"/>
      <c r="T329" s="228" t="n"/>
      <c r="U329" s="228" t="n"/>
      <c r="V329" s="19" t="n"/>
      <c r="W329" s="19" t="n"/>
      <c r="X329" s="228" t="n"/>
      <c r="Y329" s="228" t="n"/>
      <c r="Z329" s="281" t="n"/>
      <c r="AA329" s="18" t="n"/>
      <c r="AB329" s="18" t="n"/>
      <c r="AC329" s="228" t="n"/>
    </row>
    <row r="330">
      <c r="A330" s="18" t="n"/>
      <c r="B330" s="18" t="n"/>
      <c r="C330" s="228" t="n"/>
      <c r="D330" s="228" t="n"/>
      <c r="E330" s="228" t="n"/>
      <c r="F330" s="228" t="n"/>
      <c r="G330" s="228" t="n"/>
      <c r="H330" s="228" t="n"/>
      <c r="I330" s="228" t="n"/>
      <c r="J330" s="228" t="n"/>
      <c r="K330" s="19" t="n"/>
      <c r="L330" s="228" t="n"/>
      <c r="M330" s="228" t="n"/>
      <c r="N330" s="228" t="n"/>
      <c r="O330" s="228" t="n"/>
      <c r="P330" s="228" t="n"/>
      <c r="Q330" s="281" t="n"/>
      <c r="R330" s="281" t="n"/>
      <c r="S330" s="228" t="n"/>
      <c r="T330" s="228" t="n"/>
      <c r="U330" s="228" t="n"/>
      <c r="V330" s="19" t="n"/>
      <c r="W330" s="19" t="n"/>
      <c r="X330" s="228" t="n"/>
      <c r="Y330" s="228" t="n"/>
      <c r="Z330" s="281" t="n"/>
      <c r="AA330" s="18" t="n"/>
      <c r="AB330" s="18" t="n"/>
      <c r="AC330" s="228" t="n"/>
    </row>
    <row r="331">
      <c r="A331" s="18" t="n"/>
      <c r="B331" s="18" t="n"/>
      <c r="C331" s="228" t="n"/>
      <c r="D331" s="228" t="n"/>
      <c r="E331" s="228" t="n"/>
      <c r="F331" s="228" t="n"/>
      <c r="G331" s="228" t="n"/>
      <c r="H331" s="228" t="n"/>
      <c r="I331" s="228" t="n"/>
      <c r="J331" s="228" t="n"/>
      <c r="K331" s="19" t="n"/>
      <c r="L331" s="228" t="n"/>
      <c r="M331" s="228" t="n"/>
      <c r="N331" s="228" t="n"/>
      <c r="O331" s="228" t="n"/>
      <c r="P331" s="228" t="n"/>
      <c r="Q331" s="281" t="n"/>
      <c r="R331" s="281" t="n"/>
      <c r="S331" s="228" t="n"/>
      <c r="T331" s="228" t="n"/>
      <c r="U331" s="228" t="n"/>
      <c r="V331" s="19" t="n"/>
      <c r="W331" s="19" t="n"/>
      <c r="X331" s="228" t="n"/>
      <c r="Y331" s="228" t="n"/>
      <c r="Z331" s="281" t="n"/>
      <c r="AA331" s="18" t="n"/>
      <c r="AB331" s="18" t="n"/>
      <c r="AC331" s="228" t="n"/>
    </row>
    <row r="332">
      <c r="A332" s="18" t="n"/>
      <c r="B332" s="18" t="n"/>
      <c r="C332" s="228" t="n"/>
      <c r="D332" s="228" t="n"/>
      <c r="E332" s="228" t="n"/>
      <c r="F332" s="228" t="n"/>
      <c r="G332" s="228" t="n"/>
      <c r="H332" s="228" t="n"/>
      <c r="I332" s="228" t="n"/>
      <c r="J332" s="228" t="n"/>
      <c r="K332" s="19" t="n"/>
      <c r="L332" s="228" t="n"/>
      <c r="M332" s="228" t="n"/>
      <c r="N332" s="228" t="n"/>
      <c r="O332" s="228" t="n"/>
      <c r="P332" s="228" t="n"/>
      <c r="Q332" s="281" t="n"/>
      <c r="R332" s="281" t="n"/>
      <c r="S332" s="228" t="n"/>
      <c r="T332" s="228" t="n"/>
      <c r="U332" s="228" t="n"/>
      <c r="V332" s="19" t="n"/>
      <c r="W332" s="19" t="n"/>
      <c r="X332" s="228" t="n"/>
      <c r="Y332" s="228" t="n"/>
      <c r="Z332" s="281" t="n"/>
      <c r="AA332" s="18" t="n"/>
      <c r="AB332" s="18" t="n"/>
      <c r="AC332" s="228" t="n"/>
    </row>
    <row r="333">
      <c r="A333" s="18" t="n"/>
      <c r="B333" s="18" t="n"/>
      <c r="C333" s="228" t="n"/>
      <c r="D333" s="228" t="n"/>
      <c r="E333" s="228" t="n"/>
      <c r="F333" s="228" t="n"/>
      <c r="G333" s="228" t="n"/>
      <c r="H333" s="228" t="n"/>
      <c r="I333" s="228" t="n"/>
      <c r="J333" s="228" t="n"/>
      <c r="K333" s="19" t="n"/>
      <c r="L333" s="228" t="n"/>
      <c r="M333" s="228" t="n"/>
      <c r="N333" s="228" t="n"/>
      <c r="O333" s="228" t="n"/>
      <c r="P333" s="228" t="n"/>
      <c r="Q333" s="281" t="n"/>
      <c r="R333" s="281" t="n"/>
      <c r="S333" s="228" t="n"/>
      <c r="T333" s="228" t="n"/>
      <c r="U333" s="228" t="n"/>
      <c r="V333" s="19" t="n"/>
      <c r="W333" s="19" t="n"/>
      <c r="X333" s="228" t="n"/>
      <c r="Y333" s="228" t="n"/>
      <c r="Z333" s="281" t="n"/>
      <c r="AA333" s="18" t="n"/>
      <c r="AB333" s="18" t="n"/>
      <c r="AC333" s="228" t="n"/>
    </row>
    <row r="334">
      <c r="A334" s="18" t="n"/>
      <c r="B334" s="18" t="n"/>
      <c r="C334" s="228" t="n"/>
      <c r="D334" s="228" t="n"/>
      <c r="E334" s="228" t="n"/>
      <c r="F334" s="228" t="n"/>
      <c r="G334" s="228" t="n"/>
      <c r="H334" s="228" t="n"/>
      <c r="I334" s="228" t="n"/>
      <c r="J334" s="228" t="n"/>
      <c r="K334" s="19" t="n"/>
      <c r="L334" s="228" t="n"/>
      <c r="M334" s="228" t="n"/>
      <c r="N334" s="228" t="n"/>
      <c r="O334" s="228" t="n"/>
      <c r="P334" s="228" t="n"/>
      <c r="Q334" s="281" t="n"/>
      <c r="R334" s="281" t="n"/>
      <c r="S334" s="228" t="n"/>
      <c r="T334" s="228" t="n"/>
      <c r="U334" s="228" t="n"/>
      <c r="V334" s="19" t="n"/>
      <c r="W334" s="19" t="n"/>
      <c r="X334" s="228" t="n"/>
      <c r="Y334" s="228" t="n"/>
      <c r="Z334" s="281" t="n"/>
      <c r="AA334" s="18" t="n"/>
      <c r="AB334" s="18" t="n"/>
      <c r="AC334" s="228" t="n"/>
    </row>
    <row r="335">
      <c r="A335" s="18" t="n"/>
      <c r="B335" s="18" t="n"/>
      <c r="C335" s="228" t="n"/>
      <c r="D335" s="228" t="n"/>
      <c r="E335" s="228" t="n"/>
      <c r="F335" s="228" t="n"/>
      <c r="G335" s="228" t="n"/>
      <c r="H335" s="228" t="n"/>
      <c r="I335" s="228" t="n"/>
      <c r="J335" s="228" t="n"/>
      <c r="K335" s="19" t="n"/>
      <c r="L335" s="228" t="n"/>
      <c r="M335" s="228" t="n"/>
      <c r="N335" s="228" t="n"/>
      <c r="O335" s="228" t="n"/>
      <c r="P335" s="228" t="n"/>
      <c r="Q335" s="281" t="n"/>
      <c r="R335" s="281" t="n"/>
      <c r="S335" s="228" t="n"/>
      <c r="T335" s="228" t="n"/>
      <c r="U335" s="228" t="n"/>
      <c r="V335" s="19" t="n"/>
      <c r="W335" s="19" t="n"/>
      <c r="X335" s="228" t="n"/>
      <c r="Y335" s="228" t="n"/>
      <c r="Z335" s="281" t="n"/>
      <c r="AA335" s="18" t="n"/>
      <c r="AB335" s="18" t="n"/>
      <c r="AC335" s="228" t="n"/>
    </row>
    <row r="336">
      <c r="A336" s="18" t="n"/>
      <c r="B336" s="18" t="n"/>
      <c r="C336" s="228" t="n"/>
      <c r="D336" s="228" t="n"/>
      <c r="E336" s="228" t="n"/>
      <c r="F336" s="228" t="n"/>
      <c r="G336" s="228" t="n"/>
      <c r="H336" s="228" t="n"/>
      <c r="I336" s="228" t="n"/>
      <c r="J336" s="228" t="n"/>
      <c r="K336" s="19" t="n"/>
      <c r="L336" s="228" t="n"/>
      <c r="M336" s="228" t="n"/>
      <c r="N336" s="228" t="n"/>
      <c r="O336" s="228" t="n"/>
      <c r="P336" s="228" t="n"/>
      <c r="Q336" s="281" t="n"/>
      <c r="R336" s="281" t="n"/>
      <c r="S336" s="228" t="n"/>
      <c r="T336" s="228" t="n"/>
      <c r="U336" s="228" t="n"/>
      <c r="V336" s="19" t="n"/>
      <c r="W336" s="19" t="n"/>
      <c r="X336" s="228" t="n"/>
      <c r="Y336" s="228" t="n"/>
      <c r="Z336" s="281" t="n"/>
      <c r="AA336" s="18" t="n"/>
      <c r="AB336" s="18" t="n"/>
      <c r="AC336" s="228" t="n"/>
    </row>
    <row r="337">
      <c r="A337" s="18" t="n"/>
      <c r="B337" s="18" t="n"/>
      <c r="C337" s="228" t="n"/>
      <c r="D337" s="228" t="n"/>
      <c r="E337" s="228" t="n"/>
      <c r="F337" s="228" t="n"/>
      <c r="G337" s="228" t="n"/>
      <c r="H337" s="228" t="n"/>
      <c r="I337" s="228" t="n"/>
      <c r="J337" s="228" t="n"/>
      <c r="K337" s="19" t="n"/>
      <c r="L337" s="228" t="n"/>
      <c r="M337" s="228" t="n"/>
      <c r="N337" s="228" t="n"/>
      <c r="O337" s="228" t="n"/>
      <c r="P337" s="228" t="n"/>
      <c r="Q337" s="281" t="n"/>
      <c r="R337" s="281" t="n"/>
      <c r="S337" s="228" t="n"/>
      <c r="T337" s="228" t="n"/>
      <c r="U337" s="228" t="n"/>
      <c r="V337" s="19" t="n"/>
      <c r="W337" s="19" t="n"/>
      <c r="X337" s="228" t="n"/>
      <c r="Y337" s="228" t="n"/>
      <c r="Z337" s="281" t="n"/>
      <c r="AA337" s="18" t="n"/>
      <c r="AB337" s="18" t="n"/>
      <c r="AC337" s="228" t="n"/>
    </row>
    <row r="338">
      <c r="A338" s="18" t="n"/>
      <c r="B338" s="18" t="n"/>
      <c r="C338" s="228" t="n"/>
      <c r="D338" s="228" t="n"/>
      <c r="E338" s="228" t="n"/>
      <c r="F338" s="228" t="n"/>
      <c r="G338" s="228" t="n"/>
      <c r="H338" s="228" t="n"/>
      <c r="I338" s="228" t="n"/>
      <c r="J338" s="228" t="n"/>
      <c r="K338" s="19" t="n"/>
      <c r="L338" s="228" t="n"/>
      <c r="M338" s="228" t="n"/>
      <c r="N338" s="228" t="n"/>
      <c r="O338" s="228" t="n"/>
      <c r="P338" s="228" t="n"/>
      <c r="Q338" s="281" t="n"/>
      <c r="R338" s="281" t="n"/>
      <c r="S338" s="228" t="n"/>
      <c r="T338" s="228" t="n"/>
      <c r="U338" s="228" t="n"/>
      <c r="V338" s="19" t="n"/>
      <c r="W338" s="19" t="n"/>
      <c r="X338" s="228" t="n"/>
      <c r="Y338" s="228" t="n"/>
      <c r="Z338" s="281" t="n"/>
      <c r="AA338" s="18" t="n"/>
      <c r="AB338" s="18" t="n"/>
      <c r="AC338" s="228" t="n"/>
    </row>
    <row r="339">
      <c r="A339" s="18" t="n"/>
      <c r="B339" s="18" t="n"/>
      <c r="C339" s="228" t="n"/>
      <c r="D339" s="228" t="n"/>
      <c r="E339" s="228" t="n"/>
      <c r="F339" s="228" t="n"/>
      <c r="G339" s="228" t="n"/>
      <c r="H339" s="228" t="n"/>
      <c r="I339" s="228" t="n"/>
      <c r="J339" s="228" t="n"/>
      <c r="K339" s="19" t="n"/>
      <c r="L339" s="228" t="n"/>
      <c r="M339" s="228" t="n"/>
      <c r="N339" s="228" t="n"/>
      <c r="O339" s="228" t="n"/>
      <c r="P339" s="228" t="n"/>
      <c r="Q339" s="281" t="n"/>
      <c r="R339" s="281" t="n"/>
      <c r="S339" s="228" t="n"/>
      <c r="T339" s="228" t="n"/>
      <c r="U339" s="228" t="n"/>
      <c r="V339" s="19" t="n"/>
      <c r="W339" s="19" t="n"/>
      <c r="X339" s="228" t="n"/>
      <c r="Y339" s="228" t="n"/>
      <c r="Z339" s="281" t="n"/>
      <c r="AA339" s="18" t="n"/>
      <c r="AB339" s="18" t="n"/>
      <c r="AC339" s="228" t="n"/>
    </row>
    <row r="340">
      <c r="A340" s="18" t="n"/>
      <c r="B340" s="18" t="n"/>
      <c r="C340" s="228" t="n"/>
      <c r="D340" s="228" t="n"/>
      <c r="E340" s="228" t="n"/>
      <c r="F340" s="228" t="n"/>
      <c r="G340" s="228" t="n"/>
      <c r="H340" s="228" t="n"/>
      <c r="I340" s="228" t="n"/>
      <c r="J340" s="228" t="n"/>
      <c r="K340" s="19" t="n"/>
      <c r="L340" s="228" t="n"/>
      <c r="M340" s="228" t="n"/>
      <c r="N340" s="228" t="n"/>
      <c r="O340" s="228" t="n"/>
      <c r="P340" s="228" t="n"/>
      <c r="Q340" s="281" t="n"/>
      <c r="R340" s="281" t="n"/>
      <c r="S340" s="228" t="n"/>
      <c r="T340" s="228" t="n"/>
      <c r="U340" s="228" t="n"/>
      <c r="V340" s="19" t="n"/>
      <c r="W340" s="19" t="n"/>
      <c r="X340" s="228" t="n"/>
      <c r="Y340" s="228" t="n"/>
      <c r="Z340" s="281" t="n"/>
      <c r="AA340" s="18" t="n"/>
      <c r="AB340" s="18" t="n"/>
      <c r="AC340" s="228" t="n"/>
    </row>
    <row r="341">
      <c r="A341" s="18" t="n"/>
      <c r="B341" s="18" t="n"/>
      <c r="C341" s="228" t="n"/>
      <c r="D341" s="228" t="n"/>
      <c r="E341" s="228" t="n"/>
      <c r="F341" s="228" t="n"/>
      <c r="G341" s="228" t="n"/>
      <c r="H341" s="228" t="n"/>
      <c r="I341" s="228" t="n"/>
      <c r="J341" s="228" t="n"/>
      <c r="K341" s="19" t="n"/>
      <c r="L341" s="228" t="n"/>
      <c r="M341" s="228" t="n"/>
      <c r="N341" s="228" t="n"/>
      <c r="O341" s="228" t="n"/>
      <c r="P341" s="228" t="n"/>
      <c r="Q341" s="281" t="n"/>
      <c r="R341" s="281" t="n"/>
      <c r="S341" s="228" t="n"/>
      <c r="T341" s="228" t="n"/>
      <c r="U341" s="228" t="n"/>
      <c r="V341" s="19" t="n"/>
      <c r="W341" s="19" t="n"/>
      <c r="X341" s="228" t="n"/>
      <c r="Y341" s="228" t="n"/>
      <c r="Z341" s="281" t="n"/>
      <c r="AA341" s="18" t="n"/>
      <c r="AB341" s="18" t="n"/>
      <c r="AC341" s="228" t="n"/>
    </row>
    <row r="342">
      <c r="A342" s="18" t="n"/>
      <c r="B342" s="18" t="n"/>
      <c r="C342" s="228" t="n"/>
      <c r="D342" s="228" t="n"/>
      <c r="E342" s="228" t="n"/>
      <c r="F342" s="228" t="n"/>
      <c r="G342" s="228" t="n"/>
      <c r="H342" s="228" t="n"/>
      <c r="I342" s="228" t="n"/>
      <c r="J342" s="228" t="n"/>
      <c r="K342" s="19" t="n"/>
      <c r="L342" s="228" t="n"/>
      <c r="M342" s="228" t="n"/>
      <c r="N342" s="228" t="n"/>
      <c r="O342" s="228" t="n"/>
      <c r="P342" s="228" t="n"/>
      <c r="Q342" s="281" t="n"/>
      <c r="R342" s="281" t="n"/>
      <c r="S342" s="228" t="n"/>
      <c r="T342" s="228" t="n"/>
      <c r="U342" s="228" t="n"/>
      <c r="V342" s="19" t="n"/>
      <c r="W342" s="19" t="n"/>
      <c r="X342" s="228" t="n"/>
      <c r="Y342" s="228" t="n"/>
      <c r="Z342" s="281" t="n"/>
      <c r="AA342" s="18" t="n"/>
      <c r="AB342" s="18" t="n"/>
      <c r="AC342" s="228" t="n"/>
    </row>
    <row r="343">
      <c r="A343" s="18" t="n"/>
      <c r="B343" s="18" t="n"/>
      <c r="C343" s="228" t="n"/>
      <c r="D343" s="228" t="n"/>
      <c r="E343" s="228" t="n"/>
      <c r="F343" s="228" t="n"/>
      <c r="G343" s="228" t="n"/>
      <c r="H343" s="228" t="n"/>
      <c r="I343" s="228" t="n"/>
      <c r="J343" s="228" t="n"/>
      <c r="K343" s="19" t="n"/>
      <c r="L343" s="228" t="n"/>
      <c r="M343" s="228" t="n"/>
      <c r="N343" s="228" t="n"/>
      <c r="O343" s="228" t="n"/>
      <c r="P343" s="228" t="n"/>
      <c r="Q343" s="281" t="n"/>
      <c r="R343" s="281" t="n"/>
      <c r="S343" s="228" t="n"/>
      <c r="T343" s="228" t="n"/>
      <c r="U343" s="228" t="n"/>
      <c r="V343" s="19" t="n"/>
      <c r="W343" s="19" t="n"/>
      <c r="X343" s="228" t="n"/>
      <c r="Y343" s="228" t="n"/>
      <c r="Z343" s="281" t="n"/>
      <c r="AA343" s="18" t="n"/>
      <c r="AB343" s="18" t="n"/>
      <c r="AC343" s="228" t="n"/>
    </row>
    <row r="344">
      <c r="A344" s="18" t="n"/>
      <c r="B344" s="18" t="n"/>
      <c r="C344" s="228" t="n"/>
      <c r="D344" s="228" t="n"/>
      <c r="E344" s="228" t="n"/>
      <c r="F344" s="228" t="n"/>
      <c r="G344" s="228" t="n"/>
      <c r="H344" s="228" t="n"/>
      <c r="I344" s="228" t="n"/>
      <c r="J344" s="228" t="n"/>
      <c r="K344" s="19" t="n"/>
      <c r="L344" s="228" t="n"/>
      <c r="M344" s="228" t="n"/>
      <c r="N344" s="228" t="n"/>
      <c r="O344" s="228" t="n"/>
      <c r="P344" s="228" t="n"/>
      <c r="Q344" s="281" t="n"/>
      <c r="R344" s="281" t="n"/>
      <c r="S344" s="228" t="n"/>
      <c r="T344" s="228" t="n"/>
      <c r="U344" s="228" t="n"/>
      <c r="V344" s="19" t="n"/>
      <c r="W344" s="19" t="n"/>
      <c r="X344" s="228" t="n"/>
      <c r="Y344" s="228" t="n"/>
      <c r="Z344" s="281" t="n"/>
      <c r="AA344" s="18" t="n"/>
      <c r="AB344" s="18" t="n"/>
      <c r="AC344" s="228" t="n"/>
    </row>
    <row r="345">
      <c r="A345" s="18" t="n"/>
      <c r="B345" s="18" t="n"/>
      <c r="C345" s="228" t="n"/>
      <c r="D345" s="228" t="n"/>
      <c r="E345" s="228" t="n"/>
      <c r="F345" s="228" t="n"/>
      <c r="G345" s="228" t="n"/>
      <c r="H345" s="228" t="n"/>
      <c r="I345" s="228" t="n"/>
      <c r="J345" s="228" t="n"/>
      <c r="K345" s="19" t="n"/>
      <c r="L345" s="228" t="n"/>
      <c r="M345" s="228" t="n"/>
      <c r="N345" s="228" t="n"/>
      <c r="O345" s="228" t="n"/>
      <c r="P345" s="228" t="n"/>
      <c r="Q345" s="281" t="n"/>
      <c r="R345" s="281" t="n"/>
      <c r="S345" s="228" t="n"/>
      <c r="T345" s="228" t="n"/>
      <c r="U345" s="228" t="n"/>
      <c r="V345" s="19" t="n"/>
      <c r="W345" s="19" t="n"/>
      <c r="X345" s="228" t="n"/>
      <c r="Y345" s="228" t="n"/>
      <c r="Z345" s="281" t="n"/>
      <c r="AA345" s="18" t="n"/>
      <c r="AB345" s="18" t="n"/>
      <c r="AC345" s="228" t="n"/>
    </row>
    <row r="346">
      <c r="A346" s="18" t="n"/>
      <c r="B346" s="18" t="n"/>
      <c r="C346" s="228" t="n"/>
      <c r="D346" s="228" t="n"/>
      <c r="E346" s="228" t="n"/>
      <c r="F346" s="228" t="n"/>
      <c r="G346" s="228" t="n"/>
      <c r="H346" s="228" t="n"/>
      <c r="I346" s="228" t="n"/>
      <c r="J346" s="228" t="n"/>
      <c r="K346" s="19" t="n"/>
      <c r="L346" s="228" t="n"/>
      <c r="M346" s="228" t="n"/>
      <c r="N346" s="228" t="n"/>
      <c r="O346" s="228" t="n"/>
      <c r="P346" s="228" t="n"/>
      <c r="Q346" s="281" t="n"/>
      <c r="R346" s="281" t="n"/>
      <c r="S346" s="228" t="n"/>
      <c r="T346" s="228" t="n"/>
      <c r="U346" s="228" t="n"/>
      <c r="V346" s="19" t="n"/>
      <c r="W346" s="19" t="n"/>
      <c r="X346" s="228" t="n"/>
      <c r="Y346" s="228" t="n"/>
      <c r="Z346" s="281" t="n"/>
      <c r="AA346" s="18" t="n"/>
      <c r="AB346" s="18" t="n"/>
      <c r="AC346" s="228" t="n"/>
    </row>
    <row r="347">
      <c r="A347" s="18" t="n"/>
      <c r="B347" s="18" t="n"/>
      <c r="C347" s="228" t="n"/>
      <c r="D347" s="228" t="n"/>
      <c r="E347" s="228" t="n"/>
      <c r="F347" s="228" t="n"/>
      <c r="G347" s="228" t="n"/>
      <c r="H347" s="228" t="n"/>
      <c r="I347" s="228" t="n"/>
      <c r="J347" s="228" t="n"/>
      <c r="K347" s="19" t="n"/>
      <c r="L347" s="228" t="n"/>
      <c r="M347" s="228" t="n"/>
      <c r="N347" s="228" t="n"/>
      <c r="O347" s="228" t="n"/>
      <c r="P347" s="228" t="n"/>
      <c r="Q347" s="281" t="n"/>
      <c r="R347" s="281" t="n"/>
      <c r="S347" s="228" t="n"/>
      <c r="T347" s="228" t="n"/>
      <c r="U347" s="228" t="n"/>
      <c r="V347" s="19" t="n"/>
      <c r="W347" s="19" t="n"/>
      <c r="X347" s="228" t="n"/>
      <c r="Y347" s="228" t="n"/>
      <c r="Z347" s="281" t="n"/>
      <c r="AA347" s="18" t="n"/>
      <c r="AB347" s="18" t="n"/>
      <c r="AC347" s="228" t="n"/>
    </row>
    <row r="348">
      <c r="A348" s="18" t="n"/>
      <c r="B348" s="18" t="n"/>
      <c r="C348" s="228" t="n"/>
      <c r="D348" s="228" t="n"/>
      <c r="E348" s="228" t="n"/>
      <c r="F348" s="228" t="n"/>
      <c r="G348" s="228" t="n"/>
      <c r="H348" s="228" t="n"/>
      <c r="I348" s="228" t="n"/>
      <c r="J348" s="228" t="n"/>
      <c r="K348" s="19" t="n"/>
      <c r="L348" s="228" t="n"/>
      <c r="M348" s="228" t="n"/>
      <c r="N348" s="228" t="n"/>
      <c r="O348" s="228" t="n"/>
      <c r="P348" s="228" t="n"/>
      <c r="Q348" s="281" t="n"/>
      <c r="R348" s="281" t="n"/>
      <c r="S348" s="228" t="n"/>
      <c r="T348" s="228" t="n"/>
      <c r="U348" s="228" t="n"/>
      <c r="V348" s="19" t="n"/>
      <c r="W348" s="19" t="n"/>
      <c r="X348" s="228" t="n"/>
      <c r="Y348" s="228" t="n"/>
      <c r="Z348" s="281" t="n"/>
      <c r="AA348" s="18" t="n"/>
      <c r="AB348" s="18" t="n"/>
      <c r="AC348" s="228" t="n"/>
    </row>
    <row r="349">
      <c r="A349" s="18" t="n"/>
      <c r="B349" s="18" t="n"/>
      <c r="C349" s="228" t="n"/>
      <c r="D349" s="228" t="n"/>
      <c r="E349" s="228" t="n"/>
      <c r="F349" s="228" t="n"/>
      <c r="G349" s="228" t="n"/>
      <c r="H349" s="228" t="n"/>
      <c r="I349" s="228" t="n"/>
      <c r="J349" s="228" t="n"/>
      <c r="K349" s="19" t="n"/>
      <c r="L349" s="228" t="n"/>
      <c r="M349" s="228" t="n"/>
      <c r="N349" s="228" t="n"/>
      <c r="O349" s="228" t="n"/>
      <c r="P349" s="228" t="n"/>
      <c r="Q349" s="281" t="n"/>
      <c r="R349" s="281" t="n"/>
      <c r="S349" s="228" t="n"/>
      <c r="T349" s="228" t="n"/>
      <c r="U349" s="228" t="n"/>
      <c r="V349" s="19" t="n"/>
      <c r="W349" s="19" t="n"/>
      <c r="X349" s="228" t="n"/>
      <c r="Y349" s="228" t="n"/>
      <c r="Z349" s="281" t="n"/>
      <c r="AA349" s="18" t="n"/>
      <c r="AB349" s="18" t="n"/>
      <c r="AC349" s="228" t="n"/>
    </row>
    <row r="350">
      <c r="A350" s="18" t="n"/>
      <c r="B350" s="18" t="n"/>
      <c r="C350" s="228" t="n"/>
      <c r="D350" s="228" t="n"/>
      <c r="E350" s="228" t="n"/>
      <c r="F350" s="228" t="n"/>
      <c r="G350" s="228" t="n"/>
      <c r="H350" s="228" t="n"/>
      <c r="I350" s="228" t="n"/>
      <c r="J350" s="228" t="n"/>
      <c r="K350" s="19" t="n"/>
      <c r="L350" s="228" t="n"/>
      <c r="M350" s="228" t="n"/>
      <c r="N350" s="228" t="n"/>
      <c r="O350" s="228" t="n"/>
      <c r="P350" s="228" t="n"/>
      <c r="Q350" s="281" t="n"/>
      <c r="R350" s="281" t="n"/>
      <c r="S350" s="228" t="n"/>
      <c r="T350" s="228" t="n"/>
      <c r="U350" s="228" t="n"/>
      <c r="V350" s="19" t="n"/>
      <c r="W350" s="19" t="n"/>
      <c r="X350" s="228" t="n"/>
      <c r="Y350" s="228" t="n"/>
      <c r="Z350" s="281" t="n"/>
      <c r="AA350" s="18" t="n"/>
      <c r="AB350" s="18" t="n"/>
      <c r="AC350" s="228" t="n"/>
    </row>
    <row r="351">
      <c r="A351" s="18" t="n"/>
      <c r="B351" s="18" t="n"/>
      <c r="C351" s="228" t="n"/>
      <c r="D351" s="228" t="n"/>
      <c r="E351" s="228" t="n"/>
      <c r="F351" s="228" t="n"/>
      <c r="G351" s="228" t="n"/>
      <c r="H351" s="228" t="n"/>
      <c r="I351" s="228" t="n"/>
      <c r="J351" s="228" t="n"/>
      <c r="K351" s="19" t="n"/>
      <c r="L351" s="228" t="n"/>
      <c r="M351" s="228" t="n"/>
      <c r="N351" s="228" t="n"/>
      <c r="O351" s="228" t="n"/>
      <c r="P351" s="228" t="n"/>
      <c r="Q351" s="281" t="n"/>
      <c r="R351" s="281" t="n"/>
      <c r="S351" s="228" t="n"/>
      <c r="T351" s="228" t="n"/>
      <c r="U351" s="228" t="n"/>
      <c r="V351" s="19" t="n"/>
      <c r="W351" s="19" t="n"/>
      <c r="X351" s="228" t="n"/>
      <c r="Y351" s="228" t="n"/>
      <c r="Z351" s="281" t="n"/>
      <c r="AA351" s="18" t="n"/>
      <c r="AB351" s="18" t="n"/>
      <c r="AC351" s="228" t="n"/>
    </row>
    <row r="352">
      <c r="A352" s="18" t="n"/>
      <c r="B352" s="18" t="n"/>
      <c r="C352" s="228" t="n"/>
      <c r="D352" s="228" t="n"/>
      <c r="E352" s="228" t="n"/>
      <c r="F352" s="228" t="n"/>
      <c r="G352" s="228" t="n"/>
      <c r="H352" s="228" t="n"/>
      <c r="I352" s="228" t="n"/>
      <c r="J352" s="228" t="n"/>
      <c r="K352" s="19" t="n"/>
      <c r="L352" s="228" t="n"/>
      <c r="M352" s="228" t="n"/>
      <c r="N352" s="228" t="n"/>
      <c r="O352" s="228" t="n"/>
      <c r="P352" s="228" t="n"/>
      <c r="Q352" s="281" t="n"/>
      <c r="R352" s="281" t="n"/>
      <c r="S352" s="228" t="n"/>
      <c r="T352" s="228" t="n"/>
      <c r="U352" s="228" t="n"/>
      <c r="V352" s="19" t="n"/>
      <c r="W352" s="19" t="n"/>
      <c r="X352" s="228" t="n"/>
      <c r="Y352" s="228" t="n"/>
      <c r="Z352" s="281" t="n"/>
      <c r="AA352" s="18" t="n"/>
      <c r="AB352" s="18" t="n"/>
      <c r="AC352" s="228" t="n"/>
    </row>
    <row r="353">
      <c r="A353" s="18" t="n"/>
      <c r="B353" s="18" t="n"/>
      <c r="C353" s="228" t="n"/>
      <c r="D353" s="228" t="n"/>
      <c r="E353" s="228" t="n"/>
      <c r="F353" s="228" t="n"/>
      <c r="G353" s="228" t="n"/>
      <c r="H353" s="228" t="n"/>
      <c r="I353" s="228" t="n"/>
      <c r="J353" s="228" t="n"/>
      <c r="K353" s="19" t="n"/>
      <c r="L353" s="228" t="n"/>
      <c r="M353" s="228" t="n"/>
      <c r="N353" s="228" t="n"/>
      <c r="O353" s="228" t="n"/>
      <c r="P353" s="228" t="n"/>
      <c r="Q353" s="281" t="n"/>
      <c r="R353" s="281" t="n"/>
      <c r="S353" s="228" t="n"/>
      <c r="T353" s="228" t="n"/>
      <c r="U353" s="228" t="n"/>
      <c r="V353" s="19" t="n"/>
      <c r="W353" s="19" t="n"/>
      <c r="X353" s="228" t="n"/>
      <c r="Y353" s="228" t="n"/>
      <c r="Z353" s="281" t="n"/>
      <c r="AA353" s="18" t="n"/>
      <c r="AB353" s="18" t="n"/>
      <c r="AC353" s="228" t="n"/>
    </row>
    <row r="354">
      <c r="A354" s="18" t="n"/>
      <c r="B354" s="18" t="n"/>
      <c r="C354" s="228" t="n"/>
      <c r="D354" s="228" t="n"/>
      <c r="E354" s="228" t="n"/>
      <c r="F354" s="228" t="n"/>
      <c r="G354" s="228" t="n"/>
      <c r="H354" s="228" t="n"/>
      <c r="I354" s="228" t="n"/>
      <c r="J354" s="228" t="n"/>
      <c r="K354" s="19" t="n"/>
      <c r="L354" s="228" t="n"/>
      <c r="M354" s="228" t="n"/>
      <c r="N354" s="228" t="n"/>
      <c r="O354" s="228" t="n"/>
      <c r="P354" s="228" t="n"/>
      <c r="Q354" s="281" t="n"/>
      <c r="R354" s="281" t="n"/>
      <c r="S354" s="228" t="n"/>
      <c r="T354" s="228" t="n"/>
      <c r="U354" s="228" t="n"/>
      <c r="V354" s="19" t="n"/>
      <c r="W354" s="19" t="n"/>
      <c r="X354" s="228" t="n"/>
      <c r="Y354" s="228" t="n"/>
      <c r="Z354" s="281" t="n"/>
      <c r="AA354" s="18" t="n"/>
      <c r="AB354" s="18" t="n"/>
      <c r="AC354" s="228" t="n"/>
    </row>
    <row r="355">
      <c r="A355" s="18" t="n"/>
      <c r="B355" s="18" t="n"/>
      <c r="C355" s="228" t="n"/>
      <c r="D355" s="228" t="n"/>
      <c r="E355" s="228" t="n"/>
      <c r="F355" s="228" t="n"/>
      <c r="G355" s="228" t="n"/>
      <c r="H355" s="228" t="n"/>
      <c r="I355" s="228" t="n"/>
      <c r="J355" s="228" t="n"/>
      <c r="K355" s="19" t="n"/>
      <c r="L355" s="228" t="n"/>
      <c r="M355" s="228" t="n"/>
      <c r="N355" s="228" t="n"/>
      <c r="O355" s="228" t="n"/>
      <c r="P355" s="228" t="n"/>
      <c r="Q355" s="281" t="n"/>
      <c r="R355" s="281" t="n"/>
      <c r="S355" s="228" t="n"/>
      <c r="T355" s="228" t="n"/>
      <c r="U355" s="228" t="n"/>
      <c r="V355" s="19" t="n"/>
      <c r="W355" s="19" t="n"/>
      <c r="X355" s="228" t="n"/>
      <c r="Y355" s="228" t="n"/>
      <c r="Z355" s="281" t="n"/>
      <c r="AA355" s="18" t="n"/>
      <c r="AB355" s="18" t="n"/>
      <c r="AC355" s="228" t="n"/>
    </row>
    <row r="356">
      <c r="A356" s="18" t="n"/>
      <c r="B356" s="18" t="n"/>
      <c r="C356" s="228" t="n"/>
      <c r="D356" s="228" t="n"/>
      <c r="E356" s="228" t="n"/>
      <c r="F356" s="228" t="n"/>
      <c r="G356" s="228" t="n"/>
      <c r="H356" s="228" t="n"/>
      <c r="I356" s="228" t="n"/>
      <c r="J356" s="228" t="n"/>
      <c r="K356" s="19" t="n"/>
      <c r="L356" s="228" t="n"/>
      <c r="M356" s="228" t="n"/>
      <c r="N356" s="228" t="n"/>
      <c r="O356" s="228" t="n"/>
      <c r="P356" s="228" t="n"/>
      <c r="Q356" s="281" t="n"/>
      <c r="R356" s="281" t="n"/>
      <c r="S356" s="228" t="n"/>
      <c r="T356" s="228" t="n"/>
      <c r="U356" s="228" t="n"/>
      <c r="V356" s="19" t="n"/>
      <c r="W356" s="19" t="n"/>
      <c r="X356" s="228" t="n"/>
      <c r="Y356" s="228" t="n"/>
      <c r="Z356" s="281" t="n"/>
      <c r="AA356" s="18" t="n"/>
      <c r="AB356" s="18" t="n"/>
      <c r="AC356" s="228" t="n"/>
    </row>
    <row r="357">
      <c r="A357" s="18" t="n"/>
      <c r="B357" s="18" t="n"/>
      <c r="C357" s="228" t="n"/>
      <c r="D357" s="228" t="n"/>
      <c r="E357" s="228" t="n"/>
      <c r="F357" s="228" t="n"/>
      <c r="G357" s="228" t="n"/>
      <c r="H357" s="228" t="n"/>
      <c r="I357" s="228" t="n"/>
      <c r="J357" s="228" t="n"/>
      <c r="K357" s="19" t="n"/>
      <c r="L357" s="228" t="n"/>
      <c r="M357" s="228" t="n"/>
      <c r="N357" s="228" t="n"/>
      <c r="O357" s="228" t="n"/>
      <c r="P357" s="228" t="n"/>
      <c r="Q357" s="281" t="n"/>
      <c r="R357" s="281" t="n"/>
      <c r="S357" s="228" t="n"/>
      <c r="T357" s="228" t="n"/>
      <c r="U357" s="228" t="n"/>
      <c r="V357" s="19" t="n"/>
      <c r="W357" s="19" t="n"/>
      <c r="X357" s="228" t="n"/>
      <c r="Y357" s="228" t="n"/>
      <c r="Z357" s="281" t="n"/>
      <c r="AA357" s="18" t="n"/>
      <c r="AB357" s="18" t="n"/>
      <c r="AC357" s="228" t="n"/>
    </row>
    <row r="358">
      <c r="A358" s="18" t="n"/>
      <c r="B358" s="18" t="n"/>
      <c r="C358" s="228" t="n"/>
      <c r="D358" s="228" t="n"/>
      <c r="E358" s="228" t="n"/>
      <c r="F358" s="228" t="n"/>
      <c r="G358" s="228" t="n"/>
      <c r="H358" s="228" t="n"/>
      <c r="I358" s="228" t="n"/>
      <c r="J358" s="228" t="n"/>
      <c r="K358" s="19" t="n"/>
      <c r="L358" s="228" t="n"/>
      <c r="M358" s="228" t="n"/>
      <c r="N358" s="228" t="n"/>
      <c r="O358" s="228" t="n"/>
      <c r="P358" s="228" t="n"/>
      <c r="Q358" s="281" t="n"/>
      <c r="R358" s="281" t="n"/>
      <c r="S358" s="228" t="n"/>
      <c r="T358" s="228" t="n"/>
      <c r="U358" s="228" t="n"/>
      <c r="V358" s="19" t="n"/>
      <c r="W358" s="19" t="n"/>
      <c r="X358" s="228" t="n"/>
      <c r="Y358" s="228" t="n"/>
      <c r="Z358" s="281" t="n"/>
      <c r="AA358" s="18" t="n"/>
      <c r="AB358" s="18" t="n"/>
      <c r="AC358" s="228" t="n"/>
    </row>
    <row r="359">
      <c r="A359" s="18" t="n"/>
      <c r="B359" s="18" t="n"/>
      <c r="C359" s="228" t="n"/>
      <c r="D359" s="228" t="n"/>
      <c r="E359" s="228" t="n"/>
      <c r="F359" s="228" t="n"/>
      <c r="G359" s="228" t="n"/>
      <c r="H359" s="228" t="n"/>
      <c r="I359" s="228" t="n"/>
      <c r="J359" s="228" t="n"/>
      <c r="K359" s="19" t="n"/>
      <c r="L359" s="228" t="n"/>
      <c r="M359" s="228" t="n"/>
      <c r="N359" s="228" t="n"/>
      <c r="O359" s="228" t="n"/>
      <c r="P359" s="228" t="n"/>
      <c r="Q359" s="281" t="n"/>
      <c r="R359" s="281" t="n"/>
      <c r="S359" s="228" t="n"/>
      <c r="T359" s="228" t="n"/>
      <c r="U359" s="228" t="n"/>
      <c r="V359" s="19" t="n"/>
      <c r="W359" s="19" t="n"/>
      <c r="X359" s="228" t="n"/>
      <c r="Y359" s="228" t="n"/>
      <c r="Z359" s="281" t="n"/>
      <c r="AA359" s="18" t="n"/>
      <c r="AB359" s="18" t="n"/>
      <c r="AC359" s="228" t="n"/>
    </row>
    <row r="360">
      <c r="A360" s="18" t="n"/>
      <c r="B360" s="18" t="n"/>
      <c r="C360" s="228" t="n"/>
      <c r="D360" s="228" t="n"/>
      <c r="E360" s="228" t="n"/>
      <c r="F360" s="228" t="n"/>
      <c r="G360" s="228" t="n"/>
      <c r="H360" s="228" t="n"/>
      <c r="I360" s="228" t="n"/>
      <c r="J360" s="228" t="n"/>
      <c r="K360" s="19" t="n"/>
      <c r="L360" s="228" t="n"/>
      <c r="M360" s="228" t="n"/>
      <c r="N360" s="228" t="n"/>
      <c r="O360" s="228" t="n"/>
      <c r="P360" s="228" t="n"/>
      <c r="Q360" s="281" t="n"/>
      <c r="R360" s="281" t="n"/>
      <c r="S360" s="228" t="n"/>
      <c r="T360" s="228" t="n"/>
      <c r="U360" s="228" t="n"/>
      <c r="V360" s="19" t="n"/>
      <c r="W360" s="19" t="n"/>
      <c r="X360" s="228" t="n"/>
      <c r="Y360" s="228" t="n"/>
      <c r="Z360" s="281" t="n"/>
      <c r="AA360" s="18" t="n"/>
      <c r="AB360" s="18" t="n"/>
      <c r="AC360" s="228" t="n"/>
    </row>
    <row r="361">
      <c r="A361" s="18" t="n"/>
      <c r="B361" s="18" t="n"/>
      <c r="C361" s="228" t="n"/>
      <c r="D361" s="228" t="n"/>
      <c r="E361" s="228" t="n"/>
      <c r="F361" s="228" t="n"/>
      <c r="G361" s="228" t="n"/>
      <c r="H361" s="228" t="n"/>
      <c r="I361" s="228" t="n"/>
      <c r="J361" s="228" t="n"/>
      <c r="K361" s="19" t="n"/>
      <c r="L361" s="228" t="n"/>
      <c r="M361" s="228" t="n"/>
      <c r="N361" s="228" t="n"/>
      <c r="O361" s="228" t="n"/>
      <c r="P361" s="228" t="n"/>
      <c r="Q361" s="281" t="n"/>
      <c r="R361" s="281" t="n"/>
      <c r="S361" s="228" t="n"/>
      <c r="T361" s="228" t="n"/>
      <c r="U361" s="228" t="n"/>
      <c r="V361" s="19" t="n"/>
      <c r="W361" s="19" t="n"/>
      <c r="X361" s="228" t="n"/>
      <c r="Y361" s="228" t="n"/>
      <c r="Z361" s="281" t="n"/>
      <c r="AA361" s="18" t="n"/>
      <c r="AB361" s="18" t="n"/>
      <c r="AC361" s="228" t="n"/>
    </row>
    <row r="362">
      <c r="A362" s="18" t="n"/>
      <c r="B362" s="18" t="n"/>
      <c r="C362" s="228" t="n"/>
      <c r="D362" s="228" t="n"/>
      <c r="E362" s="228" t="n"/>
      <c r="F362" s="228" t="n"/>
      <c r="G362" s="228" t="n"/>
      <c r="H362" s="228" t="n"/>
      <c r="I362" s="228" t="n"/>
      <c r="J362" s="228" t="n"/>
      <c r="K362" s="19" t="n"/>
      <c r="L362" s="228" t="n"/>
      <c r="M362" s="228" t="n"/>
      <c r="N362" s="228" t="n"/>
      <c r="O362" s="228" t="n"/>
      <c r="P362" s="228" t="n"/>
      <c r="Q362" s="281" t="n"/>
      <c r="R362" s="281" t="n"/>
      <c r="S362" s="228" t="n"/>
      <c r="T362" s="228" t="n"/>
      <c r="U362" s="228" t="n"/>
      <c r="V362" s="19" t="n"/>
      <c r="W362" s="19" t="n"/>
      <c r="X362" s="228" t="n"/>
      <c r="Y362" s="228" t="n"/>
      <c r="Z362" s="281" t="n"/>
      <c r="AA362" s="18" t="n"/>
      <c r="AB362" s="18" t="n"/>
      <c r="AC362" s="228" t="n"/>
    </row>
    <row r="363">
      <c r="A363" s="18" t="n"/>
      <c r="B363" s="18" t="n"/>
      <c r="C363" s="228" t="n"/>
      <c r="D363" s="228" t="n"/>
      <c r="E363" s="228" t="n"/>
      <c r="F363" s="228" t="n"/>
      <c r="G363" s="228" t="n"/>
      <c r="H363" s="228" t="n"/>
      <c r="I363" s="228" t="n"/>
      <c r="J363" s="228" t="n"/>
      <c r="K363" s="19" t="n"/>
      <c r="L363" s="228" t="n"/>
      <c r="M363" s="228" t="n"/>
      <c r="N363" s="228" t="n"/>
      <c r="O363" s="228" t="n"/>
      <c r="P363" s="228" t="n"/>
      <c r="Q363" s="281" t="n"/>
      <c r="R363" s="281" t="n"/>
      <c r="S363" s="228" t="n"/>
      <c r="T363" s="228" t="n"/>
      <c r="U363" s="228" t="n"/>
      <c r="V363" s="19" t="n"/>
      <c r="W363" s="19" t="n"/>
      <c r="X363" s="228" t="n"/>
      <c r="Y363" s="228" t="n"/>
      <c r="Z363" s="281" t="n"/>
      <c r="AA363" s="18" t="n"/>
      <c r="AB363" s="18" t="n"/>
      <c r="AC363" s="228" t="n"/>
    </row>
    <row r="364">
      <c r="A364" s="18" t="n"/>
      <c r="B364" s="18" t="n"/>
      <c r="C364" s="228" t="n"/>
      <c r="D364" s="228" t="n"/>
      <c r="E364" s="228" t="n"/>
      <c r="F364" s="228" t="n"/>
      <c r="G364" s="228" t="n"/>
      <c r="H364" s="228" t="n"/>
      <c r="I364" s="228" t="n"/>
      <c r="J364" s="228" t="n"/>
      <c r="K364" s="19" t="n"/>
      <c r="L364" s="228" t="n"/>
      <c r="M364" s="228" t="n"/>
      <c r="N364" s="228" t="n"/>
      <c r="O364" s="228" t="n"/>
      <c r="P364" s="228" t="n"/>
      <c r="Q364" s="281" t="n"/>
      <c r="R364" s="281" t="n"/>
      <c r="S364" s="228" t="n"/>
      <c r="T364" s="228" t="n"/>
      <c r="U364" s="228" t="n"/>
      <c r="V364" s="19" t="n"/>
      <c r="W364" s="19" t="n"/>
      <c r="X364" s="228" t="n"/>
      <c r="Y364" s="228" t="n"/>
      <c r="Z364" s="281" t="n"/>
      <c r="AA364" s="18" t="n"/>
      <c r="AB364" s="18" t="n"/>
      <c r="AC364" s="228" t="n"/>
    </row>
    <row r="365">
      <c r="A365" s="18" t="n"/>
      <c r="B365" s="18" t="n"/>
      <c r="C365" s="228" t="n"/>
      <c r="D365" s="228" t="n"/>
      <c r="E365" s="228" t="n"/>
      <c r="F365" s="228" t="n"/>
      <c r="G365" s="228" t="n"/>
      <c r="H365" s="228" t="n"/>
      <c r="I365" s="228" t="n"/>
      <c r="J365" s="228" t="n"/>
      <c r="K365" s="19" t="n"/>
      <c r="L365" s="228" t="n"/>
      <c r="M365" s="228" t="n"/>
      <c r="N365" s="228" t="n"/>
      <c r="O365" s="228" t="n"/>
      <c r="P365" s="228" t="n"/>
      <c r="Q365" s="281" t="n"/>
      <c r="R365" s="281" t="n"/>
      <c r="S365" s="228" t="n"/>
      <c r="T365" s="228" t="n"/>
      <c r="U365" s="228" t="n"/>
      <c r="V365" s="19" t="n"/>
      <c r="W365" s="19" t="n"/>
      <c r="X365" s="228" t="n"/>
      <c r="Y365" s="228" t="n"/>
      <c r="Z365" s="281" t="n"/>
      <c r="AA365" s="18" t="n"/>
      <c r="AB365" s="18" t="n"/>
      <c r="AC365" s="228" t="n"/>
    </row>
    <row r="366">
      <c r="A366" s="18" t="n"/>
      <c r="B366" s="18" t="n"/>
      <c r="C366" s="228" t="n"/>
      <c r="D366" s="228" t="n"/>
      <c r="E366" s="228" t="n"/>
      <c r="F366" s="228" t="n"/>
      <c r="G366" s="228" t="n"/>
      <c r="H366" s="228" t="n"/>
      <c r="I366" s="228" t="n"/>
      <c r="J366" s="228" t="n"/>
      <c r="K366" s="19" t="n"/>
      <c r="L366" s="228" t="n"/>
      <c r="M366" s="228" t="n"/>
      <c r="N366" s="228" t="n"/>
      <c r="O366" s="228" t="n"/>
      <c r="P366" s="228" t="n"/>
      <c r="Q366" s="281" t="n"/>
      <c r="R366" s="281" t="n"/>
      <c r="S366" s="228" t="n"/>
      <c r="T366" s="228" t="n"/>
      <c r="U366" s="228" t="n"/>
      <c r="V366" s="19" t="n"/>
      <c r="W366" s="19" t="n"/>
      <c r="X366" s="228" t="n"/>
      <c r="Y366" s="228" t="n"/>
      <c r="Z366" s="281" t="n"/>
      <c r="AA366" s="18" t="n"/>
      <c r="AB366" s="18" t="n"/>
      <c r="AC366" s="228" t="n"/>
    </row>
    <row r="367">
      <c r="A367" s="18" t="n"/>
      <c r="B367" s="18" t="n"/>
      <c r="C367" s="228" t="n"/>
      <c r="D367" s="228" t="n"/>
      <c r="E367" s="228" t="n"/>
      <c r="F367" s="228" t="n"/>
      <c r="G367" s="228" t="n"/>
      <c r="H367" s="228" t="n"/>
      <c r="I367" s="228" t="n"/>
      <c r="J367" s="228" t="n"/>
      <c r="K367" s="19" t="n"/>
      <c r="L367" s="228" t="n"/>
      <c r="M367" s="228" t="n"/>
      <c r="N367" s="228" t="n"/>
      <c r="O367" s="228" t="n"/>
      <c r="P367" s="228" t="n"/>
      <c r="Q367" s="281" t="n"/>
      <c r="R367" s="281" t="n"/>
      <c r="S367" s="228" t="n"/>
      <c r="T367" s="228" t="n"/>
      <c r="U367" s="228" t="n"/>
      <c r="V367" s="19" t="n"/>
      <c r="W367" s="19" t="n"/>
      <c r="X367" s="228" t="n"/>
      <c r="Y367" s="228" t="n"/>
      <c r="Z367" s="281" t="n"/>
      <c r="AA367" s="18" t="n"/>
      <c r="AB367" s="18" t="n"/>
      <c r="AC367" s="228" t="n"/>
    </row>
    <row r="368">
      <c r="A368" s="18" t="n"/>
      <c r="B368" s="18" t="n"/>
      <c r="C368" s="228" t="n"/>
      <c r="D368" s="228" t="n"/>
      <c r="E368" s="228" t="n"/>
      <c r="F368" s="228" t="n"/>
      <c r="G368" s="228" t="n"/>
      <c r="H368" s="228" t="n"/>
      <c r="I368" s="228" t="n"/>
      <c r="J368" s="228" t="n"/>
      <c r="K368" s="19" t="n"/>
      <c r="L368" s="228" t="n"/>
      <c r="M368" s="228" t="n"/>
      <c r="N368" s="228" t="n"/>
      <c r="O368" s="228" t="n"/>
      <c r="P368" s="228" t="n"/>
      <c r="Q368" s="281" t="n"/>
      <c r="R368" s="281" t="n"/>
      <c r="S368" s="228" t="n"/>
      <c r="T368" s="228" t="n"/>
      <c r="U368" s="228" t="n"/>
      <c r="V368" s="19" t="n"/>
      <c r="W368" s="19" t="n"/>
      <c r="X368" s="228" t="n"/>
      <c r="Y368" s="228" t="n"/>
      <c r="Z368" s="281" t="n"/>
      <c r="AA368" s="18" t="n"/>
      <c r="AB368" s="18" t="n"/>
      <c r="AC368" s="228" t="n"/>
    </row>
    <row r="369">
      <c r="A369" s="18" t="n"/>
      <c r="B369" s="18" t="n"/>
      <c r="C369" s="228" t="n"/>
      <c r="D369" s="228" t="n"/>
      <c r="E369" s="228" t="n"/>
      <c r="F369" s="228" t="n"/>
      <c r="G369" s="228" t="n"/>
      <c r="H369" s="228" t="n"/>
      <c r="I369" s="228" t="n"/>
      <c r="J369" s="228" t="n"/>
      <c r="K369" s="19" t="n"/>
      <c r="L369" s="228" t="n"/>
      <c r="M369" s="228" t="n"/>
      <c r="N369" s="228" t="n"/>
      <c r="O369" s="228" t="n"/>
      <c r="P369" s="228" t="n"/>
      <c r="Q369" s="281" t="n"/>
      <c r="R369" s="281" t="n"/>
      <c r="S369" s="228" t="n"/>
      <c r="T369" s="228" t="n"/>
      <c r="U369" s="228" t="n"/>
      <c r="V369" s="19" t="n"/>
      <c r="W369" s="19" t="n"/>
      <c r="X369" s="228" t="n"/>
      <c r="Y369" s="228" t="n"/>
      <c r="Z369" s="281" t="n"/>
      <c r="AA369" s="18" t="n"/>
      <c r="AB369" s="18" t="n"/>
      <c r="AC369" s="228" t="n"/>
    </row>
    <row r="370">
      <c r="A370" s="18" t="n"/>
      <c r="B370" s="18" t="n"/>
      <c r="C370" s="228" t="n"/>
      <c r="D370" s="228" t="n"/>
      <c r="E370" s="228" t="n"/>
      <c r="F370" s="228" t="n"/>
      <c r="G370" s="228" t="n"/>
      <c r="H370" s="228" t="n"/>
      <c r="I370" s="228" t="n"/>
      <c r="J370" s="228" t="n"/>
      <c r="K370" s="19" t="n"/>
      <c r="L370" s="228" t="n"/>
      <c r="M370" s="228" t="n"/>
      <c r="N370" s="228" t="n"/>
      <c r="O370" s="228" t="n"/>
      <c r="P370" s="228" t="n"/>
      <c r="Q370" s="281" t="n"/>
      <c r="R370" s="281" t="n"/>
      <c r="S370" s="228" t="n"/>
      <c r="T370" s="228" t="n"/>
      <c r="U370" s="228" t="n"/>
      <c r="V370" s="19" t="n"/>
      <c r="W370" s="19" t="n"/>
      <c r="X370" s="228" t="n"/>
      <c r="Y370" s="228" t="n"/>
      <c r="Z370" s="281" t="n"/>
      <c r="AA370" s="18" t="n"/>
      <c r="AB370" s="18" t="n"/>
      <c r="AC370" s="228" t="n"/>
    </row>
    <row r="371">
      <c r="A371" s="18" t="n"/>
      <c r="B371" s="18" t="n"/>
      <c r="C371" s="228" t="n"/>
      <c r="D371" s="228" t="n"/>
      <c r="E371" s="228" t="n"/>
      <c r="F371" s="228" t="n"/>
      <c r="G371" s="228" t="n"/>
      <c r="H371" s="228" t="n"/>
      <c r="I371" s="228" t="n"/>
      <c r="J371" s="228" t="n"/>
      <c r="K371" s="19" t="n"/>
      <c r="L371" s="228" t="n"/>
      <c r="M371" s="228" t="n"/>
      <c r="N371" s="228" t="n"/>
      <c r="O371" s="228" t="n"/>
      <c r="P371" s="228" t="n"/>
      <c r="Q371" s="281" t="n"/>
      <c r="R371" s="281" t="n"/>
      <c r="S371" s="228" t="n"/>
      <c r="T371" s="228" t="n"/>
      <c r="U371" s="228" t="n"/>
      <c r="V371" s="19" t="n"/>
      <c r="W371" s="19" t="n"/>
      <c r="X371" s="228" t="n"/>
      <c r="Y371" s="228" t="n"/>
      <c r="Z371" s="281" t="n"/>
      <c r="AA371" s="18" t="n"/>
      <c r="AB371" s="18" t="n"/>
      <c r="AC371" s="228" t="n"/>
    </row>
    <row r="372">
      <c r="A372" s="18" t="n"/>
      <c r="B372" s="18" t="n"/>
      <c r="C372" s="228" t="n"/>
      <c r="D372" s="228" t="n"/>
      <c r="E372" s="228" t="n"/>
      <c r="F372" s="228" t="n"/>
      <c r="G372" s="228" t="n"/>
      <c r="H372" s="228" t="n"/>
      <c r="I372" s="228" t="n"/>
      <c r="J372" s="228" t="n"/>
      <c r="K372" s="19" t="n"/>
      <c r="L372" s="228" t="n"/>
      <c r="M372" s="228" t="n"/>
      <c r="N372" s="228" t="n"/>
      <c r="O372" s="228" t="n"/>
      <c r="P372" s="228" t="n"/>
      <c r="Q372" s="281" t="n"/>
      <c r="R372" s="281" t="n"/>
      <c r="S372" s="228" t="n"/>
      <c r="T372" s="228" t="n"/>
      <c r="U372" s="228" t="n"/>
      <c r="V372" s="19" t="n"/>
      <c r="W372" s="19" t="n"/>
      <c r="X372" s="228" t="n"/>
      <c r="Y372" s="228" t="n"/>
      <c r="Z372" s="281" t="n"/>
      <c r="AA372" s="18" t="n"/>
      <c r="AB372" s="18" t="n"/>
      <c r="AC372" s="228" t="n"/>
    </row>
    <row r="373">
      <c r="A373" s="18" t="n"/>
      <c r="B373" s="18" t="n"/>
      <c r="C373" s="228" t="n"/>
      <c r="D373" s="228" t="n"/>
      <c r="E373" s="228" t="n"/>
      <c r="F373" s="228" t="n"/>
      <c r="G373" s="228" t="n"/>
      <c r="H373" s="228" t="n"/>
      <c r="I373" s="228" t="n"/>
      <c r="J373" s="228" t="n"/>
      <c r="K373" s="19" t="n"/>
      <c r="L373" s="228" t="n"/>
      <c r="M373" s="228" t="n"/>
      <c r="N373" s="228" t="n"/>
      <c r="O373" s="228" t="n"/>
      <c r="P373" s="228" t="n"/>
      <c r="Q373" s="281" t="n"/>
      <c r="R373" s="281" t="n"/>
      <c r="S373" s="228" t="n"/>
      <c r="T373" s="228" t="n"/>
      <c r="U373" s="228" t="n"/>
      <c r="V373" s="19" t="n"/>
      <c r="W373" s="19" t="n"/>
      <c r="X373" s="228" t="n"/>
      <c r="Y373" s="228" t="n"/>
      <c r="Z373" s="281" t="n"/>
      <c r="AA373" s="18" t="n"/>
      <c r="AB373" s="18" t="n"/>
      <c r="AC373" s="228" t="n"/>
    </row>
    <row r="374">
      <c r="A374" s="18" t="n"/>
      <c r="B374" s="18" t="n"/>
      <c r="C374" s="228" t="n"/>
      <c r="D374" s="228" t="n"/>
      <c r="E374" s="228" t="n"/>
      <c r="F374" s="228" t="n"/>
      <c r="G374" s="228" t="n"/>
      <c r="H374" s="228" t="n"/>
      <c r="I374" s="228" t="n"/>
      <c r="J374" s="228" t="n"/>
      <c r="K374" s="19" t="n"/>
      <c r="L374" s="228" t="n"/>
      <c r="M374" s="228" t="n"/>
      <c r="N374" s="228" t="n"/>
      <c r="O374" s="228" t="n"/>
      <c r="P374" s="228" t="n"/>
      <c r="Q374" s="281" t="n"/>
      <c r="R374" s="281" t="n"/>
      <c r="S374" s="228" t="n"/>
      <c r="T374" s="228" t="n"/>
      <c r="U374" s="228" t="n"/>
      <c r="V374" s="19" t="n"/>
      <c r="W374" s="19" t="n"/>
      <c r="X374" s="228" t="n"/>
      <c r="Y374" s="228" t="n"/>
      <c r="Z374" s="281" t="n"/>
      <c r="AA374" s="18" t="n"/>
      <c r="AB374" s="18" t="n"/>
      <c r="AC374" s="228" t="n"/>
    </row>
    <row r="375">
      <c r="A375" s="18" t="n"/>
      <c r="B375" s="18" t="n"/>
      <c r="C375" s="228" t="n"/>
      <c r="D375" s="228" t="n"/>
      <c r="E375" s="228" t="n"/>
      <c r="F375" s="228" t="n"/>
      <c r="G375" s="228" t="n"/>
      <c r="H375" s="228" t="n"/>
      <c r="I375" s="228" t="n"/>
      <c r="J375" s="228" t="n"/>
      <c r="K375" s="19" t="n"/>
      <c r="L375" s="228" t="n"/>
      <c r="M375" s="228" t="n"/>
      <c r="N375" s="228" t="n"/>
      <c r="O375" s="228" t="n"/>
      <c r="P375" s="228" t="n"/>
      <c r="Q375" s="281" t="n"/>
      <c r="R375" s="281" t="n"/>
      <c r="S375" s="228" t="n"/>
      <c r="T375" s="228" t="n"/>
      <c r="U375" s="228" t="n"/>
      <c r="V375" s="19" t="n"/>
      <c r="W375" s="19" t="n"/>
      <c r="X375" s="228" t="n"/>
      <c r="Y375" s="228" t="n"/>
      <c r="Z375" s="281" t="n"/>
      <c r="AA375" s="18" t="n"/>
      <c r="AB375" s="18" t="n"/>
      <c r="AC375" s="228" t="n"/>
    </row>
    <row r="376">
      <c r="A376" s="18" t="n"/>
      <c r="B376" s="18" t="n"/>
      <c r="C376" s="228" t="n"/>
      <c r="D376" s="228" t="n"/>
      <c r="E376" s="228" t="n"/>
      <c r="F376" s="228" t="n"/>
      <c r="G376" s="228" t="n"/>
      <c r="H376" s="228" t="n"/>
      <c r="I376" s="228" t="n"/>
      <c r="J376" s="228" t="n"/>
      <c r="K376" s="19" t="n"/>
      <c r="L376" s="228" t="n"/>
      <c r="M376" s="228" t="n"/>
      <c r="N376" s="228" t="n"/>
      <c r="O376" s="228" t="n"/>
      <c r="P376" s="228" t="n"/>
      <c r="Q376" s="281" t="n"/>
      <c r="R376" s="281" t="n"/>
      <c r="S376" s="228" t="n"/>
      <c r="T376" s="228" t="n"/>
      <c r="U376" s="228" t="n"/>
      <c r="V376" s="19" t="n"/>
      <c r="W376" s="19" t="n"/>
      <c r="X376" s="228" t="n"/>
      <c r="Y376" s="228" t="n"/>
      <c r="Z376" s="281" t="n"/>
      <c r="AA376" s="18" t="n"/>
      <c r="AB376" s="18" t="n"/>
      <c r="AC376" s="228" t="n"/>
    </row>
    <row r="377">
      <c r="A377" s="18" t="n"/>
      <c r="B377" s="18" t="n"/>
      <c r="C377" s="228" t="n"/>
      <c r="D377" s="228" t="n"/>
      <c r="E377" s="228" t="n"/>
      <c r="F377" s="228" t="n"/>
      <c r="G377" s="228" t="n"/>
      <c r="H377" s="228" t="n"/>
      <c r="I377" s="228" t="n"/>
      <c r="J377" s="228" t="n"/>
      <c r="K377" s="19" t="n"/>
      <c r="L377" s="228" t="n"/>
      <c r="M377" s="228" t="n"/>
      <c r="N377" s="228" t="n"/>
      <c r="O377" s="228" t="n"/>
      <c r="P377" s="228" t="n"/>
      <c r="Q377" s="281" t="n"/>
      <c r="R377" s="281" t="n"/>
      <c r="S377" s="228" t="n"/>
      <c r="T377" s="228" t="n"/>
      <c r="U377" s="228" t="n"/>
      <c r="V377" s="19" t="n"/>
      <c r="W377" s="19" t="n"/>
      <c r="X377" s="228" t="n"/>
      <c r="Y377" s="228" t="n"/>
      <c r="Z377" s="281" t="n"/>
      <c r="AA377" s="18" t="n"/>
      <c r="AB377" s="18" t="n"/>
      <c r="AC377" s="228" t="n"/>
    </row>
    <row r="378">
      <c r="A378" s="18" t="n"/>
      <c r="B378" s="18" t="n"/>
      <c r="C378" s="228" t="n"/>
      <c r="D378" s="228" t="n"/>
      <c r="E378" s="228" t="n"/>
      <c r="F378" s="228" t="n"/>
      <c r="G378" s="228" t="n"/>
      <c r="H378" s="228" t="n"/>
      <c r="I378" s="228" t="n"/>
      <c r="J378" s="228" t="n"/>
      <c r="K378" s="19" t="n"/>
      <c r="L378" s="228" t="n"/>
      <c r="M378" s="228" t="n"/>
      <c r="N378" s="228" t="n"/>
      <c r="O378" s="228" t="n"/>
      <c r="P378" s="228" t="n"/>
      <c r="Q378" s="281" t="n"/>
      <c r="R378" s="281" t="n"/>
      <c r="S378" s="228" t="n"/>
      <c r="T378" s="228" t="n"/>
      <c r="U378" s="228" t="n"/>
      <c r="V378" s="19" t="n"/>
      <c r="W378" s="19" t="n"/>
      <c r="X378" s="228" t="n"/>
      <c r="Y378" s="228" t="n"/>
      <c r="Z378" s="281" t="n"/>
      <c r="AA378" s="18" t="n"/>
      <c r="AB378" s="18" t="n"/>
      <c r="AC378" s="228" t="n"/>
    </row>
    <row r="379">
      <c r="A379" s="18" t="n"/>
      <c r="B379" s="18" t="n"/>
      <c r="C379" s="228" t="n"/>
      <c r="D379" s="228" t="n"/>
      <c r="E379" s="228" t="n"/>
      <c r="F379" s="228" t="n"/>
      <c r="G379" s="228" t="n"/>
      <c r="H379" s="228" t="n"/>
      <c r="I379" s="228" t="n"/>
      <c r="J379" s="228" t="n"/>
      <c r="K379" s="19" t="n"/>
      <c r="L379" s="228" t="n"/>
      <c r="M379" s="228" t="n"/>
      <c r="N379" s="228" t="n"/>
      <c r="O379" s="228" t="n"/>
      <c r="P379" s="228" t="n"/>
      <c r="Q379" s="281" t="n"/>
      <c r="R379" s="281" t="n"/>
      <c r="S379" s="228" t="n"/>
      <c r="T379" s="228" t="n"/>
      <c r="U379" s="228" t="n"/>
      <c r="V379" s="19" t="n"/>
      <c r="W379" s="19" t="n"/>
      <c r="X379" s="228" t="n"/>
      <c r="Y379" s="228" t="n"/>
      <c r="Z379" s="281" t="n"/>
      <c r="AA379" s="18" t="n"/>
      <c r="AB379" s="18" t="n"/>
      <c r="AC379" s="228" t="n"/>
    </row>
    <row r="380">
      <c r="A380" s="18" t="n"/>
      <c r="B380" s="18" t="n"/>
      <c r="C380" s="228" t="n"/>
      <c r="D380" s="228" t="n"/>
      <c r="E380" s="228" t="n"/>
      <c r="F380" s="228" t="n"/>
      <c r="G380" s="228" t="n"/>
      <c r="H380" s="228" t="n"/>
      <c r="I380" s="228" t="n"/>
      <c r="J380" s="228" t="n"/>
      <c r="K380" s="19" t="n"/>
      <c r="L380" s="228" t="n"/>
      <c r="M380" s="228" t="n"/>
      <c r="N380" s="228" t="n"/>
      <c r="O380" s="228" t="n"/>
      <c r="P380" s="228" t="n"/>
      <c r="Q380" s="281" t="n"/>
      <c r="R380" s="281" t="n"/>
      <c r="S380" s="228" t="n"/>
      <c r="T380" s="228" t="n"/>
      <c r="U380" s="228" t="n"/>
      <c r="V380" s="19" t="n"/>
      <c r="W380" s="19" t="n"/>
      <c r="X380" s="228" t="n"/>
      <c r="Y380" s="228" t="n"/>
      <c r="Z380" s="281" t="n"/>
      <c r="AA380" s="18" t="n"/>
      <c r="AB380" s="18" t="n"/>
      <c r="AC380" s="228" t="n"/>
    </row>
    <row r="381">
      <c r="A381" s="18" t="n"/>
      <c r="B381" s="18" t="n"/>
      <c r="C381" s="228" t="n"/>
      <c r="D381" s="228" t="n"/>
      <c r="E381" s="228" t="n"/>
      <c r="F381" s="228" t="n"/>
      <c r="G381" s="228" t="n"/>
      <c r="H381" s="228" t="n"/>
      <c r="I381" s="228" t="n"/>
      <c r="J381" s="228" t="n"/>
      <c r="K381" s="19" t="n"/>
      <c r="L381" s="228" t="n"/>
      <c r="M381" s="228" t="n"/>
      <c r="N381" s="228" t="n"/>
      <c r="O381" s="228" t="n"/>
      <c r="P381" s="228" t="n"/>
      <c r="Q381" s="281" t="n"/>
      <c r="R381" s="281" t="n"/>
      <c r="S381" s="228" t="n"/>
      <c r="T381" s="228" t="n"/>
      <c r="U381" s="228" t="n"/>
      <c r="V381" s="19" t="n"/>
      <c r="W381" s="19" t="n"/>
      <c r="X381" s="228" t="n"/>
      <c r="Y381" s="228" t="n"/>
      <c r="Z381" s="281" t="n"/>
      <c r="AA381" s="18" t="n"/>
      <c r="AB381" s="18" t="n"/>
      <c r="AC381" s="228" t="n"/>
    </row>
    <row r="382">
      <c r="A382" s="18" t="n"/>
      <c r="B382" s="18" t="n"/>
      <c r="C382" s="228" t="n"/>
      <c r="D382" s="228" t="n"/>
      <c r="E382" s="228" t="n"/>
      <c r="F382" s="228" t="n"/>
      <c r="G382" s="228" t="n"/>
      <c r="H382" s="228" t="n"/>
      <c r="I382" s="228" t="n"/>
      <c r="J382" s="228" t="n"/>
      <c r="K382" s="19" t="n"/>
      <c r="L382" s="228" t="n"/>
      <c r="M382" s="228" t="n"/>
      <c r="N382" s="228" t="n"/>
      <c r="O382" s="228" t="n"/>
      <c r="P382" s="228" t="n"/>
      <c r="Q382" s="281" t="n"/>
      <c r="R382" s="281" t="n"/>
      <c r="S382" s="228" t="n"/>
      <c r="T382" s="228" t="n"/>
      <c r="U382" s="228" t="n"/>
      <c r="V382" s="19" t="n"/>
      <c r="W382" s="19" t="n"/>
      <c r="X382" s="228" t="n"/>
      <c r="Y382" s="228" t="n"/>
      <c r="Z382" s="281" t="n"/>
      <c r="AA382" s="18" t="n"/>
      <c r="AB382" s="18" t="n"/>
      <c r="AC382" s="228" t="n"/>
    </row>
    <row r="383">
      <c r="A383" s="18" t="n"/>
      <c r="B383" s="18" t="n"/>
      <c r="C383" s="228" t="n"/>
      <c r="D383" s="228" t="n"/>
      <c r="E383" s="228" t="n"/>
      <c r="F383" s="228" t="n"/>
      <c r="G383" s="228" t="n"/>
      <c r="H383" s="228" t="n"/>
      <c r="I383" s="228" t="n"/>
      <c r="J383" s="228" t="n"/>
      <c r="K383" s="19" t="n"/>
      <c r="L383" s="228" t="n"/>
      <c r="M383" s="228" t="n"/>
      <c r="N383" s="228" t="n"/>
      <c r="O383" s="228" t="n"/>
      <c r="P383" s="228" t="n"/>
      <c r="Q383" s="281" t="n"/>
      <c r="R383" s="281" t="n"/>
      <c r="S383" s="228" t="n"/>
      <c r="T383" s="228" t="n"/>
      <c r="U383" s="228" t="n"/>
      <c r="V383" s="19" t="n"/>
      <c r="W383" s="19" t="n"/>
      <c r="X383" s="228" t="n"/>
      <c r="Y383" s="228" t="n"/>
      <c r="Z383" s="281" t="n"/>
      <c r="AA383" s="18" t="n"/>
      <c r="AB383" s="18" t="n"/>
      <c r="AC383" s="228" t="n"/>
    </row>
    <row r="384">
      <c r="A384" s="18" t="n"/>
      <c r="B384" s="18" t="n"/>
      <c r="C384" s="228" t="n"/>
      <c r="D384" s="228" t="n"/>
      <c r="E384" s="228" t="n"/>
      <c r="F384" s="228" t="n"/>
      <c r="G384" s="228" t="n"/>
      <c r="H384" s="228" t="n"/>
      <c r="I384" s="228" t="n"/>
      <c r="J384" s="228" t="n"/>
      <c r="K384" s="19" t="n"/>
      <c r="L384" s="228" t="n"/>
      <c r="M384" s="228" t="n"/>
      <c r="N384" s="228" t="n"/>
      <c r="O384" s="228" t="n"/>
      <c r="P384" s="228" t="n"/>
      <c r="Q384" s="281" t="n"/>
      <c r="R384" s="281" t="n"/>
      <c r="S384" s="228" t="n"/>
      <c r="T384" s="228" t="n"/>
      <c r="U384" s="228" t="n"/>
      <c r="V384" s="19" t="n"/>
      <c r="W384" s="19" t="n"/>
      <c r="X384" s="228" t="n"/>
      <c r="Y384" s="228" t="n"/>
      <c r="Z384" s="281" t="n"/>
      <c r="AA384" s="18" t="n"/>
      <c r="AB384" s="18" t="n"/>
      <c r="AC384" s="228" t="n"/>
    </row>
    <row r="385">
      <c r="A385" s="18" t="n"/>
      <c r="B385" s="18" t="n"/>
      <c r="C385" s="228" t="n"/>
      <c r="D385" s="228" t="n"/>
      <c r="E385" s="228" t="n"/>
      <c r="F385" s="228" t="n"/>
      <c r="G385" s="228" t="n"/>
      <c r="H385" s="228" t="n"/>
      <c r="I385" s="228" t="n"/>
      <c r="J385" s="228" t="n"/>
      <c r="K385" s="19" t="n"/>
      <c r="L385" s="228" t="n"/>
      <c r="M385" s="228" t="n"/>
      <c r="N385" s="228" t="n"/>
      <c r="O385" s="228" t="n"/>
      <c r="P385" s="228" t="n"/>
      <c r="Q385" s="281" t="n"/>
      <c r="R385" s="281" t="n"/>
      <c r="S385" s="228" t="n"/>
      <c r="T385" s="228" t="n"/>
      <c r="U385" s="228" t="n"/>
      <c r="V385" s="19" t="n"/>
      <c r="W385" s="19" t="n"/>
      <c r="X385" s="228" t="n"/>
      <c r="Y385" s="228" t="n"/>
      <c r="Z385" s="281" t="n"/>
      <c r="AA385" s="18" t="n"/>
      <c r="AB385" s="18" t="n"/>
      <c r="AC385" s="228" t="n"/>
    </row>
    <row r="386">
      <c r="A386" s="18" t="n"/>
      <c r="B386" s="18" t="n"/>
      <c r="C386" s="228" t="n"/>
      <c r="D386" s="228" t="n"/>
      <c r="E386" s="228" t="n"/>
      <c r="F386" s="228" t="n"/>
      <c r="G386" s="228" t="n"/>
      <c r="H386" s="228" t="n"/>
      <c r="I386" s="228" t="n"/>
      <c r="J386" s="228" t="n"/>
      <c r="K386" s="19" t="n"/>
      <c r="L386" s="228" t="n"/>
      <c r="M386" s="228" t="n"/>
      <c r="N386" s="228" t="n"/>
      <c r="O386" s="228" t="n"/>
      <c r="P386" s="228" t="n"/>
      <c r="Q386" s="281" t="n"/>
      <c r="R386" s="281" t="n"/>
      <c r="S386" s="228" t="n"/>
      <c r="T386" s="228" t="n"/>
      <c r="U386" s="228" t="n"/>
      <c r="V386" s="19" t="n"/>
      <c r="W386" s="19" t="n"/>
      <c r="X386" s="228" t="n"/>
      <c r="Y386" s="228" t="n"/>
      <c r="Z386" s="281" t="n"/>
      <c r="AA386" s="18" t="n"/>
      <c r="AB386" s="18" t="n"/>
      <c r="AC386" s="228" t="n"/>
    </row>
    <row r="387">
      <c r="A387" s="18" t="n"/>
      <c r="B387" s="18" t="n"/>
      <c r="C387" s="228" t="n"/>
      <c r="D387" s="228" t="n"/>
      <c r="E387" s="228" t="n"/>
      <c r="F387" s="228" t="n"/>
      <c r="G387" s="228" t="n"/>
      <c r="H387" s="228" t="n"/>
      <c r="I387" s="228" t="n"/>
      <c r="J387" s="228" t="n"/>
      <c r="K387" s="19" t="n"/>
      <c r="L387" s="228" t="n"/>
      <c r="M387" s="228" t="n"/>
      <c r="N387" s="228" t="n"/>
      <c r="O387" s="228" t="n"/>
      <c r="P387" s="228" t="n"/>
      <c r="Q387" s="281" t="n"/>
      <c r="R387" s="281" t="n"/>
      <c r="S387" s="228" t="n"/>
      <c r="T387" s="228" t="n"/>
      <c r="U387" s="228" t="n"/>
      <c r="V387" s="19" t="n"/>
      <c r="W387" s="19" t="n"/>
      <c r="X387" s="228" t="n"/>
      <c r="Y387" s="228" t="n"/>
      <c r="Z387" s="281" t="n"/>
      <c r="AA387" s="18" t="n"/>
      <c r="AB387" s="18" t="n"/>
      <c r="AC387" s="228" t="n"/>
    </row>
    <row r="388">
      <c r="A388" s="18" t="n"/>
      <c r="B388" s="18" t="n"/>
      <c r="C388" s="228" t="n"/>
      <c r="D388" s="228" t="n"/>
      <c r="E388" s="228" t="n"/>
      <c r="F388" s="228" t="n"/>
      <c r="G388" s="228" t="n"/>
      <c r="H388" s="228" t="n"/>
      <c r="I388" s="228" t="n"/>
      <c r="J388" s="228" t="n"/>
      <c r="K388" s="19" t="n"/>
      <c r="L388" s="228" t="n"/>
      <c r="M388" s="228" t="n"/>
      <c r="N388" s="228" t="n"/>
      <c r="O388" s="228" t="n"/>
      <c r="P388" s="228" t="n"/>
      <c r="Q388" s="281" t="n"/>
      <c r="R388" s="281" t="n"/>
      <c r="S388" s="228" t="n"/>
      <c r="T388" s="228" t="n"/>
      <c r="U388" s="228" t="n"/>
      <c r="V388" s="19" t="n"/>
      <c r="W388" s="19" t="n"/>
      <c r="X388" s="228" t="n"/>
      <c r="Y388" s="228" t="n"/>
      <c r="Z388" s="281" t="n"/>
      <c r="AA388" s="18" t="n"/>
      <c r="AB388" s="18" t="n"/>
      <c r="AC388" s="228" t="n"/>
    </row>
    <row r="389">
      <c r="A389" s="18" t="n"/>
      <c r="B389" s="18" t="n"/>
      <c r="C389" s="228" t="n"/>
      <c r="D389" s="228" t="n"/>
      <c r="E389" s="228" t="n"/>
      <c r="F389" s="228" t="n"/>
      <c r="G389" s="228" t="n"/>
      <c r="H389" s="228" t="n"/>
      <c r="I389" s="228" t="n"/>
      <c r="J389" s="228" t="n"/>
      <c r="K389" s="19" t="n"/>
      <c r="L389" s="228" t="n"/>
      <c r="M389" s="228" t="n"/>
      <c r="N389" s="228" t="n"/>
      <c r="O389" s="228" t="n"/>
      <c r="P389" s="228" t="n"/>
      <c r="Q389" s="281" t="n"/>
      <c r="R389" s="281" t="n"/>
      <c r="S389" s="228" t="n"/>
      <c r="T389" s="228" t="n"/>
      <c r="U389" s="228" t="n"/>
      <c r="V389" s="19" t="n"/>
      <c r="W389" s="19" t="n"/>
      <c r="X389" s="228" t="n"/>
      <c r="Y389" s="228" t="n"/>
      <c r="Z389" s="281" t="n"/>
      <c r="AA389" s="18" t="n"/>
      <c r="AB389" s="18" t="n"/>
      <c r="AC389" s="228" t="n"/>
    </row>
    <row r="390">
      <c r="A390" s="18" t="n"/>
      <c r="B390" s="18" t="n"/>
      <c r="C390" s="228" t="n"/>
      <c r="D390" s="228" t="n"/>
      <c r="E390" s="228" t="n"/>
      <c r="F390" s="228" t="n"/>
      <c r="G390" s="228" t="n"/>
      <c r="H390" s="228" t="n"/>
      <c r="I390" s="228" t="n"/>
      <c r="J390" s="228" t="n"/>
      <c r="K390" s="19" t="n"/>
      <c r="L390" s="228" t="n"/>
      <c r="M390" s="228" t="n"/>
      <c r="N390" s="228" t="n"/>
      <c r="O390" s="228" t="n"/>
      <c r="P390" s="228" t="n"/>
      <c r="Q390" s="281" t="n"/>
      <c r="R390" s="281" t="n"/>
      <c r="S390" s="228" t="n"/>
      <c r="T390" s="228" t="n"/>
      <c r="U390" s="228" t="n"/>
      <c r="V390" s="19" t="n"/>
      <c r="W390" s="19" t="n"/>
      <c r="X390" s="228" t="n"/>
      <c r="Y390" s="228" t="n"/>
      <c r="Z390" s="281" t="n"/>
      <c r="AA390" s="18" t="n"/>
      <c r="AB390" s="18" t="n"/>
      <c r="AC390" s="228" t="n"/>
    </row>
    <row r="391">
      <c r="A391" s="18" t="n"/>
      <c r="B391" s="18" t="n"/>
      <c r="C391" s="228" t="n"/>
      <c r="D391" s="228" t="n"/>
      <c r="E391" s="228" t="n"/>
      <c r="F391" s="228" t="n"/>
      <c r="G391" s="228" t="n"/>
      <c r="H391" s="228" t="n"/>
      <c r="I391" s="228" t="n"/>
      <c r="J391" s="228" t="n"/>
      <c r="K391" s="19" t="n"/>
      <c r="L391" s="228" t="n"/>
      <c r="M391" s="228" t="n"/>
      <c r="N391" s="228" t="n"/>
      <c r="O391" s="228" t="n"/>
      <c r="P391" s="228" t="n"/>
      <c r="Q391" s="281" t="n"/>
      <c r="R391" s="281" t="n"/>
      <c r="S391" s="228" t="n"/>
      <c r="T391" s="228" t="n"/>
      <c r="U391" s="228" t="n"/>
      <c r="V391" s="19" t="n"/>
      <c r="W391" s="19" t="n"/>
      <c r="X391" s="228" t="n"/>
      <c r="Y391" s="228" t="n"/>
      <c r="Z391" s="281" t="n"/>
      <c r="AA391" s="18" t="n"/>
      <c r="AB391" s="18" t="n"/>
      <c r="AC391" s="228" t="n"/>
    </row>
    <row r="392">
      <c r="A392" s="18" t="n"/>
      <c r="B392" s="18" t="n"/>
      <c r="C392" s="228" t="n"/>
      <c r="D392" s="228" t="n"/>
      <c r="E392" s="228" t="n"/>
      <c r="F392" s="228" t="n"/>
      <c r="G392" s="228" t="n"/>
      <c r="H392" s="228" t="n"/>
      <c r="I392" s="228" t="n"/>
      <c r="J392" s="228" t="n"/>
      <c r="K392" s="19" t="n"/>
      <c r="L392" s="228" t="n"/>
      <c r="M392" s="228" t="n"/>
      <c r="N392" s="228" t="n"/>
      <c r="O392" s="228" t="n"/>
      <c r="P392" s="228" t="n"/>
      <c r="Q392" s="281" t="n"/>
      <c r="R392" s="281" t="n"/>
      <c r="S392" s="228" t="n"/>
      <c r="T392" s="228" t="n"/>
      <c r="U392" s="228" t="n"/>
      <c r="V392" s="19" t="n"/>
      <c r="W392" s="19" t="n"/>
      <c r="X392" s="228" t="n"/>
      <c r="Y392" s="228" t="n"/>
      <c r="Z392" s="281" t="n"/>
      <c r="AA392" s="18" t="n"/>
      <c r="AB392" s="18" t="n"/>
      <c r="AC392" s="228" t="n"/>
    </row>
    <row r="393">
      <c r="A393" s="18" t="n"/>
      <c r="B393" s="18" t="n"/>
      <c r="C393" s="228" t="n"/>
      <c r="D393" s="228" t="n"/>
      <c r="E393" s="228" t="n"/>
      <c r="F393" s="228" t="n"/>
      <c r="G393" s="228" t="n"/>
      <c r="H393" s="228" t="n"/>
      <c r="I393" s="228" t="n"/>
      <c r="J393" s="228" t="n"/>
      <c r="K393" s="19" t="n"/>
      <c r="L393" s="228" t="n"/>
      <c r="M393" s="228" t="n"/>
      <c r="N393" s="228" t="n"/>
      <c r="O393" s="228" t="n"/>
      <c r="P393" s="228" t="n"/>
      <c r="Q393" s="281" t="n"/>
      <c r="R393" s="281" t="n"/>
      <c r="S393" s="228" t="n"/>
      <c r="T393" s="228" t="n"/>
      <c r="U393" s="228" t="n"/>
      <c r="V393" s="19" t="n"/>
      <c r="W393" s="19" t="n"/>
      <c r="X393" s="228" t="n"/>
      <c r="Y393" s="228" t="n"/>
      <c r="Z393" s="281" t="n"/>
      <c r="AA393" s="18" t="n"/>
      <c r="AB393" s="18" t="n"/>
      <c r="AC393" s="228" t="n"/>
    </row>
    <row r="394">
      <c r="A394" s="18" t="n"/>
      <c r="B394" s="18" t="n"/>
      <c r="C394" s="228" t="n"/>
      <c r="D394" s="228" t="n"/>
      <c r="E394" s="228" t="n"/>
      <c r="F394" s="228" t="n"/>
      <c r="G394" s="228" t="n"/>
      <c r="H394" s="228" t="n"/>
      <c r="I394" s="228" t="n"/>
      <c r="J394" s="228" t="n"/>
      <c r="K394" s="19" t="n"/>
      <c r="L394" s="228" t="n"/>
      <c r="M394" s="228" t="n"/>
      <c r="N394" s="228" t="n"/>
      <c r="O394" s="228" t="n"/>
      <c r="P394" s="228" t="n"/>
      <c r="Q394" s="281" t="n"/>
      <c r="R394" s="281" t="n"/>
      <c r="S394" s="228" t="n"/>
      <c r="T394" s="228" t="n"/>
      <c r="U394" s="228" t="n"/>
      <c r="V394" s="19" t="n"/>
      <c r="W394" s="19" t="n"/>
      <c r="X394" s="228" t="n"/>
      <c r="Y394" s="228" t="n"/>
      <c r="Z394" s="281" t="n"/>
      <c r="AA394" s="18" t="n"/>
      <c r="AB394" s="18" t="n"/>
      <c r="AC394" s="228" t="n"/>
    </row>
    <row r="395">
      <c r="A395" s="18" t="n"/>
      <c r="B395" s="18" t="n"/>
      <c r="C395" s="228" t="n"/>
      <c r="D395" s="228" t="n"/>
      <c r="E395" s="228" t="n"/>
      <c r="F395" s="228" t="n"/>
      <c r="G395" s="228" t="n"/>
      <c r="H395" s="228" t="n"/>
      <c r="I395" s="228" t="n"/>
      <c r="J395" s="228" t="n"/>
      <c r="K395" s="19" t="n"/>
      <c r="L395" s="228" t="n"/>
      <c r="M395" s="228" t="n"/>
      <c r="N395" s="228" t="n"/>
      <c r="O395" s="228" t="n"/>
      <c r="P395" s="228" t="n"/>
      <c r="Q395" s="281" t="n"/>
      <c r="R395" s="281" t="n"/>
      <c r="S395" s="228" t="n"/>
      <c r="T395" s="228" t="n"/>
      <c r="U395" s="228" t="n"/>
      <c r="V395" s="19" t="n"/>
      <c r="W395" s="19" t="n"/>
      <c r="X395" s="228" t="n"/>
      <c r="Y395" s="228" t="n"/>
      <c r="Z395" s="281" t="n"/>
      <c r="AA395" s="18" t="n"/>
      <c r="AB395" s="18" t="n"/>
      <c r="AC395" s="228" t="n"/>
    </row>
    <row r="396">
      <c r="A396" s="18" t="n"/>
      <c r="B396" s="18" t="n"/>
      <c r="C396" s="228" t="n"/>
      <c r="D396" s="228" t="n"/>
      <c r="E396" s="228" t="n"/>
      <c r="F396" s="228" t="n"/>
      <c r="G396" s="228" t="n"/>
      <c r="H396" s="228" t="n"/>
      <c r="I396" s="228" t="n"/>
      <c r="J396" s="228" t="n"/>
      <c r="K396" s="19" t="n"/>
      <c r="L396" s="228" t="n"/>
      <c r="M396" s="228" t="n"/>
      <c r="N396" s="228" t="n"/>
      <c r="O396" s="228" t="n"/>
      <c r="P396" s="228" t="n"/>
      <c r="Q396" s="281" t="n"/>
      <c r="R396" s="281" t="n"/>
      <c r="S396" s="228" t="n"/>
      <c r="T396" s="228" t="n"/>
      <c r="U396" s="228" t="n"/>
      <c r="V396" s="19" t="n"/>
      <c r="W396" s="19" t="n"/>
      <c r="X396" s="228" t="n"/>
      <c r="Y396" s="228" t="n"/>
      <c r="Z396" s="281" t="n"/>
      <c r="AA396" s="18" t="n"/>
      <c r="AB396" s="18" t="n"/>
      <c r="AC396" s="228" t="n"/>
    </row>
    <row r="397">
      <c r="A397" s="18" t="n"/>
      <c r="B397" s="18" t="n"/>
      <c r="C397" s="228" t="n"/>
      <c r="D397" s="228" t="n"/>
      <c r="E397" s="228" t="n"/>
      <c r="F397" s="228" t="n"/>
      <c r="G397" s="228" t="n"/>
      <c r="H397" s="228" t="n"/>
      <c r="I397" s="228" t="n"/>
      <c r="J397" s="228" t="n"/>
      <c r="K397" s="19" t="n"/>
      <c r="L397" s="228" t="n"/>
      <c r="M397" s="228" t="n"/>
      <c r="N397" s="228" t="n"/>
      <c r="O397" s="228" t="n"/>
      <c r="P397" s="228" t="n"/>
      <c r="Q397" s="281" t="n"/>
      <c r="R397" s="281" t="n"/>
      <c r="S397" s="228" t="n"/>
      <c r="T397" s="228" t="n"/>
      <c r="U397" s="228" t="n"/>
      <c r="V397" s="19" t="n"/>
      <c r="W397" s="19" t="n"/>
      <c r="X397" s="228" t="n"/>
      <c r="Y397" s="228" t="n"/>
      <c r="Z397" s="281" t="n"/>
      <c r="AA397" s="18" t="n"/>
      <c r="AB397" s="18" t="n"/>
      <c r="AC397" s="228" t="n"/>
    </row>
    <row r="398">
      <c r="A398" s="18" t="n"/>
      <c r="B398" s="18" t="n"/>
      <c r="C398" s="228" t="n"/>
      <c r="D398" s="228" t="n"/>
      <c r="E398" s="228" t="n"/>
      <c r="F398" s="228" t="n"/>
      <c r="G398" s="228" t="n"/>
      <c r="H398" s="228" t="n"/>
      <c r="I398" s="228" t="n"/>
      <c r="J398" s="228" t="n"/>
      <c r="K398" s="19" t="n"/>
      <c r="L398" s="228" t="n"/>
      <c r="M398" s="228" t="n"/>
      <c r="N398" s="228" t="n"/>
      <c r="O398" s="228" t="n"/>
      <c r="P398" s="228" t="n"/>
      <c r="Q398" s="281" t="n"/>
      <c r="R398" s="281" t="n"/>
      <c r="S398" s="228" t="n"/>
      <c r="T398" s="228" t="n"/>
      <c r="U398" s="228" t="n"/>
      <c r="V398" s="19" t="n"/>
      <c r="W398" s="19" t="n"/>
      <c r="X398" s="228" t="n"/>
      <c r="Y398" s="228" t="n"/>
      <c r="Z398" s="281" t="n"/>
      <c r="AA398" s="18" t="n"/>
      <c r="AB398" s="18" t="n"/>
      <c r="AC398" s="228" t="n"/>
    </row>
    <row r="399">
      <c r="A399" s="18" t="n"/>
      <c r="B399" s="18" t="n"/>
      <c r="C399" s="228" t="n"/>
      <c r="D399" s="228" t="n"/>
      <c r="E399" s="228" t="n"/>
      <c r="F399" s="228" t="n"/>
      <c r="G399" s="228" t="n"/>
      <c r="H399" s="228" t="n"/>
      <c r="I399" s="228" t="n"/>
      <c r="J399" s="228" t="n"/>
      <c r="K399" s="19" t="n"/>
      <c r="L399" s="228" t="n"/>
      <c r="M399" s="228" t="n"/>
      <c r="N399" s="228" t="n"/>
      <c r="O399" s="228" t="n"/>
      <c r="P399" s="228" t="n"/>
      <c r="Q399" s="281" t="n"/>
      <c r="R399" s="281" t="n"/>
      <c r="S399" s="228" t="n"/>
      <c r="T399" s="228" t="n"/>
      <c r="U399" s="228" t="n"/>
      <c r="V399" s="19" t="n"/>
      <c r="W399" s="19" t="n"/>
      <c r="X399" s="228" t="n"/>
      <c r="Y399" s="228" t="n"/>
      <c r="Z399" s="281" t="n"/>
      <c r="AA399" s="18" t="n"/>
      <c r="AB399" s="18" t="n"/>
      <c r="AC399" s="228" t="n"/>
    </row>
    <row r="400">
      <c r="A400" s="18" t="n"/>
      <c r="B400" s="18" t="n"/>
      <c r="C400" s="228" t="n"/>
      <c r="D400" s="228" t="n"/>
      <c r="E400" s="228" t="n"/>
      <c r="F400" s="228" t="n"/>
      <c r="G400" s="228" t="n"/>
      <c r="H400" s="228" t="n"/>
      <c r="I400" s="228" t="n"/>
      <c r="J400" s="228" t="n"/>
      <c r="K400" s="19" t="n"/>
      <c r="L400" s="228" t="n"/>
      <c r="M400" s="228" t="n"/>
      <c r="N400" s="228" t="n"/>
      <c r="O400" s="228" t="n"/>
      <c r="P400" s="228" t="n"/>
      <c r="Q400" s="281" t="n"/>
      <c r="R400" s="281" t="n"/>
      <c r="S400" s="228" t="n"/>
      <c r="T400" s="228" t="n"/>
      <c r="U400" s="228" t="n"/>
      <c r="V400" s="19" t="n"/>
      <c r="W400" s="19" t="n"/>
      <c r="X400" s="228" t="n"/>
      <c r="Y400" s="228" t="n"/>
      <c r="Z400" s="281" t="n"/>
      <c r="AA400" s="18" t="n"/>
      <c r="AB400" s="18" t="n"/>
      <c r="AC400" s="228" t="n"/>
    </row>
    <row r="401">
      <c r="A401" s="18" t="n"/>
      <c r="B401" s="18" t="n"/>
      <c r="C401" s="228" t="n"/>
      <c r="D401" s="228" t="n"/>
      <c r="E401" s="228" t="n"/>
      <c r="F401" s="228" t="n"/>
      <c r="G401" s="228" t="n"/>
      <c r="H401" s="228" t="n"/>
      <c r="I401" s="228" t="n"/>
      <c r="J401" s="228" t="n"/>
      <c r="K401" s="19" t="n"/>
      <c r="L401" s="228" t="n"/>
      <c r="M401" s="228" t="n"/>
      <c r="N401" s="228" t="n"/>
      <c r="O401" s="228" t="n"/>
      <c r="P401" s="228" t="n"/>
      <c r="Q401" s="281" t="n"/>
      <c r="R401" s="281" t="n"/>
      <c r="S401" s="228" t="n"/>
      <c r="T401" s="228" t="n"/>
      <c r="U401" s="228" t="n"/>
      <c r="V401" s="19" t="n"/>
      <c r="W401" s="19" t="n"/>
      <c r="X401" s="228" t="n"/>
      <c r="Y401" s="228" t="n"/>
      <c r="Z401" s="281" t="n"/>
      <c r="AA401" s="18" t="n"/>
      <c r="AB401" s="18" t="n"/>
      <c r="AC401" s="228" t="n"/>
    </row>
    <row r="402">
      <c r="A402" s="18" t="n"/>
      <c r="B402" s="18" t="n"/>
      <c r="C402" s="228" t="n"/>
      <c r="D402" s="228" t="n"/>
      <c r="E402" s="228" t="n"/>
      <c r="F402" s="228" t="n"/>
      <c r="G402" s="228" t="n"/>
      <c r="H402" s="228" t="n"/>
      <c r="I402" s="228" t="n"/>
      <c r="J402" s="228" t="n"/>
      <c r="K402" s="19" t="n"/>
      <c r="L402" s="228" t="n"/>
      <c r="M402" s="228" t="n"/>
      <c r="N402" s="228" t="n"/>
      <c r="O402" s="228" t="n"/>
      <c r="P402" s="228" t="n"/>
      <c r="Q402" s="281" t="n"/>
      <c r="R402" s="281" t="n"/>
      <c r="S402" s="228" t="n"/>
      <c r="T402" s="228" t="n"/>
      <c r="U402" s="228" t="n"/>
      <c r="V402" s="19" t="n"/>
      <c r="W402" s="19" t="n"/>
      <c r="X402" s="228" t="n"/>
      <c r="Y402" s="228" t="n"/>
      <c r="Z402" s="281" t="n"/>
      <c r="AA402" s="18" t="n"/>
      <c r="AB402" s="18" t="n"/>
      <c r="AC402" s="228" t="n"/>
    </row>
    <row r="403">
      <c r="A403" s="18" t="n"/>
      <c r="B403" s="18" t="n"/>
      <c r="C403" s="228" t="n"/>
      <c r="D403" s="228" t="n"/>
      <c r="E403" s="228" t="n"/>
      <c r="F403" s="228" t="n"/>
      <c r="G403" s="228" t="n"/>
      <c r="H403" s="228" t="n"/>
      <c r="I403" s="228" t="n"/>
      <c r="J403" s="228" t="n"/>
      <c r="K403" s="19" t="n"/>
      <c r="L403" s="228" t="n"/>
      <c r="M403" s="228" t="n"/>
      <c r="N403" s="228" t="n"/>
      <c r="O403" s="228" t="n"/>
      <c r="P403" s="228" t="n"/>
      <c r="Q403" s="281" t="n"/>
      <c r="R403" s="281" t="n"/>
      <c r="S403" s="228" t="n"/>
      <c r="T403" s="228" t="n"/>
      <c r="U403" s="228" t="n"/>
      <c r="V403" s="19" t="n"/>
      <c r="W403" s="19" t="n"/>
      <c r="X403" s="228" t="n"/>
      <c r="Y403" s="228" t="n"/>
      <c r="Z403" s="281" t="n"/>
      <c r="AA403" s="18" t="n"/>
      <c r="AB403" s="18" t="n"/>
      <c r="AC403" s="228" t="n"/>
    </row>
    <row r="404">
      <c r="A404" s="18" t="n"/>
      <c r="B404" s="18" t="n"/>
      <c r="C404" s="228" t="n"/>
      <c r="D404" s="228" t="n"/>
      <c r="E404" s="228" t="n"/>
      <c r="F404" s="228" t="n"/>
      <c r="G404" s="228" t="n"/>
      <c r="H404" s="228" t="n"/>
      <c r="I404" s="228" t="n"/>
      <c r="J404" s="228" t="n"/>
      <c r="K404" s="19" t="n"/>
      <c r="L404" s="228" t="n"/>
      <c r="M404" s="228" t="n"/>
      <c r="N404" s="228" t="n"/>
      <c r="O404" s="228" t="n"/>
      <c r="P404" s="228" t="n"/>
      <c r="Q404" s="281" t="n"/>
      <c r="R404" s="281" t="n"/>
      <c r="S404" s="228" t="n"/>
      <c r="T404" s="228" t="n"/>
      <c r="U404" s="228" t="n"/>
      <c r="V404" s="19" t="n"/>
      <c r="W404" s="19" t="n"/>
      <c r="X404" s="228" t="n"/>
      <c r="Y404" s="228" t="n"/>
      <c r="Z404" s="281" t="n"/>
      <c r="AA404" s="18" t="n"/>
      <c r="AB404" s="18" t="n"/>
      <c r="AC404" s="228" t="n"/>
    </row>
    <row r="405">
      <c r="A405" s="18" t="n"/>
      <c r="B405" s="18" t="n"/>
      <c r="C405" s="228" t="n"/>
      <c r="D405" s="228" t="n"/>
      <c r="E405" s="228" t="n"/>
      <c r="F405" s="228" t="n"/>
      <c r="G405" s="228" t="n"/>
      <c r="H405" s="228" t="n"/>
      <c r="I405" s="228" t="n"/>
      <c r="J405" s="228" t="n"/>
      <c r="K405" s="19" t="n"/>
      <c r="L405" s="228" t="n"/>
      <c r="M405" s="228" t="n"/>
      <c r="N405" s="228" t="n"/>
      <c r="O405" s="228" t="n"/>
      <c r="P405" s="228" t="n"/>
      <c r="Q405" s="281" t="n"/>
      <c r="R405" s="281" t="n"/>
      <c r="S405" s="228" t="n"/>
      <c r="T405" s="228" t="n"/>
      <c r="U405" s="228" t="n"/>
      <c r="V405" s="19" t="n"/>
      <c r="W405" s="19" t="n"/>
      <c r="X405" s="228" t="n"/>
      <c r="Y405" s="228" t="n"/>
      <c r="Z405" s="281" t="n"/>
      <c r="AA405" s="18" t="n"/>
      <c r="AB405" s="18" t="n"/>
      <c r="AC405" s="228" t="n"/>
    </row>
    <row r="406">
      <c r="A406" s="18" t="n"/>
      <c r="B406" s="18" t="n"/>
      <c r="C406" s="228" t="n"/>
      <c r="D406" s="228" t="n"/>
      <c r="E406" s="228" t="n"/>
      <c r="F406" s="228" t="n"/>
      <c r="G406" s="228" t="n"/>
      <c r="H406" s="228" t="n"/>
      <c r="I406" s="228" t="n"/>
      <c r="J406" s="228" t="n"/>
      <c r="K406" s="19" t="n"/>
      <c r="L406" s="228" t="n"/>
      <c r="M406" s="228" t="n"/>
      <c r="N406" s="228" t="n"/>
      <c r="O406" s="228" t="n"/>
      <c r="P406" s="228" t="n"/>
      <c r="Q406" s="281" t="n"/>
      <c r="R406" s="281" t="n"/>
      <c r="S406" s="228" t="n"/>
      <c r="T406" s="228" t="n"/>
      <c r="U406" s="228" t="n"/>
      <c r="V406" s="19" t="n"/>
      <c r="W406" s="19" t="n"/>
      <c r="X406" s="228" t="n"/>
      <c r="Y406" s="228" t="n"/>
      <c r="Z406" s="281" t="n"/>
      <c r="AA406" s="18" t="n"/>
      <c r="AB406" s="18" t="n"/>
      <c r="AC406" s="228" t="n"/>
    </row>
    <row r="407">
      <c r="A407" s="18" t="n"/>
      <c r="B407" s="18" t="n"/>
      <c r="C407" s="228" t="n"/>
      <c r="D407" s="228" t="n"/>
      <c r="E407" s="228" t="n"/>
      <c r="F407" s="228" t="n"/>
      <c r="G407" s="228" t="n"/>
      <c r="H407" s="228" t="n"/>
      <c r="I407" s="228" t="n"/>
      <c r="J407" s="228" t="n"/>
      <c r="K407" s="19" t="n"/>
      <c r="L407" s="228" t="n"/>
      <c r="M407" s="228" t="n"/>
      <c r="N407" s="228" t="n"/>
      <c r="O407" s="228" t="n"/>
      <c r="P407" s="228" t="n"/>
      <c r="Q407" s="281" t="n"/>
      <c r="R407" s="281" t="n"/>
      <c r="S407" s="228" t="n"/>
      <c r="T407" s="228" t="n"/>
      <c r="U407" s="228" t="n"/>
      <c r="V407" s="19" t="n"/>
      <c r="W407" s="19" t="n"/>
      <c r="X407" s="228" t="n"/>
      <c r="Y407" s="228" t="n"/>
      <c r="Z407" s="281" t="n"/>
      <c r="AA407" s="18" t="n"/>
      <c r="AB407" s="18" t="n"/>
      <c r="AC407" s="228" t="n"/>
    </row>
    <row r="408">
      <c r="A408" s="18" t="n"/>
      <c r="B408" s="18" t="n"/>
      <c r="C408" s="228" t="n"/>
      <c r="D408" s="228" t="n"/>
      <c r="E408" s="228" t="n"/>
      <c r="F408" s="228" t="n"/>
      <c r="G408" s="228" t="n"/>
      <c r="H408" s="228" t="n"/>
      <c r="I408" s="228" t="n"/>
      <c r="J408" s="228" t="n"/>
      <c r="K408" s="19" t="n"/>
      <c r="L408" s="228" t="n"/>
      <c r="M408" s="228" t="n"/>
      <c r="N408" s="228" t="n"/>
      <c r="O408" s="228" t="n"/>
      <c r="P408" s="228" t="n"/>
      <c r="Q408" s="281" t="n"/>
      <c r="R408" s="281" t="n"/>
      <c r="S408" s="228" t="n"/>
      <c r="T408" s="228" t="n"/>
      <c r="U408" s="228" t="n"/>
      <c r="V408" s="19" t="n"/>
      <c r="W408" s="19" t="n"/>
      <c r="X408" s="228" t="n"/>
      <c r="Y408" s="228" t="n"/>
      <c r="Z408" s="281" t="n"/>
      <c r="AA408" s="18" t="n"/>
      <c r="AB408" s="18" t="n"/>
      <c r="AC408" s="228" t="n"/>
    </row>
    <row r="409">
      <c r="A409" s="18" t="n"/>
      <c r="B409" s="18" t="n"/>
      <c r="C409" s="228" t="n"/>
      <c r="D409" s="228" t="n"/>
      <c r="E409" s="228" t="n"/>
      <c r="F409" s="228" t="n"/>
      <c r="G409" s="228" t="n"/>
      <c r="H409" s="228" t="n"/>
      <c r="I409" s="228" t="n"/>
      <c r="J409" s="228" t="n"/>
      <c r="K409" s="19" t="n"/>
      <c r="L409" s="228" t="n"/>
      <c r="M409" s="228" t="n"/>
      <c r="N409" s="228" t="n"/>
      <c r="O409" s="228" t="n"/>
      <c r="P409" s="228" t="n"/>
      <c r="Q409" s="281" t="n"/>
      <c r="R409" s="281" t="n"/>
      <c r="S409" s="228" t="n"/>
      <c r="T409" s="228" t="n"/>
      <c r="U409" s="228" t="n"/>
      <c r="V409" s="19" t="n"/>
      <c r="W409" s="19" t="n"/>
      <c r="X409" s="228" t="n"/>
      <c r="Y409" s="228" t="n"/>
      <c r="Z409" s="281" t="n"/>
      <c r="AA409" s="18" t="n"/>
      <c r="AB409" s="18" t="n"/>
      <c r="AC409" s="228" t="n"/>
    </row>
    <row r="410">
      <c r="A410" s="18" t="n"/>
      <c r="B410" s="18" t="n"/>
      <c r="C410" s="228" t="n"/>
      <c r="D410" s="228" t="n"/>
      <c r="E410" s="228" t="n"/>
      <c r="F410" s="228" t="n"/>
      <c r="G410" s="228" t="n"/>
      <c r="H410" s="228" t="n"/>
      <c r="I410" s="228" t="n"/>
      <c r="J410" s="228" t="n"/>
      <c r="K410" s="19" t="n"/>
      <c r="L410" s="228" t="n"/>
      <c r="M410" s="228" t="n"/>
      <c r="N410" s="228" t="n"/>
      <c r="O410" s="228" t="n"/>
      <c r="P410" s="228" t="n"/>
      <c r="Q410" s="281" t="n"/>
      <c r="R410" s="281" t="n"/>
      <c r="S410" s="228" t="n"/>
      <c r="T410" s="228" t="n"/>
      <c r="U410" s="228" t="n"/>
      <c r="V410" s="19" t="n"/>
      <c r="W410" s="19" t="n"/>
      <c r="X410" s="228" t="n"/>
      <c r="Y410" s="228" t="n"/>
      <c r="Z410" s="281" t="n"/>
      <c r="AA410" s="18" t="n"/>
      <c r="AB410" s="18" t="n"/>
      <c r="AC410" s="228" t="n"/>
    </row>
    <row r="411">
      <c r="A411" s="18" t="n"/>
      <c r="B411" s="18" t="n"/>
      <c r="C411" s="228" t="n"/>
      <c r="D411" s="228" t="n"/>
      <c r="E411" s="228" t="n"/>
      <c r="F411" s="228" t="n"/>
      <c r="G411" s="228" t="n"/>
      <c r="H411" s="228" t="n"/>
      <c r="I411" s="228" t="n"/>
      <c r="J411" s="228" t="n"/>
      <c r="K411" s="19" t="n"/>
      <c r="L411" s="228" t="n"/>
      <c r="M411" s="228" t="n"/>
      <c r="N411" s="228" t="n"/>
      <c r="O411" s="228" t="n"/>
      <c r="P411" s="228" t="n"/>
      <c r="Q411" s="281" t="n"/>
      <c r="R411" s="281" t="n"/>
      <c r="S411" s="228" t="n"/>
      <c r="T411" s="228" t="n"/>
      <c r="U411" s="228" t="n"/>
      <c r="V411" s="19" t="n"/>
      <c r="W411" s="19" t="n"/>
      <c r="X411" s="228" t="n"/>
      <c r="Y411" s="228" t="n"/>
      <c r="Z411" s="281" t="n"/>
      <c r="AA411" s="18" t="n"/>
      <c r="AB411" s="18" t="n"/>
      <c r="AC411" s="228" t="n"/>
    </row>
    <row r="412">
      <c r="A412" s="18" t="n"/>
      <c r="B412" s="18" t="n"/>
      <c r="C412" s="228" t="n"/>
      <c r="D412" s="228" t="n"/>
      <c r="E412" s="228" t="n"/>
      <c r="F412" s="228" t="n"/>
      <c r="G412" s="228" t="n"/>
      <c r="H412" s="228" t="n"/>
      <c r="I412" s="228" t="n"/>
      <c r="J412" s="228" t="n"/>
      <c r="K412" s="19" t="n"/>
      <c r="L412" s="228" t="n"/>
      <c r="M412" s="228" t="n"/>
      <c r="N412" s="228" t="n"/>
      <c r="O412" s="228" t="n"/>
      <c r="P412" s="228" t="n"/>
      <c r="Q412" s="281" t="n"/>
      <c r="R412" s="281" t="n"/>
      <c r="S412" s="228" t="n"/>
      <c r="T412" s="228" t="n"/>
      <c r="U412" s="228" t="n"/>
      <c r="V412" s="19" t="n"/>
      <c r="W412" s="19" t="n"/>
      <c r="X412" s="228" t="n"/>
      <c r="Y412" s="228" t="n"/>
      <c r="Z412" s="281" t="n"/>
      <c r="AA412" s="18" t="n"/>
      <c r="AB412" s="18" t="n"/>
      <c r="AC412" s="228" t="n"/>
    </row>
    <row r="413">
      <c r="A413" s="18" t="n"/>
      <c r="B413" s="18" t="n"/>
      <c r="C413" s="228" t="n"/>
      <c r="D413" s="228" t="n"/>
      <c r="E413" s="228" t="n"/>
      <c r="F413" s="228" t="n"/>
      <c r="G413" s="228" t="n"/>
      <c r="H413" s="228" t="n"/>
      <c r="I413" s="228" t="n"/>
      <c r="J413" s="228" t="n"/>
      <c r="K413" s="19" t="n"/>
      <c r="L413" s="228" t="n"/>
      <c r="M413" s="228" t="n"/>
      <c r="N413" s="228" t="n"/>
      <c r="O413" s="228" t="n"/>
      <c r="P413" s="228" t="n"/>
      <c r="Q413" s="281" t="n"/>
      <c r="R413" s="281" t="n"/>
      <c r="S413" s="228" t="n"/>
      <c r="T413" s="228" t="n"/>
      <c r="U413" s="228" t="n"/>
      <c r="V413" s="19" t="n"/>
      <c r="W413" s="19" t="n"/>
      <c r="X413" s="228" t="n"/>
      <c r="Y413" s="228" t="n"/>
      <c r="Z413" s="281" t="n"/>
      <c r="AA413" s="18" t="n"/>
      <c r="AB413" s="18" t="n"/>
      <c r="AC413" s="228" t="n"/>
    </row>
    <row r="414">
      <c r="A414" s="18" t="n"/>
      <c r="B414" s="18" t="n"/>
      <c r="C414" s="228" t="n"/>
      <c r="D414" s="228" t="n"/>
      <c r="E414" s="228" t="n"/>
      <c r="F414" s="228" t="n"/>
      <c r="G414" s="228" t="n"/>
      <c r="H414" s="228" t="n"/>
      <c r="I414" s="228" t="n"/>
      <c r="J414" s="228" t="n"/>
      <c r="K414" s="19" t="n"/>
      <c r="L414" s="228" t="n"/>
      <c r="M414" s="228" t="n"/>
      <c r="N414" s="228" t="n"/>
      <c r="O414" s="228" t="n"/>
      <c r="P414" s="228" t="n"/>
      <c r="Q414" s="281" t="n"/>
      <c r="R414" s="281" t="n"/>
      <c r="S414" s="228" t="n"/>
      <c r="T414" s="228" t="n"/>
      <c r="U414" s="228" t="n"/>
      <c r="V414" s="19" t="n"/>
      <c r="W414" s="19" t="n"/>
      <c r="X414" s="228" t="n"/>
      <c r="Y414" s="228" t="n"/>
      <c r="Z414" s="281" t="n"/>
      <c r="AA414" s="18" t="n"/>
      <c r="AB414" s="18" t="n"/>
      <c r="AC414" s="228" t="n"/>
    </row>
    <row r="415">
      <c r="A415" s="18" t="n"/>
      <c r="B415" s="18" t="n"/>
      <c r="C415" s="228" t="n"/>
      <c r="D415" s="228" t="n"/>
      <c r="E415" s="228" t="n"/>
      <c r="F415" s="228" t="n"/>
      <c r="G415" s="228" t="n"/>
      <c r="H415" s="228" t="n"/>
      <c r="I415" s="228" t="n"/>
      <c r="J415" s="228" t="n"/>
      <c r="K415" s="19" t="n"/>
      <c r="L415" s="228" t="n"/>
      <c r="M415" s="228" t="n"/>
      <c r="N415" s="228" t="n"/>
      <c r="O415" s="228" t="n"/>
      <c r="P415" s="228" t="n"/>
      <c r="Q415" s="281" t="n"/>
      <c r="R415" s="281" t="n"/>
      <c r="S415" s="228" t="n"/>
      <c r="T415" s="228" t="n"/>
      <c r="U415" s="228" t="n"/>
      <c r="V415" s="19" t="n"/>
      <c r="W415" s="19" t="n"/>
      <c r="X415" s="228" t="n"/>
      <c r="Y415" s="228" t="n"/>
      <c r="Z415" s="281" t="n"/>
      <c r="AA415" s="18" t="n"/>
      <c r="AB415" s="18" t="n"/>
      <c r="AC415" s="228" t="n"/>
    </row>
    <row r="416">
      <c r="A416" s="18" t="n"/>
      <c r="B416" s="18" t="n"/>
      <c r="C416" s="228" t="n"/>
      <c r="D416" s="228" t="n"/>
      <c r="E416" s="228" t="n"/>
      <c r="F416" s="228" t="n"/>
      <c r="G416" s="228" t="n"/>
      <c r="H416" s="228" t="n"/>
      <c r="I416" s="228" t="n"/>
      <c r="J416" s="228" t="n"/>
      <c r="K416" s="19" t="n"/>
      <c r="L416" s="228" t="n"/>
      <c r="M416" s="228" t="n"/>
      <c r="N416" s="228" t="n"/>
      <c r="O416" s="228" t="n"/>
      <c r="P416" s="228" t="n"/>
      <c r="Q416" s="281" t="n"/>
      <c r="R416" s="281" t="n"/>
      <c r="S416" s="228" t="n"/>
      <c r="T416" s="228" t="n"/>
      <c r="U416" s="228" t="n"/>
      <c r="V416" s="19" t="n"/>
      <c r="W416" s="19" t="n"/>
      <c r="X416" s="228" t="n"/>
      <c r="Y416" s="228" t="n"/>
      <c r="Z416" s="281" t="n"/>
      <c r="AA416" s="18" t="n"/>
      <c r="AB416" s="18" t="n"/>
      <c r="AC416" s="228" t="n"/>
    </row>
    <row r="417">
      <c r="A417" s="18" t="n"/>
      <c r="B417" s="18" t="n"/>
      <c r="C417" s="228" t="n"/>
      <c r="D417" s="228" t="n"/>
      <c r="E417" s="228" t="n"/>
      <c r="F417" s="228" t="n"/>
      <c r="G417" s="228" t="n"/>
      <c r="H417" s="228" t="n"/>
      <c r="I417" s="228" t="n"/>
      <c r="J417" s="228" t="n"/>
      <c r="K417" s="19" t="n"/>
      <c r="L417" s="228" t="n"/>
      <c r="M417" s="228" t="n"/>
      <c r="N417" s="228" t="n"/>
      <c r="O417" s="228" t="n"/>
      <c r="P417" s="228" t="n"/>
      <c r="Q417" s="281" t="n"/>
      <c r="R417" s="281" t="n"/>
      <c r="S417" s="228" t="n"/>
      <c r="T417" s="228" t="n"/>
      <c r="U417" s="228" t="n"/>
      <c r="V417" s="19" t="n"/>
      <c r="W417" s="19" t="n"/>
      <c r="X417" s="228" t="n"/>
      <c r="Y417" s="228" t="n"/>
      <c r="Z417" s="281" t="n"/>
      <c r="AA417" s="18" t="n"/>
      <c r="AB417" s="18" t="n"/>
      <c r="AC417" s="228" t="n"/>
    </row>
    <row r="418">
      <c r="A418" s="18" t="n"/>
      <c r="B418" s="18" t="n"/>
      <c r="C418" s="228" t="n"/>
      <c r="D418" s="228" t="n"/>
      <c r="E418" s="228" t="n"/>
      <c r="F418" s="228" t="n"/>
      <c r="G418" s="228" t="n"/>
      <c r="H418" s="228" t="n"/>
      <c r="I418" s="228" t="n"/>
      <c r="J418" s="228" t="n"/>
      <c r="K418" s="19" t="n"/>
      <c r="L418" s="228" t="n"/>
      <c r="M418" s="228" t="n"/>
      <c r="N418" s="228" t="n"/>
      <c r="O418" s="228" t="n"/>
      <c r="P418" s="228" t="n"/>
      <c r="Q418" s="281" t="n"/>
      <c r="R418" s="281" t="n"/>
      <c r="S418" s="228" t="n"/>
      <c r="T418" s="228" t="n"/>
      <c r="U418" s="228" t="n"/>
      <c r="V418" s="19" t="n"/>
      <c r="W418" s="19" t="n"/>
      <c r="X418" s="228" t="n"/>
      <c r="Y418" s="228" t="n"/>
      <c r="Z418" s="281" t="n"/>
      <c r="AA418" s="18" t="n"/>
      <c r="AB418" s="18" t="n"/>
      <c r="AC418" s="228" t="n"/>
    </row>
    <row r="419">
      <c r="A419" s="18" t="n"/>
      <c r="B419" s="18" t="n"/>
      <c r="C419" s="228" t="n"/>
      <c r="D419" s="228" t="n"/>
      <c r="E419" s="228" t="n"/>
      <c r="F419" s="228" t="n"/>
      <c r="G419" s="228" t="n"/>
      <c r="H419" s="228" t="n"/>
      <c r="I419" s="228" t="n"/>
      <c r="J419" s="228" t="n"/>
      <c r="K419" s="19" t="n"/>
      <c r="L419" s="228" t="n"/>
      <c r="M419" s="228" t="n"/>
      <c r="N419" s="228" t="n"/>
      <c r="O419" s="228" t="n"/>
      <c r="P419" s="228" t="n"/>
      <c r="Q419" s="281" t="n"/>
      <c r="R419" s="281" t="n"/>
      <c r="S419" s="228" t="n"/>
      <c r="T419" s="228" t="n"/>
      <c r="U419" s="228" t="n"/>
      <c r="V419" s="19" t="n"/>
      <c r="W419" s="19" t="n"/>
      <c r="X419" s="228" t="n"/>
      <c r="Y419" s="228" t="n"/>
      <c r="Z419" s="281" t="n"/>
      <c r="AA419" s="18" t="n"/>
      <c r="AB419" s="18" t="n"/>
      <c r="AC419" s="228" t="n"/>
    </row>
    <row r="420">
      <c r="A420" s="18" t="n"/>
      <c r="B420" s="18" t="n"/>
      <c r="C420" s="228" t="n"/>
      <c r="D420" s="228" t="n"/>
      <c r="E420" s="228" t="n"/>
      <c r="F420" s="228" t="n"/>
      <c r="G420" s="228" t="n"/>
      <c r="H420" s="228" t="n"/>
      <c r="I420" s="228" t="n"/>
      <c r="J420" s="228" t="n"/>
      <c r="K420" s="19" t="n"/>
      <c r="L420" s="228" t="n"/>
      <c r="M420" s="228" t="n"/>
      <c r="N420" s="228" t="n"/>
      <c r="O420" s="228" t="n"/>
      <c r="P420" s="228" t="n"/>
      <c r="Q420" s="281" t="n"/>
      <c r="R420" s="281" t="n"/>
      <c r="S420" s="228" t="n"/>
      <c r="T420" s="228" t="n"/>
      <c r="U420" s="228" t="n"/>
      <c r="V420" s="19" t="n"/>
      <c r="W420" s="19" t="n"/>
      <c r="X420" s="228" t="n"/>
      <c r="Y420" s="228" t="n"/>
      <c r="Z420" s="281" t="n"/>
      <c r="AA420" s="18" t="n"/>
      <c r="AB420" s="18" t="n"/>
      <c r="AC420" s="228" t="n"/>
    </row>
    <row r="421">
      <c r="A421" s="18" t="n"/>
      <c r="B421" s="18" t="n"/>
      <c r="C421" s="228" t="n"/>
      <c r="D421" s="228" t="n"/>
      <c r="E421" s="228" t="n"/>
      <c r="F421" s="228" t="n"/>
      <c r="G421" s="228" t="n"/>
      <c r="H421" s="228" t="n"/>
      <c r="I421" s="228" t="n"/>
      <c r="J421" s="228" t="n"/>
      <c r="K421" s="19" t="n"/>
      <c r="L421" s="228" t="n"/>
      <c r="M421" s="228" t="n"/>
      <c r="N421" s="228" t="n"/>
      <c r="O421" s="228" t="n"/>
      <c r="P421" s="228" t="n"/>
      <c r="Q421" s="281" t="n"/>
      <c r="R421" s="281" t="n"/>
      <c r="S421" s="228" t="n"/>
      <c r="T421" s="228" t="n"/>
      <c r="U421" s="228" t="n"/>
      <c r="V421" s="19" t="n"/>
      <c r="W421" s="19" t="n"/>
      <c r="X421" s="228" t="n"/>
      <c r="Y421" s="228" t="n"/>
      <c r="Z421" s="281" t="n"/>
      <c r="AA421" s="18" t="n"/>
      <c r="AB421" s="18" t="n"/>
      <c r="AC421" s="228" t="n"/>
    </row>
    <row r="422">
      <c r="A422" s="18" t="n"/>
      <c r="B422" s="18" t="n"/>
      <c r="C422" s="228" t="n"/>
      <c r="D422" s="228" t="n"/>
      <c r="E422" s="228" t="n"/>
      <c r="F422" s="228" t="n"/>
      <c r="G422" s="228" t="n"/>
      <c r="H422" s="228" t="n"/>
      <c r="I422" s="228" t="n"/>
      <c r="J422" s="228" t="n"/>
      <c r="K422" s="19" t="n"/>
      <c r="L422" s="228" t="n"/>
      <c r="M422" s="228" t="n"/>
      <c r="N422" s="228" t="n"/>
      <c r="O422" s="228" t="n"/>
      <c r="P422" s="228" t="n"/>
      <c r="Q422" s="281" t="n"/>
      <c r="R422" s="281" t="n"/>
      <c r="S422" s="228" t="n"/>
      <c r="T422" s="228" t="n"/>
      <c r="U422" s="228" t="n"/>
      <c r="V422" s="19" t="n"/>
      <c r="W422" s="19" t="n"/>
      <c r="X422" s="228" t="n"/>
      <c r="Y422" s="228" t="n"/>
      <c r="Z422" s="281" t="n"/>
      <c r="AA422" s="18" t="n"/>
      <c r="AB422" s="18" t="n"/>
      <c r="AC422" s="228" t="n"/>
    </row>
    <row r="423">
      <c r="A423" s="18" t="n"/>
      <c r="B423" s="18" t="n"/>
      <c r="C423" s="228" t="n"/>
      <c r="D423" s="228" t="n"/>
      <c r="E423" s="228" t="n"/>
      <c r="F423" s="228" t="n"/>
      <c r="G423" s="228" t="n"/>
      <c r="H423" s="228" t="n"/>
      <c r="I423" s="228" t="n"/>
      <c r="J423" s="228" t="n"/>
      <c r="K423" s="19" t="n"/>
      <c r="L423" s="228" t="n"/>
      <c r="M423" s="228" t="n"/>
      <c r="N423" s="228" t="n"/>
      <c r="O423" s="228" t="n"/>
      <c r="P423" s="228" t="n"/>
      <c r="Q423" s="281" t="n"/>
      <c r="R423" s="281" t="n"/>
      <c r="S423" s="228" t="n"/>
      <c r="T423" s="228" t="n"/>
      <c r="U423" s="228" t="n"/>
      <c r="V423" s="19" t="n"/>
      <c r="W423" s="19" t="n"/>
      <c r="X423" s="228" t="n"/>
      <c r="Y423" s="228" t="n"/>
      <c r="Z423" s="281" t="n"/>
      <c r="AA423" s="18" t="n"/>
      <c r="AB423" s="18" t="n"/>
      <c r="AC423" s="228" t="n"/>
    </row>
    <row r="424">
      <c r="A424" s="18" t="n"/>
      <c r="B424" s="18" t="n"/>
      <c r="C424" s="228" t="n"/>
      <c r="D424" s="228" t="n"/>
      <c r="E424" s="228" t="n"/>
      <c r="F424" s="228" t="n"/>
      <c r="G424" s="228" t="n"/>
      <c r="H424" s="228" t="n"/>
      <c r="I424" s="228" t="n"/>
      <c r="J424" s="228" t="n"/>
      <c r="K424" s="19" t="n"/>
      <c r="L424" s="228" t="n"/>
      <c r="M424" s="228" t="n"/>
      <c r="N424" s="228" t="n"/>
      <c r="O424" s="228" t="n"/>
      <c r="P424" s="228" t="n"/>
      <c r="Q424" s="281" t="n"/>
      <c r="R424" s="281" t="n"/>
      <c r="S424" s="228" t="n"/>
      <c r="T424" s="228" t="n"/>
      <c r="U424" s="228" t="n"/>
      <c r="V424" s="19" t="n"/>
      <c r="W424" s="19" t="n"/>
      <c r="X424" s="228" t="n"/>
      <c r="Y424" s="228" t="n"/>
      <c r="Z424" s="281" t="n"/>
      <c r="AA424" s="18" t="n"/>
      <c r="AB424" s="18" t="n"/>
      <c r="AC424" s="228" t="n"/>
    </row>
    <row r="425">
      <c r="A425" s="18" t="n"/>
      <c r="B425" s="18" t="n"/>
      <c r="C425" s="228" t="n"/>
      <c r="D425" s="228" t="n"/>
      <c r="E425" s="228" t="n"/>
      <c r="F425" s="228" t="n"/>
      <c r="G425" s="228" t="n"/>
      <c r="H425" s="228" t="n"/>
      <c r="I425" s="228" t="n"/>
      <c r="J425" s="228" t="n"/>
      <c r="K425" s="19" t="n"/>
      <c r="L425" s="228" t="n"/>
      <c r="M425" s="228" t="n"/>
      <c r="N425" s="228" t="n"/>
      <c r="O425" s="228" t="n"/>
      <c r="P425" s="228" t="n"/>
      <c r="Q425" s="281" t="n"/>
      <c r="R425" s="281" t="n"/>
      <c r="S425" s="228" t="n"/>
      <c r="T425" s="228" t="n"/>
      <c r="U425" s="228" t="n"/>
      <c r="V425" s="19" t="n"/>
      <c r="W425" s="19" t="n"/>
      <c r="X425" s="228" t="n"/>
      <c r="Y425" s="228" t="n"/>
      <c r="Z425" s="281" t="n"/>
      <c r="AA425" s="18" t="n"/>
      <c r="AB425" s="18" t="n"/>
      <c r="AC425" s="228" t="n"/>
    </row>
    <row r="426">
      <c r="A426" s="18" t="n"/>
      <c r="B426" s="18" t="n"/>
      <c r="C426" s="228" t="n"/>
      <c r="D426" s="228" t="n"/>
      <c r="E426" s="228" t="n"/>
      <c r="F426" s="228" t="n"/>
      <c r="G426" s="228" t="n"/>
      <c r="H426" s="228" t="n"/>
      <c r="I426" s="228" t="n"/>
      <c r="J426" s="228" t="n"/>
      <c r="K426" s="19" t="n"/>
      <c r="L426" s="228" t="n"/>
      <c r="M426" s="228" t="n"/>
      <c r="N426" s="228" t="n"/>
      <c r="O426" s="228" t="n"/>
      <c r="P426" s="228" t="n"/>
      <c r="Q426" s="281" t="n"/>
      <c r="R426" s="281" t="n"/>
      <c r="S426" s="228" t="n"/>
      <c r="T426" s="228" t="n"/>
      <c r="U426" s="228" t="n"/>
      <c r="V426" s="19" t="n"/>
      <c r="W426" s="19" t="n"/>
      <c r="X426" s="228" t="n"/>
      <c r="Y426" s="228" t="n"/>
      <c r="Z426" s="281" t="n"/>
      <c r="AA426" s="18" t="n"/>
      <c r="AB426" s="18" t="n"/>
      <c r="AC426" s="228" t="n"/>
    </row>
    <row r="427">
      <c r="A427" s="18" t="n"/>
      <c r="B427" s="18" t="n"/>
      <c r="C427" s="228" t="n"/>
      <c r="D427" s="228" t="n"/>
      <c r="E427" s="228" t="n"/>
      <c r="F427" s="228" t="n"/>
      <c r="G427" s="228" t="n"/>
      <c r="H427" s="228" t="n"/>
      <c r="I427" s="228" t="n"/>
      <c r="J427" s="228" t="n"/>
      <c r="K427" s="19" t="n"/>
      <c r="L427" s="228" t="n"/>
      <c r="M427" s="228" t="n"/>
      <c r="N427" s="228" t="n"/>
      <c r="O427" s="228" t="n"/>
      <c r="P427" s="228" t="n"/>
      <c r="Q427" s="281" t="n"/>
      <c r="R427" s="281" t="n"/>
      <c r="S427" s="228" t="n"/>
      <c r="T427" s="228" t="n"/>
      <c r="U427" s="228" t="n"/>
      <c r="V427" s="19" t="n"/>
      <c r="W427" s="19" t="n"/>
      <c r="X427" s="228" t="n"/>
      <c r="Y427" s="228" t="n"/>
      <c r="Z427" s="281" t="n"/>
      <c r="AA427" s="18" t="n"/>
      <c r="AB427" s="18" t="n"/>
      <c r="AC427" s="228" t="n"/>
    </row>
    <row r="428">
      <c r="A428" s="18" t="n"/>
      <c r="B428" s="18" t="n"/>
      <c r="C428" s="228" t="n"/>
      <c r="D428" s="228" t="n"/>
      <c r="E428" s="228" t="n"/>
      <c r="F428" s="228" t="n"/>
      <c r="G428" s="228" t="n"/>
      <c r="H428" s="228" t="n"/>
      <c r="I428" s="228" t="n"/>
      <c r="J428" s="228" t="n"/>
      <c r="K428" s="19" t="n"/>
      <c r="L428" s="228" t="n"/>
      <c r="M428" s="228" t="n"/>
      <c r="N428" s="228" t="n"/>
      <c r="O428" s="228" t="n"/>
      <c r="P428" s="228" t="n"/>
      <c r="Q428" s="281" t="n"/>
      <c r="R428" s="281" t="n"/>
      <c r="S428" s="228" t="n"/>
      <c r="T428" s="228" t="n"/>
      <c r="U428" s="228" t="n"/>
      <c r="V428" s="19" t="n"/>
      <c r="W428" s="19" t="n"/>
      <c r="X428" s="228" t="n"/>
      <c r="Y428" s="228" t="n"/>
      <c r="Z428" s="281" t="n"/>
      <c r="AA428" s="18" t="n"/>
      <c r="AB428" s="18" t="n"/>
      <c r="AC428" s="228" t="n"/>
    </row>
    <row r="429">
      <c r="A429" s="18" t="n"/>
      <c r="B429" s="18" t="n"/>
      <c r="C429" s="228" t="n"/>
      <c r="D429" s="228" t="n"/>
      <c r="E429" s="228" t="n"/>
      <c r="F429" s="228" t="n"/>
      <c r="G429" s="228" t="n"/>
      <c r="H429" s="228" t="n"/>
      <c r="I429" s="228" t="n"/>
      <c r="J429" s="228" t="n"/>
      <c r="K429" s="19" t="n"/>
      <c r="L429" s="228" t="n"/>
      <c r="M429" s="228" t="n"/>
      <c r="N429" s="228" t="n"/>
      <c r="O429" s="228" t="n"/>
      <c r="P429" s="228" t="n"/>
      <c r="Q429" s="281" t="n"/>
      <c r="R429" s="281" t="n"/>
      <c r="S429" s="228" t="n"/>
      <c r="T429" s="228" t="n"/>
      <c r="U429" s="228" t="n"/>
      <c r="V429" s="19" t="n"/>
      <c r="W429" s="19" t="n"/>
      <c r="X429" s="228" t="n"/>
      <c r="Y429" s="228" t="n"/>
      <c r="Z429" s="281" t="n"/>
      <c r="AA429" s="18" t="n"/>
      <c r="AB429" s="18" t="n"/>
      <c r="AC429" s="228" t="n"/>
    </row>
    <row r="430">
      <c r="A430" s="18" t="n"/>
      <c r="B430" s="18" t="n"/>
      <c r="C430" s="228" t="n"/>
      <c r="D430" s="228" t="n"/>
      <c r="E430" s="228" t="n"/>
      <c r="F430" s="228" t="n"/>
      <c r="G430" s="228" t="n"/>
      <c r="H430" s="228" t="n"/>
      <c r="I430" s="228" t="n"/>
      <c r="J430" s="228" t="n"/>
      <c r="K430" s="19" t="n"/>
      <c r="L430" s="228" t="n"/>
      <c r="M430" s="228" t="n"/>
      <c r="N430" s="228" t="n"/>
      <c r="O430" s="228" t="n"/>
      <c r="P430" s="228" t="n"/>
      <c r="Q430" s="281" t="n"/>
      <c r="R430" s="281" t="n"/>
      <c r="S430" s="228" t="n"/>
      <c r="T430" s="228" t="n"/>
      <c r="U430" s="228" t="n"/>
      <c r="V430" s="19" t="n"/>
      <c r="W430" s="19" t="n"/>
      <c r="X430" s="228" t="n"/>
      <c r="Y430" s="228" t="n"/>
      <c r="Z430" s="281" t="n"/>
      <c r="AA430" s="18" t="n"/>
      <c r="AB430" s="18" t="n"/>
      <c r="AC430" s="228" t="n"/>
    </row>
    <row r="431">
      <c r="A431" s="18" t="n"/>
      <c r="B431" s="18" t="n"/>
      <c r="C431" s="228" t="n"/>
      <c r="D431" s="228" t="n"/>
      <c r="E431" s="228" t="n"/>
      <c r="F431" s="228" t="n"/>
      <c r="G431" s="228" t="n"/>
      <c r="H431" s="228" t="n"/>
      <c r="I431" s="228" t="n"/>
      <c r="J431" s="228" t="n"/>
      <c r="K431" s="19" t="n"/>
      <c r="L431" s="228" t="n"/>
      <c r="M431" s="228" t="n"/>
      <c r="N431" s="228" t="n"/>
      <c r="O431" s="228" t="n"/>
      <c r="P431" s="228" t="n"/>
      <c r="Q431" s="281" t="n"/>
      <c r="R431" s="281" t="n"/>
      <c r="S431" s="228" t="n"/>
      <c r="T431" s="228" t="n"/>
      <c r="U431" s="228" t="n"/>
      <c r="V431" s="19" t="n"/>
      <c r="W431" s="19" t="n"/>
      <c r="X431" s="228" t="n"/>
      <c r="Y431" s="228" t="n"/>
      <c r="Z431" s="281" t="n"/>
      <c r="AA431" s="18" t="n"/>
      <c r="AB431" s="18" t="n"/>
      <c r="AC431" s="228" t="n"/>
    </row>
    <row r="432">
      <c r="A432" s="18" t="n"/>
      <c r="B432" s="18" t="n"/>
      <c r="C432" s="228" t="n"/>
      <c r="D432" s="228" t="n"/>
      <c r="E432" s="228" t="n"/>
      <c r="F432" s="228" t="n"/>
      <c r="G432" s="228" t="n"/>
      <c r="H432" s="228" t="n"/>
      <c r="I432" s="228" t="n"/>
      <c r="J432" s="228" t="n"/>
      <c r="K432" s="19" t="n"/>
      <c r="L432" s="228" t="n"/>
      <c r="M432" s="228" t="n"/>
      <c r="N432" s="228" t="n"/>
      <c r="O432" s="228" t="n"/>
      <c r="P432" s="228" t="n"/>
      <c r="Q432" s="281" t="n"/>
      <c r="R432" s="281" t="n"/>
      <c r="S432" s="228" t="n"/>
      <c r="T432" s="228" t="n"/>
      <c r="U432" s="228" t="n"/>
      <c r="V432" s="19" t="n"/>
      <c r="W432" s="19" t="n"/>
      <c r="X432" s="228" t="n"/>
      <c r="Y432" s="228" t="n"/>
      <c r="Z432" s="281" t="n"/>
      <c r="AA432" s="18" t="n"/>
      <c r="AB432" s="18" t="n"/>
      <c r="AC432" s="228" t="n"/>
    </row>
    <row r="433">
      <c r="A433" s="18" t="n"/>
      <c r="B433" s="18" t="n"/>
      <c r="C433" s="228" t="n"/>
      <c r="D433" s="228" t="n"/>
      <c r="E433" s="228" t="n"/>
      <c r="F433" s="228" t="n"/>
      <c r="G433" s="228" t="n"/>
      <c r="H433" s="228" t="n"/>
      <c r="I433" s="228" t="n"/>
      <c r="J433" s="228" t="n"/>
      <c r="K433" s="19" t="n"/>
      <c r="L433" s="228" t="n"/>
      <c r="M433" s="228" t="n"/>
      <c r="N433" s="228" t="n"/>
      <c r="O433" s="228" t="n"/>
      <c r="P433" s="228" t="n"/>
      <c r="Q433" s="281" t="n"/>
      <c r="R433" s="281" t="n"/>
      <c r="S433" s="228" t="n"/>
      <c r="T433" s="228" t="n"/>
      <c r="U433" s="228" t="n"/>
      <c r="V433" s="19" t="n"/>
      <c r="W433" s="19" t="n"/>
      <c r="X433" s="228" t="n"/>
      <c r="Y433" s="228" t="n"/>
      <c r="Z433" s="281" t="n"/>
      <c r="AA433" s="18" t="n"/>
      <c r="AB433" s="18" t="n"/>
      <c r="AC433" s="228" t="n"/>
    </row>
    <row r="434">
      <c r="A434" s="18" t="n"/>
      <c r="B434" s="18" t="n"/>
      <c r="C434" s="228" t="n"/>
      <c r="D434" s="228" t="n"/>
      <c r="E434" s="228" t="n"/>
      <c r="F434" s="228" t="n"/>
      <c r="G434" s="228" t="n"/>
      <c r="H434" s="228" t="n"/>
      <c r="I434" s="228" t="n"/>
      <c r="J434" s="228" t="n"/>
      <c r="K434" s="19" t="n"/>
      <c r="L434" s="228" t="n"/>
      <c r="M434" s="228" t="n"/>
      <c r="N434" s="228" t="n"/>
      <c r="O434" s="228" t="n"/>
      <c r="P434" s="228" t="n"/>
      <c r="Q434" s="281" t="n"/>
      <c r="R434" s="281" t="n"/>
      <c r="S434" s="228" t="n"/>
      <c r="T434" s="228" t="n"/>
      <c r="U434" s="228" t="n"/>
      <c r="V434" s="19" t="n"/>
      <c r="W434" s="19" t="n"/>
      <c r="X434" s="228" t="n"/>
      <c r="Y434" s="228" t="n"/>
      <c r="Z434" s="281" t="n"/>
      <c r="AA434" s="18" t="n"/>
      <c r="AB434" s="18" t="n"/>
      <c r="AC434" s="228" t="n"/>
    </row>
    <row r="435">
      <c r="A435" s="18" t="n"/>
      <c r="B435" s="18" t="n"/>
      <c r="C435" s="228" t="n"/>
      <c r="D435" s="228" t="n"/>
      <c r="E435" s="228" t="n"/>
      <c r="F435" s="228" t="n"/>
      <c r="G435" s="228" t="n"/>
      <c r="H435" s="228" t="n"/>
      <c r="I435" s="228" t="n"/>
      <c r="J435" s="228" t="n"/>
      <c r="K435" s="19" t="n"/>
      <c r="L435" s="228" t="n"/>
      <c r="M435" s="228" t="n"/>
      <c r="N435" s="228" t="n"/>
      <c r="O435" s="228" t="n"/>
      <c r="P435" s="228" t="n"/>
      <c r="Q435" s="281" t="n"/>
      <c r="R435" s="281" t="n"/>
      <c r="S435" s="228" t="n"/>
      <c r="T435" s="228" t="n"/>
      <c r="U435" s="228" t="n"/>
      <c r="V435" s="19" t="n"/>
      <c r="W435" s="19" t="n"/>
      <c r="X435" s="228" t="n"/>
      <c r="Y435" s="228" t="n"/>
      <c r="Z435" s="281" t="n"/>
      <c r="AA435" s="18" t="n"/>
      <c r="AB435" s="18" t="n"/>
      <c r="AC435" s="228" t="n"/>
    </row>
    <row r="436">
      <c r="A436" s="18" t="n"/>
      <c r="B436" s="18" t="n"/>
      <c r="C436" s="228" t="n"/>
      <c r="D436" s="228" t="n"/>
      <c r="E436" s="228" t="n"/>
      <c r="F436" s="228" t="n"/>
      <c r="G436" s="228" t="n"/>
      <c r="H436" s="228" t="n"/>
      <c r="I436" s="228" t="n"/>
      <c r="J436" s="228" t="n"/>
      <c r="K436" s="19" t="n"/>
      <c r="L436" s="228" t="n"/>
      <c r="M436" s="228" t="n"/>
      <c r="N436" s="228" t="n"/>
      <c r="O436" s="228" t="n"/>
      <c r="P436" s="228" t="n"/>
      <c r="Q436" s="281" t="n"/>
      <c r="R436" s="281" t="n"/>
      <c r="S436" s="228" t="n"/>
      <c r="T436" s="228" t="n"/>
      <c r="U436" s="228" t="n"/>
      <c r="V436" s="19" t="n"/>
      <c r="W436" s="19" t="n"/>
      <c r="X436" s="228" t="n"/>
      <c r="Y436" s="228" t="n"/>
      <c r="Z436" s="281" t="n"/>
      <c r="AA436" s="18" t="n"/>
      <c r="AB436" s="18" t="n"/>
      <c r="AC436" s="228" t="n"/>
    </row>
    <row r="437">
      <c r="A437" s="18" t="n"/>
      <c r="B437" s="18" t="n"/>
      <c r="C437" s="228" t="n"/>
      <c r="D437" s="228" t="n"/>
      <c r="E437" s="228" t="n"/>
      <c r="F437" s="228" t="n"/>
      <c r="G437" s="228" t="n"/>
      <c r="H437" s="228" t="n"/>
      <c r="I437" s="228" t="n"/>
      <c r="J437" s="228" t="n"/>
      <c r="K437" s="19" t="n"/>
      <c r="L437" s="228" t="n"/>
      <c r="M437" s="228" t="n"/>
      <c r="N437" s="228" t="n"/>
      <c r="O437" s="228" t="n"/>
      <c r="P437" s="228" t="n"/>
      <c r="Q437" s="281" t="n"/>
      <c r="R437" s="281" t="n"/>
      <c r="S437" s="228" t="n"/>
      <c r="T437" s="228" t="n"/>
      <c r="U437" s="228" t="n"/>
      <c r="V437" s="19" t="n"/>
      <c r="W437" s="19" t="n"/>
      <c r="X437" s="228" t="n"/>
      <c r="Y437" s="228" t="n"/>
      <c r="Z437" s="281" t="n"/>
      <c r="AA437" s="18" t="n"/>
      <c r="AB437" s="18" t="n"/>
      <c r="AC437" s="228" t="n"/>
    </row>
    <row r="438">
      <c r="A438" s="18" t="n"/>
      <c r="B438" s="18" t="n"/>
      <c r="C438" s="228" t="n"/>
      <c r="D438" s="228" t="n"/>
      <c r="E438" s="228" t="n"/>
      <c r="F438" s="228" t="n"/>
      <c r="G438" s="228" t="n"/>
      <c r="H438" s="228" t="n"/>
      <c r="I438" s="228" t="n"/>
      <c r="J438" s="228" t="n"/>
      <c r="K438" s="19" t="n"/>
      <c r="L438" s="228" t="n"/>
      <c r="M438" s="228" t="n"/>
      <c r="N438" s="228" t="n"/>
      <c r="O438" s="228" t="n"/>
      <c r="P438" s="228" t="n"/>
      <c r="Q438" s="281" t="n"/>
      <c r="R438" s="281" t="n"/>
      <c r="S438" s="228" t="n"/>
      <c r="T438" s="228" t="n"/>
      <c r="U438" s="228" t="n"/>
      <c r="V438" s="19" t="n"/>
      <c r="W438" s="19" t="n"/>
      <c r="X438" s="228" t="n"/>
      <c r="Y438" s="228" t="n"/>
      <c r="Z438" s="281" t="n"/>
      <c r="AA438" s="18" t="n"/>
      <c r="AB438" s="18" t="n"/>
      <c r="AC438" s="228" t="n"/>
    </row>
    <row r="439">
      <c r="A439" s="18" t="n"/>
      <c r="B439" s="18" t="n"/>
      <c r="C439" s="228" t="n"/>
      <c r="D439" s="228" t="n"/>
      <c r="E439" s="228" t="n"/>
      <c r="F439" s="228" t="n"/>
      <c r="G439" s="228" t="n"/>
      <c r="H439" s="228" t="n"/>
      <c r="I439" s="228" t="n"/>
      <c r="J439" s="228" t="n"/>
      <c r="K439" s="19" t="n"/>
      <c r="L439" s="228" t="n"/>
      <c r="M439" s="228" t="n"/>
      <c r="N439" s="228" t="n"/>
      <c r="O439" s="228" t="n"/>
      <c r="P439" s="228" t="n"/>
      <c r="Q439" s="281" t="n"/>
      <c r="R439" s="281" t="n"/>
      <c r="S439" s="228" t="n"/>
      <c r="T439" s="228" t="n"/>
      <c r="U439" s="228" t="n"/>
      <c r="V439" s="19" t="n"/>
      <c r="W439" s="19" t="n"/>
      <c r="X439" s="228" t="n"/>
      <c r="Y439" s="228" t="n"/>
      <c r="Z439" s="281" t="n"/>
      <c r="AA439" s="18" t="n"/>
      <c r="AB439" s="18" t="n"/>
      <c r="AC439" s="228" t="n"/>
    </row>
    <row r="440">
      <c r="A440" s="18" t="n"/>
      <c r="B440" s="18" t="n"/>
      <c r="C440" s="228" t="n"/>
      <c r="D440" s="228" t="n"/>
      <c r="E440" s="228" t="n"/>
      <c r="F440" s="228" t="n"/>
      <c r="G440" s="228" t="n"/>
      <c r="H440" s="228" t="n"/>
      <c r="I440" s="228" t="n"/>
      <c r="J440" s="228" t="n"/>
      <c r="K440" s="19" t="n"/>
      <c r="L440" s="228" t="n"/>
      <c r="M440" s="228" t="n"/>
      <c r="N440" s="228" t="n"/>
      <c r="O440" s="228" t="n"/>
      <c r="P440" s="228" t="n"/>
      <c r="Q440" s="281" t="n"/>
      <c r="R440" s="281" t="n"/>
      <c r="S440" s="228" t="n"/>
      <c r="T440" s="228" t="n"/>
      <c r="U440" s="228" t="n"/>
      <c r="V440" s="19" t="n"/>
      <c r="W440" s="19" t="n"/>
      <c r="X440" s="228" t="n"/>
      <c r="Y440" s="228" t="n"/>
      <c r="Z440" s="281" t="n"/>
      <c r="AA440" s="18" t="n"/>
      <c r="AB440" s="18" t="n"/>
      <c r="AC440" s="228" t="n"/>
    </row>
    <row r="441">
      <c r="A441" s="18" t="n"/>
      <c r="B441" s="18" t="n"/>
      <c r="C441" s="228" t="n"/>
      <c r="D441" s="228" t="n"/>
      <c r="E441" s="228" t="n"/>
      <c r="F441" s="228" t="n"/>
      <c r="G441" s="228" t="n"/>
      <c r="H441" s="228" t="n"/>
      <c r="I441" s="228" t="n"/>
      <c r="J441" s="228" t="n"/>
      <c r="K441" s="19" t="n"/>
      <c r="L441" s="228" t="n"/>
      <c r="M441" s="228" t="n"/>
      <c r="N441" s="228" t="n"/>
      <c r="O441" s="228" t="n"/>
      <c r="P441" s="228" t="n"/>
      <c r="Q441" s="281" t="n"/>
      <c r="R441" s="281" t="n"/>
      <c r="S441" s="228" t="n"/>
      <c r="T441" s="228" t="n"/>
      <c r="U441" s="228" t="n"/>
      <c r="V441" s="19" t="n"/>
      <c r="W441" s="19" t="n"/>
      <c r="X441" s="228" t="n"/>
      <c r="Y441" s="228" t="n"/>
      <c r="Z441" s="281" t="n"/>
      <c r="AA441" s="18" t="n"/>
      <c r="AB441" s="18" t="n"/>
      <c r="AC441" s="228" t="n"/>
    </row>
    <row r="442">
      <c r="A442" s="18" t="n"/>
      <c r="B442" s="18" t="n"/>
      <c r="C442" s="228" t="n"/>
      <c r="D442" s="228" t="n"/>
      <c r="E442" s="228" t="n"/>
      <c r="F442" s="228" t="n"/>
      <c r="G442" s="228" t="n"/>
      <c r="H442" s="228" t="n"/>
      <c r="I442" s="228" t="n"/>
      <c r="J442" s="228" t="n"/>
      <c r="K442" s="19" t="n"/>
      <c r="L442" s="228" t="n"/>
      <c r="M442" s="228" t="n"/>
      <c r="N442" s="228" t="n"/>
      <c r="O442" s="228" t="n"/>
      <c r="P442" s="228" t="n"/>
      <c r="Q442" s="281" t="n"/>
      <c r="R442" s="281" t="n"/>
      <c r="S442" s="228" t="n"/>
      <c r="T442" s="228" t="n"/>
      <c r="U442" s="228" t="n"/>
      <c r="V442" s="19" t="n"/>
      <c r="W442" s="19" t="n"/>
      <c r="X442" s="228" t="n"/>
      <c r="Y442" s="228" t="n"/>
      <c r="Z442" s="281" t="n"/>
      <c r="AA442" s="18" t="n"/>
      <c r="AB442" s="18" t="n"/>
      <c r="AC442" s="228" t="n"/>
    </row>
    <row r="443">
      <c r="A443" s="18" t="n"/>
      <c r="B443" s="18" t="n"/>
      <c r="C443" s="228" t="n"/>
      <c r="D443" s="228" t="n"/>
      <c r="E443" s="228" t="n"/>
      <c r="F443" s="228" t="n"/>
      <c r="G443" s="228" t="n"/>
      <c r="H443" s="228" t="n"/>
      <c r="I443" s="228" t="n"/>
      <c r="J443" s="228" t="n"/>
      <c r="K443" s="19" t="n"/>
      <c r="L443" s="228" t="n"/>
      <c r="M443" s="228" t="n"/>
      <c r="N443" s="228" t="n"/>
      <c r="O443" s="228" t="n"/>
      <c r="P443" s="228" t="n"/>
      <c r="Q443" s="281" t="n"/>
      <c r="R443" s="281" t="n"/>
      <c r="S443" s="228" t="n"/>
      <c r="T443" s="228" t="n"/>
      <c r="U443" s="228" t="n"/>
      <c r="V443" s="19" t="n"/>
      <c r="W443" s="19" t="n"/>
      <c r="X443" s="228" t="n"/>
      <c r="Y443" s="228" t="n"/>
      <c r="Z443" s="281" t="n"/>
      <c r="AA443" s="18" t="n"/>
      <c r="AB443" s="18" t="n"/>
      <c r="AC443" s="228" t="n"/>
    </row>
    <row r="444">
      <c r="A444" s="18" t="n"/>
      <c r="B444" s="18" t="n"/>
      <c r="C444" s="228" t="n"/>
      <c r="D444" s="228" t="n"/>
      <c r="E444" s="228" t="n"/>
      <c r="F444" s="228" t="n"/>
      <c r="G444" s="228" t="n"/>
      <c r="H444" s="228" t="n"/>
      <c r="I444" s="228" t="n"/>
      <c r="J444" s="228" t="n"/>
      <c r="K444" s="19" t="n"/>
      <c r="L444" s="228" t="n"/>
      <c r="M444" s="228" t="n"/>
      <c r="N444" s="228" t="n"/>
      <c r="O444" s="228" t="n"/>
      <c r="P444" s="228" t="n"/>
      <c r="Q444" s="281" t="n"/>
      <c r="R444" s="281" t="n"/>
      <c r="S444" s="228" t="n"/>
      <c r="T444" s="228" t="n"/>
      <c r="U444" s="228" t="n"/>
      <c r="V444" s="19" t="n"/>
      <c r="W444" s="19" t="n"/>
      <c r="X444" s="228" t="n"/>
      <c r="Y444" s="228" t="n"/>
      <c r="Z444" s="281" t="n"/>
      <c r="AA444" s="18" t="n"/>
      <c r="AB444" s="18" t="n"/>
      <c r="AC444" s="228" t="n"/>
    </row>
    <row r="445">
      <c r="A445" s="18" t="n"/>
      <c r="B445" s="18" t="n"/>
      <c r="C445" s="228" t="n"/>
      <c r="D445" s="228" t="n"/>
      <c r="E445" s="228" t="n"/>
      <c r="F445" s="228" t="n"/>
      <c r="G445" s="228" t="n"/>
      <c r="H445" s="228" t="n"/>
      <c r="I445" s="228" t="n"/>
      <c r="J445" s="228" t="n"/>
      <c r="K445" s="19" t="n"/>
      <c r="L445" s="228" t="n"/>
      <c r="M445" s="228" t="n"/>
      <c r="N445" s="228" t="n"/>
      <c r="O445" s="228" t="n"/>
      <c r="P445" s="228" t="n"/>
      <c r="Q445" s="281" t="n"/>
      <c r="R445" s="281" t="n"/>
      <c r="S445" s="228" t="n"/>
      <c r="T445" s="228" t="n"/>
      <c r="U445" s="228" t="n"/>
      <c r="V445" s="19" t="n"/>
      <c r="W445" s="19" t="n"/>
      <c r="X445" s="228" t="n"/>
      <c r="Y445" s="228" t="n"/>
      <c r="Z445" s="281" t="n"/>
      <c r="AA445" s="18" t="n"/>
      <c r="AB445" s="18" t="n"/>
      <c r="AC445" s="228" t="n"/>
    </row>
    <row r="446">
      <c r="A446" s="18" t="n"/>
      <c r="B446" s="18" t="n"/>
      <c r="C446" s="228" t="n"/>
      <c r="D446" s="228" t="n"/>
      <c r="E446" s="228" t="n"/>
      <c r="F446" s="228" t="n"/>
      <c r="G446" s="228" t="n"/>
      <c r="H446" s="228" t="n"/>
      <c r="I446" s="228" t="n"/>
      <c r="J446" s="228" t="n"/>
      <c r="K446" s="19" t="n"/>
      <c r="L446" s="228" t="n"/>
      <c r="M446" s="228" t="n"/>
      <c r="N446" s="228" t="n"/>
      <c r="O446" s="228" t="n"/>
      <c r="P446" s="228" t="n"/>
      <c r="Q446" s="281" t="n"/>
      <c r="R446" s="281" t="n"/>
      <c r="S446" s="228" t="n"/>
      <c r="T446" s="228" t="n"/>
      <c r="U446" s="228" t="n"/>
      <c r="V446" s="19" t="n"/>
      <c r="W446" s="19" t="n"/>
      <c r="X446" s="228" t="n"/>
      <c r="Y446" s="228" t="n"/>
      <c r="Z446" s="281" t="n"/>
      <c r="AA446" s="18" t="n"/>
      <c r="AB446" s="18" t="n"/>
      <c r="AC446" s="228" t="n"/>
    </row>
    <row r="447">
      <c r="A447" s="18" t="n"/>
      <c r="B447" s="18" t="n"/>
      <c r="C447" s="228" t="n"/>
      <c r="D447" s="228" t="n"/>
      <c r="E447" s="228" t="n"/>
      <c r="F447" s="228" t="n"/>
      <c r="G447" s="228" t="n"/>
      <c r="H447" s="228" t="n"/>
      <c r="I447" s="228" t="n"/>
      <c r="J447" s="228" t="n"/>
      <c r="K447" s="19" t="n"/>
      <c r="L447" s="228" t="n"/>
      <c r="M447" s="228" t="n"/>
      <c r="N447" s="228" t="n"/>
      <c r="O447" s="228" t="n"/>
      <c r="P447" s="228" t="n"/>
      <c r="Q447" s="281" t="n"/>
      <c r="R447" s="281" t="n"/>
      <c r="S447" s="228" t="n"/>
      <c r="T447" s="228" t="n"/>
      <c r="U447" s="228" t="n"/>
      <c r="V447" s="19" t="n"/>
      <c r="W447" s="19" t="n"/>
      <c r="X447" s="228" t="n"/>
      <c r="Y447" s="228" t="n"/>
      <c r="Z447" s="281" t="n"/>
      <c r="AA447" s="18" t="n"/>
      <c r="AB447" s="18" t="n"/>
      <c r="AC447" s="228" t="n"/>
    </row>
    <row r="448">
      <c r="A448" s="18" t="n"/>
      <c r="B448" s="18" t="n"/>
      <c r="C448" s="228" t="n"/>
      <c r="D448" s="228" t="n"/>
      <c r="E448" s="228" t="n"/>
      <c r="F448" s="228" t="n"/>
      <c r="G448" s="228" t="n"/>
      <c r="H448" s="228" t="n"/>
      <c r="I448" s="228" t="n"/>
      <c r="J448" s="228" t="n"/>
      <c r="K448" s="19" t="n"/>
      <c r="L448" s="228" t="n"/>
      <c r="M448" s="228" t="n"/>
      <c r="N448" s="228" t="n"/>
      <c r="O448" s="228" t="n"/>
      <c r="P448" s="228" t="n"/>
      <c r="Q448" s="281" t="n"/>
      <c r="R448" s="281" t="n"/>
      <c r="S448" s="228" t="n"/>
      <c r="T448" s="228" t="n"/>
      <c r="U448" s="228" t="n"/>
      <c r="V448" s="19" t="n"/>
      <c r="W448" s="19" t="n"/>
      <c r="X448" s="228" t="n"/>
      <c r="Y448" s="228" t="n"/>
      <c r="Z448" s="281" t="n"/>
      <c r="AA448" s="18" t="n"/>
      <c r="AB448" s="18" t="n"/>
      <c r="AC448" s="228" t="n"/>
    </row>
    <row r="449">
      <c r="A449" s="18" t="n"/>
      <c r="B449" s="18" t="n"/>
      <c r="C449" s="228" t="n"/>
      <c r="D449" s="228" t="n"/>
      <c r="E449" s="228" t="n"/>
      <c r="F449" s="228" t="n"/>
      <c r="G449" s="228" t="n"/>
      <c r="H449" s="228" t="n"/>
      <c r="I449" s="228" t="n"/>
      <c r="J449" s="228" t="n"/>
      <c r="K449" s="19" t="n"/>
      <c r="L449" s="228" t="n"/>
      <c r="M449" s="228" t="n"/>
      <c r="N449" s="228" t="n"/>
      <c r="O449" s="228" t="n"/>
      <c r="P449" s="228" t="n"/>
      <c r="Q449" s="281" t="n"/>
      <c r="R449" s="281" t="n"/>
      <c r="S449" s="228" t="n"/>
      <c r="T449" s="228" t="n"/>
      <c r="U449" s="228" t="n"/>
      <c r="V449" s="19" t="n"/>
      <c r="W449" s="19" t="n"/>
      <c r="X449" s="228" t="n"/>
      <c r="Y449" s="228" t="n"/>
      <c r="Z449" s="281" t="n"/>
      <c r="AA449" s="18" t="n"/>
      <c r="AB449" s="18" t="n"/>
      <c r="AC449" s="228" t="n"/>
    </row>
    <row r="450">
      <c r="A450" s="18" t="n"/>
      <c r="B450" s="18" t="n"/>
      <c r="C450" s="228" t="n"/>
      <c r="D450" s="228" t="n"/>
      <c r="E450" s="228" t="n"/>
      <c r="F450" s="228" t="n"/>
      <c r="G450" s="228" t="n"/>
      <c r="H450" s="228" t="n"/>
      <c r="I450" s="228" t="n"/>
      <c r="J450" s="228" t="n"/>
      <c r="K450" s="19" t="n"/>
      <c r="L450" s="228" t="n"/>
      <c r="M450" s="228" t="n"/>
      <c r="N450" s="228" t="n"/>
      <c r="O450" s="228" t="n"/>
      <c r="P450" s="228" t="n"/>
      <c r="Q450" s="281" t="n"/>
      <c r="R450" s="281" t="n"/>
      <c r="S450" s="228" t="n"/>
      <c r="T450" s="228" t="n"/>
      <c r="U450" s="228" t="n"/>
      <c r="V450" s="19" t="n"/>
      <c r="W450" s="19" t="n"/>
      <c r="X450" s="228" t="n"/>
      <c r="Y450" s="228" t="n"/>
      <c r="Z450" s="281" t="n"/>
      <c r="AA450" s="18" t="n"/>
      <c r="AB450" s="18" t="n"/>
      <c r="AC450" s="228" t="n"/>
    </row>
    <row r="451">
      <c r="A451" s="18" t="n"/>
      <c r="B451" s="18" t="n"/>
      <c r="C451" s="228" t="n"/>
      <c r="D451" s="228" t="n"/>
      <c r="E451" s="228" t="n"/>
      <c r="F451" s="228" t="n"/>
      <c r="G451" s="228" t="n"/>
      <c r="H451" s="228" t="n"/>
      <c r="I451" s="228" t="n"/>
      <c r="J451" s="228" t="n"/>
      <c r="K451" s="19" t="n"/>
      <c r="L451" s="228" t="n"/>
      <c r="M451" s="228" t="n"/>
      <c r="N451" s="228" t="n"/>
      <c r="O451" s="228" t="n"/>
      <c r="P451" s="228" t="n"/>
      <c r="Q451" s="281" t="n"/>
      <c r="R451" s="281" t="n"/>
      <c r="S451" s="228" t="n"/>
      <c r="T451" s="228" t="n"/>
      <c r="U451" s="228" t="n"/>
      <c r="V451" s="19" t="n"/>
      <c r="W451" s="19" t="n"/>
      <c r="X451" s="228" t="n"/>
      <c r="Y451" s="228" t="n"/>
      <c r="Z451" s="281" t="n"/>
      <c r="AA451" s="18" t="n"/>
      <c r="AB451" s="18" t="n"/>
      <c r="AC451" s="228" t="n"/>
    </row>
    <row r="452">
      <c r="A452" s="18" t="n"/>
      <c r="B452" s="18" t="n"/>
      <c r="C452" s="228" t="n"/>
      <c r="D452" s="228" t="n"/>
      <c r="E452" s="228" t="n"/>
      <c r="F452" s="228" t="n"/>
      <c r="G452" s="228" t="n"/>
      <c r="H452" s="228" t="n"/>
      <c r="I452" s="228" t="n"/>
      <c r="J452" s="228" t="n"/>
      <c r="K452" s="19" t="n"/>
      <c r="L452" s="228" t="n"/>
      <c r="M452" s="228" t="n"/>
      <c r="N452" s="228" t="n"/>
      <c r="O452" s="228" t="n"/>
      <c r="P452" s="228" t="n"/>
      <c r="Q452" s="281" t="n"/>
      <c r="R452" s="281" t="n"/>
      <c r="S452" s="228" t="n"/>
      <c r="T452" s="228" t="n"/>
      <c r="U452" s="228" t="n"/>
      <c r="V452" s="19" t="n"/>
      <c r="W452" s="19" t="n"/>
      <c r="X452" s="228" t="n"/>
      <c r="Y452" s="228" t="n"/>
      <c r="Z452" s="281" t="n"/>
      <c r="AA452" s="18" t="n"/>
      <c r="AB452" s="18" t="n"/>
      <c r="AC452" s="228" t="n"/>
    </row>
    <row r="453">
      <c r="A453" s="18" t="n"/>
      <c r="B453" s="18" t="n"/>
      <c r="C453" s="228" t="n"/>
      <c r="D453" s="228" t="n"/>
      <c r="E453" s="228" t="n"/>
      <c r="F453" s="228" t="n"/>
      <c r="G453" s="228" t="n"/>
      <c r="H453" s="228" t="n"/>
      <c r="I453" s="228" t="n"/>
      <c r="J453" s="228" t="n"/>
      <c r="K453" s="19" t="n"/>
      <c r="L453" s="228" t="n"/>
      <c r="M453" s="228" t="n"/>
      <c r="N453" s="228" t="n"/>
      <c r="O453" s="228" t="n"/>
      <c r="P453" s="228" t="n"/>
      <c r="Q453" s="281" t="n"/>
      <c r="R453" s="281" t="n"/>
      <c r="S453" s="228" t="n"/>
      <c r="T453" s="228" t="n"/>
      <c r="U453" s="228" t="n"/>
      <c r="V453" s="19" t="n"/>
      <c r="W453" s="19" t="n"/>
      <c r="X453" s="228" t="n"/>
      <c r="Y453" s="228" t="n"/>
      <c r="Z453" s="281" t="n"/>
      <c r="AA453" s="18" t="n"/>
      <c r="AB453" s="18" t="n"/>
      <c r="AC453" s="228" t="n"/>
    </row>
    <row r="454">
      <c r="A454" s="18" t="n"/>
      <c r="B454" s="18" t="n"/>
      <c r="C454" s="228" t="n"/>
      <c r="D454" s="228" t="n"/>
      <c r="E454" s="228" t="n"/>
      <c r="F454" s="228" t="n"/>
      <c r="G454" s="228" t="n"/>
      <c r="H454" s="228" t="n"/>
      <c r="I454" s="228" t="n"/>
      <c r="J454" s="228" t="n"/>
      <c r="K454" s="19" t="n"/>
      <c r="L454" s="228" t="n"/>
      <c r="M454" s="228" t="n"/>
      <c r="N454" s="228" t="n"/>
      <c r="O454" s="228" t="n"/>
      <c r="P454" s="228" t="n"/>
      <c r="Q454" s="281" t="n"/>
      <c r="R454" s="281" t="n"/>
      <c r="S454" s="228" t="n"/>
      <c r="T454" s="228" t="n"/>
      <c r="U454" s="228" t="n"/>
      <c r="V454" s="19" t="n"/>
      <c r="W454" s="19" t="n"/>
      <c r="X454" s="228" t="n"/>
      <c r="Y454" s="228" t="n"/>
      <c r="Z454" s="281" t="n"/>
      <c r="AA454" s="18" t="n"/>
      <c r="AB454" s="18" t="n"/>
      <c r="AC454" s="228" t="n"/>
    </row>
    <row r="455">
      <c r="A455" s="18" t="n"/>
      <c r="B455" s="18" t="n"/>
      <c r="C455" s="228" t="n"/>
      <c r="D455" s="228" t="n"/>
      <c r="E455" s="228" t="n"/>
      <c r="F455" s="228" t="n"/>
      <c r="G455" s="228" t="n"/>
      <c r="H455" s="228" t="n"/>
      <c r="I455" s="228" t="n"/>
      <c r="J455" s="228" t="n"/>
      <c r="K455" s="19" t="n"/>
      <c r="L455" s="228" t="n"/>
      <c r="M455" s="228" t="n"/>
      <c r="N455" s="228" t="n"/>
      <c r="O455" s="228" t="n"/>
      <c r="P455" s="228" t="n"/>
      <c r="Q455" s="281" t="n"/>
      <c r="R455" s="281" t="n"/>
      <c r="S455" s="228" t="n"/>
      <c r="T455" s="228" t="n"/>
      <c r="U455" s="228" t="n"/>
      <c r="V455" s="19" t="n"/>
      <c r="W455" s="19" t="n"/>
      <c r="X455" s="228" t="n"/>
      <c r="Y455" s="228" t="n"/>
      <c r="Z455" s="281" t="n"/>
      <c r="AA455" s="18" t="n"/>
      <c r="AB455" s="18" t="n"/>
      <c r="AC455" s="228" t="n"/>
    </row>
    <row r="456">
      <c r="A456" s="18" t="n"/>
      <c r="B456" s="18" t="n"/>
      <c r="C456" s="228" t="n"/>
      <c r="D456" s="228" t="n"/>
      <c r="E456" s="228" t="n"/>
      <c r="F456" s="228" t="n"/>
      <c r="G456" s="228" t="n"/>
      <c r="H456" s="228" t="n"/>
      <c r="I456" s="228" t="n"/>
      <c r="J456" s="228" t="n"/>
      <c r="K456" s="19" t="n"/>
      <c r="L456" s="228" t="n"/>
      <c r="M456" s="228" t="n"/>
      <c r="N456" s="228" t="n"/>
      <c r="O456" s="228" t="n"/>
      <c r="P456" s="228" t="n"/>
      <c r="Q456" s="281" t="n"/>
      <c r="R456" s="281" t="n"/>
      <c r="S456" s="228" t="n"/>
      <c r="T456" s="228" t="n"/>
      <c r="U456" s="228" t="n"/>
      <c r="V456" s="19" t="n"/>
      <c r="W456" s="19" t="n"/>
      <c r="X456" s="228" t="n"/>
      <c r="Y456" s="228" t="n"/>
      <c r="Z456" s="281" t="n"/>
      <c r="AA456" s="18" t="n"/>
      <c r="AB456" s="18" t="n"/>
      <c r="AC456" s="228" t="n"/>
    </row>
    <row r="457">
      <c r="A457" s="18" t="n"/>
      <c r="B457" s="18" t="n"/>
      <c r="C457" s="228" t="n"/>
      <c r="D457" s="228" t="n"/>
      <c r="E457" s="228" t="n"/>
      <c r="F457" s="228" t="n"/>
      <c r="G457" s="228" t="n"/>
      <c r="H457" s="228" t="n"/>
      <c r="I457" s="228" t="n"/>
      <c r="J457" s="228" t="n"/>
      <c r="K457" s="19" t="n"/>
      <c r="L457" s="228" t="n"/>
      <c r="M457" s="228" t="n"/>
      <c r="N457" s="228" t="n"/>
      <c r="O457" s="228" t="n"/>
      <c r="P457" s="228" t="n"/>
      <c r="Q457" s="281" t="n"/>
      <c r="R457" s="281" t="n"/>
      <c r="S457" s="228" t="n"/>
      <c r="T457" s="228" t="n"/>
      <c r="U457" s="228" t="n"/>
      <c r="V457" s="19" t="n"/>
      <c r="W457" s="19" t="n"/>
      <c r="X457" s="228" t="n"/>
      <c r="Y457" s="228" t="n"/>
      <c r="Z457" s="281" t="n"/>
      <c r="AA457" s="18" t="n"/>
      <c r="AB457" s="18" t="n"/>
      <c r="AC457" s="228" t="n"/>
    </row>
    <row r="458">
      <c r="A458" s="18" t="n"/>
      <c r="B458" s="18" t="n"/>
      <c r="C458" s="228" t="n"/>
      <c r="D458" s="228" t="n"/>
      <c r="E458" s="228" t="n"/>
      <c r="F458" s="228" t="n"/>
      <c r="G458" s="228" t="n"/>
      <c r="H458" s="228" t="n"/>
      <c r="I458" s="228" t="n"/>
      <c r="J458" s="228" t="n"/>
      <c r="K458" s="19" t="n"/>
      <c r="L458" s="228" t="n"/>
      <c r="M458" s="228" t="n"/>
      <c r="N458" s="228" t="n"/>
      <c r="O458" s="228" t="n"/>
      <c r="P458" s="228" t="n"/>
      <c r="Q458" s="281" t="n"/>
      <c r="R458" s="281" t="n"/>
      <c r="S458" s="228" t="n"/>
      <c r="T458" s="228" t="n"/>
      <c r="U458" s="228" t="n"/>
      <c r="V458" s="19" t="n"/>
      <c r="W458" s="19" t="n"/>
      <c r="X458" s="228" t="n"/>
      <c r="Y458" s="228" t="n"/>
      <c r="Z458" s="281" t="n"/>
      <c r="AA458" s="18" t="n"/>
      <c r="AB458" s="18" t="n"/>
      <c r="AC458" s="228" t="n"/>
    </row>
    <row r="459">
      <c r="A459" s="18" t="n"/>
      <c r="B459" s="18" t="n"/>
      <c r="C459" s="228" t="n"/>
      <c r="D459" s="228" t="n"/>
      <c r="E459" s="228" t="n"/>
      <c r="F459" s="228" t="n"/>
      <c r="G459" s="228" t="n"/>
      <c r="H459" s="228" t="n"/>
      <c r="I459" s="228" t="n"/>
      <c r="J459" s="228" t="n"/>
      <c r="K459" s="19" t="n"/>
      <c r="L459" s="228" t="n"/>
      <c r="M459" s="228" t="n"/>
      <c r="N459" s="228" t="n"/>
      <c r="O459" s="228" t="n"/>
      <c r="P459" s="228" t="n"/>
      <c r="Q459" s="281" t="n"/>
      <c r="R459" s="281" t="n"/>
      <c r="S459" s="228" t="n"/>
      <c r="T459" s="228" t="n"/>
      <c r="U459" s="228" t="n"/>
      <c r="V459" s="19" t="n"/>
      <c r="W459" s="19" t="n"/>
      <c r="X459" s="228" t="n"/>
      <c r="Y459" s="228" t="n"/>
      <c r="Z459" s="281" t="n"/>
      <c r="AA459" s="18" t="n"/>
      <c r="AB459" s="18" t="n"/>
      <c r="AC459" s="228" t="n"/>
    </row>
    <row r="460">
      <c r="A460" s="18" t="n"/>
      <c r="B460" s="18" t="n"/>
      <c r="C460" s="228" t="n"/>
      <c r="D460" s="228" t="n"/>
      <c r="E460" s="228" t="n"/>
      <c r="F460" s="228" t="n"/>
      <c r="G460" s="228" t="n"/>
      <c r="H460" s="228" t="n"/>
      <c r="I460" s="228" t="n"/>
      <c r="J460" s="228" t="n"/>
      <c r="K460" s="19" t="n"/>
      <c r="L460" s="228" t="n"/>
      <c r="M460" s="228" t="n"/>
      <c r="N460" s="228" t="n"/>
      <c r="O460" s="228" t="n"/>
      <c r="P460" s="228" t="n"/>
      <c r="Q460" s="281" t="n"/>
      <c r="R460" s="281" t="n"/>
      <c r="S460" s="228" t="n"/>
      <c r="T460" s="228" t="n"/>
      <c r="U460" s="228" t="n"/>
      <c r="V460" s="19" t="n"/>
      <c r="W460" s="19" t="n"/>
      <c r="X460" s="228" t="n"/>
      <c r="Y460" s="228" t="n"/>
      <c r="Z460" s="281" t="n"/>
      <c r="AA460" s="18" t="n"/>
      <c r="AB460" s="18" t="n"/>
      <c r="AC460" s="228" t="n"/>
    </row>
    <row r="461">
      <c r="A461" s="18" t="n"/>
      <c r="B461" s="18" t="n"/>
      <c r="C461" s="228" t="n"/>
      <c r="D461" s="228" t="n"/>
      <c r="E461" s="228" t="n"/>
      <c r="F461" s="228" t="n"/>
      <c r="G461" s="228" t="n"/>
      <c r="H461" s="228" t="n"/>
      <c r="I461" s="228" t="n"/>
      <c r="J461" s="228" t="n"/>
      <c r="K461" s="19" t="n"/>
      <c r="L461" s="228" t="n"/>
      <c r="M461" s="228" t="n"/>
      <c r="N461" s="228" t="n"/>
      <c r="O461" s="228" t="n"/>
      <c r="P461" s="228" t="n"/>
      <c r="Q461" s="281" t="n"/>
      <c r="R461" s="281" t="n"/>
      <c r="S461" s="228" t="n"/>
      <c r="T461" s="228" t="n"/>
      <c r="U461" s="228" t="n"/>
      <c r="V461" s="19" t="n"/>
      <c r="W461" s="19" t="n"/>
      <c r="X461" s="228" t="n"/>
      <c r="Y461" s="228" t="n"/>
      <c r="Z461" s="281" t="n"/>
      <c r="AA461" s="18" t="n"/>
      <c r="AB461" s="18" t="n"/>
      <c r="AC461" s="228" t="n"/>
    </row>
    <row r="462">
      <c r="A462" s="18" t="n"/>
      <c r="B462" s="18" t="n"/>
      <c r="C462" s="228" t="n"/>
      <c r="D462" s="228" t="n"/>
      <c r="E462" s="228" t="n"/>
      <c r="F462" s="228" t="n"/>
      <c r="G462" s="228" t="n"/>
      <c r="H462" s="228" t="n"/>
      <c r="I462" s="228" t="n"/>
      <c r="J462" s="228" t="n"/>
      <c r="K462" s="19" t="n"/>
      <c r="L462" s="228" t="n"/>
      <c r="M462" s="228" t="n"/>
      <c r="N462" s="228" t="n"/>
      <c r="O462" s="228" t="n"/>
      <c r="P462" s="228" t="n"/>
      <c r="Q462" s="281" t="n"/>
      <c r="R462" s="281" t="n"/>
      <c r="S462" s="228" t="n"/>
      <c r="T462" s="228" t="n"/>
      <c r="U462" s="228" t="n"/>
      <c r="V462" s="19" t="n"/>
      <c r="W462" s="19" t="n"/>
      <c r="X462" s="228" t="n"/>
      <c r="Y462" s="228" t="n"/>
      <c r="Z462" s="281" t="n"/>
      <c r="AA462" s="18" t="n"/>
      <c r="AB462" s="18" t="n"/>
      <c r="AC462" s="228" t="n"/>
    </row>
    <row r="463">
      <c r="A463" s="18" t="n"/>
      <c r="B463" s="18" t="n"/>
      <c r="C463" s="228" t="n"/>
      <c r="D463" s="228" t="n"/>
      <c r="E463" s="228" t="n"/>
      <c r="F463" s="228" t="n"/>
      <c r="G463" s="228" t="n"/>
      <c r="H463" s="228" t="n"/>
      <c r="I463" s="228" t="n"/>
      <c r="J463" s="228" t="n"/>
      <c r="K463" s="19" t="n"/>
      <c r="L463" s="228" t="n"/>
      <c r="M463" s="228" t="n"/>
      <c r="N463" s="228" t="n"/>
      <c r="O463" s="228" t="n"/>
      <c r="P463" s="228" t="n"/>
      <c r="Q463" s="281" t="n"/>
      <c r="R463" s="281" t="n"/>
      <c r="S463" s="228" t="n"/>
      <c r="T463" s="228" t="n"/>
      <c r="U463" s="228" t="n"/>
      <c r="V463" s="19" t="n"/>
      <c r="W463" s="19" t="n"/>
      <c r="X463" s="228" t="n"/>
      <c r="Y463" s="228" t="n"/>
      <c r="Z463" s="281" t="n"/>
      <c r="AA463" s="18" t="n"/>
      <c r="AB463" s="18" t="n"/>
      <c r="AC463" s="228" t="n"/>
    </row>
    <row r="464">
      <c r="A464" s="18" t="n"/>
      <c r="B464" s="18" t="n"/>
      <c r="C464" s="228" t="n"/>
      <c r="D464" s="228" t="n"/>
      <c r="E464" s="228" t="n"/>
      <c r="F464" s="228" t="n"/>
      <c r="G464" s="228" t="n"/>
      <c r="H464" s="228" t="n"/>
      <c r="I464" s="228" t="n"/>
      <c r="J464" s="228" t="n"/>
      <c r="K464" s="19" t="n"/>
      <c r="L464" s="228" t="n"/>
      <c r="M464" s="228" t="n"/>
      <c r="N464" s="228" t="n"/>
      <c r="O464" s="228" t="n"/>
      <c r="P464" s="228" t="n"/>
      <c r="Q464" s="281" t="n"/>
      <c r="R464" s="281" t="n"/>
      <c r="S464" s="228" t="n"/>
      <c r="T464" s="228" t="n"/>
      <c r="U464" s="228" t="n"/>
      <c r="V464" s="19" t="n"/>
      <c r="W464" s="19" t="n"/>
      <c r="X464" s="228" t="n"/>
      <c r="Y464" s="228" t="n"/>
      <c r="Z464" s="281" t="n"/>
      <c r="AA464" s="18" t="n"/>
      <c r="AB464" s="18" t="n"/>
      <c r="AC464" s="228" t="n"/>
    </row>
    <row r="465">
      <c r="A465" s="18" t="n"/>
      <c r="B465" s="18" t="n"/>
      <c r="C465" s="228" t="n"/>
      <c r="D465" s="228" t="n"/>
      <c r="E465" s="228" t="n"/>
      <c r="F465" s="228" t="n"/>
      <c r="G465" s="228" t="n"/>
      <c r="H465" s="228" t="n"/>
      <c r="I465" s="228" t="n"/>
      <c r="J465" s="228" t="n"/>
      <c r="K465" s="19" t="n"/>
      <c r="L465" s="228" t="n"/>
      <c r="M465" s="228" t="n"/>
      <c r="N465" s="228" t="n"/>
      <c r="O465" s="228" t="n"/>
      <c r="P465" s="228" t="n"/>
      <c r="Q465" s="281" t="n"/>
      <c r="R465" s="281" t="n"/>
      <c r="S465" s="228" t="n"/>
      <c r="T465" s="228" t="n"/>
      <c r="U465" s="228" t="n"/>
      <c r="V465" s="19" t="n"/>
      <c r="W465" s="19" t="n"/>
      <c r="X465" s="228" t="n"/>
      <c r="Y465" s="228" t="n"/>
      <c r="Z465" s="281" t="n"/>
      <c r="AA465" s="18" t="n"/>
      <c r="AB465" s="18" t="n"/>
      <c r="AC465" s="228" t="n"/>
    </row>
    <row r="466">
      <c r="A466" s="18" t="n"/>
      <c r="B466" s="18" t="n"/>
      <c r="C466" s="228" t="n"/>
      <c r="D466" s="228" t="n"/>
      <c r="E466" s="228" t="n"/>
      <c r="F466" s="228" t="n"/>
      <c r="G466" s="228" t="n"/>
      <c r="H466" s="228" t="n"/>
      <c r="I466" s="228" t="n"/>
      <c r="J466" s="228" t="n"/>
      <c r="K466" s="19" t="n"/>
      <c r="L466" s="228" t="n"/>
      <c r="M466" s="228" t="n"/>
      <c r="N466" s="228" t="n"/>
      <c r="O466" s="228" t="n"/>
      <c r="P466" s="228" t="n"/>
      <c r="Q466" s="281" t="n"/>
      <c r="R466" s="281" t="n"/>
      <c r="S466" s="228" t="n"/>
      <c r="T466" s="228" t="n"/>
      <c r="U466" s="228" t="n"/>
      <c r="V466" s="19" t="n"/>
      <c r="W466" s="19" t="n"/>
      <c r="X466" s="228" t="n"/>
      <c r="Y466" s="228" t="n"/>
      <c r="Z466" s="281" t="n"/>
      <c r="AA466" s="18" t="n"/>
      <c r="AB466" s="18" t="n"/>
      <c r="AC466" s="228" t="n"/>
    </row>
    <row r="467">
      <c r="A467" s="18" t="n"/>
      <c r="B467" s="18" t="n"/>
      <c r="C467" s="228" t="n"/>
      <c r="D467" s="228" t="n"/>
      <c r="E467" s="228" t="n"/>
      <c r="F467" s="228" t="n"/>
      <c r="G467" s="228" t="n"/>
      <c r="H467" s="228" t="n"/>
      <c r="I467" s="228" t="n"/>
      <c r="J467" s="228" t="n"/>
      <c r="K467" s="19" t="n"/>
      <c r="L467" s="228" t="n"/>
      <c r="M467" s="228" t="n"/>
      <c r="N467" s="228" t="n"/>
      <c r="O467" s="228" t="n"/>
      <c r="P467" s="228" t="n"/>
      <c r="Q467" s="281" t="n"/>
      <c r="R467" s="281" t="n"/>
      <c r="S467" s="228" t="n"/>
      <c r="T467" s="228" t="n"/>
      <c r="U467" s="228" t="n"/>
      <c r="V467" s="19" t="n"/>
      <c r="W467" s="19" t="n"/>
      <c r="X467" s="228" t="n"/>
      <c r="Y467" s="228" t="n"/>
      <c r="Z467" s="281" t="n"/>
      <c r="AA467" s="18" t="n"/>
      <c r="AB467" s="18" t="n"/>
      <c r="AC467" s="228" t="n"/>
    </row>
    <row r="468">
      <c r="A468" s="18" t="n"/>
      <c r="B468" s="18" t="n"/>
      <c r="C468" s="228" t="n"/>
      <c r="D468" s="228" t="n"/>
      <c r="E468" s="228" t="n"/>
      <c r="F468" s="228" t="n"/>
      <c r="G468" s="228" t="n"/>
      <c r="H468" s="228" t="n"/>
      <c r="I468" s="228" t="n"/>
      <c r="J468" s="228" t="n"/>
      <c r="K468" s="19" t="n"/>
      <c r="L468" s="228" t="n"/>
      <c r="M468" s="228" t="n"/>
      <c r="N468" s="228" t="n"/>
      <c r="O468" s="228" t="n"/>
      <c r="P468" s="228" t="n"/>
      <c r="Q468" s="281" t="n"/>
      <c r="R468" s="281" t="n"/>
      <c r="S468" s="228" t="n"/>
      <c r="T468" s="228" t="n"/>
      <c r="U468" s="228" t="n"/>
      <c r="V468" s="19" t="n"/>
      <c r="W468" s="19" t="n"/>
      <c r="X468" s="228" t="n"/>
      <c r="Y468" s="228" t="n"/>
      <c r="Z468" s="281" t="n"/>
      <c r="AA468" s="18" t="n"/>
      <c r="AB468" s="18" t="n"/>
      <c r="AC468" s="228" t="n"/>
    </row>
    <row r="469">
      <c r="A469" s="18" t="n"/>
      <c r="B469" s="18" t="n"/>
      <c r="C469" s="228" t="n"/>
      <c r="D469" s="228" t="n"/>
      <c r="E469" s="228" t="n"/>
      <c r="F469" s="228" t="n"/>
      <c r="G469" s="228" t="n"/>
      <c r="H469" s="228" t="n"/>
      <c r="I469" s="228" t="n"/>
      <c r="J469" s="228" t="n"/>
      <c r="K469" s="19" t="n"/>
      <c r="L469" s="228" t="n"/>
      <c r="M469" s="228" t="n"/>
      <c r="N469" s="228" t="n"/>
      <c r="O469" s="228" t="n"/>
      <c r="P469" s="228" t="n"/>
      <c r="Q469" s="281" t="n"/>
      <c r="R469" s="281" t="n"/>
      <c r="S469" s="228" t="n"/>
      <c r="T469" s="228" t="n"/>
      <c r="U469" s="228" t="n"/>
      <c r="V469" s="19" t="n"/>
      <c r="W469" s="19" t="n"/>
      <c r="X469" s="228" t="n"/>
      <c r="Y469" s="228" t="n"/>
      <c r="Z469" s="281" t="n"/>
      <c r="AA469" s="18" t="n"/>
      <c r="AB469" s="18" t="n"/>
      <c r="AC469" s="228" t="n"/>
    </row>
    <row r="470">
      <c r="A470" s="18" t="n"/>
      <c r="B470" s="18" t="n"/>
      <c r="C470" s="228" t="n"/>
      <c r="D470" s="228" t="n"/>
      <c r="E470" s="228" t="n"/>
      <c r="F470" s="228" t="n"/>
      <c r="G470" s="228" t="n"/>
      <c r="H470" s="228" t="n"/>
      <c r="I470" s="228" t="n"/>
      <c r="J470" s="228" t="n"/>
      <c r="K470" s="19" t="n"/>
      <c r="L470" s="228" t="n"/>
      <c r="M470" s="228" t="n"/>
      <c r="N470" s="228" t="n"/>
      <c r="O470" s="228" t="n"/>
      <c r="P470" s="228" t="n"/>
      <c r="Q470" s="281" t="n"/>
      <c r="R470" s="281" t="n"/>
      <c r="S470" s="228" t="n"/>
      <c r="T470" s="228" t="n"/>
      <c r="U470" s="228" t="n"/>
      <c r="V470" s="19" t="n"/>
      <c r="W470" s="19" t="n"/>
      <c r="X470" s="228" t="n"/>
      <c r="Y470" s="228" t="n"/>
      <c r="Z470" s="281" t="n"/>
      <c r="AA470" s="18" t="n"/>
      <c r="AB470" s="18" t="n"/>
      <c r="AC470" s="228" t="n"/>
    </row>
    <row r="471">
      <c r="A471" s="18" t="n"/>
      <c r="B471" s="18" t="n"/>
      <c r="C471" s="228" t="n"/>
      <c r="D471" s="228" t="n"/>
      <c r="E471" s="228" t="n"/>
      <c r="F471" s="228" t="n"/>
      <c r="G471" s="228" t="n"/>
      <c r="H471" s="228" t="n"/>
      <c r="I471" s="228" t="n"/>
      <c r="J471" s="228" t="n"/>
      <c r="K471" s="19" t="n"/>
      <c r="L471" s="228" t="n"/>
      <c r="M471" s="228" t="n"/>
      <c r="N471" s="228" t="n"/>
      <c r="O471" s="228" t="n"/>
      <c r="P471" s="228" t="n"/>
      <c r="Q471" s="281" t="n"/>
      <c r="R471" s="281" t="n"/>
      <c r="S471" s="228" t="n"/>
      <c r="T471" s="228" t="n"/>
      <c r="U471" s="228" t="n"/>
      <c r="V471" s="19" t="n"/>
      <c r="W471" s="19" t="n"/>
      <c r="X471" s="228" t="n"/>
      <c r="Y471" s="228" t="n"/>
      <c r="Z471" s="281" t="n"/>
      <c r="AA471" s="18" t="n"/>
      <c r="AB471" s="18" t="n"/>
      <c r="AC471" s="228" t="n"/>
    </row>
    <row r="472">
      <c r="A472" s="18" t="n"/>
      <c r="B472" s="18" t="n"/>
      <c r="C472" s="228" t="n"/>
      <c r="D472" s="228" t="n"/>
      <c r="E472" s="228" t="n"/>
      <c r="F472" s="228" t="n"/>
      <c r="G472" s="228" t="n"/>
      <c r="H472" s="228" t="n"/>
      <c r="I472" s="228" t="n"/>
      <c r="J472" s="228" t="n"/>
      <c r="K472" s="19" t="n"/>
      <c r="L472" s="228" t="n"/>
      <c r="M472" s="228" t="n"/>
      <c r="N472" s="228" t="n"/>
      <c r="O472" s="228" t="n"/>
      <c r="P472" s="228" t="n"/>
      <c r="Q472" s="281" t="n"/>
      <c r="R472" s="281" t="n"/>
      <c r="S472" s="228" t="n"/>
      <c r="T472" s="228" t="n"/>
      <c r="U472" s="228" t="n"/>
      <c r="V472" s="19" t="n"/>
      <c r="W472" s="19" t="n"/>
      <c r="X472" s="228" t="n"/>
      <c r="Y472" s="228" t="n"/>
      <c r="Z472" s="281" t="n"/>
      <c r="AA472" s="18" t="n"/>
      <c r="AB472" s="18" t="n"/>
      <c r="AC472" s="228" t="n"/>
    </row>
    <row r="473">
      <c r="A473" s="18" t="n"/>
      <c r="B473" s="18" t="n"/>
      <c r="C473" s="228" t="n"/>
      <c r="D473" s="228" t="n"/>
      <c r="E473" s="228" t="n"/>
      <c r="F473" s="228" t="n"/>
      <c r="G473" s="228" t="n"/>
      <c r="H473" s="228" t="n"/>
      <c r="I473" s="228" t="n"/>
      <c r="J473" s="228" t="n"/>
      <c r="K473" s="19" t="n"/>
      <c r="L473" s="228" t="n"/>
      <c r="M473" s="228" t="n"/>
      <c r="N473" s="228" t="n"/>
      <c r="O473" s="228" t="n"/>
      <c r="P473" s="228" t="n"/>
      <c r="Q473" s="281" t="n"/>
      <c r="R473" s="281" t="n"/>
      <c r="S473" s="228" t="n"/>
      <c r="T473" s="228" t="n"/>
      <c r="U473" s="228" t="n"/>
      <c r="V473" s="19" t="n"/>
      <c r="W473" s="19" t="n"/>
      <c r="X473" s="228" t="n"/>
      <c r="Y473" s="228" t="n"/>
      <c r="Z473" s="281" t="n"/>
      <c r="AA473" s="18" t="n"/>
      <c r="AB473" s="18" t="n"/>
      <c r="AC473" s="228" t="n"/>
    </row>
    <row r="474">
      <c r="A474" s="18" t="n"/>
      <c r="B474" s="18" t="n"/>
      <c r="C474" s="228" t="n"/>
      <c r="D474" s="228" t="n"/>
      <c r="E474" s="228" t="n"/>
      <c r="F474" s="228" t="n"/>
      <c r="G474" s="228" t="n"/>
      <c r="H474" s="228" t="n"/>
      <c r="I474" s="228" t="n"/>
      <c r="J474" s="228" t="n"/>
      <c r="K474" s="19" t="n"/>
      <c r="L474" s="228" t="n"/>
      <c r="M474" s="228" t="n"/>
      <c r="N474" s="228" t="n"/>
      <c r="O474" s="228" t="n"/>
      <c r="P474" s="228" t="n"/>
      <c r="Q474" s="281" t="n"/>
      <c r="R474" s="281" t="n"/>
      <c r="S474" s="228" t="n"/>
      <c r="T474" s="228" t="n"/>
      <c r="U474" s="228" t="n"/>
      <c r="V474" s="19" t="n"/>
      <c r="W474" s="19" t="n"/>
      <c r="X474" s="228" t="n"/>
      <c r="Y474" s="228" t="n"/>
      <c r="Z474" s="281" t="n"/>
      <c r="AA474" s="18" t="n"/>
      <c r="AB474" s="18" t="n"/>
      <c r="AC474" s="228" t="n"/>
    </row>
    <row r="475">
      <c r="A475" s="18" t="n"/>
      <c r="B475" s="18" t="n"/>
      <c r="C475" s="228" t="n"/>
      <c r="D475" s="228" t="n"/>
      <c r="E475" s="228" t="n"/>
      <c r="F475" s="228" t="n"/>
      <c r="G475" s="228" t="n"/>
      <c r="H475" s="228" t="n"/>
      <c r="I475" s="228" t="n"/>
      <c r="J475" s="228" t="n"/>
      <c r="K475" s="19" t="n"/>
      <c r="L475" s="228" t="n"/>
      <c r="M475" s="228" t="n"/>
      <c r="N475" s="228" t="n"/>
      <c r="O475" s="228" t="n"/>
      <c r="P475" s="228" t="n"/>
      <c r="Q475" s="281" t="n"/>
      <c r="R475" s="281" t="n"/>
      <c r="S475" s="228" t="n"/>
      <c r="T475" s="228" t="n"/>
      <c r="U475" s="228" t="n"/>
      <c r="V475" s="19" t="n"/>
      <c r="W475" s="19" t="n"/>
      <c r="X475" s="228" t="n"/>
      <c r="Y475" s="228" t="n"/>
      <c r="Z475" s="281" t="n"/>
      <c r="AA475" s="18" t="n"/>
      <c r="AB475" s="18" t="n"/>
      <c r="AC475" s="228" t="n"/>
    </row>
    <row r="476">
      <c r="A476" s="18" t="n"/>
      <c r="B476" s="18" t="n"/>
      <c r="C476" s="228" t="n"/>
      <c r="D476" s="228" t="n"/>
      <c r="E476" s="228" t="n"/>
      <c r="F476" s="228" t="n"/>
      <c r="G476" s="228" t="n"/>
      <c r="H476" s="228" t="n"/>
      <c r="I476" s="228" t="n"/>
      <c r="J476" s="228" t="n"/>
      <c r="K476" s="19" t="n"/>
      <c r="L476" s="228" t="n"/>
      <c r="M476" s="228" t="n"/>
      <c r="N476" s="228" t="n"/>
      <c r="O476" s="228" t="n"/>
      <c r="P476" s="228" t="n"/>
      <c r="Q476" s="281" t="n"/>
      <c r="R476" s="281" t="n"/>
      <c r="S476" s="228" t="n"/>
      <c r="T476" s="228" t="n"/>
      <c r="U476" s="228" t="n"/>
      <c r="V476" s="19" t="n"/>
      <c r="W476" s="19" t="n"/>
      <c r="X476" s="228" t="n"/>
      <c r="Y476" s="228" t="n"/>
      <c r="Z476" s="281" t="n"/>
      <c r="AA476" s="18" t="n"/>
      <c r="AB476" s="18" t="n"/>
      <c r="AC476" s="228" t="n"/>
    </row>
    <row r="477">
      <c r="A477" s="18" t="n"/>
      <c r="B477" s="18" t="n"/>
      <c r="C477" s="228" t="n"/>
      <c r="D477" s="228" t="n"/>
      <c r="E477" s="228" t="n"/>
      <c r="F477" s="228" t="n"/>
      <c r="G477" s="228" t="n"/>
      <c r="H477" s="228" t="n"/>
      <c r="I477" s="228" t="n"/>
      <c r="J477" s="228" t="n"/>
      <c r="K477" s="19" t="n"/>
      <c r="L477" s="228" t="n"/>
      <c r="M477" s="228" t="n"/>
      <c r="N477" s="228" t="n"/>
      <c r="O477" s="228" t="n"/>
      <c r="P477" s="228" t="n"/>
      <c r="Q477" s="281" t="n"/>
      <c r="R477" s="281" t="n"/>
      <c r="S477" s="228" t="n"/>
      <c r="T477" s="228" t="n"/>
      <c r="U477" s="228" t="n"/>
      <c r="V477" s="19" t="n"/>
      <c r="W477" s="19" t="n"/>
      <c r="X477" s="228" t="n"/>
      <c r="Y477" s="228" t="n"/>
      <c r="Z477" s="281" t="n"/>
      <c r="AA477" s="18" t="n"/>
      <c r="AB477" s="18" t="n"/>
      <c r="AC477" s="228" t="n"/>
    </row>
    <row r="478">
      <c r="A478" s="18" t="n"/>
      <c r="B478" s="18" t="n"/>
      <c r="C478" s="228" t="n"/>
      <c r="D478" s="228" t="n"/>
      <c r="E478" s="228" t="n"/>
      <c r="F478" s="228" t="n"/>
      <c r="G478" s="228" t="n"/>
      <c r="H478" s="228" t="n"/>
      <c r="I478" s="228" t="n"/>
      <c r="J478" s="228" t="n"/>
      <c r="K478" s="19" t="n"/>
      <c r="L478" s="228" t="n"/>
      <c r="M478" s="228" t="n"/>
      <c r="N478" s="228" t="n"/>
      <c r="O478" s="228" t="n"/>
      <c r="P478" s="228" t="n"/>
      <c r="Q478" s="281" t="n"/>
      <c r="R478" s="281" t="n"/>
      <c r="S478" s="228" t="n"/>
      <c r="T478" s="228" t="n"/>
      <c r="U478" s="228" t="n"/>
      <c r="V478" s="19" t="n"/>
      <c r="W478" s="19" t="n"/>
      <c r="X478" s="228" t="n"/>
      <c r="Y478" s="228" t="n"/>
      <c r="Z478" s="281" t="n"/>
      <c r="AA478" s="18" t="n"/>
      <c r="AB478" s="18" t="n"/>
      <c r="AC478" s="228" t="n"/>
    </row>
    <row r="479">
      <c r="A479" s="18" t="n"/>
      <c r="B479" s="18" t="n"/>
      <c r="C479" s="228" t="n"/>
      <c r="D479" s="228" t="n"/>
      <c r="E479" s="228" t="n"/>
      <c r="F479" s="228" t="n"/>
      <c r="G479" s="228" t="n"/>
      <c r="H479" s="228" t="n"/>
      <c r="I479" s="228" t="n"/>
      <c r="J479" s="228" t="n"/>
      <c r="K479" s="19" t="n"/>
      <c r="L479" s="228" t="n"/>
      <c r="M479" s="228" t="n"/>
      <c r="N479" s="228" t="n"/>
      <c r="O479" s="228" t="n"/>
      <c r="P479" s="228" t="n"/>
      <c r="Q479" s="281" t="n"/>
      <c r="R479" s="281" t="n"/>
      <c r="S479" s="228" t="n"/>
      <c r="T479" s="228" t="n"/>
      <c r="U479" s="228" t="n"/>
      <c r="V479" s="19" t="n"/>
      <c r="W479" s="19" t="n"/>
      <c r="X479" s="228" t="n"/>
      <c r="Y479" s="228" t="n"/>
      <c r="Z479" s="281" t="n"/>
      <c r="AA479" s="18" t="n"/>
      <c r="AB479" s="18" t="n"/>
      <c r="AC479" s="228" t="n"/>
    </row>
    <row r="480">
      <c r="A480" s="18" t="n"/>
      <c r="B480" s="18" t="n"/>
      <c r="C480" s="228" t="n"/>
      <c r="D480" s="228" t="n"/>
      <c r="E480" s="228" t="n"/>
      <c r="F480" s="228" t="n"/>
      <c r="G480" s="228" t="n"/>
      <c r="H480" s="228" t="n"/>
      <c r="I480" s="228" t="n"/>
      <c r="J480" s="228" t="n"/>
      <c r="K480" s="19" t="n"/>
      <c r="L480" s="228" t="n"/>
      <c r="M480" s="228" t="n"/>
      <c r="N480" s="228" t="n"/>
      <c r="O480" s="228" t="n"/>
      <c r="P480" s="228" t="n"/>
      <c r="Q480" s="281" t="n"/>
      <c r="R480" s="281" t="n"/>
      <c r="S480" s="228" t="n"/>
      <c r="T480" s="228" t="n"/>
      <c r="U480" s="228" t="n"/>
      <c r="V480" s="19" t="n"/>
      <c r="W480" s="19" t="n"/>
      <c r="X480" s="228" t="n"/>
      <c r="Y480" s="228" t="n"/>
      <c r="Z480" s="281" t="n"/>
      <c r="AA480" s="18" t="n"/>
      <c r="AB480" s="18" t="n"/>
      <c r="AC480" s="228" t="n"/>
    </row>
    <row r="481">
      <c r="A481" s="18" t="n"/>
      <c r="B481" s="18" t="n"/>
      <c r="C481" s="228" t="n"/>
      <c r="D481" s="228" t="n"/>
      <c r="E481" s="228" t="n"/>
      <c r="F481" s="228" t="n"/>
      <c r="G481" s="228" t="n"/>
      <c r="H481" s="228" t="n"/>
      <c r="I481" s="228" t="n"/>
      <c r="J481" s="228" t="n"/>
      <c r="K481" s="19" t="n"/>
      <c r="L481" s="228" t="n"/>
      <c r="M481" s="228" t="n"/>
      <c r="N481" s="228" t="n"/>
      <c r="O481" s="228" t="n"/>
      <c r="P481" s="228" t="n"/>
      <c r="Q481" s="281" t="n"/>
      <c r="R481" s="281" t="n"/>
      <c r="S481" s="228" t="n"/>
      <c r="T481" s="228" t="n"/>
      <c r="U481" s="228" t="n"/>
      <c r="V481" s="19" t="n"/>
      <c r="W481" s="19" t="n"/>
      <c r="X481" s="228" t="n"/>
      <c r="Y481" s="228" t="n"/>
      <c r="Z481" s="281" t="n"/>
      <c r="AA481" s="18" t="n"/>
      <c r="AB481" s="18" t="n"/>
      <c r="AC481" s="228" t="n"/>
    </row>
    <row r="482">
      <c r="A482" s="18" t="n"/>
      <c r="B482" s="18" t="n"/>
      <c r="C482" s="228" t="n"/>
      <c r="D482" s="228" t="n"/>
      <c r="E482" s="228" t="n"/>
      <c r="F482" s="228" t="n"/>
      <c r="G482" s="228" t="n"/>
      <c r="H482" s="228" t="n"/>
      <c r="I482" s="228" t="n"/>
      <c r="J482" s="228" t="n"/>
      <c r="K482" s="19" t="n"/>
      <c r="L482" s="228" t="n"/>
      <c r="M482" s="228" t="n"/>
      <c r="N482" s="228" t="n"/>
      <c r="O482" s="228" t="n"/>
      <c r="P482" s="228" t="n"/>
      <c r="Q482" s="281" t="n"/>
      <c r="R482" s="281" t="n"/>
      <c r="S482" s="228" t="n"/>
      <c r="T482" s="228" t="n"/>
      <c r="U482" s="228" t="n"/>
      <c r="V482" s="19" t="n"/>
      <c r="W482" s="19" t="n"/>
      <c r="X482" s="228" t="n"/>
      <c r="Y482" s="228" t="n"/>
      <c r="Z482" s="281" t="n"/>
      <c r="AA482" s="18" t="n"/>
      <c r="AB482" s="18" t="n"/>
      <c r="AC482" s="228" t="n"/>
    </row>
    <row r="483">
      <c r="A483" s="18" t="n"/>
      <c r="B483" s="18" t="n"/>
      <c r="C483" s="228" t="n"/>
      <c r="D483" s="228" t="n"/>
      <c r="E483" s="228" t="n"/>
      <c r="F483" s="228" t="n"/>
      <c r="G483" s="228" t="n"/>
      <c r="H483" s="228" t="n"/>
      <c r="I483" s="228" t="n"/>
      <c r="J483" s="228" t="n"/>
      <c r="K483" s="19" t="n"/>
      <c r="L483" s="228" t="n"/>
      <c r="M483" s="228" t="n"/>
      <c r="N483" s="228" t="n"/>
      <c r="O483" s="228" t="n"/>
      <c r="P483" s="228" t="n"/>
      <c r="Q483" s="281" t="n"/>
      <c r="R483" s="281" t="n"/>
      <c r="S483" s="228" t="n"/>
      <c r="T483" s="228" t="n"/>
      <c r="U483" s="228" t="n"/>
      <c r="V483" s="19" t="n"/>
      <c r="W483" s="19" t="n"/>
      <c r="X483" s="228" t="n"/>
      <c r="Y483" s="228" t="n"/>
      <c r="Z483" s="281" t="n"/>
      <c r="AA483" s="18" t="n"/>
      <c r="AB483" s="18" t="n"/>
      <c r="AC483" s="228" t="n"/>
    </row>
    <row r="484">
      <c r="A484" s="18" t="n"/>
      <c r="B484" s="18" t="n"/>
      <c r="C484" s="228" t="n"/>
      <c r="D484" s="228" t="n"/>
      <c r="E484" s="228" t="n"/>
      <c r="F484" s="228" t="n"/>
      <c r="G484" s="228" t="n"/>
      <c r="H484" s="228" t="n"/>
      <c r="I484" s="228" t="n"/>
      <c r="J484" s="228" t="n"/>
      <c r="K484" s="19" t="n"/>
      <c r="L484" s="228" t="n"/>
      <c r="M484" s="228" t="n"/>
      <c r="N484" s="228" t="n"/>
      <c r="O484" s="228" t="n"/>
      <c r="P484" s="228" t="n"/>
      <c r="Q484" s="281" t="n"/>
      <c r="R484" s="281" t="n"/>
      <c r="S484" s="228" t="n"/>
      <c r="T484" s="228" t="n"/>
      <c r="U484" s="228" t="n"/>
      <c r="V484" s="19" t="n"/>
      <c r="W484" s="19" t="n"/>
      <c r="X484" s="228" t="n"/>
      <c r="Y484" s="228" t="n"/>
      <c r="Z484" s="281" t="n"/>
      <c r="AA484" s="18" t="n"/>
      <c r="AB484" s="18" t="n"/>
      <c r="AC484" s="228" t="n"/>
    </row>
    <row r="485">
      <c r="A485" s="18" t="n"/>
      <c r="B485" s="18" t="n"/>
      <c r="C485" s="228" t="n"/>
      <c r="D485" s="228" t="n"/>
      <c r="E485" s="228" t="n"/>
      <c r="F485" s="228" t="n"/>
      <c r="G485" s="228" t="n"/>
      <c r="H485" s="228" t="n"/>
      <c r="I485" s="228" t="n"/>
      <c r="J485" s="228" t="n"/>
      <c r="K485" s="19" t="n"/>
      <c r="L485" s="228" t="n"/>
      <c r="M485" s="228" t="n"/>
      <c r="N485" s="228" t="n"/>
      <c r="O485" s="228" t="n"/>
      <c r="P485" s="228" t="n"/>
      <c r="Q485" s="281" t="n"/>
      <c r="R485" s="281" t="n"/>
      <c r="S485" s="228" t="n"/>
      <c r="T485" s="228" t="n"/>
      <c r="U485" s="228" t="n"/>
      <c r="V485" s="19" t="n"/>
      <c r="W485" s="19" t="n"/>
      <c r="X485" s="228" t="n"/>
      <c r="Y485" s="228" t="n"/>
      <c r="Z485" s="281" t="n"/>
      <c r="AA485" s="18" t="n"/>
      <c r="AB485" s="18" t="n"/>
      <c r="AC485" s="228" t="n"/>
    </row>
    <row r="486">
      <c r="A486" s="18" t="n"/>
      <c r="B486" s="18" t="n"/>
      <c r="C486" s="228" t="n"/>
      <c r="D486" s="228" t="n"/>
      <c r="E486" s="228" t="n"/>
      <c r="F486" s="228" t="n"/>
      <c r="G486" s="228" t="n"/>
      <c r="H486" s="228" t="n"/>
      <c r="I486" s="228" t="n"/>
      <c r="J486" s="228" t="n"/>
      <c r="K486" s="19" t="n"/>
      <c r="L486" s="228" t="n"/>
      <c r="M486" s="228" t="n"/>
      <c r="N486" s="228" t="n"/>
      <c r="O486" s="228" t="n"/>
      <c r="P486" s="228" t="n"/>
      <c r="Q486" s="281" t="n"/>
      <c r="R486" s="281" t="n"/>
      <c r="S486" s="228" t="n"/>
      <c r="T486" s="228" t="n"/>
      <c r="U486" s="228" t="n"/>
      <c r="V486" s="19" t="n"/>
      <c r="W486" s="19" t="n"/>
      <c r="X486" s="228" t="n"/>
      <c r="Y486" s="228" t="n"/>
      <c r="Z486" s="281" t="n"/>
      <c r="AA486" s="18" t="n"/>
      <c r="AB486" s="18" t="n"/>
      <c r="AC486" s="228" t="n"/>
    </row>
    <row r="487">
      <c r="A487" s="18" t="n"/>
      <c r="B487" s="18" t="n"/>
      <c r="C487" s="228" t="n"/>
      <c r="D487" s="228" t="n"/>
      <c r="E487" s="228" t="n"/>
      <c r="F487" s="228" t="n"/>
      <c r="G487" s="228" t="n"/>
      <c r="H487" s="228" t="n"/>
      <c r="I487" s="228" t="n"/>
      <c r="J487" s="228" t="n"/>
      <c r="K487" s="19" t="n"/>
      <c r="L487" s="228" t="n"/>
      <c r="M487" s="228" t="n"/>
      <c r="N487" s="228" t="n"/>
      <c r="O487" s="228" t="n"/>
      <c r="P487" s="228" t="n"/>
      <c r="Q487" s="281" t="n"/>
      <c r="R487" s="281" t="n"/>
      <c r="S487" s="228" t="n"/>
      <c r="T487" s="228" t="n"/>
      <c r="U487" s="228" t="n"/>
      <c r="V487" s="19" t="n"/>
      <c r="W487" s="19" t="n"/>
      <c r="X487" s="228" t="n"/>
      <c r="Y487" s="228" t="n"/>
      <c r="Z487" s="281" t="n"/>
      <c r="AA487" s="18" t="n"/>
      <c r="AB487" s="18" t="n"/>
      <c r="AC487" s="228" t="n"/>
    </row>
    <row r="488">
      <c r="A488" s="18" t="n"/>
      <c r="B488" s="18" t="n"/>
      <c r="C488" s="228" t="n"/>
      <c r="D488" s="228" t="n"/>
      <c r="E488" s="228" t="n"/>
      <c r="F488" s="228" t="n"/>
      <c r="G488" s="228" t="n"/>
      <c r="H488" s="228" t="n"/>
      <c r="I488" s="228" t="n"/>
      <c r="J488" s="228" t="n"/>
      <c r="K488" s="19" t="n"/>
      <c r="L488" s="228" t="n"/>
      <c r="M488" s="228" t="n"/>
      <c r="N488" s="228" t="n"/>
      <c r="O488" s="228" t="n"/>
      <c r="P488" s="228" t="n"/>
      <c r="Q488" s="281" t="n"/>
      <c r="R488" s="281" t="n"/>
      <c r="S488" s="228" t="n"/>
      <c r="T488" s="228" t="n"/>
      <c r="U488" s="228" t="n"/>
      <c r="V488" s="19" t="n"/>
      <c r="W488" s="19" t="n"/>
      <c r="X488" s="228" t="n"/>
      <c r="Y488" s="228" t="n"/>
      <c r="Z488" s="281" t="n"/>
      <c r="AA488" s="18" t="n"/>
      <c r="AB488" s="18" t="n"/>
      <c r="AC488" s="228" t="n"/>
    </row>
    <row r="489">
      <c r="A489" s="18" t="n"/>
      <c r="B489" s="18" t="n"/>
      <c r="C489" s="228" t="n"/>
      <c r="D489" s="228" t="n"/>
      <c r="E489" s="228" t="n"/>
      <c r="F489" s="228" t="n"/>
      <c r="G489" s="228" t="n"/>
      <c r="H489" s="228" t="n"/>
      <c r="I489" s="228" t="n"/>
      <c r="J489" s="228" t="n"/>
      <c r="K489" s="19" t="n"/>
      <c r="L489" s="228" t="n"/>
      <c r="M489" s="228" t="n"/>
      <c r="N489" s="228" t="n"/>
      <c r="O489" s="228" t="n"/>
      <c r="P489" s="228" t="n"/>
      <c r="Q489" s="281" t="n"/>
      <c r="R489" s="281" t="n"/>
      <c r="S489" s="228" t="n"/>
      <c r="T489" s="228" t="n"/>
      <c r="U489" s="228" t="n"/>
      <c r="V489" s="19" t="n"/>
      <c r="W489" s="19" t="n"/>
      <c r="X489" s="228" t="n"/>
      <c r="Y489" s="228" t="n"/>
      <c r="Z489" s="281" t="n"/>
      <c r="AA489" s="18" t="n"/>
      <c r="AB489" s="18" t="n"/>
      <c r="AC489" s="228" t="n"/>
    </row>
    <row r="490">
      <c r="A490" s="18" t="n"/>
      <c r="B490" s="18" t="n"/>
      <c r="C490" s="228" t="n"/>
      <c r="D490" s="228" t="n"/>
      <c r="E490" s="228" t="n"/>
      <c r="F490" s="228" t="n"/>
      <c r="G490" s="228" t="n"/>
      <c r="H490" s="228" t="n"/>
      <c r="I490" s="228" t="n"/>
      <c r="J490" s="228" t="n"/>
      <c r="K490" s="19" t="n"/>
      <c r="L490" s="228" t="n"/>
      <c r="M490" s="228" t="n"/>
      <c r="N490" s="228" t="n"/>
      <c r="O490" s="228" t="n"/>
      <c r="P490" s="228" t="n"/>
      <c r="Q490" s="281" t="n"/>
      <c r="R490" s="281" t="n"/>
      <c r="S490" s="228" t="n"/>
      <c r="T490" s="228" t="n"/>
      <c r="U490" s="228" t="n"/>
      <c r="V490" s="19" t="n"/>
      <c r="W490" s="19" t="n"/>
      <c r="X490" s="228" t="n"/>
      <c r="Y490" s="228" t="n"/>
      <c r="Z490" s="281" t="n"/>
      <c r="AA490" s="18" t="n"/>
      <c r="AB490" s="18" t="n"/>
      <c r="AC490" s="228" t="n"/>
    </row>
    <row r="491">
      <c r="A491" s="18" t="n"/>
      <c r="B491" s="18" t="n"/>
      <c r="C491" s="228" t="n"/>
      <c r="D491" s="228" t="n"/>
      <c r="E491" s="228" t="n"/>
      <c r="F491" s="228" t="n"/>
      <c r="G491" s="228" t="n"/>
      <c r="H491" s="228" t="n"/>
      <c r="I491" s="228" t="n"/>
      <c r="J491" s="228" t="n"/>
      <c r="K491" s="19" t="n"/>
      <c r="L491" s="228" t="n"/>
      <c r="M491" s="228" t="n"/>
      <c r="N491" s="228" t="n"/>
      <c r="O491" s="228" t="n"/>
      <c r="P491" s="228" t="n"/>
      <c r="Q491" s="281" t="n"/>
      <c r="R491" s="281" t="n"/>
      <c r="S491" s="228" t="n"/>
      <c r="T491" s="228" t="n"/>
      <c r="U491" s="228" t="n"/>
      <c r="V491" s="19" t="n"/>
      <c r="W491" s="19" t="n"/>
      <c r="X491" s="228" t="n"/>
      <c r="Y491" s="228" t="n"/>
      <c r="Z491" s="281" t="n"/>
      <c r="AA491" s="18" t="n"/>
      <c r="AB491" s="18" t="n"/>
      <c r="AC491" s="228" t="n"/>
    </row>
    <row r="492">
      <c r="A492" s="18" t="n"/>
      <c r="B492" s="18" t="n"/>
      <c r="C492" s="228" t="n"/>
      <c r="D492" s="228" t="n"/>
      <c r="E492" s="228" t="n"/>
      <c r="F492" s="228" t="n"/>
      <c r="G492" s="228" t="n"/>
      <c r="H492" s="228" t="n"/>
      <c r="I492" s="228" t="n"/>
      <c r="J492" s="228" t="n"/>
      <c r="K492" s="19" t="n"/>
      <c r="L492" s="228" t="n"/>
      <c r="M492" s="228" t="n"/>
      <c r="N492" s="228" t="n"/>
      <c r="O492" s="228" t="n"/>
      <c r="P492" s="228" t="n"/>
      <c r="Q492" s="281" t="n"/>
      <c r="R492" s="281" t="n"/>
      <c r="S492" s="228" t="n"/>
      <c r="T492" s="228" t="n"/>
      <c r="U492" s="228" t="n"/>
      <c r="V492" s="19" t="n"/>
      <c r="W492" s="19" t="n"/>
      <c r="X492" s="228" t="n"/>
      <c r="Y492" s="228" t="n"/>
      <c r="Z492" s="281" t="n"/>
      <c r="AA492" s="18" t="n"/>
      <c r="AB492" s="18" t="n"/>
      <c r="AC492" s="228" t="n"/>
    </row>
    <row r="493">
      <c r="A493" s="18" t="n"/>
      <c r="B493" s="18" t="n"/>
      <c r="C493" s="228" t="n"/>
      <c r="D493" s="228" t="n"/>
      <c r="E493" s="228" t="n"/>
      <c r="F493" s="228" t="n"/>
      <c r="G493" s="228" t="n"/>
      <c r="H493" s="228" t="n"/>
      <c r="I493" s="228" t="n"/>
      <c r="J493" s="228" t="n"/>
      <c r="K493" s="19" t="n"/>
      <c r="L493" s="228" t="n"/>
      <c r="M493" s="228" t="n"/>
      <c r="N493" s="228" t="n"/>
      <c r="O493" s="228" t="n"/>
      <c r="P493" s="228" t="n"/>
      <c r="Q493" s="281" t="n"/>
      <c r="R493" s="281" t="n"/>
      <c r="S493" s="228" t="n"/>
      <c r="T493" s="228" t="n"/>
      <c r="U493" s="228" t="n"/>
      <c r="V493" s="19" t="n"/>
      <c r="W493" s="19" t="n"/>
      <c r="X493" s="228" t="n"/>
      <c r="Y493" s="228" t="n"/>
      <c r="Z493" s="281" t="n"/>
      <c r="AA493" s="18" t="n"/>
      <c r="AB493" s="18" t="n"/>
      <c r="AC493" s="228" t="n"/>
    </row>
    <row r="494">
      <c r="A494" s="18" t="n"/>
      <c r="B494" s="18" t="n"/>
      <c r="C494" s="228" t="n"/>
      <c r="D494" s="228" t="n"/>
      <c r="E494" s="228" t="n"/>
      <c r="F494" s="228" t="n"/>
      <c r="G494" s="228" t="n"/>
      <c r="H494" s="228" t="n"/>
      <c r="I494" s="228" t="n"/>
      <c r="J494" s="228" t="n"/>
      <c r="K494" s="19" t="n"/>
      <c r="L494" s="228" t="n"/>
      <c r="M494" s="228" t="n"/>
      <c r="N494" s="228" t="n"/>
      <c r="O494" s="228" t="n"/>
      <c r="P494" s="228" t="n"/>
      <c r="Q494" s="281" t="n"/>
      <c r="R494" s="281" t="n"/>
      <c r="S494" s="228" t="n"/>
      <c r="T494" s="228" t="n"/>
      <c r="U494" s="228" t="n"/>
      <c r="V494" s="19" t="n"/>
      <c r="W494" s="19" t="n"/>
      <c r="X494" s="228" t="n"/>
      <c r="Y494" s="228" t="n"/>
      <c r="Z494" s="281" t="n"/>
      <c r="AA494" s="18" t="n"/>
      <c r="AB494" s="18" t="n"/>
      <c r="AC494" s="228" t="n"/>
    </row>
    <row r="495">
      <c r="A495" s="18" t="n"/>
      <c r="B495" s="18" t="n"/>
      <c r="C495" s="228" t="n"/>
      <c r="D495" s="228" t="n"/>
      <c r="E495" s="228" t="n"/>
      <c r="F495" s="228" t="n"/>
      <c r="G495" s="228" t="n"/>
      <c r="H495" s="228" t="n"/>
      <c r="I495" s="228" t="n"/>
      <c r="J495" s="228" t="n"/>
      <c r="K495" s="19" t="n"/>
      <c r="L495" s="228" t="n"/>
      <c r="M495" s="228" t="n"/>
      <c r="N495" s="228" t="n"/>
      <c r="O495" s="228" t="n"/>
      <c r="P495" s="228" t="n"/>
      <c r="Q495" s="281" t="n"/>
      <c r="R495" s="281" t="n"/>
      <c r="S495" s="228" t="n"/>
      <c r="T495" s="228" t="n"/>
      <c r="U495" s="228" t="n"/>
      <c r="V495" s="19" t="n"/>
      <c r="W495" s="19" t="n"/>
      <c r="X495" s="228" t="n"/>
      <c r="Y495" s="228" t="n"/>
      <c r="Z495" s="281" t="n"/>
      <c r="AA495" s="18" t="n"/>
      <c r="AB495" s="18" t="n"/>
      <c r="AC495" s="228" t="n"/>
    </row>
    <row r="496">
      <c r="A496" s="18" t="n"/>
      <c r="B496" s="18" t="n"/>
      <c r="C496" s="228" t="n"/>
      <c r="D496" s="228" t="n"/>
      <c r="E496" s="228" t="n"/>
      <c r="F496" s="228" t="n"/>
      <c r="G496" s="228" t="n"/>
      <c r="H496" s="228" t="n"/>
      <c r="I496" s="228" t="n"/>
      <c r="J496" s="228" t="n"/>
      <c r="K496" s="19" t="n"/>
      <c r="L496" s="228" t="n"/>
      <c r="M496" s="228" t="n"/>
      <c r="N496" s="228" t="n"/>
      <c r="O496" s="228" t="n"/>
      <c r="P496" s="228" t="n"/>
      <c r="Q496" s="281" t="n"/>
      <c r="R496" s="281" t="n"/>
      <c r="S496" s="228" t="n"/>
      <c r="T496" s="228" t="n"/>
      <c r="U496" s="228" t="n"/>
      <c r="V496" s="19" t="n"/>
      <c r="W496" s="19" t="n"/>
      <c r="X496" s="228" t="n"/>
      <c r="Y496" s="228" t="n"/>
      <c r="Z496" s="281" t="n"/>
      <c r="AA496" s="18" t="n"/>
      <c r="AB496" s="18" t="n"/>
      <c r="AC496" s="228" t="n"/>
    </row>
    <row r="497">
      <c r="A497" s="18" t="n"/>
      <c r="B497" s="18" t="n"/>
      <c r="C497" s="228" t="n"/>
      <c r="D497" s="228" t="n"/>
      <c r="E497" s="228" t="n"/>
      <c r="F497" s="228" t="n"/>
      <c r="G497" s="228" t="n"/>
      <c r="H497" s="228" t="n"/>
      <c r="I497" s="228" t="n"/>
      <c r="J497" s="228" t="n"/>
      <c r="K497" s="19" t="n"/>
      <c r="L497" s="228" t="n"/>
      <c r="M497" s="228" t="n"/>
      <c r="N497" s="228" t="n"/>
      <c r="O497" s="228" t="n"/>
      <c r="P497" s="228" t="n"/>
      <c r="Q497" s="281" t="n"/>
      <c r="R497" s="281" t="n"/>
      <c r="S497" s="228" t="n"/>
      <c r="T497" s="228" t="n"/>
      <c r="U497" s="228" t="n"/>
      <c r="V497" s="19" t="n"/>
      <c r="W497" s="19" t="n"/>
      <c r="X497" s="228" t="n"/>
      <c r="Y497" s="228" t="n"/>
      <c r="Z497" s="281" t="n"/>
      <c r="AA497" s="18" t="n"/>
      <c r="AB497" s="18" t="n"/>
      <c r="AC497" s="228" t="n"/>
    </row>
    <row r="498">
      <c r="A498" s="18" t="n"/>
      <c r="B498" s="18" t="n"/>
      <c r="C498" s="228" t="n"/>
      <c r="D498" s="228" t="n"/>
      <c r="E498" s="228" t="n"/>
      <c r="F498" s="228" t="n"/>
      <c r="G498" s="228" t="n"/>
      <c r="H498" s="228" t="n"/>
      <c r="I498" s="228" t="n"/>
      <c r="J498" s="228" t="n"/>
      <c r="K498" s="19" t="n"/>
      <c r="L498" s="228" t="n"/>
      <c r="M498" s="228" t="n"/>
      <c r="N498" s="228" t="n"/>
      <c r="O498" s="228" t="n"/>
      <c r="P498" s="228" t="n"/>
      <c r="Q498" s="281" t="n"/>
      <c r="R498" s="281" t="n"/>
      <c r="S498" s="228" t="n"/>
      <c r="T498" s="228" t="n"/>
      <c r="U498" s="228" t="n"/>
      <c r="V498" s="19" t="n"/>
      <c r="W498" s="19" t="n"/>
      <c r="X498" s="228" t="n"/>
      <c r="Y498" s="228" t="n"/>
      <c r="Z498" s="281" t="n"/>
      <c r="AA498" s="18" t="n"/>
      <c r="AB498" s="18" t="n"/>
      <c r="AC498" s="228" t="n"/>
    </row>
    <row r="499">
      <c r="A499" s="18" t="n"/>
      <c r="B499" s="18" t="n"/>
      <c r="C499" s="228" t="n"/>
      <c r="D499" s="228" t="n"/>
      <c r="E499" s="228" t="n"/>
      <c r="F499" s="228" t="n"/>
      <c r="G499" s="228" t="n"/>
      <c r="H499" s="228" t="n"/>
      <c r="I499" s="228" t="n"/>
      <c r="J499" s="228" t="n"/>
      <c r="K499" s="19" t="n"/>
      <c r="L499" s="228" t="n"/>
      <c r="M499" s="228" t="n"/>
      <c r="N499" s="228" t="n"/>
      <c r="O499" s="228" t="n"/>
      <c r="P499" s="228" t="n"/>
      <c r="Q499" s="281" t="n"/>
      <c r="R499" s="281" t="n"/>
      <c r="S499" s="228" t="n"/>
      <c r="T499" s="228" t="n"/>
      <c r="U499" s="228" t="n"/>
      <c r="V499" s="19" t="n"/>
      <c r="W499" s="19" t="n"/>
      <c r="X499" s="228" t="n"/>
      <c r="Y499" s="228" t="n"/>
      <c r="Z499" s="281" t="n"/>
      <c r="AA499" s="18" t="n"/>
      <c r="AB499" s="18" t="n"/>
      <c r="AC499" s="228" t="n"/>
    </row>
    <row r="500">
      <c r="A500" s="18" t="n"/>
      <c r="B500" s="18" t="n"/>
      <c r="C500" s="228" t="n"/>
      <c r="D500" s="228" t="n"/>
      <c r="E500" s="228" t="n"/>
      <c r="F500" s="228" t="n"/>
      <c r="G500" s="228" t="n"/>
      <c r="H500" s="228" t="n"/>
      <c r="I500" s="228" t="n"/>
      <c r="J500" s="228" t="n"/>
      <c r="K500" s="19" t="n"/>
      <c r="L500" s="228" t="n"/>
      <c r="M500" s="228" t="n"/>
      <c r="N500" s="228" t="n"/>
      <c r="O500" s="228" t="n"/>
      <c r="P500" s="228" t="n"/>
      <c r="Q500" s="281" t="n"/>
      <c r="R500" s="281" t="n"/>
      <c r="S500" s="228" t="n"/>
      <c r="T500" s="228" t="n"/>
      <c r="U500" s="228" t="n"/>
      <c r="V500" s="19" t="n"/>
      <c r="W500" s="19" t="n"/>
      <c r="X500" s="228" t="n"/>
      <c r="Y500" s="228" t="n"/>
      <c r="Z500" s="281" t="n"/>
      <c r="AA500" s="18" t="n"/>
      <c r="AB500" s="18" t="n"/>
      <c r="AC500" s="228" t="n"/>
    </row>
    <row r="501">
      <c r="A501" s="18" t="n"/>
      <c r="B501" s="18" t="n"/>
      <c r="C501" s="228" t="n"/>
      <c r="D501" s="228" t="n"/>
      <c r="E501" s="228" t="n"/>
      <c r="F501" s="228" t="n"/>
      <c r="G501" s="228" t="n"/>
      <c r="H501" s="228" t="n"/>
      <c r="I501" s="228" t="n"/>
      <c r="J501" s="228" t="n"/>
      <c r="K501" s="19" t="n"/>
      <c r="L501" s="228" t="n"/>
      <c r="M501" s="228" t="n"/>
      <c r="N501" s="228" t="n"/>
      <c r="O501" s="228" t="n"/>
      <c r="P501" s="228" t="n"/>
      <c r="Q501" s="281" t="n"/>
      <c r="R501" s="281" t="n"/>
      <c r="S501" s="228" t="n"/>
      <c r="T501" s="228" t="n"/>
      <c r="U501" s="228" t="n"/>
      <c r="V501" s="19" t="n"/>
      <c r="W501" s="19" t="n"/>
      <c r="X501" s="228" t="n"/>
      <c r="Y501" s="228" t="n"/>
      <c r="Z501" s="281" t="n"/>
      <c r="AA501" s="18" t="n"/>
      <c r="AB501" s="18" t="n"/>
      <c r="AC501" s="228" t="n"/>
    </row>
    <row r="502">
      <c r="A502" s="18" t="n"/>
      <c r="B502" s="18" t="n"/>
      <c r="C502" s="228" t="n"/>
      <c r="D502" s="228" t="n"/>
      <c r="E502" s="228" t="n"/>
      <c r="F502" s="228" t="n"/>
      <c r="G502" s="228" t="n"/>
      <c r="H502" s="228" t="n"/>
      <c r="I502" s="228" t="n"/>
      <c r="J502" s="228" t="n"/>
      <c r="K502" s="19" t="n"/>
      <c r="L502" s="228" t="n"/>
      <c r="M502" s="228" t="n"/>
      <c r="N502" s="228" t="n"/>
      <c r="O502" s="228" t="n"/>
      <c r="P502" s="228" t="n"/>
      <c r="Q502" s="281" t="n"/>
      <c r="R502" s="281" t="n"/>
      <c r="S502" s="228" t="n"/>
      <c r="T502" s="228" t="n"/>
      <c r="U502" s="228" t="n"/>
      <c r="V502" s="19" t="n"/>
      <c r="W502" s="19" t="n"/>
      <c r="X502" s="228" t="n"/>
      <c r="Y502" s="228" t="n"/>
      <c r="Z502" s="281" t="n"/>
      <c r="AA502" s="18" t="n"/>
      <c r="AB502" s="18" t="n"/>
      <c r="AC502" s="228" t="n"/>
    </row>
    <row r="503">
      <c r="A503" s="18" t="n"/>
      <c r="B503" s="18" t="n"/>
      <c r="C503" s="228" t="n"/>
      <c r="D503" s="228" t="n"/>
      <c r="E503" s="228" t="n"/>
      <c r="F503" s="228" t="n"/>
      <c r="G503" s="228" t="n"/>
      <c r="H503" s="228" t="n"/>
      <c r="I503" s="228" t="n"/>
      <c r="J503" s="228" t="n"/>
      <c r="K503" s="19" t="n"/>
      <c r="L503" s="228" t="n"/>
      <c r="M503" s="228" t="n"/>
      <c r="N503" s="228" t="n"/>
      <c r="O503" s="228" t="n"/>
      <c r="P503" s="228" t="n"/>
      <c r="Q503" s="281" t="n"/>
      <c r="R503" s="281" t="n"/>
      <c r="S503" s="228" t="n"/>
      <c r="T503" s="228" t="n"/>
      <c r="U503" s="228" t="n"/>
      <c r="V503" s="19" t="n"/>
      <c r="W503" s="19" t="n"/>
      <c r="X503" s="228" t="n"/>
      <c r="Y503" s="228" t="n"/>
      <c r="Z503" s="281" t="n"/>
      <c r="AA503" s="18" t="n"/>
      <c r="AB503" s="18" t="n"/>
      <c r="AC503" s="228" t="n"/>
    </row>
    <row r="504">
      <c r="A504" s="18" t="n"/>
      <c r="B504" s="18" t="n"/>
      <c r="C504" s="228" t="n"/>
      <c r="D504" s="228" t="n"/>
      <c r="E504" s="228" t="n"/>
      <c r="F504" s="228" t="n"/>
      <c r="G504" s="228" t="n"/>
      <c r="H504" s="228" t="n"/>
      <c r="I504" s="228" t="n"/>
      <c r="J504" s="228" t="n"/>
      <c r="K504" s="19" t="n"/>
      <c r="L504" s="228" t="n"/>
      <c r="M504" s="228" t="n"/>
      <c r="N504" s="228" t="n"/>
      <c r="O504" s="228" t="n"/>
      <c r="P504" s="228" t="n"/>
      <c r="Q504" s="281" t="n"/>
      <c r="R504" s="281" t="n"/>
      <c r="S504" s="228" t="n"/>
      <c r="T504" s="228" t="n"/>
      <c r="U504" s="228" t="n"/>
      <c r="V504" s="19" t="n"/>
      <c r="W504" s="19" t="n"/>
      <c r="X504" s="228" t="n"/>
      <c r="Y504" s="228" t="n"/>
      <c r="Z504" s="281" t="n"/>
      <c r="AA504" s="18" t="n"/>
      <c r="AB504" s="18" t="n"/>
      <c r="AC504" s="228" t="n"/>
    </row>
    <row r="505">
      <c r="A505" s="18" t="n"/>
      <c r="B505" s="18" t="n"/>
      <c r="C505" s="228" t="n"/>
      <c r="D505" s="228" t="n"/>
      <c r="E505" s="228" t="n"/>
      <c r="F505" s="228" t="n"/>
      <c r="G505" s="228" t="n"/>
      <c r="H505" s="228" t="n"/>
      <c r="I505" s="228" t="n"/>
      <c r="J505" s="228" t="n"/>
      <c r="K505" s="19" t="n"/>
      <c r="L505" s="228" t="n"/>
      <c r="M505" s="228" t="n"/>
      <c r="N505" s="228" t="n"/>
      <c r="O505" s="228" t="n"/>
      <c r="P505" s="228" t="n"/>
      <c r="Q505" s="281" t="n"/>
      <c r="R505" s="281" t="n"/>
      <c r="S505" s="228" t="n"/>
      <c r="T505" s="228" t="n"/>
      <c r="U505" s="228" t="n"/>
      <c r="V505" s="19" t="n"/>
      <c r="W505" s="19" t="n"/>
      <c r="X505" s="228" t="n"/>
      <c r="Y505" s="228" t="n"/>
      <c r="Z505" s="281" t="n"/>
      <c r="AA505" s="18" t="n"/>
      <c r="AB505" s="18" t="n"/>
      <c r="AC505" s="228" t="n"/>
    </row>
    <row r="506">
      <c r="A506" s="18" t="n"/>
      <c r="B506" s="18" t="n"/>
      <c r="C506" s="228" t="n"/>
      <c r="D506" s="228" t="n"/>
      <c r="E506" s="228" t="n"/>
      <c r="F506" s="228" t="n"/>
      <c r="G506" s="228" t="n"/>
      <c r="H506" s="228" t="n"/>
      <c r="I506" s="228" t="n"/>
      <c r="J506" s="228" t="n"/>
      <c r="K506" s="19" t="n"/>
      <c r="L506" s="228" t="n"/>
      <c r="M506" s="228" t="n"/>
      <c r="N506" s="228" t="n"/>
      <c r="O506" s="228" t="n"/>
      <c r="P506" s="228" t="n"/>
      <c r="Q506" s="281" t="n"/>
      <c r="R506" s="281" t="n"/>
      <c r="S506" s="228" t="n"/>
      <c r="T506" s="228" t="n"/>
      <c r="U506" s="228" t="n"/>
      <c r="V506" s="19" t="n"/>
      <c r="W506" s="19" t="n"/>
      <c r="X506" s="228" t="n"/>
      <c r="Y506" s="228" t="n"/>
      <c r="Z506" s="281" t="n"/>
      <c r="AA506" s="18" t="n"/>
      <c r="AB506" s="18" t="n"/>
      <c r="AC506" s="228" t="n"/>
    </row>
    <row r="507">
      <c r="A507" s="18" t="n"/>
      <c r="B507" s="18" t="n"/>
      <c r="C507" s="228" t="n"/>
      <c r="D507" s="228" t="n"/>
      <c r="E507" s="228" t="n"/>
      <c r="F507" s="228" t="n"/>
      <c r="G507" s="228" t="n"/>
      <c r="H507" s="228" t="n"/>
      <c r="I507" s="228" t="n"/>
      <c r="J507" s="228" t="n"/>
      <c r="K507" s="19" t="n"/>
      <c r="L507" s="228" t="n"/>
      <c r="M507" s="228" t="n"/>
      <c r="N507" s="228" t="n"/>
      <c r="O507" s="228" t="n"/>
      <c r="P507" s="228" t="n"/>
      <c r="Q507" s="281" t="n"/>
      <c r="R507" s="281" t="n"/>
      <c r="S507" s="228" t="n"/>
      <c r="T507" s="228" t="n"/>
      <c r="U507" s="228" t="n"/>
      <c r="V507" s="19" t="n"/>
      <c r="W507" s="19" t="n"/>
      <c r="X507" s="228" t="n"/>
      <c r="Y507" s="228" t="n"/>
      <c r="Z507" s="281" t="n"/>
      <c r="AA507" s="18" t="n"/>
      <c r="AB507" s="18" t="n"/>
      <c r="AC507" s="228" t="n"/>
    </row>
    <row r="508">
      <c r="A508" s="18" t="n"/>
      <c r="B508" s="18" t="n"/>
      <c r="C508" s="228" t="n"/>
      <c r="D508" s="228" t="n"/>
      <c r="E508" s="228" t="n"/>
      <c r="F508" s="228" t="n"/>
      <c r="G508" s="228" t="n"/>
      <c r="H508" s="228" t="n"/>
      <c r="I508" s="228" t="n"/>
      <c r="J508" s="228" t="n"/>
      <c r="K508" s="19" t="n"/>
      <c r="L508" s="228" t="n"/>
      <c r="M508" s="228" t="n"/>
      <c r="N508" s="228" t="n"/>
      <c r="O508" s="228" t="n"/>
      <c r="P508" s="228" t="n"/>
      <c r="Q508" s="281" t="n"/>
      <c r="R508" s="281" t="n"/>
      <c r="S508" s="228" t="n"/>
      <c r="T508" s="228" t="n"/>
      <c r="U508" s="228" t="n"/>
      <c r="V508" s="19" t="n"/>
      <c r="W508" s="19" t="n"/>
      <c r="X508" s="228" t="n"/>
      <c r="Y508" s="228" t="n"/>
      <c r="Z508" s="281" t="n"/>
      <c r="AA508" s="18" t="n"/>
      <c r="AB508" s="18" t="n"/>
      <c r="AC508" s="228" t="n"/>
    </row>
    <row r="509">
      <c r="A509" s="18" t="n"/>
      <c r="B509" s="18" t="n"/>
      <c r="C509" s="228" t="n"/>
      <c r="D509" s="228" t="n"/>
      <c r="E509" s="228" t="n"/>
      <c r="F509" s="228" t="n"/>
      <c r="G509" s="228" t="n"/>
      <c r="H509" s="228" t="n"/>
      <c r="I509" s="228" t="n"/>
      <c r="J509" s="228" t="n"/>
      <c r="K509" s="19" t="n"/>
      <c r="L509" s="228" t="n"/>
      <c r="M509" s="228" t="n"/>
      <c r="N509" s="228" t="n"/>
      <c r="O509" s="228" t="n"/>
      <c r="P509" s="228" t="n"/>
      <c r="Q509" s="281" t="n"/>
      <c r="R509" s="281" t="n"/>
      <c r="S509" s="228" t="n"/>
      <c r="T509" s="228" t="n"/>
      <c r="U509" s="228" t="n"/>
      <c r="V509" s="19" t="n"/>
      <c r="W509" s="19" t="n"/>
      <c r="X509" s="228" t="n"/>
      <c r="Y509" s="228" t="n"/>
      <c r="Z509" s="281" t="n"/>
      <c r="AA509" s="18" t="n"/>
      <c r="AB509" s="18" t="n"/>
      <c r="AC509" s="228" t="n"/>
    </row>
    <row r="510">
      <c r="A510" s="18" t="n"/>
      <c r="B510" s="18" t="n"/>
      <c r="C510" s="228" t="n"/>
      <c r="D510" s="228" t="n"/>
      <c r="E510" s="228" t="n"/>
      <c r="F510" s="228" t="n"/>
      <c r="G510" s="228" t="n"/>
      <c r="H510" s="228" t="n"/>
      <c r="I510" s="228" t="n"/>
      <c r="J510" s="228" t="n"/>
      <c r="K510" s="19" t="n"/>
      <c r="L510" s="228" t="n"/>
      <c r="M510" s="228" t="n"/>
      <c r="N510" s="228" t="n"/>
      <c r="O510" s="228" t="n"/>
      <c r="P510" s="228" t="n"/>
      <c r="Q510" s="281" t="n"/>
      <c r="R510" s="281" t="n"/>
      <c r="S510" s="228" t="n"/>
      <c r="T510" s="228" t="n"/>
      <c r="U510" s="228" t="n"/>
      <c r="V510" s="19" t="n"/>
      <c r="W510" s="19" t="n"/>
      <c r="X510" s="228" t="n"/>
      <c r="Y510" s="228" t="n"/>
      <c r="Z510" s="281" t="n"/>
      <c r="AA510" s="18" t="n"/>
      <c r="AB510" s="18" t="n"/>
      <c r="AC510" s="228" t="n"/>
    </row>
    <row r="511">
      <c r="A511" s="18" t="n"/>
      <c r="B511" s="18" t="n"/>
      <c r="C511" s="228" t="n"/>
      <c r="D511" s="228" t="n"/>
      <c r="E511" s="228" t="n"/>
      <c r="F511" s="228" t="n"/>
      <c r="G511" s="228" t="n"/>
      <c r="H511" s="228" t="n"/>
      <c r="I511" s="228" t="n"/>
      <c r="J511" s="228" t="n"/>
      <c r="K511" s="19" t="n"/>
      <c r="L511" s="228" t="n"/>
      <c r="M511" s="228" t="n"/>
      <c r="N511" s="228" t="n"/>
      <c r="O511" s="228" t="n"/>
      <c r="P511" s="228" t="n"/>
      <c r="Q511" s="281" t="n"/>
      <c r="R511" s="281" t="n"/>
      <c r="S511" s="228" t="n"/>
      <c r="T511" s="228" t="n"/>
      <c r="U511" s="228" t="n"/>
      <c r="V511" s="19" t="n"/>
      <c r="W511" s="19" t="n"/>
      <c r="X511" s="228" t="n"/>
      <c r="Y511" s="228" t="n"/>
      <c r="Z511" s="281" t="n"/>
      <c r="AA511" s="18" t="n"/>
      <c r="AB511" s="18" t="n"/>
      <c r="AC511" s="228" t="n"/>
    </row>
    <row r="512">
      <c r="A512" s="18" t="n"/>
      <c r="B512" s="18" t="n"/>
      <c r="C512" s="228" t="n"/>
      <c r="D512" s="228" t="n"/>
      <c r="E512" s="228" t="n"/>
      <c r="F512" s="228" t="n"/>
      <c r="G512" s="228" t="n"/>
      <c r="H512" s="228" t="n"/>
      <c r="I512" s="228" t="n"/>
      <c r="J512" s="228" t="n"/>
      <c r="K512" s="19" t="n"/>
      <c r="L512" s="228" t="n"/>
      <c r="M512" s="228" t="n"/>
      <c r="N512" s="228" t="n"/>
      <c r="O512" s="228" t="n"/>
      <c r="P512" s="228" t="n"/>
      <c r="Q512" s="281" t="n"/>
      <c r="R512" s="281" t="n"/>
      <c r="S512" s="228" t="n"/>
      <c r="T512" s="228" t="n"/>
      <c r="U512" s="228" t="n"/>
      <c r="V512" s="19" t="n"/>
      <c r="W512" s="19" t="n"/>
      <c r="X512" s="228" t="n"/>
      <c r="Y512" s="228" t="n"/>
      <c r="Z512" s="281" t="n"/>
      <c r="AA512" s="18" t="n"/>
      <c r="AB512" s="18" t="n"/>
      <c r="AC512" s="228" t="n"/>
    </row>
    <row r="513">
      <c r="A513" s="18" t="n"/>
      <c r="B513" s="18" t="n"/>
      <c r="C513" s="228" t="n"/>
      <c r="D513" s="228" t="n"/>
      <c r="E513" s="228" t="n"/>
      <c r="F513" s="228" t="n"/>
      <c r="G513" s="228" t="n"/>
      <c r="H513" s="228" t="n"/>
      <c r="I513" s="228" t="n"/>
      <c r="J513" s="228" t="n"/>
      <c r="K513" s="19" t="n"/>
      <c r="L513" s="228" t="n"/>
      <c r="M513" s="228" t="n"/>
      <c r="N513" s="228" t="n"/>
      <c r="O513" s="228" t="n"/>
      <c r="P513" s="228" t="n"/>
      <c r="Q513" s="281" t="n"/>
      <c r="R513" s="281" t="n"/>
      <c r="S513" s="228" t="n"/>
      <c r="T513" s="228" t="n"/>
      <c r="U513" s="228" t="n"/>
      <c r="V513" s="19" t="n"/>
      <c r="W513" s="19" t="n"/>
      <c r="X513" s="228" t="n"/>
      <c r="Y513" s="228" t="n"/>
      <c r="Z513" s="281" t="n"/>
      <c r="AA513" s="18" t="n"/>
      <c r="AB513" s="18" t="n"/>
      <c r="AC513" s="228" t="n"/>
    </row>
    <row r="514">
      <c r="A514" s="18" t="n"/>
      <c r="B514" s="18" t="n"/>
      <c r="C514" s="228" t="n"/>
      <c r="D514" s="228" t="n"/>
      <c r="E514" s="228" t="n"/>
      <c r="F514" s="228" t="n"/>
      <c r="G514" s="228" t="n"/>
      <c r="H514" s="228" t="n"/>
      <c r="I514" s="228" t="n"/>
      <c r="J514" s="228" t="n"/>
      <c r="K514" s="19" t="n"/>
      <c r="L514" s="228" t="n"/>
      <c r="M514" s="228" t="n"/>
      <c r="N514" s="228" t="n"/>
      <c r="O514" s="228" t="n"/>
      <c r="P514" s="228" t="n"/>
      <c r="Q514" s="281" t="n"/>
      <c r="R514" s="281" t="n"/>
      <c r="S514" s="228" t="n"/>
      <c r="T514" s="228" t="n"/>
      <c r="U514" s="228" t="n"/>
      <c r="V514" s="19" t="n"/>
      <c r="W514" s="19" t="n"/>
      <c r="X514" s="228" t="n"/>
      <c r="Y514" s="228" t="n"/>
      <c r="Z514" s="281" t="n"/>
      <c r="AA514" s="18" t="n"/>
      <c r="AB514" s="18" t="n"/>
      <c r="AC514" s="228" t="n"/>
    </row>
    <row r="515">
      <c r="A515" s="18" t="n"/>
      <c r="B515" s="18" t="n"/>
      <c r="C515" s="228" t="n"/>
      <c r="D515" s="228" t="n"/>
      <c r="E515" s="228" t="n"/>
      <c r="F515" s="228" t="n"/>
      <c r="G515" s="228" t="n"/>
      <c r="H515" s="228" t="n"/>
      <c r="I515" s="228" t="n"/>
      <c r="J515" s="228" t="n"/>
      <c r="K515" s="19" t="n"/>
      <c r="L515" s="228" t="n"/>
      <c r="M515" s="228" t="n"/>
      <c r="N515" s="228" t="n"/>
      <c r="O515" s="228" t="n"/>
      <c r="P515" s="228" t="n"/>
      <c r="Q515" s="281" t="n"/>
      <c r="R515" s="281" t="n"/>
      <c r="S515" s="228" t="n"/>
      <c r="T515" s="228" t="n"/>
      <c r="U515" s="228" t="n"/>
      <c r="V515" s="19" t="n"/>
      <c r="W515" s="19" t="n"/>
      <c r="X515" s="228" t="n"/>
      <c r="Y515" s="228" t="n"/>
      <c r="Z515" s="281" t="n"/>
      <c r="AA515" s="18" t="n"/>
      <c r="AB515" s="18" t="n"/>
      <c r="AC515" s="228" t="n"/>
    </row>
    <row r="516">
      <c r="A516" s="18" t="n"/>
      <c r="B516" s="18" t="n"/>
      <c r="C516" s="228" t="n"/>
      <c r="D516" s="228" t="n"/>
      <c r="E516" s="228" t="n"/>
      <c r="F516" s="228" t="n"/>
      <c r="G516" s="228" t="n"/>
      <c r="H516" s="228" t="n"/>
      <c r="I516" s="228" t="n"/>
      <c r="J516" s="228" t="n"/>
      <c r="K516" s="19" t="n"/>
      <c r="L516" s="228" t="n"/>
      <c r="M516" s="228" t="n"/>
      <c r="N516" s="228" t="n"/>
      <c r="O516" s="228" t="n"/>
      <c r="P516" s="228" t="n"/>
      <c r="Q516" s="281" t="n"/>
      <c r="R516" s="281" t="n"/>
      <c r="S516" s="228" t="n"/>
      <c r="T516" s="228" t="n"/>
      <c r="U516" s="228" t="n"/>
      <c r="V516" s="19" t="n"/>
      <c r="W516" s="19" t="n"/>
      <c r="X516" s="228" t="n"/>
      <c r="Y516" s="228" t="n"/>
      <c r="Z516" s="281" t="n"/>
      <c r="AA516" s="18" t="n"/>
      <c r="AB516" s="18" t="n"/>
      <c r="AC516" s="228" t="n"/>
    </row>
    <row r="517">
      <c r="A517" s="18" t="n"/>
      <c r="B517" s="18" t="n"/>
      <c r="C517" s="228" t="n"/>
      <c r="D517" s="228" t="n"/>
      <c r="E517" s="228" t="n"/>
      <c r="F517" s="228" t="n"/>
      <c r="G517" s="228" t="n"/>
      <c r="H517" s="228" t="n"/>
      <c r="I517" s="228" t="n"/>
      <c r="J517" s="228" t="n"/>
      <c r="K517" s="19" t="n"/>
      <c r="L517" s="228" t="n"/>
      <c r="M517" s="228" t="n"/>
      <c r="N517" s="228" t="n"/>
      <c r="O517" s="228" t="n"/>
      <c r="P517" s="228" t="n"/>
      <c r="Q517" s="281" t="n"/>
      <c r="R517" s="281" t="n"/>
      <c r="S517" s="228" t="n"/>
      <c r="T517" s="228" t="n"/>
      <c r="U517" s="228" t="n"/>
      <c r="V517" s="19" t="n"/>
      <c r="W517" s="19" t="n"/>
      <c r="X517" s="228" t="n"/>
      <c r="Y517" s="228" t="n"/>
      <c r="Z517" s="281" t="n"/>
      <c r="AA517" s="18" t="n"/>
      <c r="AB517" s="18" t="n"/>
      <c r="AC517" s="228" t="n"/>
    </row>
    <row r="518">
      <c r="A518" s="18" t="n"/>
      <c r="B518" s="18" t="n"/>
      <c r="C518" s="228" t="n"/>
      <c r="D518" s="228" t="n"/>
      <c r="E518" s="228" t="n"/>
      <c r="F518" s="228" t="n"/>
      <c r="G518" s="228" t="n"/>
      <c r="H518" s="228" t="n"/>
      <c r="I518" s="228" t="n"/>
      <c r="J518" s="228" t="n"/>
      <c r="K518" s="19" t="n"/>
      <c r="L518" s="228" t="n"/>
      <c r="M518" s="228" t="n"/>
      <c r="N518" s="228" t="n"/>
      <c r="O518" s="228" t="n"/>
      <c r="P518" s="228" t="n"/>
      <c r="Q518" s="281" t="n"/>
      <c r="R518" s="281" t="n"/>
      <c r="S518" s="228" t="n"/>
      <c r="T518" s="228" t="n"/>
      <c r="U518" s="228" t="n"/>
      <c r="V518" s="19" t="n"/>
      <c r="W518" s="19" t="n"/>
      <c r="X518" s="228" t="n"/>
      <c r="Y518" s="228" t="n"/>
      <c r="Z518" s="281" t="n"/>
      <c r="AA518" s="18" t="n"/>
      <c r="AB518" s="18" t="n"/>
      <c r="AC518" s="228" t="n"/>
    </row>
    <row r="519">
      <c r="A519" s="18" t="n"/>
      <c r="B519" s="18" t="n"/>
      <c r="C519" s="228" t="n"/>
      <c r="D519" s="228" t="n"/>
      <c r="E519" s="228" t="n"/>
      <c r="F519" s="228" t="n"/>
      <c r="G519" s="228" t="n"/>
      <c r="H519" s="228" t="n"/>
      <c r="I519" s="228" t="n"/>
      <c r="J519" s="228" t="n"/>
      <c r="K519" s="19" t="n"/>
      <c r="L519" s="228" t="n"/>
      <c r="M519" s="228" t="n"/>
      <c r="N519" s="228" t="n"/>
      <c r="O519" s="228" t="n"/>
      <c r="P519" s="228" t="n"/>
      <c r="Q519" s="281" t="n"/>
      <c r="R519" s="281" t="n"/>
      <c r="S519" s="228" t="n"/>
      <c r="T519" s="228" t="n"/>
      <c r="U519" s="228" t="n"/>
      <c r="V519" s="19" t="n"/>
      <c r="W519" s="19" t="n"/>
      <c r="X519" s="228" t="n"/>
      <c r="Y519" s="228" t="n"/>
      <c r="Z519" s="281" t="n"/>
      <c r="AA519" s="18" t="n"/>
      <c r="AB519" s="18" t="n"/>
      <c r="AC519" s="228" t="n"/>
    </row>
    <row r="520">
      <c r="A520" s="18" t="n"/>
      <c r="B520" s="18" t="n"/>
      <c r="C520" s="228" t="n"/>
      <c r="D520" s="228" t="n"/>
      <c r="E520" s="228" t="n"/>
      <c r="F520" s="228" t="n"/>
      <c r="G520" s="228" t="n"/>
      <c r="H520" s="228" t="n"/>
      <c r="I520" s="228" t="n"/>
      <c r="J520" s="228" t="n"/>
      <c r="K520" s="19" t="n"/>
      <c r="L520" s="228" t="n"/>
      <c r="M520" s="228" t="n"/>
      <c r="N520" s="228" t="n"/>
      <c r="O520" s="228" t="n"/>
      <c r="P520" s="228" t="n"/>
      <c r="Q520" s="281" t="n"/>
      <c r="R520" s="281" t="n"/>
      <c r="S520" s="228" t="n"/>
      <c r="T520" s="228" t="n"/>
      <c r="U520" s="228" t="n"/>
      <c r="V520" s="19" t="n"/>
      <c r="W520" s="19" t="n"/>
      <c r="X520" s="228" t="n"/>
      <c r="Y520" s="228" t="n"/>
      <c r="Z520" s="281" t="n"/>
      <c r="AA520" s="18" t="n"/>
      <c r="AB520" s="18" t="n"/>
      <c r="AC520" s="228" t="n"/>
    </row>
    <row r="521">
      <c r="A521" s="18" t="n"/>
      <c r="B521" s="18" t="n"/>
      <c r="C521" s="228" t="n"/>
      <c r="D521" s="228" t="n"/>
      <c r="E521" s="228" t="n"/>
      <c r="F521" s="228" t="n"/>
      <c r="G521" s="228" t="n"/>
      <c r="H521" s="228" t="n"/>
      <c r="I521" s="228" t="n"/>
      <c r="J521" s="228" t="n"/>
      <c r="K521" s="19" t="n"/>
      <c r="L521" s="228" t="n"/>
      <c r="M521" s="228" t="n"/>
      <c r="N521" s="228" t="n"/>
      <c r="O521" s="228" t="n"/>
      <c r="P521" s="228" t="n"/>
      <c r="Q521" s="281" t="n"/>
      <c r="R521" s="281" t="n"/>
      <c r="S521" s="228" t="n"/>
      <c r="T521" s="228" t="n"/>
      <c r="U521" s="228" t="n"/>
      <c r="V521" s="19" t="n"/>
      <c r="W521" s="19" t="n"/>
      <c r="X521" s="228" t="n"/>
      <c r="Y521" s="228" t="n"/>
      <c r="Z521" s="281" t="n"/>
      <c r="AA521" s="18" t="n"/>
      <c r="AB521" s="18" t="n"/>
      <c r="AC521" s="228" t="n"/>
    </row>
    <row r="522">
      <c r="A522" s="18" t="n"/>
      <c r="B522" s="18" t="n"/>
      <c r="C522" s="228" t="n"/>
      <c r="D522" s="228" t="n"/>
      <c r="E522" s="228" t="n"/>
      <c r="F522" s="228" t="n"/>
      <c r="G522" s="228" t="n"/>
      <c r="H522" s="228" t="n"/>
      <c r="I522" s="228" t="n"/>
      <c r="J522" s="228" t="n"/>
      <c r="K522" s="19" t="n"/>
      <c r="L522" s="228" t="n"/>
      <c r="M522" s="228" t="n"/>
      <c r="N522" s="228" t="n"/>
      <c r="O522" s="228" t="n"/>
      <c r="P522" s="228" t="n"/>
      <c r="Q522" s="281" t="n"/>
      <c r="R522" s="281" t="n"/>
      <c r="S522" s="228" t="n"/>
      <c r="T522" s="228" t="n"/>
      <c r="U522" s="228" t="n"/>
      <c r="V522" s="19" t="n"/>
      <c r="W522" s="19" t="n"/>
      <c r="X522" s="228" t="n"/>
      <c r="Y522" s="228" t="n"/>
      <c r="Z522" s="281" t="n"/>
      <c r="AA522" s="18" t="n"/>
      <c r="AB522" s="18" t="n"/>
      <c r="AC522" s="228" t="n"/>
    </row>
    <row r="523">
      <c r="A523" s="18" t="n"/>
      <c r="B523" s="18" t="n"/>
      <c r="C523" s="228" t="n"/>
      <c r="D523" s="228" t="n"/>
      <c r="E523" s="228" t="n"/>
      <c r="F523" s="228" t="n"/>
      <c r="G523" s="228" t="n"/>
      <c r="H523" s="228" t="n"/>
      <c r="I523" s="228" t="n"/>
      <c r="J523" s="228" t="n"/>
      <c r="K523" s="19" t="n"/>
      <c r="L523" s="228" t="n"/>
      <c r="M523" s="228" t="n"/>
      <c r="N523" s="228" t="n"/>
      <c r="O523" s="228" t="n"/>
      <c r="P523" s="228" t="n"/>
      <c r="Q523" s="281" t="n"/>
      <c r="R523" s="281" t="n"/>
      <c r="S523" s="228" t="n"/>
      <c r="T523" s="228" t="n"/>
      <c r="U523" s="228" t="n"/>
      <c r="V523" s="19" t="n"/>
      <c r="W523" s="19" t="n"/>
      <c r="X523" s="228" t="n"/>
      <c r="Y523" s="228" t="n"/>
      <c r="Z523" s="281" t="n"/>
      <c r="AA523" s="18" t="n"/>
      <c r="AB523" s="18" t="n"/>
      <c r="AC523" s="228" t="n"/>
    </row>
    <row r="524">
      <c r="A524" s="18" t="n"/>
      <c r="B524" s="18" t="n"/>
      <c r="C524" s="228" t="n"/>
      <c r="D524" s="228" t="n"/>
      <c r="E524" s="228" t="n"/>
      <c r="F524" s="228" t="n"/>
      <c r="G524" s="228" t="n"/>
      <c r="H524" s="228" t="n"/>
      <c r="I524" s="228" t="n"/>
      <c r="J524" s="228" t="n"/>
      <c r="K524" s="19" t="n"/>
      <c r="L524" s="228" t="n"/>
      <c r="M524" s="228" t="n"/>
      <c r="N524" s="228" t="n"/>
      <c r="O524" s="228" t="n"/>
      <c r="P524" s="228" t="n"/>
      <c r="Q524" s="281" t="n"/>
      <c r="R524" s="281" t="n"/>
      <c r="S524" s="228" t="n"/>
      <c r="T524" s="228" t="n"/>
      <c r="U524" s="228" t="n"/>
      <c r="V524" s="19" t="n"/>
      <c r="W524" s="19" t="n"/>
      <c r="X524" s="228" t="n"/>
      <c r="Y524" s="228" t="n"/>
      <c r="Z524" s="281" t="n"/>
      <c r="AA524" s="18" t="n"/>
      <c r="AB524" s="18" t="n"/>
      <c r="AC524" s="228" t="n"/>
    </row>
    <row r="525">
      <c r="A525" s="18" t="n"/>
      <c r="B525" s="18" t="n"/>
      <c r="C525" s="228" t="n"/>
      <c r="D525" s="228" t="n"/>
      <c r="E525" s="228" t="n"/>
      <c r="F525" s="228" t="n"/>
      <c r="G525" s="228" t="n"/>
      <c r="H525" s="228" t="n"/>
      <c r="I525" s="228" t="n"/>
      <c r="J525" s="228" t="n"/>
      <c r="K525" s="19" t="n"/>
      <c r="L525" s="228" t="n"/>
      <c r="M525" s="228" t="n"/>
      <c r="N525" s="228" t="n"/>
      <c r="O525" s="228" t="n"/>
      <c r="P525" s="228" t="n"/>
      <c r="Q525" s="281" t="n"/>
      <c r="R525" s="281" t="n"/>
      <c r="S525" s="228" t="n"/>
      <c r="T525" s="228" t="n"/>
      <c r="U525" s="228" t="n"/>
      <c r="V525" s="19" t="n"/>
      <c r="W525" s="19" t="n"/>
      <c r="X525" s="228" t="n"/>
      <c r="Y525" s="228" t="n"/>
      <c r="Z525" s="281" t="n"/>
      <c r="AA525" s="18" t="n"/>
      <c r="AB525" s="18" t="n"/>
      <c r="AC525" s="228" t="n"/>
    </row>
    <row r="526">
      <c r="A526" s="18" t="n"/>
      <c r="B526" s="18" t="n"/>
      <c r="C526" s="228" t="n"/>
      <c r="D526" s="228" t="n"/>
      <c r="E526" s="228" t="n"/>
      <c r="F526" s="228" t="n"/>
      <c r="G526" s="228" t="n"/>
      <c r="H526" s="228" t="n"/>
      <c r="I526" s="228" t="n"/>
      <c r="J526" s="228" t="n"/>
      <c r="K526" s="19" t="n"/>
      <c r="L526" s="228" t="n"/>
      <c r="M526" s="228" t="n"/>
      <c r="N526" s="228" t="n"/>
      <c r="O526" s="228" t="n"/>
      <c r="P526" s="228" t="n"/>
      <c r="Q526" s="281" t="n"/>
      <c r="R526" s="281" t="n"/>
      <c r="S526" s="228" t="n"/>
      <c r="T526" s="228" t="n"/>
      <c r="U526" s="228" t="n"/>
      <c r="V526" s="19" t="n"/>
      <c r="W526" s="19" t="n"/>
      <c r="X526" s="228" t="n"/>
      <c r="Y526" s="228" t="n"/>
      <c r="Z526" s="281" t="n"/>
      <c r="AA526" s="18" t="n"/>
      <c r="AB526" s="18" t="n"/>
      <c r="AC526" s="228" t="n"/>
    </row>
    <row r="527">
      <c r="A527" s="18" t="n"/>
      <c r="B527" s="18" t="n"/>
      <c r="C527" s="228" t="n"/>
      <c r="D527" s="228" t="n"/>
      <c r="E527" s="228" t="n"/>
      <c r="F527" s="228" t="n"/>
      <c r="G527" s="228" t="n"/>
      <c r="H527" s="228" t="n"/>
      <c r="I527" s="228" t="n"/>
      <c r="J527" s="228" t="n"/>
      <c r="K527" s="19" t="n"/>
      <c r="L527" s="228" t="n"/>
      <c r="M527" s="228" t="n"/>
      <c r="N527" s="228" t="n"/>
      <c r="O527" s="228" t="n"/>
      <c r="P527" s="228" t="n"/>
      <c r="Q527" s="281" t="n"/>
      <c r="R527" s="281" t="n"/>
      <c r="S527" s="228" t="n"/>
      <c r="T527" s="228" t="n"/>
      <c r="U527" s="228" t="n"/>
      <c r="V527" s="19" t="n"/>
      <c r="W527" s="19" t="n"/>
      <c r="X527" s="228" t="n"/>
      <c r="Y527" s="228" t="n"/>
      <c r="Z527" s="281" t="n"/>
      <c r="AA527" s="18" t="n"/>
      <c r="AB527" s="18" t="n"/>
      <c r="AC527" s="228" t="n"/>
    </row>
    <row r="528">
      <c r="A528" s="18" t="n"/>
      <c r="B528" s="18" t="n"/>
      <c r="C528" s="228" t="n"/>
      <c r="D528" s="228" t="n"/>
      <c r="E528" s="228" t="n"/>
      <c r="F528" s="228" t="n"/>
      <c r="G528" s="228" t="n"/>
      <c r="H528" s="228" t="n"/>
      <c r="I528" s="228" t="n"/>
      <c r="J528" s="228" t="n"/>
      <c r="K528" s="19" t="n"/>
      <c r="L528" s="228" t="n"/>
      <c r="M528" s="228" t="n"/>
      <c r="N528" s="228" t="n"/>
      <c r="O528" s="228" t="n"/>
      <c r="P528" s="228" t="n"/>
      <c r="Q528" s="281" t="n"/>
      <c r="R528" s="281" t="n"/>
      <c r="S528" s="228" t="n"/>
      <c r="T528" s="228" t="n"/>
      <c r="U528" s="228" t="n"/>
      <c r="V528" s="19" t="n"/>
      <c r="W528" s="19" t="n"/>
      <c r="X528" s="228" t="n"/>
      <c r="Y528" s="228" t="n"/>
      <c r="Z528" s="281" t="n"/>
      <c r="AA528" s="18" t="n"/>
      <c r="AB528" s="18" t="n"/>
      <c r="AC528" s="228" t="n"/>
    </row>
    <row r="529">
      <c r="A529" s="18" t="n"/>
      <c r="B529" s="18" t="n"/>
      <c r="C529" s="228" t="n"/>
      <c r="D529" s="228" t="n"/>
      <c r="E529" s="228" t="n"/>
      <c r="F529" s="228" t="n"/>
      <c r="G529" s="228" t="n"/>
      <c r="H529" s="228" t="n"/>
      <c r="I529" s="228" t="n"/>
      <c r="J529" s="228" t="n"/>
      <c r="K529" s="19" t="n"/>
      <c r="L529" s="228" t="n"/>
      <c r="M529" s="228" t="n"/>
      <c r="N529" s="228" t="n"/>
      <c r="O529" s="228" t="n"/>
      <c r="P529" s="228" t="n"/>
      <c r="Q529" s="281" t="n"/>
      <c r="R529" s="281" t="n"/>
      <c r="S529" s="228" t="n"/>
      <c r="T529" s="228" t="n"/>
      <c r="U529" s="228" t="n"/>
      <c r="V529" s="19" t="n"/>
      <c r="W529" s="19" t="n"/>
      <c r="X529" s="228" t="n"/>
      <c r="Y529" s="228" t="n"/>
      <c r="Z529" s="281" t="n"/>
      <c r="AA529" s="18" t="n"/>
      <c r="AB529" s="18" t="n"/>
      <c r="AC529" s="228" t="n"/>
    </row>
    <row r="530">
      <c r="A530" s="18" t="n"/>
      <c r="B530" s="18" t="n"/>
      <c r="C530" s="228" t="n"/>
      <c r="D530" s="228" t="n"/>
      <c r="E530" s="228" t="n"/>
      <c r="F530" s="228" t="n"/>
      <c r="G530" s="228" t="n"/>
      <c r="H530" s="228" t="n"/>
      <c r="I530" s="228" t="n"/>
      <c r="J530" s="228" t="n"/>
      <c r="K530" s="19" t="n"/>
      <c r="L530" s="228" t="n"/>
      <c r="M530" s="228" t="n"/>
      <c r="N530" s="228" t="n"/>
      <c r="O530" s="228" t="n"/>
      <c r="P530" s="228" t="n"/>
      <c r="Q530" s="281" t="n"/>
      <c r="R530" s="281" t="n"/>
      <c r="S530" s="228" t="n"/>
      <c r="T530" s="228" t="n"/>
      <c r="U530" s="228" t="n"/>
      <c r="V530" s="19" t="n"/>
      <c r="W530" s="19" t="n"/>
      <c r="X530" s="228" t="n"/>
      <c r="Y530" s="228" t="n"/>
      <c r="Z530" s="281" t="n"/>
      <c r="AA530" s="18" t="n"/>
      <c r="AB530" s="18" t="n"/>
      <c r="AC530" s="228" t="n"/>
    </row>
    <row r="531">
      <c r="A531" s="18" t="n"/>
      <c r="B531" s="18" t="n"/>
      <c r="C531" s="228" t="n"/>
      <c r="D531" s="228" t="n"/>
      <c r="E531" s="228" t="n"/>
      <c r="F531" s="228" t="n"/>
      <c r="G531" s="228" t="n"/>
      <c r="H531" s="228" t="n"/>
      <c r="I531" s="228" t="n"/>
      <c r="J531" s="228" t="n"/>
      <c r="K531" s="19" t="n"/>
      <c r="L531" s="228" t="n"/>
      <c r="M531" s="228" t="n"/>
      <c r="N531" s="228" t="n"/>
      <c r="O531" s="228" t="n"/>
      <c r="P531" s="228" t="n"/>
      <c r="Q531" s="281" t="n"/>
      <c r="R531" s="281" t="n"/>
      <c r="S531" s="228" t="n"/>
      <c r="T531" s="228" t="n"/>
      <c r="U531" s="228" t="n"/>
      <c r="V531" s="19" t="n"/>
      <c r="W531" s="19" t="n"/>
      <c r="X531" s="228" t="n"/>
      <c r="Y531" s="228" t="n"/>
      <c r="Z531" s="281" t="n"/>
      <c r="AA531" s="18" t="n"/>
      <c r="AB531" s="18" t="n"/>
      <c r="AC531" s="228" t="n"/>
    </row>
    <row r="532">
      <c r="A532" s="18" t="n"/>
      <c r="B532" s="18" t="n"/>
      <c r="C532" s="228" t="n"/>
      <c r="D532" s="228" t="n"/>
      <c r="E532" s="228" t="n"/>
      <c r="F532" s="228" t="n"/>
      <c r="G532" s="228" t="n"/>
      <c r="H532" s="228" t="n"/>
      <c r="I532" s="228" t="n"/>
      <c r="J532" s="228" t="n"/>
      <c r="K532" s="19" t="n"/>
      <c r="L532" s="228" t="n"/>
      <c r="M532" s="228" t="n"/>
      <c r="N532" s="228" t="n"/>
      <c r="O532" s="228" t="n"/>
      <c r="P532" s="228" t="n"/>
      <c r="Q532" s="281" t="n"/>
      <c r="R532" s="281" t="n"/>
      <c r="S532" s="228" t="n"/>
      <c r="T532" s="228" t="n"/>
      <c r="U532" s="228" t="n"/>
      <c r="V532" s="19" t="n"/>
      <c r="W532" s="19" t="n"/>
      <c r="X532" s="228" t="n"/>
      <c r="Y532" s="228" t="n"/>
      <c r="Z532" s="281" t="n"/>
      <c r="AA532" s="18" t="n"/>
      <c r="AB532" s="18" t="n"/>
      <c r="AC532" s="228" t="n"/>
    </row>
    <row r="533">
      <c r="A533" s="18" t="n"/>
      <c r="B533" s="18" t="n"/>
      <c r="C533" s="228" t="n"/>
      <c r="D533" s="228" t="n"/>
      <c r="E533" s="228" t="n"/>
      <c r="F533" s="228" t="n"/>
      <c r="G533" s="228" t="n"/>
      <c r="H533" s="228" t="n"/>
      <c r="I533" s="228" t="n"/>
      <c r="J533" s="228" t="n"/>
      <c r="K533" s="19" t="n"/>
      <c r="L533" s="228" t="n"/>
      <c r="M533" s="228" t="n"/>
      <c r="N533" s="228" t="n"/>
      <c r="O533" s="228" t="n"/>
      <c r="P533" s="228" t="n"/>
      <c r="Q533" s="281" t="n"/>
      <c r="R533" s="281" t="n"/>
      <c r="S533" s="228" t="n"/>
      <c r="T533" s="228" t="n"/>
      <c r="U533" s="228" t="n"/>
      <c r="V533" s="19" t="n"/>
      <c r="W533" s="19" t="n"/>
      <c r="X533" s="228" t="n"/>
      <c r="Y533" s="228" t="n"/>
      <c r="Z533" s="281" t="n"/>
      <c r="AA533" s="18" t="n"/>
      <c r="AB533" s="18" t="n"/>
      <c r="AC533" s="228" t="n"/>
    </row>
    <row r="534">
      <c r="A534" s="18" t="n"/>
      <c r="B534" s="18" t="n"/>
      <c r="C534" s="228" t="n"/>
      <c r="D534" s="228" t="n"/>
      <c r="E534" s="228" t="n"/>
      <c r="F534" s="228" t="n"/>
      <c r="G534" s="228" t="n"/>
      <c r="H534" s="228" t="n"/>
      <c r="I534" s="228" t="n"/>
      <c r="J534" s="228" t="n"/>
      <c r="K534" s="19" t="n"/>
      <c r="L534" s="228" t="n"/>
      <c r="M534" s="228" t="n"/>
      <c r="N534" s="228" t="n"/>
      <c r="O534" s="228" t="n"/>
      <c r="P534" s="228" t="n"/>
      <c r="Q534" s="281" t="n"/>
      <c r="R534" s="281" t="n"/>
      <c r="S534" s="228" t="n"/>
      <c r="T534" s="228" t="n"/>
      <c r="U534" s="228" t="n"/>
      <c r="V534" s="19" t="n"/>
      <c r="W534" s="19" t="n"/>
      <c r="X534" s="228" t="n"/>
      <c r="Y534" s="228" t="n"/>
      <c r="Z534" s="281" t="n"/>
      <c r="AA534" s="18" t="n"/>
      <c r="AB534" s="18" t="n"/>
      <c r="AC534" s="228" t="n"/>
    </row>
    <row r="535">
      <c r="A535" s="18" t="n"/>
      <c r="B535" s="18" t="n"/>
      <c r="C535" s="228" t="n"/>
      <c r="D535" s="228" t="n"/>
      <c r="E535" s="228" t="n"/>
      <c r="F535" s="228" t="n"/>
      <c r="G535" s="228" t="n"/>
      <c r="H535" s="228" t="n"/>
      <c r="I535" s="228" t="n"/>
      <c r="J535" s="228" t="n"/>
      <c r="K535" s="19" t="n"/>
      <c r="L535" s="228" t="n"/>
      <c r="M535" s="228" t="n"/>
      <c r="N535" s="228" t="n"/>
      <c r="O535" s="228" t="n"/>
      <c r="P535" s="228" t="n"/>
      <c r="Q535" s="281" t="n"/>
      <c r="R535" s="281" t="n"/>
      <c r="S535" s="228" t="n"/>
      <c r="T535" s="228" t="n"/>
      <c r="U535" s="228" t="n"/>
      <c r="V535" s="19" t="n"/>
      <c r="W535" s="19" t="n"/>
      <c r="X535" s="228" t="n"/>
      <c r="Y535" s="228" t="n"/>
      <c r="Z535" s="281" t="n"/>
      <c r="AA535" s="18" t="n"/>
      <c r="AB535" s="18" t="n"/>
      <c r="AC535" s="228" t="n"/>
    </row>
    <row r="536">
      <c r="A536" s="18" t="n"/>
      <c r="B536" s="18" t="n"/>
      <c r="C536" s="228" t="n"/>
      <c r="D536" s="228" t="n"/>
      <c r="E536" s="228" t="n"/>
      <c r="F536" s="228" t="n"/>
      <c r="G536" s="228" t="n"/>
      <c r="H536" s="228" t="n"/>
      <c r="I536" s="228" t="n"/>
      <c r="J536" s="228" t="n"/>
      <c r="K536" s="19" t="n"/>
      <c r="L536" s="228" t="n"/>
      <c r="M536" s="228" t="n"/>
      <c r="N536" s="228" t="n"/>
      <c r="O536" s="228" t="n"/>
      <c r="P536" s="228" t="n"/>
      <c r="Q536" s="281" t="n"/>
      <c r="R536" s="281" t="n"/>
      <c r="S536" s="228" t="n"/>
      <c r="T536" s="228" t="n"/>
      <c r="U536" s="228" t="n"/>
      <c r="V536" s="19" t="n"/>
      <c r="W536" s="19" t="n"/>
      <c r="X536" s="228" t="n"/>
      <c r="Y536" s="228" t="n"/>
      <c r="Z536" s="281" t="n"/>
      <c r="AA536" s="18" t="n"/>
      <c r="AB536" s="18" t="n"/>
      <c r="AC536" s="228" t="n"/>
    </row>
    <row r="537">
      <c r="A537" s="18" t="n"/>
      <c r="B537" s="18" t="n"/>
      <c r="C537" s="228" t="n"/>
      <c r="D537" s="228" t="n"/>
      <c r="E537" s="228" t="n"/>
      <c r="F537" s="228" t="n"/>
      <c r="G537" s="228" t="n"/>
      <c r="H537" s="228" t="n"/>
      <c r="I537" s="228" t="n"/>
      <c r="J537" s="228" t="n"/>
      <c r="K537" s="19" t="n"/>
      <c r="L537" s="228" t="n"/>
      <c r="M537" s="228" t="n"/>
      <c r="N537" s="228" t="n"/>
      <c r="O537" s="228" t="n"/>
      <c r="P537" s="228" t="n"/>
      <c r="Q537" s="281" t="n"/>
      <c r="R537" s="281" t="n"/>
      <c r="S537" s="228" t="n"/>
      <c r="T537" s="228" t="n"/>
      <c r="U537" s="228" t="n"/>
      <c r="V537" s="19" t="n"/>
      <c r="W537" s="19" t="n"/>
      <c r="X537" s="228" t="n"/>
      <c r="Y537" s="228" t="n"/>
      <c r="Z537" s="281" t="n"/>
      <c r="AA537" s="18" t="n"/>
      <c r="AB537" s="18" t="n"/>
      <c r="AC537" s="228" t="n"/>
    </row>
    <row r="538">
      <c r="A538" s="18" t="n"/>
      <c r="B538" s="18" t="n"/>
      <c r="C538" s="228" t="n"/>
      <c r="D538" s="228" t="n"/>
      <c r="E538" s="228" t="n"/>
      <c r="F538" s="228" t="n"/>
      <c r="G538" s="228" t="n"/>
      <c r="H538" s="228" t="n"/>
      <c r="I538" s="228" t="n"/>
      <c r="J538" s="228" t="n"/>
      <c r="K538" s="19" t="n"/>
      <c r="L538" s="228" t="n"/>
      <c r="M538" s="228" t="n"/>
      <c r="N538" s="228" t="n"/>
      <c r="O538" s="228" t="n"/>
      <c r="P538" s="228" t="n"/>
      <c r="Q538" s="281" t="n"/>
      <c r="R538" s="281" t="n"/>
      <c r="S538" s="228" t="n"/>
      <c r="T538" s="228" t="n"/>
      <c r="U538" s="228" t="n"/>
      <c r="V538" s="19" t="n"/>
      <c r="W538" s="19" t="n"/>
      <c r="X538" s="228" t="n"/>
      <c r="Y538" s="228" t="n"/>
      <c r="Z538" s="281" t="n"/>
      <c r="AA538" s="18" t="n"/>
      <c r="AB538" s="18" t="n"/>
      <c r="AC538" s="228" t="n"/>
    </row>
    <row r="539">
      <c r="A539" s="18" t="n"/>
      <c r="B539" s="18" t="n"/>
      <c r="C539" s="228" t="n"/>
      <c r="D539" s="228" t="n"/>
      <c r="E539" s="228" t="n"/>
      <c r="F539" s="228" t="n"/>
      <c r="G539" s="228" t="n"/>
      <c r="H539" s="228" t="n"/>
      <c r="I539" s="228" t="n"/>
      <c r="J539" s="228" t="n"/>
      <c r="K539" s="19" t="n"/>
      <c r="L539" s="228" t="n"/>
      <c r="M539" s="228" t="n"/>
      <c r="N539" s="228" t="n"/>
      <c r="O539" s="228" t="n"/>
      <c r="P539" s="228" t="n"/>
      <c r="Q539" s="281" t="n"/>
      <c r="R539" s="281" t="n"/>
      <c r="S539" s="228" t="n"/>
      <c r="T539" s="228" t="n"/>
      <c r="U539" s="228" t="n"/>
      <c r="V539" s="19" t="n"/>
      <c r="W539" s="19" t="n"/>
      <c r="X539" s="228" t="n"/>
      <c r="Y539" s="228" t="n"/>
      <c r="Z539" s="281" t="n"/>
      <c r="AA539" s="18" t="n"/>
      <c r="AB539" s="18" t="n"/>
      <c r="AC539" s="228" t="n"/>
    </row>
    <row r="540">
      <c r="A540" s="18" t="n"/>
      <c r="B540" s="18" t="n"/>
      <c r="C540" s="228" t="n"/>
      <c r="D540" s="228" t="n"/>
      <c r="E540" s="228" t="n"/>
      <c r="F540" s="228" t="n"/>
      <c r="G540" s="228" t="n"/>
      <c r="H540" s="228" t="n"/>
      <c r="I540" s="228" t="n"/>
      <c r="J540" s="228" t="n"/>
      <c r="K540" s="19" t="n"/>
      <c r="L540" s="228" t="n"/>
      <c r="M540" s="228" t="n"/>
      <c r="N540" s="228" t="n"/>
      <c r="O540" s="228" t="n"/>
      <c r="P540" s="228" t="n"/>
      <c r="Q540" s="281" t="n"/>
      <c r="R540" s="281" t="n"/>
      <c r="S540" s="228" t="n"/>
      <c r="T540" s="228" t="n"/>
      <c r="U540" s="228" t="n"/>
      <c r="V540" s="19" t="n"/>
      <c r="W540" s="19" t="n"/>
      <c r="X540" s="228" t="n"/>
      <c r="Y540" s="228" t="n"/>
      <c r="Z540" s="281" t="n"/>
      <c r="AA540" s="18" t="n"/>
      <c r="AB540" s="18" t="n"/>
      <c r="AC540" s="228" t="n"/>
    </row>
    <row r="541">
      <c r="A541" s="18" t="n"/>
      <c r="B541" s="18" t="n"/>
      <c r="C541" s="228" t="n"/>
      <c r="D541" s="228" t="n"/>
      <c r="E541" s="228" t="n"/>
      <c r="F541" s="228" t="n"/>
      <c r="G541" s="228" t="n"/>
      <c r="H541" s="228" t="n"/>
      <c r="I541" s="228" t="n"/>
      <c r="J541" s="228" t="n"/>
      <c r="K541" s="19" t="n"/>
      <c r="L541" s="228" t="n"/>
      <c r="M541" s="228" t="n"/>
      <c r="N541" s="228" t="n"/>
      <c r="O541" s="228" t="n"/>
      <c r="P541" s="228" t="n"/>
      <c r="Q541" s="281" t="n"/>
      <c r="R541" s="281" t="n"/>
      <c r="S541" s="228" t="n"/>
      <c r="T541" s="228" t="n"/>
      <c r="U541" s="228" t="n"/>
      <c r="V541" s="19" t="n"/>
      <c r="W541" s="19" t="n"/>
      <c r="X541" s="228" t="n"/>
      <c r="Y541" s="228" t="n"/>
      <c r="Z541" s="281" t="n"/>
      <c r="AA541" s="18" t="n"/>
      <c r="AB541" s="18" t="n"/>
      <c r="AC541" s="228" t="n"/>
    </row>
    <row r="542">
      <c r="A542" s="18" t="n"/>
      <c r="B542" s="18" t="n"/>
      <c r="C542" s="228" t="n"/>
      <c r="D542" s="228" t="n"/>
      <c r="E542" s="228" t="n"/>
      <c r="F542" s="228" t="n"/>
      <c r="G542" s="228" t="n"/>
      <c r="H542" s="228" t="n"/>
      <c r="I542" s="228" t="n"/>
      <c r="J542" s="228" t="n"/>
      <c r="K542" s="19" t="n"/>
      <c r="L542" s="228" t="n"/>
      <c r="M542" s="228" t="n"/>
      <c r="N542" s="228" t="n"/>
      <c r="O542" s="228" t="n"/>
      <c r="P542" s="228" t="n"/>
      <c r="Q542" s="281" t="n"/>
      <c r="R542" s="281" t="n"/>
      <c r="S542" s="228" t="n"/>
      <c r="T542" s="228" t="n"/>
      <c r="U542" s="228" t="n"/>
      <c r="V542" s="19" t="n"/>
      <c r="W542" s="19" t="n"/>
      <c r="X542" s="228" t="n"/>
      <c r="Y542" s="228" t="n"/>
      <c r="Z542" s="281" t="n"/>
      <c r="AA542" s="18" t="n"/>
      <c r="AB542" s="18" t="n"/>
      <c r="AC542" s="228" t="n"/>
    </row>
    <row r="543">
      <c r="A543" s="18" t="n"/>
      <c r="B543" s="18" t="n"/>
      <c r="C543" s="228" t="n"/>
      <c r="D543" s="228" t="n"/>
      <c r="E543" s="228" t="n"/>
      <c r="F543" s="228" t="n"/>
      <c r="G543" s="228" t="n"/>
      <c r="H543" s="228" t="n"/>
      <c r="I543" s="228" t="n"/>
      <c r="J543" s="228" t="n"/>
      <c r="K543" s="19" t="n"/>
      <c r="L543" s="228" t="n"/>
      <c r="M543" s="228" t="n"/>
      <c r="N543" s="228" t="n"/>
      <c r="O543" s="228" t="n"/>
      <c r="P543" s="228" t="n"/>
      <c r="Q543" s="281" t="n"/>
      <c r="R543" s="281" t="n"/>
      <c r="S543" s="228" t="n"/>
      <c r="T543" s="228" t="n"/>
      <c r="U543" s="228" t="n"/>
      <c r="V543" s="19" t="n"/>
      <c r="W543" s="19" t="n"/>
      <c r="X543" s="228" t="n"/>
      <c r="Y543" s="228" t="n"/>
      <c r="Z543" s="281" t="n"/>
      <c r="AA543" s="18" t="n"/>
      <c r="AB543" s="18" t="n"/>
      <c r="AC543" s="228" t="n"/>
    </row>
    <row r="544">
      <c r="A544" s="18" t="n"/>
      <c r="B544" s="18" t="n"/>
      <c r="C544" s="228" t="n"/>
      <c r="D544" s="228" t="n"/>
      <c r="E544" s="228" t="n"/>
      <c r="F544" s="228" t="n"/>
      <c r="G544" s="228" t="n"/>
      <c r="H544" s="228" t="n"/>
      <c r="I544" s="228" t="n"/>
      <c r="J544" s="228" t="n"/>
      <c r="K544" s="19" t="n"/>
      <c r="L544" s="228" t="n"/>
      <c r="M544" s="228" t="n"/>
      <c r="N544" s="228" t="n"/>
      <c r="O544" s="228" t="n"/>
      <c r="P544" s="228" t="n"/>
      <c r="Q544" s="281" t="n"/>
      <c r="R544" s="281" t="n"/>
      <c r="S544" s="228" t="n"/>
      <c r="T544" s="228" t="n"/>
      <c r="U544" s="228" t="n"/>
      <c r="V544" s="19" t="n"/>
      <c r="W544" s="19" t="n"/>
      <c r="X544" s="228" t="n"/>
      <c r="Y544" s="228" t="n"/>
      <c r="Z544" s="281" t="n"/>
      <c r="AA544" s="18" t="n"/>
      <c r="AB544" s="18" t="n"/>
      <c r="AC544" s="228" t="n"/>
    </row>
    <row r="545">
      <c r="A545" s="18" t="n"/>
      <c r="B545" s="18" t="n"/>
      <c r="C545" s="228" t="n"/>
      <c r="D545" s="228" t="n"/>
      <c r="E545" s="228" t="n"/>
      <c r="F545" s="228" t="n"/>
      <c r="G545" s="228" t="n"/>
      <c r="H545" s="228" t="n"/>
      <c r="I545" s="228" t="n"/>
      <c r="J545" s="228" t="n"/>
      <c r="K545" s="19" t="n"/>
      <c r="L545" s="228" t="n"/>
      <c r="M545" s="228" t="n"/>
      <c r="N545" s="228" t="n"/>
      <c r="O545" s="228" t="n"/>
      <c r="P545" s="228" t="n"/>
      <c r="Q545" s="281" t="n"/>
      <c r="R545" s="281" t="n"/>
      <c r="S545" s="228" t="n"/>
      <c r="T545" s="228" t="n"/>
      <c r="U545" s="228" t="n"/>
      <c r="V545" s="19" t="n"/>
      <c r="W545" s="19" t="n"/>
      <c r="X545" s="228" t="n"/>
      <c r="Y545" s="228" t="n"/>
      <c r="Z545" s="281" t="n"/>
      <c r="AA545" s="18" t="n"/>
      <c r="AB545" s="18" t="n"/>
      <c r="AC545" s="228" t="n"/>
    </row>
    <row r="546">
      <c r="A546" s="18" t="n"/>
      <c r="B546" s="18" t="n"/>
      <c r="C546" s="228" t="n"/>
      <c r="D546" s="228" t="n"/>
      <c r="E546" s="228" t="n"/>
      <c r="F546" s="228" t="n"/>
      <c r="G546" s="228" t="n"/>
      <c r="H546" s="228" t="n"/>
      <c r="I546" s="228" t="n"/>
      <c r="J546" s="228" t="n"/>
      <c r="K546" s="19" t="n"/>
      <c r="L546" s="228" t="n"/>
      <c r="M546" s="228" t="n"/>
      <c r="N546" s="228" t="n"/>
      <c r="O546" s="228" t="n"/>
      <c r="P546" s="228" t="n"/>
      <c r="Q546" s="281" t="n"/>
      <c r="R546" s="281" t="n"/>
      <c r="S546" s="228" t="n"/>
      <c r="T546" s="228" t="n"/>
      <c r="U546" s="228" t="n"/>
      <c r="V546" s="19" t="n"/>
      <c r="W546" s="19" t="n"/>
      <c r="X546" s="228" t="n"/>
      <c r="Y546" s="228" t="n"/>
      <c r="Z546" s="281" t="n"/>
      <c r="AA546" s="18" t="n"/>
      <c r="AB546" s="18" t="n"/>
      <c r="AC546" s="228" t="n"/>
    </row>
    <row r="547">
      <c r="A547" s="18" t="n"/>
      <c r="B547" s="18" t="n"/>
      <c r="C547" s="228" t="n"/>
      <c r="D547" s="228" t="n"/>
      <c r="E547" s="228" t="n"/>
      <c r="F547" s="228" t="n"/>
      <c r="G547" s="228" t="n"/>
      <c r="H547" s="228" t="n"/>
      <c r="I547" s="228" t="n"/>
      <c r="J547" s="228" t="n"/>
      <c r="K547" s="19" t="n"/>
      <c r="L547" s="228" t="n"/>
      <c r="M547" s="228" t="n"/>
      <c r="N547" s="228" t="n"/>
      <c r="O547" s="228" t="n"/>
      <c r="P547" s="228" t="n"/>
      <c r="Q547" s="281" t="n"/>
      <c r="R547" s="281" t="n"/>
      <c r="S547" s="228" t="n"/>
      <c r="T547" s="228" t="n"/>
      <c r="U547" s="228" t="n"/>
      <c r="V547" s="19" t="n"/>
      <c r="W547" s="19" t="n"/>
      <c r="X547" s="228" t="n"/>
      <c r="Y547" s="228" t="n"/>
      <c r="Z547" s="281" t="n"/>
      <c r="AA547" s="18" t="n"/>
      <c r="AB547" s="18" t="n"/>
      <c r="AC547" s="228" t="n"/>
    </row>
    <row r="548">
      <c r="A548" s="18" t="n"/>
      <c r="B548" s="18" t="n"/>
      <c r="C548" s="228" t="n"/>
      <c r="D548" s="228" t="n"/>
      <c r="E548" s="228" t="n"/>
      <c r="F548" s="228" t="n"/>
      <c r="G548" s="228" t="n"/>
      <c r="H548" s="228" t="n"/>
      <c r="I548" s="228" t="n"/>
      <c r="J548" s="228" t="n"/>
      <c r="K548" s="19" t="n"/>
      <c r="L548" s="228" t="n"/>
      <c r="M548" s="228" t="n"/>
      <c r="N548" s="228" t="n"/>
      <c r="O548" s="228" t="n"/>
      <c r="P548" s="228" t="n"/>
      <c r="Q548" s="281" t="n"/>
      <c r="R548" s="281" t="n"/>
      <c r="S548" s="228" t="n"/>
      <c r="T548" s="228" t="n"/>
      <c r="U548" s="228" t="n"/>
      <c r="V548" s="19" t="n"/>
      <c r="W548" s="19" t="n"/>
      <c r="X548" s="228" t="n"/>
      <c r="Y548" s="228" t="n"/>
      <c r="Z548" s="281" t="n"/>
      <c r="AA548" s="18" t="n"/>
      <c r="AB548" s="18" t="n"/>
      <c r="AC548" s="228" t="n"/>
    </row>
    <row r="549">
      <c r="A549" s="18" t="n"/>
      <c r="B549" s="18" t="n"/>
      <c r="C549" s="228" t="n"/>
      <c r="D549" s="228" t="n"/>
      <c r="E549" s="228" t="n"/>
      <c r="F549" s="228" t="n"/>
      <c r="G549" s="228" t="n"/>
      <c r="H549" s="228" t="n"/>
      <c r="I549" s="228" t="n"/>
      <c r="J549" s="228" t="n"/>
      <c r="K549" s="19" t="n"/>
      <c r="L549" s="228" t="n"/>
      <c r="M549" s="228" t="n"/>
      <c r="N549" s="228" t="n"/>
      <c r="O549" s="228" t="n"/>
      <c r="P549" s="228" t="n"/>
      <c r="Q549" s="281" t="n"/>
      <c r="R549" s="281" t="n"/>
      <c r="S549" s="228" t="n"/>
      <c r="T549" s="228" t="n"/>
      <c r="U549" s="228" t="n"/>
      <c r="V549" s="19" t="n"/>
      <c r="W549" s="19" t="n"/>
      <c r="X549" s="228" t="n"/>
      <c r="Y549" s="228" t="n"/>
      <c r="Z549" s="281" t="n"/>
      <c r="AA549" s="18" t="n"/>
      <c r="AB549" s="18" t="n"/>
      <c r="AC549" s="228" t="n"/>
    </row>
    <row r="550">
      <c r="A550" s="18" t="n"/>
      <c r="B550" s="18" t="n"/>
      <c r="C550" s="228" t="n"/>
      <c r="D550" s="228" t="n"/>
      <c r="E550" s="228" t="n"/>
      <c r="F550" s="228" t="n"/>
      <c r="G550" s="228" t="n"/>
      <c r="H550" s="228" t="n"/>
      <c r="I550" s="228" t="n"/>
      <c r="J550" s="228" t="n"/>
      <c r="K550" s="19" t="n"/>
      <c r="L550" s="228" t="n"/>
      <c r="M550" s="228" t="n"/>
      <c r="N550" s="228" t="n"/>
      <c r="O550" s="228" t="n"/>
      <c r="P550" s="228" t="n"/>
      <c r="Q550" s="281" t="n"/>
      <c r="R550" s="281" t="n"/>
      <c r="S550" s="228" t="n"/>
      <c r="T550" s="228" t="n"/>
      <c r="U550" s="228" t="n"/>
      <c r="V550" s="19" t="n"/>
      <c r="W550" s="19" t="n"/>
      <c r="X550" s="228" t="n"/>
      <c r="Y550" s="228" t="n"/>
      <c r="Z550" s="281" t="n"/>
      <c r="AA550" s="18" t="n"/>
      <c r="AB550" s="18" t="n"/>
      <c r="AC550" s="228" t="n"/>
    </row>
    <row r="551">
      <c r="A551" s="18" t="n"/>
      <c r="B551" s="18" t="n"/>
      <c r="C551" s="228" t="n"/>
      <c r="D551" s="228" t="n"/>
      <c r="E551" s="228" t="n"/>
      <c r="F551" s="228" t="n"/>
      <c r="G551" s="228" t="n"/>
      <c r="H551" s="228" t="n"/>
      <c r="I551" s="228" t="n"/>
      <c r="J551" s="228" t="n"/>
      <c r="K551" s="19" t="n"/>
      <c r="L551" s="228" t="n"/>
      <c r="M551" s="228" t="n"/>
      <c r="N551" s="228" t="n"/>
      <c r="O551" s="228" t="n"/>
      <c r="P551" s="228" t="n"/>
      <c r="Q551" s="281" t="n"/>
      <c r="R551" s="281" t="n"/>
      <c r="S551" s="228" t="n"/>
      <c r="T551" s="228" t="n"/>
      <c r="U551" s="228" t="n"/>
      <c r="V551" s="19" t="n"/>
      <c r="W551" s="19" t="n"/>
      <c r="X551" s="228" t="n"/>
      <c r="Y551" s="228" t="n"/>
      <c r="Z551" s="281" t="n"/>
      <c r="AA551" s="18" t="n"/>
      <c r="AB551" s="18" t="n"/>
      <c r="AC551" s="228" t="n"/>
    </row>
    <row r="552">
      <c r="A552" s="18" t="n"/>
      <c r="B552" s="18" t="n"/>
      <c r="C552" s="228" t="n"/>
      <c r="D552" s="228" t="n"/>
      <c r="E552" s="228" t="n"/>
      <c r="F552" s="228" t="n"/>
      <c r="G552" s="228" t="n"/>
      <c r="H552" s="228" t="n"/>
      <c r="I552" s="228" t="n"/>
      <c r="J552" s="228" t="n"/>
      <c r="K552" s="19" t="n"/>
      <c r="L552" s="228" t="n"/>
      <c r="M552" s="228" t="n"/>
      <c r="N552" s="228" t="n"/>
      <c r="O552" s="228" t="n"/>
      <c r="P552" s="228" t="n"/>
      <c r="Q552" s="281" t="n"/>
      <c r="R552" s="281" t="n"/>
      <c r="S552" s="228" t="n"/>
      <c r="T552" s="228" t="n"/>
      <c r="U552" s="228" t="n"/>
      <c r="V552" s="19" t="n"/>
      <c r="W552" s="19" t="n"/>
      <c r="X552" s="228" t="n"/>
      <c r="Y552" s="228" t="n"/>
      <c r="Z552" s="281" t="n"/>
      <c r="AA552" s="18" t="n"/>
      <c r="AB552" s="18" t="n"/>
      <c r="AC552" s="228" t="n"/>
    </row>
    <row r="553">
      <c r="A553" s="18" t="n"/>
      <c r="B553" s="18" t="n"/>
      <c r="C553" s="228" t="n"/>
      <c r="D553" s="228" t="n"/>
      <c r="E553" s="228" t="n"/>
      <c r="F553" s="228" t="n"/>
      <c r="G553" s="228" t="n"/>
      <c r="H553" s="228" t="n"/>
      <c r="I553" s="228" t="n"/>
      <c r="J553" s="228" t="n"/>
      <c r="K553" s="19" t="n"/>
      <c r="L553" s="228" t="n"/>
      <c r="M553" s="228" t="n"/>
      <c r="N553" s="228" t="n"/>
      <c r="O553" s="228" t="n"/>
      <c r="P553" s="228" t="n"/>
      <c r="Q553" s="281" t="n"/>
      <c r="R553" s="281" t="n"/>
      <c r="S553" s="228" t="n"/>
      <c r="T553" s="228" t="n"/>
      <c r="U553" s="228" t="n"/>
      <c r="V553" s="19" t="n"/>
      <c r="W553" s="19" t="n"/>
      <c r="X553" s="228" t="n"/>
      <c r="Y553" s="228" t="n"/>
      <c r="Z553" s="281" t="n"/>
      <c r="AA553" s="18" t="n"/>
      <c r="AB553" s="18" t="n"/>
      <c r="AC553" s="228" t="n"/>
    </row>
    <row r="554">
      <c r="A554" s="18" t="n"/>
      <c r="B554" s="18" t="n"/>
      <c r="C554" s="228" t="n"/>
      <c r="D554" s="228" t="n"/>
      <c r="E554" s="228" t="n"/>
      <c r="F554" s="228" t="n"/>
      <c r="G554" s="228" t="n"/>
      <c r="H554" s="228" t="n"/>
      <c r="I554" s="228" t="n"/>
      <c r="J554" s="228" t="n"/>
      <c r="K554" s="19" t="n"/>
      <c r="L554" s="228" t="n"/>
      <c r="M554" s="228" t="n"/>
      <c r="N554" s="228" t="n"/>
      <c r="O554" s="228" t="n"/>
      <c r="P554" s="228" t="n"/>
      <c r="Q554" s="281" t="n"/>
      <c r="R554" s="281" t="n"/>
      <c r="S554" s="228" t="n"/>
      <c r="T554" s="228" t="n"/>
      <c r="U554" s="228" t="n"/>
      <c r="V554" s="19" t="n"/>
      <c r="W554" s="19" t="n"/>
      <c r="X554" s="228" t="n"/>
      <c r="Y554" s="228" t="n"/>
      <c r="Z554" s="281" t="n"/>
      <c r="AA554" s="18" t="n"/>
      <c r="AB554" s="18" t="n"/>
      <c r="AC554" s="228" t="n"/>
    </row>
    <row r="555">
      <c r="A555" s="18" t="n"/>
      <c r="B555" s="18" t="n"/>
      <c r="C555" s="228" t="n"/>
      <c r="D555" s="228" t="n"/>
      <c r="E555" s="228" t="n"/>
      <c r="F555" s="228" t="n"/>
      <c r="G555" s="228" t="n"/>
      <c r="H555" s="228" t="n"/>
      <c r="I555" s="228" t="n"/>
      <c r="J555" s="228" t="n"/>
      <c r="K555" s="19" t="n"/>
      <c r="L555" s="228" t="n"/>
      <c r="M555" s="228" t="n"/>
      <c r="N555" s="228" t="n"/>
      <c r="O555" s="228" t="n"/>
      <c r="P555" s="228" t="n"/>
      <c r="Q555" s="281" t="n"/>
      <c r="R555" s="281" t="n"/>
      <c r="S555" s="228" t="n"/>
      <c r="T555" s="228" t="n"/>
      <c r="U555" s="228" t="n"/>
      <c r="V555" s="19" t="n"/>
      <c r="W555" s="19" t="n"/>
      <c r="X555" s="228" t="n"/>
      <c r="Y555" s="228" t="n"/>
      <c r="Z555" s="281" t="n"/>
      <c r="AA555" s="18" t="n"/>
      <c r="AB555" s="18" t="n"/>
      <c r="AC555" s="228" t="n"/>
    </row>
    <row r="556">
      <c r="A556" s="18" t="n"/>
      <c r="B556" s="18" t="n"/>
      <c r="C556" s="228" t="n"/>
      <c r="D556" s="228" t="n"/>
      <c r="E556" s="228" t="n"/>
      <c r="F556" s="228" t="n"/>
      <c r="G556" s="228" t="n"/>
      <c r="H556" s="228" t="n"/>
      <c r="I556" s="228" t="n"/>
      <c r="J556" s="228" t="n"/>
      <c r="K556" s="19" t="n"/>
      <c r="L556" s="228" t="n"/>
      <c r="M556" s="228" t="n"/>
      <c r="N556" s="228" t="n"/>
      <c r="O556" s="228" t="n"/>
      <c r="P556" s="228" t="n"/>
      <c r="Q556" s="281" t="n"/>
      <c r="R556" s="281" t="n"/>
      <c r="S556" s="228" t="n"/>
      <c r="T556" s="228" t="n"/>
      <c r="U556" s="228" t="n"/>
      <c r="V556" s="19" t="n"/>
      <c r="W556" s="19" t="n"/>
      <c r="X556" s="228" t="n"/>
      <c r="Y556" s="228" t="n"/>
      <c r="Z556" s="281" t="n"/>
      <c r="AA556" s="18" t="n"/>
      <c r="AB556" s="18" t="n"/>
      <c r="AC556" s="228" t="n"/>
    </row>
    <row r="557">
      <c r="A557" s="18" t="n"/>
      <c r="B557" s="18" t="n"/>
      <c r="C557" s="228" t="n"/>
      <c r="D557" s="228" t="n"/>
      <c r="E557" s="228" t="n"/>
      <c r="F557" s="228" t="n"/>
      <c r="G557" s="228" t="n"/>
      <c r="H557" s="228" t="n"/>
      <c r="I557" s="228" t="n"/>
      <c r="J557" s="228" t="n"/>
      <c r="K557" s="19" t="n"/>
      <c r="L557" s="228" t="n"/>
      <c r="M557" s="228" t="n"/>
      <c r="N557" s="228" t="n"/>
      <c r="O557" s="228" t="n"/>
      <c r="P557" s="228" t="n"/>
      <c r="Q557" s="281" t="n"/>
      <c r="R557" s="281" t="n"/>
      <c r="S557" s="228" t="n"/>
      <c r="T557" s="228" t="n"/>
      <c r="U557" s="228" t="n"/>
      <c r="V557" s="19" t="n"/>
      <c r="W557" s="19" t="n"/>
      <c r="X557" s="228" t="n"/>
      <c r="Y557" s="228" t="n"/>
      <c r="Z557" s="281" t="n"/>
      <c r="AA557" s="18" t="n"/>
      <c r="AB557" s="18" t="n"/>
      <c r="AC557" s="228" t="n"/>
    </row>
    <row r="558">
      <c r="A558" s="18" t="n"/>
      <c r="B558" s="18" t="n"/>
      <c r="C558" s="228" t="n"/>
      <c r="D558" s="228" t="n"/>
      <c r="E558" s="228" t="n"/>
      <c r="F558" s="228" t="n"/>
      <c r="G558" s="228" t="n"/>
      <c r="H558" s="228" t="n"/>
      <c r="I558" s="228" t="n"/>
      <c r="J558" s="228" t="n"/>
      <c r="K558" s="19" t="n"/>
      <c r="L558" s="228" t="n"/>
      <c r="M558" s="228" t="n"/>
      <c r="N558" s="228" t="n"/>
      <c r="O558" s="228" t="n"/>
      <c r="P558" s="228" t="n"/>
      <c r="Q558" s="281" t="n"/>
      <c r="R558" s="281" t="n"/>
      <c r="S558" s="228" t="n"/>
      <c r="T558" s="228" t="n"/>
      <c r="U558" s="228" t="n"/>
      <c r="V558" s="19" t="n"/>
      <c r="W558" s="19" t="n"/>
      <c r="X558" s="228" t="n"/>
      <c r="Y558" s="228" t="n"/>
      <c r="Z558" s="281" t="n"/>
      <c r="AA558" s="18" t="n"/>
      <c r="AB558" s="18" t="n"/>
      <c r="AC558" s="228" t="n"/>
    </row>
    <row r="559">
      <c r="A559" s="18" t="n"/>
      <c r="B559" s="18" t="n"/>
      <c r="C559" s="228" t="n"/>
      <c r="D559" s="228" t="n"/>
      <c r="E559" s="228" t="n"/>
      <c r="F559" s="228" t="n"/>
      <c r="G559" s="228" t="n"/>
      <c r="H559" s="228" t="n"/>
      <c r="I559" s="228" t="n"/>
      <c r="J559" s="228" t="n"/>
      <c r="K559" s="19" t="n"/>
      <c r="L559" s="228" t="n"/>
      <c r="M559" s="228" t="n"/>
      <c r="N559" s="228" t="n"/>
      <c r="O559" s="228" t="n"/>
      <c r="P559" s="228" t="n"/>
      <c r="Q559" s="281" t="n"/>
      <c r="R559" s="281" t="n"/>
      <c r="S559" s="228" t="n"/>
      <c r="T559" s="228" t="n"/>
      <c r="U559" s="228" t="n"/>
      <c r="V559" s="19" t="n"/>
      <c r="W559" s="19" t="n"/>
      <c r="X559" s="228" t="n"/>
      <c r="Y559" s="228" t="n"/>
      <c r="Z559" s="281" t="n"/>
      <c r="AA559" s="18" t="n"/>
      <c r="AB559" s="18" t="n"/>
      <c r="AC559" s="228" t="n"/>
    </row>
    <row r="560">
      <c r="A560" s="18" t="n"/>
      <c r="B560" s="18" t="n"/>
      <c r="C560" s="228" t="n"/>
      <c r="D560" s="228" t="n"/>
      <c r="E560" s="228" t="n"/>
      <c r="F560" s="228" t="n"/>
      <c r="G560" s="228" t="n"/>
      <c r="H560" s="228" t="n"/>
      <c r="I560" s="228" t="n"/>
      <c r="J560" s="228" t="n"/>
      <c r="K560" s="19" t="n"/>
      <c r="L560" s="228" t="n"/>
      <c r="M560" s="228" t="n"/>
      <c r="N560" s="228" t="n"/>
      <c r="O560" s="228" t="n"/>
      <c r="P560" s="228" t="n"/>
      <c r="Q560" s="281" t="n"/>
      <c r="R560" s="281" t="n"/>
      <c r="S560" s="228" t="n"/>
      <c r="T560" s="228" t="n"/>
      <c r="U560" s="228" t="n"/>
      <c r="V560" s="19" t="n"/>
      <c r="W560" s="19" t="n"/>
      <c r="X560" s="228" t="n"/>
      <c r="Y560" s="228" t="n"/>
      <c r="Z560" s="281" t="n"/>
      <c r="AA560" s="18" t="n"/>
      <c r="AB560" s="18" t="n"/>
      <c r="AC560" s="228" t="n"/>
    </row>
    <row r="561">
      <c r="A561" s="18" t="n"/>
      <c r="B561" s="18" t="n"/>
      <c r="C561" s="228" t="n"/>
      <c r="D561" s="228" t="n"/>
      <c r="E561" s="228" t="n"/>
      <c r="F561" s="228" t="n"/>
      <c r="G561" s="228" t="n"/>
      <c r="H561" s="228" t="n"/>
      <c r="I561" s="228" t="n"/>
      <c r="J561" s="228" t="n"/>
      <c r="K561" s="19" t="n"/>
      <c r="L561" s="228" t="n"/>
      <c r="M561" s="228" t="n"/>
      <c r="N561" s="228" t="n"/>
      <c r="O561" s="228" t="n"/>
      <c r="P561" s="228" t="n"/>
      <c r="Q561" s="281" t="n"/>
      <c r="R561" s="281" t="n"/>
      <c r="S561" s="228" t="n"/>
      <c r="T561" s="228" t="n"/>
      <c r="U561" s="228" t="n"/>
      <c r="V561" s="19" t="n"/>
      <c r="W561" s="19" t="n"/>
      <c r="X561" s="228" t="n"/>
      <c r="Y561" s="228" t="n"/>
      <c r="Z561" s="281" t="n"/>
      <c r="AA561" s="18" t="n"/>
      <c r="AB561" s="18" t="n"/>
      <c r="AC561" s="228" t="n"/>
    </row>
    <row r="562">
      <c r="A562" s="18" t="n"/>
      <c r="B562" s="18" t="n"/>
      <c r="C562" s="228" t="n"/>
      <c r="D562" s="228" t="n"/>
      <c r="E562" s="228" t="n"/>
      <c r="F562" s="228" t="n"/>
      <c r="G562" s="228" t="n"/>
      <c r="H562" s="228" t="n"/>
      <c r="I562" s="228" t="n"/>
      <c r="J562" s="228" t="n"/>
      <c r="K562" s="19" t="n"/>
      <c r="L562" s="228" t="n"/>
      <c r="M562" s="228" t="n"/>
      <c r="N562" s="228" t="n"/>
      <c r="O562" s="228" t="n"/>
      <c r="P562" s="228" t="n"/>
      <c r="Q562" s="281" t="n"/>
      <c r="R562" s="281" t="n"/>
      <c r="S562" s="228" t="n"/>
      <c r="T562" s="228" t="n"/>
      <c r="U562" s="228" t="n"/>
      <c r="V562" s="19" t="n"/>
      <c r="W562" s="19" t="n"/>
      <c r="X562" s="228" t="n"/>
      <c r="Y562" s="228" t="n"/>
      <c r="Z562" s="281" t="n"/>
      <c r="AA562" s="18" t="n"/>
      <c r="AB562" s="18" t="n"/>
      <c r="AC562" s="228" t="n"/>
    </row>
    <row r="563">
      <c r="A563" s="18" t="n"/>
      <c r="B563" s="18" t="n"/>
      <c r="C563" s="228" t="n"/>
      <c r="D563" s="228" t="n"/>
      <c r="E563" s="228" t="n"/>
      <c r="F563" s="228" t="n"/>
      <c r="G563" s="228" t="n"/>
      <c r="H563" s="228" t="n"/>
      <c r="I563" s="228" t="n"/>
      <c r="J563" s="228" t="n"/>
      <c r="K563" s="19" t="n"/>
      <c r="L563" s="228" t="n"/>
      <c r="M563" s="228" t="n"/>
      <c r="N563" s="228" t="n"/>
      <c r="O563" s="228" t="n"/>
      <c r="P563" s="228" t="n"/>
      <c r="Q563" s="281" t="n"/>
      <c r="R563" s="281" t="n"/>
      <c r="S563" s="228" t="n"/>
      <c r="T563" s="228" t="n"/>
      <c r="U563" s="228" t="n"/>
      <c r="V563" s="19" t="n"/>
      <c r="W563" s="19" t="n"/>
      <c r="X563" s="228" t="n"/>
      <c r="Y563" s="228" t="n"/>
      <c r="Z563" s="281" t="n"/>
      <c r="AA563" s="18" t="n"/>
      <c r="AB563" s="18" t="n"/>
      <c r="AC563" s="228" t="n"/>
    </row>
    <row r="564">
      <c r="A564" s="18" t="n"/>
      <c r="B564" s="18" t="n"/>
      <c r="C564" s="228" t="n"/>
      <c r="D564" s="228" t="n"/>
      <c r="E564" s="228" t="n"/>
      <c r="F564" s="228" t="n"/>
      <c r="G564" s="228" t="n"/>
      <c r="H564" s="228" t="n"/>
      <c r="I564" s="228" t="n"/>
      <c r="J564" s="228" t="n"/>
      <c r="K564" s="19" t="n"/>
      <c r="L564" s="228" t="n"/>
      <c r="M564" s="228" t="n"/>
      <c r="N564" s="228" t="n"/>
      <c r="O564" s="228" t="n"/>
      <c r="P564" s="228" t="n"/>
      <c r="Q564" s="281" t="n"/>
      <c r="R564" s="281" t="n"/>
      <c r="S564" s="228" t="n"/>
      <c r="T564" s="228" t="n"/>
      <c r="U564" s="228" t="n"/>
      <c r="V564" s="19" t="n"/>
      <c r="W564" s="19" t="n"/>
      <c r="X564" s="228" t="n"/>
      <c r="Y564" s="228" t="n"/>
      <c r="Z564" s="281" t="n"/>
      <c r="AA564" s="18" t="n"/>
      <c r="AB564" s="18" t="n"/>
      <c r="AC564" s="228" t="n"/>
    </row>
    <row r="565">
      <c r="A565" s="18" t="n"/>
      <c r="B565" s="18" t="n"/>
      <c r="C565" s="228" t="n"/>
      <c r="D565" s="228" t="n"/>
      <c r="E565" s="228" t="n"/>
      <c r="F565" s="228" t="n"/>
      <c r="G565" s="228" t="n"/>
      <c r="H565" s="228" t="n"/>
      <c r="I565" s="228" t="n"/>
      <c r="J565" s="228" t="n"/>
      <c r="K565" s="19" t="n"/>
      <c r="L565" s="228" t="n"/>
      <c r="M565" s="228" t="n"/>
      <c r="N565" s="228" t="n"/>
      <c r="O565" s="228" t="n"/>
      <c r="P565" s="228" t="n"/>
      <c r="Q565" s="281" t="n"/>
      <c r="R565" s="281" t="n"/>
      <c r="S565" s="228" t="n"/>
      <c r="T565" s="228" t="n"/>
      <c r="U565" s="228" t="n"/>
      <c r="V565" s="19" t="n"/>
      <c r="W565" s="19" t="n"/>
      <c r="X565" s="228" t="n"/>
      <c r="Y565" s="228" t="n"/>
      <c r="Z565" s="281" t="n"/>
      <c r="AA565" s="18" t="n"/>
      <c r="AB565" s="18" t="n"/>
      <c r="AC565" s="228" t="n"/>
    </row>
    <row r="566">
      <c r="A566" s="18" t="n"/>
      <c r="B566" s="18" t="n"/>
      <c r="C566" s="228" t="n"/>
      <c r="D566" s="228" t="n"/>
      <c r="E566" s="228" t="n"/>
      <c r="F566" s="228" t="n"/>
      <c r="G566" s="228" t="n"/>
      <c r="H566" s="228" t="n"/>
      <c r="I566" s="228" t="n"/>
      <c r="J566" s="228" t="n"/>
      <c r="K566" s="19" t="n"/>
      <c r="L566" s="228" t="n"/>
      <c r="M566" s="228" t="n"/>
      <c r="N566" s="228" t="n"/>
      <c r="O566" s="228" t="n"/>
      <c r="P566" s="228" t="n"/>
      <c r="Q566" s="281" t="n"/>
      <c r="R566" s="281" t="n"/>
      <c r="S566" s="228" t="n"/>
      <c r="T566" s="228" t="n"/>
      <c r="U566" s="228" t="n"/>
      <c r="V566" s="19" t="n"/>
      <c r="W566" s="19" t="n"/>
      <c r="X566" s="228" t="n"/>
      <c r="Y566" s="228" t="n"/>
      <c r="Z566" s="281" t="n"/>
      <c r="AA566" s="18" t="n"/>
      <c r="AB566" s="18" t="n"/>
      <c r="AC566" s="228" t="n"/>
    </row>
    <row r="567">
      <c r="A567" s="18" t="n"/>
      <c r="B567" s="18" t="n"/>
      <c r="C567" s="228" t="n"/>
      <c r="D567" s="228" t="n"/>
      <c r="E567" s="228" t="n"/>
      <c r="F567" s="228" t="n"/>
      <c r="G567" s="228" t="n"/>
      <c r="H567" s="228" t="n"/>
      <c r="I567" s="228" t="n"/>
      <c r="J567" s="228" t="n"/>
      <c r="K567" s="19" t="n"/>
      <c r="L567" s="228" t="n"/>
      <c r="M567" s="228" t="n"/>
      <c r="N567" s="228" t="n"/>
      <c r="O567" s="228" t="n"/>
      <c r="P567" s="228" t="n"/>
      <c r="Q567" s="281" t="n"/>
      <c r="R567" s="281" t="n"/>
      <c r="S567" s="228" t="n"/>
      <c r="T567" s="228" t="n"/>
      <c r="U567" s="228" t="n"/>
      <c r="V567" s="19" t="n"/>
      <c r="W567" s="19" t="n"/>
      <c r="X567" s="228" t="n"/>
      <c r="Y567" s="228" t="n"/>
      <c r="Z567" s="281" t="n"/>
      <c r="AA567" s="18" t="n"/>
      <c r="AB567" s="18" t="n"/>
      <c r="AC567" s="228" t="n"/>
    </row>
    <row r="568">
      <c r="A568" s="18" t="n"/>
      <c r="B568" s="18" t="n"/>
      <c r="C568" s="228" t="n"/>
      <c r="D568" s="228" t="n"/>
      <c r="E568" s="228" t="n"/>
      <c r="F568" s="228" t="n"/>
      <c r="G568" s="228" t="n"/>
      <c r="H568" s="228" t="n"/>
      <c r="I568" s="228" t="n"/>
      <c r="J568" s="228" t="n"/>
      <c r="K568" s="19" t="n"/>
      <c r="L568" s="228" t="n"/>
      <c r="M568" s="228" t="n"/>
      <c r="N568" s="228" t="n"/>
      <c r="O568" s="228" t="n"/>
      <c r="P568" s="228" t="n"/>
      <c r="Q568" s="281" t="n"/>
      <c r="R568" s="281" t="n"/>
      <c r="S568" s="228" t="n"/>
      <c r="T568" s="228" t="n"/>
      <c r="U568" s="228" t="n"/>
      <c r="V568" s="19" t="n"/>
      <c r="W568" s="19" t="n"/>
      <c r="X568" s="228" t="n"/>
      <c r="Y568" s="228" t="n"/>
      <c r="Z568" s="281" t="n"/>
      <c r="AA568" s="18" t="n"/>
      <c r="AB568" s="18" t="n"/>
      <c r="AC568" s="228" t="n"/>
    </row>
    <row r="569">
      <c r="A569" s="18" t="n"/>
      <c r="B569" s="18" t="n"/>
      <c r="C569" s="228" t="n"/>
      <c r="D569" s="228" t="n"/>
      <c r="E569" s="228" t="n"/>
      <c r="F569" s="228" t="n"/>
      <c r="G569" s="228" t="n"/>
      <c r="H569" s="228" t="n"/>
      <c r="I569" s="228" t="n"/>
      <c r="J569" s="228" t="n"/>
      <c r="K569" s="19" t="n"/>
      <c r="L569" s="228" t="n"/>
      <c r="M569" s="228" t="n"/>
      <c r="N569" s="228" t="n"/>
      <c r="O569" s="228" t="n"/>
      <c r="P569" s="228" t="n"/>
      <c r="Q569" s="281" t="n"/>
      <c r="R569" s="281" t="n"/>
      <c r="S569" s="228" t="n"/>
      <c r="T569" s="228" t="n"/>
      <c r="U569" s="228" t="n"/>
      <c r="V569" s="19" t="n"/>
      <c r="W569" s="19" t="n"/>
      <c r="X569" s="228" t="n"/>
      <c r="Y569" s="228" t="n"/>
      <c r="Z569" s="281" t="n"/>
      <c r="AA569" s="18" t="n"/>
      <c r="AB569" s="18" t="n"/>
      <c r="AC569" s="228" t="n"/>
    </row>
    <row r="570">
      <c r="A570" s="18" t="n"/>
      <c r="B570" s="18" t="n"/>
      <c r="C570" s="228" t="n"/>
      <c r="D570" s="228" t="n"/>
      <c r="E570" s="228" t="n"/>
      <c r="F570" s="228" t="n"/>
      <c r="G570" s="228" t="n"/>
      <c r="H570" s="228" t="n"/>
      <c r="I570" s="228" t="n"/>
      <c r="J570" s="228" t="n"/>
      <c r="K570" s="19" t="n"/>
      <c r="L570" s="228" t="n"/>
      <c r="M570" s="228" t="n"/>
      <c r="N570" s="228" t="n"/>
      <c r="O570" s="228" t="n"/>
      <c r="P570" s="228" t="n"/>
      <c r="Q570" s="281" t="n"/>
      <c r="R570" s="281" t="n"/>
      <c r="S570" s="228" t="n"/>
      <c r="T570" s="228" t="n"/>
      <c r="U570" s="228" t="n"/>
      <c r="V570" s="19" t="n"/>
      <c r="W570" s="19" t="n"/>
      <c r="X570" s="228" t="n"/>
      <c r="Y570" s="228" t="n"/>
      <c r="Z570" s="281" t="n"/>
      <c r="AA570" s="18" t="n"/>
      <c r="AB570" s="18" t="n"/>
      <c r="AC570" s="228" t="n"/>
    </row>
    <row r="571">
      <c r="A571" s="18" t="n"/>
      <c r="B571" s="18" t="n"/>
      <c r="C571" s="228" t="n"/>
      <c r="D571" s="228" t="n"/>
      <c r="E571" s="228" t="n"/>
      <c r="F571" s="228" t="n"/>
      <c r="G571" s="228" t="n"/>
      <c r="H571" s="228" t="n"/>
      <c r="I571" s="228" t="n"/>
      <c r="J571" s="228" t="n"/>
      <c r="K571" s="19" t="n"/>
      <c r="L571" s="228" t="n"/>
      <c r="M571" s="228" t="n"/>
      <c r="N571" s="228" t="n"/>
      <c r="O571" s="228" t="n"/>
      <c r="P571" s="228" t="n"/>
      <c r="Q571" s="281" t="n"/>
      <c r="R571" s="281" t="n"/>
      <c r="S571" s="228" t="n"/>
      <c r="T571" s="228" t="n"/>
      <c r="U571" s="228" t="n"/>
      <c r="V571" s="19" t="n"/>
      <c r="W571" s="19" t="n"/>
      <c r="X571" s="228" t="n"/>
      <c r="Y571" s="228" t="n"/>
      <c r="Z571" s="281" t="n"/>
      <c r="AA571" s="18" t="n"/>
      <c r="AB571" s="18" t="n"/>
      <c r="AC571" s="228" t="n"/>
    </row>
    <row r="572">
      <c r="A572" s="18" t="n"/>
      <c r="B572" s="18" t="n"/>
      <c r="C572" s="228" t="n"/>
      <c r="D572" s="228" t="n"/>
      <c r="E572" s="228" t="n"/>
      <c r="F572" s="228" t="n"/>
      <c r="G572" s="228" t="n"/>
      <c r="H572" s="228" t="n"/>
      <c r="I572" s="228" t="n"/>
      <c r="J572" s="228" t="n"/>
      <c r="K572" s="19" t="n"/>
      <c r="L572" s="228" t="n"/>
      <c r="M572" s="228" t="n"/>
      <c r="N572" s="228" t="n"/>
      <c r="O572" s="228" t="n"/>
      <c r="P572" s="228" t="n"/>
      <c r="Q572" s="281" t="n"/>
      <c r="R572" s="281" t="n"/>
      <c r="S572" s="228" t="n"/>
      <c r="T572" s="228" t="n"/>
      <c r="U572" s="228" t="n"/>
      <c r="V572" s="19" t="n"/>
      <c r="W572" s="19" t="n"/>
      <c r="X572" s="228" t="n"/>
      <c r="Y572" s="228" t="n"/>
      <c r="Z572" s="281" t="n"/>
      <c r="AA572" s="18" t="n"/>
      <c r="AB572" s="18" t="n"/>
      <c r="AC572" s="228" t="n"/>
    </row>
    <row r="573">
      <c r="A573" s="18" t="n"/>
      <c r="B573" s="18" t="n"/>
      <c r="C573" s="228" t="n"/>
      <c r="D573" s="228" t="n"/>
      <c r="E573" s="228" t="n"/>
      <c r="F573" s="228" t="n"/>
      <c r="G573" s="228" t="n"/>
      <c r="H573" s="228" t="n"/>
      <c r="I573" s="228" t="n"/>
      <c r="J573" s="228" t="n"/>
      <c r="K573" s="19" t="n"/>
      <c r="L573" s="228" t="n"/>
      <c r="M573" s="228" t="n"/>
      <c r="N573" s="228" t="n"/>
      <c r="O573" s="228" t="n"/>
      <c r="P573" s="228" t="n"/>
      <c r="Q573" s="281" t="n"/>
      <c r="R573" s="281" t="n"/>
      <c r="S573" s="228" t="n"/>
      <c r="T573" s="228" t="n"/>
      <c r="U573" s="228" t="n"/>
      <c r="V573" s="19" t="n"/>
      <c r="W573" s="19" t="n"/>
      <c r="X573" s="228" t="n"/>
      <c r="Y573" s="228" t="n"/>
      <c r="Z573" s="281" t="n"/>
      <c r="AA573" s="18" t="n"/>
      <c r="AB573" s="18" t="n"/>
      <c r="AC573" s="228" t="n"/>
    </row>
    <row r="574">
      <c r="A574" s="18" t="n"/>
      <c r="B574" s="18" t="n"/>
      <c r="C574" s="228" t="n"/>
      <c r="D574" s="228" t="n"/>
      <c r="E574" s="228" t="n"/>
      <c r="F574" s="228" t="n"/>
      <c r="G574" s="228" t="n"/>
      <c r="H574" s="228" t="n"/>
      <c r="I574" s="228" t="n"/>
      <c r="J574" s="228" t="n"/>
      <c r="K574" s="19" t="n"/>
      <c r="L574" s="228" t="n"/>
      <c r="M574" s="228" t="n"/>
      <c r="N574" s="228" t="n"/>
      <c r="O574" s="228" t="n"/>
      <c r="P574" s="228" t="n"/>
      <c r="Q574" s="281" t="n"/>
      <c r="R574" s="281" t="n"/>
      <c r="S574" s="228" t="n"/>
      <c r="T574" s="228" t="n"/>
      <c r="U574" s="228" t="n"/>
      <c r="V574" s="19" t="n"/>
      <c r="W574" s="19" t="n"/>
      <c r="X574" s="228" t="n"/>
      <c r="Y574" s="228" t="n"/>
      <c r="Z574" s="281" t="n"/>
      <c r="AA574" s="18" t="n"/>
      <c r="AB574" s="18" t="n"/>
      <c r="AC574" s="228" t="n"/>
    </row>
    <row r="575">
      <c r="A575" s="18" t="n"/>
      <c r="B575" s="18" t="n"/>
      <c r="C575" s="228" t="n"/>
      <c r="D575" s="228" t="n"/>
      <c r="E575" s="228" t="n"/>
      <c r="F575" s="228" t="n"/>
      <c r="G575" s="228" t="n"/>
      <c r="H575" s="228" t="n"/>
      <c r="I575" s="228" t="n"/>
      <c r="J575" s="228" t="n"/>
      <c r="K575" s="19" t="n"/>
      <c r="L575" s="228" t="n"/>
      <c r="M575" s="228" t="n"/>
      <c r="N575" s="228" t="n"/>
      <c r="O575" s="228" t="n"/>
      <c r="P575" s="228" t="n"/>
      <c r="Q575" s="281" t="n"/>
      <c r="R575" s="281" t="n"/>
      <c r="S575" s="228" t="n"/>
      <c r="T575" s="228" t="n"/>
      <c r="U575" s="228" t="n"/>
      <c r="V575" s="19" t="n"/>
      <c r="W575" s="19" t="n"/>
      <c r="X575" s="228" t="n"/>
      <c r="Y575" s="228" t="n"/>
      <c r="Z575" s="281" t="n"/>
      <c r="AA575" s="18" t="n"/>
      <c r="AB575" s="18" t="n"/>
      <c r="AC575" s="228" t="n"/>
    </row>
    <row r="576">
      <c r="A576" s="18" t="n"/>
      <c r="B576" s="18" t="n"/>
      <c r="C576" s="228" t="n"/>
      <c r="D576" s="228" t="n"/>
      <c r="E576" s="228" t="n"/>
      <c r="F576" s="228" t="n"/>
      <c r="G576" s="228" t="n"/>
      <c r="H576" s="228" t="n"/>
      <c r="I576" s="228" t="n"/>
      <c r="J576" s="228" t="n"/>
      <c r="K576" s="19" t="n"/>
      <c r="L576" s="228" t="n"/>
      <c r="M576" s="228" t="n"/>
      <c r="N576" s="228" t="n"/>
      <c r="O576" s="228" t="n"/>
      <c r="P576" s="228" t="n"/>
      <c r="Q576" s="281" t="n"/>
      <c r="R576" s="281" t="n"/>
      <c r="S576" s="228" t="n"/>
      <c r="T576" s="228" t="n"/>
      <c r="U576" s="228" t="n"/>
      <c r="V576" s="19" t="n"/>
      <c r="W576" s="19" t="n"/>
      <c r="X576" s="228" t="n"/>
      <c r="Y576" s="228" t="n"/>
      <c r="Z576" s="281" t="n"/>
      <c r="AA576" s="18" t="n"/>
      <c r="AB576" s="18" t="n"/>
      <c r="AC576" s="228" t="n"/>
    </row>
    <row r="577">
      <c r="A577" s="18" t="n"/>
      <c r="B577" s="18" t="n"/>
      <c r="C577" s="228" t="n"/>
      <c r="D577" s="228" t="n"/>
      <c r="E577" s="228" t="n"/>
      <c r="F577" s="228" t="n"/>
      <c r="G577" s="228" t="n"/>
      <c r="H577" s="228" t="n"/>
      <c r="I577" s="228" t="n"/>
      <c r="J577" s="228" t="n"/>
      <c r="K577" s="19" t="n"/>
      <c r="L577" s="228" t="n"/>
      <c r="M577" s="228" t="n"/>
      <c r="N577" s="228" t="n"/>
      <c r="O577" s="228" t="n"/>
      <c r="P577" s="228" t="n"/>
      <c r="Q577" s="281" t="n"/>
      <c r="R577" s="281" t="n"/>
      <c r="S577" s="228" t="n"/>
      <c r="T577" s="228" t="n"/>
      <c r="U577" s="228" t="n"/>
      <c r="V577" s="19" t="n"/>
      <c r="W577" s="19" t="n"/>
      <c r="X577" s="228" t="n"/>
      <c r="Y577" s="228" t="n"/>
      <c r="Z577" s="281" t="n"/>
      <c r="AA577" s="18" t="n"/>
      <c r="AB577" s="18" t="n"/>
      <c r="AC577" s="228" t="n"/>
    </row>
    <row r="578">
      <c r="A578" s="18" t="n"/>
      <c r="B578" s="18" t="n"/>
      <c r="C578" s="228" t="n"/>
      <c r="D578" s="228" t="n"/>
      <c r="E578" s="228" t="n"/>
      <c r="F578" s="228" t="n"/>
      <c r="G578" s="228" t="n"/>
      <c r="H578" s="228" t="n"/>
      <c r="I578" s="228" t="n"/>
      <c r="J578" s="228" t="n"/>
      <c r="K578" s="19" t="n"/>
      <c r="L578" s="228" t="n"/>
      <c r="M578" s="228" t="n"/>
      <c r="N578" s="228" t="n"/>
      <c r="O578" s="228" t="n"/>
      <c r="P578" s="228" t="n"/>
      <c r="Q578" s="281" t="n"/>
      <c r="R578" s="281" t="n"/>
      <c r="S578" s="228" t="n"/>
      <c r="T578" s="228" t="n"/>
      <c r="U578" s="228" t="n"/>
      <c r="V578" s="19" t="n"/>
      <c r="W578" s="19" t="n"/>
      <c r="X578" s="228" t="n"/>
      <c r="Y578" s="228" t="n"/>
      <c r="Z578" s="281" t="n"/>
      <c r="AA578" s="18" t="n"/>
      <c r="AB578" s="18" t="n"/>
      <c r="AC578" s="228" t="n"/>
    </row>
    <row r="579">
      <c r="A579" s="18" t="n"/>
      <c r="B579" s="18" t="n"/>
      <c r="C579" s="228" t="n"/>
      <c r="D579" s="228" t="n"/>
      <c r="E579" s="228" t="n"/>
      <c r="F579" s="228" t="n"/>
      <c r="G579" s="228" t="n"/>
      <c r="H579" s="228" t="n"/>
      <c r="I579" s="228" t="n"/>
      <c r="J579" s="228" t="n"/>
      <c r="K579" s="19" t="n"/>
      <c r="L579" s="228" t="n"/>
      <c r="M579" s="228" t="n"/>
      <c r="N579" s="228" t="n"/>
      <c r="O579" s="228" t="n"/>
      <c r="P579" s="228" t="n"/>
      <c r="Q579" s="281" t="n"/>
      <c r="R579" s="281" t="n"/>
      <c r="S579" s="228" t="n"/>
      <c r="T579" s="228" t="n"/>
      <c r="U579" s="228" t="n"/>
      <c r="V579" s="19" t="n"/>
      <c r="W579" s="19" t="n"/>
      <c r="X579" s="228" t="n"/>
      <c r="Y579" s="228" t="n"/>
      <c r="Z579" s="281" t="n"/>
      <c r="AA579" s="18" t="n"/>
      <c r="AB579" s="18" t="n"/>
      <c r="AC579" s="228" t="n"/>
    </row>
    <row r="580">
      <c r="A580" s="18" t="n"/>
      <c r="B580" s="18" t="n"/>
      <c r="C580" s="228" t="n"/>
      <c r="D580" s="228" t="n"/>
      <c r="E580" s="228" t="n"/>
      <c r="F580" s="228" t="n"/>
      <c r="G580" s="228" t="n"/>
      <c r="H580" s="228" t="n"/>
      <c r="I580" s="228" t="n"/>
      <c r="J580" s="228" t="n"/>
      <c r="K580" s="19" t="n"/>
      <c r="L580" s="228" t="n"/>
      <c r="M580" s="228" t="n"/>
      <c r="N580" s="228" t="n"/>
      <c r="O580" s="228" t="n"/>
      <c r="P580" s="228" t="n"/>
      <c r="Q580" s="281" t="n"/>
      <c r="R580" s="281" t="n"/>
      <c r="S580" s="228" t="n"/>
      <c r="T580" s="228" t="n"/>
      <c r="U580" s="228" t="n"/>
      <c r="V580" s="19" t="n"/>
      <c r="W580" s="19" t="n"/>
      <c r="X580" s="228" t="n"/>
      <c r="Y580" s="228" t="n"/>
      <c r="Z580" s="281" t="n"/>
      <c r="AA580" s="18" t="n"/>
      <c r="AB580" s="18" t="n"/>
      <c r="AC580" s="228" t="n"/>
    </row>
    <row r="581">
      <c r="A581" s="18" t="n"/>
      <c r="B581" s="18" t="n"/>
      <c r="C581" s="228" t="n"/>
      <c r="D581" s="228" t="n"/>
      <c r="E581" s="228" t="n"/>
      <c r="F581" s="228" t="n"/>
      <c r="G581" s="228" t="n"/>
      <c r="H581" s="228" t="n"/>
      <c r="I581" s="228" t="n"/>
      <c r="J581" s="228" t="n"/>
      <c r="K581" s="19" t="n"/>
      <c r="L581" s="228" t="n"/>
      <c r="M581" s="228" t="n"/>
      <c r="N581" s="228" t="n"/>
      <c r="O581" s="228" t="n"/>
      <c r="P581" s="228" t="n"/>
      <c r="Q581" s="281" t="n"/>
      <c r="R581" s="281" t="n"/>
      <c r="S581" s="228" t="n"/>
      <c r="T581" s="228" t="n"/>
      <c r="U581" s="228" t="n"/>
      <c r="V581" s="19" t="n"/>
      <c r="W581" s="19" t="n"/>
      <c r="X581" s="228" t="n"/>
      <c r="Y581" s="228" t="n"/>
      <c r="Z581" s="281" t="n"/>
      <c r="AA581" s="18" t="n"/>
      <c r="AB581" s="18" t="n"/>
      <c r="AC581" s="228" t="n"/>
    </row>
    <row r="582">
      <c r="A582" s="18" t="n"/>
      <c r="B582" s="18" t="n"/>
      <c r="C582" s="228" t="n"/>
      <c r="D582" s="228" t="n"/>
      <c r="E582" s="228" t="n"/>
      <c r="F582" s="228" t="n"/>
      <c r="G582" s="228" t="n"/>
      <c r="H582" s="228" t="n"/>
      <c r="I582" s="228" t="n"/>
      <c r="J582" s="228" t="n"/>
      <c r="K582" s="19" t="n"/>
      <c r="L582" s="228" t="n"/>
      <c r="M582" s="228" t="n"/>
      <c r="N582" s="228" t="n"/>
      <c r="O582" s="228" t="n"/>
      <c r="P582" s="228" t="n"/>
      <c r="Q582" s="281" t="n"/>
      <c r="R582" s="281" t="n"/>
      <c r="S582" s="228" t="n"/>
      <c r="T582" s="228" t="n"/>
      <c r="U582" s="228" t="n"/>
      <c r="V582" s="19" t="n"/>
      <c r="W582" s="19" t="n"/>
      <c r="X582" s="228" t="n"/>
      <c r="Y582" s="228" t="n"/>
      <c r="Z582" s="281" t="n"/>
      <c r="AA582" s="18" t="n"/>
      <c r="AB582" s="18" t="n"/>
      <c r="AC582" s="228" t="n"/>
    </row>
    <row r="583">
      <c r="A583" s="18" t="n"/>
      <c r="B583" s="18" t="n"/>
      <c r="C583" s="228" t="n"/>
      <c r="D583" s="228" t="n"/>
      <c r="E583" s="228" t="n"/>
      <c r="F583" s="228" t="n"/>
      <c r="G583" s="228" t="n"/>
      <c r="H583" s="228" t="n"/>
      <c r="I583" s="228" t="n"/>
      <c r="J583" s="228" t="n"/>
      <c r="K583" s="19" t="n"/>
      <c r="L583" s="228" t="n"/>
      <c r="M583" s="228" t="n"/>
      <c r="N583" s="228" t="n"/>
      <c r="O583" s="228" t="n"/>
      <c r="P583" s="228" t="n"/>
      <c r="Q583" s="281" t="n"/>
      <c r="R583" s="281" t="n"/>
      <c r="S583" s="228" t="n"/>
      <c r="T583" s="228" t="n"/>
      <c r="U583" s="228" t="n"/>
      <c r="V583" s="19" t="n"/>
      <c r="W583" s="19" t="n"/>
      <c r="X583" s="228" t="n"/>
      <c r="Y583" s="228" t="n"/>
      <c r="Z583" s="281" t="n"/>
      <c r="AA583" s="18" t="n"/>
      <c r="AB583" s="18" t="n"/>
      <c r="AC583" s="228" t="n"/>
    </row>
    <row r="584">
      <c r="A584" s="18" t="n"/>
      <c r="B584" s="18" t="n"/>
      <c r="C584" s="228" t="n"/>
      <c r="D584" s="228" t="n"/>
      <c r="E584" s="228" t="n"/>
      <c r="F584" s="228" t="n"/>
      <c r="G584" s="228" t="n"/>
      <c r="H584" s="228" t="n"/>
      <c r="I584" s="228" t="n"/>
      <c r="J584" s="228" t="n"/>
      <c r="K584" s="19" t="n"/>
      <c r="L584" s="228" t="n"/>
      <c r="M584" s="228" t="n"/>
      <c r="N584" s="228" t="n"/>
      <c r="O584" s="228" t="n"/>
      <c r="P584" s="228" t="n"/>
      <c r="Q584" s="281" t="n"/>
      <c r="R584" s="281" t="n"/>
      <c r="S584" s="228" t="n"/>
      <c r="T584" s="228" t="n"/>
      <c r="U584" s="228" t="n"/>
      <c r="V584" s="19" t="n"/>
      <c r="W584" s="19" t="n"/>
      <c r="X584" s="228" t="n"/>
      <c r="Y584" s="228" t="n"/>
      <c r="Z584" s="281" t="n"/>
      <c r="AA584" s="18" t="n"/>
      <c r="AB584" s="18" t="n"/>
      <c r="AC584" s="228" t="n"/>
    </row>
    <row r="585">
      <c r="A585" s="18" t="n"/>
      <c r="B585" s="18" t="n"/>
      <c r="C585" s="228" t="n"/>
      <c r="D585" s="228" t="n"/>
      <c r="E585" s="228" t="n"/>
      <c r="F585" s="228" t="n"/>
      <c r="G585" s="228" t="n"/>
      <c r="H585" s="228" t="n"/>
      <c r="I585" s="228" t="n"/>
      <c r="J585" s="228" t="n"/>
      <c r="K585" s="19" t="n"/>
      <c r="L585" s="228" t="n"/>
      <c r="M585" s="228" t="n"/>
      <c r="N585" s="228" t="n"/>
      <c r="O585" s="228" t="n"/>
      <c r="P585" s="228" t="n"/>
      <c r="Q585" s="281" t="n"/>
      <c r="R585" s="281" t="n"/>
      <c r="S585" s="228" t="n"/>
      <c r="T585" s="228" t="n"/>
      <c r="U585" s="228" t="n"/>
      <c r="V585" s="19" t="n"/>
      <c r="W585" s="19" t="n"/>
      <c r="X585" s="228" t="n"/>
      <c r="Y585" s="228" t="n"/>
      <c r="Z585" s="281" t="n"/>
      <c r="AA585" s="18" t="n"/>
      <c r="AB585" s="18" t="n"/>
      <c r="AC585" s="228" t="n"/>
    </row>
    <row r="586">
      <c r="A586" s="18" t="n"/>
      <c r="B586" s="18" t="n"/>
      <c r="C586" s="228" t="n"/>
      <c r="D586" s="228" t="n"/>
      <c r="E586" s="228" t="n"/>
      <c r="F586" s="228" t="n"/>
      <c r="G586" s="228" t="n"/>
      <c r="H586" s="228" t="n"/>
      <c r="I586" s="228" t="n"/>
      <c r="J586" s="228" t="n"/>
      <c r="K586" s="19" t="n"/>
      <c r="L586" s="228" t="n"/>
      <c r="M586" s="228" t="n"/>
      <c r="N586" s="228" t="n"/>
      <c r="O586" s="228" t="n"/>
      <c r="P586" s="228" t="n"/>
      <c r="Q586" s="281" t="n"/>
      <c r="R586" s="281" t="n"/>
      <c r="S586" s="228" t="n"/>
      <c r="T586" s="228" t="n"/>
      <c r="U586" s="228" t="n"/>
      <c r="V586" s="19" t="n"/>
      <c r="W586" s="19" t="n"/>
      <c r="X586" s="228" t="n"/>
      <c r="Y586" s="228" t="n"/>
      <c r="Z586" s="281" t="n"/>
      <c r="AA586" s="18" t="n"/>
      <c r="AB586" s="18" t="n"/>
      <c r="AC586" s="228" t="n"/>
    </row>
    <row r="587">
      <c r="A587" s="18" t="n"/>
      <c r="B587" s="18" t="n"/>
      <c r="C587" s="228" t="n"/>
      <c r="D587" s="228" t="n"/>
      <c r="E587" s="228" t="n"/>
      <c r="F587" s="228" t="n"/>
      <c r="G587" s="228" t="n"/>
      <c r="H587" s="228" t="n"/>
      <c r="I587" s="228" t="n"/>
      <c r="J587" s="228" t="n"/>
      <c r="K587" s="19" t="n"/>
      <c r="L587" s="228" t="n"/>
      <c r="M587" s="228" t="n"/>
      <c r="N587" s="228" t="n"/>
      <c r="O587" s="228" t="n"/>
      <c r="P587" s="228" t="n"/>
      <c r="Q587" s="281" t="n"/>
      <c r="R587" s="281" t="n"/>
      <c r="S587" s="228" t="n"/>
      <c r="T587" s="228" t="n"/>
      <c r="U587" s="228" t="n"/>
      <c r="V587" s="19" t="n"/>
      <c r="W587" s="19" t="n"/>
      <c r="X587" s="228" t="n"/>
      <c r="Y587" s="228" t="n"/>
      <c r="Z587" s="281" t="n"/>
      <c r="AA587" s="18" t="n"/>
      <c r="AB587" s="18" t="n"/>
      <c r="AC587" s="228" t="n"/>
    </row>
    <row r="588">
      <c r="A588" s="18" t="n"/>
      <c r="B588" s="18" t="n"/>
      <c r="C588" s="228" t="n"/>
      <c r="D588" s="228" t="n"/>
      <c r="E588" s="228" t="n"/>
      <c r="F588" s="228" t="n"/>
      <c r="G588" s="228" t="n"/>
      <c r="H588" s="228" t="n"/>
      <c r="I588" s="228" t="n"/>
      <c r="J588" s="228" t="n"/>
      <c r="K588" s="19" t="n"/>
      <c r="L588" s="228" t="n"/>
      <c r="M588" s="228" t="n"/>
      <c r="N588" s="228" t="n"/>
      <c r="O588" s="228" t="n"/>
      <c r="P588" s="228" t="n"/>
      <c r="Q588" s="281" t="n"/>
      <c r="R588" s="281" t="n"/>
      <c r="S588" s="228" t="n"/>
      <c r="T588" s="228" t="n"/>
      <c r="U588" s="228" t="n"/>
      <c r="V588" s="19" t="n"/>
      <c r="W588" s="19" t="n"/>
      <c r="X588" s="228" t="n"/>
      <c r="Y588" s="228" t="n"/>
      <c r="Z588" s="281" t="n"/>
      <c r="AA588" s="18" t="n"/>
      <c r="AB588" s="18" t="n"/>
      <c r="AC588" s="228" t="n"/>
    </row>
    <row r="589">
      <c r="A589" s="18" t="n"/>
      <c r="B589" s="18" t="n"/>
      <c r="C589" s="228" t="n"/>
      <c r="D589" s="228" t="n"/>
      <c r="E589" s="228" t="n"/>
      <c r="F589" s="228" t="n"/>
      <c r="G589" s="228" t="n"/>
      <c r="H589" s="228" t="n"/>
      <c r="I589" s="228" t="n"/>
      <c r="J589" s="228" t="n"/>
      <c r="K589" s="19" t="n"/>
      <c r="L589" s="228" t="n"/>
      <c r="M589" s="228" t="n"/>
      <c r="N589" s="228" t="n"/>
      <c r="O589" s="228" t="n"/>
      <c r="P589" s="228" t="n"/>
      <c r="Q589" s="281" t="n"/>
      <c r="R589" s="281" t="n"/>
      <c r="S589" s="228" t="n"/>
      <c r="T589" s="228" t="n"/>
      <c r="U589" s="228" t="n"/>
      <c r="V589" s="19" t="n"/>
      <c r="W589" s="19" t="n"/>
      <c r="X589" s="228" t="n"/>
      <c r="Y589" s="228" t="n"/>
      <c r="Z589" s="281" t="n"/>
      <c r="AA589" s="18" t="n"/>
      <c r="AB589" s="18" t="n"/>
      <c r="AC589" s="228" t="n"/>
    </row>
    <row r="590">
      <c r="A590" s="18" t="n"/>
      <c r="B590" s="18" t="n"/>
      <c r="C590" s="228" t="n"/>
      <c r="D590" s="228" t="n"/>
      <c r="E590" s="228" t="n"/>
      <c r="F590" s="228" t="n"/>
      <c r="G590" s="228" t="n"/>
      <c r="H590" s="228" t="n"/>
      <c r="I590" s="228" t="n"/>
      <c r="J590" s="228" t="n"/>
      <c r="K590" s="19" t="n"/>
      <c r="L590" s="228" t="n"/>
      <c r="M590" s="228" t="n"/>
      <c r="N590" s="228" t="n"/>
      <c r="O590" s="228" t="n"/>
      <c r="P590" s="228" t="n"/>
      <c r="Q590" s="281" t="n"/>
      <c r="R590" s="281" t="n"/>
      <c r="S590" s="228" t="n"/>
      <c r="T590" s="228" t="n"/>
      <c r="U590" s="228" t="n"/>
      <c r="V590" s="19" t="n"/>
      <c r="W590" s="19" t="n"/>
      <c r="X590" s="228" t="n"/>
      <c r="Y590" s="228" t="n"/>
      <c r="Z590" s="281" t="n"/>
      <c r="AA590" s="18" t="n"/>
      <c r="AB590" s="18" t="n"/>
      <c r="AC590" s="228" t="n"/>
    </row>
    <row r="591">
      <c r="A591" s="18" t="n"/>
      <c r="B591" s="18" t="n"/>
      <c r="C591" s="228" t="n"/>
      <c r="D591" s="228" t="n"/>
      <c r="E591" s="228" t="n"/>
      <c r="F591" s="228" t="n"/>
      <c r="G591" s="228" t="n"/>
      <c r="H591" s="228" t="n"/>
      <c r="I591" s="228" t="n"/>
      <c r="J591" s="228" t="n"/>
      <c r="K591" s="19" t="n"/>
      <c r="L591" s="228" t="n"/>
      <c r="M591" s="228" t="n"/>
      <c r="N591" s="228" t="n"/>
      <c r="O591" s="228" t="n"/>
      <c r="P591" s="228" t="n"/>
      <c r="Q591" s="281" t="n"/>
      <c r="R591" s="281" t="n"/>
      <c r="S591" s="228" t="n"/>
      <c r="T591" s="228" t="n"/>
      <c r="U591" s="228" t="n"/>
      <c r="V591" s="19" t="n"/>
      <c r="W591" s="19" t="n"/>
      <c r="X591" s="228" t="n"/>
      <c r="Y591" s="228" t="n"/>
      <c r="Z591" s="281" t="n"/>
      <c r="AA591" s="18" t="n"/>
      <c r="AB591" s="18" t="n"/>
      <c r="AC591" s="228" t="n"/>
    </row>
    <row r="592">
      <c r="A592" s="18" t="n"/>
      <c r="B592" s="18" t="n"/>
      <c r="C592" s="228" t="n"/>
      <c r="D592" s="228" t="n"/>
      <c r="E592" s="228" t="n"/>
      <c r="F592" s="228" t="n"/>
      <c r="G592" s="228" t="n"/>
      <c r="H592" s="228" t="n"/>
      <c r="I592" s="228" t="n"/>
      <c r="J592" s="228" t="n"/>
      <c r="K592" s="19" t="n"/>
      <c r="L592" s="228" t="n"/>
      <c r="M592" s="228" t="n"/>
      <c r="N592" s="228" t="n"/>
      <c r="O592" s="228" t="n"/>
      <c r="P592" s="228" t="n"/>
      <c r="Q592" s="281" t="n"/>
      <c r="R592" s="281" t="n"/>
      <c r="S592" s="228" t="n"/>
      <c r="T592" s="228" t="n"/>
      <c r="U592" s="228" t="n"/>
      <c r="V592" s="19" t="n"/>
      <c r="W592" s="19" t="n"/>
      <c r="X592" s="228" t="n"/>
      <c r="Y592" s="228" t="n"/>
      <c r="Z592" s="281" t="n"/>
      <c r="AA592" s="18" t="n"/>
      <c r="AB592" s="18" t="n"/>
      <c r="AC592" s="228" t="n"/>
    </row>
    <row r="593">
      <c r="A593" s="18" t="n"/>
      <c r="B593" s="18" t="n"/>
      <c r="C593" s="228" t="n"/>
      <c r="D593" s="228" t="n"/>
      <c r="E593" s="228" t="n"/>
      <c r="F593" s="228" t="n"/>
      <c r="G593" s="228" t="n"/>
      <c r="H593" s="228" t="n"/>
      <c r="I593" s="228" t="n"/>
      <c r="J593" s="228" t="n"/>
      <c r="K593" s="19" t="n"/>
      <c r="L593" s="228" t="n"/>
      <c r="M593" s="228" t="n"/>
      <c r="N593" s="228" t="n"/>
      <c r="O593" s="228" t="n"/>
      <c r="P593" s="228" t="n"/>
      <c r="Q593" s="281" t="n"/>
      <c r="R593" s="281" t="n"/>
      <c r="S593" s="228" t="n"/>
      <c r="T593" s="228" t="n"/>
      <c r="U593" s="228" t="n"/>
      <c r="V593" s="19" t="n"/>
      <c r="W593" s="19" t="n"/>
      <c r="X593" s="228" t="n"/>
      <c r="Y593" s="228" t="n"/>
      <c r="Z593" s="281" t="n"/>
      <c r="AA593" s="18" t="n"/>
      <c r="AB593" s="18" t="n"/>
      <c r="AC593" s="228" t="n"/>
    </row>
    <row r="594">
      <c r="A594" s="18" t="n"/>
      <c r="B594" s="18" t="n"/>
      <c r="C594" s="228" t="n"/>
      <c r="D594" s="228" t="n"/>
      <c r="E594" s="228" t="n"/>
      <c r="F594" s="228" t="n"/>
      <c r="G594" s="228" t="n"/>
      <c r="H594" s="228" t="n"/>
      <c r="I594" s="228" t="n"/>
      <c r="J594" s="228" t="n"/>
      <c r="K594" s="19" t="n"/>
      <c r="L594" s="228" t="n"/>
      <c r="M594" s="228" t="n"/>
      <c r="N594" s="228" t="n"/>
      <c r="O594" s="228" t="n"/>
      <c r="P594" s="228" t="n"/>
      <c r="Q594" s="281" t="n"/>
      <c r="R594" s="281" t="n"/>
      <c r="S594" s="228" t="n"/>
      <c r="T594" s="228" t="n"/>
      <c r="U594" s="228" t="n"/>
      <c r="V594" s="19" t="n"/>
      <c r="W594" s="19" t="n"/>
      <c r="X594" s="228" t="n"/>
      <c r="Y594" s="228" t="n"/>
      <c r="Z594" s="281" t="n"/>
      <c r="AA594" s="18" t="n"/>
      <c r="AB594" s="18" t="n"/>
      <c r="AC594" s="228" t="n"/>
    </row>
    <row r="595">
      <c r="A595" s="18" t="n"/>
      <c r="B595" s="18" t="n"/>
      <c r="C595" s="228" t="n"/>
      <c r="D595" s="228" t="n"/>
      <c r="E595" s="228" t="n"/>
      <c r="F595" s="228" t="n"/>
      <c r="G595" s="228" t="n"/>
      <c r="H595" s="228" t="n"/>
      <c r="I595" s="228" t="n"/>
      <c r="J595" s="228" t="n"/>
      <c r="K595" s="19" t="n"/>
      <c r="L595" s="228" t="n"/>
      <c r="M595" s="228" t="n"/>
      <c r="N595" s="228" t="n"/>
      <c r="O595" s="228" t="n"/>
      <c r="P595" s="228" t="n"/>
      <c r="Q595" s="281" t="n"/>
      <c r="R595" s="281" t="n"/>
      <c r="S595" s="228" t="n"/>
      <c r="T595" s="228" t="n"/>
      <c r="U595" s="228" t="n"/>
      <c r="V595" s="19" t="n"/>
      <c r="W595" s="19" t="n"/>
      <c r="X595" s="228" t="n"/>
      <c r="Y595" s="228" t="n"/>
      <c r="Z595" s="281" t="n"/>
      <c r="AA595" s="18" t="n"/>
      <c r="AB595" s="18" t="n"/>
      <c r="AC595" s="228" t="n"/>
    </row>
    <row r="596">
      <c r="A596" s="18" t="n"/>
      <c r="B596" s="18" t="n"/>
      <c r="C596" s="228" t="n"/>
      <c r="D596" s="228" t="n"/>
      <c r="E596" s="228" t="n"/>
      <c r="F596" s="228" t="n"/>
      <c r="G596" s="228" t="n"/>
      <c r="H596" s="228" t="n"/>
      <c r="I596" s="228" t="n"/>
      <c r="J596" s="228" t="n"/>
      <c r="K596" s="19" t="n"/>
      <c r="L596" s="228" t="n"/>
      <c r="M596" s="228" t="n"/>
      <c r="N596" s="228" t="n"/>
      <c r="O596" s="228" t="n"/>
      <c r="P596" s="228" t="n"/>
      <c r="Q596" s="281" t="n"/>
      <c r="R596" s="281" t="n"/>
      <c r="S596" s="228" t="n"/>
      <c r="T596" s="228" t="n"/>
      <c r="U596" s="228" t="n"/>
      <c r="V596" s="19" t="n"/>
      <c r="W596" s="19" t="n"/>
      <c r="X596" s="228" t="n"/>
      <c r="Y596" s="228" t="n"/>
      <c r="Z596" s="281" t="n"/>
      <c r="AA596" s="18" t="n"/>
      <c r="AB596" s="18" t="n"/>
      <c r="AC596" s="228" t="n"/>
    </row>
    <row r="597">
      <c r="A597" s="18" t="n"/>
      <c r="B597" s="18" t="n"/>
      <c r="C597" s="228" t="n"/>
      <c r="D597" s="228" t="n"/>
      <c r="E597" s="228" t="n"/>
      <c r="F597" s="228" t="n"/>
      <c r="G597" s="228" t="n"/>
      <c r="H597" s="228" t="n"/>
      <c r="I597" s="228" t="n"/>
      <c r="J597" s="228" t="n"/>
      <c r="K597" s="19" t="n"/>
      <c r="L597" s="228" t="n"/>
      <c r="M597" s="228" t="n"/>
      <c r="N597" s="228" t="n"/>
      <c r="O597" s="228" t="n"/>
      <c r="P597" s="228" t="n"/>
      <c r="Q597" s="281" t="n"/>
      <c r="R597" s="281" t="n"/>
      <c r="S597" s="228" t="n"/>
      <c r="T597" s="228" t="n"/>
      <c r="U597" s="228" t="n"/>
      <c r="V597" s="19" t="n"/>
      <c r="W597" s="19" t="n"/>
      <c r="X597" s="228" t="n"/>
      <c r="Y597" s="228" t="n"/>
      <c r="Z597" s="281" t="n"/>
      <c r="AA597" s="18" t="n"/>
      <c r="AB597" s="18" t="n"/>
      <c r="AC597" s="228" t="n"/>
    </row>
    <row r="598">
      <c r="A598" s="18" t="n"/>
      <c r="B598" s="18" t="n"/>
      <c r="C598" s="228" t="n"/>
      <c r="D598" s="228" t="n"/>
      <c r="E598" s="228" t="n"/>
      <c r="F598" s="228" t="n"/>
      <c r="G598" s="228" t="n"/>
      <c r="H598" s="228" t="n"/>
      <c r="I598" s="228" t="n"/>
      <c r="J598" s="228" t="n"/>
      <c r="K598" s="19" t="n"/>
      <c r="L598" s="228" t="n"/>
      <c r="M598" s="228" t="n"/>
      <c r="N598" s="228" t="n"/>
      <c r="O598" s="228" t="n"/>
      <c r="P598" s="228" t="n"/>
      <c r="Q598" s="281" t="n"/>
      <c r="R598" s="281" t="n"/>
      <c r="S598" s="228" t="n"/>
      <c r="T598" s="228" t="n"/>
      <c r="U598" s="228" t="n"/>
      <c r="V598" s="19" t="n"/>
      <c r="W598" s="19" t="n"/>
      <c r="X598" s="228" t="n"/>
      <c r="Y598" s="228" t="n"/>
      <c r="Z598" s="281" t="n"/>
      <c r="AA598" s="18" t="n"/>
      <c r="AB598" s="18" t="n"/>
      <c r="AC598" s="228" t="n"/>
    </row>
    <row r="599">
      <c r="A599" s="18" t="n"/>
      <c r="B599" s="18" t="n"/>
      <c r="C599" s="228" t="n"/>
      <c r="D599" s="228" t="n"/>
      <c r="E599" s="228" t="n"/>
      <c r="F599" s="228" t="n"/>
      <c r="G599" s="228" t="n"/>
      <c r="H599" s="228" t="n"/>
      <c r="I599" s="228" t="n"/>
      <c r="J599" s="228" t="n"/>
      <c r="K599" s="19" t="n"/>
      <c r="L599" s="228" t="n"/>
      <c r="M599" s="228" t="n"/>
      <c r="N599" s="228" t="n"/>
      <c r="O599" s="228" t="n"/>
      <c r="P599" s="228" t="n"/>
      <c r="Q599" s="281" t="n"/>
      <c r="R599" s="281" t="n"/>
      <c r="S599" s="228" t="n"/>
      <c r="T599" s="228" t="n"/>
      <c r="U599" s="228" t="n"/>
      <c r="V599" s="19" t="n"/>
      <c r="W599" s="19" t="n"/>
      <c r="X599" s="228" t="n"/>
      <c r="Y599" s="228" t="n"/>
      <c r="Z599" s="281" t="n"/>
      <c r="AA599" s="18" t="n"/>
      <c r="AB599" s="18" t="n"/>
      <c r="AC599" s="228" t="n"/>
    </row>
    <row r="600">
      <c r="A600" s="18" t="n"/>
      <c r="B600" s="18" t="n"/>
      <c r="C600" s="228" t="n"/>
      <c r="D600" s="228" t="n"/>
      <c r="E600" s="228" t="n"/>
      <c r="F600" s="228" t="n"/>
      <c r="G600" s="228" t="n"/>
      <c r="H600" s="228" t="n"/>
      <c r="I600" s="228" t="n"/>
      <c r="J600" s="228" t="n"/>
      <c r="K600" s="19" t="n"/>
      <c r="L600" s="228" t="n"/>
      <c r="M600" s="228" t="n"/>
      <c r="N600" s="228" t="n"/>
      <c r="O600" s="228" t="n"/>
      <c r="P600" s="228" t="n"/>
      <c r="Q600" s="281" t="n"/>
      <c r="R600" s="281" t="n"/>
      <c r="S600" s="228" t="n"/>
      <c r="T600" s="228" t="n"/>
      <c r="U600" s="228" t="n"/>
      <c r="V600" s="19" t="n"/>
      <c r="W600" s="19" t="n"/>
      <c r="X600" s="228" t="n"/>
      <c r="Y600" s="228" t="n"/>
      <c r="Z600" s="281" t="n"/>
      <c r="AA600" s="18" t="n"/>
      <c r="AB600" s="18" t="n"/>
      <c r="AC600" s="228" t="n"/>
    </row>
    <row r="601">
      <c r="A601" s="18" t="n"/>
      <c r="B601" s="18" t="n"/>
      <c r="C601" s="228" t="n"/>
      <c r="D601" s="228" t="n"/>
      <c r="E601" s="228" t="n"/>
      <c r="F601" s="228" t="n"/>
      <c r="G601" s="228" t="n"/>
      <c r="H601" s="228" t="n"/>
      <c r="I601" s="228" t="n"/>
      <c r="J601" s="228" t="n"/>
      <c r="K601" s="19" t="n"/>
      <c r="L601" s="228" t="n"/>
      <c r="M601" s="228" t="n"/>
      <c r="N601" s="228" t="n"/>
      <c r="O601" s="228" t="n"/>
      <c r="P601" s="228" t="n"/>
      <c r="Q601" s="281" t="n"/>
      <c r="R601" s="281" t="n"/>
      <c r="S601" s="228" t="n"/>
      <c r="T601" s="228" t="n"/>
      <c r="U601" s="228" t="n"/>
      <c r="V601" s="19" t="n"/>
      <c r="W601" s="19" t="n"/>
      <c r="X601" s="228" t="n"/>
      <c r="Y601" s="228" t="n"/>
      <c r="Z601" s="281" t="n"/>
      <c r="AA601" s="18" t="n"/>
      <c r="AB601" s="18" t="n"/>
      <c r="AC601" s="228" t="n"/>
    </row>
    <row r="602">
      <c r="A602" s="18" t="n"/>
      <c r="B602" s="18" t="n"/>
      <c r="C602" s="228" t="n"/>
      <c r="D602" s="228" t="n"/>
      <c r="E602" s="228" t="n"/>
      <c r="F602" s="228" t="n"/>
      <c r="G602" s="228" t="n"/>
      <c r="H602" s="228" t="n"/>
      <c r="I602" s="228" t="n"/>
      <c r="J602" s="228" t="n"/>
      <c r="K602" s="19" t="n"/>
      <c r="L602" s="228" t="n"/>
      <c r="M602" s="228" t="n"/>
      <c r="N602" s="228" t="n"/>
      <c r="O602" s="228" t="n"/>
      <c r="P602" s="228" t="n"/>
      <c r="Q602" s="281" t="n"/>
      <c r="R602" s="281" t="n"/>
      <c r="S602" s="228" t="n"/>
      <c r="T602" s="228" t="n"/>
      <c r="U602" s="228" t="n"/>
      <c r="V602" s="19" t="n"/>
      <c r="W602" s="19" t="n"/>
      <c r="X602" s="228" t="n"/>
      <c r="Y602" s="228" t="n"/>
      <c r="Z602" s="281" t="n"/>
      <c r="AA602" s="18" t="n"/>
      <c r="AB602" s="18" t="n"/>
      <c r="AC602" s="228" t="n"/>
    </row>
    <row r="603">
      <c r="A603" s="18" t="n"/>
      <c r="B603" s="18" t="n"/>
      <c r="C603" s="228" t="n"/>
      <c r="D603" s="228" t="n"/>
      <c r="E603" s="228" t="n"/>
      <c r="F603" s="228" t="n"/>
      <c r="G603" s="228" t="n"/>
      <c r="H603" s="228" t="n"/>
      <c r="I603" s="228" t="n"/>
      <c r="J603" s="228" t="n"/>
      <c r="K603" s="19" t="n"/>
      <c r="L603" s="228" t="n"/>
      <c r="M603" s="228" t="n"/>
      <c r="N603" s="228" t="n"/>
      <c r="O603" s="228" t="n"/>
      <c r="P603" s="228" t="n"/>
      <c r="Q603" s="281" t="n"/>
      <c r="R603" s="281" t="n"/>
      <c r="S603" s="228" t="n"/>
      <c r="T603" s="228" t="n"/>
      <c r="U603" s="228" t="n"/>
      <c r="V603" s="19" t="n"/>
      <c r="W603" s="19" t="n"/>
      <c r="X603" s="228" t="n"/>
      <c r="Y603" s="228" t="n"/>
      <c r="Z603" s="281" t="n"/>
      <c r="AA603" s="18" t="n"/>
      <c r="AB603" s="18" t="n"/>
      <c r="AC603" s="228" t="n"/>
    </row>
    <row r="604">
      <c r="A604" s="18" t="n"/>
      <c r="B604" s="18" t="n"/>
      <c r="C604" s="228" t="n"/>
      <c r="D604" s="228" t="n"/>
      <c r="E604" s="228" t="n"/>
      <c r="F604" s="228" t="n"/>
      <c r="G604" s="228" t="n"/>
      <c r="H604" s="228" t="n"/>
      <c r="I604" s="228" t="n"/>
      <c r="J604" s="228" t="n"/>
      <c r="K604" s="19" t="n"/>
      <c r="L604" s="228" t="n"/>
      <c r="M604" s="228" t="n"/>
      <c r="N604" s="228" t="n"/>
      <c r="O604" s="228" t="n"/>
      <c r="P604" s="228" t="n"/>
      <c r="Q604" s="281" t="n"/>
      <c r="R604" s="281" t="n"/>
      <c r="S604" s="228" t="n"/>
      <c r="T604" s="228" t="n"/>
      <c r="U604" s="228" t="n"/>
      <c r="V604" s="19" t="n"/>
      <c r="W604" s="19" t="n"/>
      <c r="X604" s="228" t="n"/>
      <c r="Y604" s="228" t="n"/>
      <c r="Z604" s="281" t="n"/>
      <c r="AA604" s="18" t="n"/>
      <c r="AB604" s="18" t="n"/>
      <c r="AC604" s="228" t="n"/>
    </row>
    <row r="605">
      <c r="A605" s="18" t="n"/>
      <c r="B605" s="18" t="n"/>
      <c r="C605" s="228" t="n"/>
      <c r="D605" s="228" t="n"/>
      <c r="E605" s="228" t="n"/>
      <c r="F605" s="228" t="n"/>
      <c r="G605" s="228" t="n"/>
      <c r="H605" s="228" t="n"/>
      <c r="I605" s="228" t="n"/>
      <c r="J605" s="228" t="n"/>
      <c r="K605" s="19" t="n"/>
      <c r="L605" s="228" t="n"/>
      <c r="M605" s="228" t="n"/>
      <c r="N605" s="228" t="n"/>
      <c r="O605" s="228" t="n"/>
      <c r="P605" s="228" t="n"/>
      <c r="Q605" s="281" t="n"/>
      <c r="R605" s="281" t="n"/>
      <c r="S605" s="228" t="n"/>
      <c r="T605" s="228" t="n"/>
      <c r="U605" s="228" t="n"/>
      <c r="V605" s="19" t="n"/>
      <c r="W605" s="19" t="n"/>
      <c r="X605" s="228" t="n"/>
      <c r="Y605" s="228" t="n"/>
      <c r="Z605" s="281" t="n"/>
      <c r="AA605" s="18" t="n"/>
      <c r="AB605" s="18" t="n"/>
      <c r="AC605" s="228" t="n"/>
    </row>
    <row r="606">
      <c r="A606" s="18" t="n"/>
      <c r="B606" s="18" t="n"/>
      <c r="C606" s="228" t="n"/>
      <c r="D606" s="228" t="n"/>
      <c r="E606" s="228" t="n"/>
      <c r="F606" s="228" t="n"/>
      <c r="G606" s="228" t="n"/>
      <c r="H606" s="228" t="n"/>
      <c r="I606" s="228" t="n"/>
      <c r="J606" s="228" t="n"/>
      <c r="K606" s="19" t="n"/>
      <c r="L606" s="228" t="n"/>
      <c r="M606" s="228" t="n"/>
      <c r="N606" s="228" t="n"/>
      <c r="O606" s="228" t="n"/>
      <c r="P606" s="228" t="n"/>
      <c r="Q606" s="281" t="n"/>
      <c r="R606" s="281" t="n"/>
      <c r="S606" s="228" t="n"/>
      <c r="T606" s="228" t="n"/>
      <c r="U606" s="228" t="n"/>
      <c r="V606" s="19" t="n"/>
      <c r="W606" s="19" t="n"/>
      <c r="X606" s="228" t="n"/>
      <c r="Y606" s="228" t="n"/>
      <c r="Z606" s="281" t="n"/>
      <c r="AA606" s="18" t="n"/>
      <c r="AB606" s="18" t="n"/>
      <c r="AC606" s="228" t="n"/>
    </row>
    <row r="607">
      <c r="A607" s="18" t="n"/>
      <c r="B607" s="18" t="n"/>
      <c r="C607" s="228" t="n"/>
      <c r="D607" s="228" t="n"/>
      <c r="E607" s="228" t="n"/>
      <c r="F607" s="228" t="n"/>
      <c r="G607" s="228" t="n"/>
      <c r="H607" s="228" t="n"/>
      <c r="I607" s="228" t="n"/>
      <c r="J607" s="228" t="n"/>
      <c r="K607" s="19" t="n"/>
      <c r="L607" s="228" t="n"/>
      <c r="M607" s="228" t="n"/>
      <c r="N607" s="228" t="n"/>
      <c r="O607" s="228" t="n"/>
      <c r="P607" s="228" t="n"/>
      <c r="Q607" s="281" t="n"/>
      <c r="R607" s="281" t="n"/>
      <c r="S607" s="228" t="n"/>
      <c r="T607" s="228" t="n"/>
      <c r="U607" s="228" t="n"/>
      <c r="V607" s="19" t="n"/>
      <c r="W607" s="19" t="n"/>
      <c r="X607" s="228" t="n"/>
      <c r="Y607" s="228" t="n"/>
      <c r="Z607" s="281" t="n"/>
      <c r="AA607" s="18" t="n"/>
      <c r="AB607" s="18" t="n"/>
      <c r="AC607" s="228" t="n"/>
    </row>
    <row r="608">
      <c r="A608" s="18" t="n"/>
      <c r="B608" s="18" t="n"/>
      <c r="C608" s="228" t="n"/>
      <c r="D608" s="228" t="n"/>
      <c r="E608" s="228" t="n"/>
      <c r="F608" s="228" t="n"/>
      <c r="G608" s="228" t="n"/>
      <c r="H608" s="228" t="n"/>
      <c r="I608" s="228" t="n"/>
      <c r="J608" s="228" t="n"/>
      <c r="K608" s="19" t="n"/>
      <c r="L608" s="228" t="n"/>
      <c r="M608" s="228" t="n"/>
      <c r="N608" s="228" t="n"/>
      <c r="O608" s="228" t="n"/>
      <c r="P608" s="228" t="n"/>
      <c r="Q608" s="281" t="n"/>
      <c r="R608" s="281" t="n"/>
      <c r="S608" s="228" t="n"/>
      <c r="T608" s="228" t="n"/>
      <c r="U608" s="228" t="n"/>
      <c r="V608" s="19" t="n"/>
      <c r="W608" s="19" t="n"/>
      <c r="X608" s="228" t="n"/>
      <c r="Y608" s="228" t="n"/>
      <c r="Z608" s="281" t="n"/>
      <c r="AA608" s="18" t="n"/>
      <c r="AB608" s="18" t="n"/>
      <c r="AC608" s="228" t="n"/>
    </row>
    <row r="609">
      <c r="A609" s="18" t="n"/>
      <c r="B609" s="18" t="n"/>
      <c r="C609" s="228" t="n"/>
      <c r="D609" s="228" t="n"/>
      <c r="E609" s="228" t="n"/>
      <c r="F609" s="228" t="n"/>
      <c r="G609" s="228" t="n"/>
      <c r="H609" s="228" t="n"/>
      <c r="I609" s="228" t="n"/>
      <c r="J609" s="228" t="n"/>
      <c r="K609" s="19" t="n"/>
      <c r="L609" s="228" t="n"/>
      <c r="M609" s="228" t="n"/>
      <c r="N609" s="228" t="n"/>
      <c r="O609" s="228" t="n"/>
      <c r="P609" s="228" t="n"/>
      <c r="Q609" s="281" t="n"/>
      <c r="R609" s="281" t="n"/>
      <c r="S609" s="228" t="n"/>
      <c r="T609" s="228" t="n"/>
      <c r="U609" s="228" t="n"/>
      <c r="V609" s="19" t="n"/>
      <c r="W609" s="19" t="n"/>
      <c r="X609" s="228" t="n"/>
      <c r="Y609" s="228" t="n"/>
      <c r="Z609" s="281" t="n"/>
      <c r="AA609" s="18" t="n"/>
      <c r="AB609" s="18" t="n"/>
      <c r="AC609" s="228" t="n"/>
    </row>
    <row r="610">
      <c r="A610" s="18" t="n"/>
      <c r="B610" s="18" t="n"/>
      <c r="C610" s="228" t="n"/>
      <c r="D610" s="228" t="n"/>
      <c r="E610" s="228" t="n"/>
      <c r="F610" s="228" t="n"/>
      <c r="G610" s="228" t="n"/>
      <c r="H610" s="228" t="n"/>
      <c r="I610" s="228" t="n"/>
      <c r="J610" s="228" t="n"/>
      <c r="K610" s="19" t="n"/>
      <c r="L610" s="228" t="n"/>
      <c r="M610" s="228" t="n"/>
      <c r="N610" s="228" t="n"/>
      <c r="O610" s="228" t="n"/>
      <c r="P610" s="228" t="n"/>
      <c r="Q610" s="281" t="n"/>
      <c r="R610" s="281" t="n"/>
      <c r="S610" s="228" t="n"/>
      <c r="T610" s="228" t="n"/>
      <c r="U610" s="228" t="n"/>
      <c r="V610" s="19" t="n"/>
      <c r="W610" s="19" t="n"/>
      <c r="X610" s="228" t="n"/>
      <c r="Y610" s="228" t="n"/>
      <c r="Z610" s="281" t="n"/>
      <c r="AA610" s="18" t="n"/>
      <c r="AB610" s="18" t="n"/>
      <c r="AC610" s="228" t="n"/>
    </row>
    <row r="611">
      <c r="A611" s="18" t="n"/>
      <c r="B611" s="18" t="n"/>
      <c r="C611" s="228" t="n"/>
      <c r="D611" s="228" t="n"/>
      <c r="E611" s="228" t="n"/>
      <c r="F611" s="228" t="n"/>
      <c r="G611" s="228" t="n"/>
      <c r="H611" s="228" t="n"/>
      <c r="I611" s="228" t="n"/>
      <c r="J611" s="228" t="n"/>
      <c r="K611" s="19" t="n"/>
      <c r="L611" s="228" t="n"/>
      <c r="M611" s="228" t="n"/>
      <c r="N611" s="228" t="n"/>
      <c r="O611" s="228" t="n"/>
      <c r="P611" s="228" t="n"/>
      <c r="Q611" s="281" t="n"/>
      <c r="R611" s="281" t="n"/>
      <c r="S611" s="228" t="n"/>
      <c r="T611" s="228" t="n"/>
      <c r="U611" s="228" t="n"/>
      <c r="V611" s="19" t="n"/>
      <c r="W611" s="19" t="n"/>
      <c r="X611" s="228" t="n"/>
      <c r="Y611" s="228" t="n"/>
      <c r="Z611" s="281" t="n"/>
      <c r="AA611" s="18" t="n"/>
      <c r="AB611" s="18" t="n"/>
      <c r="AC611" s="228" t="n"/>
    </row>
    <row r="612">
      <c r="A612" s="18" t="n"/>
      <c r="B612" s="18" t="n"/>
      <c r="C612" s="228" t="n"/>
      <c r="D612" s="228" t="n"/>
      <c r="E612" s="228" t="n"/>
      <c r="F612" s="228" t="n"/>
      <c r="G612" s="228" t="n"/>
      <c r="H612" s="228" t="n"/>
      <c r="I612" s="228" t="n"/>
      <c r="J612" s="228" t="n"/>
      <c r="K612" s="19" t="n"/>
      <c r="L612" s="228" t="n"/>
      <c r="M612" s="228" t="n"/>
      <c r="N612" s="228" t="n"/>
      <c r="O612" s="228" t="n"/>
      <c r="P612" s="228" t="n"/>
      <c r="Q612" s="281" t="n"/>
      <c r="R612" s="281" t="n"/>
      <c r="S612" s="228" t="n"/>
      <c r="T612" s="228" t="n"/>
      <c r="U612" s="228" t="n"/>
      <c r="V612" s="19" t="n"/>
      <c r="W612" s="19" t="n"/>
      <c r="X612" s="228" t="n"/>
      <c r="Y612" s="228" t="n"/>
      <c r="Z612" s="281" t="n"/>
      <c r="AA612" s="18" t="n"/>
      <c r="AB612" s="18" t="n"/>
      <c r="AC612" s="228" t="n"/>
    </row>
    <row r="613">
      <c r="A613" s="18" t="n"/>
      <c r="B613" s="18" t="n"/>
      <c r="C613" s="228" t="n"/>
      <c r="D613" s="228" t="n"/>
      <c r="E613" s="228" t="n"/>
      <c r="F613" s="228" t="n"/>
      <c r="G613" s="228" t="n"/>
      <c r="H613" s="228" t="n"/>
      <c r="I613" s="228" t="n"/>
      <c r="J613" s="228" t="n"/>
      <c r="K613" s="19" t="n"/>
      <c r="L613" s="228" t="n"/>
      <c r="M613" s="228" t="n"/>
      <c r="N613" s="228" t="n"/>
      <c r="O613" s="228" t="n"/>
      <c r="P613" s="228" t="n"/>
      <c r="Q613" s="281" t="n"/>
      <c r="R613" s="281" t="n"/>
      <c r="S613" s="228" t="n"/>
      <c r="T613" s="228" t="n"/>
      <c r="U613" s="228" t="n"/>
      <c r="V613" s="19" t="n"/>
      <c r="W613" s="19" t="n"/>
      <c r="X613" s="228" t="n"/>
      <c r="Y613" s="228" t="n"/>
      <c r="Z613" s="281" t="n"/>
      <c r="AA613" s="18" t="n"/>
      <c r="AB613" s="18" t="n"/>
      <c r="AC613" s="228" t="n"/>
    </row>
    <row r="614">
      <c r="A614" s="18" t="n"/>
      <c r="B614" s="18" t="n"/>
      <c r="C614" s="228" t="n"/>
      <c r="D614" s="228" t="n"/>
      <c r="E614" s="228" t="n"/>
      <c r="F614" s="228" t="n"/>
      <c r="G614" s="228" t="n"/>
      <c r="H614" s="228" t="n"/>
      <c r="I614" s="228" t="n"/>
      <c r="J614" s="228" t="n"/>
      <c r="K614" s="19" t="n"/>
      <c r="L614" s="228" t="n"/>
      <c r="M614" s="228" t="n"/>
      <c r="N614" s="228" t="n"/>
      <c r="O614" s="228" t="n"/>
      <c r="P614" s="228" t="n"/>
      <c r="Q614" s="281" t="n"/>
      <c r="R614" s="281" t="n"/>
      <c r="S614" s="228" t="n"/>
      <c r="T614" s="228" t="n"/>
      <c r="U614" s="228" t="n"/>
      <c r="V614" s="19" t="n"/>
      <c r="W614" s="19" t="n"/>
      <c r="X614" s="228" t="n"/>
      <c r="Y614" s="228" t="n"/>
      <c r="Z614" s="281" t="n"/>
      <c r="AA614" s="18" t="n"/>
      <c r="AB614" s="18" t="n"/>
      <c r="AC614" s="228" t="n"/>
    </row>
    <row r="615">
      <c r="A615" s="18" t="n"/>
      <c r="B615" s="18" t="n"/>
      <c r="C615" s="228" t="n"/>
      <c r="D615" s="228" t="n"/>
      <c r="E615" s="228" t="n"/>
      <c r="F615" s="228" t="n"/>
      <c r="G615" s="228" t="n"/>
      <c r="H615" s="228" t="n"/>
      <c r="I615" s="228" t="n"/>
      <c r="J615" s="228" t="n"/>
      <c r="K615" s="19" t="n"/>
      <c r="L615" s="228" t="n"/>
      <c r="M615" s="228" t="n"/>
      <c r="N615" s="228" t="n"/>
      <c r="O615" s="228" t="n"/>
      <c r="P615" s="228" t="n"/>
      <c r="Q615" s="281" t="n"/>
      <c r="R615" s="281" t="n"/>
      <c r="S615" s="228" t="n"/>
      <c r="T615" s="228" t="n"/>
      <c r="U615" s="228" t="n"/>
      <c r="V615" s="19" t="n"/>
      <c r="W615" s="19" t="n"/>
      <c r="X615" s="228" t="n"/>
      <c r="Y615" s="228" t="n"/>
      <c r="Z615" s="281" t="n"/>
      <c r="AA615" s="18" t="n"/>
      <c r="AB615" s="18" t="n"/>
      <c r="AC615" s="228" t="n"/>
    </row>
    <row r="616">
      <c r="A616" s="18" t="n"/>
      <c r="B616" s="18" t="n"/>
      <c r="C616" s="228" t="n"/>
      <c r="D616" s="228" t="n"/>
      <c r="E616" s="228" t="n"/>
      <c r="F616" s="228" t="n"/>
      <c r="G616" s="228" t="n"/>
      <c r="H616" s="228" t="n"/>
      <c r="I616" s="228" t="n"/>
      <c r="J616" s="228" t="n"/>
      <c r="K616" s="19" t="n"/>
      <c r="L616" s="228" t="n"/>
      <c r="M616" s="228" t="n"/>
      <c r="N616" s="228" t="n"/>
      <c r="O616" s="228" t="n"/>
      <c r="P616" s="228" t="n"/>
      <c r="Q616" s="281" t="n"/>
      <c r="R616" s="281" t="n"/>
      <c r="S616" s="228" t="n"/>
      <c r="T616" s="228" t="n"/>
      <c r="U616" s="228" t="n"/>
      <c r="V616" s="19" t="n"/>
      <c r="W616" s="19" t="n"/>
      <c r="X616" s="228" t="n"/>
      <c r="Y616" s="228" t="n"/>
      <c r="Z616" s="281" t="n"/>
      <c r="AA616" s="18" t="n"/>
      <c r="AB616" s="18" t="n"/>
      <c r="AC616" s="228" t="n"/>
    </row>
    <row r="617">
      <c r="A617" s="18" t="n"/>
      <c r="B617" s="18" t="n"/>
      <c r="C617" s="228" t="n"/>
      <c r="D617" s="228" t="n"/>
      <c r="E617" s="228" t="n"/>
      <c r="F617" s="228" t="n"/>
      <c r="G617" s="228" t="n"/>
      <c r="H617" s="228" t="n"/>
      <c r="I617" s="228" t="n"/>
      <c r="J617" s="228" t="n"/>
      <c r="K617" s="19" t="n"/>
      <c r="L617" s="228" t="n"/>
      <c r="M617" s="228" t="n"/>
      <c r="N617" s="228" t="n"/>
      <c r="O617" s="228" t="n"/>
      <c r="P617" s="228" t="n"/>
      <c r="Q617" s="281" t="n"/>
      <c r="R617" s="281" t="n"/>
      <c r="S617" s="228" t="n"/>
      <c r="T617" s="228" t="n"/>
      <c r="U617" s="228" t="n"/>
      <c r="V617" s="19" t="n"/>
      <c r="W617" s="19" t="n"/>
      <c r="X617" s="228" t="n"/>
      <c r="Y617" s="228" t="n"/>
      <c r="Z617" s="281" t="n"/>
      <c r="AA617" s="18" t="n"/>
      <c r="AB617" s="18" t="n"/>
      <c r="AC617" s="228" t="n"/>
    </row>
    <row r="618">
      <c r="A618" s="18" t="n"/>
      <c r="B618" s="18" t="n"/>
      <c r="C618" s="228" t="n"/>
      <c r="D618" s="228" t="n"/>
      <c r="E618" s="228" t="n"/>
      <c r="F618" s="228" t="n"/>
      <c r="G618" s="228" t="n"/>
      <c r="H618" s="228" t="n"/>
      <c r="I618" s="228" t="n"/>
      <c r="J618" s="228" t="n"/>
      <c r="K618" s="19" t="n"/>
      <c r="L618" s="228" t="n"/>
      <c r="M618" s="228" t="n"/>
      <c r="N618" s="228" t="n"/>
      <c r="O618" s="228" t="n"/>
      <c r="P618" s="228" t="n"/>
      <c r="Q618" s="281" t="n"/>
      <c r="R618" s="281" t="n"/>
      <c r="S618" s="228" t="n"/>
      <c r="T618" s="228" t="n"/>
      <c r="U618" s="228" t="n"/>
      <c r="V618" s="19" t="n"/>
      <c r="W618" s="19" t="n"/>
      <c r="X618" s="228" t="n"/>
      <c r="Y618" s="228" t="n"/>
      <c r="Z618" s="281" t="n"/>
      <c r="AA618" s="18" t="n"/>
      <c r="AB618" s="18" t="n"/>
      <c r="AC618" s="228" t="n"/>
    </row>
    <row r="619">
      <c r="A619" s="18" t="n"/>
      <c r="B619" s="18" t="n"/>
      <c r="C619" s="228" t="n"/>
      <c r="D619" s="228" t="n"/>
      <c r="E619" s="228" t="n"/>
      <c r="F619" s="228" t="n"/>
      <c r="G619" s="228" t="n"/>
      <c r="H619" s="228" t="n"/>
      <c r="I619" s="228" t="n"/>
      <c r="J619" s="228" t="n"/>
      <c r="K619" s="19" t="n"/>
      <c r="L619" s="228" t="n"/>
      <c r="M619" s="228" t="n"/>
      <c r="N619" s="228" t="n"/>
      <c r="O619" s="228" t="n"/>
      <c r="P619" s="228" t="n"/>
      <c r="Q619" s="281" t="n"/>
      <c r="R619" s="281" t="n"/>
      <c r="S619" s="228" t="n"/>
      <c r="T619" s="228" t="n"/>
      <c r="U619" s="228" t="n"/>
      <c r="V619" s="19" t="n"/>
      <c r="W619" s="19" t="n"/>
      <c r="X619" s="228" t="n"/>
      <c r="Y619" s="228" t="n"/>
      <c r="Z619" s="281" t="n"/>
      <c r="AA619" s="18" t="n"/>
      <c r="AB619" s="18" t="n"/>
      <c r="AC619" s="228" t="n"/>
    </row>
    <row r="620">
      <c r="A620" s="18" t="n"/>
      <c r="B620" s="18" t="n"/>
      <c r="C620" s="228" t="n"/>
      <c r="D620" s="228" t="n"/>
      <c r="E620" s="228" t="n"/>
      <c r="F620" s="228" t="n"/>
      <c r="G620" s="228" t="n"/>
      <c r="H620" s="228" t="n"/>
      <c r="I620" s="228" t="n"/>
      <c r="J620" s="228" t="n"/>
      <c r="K620" s="19" t="n"/>
      <c r="L620" s="228" t="n"/>
      <c r="M620" s="228" t="n"/>
      <c r="N620" s="228" t="n"/>
      <c r="O620" s="228" t="n"/>
      <c r="P620" s="228" t="n"/>
      <c r="Q620" s="281" t="n"/>
      <c r="R620" s="281" t="n"/>
      <c r="S620" s="228" t="n"/>
      <c r="T620" s="228" t="n"/>
      <c r="U620" s="228" t="n"/>
      <c r="V620" s="19" t="n"/>
      <c r="W620" s="19" t="n"/>
      <c r="X620" s="228" t="n"/>
      <c r="Y620" s="228" t="n"/>
      <c r="Z620" s="281" t="n"/>
      <c r="AA620" s="18" t="n"/>
      <c r="AB620" s="18" t="n"/>
      <c r="AC620" s="228" t="n"/>
    </row>
    <row r="621">
      <c r="A621" s="18" t="n"/>
      <c r="B621" s="18" t="n"/>
      <c r="C621" s="228" t="n"/>
      <c r="D621" s="228" t="n"/>
      <c r="E621" s="228" t="n"/>
      <c r="F621" s="228" t="n"/>
      <c r="G621" s="228" t="n"/>
      <c r="H621" s="228" t="n"/>
      <c r="I621" s="228" t="n"/>
      <c r="J621" s="228" t="n"/>
      <c r="K621" s="19" t="n"/>
      <c r="L621" s="228" t="n"/>
      <c r="M621" s="228" t="n"/>
      <c r="N621" s="228" t="n"/>
      <c r="O621" s="228" t="n"/>
      <c r="P621" s="228" t="n"/>
      <c r="Q621" s="281" t="n"/>
      <c r="R621" s="281" t="n"/>
      <c r="S621" s="228" t="n"/>
      <c r="T621" s="228" t="n"/>
      <c r="U621" s="228" t="n"/>
      <c r="V621" s="19" t="n"/>
      <c r="W621" s="19" t="n"/>
      <c r="X621" s="228" t="n"/>
      <c r="Y621" s="228" t="n"/>
      <c r="Z621" s="281" t="n"/>
      <c r="AA621" s="18" t="n"/>
      <c r="AB621" s="18" t="n"/>
      <c r="AC621" s="228" t="n"/>
    </row>
    <row r="622">
      <c r="A622" s="18" t="n"/>
      <c r="B622" s="18" t="n"/>
      <c r="C622" s="228" t="n"/>
      <c r="D622" s="228" t="n"/>
      <c r="E622" s="228" t="n"/>
      <c r="F622" s="228" t="n"/>
      <c r="G622" s="228" t="n"/>
      <c r="H622" s="228" t="n"/>
      <c r="I622" s="228" t="n"/>
      <c r="J622" s="228" t="n"/>
      <c r="K622" s="19" t="n"/>
      <c r="L622" s="228" t="n"/>
      <c r="M622" s="228" t="n"/>
      <c r="N622" s="228" t="n"/>
      <c r="O622" s="228" t="n"/>
      <c r="P622" s="228" t="n"/>
      <c r="Q622" s="281" t="n"/>
      <c r="R622" s="281" t="n"/>
      <c r="S622" s="228" t="n"/>
      <c r="T622" s="228" t="n"/>
      <c r="U622" s="228" t="n"/>
      <c r="V622" s="19" t="n"/>
      <c r="W622" s="19" t="n"/>
      <c r="X622" s="228" t="n"/>
      <c r="Y622" s="228" t="n"/>
      <c r="Z622" s="281" t="n"/>
      <c r="AA622" s="18" t="n"/>
      <c r="AB622" s="18" t="n"/>
      <c r="AC622" s="228" t="n"/>
    </row>
    <row r="623">
      <c r="A623" s="18" t="n"/>
      <c r="B623" s="18" t="n"/>
      <c r="C623" s="228" t="n"/>
      <c r="D623" s="228" t="n"/>
      <c r="E623" s="228" t="n"/>
      <c r="F623" s="228" t="n"/>
      <c r="G623" s="228" t="n"/>
      <c r="H623" s="228" t="n"/>
      <c r="I623" s="228" t="n"/>
      <c r="J623" s="228" t="n"/>
      <c r="K623" s="19" t="n"/>
      <c r="L623" s="228" t="n"/>
      <c r="M623" s="228" t="n"/>
      <c r="N623" s="228" t="n"/>
      <c r="O623" s="228" t="n"/>
      <c r="P623" s="228" t="n"/>
      <c r="Q623" s="281" t="n"/>
      <c r="R623" s="281" t="n"/>
      <c r="S623" s="228" t="n"/>
      <c r="T623" s="228" t="n"/>
      <c r="U623" s="228" t="n"/>
      <c r="V623" s="19" t="n"/>
      <c r="W623" s="19" t="n"/>
      <c r="X623" s="228" t="n"/>
      <c r="Y623" s="228" t="n"/>
      <c r="Z623" s="281" t="n"/>
      <c r="AA623" s="18" t="n"/>
      <c r="AB623" s="18" t="n"/>
      <c r="AC623" s="228" t="n"/>
    </row>
    <row r="624">
      <c r="A624" s="18" t="n"/>
      <c r="B624" s="18" t="n"/>
      <c r="C624" s="228" t="n"/>
      <c r="D624" s="228" t="n"/>
      <c r="E624" s="228" t="n"/>
      <c r="F624" s="228" t="n"/>
      <c r="G624" s="228" t="n"/>
      <c r="H624" s="228" t="n"/>
      <c r="I624" s="228" t="n"/>
      <c r="J624" s="228" t="n"/>
      <c r="K624" s="19" t="n"/>
      <c r="L624" s="228" t="n"/>
      <c r="M624" s="228" t="n"/>
      <c r="N624" s="228" t="n"/>
      <c r="O624" s="228" t="n"/>
      <c r="P624" s="228" t="n"/>
      <c r="Q624" s="281" t="n"/>
      <c r="R624" s="281" t="n"/>
      <c r="S624" s="228" t="n"/>
      <c r="T624" s="228" t="n"/>
      <c r="U624" s="228" t="n"/>
      <c r="V624" s="19" t="n"/>
      <c r="W624" s="19" t="n"/>
      <c r="X624" s="228" t="n"/>
      <c r="Y624" s="228" t="n"/>
      <c r="Z624" s="281" t="n"/>
      <c r="AA624" s="18" t="n"/>
      <c r="AB624" s="18" t="n"/>
      <c r="AC624" s="228" t="n"/>
    </row>
    <row r="625">
      <c r="A625" s="18" t="n"/>
      <c r="B625" s="18" t="n"/>
      <c r="C625" s="228" t="n"/>
      <c r="D625" s="228" t="n"/>
      <c r="E625" s="228" t="n"/>
      <c r="F625" s="228" t="n"/>
      <c r="G625" s="228" t="n"/>
      <c r="H625" s="228" t="n"/>
      <c r="I625" s="228" t="n"/>
      <c r="J625" s="228" t="n"/>
      <c r="K625" s="19" t="n"/>
      <c r="L625" s="228" t="n"/>
      <c r="M625" s="228" t="n"/>
      <c r="N625" s="228" t="n"/>
      <c r="O625" s="228" t="n"/>
      <c r="P625" s="228" t="n"/>
      <c r="Q625" s="281" t="n"/>
      <c r="R625" s="281" t="n"/>
      <c r="S625" s="228" t="n"/>
      <c r="T625" s="228" t="n"/>
      <c r="U625" s="228" t="n"/>
      <c r="V625" s="19" t="n"/>
      <c r="W625" s="19" t="n"/>
      <c r="X625" s="228" t="n"/>
      <c r="Y625" s="228" t="n"/>
      <c r="Z625" s="281" t="n"/>
      <c r="AA625" s="18" t="n"/>
      <c r="AB625" s="18" t="n"/>
      <c r="AC625" s="228" t="n"/>
    </row>
    <row r="626">
      <c r="A626" s="18" t="n"/>
      <c r="B626" s="18" t="n"/>
      <c r="C626" s="228" t="n"/>
      <c r="D626" s="228" t="n"/>
      <c r="E626" s="228" t="n"/>
      <c r="F626" s="228" t="n"/>
      <c r="G626" s="228" t="n"/>
      <c r="H626" s="228" t="n"/>
      <c r="I626" s="228" t="n"/>
      <c r="J626" s="228" t="n"/>
      <c r="K626" s="19" t="n"/>
      <c r="L626" s="228" t="n"/>
      <c r="M626" s="228" t="n"/>
      <c r="N626" s="228" t="n"/>
      <c r="O626" s="228" t="n"/>
      <c r="P626" s="228" t="n"/>
      <c r="Q626" s="281" t="n"/>
      <c r="R626" s="281" t="n"/>
      <c r="S626" s="228" t="n"/>
      <c r="T626" s="228" t="n"/>
      <c r="U626" s="228" t="n"/>
      <c r="V626" s="19" t="n"/>
      <c r="W626" s="19" t="n"/>
      <c r="X626" s="228" t="n"/>
      <c r="Y626" s="228" t="n"/>
      <c r="Z626" s="281" t="n"/>
      <c r="AA626" s="18" t="n"/>
      <c r="AB626" s="18" t="n"/>
      <c r="AC626" s="228" t="n"/>
    </row>
    <row r="627">
      <c r="A627" s="18" t="n"/>
      <c r="B627" s="18" t="n"/>
      <c r="C627" s="228" t="n"/>
      <c r="D627" s="228" t="n"/>
      <c r="E627" s="228" t="n"/>
      <c r="F627" s="228" t="n"/>
      <c r="G627" s="228" t="n"/>
      <c r="H627" s="228" t="n"/>
      <c r="I627" s="228" t="n"/>
      <c r="J627" s="228" t="n"/>
      <c r="K627" s="19" t="n"/>
      <c r="L627" s="228" t="n"/>
      <c r="M627" s="228" t="n"/>
      <c r="N627" s="228" t="n"/>
      <c r="O627" s="228" t="n"/>
      <c r="P627" s="228" t="n"/>
      <c r="Q627" s="281" t="n"/>
      <c r="R627" s="281" t="n"/>
      <c r="S627" s="228" t="n"/>
      <c r="T627" s="228" t="n"/>
      <c r="U627" s="228" t="n"/>
      <c r="V627" s="19" t="n"/>
      <c r="W627" s="19" t="n"/>
      <c r="X627" s="228" t="n"/>
      <c r="Y627" s="228" t="n"/>
      <c r="Z627" s="281" t="n"/>
      <c r="AA627" s="18" t="n"/>
      <c r="AB627" s="18" t="n"/>
      <c r="AC627" s="228" t="n"/>
    </row>
    <row r="628">
      <c r="A628" s="18" t="n"/>
      <c r="B628" s="18" t="n"/>
      <c r="C628" s="228" t="n"/>
      <c r="D628" s="228" t="n"/>
      <c r="E628" s="228" t="n"/>
      <c r="F628" s="228" t="n"/>
      <c r="G628" s="228" t="n"/>
      <c r="H628" s="228" t="n"/>
      <c r="I628" s="228" t="n"/>
      <c r="J628" s="228" t="n"/>
      <c r="K628" s="19" t="n"/>
      <c r="L628" s="228" t="n"/>
      <c r="M628" s="228" t="n"/>
      <c r="N628" s="228" t="n"/>
      <c r="O628" s="228" t="n"/>
      <c r="P628" s="228" t="n"/>
      <c r="Q628" s="281" t="n"/>
      <c r="R628" s="281" t="n"/>
      <c r="S628" s="228" t="n"/>
      <c r="T628" s="228" t="n"/>
      <c r="U628" s="228" t="n"/>
      <c r="V628" s="19" t="n"/>
      <c r="W628" s="19" t="n"/>
      <c r="X628" s="228" t="n"/>
      <c r="Y628" s="228" t="n"/>
      <c r="Z628" s="281" t="n"/>
      <c r="AA628" s="18" t="n"/>
      <c r="AB628" s="18" t="n"/>
      <c r="AC628" s="228" t="n"/>
    </row>
    <row r="629">
      <c r="A629" s="18" t="n"/>
      <c r="B629" s="18" t="n"/>
      <c r="C629" s="228" t="n"/>
      <c r="D629" s="228" t="n"/>
      <c r="E629" s="228" t="n"/>
      <c r="F629" s="228" t="n"/>
      <c r="G629" s="228" t="n"/>
      <c r="H629" s="228" t="n"/>
      <c r="I629" s="228" t="n"/>
      <c r="J629" s="228" t="n"/>
      <c r="K629" s="19" t="n"/>
      <c r="L629" s="228" t="n"/>
      <c r="M629" s="228" t="n"/>
      <c r="N629" s="228" t="n"/>
      <c r="O629" s="228" t="n"/>
      <c r="P629" s="228" t="n"/>
      <c r="Q629" s="281" t="n"/>
      <c r="R629" s="281" t="n"/>
      <c r="S629" s="228" t="n"/>
      <c r="T629" s="228" t="n"/>
      <c r="U629" s="228" t="n"/>
      <c r="V629" s="19" t="n"/>
      <c r="W629" s="19" t="n"/>
      <c r="X629" s="228" t="n"/>
      <c r="Y629" s="228" t="n"/>
      <c r="Z629" s="281" t="n"/>
      <c r="AA629" s="18" t="n"/>
      <c r="AB629" s="18" t="n"/>
      <c r="AC629" s="228" t="n"/>
    </row>
    <row r="630">
      <c r="A630" s="18" t="n"/>
      <c r="B630" s="18" t="n"/>
      <c r="C630" s="228" t="n"/>
      <c r="D630" s="228" t="n"/>
      <c r="E630" s="228" t="n"/>
      <c r="F630" s="228" t="n"/>
      <c r="G630" s="228" t="n"/>
      <c r="H630" s="228" t="n"/>
      <c r="I630" s="228" t="n"/>
      <c r="J630" s="228" t="n"/>
      <c r="K630" s="19" t="n"/>
      <c r="L630" s="228" t="n"/>
      <c r="M630" s="228" t="n"/>
      <c r="N630" s="228" t="n"/>
      <c r="O630" s="228" t="n"/>
      <c r="P630" s="228" t="n"/>
      <c r="Q630" s="281" t="n"/>
      <c r="R630" s="281" t="n"/>
      <c r="S630" s="228" t="n"/>
      <c r="T630" s="228" t="n"/>
      <c r="U630" s="228" t="n"/>
      <c r="V630" s="19" t="n"/>
      <c r="W630" s="19" t="n"/>
      <c r="X630" s="228" t="n"/>
      <c r="Y630" s="228" t="n"/>
      <c r="Z630" s="281" t="n"/>
      <c r="AA630" s="18" t="n"/>
      <c r="AB630" s="18" t="n"/>
      <c r="AC630" s="228" t="n"/>
    </row>
    <row r="631">
      <c r="A631" s="18" t="n"/>
      <c r="B631" s="18" t="n"/>
      <c r="C631" s="228" t="n"/>
      <c r="D631" s="228" t="n"/>
      <c r="E631" s="228" t="n"/>
      <c r="F631" s="228" t="n"/>
      <c r="G631" s="228" t="n"/>
      <c r="H631" s="228" t="n"/>
      <c r="I631" s="228" t="n"/>
      <c r="J631" s="228" t="n"/>
      <c r="K631" s="19" t="n"/>
      <c r="L631" s="228" t="n"/>
      <c r="M631" s="228" t="n"/>
      <c r="N631" s="228" t="n"/>
      <c r="O631" s="228" t="n"/>
      <c r="P631" s="228" t="n"/>
      <c r="Q631" s="281" t="n"/>
      <c r="R631" s="281" t="n"/>
      <c r="S631" s="228" t="n"/>
      <c r="T631" s="228" t="n"/>
      <c r="U631" s="228" t="n"/>
      <c r="V631" s="19" t="n"/>
      <c r="W631" s="19" t="n"/>
      <c r="X631" s="228" t="n"/>
      <c r="Y631" s="228" t="n"/>
      <c r="Z631" s="281" t="n"/>
      <c r="AA631" s="18" t="n"/>
      <c r="AB631" s="18" t="n"/>
      <c r="AC631" s="228" t="n"/>
    </row>
    <row r="632">
      <c r="A632" s="18" t="n"/>
      <c r="B632" s="18" t="n"/>
      <c r="C632" s="228" t="n"/>
      <c r="D632" s="228" t="n"/>
      <c r="E632" s="228" t="n"/>
      <c r="F632" s="228" t="n"/>
      <c r="G632" s="228" t="n"/>
      <c r="H632" s="228" t="n"/>
      <c r="I632" s="228" t="n"/>
      <c r="J632" s="228" t="n"/>
      <c r="K632" s="19" t="n"/>
      <c r="L632" s="228" t="n"/>
      <c r="M632" s="228" t="n"/>
      <c r="N632" s="228" t="n"/>
      <c r="O632" s="228" t="n"/>
      <c r="P632" s="228" t="n"/>
      <c r="Q632" s="281" t="n"/>
      <c r="R632" s="281" t="n"/>
      <c r="S632" s="228" t="n"/>
      <c r="T632" s="228" t="n"/>
      <c r="U632" s="228" t="n"/>
      <c r="V632" s="19" t="n"/>
      <c r="W632" s="19" t="n"/>
      <c r="X632" s="228" t="n"/>
      <c r="Y632" s="228" t="n"/>
      <c r="Z632" s="281" t="n"/>
      <c r="AA632" s="18" t="n"/>
      <c r="AB632" s="18" t="n"/>
      <c r="AC632" s="228" t="n"/>
    </row>
    <row r="633">
      <c r="A633" s="18" t="n"/>
      <c r="B633" s="18" t="n"/>
      <c r="C633" s="228" t="n"/>
      <c r="D633" s="228" t="n"/>
      <c r="E633" s="228" t="n"/>
      <c r="F633" s="228" t="n"/>
      <c r="G633" s="228" t="n"/>
      <c r="H633" s="228" t="n"/>
      <c r="I633" s="228" t="n"/>
      <c r="J633" s="228" t="n"/>
      <c r="K633" s="19" t="n"/>
      <c r="L633" s="228" t="n"/>
      <c r="M633" s="228" t="n"/>
      <c r="N633" s="228" t="n"/>
      <c r="O633" s="228" t="n"/>
      <c r="P633" s="228" t="n"/>
      <c r="Q633" s="281" t="n"/>
      <c r="R633" s="281" t="n"/>
      <c r="S633" s="228" t="n"/>
      <c r="T633" s="228" t="n"/>
      <c r="U633" s="228" t="n"/>
      <c r="V633" s="19" t="n"/>
      <c r="W633" s="19" t="n"/>
      <c r="X633" s="228" t="n"/>
      <c r="Y633" s="228" t="n"/>
      <c r="Z633" s="281" t="n"/>
      <c r="AA633" s="18" t="n"/>
      <c r="AB633" s="18" t="n"/>
      <c r="AC633" s="228" t="n"/>
    </row>
    <row r="634">
      <c r="A634" s="18" t="n"/>
      <c r="B634" s="18" t="n"/>
      <c r="C634" s="228" t="n"/>
      <c r="D634" s="228" t="n"/>
      <c r="E634" s="228" t="n"/>
      <c r="F634" s="228" t="n"/>
      <c r="G634" s="228" t="n"/>
      <c r="H634" s="228" t="n"/>
      <c r="I634" s="228" t="n"/>
      <c r="J634" s="228" t="n"/>
      <c r="K634" s="19" t="n"/>
      <c r="L634" s="228" t="n"/>
      <c r="M634" s="228" t="n"/>
      <c r="N634" s="228" t="n"/>
      <c r="O634" s="228" t="n"/>
      <c r="P634" s="228" t="n"/>
      <c r="Q634" s="281" t="n"/>
      <c r="R634" s="281" t="n"/>
      <c r="S634" s="228" t="n"/>
      <c r="T634" s="228" t="n"/>
      <c r="U634" s="228" t="n"/>
      <c r="V634" s="19" t="n"/>
      <c r="W634" s="19" t="n"/>
      <c r="X634" s="228" t="n"/>
      <c r="Y634" s="228" t="n"/>
      <c r="Z634" s="281" t="n"/>
      <c r="AA634" s="18" t="n"/>
      <c r="AB634" s="18" t="n"/>
      <c r="AC634" s="228" t="n"/>
    </row>
    <row r="635">
      <c r="A635" s="18" t="n"/>
      <c r="B635" s="18" t="n"/>
      <c r="C635" s="228" t="n"/>
      <c r="D635" s="228" t="n"/>
      <c r="E635" s="228" t="n"/>
      <c r="F635" s="228" t="n"/>
      <c r="G635" s="228" t="n"/>
      <c r="H635" s="228" t="n"/>
      <c r="I635" s="228" t="n"/>
      <c r="J635" s="228" t="n"/>
      <c r="K635" s="19" t="n"/>
      <c r="L635" s="228" t="n"/>
      <c r="M635" s="228" t="n"/>
      <c r="N635" s="228" t="n"/>
      <c r="O635" s="228" t="n"/>
      <c r="P635" s="228" t="n"/>
      <c r="Q635" s="281" t="n"/>
      <c r="R635" s="281" t="n"/>
      <c r="S635" s="228" t="n"/>
      <c r="T635" s="228" t="n"/>
      <c r="U635" s="228" t="n"/>
      <c r="V635" s="19" t="n"/>
      <c r="W635" s="19" t="n"/>
      <c r="X635" s="228" t="n"/>
      <c r="Y635" s="228" t="n"/>
      <c r="Z635" s="281" t="n"/>
      <c r="AA635" s="18" t="n"/>
      <c r="AB635" s="18" t="n"/>
      <c r="AC635" s="228" t="n"/>
    </row>
    <row r="636">
      <c r="A636" s="18" t="n"/>
      <c r="B636" s="18" t="n"/>
      <c r="C636" s="228" t="n"/>
      <c r="D636" s="228" t="n"/>
      <c r="E636" s="228" t="n"/>
      <c r="F636" s="228" t="n"/>
      <c r="G636" s="228" t="n"/>
      <c r="H636" s="228" t="n"/>
      <c r="I636" s="228" t="n"/>
      <c r="J636" s="228" t="n"/>
      <c r="K636" s="19" t="n"/>
      <c r="L636" s="228" t="n"/>
      <c r="M636" s="228" t="n"/>
      <c r="N636" s="228" t="n"/>
      <c r="O636" s="228" t="n"/>
      <c r="P636" s="228" t="n"/>
      <c r="Q636" s="281" t="n"/>
      <c r="R636" s="281" t="n"/>
      <c r="S636" s="228" t="n"/>
      <c r="T636" s="228" t="n"/>
      <c r="U636" s="228" t="n"/>
      <c r="V636" s="19" t="n"/>
      <c r="W636" s="19" t="n"/>
      <c r="X636" s="228" t="n"/>
      <c r="Y636" s="228" t="n"/>
      <c r="Z636" s="281" t="n"/>
      <c r="AA636" s="18" t="n"/>
      <c r="AB636" s="18" t="n"/>
      <c r="AC636" s="228" t="n"/>
    </row>
    <row r="637">
      <c r="A637" s="18" t="n"/>
      <c r="B637" s="18" t="n"/>
      <c r="C637" s="228" t="n"/>
      <c r="D637" s="228" t="n"/>
      <c r="E637" s="228" t="n"/>
      <c r="F637" s="228" t="n"/>
      <c r="G637" s="228" t="n"/>
      <c r="H637" s="228" t="n"/>
      <c r="I637" s="228" t="n"/>
      <c r="J637" s="228" t="n"/>
      <c r="K637" s="19" t="n"/>
      <c r="L637" s="228" t="n"/>
      <c r="M637" s="228" t="n"/>
      <c r="N637" s="228" t="n"/>
      <c r="O637" s="228" t="n"/>
      <c r="P637" s="228" t="n"/>
      <c r="Q637" s="281" t="n"/>
      <c r="R637" s="281" t="n"/>
      <c r="S637" s="228" t="n"/>
      <c r="T637" s="228" t="n"/>
      <c r="U637" s="228" t="n"/>
      <c r="V637" s="19" t="n"/>
      <c r="W637" s="19" t="n"/>
      <c r="X637" s="228" t="n"/>
      <c r="Y637" s="228" t="n"/>
      <c r="Z637" s="281" t="n"/>
      <c r="AA637" s="18" t="n"/>
      <c r="AB637" s="18" t="n"/>
      <c r="AC637" s="228" t="n"/>
    </row>
    <row r="638">
      <c r="A638" s="18" t="n"/>
      <c r="B638" s="18" t="n"/>
      <c r="C638" s="228" t="n"/>
      <c r="D638" s="228" t="n"/>
      <c r="E638" s="228" t="n"/>
      <c r="F638" s="228" t="n"/>
      <c r="G638" s="228" t="n"/>
      <c r="H638" s="228" t="n"/>
      <c r="I638" s="228" t="n"/>
      <c r="J638" s="228" t="n"/>
      <c r="K638" s="19" t="n"/>
      <c r="L638" s="228" t="n"/>
      <c r="M638" s="228" t="n"/>
      <c r="N638" s="228" t="n"/>
      <c r="O638" s="228" t="n"/>
      <c r="P638" s="228" t="n"/>
      <c r="Q638" s="281" t="n"/>
      <c r="R638" s="281" t="n"/>
      <c r="S638" s="228" t="n"/>
      <c r="T638" s="228" t="n"/>
      <c r="U638" s="228" t="n"/>
      <c r="V638" s="19" t="n"/>
      <c r="W638" s="19" t="n"/>
      <c r="X638" s="228" t="n"/>
      <c r="Y638" s="228" t="n"/>
      <c r="Z638" s="281" t="n"/>
      <c r="AA638" s="18" t="n"/>
      <c r="AB638" s="18" t="n"/>
      <c r="AC638" s="228" t="n"/>
    </row>
    <row r="639">
      <c r="A639" s="18" t="n"/>
      <c r="B639" s="18" t="n"/>
      <c r="C639" s="228" t="n"/>
      <c r="D639" s="228" t="n"/>
      <c r="E639" s="228" t="n"/>
      <c r="F639" s="228" t="n"/>
      <c r="G639" s="228" t="n"/>
      <c r="H639" s="228" t="n"/>
      <c r="I639" s="228" t="n"/>
      <c r="J639" s="228" t="n"/>
      <c r="K639" s="19" t="n"/>
      <c r="L639" s="228" t="n"/>
      <c r="M639" s="228" t="n"/>
      <c r="N639" s="228" t="n"/>
      <c r="O639" s="228" t="n"/>
      <c r="P639" s="228" t="n"/>
      <c r="Q639" s="281" t="n"/>
      <c r="R639" s="281" t="n"/>
      <c r="S639" s="228" t="n"/>
      <c r="T639" s="228" t="n"/>
      <c r="U639" s="228" t="n"/>
      <c r="V639" s="19" t="n"/>
      <c r="W639" s="19" t="n"/>
      <c r="X639" s="228" t="n"/>
      <c r="Y639" s="228" t="n"/>
      <c r="Z639" s="281" t="n"/>
      <c r="AA639" s="18" t="n"/>
      <c r="AB639" s="18" t="n"/>
      <c r="AC639" s="228" t="n"/>
    </row>
    <row r="640">
      <c r="A640" s="18" t="n"/>
      <c r="B640" s="18" t="n"/>
      <c r="C640" s="228" t="n"/>
      <c r="D640" s="228" t="n"/>
      <c r="E640" s="228" t="n"/>
      <c r="F640" s="228" t="n"/>
      <c r="G640" s="228" t="n"/>
      <c r="H640" s="228" t="n"/>
      <c r="I640" s="228" t="n"/>
      <c r="J640" s="228" t="n"/>
      <c r="K640" s="19" t="n"/>
      <c r="L640" s="228" t="n"/>
      <c r="M640" s="228" t="n"/>
      <c r="N640" s="228" t="n"/>
      <c r="O640" s="228" t="n"/>
      <c r="P640" s="228" t="n"/>
      <c r="Q640" s="281" t="n"/>
      <c r="R640" s="281" t="n"/>
      <c r="S640" s="228" t="n"/>
      <c r="T640" s="228" t="n"/>
      <c r="U640" s="228" t="n"/>
      <c r="V640" s="19" t="n"/>
      <c r="W640" s="19" t="n"/>
      <c r="X640" s="228" t="n"/>
      <c r="Y640" s="228" t="n"/>
      <c r="Z640" s="281" t="n"/>
      <c r="AA640" s="18" t="n"/>
      <c r="AB640" s="18" t="n"/>
      <c r="AC640" s="228" t="n"/>
    </row>
    <row r="641">
      <c r="A641" s="18" t="n"/>
      <c r="B641" s="18" t="n"/>
      <c r="C641" s="228" t="n"/>
      <c r="D641" s="228" t="n"/>
      <c r="E641" s="228" t="n"/>
      <c r="F641" s="228" t="n"/>
      <c r="G641" s="228" t="n"/>
      <c r="H641" s="228" t="n"/>
      <c r="I641" s="228" t="n"/>
      <c r="J641" s="228" t="n"/>
      <c r="K641" s="19" t="n"/>
      <c r="L641" s="228" t="n"/>
      <c r="M641" s="228" t="n"/>
      <c r="N641" s="228" t="n"/>
      <c r="O641" s="228" t="n"/>
      <c r="P641" s="228" t="n"/>
      <c r="Q641" s="281" t="n"/>
      <c r="R641" s="281" t="n"/>
      <c r="S641" s="228" t="n"/>
      <c r="T641" s="228" t="n"/>
      <c r="U641" s="228" t="n"/>
      <c r="V641" s="19" t="n"/>
      <c r="W641" s="19" t="n"/>
      <c r="X641" s="228" t="n"/>
      <c r="Y641" s="228" t="n"/>
      <c r="Z641" s="281" t="n"/>
      <c r="AA641" s="18" t="n"/>
      <c r="AB641" s="18" t="n"/>
      <c r="AC641" s="228" t="n"/>
    </row>
    <row r="642">
      <c r="A642" s="18" t="n"/>
      <c r="B642" s="18" t="n"/>
      <c r="C642" s="228" t="n"/>
      <c r="D642" s="228" t="n"/>
      <c r="E642" s="228" t="n"/>
      <c r="F642" s="228" t="n"/>
      <c r="G642" s="228" t="n"/>
      <c r="H642" s="228" t="n"/>
      <c r="I642" s="228" t="n"/>
      <c r="J642" s="228" t="n"/>
      <c r="K642" s="19" t="n"/>
      <c r="L642" s="228" t="n"/>
      <c r="M642" s="228" t="n"/>
      <c r="N642" s="228" t="n"/>
      <c r="O642" s="228" t="n"/>
      <c r="P642" s="228" t="n"/>
      <c r="Q642" s="281" t="n"/>
      <c r="R642" s="281" t="n"/>
      <c r="S642" s="228" t="n"/>
      <c r="T642" s="228" t="n"/>
      <c r="U642" s="228" t="n"/>
      <c r="V642" s="19" t="n"/>
      <c r="W642" s="19" t="n"/>
      <c r="X642" s="228" t="n"/>
      <c r="Y642" s="228" t="n"/>
      <c r="Z642" s="281" t="n"/>
      <c r="AA642" s="18" t="n"/>
      <c r="AB642" s="18" t="n"/>
      <c r="AC642" s="228" t="n"/>
    </row>
    <row r="643">
      <c r="A643" s="18" t="n"/>
      <c r="B643" s="18" t="n"/>
      <c r="C643" s="228" t="n"/>
      <c r="D643" s="228" t="n"/>
      <c r="E643" s="228" t="n"/>
      <c r="F643" s="228" t="n"/>
      <c r="G643" s="228" t="n"/>
      <c r="H643" s="228" t="n"/>
      <c r="I643" s="228" t="n"/>
      <c r="J643" s="228" t="n"/>
      <c r="K643" s="19" t="n"/>
      <c r="L643" s="228" t="n"/>
      <c r="M643" s="228" t="n"/>
      <c r="N643" s="228" t="n"/>
      <c r="O643" s="228" t="n"/>
      <c r="P643" s="228" t="n"/>
      <c r="Q643" s="281" t="n"/>
      <c r="R643" s="281" t="n"/>
      <c r="S643" s="228" t="n"/>
      <c r="T643" s="228" t="n"/>
      <c r="U643" s="228" t="n"/>
      <c r="V643" s="19" t="n"/>
      <c r="W643" s="19" t="n"/>
      <c r="X643" s="228" t="n"/>
      <c r="Y643" s="228" t="n"/>
      <c r="Z643" s="281" t="n"/>
      <c r="AA643" s="18" t="n"/>
      <c r="AB643" s="18" t="n"/>
      <c r="AC643" s="228" t="n"/>
    </row>
    <row r="644">
      <c r="A644" s="18" t="n"/>
      <c r="B644" s="18" t="n"/>
      <c r="C644" s="228" t="n"/>
      <c r="D644" s="228" t="n"/>
      <c r="E644" s="228" t="n"/>
      <c r="F644" s="228" t="n"/>
      <c r="G644" s="228" t="n"/>
      <c r="H644" s="228" t="n"/>
      <c r="I644" s="228" t="n"/>
      <c r="J644" s="228" t="n"/>
      <c r="K644" s="19" t="n"/>
      <c r="L644" s="228" t="n"/>
      <c r="M644" s="228" t="n"/>
      <c r="N644" s="228" t="n"/>
      <c r="O644" s="228" t="n"/>
      <c r="P644" s="228" t="n"/>
      <c r="Q644" s="281" t="n"/>
      <c r="R644" s="281" t="n"/>
      <c r="S644" s="228" t="n"/>
      <c r="T644" s="228" t="n"/>
      <c r="U644" s="228" t="n"/>
      <c r="V644" s="19" t="n"/>
      <c r="W644" s="19" t="n"/>
      <c r="X644" s="228" t="n"/>
      <c r="Y644" s="228" t="n"/>
      <c r="Z644" s="281" t="n"/>
      <c r="AA644" s="18" t="n"/>
      <c r="AB644" s="18" t="n"/>
      <c r="AC644" s="228" t="n"/>
    </row>
    <row r="645">
      <c r="A645" s="18" t="n"/>
      <c r="B645" s="18" t="n"/>
      <c r="C645" s="228" t="n"/>
      <c r="D645" s="228" t="n"/>
      <c r="E645" s="228" t="n"/>
      <c r="F645" s="228" t="n"/>
      <c r="G645" s="228" t="n"/>
      <c r="H645" s="228" t="n"/>
      <c r="I645" s="228" t="n"/>
      <c r="J645" s="228" t="n"/>
      <c r="K645" s="19" t="n"/>
      <c r="L645" s="228" t="n"/>
      <c r="M645" s="228" t="n"/>
      <c r="N645" s="228" t="n"/>
      <c r="O645" s="228" t="n"/>
      <c r="P645" s="228" t="n"/>
      <c r="Q645" s="281" t="n"/>
      <c r="R645" s="281" t="n"/>
      <c r="S645" s="228" t="n"/>
      <c r="T645" s="228" t="n"/>
      <c r="U645" s="228" t="n"/>
      <c r="V645" s="19" t="n"/>
      <c r="W645" s="19" t="n"/>
      <c r="X645" s="228" t="n"/>
      <c r="Y645" s="228" t="n"/>
      <c r="Z645" s="281" t="n"/>
      <c r="AA645" s="18" t="n"/>
      <c r="AB645" s="18" t="n"/>
      <c r="AC645" s="228" t="n"/>
    </row>
    <row r="646">
      <c r="A646" s="18" t="n"/>
      <c r="B646" s="18" t="n"/>
      <c r="C646" s="228" t="n"/>
      <c r="D646" s="228" t="n"/>
      <c r="E646" s="228" t="n"/>
      <c r="F646" s="228" t="n"/>
      <c r="G646" s="228" t="n"/>
      <c r="H646" s="228" t="n"/>
      <c r="I646" s="228" t="n"/>
      <c r="J646" s="228" t="n"/>
      <c r="K646" s="19" t="n"/>
      <c r="L646" s="228" t="n"/>
      <c r="M646" s="228" t="n"/>
      <c r="N646" s="228" t="n"/>
      <c r="O646" s="228" t="n"/>
      <c r="P646" s="228" t="n"/>
      <c r="Q646" s="281" t="n"/>
      <c r="R646" s="281" t="n"/>
      <c r="S646" s="228" t="n"/>
      <c r="T646" s="228" t="n"/>
      <c r="U646" s="228" t="n"/>
      <c r="V646" s="19" t="n"/>
      <c r="W646" s="19" t="n"/>
      <c r="X646" s="228" t="n"/>
      <c r="Y646" s="228" t="n"/>
      <c r="Z646" s="281" t="n"/>
      <c r="AA646" s="18" t="n"/>
      <c r="AB646" s="18" t="n"/>
      <c r="AC646" s="228" t="n"/>
    </row>
    <row r="647">
      <c r="A647" s="18" t="n"/>
      <c r="B647" s="18" t="n"/>
      <c r="C647" s="228" t="n"/>
      <c r="D647" s="228" t="n"/>
      <c r="E647" s="228" t="n"/>
      <c r="F647" s="228" t="n"/>
      <c r="G647" s="228" t="n"/>
      <c r="H647" s="228" t="n"/>
      <c r="I647" s="228" t="n"/>
      <c r="J647" s="228" t="n"/>
      <c r="K647" s="19" t="n"/>
      <c r="L647" s="228" t="n"/>
      <c r="M647" s="228" t="n"/>
      <c r="N647" s="228" t="n"/>
      <c r="O647" s="228" t="n"/>
      <c r="P647" s="228" t="n"/>
      <c r="Q647" s="281" t="n"/>
      <c r="R647" s="281" t="n"/>
      <c r="S647" s="228" t="n"/>
      <c r="T647" s="228" t="n"/>
      <c r="U647" s="228" t="n"/>
      <c r="V647" s="19" t="n"/>
      <c r="W647" s="19" t="n"/>
      <c r="X647" s="228" t="n"/>
      <c r="Y647" s="228" t="n"/>
      <c r="Z647" s="281" t="n"/>
      <c r="AA647" s="18" t="n"/>
      <c r="AB647" s="18" t="n"/>
      <c r="AC647" s="228" t="n"/>
    </row>
    <row r="648">
      <c r="A648" s="18" t="n"/>
      <c r="B648" s="18" t="n"/>
      <c r="C648" s="228" t="n"/>
      <c r="D648" s="228" t="n"/>
      <c r="E648" s="228" t="n"/>
      <c r="F648" s="228" t="n"/>
      <c r="G648" s="228" t="n"/>
      <c r="H648" s="228" t="n"/>
      <c r="I648" s="228" t="n"/>
      <c r="J648" s="228" t="n"/>
      <c r="K648" s="19" t="n"/>
      <c r="L648" s="228" t="n"/>
      <c r="M648" s="228" t="n"/>
      <c r="N648" s="228" t="n"/>
      <c r="O648" s="228" t="n"/>
      <c r="P648" s="228" t="n"/>
      <c r="Q648" s="281" t="n"/>
      <c r="R648" s="281" t="n"/>
      <c r="S648" s="228" t="n"/>
      <c r="T648" s="228" t="n"/>
      <c r="U648" s="228" t="n"/>
      <c r="V648" s="19" t="n"/>
      <c r="W648" s="19" t="n"/>
      <c r="X648" s="228" t="n"/>
      <c r="Y648" s="228" t="n"/>
      <c r="Z648" s="281" t="n"/>
      <c r="AA648" s="18" t="n"/>
      <c r="AB648" s="18" t="n"/>
      <c r="AC648" s="228" t="n"/>
    </row>
    <row r="649">
      <c r="A649" s="18" t="n"/>
      <c r="B649" s="18" t="n"/>
      <c r="C649" s="228" t="n"/>
      <c r="D649" s="228" t="n"/>
      <c r="E649" s="228" t="n"/>
      <c r="F649" s="228" t="n"/>
      <c r="G649" s="228" t="n"/>
      <c r="H649" s="228" t="n"/>
      <c r="I649" s="228" t="n"/>
      <c r="J649" s="228" t="n"/>
      <c r="K649" s="19" t="n"/>
      <c r="L649" s="228" t="n"/>
      <c r="M649" s="228" t="n"/>
      <c r="N649" s="228" t="n"/>
      <c r="O649" s="228" t="n"/>
      <c r="P649" s="228" t="n"/>
      <c r="Q649" s="281" t="n"/>
      <c r="R649" s="281" t="n"/>
      <c r="S649" s="228" t="n"/>
      <c r="T649" s="228" t="n"/>
      <c r="U649" s="228" t="n"/>
      <c r="V649" s="19" t="n"/>
      <c r="W649" s="19" t="n"/>
      <c r="X649" s="228" t="n"/>
      <c r="Y649" s="228" t="n"/>
      <c r="Z649" s="281" t="n"/>
      <c r="AA649" s="18" t="n"/>
      <c r="AB649" s="18" t="n"/>
      <c r="AC649" s="228" t="n"/>
    </row>
    <row r="650">
      <c r="A650" s="18" t="n"/>
      <c r="B650" s="18" t="n"/>
      <c r="C650" s="228" t="n"/>
      <c r="D650" s="228" t="n"/>
      <c r="E650" s="228" t="n"/>
      <c r="F650" s="228" t="n"/>
      <c r="G650" s="228" t="n"/>
      <c r="H650" s="228" t="n"/>
      <c r="I650" s="228" t="n"/>
      <c r="J650" s="228" t="n"/>
      <c r="K650" s="19" t="n"/>
      <c r="L650" s="228" t="n"/>
      <c r="M650" s="228" t="n"/>
      <c r="N650" s="228" t="n"/>
      <c r="O650" s="228" t="n"/>
      <c r="P650" s="228" t="n"/>
      <c r="Q650" s="281" t="n"/>
      <c r="R650" s="281" t="n"/>
      <c r="S650" s="228" t="n"/>
      <c r="T650" s="228" t="n"/>
      <c r="U650" s="228" t="n"/>
      <c r="V650" s="19" t="n"/>
      <c r="W650" s="19" t="n"/>
      <c r="X650" s="228" t="n"/>
      <c r="Y650" s="228" t="n"/>
      <c r="Z650" s="281" t="n"/>
      <c r="AA650" s="18" t="n"/>
      <c r="AB650" s="18" t="n"/>
      <c r="AC650" s="228" t="n"/>
    </row>
    <row r="651">
      <c r="A651" s="18" t="n"/>
      <c r="B651" s="18" t="n"/>
      <c r="C651" s="228" t="n"/>
      <c r="D651" s="228" t="n"/>
      <c r="E651" s="228" t="n"/>
      <c r="F651" s="228" t="n"/>
      <c r="G651" s="228" t="n"/>
      <c r="H651" s="228" t="n"/>
      <c r="I651" s="228" t="n"/>
      <c r="J651" s="228" t="n"/>
      <c r="K651" s="19" t="n"/>
      <c r="L651" s="228" t="n"/>
      <c r="M651" s="228" t="n"/>
      <c r="N651" s="228" t="n"/>
      <c r="O651" s="228" t="n"/>
      <c r="P651" s="228" t="n"/>
      <c r="Q651" s="281" t="n"/>
      <c r="R651" s="281" t="n"/>
      <c r="S651" s="228" t="n"/>
      <c r="T651" s="228" t="n"/>
      <c r="U651" s="228" t="n"/>
      <c r="V651" s="19" t="n"/>
      <c r="W651" s="19" t="n"/>
      <c r="X651" s="228" t="n"/>
      <c r="Y651" s="228" t="n"/>
      <c r="Z651" s="281" t="n"/>
      <c r="AA651" s="18" t="n"/>
      <c r="AB651" s="18" t="n"/>
      <c r="AC651" s="228" t="n"/>
    </row>
    <row r="652">
      <c r="A652" s="18" t="n"/>
      <c r="B652" s="18" t="n"/>
      <c r="C652" s="228" t="n"/>
      <c r="D652" s="228" t="n"/>
      <c r="E652" s="228" t="n"/>
      <c r="F652" s="228" t="n"/>
      <c r="G652" s="228" t="n"/>
      <c r="H652" s="228" t="n"/>
      <c r="I652" s="228" t="n"/>
      <c r="J652" s="228" t="n"/>
      <c r="K652" s="19" t="n"/>
      <c r="L652" s="228" t="n"/>
      <c r="M652" s="228" t="n"/>
      <c r="N652" s="228" t="n"/>
      <c r="O652" s="228" t="n"/>
      <c r="P652" s="228" t="n"/>
      <c r="Q652" s="281" t="n"/>
      <c r="R652" s="281" t="n"/>
      <c r="S652" s="228" t="n"/>
      <c r="T652" s="228" t="n"/>
      <c r="U652" s="228" t="n"/>
      <c r="V652" s="19" t="n"/>
      <c r="W652" s="19" t="n"/>
      <c r="X652" s="228" t="n"/>
      <c r="Y652" s="228" t="n"/>
      <c r="Z652" s="281" t="n"/>
      <c r="AA652" s="18" t="n"/>
      <c r="AB652" s="18" t="n"/>
      <c r="AC652" s="228" t="n"/>
    </row>
    <row r="653">
      <c r="A653" s="18" t="n"/>
      <c r="B653" s="18" t="n"/>
      <c r="C653" s="228" t="n"/>
      <c r="D653" s="228" t="n"/>
      <c r="E653" s="228" t="n"/>
      <c r="F653" s="228" t="n"/>
      <c r="G653" s="228" t="n"/>
      <c r="H653" s="228" t="n"/>
      <c r="I653" s="228" t="n"/>
      <c r="J653" s="228" t="n"/>
      <c r="K653" s="19" t="n"/>
      <c r="L653" s="228" t="n"/>
      <c r="M653" s="228" t="n"/>
      <c r="N653" s="228" t="n"/>
      <c r="O653" s="228" t="n"/>
      <c r="P653" s="228" t="n"/>
      <c r="Q653" s="281" t="n"/>
      <c r="R653" s="281" t="n"/>
      <c r="S653" s="228" t="n"/>
      <c r="T653" s="228" t="n"/>
      <c r="U653" s="228" t="n"/>
      <c r="V653" s="19" t="n"/>
      <c r="W653" s="19" t="n"/>
      <c r="X653" s="228" t="n"/>
      <c r="Y653" s="228" t="n"/>
      <c r="Z653" s="281" t="n"/>
      <c r="AA653" s="18" t="n"/>
      <c r="AB653" s="18" t="n"/>
      <c r="AC653" s="228" t="n"/>
    </row>
    <row r="654">
      <c r="A654" s="18" t="n"/>
      <c r="B654" s="18" t="n"/>
      <c r="C654" s="228" t="n"/>
      <c r="D654" s="228" t="n"/>
      <c r="E654" s="228" t="n"/>
      <c r="F654" s="228" t="n"/>
      <c r="G654" s="228" t="n"/>
      <c r="H654" s="228" t="n"/>
      <c r="I654" s="228" t="n"/>
      <c r="J654" s="228" t="n"/>
      <c r="K654" s="19" t="n"/>
      <c r="L654" s="228" t="n"/>
      <c r="M654" s="228" t="n"/>
      <c r="N654" s="228" t="n"/>
      <c r="O654" s="228" t="n"/>
      <c r="P654" s="228" t="n"/>
      <c r="Q654" s="281" t="n"/>
      <c r="R654" s="281" t="n"/>
      <c r="S654" s="228" t="n"/>
      <c r="T654" s="228" t="n"/>
      <c r="U654" s="228" t="n"/>
      <c r="V654" s="19" t="n"/>
      <c r="W654" s="19" t="n"/>
      <c r="X654" s="228" t="n"/>
      <c r="Y654" s="228" t="n"/>
      <c r="Z654" s="281" t="n"/>
      <c r="AA654" s="18" t="n"/>
      <c r="AB654" s="18" t="n"/>
      <c r="AC654" s="228" t="n"/>
    </row>
    <row r="655">
      <c r="A655" s="18" t="n"/>
      <c r="B655" s="18" t="n"/>
      <c r="C655" s="228" t="n"/>
      <c r="D655" s="228" t="n"/>
      <c r="E655" s="228" t="n"/>
      <c r="F655" s="228" t="n"/>
      <c r="G655" s="228" t="n"/>
      <c r="H655" s="228" t="n"/>
      <c r="I655" s="228" t="n"/>
      <c r="J655" s="228" t="n"/>
      <c r="K655" s="19" t="n"/>
      <c r="L655" s="228" t="n"/>
      <c r="M655" s="228" t="n"/>
      <c r="N655" s="228" t="n"/>
      <c r="O655" s="228" t="n"/>
      <c r="P655" s="228" t="n"/>
      <c r="Q655" s="281" t="n"/>
      <c r="R655" s="281" t="n"/>
      <c r="S655" s="228" t="n"/>
      <c r="T655" s="228" t="n"/>
      <c r="U655" s="228" t="n"/>
      <c r="V655" s="19" t="n"/>
      <c r="W655" s="19" t="n"/>
      <c r="X655" s="228" t="n"/>
      <c r="Y655" s="228" t="n"/>
      <c r="Z655" s="281" t="n"/>
      <c r="AA655" s="18" t="n"/>
      <c r="AB655" s="18" t="n"/>
      <c r="AC655" s="228" t="n"/>
    </row>
    <row r="656">
      <c r="A656" s="18" t="n"/>
      <c r="B656" s="18" t="n"/>
      <c r="C656" s="228" t="n"/>
      <c r="D656" s="228" t="n"/>
      <c r="E656" s="228" t="n"/>
      <c r="F656" s="228" t="n"/>
      <c r="G656" s="228" t="n"/>
      <c r="H656" s="228" t="n"/>
      <c r="I656" s="228" t="n"/>
      <c r="J656" s="228" t="n"/>
      <c r="K656" s="19" t="n"/>
      <c r="L656" s="228" t="n"/>
      <c r="M656" s="228" t="n"/>
      <c r="N656" s="228" t="n"/>
      <c r="O656" s="228" t="n"/>
      <c r="P656" s="228" t="n"/>
      <c r="Q656" s="281" t="n"/>
      <c r="R656" s="281" t="n"/>
      <c r="S656" s="228" t="n"/>
      <c r="T656" s="228" t="n"/>
      <c r="U656" s="228" t="n"/>
      <c r="V656" s="19" t="n"/>
      <c r="W656" s="19" t="n"/>
      <c r="X656" s="228" t="n"/>
      <c r="Y656" s="228" t="n"/>
      <c r="Z656" s="281" t="n"/>
      <c r="AA656" s="18" t="n"/>
      <c r="AB656" s="18" t="n"/>
      <c r="AC656" s="228" t="n"/>
    </row>
    <row r="657">
      <c r="A657" s="18" t="n"/>
      <c r="B657" s="18" t="n"/>
      <c r="C657" s="228" t="n"/>
      <c r="D657" s="228" t="n"/>
      <c r="E657" s="228" t="n"/>
      <c r="F657" s="228" t="n"/>
      <c r="G657" s="228" t="n"/>
      <c r="H657" s="228" t="n"/>
      <c r="I657" s="228" t="n"/>
      <c r="J657" s="228" t="n"/>
      <c r="K657" s="19" t="n"/>
      <c r="L657" s="228" t="n"/>
      <c r="M657" s="228" t="n"/>
      <c r="N657" s="228" t="n"/>
      <c r="O657" s="228" t="n"/>
      <c r="P657" s="228" t="n"/>
      <c r="Q657" s="281" t="n"/>
      <c r="R657" s="281" t="n"/>
      <c r="S657" s="228" t="n"/>
      <c r="T657" s="228" t="n"/>
      <c r="U657" s="228" t="n"/>
      <c r="V657" s="19" t="n"/>
      <c r="W657" s="19" t="n"/>
      <c r="X657" s="228" t="n"/>
      <c r="Y657" s="228" t="n"/>
      <c r="Z657" s="281" t="n"/>
      <c r="AA657" s="18" t="n"/>
      <c r="AB657" s="18" t="n"/>
      <c r="AC657" s="228" t="n"/>
    </row>
    <row r="658">
      <c r="A658" s="18" t="n"/>
      <c r="B658" s="18" t="n"/>
      <c r="C658" s="228" t="n"/>
      <c r="D658" s="228" t="n"/>
      <c r="E658" s="228" t="n"/>
      <c r="F658" s="228" t="n"/>
      <c r="G658" s="228" t="n"/>
      <c r="H658" s="228" t="n"/>
      <c r="I658" s="228" t="n"/>
      <c r="J658" s="228" t="n"/>
      <c r="K658" s="19" t="n"/>
      <c r="L658" s="228" t="n"/>
      <c r="M658" s="228" t="n"/>
      <c r="N658" s="228" t="n"/>
      <c r="O658" s="228" t="n"/>
      <c r="P658" s="228" t="n"/>
      <c r="Q658" s="281" t="n"/>
      <c r="R658" s="281" t="n"/>
      <c r="S658" s="228" t="n"/>
      <c r="T658" s="228" t="n"/>
      <c r="U658" s="228" t="n"/>
      <c r="V658" s="19" t="n"/>
      <c r="W658" s="19" t="n"/>
      <c r="X658" s="228" t="n"/>
      <c r="Y658" s="228" t="n"/>
      <c r="Z658" s="281" t="n"/>
      <c r="AA658" s="18" t="n"/>
      <c r="AB658" s="18" t="n"/>
      <c r="AC658" s="228" t="n"/>
    </row>
    <row r="659">
      <c r="A659" s="18" t="n"/>
      <c r="B659" s="18" t="n"/>
      <c r="C659" s="228" t="n"/>
      <c r="D659" s="228" t="n"/>
      <c r="E659" s="228" t="n"/>
      <c r="F659" s="228" t="n"/>
      <c r="G659" s="228" t="n"/>
      <c r="H659" s="228" t="n"/>
      <c r="I659" s="228" t="n"/>
      <c r="J659" s="228" t="n"/>
      <c r="K659" s="19" t="n"/>
      <c r="L659" s="228" t="n"/>
      <c r="M659" s="228" t="n"/>
      <c r="N659" s="228" t="n"/>
      <c r="O659" s="228" t="n"/>
      <c r="P659" s="228" t="n"/>
      <c r="Q659" s="281" t="n"/>
      <c r="R659" s="281" t="n"/>
      <c r="S659" s="228" t="n"/>
      <c r="T659" s="228" t="n"/>
      <c r="U659" s="228" t="n"/>
      <c r="V659" s="19" t="n"/>
      <c r="W659" s="19" t="n"/>
      <c r="X659" s="228" t="n"/>
      <c r="Y659" s="228" t="n"/>
      <c r="Z659" s="281" t="n"/>
      <c r="AA659" s="18" t="n"/>
      <c r="AB659" s="18" t="n"/>
      <c r="AC659" s="228" t="n"/>
    </row>
    <row r="660">
      <c r="A660" s="18" t="n"/>
      <c r="B660" s="18" t="n"/>
      <c r="C660" s="228" t="n"/>
      <c r="D660" s="228" t="n"/>
      <c r="E660" s="228" t="n"/>
      <c r="F660" s="228" t="n"/>
      <c r="G660" s="228" t="n"/>
      <c r="H660" s="228" t="n"/>
      <c r="I660" s="228" t="n"/>
      <c r="J660" s="228" t="n"/>
      <c r="K660" s="19" t="n"/>
      <c r="L660" s="228" t="n"/>
      <c r="M660" s="228" t="n"/>
      <c r="N660" s="228" t="n"/>
      <c r="O660" s="228" t="n"/>
      <c r="P660" s="228" t="n"/>
      <c r="Q660" s="281" t="n"/>
      <c r="R660" s="281" t="n"/>
      <c r="S660" s="228" t="n"/>
      <c r="T660" s="228" t="n"/>
      <c r="U660" s="228" t="n"/>
      <c r="V660" s="19" t="n"/>
      <c r="W660" s="19" t="n"/>
      <c r="X660" s="228" t="n"/>
      <c r="Y660" s="228" t="n"/>
      <c r="Z660" s="281" t="n"/>
      <c r="AA660" s="18" t="n"/>
      <c r="AB660" s="18" t="n"/>
      <c r="AC660" s="228" t="n"/>
    </row>
    <row r="661">
      <c r="A661" s="18" t="n"/>
      <c r="B661" s="18" t="n"/>
      <c r="C661" s="228" t="n"/>
      <c r="D661" s="228" t="n"/>
      <c r="E661" s="228" t="n"/>
      <c r="F661" s="228" t="n"/>
      <c r="G661" s="228" t="n"/>
      <c r="H661" s="228" t="n"/>
      <c r="I661" s="228" t="n"/>
      <c r="J661" s="228" t="n"/>
      <c r="K661" s="19" t="n"/>
      <c r="L661" s="228" t="n"/>
      <c r="M661" s="228" t="n"/>
      <c r="N661" s="228" t="n"/>
      <c r="O661" s="228" t="n"/>
      <c r="P661" s="228" t="n"/>
      <c r="Q661" s="281" t="n"/>
      <c r="R661" s="281" t="n"/>
      <c r="S661" s="228" t="n"/>
      <c r="T661" s="228" t="n"/>
      <c r="U661" s="228" t="n"/>
      <c r="V661" s="19" t="n"/>
      <c r="W661" s="19" t="n"/>
      <c r="X661" s="228" t="n"/>
      <c r="Y661" s="228" t="n"/>
      <c r="Z661" s="281" t="n"/>
      <c r="AA661" s="18" t="n"/>
      <c r="AB661" s="18" t="n"/>
      <c r="AC661" s="228" t="n"/>
    </row>
    <row r="662">
      <c r="A662" s="18" t="n"/>
      <c r="B662" s="18" t="n"/>
      <c r="C662" s="228" t="n"/>
      <c r="D662" s="228" t="n"/>
      <c r="E662" s="228" t="n"/>
      <c r="F662" s="228" t="n"/>
      <c r="G662" s="228" t="n"/>
      <c r="H662" s="228" t="n"/>
      <c r="I662" s="228" t="n"/>
      <c r="J662" s="228" t="n"/>
      <c r="K662" s="19" t="n"/>
      <c r="L662" s="228" t="n"/>
      <c r="M662" s="228" t="n"/>
      <c r="N662" s="228" t="n"/>
      <c r="O662" s="228" t="n"/>
      <c r="P662" s="228" t="n"/>
      <c r="Q662" s="281" t="n"/>
      <c r="R662" s="281" t="n"/>
      <c r="S662" s="228" t="n"/>
      <c r="T662" s="228" t="n"/>
      <c r="U662" s="228" t="n"/>
      <c r="V662" s="19" t="n"/>
      <c r="W662" s="19" t="n"/>
      <c r="X662" s="228" t="n"/>
      <c r="Y662" s="228" t="n"/>
      <c r="Z662" s="281" t="n"/>
      <c r="AA662" s="18" t="n"/>
      <c r="AB662" s="18" t="n"/>
      <c r="AC662" s="228" t="n"/>
    </row>
    <row r="663">
      <c r="A663" s="18" t="n"/>
      <c r="B663" s="18" t="n"/>
      <c r="C663" s="228" t="n"/>
      <c r="D663" s="228" t="n"/>
      <c r="E663" s="228" t="n"/>
      <c r="F663" s="228" t="n"/>
      <c r="G663" s="228" t="n"/>
      <c r="H663" s="228" t="n"/>
      <c r="I663" s="228" t="n"/>
      <c r="J663" s="228" t="n"/>
      <c r="K663" s="19" t="n"/>
      <c r="L663" s="228" t="n"/>
      <c r="M663" s="228" t="n"/>
      <c r="N663" s="228" t="n"/>
      <c r="O663" s="228" t="n"/>
      <c r="P663" s="228" t="n"/>
      <c r="Q663" s="281" t="n"/>
      <c r="R663" s="281" t="n"/>
      <c r="S663" s="228" t="n"/>
      <c r="T663" s="228" t="n"/>
      <c r="U663" s="228" t="n"/>
      <c r="V663" s="19" t="n"/>
      <c r="W663" s="19" t="n"/>
      <c r="X663" s="228" t="n"/>
      <c r="Y663" s="228" t="n"/>
      <c r="Z663" s="281" t="n"/>
      <c r="AA663" s="18" t="n"/>
      <c r="AB663" s="18" t="n"/>
      <c r="AC663" s="228" t="n"/>
    </row>
    <row r="664">
      <c r="A664" s="18" t="n"/>
      <c r="B664" s="18" t="n"/>
      <c r="C664" s="228" t="n"/>
      <c r="D664" s="228" t="n"/>
      <c r="E664" s="228" t="n"/>
      <c r="F664" s="228" t="n"/>
      <c r="G664" s="228" t="n"/>
      <c r="H664" s="228" t="n"/>
      <c r="I664" s="228" t="n"/>
      <c r="J664" s="228" t="n"/>
      <c r="K664" s="19" t="n"/>
      <c r="L664" s="228" t="n"/>
      <c r="M664" s="228" t="n"/>
      <c r="N664" s="228" t="n"/>
      <c r="O664" s="228" t="n"/>
      <c r="P664" s="228" t="n"/>
      <c r="Q664" s="281" t="n"/>
      <c r="R664" s="281" t="n"/>
      <c r="S664" s="228" t="n"/>
      <c r="T664" s="228" t="n"/>
      <c r="U664" s="228" t="n"/>
      <c r="V664" s="19" t="n"/>
      <c r="W664" s="19" t="n"/>
      <c r="X664" s="228" t="n"/>
      <c r="Y664" s="228" t="n"/>
      <c r="Z664" s="281" t="n"/>
      <c r="AA664" s="18" t="n"/>
      <c r="AB664" s="18" t="n"/>
      <c r="AC664" s="228" t="n"/>
    </row>
    <row r="665">
      <c r="A665" s="18" t="n"/>
      <c r="B665" s="18" t="n"/>
      <c r="C665" s="228" t="n"/>
      <c r="D665" s="228" t="n"/>
      <c r="E665" s="228" t="n"/>
      <c r="F665" s="228" t="n"/>
      <c r="G665" s="228" t="n"/>
      <c r="H665" s="228" t="n"/>
      <c r="I665" s="228" t="n"/>
      <c r="J665" s="228" t="n"/>
      <c r="K665" s="19" t="n"/>
      <c r="L665" s="228" t="n"/>
      <c r="M665" s="228" t="n"/>
      <c r="N665" s="228" t="n"/>
      <c r="O665" s="228" t="n"/>
      <c r="P665" s="228" t="n"/>
      <c r="Q665" s="281" t="n"/>
      <c r="R665" s="281" t="n"/>
      <c r="S665" s="228" t="n"/>
      <c r="T665" s="228" t="n"/>
      <c r="U665" s="228" t="n"/>
      <c r="V665" s="19" t="n"/>
      <c r="W665" s="19" t="n"/>
      <c r="X665" s="228" t="n"/>
      <c r="Y665" s="228" t="n"/>
      <c r="Z665" s="281" t="n"/>
      <c r="AA665" s="18" t="n"/>
      <c r="AB665" s="18" t="n"/>
      <c r="AC665" s="228" t="n"/>
    </row>
    <row r="666">
      <c r="A666" s="18" t="n"/>
      <c r="B666" s="18" t="n"/>
      <c r="C666" s="228" t="n"/>
      <c r="D666" s="228" t="n"/>
      <c r="E666" s="228" t="n"/>
      <c r="F666" s="228" t="n"/>
      <c r="G666" s="228" t="n"/>
      <c r="H666" s="228" t="n"/>
      <c r="I666" s="228" t="n"/>
      <c r="J666" s="228" t="n"/>
      <c r="K666" s="19" t="n"/>
      <c r="L666" s="228" t="n"/>
      <c r="M666" s="228" t="n"/>
      <c r="N666" s="228" t="n"/>
      <c r="O666" s="228" t="n"/>
      <c r="P666" s="228" t="n"/>
      <c r="Q666" s="281" t="n"/>
      <c r="R666" s="281" t="n"/>
      <c r="S666" s="228" t="n"/>
      <c r="T666" s="228" t="n"/>
      <c r="U666" s="228" t="n"/>
      <c r="V666" s="19" t="n"/>
      <c r="W666" s="19" t="n"/>
      <c r="X666" s="228" t="n"/>
      <c r="Y666" s="228" t="n"/>
      <c r="Z666" s="281" t="n"/>
      <c r="AA666" s="18" t="n"/>
      <c r="AB666" s="18" t="n"/>
      <c r="AC666" s="228" t="n"/>
    </row>
    <row r="667">
      <c r="A667" s="18" t="n"/>
      <c r="B667" s="18" t="n"/>
      <c r="C667" s="228" t="n"/>
      <c r="D667" s="228" t="n"/>
      <c r="E667" s="228" t="n"/>
      <c r="F667" s="228" t="n"/>
      <c r="G667" s="228" t="n"/>
      <c r="H667" s="228" t="n"/>
      <c r="I667" s="228" t="n"/>
      <c r="J667" s="228" t="n"/>
      <c r="K667" s="19" t="n"/>
      <c r="L667" s="228" t="n"/>
      <c r="M667" s="228" t="n"/>
      <c r="N667" s="228" t="n"/>
      <c r="O667" s="228" t="n"/>
      <c r="P667" s="228" t="n"/>
      <c r="Q667" s="281" t="n"/>
      <c r="R667" s="281" t="n"/>
      <c r="S667" s="228" t="n"/>
      <c r="T667" s="228" t="n"/>
      <c r="U667" s="228" t="n"/>
      <c r="V667" s="19" t="n"/>
      <c r="W667" s="19" t="n"/>
      <c r="X667" s="228" t="n"/>
      <c r="Y667" s="228" t="n"/>
      <c r="Z667" s="281" t="n"/>
      <c r="AA667" s="18" t="n"/>
      <c r="AB667" s="18" t="n"/>
      <c r="AC667" s="228" t="n"/>
    </row>
    <row r="668">
      <c r="A668" s="18" t="n"/>
      <c r="B668" s="18" t="n"/>
      <c r="C668" s="228" t="n"/>
      <c r="D668" s="228" t="n"/>
      <c r="E668" s="228" t="n"/>
      <c r="F668" s="228" t="n"/>
      <c r="G668" s="228" t="n"/>
      <c r="H668" s="228" t="n"/>
      <c r="I668" s="228" t="n"/>
      <c r="J668" s="228" t="n"/>
      <c r="K668" s="19" t="n"/>
      <c r="L668" s="228" t="n"/>
      <c r="M668" s="228" t="n"/>
      <c r="N668" s="228" t="n"/>
      <c r="O668" s="228" t="n"/>
      <c r="P668" s="228" t="n"/>
      <c r="Q668" s="281" t="n"/>
      <c r="R668" s="281" t="n"/>
      <c r="S668" s="228" t="n"/>
      <c r="T668" s="228" t="n"/>
      <c r="U668" s="228" t="n"/>
      <c r="V668" s="19" t="n"/>
      <c r="W668" s="19" t="n"/>
      <c r="X668" s="228" t="n"/>
      <c r="Y668" s="228" t="n"/>
      <c r="Z668" s="281" t="n"/>
      <c r="AA668" s="18" t="n"/>
      <c r="AB668" s="18" t="n"/>
      <c r="AC668" s="228" t="n"/>
    </row>
    <row r="669">
      <c r="A669" s="18" t="n"/>
      <c r="B669" s="18" t="n"/>
      <c r="C669" s="228" t="n"/>
      <c r="D669" s="228" t="n"/>
      <c r="E669" s="228" t="n"/>
      <c r="F669" s="228" t="n"/>
      <c r="G669" s="228" t="n"/>
      <c r="H669" s="228" t="n"/>
      <c r="I669" s="228" t="n"/>
      <c r="J669" s="228" t="n"/>
      <c r="K669" s="19" t="n"/>
      <c r="L669" s="228" t="n"/>
      <c r="M669" s="228" t="n"/>
      <c r="N669" s="228" t="n"/>
      <c r="O669" s="228" t="n"/>
      <c r="P669" s="228" t="n"/>
      <c r="Q669" s="281" t="n"/>
      <c r="R669" s="281" t="n"/>
      <c r="S669" s="228" t="n"/>
      <c r="T669" s="228" t="n"/>
      <c r="U669" s="228" t="n"/>
      <c r="V669" s="19" t="n"/>
      <c r="W669" s="19" t="n"/>
      <c r="X669" s="228" t="n"/>
      <c r="Y669" s="228" t="n"/>
      <c r="Z669" s="281" t="n"/>
      <c r="AA669" s="18" t="n"/>
      <c r="AB669" s="18" t="n"/>
      <c r="AC669" s="228" t="n"/>
    </row>
    <row r="670">
      <c r="A670" s="18" t="n"/>
      <c r="B670" s="18" t="n"/>
      <c r="C670" s="228" t="n"/>
      <c r="D670" s="228" t="n"/>
      <c r="E670" s="228" t="n"/>
      <c r="F670" s="228" t="n"/>
      <c r="G670" s="228" t="n"/>
      <c r="H670" s="228" t="n"/>
      <c r="I670" s="228" t="n"/>
      <c r="J670" s="228" t="n"/>
      <c r="K670" s="19" t="n"/>
      <c r="L670" s="228" t="n"/>
      <c r="M670" s="228" t="n"/>
      <c r="N670" s="228" t="n"/>
      <c r="O670" s="228" t="n"/>
      <c r="P670" s="228" t="n"/>
      <c r="Q670" s="281" t="n"/>
      <c r="R670" s="281" t="n"/>
      <c r="S670" s="228" t="n"/>
      <c r="T670" s="228" t="n"/>
      <c r="U670" s="228" t="n"/>
      <c r="V670" s="19" t="n"/>
      <c r="W670" s="19" t="n"/>
      <c r="X670" s="228" t="n"/>
      <c r="Y670" s="228" t="n"/>
      <c r="Z670" s="281" t="n"/>
      <c r="AA670" s="18" t="n"/>
      <c r="AB670" s="18" t="n"/>
      <c r="AC670" s="228" t="n"/>
    </row>
    <row r="671">
      <c r="A671" s="18" t="n"/>
      <c r="B671" s="18" t="n"/>
      <c r="C671" s="228" t="n"/>
      <c r="D671" s="228" t="n"/>
      <c r="E671" s="228" t="n"/>
      <c r="F671" s="228" t="n"/>
      <c r="G671" s="228" t="n"/>
      <c r="H671" s="228" t="n"/>
      <c r="I671" s="228" t="n"/>
      <c r="J671" s="228" t="n"/>
      <c r="K671" s="19" t="n"/>
      <c r="L671" s="228" t="n"/>
      <c r="M671" s="228" t="n"/>
      <c r="N671" s="228" t="n"/>
      <c r="O671" s="228" t="n"/>
      <c r="P671" s="228" t="n"/>
      <c r="Q671" s="281" t="n"/>
      <c r="R671" s="281" t="n"/>
      <c r="S671" s="228" t="n"/>
      <c r="T671" s="228" t="n"/>
      <c r="U671" s="228" t="n"/>
      <c r="V671" s="19" t="n"/>
      <c r="W671" s="19" t="n"/>
      <c r="X671" s="228" t="n"/>
      <c r="Y671" s="228" t="n"/>
      <c r="Z671" s="281" t="n"/>
      <c r="AA671" s="18" t="n"/>
      <c r="AB671" s="18" t="n"/>
      <c r="AC671" s="228" t="n"/>
    </row>
    <row r="672">
      <c r="A672" s="18" t="n"/>
      <c r="B672" s="18" t="n"/>
      <c r="C672" s="228" t="n"/>
      <c r="D672" s="228" t="n"/>
      <c r="E672" s="228" t="n"/>
      <c r="F672" s="228" t="n"/>
      <c r="G672" s="228" t="n"/>
      <c r="H672" s="228" t="n"/>
      <c r="I672" s="228" t="n"/>
      <c r="J672" s="228" t="n"/>
      <c r="K672" s="19" t="n"/>
      <c r="L672" s="228" t="n"/>
      <c r="M672" s="228" t="n"/>
      <c r="N672" s="228" t="n"/>
      <c r="O672" s="228" t="n"/>
      <c r="P672" s="228" t="n"/>
      <c r="Q672" s="281" t="n"/>
      <c r="R672" s="281" t="n"/>
      <c r="S672" s="228" t="n"/>
      <c r="T672" s="228" t="n"/>
      <c r="U672" s="228" t="n"/>
      <c r="V672" s="19" t="n"/>
      <c r="W672" s="19" t="n"/>
      <c r="X672" s="228" t="n"/>
      <c r="Y672" s="228" t="n"/>
      <c r="Z672" s="281" t="n"/>
      <c r="AA672" s="18" t="n"/>
      <c r="AB672" s="18" t="n"/>
      <c r="AC672" s="228" t="n"/>
    </row>
    <row r="673">
      <c r="A673" s="18" t="n"/>
      <c r="B673" s="18" t="n"/>
      <c r="C673" s="228" t="n"/>
      <c r="D673" s="228" t="n"/>
      <c r="E673" s="228" t="n"/>
      <c r="F673" s="228" t="n"/>
      <c r="G673" s="228" t="n"/>
      <c r="H673" s="228" t="n"/>
      <c r="I673" s="228" t="n"/>
      <c r="J673" s="228" t="n"/>
      <c r="K673" s="19" t="n"/>
      <c r="L673" s="228" t="n"/>
      <c r="M673" s="228" t="n"/>
      <c r="N673" s="228" t="n"/>
      <c r="O673" s="228" t="n"/>
      <c r="P673" s="228" t="n"/>
      <c r="Q673" s="281" t="n"/>
      <c r="R673" s="281" t="n"/>
      <c r="S673" s="228" t="n"/>
      <c r="T673" s="228" t="n"/>
      <c r="U673" s="228" t="n"/>
      <c r="V673" s="19" t="n"/>
      <c r="W673" s="19" t="n"/>
      <c r="X673" s="228" t="n"/>
      <c r="Y673" s="228" t="n"/>
      <c r="Z673" s="281" t="n"/>
      <c r="AA673" s="18" t="n"/>
      <c r="AB673" s="18" t="n"/>
      <c r="AC673" s="228" t="n"/>
    </row>
    <row r="674">
      <c r="A674" s="18" t="n"/>
      <c r="B674" s="18" t="n"/>
      <c r="C674" s="228" t="n"/>
      <c r="D674" s="228" t="n"/>
      <c r="E674" s="228" t="n"/>
      <c r="F674" s="228" t="n"/>
      <c r="G674" s="228" t="n"/>
      <c r="H674" s="228" t="n"/>
      <c r="I674" s="228" t="n"/>
      <c r="J674" s="228" t="n"/>
      <c r="K674" s="19" t="n"/>
      <c r="L674" s="228" t="n"/>
      <c r="M674" s="228" t="n"/>
      <c r="N674" s="228" t="n"/>
      <c r="O674" s="228" t="n"/>
      <c r="P674" s="228" t="n"/>
      <c r="Q674" s="281" t="n"/>
      <c r="R674" s="281" t="n"/>
      <c r="S674" s="228" t="n"/>
      <c r="T674" s="228" t="n"/>
      <c r="U674" s="228" t="n"/>
      <c r="V674" s="19" t="n"/>
      <c r="W674" s="19" t="n"/>
      <c r="X674" s="228" t="n"/>
      <c r="Y674" s="228" t="n"/>
      <c r="Z674" s="281" t="n"/>
      <c r="AA674" s="18" t="n"/>
      <c r="AB674" s="18" t="n"/>
      <c r="AC674" s="228" t="n"/>
    </row>
    <row r="675">
      <c r="A675" s="18" t="n"/>
      <c r="B675" s="18" t="n"/>
      <c r="C675" s="228" t="n"/>
      <c r="D675" s="228" t="n"/>
      <c r="E675" s="228" t="n"/>
      <c r="F675" s="228" t="n"/>
      <c r="G675" s="228" t="n"/>
      <c r="H675" s="228" t="n"/>
      <c r="I675" s="228" t="n"/>
      <c r="J675" s="228" t="n"/>
      <c r="K675" s="19" t="n"/>
      <c r="L675" s="228" t="n"/>
      <c r="M675" s="228" t="n"/>
      <c r="N675" s="228" t="n"/>
      <c r="O675" s="228" t="n"/>
      <c r="P675" s="228" t="n"/>
      <c r="Q675" s="281" t="n"/>
      <c r="R675" s="281" t="n"/>
      <c r="S675" s="228" t="n"/>
      <c r="T675" s="228" t="n"/>
      <c r="U675" s="228" t="n"/>
      <c r="V675" s="19" t="n"/>
      <c r="W675" s="19" t="n"/>
      <c r="X675" s="228" t="n"/>
      <c r="Y675" s="228" t="n"/>
      <c r="Z675" s="281" t="n"/>
      <c r="AA675" s="18" t="n"/>
      <c r="AB675" s="18" t="n"/>
      <c r="AC675" s="228" t="n"/>
    </row>
    <row r="676">
      <c r="A676" s="18" t="n"/>
      <c r="B676" s="18" t="n"/>
      <c r="C676" s="228" t="n"/>
      <c r="D676" s="228" t="n"/>
      <c r="E676" s="228" t="n"/>
      <c r="F676" s="228" t="n"/>
      <c r="G676" s="228" t="n"/>
      <c r="H676" s="228" t="n"/>
      <c r="I676" s="228" t="n"/>
      <c r="J676" s="228" t="n"/>
      <c r="K676" s="19" t="n"/>
      <c r="L676" s="228" t="n"/>
      <c r="M676" s="228" t="n"/>
      <c r="N676" s="228" t="n"/>
      <c r="O676" s="228" t="n"/>
      <c r="P676" s="228" t="n"/>
      <c r="Q676" s="281" t="n"/>
      <c r="R676" s="281" t="n"/>
      <c r="S676" s="228" t="n"/>
      <c r="T676" s="228" t="n"/>
      <c r="U676" s="228" t="n"/>
      <c r="V676" s="19" t="n"/>
      <c r="W676" s="19" t="n"/>
      <c r="X676" s="228" t="n"/>
      <c r="Y676" s="228" t="n"/>
      <c r="Z676" s="281" t="n"/>
      <c r="AA676" s="18" t="n"/>
      <c r="AB676" s="18" t="n"/>
      <c r="AC676" s="228" t="n"/>
    </row>
    <row r="677">
      <c r="A677" s="18" t="n"/>
      <c r="B677" s="18" t="n"/>
      <c r="C677" s="228" t="n"/>
      <c r="D677" s="228" t="n"/>
      <c r="E677" s="228" t="n"/>
      <c r="F677" s="228" t="n"/>
      <c r="G677" s="228" t="n"/>
      <c r="H677" s="228" t="n"/>
      <c r="I677" s="228" t="n"/>
      <c r="J677" s="228" t="n"/>
      <c r="K677" s="19" t="n"/>
      <c r="L677" s="228" t="n"/>
      <c r="M677" s="228" t="n"/>
      <c r="N677" s="228" t="n"/>
      <c r="O677" s="228" t="n"/>
      <c r="P677" s="228" t="n"/>
      <c r="Q677" s="281" t="n"/>
      <c r="R677" s="281" t="n"/>
      <c r="S677" s="228" t="n"/>
      <c r="T677" s="228" t="n"/>
      <c r="U677" s="228" t="n"/>
      <c r="V677" s="19" t="n"/>
      <c r="W677" s="19" t="n"/>
      <c r="X677" s="228" t="n"/>
      <c r="Y677" s="228" t="n"/>
      <c r="Z677" s="281" t="n"/>
      <c r="AA677" s="18" t="n"/>
      <c r="AB677" s="18" t="n"/>
      <c r="AC677" s="228" t="n"/>
    </row>
    <row r="678">
      <c r="A678" s="18" t="n"/>
      <c r="B678" s="18" t="n"/>
      <c r="C678" s="228" t="n"/>
      <c r="D678" s="228" t="n"/>
      <c r="E678" s="228" t="n"/>
      <c r="F678" s="228" t="n"/>
      <c r="G678" s="228" t="n"/>
      <c r="H678" s="228" t="n"/>
      <c r="I678" s="228" t="n"/>
      <c r="J678" s="228" t="n"/>
      <c r="K678" s="19" t="n"/>
      <c r="L678" s="228" t="n"/>
      <c r="M678" s="228" t="n"/>
      <c r="N678" s="228" t="n"/>
      <c r="O678" s="228" t="n"/>
      <c r="P678" s="228" t="n"/>
      <c r="Q678" s="281" t="n"/>
      <c r="R678" s="281" t="n"/>
      <c r="S678" s="228" t="n"/>
      <c r="T678" s="228" t="n"/>
      <c r="U678" s="228" t="n"/>
      <c r="V678" s="19" t="n"/>
      <c r="W678" s="19" t="n"/>
      <c r="X678" s="228" t="n"/>
      <c r="Y678" s="228" t="n"/>
      <c r="Z678" s="281" t="n"/>
      <c r="AA678" s="18" t="n"/>
      <c r="AB678" s="18" t="n"/>
      <c r="AC678" s="228" t="n"/>
    </row>
    <row r="679">
      <c r="A679" s="18" t="n"/>
      <c r="B679" s="18" t="n"/>
      <c r="C679" s="228" t="n"/>
      <c r="D679" s="228" t="n"/>
      <c r="E679" s="228" t="n"/>
      <c r="F679" s="228" t="n"/>
      <c r="G679" s="228" t="n"/>
      <c r="H679" s="228" t="n"/>
      <c r="I679" s="228" t="n"/>
      <c r="J679" s="228" t="n"/>
      <c r="K679" s="19" t="n"/>
      <c r="L679" s="228" t="n"/>
      <c r="M679" s="228" t="n"/>
      <c r="N679" s="228" t="n"/>
      <c r="O679" s="228" t="n"/>
      <c r="P679" s="228" t="n"/>
      <c r="Q679" s="281" t="n"/>
      <c r="R679" s="281" t="n"/>
      <c r="S679" s="228" t="n"/>
      <c r="T679" s="228" t="n"/>
      <c r="U679" s="228" t="n"/>
      <c r="V679" s="19" t="n"/>
      <c r="W679" s="19" t="n"/>
      <c r="X679" s="228" t="n"/>
      <c r="Y679" s="228" t="n"/>
      <c r="Z679" s="281" t="n"/>
      <c r="AA679" s="18" t="n"/>
      <c r="AB679" s="18" t="n"/>
      <c r="AC679" s="228" t="n"/>
    </row>
    <row r="680">
      <c r="A680" s="18" t="n"/>
      <c r="B680" s="18" t="n"/>
      <c r="C680" s="228" t="n"/>
      <c r="D680" s="228" t="n"/>
      <c r="E680" s="228" t="n"/>
      <c r="F680" s="228" t="n"/>
      <c r="G680" s="228" t="n"/>
      <c r="H680" s="228" t="n"/>
      <c r="I680" s="228" t="n"/>
      <c r="J680" s="228" t="n"/>
      <c r="K680" s="19" t="n"/>
      <c r="L680" s="228" t="n"/>
      <c r="M680" s="228" t="n"/>
      <c r="N680" s="228" t="n"/>
      <c r="O680" s="228" t="n"/>
      <c r="P680" s="228" t="n"/>
      <c r="Q680" s="281" t="n"/>
      <c r="R680" s="281" t="n"/>
      <c r="S680" s="228" t="n"/>
      <c r="T680" s="228" t="n"/>
      <c r="U680" s="228" t="n"/>
      <c r="V680" s="19" t="n"/>
      <c r="W680" s="19" t="n"/>
      <c r="X680" s="228" t="n"/>
      <c r="Y680" s="228" t="n"/>
      <c r="Z680" s="281" t="n"/>
      <c r="AA680" s="18" t="n"/>
      <c r="AB680" s="18" t="n"/>
      <c r="AC680" s="228" t="n"/>
    </row>
    <row r="681">
      <c r="A681" s="18" t="n"/>
      <c r="B681" s="18" t="n"/>
      <c r="C681" s="228" t="n"/>
      <c r="D681" s="228" t="n"/>
      <c r="E681" s="228" t="n"/>
      <c r="F681" s="228" t="n"/>
      <c r="G681" s="228" t="n"/>
      <c r="H681" s="228" t="n"/>
      <c r="I681" s="228" t="n"/>
      <c r="J681" s="228" t="n"/>
      <c r="K681" s="19" t="n"/>
      <c r="L681" s="228" t="n"/>
      <c r="M681" s="228" t="n"/>
      <c r="N681" s="228" t="n"/>
      <c r="O681" s="228" t="n"/>
      <c r="P681" s="228" t="n"/>
      <c r="Q681" s="281" t="n"/>
      <c r="R681" s="281" t="n"/>
      <c r="S681" s="228" t="n"/>
      <c r="T681" s="228" t="n"/>
      <c r="U681" s="228" t="n"/>
      <c r="V681" s="19" t="n"/>
      <c r="W681" s="19" t="n"/>
      <c r="X681" s="228" t="n"/>
      <c r="Y681" s="228" t="n"/>
      <c r="Z681" s="281" t="n"/>
      <c r="AA681" s="18" t="n"/>
      <c r="AB681" s="18" t="n"/>
      <c r="AC681" s="228" t="n"/>
    </row>
    <row r="682">
      <c r="A682" s="18" t="n"/>
      <c r="B682" s="18" t="n"/>
      <c r="C682" s="228" t="n"/>
      <c r="D682" s="228" t="n"/>
      <c r="E682" s="228" t="n"/>
      <c r="F682" s="228" t="n"/>
      <c r="G682" s="228" t="n"/>
      <c r="H682" s="228" t="n"/>
      <c r="I682" s="228" t="n"/>
      <c r="J682" s="228" t="n"/>
      <c r="K682" s="19" t="n"/>
      <c r="L682" s="228" t="n"/>
      <c r="M682" s="228" t="n"/>
      <c r="N682" s="228" t="n"/>
      <c r="O682" s="228" t="n"/>
      <c r="P682" s="228" t="n"/>
      <c r="Q682" s="281" t="n"/>
      <c r="R682" s="281" t="n"/>
      <c r="S682" s="228" t="n"/>
      <c r="T682" s="228" t="n"/>
      <c r="U682" s="228" t="n"/>
      <c r="V682" s="19" t="n"/>
      <c r="W682" s="19" t="n"/>
      <c r="X682" s="228" t="n"/>
      <c r="Y682" s="228" t="n"/>
      <c r="Z682" s="281" t="n"/>
      <c r="AA682" s="18" t="n"/>
      <c r="AB682" s="18" t="n"/>
      <c r="AC682" s="228" t="n"/>
    </row>
    <row r="683">
      <c r="A683" s="18" t="n"/>
      <c r="B683" s="18" t="n"/>
      <c r="C683" s="228" t="n"/>
      <c r="D683" s="228" t="n"/>
      <c r="E683" s="228" t="n"/>
      <c r="F683" s="228" t="n"/>
      <c r="G683" s="228" t="n"/>
      <c r="H683" s="228" t="n"/>
      <c r="I683" s="228" t="n"/>
      <c r="J683" s="228" t="n"/>
      <c r="K683" s="19" t="n"/>
      <c r="L683" s="228" t="n"/>
      <c r="M683" s="228" t="n"/>
      <c r="N683" s="228" t="n"/>
      <c r="O683" s="228" t="n"/>
      <c r="P683" s="228" t="n"/>
      <c r="Q683" s="281" t="n"/>
      <c r="R683" s="281" t="n"/>
      <c r="S683" s="228" t="n"/>
      <c r="T683" s="228" t="n"/>
      <c r="U683" s="228" t="n"/>
      <c r="V683" s="19" t="n"/>
      <c r="W683" s="19" t="n"/>
      <c r="X683" s="228" t="n"/>
      <c r="Y683" s="228" t="n"/>
      <c r="Z683" s="281" t="n"/>
      <c r="AA683" s="18" t="n"/>
      <c r="AB683" s="18" t="n"/>
      <c r="AC683" s="228" t="n"/>
    </row>
    <row r="684">
      <c r="A684" s="18" t="n"/>
      <c r="B684" s="18" t="n"/>
      <c r="C684" s="228" t="n"/>
      <c r="D684" s="228" t="n"/>
      <c r="E684" s="228" t="n"/>
      <c r="F684" s="228" t="n"/>
      <c r="G684" s="228" t="n"/>
      <c r="H684" s="228" t="n"/>
      <c r="I684" s="228" t="n"/>
      <c r="J684" s="228" t="n"/>
      <c r="K684" s="19" t="n"/>
      <c r="L684" s="228" t="n"/>
      <c r="M684" s="228" t="n"/>
      <c r="N684" s="228" t="n"/>
      <c r="O684" s="228" t="n"/>
      <c r="P684" s="228" t="n"/>
      <c r="Q684" s="281" t="n"/>
      <c r="R684" s="281" t="n"/>
      <c r="S684" s="228" t="n"/>
      <c r="T684" s="228" t="n"/>
      <c r="U684" s="228" t="n"/>
      <c r="V684" s="19" t="n"/>
      <c r="W684" s="19" t="n"/>
      <c r="X684" s="228" t="n"/>
      <c r="Y684" s="228" t="n"/>
      <c r="Z684" s="281" t="n"/>
      <c r="AA684" s="18" t="n"/>
      <c r="AB684" s="18" t="n"/>
      <c r="AC684" s="228" t="n"/>
    </row>
    <row r="685">
      <c r="A685" s="18" t="n"/>
      <c r="B685" s="18" t="n"/>
      <c r="C685" s="228" t="n"/>
      <c r="D685" s="228" t="n"/>
      <c r="E685" s="228" t="n"/>
      <c r="F685" s="228" t="n"/>
      <c r="G685" s="228" t="n"/>
      <c r="H685" s="228" t="n"/>
      <c r="I685" s="228" t="n"/>
      <c r="J685" s="228" t="n"/>
      <c r="K685" s="19" t="n"/>
      <c r="L685" s="228" t="n"/>
      <c r="M685" s="228" t="n"/>
      <c r="N685" s="228" t="n"/>
      <c r="O685" s="228" t="n"/>
      <c r="P685" s="228" t="n"/>
      <c r="Q685" s="281" t="n"/>
      <c r="R685" s="281" t="n"/>
      <c r="S685" s="228" t="n"/>
      <c r="T685" s="228" t="n"/>
      <c r="U685" s="228" t="n"/>
      <c r="V685" s="19" t="n"/>
      <c r="W685" s="19" t="n"/>
      <c r="X685" s="228" t="n"/>
      <c r="Y685" s="228" t="n"/>
      <c r="Z685" s="281" t="n"/>
      <c r="AA685" s="18" t="n"/>
      <c r="AB685" s="18" t="n"/>
      <c r="AC685" s="228" t="n"/>
    </row>
    <row r="686">
      <c r="A686" s="18" t="n"/>
      <c r="B686" s="18" t="n"/>
      <c r="C686" s="228" t="n"/>
      <c r="D686" s="228" t="n"/>
      <c r="E686" s="228" t="n"/>
      <c r="F686" s="228" t="n"/>
      <c r="G686" s="228" t="n"/>
      <c r="H686" s="228" t="n"/>
      <c r="I686" s="228" t="n"/>
      <c r="J686" s="228" t="n"/>
      <c r="K686" s="19" t="n"/>
      <c r="L686" s="228" t="n"/>
      <c r="M686" s="228" t="n"/>
      <c r="N686" s="228" t="n"/>
      <c r="O686" s="228" t="n"/>
      <c r="P686" s="228" t="n"/>
      <c r="Q686" s="281" t="n"/>
      <c r="R686" s="281" t="n"/>
      <c r="S686" s="228" t="n"/>
      <c r="T686" s="228" t="n"/>
      <c r="U686" s="228" t="n"/>
      <c r="V686" s="19" t="n"/>
      <c r="W686" s="19" t="n"/>
      <c r="X686" s="228" t="n"/>
      <c r="Y686" s="228" t="n"/>
      <c r="Z686" s="281" t="n"/>
      <c r="AA686" s="18" t="n"/>
      <c r="AB686" s="18" t="n"/>
      <c r="AC686" s="228" t="n"/>
    </row>
    <row r="687">
      <c r="A687" s="18" t="n"/>
      <c r="B687" s="18" t="n"/>
      <c r="C687" s="228" t="n"/>
      <c r="D687" s="228" t="n"/>
      <c r="E687" s="228" t="n"/>
      <c r="F687" s="228" t="n"/>
      <c r="G687" s="228" t="n"/>
      <c r="H687" s="228" t="n"/>
      <c r="I687" s="228" t="n"/>
      <c r="J687" s="228" t="n"/>
      <c r="K687" s="19" t="n"/>
      <c r="L687" s="228" t="n"/>
      <c r="M687" s="228" t="n"/>
      <c r="N687" s="228" t="n"/>
      <c r="O687" s="228" t="n"/>
      <c r="P687" s="228" t="n"/>
      <c r="Q687" s="281" t="n"/>
      <c r="R687" s="281" t="n"/>
      <c r="S687" s="228" t="n"/>
      <c r="T687" s="228" t="n"/>
      <c r="U687" s="228" t="n"/>
      <c r="V687" s="19" t="n"/>
      <c r="W687" s="19" t="n"/>
      <c r="X687" s="228" t="n"/>
      <c r="Y687" s="228" t="n"/>
      <c r="Z687" s="281" t="n"/>
      <c r="AA687" s="18" t="n"/>
      <c r="AB687" s="18" t="n"/>
      <c r="AC687" s="228" t="n"/>
    </row>
    <row r="688">
      <c r="A688" s="18" t="n"/>
      <c r="B688" s="18" t="n"/>
      <c r="C688" s="228" t="n"/>
      <c r="D688" s="228" t="n"/>
      <c r="E688" s="228" t="n"/>
      <c r="F688" s="228" t="n"/>
      <c r="G688" s="228" t="n"/>
      <c r="H688" s="228" t="n"/>
      <c r="I688" s="228" t="n"/>
      <c r="J688" s="228" t="n"/>
      <c r="K688" s="19" t="n"/>
      <c r="L688" s="228" t="n"/>
      <c r="M688" s="228" t="n"/>
      <c r="N688" s="228" t="n"/>
      <c r="O688" s="228" t="n"/>
      <c r="P688" s="228" t="n"/>
      <c r="Q688" s="281" t="n"/>
      <c r="R688" s="281" t="n"/>
      <c r="S688" s="228" t="n"/>
      <c r="T688" s="228" t="n"/>
      <c r="U688" s="228" t="n"/>
      <c r="V688" s="19" t="n"/>
      <c r="W688" s="19" t="n"/>
      <c r="X688" s="228" t="n"/>
      <c r="Y688" s="228" t="n"/>
      <c r="Z688" s="281" t="n"/>
      <c r="AA688" s="18" t="n"/>
      <c r="AB688" s="18" t="n"/>
      <c r="AC688" s="228" t="n"/>
    </row>
    <row r="689">
      <c r="A689" s="18" t="n"/>
      <c r="B689" s="18" t="n"/>
      <c r="C689" s="228" t="n"/>
      <c r="D689" s="228" t="n"/>
      <c r="E689" s="228" t="n"/>
      <c r="F689" s="228" t="n"/>
      <c r="G689" s="228" t="n"/>
      <c r="H689" s="228" t="n"/>
      <c r="I689" s="228" t="n"/>
      <c r="J689" s="228" t="n"/>
      <c r="K689" s="19" t="n"/>
      <c r="L689" s="228" t="n"/>
      <c r="M689" s="228" t="n"/>
      <c r="N689" s="228" t="n"/>
      <c r="O689" s="228" t="n"/>
      <c r="P689" s="228" t="n"/>
      <c r="Q689" s="281" t="n"/>
      <c r="R689" s="281" t="n"/>
      <c r="S689" s="228" t="n"/>
      <c r="T689" s="228" t="n"/>
      <c r="U689" s="228" t="n"/>
      <c r="V689" s="19" t="n"/>
      <c r="W689" s="19" t="n"/>
      <c r="X689" s="228" t="n"/>
      <c r="Y689" s="228" t="n"/>
      <c r="Z689" s="281" t="n"/>
      <c r="AA689" s="18" t="n"/>
      <c r="AB689" s="18" t="n"/>
      <c r="AC689" s="228" t="n"/>
    </row>
    <row r="690">
      <c r="A690" s="18" t="n"/>
      <c r="B690" s="18" t="n"/>
      <c r="C690" s="228" t="n"/>
      <c r="D690" s="228" t="n"/>
      <c r="E690" s="228" t="n"/>
      <c r="F690" s="228" t="n"/>
      <c r="G690" s="228" t="n"/>
      <c r="H690" s="228" t="n"/>
      <c r="I690" s="228" t="n"/>
      <c r="J690" s="228" t="n"/>
      <c r="K690" s="19" t="n"/>
      <c r="L690" s="228" t="n"/>
      <c r="M690" s="228" t="n"/>
      <c r="N690" s="228" t="n"/>
      <c r="O690" s="228" t="n"/>
      <c r="P690" s="228" t="n"/>
      <c r="Q690" s="281" t="n"/>
      <c r="R690" s="281" t="n"/>
      <c r="S690" s="228" t="n"/>
      <c r="T690" s="228" t="n"/>
      <c r="U690" s="228" t="n"/>
      <c r="V690" s="19" t="n"/>
      <c r="W690" s="19" t="n"/>
      <c r="X690" s="228" t="n"/>
      <c r="Y690" s="228" t="n"/>
      <c r="Z690" s="281" t="n"/>
      <c r="AA690" s="18" t="n"/>
      <c r="AB690" s="18" t="n"/>
      <c r="AC690" s="228" t="n"/>
    </row>
    <row r="691">
      <c r="A691" s="18" t="n"/>
      <c r="B691" s="18" t="n"/>
      <c r="C691" s="228" t="n"/>
      <c r="D691" s="228" t="n"/>
      <c r="E691" s="228" t="n"/>
      <c r="F691" s="228" t="n"/>
      <c r="G691" s="228" t="n"/>
      <c r="H691" s="228" t="n"/>
      <c r="I691" s="228" t="n"/>
      <c r="J691" s="228" t="n"/>
      <c r="K691" s="19" t="n"/>
      <c r="L691" s="228" t="n"/>
      <c r="M691" s="228" t="n"/>
      <c r="N691" s="228" t="n"/>
      <c r="O691" s="228" t="n"/>
      <c r="P691" s="228" t="n"/>
      <c r="Q691" s="281" t="n"/>
      <c r="R691" s="281" t="n"/>
      <c r="S691" s="228" t="n"/>
      <c r="T691" s="228" t="n"/>
      <c r="U691" s="228" t="n"/>
      <c r="V691" s="19" t="n"/>
      <c r="W691" s="19" t="n"/>
      <c r="X691" s="228" t="n"/>
      <c r="Y691" s="228" t="n"/>
      <c r="Z691" s="281" t="n"/>
      <c r="AA691" s="18" t="n"/>
      <c r="AB691" s="18" t="n"/>
      <c r="AC691" s="228" t="n"/>
    </row>
    <row r="692">
      <c r="A692" s="18" t="n"/>
      <c r="B692" s="18" t="n"/>
      <c r="C692" s="228" t="n"/>
      <c r="D692" s="228" t="n"/>
      <c r="E692" s="228" t="n"/>
      <c r="F692" s="228" t="n"/>
      <c r="G692" s="228" t="n"/>
      <c r="H692" s="228" t="n"/>
      <c r="I692" s="228" t="n"/>
      <c r="J692" s="228" t="n"/>
      <c r="K692" s="19" t="n"/>
      <c r="L692" s="228" t="n"/>
      <c r="M692" s="228" t="n"/>
      <c r="N692" s="228" t="n"/>
      <c r="O692" s="228" t="n"/>
      <c r="P692" s="228" t="n"/>
      <c r="Q692" s="281" t="n"/>
      <c r="R692" s="281" t="n"/>
      <c r="S692" s="228" t="n"/>
      <c r="T692" s="228" t="n"/>
      <c r="U692" s="228" t="n"/>
      <c r="V692" s="19" t="n"/>
      <c r="W692" s="19" t="n"/>
      <c r="X692" s="228" t="n"/>
      <c r="Y692" s="228" t="n"/>
      <c r="Z692" s="281" t="n"/>
      <c r="AA692" s="18" t="n"/>
      <c r="AB692" s="18" t="n"/>
      <c r="AC692" s="228" t="n"/>
    </row>
    <row r="693">
      <c r="A693" s="18" t="n"/>
      <c r="B693" s="18" t="n"/>
      <c r="C693" s="228" t="n"/>
      <c r="D693" s="228" t="n"/>
      <c r="E693" s="228" t="n"/>
      <c r="F693" s="228" t="n"/>
      <c r="G693" s="228" t="n"/>
      <c r="H693" s="228" t="n"/>
      <c r="I693" s="228" t="n"/>
      <c r="J693" s="228" t="n"/>
      <c r="K693" s="19" t="n"/>
      <c r="L693" s="228" t="n"/>
      <c r="M693" s="228" t="n"/>
      <c r="N693" s="228" t="n"/>
      <c r="O693" s="228" t="n"/>
      <c r="P693" s="228" t="n"/>
      <c r="Q693" s="281" t="n"/>
      <c r="R693" s="281" t="n"/>
      <c r="S693" s="228" t="n"/>
      <c r="T693" s="228" t="n"/>
      <c r="U693" s="228" t="n"/>
      <c r="V693" s="19" t="n"/>
      <c r="W693" s="19" t="n"/>
      <c r="X693" s="228" t="n"/>
      <c r="Y693" s="228" t="n"/>
      <c r="Z693" s="281" t="n"/>
      <c r="AA693" s="18" t="n"/>
      <c r="AB693" s="18" t="n"/>
      <c r="AC693" s="228" t="n"/>
    </row>
    <row r="694">
      <c r="A694" s="18" t="n"/>
      <c r="B694" s="18" t="n"/>
      <c r="C694" s="228" t="n"/>
      <c r="D694" s="228" t="n"/>
      <c r="E694" s="228" t="n"/>
      <c r="F694" s="228" t="n"/>
      <c r="G694" s="228" t="n"/>
      <c r="H694" s="228" t="n"/>
      <c r="I694" s="228" t="n"/>
      <c r="J694" s="228" t="n"/>
      <c r="K694" s="19" t="n"/>
      <c r="L694" s="228" t="n"/>
      <c r="M694" s="228" t="n"/>
      <c r="N694" s="228" t="n"/>
      <c r="O694" s="228" t="n"/>
      <c r="P694" s="228" t="n"/>
      <c r="Q694" s="281" t="n"/>
      <c r="R694" s="281" t="n"/>
      <c r="S694" s="228" t="n"/>
      <c r="T694" s="228" t="n"/>
      <c r="U694" s="228" t="n"/>
      <c r="V694" s="19" t="n"/>
      <c r="W694" s="19" t="n"/>
      <c r="X694" s="228" t="n"/>
      <c r="Y694" s="228" t="n"/>
      <c r="Z694" s="281" t="n"/>
      <c r="AA694" s="18" t="n"/>
      <c r="AB694" s="18" t="n"/>
      <c r="AC694" s="228" t="n"/>
    </row>
    <row r="695">
      <c r="A695" s="18" t="n"/>
      <c r="B695" s="18" t="n"/>
      <c r="C695" s="228" t="n"/>
      <c r="D695" s="228" t="n"/>
      <c r="E695" s="228" t="n"/>
      <c r="F695" s="228" t="n"/>
      <c r="G695" s="228" t="n"/>
      <c r="H695" s="228" t="n"/>
      <c r="I695" s="228" t="n"/>
      <c r="J695" s="228" t="n"/>
      <c r="K695" s="19" t="n"/>
      <c r="L695" s="228" t="n"/>
      <c r="M695" s="228" t="n"/>
      <c r="N695" s="228" t="n"/>
      <c r="O695" s="228" t="n"/>
      <c r="P695" s="228" t="n"/>
      <c r="Q695" s="281" t="n"/>
      <c r="R695" s="281" t="n"/>
      <c r="S695" s="228" t="n"/>
      <c r="T695" s="228" t="n"/>
      <c r="U695" s="228" t="n"/>
      <c r="V695" s="19" t="n"/>
      <c r="W695" s="19" t="n"/>
      <c r="X695" s="228" t="n"/>
      <c r="Y695" s="228" t="n"/>
      <c r="Z695" s="281" t="n"/>
      <c r="AA695" s="18" t="n"/>
      <c r="AB695" s="18" t="n"/>
      <c r="AC695" s="228" t="n"/>
    </row>
    <row r="696">
      <c r="A696" s="18" t="n"/>
      <c r="B696" s="18" t="n"/>
      <c r="C696" s="228" t="n"/>
      <c r="D696" s="228" t="n"/>
      <c r="E696" s="228" t="n"/>
      <c r="F696" s="228" t="n"/>
      <c r="G696" s="228" t="n"/>
      <c r="H696" s="228" t="n"/>
      <c r="I696" s="228" t="n"/>
      <c r="J696" s="228" t="n"/>
      <c r="K696" s="19" t="n"/>
      <c r="L696" s="228" t="n"/>
      <c r="M696" s="228" t="n"/>
      <c r="N696" s="228" t="n"/>
      <c r="O696" s="228" t="n"/>
      <c r="P696" s="228" t="n"/>
      <c r="Q696" s="281" t="n"/>
      <c r="R696" s="281" t="n"/>
      <c r="S696" s="228" t="n"/>
      <c r="T696" s="228" t="n"/>
      <c r="U696" s="228" t="n"/>
      <c r="V696" s="19" t="n"/>
      <c r="W696" s="19" t="n"/>
      <c r="X696" s="228" t="n"/>
      <c r="Y696" s="228" t="n"/>
      <c r="Z696" s="281" t="n"/>
      <c r="AA696" s="18" t="n"/>
      <c r="AB696" s="18" t="n"/>
      <c r="AC696" s="228" t="n"/>
    </row>
    <row r="697">
      <c r="A697" s="18" t="n"/>
      <c r="B697" s="18" t="n"/>
      <c r="C697" s="228" t="n"/>
      <c r="D697" s="228" t="n"/>
      <c r="E697" s="228" t="n"/>
      <c r="F697" s="228" t="n"/>
      <c r="G697" s="228" t="n"/>
      <c r="H697" s="228" t="n"/>
      <c r="I697" s="228" t="n"/>
      <c r="J697" s="228" t="n"/>
      <c r="K697" s="19" t="n"/>
      <c r="L697" s="228" t="n"/>
      <c r="M697" s="228" t="n"/>
      <c r="N697" s="228" t="n"/>
      <c r="O697" s="228" t="n"/>
      <c r="P697" s="228" t="n"/>
      <c r="Q697" s="281" t="n"/>
      <c r="R697" s="281" t="n"/>
      <c r="S697" s="228" t="n"/>
      <c r="T697" s="228" t="n"/>
      <c r="U697" s="228" t="n"/>
      <c r="V697" s="19" t="n"/>
      <c r="W697" s="19" t="n"/>
      <c r="X697" s="228" t="n"/>
      <c r="Y697" s="228" t="n"/>
      <c r="Z697" s="281" t="n"/>
      <c r="AA697" s="18" t="n"/>
      <c r="AB697" s="18" t="n"/>
      <c r="AC697" s="228" t="n"/>
    </row>
    <row r="698">
      <c r="A698" s="18" t="n"/>
      <c r="B698" s="18" t="n"/>
      <c r="C698" s="228" t="n"/>
      <c r="D698" s="228" t="n"/>
      <c r="E698" s="228" t="n"/>
      <c r="F698" s="228" t="n"/>
      <c r="G698" s="228" t="n"/>
      <c r="H698" s="228" t="n"/>
      <c r="I698" s="228" t="n"/>
      <c r="J698" s="228" t="n"/>
      <c r="K698" s="19" t="n"/>
      <c r="L698" s="228" t="n"/>
      <c r="M698" s="228" t="n"/>
      <c r="N698" s="228" t="n"/>
      <c r="O698" s="228" t="n"/>
      <c r="P698" s="228" t="n"/>
      <c r="Q698" s="281" t="n"/>
      <c r="R698" s="281" t="n"/>
      <c r="S698" s="228" t="n"/>
      <c r="T698" s="228" t="n"/>
      <c r="U698" s="228" t="n"/>
      <c r="V698" s="19" t="n"/>
      <c r="W698" s="19" t="n"/>
      <c r="X698" s="228" t="n"/>
      <c r="Y698" s="228" t="n"/>
      <c r="Z698" s="281" t="n"/>
      <c r="AA698" s="18" t="n"/>
      <c r="AB698" s="18" t="n"/>
      <c r="AC698" s="228" t="n"/>
    </row>
    <row r="699">
      <c r="A699" s="18" t="n"/>
      <c r="B699" s="18" t="n"/>
      <c r="C699" s="228" t="n"/>
      <c r="D699" s="228" t="n"/>
      <c r="E699" s="228" t="n"/>
      <c r="F699" s="228" t="n"/>
      <c r="G699" s="228" t="n"/>
      <c r="H699" s="228" t="n"/>
      <c r="I699" s="228" t="n"/>
      <c r="J699" s="228" t="n"/>
      <c r="K699" s="19" t="n"/>
      <c r="L699" s="228" t="n"/>
      <c r="M699" s="228" t="n"/>
      <c r="N699" s="228" t="n"/>
      <c r="O699" s="228" t="n"/>
      <c r="P699" s="228" t="n"/>
      <c r="Q699" s="281" t="n"/>
      <c r="R699" s="281" t="n"/>
      <c r="S699" s="228" t="n"/>
      <c r="T699" s="228" t="n"/>
      <c r="U699" s="228" t="n"/>
      <c r="V699" s="19" t="n"/>
      <c r="W699" s="19" t="n"/>
      <c r="X699" s="228" t="n"/>
      <c r="Y699" s="228" t="n"/>
      <c r="Z699" s="281" t="n"/>
      <c r="AA699" s="18" t="n"/>
      <c r="AB699" s="18" t="n"/>
      <c r="AC699" s="228" t="n"/>
    </row>
    <row r="700">
      <c r="A700" s="18" t="n"/>
      <c r="B700" s="18" t="n"/>
      <c r="C700" s="228" t="n"/>
      <c r="D700" s="228" t="n"/>
      <c r="E700" s="228" t="n"/>
      <c r="F700" s="228" t="n"/>
      <c r="G700" s="228" t="n"/>
      <c r="H700" s="228" t="n"/>
      <c r="I700" s="228" t="n"/>
      <c r="J700" s="228" t="n"/>
      <c r="K700" s="19" t="n"/>
      <c r="L700" s="228" t="n"/>
      <c r="M700" s="228" t="n"/>
      <c r="N700" s="228" t="n"/>
      <c r="O700" s="228" t="n"/>
      <c r="P700" s="228" t="n"/>
      <c r="Q700" s="281" t="n"/>
      <c r="R700" s="281" t="n"/>
      <c r="S700" s="228" t="n"/>
      <c r="T700" s="228" t="n"/>
      <c r="U700" s="228" t="n"/>
      <c r="V700" s="19" t="n"/>
      <c r="W700" s="19" t="n"/>
      <c r="X700" s="228" t="n"/>
      <c r="Y700" s="228" t="n"/>
      <c r="Z700" s="281" t="n"/>
      <c r="AA700" s="18" t="n"/>
      <c r="AB700" s="18" t="n"/>
      <c r="AC700" s="228" t="n"/>
    </row>
    <row r="701">
      <c r="A701" s="18" t="n"/>
      <c r="B701" s="18" t="n"/>
      <c r="C701" s="228" t="n"/>
      <c r="D701" s="228" t="n"/>
      <c r="E701" s="228" t="n"/>
      <c r="F701" s="228" t="n"/>
      <c r="G701" s="228" t="n"/>
      <c r="H701" s="228" t="n"/>
      <c r="I701" s="228" t="n"/>
      <c r="J701" s="228" t="n"/>
      <c r="K701" s="19" t="n"/>
      <c r="L701" s="228" t="n"/>
      <c r="M701" s="228" t="n"/>
      <c r="N701" s="228" t="n"/>
      <c r="O701" s="228" t="n"/>
      <c r="P701" s="228" t="n"/>
      <c r="Q701" s="281" t="n"/>
      <c r="R701" s="281" t="n"/>
      <c r="S701" s="228" t="n"/>
      <c r="T701" s="228" t="n"/>
      <c r="U701" s="228" t="n"/>
      <c r="V701" s="19" t="n"/>
      <c r="W701" s="19" t="n"/>
      <c r="X701" s="228" t="n"/>
      <c r="Y701" s="228" t="n"/>
      <c r="Z701" s="281" t="n"/>
      <c r="AA701" s="18" t="n"/>
      <c r="AB701" s="18" t="n"/>
      <c r="AC701" s="228" t="n"/>
    </row>
    <row r="702">
      <c r="A702" s="18" t="n"/>
      <c r="B702" s="18" t="n"/>
      <c r="C702" s="228" t="n"/>
      <c r="D702" s="228" t="n"/>
      <c r="E702" s="228" t="n"/>
      <c r="F702" s="228" t="n"/>
      <c r="G702" s="228" t="n"/>
      <c r="H702" s="228" t="n"/>
      <c r="I702" s="228" t="n"/>
      <c r="J702" s="228" t="n"/>
      <c r="K702" s="19" t="n"/>
      <c r="L702" s="228" t="n"/>
      <c r="M702" s="228" t="n"/>
      <c r="N702" s="228" t="n"/>
      <c r="O702" s="228" t="n"/>
      <c r="P702" s="228" t="n"/>
      <c r="Q702" s="281" t="n"/>
      <c r="R702" s="281" t="n"/>
      <c r="S702" s="228" t="n"/>
      <c r="T702" s="228" t="n"/>
      <c r="U702" s="228" t="n"/>
      <c r="V702" s="19" t="n"/>
      <c r="W702" s="19" t="n"/>
      <c r="X702" s="228" t="n"/>
      <c r="Y702" s="228" t="n"/>
      <c r="Z702" s="281" t="n"/>
      <c r="AA702" s="18" t="n"/>
      <c r="AB702" s="18" t="n"/>
      <c r="AC702" s="228" t="n"/>
    </row>
    <row r="703">
      <c r="A703" s="18" t="n"/>
      <c r="B703" s="18" t="n"/>
      <c r="C703" s="228" t="n"/>
      <c r="D703" s="228" t="n"/>
      <c r="E703" s="228" t="n"/>
      <c r="F703" s="228" t="n"/>
      <c r="G703" s="228" t="n"/>
      <c r="H703" s="228" t="n"/>
      <c r="I703" s="228" t="n"/>
      <c r="J703" s="228" t="n"/>
      <c r="K703" s="19" t="n"/>
      <c r="L703" s="228" t="n"/>
      <c r="M703" s="228" t="n"/>
      <c r="N703" s="228" t="n"/>
      <c r="O703" s="228" t="n"/>
      <c r="P703" s="228" t="n"/>
      <c r="Q703" s="281" t="n"/>
      <c r="R703" s="281" t="n"/>
      <c r="S703" s="228" t="n"/>
      <c r="T703" s="228" t="n"/>
      <c r="U703" s="228" t="n"/>
      <c r="V703" s="19" t="n"/>
      <c r="W703" s="19" t="n"/>
      <c r="X703" s="228" t="n"/>
      <c r="Y703" s="228" t="n"/>
      <c r="Z703" s="281" t="n"/>
      <c r="AA703" s="18" t="n"/>
      <c r="AB703" s="18" t="n"/>
      <c r="AC703" s="228" t="n"/>
    </row>
    <row r="704">
      <c r="A704" s="18" t="n"/>
      <c r="B704" s="18" t="n"/>
      <c r="C704" s="228" t="n"/>
      <c r="D704" s="228" t="n"/>
      <c r="E704" s="228" t="n"/>
      <c r="F704" s="228" t="n"/>
      <c r="G704" s="228" t="n"/>
      <c r="H704" s="228" t="n"/>
      <c r="I704" s="228" t="n"/>
      <c r="J704" s="228" t="n"/>
      <c r="K704" s="19" t="n"/>
      <c r="L704" s="228" t="n"/>
      <c r="M704" s="228" t="n"/>
      <c r="N704" s="228" t="n"/>
      <c r="O704" s="228" t="n"/>
      <c r="P704" s="228" t="n"/>
      <c r="Q704" s="281" t="n"/>
      <c r="R704" s="281" t="n"/>
      <c r="S704" s="228" t="n"/>
      <c r="T704" s="228" t="n"/>
      <c r="U704" s="228" t="n"/>
      <c r="V704" s="19" t="n"/>
      <c r="W704" s="19" t="n"/>
      <c r="X704" s="228" t="n"/>
      <c r="Y704" s="228" t="n"/>
      <c r="Z704" s="281" t="n"/>
      <c r="AA704" s="18" t="n"/>
      <c r="AB704" s="18" t="n"/>
      <c r="AC704" s="228" t="n"/>
    </row>
    <row r="705">
      <c r="A705" s="18" t="n"/>
      <c r="B705" s="18" t="n"/>
      <c r="C705" s="228" t="n"/>
      <c r="D705" s="228" t="n"/>
      <c r="E705" s="228" t="n"/>
      <c r="F705" s="228" t="n"/>
      <c r="G705" s="228" t="n"/>
      <c r="H705" s="228" t="n"/>
      <c r="I705" s="228" t="n"/>
      <c r="J705" s="228" t="n"/>
      <c r="K705" s="19" t="n"/>
      <c r="L705" s="228" t="n"/>
      <c r="M705" s="228" t="n"/>
      <c r="N705" s="228" t="n"/>
      <c r="O705" s="228" t="n"/>
      <c r="P705" s="228" t="n"/>
      <c r="Q705" s="281" t="n"/>
      <c r="R705" s="281" t="n"/>
      <c r="S705" s="228" t="n"/>
      <c r="T705" s="228" t="n"/>
      <c r="U705" s="228" t="n"/>
      <c r="V705" s="19" t="n"/>
      <c r="W705" s="19" t="n"/>
      <c r="X705" s="228" t="n"/>
      <c r="Y705" s="228" t="n"/>
      <c r="Z705" s="281" t="n"/>
      <c r="AA705" s="18" t="n"/>
      <c r="AB705" s="18" t="n"/>
      <c r="AC705" s="228" t="n"/>
    </row>
    <row r="706">
      <c r="A706" s="18" t="n"/>
      <c r="B706" s="18" t="n"/>
      <c r="C706" s="228" t="n"/>
      <c r="D706" s="228" t="n"/>
      <c r="E706" s="228" t="n"/>
      <c r="F706" s="228" t="n"/>
      <c r="G706" s="228" t="n"/>
      <c r="H706" s="228" t="n"/>
      <c r="I706" s="228" t="n"/>
      <c r="J706" s="228" t="n"/>
      <c r="K706" s="19" t="n"/>
      <c r="L706" s="228" t="n"/>
      <c r="M706" s="228" t="n"/>
      <c r="N706" s="228" t="n"/>
      <c r="O706" s="228" t="n"/>
      <c r="P706" s="228" t="n"/>
      <c r="Q706" s="281" t="n"/>
      <c r="R706" s="281" t="n"/>
      <c r="S706" s="228" t="n"/>
      <c r="T706" s="228" t="n"/>
      <c r="U706" s="228" t="n"/>
      <c r="V706" s="19" t="n"/>
      <c r="W706" s="19" t="n"/>
      <c r="X706" s="228" t="n"/>
      <c r="Y706" s="228" t="n"/>
      <c r="Z706" s="281" t="n"/>
      <c r="AA706" s="18" t="n"/>
      <c r="AB706" s="18" t="n"/>
      <c r="AC706" s="228" t="n"/>
    </row>
    <row r="707">
      <c r="A707" s="18" t="n"/>
      <c r="B707" s="18" t="n"/>
      <c r="C707" s="228" t="n"/>
      <c r="D707" s="228" t="n"/>
      <c r="E707" s="228" t="n"/>
      <c r="F707" s="228" t="n"/>
      <c r="G707" s="228" t="n"/>
      <c r="H707" s="228" t="n"/>
      <c r="I707" s="228" t="n"/>
      <c r="J707" s="228" t="n"/>
      <c r="K707" s="19" t="n"/>
      <c r="L707" s="228" t="n"/>
      <c r="M707" s="228" t="n"/>
      <c r="N707" s="228" t="n"/>
      <c r="O707" s="228" t="n"/>
      <c r="P707" s="228" t="n"/>
      <c r="Q707" s="281" t="n"/>
      <c r="R707" s="281" t="n"/>
      <c r="S707" s="228" t="n"/>
      <c r="T707" s="228" t="n"/>
      <c r="U707" s="228" t="n"/>
      <c r="V707" s="19" t="n"/>
      <c r="W707" s="19" t="n"/>
      <c r="X707" s="228" t="n"/>
      <c r="Y707" s="228" t="n"/>
      <c r="Z707" s="281" t="n"/>
      <c r="AA707" s="18" t="n"/>
      <c r="AB707" s="18" t="n"/>
      <c r="AC707" s="228" t="n"/>
    </row>
    <row r="708">
      <c r="A708" s="18" t="n"/>
      <c r="B708" s="18" t="n"/>
      <c r="C708" s="228" t="n"/>
      <c r="D708" s="228" t="n"/>
      <c r="E708" s="228" t="n"/>
      <c r="F708" s="228" t="n"/>
      <c r="G708" s="228" t="n"/>
      <c r="H708" s="228" t="n"/>
      <c r="I708" s="228" t="n"/>
      <c r="J708" s="228" t="n"/>
      <c r="K708" s="19" t="n"/>
      <c r="L708" s="228" t="n"/>
      <c r="M708" s="228" t="n"/>
      <c r="N708" s="228" t="n"/>
      <c r="O708" s="228" t="n"/>
      <c r="P708" s="228" t="n"/>
      <c r="Q708" s="281" t="n"/>
      <c r="R708" s="281" t="n"/>
      <c r="S708" s="228" t="n"/>
      <c r="T708" s="228" t="n"/>
      <c r="U708" s="228" t="n"/>
      <c r="V708" s="19" t="n"/>
      <c r="W708" s="19" t="n"/>
      <c r="X708" s="228" t="n"/>
      <c r="Y708" s="228" t="n"/>
      <c r="Z708" s="281" t="n"/>
      <c r="AA708" s="18" t="n"/>
      <c r="AB708" s="18" t="n"/>
      <c r="AC708" s="228" t="n"/>
    </row>
    <row r="709">
      <c r="A709" s="18" t="n"/>
      <c r="B709" s="18" t="n"/>
      <c r="C709" s="228" t="n"/>
      <c r="D709" s="228" t="n"/>
      <c r="E709" s="228" t="n"/>
      <c r="F709" s="228" t="n"/>
      <c r="G709" s="228" t="n"/>
      <c r="H709" s="228" t="n"/>
      <c r="I709" s="228" t="n"/>
      <c r="J709" s="228" t="n"/>
      <c r="K709" s="19" t="n"/>
      <c r="L709" s="228" t="n"/>
      <c r="M709" s="228" t="n"/>
      <c r="N709" s="228" t="n"/>
      <c r="O709" s="228" t="n"/>
      <c r="P709" s="228" t="n"/>
      <c r="Q709" s="281" t="n"/>
      <c r="R709" s="281" t="n"/>
      <c r="S709" s="228" t="n"/>
      <c r="T709" s="228" t="n"/>
      <c r="U709" s="228" t="n"/>
      <c r="V709" s="19" t="n"/>
      <c r="W709" s="19" t="n"/>
      <c r="X709" s="228" t="n"/>
      <c r="Y709" s="228" t="n"/>
      <c r="Z709" s="281" t="n"/>
      <c r="AA709" s="18" t="n"/>
      <c r="AB709" s="18" t="n"/>
      <c r="AC709" s="228" t="n"/>
    </row>
    <row r="710">
      <c r="A710" s="18" t="n"/>
      <c r="B710" s="18" t="n"/>
      <c r="C710" s="228" t="n"/>
      <c r="D710" s="228" t="n"/>
      <c r="E710" s="228" t="n"/>
      <c r="F710" s="228" t="n"/>
      <c r="G710" s="228" t="n"/>
      <c r="H710" s="228" t="n"/>
      <c r="I710" s="228" t="n"/>
      <c r="J710" s="228" t="n"/>
      <c r="K710" s="19" t="n"/>
      <c r="L710" s="228" t="n"/>
      <c r="M710" s="228" t="n"/>
      <c r="N710" s="228" t="n"/>
      <c r="O710" s="228" t="n"/>
      <c r="P710" s="228" t="n"/>
      <c r="Q710" s="281" t="n"/>
      <c r="R710" s="281" t="n"/>
      <c r="S710" s="228" t="n"/>
      <c r="T710" s="228" t="n"/>
      <c r="U710" s="228" t="n"/>
      <c r="V710" s="19" t="n"/>
      <c r="W710" s="19" t="n"/>
      <c r="X710" s="228" t="n"/>
      <c r="Y710" s="228" t="n"/>
      <c r="Z710" s="281" t="n"/>
      <c r="AA710" s="18" t="n"/>
      <c r="AB710" s="18" t="n"/>
      <c r="AC710" s="228" t="n"/>
    </row>
    <row r="711">
      <c r="A711" s="18" t="n"/>
      <c r="B711" s="18" t="n"/>
      <c r="C711" s="228" t="n"/>
      <c r="D711" s="228" t="n"/>
      <c r="E711" s="228" t="n"/>
      <c r="F711" s="228" t="n"/>
      <c r="G711" s="228" t="n"/>
      <c r="H711" s="228" t="n"/>
      <c r="I711" s="228" t="n"/>
      <c r="J711" s="228" t="n"/>
      <c r="K711" s="19" t="n"/>
      <c r="L711" s="228" t="n"/>
      <c r="M711" s="228" t="n"/>
      <c r="N711" s="228" t="n"/>
      <c r="O711" s="228" t="n"/>
      <c r="P711" s="228" t="n"/>
      <c r="Q711" s="281" t="n"/>
      <c r="R711" s="281" t="n"/>
      <c r="S711" s="228" t="n"/>
      <c r="T711" s="228" t="n"/>
      <c r="U711" s="228" t="n"/>
      <c r="V711" s="19" t="n"/>
      <c r="W711" s="19" t="n"/>
      <c r="X711" s="228" t="n"/>
      <c r="Y711" s="228" t="n"/>
      <c r="Z711" s="281" t="n"/>
      <c r="AA711" s="18" t="n"/>
      <c r="AB711" s="18" t="n"/>
      <c r="AC711" s="228" t="n"/>
    </row>
    <row r="712">
      <c r="A712" s="18" t="n"/>
      <c r="B712" s="18" t="n"/>
      <c r="C712" s="228" t="n"/>
      <c r="D712" s="228" t="n"/>
      <c r="E712" s="228" t="n"/>
      <c r="F712" s="228" t="n"/>
      <c r="G712" s="228" t="n"/>
      <c r="H712" s="228" t="n"/>
      <c r="I712" s="228" t="n"/>
      <c r="J712" s="228" t="n"/>
      <c r="K712" s="19" t="n"/>
      <c r="L712" s="228" t="n"/>
      <c r="M712" s="228" t="n"/>
      <c r="N712" s="228" t="n"/>
      <c r="O712" s="228" t="n"/>
      <c r="P712" s="228" t="n"/>
      <c r="Q712" s="281" t="n"/>
      <c r="R712" s="281" t="n"/>
      <c r="S712" s="228" t="n"/>
      <c r="T712" s="228" t="n"/>
      <c r="U712" s="228" t="n"/>
      <c r="V712" s="19" t="n"/>
      <c r="W712" s="19" t="n"/>
      <c r="X712" s="228" t="n"/>
      <c r="Y712" s="228" t="n"/>
      <c r="Z712" s="281" t="n"/>
      <c r="AA712" s="18" t="n"/>
      <c r="AB712" s="18" t="n"/>
      <c r="AC712" s="228" t="n"/>
    </row>
    <row r="713">
      <c r="A713" s="18" t="n"/>
      <c r="B713" s="18" t="n"/>
      <c r="C713" s="228" t="n"/>
      <c r="D713" s="228" t="n"/>
      <c r="E713" s="228" t="n"/>
      <c r="F713" s="228" t="n"/>
      <c r="G713" s="228" t="n"/>
      <c r="H713" s="228" t="n"/>
      <c r="I713" s="228" t="n"/>
      <c r="J713" s="228" t="n"/>
      <c r="K713" s="19" t="n"/>
      <c r="L713" s="228" t="n"/>
      <c r="M713" s="228" t="n"/>
      <c r="N713" s="228" t="n"/>
      <c r="O713" s="228" t="n"/>
      <c r="P713" s="228" t="n"/>
      <c r="Q713" s="281" t="n"/>
      <c r="R713" s="281" t="n"/>
      <c r="S713" s="228" t="n"/>
      <c r="T713" s="228" t="n"/>
      <c r="U713" s="228" t="n"/>
      <c r="V713" s="19" t="n"/>
      <c r="W713" s="19" t="n"/>
      <c r="X713" s="228" t="n"/>
      <c r="Y713" s="228" t="n"/>
      <c r="Z713" s="281" t="n"/>
      <c r="AA713" s="18" t="n"/>
      <c r="AB713" s="18" t="n"/>
      <c r="AC713" s="228" t="n"/>
    </row>
    <row r="714">
      <c r="A714" s="18" t="n"/>
      <c r="B714" s="18" t="n"/>
      <c r="C714" s="228" t="n"/>
      <c r="D714" s="228" t="n"/>
      <c r="E714" s="228" t="n"/>
      <c r="F714" s="228" t="n"/>
      <c r="G714" s="228" t="n"/>
      <c r="H714" s="228" t="n"/>
      <c r="I714" s="228" t="n"/>
      <c r="J714" s="228" t="n"/>
      <c r="K714" s="19" t="n"/>
      <c r="L714" s="228" t="n"/>
      <c r="M714" s="228" t="n"/>
      <c r="N714" s="228" t="n"/>
      <c r="O714" s="228" t="n"/>
      <c r="P714" s="228" t="n"/>
      <c r="Q714" s="281" t="n"/>
      <c r="R714" s="281" t="n"/>
      <c r="S714" s="228" t="n"/>
      <c r="T714" s="228" t="n"/>
      <c r="U714" s="228" t="n"/>
      <c r="V714" s="19" t="n"/>
      <c r="W714" s="19" t="n"/>
      <c r="X714" s="228" t="n"/>
      <c r="Y714" s="228" t="n"/>
      <c r="Z714" s="281" t="n"/>
      <c r="AA714" s="18" t="n"/>
      <c r="AB714" s="18" t="n"/>
      <c r="AC714" s="228" t="n"/>
    </row>
    <row r="715">
      <c r="A715" s="18" t="n"/>
      <c r="B715" s="18" t="n"/>
      <c r="C715" s="228" t="n"/>
      <c r="D715" s="228" t="n"/>
      <c r="E715" s="228" t="n"/>
      <c r="F715" s="228" t="n"/>
      <c r="G715" s="228" t="n"/>
      <c r="H715" s="228" t="n"/>
      <c r="I715" s="228" t="n"/>
      <c r="J715" s="228" t="n"/>
      <c r="K715" s="19" t="n"/>
      <c r="L715" s="228" t="n"/>
      <c r="M715" s="228" t="n"/>
      <c r="N715" s="228" t="n"/>
      <c r="O715" s="228" t="n"/>
      <c r="P715" s="228" t="n"/>
      <c r="Q715" s="281" t="n"/>
      <c r="R715" s="281" t="n"/>
      <c r="S715" s="228" t="n"/>
      <c r="T715" s="228" t="n"/>
      <c r="U715" s="228" t="n"/>
      <c r="V715" s="19" t="n"/>
      <c r="W715" s="19" t="n"/>
      <c r="X715" s="228" t="n"/>
      <c r="Y715" s="228" t="n"/>
      <c r="Z715" s="281" t="n"/>
      <c r="AA715" s="18" t="n"/>
      <c r="AB715" s="18" t="n"/>
      <c r="AC715" s="228" t="n"/>
    </row>
    <row r="716">
      <c r="A716" s="18" t="n"/>
      <c r="B716" s="18" t="n"/>
      <c r="C716" s="228" t="n"/>
      <c r="D716" s="228" t="n"/>
      <c r="E716" s="228" t="n"/>
      <c r="F716" s="228" t="n"/>
      <c r="G716" s="228" t="n"/>
      <c r="H716" s="228" t="n"/>
      <c r="I716" s="228" t="n"/>
      <c r="J716" s="228" t="n"/>
      <c r="K716" s="19" t="n"/>
      <c r="L716" s="228" t="n"/>
      <c r="M716" s="228" t="n"/>
      <c r="N716" s="228" t="n"/>
      <c r="O716" s="228" t="n"/>
      <c r="P716" s="228" t="n"/>
      <c r="Q716" s="281" t="n"/>
      <c r="R716" s="281" t="n"/>
      <c r="S716" s="228" t="n"/>
      <c r="T716" s="228" t="n"/>
      <c r="U716" s="228" t="n"/>
      <c r="V716" s="19" t="n"/>
      <c r="W716" s="19" t="n"/>
      <c r="X716" s="228" t="n"/>
      <c r="Y716" s="228" t="n"/>
      <c r="Z716" s="281" t="n"/>
      <c r="AA716" s="18" t="n"/>
      <c r="AB716" s="18" t="n"/>
      <c r="AC716" s="228" t="n"/>
    </row>
    <row r="717">
      <c r="A717" s="18" t="n"/>
      <c r="B717" s="18" t="n"/>
      <c r="C717" s="228" t="n"/>
      <c r="D717" s="228" t="n"/>
      <c r="E717" s="228" t="n"/>
      <c r="F717" s="228" t="n"/>
      <c r="G717" s="228" t="n"/>
      <c r="H717" s="228" t="n"/>
      <c r="I717" s="228" t="n"/>
      <c r="J717" s="228" t="n"/>
      <c r="K717" s="19" t="n"/>
      <c r="L717" s="228" t="n"/>
      <c r="M717" s="228" t="n"/>
      <c r="N717" s="228" t="n"/>
      <c r="O717" s="228" t="n"/>
      <c r="P717" s="228" t="n"/>
      <c r="Q717" s="281" t="n"/>
      <c r="R717" s="281" t="n"/>
      <c r="S717" s="228" t="n"/>
      <c r="T717" s="228" t="n"/>
      <c r="U717" s="228" t="n"/>
      <c r="V717" s="19" t="n"/>
      <c r="W717" s="19" t="n"/>
      <c r="X717" s="228" t="n"/>
      <c r="Y717" s="228" t="n"/>
      <c r="Z717" s="281" t="n"/>
      <c r="AA717" s="18" t="n"/>
      <c r="AB717" s="18" t="n"/>
      <c r="AC717" s="228" t="n"/>
    </row>
    <row r="718">
      <c r="A718" s="18" t="n"/>
      <c r="B718" s="18" t="n"/>
      <c r="C718" s="228" t="n"/>
      <c r="D718" s="228" t="n"/>
      <c r="E718" s="228" t="n"/>
      <c r="F718" s="228" t="n"/>
      <c r="G718" s="228" t="n"/>
      <c r="H718" s="228" t="n"/>
      <c r="I718" s="228" t="n"/>
      <c r="J718" s="228" t="n"/>
      <c r="K718" s="19" t="n"/>
      <c r="L718" s="228" t="n"/>
      <c r="M718" s="228" t="n"/>
      <c r="N718" s="228" t="n"/>
      <c r="O718" s="228" t="n"/>
      <c r="P718" s="228" t="n"/>
      <c r="Q718" s="281" t="n"/>
      <c r="R718" s="281" t="n"/>
      <c r="S718" s="228" t="n"/>
      <c r="T718" s="228" t="n"/>
      <c r="U718" s="228" t="n"/>
      <c r="V718" s="19" t="n"/>
      <c r="W718" s="19" t="n"/>
      <c r="X718" s="228" t="n"/>
      <c r="Y718" s="228" t="n"/>
      <c r="Z718" s="281" t="n"/>
      <c r="AA718" s="18" t="n"/>
      <c r="AB718" s="18" t="n"/>
      <c r="AC718" s="228" t="n"/>
    </row>
    <row r="719">
      <c r="A719" s="18" t="n"/>
      <c r="B719" s="18" t="n"/>
      <c r="C719" s="228" t="n"/>
      <c r="D719" s="228" t="n"/>
      <c r="E719" s="228" t="n"/>
      <c r="F719" s="228" t="n"/>
      <c r="G719" s="228" t="n"/>
      <c r="H719" s="228" t="n"/>
      <c r="I719" s="228" t="n"/>
      <c r="J719" s="228" t="n"/>
      <c r="K719" s="19" t="n"/>
      <c r="L719" s="228" t="n"/>
      <c r="M719" s="228" t="n"/>
      <c r="N719" s="228" t="n"/>
      <c r="O719" s="228" t="n"/>
      <c r="P719" s="228" t="n"/>
      <c r="Q719" s="281" t="n"/>
      <c r="R719" s="281" t="n"/>
      <c r="S719" s="228" t="n"/>
      <c r="T719" s="228" t="n"/>
      <c r="U719" s="228" t="n"/>
      <c r="V719" s="19" t="n"/>
      <c r="W719" s="19" t="n"/>
      <c r="X719" s="228" t="n"/>
      <c r="Y719" s="228" t="n"/>
      <c r="Z719" s="281" t="n"/>
      <c r="AA719" s="18" t="n"/>
      <c r="AB719" s="18" t="n"/>
      <c r="AC719" s="228" t="n"/>
    </row>
    <row r="720">
      <c r="A720" s="18" t="n"/>
      <c r="B720" s="18" t="n"/>
      <c r="C720" s="228" t="n"/>
      <c r="D720" s="228" t="n"/>
      <c r="E720" s="228" t="n"/>
      <c r="F720" s="228" t="n"/>
      <c r="G720" s="228" t="n"/>
      <c r="H720" s="228" t="n"/>
      <c r="I720" s="228" t="n"/>
      <c r="J720" s="228" t="n"/>
      <c r="K720" s="19" t="n"/>
      <c r="L720" s="228" t="n"/>
      <c r="M720" s="228" t="n"/>
      <c r="N720" s="228" t="n"/>
      <c r="O720" s="228" t="n"/>
      <c r="P720" s="228" t="n"/>
      <c r="Q720" s="281" t="n"/>
      <c r="R720" s="281" t="n"/>
      <c r="S720" s="228" t="n"/>
      <c r="T720" s="228" t="n"/>
      <c r="U720" s="228" t="n"/>
      <c r="V720" s="19" t="n"/>
      <c r="W720" s="19" t="n"/>
      <c r="X720" s="228" t="n"/>
      <c r="Y720" s="228" t="n"/>
      <c r="Z720" s="281" t="n"/>
      <c r="AA720" s="18" t="n"/>
      <c r="AB720" s="18" t="n"/>
      <c r="AC720" s="228" t="n"/>
    </row>
    <row r="721">
      <c r="A721" s="18" t="n"/>
      <c r="B721" s="18" t="n"/>
      <c r="C721" s="228" t="n"/>
      <c r="D721" s="228" t="n"/>
      <c r="E721" s="228" t="n"/>
      <c r="F721" s="228" t="n"/>
      <c r="G721" s="228" t="n"/>
      <c r="H721" s="228" t="n"/>
      <c r="I721" s="228" t="n"/>
      <c r="J721" s="228" t="n"/>
      <c r="K721" s="19" t="n"/>
      <c r="L721" s="228" t="n"/>
      <c r="M721" s="228" t="n"/>
      <c r="N721" s="228" t="n"/>
      <c r="O721" s="228" t="n"/>
      <c r="P721" s="228" t="n"/>
      <c r="Q721" s="281" t="n"/>
      <c r="R721" s="281" t="n"/>
      <c r="S721" s="228" t="n"/>
      <c r="T721" s="228" t="n"/>
      <c r="U721" s="228" t="n"/>
      <c r="V721" s="19" t="n"/>
      <c r="W721" s="19" t="n"/>
      <c r="X721" s="228" t="n"/>
      <c r="Y721" s="228" t="n"/>
      <c r="Z721" s="281" t="n"/>
      <c r="AA721" s="18" t="n"/>
      <c r="AB721" s="18" t="n"/>
      <c r="AC721" s="228" t="n"/>
    </row>
    <row r="722">
      <c r="A722" s="18" t="n"/>
      <c r="B722" s="18" t="n"/>
      <c r="C722" s="228" t="n"/>
      <c r="D722" s="228" t="n"/>
      <c r="E722" s="228" t="n"/>
      <c r="F722" s="228" t="n"/>
      <c r="G722" s="228" t="n"/>
      <c r="H722" s="228" t="n"/>
      <c r="I722" s="228" t="n"/>
      <c r="J722" s="228" t="n"/>
      <c r="K722" s="19" t="n"/>
      <c r="L722" s="228" t="n"/>
      <c r="M722" s="228" t="n"/>
      <c r="N722" s="228" t="n"/>
      <c r="O722" s="228" t="n"/>
      <c r="P722" s="228" t="n"/>
      <c r="Q722" s="281" t="n"/>
      <c r="R722" s="281" t="n"/>
      <c r="S722" s="228" t="n"/>
      <c r="T722" s="228" t="n"/>
      <c r="U722" s="228" t="n"/>
      <c r="V722" s="19" t="n"/>
      <c r="W722" s="19" t="n"/>
      <c r="X722" s="228" t="n"/>
      <c r="Y722" s="228" t="n"/>
      <c r="Z722" s="281" t="n"/>
      <c r="AA722" s="18" t="n"/>
      <c r="AB722" s="18" t="n"/>
      <c r="AC722" s="228" t="n"/>
    </row>
    <row r="723">
      <c r="A723" s="18" t="n"/>
      <c r="B723" s="18" t="n"/>
      <c r="C723" s="228" t="n"/>
      <c r="D723" s="228" t="n"/>
      <c r="E723" s="228" t="n"/>
      <c r="F723" s="228" t="n"/>
      <c r="G723" s="228" t="n"/>
      <c r="H723" s="228" t="n"/>
      <c r="I723" s="228" t="n"/>
      <c r="J723" s="228" t="n"/>
      <c r="K723" s="19" t="n"/>
      <c r="L723" s="228" t="n"/>
      <c r="M723" s="228" t="n"/>
      <c r="N723" s="228" t="n"/>
      <c r="O723" s="228" t="n"/>
      <c r="P723" s="228" t="n"/>
      <c r="Q723" s="281" t="n"/>
      <c r="R723" s="281" t="n"/>
      <c r="S723" s="228" t="n"/>
      <c r="T723" s="228" t="n"/>
      <c r="U723" s="228" t="n"/>
      <c r="V723" s="19" t="n"/>
      <c r="W723" s="19" t="n"/>
      <c r="X723" s="228" t="n"/>
      <c r="Y723" s="228" t="n"/>
      <c r="Z723" s="281" t="n"/>
      <c r="AA723" s="18" t="n"/>
      <c r="AB723" s="18" t="n"/>
      <c r="AC723" s="228" t="n"/>
    </row>
    <row r="724">
      <c r="A724" s="18" t="n"/>
      <c r="B724" s="18" t="n"/>
      <c r="C724" s="228" t="n"/>
      <c r="D724" s="228" t="n"/>
      <c r="E724" s="228" t="n"/>
      <c r="F724" s="228" t="n"/>
      <c r="G724" s="228" t="n"/>
      <c r="H724" s="228" t="n"/>
      <c r="I724" s="228" t="n"/>
      <c r="J724" s="228" t="n"/>
      <c r="K724" s="19" t="n"/>
      <c r="L724" s="228" t="n"/>
      <c r="M724" s="228" t="n"/>
      <c r="N724" s="228" t="n"/>
      <c r="O724" s="228" t="n"/>
      <c r="P724" s="228" t="n"/>
      <c r="Q724" s="281" t="n"/>
      <c r="R724" s="281" t="n"/>
      <c r="S724" s="228" t="n"/>
      <c r="T724" s="228" t="n"/>
      <c r="U724" s="228" t="n"/>
      <c r="V724" s="19" t="n"/>
      <c r="W724" s="19" t="n"/>
      <c r="X724" s="228" t="n"/>
      <c r="Y724" s="228" t="n"/>
      <c r="Z724" s="281" t="n"/>
      <c r="AA724" s="18" t="n"/>
      <c r="AB724" s="18" t="n"/>
      <c r="AC724" s="228" t="n"/>
    </row>
    <row r="725">
      <c r="A725" s="18" t="n"/>
      <c r="B725" s="18" t="n"/>
      <c r="C725" s="228" t="n"/>
      <c r="D725" s="228" t="n"/>
      <c r="E725" s="228" t="n"/>
      <c r="F725" s="228" t="n"/>
      <c r="G725" s="228" t="n"/>
      <c r="H725" s="228" t="n"/>
      <c r="I725" s="228" t="n"/>
      <c r="J725" s="228" t="n"/>
      <c r="K725" s="19" t="n"/>
      <c r="L725" s="228" t="n"/>
      <c r="M725" s="228" t="n"/>
      <c r="N725" s="228" t="n"/>
      <c r="O725" s="228" t="n"/>
      <c r="P725" s="228" t="n"/>
      <c r="Q725" s="281" t="n"/>
      <c r="R725" s="281" t="n"/>
      <c r="S725" s="228" t="n"/>
      <c r="T725" s="228" t="n"/>
      <c r="U725" s="228" t="n"/>
      <c r="V725" s="19" t="n"/>
      <c r="W725" s="19" t="n"/>
      <c r="X725" s="228" t="n"/>
      <c r="Y725" s="228" t="n"/>
      <c r="Z725" s="281" t="n"/>
      <c r="AA725" s="18" t="n"/>
      <c r="AB725" s="18" t="n"/>
      <c r="AC725" s="228" t="n"/>
    </row>
    <row r="726">
      <c r="A726" s="18" t="n"/>
      <c r="B726" s="18" t="n"/>
      <c r="C726" s="228" t="n"/>
      <c r="D726" s="228" t="n"/>
      <c r="E726" s="228" t="n"/>
      <c r="F726" s="228" t="n"/>
      <c r="G726" s="228" t="n"/>
      <c r="H726" s="228" t="n"/>
      <c r="I726" s="228" t="n"/>
      <c r="J726" s="228" t="n"/>
      <c r="K726" s="19" t="n"/>
      <c r="L726" s="228" t="n"/>
      <c r="M726" s="228" t="n"/>
      <c r="N726" s="228" t="n"/>
      <c r="O726" s="228" t="n"/>
      <c r="P726" s="228" t="n"/>
      <c r="Q726" s="281" t="n"/>
      <c r="R726" s="281" t="n"/>
      <c r="S726" s="228" t="n"/>
      <c r="T726" s="228" t="n"/>
      <c r="U726" s="228" t="n"/>
      <c r="V726" s="19" t="n"/>
      <c r="W726" s="19" t="n"/>
      <c r="X726" s="228" t="n"/>
      <c r="Y726" s="228" t="n"/>
      <c r="Z726" s="281" t="n"/>
      <c r="AA726" s="18" t="n"/>
      <c r="AB726" s="18" t="n"/>
      <c r="AC726" s="228" t="n"/>
    </row>
    <row r="727">
      <c r="A727" s="18" t="n"/>
      <c r="B727" s="18" t="n"/>
      <c r="C727" s="228" t="n"/>
      <c r="D727" s="228" t="n"/>
      <c r="E727" s="228" t="n"/>
      <c r="F727" s="228" t="n"/>
      <c r="G727" s="228" t="n"/>
      <c r="H727" s="228" t="n"/>
      <c r="I727" s="228" t="n"/>
      <c r="J727" s="228" t="n"/>
      <c r="K727" s="19" t="n"/>
      <c r="L727" s="228" t="n"/>
      <c r="M727" s="228" t="n"/>
      <c r="N727" s="228" t="n"/>
      <c r="O727" s="228" t="n"/>
      <c r="P727" s="228" t="n"/>
      <c r="Q727" s="281" t="n"/>
      <c r="R727" s="281" t="n"/>
      <c r="S727" s="228" t="n"/>
      <c r="T727" s="228" t="n"/>
      <c r="U727" s="228" t="n"/>
      <c r="V727" s="19" t="n"/>
      <c r="W727" s="19" t="n"/>
      <c r="X727" s="228" t="n"/>
      <c r="Y727" s="228" t="n"/>
      <c r="Z727" s="281" t="n"/>
      <c r="AA727" s="18" t="n"/>
      <c r="AB727" s="18" t="n"/>
      <c r="AC727" s="228" t="n"/>
    </row>
    <row r="728">
      <c r="A728" s="18" t="n"/>
      <c r="B728" s="18" t="n"/>
      <c r="C728" s="228" t="n"/>
      <c r="D728" s="228" t="n"/>
      <c r="E728" s="228" t="n"/>
      <c r="F728" s="228" t="n"/>
      <c r="G728" s="228" t="n"/>
      <c r="H728" s="228" t="n"/>
      <c r="I728" s="228" t="n"/>
      <c r="J728" s="228" t="n"/>
      <c r="K728" s="19" t="n"/>
      <c r="L728" s="228" t="n"/>
      <c r="M728" s="228" t="n"/>
      <c r="N728" s="228" t="n"/>
      <c r="O728" s="228" t="n"/>
      <c r="P728" s="228" t="n"/>
      <c r="Q728" s="281" t="n"/>
      <c r="R728" s="281" t="n"/>
      <c r="S728" s="228" t="n"/>
      <c r="T728" s="228" t="n"/>
      <c r="U728" s="228" t="n"/>
      <c r="V728" s="19" t="n"/>
      <c r="W728" s="19" t="n"/>
      <c r="X728" s="228" t="n"/>
      <c r="Y728" s="228" t="n"/>
      <c r="Z728" s="281" t="n"/>
      <c r="AA728" s="18" t="n"/>
      <c r="AB728" s="18" t="n"/>
      <c r="AC728" s="228" t="n"/>
    </row>
    <row r="729">
      <c r="A729" s="18" t="n"/>
      <c r="B729" s="18" t="n"/>
      <c r="C729" s="228" t="n"/>
      <c r="D729" s="228" t="n"/>
      <c r="E729" s="228" t="n"/>
      <c r="F729" s="228" t="n"/>
      <c r="G729" s="228" t="n"/>
      <c r="H729" s="228" t="n"/>
      <c r="I729" s="228" t="n"/>
      <c r="J729" s="228" t="n"/>
      <c r="K729" s="19" t="n"/>
      <c r="L729" s="228" t="n"/>
      <c r="M729" s="228" t="n"/>
      <c r="N729" s="228" t="n"/>
      <c r="O729" s="228" t="n"/>
      <c r="P729" s="228" t="n"/>
      <c r="Q729" s="281" t="n"/>
      <c r="R729" s="281" t="n"/>
      <c r="S729" s="228" t="n"/>
      <c r="T729" s="228" t="n"/>
      <c r="U729" s="228" t="n"/>
      <c r="V729" s="19" t="n"/>
      <c r="W729" s="19" t="n"/>
      <c r="X729" s="228" t="n"/>
      <c r="Y729" s="228" t="n"/>
      <c r="Z729" s="281" t="n"/>
      <c r="AA729" s="18" t="n"/>
      <c r="AB729" s="18" t="n"/>
      <c r="AC729" s="228" t="n"/>
    </row>
    <row r="730">
      <c r="A730" s="18" t="n"/>
      <c r="B730" s="18" t="n"/>
      <c r="C730" s="228" t="n"/>
      <c r="D730" s="228" t="n"/>
      <c r="E730" s="228" t="n"/>
      <c r="F730" s="228" t="n"/>
      <c r="G730" s="228" t="n"/>
      <c r="H730" s="228" t="n"/>
      <c r="I730" s="228" t="n"/>
      <c r="J730" s="228" t="n"/>
      <c r="K730" s="19" t="n"/>
      <c r="L730" s="228" t="n"/>
      <c r="M730" s="228" t="n"/>
      <c r="N730" s="228" t="n"/>
      <c r="O730" s="228" t="n"/>
      <c r="P730" s="228" t="n"/>
      <c r="Q730" s="281" t="n"/>
      <c r="R730" s="281" t="n"/>
      <c r="S730" s="228" t="n"/>
      <c r="T730" s="228" t="n"/>
      <c r="U730" s="228" t="n"/>
      <c r="V730" s="19" t="n"/>
      <c r="W730" s="19" t="n"/>
      <c r="X730" s="228" t="n"/>
      <c r="Y730" s="228" t="n"/>
      <c r="Z730" s="281" t="n"/>
      <c r="AA730" s="18" t="n"/>
      <c r="AB730" s="18" t="n"/>
      <c r="AC730" s="228" t="n"/>
    </row>
    <row r="731">
      <c r="A731" s="18" t="n"/>
      <c r="B731" s="18" t="n"/>
      <c r="C731" s="228" t="n"/>
      <c r="D731" s="228" t="n"/>
      <c r="E731" s="228" t="n"/>
      <c r="F731" s="228" t="n"/>
      <c r="G731" s="228" t="n"/>
      <c r="H731" s="228" t="n"/>
      <c r="I731" s="228" t="n"/>
      <c r="J731" s="228" t="n"/>
      <c r="K731" s="19" t="n"/>
      <c r="L731" s="228" t="n"/>
      <c r="M731" s="228" t="n"/>
      <c r="N731" s="228" t="n"/>
      <c r="O731" s="228" t="n"/>
      <c r="P731" s="228" t="n"/>
      <c r="Q731" s="281" t="n"/>
      <c r="R731" s="281" t="n"/>
      <c r="S731" s="228" t="n"/>
      <c r="T731" s="228" t="n"/>
      <c r="U731" s="228" t="n"/>
      <c r="V731" s="19" t="n"/>
      <c r="W731" s="19" t="n"/>
      <c r="X731" s="228" t="n"/>
      <c r="Y731" s="228" t="n"/>
      <c r="Z731" s="281" t="n"/>
      <c r="AA731" s="18" t="n"/>
      <c r="AB731" s="18" t="n"/>
      <c r="AC731" s="228" t="n"/>
    </row>
    <row r="732">
      <c r="A732" s="18" t="n"/>
      <c r="B732" s="18" t="n"/>
      <c r="C732" s="228" t="n"/>
      <c r="D732" s="228" t="n"/>
      <c r="E732" s="228" t="n"/>
      <c r="F732" s="228" t="n"/>
      <c r="G732" s="228" t="n"/>
      <c r="H732" s="228" t="n"/>
      <c r="I732" s="228" t="n"/>
      <c r="J732" s="228" t="n"/>
      <c r="K732" s="19" t="n"/>
      <c r="L732" s="228" t="n"/>
      <c r="M732" s="228" t="n"/>
      <c r="N732" s="228" t="n"/>
      <c r="O732" s="228" t="n"/>
      <c r="P732" s="228" t="n"/>
      <c r="Q732" s="281" t="n"/>
      <c r="R732" s="281" t="n"/>
      <c r="S732" s="228" t="n"/>
      <c r="T732" s="228" t="n"/>
      <c r="U732" s="228" t="n"/>
      <c r="V732" s="19" t="n"/>
      <c r="W732" s="19" t="n"/>
      <c r="X732" s="228" t="n"/>
      <c r="Y732" s="228" t="n"/>
      <c r="Z732" s="281" t="n"/>
      <c r="AA732" s="18" t="n"/>
      <c r="AB732" s="18" t="n"/>
      <c r="AC732" s="228" t="n"/>
    </row>
    <row r="733">
      <c r="A733" s="18" t="n"/>
      <c r="B733" s="18" t="n"/>
      <c r="C733" s="228" t="n"/>
      <c r="D733" s="228" t="n"/>
      <c r="E733" s="228" t="n"/>
      <c r="F733" s="228" t="n"/>
      <c r="G733" s="228" t="n"/>
      <c r="H733" s="228" t="n"/>
      <c r="I733" s="228" t="n"/>
      <c r="J733" s="228" t="n"/>
      <c r="K733" s="19" t="n"/>
      <c r="L733" s="228" t="n"/>
      <c r="M733" s="228" t="n"/>
      <c r="N733" s="228" t="n"/>
      <c r="O733" s="228" t="n"/>
      <c r="P733" s="228" t="n"/>
      <c r="Q733" s="281" t="n"/>
      <c r="R733" s="281" t="n"/>
      <c r="S733" s="228" t="n"/>
      <c r="T733" s="228" t="n"/>
      <c r="U733" s="228" t="n"/>
      <c r="V733" s="19" t="n"/>
      <c r="W733" s="19" t="n"/>
      <c r="X733" s="228" t="n"/>
      <c r="Y733" s="228" t="n"/>
      <c r="Z733" s="281" t="n"/>
      <c r="AA733" s="18" t="n"/>
      <c r="AB733" s="18" t="n"/>
      <c r="AC733" s="228" t="n"/>
    </row>
    <row r="734">
      <c r="A734" s="18" t="n"/>
      <c r="B734" s="18" t="n"/>
      <c r="C734" s="228" t="n"/>
      <c r="D734" s="228" t="n"/>
      <c r="E734" s="228" t="n"/>
      <c r="F734" s="228" t="n"/>
      <c r="G734" s="228" t="n"/>
      <c r="H734" s="228" t="n"/>
      <c r="I734" s="228" t="n"/>
      <c r="J734" s="228" t="n"/>
      <c r="K734" s="19" t="n"/>
      <c r="L734" s="228" t="n"/>
      <c r="M734" s="228" t="n"/>
      <c r="N734" s="228" t="n"/>
      <c r="O734" s="228" t="n"/>
      <c r="P734" s="228" t="n"/>
      <c r="Q734" s="281" t="n"/>
      <c r="R734" s="281" t="n"/>
      <c r="S734" s="228" t="n"/>
      <c r="T734" s="228" t="n"/>
      <c r="U734" s="228" t="n"/>
      <c r="V734" s="19" t="n"/>
      <c r="W734" s="19" t="n"/>
      <c r="X734" s="228" t="n"/>
      <c r="Y734" s="228" t="n"/>
      <c r="Z734" s="281" t="n"/>
      <c r="AA734" s="18" t="n"/>
      <c r="AB734" s="18" t="n"/>
      <c r="AC734" s="228" t="n"/>
    </row>
    <row r="735">
      <c r="A735" s="18" t="n"/>
      <c r="B735" s="18" t="n"/>
      <c r="C735" s="228" t="n"/>
      <c r="D735" s="228" t="n"/>
      <c r="E735" s="228" t="n"/>
      <c r="F735" s="228" t="n"/>
      <c r="G735" s="228" t="n"/>
      <c r="H735" s="228" t="n"/>
      <c r="I735" s="228" t="n"/>
      <c r="J735" s="228" t="n"/>
      <c r="K735" s="19" t="n"/>
      <c r="L735" s="228" t="n"/>
      <c r="M735" s="228" t="n"/>
      <c r="N735" s="228" t="n"/>
      <c r="O735" s="228" t="n"/>
      <c r="P735" s="228" t="n"/>
      <c r="Q735" s="281" t="n"/>
      <c r="R735" s="281" t="n"/>
      <c r="S735" s="228" t="n"/>
      <c r="T735" s="228" t="n"/>
      <c r="U735" s="228" t="n"/>
      <c r="V735" s="19" t="n"/>
      <c r="W735" s="19" t="n"/>
      <c r="X735" s="228" t="n"/>
      <c r="Y735" s="228" t="n"/>
      <c r="Z735" s="281" t="n"/>
      <c r="AA735" s="18" t="n"/>
      <c r="AB735" s="18" t="n"/>
      <c r="AC735" s="228" t="n"/>
    </row>
    <row r="736">
      <c r="A736" s="18" t="n"/>
      <c r="B736" s="18" t="n"/>
      <c r="C736" s="228" t="n"/>
      <c r="D736" s="228" t="n"/>
      <c r="E736" s="228" t="n"/>
      <c r="F736" s="228" t="n"/>
      <c r="G736" s="228" t="n"/>
      <c r="H736" s="228" t="n"/>
      <c r="I736" s="228" t="n"/>
      <c r="J736" s="228" t="n"/>
      <c r="K736" s="19" t="n"/>
      <c r="L736" s="228" t="n"/>
      <c r="M736" s="228" t="n"/>
      <c r="N736" s="228" t="n"/>
      <c r="O736" s="228" t="n"/>
      <c r="P736" s="228" t="n"/>
      <c r="Q736" s="281" t="n"/>
      <c r="R736" s="281" t="n"/>
      <c r="S736" s="228" t="n"/>
      <c r="T736" s="228" t="n"/>
      <c r="U736" s="228" t="n"/>
      <c r="V736" s="19" t="n"/>
      <c r="W736" s="19" t="n"/>
      <c r="X736" s="228" t="n"/>
      <c r="Y736" s="228" t="n"/>
      <c r="Z736" s="281" t="n"/>
      <c r="AA736" s="18" t="n"/>
      <c r="AB736" s="18" t="n"/>
      <c r="AC736" s="228" t="n"/>
    </row>
    <row r="737">
      <c r="A737" s="18" t="n"/>
      <c r="B737" s="18" t="n"/>
      <c r="C737" s="228" t="n"/>
      <c r="D737" s="228" t="n"/>
      <c r="E737" s="228" t="n"/>
      <c r="F737" s="228" t="n"/>
      <c r="G737" s="228" t="n"/>
      <c r="H737" s="228" t="n"/>
      <c r="I737" s="228" t="n"/>
      <c r="J737" s="228" t="n"/>
      <c r="K737" s="19" t="n"/>
      <c r="L737" s="228" t="n"/>
      <c r="M737" s="228" t="n"/>
      <c r="N737" s="228" t="n"/>
      <c r="O737" s="228" t="n"/>
      <c r="P737" s="228" t="n"/>
      <c r="Q737" s="281" t="n"/>
      <c r="R737" s="281" t="n"/>
      <c r="S737" s="228" t="n"/>
      <c r="T737" s="228" t="n"/>
      <c r="U737" s="228" t="n"/>
      <c r="V737" s="19" t="n"/>
      <c r="W737" s="19" t="n"/>
      <c r="X737" s="228" t="n"/>
      <c r="Y737" s="228" t="n"/>
      <c r="Z737" s="281" t="n"/>
      <c r="AA737" s="18" t="n"/>
      <c r="AB737" s="18" t="n"/>
      <c r="AC737" s="228" t="n"/>
    </row>
    <row r="738">
      <c r="A738" s="18" t="n"/>
      <c r="B738" s="18" t="n"/>
      <c r="C738" s="228" t="n"/>
      <c r="D738" s="228" t="n"/>
      <c r="E738" s="228" t="n"/>
      <c r="F738" s="228" t="n"/>
      <c r="G738" s="228" t="n"/>
      <c r="H738" s="228" t="n"/>
      <c r="I738" s="228" t="n"/>
      <c r="J738" s="228" t="n"/>
      <c r="K738" s="19" t="n"/>
      <c r="L738" s="228" t="n"/>
      <c r="M738" s="228" t="n"/>
      <c r="N738" s="228" t="n"/>
      <c r="O738" s="228" t="n"/>
      <c r="P738" s="228" t="n"/>
      <c r="Q738" s="281" t="n"/>
      <c r="R738" s="281" t="n"/>
      <c r="S738" s="228" t="n"/>
      <c r="T738" s="228" t="n"/>
      <c r="U738" s="228" t="n"/>
      <c r="V738" s="19" t="n"/>
      <c r="W738" s="19" t="n"/>
      <c r="X738" s="228" t="n"/>
      <c r="Y738" s="228" t="n"/>
      <c r="Z738" s="281" t="n"/>
      <c r="AA738" s="18" t="n"/>
      <c r="AB738" s="18" t="n"/>
      <c r="AC738" s="228" t="n"/>
    </row>
    <row r="739">
      <c r="A739" s="18" t="n"/>
      <c r="B739" s="18" t="n"/>
      <c r="C739" s="228" t="n"/>
      <c r="D739" s="228" t="n"/>
      <c r="E739" s="228" t="n"/>
      <c r="F739" s="228" t="n"/>
      <c r="G739" s="228" t="n"/>
      <c r="H739" s="228" t="n"/>
      <c r="I739" s="228" t="n"/>
      <c r="J739" s="228" t="n"/>
      <c r="K739" s="19" t="n"/>
      <c r="L739" s="228" t="n"/>
      <c r="M739" s="228" t="n"/>
      <c r="N739" s="228" t="n"/>
      <c r="O739" s="228" t="n"/>
      <c r="P739" s="228" t="n"/>
      <c r="Q739" s="281" t="n"/>
      <c r="R739" s="281" t="n"/>
      <c r="S739" s="228" t="n"/>
      <c r="T739" s="228" t="n"/>
      <c r="U739" s="228" t="n"/>
      <c r="V739" s="19" t="n"/>
      <c r="W739" s="19" t="n"/>
      <c r="X739" s="228" t="n"/>
      <c r="Y739" s="228" t="n"/>
      <c r="Z739" s="281" t="n"/>
      <c r="AA739" s="18" t="n"/>
      <c r="AB739" s="18" t="n"/>
      <c r="AC739" s="228" t="n"/>
    </row>
    <row r="740">
      <c r="A740" s="18" t="n"/>
      <c r="B740" s="18" t="n"/>
      <c r="C740" s="228" t="n"/>
      <c r="D740" s="228" t="n"/>
      <c r="E740" s="228" t="n"/>
      <c r="F740" s="228" t="n"/>
      <c r="G740" s="228" t="n"/>
      <c r="H740" s="228" t="n"/>
      <c r="I740" s="228" t="n"/>
      <c r="J740" s="228" t="n"/>
      <c r="K740" s="19" t="n"/>
      <c r="L740" s="228" t="n"/>
      <c r="M740" s="228" t="n"/>
      <c r="N740" s="228" t="n"/>
      <c r="O740" s="228" t="n"/>
      <c r="P740" s="228" t="n"/>
      <c r="Q740" s="281" t="n"/>
      <c r="R740" s="281" t="n"/>
      <c r="S740" s="228" t="n"/>
      <c r="T740" s="228" t="n"/>
      <c r="U740" s="228" t="n"/>
      <c r="V740" s="19" t="n"/>
      <c r="W740" s="19" t="n"/>
      <c r="X740" s="228" t="n"/>
      <c r="Y740" s="228" t="n"/>
      <c r="Z740" s="281" t="n"/>
      <c r="AA740" s="18" t="n"/>
      <c r="AB740" s="18" t="n"/>
      <c r="AC740" s="228" t="n"/>
    </row>
    <row r="741">
      <c r="A741" s="18" t="n"/>
      <c r="B741" s="18" t="n"/>
      <c r="C741" s="228" t="n"/>
      <c r="D741" s="228" t="n"/>
      <c r="E741" s="228" t="n"/>
      <c r="F741" s="228" t="n"/>
      <c r="G741" s="228" t="n"/>
      <c r="H741" s="228" t="n"/>
      <c r="I741" s="228" t="n"/>
      <c r="J741" s="228" t="n"/>
      <c r="K741" s="19" t="n"/>
      <c r="L741" s="228" t="n"/>
      <c r="M741" s="228" t="n"/>
      <c r="N741" s="228" t="n"/>
      <c r="O741" s="228" t="n"/>
      <c r="P741" s="228" t="n"/>
      <c r="Q741" s="281" t="n"/>
      <c r="R741" s="281" t="n"/>
      <c r="S741" s="228" t="n"/>
      <c r="T741" s="228" t="n"/>
      <c r="U741" s="228" t="n"/>
      <c r="V741" s="19" t="n"/>
      <c r="W741" s="19" t="n"/>
      <c r="X741" s="228" t="n"/>
      <c r="Y741" s="228" t="n"/>
      <c r="Z741" s="281" t="n"/>
      <c r="AA741" s="18" t="n"/>
      <c r="AB741" s="18" t="n"/>
      <c r="AC741" s="228" t="n"/>
    </row>
    <row r="742">
      <c r="A742" s="18" t="n"/>
      <c r="B742" s="18" t="n"/>
      <c r="C742" s="228" t="n"/>
      <c r="D742" s="228" t="n"/>
      <c r="E742" s="228" t="n"/>
      <c r="F742" s="228" t="n"/>
      <c r="G742" s="228" t="n"/>
      <c r="H742" s="228" t="n"/>
      <c r="I742" s="228" t="n"/>
      <c r="J742" s="228" t="n"/>
      <c r="K742" s="19" t="n"/>
      <c r="L742" s="228" t="n"/>
      <c r="M742" s="228" t="n"/>
      <c r="N742" s="228" t="n"/>
      <c r="O742" s="228" t="n"/>
      <c r="P742" s="228" t="n"/>
      <c r="Q742" s="281" t="n"/>
      <c r="R742" s="281" t="n"/>
      <c r="S742" s="228" t="n"/>
      <c r="T742" s="228" t="n"/>
      <c r="U742" s="228" t="n"/>
      <c r="V742" s="19" t="n"/>
      <c r="W742" s="19" t="n"/>
      <c r="X742" s="228" t="n"/>
      <c r="Y742" s="228" t="n"/>
      <c r="Z742" s="281" t="n"/>
      <c r="AA742" s="18" t="n"/>
      <c r="AB742" s="18" t="n"/>
      <c r="AC742" s="228" t="n"/>
    </row>
    <row r="743">
      <c r="A743" s="18" t="n"/>
      <c r="B743" s="18" t="n"/>
      <c r="C743" s="228" t="n"/>
      <c r="D743" s="228" t="n"/>
      <c r="E743" s="228" t="n"/>
      <c r="F743" s="228" t="n"/>
      <c r="G743" s="228" t="n"/>
      <c r="H743" s="228" t="n"/>
      <c r="I743" s="228" t="n"/>
      <c r="J743" s="228" t="n"/>
      <c r="K743" s="19" t="n"/>
      <c r="L743" s="228" t="n"/>
      <c r="M743" s="228" t="n"/>
      <c r="N743" s="228" t="n"/>
      <c r="O743" s="228" t="n"/>
      <c r="P743" s="228" t="n"/>
      <c r="Q743" s="281" t="n"/>
      <c r="R743" s="281" t="n"/>
      <c r="S743" s="228" t="n"/>
      <c r="T743" s="228" t="n"/>
      <c r="U743" s="228" t="n"/>
      <c r="V743" s="19" t="n"/>
      <c r="W743" s="19" t="n"/>
      <c r="X743" s="228" t="n"/>
      <c r="Y743" s="228" t="n"/>
      <c r="Z743" s="281" t="n"/>
      <c r="AA743" s="18" t="n"/>
      <c r="AB743" s="18" t="n"/>
      <c r="AC743" s="228" t="n"/>
    </row>
    <row r="744">
      <c r="A744" s="18" t="n"/>
      <c r="B744" s="18" t="n"/>
      <c r="C744" s="228" t="n"/>
      <c r="D744" s="228" t="n"/>
      <c r="E744" s="228" t="n"/>
      <c r="F744" s="228" t="n"/>
      <c r="G744" s="228" t="n"/>
      <c r="H744" s="228" t="n"/>
      <c r="I744" s="228" t="n"/>
      <c r="J744" s="228" t="n"/>
      <c r="K744" s="19" t="n"/>
      <c r="L744" s="228" t="n"/>
      <c r="M744" s="228" t="n"/>
      <c r="N744" s="228" t="n"/>
      <c r="O744" s="228" t="n"/>
      <c r="P744" s="228" t="n"/>
      <c r="Q744" s="281" t="n"/>
      <c r="R744" s="281" t="n"/>
      <c r="S744" s="228" t="n"/>
      <c r="T744" s="228" t="n"/>
      <c r="U744" s="228" t="n"/>
      <c r="V744" s="19" t="n"/>
      <c r="W744" s="19" t="n"/>
      <c r="X744" s="228" t="n"/>
      <c r="Y744" s="228" t="n"/>
      <c r="Z744" s="281" t="n"/>
      <c r="AA744" s="18" t="n"/>
      <c r="AB744" s="18" t="n"/>
      <c r="AC744" s="228" t="n"/>
    </row>
    <row r="745">
      <c r="A745" s="18" t="n"/>
      <c r="B745" s="18" t="n"/>
      <c r="C745" s="228" t="n"/>
      <c r="D745" s="228" t="n"/>
      <c r="E745" s="228" t="n"/>
      <c r="F745" s="228" t="n"/>
      <c r="G745" s="228" t="n"/>
      <c r="H745" s="228" t="n"/>
      <c r="I745" s="228" t="n"/>
      <c r="J745" s="228" t="n"/>
      <c r="K745" s="19" t="n"/>
      <c r="L745" s="228" t="n"/>
      <c r="M745" s="228" t="n"/>
      <c r="N745" s="228" t="n"/>
      <c r="O745" s="228" t="n"/>
      <c r="P745" s="228" t="n"/>
      <c r="Q745" s="281" t="n"/>
      <c r="R745" s="281" t="n"/>
      <c r="S745" s="228" t="n"/>
      <c r="T745" s="228" t="n"/>
      <c r="U745" s="228" t="n"/>
      <c r="V745" s="19" t="n"/>
      <c r="W745" s="19" t="n"/>
      <c r="X745" s="228" t="n"/>
      <c r="Y745" s="228" t="n"/>
      <c r="Z745" s="281" t="n"/>
      <c r="AA745" s="18" t="n"/>
      <c r="AB745" s="18" t="n"/>
      <c r="AC745" s="228" t="n"/>
    </row>
    <row r="746">
      <c r="A746" s="18" t="n"/>
      <c r="B746" s="18" t="n"/>
      <c r="C746" s="228" t="n"/>
      <c r="D746" s="228" t="n"/>
      <c r="E746" s="228" t="n"/>
      <c r="F746" s="228" t="n"/>
      <c r="G746" s="228" t="n"/>
      <c r="H746" s="228" t="n"/>
      <c r="I746" s="228" t="n"/>
      <c r="J746" s="228" t="n"/>
      <c r="K746" s="19" t="n"/>
      <c r="L746" s="228" t="n"/>
      <c r="M746" s="228" t="n"/>
      <c r="N746" s="228" t="n"/>
      <c r="O746" s="228" t="n"/>
      <c r="P746" s="228" t="n"/>
      <c r="Q746" s="281" t="n"/>
      <c r="R746" s="281" t="n"/>
      <c r="S746" s="228" t="n"/>
      <c r="T746" s="228" t="n"/>
      <c r="U746" s="228" t="n"/>
      <c r="V746" s="19" t="n"/>
      <c r="W746" s="19" t="n"/>
      <c r="X746" s="228" t="n"/>
      <c r="Y746" s="228" t="n"/>
      <c r="Z746" s="281" t="n"/>
      <c r="AA746" s="18" t="n"/>
      <c r="AB746" s="18" t="n"/>
      <c r="AC746" s="228" t="n"/>
    </row>
    <row r="747">
      <c r="A747" s="18" t="n"/>
      <c r="B747" s="18" t="n"/>
      <c r="C747" s="228" t="n"/>
      <c r="D747" s="228" t="n"/>
      <c r="E747" s="228" t="n"/>
      <c r="F747" s="228" t="n"/>
      <c r="G747" s="228" t="n"/>
      <c r="H747" s="228" t="n"/>
      <c r="I747" s="228" t="n"/>
      <c r="J747" s="228" t="n"/>
      <c r="K747" s="19" t="n"/>
      <c r="L747" s="228" t="n"/>
      <c r="M747" s="228" t="n"/>
      <c r="N747" s="228" t="n"/>
      <c r="O747" s="228" t="n"/>
      <c r="P747" s="228" t="n"/>
      <c r="Q747" s="281" t="n"/>
      <c r="R747" s="281" t="n"/>
      <c r="S747" s="228" t="n"/>
      <c r="T747" s="228" t="n"/>
      <c r="U747" s="228" t="n"/>
      <c r="V747" s="19" t="n"/>
      <c r="W747" s="19" t="n"/>
      <c r="X747" s="228" t="n"/>
      <c r="Y747" s="228" t="n"/>
      <c r="Z747" s="281" t="n"/>
      <c r="AA747" s="18" t="n"/>
      <c r="AB747" s="18" t="n"/>
      <c r="AC747" s="228" t="n"/>
    </row>
    <row r="748">
      <c r="A748" s="18" t="n"/>
      <c r="B748" s="18" t="n"/>
      <c r="C748" s="228" t="n"/>
      <c r="D748" s="228" t="n"/>
      <c r="E748" s="228" t="n"/>
      <c r="F748" s="228" t="n"/>
      <c r="G748" s="228" t="n"/>
      <c r="H748" s="228" t="n"/>
      <c r="I748" s="228" t="n"/>
      <c r="J748" s="228" t="n"/>
      <c r="K748" s="19" t="n"/>
      <c r="L748" s="228" t="n"/>
      <c r="M748" s="228" t="n"/>
      <c r="N748" s="228" t="n"/>
      <c r="O748" s="228" t="n"/>
      <c r="P748" s="228" t="n"/>
      <c r="Q748" s="281" t="n"/>
      <c r="R748" s="281" t="n"/>
      <c r="S748" s="228" t="n"/>
      <c r="T748" s="228" t="n"/>
      <c r="U748" s="228" t="n"/>
      <c r="V748" s="19" t="n"/>
      <c r="W748" s="19" t="n"/>
      <c r="X748" s="228" t="n"/>
      <c r="Y748" s="228" t="n"/>
      <c r="Z748" s="281" t="n"/>
      <c r="AA748" s="18" t="n"/>
      <c r="AB748" s="18" t="n"/>
      <c r="AC748" s="228" t="n"/>
    </row>
    <row r="749">
      <c r="A749" s="18" t="n"/>
      <c r="B749" s="18" t="n"/>
      <c r="C749" s="228" t="n"/>
      <c r="D749" s="228" t="n"/>
      <c r="E749" s="228" t="n"/>
      <c r="F749" s="228" t="n"/>
      <c r="G749" s="228" t="n"/>
      <c r="H749" s="228" t="n"/>
      <c r="I749" s="228" t="n"/>
      <c r="J749" s="228" t="n"/>
      <c r="K749" s="19" t="n"/>
      <c r="L749" s="228" t="n"/>
      <c r="M749" s="228" t="n"/>
      <c r="N749" s="228" t="n"/>
      <c r="O749" s="228" t="n"/>
      <c r="P749" s="228" t="n"/>
      <c r="Q749" s="281" t="n"/>
      <c r="R749" s="281" t="n"/>
      <c r="S749" s="228" t="n"/>
      <c r="T749" s="228" t="n"/>
      <c r="U749" s="228" t="n"/>
      <c r="V749" s="19" t="n"/>
      <c r="W749" s="19" t="n"/>
      <c r="X749" s="228" t="n"/>
      <c r="Y749" s="228" t="n"/>
      <c r="Z749" s="281" t="n"/>
      <c r="AA749" s="18" t="n"/>
      <c r="AB749" s="18" t="n"/>
      <c r="AC749" s="228" t="n"/>
    </row>
    <row r="750">
      <c r="A750" s="18" t="n"/>
      <c r="B750" s="18" t="n"/>
      <c r="C750" s="228" t="n"/>
      <c r="D750" s="228" t="n"/>
      <c r="E750" s="228" t="n"/>
      <c r="F750" s="228" t="n"/>
      <c r="G750" s="228" t="n"/>
      <c r="H750" s="228" t="n"/>
      <c r="I750" s="228" t="n"/>
      <c r="J750" s="228" t="n"/>
      <c r="K750" s="19" t="n"/>
      <c r="L750" s="228" t="n"/>
      <c r="M750" s="228" t="n"/>
      <c r="N750" s="228" t="n"/>
      <c r="O750" s="228" t="n"/>
      <c r="P750" s="228" t="n"/>
      <c r="Q750" s="281" t="n"/>
      <c r="R750" s="281" t="n"/>
      <c r="S750" s="228" t="n"/>
      <c r="T750" s="228" t="n"/>
      <c r="U750" s="228" t="n"/>
      <c r="V750" s="19" t="n"/>
      <c r="W750" s="19" t="n"/>
      <c r="X750" s="228" t="n"/>
      <c r="Y750" s="228" t="n"/>
      <c r="Z750" s="281" t="n"/>
      <c r="AA750" s="18" t="n"/>
      <c r="AB750" s="18" t="n"/>
      <c r="AC750" s="228" t="n"/>
    </row>
    <row r="751">
      <c r="A751" s="18" t="n"/>
      <c r="B751" s="18" t="n"/>
      <c r="C751" s="228" t="n"/>
      <c r="D751" s="228" t="n"/>
      <c r="E751" s="228" t="n"/>
      <c r="F751" s="228" t="n"/>
      <c r="G751" s="228" t="n"/>
      <c r="H751" s="228" t="n"/>
      <c r="I751" s="228" t="n"/>
      <c r="J751" s="228" t="n"/>
      <c r="K751" s="19" t="n"/>
      <c r="L751" s="228" t="n"/>
      <c r="M751" s="228" t="n"/>
      <c r="N751" s="228" t="n"/>
      <c r="O751" s="228" t="n"/>
      <c r="P751" s="228" t="n"/>
      <c r="Q751" s="281" t="n"/>
      <c r="R751" s="281" t="n"/>
      <c r="S751" s="228" t="n"/>
      <c r="T751" s="228" t="n"/>
      <c r="U751" s="228" t="n"/>
      <c r="V751" s="19" t="n"/>
      <c r="W751" s="19" t="n"/>
      <c r="X751" s="228" t="n"/>
      <c r="Y751" s="228" t="n"/>
      <c r="Z751" s="281" t="n"/>
      <c r="AA751" s="18" t="n"/>
      <c r="AB751" s="18" t="n"/>
      <c r="AC751" s="228" t="n"/>
    </row>
    <row r="752">
      <c r="A752" s="18" t="n"/>
      <c r="B752" s="18" t="n"/>
      <c r="C752" s="228" t="n"/>
      <c r="D752" s="228" t="n"/>
      <c r="E752" s="228" t="n"/>
      <c r="F752" s="228" t="n"/>
      <c r="G752" s="228" t="n"/>
      <c r="H752" s="228" t="n"/>
      <c r="I752" s="228" t="n"/>
      <c r="J752" s="228" t="n"/>
      <c r="K752" s="19" t="n"/>
      <c r="L752" s="228" t="n"/>
      <c r="M752" s="228" t="n"/>
      <c r="N752" s="228" t="n"/>
      <c r="O752" s="228" t="n"/>
      <c r="P752" s="228" t="n"/>
      <c r="Q752" s="281" t="n"/>
      <c r="R752" s="281" t="n"/>
      <c r="S752" s="228" t="n"/>
      <c r="T752" s="228" t="n"/>
      <c r="U752" s="228" t="n"/>
      <c r="V752" s="19" t="n"/>
      <c r="W752" s="19" t="n"/>
      <c r="X752" s="228" t="n"/>
      <c r="Y752" s="228" t="n"/>
      <c r="Z752" s="281" t="n"/>
      <c r="AA752" s="18" t="n"/>
      <c r="AB752" s="18" t="n"/>
      <c r="AC752" s="228" t="n"/>
    </row>
    <row r="753">
      <c r="A753" s="18" t="n"/>
      <c r="B753" s="18" t="n"/>
      <c r="C753" s="228" t="n"/>
      <c r="D753" s="228" t="n"/>
      <c r="E753" s="228" t="n"/>
      <c r="F753" s="228" t="n"/>
      <c r="G753" s="228" t="n"/>
      <c r="H753" s="228" t="n"/>
      <c r="I753" s="228" t="n"/>
      <c r="J753" s="228" t="n"/>
      <c r="K753" s="19" t="n"/>
      <c r="L753" s="228" t="n"/>
      <c r="M753" s="228" t="n"/>
      <c r="N753" s="228" t="n"/>
      <c r="O753" s="228" t="n"/>
      <c r="P753" s="228" t="n"/>
      <c r="Q753" s="281" t="n"/>
      <c r="R753" s="281" t="n"/>
      <c r="S753" s="228" t="n"/>
      <c r="T753" s="228" t="n"/>
      <c r="U753" s="228" t="n"/>
      <c r="V753" s="19" t="n"/>
      <c r="W753" s="19" t="n"/>
      <c r="X753" s="228" t="n"/>
      <c r="Y753" s="228" t="n"/>
      <c r="Z753" s="281" t="n"/>
      <c r="AA753" s="18" t="n"/>
      <c r="AB753" s="18" t="n"/>
      <c r="AC753" s="228" t="n"/>
    </row>
    <row r="754">
      <c r="A754" s="18" t="n"/>
      <c r="B754" s="18" t="n"/>
      <c r="C754" s="228" t="n"/>
      <c r="D754" s="228" t="n"/>
      <c r="E754" s="228" t="n"/>
      <c r="F754" s="228" t="n"/>
      <c r="G754" s="228" t="n"/>
      <c r="H754" s="228" t="n"/>
      <c r="I754" s="228" t="n"/>
      <c r="J754" s="228" t="n"/>
      <c r="K754" s="19" t="n"/>
      <c r="L754" s="228" t="n"/>
      <c r="M754" s="228" t="n"/>
      <c r="N754" s="228" t="n"/>
      <c r="O754" s="228" t="n"/>
      <c r="P754" s="228" t="n"/>
      <c r="Q754" s="281" t="n"/>
      <c r="R754" s="281" t="n"/>
      <c r="S754" s="228" t="n"/>
      <c r="T754" s="228" t="n"/>
      <c r="U754" s="228" t="n"/>
      <c r="V754" s="19" t="n"/>
      <c r="W754" s="19" t="n"/>
      <c r="X754" s="228" t="n"/>
      <c r="Y754" s="228" t="n"/>
      <c r="Z754" s="281" t="n"/>
      <c r="AA754" s="18" t="n"/>
      <c r="AB754" s="18" t="n"/>
      <c r="AC754" s="228" t="n"/>
    </row>
    <row r="755">
      <c r="A755" s="18" t="n"/>
      <c r="B755" s="18" t="n"/>
      <c r="C755" s="228" t="n"/>
      <c r="D755" s="228" t="n"/>
      <c r="E755" s="228" t="n"/>
      <c r="F755" s="228" t="n"/>
      <c r="G755" s="228" t="n"/>
      <c r="H755" s="228" t="n"/>
      <c r="I755" s="228" t="n"/>
      <c r="J755" s="228" t="n"/>
      <c r="K755" s="19" t="n"/>
      <c r="L755" s="228" t="n"/>
      <c r="M755" s="228" t="n"/>
      <c r="N755" s="228" t="n"/>
      <c r="O755" s="228" t="n"/>
      <c r="P755" s="228" t="n"/>
      <c r="Q755" s="281" t="n"/>
      <c r="R755" s="281" t="n"/>
      <c r="S755" s="228" t="n"/>
      <c r="T755" s="228" t="n"/>
      <c r="U755" s="228" t="n"/>
      <c r="V755" s="19" t="n"/>
      <c r="W755" s="19" t="n"/>
      <c r="X755" s="228" t="n"/>
      <c r="Y755" s="228" t="n"/>
      <c r="Z755" s="281" t="n"/>
      <c r="AA755" s="18" t="n"/>
      <c r="AB755" s="18" t="n"/>
      <c r="AC755" s="228" t="n"/>
    </row>
    <row r="756">
      <c r="A756" s="18" t="n"/>
      <c r="B756" s="18" t="n"/>
      <c r="C756" s="228" t="n"/>
      <c r="D756" s="228" t="n"/>
      <c r="E756" s="228" t="n"/>
      <c r="F756" s="228" t="n"/>
      <c r="G756" s="228" t="n"/>
      <c r="H756" s="228" t="n"/>
      <c r="I756" s="228" t="n"/>
      <c r="J756" s="228" t="n"/>
      <c r="K756" s="19" t="n"/>
      <c r="L756" s="228" t="n"/>
      <c r="M756" s="228" t="n"/>
      <c r="N756" s="228" t="n"/>
      <c r="O756" s="228" t="n"/>
      <c r="P756" s="228" t="n"/>
      <c r="Q756" s="281" t="n"/>
      <c r="R756" s="281" t="n"/>
      <c r="S756" s="228" t="n"/>
      <c r="T756" s="228" t="n"/>
      <c r="U756" s="228" t="n"/>
      <c r="V756" s="19" t="n"/>
      <c r="W756" s="19" t="n"/>
      <c r="X756" s="228" t="n"/>
      <c r="Y756" s="228" t="n"/>
      <c r="Z756" s="281" t="n"/>
      <c r="AA756" s="18" t="n"/>
      <c r="AB756" s="18" t="n"/>
      <c r="AC756" s="228" t="n"/>
    </row>
    <row r="757">
      <c r="A757" s="18" t="n"/>
      <c r="B757" s="18" t="n"/>
      <c r="C757" s="228" t="n"/>
      <c r="D757" s="228" t="n"/>
      <c r="E757" s="228" t="n"/>
      <c r="F757" s="228" t="n"/>
      <c r="G757" s="228" t="n"/>
      <c r="H757" s="228" t="n"/>
      <c r="I757" s="228" t="n"/>
      <c r="J757" s="228" t="n"/>
      <c r="K757" s="19" t="n"/>
      <c r="L757" s="228" t="n"/>
      <c r="M757" s="228" t="n"/>
      <c r="N757" s="228" t="n"/>
      <c r="O757" s="228" t="n"/>
      <c r="P757" s="228" t="n"/>
      <c r="Q757" s="281" t="n"/>
      <c r="R757" s="281" t="n"/>
      <c r="S757" s="228" t="n"/>
      <c r="T757" s="228" t="n"/>
      <c r="U757" s="228" t="n"/>
      <c r="V757" s="19" t="n"/>
      <c r="W757" s="19" t="n"/>
      <c r="X757" s="228" t="n"/>
      <c r="Y757" s="228" t="n"/>
      <c r="Z757" s="281" t="n"/>
      <c r="AA757" s="18" t="n"/>
      <c r="AB757" s="18" t="n"/>
      <c r="AC757" s="228" t="n"/>
    </row>
    <row r="758">
      <c r="A758" s="18" t="n"/>
      <c r="B758" s="18" t="n"/>
      <c r="C758" s="228" t="n"/>
      <c r="D758" s="228" t="n"/>
      <c r="E758" s="228" t="n"/>
      <c r="F758" s="228" t="n"/>
      <c r="G758" s="228" t="n"/>
      <c r="H758" s="228" t="n"/>
      <c r="I758" s="228" t="n"/>
      <c r="J758" s="228" t="n"/>
      <c r="K758" s="19" t="n"/>
      <c r="L758" s="228" t="n"/>
      <c r="M758" s="228" t="n"/>
      <c r="N758" s="228" t="n"/>
      <c r="O758" s="228" t="n"/>
      <c r="P758" s="228" t="n"/>
      <c r="Q758" s="281" t="n"/>
      <c r="R758" s="281" t="n"/>
      <c r="S758" s="228" t="n"/>
      <c r="T758" s="228" t="n"/>
      <c r="U758" s="228" t="n"/>
      <c r="V758" s="19" t="n"/>
      <c r="W758" s="19" t="n"/>
      <c r="X758" s="228" t="n"/>
      <c r="Y758" s="228" t="n"/>
      <c r="Z758" s="281" t="n"/>
      <c r="AA758" s="18" t="n"/>
      <c r="AB758" s="18" t="n"/>
      <c r="AC758" s="228" t="n"/>
    </row>
    <row r="759">
      <c r="A759" s="18" t="n"/>
      <c r="B759" s="18" t="n"/>
      <c r="C759" s="228" t="n"/>
      <c r="D759" s="228" t="n"/>
      <c r="E759" s="228" t="n"/>
      <c r="F759" s="228" t="n"/>
      <c r="G759" s="228" t="n"/>
      <c r="H759" s="228" t="n"/>
      <c r="I759" s="228" t="n"/>
      <c r="J759" s="228" t="n"/>
      <c r="K759" s="19" t="n"/>
      <c r="L759" s="228" t="n"/>
      <c r="M759" s="228" t="n"/>
      <c r="N759" s="228" t="n"/>
      <c r="O759" s="228" t="n"/>
      <c r="P759" s="228" t="n"/>
      <c r="Q759" s="281" t="n"/>
      <c r="R759" s="281" t="n"/>
      <c r="S759" s="228" t="n"/>
      <c r="T759" s="228" t="n"/>
      <c r="U759" s="228" t="n"/>
      <c r="V759" s="19" t="n"/>
      <c r="W759" s="19" t="n"/>
      <c r="X759" s="228" t="n"/>
      <c r="Y759" s="228" t="n"/>
      <c r="Z759" s="281" t="n"/>
      <c r="AA759" s="18" t="n"/>
      <c r="AB759" s="18" t="n"/>
      <c r="AC759" s="228" t="n"/>
    </row>
    <row r="760">
      <c r="A760" s="18" t="n"/>
      <c r="B760" s="18" t="n"/>
      <c r="C760" s="228" t="n"/>
      <c r="D760" s="228" t="n"/>
      <c r="E760" s="228" t="n"/>
      <c r="F760" s="228" t="n"/>
      <c r="G760" s="228" t="n"/>
      <c r="H760" s="228" t="n"/>
      <c r="I760" s="228" t="n"/>
      <c r="J760" s="228" t="n"/>
      <c r="K760" s="19" t="n"/>
      <c r="L760" s="228" t="n"/>
      <c r="M760" s="228" t="n"/>
      <c r="N760" s="228" t="n"/>
      <c r="O760" s="228" t="n"/>
      <c r="P760" s="228" t="n"/>
      <c r="Q760" s="281" t="n"/>
      <c r="R760" s="281" t="n"/>
      <c r="S760" s="228" t="n"/>
      <c r="T760" s="228" t="n"/>
      <c r="U760" s="228" t="n"/>
      <c r="V760" s="19" t="n"/>
      <c r="W760" s="19" t="n"/>
      <c r="X760" s="228" t="n"/>
      <c r="Y760" s="228" t="n"/>
      <c r="Z760" s="281" t="n"/>
      <c r="AA760" s="18" t="n"/>
      <c r="AB760" s="18" t="n"/>
      <c r="AC760" s="228" t="n"/>
    </row>
    <row r="761">
      <c r="A761" s="18" t="n"/>
      <c r="B761" s="18" t="n"/>
      <c r="C761" s="228" t="n"/>
      <c r="D761" s="228" t="n"/>
      <c r="E761" s="228" t="n"/>
      <c r="F761" s="228" t="n"/>
      <c r="G761" s="228" t="n"/>
      <c r="H761" s="228" t="n"/>
      <c r="I761" s="228" t="n"/>
      <c r="J761" s="228" t="n"/>
      <c r="K761" s="19" t="n"/>
      <c r="L761" s="228" t="n"/>
      <c r="M761" s="228" t="n"/>
      <c r="N761" s="228" t="n"/>
      <c r="O761" s="228" t="n"/>
      <c r="P761" s="228" t="n"/>
      <c r="Q761" s="281" t="n"/>
      <c r="R761" s="281" t="n"/>
      <c r="S761" s="228" t="n"/>
      <c r="T761" s="228" t="n"/>
      <c r="U761" s="228" t="n"/>
      <c r="V761" s="19" t="n"/>
      <c r="W761" s="19" t="n"/>
      <c r="X761" s="228" t="n"/>
      <c r="Y761" s="228" t="n"/>
      <c r="Z761" s="281" t="n"/>
      <c r="AA761" s="18" t="n"/>
      <c r="AB761" s="18" t="n"/>
      <c r="AC761" s="228" t="n"/>
    </row>
    <row r="762">
      <c r="A762" s="18" t="n"/>
      <c r="B762" s="18" t="n"/>
      <c r="C762" s="228" t="n"/>
      <c r="D762" s="228" t="n"/>
      <c r="E762" s="228" t="n"/>
      <c r="F762" s="228" t="n"/>
      <c r="G762" s="228" t="n"/>
      <c r="H762" s="228" t="n"/>
      <c r="I762" s="228" t="n"/>
      <c r="J762" s="228" t="n"/>
      <c r="K762" s="19" t="n"/>
      <c r="L762" s="228" t="n"/>
      <c r="M762" s="228" t="n"/>
      <c r="N762" s="228" t="n"/>
      <c r="O762" s="228" t="n"/>
      <c r="P762" s="228" t="n"/>
      <c r="Q762" s="281" t="n"/>
      <c r="R762" s="281" t="n"/>
      <c r="S762" s="228" t="n"/>
      <c r="T762" s="228" t="n"/>
      <c r="U762" s="228" t="n"/>
      <c r="V762" s="19" t="n"/>
      <c r="W762" s="19" t="n"/>
      <c r="X762" s="228" t="n"/>
      <c r="Y762" s="228" t="n"/>
      <c r="Z762" s="281" t="n"/>
      <c r="AA762" s="18" t="n"/>
      <c r="AB762" s="18" t="n"/>
      <c r="AC762" s="228" t="n"/>
    </row>
    <row r="763">
      <c r="A763" s="18" t="n"/>
      <c r="B763" s="18" t="n"/>
      <c r="C763" s="228" t="n"/>
      <c r="D763" s="228" t="n"/>
      <c r="E763" s="228" t="n"/>
      <c r="F763" s="228" t="n"/>
      <c r="G763" s="228" t="n"/>
      <c r="H763" s="228" t="n"/>
      <c r="I763" s="228" t="n"/>
      <c r="J763" s="228" t="n"/>
      <c r="K763" s="19" t="n"/>
      <c r="L763" s="228" t="n"/>
      <c r="M763" s="228" t="n"/>
      <c r="N763" s="228" t="n"/>
      <c r="O763" s="228" t="n"/>
      <c r="P763" s="228" t="n"/>
      <c r="Q763" s="281" t="n"/>
      <c r="R763" s="281" t="n"/>
      <c r="S763" s="228" t="n"/>
      <c r="T763" s="228" t="n"/>
      <c r="U763" s="228" t="n"/>
      <c r="V763" s="19" t="n"/>
      <c r="W763" s="19" t="n"/>
      <c r="X763" s="228" t="n"/>
      <c r="Y763" s="228" t="n"/>
      <c r="Z763" s="281" t="n"/>
      <c r="AA763" s="18" t="n"/>
      <c r="AB763" s="18" t="n"/>
      <c r="AC763" s="228" t="n"/>
    </row>
    <row r="764">
      <c r="A764" s="18" t="n"/>
      <c r="B764" s="18" t="n"/>
      <c r="C764" s="228" t="n"/>
      <c r="D764" s="228" t="n"/>
      <c r="E764" s="228" t="n"/>
      <c r="F764" s="228" t="n"/>
      <c r="G764" s="228" t="n"/>
      <c r="H764" s="228" t="n"/>
      <c r="I764" s="228" t="n"/>
      <c r="J764" s="228" t="n"/>
      <c r="K764" s="19" t="n"/>
      <c r="L764" s="228" t="n"/>
      <c r="M764" s="228" t="n"/>
      <c r="N764" s="228" t="n"/>
      <c r="O764" s="228" t="n"/>
      <c r="P764" s="228" t="n"/>
      <c r="Q764" s="281" t="n"/>
      <c r="R764" s="281" t="n"/>
      <c r="S764" s="228" t="n"/>
      <c r="T764" s="228" t="n"/>
      <c r="U764" s="228" t="n"/>
      <c r="V764" s="19" t="n"/>
      <c r="W764" s="19" t="n"/>
      <c r="X764" s="228" t="n"/>
      <c r="Y764" s="228" t="n"/>
      <c r="Z764" s="281" t="n"/>
      <c r="AA764" s="18" t="n"/>
      <c r="AB764" s="18" t="n"/>
      <c r="AC764" s="228" t="n"/>
    </row>
    <row r="765">
      <c r="A765" s="18" t="n"/>
      <c r="B765" s="18" t="n"/>
      <c r="C765" s="228" t="n"/>
      <c r="D765" s="228" t="n"/>
      <c r="E765" s="228" t="n"/>
      <c r="F765" s="228" t="n"/>
      <c r="G765" s="228" t="n"/>
      <c r="H765" s="228" t="n"/>
      <c r="I765" s="228" t="n"/>
      <c r="J765" s="228" t="n"/>
      <c r="K765" s="19" t="n"/>
      <c r="L765" s="228" t="n"/>
      <c r="M765" s="228" t="n"/>
      <c r="N765" s="228" t="n"/>
      <c r="O765" s="228" t="n"/>
      <c r="P765" s="228" t="n"/>
      <c r="Q765" s="281" t="n"/>
      <c r="R765" s="281" t="n"/>
      <c r="S765" s="228" t="n"/>
      <c r="T765" s="228" t="n"/>
      <c r="U765" s="228" t="n"/>
      <c r="V765" s="19" t="n"/>
      <c r="W765" s="19" t="n"/>
      <c r="X765" s="228" t="n"/>
      <c r="Y765" s="228" t="n"/>
      <c r="Z765" s="281" t="n"/>
      <c r="AA765" s="18" t="n"/>
      <c r="AB765" s="18" t="n"/>
      <c r="AC765" s="228" t="n"/>
    </row>
    <row r="766">
      <c r="A766" s="18" t="n"/>
      <c r="B766" s="18" t="n"/>
      <c r="C766" s="228" t="n"/>
      <c r="D766" s="228" t="n"/>
      <c r="E766" s="228" t="n"/>
      <c r="F766" s="228" t="n"/>
      <c r="G766" s="228" t="n"/>
      <c r="H766" s="228" t="n"/>
      <c r="I766" s="228" t="n"/>
      <c r="J766" s="228" t="n"/>
      <c r="K766" s="19" t="n"/>
      <c r="L766" s="228" t="n"/>
      <c r="M766" s="228" t="n"/>
      <c r="N766" s="228" t="n"/>
      <c r="O766" s="228" t="n"/>
      <c r="P766" s="228" t="n"/>
      <c r="Q766" s="281" t="n"/>
      <c r="R766" s="281" t="n"/>
      <c r="S766" s="228" t="n"/>
      <c r="T766" s="228" t="n"/>
      <c r="U766" s="228" t="n"/>
      <c r="V766" s="19" t="n"/>
      <c r="W766" s="19" t="n"/>
      <c r="X766" s="228" t="n"/>
      <c r="Y766" s="228" t="n"/>
      <c r="Z766" s="281" t="n"/>
      <c r="AA766" s="18" t="n"/>
      <c r="AB766" s="18" t="n"/>
      <c r="AC766" s="228" t="n"/>
    </row>
    <row r="767">
      <c r="A767" s="18" t="n"/>
      <c r="B767" s="18" t="n"/>
      <c r="C767" s="228" t="n"/>
      <c r="D767" s="228" t="n"/>
      <c r="E767" s="228" t="n"/>
      <c r="F767" s="228" t="n"/>
      <c r="G767" s="228" t="n"/>
      <c r="H767" s="228" t="n"/>
      <c r="I767" s="228" t="n"/>
      <c r="J767" s="228" t="n"/>
      <c r="K767" s="19" t="n"/>
      <c r="L767" s="228" t="n"/>
      <c r="M767" s="228" t="n"/>
      <c r="N767" s="228" t="n"/>
      <c r="O767" s="228" t="n"/>
      <c r="P767" s="228" t="n"/>
      <c r="Q767" s="281" t="n"/>
      <c r="R767" s="281" t="n"/>
      <c r="S767" s="228" t="n"/>
      <c r="T767" s="228" t="n"/>
      <c r="U767" s="228" t="n"/>
      <c r="V767" s="19" t="n"/>
      <c r="W767" s="19" t="n"/>
      <c r="X767" s="228" t="n"/>
      <c r="Y767" s="228" t="n"/>
      <c r="Z767" s="281" t="n"/>
      <c r="AA767" s="18" t="n"/>
      <c r="AB767" s="18" t="n"/>
      <c r="AC767" s="228" t="n"/>
    </row>
    <row r="768">
      <c r="A768" s="18" t="n"/>
      <c r="B768" s="18" t="n"/>
      <c r="C768" s="228" t="n"/>
      <c r="D768" s="228" t="n"/>
      <c r="E768" s="228" t="n"/>
      <c r="F768" s="228" t="n"/>
      <c r="G768" s="228" t="n"/>
      <c r="H768" s="228" t="n"/>
      <c r="I768" s="228" t="n"/>
      <c r="J768" s="228" t="n"/>
      <c r="K768" s="19" t="n"/>
      <c r="L768" s="228" t="n"/>
      <c r="M768" s="228" t="n"/>
      <c r="N768" s="228" t="n"/>
      <c r="O768" s="228" t="n"/>
      <c r="P768" s="228" t="n"/>
      <c r="Q768" s="281" t="n"/>
      <c r="R768" s="281" t="n"/>
      <c r="S768" s="228" t="n"/>
      <c r="T768" s="228" t="n"/>
      <c r="U768" s="228" t="n"/>
      <c r="V768" s="19" t="n"/>
      <c r="W768" s="19" t="n"/>
      <c r="X768" s="228" t="n"/>
      <c r="Y768" s="228" t="n"/>
      <c r="Z768" s="281" t="n"/>
      <c r="AA768" s="18" t="n"/>
      <c r="AB768" s="18" t="n"/>
      <c r="AC768" s="228" t="n"/>
    </row>
    <row r="769">
      <c r="A769" s="18" t="n"/>
      <c r="B769" s="18" t="n"/>
      <c r="C769" s="228" t="n"/>
      <c r="D769" s="228" t="n"/>
      <c r="E769" s="228" t="n"/>
      <c r="F769" s="228" t="n"/>
      <c r="G769" s="228" t="n"/>
      <c r="H769" s="228" t="n"/>
      <c r="I769" s="228" t="n"/>
      <c r="J769" s="228" t="n"/>
      <c r="K769" s="19" t="n"/>
      <c r="L769" s="228" t="n"/>
      <c r="M769" s="228" t="n"/>
      <c r="N769" s="228" t="n"/>
      <c r="O769" s="228" t="n"/>
      <c r="P769" s="228" t="n"/>
      <c r="Q769" s="281" t="n"/>
      <c r="R769" s="281" t="n"/>
      <c r="S769" s="228" t="n"/>
      <c r="T769" s="228" t="n"/>
      <c r="U769" s="228" t="n"/>
      <c r="V769" s="19" t="n"/>
      <c r="W769" s="19" t="n"/>
      <c r="X769" s="228" t="n"/>
      <c r="Y769" s="228" t="n"/>
      <c r="Z769" s="281" t="n"/>
      <c r="AA769" s="18" t="n"/>
      <c r="AB769" s="18" t="n"/>
      <c r="AC769" s="228" t="n"/>
    </row>
    <row r="770">
      <c r="A770" s="18" t="n"/>
      <c r="B770" s="18" t="n"/>
      <c r="C770" s="228" t="n"/>
      <c r="D770" s="228" t="n"/>
      <c r="E770" s="228" t="n"/>
      <c r="F770" s="228" t="n"/>
      <c r="G770" s="228" t="n"/>
      <c r="H770" s="228" t="n"/>
      <c r="I770" s="228" t="n"/>
      <c r="J770" s="228" t="n"/>
      <c r="K770" s="19" t="n"/>
      <c r="L770" s="228" t="n"/>
      <c r="M770" s="228" t="n"/>
      <c r="N770" s="228" t="n"/>
      <c r="O770" s="228" t="n"/>
      <c r="P770" s="228" t="n"/>
      <c r="Q770" s="281" t="n"/>
      <c r="R770" s="281" t="n"/>
      <c r="S770" s="228" t="n"/>
      <c r="T770" s="228" t="n"/>
      <c r="U770" s="228" t="n"/>
      <c r="V770" s="19" t="n"/>
      <c r="W770" s="19" t="n"/>
      <c r="X770" s="228" t="n"/>
      <c r="Y770" s="228" t="n"/>
      <c r="Z770" s="281" t="n"/>
      <c r="AA770" s="18" t="n"/>
      <c r="AB770" s="18" t="n"/>
      <c r="AC770" s="228" t="n"/>
    </row>
    <row r="771">
      <c r="A771" s="18" t="n"/>
      <c r="B771" s="18" t="n"/>
      <c r="C771" s="228" t="n"/>
      <c r="D771" s="228" t="n"/>
      <c r="E771" s="228" t="n"/>
      <c r="F771" s="228" t="n"/>
      <c r="G771" s="228" t="n"/>
      <c r="H771" s="228" t="n"/>
      <c r="I771" s="228" t="n"/>
      <c r="J771" s="228" t="n"/>
      <c r="K771" s="19" t="n"/>
      <c r="L771" s="228" t="n"/>
      <c r="M771" s="228" t="n"/>
      <c r="N771" s="228" t="n"/>
      <c r="O771" s="228" t="n"/>
      <c r="P771" s="228" t="n"/>
      <c r="Q771" s="281" t="n"/>
      <c r="R771" s="281" t="n"/>
      <c r="S771" s="228" t="n"/>
      <c r="T771" s="228" t="n"/>
      <c r="U771" s="228" t="n"/>
      <c r="V771" s="19" t="n"/>
      <c r="W771" s="19" t="n"/>
      <c r="X771" s="228" t="n"/>
      <c r="Y771" s="228" t="n"/>
      <c r="Z771" s="281" t="n"/>
      <c r="AA771" s="18" t="n"/>
      <c r="AB771" s="18" t="n"/>
      <c r="AC771" s="228" t="n"/>
    </row>
    <row r="772">
      <c r="A772" s="18" t="n"/>
      <c r="B772" s="18" t="n"/>
      <c r="C772" s="228" t="n"/>
      <c r="D772" s="228" t="n"/>
      <c r="E772" s="228" t="n"/>
      <c r="F772" s="228" t="n"/>
      <c r="G772" s="228" t="n"/>
      <c r="H772" s="228" t="n"/>
      <c r="I772" s="228" t="n"/>
      <c r="J772" s="228" t="n"/>
      <c r="K772" s="19" t="n"/>
      <c r="L772" s="228" t="n"/>
      <c r="M772" s="228" t="n"/>
      <c r="N772" s="228" t="n"/>
      <c r="O772" s="228" t="n"/>
      <c r="P772" s="228" t="n"/>
      <c r="Q772" s="281" t="n"/>
      <c r="R772" s="281" t="n"/>
      <c r="S772" s="228" t="n"/>
      <c r="T772" s="228" t="n"/>
      <c r="U772" s="228" t="n"/>
      <c r="V772" s="19" t="n"/>
      <c r="W772" s="19" t="n"/>
      <c r="X772" s="228" t="n"/>
      <c r="Y772" s="228" t="n"/>
      <c r="Z772" s="281" t="n"/>
      <c r="AA772" s="18" t="n"/>
      <c r="AB772" s="18" t="n"/>
      <c r="AC772" s="228" t="n"/>
    </row>
    <row r="773">
      <c r="A773" s="18" t="n"/>
      <c r="B773" s="18" t="n"/>
      <c r="C773" s="228" t="n"/>
      <c r="D773" s="228" t="n"/>
      <c r="E773" s="228" t="n"/>
      <c r="F773" s="228" t="n"/>
      <c r="G773" s="228" t="n"/>
      <c r="H773" s="228" t="n"/>
      <c r="I773" s="228" t="n"/>
      <c r="J773" s="228" t="n"/>
      <c r="K773" s="19" t="n"/>
      <c r="L773" s="228" t="n"/>
      <c r="M773" s="228" t="n"/>
      <c r="N773" s="228" t="n"/>
      <c r="O773" s="228" t="n"/>
      <c r="P773" s="228" t="n"/>
      <c r="Q773" s="281" t="n"/>
      <c r="R773" s="281" t="n"/>
      <c r="S773" s="228" t="n"/>
      <c r="T773" s="228" t="n"/>
      <c r="U773" s="228" t="n"/>
      <c r="V773" s="19" t="n"/>
      <c r="W773" s="19" t="n"/>
      <c r="X773" s="228" t="n"/>
      <c r="Y773" s="228" t="n"/>
      <c r="Z773" s="281" t="n"/>
      <c r="AA773" s="18" t="n"/>
      <c r="AB773" s="18" t="n"/>
      <c r="AC773" s="228" t="n"/>
    </row>
    <row r="774">
      <c r="A774" s="18" t="n"/>
      <c r="B774" s="18" t="n"/>
      <c r="C774" s="228" t="n"/>
      <c r="D774" s="228" t="n"/>
      <c r="E774" s="228" t="n"/>
      <c r="F774" s="228" t="n"/>
      <c r="G774" s="228" t="n"/>
      <c r="H774" s="228" t="n"/>
      <c r="I774" s="228" t="n"/>
      <c r="J774" s="228" t="n"/>
      <c r="K774" s="19" t="n"/>
      <c r="L774" s="228" t="n"/>
      <c r="M774" s="228" t="n"/>
      <c r="N774" s="228" t="n"/>
      <c r="O774" s="228" t="n"/>
      <c r="P774" s="228" t="n"/>
      <c r="Q774" s="281" t="n"/>
      <c r="R774" s="281" t="n"/>
      <c r="S774" s="228" t="n"/>
      <c r="T774" s="228" t="n"/>
      <c r="U774" s="228" t="n"/>
      <c r="V774" s="19" t="n"/>
      <c r="W774" s="19" t="n"/>
      <c r="X774" s="228" t="n"/>
      <c r="Y774" s="228" t="n"/>
      <c r="Z774" s="281" t="n"/>
      <c r="AA774" s="18" t="n"/>
      <c r="AB774" s="18" t="n"/>
      <c r="AC774" s="228" t="n"/>
    </row>
    <row r="775">
      <c r="A775" s="18" t="n"/>
      <c r="B775" s="18" t="n"/>
      <c r="C775" s="228" t="n"/>
      <c r="D775" s="228" t="n"/>
      <c r="E775" s="228" t="n"/>
      <c r="F775" s="228" t="n"/>
      <c r="G775" s="228" t="n"/>
      <c r="H775" s="228" t="n"/>
      <c r="I775" s="228" t="n"/>
      <c r="J775" s="228" t="n"/>
      <c r="K775" s="19" t="n"/>
      <c r="L775" s="228" t="n"/>
      <c r="M775" s="228" t="n"/>
      <c r="N775" s="228" t="n"/>
      <c r="O775" s="228" t="n"/>
      <c r="P775" s="228" t="n"/>
      <c r="Q775" s="281" t="n"/>
      <c r="R775" s="281" t="n"/>
      <c r="S775" s="228" t="n"/>
      <c r="T775" s="228" t="n"/>
      <c r="U775" s="228" t="n"/>
      <c r="V775" s="19" t="n"/>
      <c r="W775" s="19" t="n"/>
      <c r="X775" s="228" t="n"/>
      <c r="Y775" s="228" t="n"/>
      <c r="Z775" s="281" t="n"/>
      <c r="AA775" s="18" t="n"/>
      <c r="AB775" s="18" t="n"/>
      <c r="AC775" s="228" t="n"/>
    </row>
    <row r="776">
      <c r="A776" s="18" t="n"/>
      <c r="B776" s="18" t="n"/>
      <c r="C776" s="228" t="n"/>
      <c r="D776" s="228" t="n"/>
      <c r="E776" s="228" t="n"/>
      <c r="F776" s="228" t="n"/>
      <c r="G776" s="228" t="n"/>
      <c r="H776" s="228" t="n"/>
      <c r="I776" s="228" t="n"/>
      <c r="J776" s="228" t="n"/>
      <c r="K776" s="19" t="n"/>
      <c r="L776" s="228" t="n"/>
      <c r="M776" s="228" t="n"/>
      <c r="N776" s="228" t="n"/>
      <c r="O776" s="228" t="n"/>
      <c r="P776" s="228" t="n"/>
      <c r="Q776" s="281" t="n"/>
      <c r="R776" s="281" t="n"/>
      <c r="S776" s="228" t="n"/>
      <c r="T776" s="228" t="n"/>
      <c r="U776" s="228" t="n"/>
      <c r="V776" s="19" t="n"/>
      <c r="W776" s="19" t="n"/>
      <c r="X776" s="228" t="n"/>
      <c r="Y776" s="228" t="n"/>
      <c r="Z776" s="281" t="n"/>
      <c r="AA776" s="18" t="n"/>
      <c r="AB776" s="18" t="n"/>
      <c r="AC776" s="228" t="n"/>
    </row>
    <row r="777">
      <c r="A777" s="18" t="n"/>
      <c r="B777" s="18" t="n"/>
      <c r="C777" s="228" t="n"/>
      <c r="D777" s="228" t="n"/>
      <c r="E777" s="228" t="n"/>
      <c r="F777" s="228" t="n"/>
      <c r="G777" s="228" t="n"/>
      <c r="H777" s="228" t="n"/>
      <c r="I777" s="228" t="n"/>
      <c r="J777" s="228" t="n"/>
      <c r="K777" s="19" t="n"/>
      <c r="L777" s="228" t="n"/>
      <c r="M777" s="228" t="n"/>
      <c r="N777" s="228" t="n"/>
      <c r="O777" s="228" t="n"/>
      <c r="P777" s="228" t="n"/>
      <c r="Q777" s="281" t="n"/>
      <c r="R777" s="281" t="n"/>
      <c r="S777" s="228" t="n"/>
      <c r="T777" s="228" t="n"/>
      <c r="U777" s="228" t="n"/>
      <c r="V777" s="19" t="n"/>
      <c r="W777" s="19" t="n"/>
      <c r="X777" s="228" t="n"/>
      <c r="Y777" s="228" t="n"/>
      <c r="Z777" s="281" t="n"/>
      <c r="AA777" s="18" t="n"/>
      <c r="AB777" s="18" t="n"/>
      <c r="AC777" s="228" t="n"/>
    </row>
    <row r="778">
      <c r="A778" s="18" t="n"/>
      <c r="B778" s="18" t="n"/>
      <c r="C778" s="228" t="n"/>
      <c r="D778" s="228" t="n"/>
      <c r="E778" s="228" t="n"/>
      <c r="F778" s="228" t="n"/>
      <c r="G778" s="228" t="n"/>
      <c r="H778" s="228" t="n"/>
      <c r="I778" s="228" t="n"/>
      <c r="J778" s="228" t="n"/>
      <c r="K778" s="19" t="n"/>
      <c r="L778" s="228" t="n"/>
      <c r="M778" s="228" t="n"/>
      <c r="N778" s="228" t="n"/>
      <c r="O778" s="228" t="n"/>
      <c r="P778" s="228" t="n"/>
      <c r="Q778" s="281" t="n"/>
      <c r="R778" s="281" t="n"/>
      <c r="S778" s="228" t="n"/>
      <c r="T778" s="228" t="n"/>
      <c r="U778" s="228" t="n"/>
      <c r="V778" s="19" t="n"/>
      <c r="W778" s="19" t="n"/>
      <c r="X778" s="228" t="n"/>
      <c r="Y778" s="228" t="n"/>
      <c r="Z778" s="281" t="n"/>
      <c r="AA778" s="18" t="n"/>
      <c r="AB778" s="18" t="n"/>
      <c r="AC778" s="228" t="n"/>
    </row>
    <row r="779">
      <c r="A779" s="18" t="n"/>
      <c r="B779" s="18" t="n"/>
      <c r="C779" s="228" t="n"/>
      <c r="D779" s="228" t="n"/>
      <c r="E779" s="228" t="n"/>
      <c r="F779" s="228" t="n"/>
      <c r="G779" s="228" t="n"/>
      <c r="H779" s="228" t="n"/>
      <c r="I779" s="228" t="n"/>
      <c r="J779" s="228" t="n"/>
      <c r="K779" s="19" t="n"/>
      <c r="L779" s="228" t="n"/>
      <c r="M779" s="228" t="n"/>
      <c r="N779" s="228" t="n"/>
      <c r="O779" s="228" t="n"/>
      <c r="P779" s="228" t="n"/>
      <c r="Q779" s="281" t="n"/>
      <c r="R779" s="281" t="n"/>
      <c r="S779" s="228" t="n"/>
      <c r="T779" s="228" t="n"/>
      <c r="U779" s="228" t="n"/>
      <c r="V779" s="19" t="n"/>
      <c r="W779" s="19" t="n"/>
      <c r="X779" s="228" t="n"/>
      <c r="Y779" s="228" t="n"/>
      <c r="Z779" s="281" t="n"/>
      <c r="AA779" s="18" t="n"/>
      <c r="AB779" s="18" t="n"/>
      <c r="AC779" s="228" t="n"/>
    </row>
    <row r="780">
      <c r="A780" s="18" t="n"/>
      <c r="B780" s="18" t="n"/>
      <c r="C780" s="228" t="n"/>
      <c r="D780" s="228" t="n"/>
      <c r="E780" s="228" t="n"/>
      <c r="F780" s="228" t="n"/>
      <c r="G780" s="228" t="n"/>
      <c r="H780" s="228" t="n"/>
      <c r="I780" s="228" t="n"/>
      <c r="J780" s="228" t="n"/>
      <c r="K780" s="19" t="n"/>
      <c r="L780" s="228" t="n"/>
      <c r="M780" s="228" t="n"/>
      <c r="N780" s="228" t="n"/>
      <c r="O780" s="228" t="n"/>
      <c r="P780" s="228" t="n"/>
      <c r="Q780" s="281" t="n"/>
      <c r="R780" s="281" t="n"/>
      <c r="S780" s="228" t="n"/>
      <c r="T780" s="228" t="n"/>
      <c r="U780" s="228" t="n"/>
      <c r="V780" s="19" t="n"/>
      <c r="W780" s="19" t="n"/>
      <c r="X780" s="228" t="n"/>
      <c r="Y780" s="228" t="n"/>
      <c r="Z780" s="281" t="n"/>
      <c r="AA780" s="18" t="n"/>
      <c r="AB780" s="18" t="n"/>
      <c r="AC780" s="228" t="n"/>
    </row>
    <row r="781">
      <c r="A781" s="18" t="n"/>
      <c r="B781" s="18" t="n"/>
      <c r="C781" s="228" t="n"/>
      <c r="D781" s="228" t="n"/>
      <c r="E781" s="228" t="n"/>
      <c r="F781" s="228" t="n"/>
      <c r="G781" s="228" t="n"/>
      <c r="H781" s="228" t="n"/>
      <c r="I781" s="228" t="n"/>
      <c r="J781" s="228" t="n"/>
      <c r="K781" s="19" t="n"/>
      <c r="L781" s="228" t="n"/>
      <c r="M781" s="228" t="n"/>
      <c r="N781" s="228" t="n"/>
      <c r="O781" s="228" t="n"/>
      <c r="P781" s="228" t="n"/>
      <c r="Q781" s="281" t="n"/>
      <c r="R781" s="281" t="n"/>
      <c r="S781" s="228" t="n"/>
      <c r="T781" s="228" t="n"/>
      <c r="U781" s="228" t="n"/>
      <c r="V781" s="19" t="n"/>
      <c r="W781" s="19" t="n"/>
      <c r="X781" s="228" t="n"/>
      <c r="Y781" s="228" t="n"/>
      <c r="Z781" s="281" t="n"/>
      <c r="AA781" s="18" t="n"/>
      <c r="AB781" s="18" t="n"/>
      <c r="AC781" s="228" t="n"/>
    </row>
    <row r="782">
      <c r="A782" s="18" t="n"/>
      <c r="B782" s="18" t="n"/>
      <c r="C782" s="228" t="n"/>
      <c r="D782" s="228" t="n"/>
      <c r="E782" s="228" t="n"/>
      <c r="F782" s="228" t="n"/>
      <c r="G782" s="228" t="n"/>
      <c r="H782" s="228" t="n"/>
      <c r="I782" s="228" t="n"/>
      <c r="J782" s="228" t="n"/>
      <c r="K782" s="19" t="n"/>
      <c r="L782" s="228" t="n"/>
      <c r="M782" s="228" t="n"/>
      <c r="N782" s="228" t="n"/>
      <c r="O782" s="228" t="n"/>
      <c r="P782" s="228" t="n"/>
      <c r="Q782" s="281" t="n"/>
      <c r="R782" s="281" t="n"/>
      <c r="S782" s="228" t="n"/>
      <c r="T782" s="228" t="n"/>
      <c r="U782" s="228" t="n"/>
      <c r="V782" s="19" t="n"/>
      <c r="W782" s="19" t="n"/>
      <c r="X782" s="228" t="n"/>
      <c r="Y782" s="228" t="n"/>
      <c r="Z782" s="281" t="n"/>
      <c r="AA782" s="18" t="n"/>
      <c r="AB782" s="18" t="n"/>
      <c r="AC782" s="228" t="n"/>
    </row>
    <row r="783">
      <c r="A783" s="18" t="n"/>
      <c r="B783" s="18" t="n"/>
      <c r="C783" s="228" t="n"/>
      <c r="D783" s="228" t="n"/>
      <c r="E783" s="228" t="n"/>
      <c r="F783" s="228" t="n"/>
      <c r="G783" s="228" t="n"/>
      <c r="H783" s="228" t="n"/>
      <c r="I783" s="228" t="n"/>
      <c r="J783" s="228" t="n"/>
      <c r="K783" s="19" t="n"/>
      <c r="L783" s="228" t="n"/>
      <c r="M783" s="228" t="n"/>
      <c r="N783" s="228" t="n"/>
      <c r="O783" s="228" t="n"/>
      <c r="P783" s="228" t="n"/>
      <c r="Q783" s="281" t="n"/>
      <c r="R783" s="281" t="n"/>
      <c r="S783" s="228" t="n"/>
      <c r="T783" s="228" t="n"/>
      <c r="U783" s="228" t="n"/>
      <c r="V783" s="19" t="n"/>
      <c r="W783" s="19" t="n"/>
      <c r="X783" s="228" t="n"/>
      <c r="Y783" s="228" t="n"/>
      <c r="Z783" s="281" t="n"/>
      <c r="AA783" s="18" t="n"/>
      <c r="AB783" s="18" t="n"/>
      <c r="AC783" s="228" t="n"/>
    </row>
    <row r="784">
      <c r="A784" s="18" t="n"/>
      <c r="B784" s="18" t="n"/>
      <c r="C784" s="228" t="n"/>
      <c r="D784" s="228" t="n"/>
      <c r="E784" s="228" t="n"/>
      <c r="F784" s="228" t="n"/>
      <c r="G784" s="228" t="n"/>
      <c r="H784" s="228" t="n"/>
      <c r="I784" s="228" t="n"/>
      <c r="J784" s="228" t="n"/>
      <c r="K784" s="19" t="n"/>
      <c r="L784" s="228" t="n"/>
      <c r="M784" s="228" t="n"/>
      <c r="N784" s="228" t="n"/>
      <c r="O784" s="228" t="n"/>
      <c r="P784" s="228" t="n"/>
      <c r="Q784" s="281" t="n"/>
      <c r="R784" s="281" t="n"/>
      <c r="S784" s="228" t="n"/>
      <c r="T784" s="228" t="n"/>
      <c r="U784" s="228" t="n"/>
      <c r="V784" s="19" t="n"/>
      <c r="W784" s="19" t="n"/>
      <c r="X784" s="228" t="n"/>
      <c r="Y784" s="228" t="n"/>
      <c r="Z784" s="281" t="n"/>
      <c r="AA784" s="18" t="n"/>
      <c r="AB784" s="18" t="n"/>
      <c r="AC784" s="228" t="n"/>
    </row>
    <row r="785">
      <c r="A785" s="18" t="n"/>
      <c r="B785" s="18" t="n"/>
      <c r="C785" s="228" t="n"/>
      <c r="D785" s="228" t="n"/>
      <c r="E785" s="228" t="n"/>
      <c r="F785" s="228" t="n"/>
      <c r="G785" s="228" t="n"/>
      <c r="H785" s="228" t="n"/>
      <c r="I785" s="228" t="n"/>
      <c r="J785" s="228" t="n"/>
      <c r="K785" s="19" t="n"/>
      <c r="L785" s="228" t="n"/>
      <c r="M785" s="228" t="n"/>
      <c r="N785" s="228" t="n"/>
      <c r="O785" s="228" t="n"/>
      <c r="P785" s="228" t="n"/>
      <c r="Q785" s="281" t="n"/>
      <c r="R785" s="281" t="n"/>
      <c r="S785" s="228" t="n"/>
      <c r="T785" s="228" t="n"/>
      <c r="U785" s="228" t="n"/>
      <c r="V785" s="19" t="n"/>
      <c r="W785" s="19" t="n"/>
      <c r="X785" s="228" t="n"/>
      <c r="Y785" s="228" t="n"/>
      <c r="Z785" s="281" t="n"/>
      <c r="AA785" s="18" t="n"/>
      <c r="AB785" s="18" t="n"/>
      <c r="AC785" s="228" t="n"/>
    </row>
    <row r="786">
      <c r="A786" s="18" t="n"/>
      <c r="B786" s="18" t="n"/>
      <c r="C786" s="228" t="n"/>
      <c r="D786" s="228" t="n"/>
      <c r="E786" s="228" t="n"/>
      <c r="F786" s="228" t="n"/>
      <c r="G786" s="228" t="n"/>
      <c r="H786" s="228" t="n"/>
      <c r="I786" s="228" t="n"/>
      <c r="J786" s="228" t="n"/>
      <c r="K786" s="19" t="n"/>
      <c r="L786" s="228" t="n"/>
      <c r="M786" s="228" t="n"/>
      <c r="N786" s="228" t="n"/>
      <c r="O786" s="228" t="n"/>
      <c r="P786" s="228" t="n"/>
      <c r="Q786" s="281" t="n"/>
      <c r="R786" s="281" t="n"/>
      <c r="S786" s="228" t="n"/>
      <c r="T786" s="228" t="n"/>
      <c r="U786" s="228" t="n"/>
      <c r="V786" s="19" t="n"/>
      <c r="W786" s="19" t="n"/>
      <c r="X786" s="228" t="n"/>
      <c r="Y786" s="228" t="n"/>
      <c r="Z786" s="281" t="n"/>
      <c r="AA786" s="18" t="n"/>
      <c r="AB786" s="18" t="n"/>
      <c r="AC786" s="228" t="n"/>
    </row>
    <row r="787">
      <c r="A787" s="18" t="n"/>
      <c r="B787" s="18" t="n"/>
      <c r="C787" s="228" t="n"/>
      <c r="D787" s="228" t="n"/>
      <c r="E787" s="228" t="n"/>
      <c r="F787" s="228" t="n"/>
      <c r="G787" s="228" t="n"/>
      <c r="H787" s="228" t="n"/>
      <c r="I787" s="228" t="n"/>
      <c r="J787" s="228" t="n"/>
      <c r="K787" s="19" t="n"/>
      <c r="L787" s="228" t="n"/>
      <c r="M787" s="228" t="n"/>
      <c r="N787" s="228" t="n"/>
      <c r="O787" s="228" t="n"/>
      <c r="P787" s="228" t="n"/>
      <c r="Q787" s="281" t="n"/>
      <c r="R787" s="281" t="n"/>
      <c r="S787" s="228" t="n"/>
      <c r="T787" s="228" t="n"/>
      <c r="U787" s="228" t="n"/>
      <c r="V787" s="19" t="n"/>
      <c r="W787" s="19" t="n"/>
      <c r="X787" s="228" t="n"/>
      <c r="Y787" s="228" t="n"/>
      <c r="Z787" s="281" t="n"/>
      <c r="AA787" s="18" t="n"/>
      <c r="AB787" s="18" t="n"/>
      <c r="AC787" s="228" t="n"/>
    </row>
    <row r="788">
      <c r="A788" s="18" t="n"/>
      <c r="B788" s="18" t="n"/>
      <c r="C788" s="228" t="n"/>
      <c r="D788" s="228" t="n"/>
      <c r="E788" s="228" t="n"/>
      <c r="F788" s="228" t="n"/>
      <c r="G788" s="228" t="n"/>
      <c r="H788" s="228" t="n"/>
      <c r="I788" s="228" t="n"/>
      <c r="J788" s="228" t="n"/>
      <c r="K788" s="19" t="n"/>
      <c r="L788" s="228" t="n"/>
      <c r="M788" s="228" t="n"/>
      <c r="N788" s="228" t="n"/>
      <c r="O788" s="228" t="n"/>
      <c r="P788" s="228" t="n"/>
      <c r="Q788" s="281" t="n"/>
      <c r="R788" s="281" t="n"/>
      <c r="S788" s="228" t="n"/>
      <c r="T788" s="228" t="n"/>
      <c r="U788" s="228" t="n"/>
      <c r="V788" s="19" t="n"/>
      <c r="W788" s="19" t="n"/>
      <c r="X788" s="228" t="n"/>
      <c r="Y788" s="228" t="n"/>
      <c r="Z788" s="281" t="n"/>
      <c r="AA788" s="18" t="n"/>
      <c r="AB788" s="18" t="n"/>
      <c r="AC788" s="228" t="n"/>
    </row>
    <row r="789">
      <c r="A789" s="18" t="n"/>
      <c r="B789" s="18" t="n"/>
      <c r="C789" s="228" t="n"/>
      <c r="D789" s="228" t="n"/>
      <c r="E789" s="228" t="n"/>
      <c r="F789" s="228" t="n"/>
      <c r="G789" s="228" t="n"/>
      <c r="H789" s="228" t="n"/>
      <c r="I789" s="228" t="n"/>
      <c r="J789" s="228" t="n"/>
      <c r="K789" s="19" t="n"/>
      <c r="L789" s="228" t="n"/>
      <c r="M789" s="228" t="n"/>
      <c r="N789" s="228" t="n"/>
      <c r="O789" s="228" t="n"/>
      <c r="P789" s="228" t="n"/>
      <c r="Q789" s="281" t="n"/>
      <c r="R789" s="281" t="n"/>
      <c r="S789" s="228" t="n"/>
      <c r="T789" s="228" t="n"/>
      <c r="U789" s="228" t="n"/>
      <c r="V789" s="19" t="n"/>
      <c r="W789" s="19" t="n"/>
      <c r="X789" s="228" t="n"/>
      <c r="Y789" s="228" t="n"/>
      <c r="Z789" s="281" t="n"/>
      <c r="AA789" s="18" t="n"/>
      <c r="AB789" s="18" t="n"/>
      <c r="AC789" s="228" t="n"/>
    </row>
    <row r="790">
      <c r="A790" s="18" t="n"/>
      <c r="B790" s="18" t="n"/>
      <c r="C790" s="228" t="n"/>
      <c r="D790" s="228" t="n"/>
      <c r="E790" s="228" t="n"/>
      <c r="F790" s="228" t="n"/>
      <c r="G790" s="228" t="n"/>
      <c r="H790" s="228" t="n"/>
      <c r="I790" s="228" t="n"/>
      <c r="J790" s="228" t="n"/>
      <c r="K790" s="19" t="n"/>
      <c r="L790" s="228" t="n"/>
      <c r="M790" s="228" t="n"/>
      <c r="N790" s="228" t="n"/>
      <c r="O790" s="228" t="n"/>
      <c r="P790" s="228" t="n"/>
      <c r="Q790" s="281" t="n"/>
      <c r="R790" s="281" t="n"/>
      <c r="S790" s="228" t="n"/>
      <c r="T790" s="228" t="n"/>
      <c r="U790" s="228" t="n"/>
      <c r="V790" s="19" t="n"/>
      <c r="W790" s="19" t="n"/>
      <c r="X790" s="228" t="n"/>
      <c r="Y790" s="228" t="n"/>
      <c r="Z790" s="281" t="n"/>
      <c r="AA790" s="18" t="n"/>
      <c r="AB790" s="18" t="n"/>
      <c r="AC790" s="228" t="n"/>
    </row>
    <row r="791">
      <c r="A791" s="18" t="n"/>
      <c r="B791" s="18" t="n"/>
      <c r="C791" s="228" t="n"/>
      <c r="D791" s="228" t="n"/>
      <c r="E791" s="228" t="n"/>
      <c r="F791" s="228" t="n"/>
      <c r="G791" s="228" t="n"/>
      <c r="H791" s="228" t="n"/>
      <c r="I791" s="228" t="n"/>
      <c r="J791" s="228" t="n"/>
      <c r="K791" s="19" t="n"/>
      <c r="L791" s="228" t="n"/>
      <c r="M791" s="228" t="n"/>
      <c r="N791" s="228" t="n"/>
      <c r="O791" s="228" t="n"/>
      <c r="P791" s="228" t="n"/>
      <c r="Q791" s="281" t="n"/>
      <c r="R791" s="281" t="n"/>
      <c r="S791" s="228" t="n"/>
      <c r="T791" s="228" t="n"/>
      <c r="U791" s="228" t="n"/>
      <c r="V791" s="19" t="n"/>
      <c r="W791" s="19" t="n"/>
      <c r="X791" s="228" t="n"/>
      <c r="Y791" s="228" t="n"/>
      <c r="Z791" s="281" t="n"/>
      <c r="AA791" s="18" t="n"/>
      <c r="AB791" s="18" t="n"/>
      <c r="AC791" s="228" t="n"/>
    </row>
    <row r="792">
      <c r="A792" s="18" t="n"/>
      <c r="B792" s="18" t="n"/>
      <c r="C792" s="228" t="n"/>
      <c r="D792" s="228" t="n"/>
      <c r="E792" s="228" t="n"/>
      <c r="F792" s="228" t="n"/>
      <c r="G792" s="228" t="n"/>
      <c r="H792" s="228" t="n"/>
      <c r="I792" s="228" t="n"/>
      <c r="J792" s="228" t="n"/>
      <c r="K792" s="19" t="n"/>
      <c r="L792" s="228" t="n"/>
      <c r="M792" s="228" t="n"/>
      <c r="N792" s="228" t="n"/>
      <c r="O792" s="228" t="n"/>
      <c r="P792" s="228" t="n"/>
      <c r="Q792" s="281" t="n"/>
      <c r="R792" s="281" t="n"/>
      <c r="S792" s="228" t="n"/>
      <c r="T792" s="228" t="n"/>
      <c r="U792" s="228" t="n"/>
      <c r="V792" s="19" t="n"/>
      <c r="W792" s="19" t="n"/>
      <c r="X792" s="228" t="n"/>
      <c r="Y792" s="228" t="n"/>
      <c r="Z792" s="281" t="n"/>
      <c r="AA792" s="18" t="n"/>
      <c r="AB792" s="18" t="n"/>
      <c r="AC792" s="228" t="n"/>
    </row>
    <row r="793">
      <c r="A793" s="18" t="n"/>
      <c r="B793" s="18" t="n"/>
      <c r="C793" s="228" t="n"/>
      <c r="D793" s="228" t="n"/>
      <c r="E793" s="228" t="n"/>
      <c r="F793" s="228" t="n"/>
      <c r="G793" s="228" t="n"/>
      <c r="H793" s="228" t="n"/>
      <c r="I793" s="228" t="n"/>
      <c r="J793" s="228" t="n"/>
      <c r="K793" s="19" t="n"/>
      <c r="L793" s="228" t="n"/>
      <c r="M793" s="228" t="n"/>
      <c r="N793" s="228" t="n"/>
      <c r="O793" s="228" t="n"/>
      <c r="P793" s="228" t="n"/>
      <c r="Q793" s="281" t="n"/>
      <c r="R793" s="281" t="n"/>
      <c r="S793" s="228" t="n"/>
      <c r="T793" s="228" t="n"/>
      <c r="U793" s="228" t="n"/>
      <c r="V793" s="19" t="n"/>
      <c r="W793" s="19" t="n"/>
      <c r="X793" s="228" t="n"/>
      <c r="Y793" s="228" t="n"/>
      <c r="Z793" s="281" t="n"/>
      <c r="AA793" s="18" t="n"/>
      <c r="AB793" s="18" t="n"/>
      <c r="AC793" s="228" t="n"/>
    </row>
    <row r="794">
      <c r="A794" s="18" t="n"/>
      <c r="B794" s="18" t="n"/>
      <c r="C794" s="228" t="n"/>
      <c r="D794" s="228" t="n"/>
      <c r="E794" s="228" t="n"/>
      <c r="F794" s="228" t="n"/>
      <c r="G794" s="228" t="n"/>
      <c r="H794" s="228" t="n"/>
      <c r="I794" s="228" t="n"/>
      <c r="J794" s="228" t="n"/>
      <c r="K794" s="19" t="n"/>
      <c r="L794" s="228" t="n"/>
      <c r="M794" s="228" t="n"/>
      <c r="N794" s="228" t="n"/>
      <c r="O794" s="228" t="n"/>
      <c r="P794" s="228" t="n"/>
      <c r="Q794" s="281" t="n"/>
      <c r="R794" s="281" t="n"/>
      <c r="S794" s="228" t="n"/>
      <c r="T794" s="228" t="n"/>
      <c r="U794" s="228" t="n"/>
      <c r="V794" s="19" t="n"/>
      <c r="W794" s="19" t="n"/>
      <c r="X794" s="228" t="n"/>
      <c r="Y794" s="228" t="n"/>
      <c r="Z794" s="281" t="n"/>
      <c r="AA794" s="18" t="n"/>
      <c r="AB794" s="18" t="n"/>
      <c r="AC794" s="228" t="n"/>
    </row>
    <row r="795">
      <c r="A795" s="18" t="n"/>
      <c r="B795" s="18" t="n"/>
      <c r="C795" s="228" t="n"/>
      <c r="D795" s="228" t="n"/>
      <c r="E795" s="228" t="n"/>
      <c r="F795" s="228" t="n"/>
      <c r="G795" s="228" t="n"/>
      <c r="H795" s="228" t="n"/>
      <c r="I795" s="228" t="n"/>
      <c r="J795" s="228" t="n"/>
      <c r="K795" s="19" t="n"/>
      <c r="L795" s="228" t="n"/>
      <c r="M795" s="228" t="n"/>
      <c r="N795" s="228" t="n"/>
      <c r="O795" s="228" t="n"/>
      <c r="P795" s="228" t="n"/>
      <c r="Q795" s="281" t="n"/>
      <c r="R795" s="281" t="n"/>
      <c r="S795" s="228" t="n"/>
      <c r="T795" s="228" t="n"/>
      <c r="U795" s="228" t="n"/>
      <c r="V795" s="19" t="n"/>
      <c r="W795" s="19" t="n"/>
      <c r="X795" s="228" t="n"/>
      <c r="Y795" s="228" t="n"/>
      <c r="Z795" s="281" t="n"/>
      <c r="AA795" s="18" t="n"/>
      <c r="AB795" s="18" t="n"/>
      <c r="AC795" s="228" t="n"/>
    </row>
    <row r="796">
      <c r="A796" s="18" t="n"/>
      <c r="B796" s="18" t="n"/>
      <c r="C796" s="228" t="n"/>
      <c r="D796" s="228" t="n"/>
      <c r="E796" s="228" t="n"/>
      <c r="F796" s="228" t="n"/>
      <c r="G796" s="228" t="n"/>
      <c r="H796" s="228" t="n"/>
      <c r="I796" s="228" t="n"/>
      <c r="J796" s="228" t="n"/>
      <c r="K796" s="19" t="n"/>
      <c r="L796" s="228" t="n"/>
      <c r="M796" s="228" t="n"/>
      <c r="N796" s="228" t="n"/>
      <c r="O796" s="228" t="n"/>
      <c r="P796" s="228" t="n"/>
      <c r="Q796" s="281" t="n"/>
      <c r="R796" s="281" t="n"/>
      <c r="S796" s="228" t="n"/>
      <c r="T796" s="228" t="n"/>
      <c r="U796" s="228" t="n"/>
      <c r="V796" s="19" t="n"/>
      <c r="W796" s="19" t="n"/>
      <c r="X796" s="228" t="n"/>
      <c r="Y796" s="228" t="n"/>
      <c r="Z796" s="281" t="n"/>
      <c r="AA796" s="18" t="n"/>
      <c r="AB796" s="18" t="n"/>
      <c r="AC796" s="228" t="n"/>
    </row>
    <row r="797">
      <c r="A797" s="18" t="n"/>
      <c r="B797" s="18" t="n"/>
      <c r="C797" s="228" t="n"/>
      <c r="D797" s="228" t="n"/>
      <c r="E797" s="228" t="n"/>
      <c r="F797" s="228" t="n"/>
      <c r="G797" s="228" t="n"/>
      <c r="H797" s="228" t="n"/>
      <c r="I797" s="228" t="n"/>
      <c r="J797" s="228" t="n"/>
      <c r="K797" s="19" t="n"/>
      <c r="L797" s="228" t="n"/>
      <c r="M797" s="228" t="n"/>
      <c r="N797" s="228" t="n"/>
      <c r="O797" s="228" t="n"/>
      <c r="P797" s="228" t="n"/>
      <c r="Q797" s="281" t="n"/>
      <c r="R797" s="281" t="n"/>
      <c r="S797" s="228" t="n"/>
      <c r="T797" s="228" t="n"/>
      <c r="U797" s="228" t="n"/>
      <c r="V797" s="19" t="n"/>
      <c r="W797" s="19" t="n"/>
      <c r="X797" s="228" t="n"/>
      <c r="Y797" s="228" t="n"/>
      <c r="Z797" s="281" t="n"/>
      <c r="AA797" s="18" t="n"/>
      <c r="AB797" s="18" t="n"/>
      <c r="AC797" s="228" t="n"/>
    </row>
    <row r="798">
      <c r="A798" s="18" t="n"/>
      <c r="B798" s="18" t="n"/>
      <c r="C798" s="228" t="n"/>
      <c r="D798" s="228" t="n"/>
      <c r="E798" s="228" t="n"/>
      <c r="F798" s="228" t="n"/>
      <c r="G798" s="228" t="n"/>
      <c r="H798" s="228" t="n"/>
      <c r="I798" s="228" t="n"/>
      <c r="J798" s="228" t="n"/>
      <c r="K798" s="19" t="n"/>
      <c r="L798" s="228" t="n"/>
      <c r="M798" s="228" t="n"/>
      <c r="N798" s="228" t="n"/>
      <c r="O798" s="228" t="n"/>
      <c r="P798" s="228" t="n"/>
      <c r="Q798" s="281" t="n"/>
      <c r="R798" s="281" t="n"/>
      <c r="S798" s="228" t="n"/>
      <c r="T798" s="228" t="n"/>
      <c r="U798" s="228" t="n"/>
      <c r="V798" s="19" t="n"/>
      <c r="W798" s="19" t="n"/>
      <c r="X798" s="228" t="n"/>
      <c r="Y798" s="228" t="n"/>
      <c r="Z798" s="281" t="n"/>
      <c r="AA798" s="18" t="n"/>
      <c r="AB798" s="18" t="n"/>
      <c r="AC798" s="228" t="n"/>
    </row>
    <row r="799">
      <c r="A799" s="18" t="n"/>
      <c r="B799" s="18" t="n"/>
      <c r="C799" s="228" t="n"/>
      <c r="D799" s="228" t="n"/>
      <c r="E799" s="228" t="n"/>
      <c r="F799" s="228" t="n"/>
      <c r="G799" s="228" t="n"/>
      <c r="H799" s="228" t="n"/>
      <c r="I799" s="228" t="n"/>
      <c r="J799" s="228" t="n"/>
      <c r="K799" s="19" t="n"/>
      <c r="L799" s="228" t="n"/>
      <c r="M799" s="228" t="n"/>
      <c r="N799" s="228" t="n"/>
      <c r="O799" s="228" t="n"/>
      <c r="P799" s="228" t="n"/>
      <c r="Q799" s="281" t="n"/>
      <c r="R799" s="281" t="n"/>
      <c r="S799" s="228" t="n"/>
      <c r="T799" s="228" t="n"/>
      <c r="U799" s="228" t="n"/>
      <c r="V799" s="19" t="n"/>
      <c r="W799" s="19" t="n"/>
      <c r="X799" s="228" t="n"/>
      <c r="Y799" s="228" t="n"/>
      <c r="Z799" s="281" t="n"/>
      <c r="AA799" s="18" t="n"/>
      <c r="AB799" s="18" t="n"/>
      <c r="AC799" s="228" t="n"/>
    </row>
    <row r="800">
      <c r="A800" s="18" t="n"/>
      <c r="B800" s="18" t="n"/>
      <c r="C800" s="228" t="n"/>
      <c r="D800" s="228" t="n"/>
      <c r="E800" s="228" t="n"/>
      <c r="F800" s="228" t="n"/>
      <c r="G800" s="228" t="n"/>
      <c r="H800" s="228" t="n"/>
      <c r="I800" s="228" t="n"/>
      <c r="J800" s="228" t="n"/>
      <c r="K800" s="19" t="n"/>
      <c r="L800" s="228" t="n"/>
      <c r="M800" s="228" t="n"/>
      <c r="N800" s="228" t="n"/>
      <c r="O800" s="228" t="n"/>
      <c r="P800" s="228" t="n"/>
      <c r="Q800" s="281" t="n"/>
      <c r="R800" s="281" t="n"/>
      <c r="S800" s="228" t="n"/>
      <c r="T800" s="228" t="n"/>
      <c r="U800" s="228" t="n"/>
      <c r="V800" s="19" t="n"/>
      <c r="W800" s="19" t="n"/>
      <c r="X800" s="228" t="n"/>
      <c r="Y800" s="228" t="n"/>
      <c r="Z800" s="281" t="n"/>
      <c r="AA800" s="18" t="n"/>
      <c r="AB800" s="18" t="n"/>
      <c r="AC800" s="228" t="n"/>
    </row>
    <row r="801">
      <c r="A801" s="18" t="n"/>
      <c r="B801" s="18" t="n"/>
      <c r="C801" s="228" t="n"/>
      <c r="D801" s="228" t="n"/>
      <c r="E801" s="228" t="n"/>
      <c r="F801" s="228" t="n"/>
      <c r="G801" s="228" t="n"/>
      <c r="H801" s="228" t="n"/>
      <c r="I801" s="228" t="n"/>
      <c r="J801" s="228" t="n"/>
      <c r="K801" s="19" t="n"/>
      <c r="L801" s="228" t="n"/>
      <c r="M801" s="228" t="n"/>
      <c r="N801" s="228" t="n"/>
      <c r="O801" s="228" t="n"/>
      <c r="P801" s="228" t="n"/>
      <c r="Q801" s="281" t="n"/>
      <c r="R801" s="281" t="n"/>
      <c r="S801" s="228" t="n"/>
      <c r="T801" s="228" t="n"/>
      <c r="U801" s="228" t="n"/>
      <c r="V801" s="19" t="n"/>
      <c r="W801" s="19" t="n"/>
      <c r="X801" s="228" t="n"/>
      <c r="Y801" s="228" t="n"/>
      <c r="Z801" s="281" t="n"/>
      <c r="AA801" s="18" t="n"/>
      <c r="AB801" s="18" t="n"/>
      <c r="AC801" s="228" t="n"/>
    </row>
    <row r="802">
      <c r="A802" s="18" t="n"/>
      <c r="B802" s="18" t="n"/>
      <c r="C802" s="228" t="n"/>
      <c r="D802" s="228" t="n"/>
      <c r="E802" s="228" t="n"/>
      <c r="F802" s="228" t="n"/>
      <c r="G802" s="228" t="n"/>
      <c r="H802" s="228" t="n"/>
      <c r="I802" s="228" t="n"/>
      <c r="J802" s="228" t="n"/>
      <c r="K802" s="19" t="n"/>
      <c r="L802" s="228" t="n"/>
      <c r="M802" s="228" t="n"/>
      <c r="N802" s="228" t="n"/>
      <c r="O802" s="228" t="n"/>
      <c r="P802" s="228" t="n"/>
      <c r="Q802" s="281" t="n"/>
      <c r="R802" s="281" t="n"/>
      <c r="S802" s="228" t="n"/>
      <c r="T802" s="228" t="n"/>
      <c r="U802" s="228" t="n"/>
      <c r="V802" s="19" t="n"/>
      <c r="W802" s="19" t="n"/>
      <c r="X802" s="228" t="n"/>
      <c r="Y802" s="228" t="n"/>
      <c r="Z802" s="281" t="n"/>
      <c r="AA802" s="18" t="n"/>
      <c r="AB802" s="18" t="n"/>
      <c r="AC802" s="228" t="n"/>
    </row>
    <row r="803">
      <c r="A803" s="18" t="n"/>
      <c r="B803" s="18" t="n"/>
      <c r="C803" s="228" t="n"/>
      <c r="D803" s="228" t="n"/>
      <c r="E803" s="228" t="n"/>
      <c r="F803" s="228" t="n"/>
      <c r="G803" s="228" t="n"/>
      <c r="H803" s="228" t="n"/>
      <c r="I803" s="228" t="n"/>
      <c r="J803" s="228" t="n"/>
      <c r="K803" s="19" t="n"/>
      <c r="L803" s="228" t="n"/>
      <c r="M803" s="228" t="n"/>
      <c r="N803" s="228" t="n"/>
      <c r="O803" s="228" t="n"/>
      <c r="P803" s="228" t="n"/>
      <c r="Q803" s="281" t="n"/>
      <c r="R803" s="281" t="n"/>
      <c r="S803" s="228" t="n"/>
      <c r="T803" s="228" t="n"/>
      <c r="U803" s="228" t="n"/>
      <c r="V803" s="19" t="n"/>
      <c r="W803" s="19" t="n"/>
      <c r="X803" s="228" t="n"/>
      <c r="Y803" s="228" t="n"/>
      <c r="Z803" s="281" t="n"/>
      <c r="AA803" s="18" t="n"/>
      <c r="AB803" s="18" t="n"/>
      <c r="AC803" s="228" t="n"/>
    </row>
    <row r="804">
      <c r="A804" s="18" t="n"/>
      <c r="B804" s="18" t="n"/>
      <c r="C804" s="228" t="n"/>
      <c r="D804" s="228" t="n"/>
      <c r="E804" s="228" t="n"/>
      <c r="F804" s="228" t="n"/>
      <c r="G804" s="228" t="n"/>
      <c r="H804" s="228" t="n"/>
      <c r="I804" s="228" t="n"/>
      <c r="J804" s="228" t="n"/>
      <c r="K804" s="19" t="n"/>
      <c r="L804" s="228" t="n"/>
      <c r="M804" s="228" t="n"/>
      <c r="N804" s="228" t="n"/>
      <c r="O804" s="228" t="n"/>
      <c r="P804" s="228" t="n"/>
      <c r="Q804" s="281" t="n"/>
      <c r="R804" s="281" t="n"/>
      <c r="S804" s="228" t="n"/>
      <c r="T804" s="228" t="n"/>
      <c r="U804" s="228" t="n"/>
      <c r="V804" s="19" t="n"/>
      <c r="W804" s="19" t="n"/>
      <c r="X804" s="228" t="n"/>
      <c r="Y804" s="228" t="n"/>
      <c r="Z804" s="281" t="n"/>
      <c r="AA804" s="18" t="n"/>
      <c r="AB804" s="18" t="n"/>
      <c r="AC804" s="228" t="n"/>
    </row>
    <row r="805">
      <c r="A805" s="18" t="n"/>
      <c r="B805" s="18" t="n"/>
      <c r="C805" s="228" t="n"/>
      <c r="D805" s="228" t="n"/>
      <c r="E805" s="228" t="n"/>
      <c r="F805" s="228" t="n"/>
      <c r="G805" s="228" t="n"/>
      <c r="H805" s="228" t="n"/>
      <c r="I805" s="228" t="n"/>
      <c r="J805" s="228" t="n"/>
      <c r="K805" s="19" t="n"/>
      <c r="L805" s="228" t="n"/>
      <c r="M805" s="228" t="n"/>
      <c r="N805" s="228" t="n"/>
      <c r="O805" s="228" t="n"/>
      <c r="P805" s="228" t="n"/>
      <c r="Q805" s="281" t="n"/>
      <c r="R805" s="281" t="n"/>
      <c r="S805" s="228" t="n"/>
      <c r="T805" s="228" t="n"/>
      <c r="U805" s="228" t="n"/>
      <c r="V805" s="19" t="n"/>
      <c r="W805" s="19" t="n"/>
      <c r="X805" s="228" t="n"/>
      <c r="Y805" s="228" t="n"/>
      <c r="Z805" s="281" t="n"/>
      <c r="AA805" s="18" t="n"/>
      <c r="AB805" s="18" t="n"/>
      <c r="AC805" s="228" t="n"/>
    </row>
    <row r="806">
      <c r="A806" s="18" t="n"/>
      <c r="B806" s="18" t="n"/>
      <c r="C806" s="228" t="n"/>
      <c r="D806" s="228" t="n"/>
      <c r="E806" s="228" t="n"/>
      <c r="F806" s="228" t="n"/>
      <c r="G806" s="228" t="n"/>
      <c r="H806" s="228" t="n"/>
      <c r="I806" s="228" t="n"/>
      <c r="J806" s="228" t="n"/>
      <c r="K806" s="19" t="n"/>
      <c r="L806" s="228" t="n"/>
      <c r="M806" s="228" t="n"/>
      <c r="N806" s="228" t="n"/>
      <c r="O806" s="228" t="n"/>
      <c r="P806" s="228" t="n"/>
      <c r="Q806" s="281" t="n"/>
      <c r="R806" s="281" t="n"/>
      <c r="S806" s="228" t="n"/>
      <c r="T806" s="228" t="n"/>
      <c r="U806" s="228" t="n"/>
      <c r="V806" s="19" t="n"/>
      <c r="W806" s="19" t="n"/>
      <c r="X806" s="228" t="n"/>
      <c r="Y806" s="228" t="n"/>
      <c r="Z806" s="281" t="n"/>
      <c r="AA806" s="18" t="n"/>
      <c r="AB806" s="18" t="n"/>
      <c r="AC806" s="228" t="n"/>
    </row>
    <row r="807">
      <c r="A807" s="18" t="n"/>
      <c r="B807" s="18" t="n"/>
      <c r="C807" s="228" t="n"/>
      <c r="D807" s="228" t="n"/>
      <c r="E807" s="228" t="n"/>
      <c r="F807" s="228" t="n"/>
      <c r="G807" s="228" t="n"/>
      <c r="H807" s="228" t="n"/>
      <c r="I807" s="228" t="n"/>
      <c r="J807" s="228" t="n"/>
      <c r="K807" s="19" t="n"/>
      <c r="L807" s="228" t="n"/>
      <c r="M807" s="228" t="n"/>
      <c r="N807" s="228" t="n"/>
      <c r="O807" s="228" t="n"/>
      <c r="P807" s="228" t="n"/>
      <c r="Q807" s="281" t="n"/>
      <c r="R807" s="281" t="n"/>
      <c r="S807" s="228" t="n"/>
      <c r="T807" s="228" t="n"/>
      <c r="U807" s="228" t="n"/>
      <c r="V807" s="19" t="n"/>
      <c r="W807" s="19" t="n"/>
      <c r="X807" s="228" t="n"/>
      <c r="Y807" s="228" t="n"/>
      <c r="Z807" s="281" t="n"/>
      <c r="AA807" s="18" t="n"/>
      <c r="AB807" s="18" t="n"/>
      <c r="AC807" s="228" t="n"/>
    </row>
    <row r="808">
      <c r="A808" s="18" t="n"/>
      <c r="B808" s="18" t="n"/>
      <c r="C808" s="228" t="n"/>
      <c r="D808" s="228" t="n"/>
      <c r="E808" s="228" t="n"/>
      <c r="F808" s="228" t="n"/>
      <c r="G808" s="228" t="n"/>
      <c r="H808" s="228" t="n"/>
      <c r="I808" s="228" t="n"/>
      <c r="J808" s="228" t="n"/>
      <c r="K808" s="19" t="n"/>
      <c r="L808" s="228" t="n"/>
      <c r="M808" s="228" t="n"/>
      <c r="N808" s="228" t="n"/>
      <c r="O808" s="228" t="n"/>
      <c r="P808" s="228" t="n"/>
      <c r="Q808" s="281" t="n"/>
      <c r="R808" s="281" t="n"/>
      <c r="S808" s="228" t="n"/>
      <c r="T808" s="228" t="n"/>
      <c r="U808" s="228" t="n"/>
      <c r="V808" s="19" t="n"/>
      <c r="W808" s="19" t="n"/>
      <c r="X808" s="228" t="n"/>
      <c r="Y808" s="228" t="n"/>
      <c r="Z808" s="281" t="n"/>
      <c r="AA808" s="18" t="n"/>
      <c r="AB808" s="18" t="n"/>
      <c r="AC808" s="228" t="n"/>
    </row>
    <row r="809">
      <c r="A809" s="18" t="n"/>
      <c r="B809" s="18" t="n"/>
      <c r="C809" s="228" t="n"/>
      <c r="D809" s="228" t="n"/>
      <c r="E809" s="228" t="n"/>
      <c r="F809" s="228" t="n"/>
      <c r="G809" s="228" t="n"/>
      <c r="H809" s="228" t="n"/>
      <c r="I809" s="228" t="n"/>
      <c r="J809" s="228" t="n"/>
      <c r="K809" s="19" t="n"/>
      <c r="L809" s="228" t="n"/>
      <c r="M809" s="228" t="n"/>
      <c r="N809" s="228" t="n"/>
      <c r="O809" s="228" t="n"/>
      <c r="P809" s="228" t="n"/>
      <c r="Q809" s="281" t="n"/>
      <c r="R809" s="281" t="n"/>
      <c r="S809" s="228" t="n"/>
      <c r="T809" s="228" t="n"/>
      <c r="U809" s="228" t="n"/>
      <c r="V809" s="19" t="n"/>
      <c r="W809" s="19" t="n"/>
      <c r="X809" s="228" t="n"/>
      <c r="Y809" s="228" t="n"/>
      <c r="Z809" s="281" t="n"/>
      <c r="AA809" s="18" t="n"/>
      <c r="AB809" s="18" t="n"/>
      <c r="AC809" s="228" t="n"/>
    </row>
    <row r="810">
      <c r="A810" s="18" t="n"/>
      <c r="B810" s="18" t="n"/>
      <c r="C810" s="228" t="n"/>
      <c r="D810" s="228" t="n"/>
      <c r="E810" s="228" t="n"/>
      <c r="F810" s="228" t="n"/>
      <c r="G810" s="228" t="n"/>
      <c r="H810" s="228" t="n"/>
      <c r="I810" s="228" t="n"/>
      <c r="J810" s="228" t="n"/>
      <c r="K810" s="19" t="n"/>
      <c r="L810" s="228" t="n"/>
      <c r="M810" s="228" t="n"/>
      <c r="N810" s="228" t="n"/>
      <c r="O810" s="228" t="n"/>
      <c r="P810" s="228" t="n"/>
      <c r="Q810" s="281" t="n"/>
      <c r="R810" s="281" t="n"/>
      <c r="S810" s="228" t="n"/>
      <c r="T810" s="228" t="n"/>
      <c r="U810" s="228" t="n"/>
      <c r="V810" s="19" t="n"/>
      <c r="W810" s="19" t="n"/>
      <c r="X810" s="228" t="n"/>
      <c r="Y810" s="228" t="n"/>
      <c r="Z810" s="281" t="n"/>
      <c r="AA810" s="18" t="n"/>
      <c r="AB810" s="18" t="n"/>
      <c r="AC810" s="228" t="n"/>
    </row>
    <row r="811">
      <c r="A811" s="18" t="n"/>
      <c r="B811" s="18" t="n"/>
      <c r="C811" s="228" t="n"/>
      <c r="D811" s="228" t="n"/>
      <c r="E811" s="228" t="n"/>
      <c r="F811" s="228" t="n"/>
      <c r="G811" s="228" t="n"/>
      <c r="H811" s="228" t="n"/>
      <c r="I811" s="228" t="n"/>
      <c r="J811" s="228" t="n"/>
      <c r="K811" s="19" t="n"/>
      <c r="L811" s="228" t="n"/>
      <c r="M811" s="228" t="n"/>
      <c r="N811" s="228" t="n"/>
      <c r="O811" s="228" t="n"/>
      <c r="P811" s="228" t="n"/>
      <c r="Q811" s="281" t="n"/>
      <c r="R811" s="281" t="n"/>
      <c r="S811" s="228" t="n"/>
      <c r="T811" s="228" t="n"/>
      <c r="U811" s="228" t="n"/>
      <c r="V811" s="19" t="n"/>
      <c r="W811" s="19" t="n"/>
      <c r="X811" s="228" t="n"/>
      <c r="Y811" s="228" t="n"/>
      <c r="Z811" s="281" t="n"/>
      <c r="AA811" s="18" t="n"/>
      <c r="AB811" s="18" t="n"/>
      <c r="AC811" s="228" t="n"/>
    </row>
    <row r="812">
      <c r="A812" s="18" t="n"/>
      <c r="B812" s="18" t="n"/>
      <c r="C812" s="228" t="n"/>
      <c r="D812" s="228" t="n"/>
      <c r="E812" s="228" t="n"/>
      <c r="F812" s="228" t="n"/>
      <c r="G812" s="228" t="n"/>
      <c r="H812" s="228" t="n"/>
      <c r="I812" s="228" t="n"/>
      <c r="J812" s="228" t="n"/>
      <c r="K812" s="19" t="n"/>
      <c r="L812" s="228" t="n"/>
      <c r="M812" s="228" t="n"/>
      <c r="N812" s="228" t="n"/>
      <c r="O812" s="228" t="n"/>
      <c r="P812" s="228" t="n"/>
      <c r="Q812" s="281" t="n"/>
      <c r="R812" s="281" t="n"/>
      <c r="S812" s="228" t="n"/>
      <c r="T812" s="228" t="n"/>
      <c r="U812" s="228" t="n"/>
      <c r="V812" s="19" t="n"/>
      <c r="W812" s="19" t="n"/>
      <c r="X812" s="228" t="n"/>
      <c r="Y812" s="228" t="n"/>
      <c r="Z812" s="281" t="n"/>
      <c r="AA812" s="18" t="n"/>
      <c r="AB812" s="18" t="n"/>
      <c r="AC812" s="228" t="n"/>
    </row>
    <row r="813">
      <c r="A813" s="18" t="n"/>
      <c r="B813" s="18" t="n"/>
      <c r="C813" s="228" t="n"/>
      <c r="D813" s="228" t="n"/>
      <c r="E813" s="228" t="n"/>
      <c r="F813" s="228" t="n"/>
      <c r="G813" s="228" t="n"/>
      <c r="H813" s="228" t="n"/>
      <c r="I813" s="228" t="n"/>
      <c r="J813" s="228" t="n"/>
      <c r="K813" s="19" t="n"/>
      <c r="L813" s="228" t="n"/>
      <c r="M813" s="228" t="n"/>
      <c r="N813" s="228" t="n"/>
      <c r="O813" s="228" t="n"/>
      <c r="P813" s="228" t="n"/>
      <c r="Q813" s="281" t="n"/>
      <c r="R813" s="281" t="n"/>
      <c r="S813" s="228" t="n"/>
      <c r="T813" s="228" t="n"/>
      <c r="U813" s="228" t="n"/>
      <c r="V813" s="19" t="n"/>
      <c r="W813" s="19" t="n"/>
      <c r="X813" s="228" t="n"/>
      <c r="Y813" s="228" t="n"/>
      <c r="Z813" s="281" t="n"/>
      <c r="AA813" s="18" t="n"/>
      <c r="AB813" s="18" t="n"/>
      <c r="AC813" s="228" t="n"/>
    </row>
    <row r="814">
      <c r="A814" s="18" t="n"/>
      <c r="B814" s="18" t="n"/>
      <c r="C814" s="228" t="n"/>
      <c r="D814" s="228" t="n"/>
      <c r="E814" s="228" t="n"/>
      <c r="F814" s="228" t="n"/>
      <c r="G814" s="228" t="n"/>
      <c r="H814" s="228" t="n"/>
      <c r="I814" s="228" t="n"/>
      <c r="J814" s="228" t="n"/>
      <c r="K814" s="19" t="n"/>
      <c r="L814" s="228" t="n"/>
      <c r="M814" s="228" t="n"/>
      <c r="N814" s="228" t="n"/>
      <c r="O814" s="228" t="n"/>
      <c r="P814" s="228" t="n"/>
      <c r="Q814" s="281" t="n"/>
      <c r="R814" s="281" t="n"/>
      <c r="S814" s="228" t="n"/>
      <c r="T814" s="228" t="n"/>
      <c r="U814" s="228" t="n"/>
      <c r="V814" s="19" t="n"/>
      <c r="W814" s="19" t="n"/>
      <c r="X814" s="228" t="n"/>
      <c r="Y814" s="228" t="n"/>
      <c r="Z814" s="281" t="n"/>
      <c r="AA814" s="18" t="n"/>
      <c r="AB814" s="18" t="n"/>
      <c r="AC814" s="228" t="n"/>
    </row>
    <row r="815">
      <c r="A815" s="18" t="n"/>
      <c r="B815" s="18" t="n"/>
      <c r="C815" s="228" t="n"/>
      <c r="D815" s="228" t="n"/>
      <c r="E815" s="228" t="n"/>
      <c r="F815" s="228" t="n"/>
      <c r="G815" s="228" t="n"/>
      <c r="H815" s="228" t="n"/>
      <c r="I815" s="228" t="n"/>
      <c r="J815" s="228" t="n"/>
      <c r="K815" s="19" t="n"/>
      <c r="L815" s="228" t="n"/>
      <c r="M815" s="228" t="n"/>
      <c r="N815" s="228" t="n"/>
      <c r="O815" s="228" t="n"/>
      <c r="P815" s="228" t="n"/>
      <c r="Q815" s="281" t="n"/>
      <c r="R815" s="281" t="n"/>
      <c r="S815" s="228" t="n"/>
      <c r="T815" s="228" t="n"/>
      <c r="U815" s="228" t="n"/>
      <c r="V815" s="19" t="n"/>
      <c r="W815" s="19" t="n"/>
      <c r="X815" s="228" t="n"/>
      <c r="Y815" s="228" t="n"/>
      <c r="Z815" s="281" t="n"/>
      <c r="AA815" s="18" t="n"/>
      <c r="AB815" s="18" t="n"/>
      <c r="AC815" s="228" t="n"/>
    </row>
    <row r="816">
      <c r="A816" s="18" t="n"/>
      <c r="B816" s="18" t="n"/>
      <c r="C816" s="228" t="n"/>
      <c r="D816" s="228" t="n"/>
      <c r="E816" s="228" t="n"/>
      <c r="F816" s="228" t="n"/>
      <c r="G816" s="228" t="n"/>
      <c r="H816" s="228" t="n"/>
      <c r="I816" s="228" t="n"/>
      <c r="J816" s="228" t="n"/>
      <c r="K816" s="19" t="n"/>
      <c r="L816" s="228" t="n"/>
      <c r="M816" s="228" t="n"/>
      <c r="N816" s="228" t="n"/>
      <c r="O816" s="228" t="n"/>
      <c r="P816" s="228" t="n"/>
      <c r="Q816" s="281" t="n"/>
      <c r="R816" s="281" t="n"/>
      <c r="S816" s="228" t="n"/>
      <c r="T816" s="228" t="n"/>
      <c r="U816" s="228" t="n"/>
      <c r="V816" s="19" t="n"/>
      <c r="W816" s="19" t="n"/>
      <c r="X816" s="228" t="n"/>
      <c r="Y816" s="228" t="n"/>
      <c r="Z816" s="281" t="n"/>
      <c r="AA816" s="18" t="n"/>
      <c r="AB816" s="18" t="n"/>
      <c r="AC816" s="228" t="n"/>
    </row>
    <row r="817">
      <c r="A817" s="18" t="n"/>
      <c r="B817" s="18" t="n"/>
      <c r="C817" s="228" t="n"/>
      <c r="D817" s="228" t="n"/>
      <c r="E817" s="228" t="n"/>
      <c r="F817" s="228" t="n"/>
      <c r="G817" s="228" t="n"/>
      <c r="H817" s="228" t="n"/>
      <c r="I817" s="228" t="n"/>
      <c r="J817" s="228" t="n"/>
      <c r="K817" s="19" t="n"/>
      <c r="L817" s="228" t="n"/>
      <c r="M817" s="228" t="n"/>
      <c r="N817" s="228" t="n"/>
      <c r="O817" s="228" t="n"/>
      <c r="P817" s="228" t="n"/>
      <c r="Q817" s="281" t="n"/>
      <c r="R817" s="281" t="n"/>
      <c r="S817" s="228" t="n"/>
      <c r="T817" s="228" t="n"/>
      <c r="U817" s="228" t="n"/>
      <c r="V817" s="19" t="n"/>
      <c r="W817" s="19" t="n"/>
      <c r="X817" s="228" t="n"/>
      <c r="Y817" s="228" t="n"/>
      <c r="Z817" s="281" t="n"/>
      <c r="AA817" s="18" t="n"/>
      <c r="AB817" s="18" t="n"/>
      <c r="AC817" s="228" t="n"/>
    </row>
    <row r="818">
      <c r="A818" s="18" t="n"/>
      <c r="B818" s="18" t="n"/>
      <c r="C818" s="228" t="n"/>
      <c r="D818" s="228" t="n"/>
      <c r="E818" s="228" t="n"/>
      <c r="F818" s="228" t="n"/>
      <c r="G818" s="228" t="n"/>
      <c r="H818" s="228" t="n"/>
      <c r="I818" s="228" t="n"/>
      <c r="J818" s="228" t="n"/>
      <c r="K818" s="19" t="n"/>
      <c r="L818" s="228" t="n"/>
      <c r="M818" s="228" t="n"/>
      <c r="N818" s="228" t="n"/>
      <c r="O818" s="228" t="n"/>
      <c r="P818" s="228" t="n"/>
      <c r="Q818" s="281" t="n"/>
      <c r="R818" s="281" t="n"/>
      <c r="S818" s="228" t="n"/>
      <c r="T818" s="228" t="n"/>
      <c r="U818" s="228" t="n"/>
      <c r="V818" s="19" t="n"/>
      <c r="W818" s="19" t="n"/>
      <c r="X818" s="228" t="n"/>
      <c r="Y818" s="228" t="n"/>
      <c r="Z818" s="281" t="n"/>
      <c r="AA818" s="18" t="n"/>
      <c r="AB818" s="18" t="n"/>
      <c r="AC818" s="228" t="n"/>
    </row>
    <row r="819">
      <c r="A819" s="18" t="n"/>
      <c r="B819" s="18" t="n"/>
      <c r="C819" s="228" t="n"/>
      <c r="D819" s="228" t="n"/>
      <c r="E819" s="228" t="n"/>
      <c r="F819" s="228" t="n"/>
      <c r="G819" s="228" t="n"/>
      <c r="H819" s="228" t="n"/>
      <c r="I819" s="228" t="n"/>
      <c r="J819" s="228" t="n"/>
      <c r="K819" s="19" t="n"/>
      <c r="L819" s="228" t="n"/>
      <c r="M819" s="228" t="n"/>
      <c r="N819" s="228" t="n"/>
      <c r="O819" s="228" t="n"/>
      <c r="P819" s="228" t="n"/>
      <c r="Q819" s="281" t="n"/>
      <c r="R819" s="281" t="n"/>
      <c r="S819" s="228" t="n"/>
      <c r="T819" s="228" t="n"/>
      <c r="U819" s="228" t="n"/>
      <c r="V819" s="19" t="n"/>
      <c r="W819" s="19" t="n"/>
      <c r="X819" s="228" t="n"/>
      <c r="Y819" s="228" t="n"/>
      <c r="Z819" s="281" t="n"/>
      <c r="AA819" s="18" t="n"/>
      <c r="AB819" s="18" t="n"/>
      <c r="AC819" s="228" t="n"/>
    </row>
    <row r="820">
      <c r="A820" s="18" t="n"/>
      <c r="B820" s="18" t="n"/>
      <c r="C820" s="228" t="n"/>
      <c r="D820" s="228" t="n"/>
      <c r="E820" s="228" t="n"/>
      <c r="F820" s="228" t="n"/>
      <c r="G820" s="228" t="n"/>
      <c r="H820" s="228" t="n"/>
      <c r="I820" s="228" t="n"/>
      <c r="J820" s="228" t="n"/>
      <c r="K820" s="19" t="n"/>
      <c r="L820" s="228" t="n"/>
      <c r="M820" s="228" t="n"/>
      <c r="N820" s="228" t="n"/>
      <c r="O820" s="228" t="n"/>
      <c r="P820" s="228" t="n"/>
      <c r="Q820" s="281" t="n"/>
      <c r="R820" s="281" t="n"/>
      <c r="S820" s="228" t="n"/>
      <c r="T820" s="228" t="n"/>
      <c r="U820" s="228" t="n"/>
      <c r="V820" s="19" t="n"/>
      <c r="W820" s="19" t="n"/>
      <c r="X820" s="228" t="n"/>
      <c r="Y820" s="228" t="n"/>
      <c r="Z820" s="281" t="n"/>
      <c r="AA820" s="18" t="n"/>
      <c r="AB820" s="18" t="n"/>
      <c r="AC820" s="228" t="n"/>
    </row>
    <row r="821">
      <c r="A821" s="18" t="n"/>
      <c r="B821" s="18" t="n"/>
      <c r="C821" s="228" t="n"/>
      <c r="D821" s="228" t="n"/>
      <c r="E821" s="228" t="n"/>
      <c r="F821" s="228" t="n"/>
      <c r="G821" s="228" t="n"/>
      <c r="H821" s="228" t="n"/>
      <c r="I821" s="228" t="n"/>
      <c r="J821" s="228" t="n"/>
      <c r="K821" s="19" t="n"/>
      <c r="L821" s="228" t="n"/>
      <c r="M821" s="228" t="n"/>
      <c r="N821" s="228" t="n"/>
      <c r="O821" s="228" t="n"/>
      <c r="P821" s="228" t="n"/>
      <c r="Q821" s="281" t="n"/>
      <c r="R821" s="281" t="n"/>
      <c r="S821" s="228" t="n"/>
      <c r="T821" s="228" t="n"/>
      <c r="U821" s="228" t="n"/>
      <c r="V821" s="19" t="n"/>
      <c r="W821" s="19" t="n"/>
      <c r="X821" s="228" t="n"/>
      <c r="Y821" s="228" t="n"/>
      <c r="Z821" s="281" t="n"/>
      <c r="AA821" s="18" t="n"/>
      <c r="AB821" s="18" t="n"/>
      <c r="AC821" s="228" t="n"/>
    </row>
    <row r="822">
      <c r="A822" s="18" t="n"/>
      <c r="B822" s="18" t="n"/>
      <c r="C822" s="228" t="n"/>
      <c r="D822" s="228" t="n"/>
      <c r="E822" s="228" t="n"/>
      <c r="F822" s="228" t="n"/>
      <c r="G822" s="228" t="n"/>
      <c r="H822" s="228" t="n"/>
      <c r="I822" s="228" t="n"/>
      <c r="J822" s="228" t="n"/>
      <c r="K822" s="19" t="n"/>
      <c r="L822" s="228" t="n"/>
      <c r="M822" s="228" t="n"/>
      <c r="N822" s="228" t="n"/>
      <c r="O822" s="228" t="n"/>
      <c r="P822" s="228" t="n"/>
      <c r="Q822" s="281" t="n"/>
      <c r="R822" s="281" t="n"/>
      <c r="S822" s="228" t="n"/>
      <c r="T822" s="228" t="n"/>
      <c r="U822" s="228" t="n"/>
      <c r="V822" s="19" t="n"/>
      <c r="W822" s="19" t="n"/>
      <c r="X822" s="228" t="n"/>
      <c r="Y822" s="228" t="n"/>
      <c r="Z822" s="281" t="n"/>
      <c r="AA822" s="18" t="n"/>
      <c r="AB822" s="18" t="n"/>
      <c r="AC822" s="228" t="n"/>
    </row>
    <row r="823">
      <c r="A823" s="18" t="n"/>
      <c r="B823" s="18" t="n"/>
      <c r="C823" s="228" t="n"/>
      <c r="D823" s="228" t="n"/>
      <c r="E823" s="228" t="n"/>
      <c r="F823" s="228" t="n"/>
      <c r="G823" s="228" t="n"/>
      <c r="H823" s="228" t="n"/>
      <c r="I823" s="228" t="n"/>
      <c r="J823" s="228" t="n"/>
      <c r="K823" s="19" t="n"/>
      <c r="L823" s="228" t="n"/>
      <c r="M823" s="228" t="n"/>
      <c r="N823" s="228" t="n"/>
      <c r="O823" s="228" t="n"/>
      <c r="P823" s="228" t="n"/>
      <c r="Q823" s="281" t="n"/>
      <c r="R823" s="281" t="n"/>
      <c r="S823" s="228" t="n"/>
      <c r="T823" s="228" t="n"/>
      <c r="U823" s="228" t="n"/>
      <c r="V823" s="19" t="n"/>
      <c r="W823" s="19" t="n"/>
      <c r="X823" s="228" t="n"/>
      <c r="Y823" s="228" t="n"/>
      <c r="Z823" s="281" t="n"/>
      <c r="AA823" s="18" t="n"/>
      <c r="AB823" s="18" t="n"/>
      <c r="AC823" s="228" t="n"/>
    </row>
    <row r="824">
      <c r="A824" s="18" t="n"/>
      <c r="B824" s="18" t="n"/>
      <c r="C824" s="228" t="n"/>
      <c r="D824" s="228" t="n"/>
      <c r="E824" s="228" t="n"/>
      <c r="F824" s="228" t="n"/>
      <c r="G824" s="228" t="n"/>
      <c r="H824" s="228" t="n"/>
      <c r="I824" s="228" t="n"/>
      <c r="J824" s="228" t="n"/>
      <c r="K824" s="19" t="n"/>
      <c r="L824" s="228" t="n"/>
      <c r="M824" s="228" t="n"/>
      <c r="N824" s="228" t="n"/>
      <c r="O824" s="228" t="n"/>
      <c r="P824" s="228" t="n"/>
      <c r="Q824" s="281" t="n"/>
      <c r="R824" s="281" t="n"/>
      <c r="S824" s="228" t="n"/>
      <c r="T824" s="228" t="n"/>
      <c r="U824" s="228" t="n"/>
      <c r="V824" s="19" t="n"/>
      <c r="W824" s="19" t="n"/>
      <c r="X824" s="228" t="n"/>
      <c r="Y824" s="228" t="n"/>
      <c r="Z824" s="281" t="n"/>
      <c r="AA824" s="18" t="n"/>
      <c r="AB824" s="18" t="n"/>
      <c r="AC824" s="228" t="n"/>
    </row>
    <row r="825">
      <c r="A825" s="18" t="n"/>
      <c r="B825" s="18" t="n"/>
      <c r="C825" s="228" t="n"/>
      <c r="D825" s="228" t="n"/>
      <c r="E825" s="228" t="n"/>
      <c r="F825" s="228" t="n"/>
      <c r="G825" s="228" t="n"/>
      <c r="H825" s="228" t="n"/>
      <c r="I825" s="228" t="n"/>
      <c r="J825" s="228" t="n"/>
      <c r="K825" s="19" t="n"/>
      <c r="L825" s="228" t="n"/>
      <c r="M825" s="228" t="n"/>
      <c r="N825" s="228" t="n"/>
      <c r="O825" s="228" t="n"/>
      <c r="P825" s="228" t="n"/>
      <c r="Q825" s="281" t="n"/>
      <c r="R825" s="281" t="n"/>
      <c r="S825" s="228" t="n"/>
      <c r="T825" s="228" t="n"/>
      <c r="U825" s="228" t="n"/>
      <c r="V825" s="19" t="n"/>
      <c r="W825" s="19" t="n"/>
      <c r="X825" s="228" t="n"/>
      <c r="Y825" s="228" t="n"/>
      <c r="Z825" s="281" t="n"/>
      <c r="AA825" s="18" t="n"/>
      <c r="AB825" s="18" t="n"/>
      <c r="AC825" s="228" t="n"/>
    </row>
    <row r="826">
      <c r="A826" s="18" t="n"/>
      <c r="B826" s="18" t="n"/>
      <c r="C826" s="228" t="n"/>
      <c r="D826" s="228" t="n"/>
      <c r="E826" s="228" t="n"/>
      <c r="F826" s="228" t="n"/>
      <c r="G826" s="228" t="n"/>
      <c r="H826" s="228" t="n"/>
      <c r="I826" s="228" t="n"/>
      <c r="J826" s="228" t="n"/>
      <c r="K826" s="19" t="n"/>
      <c r="L826" s="228" t="n"/>
      <c r="M826" s="228" t="n"/>
      <c r="N826" s="228" t="n"/>
      <c r="O826" s="228" t="n"/>
      <c r="P826" s="228" t="n"/>
      <c r="Q826" s="281" t="n"/>
      <c r="R826" s="281" t="n"/>
      <c r="S826" s="228" t="n"/>
      <c r="T826" s="228" t="n"/>
      <c r="U826" s="228" t="n"/>
      <c r="V826" s="19" t="n"/>
      <c r="W826" s="19" t="n"/>
      <c r="X826" s="228" t="n"/>
      <c r="Y826" s="228" t="n"/>
      <c r="Z826" s="281" t="n"/>
      <c r="AA826" s="18" t="n"/>
      <c r="AB826" s="18" t="n"/>
      <c r="AC826" s="228" t="n"/>
    </row>
    <row r="827">
      <c r="A827" s="18" t="n"/>
      <c r="B827" s="18" t="n"/>
      <c r="C827" s="228" t="n"/>
      <c r="D827" s="228" t="n"/>
      <c r="E827" s="228" t="n"/>
      <c r="F827" s="228" t="n"/>
      <c r="G827" s="228" t="n"/>
      <c r="H827" s="228" t="n"/>
      <c r="I827" s="228" t="n"/>
      <c r="J827" s="228" t="n"/>
      <c r="K827" s="19" t="n"/>
      <c r="L827" s="228" t="n"/>
      <c r="M827" s="228" t="n"/>
      <c r="N827" s="228" t="n"/>
      <c r="O827" s="228" t="n"/>
      <c r="P827" s="228" t="n"/>
      <c r="Q827" s="281" t="n"/>
      <c r="R827" s="281" t="n"/>
      <c r="S827" s="228" t="n"/>
      <c r="T827" s="228" t="n"/>
      <c r="U827" s="228" t="n"/>
      <c r="V827" s="19" t="n"/>
      <c r="W827" s="19" t="n"/>
      <c r="X827" s="228" t="n"/>
      <c r="Y827" s="228" t="n"/>
      <c r="Z827" s="281" t="n"/>
      <c r="AA827" s="18" t="n"/>
      <c r="AB827" s="18" t="n"/>
      <c r="AC827" s="228" t="n"/>
    </row>
    <row r="828">
      <c r="A828" s="18" t="n"/>
      <c r="B828" s="18" t="n"/>
      <c r="C828" s="228" t="n"/>
      <c r="D828" s="228" t="n"/>
      <c r="E828" s="228" t="n"/>
      <c r="F828" s="228" t="n"/>
      <c r="G828" s="228" t="n"/>
      <c r="H828" s="228" t="n"/>
      <c r="I828" s="228" t="n"/>
      <c r="J828" s="228" t="n"/>
      <c r="K828" s="19" t="n"/>
      <c r="L828" s="228" t="n"/>
      <c r="M828" s="228" t="n"/>
      <c r="N828" s="228" t="n"/>
      <c r="O828" s="228" t="n"/>
      <c r="P828" s="228" t="n"/>
      <c r="Q828" s="281" t="n"/>
      <c r="R828" s="281" t="n"/>
      <c r="S828" s="228" t="n"/>
      <c r="T828" s="228" t="n"/>
      <c r="U828" s="228" t="n"/>
      <c r="V828" s="19" t="n"/>
      <c r="W828" s="19" t="n"/>
      <c r="X828" s="228" t="n"/>
      <c r="Y828" s="228" t="n"/>
      <c r="Z828" s="281" t="n"/>
      <c r="AA828" s="18" t="n"/>
      <c r="AB828" s="18" t="n"/>
      <c r="AC828" s="228" t="n"/>
    </row>
    <row r="829">
      <c r="A829" s="18" t="n"/>
      <c r="B829" s="18" t="n"/>
      <c r="C829" s="228" t="n"/>
      <c r="D829" s="228" t="n"/>
      <c r="E829" s="228" t="n"/>
      <c r="F829" s="228" t="n"/>
      <c r="G829" s="228" t="n"/>
      <c r="H829" s="228" t="n"/>
      <c r="I829" s="228" t="n"/>
      <c r="J829" s="228" t="n"/>
      <c r="K829" s="19" t="n"/>
      <c r="L829" s="228" t="n"/>
      <c r="M829" s="228" t="n"/>
      <c r="N829" s="228" t="n"/>
      <c r="O829" s="228" t="n"/>
      <c r="P829" s="228" t="n"/>
      <c r="Q829" s="281" t="n"/>
      <c r="R829" s="281" t="n"/>
      <c r="S829" s="228" t="n"/>
      <c r="T829" s="228" t="n"/>
      <c r="U829" s="228" t="n"/>
      <c r="V829" s="19" t="n"/>
      <c r="W829" s="19" t="n"/>
      <c r="X829" s="228" t="n"/>
      <c r="Y829" s="228" t="n"/>
      <c r="Z829" s="281" t="n"/>
      <c r="AA829" s="18" t="n"/>
      <c r="AB829" s="18" t="n"/>
      <c r="AC829" s="228" t="n"/>
    </row>
    <row r="830">
      <c r="A830" s="18" t="n"/>
      <c r="B830" s="18" t="n"/>
      <c r="C830" s="228" t="n"/>
      <c r="D830" s="228" t="n"/>
      <c r="E830" s="228" t="n"/>
      <c r="F830" s="228" t="n"/>
      <c r="G830" s="228" t="n"/>
      <c r="H830" s="228" t="n"/>
      <c r="I830" s="228" t="n"/>
      <c r="J830" s="228" t="n"/>
      <c r="K830" s="19" t="n"/>
      <c r="L830" s="228" t="n"/>
      <c r="M830" s="228" t="n"/>
      <c r="N830" s="228" t="n"/>
      <c r="O830" s="228" t="n"/>
      <c r="P830" s="228" t="n"/>
      <c r="Q830" s="281" t="n"/>
      <c r="R830" s="281" t="n"/>
      <c r="S830" s="228" t="n"/>
      <c r="T830" s="228" t="n"/>
      <c r="U830" s="228" t="n"/>
      <c r="V830" s="19" t="n"/>
      <c r="W830" s="19" t="n"/>
      <c r="X830" s="228" t="n"/>
      <c r="Y830" s="228" t="n"/>
      <c r="Z830" s="281" t="n"/>
      <c r="AA830" s="18" t="n"/>
      <c r="AB830" s="18" t="n"/>
      <c r="AC830" s="228" t="n"/>
    </row>
    <row r="831">
      <c r="A831" s="18" t="n"/>
      <c r="B831" s="18" t="n"/>
      <c r="C831" s="228" t="n"/>
      <c r="D831" s="228" t="n"/>
      <c r="E831" s="228" t="n"/>
      <c r="F831" s="228" t="n"/>
      <c r="G831" s="228" t="n"/>
      <c r="H831" s="228" t="n"/>
      <c r="I831" s="228" t="n"/>
      <c r="J831" s="228" t="n"/>
      <c r="K831" s="19" t="n"/>
      <c r="L831" s="228" t="n"/>
      <c r="M831" s="228" t="n"/>
      <c r="N831" s="228" t="n"/>
      <c r="O831" s="228" t="n"/>
      <c r="P831" s="228" t="n"/>
      <c r="Q831" s="281" t="n"/>
      <c r="R831" s="281" t="n"/>
      <c r="S831" s="228" t="n"/>
      <c r="T831" s="228" t="n"/>
      <c r="U831" s="228" t="n"/>
      <c r="V831" s="19" t="n"/>
      <c r="W831" s="19" t="n"/>
      <c r="X831" s="228" t="n"/>
      <c r="Y831" s="228" t="n"/>
      <c r="Z831" s="281" t="n"/>
      <c r="AA831" s="18" t="n"/>
      <c r="AB831" s="18" t="n"/>
      <c r="AC831" s="228" t="n"/>
    </row>
    <row r="832">
      <c r="A832" s="18" t="n"/>
      <c r="B832" s="18" t="n"/>
      <c r="C832" s="228" t="n"/>
      <c r="D832" s="228" t="n"/>
      <c r="E832" s="228" t="n"/>
      <c r="F832" s="228" t="n"/>
      <c r="G832" s="228" t="n"/>
      <c r="H832" s="228" t="n"/>
      <c r="I832" s="228" t="n"/>
      <c r="J832" s="228" t="n"/>
      <c r="K832" s="19" t="n"/>
      <c r="L832" s="228" t="n"/>
      <c r="M832" s="228" t="n"/>
      <c r="N832" s="228" t="n"/>
      <c r="O832" s="228" t="n"/>
      <c r="P832" s="228" t="n"/>
      <c r="Q832" s="281" t="n"/>
      <c r="R832" s="281" t="n"/>
      <c r="S832" s="228" t="n"/>
      <c r="T832" s="228" t="n"/>
      <c r="U832" s="228" t="n"/>
      <c r="V832" s="19" t="n"/>
      <c r="W832" s="19" t="n"/>
      <c r="X832" s="228" t="n"/>
      <c r="Y832" s="228" t="n"/>
      <c r="Z832" s="281" t="n"/>
      <c r="AA832" s="18" t="n"/>
      <c r="AB832" s="18" t="n"/>
      <c r="AC832" s="228" t="n"/>
    </row>
    <row r="833">
      <c r="A833" s="18" t="n"/>
      <c r="B833" s="18" t="n"/>
      <c r="C833" s="228" t="n"/>
      <c r="D833" s="228" t="n"/>
      <c r="E833" s="228" t="n"/>
      <c r="F833" s="228" t="n"/>
      <c r="G833" s="228" t="n"/>
      <c r="H833" s="228" t="n"/>
      <c r="I833" s="228" t="n"/>
      <c r="J833" s="228" t="n"/>
      <c r="K833" s="19" t="n"/>
      <c r="L833" s="228" t="n"/>
      <c r="M833" s="228" t="n"/>
      <c r="N833" s="228" t="n"/>
      <c r="O833" s="228" t="n"/>
      <c r="P833" s="228" t="n"/>
      <c r="Q833" s="281" t="n"/>
      <c r="R833" s="281" t="n"/>
      <c r="S833" s="228" t="n"/>
      <c r="T833" s="228" t="n"/>
      <c r="U833" s="228" t="n"/>
      <c r="V833" s="19" t="n"/>
      <c r="W833" s="19" t="n"/>
      <c r="X833" s="228" t="n"/>
      <c r="Y833" s="228" t="n"/>
      <c r="Z833" s="281" t="n"/>
      <c r="AA833" s="18" t="n"/>
      <c r="AB833" s="18" t="n"/>
      <c r="AC833" s="228" t="n"/>
    </row>
    <row r="834">
      <c r="A834" s="18" t="n"/>
      <c r="B834" s="18" t="n"/>
      <c r="C834" s="228" t="n"/>
      <c r="D834" s="228" t="n"/>
      <c r="E834" s="228" t="n"/>
      <c r="F834" s="228" t="n"/>
      <c r="G834" s="228" t="n"/>
      <c r="H834" s="228" t="n"/>
      <c r="I834" s="228" t="n"/>
      <c r="J834" s="228" t="n"/>
      <c r="K834" s="19" t="n"/>
      <c r="L834" s="228" t="n"/>
      <c r="M834" s="228" t="n"/>
      <c r="N834" s="228" t="n"/>
      <c r="O834" s="228" t="n"/>
      <c r="P834" s="228" t="n"/>
      <c r="Q834" s="281" t="n"/>
      <c r="R834" s="281" t="n"/>
      <c r="S834" s="228" t="n"/>
      <c r="T834" s="228" t="n"/>
      <c r="U834" s="228" t="n"/>
      <c r="V834" s="19" t="n"/>
      <c r="W834" s="19" t="n"/>
      <c r="X834" s="228" t="n"/>
      <c r="Y834" s="228" t="n"/>
      <c r="Z834" s="281" t="n"/>
      <c r="AA834" s="18" t="n"/>
      <c r="AB834" s="18" t="n"/>
      <c r="AC834" s="228" t="n"/>
    </row>
    <row r="835">
      <c r="A835" s="18" t="n"/>
      <c r="B835" s="18" t="n"/>
      <c r="C835" s="228" t="n"/>
      <c r="D835" s="228" t="n"/>
      <c r="E835" s="228" t="n"/>
      <c r="F835" s="228" t="n"/>
      <c r="G835" s="228" t="n"/>
      <c r="H835" s="228" t="n"/>
      <c r="I835" s="228" t="n"/>
      <c r="J835" s="228" t="n"/>
      <c r="K835" s="19" t="n"/>
      <c r="L835" s="228" t="n"/>
      <c r="M835" s="228" t="n"/>
      <c r="N835" s="228" t="n"/>
      <c r="O835" s="228" t="n"/>
      <c r="P835" s="228" t="n"/>
      <c r="Q835" s="281" t="n"/>
      <c r="R835" s="281" t="n"/>
      <c r="S835" s="228" t="n"/>
      <c r="T835" s="228" t="n"/>
      <c r="U835" s="228" t="n"/>
      <c r="V835" s="19" t="n"/>
      <c r="W835" s="19" t="n"/>
      <c r="X835" s="228" t="n"/>
      <c r="Y835" s="228" t="n"/>
      <c r="Z835" s="281" t="n"/>
      <c r="AA835" s="18" t="n"/>
      <c r="AB835" s="18" t="n"/>
      <c r="AC835" s="228" t="n"/>
    </row>
    <row r="836">
      <c r="A836" s="18" t="n"/>
      <c r="B836" s="18" t="n"/>
      <c r="C836" s="228" t="n"/>
      <c r="D836" s="228" t="n"/>
      <c r="E836" s="228" t="n"/>
      <c r="F836" s="228" t="n"/>
      <c r="G836" s="228" t="n"/>
      <c r="H836" s="228" t="n"/>
      <c r="I836" s="228" t="n"/>
      <c r="J836" s="228" t="n"/>
      <c r="K836" s="19" t="n"/>
      <c r="L836" s="228" t="n"/>
      <c r="M836" s="228" t="n"/>
      <c r="N836" s="228" t="n"/>
      <c r="O836" s="228" t="n"/>
      <c r="P836" s="228" t="n"/>
      <c r="Q836" s="281" t="n"/>
      <c r="R836" s="281" t="n"/>
      <c r="S836" s="228" t="n"/>
      <c r="T836" s="228" t="n"/>
      <c r="U836" s="228" t="n"/>
      <c r="V836" s="19" t="n"/>
      <c r="W836" s="19" t="n"/>
      <c r="X836" s="228" t="n"/>
      <c r="Y836" s="228" t="n"/>
      <c r="Z836" s="281" t="n"/>
      <c r="AA836" s="18" t="n"/>
      <c r="AB836" s="18" t="n"/>
      <c r="AC836" s="228" t="n"/>
    </row>
    <row r="837">
      <c r="A837" s="18" t="n"/>
      <c r="B837" s="18" t="n"/>
      <c r="C837" s="228" t="n"/>
      <c r="D837" s="228" t="n"/>
      <c r="E837" s="228" t="n"/>
      <c r="F837" s="228" t="n"/>
      <c r="G837" s="228" t="n"/>
      <c r="H837" s="228" t="n"/>
      <c r="I837" s="228" t="n"/>
      <c r="J837" s="228" t="n"/>
      <c r="K837" s="19" t="n"/>
      <c r="L837" s="228" t="n"/>
      <c r="M837" s="228" t="n"/>
      <c r="N837" s="228" t="n"/>
      <c r="O837" s="228" t="n"/>
      <c r="P837" s="228" t="n"/>
      <c r="Q837" s="281" t="n"/>
      <c r="R837" s="281" t="n"/>
      <c r="S837" s="228" t="n"/>
      <c r="T837" s="228" t="n"/>
      <c r="U837" s="228" t="n"/>
      <c r="V837" s="19" t="n"/>
      <c r="W837" s="19" t="n"/>
      <c r="X837" s="228" t="n"/>
      <c r="Y837" s="228" t="n"/>
      <c r="Z837" s="281" t="n"/>
      <c r="AA837" s="18" t="n"/>
      <c r="AB837" s="18" t="n"/>
      <c r="AC837" s="228" t="n"/>
    </row>
    <row r="838">
      <c r="A838" s="18" t="n"/>
      <c r="B838" s="18" t="n"/>
      <c r="C838" s="228" t="n"/>
      <c r="D838" s="228" t="n"/>
      <c r="E838" s="228" t="n"/>
      <c r="F838" s="228" t="n"/>
      <c r="G838" s="228" t="n"/>
      <c r="H838" s="228" t="n"/>
      <c r="I838" s="228" t="n"/>
      <c r="J838" s="228" t="n"/>
      <c r="K838" s="19" t="n"/>
      <c r="L838" s="228" t="n"/>
      <c r="M838" s="228" t="n"/>
      <c r="N838" s="228" t="n"/>
      <c r="O838" s="228" t="n"/>
      <c r="P838" s="228" t="n"/>
      <c r="Q838" s="281" t="n"/>
      <c r="R838" s="281" t="n"/>
      <c r="S838" s="228" t="n"/>
      <c r="T838" s="228" t="n"/>
      <c r="U838" s="228" t="n"/>
      <c r="V838" s="19" t="n"/>
      <c r="W838" s="19" t="n"/>
      <c r="X838" s="228" t="n"/>
      <c r="Y838" s="228" t="n"/>
      <c r="Z838" s="281" t="n"/>
      <c r="AA838" s="18" t="n"/>
      <c r="AB838" s="18" t="n"/>
      <c r="AC838" s="228" t="n"/>
    </row>
    <row r="839">
      <c r="A839" s="18" t="n"/>
      <c r="B839" s="18" t="n"/>
      <c r="C839" s="228" t="n"/>
      <c r="D839" s="228" t="n"/>
      <c r="E839" s="228" t="n"/>
      <c r="F839" s="228" t="n"/>
      <c r="G839" s="228" t="n"/>
      <c r="H839" s="228" t="n"/>
      <c r="I839" s="228" t="n"/>
      <c r="J839" s="228" t="n"/>
      <c r="K839" s="19" t="n"/>
      <c r="L839" s="228" t="n"/>
      <c r="M839" s="228" t="n"/>
      <c r="N839" s="228" t="n"/>
      <c r="O839" s="228" t="n"/>
      <c r="P839" s="228" t="n"/>
      <c r="Q839" s="281" t="n"/>
      <c r="R839" s="281" t="n"/>
      <c r="S839" s="228" t="n"/>
      <c r="T839" s="228" t="n"/>
      <c r="U839" s="228" t="n"/>
      <c r="V839" s="19" t="n"/>
      <c r="W839" s="19" t="n"/>
      <c r="X839" s="228" t="n"/>
      <c r="Y839" s="228" t="n"/>
      <c r="Z839" s="281" t="n"/>
      <c r="AA839" s="18" t="n"/>
      <c r="AB839" s="18" t="n"/>
      <c r="AC839" s="228" t="n"/>
    </row>
    <row r="840">
      <c r="A840" s="18" t="n"/>
      <c r="B840" s="18" t="n"/>
      <c r="C840" s="228" t="n"/>
      <c r="D840" s="228" t="n"/>
      <c r="E840" s="228" t="n"/>
      <c r="F840" s="228" t="n"/>
      <c r="G840" s="228" t="n"/>
      <c r="H840" s="228" t="n"/>
      <c r="I840" s="228" t="n"/>
      <c r="J840" s="228" t="n"/>
      <c r="K840" s="19" t="n"/>
      <c r="L840" s="228" t="n"/>
      <c r="M840" s="228" t="n"/>
      <c r="N840" s="228" t="n"/>
      <c r="O840" s="228" t="n"/>
      <c r="P840" s="228" t="n"/>
      <c r="Q840" s="281" t="n"/>
      <c r="R840" s="281" t="n"/>
      <c r="S840" s="228" t="n"/>
      <c r="T840" s="228" t="n"/>
      <c r="U840" s="228" t="n"/>
      <c r="V840" s="19" t="n"/>
      <c r="W840" s="19" t="n"/>
      <c r="X840" s="228" t="n"/>
      <c r="Y840" s="228" t="n"/>
      <c r="Z840" s="281" t="n"/>
      <c r="AA840" s="18" t="n"/>
      <c r="AB840" s="18" t="n"/>
      <c r="AC840" s="228" t="n"/>
    </row>
    <row r="841">
      <c r="A841" s="18" t="n"/>
      <c r="B841" s="18" t="n"/>
      <c r="C841" s="228" t="n"/>
      <c r="D841" s="228" t="n"/>
      <c r="E841" s="228" t="n"/>
      <c r="F841" s="228" t="n"/>
      <c r="G841" s="228" t="n"/>
      <c r="H841" s="228" t="n"/>
      <c r="I841" s="228" t="n"/>
      <c r="J841" s="228" t="n"/>
      <c r="K841" s="19" t="n"/>
      <c r="L841" s="228" t="n"/>
      <c r="M841" s="228" t="n"/>
      <c r="N841" s="228" t="n"/>
      <c r="O841" s="228" t="n"/>
      <c r="P841" s="228" t="n"/>
      <c r="Q841" s="281" t="n"/>
      <c r="R841" s="281" t="n"/>
      <c r="S841" s="228" t="n"/>
      <c r="T841" s="228" t="n"/>
      <c r="U841" s="228" t="n"/>
      <c r="V841" s="19" t="n"/>
      <c r="W841" s="19" t="n"/>
      <c r="X841" s="228" t="n"/>
      <c r="Y841" s="228" t="n"/>
      <c r="Z841" s="281" t="n"/>
      <c r="AA841" s="18" t="n"/>
      <c r="AB841" s="18" t="n"/>
      <c r="AC841" s="228" t="n"/>
    </row>
    <row r="842">
      <c r="A842" s="18" t="n"/>
      <c r="B842" s="18" t="n"/>
      <c r="C842" s="228" t="n"/>
      <c r="D842" s="228" t="n"/>
      <c r="E842" s="228" t="n"/>
      <c r="F842" s="228" t="n"/>
      <c r="G842" s="228" t="n"/>
      <c r="H842" s="228" t="n"/>
      <c r="I842" s="228" t="n"/>
      <c r="J842" s="228" t="n"/>
      <c r="K842" s="19" t="n"/>
      <c r="L842" s="228" t="n"/>
      <c r="M842" s="228" t="n"/>
      <c r="N842" s="228" t="n"/>
      <c r="O842" s="228" t="n"/>
      <c r="P842" s="228" t="n"/>
      <c r="Q842" s="281" t="n"/>
      <c r="R842" s="281" t="n"/>
      <c r="S842" s="228" t="n"/>
      <c r="T842" s="228" t="n"/>
      <c r="U842" s="228" t="n"/>
      <c r="V842" s="19" t="n"/>
      <c r="W842" s="19" t="n"/>
      <c r="X842" s="228" t="n"/>
      <c r="Y842" s="228" t="n"/>
      <c r="Z842" s="281" t="n"/>
      <c r="AA842" s="18" t="n"/>
      <c r="AB842" s="18" t="n"/>
      <c r="AC842" s="228" t="n"/>
    </row>
    <row r="843">
      <c r="A843" s="18" t="n"/>
      <c r="B843" s="18" t="n"/>
      <c r="C843" s="228" t="n"/>
      <c r="D843" s="228" t="n"/>
      <c r="E843" s="228" t="n"/>
      <c r="F843" s="228" t="n"/>
      <c r="G843" s="228" t="n"/>
      <c r="H843" s="228" t="n"/>
      <c r="I843" s="228" t="n"/>
      <c r="J843" s="228" t="n"/>
      <c r="K843" s="19" t="n"/>
      <c r="L843" s="228" t="n"/>
      <c r="M843" s="228" t="n"/>
      <c r="N843" s="228" t="n"/>
      <c r="O843" s="228" t="n"/>
      <c r="P843" s="228" t="n"/>
      <c r="Q843" s="281" t="n"/>
      <c r="R843" s="281" t="n"/>
      <c r="S843" s="228" t="n"/>
      <c r="T843" s="228" t="n"/>
      <c r="U843" s="228" t="n"/>
      <c r="V843" s="19" t="n"/>
      <c r="W843" s="19" t="n"/>
      <c r="X843" s="228" t="n"/>
      <c r="Y843" s="228" t="n"/>
      <c r="Z843" s="281" t="n"/>
      <c r="AA843" s="18" t="n"/>
      <c r="AB843" s="18" t="n"/>
      <c r="AC843" s="228" t="n"/>
    </row>
    <row r="844">
      <c r="A844" s="18" t="n"/>
      <c r="B844" s="18" t="n"/>
      <c r="C844" s="228" t="n"/>
      <c r="D844" s="228" t="n"/>
      <c r="E844" s="228" t="n"/>
      <c r="F844" s="228" t="n"/>
      <c r="G844" s="228" t="n"/>
      <c r="H844" s="228" t="n"/>
      <c r="I844" s="228" t="n"/>
      <c r="J844" s="228" t="n"/>
      <c r="K844" s="19" t="n"/>
      <c r="L844" s="228" t="n"/>
      <c r="M844" s="228" t="n"/>
      <c r="N844" s="228" t="n"/>
      <c r="O844" s="228" t="n"/>
      <c r="P844" s="228" t="n"/>
      <c r="Q844" s="281" t="n"/>
      <c r="R844" s="281" t="n"/>
      <c r="S844" s="228" t="n"/>
      <c r="T844" s="228" t="n"/>
      <c r="U844" s="228" t="n"/>
      <c r="V844" s="19" t="n"/>
      <c r="W844" s="19" t="n"/>
      <c r="X844" s="228" t="n"/>
      <c r="Y844" s="228" t="n"/>
      <c r="Z844" s="281" t="n"/>
      <c r="AA844" s="18" t="n"/>
      <c r="AB844" s="18" t="n"/>
      <c r="AC844" s="228" t="n"/>
    </row>
    <row r="845">
      <c r="A845" s="18" t="n"/>
      <c r="B845" s="18" t="n"/>
      <c r="C845" s="228" t="n"/>
      <c r="D845" s="228" t="n"/>
      <c r="E845" s="228" t="n"/>
      <c r="F845" s="228" t="n"/>
      <c r="G845" s="228" t="n"/>
      <c r="H845" s="228" t="n"/>
      <c r="I845" s="228" t="n"/>
      <c r="J845" s="228" t="n"/>
      <c r="K845" s="19" t="n"/>
      <c r="L845" s="228" t="n"/>
      <c r="M845" s="228" t="n"/>
      <c r="N845" s="228" t="n"/>
      <c r="O845" s="228" t="n"/>
      <c r="P845" s="228" t="n"/>
      <c r="Q845" s="281" t="n"/>
      <c r="R845" s="281" t="n"/>
      <c r="S845" s="228" t="n"/>
      <c r="T845" s="228" t="n"/>
      <c r="U845" s="228" t="n"/>
      <c r="V845" s="19" t="n"/>
      <c r="W845" s="19" t="n"/>
      <c r="X845" s="228" t="n"/>
      <c r="Y845" s="228" t="n"/>
      <c r="Z845" s="281" t="n"/>
      <c r="AA845" s="18" t="n"/>
      <c r="AB845" s="18" t="n"/>
      <c r="AC845" s="228" t="n"/>
    </row>
    <row r="846">
      <c r="A846" s="18" t="n"/>
      <c r="B846" s="18" t="n"/>
      <c r="C846" s="228" t="n"/>
      <c r="D846" s="228" t="n"/>
      <c r="E846" s="228" t="n"/>
      <c r="F846" s="228" t="n"/>
      <c r="G846" s="228" t="n"/>
      <c r="H846" s="228" t="n"/>
      <c r="I846" s="228" t="n"/>
      <c r="J846" s="228" t="n"/>
      <c r="K846" s="19" t="n"/>
      <c r="L846" s="228" t="n"/>
      <c r="M846" s="228" t="n"/>
      <c r="N846" s="228" t="n"/>
      <c r="O846" s="228" t="n"/>
      <c r="P846" s="228" t="n"/>
      <c r="Q846" s="281" t="n"/>
      <c r="R846" s="281" t="n"/>
      <c r="S846" s="228" t="n"/>
      <c r="T846" s="228" t="n"/>
      <c r="U846" s="228" t="n"/>
      <c r="V846" s="19" t="n"/>
      <c r="W846" s="19" t="n"/>
      <c r="X846" s="228" t="n"/>
      <c r="Y846" s="228" t="n"/>
      <c r="Z846" s="281" t="n"/>
      <c r="AA846" s="18" t="n"/>
      <c r="AB846" s="18" t="n"/>
      <c r="AC846" s="228" t="n"/>
    </row>
    <row r="847">
      <c r="A847" s="18" t="n"/>
      <c r="B847" s="18" t="n"/>
      <c r="C847" s="228" t="n"/>
      <c r="D847" s="228" t="n"/>
      <c r="E847" s="228" t="n"/>
      <c r="F847" s="228" t="n"/>
      <c r="G847" s="228" t="n"/>
      <c r="H847" s="228" t="n"/>
      <c r="I847" s="228" t="n"/>
      <c r="J847" s="228" t="n"/>
      <c r="K847" s="19" t="n"/>
      <c r="L847" s="228" t="n"/>
      <c r="M847" s="228" t="n"/>
      <c r="N847" s="228" t="n"/>
      <c r="O847" s="228" t="n"/>
      <c r="P847" s="228" t="n"/>
      <c r="Q847" s="281" t="n"/>
      <c r="R847" s="281" t="n"/>
      <c r="S847" s="228" t="n"/>
      <c r="T847" s="228" t="n"/>
      <c r="U847" s="228" t="n"/>
      <c r="V847" s="19" t="n"/>
      <c r="W847" s="19" t="n"/>
      <c r="X847" s="228" t="n"/>
      <c r="Y847" s="228" t="n"/>
      <c r="Z847" s="281" t="n"/>
      <c r="AA847" s="18" t="n"/>
      <c r="AB847" s="18" t="n"/>
      <c r="AC847" s="228" t="n"/>
    </row>
    <row r="848">
      <c r="A848" s="18" t="n"/>
      <c r="B848" s="18" t="n"/>
      <c r="C848" s="228" t="n"/>
      <c r="D848" s="228" t="n"/>
      <c r="E848" s="228" t="n"/>
      <c r="F848" s="228" t="n"/>
      <c r="G848" s="228" t="n"/>
      <c r="H848" s="228" t="n"/>
      <c r="I848" s="228" t="n"/>
      <c r="J848" s="228" t="n"/>
      <c r="K848" s="19" t="n"/>
      <c r="L848" s="228" t="n"/>
      <c r="M848" s="228" t="n"/>
      <c r="N848" s="228" t="n"/>
      <c r="O848" s="228" t="n"/>
      <c r="P848" s="228" t="n"/>
      <c r="Q848" s="281" t="n"/>
      <c r="R848" s="281" t="n"/>
      <c r="S848" s="228" t="n"/>
      <c r="T848" s="228" t="n"/>
      <c r="U848" s="228" t="n"/>
      <c r="V848" s="19" t="n"/>
      <c r="W848" s="19" t="n"/>
      <c r="X848" s="228" t="n"/>
      <c r="Y848" s="228" t="n"/>
      <c r="Z848" s="281" t="n"/>
      <c r="AA848" s="18" t="n"/>
      <c r="AB848" s="18" t="n"/>
      <c r="AC848" s="228" t="n"/>
    </row>
    <row r="849">
      <c r="A849" s="18" t="n"/>
      <c r="B849" s="18" t="n"/>
      <c r="C849" s="228" t="n"/>
      <c r="D849" s="228" t="n"/>
      <c r="E849" s="228" t="n"/>
      <c r="F849" s="228" t="n"/>
      <c r="G849" s="228" t="n"/>
      <c r="H849" s="228" t="n"/>
      <c r="I849" s="228" t="n"/>
      <c r="J849" s="228" t="n"/>
      <c r="K849" s="19" t="n"/>
      <c r="L849" s="228" t="n"/>
      <c r="M849" s="228" t="n"/>
      <c r="N849" s="228" t="n"/>
      <c r="O849" s="228" t="n"/>
      <c r="P849" s="228" t="n"/>
      <c r="Q849" s="281" t="n"/>
      <c r="R849" s="281" t="n"/>
      <c r="S849" s="228" t="n"/>
      <c r="T849" s="228" t="n"/>
      <c r="U849" s="228" t="n"/>
      <c r="V849" s="19" t="n"/>
      <c r="W849" s="19" t="n"/>
      <c r="X849" s="228" t="n"/>
      <c r="Y849" s="228" t="n"/>
      <c r="Z849" s="281" t="n"/>
      <c r="AA849" s="18" t="n"/>
      <c r="AB849" s="18" t="n"/>
      <c r="AC849" s="228" t="n"/>
    </row>
    <row r="850">
      <c r="A850" s="18" t="n"/>
      <c r="B850" s="18" t="n"/>
      <c r="C850" s="228" t="n"/>
      <c r="D850" s="228" t="n"/>
      <c r="E850" s="228" t="n"/>
      <c r="F850" s="228" t="n"/>
      <c r="G850" s="228" t="n"/>
      <c r="H850" s="228" t="n"/>
      <c r="I850" s="228" t="n"/>
      <c r="J850" s="228" t="n"/>
      <c r="K850" s="19" t="n"/>
      <c r="L850" s="228" t="n"/>
      <c r="M850" s="228" t="n"/>
      <c r="N850" s="228" t="n"/>
      <c r="O850" s="228" t="n"/>
      <c r="P850" s="228" t="n"/>
      <c r="Q850" s="281" t="n"/>
      <c r="R850" s="281" t="n"/>
      <c r="S850" s="228" t="n"/>
      <c r="T850" s="228" t="n"/>
      <c r="U850" s="228" t="n"/>
      <c r="V850" s="19" t="n"/>
      <c r="W850" s="19" t="n"/>
      <c r="X850" s="228" t="n"/>
      <c r="Y850" s="228" t="n"/>
      <c r="Z850" s="281" t="n"/>
      <c r="AA850" s="18" t="n"/>
      <c r="AB850" s="18" t="n"/>
      <c r="AC850" s="228" t="n"/>
    </row>
    <row r="851">
      <c r="A851" s="18" t="n"/>
      <c r="B851" s="18" t="n"/>
      <c r="C851" s="228" t="n"/>
      <c r="D851" s="228" t="n"/>
      <c r="E851" s="228" t="n"/>
      <c r="F851" s="228" t="n"/>
      <c r="G851" s="228" t="n"/>
      <c r="H851" s="228" t="n"/>
      <c r="I851" s="228" t="n"/>
      <c r="J851" s="228" t="n"/>
      <c r="K851" s="19" t="n"/>
      <c r="L851" s="228" t="n"/>
      <c r="M851" s="228" t="n"/>
      <c r="N851" s="228" t="n"/>
      <c r="O851" s="228" t="n"/>
      <c r="P851" s="228" t="n"/>
      <c r="Q851" s="281" t="n"/>
      <c r="R851" s="281" t="n"/>
      <c r="S851" s="228" t="n"/>
      <c r="T851" s="228" t="n"/>
      <c r="U851" s="228" t="n"/>
      <c r="V851" s="19" t="n"/>
      <c r="W851" s="19" t="n"/>
      <c r="X851" s="228" t="n"/>
      <c r="Y851" s="228" t="n"/>
      <c r="Z851" s="281" t="n"/>
      <c r="AA851" s="18" t="n"/>
      <c r="AB851" s="18" t="n"/>
      <c r="AC851" s="228" t="n"/>
    </row>
    <row r="852">
      <c r="A852" s="18" t="n"/>
      <c r="B852" s="18" t="n"/>
      <c r="C852" s="228" t="n"/>
      <c r="D852" s="228" t="n"/>
      <c r="E852" s="228" t="n"/>
      <c r="F852" s="228" t="n"/>
      <c r="G852" s="228" t="n"/>
      <c r="H852" s="228" t="n"/>
      <c r="I852" s="228" t="n"/>
      <c r="J852" s="228" t="n"/>
      <c r="K852" s="19" t="n"/>
      <c r="L852" s="228" t="n"/>
      <c r="M852" s="228" t="n"/>
      <c r="N852" s="228" t="n"/>
      <c r="O852" s="228" t="n"/>
      <c r="P852" s="228" t="n"/>
      <c r="Q852" s="281" t="n"/>
      <c r="R852" s="281" t="n"/>
      <c r="S852" s="228" t="n"/>
      <c r="T852" s="228" t="n"/>
      <c r="U852" s="228" t="n"/>
      <c r="V852" s="19" t="n"/>
      <c r="W852" s="19" t="n"/>
      <c r="X852" s="228" t="n"/>
      <c r="Y852" s="228" t="n"/>
      <c r="Z852" s="281" t="n"/>
      <c r="AA852" s="18" t="n"/>
      <c r="AB852" s="18" t="n"/>
      <c r="AC852" s="228" t="n"/>
    </row>
    <row r="853">
      <c r="A853" s="18" t="n"/>
      <c r="B853" s="18" t="n"/>
      <c r="C853" s="228" t="n"/>
      <c r="D853" s="228" t="n"/>
      <c r="E853" s="228" t="n"/>
      <c r="F853" s="228" t="n"/>
      <c r="G853" s="228" t="n"/>
      <c r="H853" s="228" t="n"/>
      <c r="I853" s="228" t="n"/>
      <c r="J853" s="228" t="n"/>
      <c r="K853" s="19" t="n"/>
      <c r="L853" s="228" t="n"/>
      <c r="M853" s="228" t="n"/>
      <c r="N853" s="228" t="n"/>
      <c r="O853" s="228" t="n"/>
      <c r="P853" s="228" t="n"/>
      <c r="Q853" s="281" t="n"/>
      <c r="R853" s="281" t="n"/>
      <c r="S853" s="228" t="n"/>
      <c r="T853" s="228" t="n"/>
      <c r="U853" s="228" t="n"/>
      <c r="V853" s="19" t="n"/>
      <c r="W853" s="19" t="n"/>
      <c r="X853" s="228" t="n"/>
      <c r="Y853" s="228" t="n"/>
      <c r="Z853" s="281" t="n"/>
      <c r="AA853" s="18" t="n"/>
      <c r="AB853" s="18" t="n"/>
      <c r="AC853" s="228" t="n"/>
    </row>
    <row r="854">
      <c r="A854" s="18" t="n"/>
      <c r="B854" s="18" t="n"/>
      <c r="C854" s="228" t="n"/>
      <c r="D854" s="228" t="n"/>
      <c r="E854" s="228" t="n"/>
      <c r="F854" s="228" t="n"/>
      <c r="G854" s="228" t="n"/>
      <c r="H854" s="228" t="n"/>
      <c r="I854" s="228" t="n"/>
      <c r="J854" s="228" t="n"/>
      <c r="K854" s="19" t="n"/>
      <c r="L854" s="228" t="n"/>
      <c r="M854" s="228" t="n"/>
      <c r="N854" s="228" t="n"/>
      <c r="O854" s="228" t="n"/>
      <c r="P854" s="228" t="n"/>
      <c r="Q854" s="281" t="n"/>
      <c r="R854" s="281" t="n"/>
      <c r="S854" s="228" t="n"/>
      <c r="T854" s="228" t="n"/>
      <c r="U854" s="228" t="n"/>
      <c r="V854" s="19" t="n"/>
      <c r="W854" s="19" t="n"/>
      <c r="X854" s="228" t="n"/>
      <c r="Y854" s="228" t="n"/>
      <c r="Z854" s="281" t="n"/>
      <c r="AA854" s="18" t="n"/>
      <c r="AB854" s="18" t="n"/>
      <c r="AC854" s="228" t="n"/>
    </row>
    <row r="855">
      <c r="A855" s="18" t="n"/>
      <c r="B855" s="18" t="n"/>
      <c r="C855" s="228" t="n"/>
      <c r="D855" s="228" t="n"/>
      <c r="E855" s="228" t="n"/>
      <c r="F855" s="228" t="n"/>
      <c r="G855" s="228" t="n"/>
      <c r="H855" s="228" t="n"/>
      <c r="I855" s="228" t="n"/>
      <c r="J855" s="228" t="n"/>
      <c r="K855" s="19" t="n"/>
      <c r="L855" s="228" t="n"/>
      <c r="M855" s="228" t="n"/>
      <c r="N855" s="228" t="n"/>
      <c r="O855" s="228" t="n"/>
      <c r="P855" s="228" t="n"/>
      <c r="Q855" s="281" t="n"/>
      <c r="R855" s="281" t="n"/>
      <c r="S855" s="228" t="n"/>
      <c r="T855" s="228" t="n"/>
      <c r="U855" s="228" t="n"/>
      <c r="V855" s="19" t="n"/>
      <c r="W855" s="19" t="n"/>
      <c r="X855" s="228" t="n"/>
      <c r="Y855" s="228" t="n"/>
      <c r="Z855" s="281" t="n"/>
      <c r="AA855" s="18" t="n"/>
      <c r="AB855" s="18" t="n"/>
      <c r="AC855" s="228" t="n"/>
    </row>
    <row r="856">
      <c r="A856" s="18" t="n"/>
      <c r="B856" s="18" t="n"/>
      <c r="C856" s="228" t="n"/>
      <c r="D856" s="228" t="n"/>
      <c r="E856" s="228" t="n"/>
      <c r="F856" s="228" t="n"/>
      <c r="G856" s="228" t="n"/>
      <c r="H856" s="228" t="n"/>
      <c r="I856" s="228" t="n"/>
      <c r="J856" s="228" t="n"/>
      <c r="K856" s="19" t="n"/>
      <c r="L856" s="228" t="n"/>
      <c r="M856" s="228" t="n"/>
      <c r="N856" s="228" t="n"/>
      <c r="O856" s="228" t="n"/>
      <c r="P856" s="228" t="n"/>
      <c r="Q856" s="281" t="n"/>
      <c r="R856" s="281" t="n"/>
      <c r="S856" s="228" t="n"/>
      <c r="T856" s="228" t="n"/>
      <c r="U856" s="228" t="n"/>
      <c r="V856" s="19" t="n"/>
      <c r="W856" s="19" t="n"/>
      <c r="X856" s="228" t="n"/>
      <c r="Y856" s="228" t="n"/>
      <c r="Z856" s="281" t="n"/>
      <c r="AA856" s="18" t="n"/>
      <c r="AB856" s="18" t="n"/>
      <c r="AC856" s="228" t="n"/>
    </row>
    <row r="857">
      <c r="A857" s="18" t="n"/>
      <c r="B857" s="18" t="n"/>
      <c r="C857" s="228" t="n"/>
      <c r="D857" s="228" t="n"/>
      <c r="E857" s="228" t="n"/>
      <c r="F857" s="228" t="n"/>
      <c r="G857" s="228" t="n"/>
      <c r="H857" s="228" t="n"/>
      <c r="I857" s="228" t="n"/>
      <c r="J857" s="228" t="n"/>
      <c r="K857" s="19" t="n"/>
      <c r="L857" s="228" t="n"/>
      <c r="M857" s="228" t="n"/>
      <c r="N857" s="228" t="n"/>
      <c r="O857" s="228" t="n"/>
      <c r="P857" s="228" t="n"/>
      <c r="Q857" s="281" t="n"/>
      <c r="R857" s="281" t="n"/>
      <c r="S857" s="228" t="n"/>
      <c r="T857" s="228" t="n"/>
      <c r="U857" s="228" t="n"/>
      <c r="V857" s="19" t="n"/>
      <c r="W857" s="19" t="n"/>
      <c r="X857" s="228" t="n"/>
      <c r="Y857" s="228" t="n"/>
      <c r="Z857" s="281" t="n"/>
      <c r="AA857" s="18" t="n"/>
      <c r="AB857" s="18" t="n"/>
      <c r="AC857" s="228" t="n"/>
    </row>
    <row r="858">
      <c r="A858" s="18" t="n"/>
      <c r="B858" s="18" t="n"/>
      <c r="C858" s="228" t="n"/>
      <c r="D858" s="228" t="n"/>
      <c r="E858" s="228" t="n"/>
      <c r="F858" s="228" t="n"/>
      <c r="G858" s="228" t="n"/>
      <c r="H858" s="228" t="n"/>
      <c r="I858" s="228" t="n"/>
      <c r="J858" s="228" t="n"/>
      <c r="K858" s="19" t="n"/>
      <c r="L858" s="228" t="n"/>
      <c r="M858" s="228" t="n"/>
      <c r="N858" s="228" t="n"/>
      <c r="O858" s="228" t="n"/>
      <c r="P858" s="228" t="n"/>
      <c r="Q858" s="281" t="n"/>
      <c r="R858" s="281" t="n"/>
      <c r="S858" s="228" t="n"/>
      <c r="T858" s="228" t="n"/>
      <c r="U858" s="228" t="n"/>
      <c r="V858" s="19" t="n"/>
      <c r="W858" s="19" t="n"/>
      <c r="X858" s="228" t="n"/>
      <c r="Y858" s="228" t="n"/>
      <c r="Z858" s="281" t="n"/>
      <c r="AA858" s="18" t="n"/>
      <c r="AB858" s="18" t="n"/>
      <c r="AC858" s="228" t="n"/>
    </row>
    <row r="859">
      <c r="A859" s="18" t="n"/>
      <c r="B859" s="18" t="n"/>
      <c r="C859" s="228" t="n"/>
      <c r="D859" s="228" t="n"/>
      <c r="E859" s="228" t="n"/>
      <c r="F859" s="228" t="n"/>
      <c r="G859" s="228" t="n"/>
      <c r="H859" s="228" t="n"/>
      <c r="I859" s="228" t="n"/>
      <c r="J859" s="228" t="n"/>
      <c r="K859" s="19" t="n"/>
      <c r="L859" s="228" t="n"/>
      <c r="M859" s="228" t="n"/>
      <c r="N859" s="228" t="n"/>
      <c r="O859" s="228" t="n"/>
      <c r="P859" s="228" t="n"/>
      <c r="Q859" s="281" t="n"/>
      <c r="R859" s="281" t="n"/>
      <c r="S859" s="228" t="n"/>
      <c r="T859" s="228" t="n"/>
      <c r="U859" s="228" t="n"/>
      <c r="V859" s="19" t="n"/>
      <c r="W859" s="19" t="n"/>
      <c r="X859" s="228" t="n"/>
      <c r="Y859" s="228" t="n"/>
      <c r="Z859" s="281" t="n"/>
      <c r="AA859" s="18" t="n"/>
      <c r="AB859" s="18" t="n"/>
      <c r="AC859" s="228" t="n"/>
    </row>
    <row r="860">
      <c r="A860" s="18" t="n"/>
      <c r="B860" s="18" t="n"/>
      <c r="C860" s="228" t="n"/>
      <c r="D860" s="228" t="n"/>
      <c r="E860" s="228" t="n"/>
      <c r="F860" s="228" t="n"/>
      <c r="G860" s="228" t="n"/>
      <c r="H860" s="228" t="n"/>
      <c r="I860" s="228" t="n"/>
      <c r="J860" s="228" t="n"/>
      <c r="K860" s="19" t="n"/>
      <c r="L860" s="228" t="n"/>
      <c r="M860" s="228" t="n"/>
      <c r="N860" s="228" t="n"/>
      <c r="O860" s="228" t="n"/>
      <c r="P860" s="228" t="n"/>
      <c r="Q860" s="281" t="n"/>
      <c r="R860" s="281" t="n"/>
      <c r="S860" s="228" t="n"/>
      <c r="T860" s="228" t="n"/>
      <c r="U860" s="228" t="n"/>
      <c r="V860" s="19" t="n"/>
      <c r="W860" s="19" t="n"/>
      <c r="X860" s="228" t="n"/>
      <c r="Y860" s="228" t="n"/>
      <c r="Z860" s="281" t="n"/>
      <c r="AA860" s="18" t="n"/>
      <c r="AB860" s="18" t="n"/>
      <c r="AC860" s="228" t="n"/>
    </row>
    <row r="861">
      <c r="A861" s="18" t="n"/>
      <c r="B861" s="18" t="n"/>
      <c r="C861" s="228" t="n"/>
      <c r="D861" s="228" t="n"/>
      <c r="E861" s="228" t="n"/>
      <c r="F861" s="228" t="n"/>
      <c r="G861" s="228" t="n"/>
      <c r="H861" s="228" t="n"/>
      <c r="I861" s="228" t="n"/>
      <c r="J861" s="228" t="n"/>
      <c r="K861" s="19" t="n"/>
      <c r="L861" s="228" t="n"/>
      <c r="M861" s="228" t="n"/>
      <c r="N861" s="228" t="n"/>
      <c r="O861" s="228" t="n"/>
      <c r="P861" s="228" t="n"/>
      <c r="Q861" s="281" t="n"/>
      <c r="R861" s="281" t="n"/>
      <c r="S861" s="228" t="n"/>
      <c r="T861" s="228" t="n"/>
      <c r="U861" s="228" t="n"/>
      <c r="V861" s="19" t="n"/>
      <c r="W861" s="19" t="n"/>
      <c r="X861" s="228" t="n"/>
      <c r="Y861" s="228" t="n"/>
      <c r="Z861" s="281" t="n"/>
      <c r="AA861" s="18" t="n"/>
      <c r="AB861" s="18" t="n"/>
      <c r="AC861" s="228" t="n"/>
    </row>
    <row r="862">
      <c r="A862" s="18" t="n"/>
      <c r="B862" s="18" t="n"/>
      <c r="C862" s="228" t="n"/>
      <c r="D862" s="228" t="n"/>
      <c r="E862" s="228" t="n"/>
      <c r="F862" s="228" t="n"/>
      <c r="G862" s="228" t="n"/>
      <c r="H862" s="228" t="n"/>
      <c r="I862" s="228" t="n"/>
      <c r="J862" s="228" t="n"/>
      <c r="K862" s="19" t="n"/>
      <c r="L862" s="228" t="n"/>
      <c r="M862" s="228" t="n"/>
      <c r="N862" s="228" t="n"/>
      <c r="O862" s="228" t="n"/>
      <c r="P862" s="228" t="n"/>
      <c r="Q862" s="281" t="n"/>
      <c r="R862" s="281" t="n"/>
      <c r="S862" s="228" t="n"/>
      <c r="T862" s="228" t="n"/>
      <c r="U862" s="228" t="n"/>
      <c r="V862" s="19" t="n"/>
      <c r="W862" s="19" t="n"/>
      <c r="X862" s="228" t="n"/>
      <c r="Y862" s="228" t="n"/>
      <c r="Z862" s="281" t="n"/>
      <c r="AA862" s="18" t="n"/>
      <c r="AB862" s="18" t="n"/>
      <c r="AC862" s="228" t="n"/>
    </row>
    <row r="863">
      <c r="A863" s="18" t="n"/>
      <c r="B863" s="18" t="n"/>
      <c r="C863" s="228" t="n"/>
      <c r="D863" s="228" t="n"/>
      <c r="E863" s="228" t="n"/>
      <c r="F863" s="228" t="n"/>
      <c r="G863" s="228" t="n"/>
      <c r="H863" s="228" t="n"/>
      <c r="I863" s="228" t="n"/>
      <c r="J863" s="228" t="n"/>
      <c r="K863" s="19" t="n"/>
      <c r="L863" s="228" t="n"/>
      <c r="M863" s="228" t="n"/>
      <c r="N863" s="228" t="n"/>
      <c r="O863" s="228" t="n"/>
      <c r="P863" s="228" t="n"/>
      <c r="Q863" s="281" t="n"/>
      <c r="R863" s="281" t="n"/>
      <c r="S863" s="228" t="n"/>
      <c r="T863" s="228" t="n"/>
      <c r="U863" s="228" t="n"/>
      <c r="V863" s="19" t="n"/>
      <c r="W863" s="19" t="n"/>
      <c r="X863" s="228" t="n"/>
      <c r="Y863" s="228" t="n"/>
      <c r="Z863" s="281" t="n"/>
      <c r="AA863" s="18" t="n"/>
      <c r="AB863" s="18" t="n"/>
      <c r="AC863" s="228" t="n"/>
    </row>
    <row r="864">
      <c r="A864" s="18" t="n"/>
      <c r="B864" s="18" t="n"/>
      <c r="C864" s="228" t="n"/>
      <c r="D864" s="228" t="n"/>
      <c r="E864" s="228" t="n"/>
      <c r="F864" s="228" t="n"/>
      <c r="G864" s="228" t="n"/>
      <c r="H864" s="228" t="n"/>
      <c r="I864" s="228" t="n"/>
      <c r="J864" s="228" t="n"/>
      <c r="K864" s="19" t="n"/>
      <c r="L864" s="228" t="n"/>
      <c r="M864" s="228" t="n"/>
      <c r="N864" s="228" t="n"/>
      <c r="O864" s="228" t="n"/>
      <c r="P864" s="228" t="n"/>
      <c r="Q864" s="281" t="n"/>
      <c r="R864" s="281" t="n"/>
      <c r="S864" s="228" t="n"/>
      <c r="T864" s="228" t="n"/>
      <c r="U864" s="228" t="n"/>
      <c r="V864" s="19" t="n"/>
      <c r="W864" s="19" t="n"/>
      <c r="X864" s="228" t="n"/>
      <c r="Y864" s="228" t="n"/>
      <c r="Z864" s="281" t="n"/>
      <c r="AA864" s="18" t="n"/>
      <c r="AB864" s="18" t="n"/>
      <c r="AC864" s="228" t="n"/>
    </row>
    <row r="865">
      <c r="A865" s="18" t="n"/>
      <c r="B865" s="18" t="n"/>
      <c r="C865" s="228" t="n"/>
      <c r="D865" s="228" t="n"/>
      <c r="E865" s="228" t="n"/>
      <c r="F865" s="228" t="n"/>
      <c r="G865" s="228" t="n"/>
      <c r="H865" s="228" t="n"/>
      <c r="I865" s="228" t="n"/>
      <c r="J865" s="228" t="n"/>
      <c r="K865" s="19" t="n"/>
      <c r="L865" s="228" t="n"/>
      <c r="M865" s="228" t="n"/>
      <c r="N865" s="228" t="n"/>
      <c r="O865" s="228" t="n"/>
      <c r="P865" s="228" t="n"/>
      <c r="Q865" s="281" t="n"/>
      <c r="R865" s="281" t="n"/>
      <c r="S865" s="228" t="n"/>
      <c r="T865" s="228" t="n"/>
      <c r="U865" s="228" t="n"/>
      <c r="V865" s="19" t="n"/>
      <c r="W865" s="19" t="n"/>
      <c r="X865" s="228" t="n"/>
      <c r="Y865" s="228" t="n"/>
      <c r="Z865" s="281" t="n"/>
      <c r="AA865" s="18" t="n"/>
      <c r="AB865" s="18" t="n"/>
      <c r="AC865" s="228" t="n"/>
    </row>
    <row r="866">
      <c r="A866" s="18" t="n"/>
      <c r="B866" s="18" t="n"/>
      <c r="C866" s="228" t="n"/>
      <c r="D866" s="228" t="n"/>
      <c r="E866" s="228" t="n"/>
      <c r="F866" s="228" t="n"/>
      <c r="G866" s="228" t="n"/>
      <c r="H866" s="228" t="n"/>
      <c r="I866" s="228" t="n"/>
      <c r="J866" s="228" t="n"/>
      <c r="K866" s="19" t="n"/>
      <c r="L866" s="228" t="n"/>
      <c r="M866" s="228" t="n"/>
      <c r="N866" s="228" t="n"/>
      <c r="O866" s="228" t="n"/>
      <c r="P866" s="228" t="n"/>
      <c r="Q866" s="281" t="n"/>
      <c r="R866" s="281" t="n"/>
      <c r="S866" s="228" t="n"/>
      <c r="T866" s="228" t="n"/>
      <c r="U866" s="228" t="n"/>
      <c r="V866" s="19" t="n"/>
      <c r="W866" s="19" t="n"/>
      <c r="X866" s="228" t="n"/>
      <c r="Y866" s="228" t="n"/>
      <c r="Z866" s="281" t="n"/>
      <c r="AA866" s="18" t="n"/>
      <c r="AB866" s="18" t="n"/>
      <c r="AC866" s="228" t="n"/>
    </row>
    <row r="867">
      <c r="A867" s="18" t="n"/>
      <c r="B867" s="18" t="n"/>
      <c r="C867" s="228" t="n"/>
      <c r="D867" s="228" t="n"/>
      <c r="E867" s="228" t="n"/>
      <c r="F867" s="228" t="n"/>
      <c r="G867" s="228" t="n"/>
      <c r="H867" s="228" t="n"/>
      <c r="I867" s="228" t="n"/>
      <c r="J867" s="228" t="n"/>
      <c r="K867" s="19" t="n"/>
      <c r="L867" s="228" t="n"/>
      <c r="M867" s="228" t="n"/>
      <c r="N867" s="228" t="n"/>
      <c r="O867" s="228" t="n"/>
      <c r="P867" s="228" t="n"/>
      <c r="Q867" s="281" t="n"/>
      <c r="R867" s="281" t="n"/>
      <c r="S867" s="228" t="n"/>
      <c r="T867" s="228" t="n"/>
      <c r="U867" s="228" t="n"/>
      <c r="V867" s="19" t="n"/>
      <c r="W867" s="19" t="n"/>
      <c r="X867" s="228" t="n"/>
      <c r="Y867" s="228" t="n"/>
      <c r="Z867" s="281" t="n"/>
      <c r="AA867" s="18" t="n"/>
      <c r="AB867" s="18" t="n"/>
      <c r="AC867" s="228" t="n"/>
    </row>
    <row r="868">
      <c r="A868" s="18" t="n"/>
      <c r="B868" s="18" t="n"/>
      <c r="C868" s="228" t="n"/>
      <c r="D868" s="228" t="n"/>
      <c r="E868" s="228" t="n"/>
      <c r="F868" s="228" t="n"/>
      <c r="G868" s="228" t="n"/>
      <c r="H868" s="228" t="n"/>
      <c r="I868" s="228" t="n"/>
      <c r="J868" s="228" t="n"/>
      <c r="K868" s="19" t="n"/>
      <c r="L868" s="228" t="n"/>
      <c r="M868" s="228" t="n"/>
      <c r="N868" s="228" t="n"/>
      <c r="O868" s="228" t="n"/>
      <c r="P868" s="228" t="n"/>
      <c r="Q868" s="281" t="n"/>
      <c r="R868" s="281" t="n"/>
      <c r="S868" s="228" t="n"/>
      <c r="T868" s="228" t="n"/>
      <c r="U868" s="228" t="n"/>
      <c r="V868" s="19" t="n"/>
      <c r="W868" s="19" t="n"/>
      <c r="X868" s="228" t="n"/>
      <c r="Y868" s="228" t="n"/>
      <c r="Z868" s="281" t="n"/>
      <c r="AA868" s="18" t="n"/>
      <c r="AB868" s="18" t="n"/>
      <c r="AC868" s="228" t="n"/>
    </row>
    <row r="869">
      <c r="A869" s="18" t="n"/>
      <c r="B869" s="18" t="n"/>
      <c r="C869" s="228" t="n"/>
      <c r="D869" s="228" t="n"/>
      <c r="E869" s="228" t="n"/>
      <c r="F869" s="228" t="n"/>
      <c r="G869" s="228" t="n"/>
      <c r="H869" s="228" t="n"/>
      <c r="I869" s="228" t="n"/>
      <c r="J869" s="228" t="n"/>
      <c r="K869" s="19" t="n"/>
      <c r="L869" s="228" t="n"/>
      <c r="M869" s="228" t="n"/>
      <c r="N869" s="228" t="n"/>
      <c r="O869" s="228" t="n"/>
      <c r="P869" s="228" t="n"/>
      <c r="Q869" s="281" t="n"/>
      <c r="R869" s="281" t="n"/>
      <c r="S869" s="228" t="n"/>
      <c r="T869" s="228" t="n"/>
      <c r="U869" s="228" t="n"/>
      <c r="V869" s="19" t="n"/>
      <c r="W869" s="19" t="n"/>
      <c r="X869" s="228" t="n"/>
      <c r="Y869" s="228" t="n"/>
      <c r="Z869" s="281" t="n"/>
      <c r="AA869" s="18" t="n"/>
      <c r="AB869" s="18" t="n"/>
      <c r="AC869" s="228" t="n"/>
    </row>
    <row r="870">
      <c r="A870" s="18" t="n"/>
      <c r="B870" s="18" t="n"/>
      <c r="C870" s="228" t="n"/>
      <c r="D870" s="228" t="n"/>
      <c r="E870" s="228" t="n"/>
      <c r="F870" s="228" t="n"/>
      <c r="G870" s="228" t="n"/>
      <c r="H870" s="228" t="n"/>
      <c r="I870" s="228" t="n"/>
      <c r="J870" s="228" t="n"/>
      <c r="K870" s="19" t="n"/>
      <c r="L870" s="228" t="n"/>
      <c r="M870" s="228" t="n"/>
      <c r="N870" s="228" t="n"/>
      <c r="O870" s="228" t="n"/>
      <c r="P870" s="228" t="n"/>
      <c r="Q870" s="281" t="n"/>
      <c r="R870" s="281" t="n"/>
      <c r="S870" s="228" t="n"/>
      <c r="T870" s="228" t="n"/>
      <c r="U870" s="228" t="n"/>
      <c r="V870" s="19" t="n"/>
      <c r="W870" s="19" t="n"/>
      <c r="X870" s="228" t="n"/>
      <c r="Y870" s="228" t="n"/>
      <c r="Z870" s="281" t="n"/>
      <c r="AA870" s="18" t="n"/>
      <c r="AB870" s="18" t="n"/>
      <c r="AC870" s="228" t="n"/>
    </row>
    <row r="871">
      <c r="A871" s="18" t="n"/>
      <c r="B871" s="18" t="n"/>
      <c r="C871" s="228" t="n"/>
      <c r="D871" s="228" t="n"/>
      <c r="E871" s="228" t="n"/>
      <c r="F871" s="228" t="n"/>
      <c r="G871" s="228" t="n"/>
      <c r="H871" s="228" t="n"/>
      <c r="I871" s="228" t="n"/>
      <c r="J871" s="228" t="n"/>
      <c r="K871" s="19" t="n"/>
      <c r="L871" s="228" t="n"/>
      <c r="M871" s="228" t="n"/>
      <c r="N871" s="228" t="n"/>
      <c r="O871" s="228" t="n"/>
      <c r="P871" s="228" t="n"/>
      <c r="Q871" s="281" t="n"/>
      <c r="R871" s="281" t="n"/>
      <c r="S871" s="228" t="n"/>
      <c r="T871" s="228" t="n"/>
      <c r="U871" s="228" t="n"/>
      <c r="V871" s="19" t="n"/>
      <c r="W871" s="19" t="n"/>
      <c r="X871" s="228" t="n"/>
      <c r="Y871" s="228" t="n"/>
      <c r="Z871" s="281" t="n"/>
      <c r="AA871" s="18" t="n"/>
      <c r="AB871" s="18" t="n"/>
      <c r="AC871" s="228" t="n"/>
    </row>
    <row r="872">
      <c r="A872" s="18" t="n"/>
      <c r="B872" s="18" t="n"/>
      <c r="C872" s="228" t="n"/>
      <c r="D872" s="228" t="n"/>
      <c r="E872" s="228" t="n"/>
      <c r="F872" s="228" t="n"/>
      <c r="G872" s="228" t="n"/>
      <c r="H872" s="228" t="n"/>
      <c r="I872" s="228" t="n"/>
      <c r="J872" s="228" t="n"/>
      <c r="K872" s="19" t="n"/>
      <c r="L872" s="228" t="n"/>
      <c r="M872" s="228" t="n"/>
      <c r="N872" s="228" t="n"/>
      <c r="O872" s="228" t="n"/>
      <c r="P872" s="228" t="n"/>
      <c r="Q872" s="281" t="n"/>
      <c r="R872" s="281" t="n"/>
      <c r="S872" s="228" t="n"/>
      <c r="T872" s="228" t="n"/>
      <c r="U872" s="228" t="n"/>
      <c r="V872" s="19" t="n"/>
      <c r="W872" s="19" t="n"/>
      <c r="X872" s="228" t="n"/>
      <c r="Y872" s="228" t="n"/>
      <c r="Z872" s="281" t="n"/>
      <c r="AA872" s="18" t="n"/>
      <c r="AB872" s="18" t="n"/>
      <c r="AC872" s="228" t="n"/>
    </row>
    <row r="873">
      <c r="A873" s="18" t="n"/>
      <c r="B873" s="18" t="n"/>
      <c r="C873" s="228" t="n"/>
      <c r="D873" s="228" t="n"/>
      <c r="E873" s="228" t="n"/>
      <c r="F873" s="228" t="n"/>
      <c r="G873" s="228" t="n"/>
      <c r="H873" s="228" t="n"/>
      <c r="I873" s="228" t="n"/>
      <c r="J873" s="228" t="n"/>
      <c r="K873" s="19" t="n"/>
      <c r="L873" s="228" t="n"/>
      <c r="M873" s="228" t="n"/>
      <c r="N873" s="228" t="n"/>
      <c r="O873" s="228" t="n"/>
      <c r="P873" s="228" t="n"/>
      <c r="Q873" s="281" t="n"/>
      <c r="R873" s="281" t="n"/>
      <c r="S873" s="228" t="n"/>
      <c r="T873" s="228" t="n"/>
      <c r="U873" s="228" t="n"/>
      <c r="V873" s="19" t="n"/>
      <c r="W873" s="19" t="n"/>
      <c r="X873" s="228" t="n"/>
      <c r="Y873" s="228" t="n"/>
      <c r="Z873" s="281" t="n"/>
      <c r="AA873" s="18" t="n"/>
      <c r="AB873" s="18" t="n"/>
      <c r="AC873" s="228" t="n"/>
    </row>
    <row r="874">
      <c r="A874" s="18" t="n"/>
      <c r="B874" s="18" t="n"/>
      <c r="C874" s="228" t="n"/>
      <c r="D874" s="228" t="n"/>
      <c r="E874" s="228" t="n"/>
      <c r="F874" s="228" t="n"/>
      <c r="G874" s="228" t="n"/>
      <c r="H874" s="228" t="n"/>
      <c r="I874" s="228" t="n"/>
      <c r="J874" s="228" t="n"/>
      <c r="K874" s="19" t="n"/>
      <c r="L874" s="228" t="n"/>
      <c r="M874" s="228" t="n"/>
      <c r="N874" s="228" t="n"/>
      <c r="O874" s="228" t="n"/>
      <c r="P874" s="228" t="n"/>
      <c r="Q874" s="281" t="n"/>
      <c r="R874" s="281" t="n"/>
      <c r="S874" s="228" t="n"/>
      <c r="T874" s="228" t="n"/>
      <c r="U874" s="228" t="n"/>
      <c r="V874" s="19" t="n"/>
      <c r="W874" s="19" t="n"/>
      <c r="X874" s="228" t="n"/>
      <c r="Y874" s="228" t="n"/>
      <c r="Z874" s="281" t="n"/>
      <c r="AA874" s="18" t="n"/>
      <c r="AB874" s="18" t="n"/>
      <c r="AC874" s="228" t="n"/>
    </row>
    <row r="875">
      <c r="A875" s="18" t="n"/>
      <c r="B875" s="18" t="n"/>
      <c r="C875" s="228" t="n"/>
      <c r="D875" s="228" t="n"/>
      <c r="E875" s="228" t="n"/>
      <c r="F875" s="228" t="n"/>
      <c r="G875" s="228" t="n"/>
      <c r="H875" s="228" t="n"/>
      <c r="I875" s="228" t="n"/>
      <c r="J875" s="228" t="n"/>
      <c r="K875" s="19" t="n"/>
      <c r="L875" s="228" t="n"/>
      <c r="M875" s="228" t="n"/>
      <c r="N875" s="228" t="n"/>
      <c r="O875" s="228" t="n"/>
      <c r="P875" s="228" t="n"/>
      <c r="Q875" s="281" t="n"/>
      <c r="R875" s="281" t="n"/>
      <c r="S875" s="228" t="n"/>
      <c r="T875" s="228" t="n"/>
      <c r="U875" s="228" t="n"/>
      <c r="V875" s="19" t="n"/>
      <c r="W875" s="19" t="n"/>
      <c r="X875" s="228" t="n"/>
      <c r="Y875" s="228" t="n"/>
      <c r="Z875" s="281" t="n"/>
      <c r="AA875" s="18" t="n"/>
      <c r="AB875" s="18" t="n"/>
      <c r="AC875" s="228" t="n"/>
    </row>
    <row r="876">
      <c r="A876" s="18" t="n"/>
      <c r="B876" s="18" t="n"/>
      <c r="C876" s="228" t="n"/>
      <c r="D876" s="228" t="n"/>
      <c r="E876" s="228" t="n"/>
      <c r="F876" s="228" t="n"/>
      <c r="G876" s="228" t="n"/>
      <c r="H876" s="228" t="n"/>
      <c r="I876" s="228" t="n"/>
      <c r="J876" s="228" t="n"/>
      <c r="K876" s="19" t="n"/>
      <c r="L876" s="228" t="n"/>
      <c r="M876" s="228" t="n"/>
      <c r="N876" s="228" t="n"/>
      <c r="O876" s="228" t="n"/>
      <c r="P876" s="228" t="n"/>
      <c r="Q876" s="281" t="n"/>
      <c r="R876" s="281" t="n"/>
      <c r="S876" s="228" t="n"/>
      <c r="T876" s="228" t="n"/>
      <c r="U876" s="228" t="n"/>
      <c r="V876" s="19" t="n"/>
      <c r="W876" s="19" t="n"/>
      <c r="X876" s="228" t="n"/>
      <c r="Y876" s="228" t="n"/>
      <c r="Z876" s="281" t="n"/>
      <c r="AA876" s="18" t="n"/>
      <c r="AB876" s="18" t="n"/>
      <c r="AC876" s="228" t="n"/>
    </row>
    <row r="877">
      <c r="A877" s="18" t="n"/>
      <c r="B877" s="18" t="n"/>
      <c r="C877" s="228" t="n"/>
      <c r="D877" s="228" t="n"/>
      <c r="E877" s="228" t="n"/>
      <c r="F877" s="228" t="n"/>
      <c r="G877" s="228" t="n"/>
      <c r="H877" s="228" t="n"/>
      <c r="I877" s="228" t="n"/>
      <c r="J877" s="228" t="n"/>
      <c r="K877" s="19" t="n"/>
      <c r="L877" s="228" t="n"/>
      <c r="M877" s="228" t="n"/>
      <c r="N877" s="228" t="n"/>
      <c r="O877" s="228" t="n"/>
      <c r="P877" s="228" t="n"/>
      <c r="Q877" s="281" t="n"/>
      <c r="R877" s="281" t="n"/>
      <c r="S877" s="228" t="n"/>
      <c r="T877" s="228" t="n"/>
      <c r="U877" s="228" t="n"/>
      <c r="V877" s="19" t="n"/>
      <c r="W877" s="19" t="n"/>
      <c r="X877" s="228" t="n"/>
      <c r="Y877" s="228" t="n"/>
      <c r="Z877" s="281" t="n"/>
      <c r="AA877" s="18" t="n"/>
      <c r="AB877" s="18" t="n"/>
      <c r="AC877" s="228" t="n"/>
    </row>
    <row r="878">
      <c r="A878" s="18" t="n"/>
      <c r="B878" s="18" t="n"/>
      <c r="C878" s="228" t="n"/>
      <c r="D878" s="228" t="n"/>
      <c r="E878" s="228" t="n"/>
      <c r="F878" s="228" t="n"/>
      <c r="G878" s="228" t="n"/>
      <c r="H878" s="228" t="n"/>
      <c r="I878" s="228" t="n"/>
      <c r="J878" s="228" t="n"/>
      <c r="K878" s="19" t="n"/>
      <c r="L878" s="228" t="n"/>
      <c r="M878" s="228" t="n"/>
      <c r="N878" s="228" t="n"/>
      <c r="O878" s="228" t="n"/>
      <c r="P878" s="228" t="n"/>
      <c r="Q878" s="281" t="n"/>
      <c r="R878" s="281" t="n"/>
      <c r="S878" s="228" t="n"/>
      <c r="T878" s="228" t="n"/>
      <c r="U878" s="228" t="n"/>
      <c r="V878" s="19" t="n"/>
      <c r="W878" s="19" t="n"/>
      <c r="X878" s="228" t="n"/>
      <c r="Y878" s="228" t="n"/>
      <c r="Z878" s="281" t="n"/>
      <c r="AA878" s="18" t="n"/>
      <c r="AB878" s="18" t="n"/>
      <c r="AC878" s="228" t="n"/>
    </row>
    <row r="879">
      <c r="A879" s="18" t="n"/>
      <c r="B879" s="18" t="n"/>
      <c r="C879" s="228" t="n"/>
      <c r="D879" s="228" t="n"/>
      <c r="E879" s="228" t="n"/>
      <c r="F879" s="228" t="n"/>
      <c r="G879" s="228" t="n"/>
      <c r="H879" s="228" t="n"/>
      <c r="I879" s="228" t="n"/>
      <c r="J879" s="228" t="n"/>
      <c r="K879" s="19" t="n"/>
      <c r="L879" s="228" t="n"/>
      <c r="M879" s="228" t="n"/>
      <c r="N879" s="228" t="n"/>
      <c r="O879" s="228" t="n"/>
      <c r="P879" s="228" t="n"/>
      <c r="Q879" s="281" t="n"/>
      <c r="R879" s="281" t="n"/>
      <c r="S879" s="228" t="n"/>
      <c r="T879" s="228" t="n"/>
      <c r="U879" s="228" t="n"/>
      <c r="V879" s="19" t="n"/>
      <c r="W879" s="19" t="n"/>
      <c r="X879" s="228" t="n"/>
      <c r="Y879" s="228" t="n"/>
      <c r="Z879" s="281" t="n"/>
      <c r="AA879" s="18" t="n"/>
      <c r="AB879" s="18" t="n"/>
      <c r="AC879" s="228" t="n"/>
    </row>
    <row r="880">
      <c r="A880" s="18" t="n"/>
      <c r="B880" s="18" t="n"/>
      <c r="C880" s="228" t="n"/>
      <c r="D880" s="228" t="n"/>
      <c r="E880" s="228" t="n"/>
      <c r="F880" s="228" t="n"/>
      <c r="G880" s="228" t="n"/>
      <c r="H880" s="228" t="n"/>
      <c r="I880" s="228" t="n"/>
      <c r="J880" s="228" t="n"/>
      <c r="K880" s="19" t="n"/>
      <c r="L880" s="228" t="n"/>
      <c r="M880" s="228" t="n"/>
      <c r="N880" s="228" t="n"/>
      <c r="O880" s="228" t="n"/>
      <c r="P880" s="228" t="n"/>
      <c r="Q880" s="281" t="n"/>
      <c r="R880" s="281" t="n"/>
      <c r="S880" s="228" t="n"/>
      <c r="T880" s="228" t="n"/>
      <c r="U880" s="228" t="n"/>
      <c r="V880" s="19" t="n"/>
      <c r="W880" s="19" t="n"/>
      <c r="X880" s="228" t="n"/>
      <c r="Y880" s="228" t="n"/>
      <c r="Z880" s="281" t="n"/>
      <c r="AA880" s="18" t="n"/>
      <c r="AB880" s="18" t="n"/>
      <c r="AC880" s="228" t="n"/>
    </row>
    <row r="881">
      <c r="A881" s="18" t="n"/>
      <c r="B881" s="18" t="n"/>
      <c r="C881" s="228" t="n"/>
      <c r="D881" s="228" t="n"/>
      <c r="E881" s="228" t="n"/>
      <c r="F881" s="228" t="n"/>
      <c r="G881" s="228" t="n"/>
      <c r="H881" s="228" t="n"/>
      <c r="I881" s="228" t="n"/>
      <c r="J881" s="228" t="n"/>
      <c r="K881" s="19" t="n"/>
      <c r="L881" s="228" t="n"/>
      <c r="M881" s="228" t="n"/>
      <c r="N881" s="228" t="n"/>
      <c r="O881" s="228" t="n"/>
      <c r="P881" s="228" t="n"/>
      <c r="Q881" s="281" t="n"/>
      <c r="R881" s="281" t="n"/>
      <c r="S881" s="228" t="n"/>
      <c r="T881" s="228" t="n"/>
      <c r="U881" s="228" t="n"/>
      <c r="V881" s="19" t="n"/>
      <c r="W881" s="19" t="n"/>
      <c r="X881" s="228" t="n"/>
      <c r="Y881" s="228" t="n"/>
      <c r="Z881" s="281" t="n"/>
      <c r="AA881" s="18" t="n"/>
      <c r="AB881" s="18" t="n"/>
      <c r="AC881" s="228" t="n"/>
    </row>
    <row r="882">
      <c r="A882" s="18" t="n"/>
      <c r="B882" s="18" t="n"/>
      <c r="C882" s="228" t="n"/>
      <c r="D882" s="228" t="n"/>
      <c r="E882" s="228" t="n"/>
      <c r="F882" s="228" t="n"/>
      <c r="G882" s="228" t="n"/>
      <c r="H882" s="228" t="n"/>
      <c r="I882" s="228" t="n"/>
      <c r="J882" s="228" t="n"/>
      <c r="K882" s="19" t="n"/>
      <c r="L882" s="228" t="n"/>
      <c r="M882" s="228" t="n"/>
      <c r="N882" s="228" t="n"/>
      <c r="O882" s="228" t="n"/>
      <c r="P882" s="228" t="n"/>
      <c r="Q882" s="281" t="n"/>
      <c r="R882" s="281" t="n"/>
      <c r="S882" s="228" t="n"/>
      <c r="T882" s="228" t="n"/>
      <c r="U882" s="228" t="n"/>
      <c r="V882" s="19" t="n"/>
      <c r="W882" s="19" t="n"/>
      <c r="X882" s="228" t="n"/>
      <c r="Y882" s="228" t="n"/>
      <c r="Z882" s="281" t="n"/>
      <c r="AA882" s="18" t="n"/>
      <c r="AB882" s="18" t="n"/>
      <c r="AC882" s="228" t="n"/>
    </row>
    <row r="883">
      <c r="A883" s="18" t="n"/>
      <c r="B883" s="18" t="n"/>
      <c r="C883" s="228" t="n"/>
      <c r="D883" s="228" t="n"/>
      <c r="E883" s="228" t="n"/>
      <c r="F883" s="228" t="n"/>
      <c r="G883" s="228" t="n"/>
      <c r="H883" s="228" t="n"/>
      <c r="I883" s="228" t="n"/>
      <c r="J883" s="228" t="n"/>
      <c r="K883" s="19" t="n"/>
      <c r="L883" s="228" t="n"/>
      <c r="M883" s="228" t="n"/>
      <c r="N883" s="228" t="n"/>
      <c r="O883" s="228" t="n"/>
      <c r="P883" s="228" t="n"/>
      <c r="Q883" s="281" t="n"/>
      <c r="R883" s="281" t="n"/>
      <c r="S883" s="228" t="n"/>
      <c r="T883" s="228" t="n"/>
      <c r="U883" s="228" t="n"/>
      <c r="V883" s="19" t="n"/>
      <c r="W883" s="19" t="n"/>
      <c r="X883" s="228" t="n"/>
      <c r="Y883" s="228" t="n"/>
      <c r="Z883" s="281" t="n"/>
      <c r="AA883" s="18" t="n"/>
      <c r="AB883" s="18" t="n"/>
      <c r="AC883" s="228" t="n"/>
    </row>
    <row r="884">
      <c r="A884" s="18" t="n"/>
      <c r="B884" s="18" t="n"/>
      <c r="C884" s="228" t="n"/>
      <c r="D884" s="228" t="n"/>
      <c r="E884" s="228" t="n"/>
      <c r="F884" s="228" t="n"/>
      <c r="G884" s="228" t="n"/>
      <c r="H884" s="228" t="n"/>
      <c r="I884" s="228" t="n"/>
      <c r="J884" s="228" t="n"/>
      <c r="K884" s="19" t="n"/>
      <c r="L884" s="228" t="n"/>
      <c r="M884" s="228" t="n"/>
      <c r="N884" s="228" t="n"/>
      <c r="O884" s="228" t="n"/>
      <c r="P884" s="228" t="n"/>
      <c r="Q884" s="281" t="n"/>
      <c r="R884" s="281" t="n"/>
      <c r="S884" s="228" t="n"/>
      <c r="T884" s="228" t="n"/>
      <c r="U884" s="228" t="n"/>
      <c r="V884" s="19" t="n"/>
      <c r="W884" s="19" t="n"/>
      <c r="X884" s="228" t="n"/>
      <c r="Y884" s="228" t="n"/>
      <c r="Z884" s="281" t="n"/>
      <c r="AA884" s="18" t="n"/>
      <c r="AB884" s="18" t="n"/>
      <c r="AC884" s="228" t="n"/>
    </row>
    <row r="885">
      <c r="A885" s="18" t="n"/>
      <c r="B885" s="18" t="n"/>
      <c r="C885" s="228" t="n"/>
      <c r="D885" s="228" t="n"/>
      <c r="E885" s="228" t="n"/>
      <c r="F885" s="228" t="n"/>
      <c r="G885" s="228" t="n"/>
      <c r="H885" s="228" t="n"/>
      <c r="I885" s="228" t="n"/>
      <c r="J885" s="228" t="n"/>
      <c r="K885" s="19" t="n"/>
      <c r="L885" s="228" t="n"/>
      <c r="M885" s="228" t="n"/>
      <c r="N885" s="228" t="n"/>
      <c r="O885" s="228" t="n"/>
      <c r="P885" s="228" t="n"/>
      <c r="Q885" s="281" t="n"/>
      <c r="R885" s="281" t="n"/>
      <c r="S885" s="228" t="n"/>
      <c r="T885" s="228" t="n"/>
      <c r="U885" s="228" t="n"/>
      <c r="V885" s="19" t="n"/>
      <c r="W885" s="19" t="n"/>
      <c r="X885" s="228" t="n"/>
      <c r="Y885" s="228" t="n"/>
      <c r="Z885" s="281" t="n"/>
      <c r="AA885" s="18" t="n"/>
      <c r="AB885" s="18" t="n"/>
      <c r="AC885" s="228" t="n"/>
    </row>
    <row r="886">
      <c r="A886" s="18" t="n"/>
      <c r="B886" s="18" t="n"/>
      <c r="C886" s="228" t="n"/>
      <c r="D886" s="228" t="n"/>
      <c r="E886" s="228" t="n"/>
      <c r="F886" s="228" t="n"/>
      <c r="G886" s="228" t="n"/>
      <c r="H886" s="228" t="n"/>
      <c r="I886" s="228" t="n"/>
      <c r="J886" s="228" t="n"/>
      <c r="K886" s="19" t="n"/>
      <c r="L886" s="228" t="n"/>
      <c r="M886" s="228" t="n"/>
      <c r="N886" s="228" t="n"/>
      <c r="O886" s="228" t="n"/>
      <c r="P886" s="228" t="n"/>
      <c r="Q886" s="281" t="n"/>
      <c r="R886" s="281" t="n"/>
      <c r="S886" s="228" t="n"/>
      <c r="T886" s="228" t="n"/>
      <c r="U886" s="228" t="n"/>
      <c r="V886" s="19" t="n"/>
      <c r="W886" s="19" t="n"/>
      <c r="X886" s="228" t="n"/>
      <c r="Y886" s="228" t="n"/>
      <c r="Z886" s="281" t="n"/>
      <c r="AA886" s="18" t="n"/>
      <c r="AB886" s="18" t="n"/>
      <c r="AC886" s="228" t="n"/>
    </row>
    <row r="887">
      <c r="A887" s="18" t="n"/>
      <c r="B887" s="18" t="n"/>
      <c r="C887" s="228" t="n"/>
      <c r="D887" s="228" t="n"/>
      <c r="E887" s="228" t="n"/>
      <c r="F887" s="228" t="n"/>
      <c r="G887" s="228" t="n"/>
      <c r="H887" s="228" t="n"/>
      <c r="I887" s="228" t="n"/>
      <c r="J887" s="228" t="n"/>
      <c r="K887" s="19" t="n"/>
      <c r="L887" s="228" t="n"/>
      <c r="M887" s="228" t="n"/>
      <c r="N887" s="228" t="n"/>
      <c r="O887" s="228" t="n"/>
      <c r="P887" s="228" t="n"/>
      <c r="Q887" s="281" t="n"/>
      <c r="R887" s="281" t="n"/>
      <c r="S887" s="228" t="n"/>
      <c r="T887" s="228" t="n"/>
      <c r="U887" s="228" t="n"/>
      <c r="V887" s="19" t="n"/>
      <c r="W887" s="19" t="n"/>
      <c r="X887" s="228" t="n"/>
      <c r="Y887" s="228" t="n"/>
      <c r="Z887" s="281" t="n"/>
      <c r="AA887" s="18" t="n"/>
      <c r="AB887" s="18" t="n"/>
      <c r="AC887" s="228" t="n"/>
    </row>
    <row r="888">
      <c r="A888" s="18" t="n"/>
      <c r="B888" s="18" t="n"/>
      <c r="C888" s="228" t="n"/>
      <c r="D888" s="228" t="n"/>
      <c r="E888" s="228" t="n"/>
      <c r="F888" s="228" t="n"/>
      <c r="G888" s="228" t="n"/>
      <c r="H888" s="228" t="n"/>
      <c r="I888" s="228" t="n"/>
      <c r="J888" s="228" t="n"/>
      <c r="K888" s="19" t="n"/>
      <c r="L888" s="228" t="n"/>
      <c r="M888" s="228" t="n"/>
      <c r="N888" s="228" t="n"/>
      <c r="O888" s="228" t="n"/>
      <c r="P888" s="228" t="n"/>
      <c r="Q888" s="281" t="n"/>
      <c r="R888" s="281" t="n"/>
      <c r="S888" s="228" t="n"/>
      <c r="T888" s="228" t="n"/>
      <c r="U888" s="228" t="n"/>
      <c r="V888" s="19" t="n"/>
      <c r="W888" s="19" t="n"/>
      <c r="X888" s="228" t="n"/>
      <c r="Y888" s="228" t="n"/>
      <c r="Z888" s="281" t="n"/>
      <c r="AA888" s="18" t="n"/>
      <c r="AB888" s="18" t="n"/>
      <c r="AC888" s="228" t="n"/>
    </row>
    <row r="889">
      <c r="A889" s="18" t="n"/>
      <c r="B889" s="18" t="n"/>
      <c r="C889" s="228" t="n"/>
      <c r="D889" s="228" t="n"/>
      <c r="E889" s="228" t="n"/>
      <c r="F889" s="228" t="n"/>
      <c r="G889" s="228" t="n"/>
      <c r="H889" s="228" t="n"/>
      <c r="I889" s="228" t="n"/>
      <c r="J889" s="228" t="n"/>
      <c r="K889" s="19" t="n"/>
      <c r="L889" s="228" t="n"/>
      <c r="M889" s="228" t="n"/>
      <c r="N889" s="228" t="n"/>
      <c r="O889" s="228" t="n"/>
      <c r="P889" s="228" t="n"/>
      <c r="Q889" s="281" t="n"/>
      <c r="R889" s="281" t="n"/>
      <c r="S889" s="228" t="n"/>
      <c r="T889" s="228" t="n"/>
      <c r="U889" s="228" t="n"/>
      <c r="V889" s="19" t="n"/>
      <c r="W889" s="19" t="n"/>
      <c r="X889" s="228" t="n"/>
      <c r="Y889" s="228" t="n"/>
      <c r="Z889" s="281" t="n"/>
      <c r="AA889" s="18" t="n"/>
      <c r="AB889" s="18" t="n"/>
      <c r="AC889" s="228" t="n"/>
    </row>
    <row r="890">
      <c r="A890" s="18" t="n"/>
      <c r="B890" s="18" t="n"/>
      <c r="C890" s="228" t="n"/>
      <c r="D890" s="228" t="n"/>
      <c r="E890" s="228" t="n"/>
      <c r="F890" s="228" t="n"/>
      <c r="G890" s="228" t="n"/>
      <c r="H890" s="228" t="n"/>
      <c r="I890" s="228" t="n"/>
      <c r="J890" s="228" t="n"/>
      <c r="K890" s="19" t="n"/>
      <c r="L890" s="228" t="n"/>
      <c r="M890" s="228" t="n"/>
      <c r="N890" s="228" t="n"/>
      <c r="O890" s="228" t="n"/>
      <c r="P890" s="228" t="n"/>
      <c r="Q890" s="281" t="n"/>
      <c r="R890" s="281" t="n"/>
      <c r="S890" s="228" t="n"/>
      <c r="T890" s="228" t="n"/>
      <c r="U890" s="228" t="n"/>
      <c r="V890" s="19" t="n"/>
      <c r="W890" s="19" t="n"/>
      <c r="X890" s="228" t="n"/>
      <c r="Y890" s="228" t="n"/>
      <c r="Z890" s="281" t="n"/>
      <c r="AA890" s="18" t="n"/>
      <c r="AB890" s="18" t="n"/>
      <c r="AC890" s="228" t="n"/>
    </row>
    <row r="891">
      <c r="A891" s="18" t="n"/>
      <c r="B891" s="18" t="n"/>
      <c r="C891" s="228" t="n"/>
      <c r="D891" s="228" t="n"/>
      <c r="E891" s="228" t="n"/>
      <c r="F891" s="228" t="n"/>
      <c r="G891" s="228" t="n"/>
      <c r="H891" s="228" t="n"/>
      <c r="I891" s="228" t="n"/>
      <c r="J891" s="228" t="n"/>
      <c r="K891" s="19" t="n"/>
      <c r="L891" s="228" t="n"/>
      <c r="M891" s="228" t="n"/>
      <c r="N891" s="228" t="n"/>
      <c r="O891" s="228" t="n"/>
      <c r="P891" s="228" t="n"/>
      <c r="Q891" s="281" t="n"/>
      <c r="R891" s="281" t="n"/>
      <c r="S891" s="228" t="n"/>
      <c r="T891" s="228" t="n"/>
      <c r="U891" s="228" t="n"/>
      <c r="V891" s="19" t="n"/>
      <c r="W891" s="19" t="n"/>
      <c r="X891" s="228" t="n"/>
      <c r="Y891" s="228" t="n"/>
      <c r="Z891" s="281" t="n"/>
      <c r="AA891" s="18" t="n"/>
      <c r="AB891" s="18" t="n"/>
      <c r="AC891" s="228" t="n"/>
    </row>
    <row r="892">
      <c r="A892" s="18" t="n"/>
      <c r="B892" s="18" t="n"/>
      <c r="C892" s="228" t="n"/>
      <c r="D892" s="228" t="n"/>
      <c r="E892" s="228" t="n"/>
      <c r="F892" s="228" t="n"/>
      <c r="G892" s="228" t="n"/>
      <c r="H892" s="228" t="n"/>
      <c r="I892" s="228" t="n"/>
      <c r="J892" s="228" t="n"/>
      <c r="K892" s="19" t="n"/>
      <c r="L892" s="228" t="n"/>
      <c r="M892" s="228" t="n"/>
      <c r="N892" s="228" t="n"/>
      <c r="O892" s="228" t="n"/>
      <c r="P892" s="228" t="n"/>
      <c r="Q892" s="281" t="n"/>
      <c r="R892" s="281" t="n"/>
      <c r="S892" s="228" t="n"/>
      <c r="T892" s="228" t="n"/>
      <c r="U892" s="228" t="n"/>
      <c r="V892" s="19" t="n"/>
      <c r="W892" s="19" t="n"/>
      <c r="X892" s="228" t="n"/>
      <c r="Y892" s="228" t="n"/>
      <c r="Z892" s="281" t="n"/>
      <c r="AA892" s="18" t="n"/>
      <c r="AB892" s="18" t="n"/>
      <c r="AC892" s="228" t="n"/>
    </row>
    <row r="893">
      <c r="A893" s="18" t="n"/>
      <c r="B893" s="18" t="n"/>
      <c r="C893" s="228" t="n"/>
      <c r="D893" s="228" t="n"/>
      <c r="E893" s="228" t="n"/>
      <c r="F893" s="228" t="n"/>
      <c r="G893" s="228" t="n"/>
      <c r="H893" s="228" t="n"/>
      <c r="I893" s="228" t="n"/>
      <c r="J893" s="228" t="n"/>
      <c r="K893" s="19" t="n"/>
      <c r="L893" s="228" t="n"/>
      <c r="M893" s="228" t="n"/>
      <c r="N893" s="228" t="n"/>
      <c r="O893" s="228" t="n"/>
      <c r="P893" s="228" t="n"/>
      <c r="Q893" s="281" t="n"/>
      <c r="R893" s="281" t="n"/>
      <c r="S893" s="228" t="n"/>
      <c r="T893" s="228" t="n"/>
      <c r="U893" s="228" t="n"/>
      <c r="V893" s="19" t="n"/>
      <c r="W893" s="19" t="n"/>
      <c r="X893" s="228" t="n"/>
      <c r="Y893" s="228" t="n"/>
      <c r="Z893" s="281" t="n"/>
      <c r="AA893" s="18" t="n"/>
      <c r="AB893" s="18" t="n"/>
      <c r="AC893" s="228" t="n"/>
    </row>
    <row r="894">
      <c r="A894" s="18" t="n"/>
      <c r="B894" s="18" t="n"/>
      <c r="C894" s="228" t="n"/>
      <c r="D894" s="228" t="n"/>
      <c r="E894" s="228" t="n"/>
      <c r="F894" s="228" t="n"/>
      <c r="G894" s="228" t="n"/>
      <c r="H894" s="228" t="n"/>
      <c r="I894" s="228" t="n"/>
      <c r="J894" s="228" t="n"/>
      <c r="K894" s="19" t="n"/>
      <c r="L894" s="228" t="n"/>
      <c r="M894" s="228" t="n"/>
      <c r="N894" s="228" t="n"/>
      <c r="O894" s="228" t="n"/>
      <c r="P894" s="228" t="n"/>
      <c r="Q894" s="281" t="n"/>
      <c r="R894" s="281" t="n"/>
      <c r="S894" s="228" t="n"/>
      <c r="T894" s="228" t="n"/>
      <c r="U894" s="228" t="n"/>
      <c r="V894" s="19" t="n"/>
      <c r="W894" s="19" t="n"/>
      <c r="X894" s="228" t="n"/>
      <c r="Y894" s="228" t="n"/>
      <c r="Z894" s="281" t="n"/>
      <c r="AA894" s="18" t="n"/>
      <c r="AB894" s="18" t="n"/>
      <c r="AC894" s="228" t="n"/>
    </row>
    <row r="895">
      <c r="A895" s="18" t="n"/>
      <c r="B895" s="18" t="n"/>
      <c r="C895" s="228" t="n"/>
      <c r="D895" s="228" t="n"/>
      <c r="E895" s="228" t="n"/>
      <c r="F895" s="228" t="n"/>
      <c r="G895" s="228" t="n"/>
      <c r="H895" s="228" t="n"/>
      <c r="I895" s="228" t="n"/>
      <c r="J895" s="228" t="n"/>
      <c r="K895" s="19" t="n"/>
      <c r="L895" s="228" t="n"/>
      <c r="M895" s="228" t="n"/>
      <c r="N895" s="228" t="n"/>
      <c r="O895" s="228" t="n"/>
      <c r="P895" s="228" t="n"/>
      <c r="Q895" s="281" t="n"/>
      <c r="R895" s="281" t="n"/>
      <c r="S895" s="228" t="n"/>
      <c r="T895" s="228" t="n"/>
      <c r="U895" s="228" t="n"/>
      <c r="V895" s="19" t="n"/>
      <c r="W895" s="19" t="n"/>
      <c r="X895" s="228" t="n"/>
      <c r="Y895" s="228" t="n"/>
      <c r="Z895" s="281" t="n"/>
      <c r="AA895" s="18" t="n"/>
      <c r="AB895" s="18" t="n"/>
      <c r="AC895" s="228" t="n"/>
    </row>
    <row r="896">
      <c r="A896" s="18" t="n"/>
      <c r="B896" s="18" t="n"/>
      <c r="C896" s="228" t="n"/>
      <c r="D896" s="228" t="n"/>
      <c r="E896" s="228" t="n"/>
      <c r="F896" s="228" t="n"/>
      <c r="G896" s="228" t="n"/>
      <c r="H896" s="228" t="n"/>
      <c r="I896" s="228" t="n"/>
      <c r="J896" s="228" t="n"/>
      <c r="K896" s="19" t="n"/>
      <c r="L896" s="228" t="n"/>
      <c r="M896" s="228" t="n"/>
      <c r="N896" s="228" t="n"/>
      <c r="O896" s="228" t="n"/>
      <c r="P896" s="228" t="n"/>
      <c r="Q896" s="281" t="n"/>
      <c r="R896" s="281" t="n"/>
      <c r="S896" s="228" t="n"/>
      <c r="T896" s="228" t="n"/>
      <c r="U896" s="228" t="n"/>
      <c r="V896" s="19" t="n"/>
      <c r="W896" s="19" t="n"/>
      <c r="X896" s="228" t="n"/>
      <c r="Y896" s="228" t="n"/>
      <c r="Z896" s="281" t="n"/>
      <c r="AA896" s="18" t="n"/>
      <c r="AB896" s="18" t="n"/>
      <c r="AC896" s="228" t="n"/>
    </row>
    <row r="897">
      <c r="A897" s="18" t="n"/>
      <c r="B897" s="18" t="n"/>
      <c r="C897" s="228" t="n"/>
      <c r="D897" s="228" t="n"/>
      <c r="E897" s="228" t="n"/>
      <c r="F897" s="228" t="n"/>
      <c r="G897" s="228" t="n"/>
      <c r="H897" s="228" t="n"/>
      <c r="I897" s="228" t="n"/>
      <c r="J897" s="228" t="n"/>
      <c r="K897" s="19" t="n"/>
      <c r="L897" s="228" t="n"/>
      <c r="M897" s="228" t="n"/>
      <c r="N897" s="228" t="n"/>
      <c r="O897" s="228" t="n"/>
      <c r="P897" s="228" t="n"/>
      <c r="Q897" s="281" t="n"/>
      <c r="R897" s="281" t="n"/>
      <c r="S897" s="228" t="n"/>
      <c r="T897" s="228" t="n"/>
      <c r="U897" s="228" t="n"/>
      <c r="V897" s="19" t="n"/>
      <c r="W897" s="19" t="n"/>
      <c r="X897" s="228" t="n"/>
      <c r="Y897" s="228" t="n"/>
      <c r="Z897" s="281" t="n"/>
      <c r="AA897" s="18" t="n"/>
      <c r="AB897" s="18" t="n"/>
      <c r="AC897" s="228" t="n"/>
    </row>
    <row r="898">
      <c r="A898" s="18" t="n"/>
      <c r="B898" s="18" t="n"/>
      <c r="C898" s="228" t="n"/>
      <c r="D898" s="228" t="n"/>
      <c r="E898" s="228" t="n"/>
      <c r="F898" s="228" t="n"/>
      <c r="G898" s="228" t="n"/>
      <c r="H898" s="228" t="n"/>
      <c r="I898" s="228" t="n"/>
      <c r="J898" s="228" t="n"/>
      <c r="K898" s="19" t="n"/>
      <c r="L898" s="228" t="n"/>
      <c r="M898" s="228" t="n"/>
      <c r="N898" s="228" t="n"/>
      <c r="O898" s="228" t="n"/>
      <c r="P898" s="228" t="n"/>
      <c r="Q898" s="281" t="n"/>
      <c r="R898" s="281" t="n"/>
      <c r="S898" s="228" t="n"/>
      <c r="T898" s="228" t="n"/>
      <c r="U898" s="228" t="n"/>
      <c r="V898" s="19" t="n"/>
      <c r="W898" s="19" t="n"/>
      <c r="X898" s="228" t="n"/>
      <c r="Y898" s="228" t="n"/>
      <c r="Z898" s="281" t="n"/>
      <c r="AA898" s="18" t="n"/>
      <c r="AB898" s="18" t="n"/>
      <c r="AC898" s="228" t="n"/>
    </row>
    <row r="899">
      <c r="A899" s="18" t="n"/>
      <c r="B899" s="18" t="n"/>
      <c r="C899" s="228" t="n"/>
      <c r="D899" s="228" t="n"/>
      <c r="E899" s="228" t="n"/>
      <c r="F899" s="228" t="n"/>
      <c r="G899" s="228" t="n"/>
      <c r="H899" s="228" t="n"/>
      <c r="I899" s="228" t="n"/>
      <c r="J899" s="228" t="n"/>
      <c r="K899" s="19" t="n"/>
      <c r="L899" s="228" t="n"/>
      <c r="M899" s="228" t="n"/>
      <c r="N899" s="228" t="n"/>
      <c r="O899" s="228" t="n"/>
      <c r="P899" s="228" t="n"/>
      <c r="Q899" s="281" t="n"/>
      <c r="R899" s="281" t="n"/>
      <c r="S899" s="228" t="n"/>
      <c r="T899" s="228" t="n"/>
      <c r="U899" s="228" t="n"/>
      <c r="V899" s="19" t="n"/>
      <c r="W899" s="19" t="n"/>
      <c r="X899" s="228" t="n"/>
      <c r="Y899" s="228" t="n"/>
      <c r="Z899" s="281" t="n"/>
      <c r="AA899" s="18" t="n"/>
      <c r="AB899" s="18" t="n"/>
      <c r="AC899" s="228" t="n"/>
    </row>
    <row r="900">
      <c r="A900" s="18" t="n"/>
      <c r="B900" s="18" t="n"/>
      <c r="C900" s="228" t="n"/>
      <c r="D900" s="228" t="n"/>
      <c r="E900" s="228" t="n"/>
      <c r="F900" s="228" t="n"/>
      <c r="G900" s="228" t="n"/>
      <c r="H900" s="228" t="n"/>
      <c r="I900" s="228" t="n"/>
      <c r="J900" s="228" t="n"/>
      <c r="K900" s="19" t="n"/>
      <c r="L900" s="228" t="n"/>
      <c r="M900" s="228" t="n"/>
      <c r="N900" s="228" t="n"/>
      <c r="O900" s="228" t="n"/>
      <c r="P900" s="228" t="n"/>
      <c r="Q900" s="281" t="n"/>
      <c r="R900" s="281" t="n"/>
      <c r="S900" s="228" t="n"/>
      <c r="T900" s="228" t="n"/>
      <c r="U900" s="228" t="n"/>
      <c r="V900" s="19" t="n"/>
      <c r="W900" s="19" t="n"/>
      <c r="X900" s="228" t="n"/>
      <c r="Y900" s="228" t="n"/>
      <c r="Z900" s="281" t="n"/>
      <c r="AA900" s="18" t="n"/>
      <c r="AB900" s="18" t="n"/>
      <c r="AC900" s="228" t="n"/>
    </row>
    <row r="901">
      <c r="A901" s="18" t="n"/>
      <c r="B901" s="18" t="n"/>
      <c r="C901" s="228" t="n"/>
      <c r="D901" s="228" t="n"/>
      <c r="E901" s="228" t="n"/>
      <c r="F901" s="228" t="n"/>
      <c r="G901" s="228" t="n"/>
      <c r="H901" s="228" t="n"/>
      <c r="I901" s="228" t="n"/>
      <c r="J901" s="228" t="n"/>
      <c r="K901" s="19" t="n"/>
      <c r="L901" s="228" t="n"/>
      <c r="M901" s="228" t="n"/>
      <c r="N901" s="228" t="n"/>
      <c r="O901" s="228" t="n"/>
      <c r="P901" s="228" t="n"/>
      <c r="Q901" s="281" t="n"/>
      <c r="R901" s="281" t="n"/>
      <c r="S901" s="228" t="n"/>
      <c r="T901" s="228" t="n"/>
      <c r="U901" s="228" t="n"/>
      <c r="V901" s="19" t="n"/>
      <c r="W901" s="19" t="n"/>
      <c r="X901" s="228" t="n"/>
      <c r="Y901" s="228" t="n"/>
      <c r="Z901" s="281" t="n"/>
      <c r="AA901" s="18" t="n"/>
      <c r="AB901" s="18" t="n"/>
      <c r="AC901" s="228" t="n"/>
    </row>
    <row r="902">
      <c r="A902" s="18" t="n"/>
      <c r="B902" s="18" t="n"/>
      <c r="C902" s="228" t="n"/>
      <c r="D902" s="228" t="n"/>
      <c r="E902" s="228" t="n"/>
      <c r="F902" s="228" t="n"/>
      <c r="G902" s="228" t="n"/>
      <c r="H902" s="228" t="n"/>
      <c r="I902" s="228" t="n"/>
      <c r="J902" s="228" t="n"/>
      <c r="K902" s="19" t="n"/>
      <c r="L902" s="228" t="n"/>
      <c r="M902" s="228" t="n"/>
      <c r="N902" s="228" t="n"/>
      <c r="O902" s="228" t="n"/>
      <c r="P902" s="228" t="n"/>
      <c r="Q902" s="281" t="n"/>
      <c r="R902" s="281" t="n"/>
      <c r="S902" s="228" t="n"/>
      <c r="T902" s="228" t="n"/>
      <c r="U902" s="228" t="n"/>
      <c r="V902" s="19" t="n"/>
      <c r="W902" s="19" t="n"/>
      <c r="X902" s="228" t="n"/>
      <c r="Y902" s="228" t="n"/>
      <c r="Z902" s="281" t="n"/>
      <c r="AA902" s="18" t="n"/>
      <c r="AB902" s="18" t="n"/>
      <c r="AC902" s="228" t="n"/>
    </row>
    <row r="903">
      <c r="A903" s="18" t="n"/>
      <c r="B903" s="18" t="n"/>
      <c r="C903" s="228" t="n"/>
      <c r="D903" s="228" t="n"/>
      <c r="E903" s="228" t="n"/>
      <c r="F903" s="228" t="n"/>
      <c r="G903" s="228" t="n"/>
      <c r="H903" s="228" t="n"/>
      <c r="I903" s="228" t="n"/>
      <c r="J903" s="228" t="n"/>
      <c r="K903" s="19" t="n"/>
      <c r="L903" s="228" t="n"/>
      <c r="M903" s="228" t="n"/>
      <c r="N903" s="228" t="n"/>
      <c r="O903" s="228" t="n"/>
      <c r="P903" s="228" t="n"/>
      <c r="Q903" s="281" t="n"/>
      <c r="R903" s="281" t="n"/>
      <c r="S903" s="228" t="n"/>
      <c r="T903" s="228" t="n"/>
      <c r="U903" s="228" t="n"/>
      <c r="V903" s="19" t="n"/>
      <c r="W903" s="19" t="n"/>
      <c r="X903" s="228" t="n"/>
      <c r="Y903" s="228" t="n"/>
      <c r="Z903" s="281" t="n"/>
      <c r="AA903" s="18" t="n"/>
      <c r="AB903" s="18" t="n"/>
      <c r="AC903" s="228" t="n"/>
    </row>
    <row r="904">
      <c r="A904" s="18" t="n"/>
      <c r="B904" s="18" t="n"/>
      <c r="C904" s="228" t="n"/>
      <c r="D904" s="228" t="n"/>
      <c r="E904" s="228" t="n"/>
      <c r="F904" s="228" t="n"/>
      <c r="G904" s="228" t="n"/>
      <c r="H904" s="228" t="n"/>
      <c r="I904" s="228" t="n"/>
      <c r="J904" s="228" t="n"/>
      <c r="K904" s="19" t="n"/>
      <c r="L904" s="228" t="n"/>
      <c r="M904" s="228" t="n"/>
      <c r="N904" s="228" t="n"/>
      <c r="O904" s="228" t="n"/>
      <c r="P904" s="228" t="n"/>
      <c r="Q904" s="281" t="n"/>
      <c r="R904" s="281" t="n"/>
      <c r="S904" s="228" t="n"/>
      <c r="T904" s="228" t="n"/>
      <c r="U904" s="228" t="n"/>
      <c r="V904" s="19" t="n"/>
      <c r="W904" s="19" t="n"/>
      <c r="X904" s="228" t="n"/>
      <c r="Y904" s="228" t="n"/>
      <c r="Z904" s="281" t="n"/>
      <c r="AA904" s="18" t="n"/>
      <c r="AB904" s="18" t="n"/>
      <c r="AC904" s="228" t="n"/>
    </row>
    <row r="905">
      <c r="A905" s="18" t="n"/>
      <c r="B905" s="18" t="n"/>
      <c r="C905" s="228" t="n"/>
      <c r="D905" s="228" t="n"/>
      <c r="E905" s="228" t="n"/>
      <c r="F905" s="228" t="n"/>
      <c r="G905" s="228" t="n"/>
      <c r="H905" s="228" t="n"/>
      <c r="I905" s="228" t="n"/>
      <c r="J905" s="228" t="n"/>
      <c r="K905" s="19" t="n"/>
      <c r="L905" s="228" t="n"/>
      <c r="M905" s="228" t="n"/>
      <c r="N905" s="228" t="n"/>
      <c r="O905" s="228" t="n"/>
      <c r="P905" s="228" t="n"/>
      <c r="Q905" s="281" t="n"/>
      <c r="R905" s="281" t="n"/>
      <c r="S905" s="228" t="n"/>
      <c r="T905" s="228" t="n"/>
      <c r="U905" s="228" t="n"/>
      <c r="V905" s="19" t="n"/>
      <c r="W905" s="19" t="n"/>
      <c r="X905" s="228" t="n"/>
      <c r="Y905" s="228" t="n"/>
      <c r="Z905" s="281" t="n"/>
      <c r="AA905" s="18" t="n"/>
      <c r="AB905" s="18" t="n"/>
      <c r="AC905" s="228" t="n"/>
    </row>
    <row r="906">
      <c r="A906" s="18" t="n"/>
      <c r="B906" s="18" t="n"/>
      <c r="C906" s="228" t="n"/>
      <c r="D906" s="228" t="n"/>
      <c r="E906" s="228" t="n"/>
      <c r="F906" s="228" t="n"/>
      <c r="G906" s="228" t="n"/>
      <c r="H906" s="228" t="n"/>
      <c r="I906" s="228" t="n"/>
      <c r="J906" s="228" t="n"/>
      <c r="K906" s="19" t="n"/>
      <c r="L906" s="228" t="n"/>
      <c r="M906" s="228" t="n"/>
      <c r="N906" s="228" t="n"/>
      <c r="O906" s="228" t="n"/>
      <c r="P906" s="228" t="n"/>
      <c r="Q906" s="281" t="n"/>
      <c r="R906" s="281" t="n"/>
      <c r="S906" s="228" t="n"/>
      <c r="T906" s="228" t="n"/>
      <c r="U906" s="228" t="n"/>
      <c r="V906" s="19" t="n"/>
      <c r="W906" s="19" t="n"/>
      <c r="X906" s="228" t="n"/>
      <c r="Y906" s="228" t="n"/>
      <c r="Z906" s="281" t="n"/>
      <c r="AA906" s="18" t="n"/>
      <c r="AB906" s="18" t="n"/>
      <c r="AC906" s="228" t="n"/>
    </row>
    <row r="907">
      <c r="A907" s="18" t="n"/>
      <c r="B907" s="18" t="n"/>
      <c r="C907" s="228" t="n"/>
      <c r="D907" s="228" t="n"/>
      <c r="E907" s="228" t="n"/>
      <c r="F907" s="228" t="n"/>
      <c r="G907" s="228" t="n"/>
      <c r="H907" s="228" t="n"/>
      <c r="I907" s="228" t="n"/>
      <c r="J907" s="228" t="n"/>
      <c r="K907" s="19" t="n"/>
      <c r="L907" s="228" t="n"/>
      <c r="M907" s="228" t="n"/>
      <c r="N907" s="228" t="n"/>
      <c r="O907" s="228" t="n"/>
      <c r="P907" s="228" t="n"/>
      <c r="Q907" s="281" t="n"/>
      <c r="R907" s="281" t="n"/>
      <c r="S907" s="228" t="n"/>
      <c r="T907" s="228" t="n"/>
      <c r="U907" s="228" t="n"/>
      <c r="V907" s="19" t="n"/>
      <c r="W907" s="19" t="n"/>
      <c r="X907" s="228" t="n"/>
      <c r="Y907" s="228" t="n"/>
      <c r="Z907" s="281" t="n"/>
      <c r="AA907" s="18" t="n"/>
      <c r="AB907" s="18" t="n"/>
      <c r="AC907" s="228" t="n"/>
    </row>
    <row r="908">
      <c r="A908" s="18" t="n"/>
      <c r="B908" s="18" t="n"/>
      <c r="C908" s="228" t="n"/>
      <c r="D908" s="228" t="n"/>
      <c r="E908" s="228" t="n"/>
      <c r="F908" s="228" t="n"/>
      <c r="G908" s="228" t="n"/>
      <c r="H908" s="228" t="n"/>
      <c r="I908" s="228" t="n"/>
      <c r="J908" s="228" t="n"/>
      <c r="K908" s="19" t="n"/>
      <c r="L908" s="228" t="n"/>
      <c r="M908" s="228" t="n"/>
      <c r="N908" s="228" t="n"/>
      <c r="O908" s="228" t="n"/>
      <c r="P908" s="228" t="n"/>
      <c r="Q908" s="281" t="n"/>
      <c r="R908" s="281" t="n"/>
      <c r="S908" s="228" t="n"/>
      <c r="T908" s="228" t="n"/>
      <c r="U908" s="228" t="n"/>
      <c r="V908" s="19" t="n"/>
      <c r="W908" s="19" t="n"/>
      <c r="X908" s="228" t="n"/>
      <c r="Y908" s="228" t="n"/>
      <c r="Z908" s="281" t="n"/>
      <c r="AA908" s="18" t="n"/>
      <c r="AB908" s="18" t="n"/>
      <c r="AC908" s="228" t="n"/>
    </row>
    <row r="909">
      <c r="A909" s="18" t="n"/>
      <c r="B909" s="18" t="n"/>
      <c r="C909" s="228" t="n"/>
      <c r="D909" s="228" t="n"/>
      <c r="E909" s="228" t="n"/>
      <c r="F909" s="228" t="n"/>
      <c r="G909" s="228" t="n"/>
      <c r="H909" s="228" t="n"/>
      <c r="I909" s="228" t="n"/>
      <c r="J909" s="228" t="n"/>
      <c r="K909" s="19" t="n"/>
      <c r="L909" s="228" t="n"/>
      <c r="M909" s="228" t="n"/>
      <c r="N909" s="228" t="n"/>
      <c r="O909" s="228" t="n"/>
      <c r="P909" s="228" t="n"/>
      <c r="Q909" s="281" t="n"/>
      <c r="R909" s="281" t="n"/>
      <c r="S909" s="228" t="n"/>
      <c r="T909" s="228" t="n"/>
      <c r="U909" s="228" t="n"/>
      <c r="V909" s="19" t="n"/>
      <c r="W909" s="19" t="n"/>
      <c r="X909" s="228" t="n"/>
      <c r="Y909" s="228" t="n"/>
      <c r="Z909" s="281" t="n"/>
      <c r="AA909" s="18" t="n"/>
      <c r="AB909" s="18" t="n"/>
      <c r="AC909" s="228" t="n"/>
    </row>
    <row r="910">
      <c r="A910" s="18" t="n"/>
      <c r="B910" s="18" t="n"/>
      <c r="C910" s="228" t="n"/>
      <c r="D910" s="228" t="n"/>
      <c r="E910" s="228" t="n"/>
      <c r="F910" s="228" t="n"/>
      <c r="G910" s="228" t="n"/>
      <c r="H910" s="228" t="n"/>
      <c r="I910" s="228" t="n"/>
      <c r="J910" s="228" t="n"/>
      <c r="K910" s="19" t="n"/>
      <c r="L910" s="228" t="n"/>
      <c r="M910" s="228" t="n"/>
      <c r="N910" s="228" t="n"/>
      <c r="O910" s="228" t="n"/>
      <c r="P910" s="228" t="n"/>
      <c r="Q910" s="281" t="n"/>
      <c r="R910" s="281" t="n"/>
      <c r="S910" s="228" t="n"/>
      <c r="T910" s="228" t="n"/>
      <c r="U910" s="228" t="n"/>
      <c r="V910" s="19" t="n"/>
      <c r="W910" s="19" t="n"/>
      <c r="X910" s="228" t="n"/>
      <c r="Y910" s="228" t="n"/>
      <c r="Z910" s="281" t="n"/>
      <c r="AA910" s="18" t="n"/>
      <c r="AB910" s="18" t="n"/>
      <c r="AC910" s="228" t="n"/>
    </row>
    <row r="911">
      <c r="A911" s="18" t="n"/>
      <c r="B911" s="18" t="n"/>
      <c r="C911" s="228" t="n"/>
      <c r="D911" s="228" t="n"/>
      <c r="E911" s="228" t="n"/>
      <c r="F911" s="228" t="n"/>
      <c r="G911" s="228" t="n"/>
      <c r="H911" s="228" t="n"/>
      <c r="I911" s="228" t="n"/>
      <c r="J911" s="228" t="n"/>
      <c r="K911" s="19" t="n"/>
      <c r="L911" s="228" t="n"/>
      <c r="M911" s="228" t="n"/>
      <c r="N911" s="228" t="n"/>
      <c r="O911" s="228" t="n"/>
      <c r="P911" s="228" t="n"/>
      <c r="Q911" s="281" t="n"/>
      <c r="R911" s="281" t="n"/>
      <c r="S911" s="228" t="n"/>
      <c r="T911" s="228" t="n"/>
      <c r="U911" s="228" t="n"/>
      <c r="V911" s="19" t="n"/>
      <c r="W911" s="19" t="n"/>
      <c r="X911" s="228" t="n"/>
      <c r="Y911" s="228" t="n"/>
      <c r="Z911" s="281" t="n"/>
      <c r="AA911" s="18" t="n"/>
      <c r="AB911" s="18" t="n"/>
      <c r="AC911" s="228" t="n"/>
    </row>
    <row r="912">
      <c r="A912" s="18" t="n"/>
      <c r="B912" s="18" t="n"/>
      <c r="C912" s="228" t="n"/>
      <c r="D912" s="228" t="n"/>
      <c r="E912" s="228" t="n"/>
      <c r="F912" s="228" t="n"/>
      <c r="G912" s="228" t="n"/>
      <c r="H912" s="228" t="n"/>
      <c r="I912" s="228" t="n"/>
      <c r="J912" s="228" t="n"/>
      <c r="K912" s="19" t="n"/>
      <c r="L912" s="228" t="n"/>
      <c r="M912" s="228" t="n"/>
      <c r="N912" s="228" t="n"/>
      <c r="O912" s="228" t="n"/>
      <c r="P912" s="228" t="n"/>
      <c r="Q912" s="281" t="n"/>
      <c r="R912" s="281" t="n"/>
      <c r="S912" s="228" t="n"/>
      <c r="T912" s="228" t="n"/>
      <c r="U912" s="228" t="n"/>
      <c r="V912" s="19" t="n"/>
      <c r="W912" s="19" t="n"/>
      <c r="X912" s="228" t="n"/>
      <c r="Y912" s="228" t="n"/>
      <c r="Z912" s="281" t="n"/>
      <c r="AA912" s="18" t="n"/>
      <c r="AB912" s="18" t="n"/>
      <c r="AC912" s="228" t="n"/>
    </row>
    <row r="913">
      <c r="A913" s="18" t="n"/>
      <c r="B913" s="18" t="n"/>
      <c r="C913" s="228" t="n"/>
      <c r="D913" s="228" t="n"/>
      <c r="E913" s="228" t="n"/>
      <c r="F913" s="228" t="n"/>
      <c r="G913" s="228" t="n"/>
      <c r="H913" s="228" t="n"/>
      <c r="I913" s="228" t="n"/>
      <c r="J913" s="228" t="n"/>
      <c r="K913" s="19" t="n"/>
      <c r="L913" s="228" t="n"/>
      <c r="M913" s="228" t="n"/>
      <c r="N913" s="228" t="n"/>
      <c r="O913" s="228" t="n"/>
      <c r="P913" s="228" t="n"/>
      <c r="Q913" s="281" t="n"/>
      <c r="R913" s="281" t="n"/>
      <c r="S913" s="228" t="n"/>
      <c r="T913" s="228" t="n"/>
      <c r="U913" s="228" t="n"/>
      <c r="V913" s="19" t="n"/>
      <c r="W913" s="19" t="n"/>
      <c r="X913" s="228" t="n"/>
      <c r="Y913" s="228" t="n"/>
      <c r="Z913" s="281" t="n"/>
      <c r="AA913" s="18" t="n"/>
      <c r="AB913" s="18" t="n"/>
      <c r="AC913" s="228" t="n"/>
    </row>
    <row r="914">
      <c r="A914" s="18" t="n"/>
      <c r="B914" s="18" t="n"/>
      <c r="C914" s="228" t="n"/>
      <c r="D914" s="228" t="n"/>
      <c r="E914" s="228" t="n"/>
      <c r="F914" s="228" t="n"/>
      <c r="G914" s="228" t="n"/>
      <c r="H914" s="228" t="n"/>
      <c r="I914" s="228" t="n"/>
      <c r="J914" s="228" t="n"/>
      <c r="K914" s="19" t="n"/>
      <c r="L914" s="228" t="n"/>
      <c r="M914" s="228" t="n"/>
      <c r="N914" s="228" t="n"/>
      <c r="O914" s="228" t="n"/>
      <c r="P914" s="228" t="n"/>
      <c r="Q914" s="281" t="n"/>
      <c r="R914" s="281" t="n"/>
      <c r="S914" s="228" t="n"/>
      <c r="T914" s="228" t="n"/>
      <c r="U914" s="228" t="n"/>
      <c r="V914" s="19" t="n"/>
      <c r="W914" s="19" t="n"/>
      <c r="X914" s="228" t="n"/>
      <c r="Y914" s="228" t="n"/>
      <c r="Z914" s="281" t="n"/>
      <c r="AA914" s="18" t="n"/>
      <c r="AB914" s="18" t="n"/>
      <c r="AC914" s="228" t="n"/>
    </row>
    <row r="915">
      <c r="A915" s="18" t="n"/>
      <c r="B915" s="18" t="n"/>
      <c r="C915" s="228" t="n"/>
      <c r="D915" s="228" t="n"/>
      <c r="E915" s="228" t="n"/>
      <c r="F915" s="228" t="n"/>
      <c r="G915" s="228" t="n"/>
      <c r="H915" s="228" t="n"/>
      <c r="I915" s="228" t="n"/>
      <c r="J915" s="228" t="n"/>
      <c r="K915" s="19" t="n"/>
      <c r="L915" s="228" t="n"/>
      <c r="M915" s="228" t="n"/>
      <c r="N915" s="228" t="n"/>
      <c r="O915" s="228" t="n"/>
      <c r="P915" s="228" t="n"/>
      <c r="Q915" s="281" t="n"/>
      <c r="R915" s="281" t="n"/>
      <c r="S915" s="228" t="n"/>
      <c r="T915" s="228" t="n"/>
      <c r="U915" s="228" t="n"/>
      <c r="V915" s="19" t="n"/>
      <c r="W915" s="19" t="n"/>
      <c r="X915" s="228" t="n"/>
      <c r="Y915" s="228" t="n"/>
      <c r="Z915" s="281" t="n"/>
      <c r="AA915" s="18" t="n"/>
      <c r="AB915" s="18" t="n"/>
      <c r="AC915" s="228" t="n"/>
    </row>
    <row r="916">
      <c r="A916" s="18" t="n"/>
      <c r="B916" s="18" t="n"/>
      <c r="C916" s="228" t="n"/>
      <c r="D916" s="228" t="n"/>
      <c r="E916" s="228" t="n"/>
      <c r="F916" s="228" t="n"/>
      <c r="G916" s="228" t="n"/>
      <c r="H916" s="228" t="n"/>
      <c r="I916" s="228" t="n"/>
      <c r="J916" s="228" t="n"/>
      <c r="K916" s="19" t="n"/>
      <c r="L916" s="228" t="n"/>
      <c r="M916" s="228" t="n"/>
      <c r="N916" s="228" t="n"/>
      <c r="O916" s="228" t="n"/>
      <c r="P916" s="228" t="n"/>
      <c r="Q916" s="281" t="n"/>
      <c r="R916" s="281" t="n"/>
      <c r="S916" s="228" t="n"/>
      <c r="T916" s="228" t="n"/>
      <c r="U916" s="228" t="n"/>
      <c r="V916" s="19" t="n"/>
      <c r="W916" s="19" t="n"/>
      <c r="X916" s="228" t="n"/>
      <c r="Y916" s="228" t="n"/>
      <c r="Z916" s="281" t="n"/>
      <c r="AA916" s="18" t="n"/>
      <c r="AB916" s="18" t="n"/>
      <c r="AC916" s="228" t="n"/>
    </row>
    <row r="917">
      <c r="A917" s="18" t="n"/>
      <c r="B917" s="18" t="n"/>
      <c r="C917" s="228" t="n"/>
      <c r="D917" s="228" t="n"/>
      <c r="E917" s="228" t="n"/>
      <c r="F917" s="228" t="n"/>
      <c r="G917" s="228" t="n"/>
      <c r="H917" s="228" t="n"/>
      <c r="I917" s="228" t="n"/>
      <c r="J917" s="228" t="n"/>
      <c r="K917" s="19" t="n"/>
      <c r="L917" s="228" t="n"/>
      <c r="M917" s="228" t="n"/>
      <c r="N917" s="228" t="n"/>
      <c r="O917" s="228" t="n"/>
      <c r="P917" s="228" t="n"/>
      <c r="Q917" s="281" t="n"/>
      <c r="R917" s="281" t="n"/>
      <c r="S917" s="228" t="n"/>
      <c r="T917" s="228" t="n"/>
      <c r="U917" s="228" t="n"/>
      <c r="V917" s="19" t="n"/>
      <c r="W917" s="19" t="n"/>
      <c r="X917" s="228" t="n"/>
      <c r="Y917" s="228" t="n"/>
      <c r="Z917" s="281" t="n"/>
      <c r="AA917" s="18" t="n"/>
      <c r="AB917" s="18" t="n"/>
      <c r="AC917" s="228" t="n"/>
    </row>
    <row r="918">
      <c r="A918" s="18" t="n"/>
      <c r="B918" s="18" t="n"/>
      <c r="C918" s="228" t="n"/>
      <c r="D918" s="228" t="n"/>
      <c r="E918" s="228" t="n"/>
      <c r="F918" s="228" t="n"/>
      <c r="G918" s="228" t="n"/>
      <c r="H918" s="228" t="n"/>
      <c r="I918" s="228" t="n"/>
      <c r="J918" s="228" t="n"/>
      <c r="K918" s="19" t="n"/>
      <c r="L918" s="228" t="n"/>
      <c r="M918" s="228" t="n"/>
      <c r="N918" s="228" t="n"/>
      <c r="O918" s="228" t="n"/>
      <c r="P918" s="228" t="n"/>
      <c r="Q918" s="281" t="n"/>
      <c r="R918" s="281" t="n"/>
      <c r="S918" s="228" t="n"/>
      <c r="T918" s="228" t="n"/>
      <c r="U918" s="228" t="n"/>
      <c r="V918" s="19" t="n"/>
      <c r="W918" s="19" t="n"/>
      <c r="X918" s="228" t="n"/>
      <c r="Y918" s="228" t="n"/>
      <c r="Z918" s="281" t="n"/>
      <c r="AA918" s="18" t="n"/>
      <c r="AB918" s="18" t="n"/>
      <c r="AC918" s="228" t="n"/>
    </row>
    <row r="919">
      <c r="A919" s="18" t="n"/>
      <c r="B919" s="18" t="n"/>
      <c r="C919" s="228" t="n"/>
      <c r="D919" s="228" t="n"/>
      <c r="E919" s="228" t="n"/>
      <c r="F919" s="228" t="n"/>
      <c r="G919" s="228" t="n"/>
      <c r="H919" s="228" t="n"/>
      <c r="I919" s="228" t="n"/>
      <c r="J919" s="228" t="n"/>
      <c r="K919" s="19" t="n"/>
      <c r="L919" s="228" t="n"/>
      <c r="M919" s="228" t="n"/>
      <c r="N919" s="228" t="n"/>
      <c r="O919" s="228" t="n"/>
      <c r="P919" s="228" t="n"/>
      <c r="Q919" s="281" t="n"/>
      <c r="R919" s="281" t="n"/>
      <c r="S919" s="228" t="n"/>
      <c r="T919" s="228" t="n"/>
      <c r="U919" s="228" t="n"/>
      <c r="V919" s="19" t="n"/>
      <c r="W919" s="19" t="n"/>
      <c r="X919" s="228" t="n"/>
      <c r="Y919" s="228" t="n"/>
      <c r="Z919" s="281" t="n"/>
      <c r="AA919" s="18" t="n"/>
      <c r="AB919" s="18" t="n"/>
      <c r="AC919" s="228" t="n"/>
    </row>
    <row r="920">
      <c r="A920" s="18" t="n"/>
      <c r="B920" s="18" t="n"/>
      <c r="C920" s="228" t="n"/>
      <c r="D920" s="228" t="n"/>
      <c r="E920" s="228" t="n"/>
      <c r="F920" s="228" t="n"/>
      <c r="G920" s="228" t="n"/>
      <c r="H920" s="228" t="n"/>
      <c r="I920" s="228" t="n"/>
      <c r="J920" s="228" t="n"/>
      <c r="K920" s="19" t="n"/>
      <c r="L920" s="228" t="n"/>
      <c r="M920" s="228" t="n"/>
      <c r="N920" s="228" t="n"/>
      <c r="O920" s="228" t="n"/>
      <c r="P920" s="228" t="n"/>
      <c r="Q920" s="281" t="n"/>
      <c r="R920" s="281" t="n"/>
      <c r="S920" s="228" t="n"/>
      <c r="T920" s="228" t="n"/>
      <c r="U920" s="228" t="n"/>
      <c r="V920" s="19" t="n"/>
      <c r="W920" s="19" t="n"/>
      <c r="X920" s="228" t="n"/>
      <c r="Y920" s="228" t="n"/>
      <c r="Z920" s="281" t="n"/>
      <c r="AA920" s="18" t="n"/>
      <c r="AB920" s="18" t="n"/>
      <c r="AC920" s="228" t="n"/>
    </row>
    <row r="921">
      <c r="A921" s="18" t="n"/>
      <c r="B921" s="18" t="n"/>
      <c r="C921" s="228" t="n"/>
      <c r="D921" s="228" t="n"/>
      <c r="E921" s="228" t="n"/>
      <c r="F921" s="228" t="n"/>
      <c r="G921" s="228" t="n"/>
      <c r="H921" s="228" t="n"/>
      <c r="I921" s="228" t="n"/>
      <c r="J921" s="228" t="n"/>
      <c r="K921" s="19" t="n"/>
      <c r="L921" s="228" t="n"/>
      <c r="M921" s="228" t="n"/>
      <c r="N921" s="228" t="n"/>
      <c r="O921" s="228" t="n"/>
      <c r="P921" s="228" t="n"/>
      <c r="Q921" s="281" t="n"/>
      <c r="R921" s="281" t="n"/>
      <c r="S921" s="228" t="n"/>
      <c r="T921" s="228" t="n"/>
      <c r="U921" s="228" t="n"/>
      <c r="V921" s="19" t="n"/>
      <c r="W921" s="19" t="n"/>
      <c r="X921" s="228" t="n"/>
      <c r="Y921" s="228" t="n"/>
      <c r="Z921" s="281" t="n"/>
      <c r="AA921" s="18" t="n"/>
      <c r="AB921" s="18" t="n"/>
      <c r="AC921" s="228" t="n"/>
    </row>
    <row r="922">
      <c r="A922" s="18" t="n"/>
      <c r="B922" s="18" t="n"/>
      <c r="C922" s="228" t="n"/>
      <c r="D922" s="228" t="n"/>
      <c r="E922" s="228" t="n"/>
      <c r="F922" s="228" t="n"/>
      <c r="G922" s="228" t="n"/>
      <c r="H922" s="228" t="n"/>
      <c r="I922" s="228" t="n"/>
      <c r="J922" s="228" t="n"/>
      <c r="K922" s="19" t="n"/>
      <c r="L922" s="228" t="n"/>
      <c r="M922" s="228" t="n"/>
      <c r="N922" s="228" t="n"/>
      <c r="O922" s="228" t="n"/>
      <c r="P922" s="228" t="n"/>
      <c r="Q922" s="281" t="n"/>
      <c r="R922" s="281" t="n"/>
      <c r="S922" s="228" t="n"/>
      <c r="T922" s="228" t="n"/>
      <c r="U922" s="228" t="n"/>
      <c r="V922" s="19" t="n"/>
      <c r="W922" s="19" t="n"/>
      <c r="X922" s="228" t="n"/>
      <c r="Y922" s="228" t="n"/>
      <c r="Z922" s="281" t="n"/>
      <c r="AA922" s="18" t="n"/>
      <c r="AB922" s="18" t="n"/>
      <c r="AC922" s="228" t="n"/>
    </row>
    <row r="923">
      <c r="A923" s="18" t="n"/>
      <c r="B923" s="18" t="n"/>
      <c r="C923" s="228" t="n"/>
      <c r="D923" s="228" t="n"/>
      <c r="E923" s="228" t="n"/>
      <c r="F923" s="228" t="n"/>
      <c r="G923" s="228" t="n"/>
      <c r="H923" s="228" t="n"/>
      <c r="I923" s="228" t="n"/>
      <c r="J923" s="228" t="n"/>
      <c r="K923" s="19" t="n"/>
      <c r="L923" s="228" t="n"/>
      <c r="M923" s="228" t="n"/>
      <c r="N923" s="228" t="n"/>
      <c r="O923" s="228" t="n"/>
      <c r="P923" s="228" t="n"/>
      <c r="Q923" s="281" t="n"/>
      <c r="R923" s="281" t="n"/>
      <c r="S923" s="228" t="n"/>
      <c r="T923" s="228" t="n"/>
      <c r="U923" s="228" t="n"/>
      <c r="V923" s="19" t="n"/>
      <c r="W923" s="19" t="n"/>
      <c r="X923" s="228" t="n"/>
      <c r="Y923" s="228" t="n"/>
      <c r="Z923" s="281" t="n"/>
      <c r="AA923" s="18" t="n"/>
      <c r="AB923" s="18" t="n"/>
      <c r="AC923" s="228" t="n"/>
    </row>
    <row r="924">
      <c r="A924" s="18" t="n"/>
      <c r="B924" s="18" t="n"/>
      <c r="C924" s="228" t="n"/>
      <c r="D924" s="228" t="n"/>
      <c r="E924" s="228" t="n"/>
      <c r="F924" s="228" t="n"/>
      <c r="G924" s="228" t="n"/>
      <c r="H924" s="228" t="n"/>
      <c r="I924" s="228" t="n"/>
      <c r="J924" s="228" t="n"/>
      <c r="K924" s="19" t="n"/>
      <c r="L924" s="228" t="n"/>
      <c r="M924" s="228" t="n"/>
      <c r="N924" s="228" t="n"/>
      <c r="O924" s="228" t="n"/>
      <c r="P924" s="228" t="n"/>
      <c r="Q924" s="281" t="n"/>
      <c r="R924" s="281" t="n"/>
      <c r="S924" s="228" t="n"/>
      <c r="T924" s="228" t="n"/>
      <c r="U924" s="228" t="n"/>
      <c r="V924" s="19" t="n"/>
      <c r="W924" s="19" t="n"/>
      <c r="X924" s="228" t="n"/>
      <c r="Y924" s="228" t="n"/>
      <c r="Z924" s="281" t="n"/>
      <c r="AA924" s="18" t="n"/>
      <c r="AB924" s="18" t="n"/>
      <c r="AC924" s="228" t="n"/>
    </row>
    <row r="925">
      <c r="A925" s="18" t="n"/>
      <c r="B925" s="18" t="n"/>
      <c r="C925" s="228" t="n"/>
      <c r="D925" s="228" t="n"/>
      <c r="E925" s="228" t="n"/>
      <c r="F925" s="228" t="n"/>
      <c r="G925" s="228" t="n"/>
      <c r="H925" s="228" t="n"/>
      <c r="I925" s="228" t="n"/>
      <c r="J925" s="228" t="n"/>
      <c r="K925" s="19" t="n"/>
      <c r="L925" s="228" t="n"/>
      <c r="M925" s="228" t="n"/>
      <c r="N925" s="228" t="n"/>
      <c r="O925" s="228" t="n"/>
      <c r="P925" s="228" t="n"/>
      <c r="Q925" s="281" t="n"/>
      <c r="R925" s="281" t="n"/>
      <c r="S925" s="228" t="n"/>
      <c r="T925" s="228" t="n"/>
      <c r="U925" s="228" t="n"/>
      <c r="V925" s="19" t="n"/>
      <c r="W925" s="19" t="n"/>
      <c r="X925" s="228" t="n"/>
      <c r="Y925" s="228" t="n"/>
      <c r="Z925" s="281" t="n"/>
      <c r="AA925" s="18" t="n"/>
      <c r="AB925" s="18" t="n"/>
      <c r="AC925" s="228" t="n"/>
    </row>
    <row r="926">
      <c r="A926" s="18" t="n"/>
      <c r="B926" s="18" t="n"/>
      <c r="C926" s="228" t="n"/>
      <c r="D926" s="228" t="n"/>
      <c r="E926" s="228" t="n"/>
      <c r="F926" s="228" t="n"/>
      <c r="G926" s="228" t="n"/>
      <c r="H926" s="228" t="n"/>
      <c r="I926" s="228" t="n"/>
      <c r="J926" s="228" t="n"/>
      <c r="K926" s="19" t="n"/>
      <c r="L926" s="228" t="n"/>
      <c r="M926" s="228" t="n"/>
      <c r="N926" s="228" t="n"/>
      <c r="O926" s="228" t="n"/>
      <c r="P926" s="228" t="n"/>
      <c r="Q926" s="281" t="n"/>
      <c r="R926" s="281" t="n"/>
      <c r="S926" s="228" t="n"/>
      <c r="T926" s="228" t="n"/>
      <c r="U926" s="228" t="n"/>
      <c r="V926" s="19" t="n"/>
      <c r="W926" s="19" t="n"/>
      <c r="X926" s="228" t="n"/>
      <c r="Y926" s="228" t="n"/>
      <c r="Z926" s="281" t="n"/>
      <c r="AA926" s="18" t="n"/>
      <c r="AB926" s="18" t="n"/>
      <c r="AC926" s="228" t="n"/>
    </row>
    <row r="927">
      <c r="A927" s="18" t="n"/>
      <c r="B927" s="18" t="n"/>
      <c r="C927" s="228" t="n"/>
      <c r="D927" s="228" t="n"/>
      <c r="E927" s="228" t="n"/>
      <c r="F927" s="228" t="n"/>
      <c r="G927" s="228" t="n"/>
      <c r="H927" s="228" t="n"/>
      <c r="I927" s="228" t="n"/>
      <c r="J927" s="228" t="n"/>
      <c r="K927" s="19" t="n"/>
      <c r="L927" s="228" t="n"/>
      <c r="M927" s="228" t="n"/>
      <c r="N927" s="228" t="n"/>
      <c r="O927" s="228" t="n"/>
      <c r="P927" s="228" t="n"/>
      <c r="Q927" s="281" t="n"/>
      <c r="R927" s="281" t="n"/>
      <c r="S927" s="228" t="n"/>
      <c r="T927" s="228" t="n"/>
      <c r="U927" s="228" t="n"/>
      <c r="V927" s="19" t="n"/>
      <c r="W927" s="19" t="n"/>
      <c r="X927" s="228" t="n"/>
      <c r="Y927" s="228" t="n"/>
      <c r="Z927" s="281" t="n"/>
      <c r="AA927" s="18" t="n"/>
      <c r="AB927" s="18" t="n"/>
      <c r="AC927" s="228" t="n"/>
    </row>
    <row r="928">
      <c r="A928" s="18" t="n"/>
      <c r="B928" s="18" t="n"/>
      <c r="C928" s="228" t="n"/>
      <c r="D928" s="228" t="n"/>
      <c r="E928" s="228" t="n"/>
      <c r="F928" s="228" t="n"/>
      <c r="G928" s="228" t="n"/>
      <c r="H928" s="228" t="n"/>
      <c r="I928" s="228" t="n"/>
      <c r="J928" s="228" t="n"/>
      <c r="K928" s="19" t="n"/>
      <c r="L928" s="228" t="n"/>
      <c r="M928" s="228" t="n"/>
      <c r="N928" s="228" t="n"/>
      <c r="O928" s="228" t="n"/>
      <c r="P928" s="228" t="n"/>
      <c r="Q928" s="281" t="n"/>
      <c r="R928" s="281" t="n"/>
      <c r="S928" s="228" t="n"/>
      <c r="T928" s="228" t="n"/>
      <c r="U928" s="228" t="n"/>
      <c r="V928" s="19" t="n"/>
      <c r="W928" s="19" t="n"/>
      <c r="X928" s="228" t="n"/>
      <c r="Y928" s="228" t="n"/>
      <c r="Z928" s="281" t="n"/>
      <c r="AA928" s="18" t="n"/>
      <c r="AB928" s="18" t="n"/>
      <c r="AC928" s="228" t="n"/>
    </row>
    <row r="929">
      <c r="A929" s="18" t="n"/>
      <c r="B929" s="18" t="n"/>
      <c r="C929" s="228" t="n"/>
      <c r="D929" s="228" t="n"/>
      <c r="E929" s="228" t="n"/>
      <c r="F929" s="228" t="n"/>
      <c r="G929" s="228" t="n"/>
      <c r="H929" s="228" t="n"/>
      <c r="I929" s="228" t="n"/>
      <c r="J929" s="228" t="n"/>
      <c r="K929" s="19" t="n"/>
      <c r="L929" s="228" t="n"/>
      <c r="M929" s="228" t="n"/>
      <c r="N929" s="228" t="n"/>
      <c r="O929" s="228" t="n"/>
      <c r="P929" s="228" t="n"/>
      <c r="Q929" s="281" t="n"/>
      <c r="R929" s="281" t="n"/>
      <c r="S929" s="228" t="n"/>
      <c r="T929" s="228" t="n"/>
      <c r="U929" s="228" t="n"/>
      <c r="V929" s="19" t="n"/>
      <c r="W929" s="19" t="n"/>
      <c r="X929" s="228" t="n"/>
      <c r="Y929" s="228" t="n"/>
      <c r="Z929" s="281" t="n"/>
      <c r="AA929" s="18" t="n"/>
      <c r="AB929" s="18" t="n"/>
      <c r="AC929" s="228" t="n"/>
    </row>
    <row r="930">
      <c r="A930" s="18" t="n"/>
      <c r="B930" s="18" t="n"/>
      <c r="C930" s="228" t="n"/>
      <c r="D930" s="228" t="n"/>
      <c r="E930" s="228" t="n"/>
      <c r="F930" s="228" t="n"/>
      <c r="G930" s="228" t="n"/>
      <c r="H930" s="228" t="n"/>
      <c r="I930" s="228" t="n"/>
      <c r="J930" s="228" t="n"/>
      <c r="K930" s="19" t="n"/>
      <c r="L930" s="228" t="n"/>
      <c r="M930" s="228" t="n"/>
      <c r="N930" s="228" t="n"/>
      <c r="O930" s="228" t="n"/>
      <c r="P930" s="228" t="n"/>
      <c r="Q930" s="281" t="n"/>
      <c r="R930" s="281" t="n"/>
      <c r="S930" s="228" t="n"/>
      <c r="T930" s="228" t="n"/>
      <c r="U930" s="228" t="n"/>
      <c r="V930" s="19" t="n"/>
      <c r="W930" s="19" t="n"/>
      <c r="X930" s="228" t="n"/>
      <c r="Y930" s="228" t="n"/>
      <c r="Z930" s="281" t="n"/>
      <c r="AA930" s="18" t="n"/>
      <c r="AB930" s="18" t="n"/>
      <c r="AC930" s="228" t="n"/>
    </row>
    <row r="931">
      <c r="A931" s="18" t="n"/>
      <c r="B931" s="18" t="n"/>
      <c r="C931" s="228" t="n"/>
      <c r="D931" s="228" t="n"/>
      <c r="E931" s="228" t="n"/>
      <c r="F931" s="228" t="n"/>
      <c r="G931" s="228" t="n"/>
      <c r="H931" s="228" t="n"/>
      <c r="I931" s="228" t="n"/>
      <c r="J931" s="228" t="n"/>
      <c r="K931" s="19" t="n"/>
      <c r="L931" s="228" t="n"/>
      <c r="M931" s="228" t="n"/>
      <c r="N931" s="228" t="n"/>
      <c r="O931" s="228" t="n"/>
      <c r="P931" s="228" t="n"/>
      <c r="Q931" s="281" t="n"/>
      <c r="R931" s="281" t="n"/>
      <c r="S931" s="228" t="n"/>
      <c r="T931" s="228" t="n"/>
      <c r="U931" s="228" t="n"/>
      <c r="V931" s="19" t="n"/>
      <c r="W931" s="19" t="n"/>
      <c r="X931" s="228" t="n"/>
      <c r="Y931" s="228" t="n"/>
      <c r="Z931" s="281" t="n"/>
      <c r="AA931" s="18" t="n"/>
      <c r="AB931" s="18" t="n"/>
      <c r="AC931" s="228" t="n"/>
    </row>
    <row r="932">
      <c r="A932" s="18" t="n"/>
      <c r="B932" s="18" t="n"/>
      <c r="C932" s="228" t="n"/>
      <c r="D932" s="228" t="n"/>
      <c r="E932" s="228" t="n"/>
      <c r="F932" s="228" t="n"/>
      <c r="G932" s="228" t="n"/>
      <c r="H932" s="228" t="n"/>
      <c r="I932" s="228" t="n"/>
      <c r="J932" s="228" t="n"/>
      <c r="K932" s="19" t="n"/>
      <c r="L932" s="228" t="n"/>
      <c r="M932" s="228" t="n"/>
      <c r="N932" s="228" t="n"/>
      <c r="O932" s="228" t="n"/>
      <c r="P932" s="228" t="n"/>
      <c r="Q932" s="281" t="n"/>
      <c r="R932" s="281" t="n"/>
      <c r="S932" s="228" t="n"/>
      <c r="T932" s="228" t="n"/>
      <c r="U932" s="228" t="n"/>
      <c r="V932" s="19" t="n"/>
      <c r="W932" s="19" t="n"/>
      <c r="X932" s="228" t="n"/>
      <c r="Y932" s="228" t="n"/>
      <c r="Z932" s="281" t="n"/>
      <c r="AA932" s="18" t="n"/>
      <c r="AB932" s="18" t="n"/>
      <c r="AC932" s="228" t="n"/>
    </row>
    <row r="933">
      <c r="A933" s="18" t="n"/>
      <c r="B933" s="18" t="n"/>
      <c r="C933" s="228" t="n"/>
      <c r="D933" s="228" t="n"/>
      <c r="E933" s="228" t="n"/>
      <c r="F933" s="228" t="n"/>
      <c r="G933" s="228" t="n"/>
      <c r="H933" s="228" t="n"/>
      <c r="I933" s="228" t="n"/>
      <c r="J933" s="228" t="n"/>
      <c r="K933" s="19" t="n"/>
      <c r="L933" s="228" t="n"/>
      <c r="M933" s="228" t="n"/>
      <c r="N933" s="228" t="n"/>
      <c r="O933" s="228" t="n"/>
      <c r="P933" s="228" t="n"/>
      <c r="Q933" s="281" t="n"/>
      <c r="R933" s="281" t="n"/>
      <c r="S933" s="228" t="n"/>
      <c r="T933" s="228" t="n"/>
      <c r="U933" s="228" t="n"/>
      <c r="V933" s="19" t="n"/>
      <c r="W933" s="19" t="n"/>
      <c r="X933" s="228" t="n"/>
      <c r="Y933" s="228" t="n"/>
      <c r="Z933" s="281" t="n"/>
      <c r="AA933" s="18" t="n"/>
      <c r="AB933" s="18" t="n"/>
      <c r="AC933" s="228" t="n"/>
    </row>
    <row r="934">
      <c r="A934" s="18" t="n"/>
      <c r="B934" s="18" t="n"/>
      <c r="C934" s="228" t="n"/>
      <c r="D934" s="228" t="n"/>
      <c r="E934" s="228" t="n"/>
      <c r="F934" s="228" t="n"/>
      <c r="G934" s="228" t="n"/>
      <c r="H934" s="228" t="n"/>
      <c r="I934" s="228" t="n"/>
      <c r="J934" s="228" t="n"/>
      <c r="K934" s="19" t="n"/>
      <c r="L934" s="228" t="n"/>
      <c r="M934" s="228" t="n"/>
      <c r="N934" s="228" t="n"/>
      <c r="O934" s="228" t="n"/>
      <c r="P934" s="228" t="n"/>
      <c r="Q934" s="281" t="n"/>
      <c r="R934" s="281" t="n"/>
      <c r="S934" s="228" t="n"/>
      <c r="T934" s="228" t="n"/>
      <c r="U934" s="228" t="n"/>
      <c r="V934" s="19" t="n"/>
      <c r="W934" s="19" t="n"/>
      <c r="X934" s="228" t="n"/>
      <c r="Y934" s="228" t="n"/>
      <c r="Z934" s="281" t="n"/>
      <c r="AA934" s="18" t="n"/>
      <c r="AB934" s="18" t="n"/>
      <c r="AC934" s="228" t="n"/>
    </row>
    <row r="935">
      <c r="A935" s="18" t="n"/>
      <c r="B935" s="18" t="n"/>
      <c r="C935" s="228" t="n"/>
      <c r="D935" s="228" t="n"/>
      <c r="E935" s="228" t="n"/>
      <c r="F935" s="228" t="n"/>
      <c r="G935" s="228" t="n"/>
      <c r="H935" s="228" t="n"/>
      <c r="I935" s="228" t="n"/>
      <c r="J935" s="228" t="n"/>
      <c r="K935" s="19" t="n"/>
      <c r="L935" s="228" t="n"/>
      <c r="M935" s="228" t="n"/>
      <c r="N935" s="228" t="n"/>
      <c r="O935" s="228" t="n"/>
      <c r="P935" s="228" t="n"/>
      <c r="Q935" s="281" t="n"/>
      <c r="R935" s="281" t="n"/>
      <c r="S935" s="228" t="n"/>
      <c r="T935" s="228" t="n"/>
      <c r="U935" s="228" t="n"/>
      <c r="V935" s="19" t="n"/>
      <c r="W935" s="19" t="n"/>
      <c r="X935" s="228" t="n"/>
      <c r="Y935" s="228" t="n"/>
      <c r="Z935" s="281" t="n"/>
      <c r="AA935" s="18" t="n"/>
      <c r="AB935" s="18" t="n"/>
      <c r="AC935" s="228" t="n"/>
    </row>
    <row r="936">
      <c r="A936" s="18" t="n"/>
      <c r="B936" s="18" t="n"/>
      <c r="C936" s="228" t="n"/>
      <c r="D936" s="228" t="n"/>
      <c r="E936" s="228" t="n"/>
      <c r="F936" s="228" t="n"/>
      <c r="G936" s="228" t="n"/>
      <c r="H936" s="228" t="n"/>
      <c r="I936" s="228" t="n"/>
      <c r="J936" s="228" t="n"/>
      <c r="K936" s="19" t="n"/>
      <c r="L936" s="228" t="n"/>
      <c r="M936" s="228" t="n"/>
      <c r="N936" s="228" t="n"/>
      <c r="O936" s="228" t="n"/>
      <c r="P936" s="228" t="n"/>
      <c r="Q936" s="281" t="n"/>
      <c r="R936" s="281" t="n"/>
      <c r="S936" s="228" t="n"/>
      <c r="T936" s="228" t="n"/>
      <c r="U936" s="228" t="n"/>
      <c r="V936" s="19" t="n"/>
      <c r="W936" s="19" t="n"/>
      <c r="X936" s="228" t="n"/>
      <c r="Y936" s="228" t="n"/>
      <c r="Z936" s="281" t="n"/>
      <c r="AA936" s="18" t="n"/>
      <c r="AB936" s="18" t="n"/>
      <c r="AC936" s="228" t="n"/>
    </row>
    <row r="937">
      <c r="A937" s="18" t="n"/>
      <c r="B937" s="18" t="n"/>
      <c r="C937" s="228" t="n"/>
      <c r="D937" s="228" t="n"/>
      <c r="E937" s="228" t="n"/>
      <c r="F937" s="228" t="n"/>
      <c r="G937" s="228" t="n"/>
      <c r="H937" s="228" t="n"/>
      <c r="I937" s="228" t="n"/>
      <c r="J937" s="228" t="n"/>
      <c r="K937" s="19" t="n"/>
      <c r="L937" s="228" t="n"/>
      <c r="M937" s="228" t="n"/>
      <c r="N937" s="228" t="n"/>
      <c r="O937" s="228" t="n"/>
      <c r="P937" s="228" t="n"/>
      <c r="Q937" s="281" t="n"/>
      <c r="R937" s="281" t="n"/>
      <c r="S937" s="228" t="n"/>
      <c r="T937" s="228" t="n"/>
      <c r="U937" s="228" t="n"/>
      <c r="V937" s="19" t="n"/>
      <c r="W937" s="19" t="n"/>
      <c r="X937" s="228" t="n"/>
      <c r="Y937" s="228" t="n"/>
      <c r="Z937" s="281" t="n"/>
      <c r="AA937" s="18" t="n"/>
      <c r="AB937" s="18" t="n"/>
      <c r="AC937" s="228" t="n"/>
    </row>
    <row r="938">
      <c r="A938" s="18" t="n"/>
      <c r="B938" s="18" t="n"/>
      <c r="C938" s="228" t="n"/>
      <c r="D938" s="228" t="n"/>
      <c r="E938" s="228" t="n"/>
      <c r="F938" s="228" t="n"/>
      <c r="G938" s="228" t="n"/>
      <c r="H938" s="228" t="n"/>
      <c r="I938" s="228" t="n"/>
      <c r="J938" s="228" t="n"/>
      <c r="K938" s="19" t="n"/>
      <c r="L938" s="228" t="n"/>
      <c r="M938" s="228" t="n"/>
      <c r="N938" s="228" t="n"/>
      <c r="O938" s="228" t="n"/>
      <c r="P938" s="228" t="n"/>
      <c r="Q938" s="281" t="n"/>
      <c r="R938" s="281" t="n"/>
      <c r="S938" s="228" t="n"/>
      <c r="T938" s="228" t="n"/>
      <c r="U938" s="228" t="n"/>
      <c r="V938" s="19" t="n"/>
      <c r="W938" s="19" t="n"/>
      <c r="X938" s="228" t="n"/>
      <c r="Y938" s="228" t="n"/>
      <c r="Z938" s="281" t="n"/>
      <c r="AA938" s="18" t="n"/>
      <c r="AB938" s="18" t="n"/>
      <c r="AC938" s="228" t="n"/>
    </row>
    <row r="939">
      <c r="A939" s="18" t="n"/>
      <c r="B939" s="18" t="n"/>
      <c r="C939" s="228" t="n"/>
      <c r="D939" s="228" t="n"/>
      <c r="E939" s="228" t="n"/>
      <c r="F939" s="228" t="n"/>
      <c r="G939" s="228" t="n"/>
      <c r="H939" s="228" t="n"/>
      <c r="I939" s="228" t="n"/>
      <c r="J939" s="228" t="n"/>
      <c r="K939" s="19" t="n"/>
      <c r="L939" s="228" t="n"/>
      <c r="M939" s="228" t="n"/>
      <c r="N939" s="228" t="n"/>
      <c r="O939" s="228" t="n"/>
      <c r="P939" s="228" t="n"/>
      <c r="Q939" s="281" t="n"/>
      <c r="R939" s="281" t="n"/>
      <c r="S939" s="228" t="n"/>
      <c r="T939" s="228" t="n"/>
      <c r="U939" s="228" t="n"/>
      <c r="V939" s="19" t="n"/>
      <c r="W939" s="19" t="n"/>
      <c r="X939" s="228" t="n"/>
      <c r="Y939" s="228" t="n"/>
      <c r="Z939" s="281" t="n"/>
      <c r="AA939" s="18" t="n"/>
      <c r="AB939" s="18" t="n"/>
      <c r="AC939" s="228" t="n"/>
    </row>
    <row r="940">
      <c r="A940" s="18" t="n"/>
      <c r="B940" s="18" t="n"/>
      <c r="C940" s="228" t="n"/>
      <c r="D940" s="228" t="n"/>
      <c r="E940" s="228" t="n"/>
      <c r="F940" s="228" t="n"/>
      <c r="G940" s="228" t="n"/>
      <c r="H940" s="228" t="n"/>
      <c r="I940" s="228" t="n"/>
      <c r="J940" s="228" t="n"/>
      <c r="K940" s="19" t="n"/>
      <c r="L940" s="228" t="n"/>
      <c r="M940" s="228" t="n"/>
      <c r="N940" s="228" t="n"/>
      <c r="O940" s="228" t="n"/>
      <c r="P940" s="228" t="n"/>
      <c r="Q940" s="281" t="n"/>
      <c r="R940" s="281" t="n"/>
      <c r="S940" s="228" t="n"/>
      <c r="T940" s="228" t="n"/>
      <c r="U940" s="228" t="n"/>
      <c r="V940" s="19" t="n"/>
      <c r="W940" s="19" t="n"/>
      <c r="X940" s="228" t="n"/>
      <c r="Y940" s="228" t="n"/>
      <c r="Z940" s="281" t="n"/>
      <c r="AA940" s="18" t="n"/>
      <c r="AB940" s="18" t="n"/>
      <c r="AC940" s="228" t="n"/>
    </row>
    <row r="941">
      <c r="A941" s="18" t="n"/>
      <c r="B941" s="18" t="n"/>
      <c r="C941" s="228" t="n"/>
      <c r="D941" s="228" t="n"/>
      <c r="E941" s="228" t="n"/>
      <c r="F941" s="228" t="n"/>
      <c r="G941" s="228" t="n"/>
      <c r="H941" s="228" t="n"/>
      <c r="I941" s="228" t="n"/>
      <c r="J941" s="228" t="n"/>
      <c r="K941" s="19" t="n"/>
      <c r="L941" s="228" t="n"/>
      <c r="M941" s="228" t="n"/>
      <c r="N941" s="228" t="n"/>
      <c r="O941" s="228" t="n"/>
      <c r="P941" s="228" t="n"/>
      <c r="Q941" s="281" t="n"/>
      <c r="R941" s="281" t="n"/>
      <c r="S941" s="228" t="n"/>
      <c r="T941" s="228" t="n"/>
      <c r="U941" s="228" t="n"/>
      <c r="V941" s="19" t="n"/>
      <c r="W941" s="19" t="n"/>
      <c r="X941" s="228" t="n"/>
      <c r="Y941" s="228" t="n"/>
      <c r="Z941" s="281" t="n"/>
      <c r="AA941" s="18" t="n"/>
      <c r="AB941" s="18" t="n"/>
      <c r="AC941" s="228" t="n"/>
    </row>
    <row r="942">
      <c r="A942" s="18" t="n"/>
      <c r="B942" s="18" t="n"/>
      <c r="C942" s="228" t="n"/>
      <c r="D942" s="228" t="n"/>
      <c r="E942" s="228" t="n"/>
      <c r="F942" s="228" t="n"/>
      <c r="G942" s="228" t="n"/>
      <c r="H942" s="228" t="n"/>
      <c r="I942" s="228" t="n"/>
      <c r="J942" s="228" t="n"/>
      <c r="K942" s="19" t="n"/>
      <c r="L942" s="228" t="n"/>
      <c r="M942" s="228" t="n"/>
      <c r="N942" s="228" t="n"/>
      <c r="O942" s="228" t="n"/>
      <c r="P942" s="228" t="n"/>
      <c r="Q942" s="281" t="n"/>
      <c r="R942" s="281" t="n"/>
      <c r="S942" s="228" t="n"/>
      <c r="T942" s="228" t="n"/>
      <c r="U942" s="228" t="n"/>
      <c r="V942" s="19" t="n"/>
      <c r="W942" s="19" t="n"/>
      <c r="X942" s="228" t="n"/>
      <c r="Y942" s="228" t="n"/>
      <c r="Z942" s="281" t="n"/>
      <c r="AA942" s="18" t="n"/>
      <c r="AB942" s="18" t="n"/>
      <c r="AC942" s="228" t="n"/>
    </row>
    <row r="943">
      <c r="A943" s="18" t="n"/>
      <c r="B943" s="18" t="n"/>
      <c r="C943" s="228" t="n"/>
      <c r="D943" s="228" t="n"/>
      <c r="E943" s="228" t="n"/>
      <c r="F943" s="228" t="n"/>
      <c r="G943" s="228" t="n"/>
      <c r="H943" s="228" t="n"/>
      <c r="I943" s="228" t="n"/>
      <c r="J943" s="228" t="n"/>
      <c r="K943" s="19" t="n"/>
      <c r="L943" s="228" t="n"/>
      <c r="M943" s="228" t="n"/>
      <c r="N943" s="228" t="n"/>
      <c r="O943" s="228" t="n"/>
      <c r="P943" s="228" t="n"/>
      <c r="Q943" s="281" t="n"/>
      <c r="R943" s="281" t="n"/>
      <c r="S943" s="228" t="n"/>
      <c r="T943" s="228" t="n"/>
      <c r="U943" s="228" t="n"/>
      <c r="V943" s="19" t="n"/>
      <c r="W943" s="19" t="n"/>
      <c r="X943" s="228" t="n"/>
      <c r="Y943" s="228" t="n"/>
      <c r="Z943" s="281" t="n"/>
      <c r="AA943" s="18" t="n"/>
      <c r="AB943" s="18" t="n"/>
      <c r="AC943" s="228" t="n"/>
    </row>
    <row r="944">
      <c r="A944" s="18" t="n"/>
      <c r="B944" s="18" t="n"/>
      <c r="C944" s="228" t="n"/>
      <c r="D944" s="228" t="n"/>
      <c r="E944" s="228" t="n"/>
      <c r="F944" s="228" t="n"/>
      <c r="G944" s="228" t="n"/>
      <c r="H944" s="228" t="n"/>
      <c r="I944" s="228" t="n"/>
      <c r="J944" s="228" t="n"/>
      <c r="K944" s="19" t="n"/>
      <c r="L944" s="228" t="n"/>
      <c r="M944" s="228" t="n"/>
      <c r="N944" s="228" t="n"/>
      <c r="O944" s="228" t="n"/>
      <c r="P944" s="228" t="n"/>
      <c r="Q944" s="281" t="n"/>
      <c r="R944" s="281" t="n"/>
      <c r="S944" s="228" t="n"/>
      <c r="T944" s="228" t="n"/>
      <c r="U944" s="228" t="n"/>
      <c r="V944" s="19" t="n"/>
      <c r="W944" s="19" t="n"/>
      <c r="X944" s="228" t="n"/>
      <c r="Y944" s="228" t="n"/>
      <c r="Z944" s="281" t="n"/>
      <c r="AA944" s="18" t="n"/>
      <c r="AB944" s="18" t="n"/>
      <c r="AC944" s="228" t="n"/>
    </row>
    <row r="945">
      <c r="A945" s="18" t="n"/>
      <c r="B945" s="18" t="n"/>
      <c r="C945" s="228" t="n"/>
      <c r="D945" s="228" t="n"/>
      <c r="E945" s="228" t="n"/>
      <c r="F945" s="228" t="n"/>
      <c r="G945" s="228" t="n"/>
      <c r="H945" s="228" t="n"/>
      <c r="I945" s="228" t="n"/>
      <c r="J945" s="228" t="n"/>
      <c r="K945" s="19" t="n"/>
      <c r="L945" s="228" t="n"/>
      <c r="M945" s="228" t="n"/>
      <c r="N945" s="228" t="n"/>
      <c r="O945" s="228" t="n"/>
      <c r="P945" s="228" t="n"/>
      <c r="Q945" s="281" t="n"/>
      <c r="R945" s="281" t="n"/>
      <c r="S945" s="228" t="n"/>
      <c r="T945" s="228" t="n"/>
      <c r="U945" s="228" t="n"/>
      <c r="V945" s="19" t="n"/>
      <c r="W945" s="19" t="n"/>
      <c r="X945" s="228" t="n"/>
      <c r="Y945" s="228" t="n"/>
      <c r="Z945" s="281" t="n"/>
      <c r="AA945" s="18" t="n"/>
      <c r="AB945" s="18" t="n"/>
      <c r="AC945" s="228" t="n"/>
    </row>
    <row r="946">
      <c r="A946" s="18" t="n"/>
      <c r="B946" s="18" t="n"/>
      <c r="C946" s="228" t="n"/>
      <c r="D946" s="228" t="n"/>
      <c r="E946" s="228" t="n"/>
      <c r="F946" s="228" t="n"/>
      <c r="G946" s="228" t="n"/>
      <c r="H946" s="228" t="n"/>
      <c r="I946" s="228" t="n"/>
      <c r="J946" s="228" t="n"/>
      <c r="K946" s="19" t="n"/>
      <c r="L946" s="228" t="n"/>
      <c r="M946" s="228" t="n"/>
      <c r="N946" s="228" t="n"/>
      <c r="O946" s="228" t="n"/>
      <c r="P946" s="228" t="n"/>
      <c r="Q946" s="281" t="n"/>
      <c r="R946" s="281" t="n"/>
      <c r="S946" s="228" t="n"/>
      <c r="T946" s="228" t="n"/>
      <c r="U946" s="228" t="n"/>
      <c r="V946" s="19" t="n"/>
      <c r="W946" s="19" t="n"/>
      <c r="X946" s="228" t="n"/>
      <c r="Y946" s="228" t="n"/>
      <c r="Z946" s="281" t="n"/>
      <c r="AA946" s="18" t="n"/>
      <c r="AB946" s="18" t="n"/>
      <c r="AC946" s="228" t="n"/>
    </row>
    <row r="947">
      <c r="A947" s="18" t="n"/>
      <c r="B947" s="18" t="n"/>
      <c r="C947" s="228" t="n"/>
      <c r="D947" s="228" t="n"/>
      <c r="E947" s="228" t="n"/>
      <c r="F947" s="228" t="n"/>
      <c r="G947" s="228" t="n"/>
      <c r="H947" s="228" t="n"/>
      <c r="I947" s="228" t="n"/>
      <c r="J947" s="228" t="n"/>
      <c r="K947" s="19" t="n"/>
      <c r="L947" s="228" t="n"/>
      <c r="M947" s="228" t="n"/>
      <c r="N947" s="228" t="n"/>
      <c r="O947" s="228" t="n"/>
      <c r="P947" s="228" t="n"/>
      <c r="Q947" s="281" t="n"/>
      <c r="R947" s="281" t="n"/>
      <c r="S947" s="228" t="n"/>
      <c r="T947" s="228" t="n"/>
      <c r="U947" s="228" t="n"/>
      <c r="V947" s="19" t="n"/>
      <c r="W947" s="19" t="n"/>
      <c r="X947" s="228" t="n"/>
      <c r="Y947" s="228" t="n"/>
      <c r="Z947" s="281" t="n"/>
      <c r="AA947" s="18" t="n"/>
      <c r="AB947" s="18" t="n"/>
      <c r="AC947" s="228" t="n"/>
    </row>
    <row r="948">
      <c r="A948" s="18" t="n"/>
      <c r="B948" s="18" t="n"/>
      <c r="C948" s="228" t="n"/>
      <c r="D948" s="228" t="n"/>
      <c r="E948" s="228" t="n"/>
      <c r="F948" s="228" t="n"/>
      <c r="G948" s="228" t="n"/>
      <c r="H948" s="228" t="n"/>
      <c r="I948" s="228" t="n"/>
      <c r="J948" s="228" t="n"/>
      <c r="K948" s="19" t="n"/>
      <c r="L948" s="228" t="n"/>
      <c r="M948" s="228" t="n"/>
      <c r="N948" s="228" t="n"/>
      <c r="O948" s="228" t="n"/>
      <c r="P948" s="228" t="n"/>
      <c r="Q948" s="281" t="n"/>
      <c r="R948" s="281" t="n"/>
      <c r="S948" s="228" t="n"/>
      <c r="T948" s="228" t="n"/>
      <c r="U948" s="228" t="n"/>
      <c r="V948" s="19" t="n"/>
      <c r="W948" s="19" t="n"/>
      <c r="X948" s="228" t="n"/>
      <c r="Y948" s="228" t="n"/>
      <c r="Z948" s="281" t="n"/>
      <c r="AA948" s="18" t="n"/>
      <c r="AB948" s="18" t="n"/>
      <c r="AC948" s="228" t="n"/>
    </row>
    <row r="949">
      <c r="A949" s="18" t="n"/>
      <c r="B949" s="18" t="n"/>
      <c r="C949" s="228" t="n"/>
      <c r="D949" s="228" t="n"/>
      <c r="E949" s="228" t="n"/>
      <c r="F949" s="228" t="n"/>
      <c r="G949" s="228" t="n"/>
      <c r="H949" s="228" t="n"/>
      <c r="I949" s="228" t="n"/>
      <c r="J949" s="228" t="n"/>
      <c r="K949" s="19" t="n"/>
      <c r="L949" s="228" t="n"/>
      <c r="M949" s="228" t="n"/>
      <c r="N949" s="228" t="n"/>
      <c r="O949" s="228" t="n"/>
      <c r="P949" s="228" t="n"/>
      <c r="Q949" s="281" t="n"/>
      <c r="R949" s="281" t="n"/>
      <c r="S949" s="228" t="n"/>
      <c r="T949" s="228" t="n"/>
      <c r="U949" s="228" t="n"/>
      <c r="V949" s="19" t="n"/>
      <c r="W949" s="19" t="n"/>
      <c r="X949" s="228" t="n"/>
      <c r="Y949" s="228" t="n"/>
      <c r="Z949" s="281" t="n"/>
      <c r="AA949" s="18" t="n"/>
      <c r="AB949" s="18" t="n"/>
      <c r="AC949" s="228" t="n"/>
    </row>
    <row r="950">
      <c r="A950" s="18" t="n"/>
      <c r="B950" s="18" t="n"/>
      <c r="C950" s="228" t="n"/>
      <c r="D950" s="228" t="n"/>
      <c r="E950" s="228" t="n"/>
      <c r="F950" s="228" t="n"/>
      <c r="G950" s="228" t="n"/>
      <c r="H950" s="228" t="n"/>
      <c r="I950" s="228" t="n"/>
      <c r="J950" s="228" t="n"/>
      <c r="K950" s="19" t="n"/>
      <c r="L950" s="228" t="n"/>
      <c r="M950" s="228" t="n"/>
      <c r="N950" s="228" t="n"/>
      <c r="O950" s="228" t="n"/>
      <c r="P950" s="228" t="n"/>
      <c r="Q950" s="281" t="n"/>
      <c r="R950" s="281" t="n"/>
      <c r="S950" s="228" t="n"/>
      <c r="T950" s="228" t="n"/>
      <c r="U950" s="228" t="n"/>
      <c r="V950" s="19" t="n"/>
      <c r="W950" s="19" t="n"/>
      <c r="X950" s="228" t="n"/>
      <c r="Y950" s="228" t="n"/>
      <c r="Z950" s="281" t="n"/>
      <c r="AA950" s="18" t="n"/>
      <c r="AB950" s="18" t="n"/>
      <c r="AC950" s="228" t="n"/>
    </row>
    <row r="951">
      <c r="A951" s="18" t="n"/>
      <c r="B951" s="18" t="n"/>
      <c r="C951" s="228" t="n"/>
      <c r="D951" s="228" t="n"/>
      <c r="E951" s="228" t="n"/>
      <c r="F951" s="228" t="n"/>
      <c r="G951" s="228" t="n"/>
      <c r="H951" s="228" t="n"/>
      <c r="I951" s="228" t="n"/>
      <c r="J951" s="228" t="n"/>
      <c r="K951" s="19" t="n"/>
      <c r="L951" s="228" t="n"/>
      <c r="M951" s="228" t="n"/>
      <c r="N951" s="228" t="n"/>
      <c r="O951" s="228" t="n"/>
      <c r="P951" s="228" t="n"/>
      <c r="Q951" s="281" t="n"/>
      <c r="R951" s="281" t="n"/>
      <c r="S951" s="228" t="n"/>
      <c r="T951" s="228" t="n"/>
      <c r="U951" s="228" t="n"/>
      <c r="V951" s="19" t="n"/>
      <c r="W951" s="19" t="n"/>
      <c r="X951" s="228" t="n"/>
      <c r="Y951" s="228" t="n"/>
      <c r="Z951" s="281" t="n"/>
      <c r="AA951" s="18" t="n"/>
      <c r="AB951" s="18" t="n"/>
      <c r="AC951" s="228" t="n"/>
    </row>
    <row r="952">
      <c r="A952" s="18" t="n"/>
      <c r="B952" s="18" t="n"/>
      <c r="C952" s="228" t="n"/>
      <c r="D952" s="228" t="n"/>
      <c r="E952" s="228" t="n"/>
      <c r="F952" s="228" t="n"/>
      <c r="G952" s="228" t="n"/>
      <c r="H952" s="228" t="n"/>
      <c r="I952" s="228" t="n"/>
      <c r="J952" s="228" t="n"/>
      <c r="K952" s="19" t="n"/>
      <c r="L952" s="228" t="n"/>
      <c r="M952" s="228" t="n"/>
      <c r="N952" s="228" t="n"/>
      <c r="O952" s="228" t="n"/>
      <c r="P952" s="228" t="n"/>
      <c r="Q952" s="281" t="n"/>
      <c r="R952" s="281" t="n"/>
      <c r="S952" s="228" t="n"/>
      <c r="T952" s="228" t="n"/>
      <c r="U952" s="228" t="n"/>
      <c r="V952" s="19" t="n"/>
      <c r="W952" s="19" t="n"/>
      <c r="X952" s="228" t="n"/>
      <c r="Y952" s="228" t="n"/>
      <c r="Z952" s="281" t="n"/>
      <c r="AA952" s="18" t="n"/>
      <c r="AB952" s="18" t="n"/>
      <c r="AC952" s="228" t="n"/>
    </row>
    <row r="953">
      <c r="A953" s="18" t="n"/>
      <c r="B953" s="18" t="n"/>
      <c r="C953" s="228" t="n"/>
      <c r="D953" s="228" t="n"/>
      <c r="E953" s="228" t="n"/>
      <c r="F953" s="228" t="n"/>
      <c r="G953" s="228" t="n"/>
      <c r="H953" s="228" t="n"/>
      <c r="I953" s="228" t="n"/>
      <c r="J953" s="228" t="n"/>
      <c r="K953" s="19" t="n"/>
      <c r="L953" s="228" t="n"/>
      <c r="M953" s="228" t="n"/>
      <c r="N953" s="228" t="n"/>
      <c r="O953" s="228" t="n"/>
      <c r="P953" s="228" t="n"/>
      <c r="Q953" s="281" t="n"/>
      <c r="R953" s="281" t="n"/>
      <c r="S953" s="228" t="n"/>
      <c r="T953" s="228" t="n"/>
      <c r="U953" s="228" t="n"/>
      <c r="V953" s="19" t="n"/>
      <c r="W953" s="19" t="n"/>
      <c r="X953" s="228" t="n"/>
      <c r="Y953" s="228" t="n"/>
      <c r="Z953" s="281" t="n"/>
      <c r="AA953" s="18" t="n"/>
      <c r="AB953" s="18" t="n"/>
      <c r="AC953" s="228" t="n"/>
    </row>
    <row r="954">
      <c r="A954" s="18" t="n"/>
      <c r="B954" s="18" t="n"/>
      <c r="C954" s="228" t="n"/>
      <c r="D954" s="228" t="n"/>
      <c r="E954" s="228" t="n"/>
      <c r="F954" s="228" t="n"/>
      <c r="G954" s="228" t="n"/>
      <c r="H954" s="228" t="n"/>
      <c r="I954" s="228" t="n"/>
      <c r="J954" s="228" t="n"/>
      <c r="K954" s="19" t="n"/>
      <c r="L954" s="228" t="n"/>
      <c r="M954" s="228" t="n"/>
      <c r="N954" s="228" t="n"/>
      <c r="O954" s="228" t="n"/>
      <c r="P954" s="228" t="n"/>
      <c r="Q954" s="281" t="n"/>
      <c r="R954" s="281" t="n"/>
      <c r="S954" s="228" t="n"/>
      <c r="T954" s="228" t="n"/>
      <c r="U954" s="228" t="n"/>
      <c r="V954" s="19" t="n"/>
      <c r="W954" s="19" t="n"/>
      <c r="X954" s="228" t="n"/>
      <c r="Y954" s="228" t="n"/>
      <c r="Z954" s="281" t="n"/>
      <c r="AA954" s="18" t="n"/>
      <c r="AB954" s="18" t="n"/>
      <c r="AC954" s="228" t="n"/>
    </row>
    <row r="955">
      <c r="A955" s="18" t="n"/>
      <c r="B955" s="18" t="n"/>
      <c r="C955" s="228" t="n"/>
      <c r="D955" s="228" t="n"/>
      <c r="E955" s="228" t="n"/>
      <c r="F955" s="228" t="n"/>
      <c r="G955" s="228" t="n"/>
      <c r="H955" s="228" t="n"/>
      <c r="I955" s="228" t="n"/>
      <c r="J955" s="228" t="n"/>
      <c r="K955" s="19" t="n"/>
      <c r="L955" s="228" t="n"/>
      <c r="M955" s="228" t="n"/>
      <c r="N955" s="228" t="n"/>
      <c r="O955" s="228" t="n"/>
      <c r="P955" s="228" t="n"/>
      <c r="Q955" s="281" t="n"/>
      <c r="R955" s="281" t="n"/>
      <c r="S955" s="228" t="n"/>
      <c r="T955" s="228" t="n"/>
      <c r="U955" s="228" t="n"/>
      <c r="V955" s="19" t="n"/>
      <c r="W955" s="19" t="n"/>
      <c r="X955" s="228" t="n"/>
      <c r="Y955" s="228" t="n"/>
      <c r="Z955" s="281" t="n"/>
      <c r="AA955" s="18" t="n"/>
      <c r="AB955" s="18" t="n"/>
      <c r="AC955" s="228" t="n"/>
    </row>
    <row r="956">
      <c r="A956" s="18" t="n"/>
      <c r="B956" s="18" t="n"/>
      <c r="C956" s="228" t="n"/>
      <c r="D956" s="228" t="n"/>
      <c r="E956" s="228" t="n"/>
      <c r="F956" s="228" t="n"/>
      <c r="G956" s="228" t="n"/>
      <c r="H956" s="228" t="n"/>
      <c r="I956" s="228" t="n"/>
      <c r="J956" s="228" t="n"/>
      <c r="K956" s="19" t="n"/>
      <c r="L956" s="228" t="n"/>
      <c r="M956" s="228" t="n"/>
      <c r="N956" s="228" t="n"/>
      <c r="O956" s="228" t="n"/>
      <c r="P956" s="228" t="n"/>
      <c r="Q956" s="281" t="n"/>
      <c r="R956" s="281" t="n"/>
      <c r="S956" s="228" t="n"/>
      <c r="T956" s="228" t="n"/>
      <c r="U956" s="228" t="n"/>
      <c r="V956" s="19" t="n"/>
      <c r="W956" s="19" t="n"/>
      <c r="X956" s="228" t="n"/>
      <c r="Y956" s="228" t="n"/>
      <c r="Z956" s="281" t="n"/>
      <c r="AA956" s="18" t="n"/>
      <c r="AB956" s="18" t="n"/>
      <c r="AC956" s="228" t="n"/>
    </row>
    <row r="957">
      <c r="A957" s="18" t="n"/>
      <c r="B957" s="18" t="n"/>
      <c r="C957" s="228" t="n"/>
      <c r="D957" s="228" t="n"/>
      <c r="E957" s="228" t="n"/>
      <c r="F957" s="228" t="n"/>
      <c r="G957" s="228" t="n"/>
      <c r="H957" s="228" t="n"/>
      <c r="I957" s="228" t="n"/>
      <c r="J957" s="228" t="n"/>
      <c r="K957" s="19" t="n"/>
      <c r="L957" s="228" t="n"/>
      <c r="M957" s="228" t="n"/>
      <c r="N957" s="228" t="n"/>
      <c r="O957" s="228" t="n"/>
      <c r="P957" s="228" t="n"/>
      <c r="Q957" s="281" t="n"/>
      <c r="R957" s="281" t="n"/>
      <c r="S957" s="228" t="n"/>
      <c r="T957" s="228" t="n"/>
      <c r="U957" s="228" t="n"/>
      <c r="V957" s="19" t="n"/>
      <c r="W957" s="19" t="n"/>
      <c r="X957" s="228" t="n"/>
      <c r="Y957" s="228" t="n"/>
      <c r="Z957" s="281" t="n"/>
      <c r="AA957" s="18" t="n"/>
      <c r="AB957" s="18" t="n"/>
      <c r="AC957" s="228" t="n"/>
    </row>
    <row r="958">
      <c r="A958" s="18" t="n"/>
      <c r="B958" s="18" t="n"/>
      <c r="C958" s="228" t="n"/>
      <c r="D958" s="228" t="n"/>
      <c r="E958" s="228" t="n"/>
      <c r="F958" s="228" t="n"/>
      <c r="G958" s="228" t="n"/>
      <c r="H958" s="228" t="n"/>
      <c r="I958" s="228" t="n"/>
      <c r="J958" s="228" t="n"/>
      <c r="K958" s="19" t="n"/>
      <c r="L958" s="228" t="n"/>
      <c r="M958" s="228" t="n"/>
      <c r="N958" s="228" t="n"/>
      <c r="O958" s="228" t="n"/>
      <c r="P958" s="228" t="n"/>
      <c r="Q958" s="281" t="n"/>
      <c r="R958" s="281" t="n"/>
      <c r="S958" s="228" t="n"/>
      <c r="T958" s="228" t="n"/>
      <c r="U958" s="228" t="n"/>
      <c r="V958" s="19" t="n"/>
      <c r="W958" s="19" t="n"/>
      <c r="X958" s="228" t="n"/>
      <c r="Y958" s="228" t="n"/>
      <c r="Z958" s="281" t="n"/>
      <c r="AA958" s="18" t="n"/>
      <c r="AB958" s="18" t="n"/>
      <c r="AC958" s="228" t="n"/>
    </row>
    <row r="959">
      <c r="A959" s="18" t="n"/>
      <c r="B959" s="18" t="n"/>
      <c r="C959" s="228" t="n"/>
      <c r="D959" s="228" t="n"/>
      <c r="E959" s="228" t="n"/>
      <c r="F959" s="228" t="n"/>
      <c r="G959" s="228" t="n"/>
      <c r="H959" s="228" t="n"/>
      <c r="I959" s="228" t="n"/>
      <c r="J959" s="228" t="n"/>
      <c r="K959" s="19" t="n"/>
      <c r="L959" s="228" t="n"/>
      <c r="M959" s="228" t="n"/>
      <c r="N959" s="228" t="n"/>
      <c r="O959" s="228" t="n"/>
      <c r="P959" s="228" t="n"/>
      <c r="Q959" s="281" t="n"/>
      <c r="R959" s="281" t="n"/>
      <c r="S959" s="228" t="n"/>
      <c r="T959" s="228" t="n"/>
      <c r="U959" s="228" t="n"/>
      <c r="V959" s="19" t="n"/>
      <c r="W959" s="19" t="n"/>
      <c r="X959" s="228" t="n"/>
      <c r="Y959" s="228" t="n"/>
      <c r="Z959" s="281" t="n"/>
      <c r="AA959" s="18" t="n"/>
      <c r="AB959" s="18" t="n"/>
      <c r="AC959" s="228" t="n"/>
    </row>
    <row r="960">
      <c r="A960" s="18" t="n"/>
      <c r="B960" s="18" t="n"/>
      <c r="C960" s="228" t="n"/>
      <c r="D960" s="228" t="n"/>
      <c r="E960" s="228" t="n"/>
      <c r="F960" s="228" t="n"/>
      <c r="G960" s="228" t="n"/>
      <c r="H960" s="228" t="n"/>
      <c r="I960" s="228" t="n"/>
      <c r="J960" s="228" t="n"/>
      <c r="K960" s="19" t="n"/>
      <c r="L960" s="228" t="n"/>
      <c r="M960" s="228" t="n"/>
      <c r="N960" s="228" t="n"/>
      <c r="O960" s="228" t="n"/>
      <c r="P960" s="228" t="n"/>
      <c r="Q960" s="281" t="n"/>
      <c r="R960" s="281" t="n"/>
      <c r="S960" s="228" t="n"/>
      <c r="T960" s="228" t="n"/>
      <c r="U960" s="228" t="n"/>
      <c r="V960" s="19" t="n"/>
      <c r="W960" s="19" t="n"/>
      <c r="X960" s="228" t="n"/>
      <c r="Y960" s="228" t="n"/>
      <c r="Z960" s="281" t="n"/>
      <c r="AA960" s="18" t="n"/>
      <c r="AB960" s="18" t="n"/>
      <c r="AC960" s="228" t="n"/>
    </row>
    <row r="961">
      <c r="A961" s="18" t="n"/>
      <c r="B961" s="18" t="n"/>
      <c r="C961" s="228" t="n"/>
      <c r="D961" s="228" t="n"/>
      <c r="E961" s="228" t="n"/>
      <c r="F961" s="228" t="n"/>
      <c r="G961" s="228" t="n"/>
      <c r="H961" s="228" t="n"/>
      <c r="I961" s="228" t="n"/>
      <c r="J961" s="228" t="n"/>
      <c r="K961" s="19" t="n"/>
      <c r="L961" s="228" t="n"/>
      <c r="M961" s="228" t="n"/>
      <c r="N961" s="228" t="n"/>
      <c r="O961" s="228" t="n"/>
      <c r="P961" s="228" t="n"/>
      <c r="Q961" s="281" t="n"/>
      <c r="R961" s="281" t="n"/>
      <c r="S961" s="228" t="n"/>
      <c r="T961" s="228" t="n"/>
      <c r="U961" s="228" t="n"/>
      <c r="V961" s="19" t="n"/>
      <c r="W961" s="19" t="n"/>
      <c r="X961" s="228" t="n"/>
      <c r="Y961" s="228" t="n"/>
      <c r="Z961" s="281" t="n"/>
      <c r="AA961" s="18" t="n"/>
      <c r="AB961" s="18" t="n"/>
      <c r="AC961" s="228" t="n"/>
    </row>
    <row r="962">
      <c r="A962" s="18" t="n"/>
      <c r="B962" s="18" t="n"/>
      <c r="C962" s="228" t="n"/>
      <c r="D962" s="228" t="n"/>
      <c r="E962" s="228" t="n"/>
      <c r="F962" s="228" t="n"/>
      <c r="G962" s="228" t="n"/>
      <c r="H962" s="228" t="n"/>
      <c r="I962" s="228" t="n"/>
      <c r="J962" s="228" t="n"/>
      <c r="K962" s="19" t="n"/>
      <c r="L962" s="228" t="n"/>
      <c r="M962" s="228" t="n"/>
      <c r="N962" s="228" t="n"/>
      <c r="O962" s="228" t="n"/>
      <c r="P962" s="228" t="n"/>
      <c r="Q962" s="281" t="n"/>
      <c r="R962" s="281" t="n"/>
      <c r="S962" s="228" t="n"/>
      <c r="T962" s="228" t="n"/>
      <c r="U962" s="228" t="n"/>
      <c r="V962" s="19" t="n"/>
      <c r="W962" s="19" t="n"/>
      <c r="X962" s="228" t="n"/>
      <c r="Y962" s="228" t="n"/>
      <c r="Z962" s="281" t="n"/>
      <c r="AA962" s="18" t="n"/>
      <c r="AB962" s="18" t="n"/>
      <c r="AC962" s="228" t="n"/>
    </row>
    <row r="963">
      <c r="A963" s="18" t="n"/>
      <c r="B963" s="18" t="n"/>
      <c r="C963" s="228" t="n"/>
      <c r="D963" s="228" t="n"/>
      <c r="E963" s="228" t="n"/>
      <c r="F963" s="228" t="n"/>
      <c r="G963" s="228" t="n"/>
      <c r="H963" s="228" t="n"/>
      <c r="I963" s="228" t="n"/>
      <c r="J963" s="228" t="n"/>
      <c r="K963" s="19" t="n"/>
      <c r="L963" s="228" t="n"/>
      <c r="M963" s="228" t="n"/>
      <c r="N963" s="228" t="n"/>
      <c r="O963" s="228" t="n"/>
      <c r="P963" s="228" t="n"/>
      <c r="Q963" s="281" t="n"/>
      <c r="R963" s="281" t="n"/>
      <c r="S963" s="228" t="n"/>
      <c r="T963" s="228" t="n"/>
      <c r="U963" s="228" t="n"/>
      <c r="V963" s="19" t="n"/>
      <c r="W963" s="19" t="n"/>
      <c r="X963" s="228" t="n"/>
      <c r="Y963" s="228" t="n"/>
      <c r="Z963" s="281" t="n"/>
      <c r="AA963" s="18" t="n"/>
      <c r="AB963" s="18" t="n"/>
      <c r="AC963" s="228" t="n"/>
    </row>
    <row r="964">
      <c r="A964" s="18" t="n"/>
      <c r="B964" s="18" t="n"/>
      <c r="C964" s="228" t="n"/>
      <c r="D964" s="228" t="n"/>
      <c r="E964" s="228" t="n"/>
      <c r="F964" s="228" t="n"/>
      <c r="G964" s="228" t="n"/>
      <c r="H964" s="228" t="n"/>
      <c r="I964" s="228" t="n"/>
      <c r="J964" s="228" t="n"/>
      <c r="K964" s="19" t="n"/>
      <c r="L964" s="228" t="n"/>
      <c r="M964" s="228" t="n"/>
      <c r="N964" s="228" t="n"/>
      <c r="O964" s="228" t="n"/>
      <c r="P964" s="228" t="n"/>
      <c r="Q964" s="281" t="n"/>
      <c r="R964" s="281" t="n"/>
      <c r="S964" s="228" t="n"/>
      <c r="T964" s="228" t="n"/>
      <c r="U964" s="228" t="n"/>
      <c r="V964" s="19" t="n"/>
      <c r="W964" s="19" t="n"/>
      <c r="X964" s="228" t="n"/>
      <c r="Y964" s="228" t="n"/>
      <c r="Z964" s="281" t="n"/>
      <c r="AA964" s="18" t="n"/>
      <c r="AB964" s="18" t="n"/>
      <c r="AC964" s="228" t="n"/>
    </row>
    <row r="965">
      <c r="A965" s="18" t="n"/>
      <c r="B965" s="18" t="n"/>
      <c r="C965" s="228" t="n"/>
      <c r="D965" s="228" t="n"/>
      <c r="E965" s="228" t="n"/>
      <c r="F965" s="228" t="n"/>
      <c r="G965" s="228" t="n"/>
      <c r="H965" s="228" t="n"/>
      <c r="I965" s="228" t="n"/>
      <c r="J965" s="228" t="n"/>
      <c r="K965" s="19" t="n"/>
      <c r="L965" s="228" t="n"/>
      <c r="M965" s="228" t="n"/>
      <c r="N965" s="228" t="n"/>
      <c r="O965" s="228" t="n"/>
      <c r="P965" s="228" t="n"/>
      <c r="Q965" s="281" t="n"/>
      <c r="R965" s="281" t="n"/>
      <c r="S965" s="228" t="n"/>
      <c r="T965" s="228" t="n"/>
      <c r="U965" s="228" t="n"/>
      <c r="V965" s="19" t="n"/>
      <c r="W965" s="19" t="n"/>
      <c r="X965" s="228" t="n"/>
      <c r="Y965" s="228" t="n"/>
      <c r="Z965" s="281" t="n"/>
      <c r="AA965" s="18" t="n"/>
      <c r="AB965" s="18" t="n"/>
      <c r="AC965" s="228" t="n"/>
    </row>
    <row r="966">
      <c r="A966" s="18" t="n"/>
      <c r="B966" s="18" t="n"/>
      <c r="C966" s="228" t="n"/>
      <c r="D966" s="228" t="n"/>
      <c r="E966" s="228" t="n"/>
      <c r="F966" s="228" t="n"/>
      <c r="G966" s="228" t="n"/>
      <c r="H966" s="228" t="n"/>
      <c r="I966" s="228" t="n"/>
      <c r="J966" s="228" t="n"/>
      <c r="K966" s="19" t="n"/>
      <c r="L966" s="228" t="n"/>
      <c r="M966" s="228" t="n"/>
      <c r="N966" s="228" t="n"/>
      <c r="O966" s="228" t="n"/>
      <c r="P966" s="228" t="n"/>
      <c r="Q966" s="281" t="n"/>
      <c r="R966" s="281" t="n"/>
      <c r="S966" s="228" t="n"/>
      <c r="T966" s="228" t="n"/>
      <c r="U966" s="228" t="n"/>
      <c r="V966" s="19" t="n"/>
      <c r="W966" s="19" t="n"/>
      <c r="X966" s="228" t="n"/>
      <c r="Y966" s="228" t="n"/>
      <c r="Z966" s="281" t="n"/>
      <c r="AA966" s="18" t="n"/>
      <c r="AB966" s="18" t="n"/>
      <c r="AC966" s="228" t="n"/>
    </row>
    <row r="967">
      <c r="A967" s="18" t="n"/>
      <c r="B967" s="18" t="n"/>
      <c r="C967" s="228" t="n"/>
      <c r="D967" s="228" t="n"/>
      <c r="E967" s="228" t="n"/>
      <c r="F967" s="228" t="n"/>
      <c r="G967" s="228" t="n"/>
      <c r="H967" s="228" t="n"/>
      <c r="I967" s="228" t="n"/>
      <c r="J967" s="228" t="n"/>
      <c r="K967" s="19" t="n"/>
      <c r="L967" s="228" t="n"/>
      <c r="M967" s="228" t="n"/>
      <c r="N967" s="228" t="n"/>
      <c r="O967" s="228" t="n"/>
      <c r="P967" s="228" t="n"/>
      <c r="Q967" s="281" t="n"/>
      <c r="R967" s="281" t="n"/>
      <c r="S967" s="228" t="n"/>
      <c r="T967" s="228" t="n"/>
      <c r="U967" s="228" t="n"/>
      <c r="V967" s="19" t="n"/>
      <c r="W967" s="19" t="n"/>
      <c r="X967" s="228" t="n"/>
      <c r="Y967" s="228" t="n"/>
      <c r="Z967" s="281" t="n"/>
      <c r="AA967" s="18" t="n"/>
      <c r="AB967" s="18" t="n"/>
      <c r="AC967" s="228" t="n"/>
    </row>
    <row r="968">
      <c r="A968" s="18" t="n"/>
      <c r="B968" s="18" t="n"/>
      <c r="C968" s="228" t="n"/>
      <c r="D968" s="228" t="n"/>
      <c r="E968" s="228" t="n"/>
      <c r="F968" s="228" t="n"/>
      <c r="G968" s="228" t="n"/>
      <c r="H968" s="228" t="n"/>
      <c r="I968" s="228" t="n"/>
      <c r="J968" s="228" t="n"/>
      <c r="K968" s="19" t="n"/>
      <c r="L968" s="228" t="n"/>
      <c r="M968" s="228" t="n"/>
      <c r="N968" s="228" t="n"/>
      <c r="O968" s="228" t="n"/>
      <c r="P968" s="228" t="n"/>
      <c r="Q968" s="281" t="n"/>
      <c r="R968" s="281" t="n"/>
      <c r="S968" s="228" t="n"/>
      <c r="T968" s="228" t="n"/>
      <c r="U968" s="228" t="n"/>
      <c r="V968" s="19" t="n"/>
      <c r="W968" s="19" t="n"/>
      <c r="X968" s="228" t="n"/>
      <c r="Y968" s="228" t="n"/>
      <c r="Z968" s="281" t="n"/>
      <c r="AA968" s="18" t="n"/>
      <c r="AB968" s="18" t="n"/>
      <c r="AC968" s="228" t="n"/>
    </row>
    <row r="969">
      <c r="A969" s="18" t="n"/>
      <c r="B969" s="18" t="n"/>
      <c r="C969" s="228" t="n"/>
      <c r="D969" s="228" t="n"/>
      <c r="E969" s="228" t="n"/>
      <c r="F969" s="228" t="n"/>
      <c r="G969" s="228" t="n"/>
      <c r="H969" s="228" t="n"/>
      <c r="I969" s="228" t="n"/>
      <c r="J969" s="228" t="n"/>
      <c r="K969" s="19" t="n"/>
      <c r="L969" s="228" t="n"/>
      <c r="M969" s="228" t="n"/>
      <c r="N969" s="228" t="n"/>
      <c r="O969" s="228" t="n"/>
      <c r="P969" s="228" t="n"/>
      <c r="Q969" s="281" t="n"/>
      <c r="R969" s="281" t="n"/>
      <c r="S969" s="228" t="n"/>
      <c r="T969" s="228" t="n"/>
      <c r="U969" s="228" t="n"/>
      <c r="V969" s="19" t="n"/>
      <c r="W969" s="19" t="n"/>
      <c r="X969" s="228" t="n"/>
      <c r="Y969" s="228" t="n"/>
      <c r="Z969" s="281" t="n"/>
      <c r="AA969" s="18" t="n"/>
      <c r="AB969" s="18" t="n"/>
      <c r="AC969" s="228" t="n"/>
    </row>
    <row r="970">
      <c r="A970" s="18" t="n"/>
      <c r="B970" s="18" t="n"/>
      <c r="C970" s="228" t="n"/>
      <c r="D970" s="228" t="n"/>
      <c r="E970" s="228" t="n"/>
      <c r="F970" s="228" t="n"/>
      <c r="G970" s="228" t="n"/>
      <c r="H970" s="228" t="n"/>
      <c r="I970" s="228" t="n"/>
      <c r="J970" s="228" t="n"/>
      <c r="K970" s="19" t="n"/>
      <c r="L970" s="228" t="n"/>
      <c r="M970" s="228" t="n"/>
      <c r="N970" s="228" t="n"/>
      <c r="O970" s="228" t="n"/>
      <c r="P970" s="228" t="n"/>
      <c r="Q970" s="281" t="n"/>
      <c r="R970" s="281" t="n"/>
      <c r="S970" s="228" t="n"/>
      <c r="T970" s="228" t="n"/>
      <c r="U970" s="228" t="n"/>
      <c r="V970" s="19" t="n"/>
      <c r="W970" s="19" t="n"/>
      <c r="X970" s="228" t="n"/>
      <c r="Y970" s="228" t="n"/>
      <c r="Z970" s="281" t="n"/>
      <c r="AA970" s="18" t="n"/>
      <c r="AB970" s="18" t="n"/>
      <c r="AC970" s="228" t="n"/>
    </row>
    <row r="971">
      <c r="A971" s="18" t="n"/>
      <c r="B971" s="18" t="n"/>
      <c r="C971" s="228" t="n"/>
      <c r="D971" s="228" t="n"/>
      <c r="E971" s="228" t="n"/>
      <c r="F971" s="228" t="n"/>
      <c r="G971" s="228" t="n"/>
      <c r="H971" s="228" t="n"/>
      <c r="I971" s="228" t="n"/>
      <c r="J971" s="228" t="n"/>
      <c r="K971" s="19" t="n"/>
      <c r="L971" s="228" t="n"/>
      <c r="M971" s="228" t="n"/>
      <c r="N971" s="228" t="n"/>
      <c r="O971" s="228" t="n"/>
      <c r="P971" s="228" t="n"/>
      <c r="Q971" s="281" t="n"/>
      <c r="R971" s="281" t="n"/>
      <c r="S971" s="228" t="n"/>
      <c r="T971" s="228" t="n"/>
      <c r="U971" s="228" t="n"/>
      <c r="V971" s="19" t="n"/>
      <c r="W971" s="19" t="n"/>
      <c r="X971" s="228" t="n"/>
      <c r="Y971" s="228" t="n"/>
      <c r="Z971" s="281" t="n"/>
      <c r="AA971" s="18" t="n"/>
      <c r="AB971" s="18" t="n"/>
      <c r="AC971" s="228" t="n"/>
    </row>
    <row r="972">
      <c r="A972" s="18" t="n"/>
      <c r="B972" s="18" t="n"/>
      <c r="C972" s="228" t="n"/>
      <c r="D972" s="228" t="n"/>
      <c r="E972" s="228" t="n"/>
      <c r="F972" s="228" t="n"/>
      <c r="G972" s="228" t="n"/>
      <c r="H972" s="228" t="n"/>
      <c r="I972" s="228" t="n"/>
      <c r="J972" s="228" t="n"/>
      <c r="K972" s="19" t="n"/>
      <c r="L972" s="228" t="n"/>
      <c r="M972" s="228" t="n"/>
      <c r="N972" s="228" t="n"/>
      <c r="O972" s="228" t="n"/>
      <c r="P972" s="228" t="n"/>
      <c r="Q972" s="281" t="n"/>
      <c r="R972" s="281" t="n"/>
      <c r="S972" s="228" t="n"/>
      <c r="T972" s="228" t="n"/>
      <c r="U972" s="228" t="n"/>
      <c r="V972" s="19" t="n"/>
      <c r="W972" s="19" t="n"/>
      <c r="X972" s="228" t="n"/>
      <c r="Y972" s="228" t="n"/>
      <c r="Z972" s="281" t="n"/>
      <c r="AA972" s="18" t="n"/>
      <c r="AB972" s="18" t="n"/>
      <c r="AC972" s="228" t="n"/>
    </row>
    <row r="973">
      <c r="A973" s="18" t="n"/>
      <c r="B973" s="18" t="n"/>
      <c r="C973" s="228" t="n"/>
      <c r="D973" s="228" t="n"/>
      <c r="E973" s="228" t="n"/>
      <c r="F973" s="228" t="n"/>
      <c r="G973" s="228" t="n"/>
      <c r="H973" s="228" t="n"/>
      <c r="I973" s="228" t="n"/>
      <c r="J973" s="228" t="n"/>
      <c r="K973" s="19" t="n"/>
      <c r="L973" s="228" t="n"/>
      <c r="M973" s="228" t="n"/>
      <c r="N973" s="228" t="n"/>
      <c r="O973" s="228" t="n"/>
      <c r="P973" s="228" t="n"/>
      <c r="Q973" s="281" t="n"/>
      <c r="R973" s="281" t="n"/>
      <c r="S973" s="228" t="n"/>
      <c r="T973" s="228" t="n"/>
      <c r="U973" s="228" t="n"/>
      <c r="V973" s="19" t="n"/>
      <c r="W973" s="19" t="n"/>
      <c r="X973" s="228" t="n"/>
      <c r="Y973" s="228" t="n"/>
      <c r="Z973" s="281" t="n"/>
      <c r="AA973" s="18" t="n"/>
      <c r="AB973" s="18" t="n"/>
      <c r="AC973" s="228" t="n"/>
    </row>
    <row r="974">
      <c r="A974" s="18" t="n"/>
      <c r="B974" s="18" t="n"/>
      <c r="C974" s="228" t="n"/>
      <c r="D974" s="228" t="n"/>
      <c r="E974" s="228" t="n"/>
      <c r="F974" s="228" t="n"/>
      <c r="G974" s="228" t="n"/>
      <c r="H974" s="228" t="n"/>
      <c r="I974" s="228" t="n"/>
      <c r="J974" s="228" t="n"/>
      <c r="K974" s="19" t="n"/>
      <c r="L974" s="228" t="n"/>
      <c r="M974" s="228" t="n"/>
      <c r="N974" s="228" t="n"/>
      <c r="O974" s="228" t="n"/>
      <c r="P974" s="228" t="n"/>
      <c r="Q974" s="281" t="n"/>
      <c r="R974" s="281" t="n"/>
      <c r="S974" s="228" t="n"/>
      <c r="T974" s="228" t="n"/>
      <c r="U974" s="228" t="n"/>
      <c r="V974" s="19" t="n"/>
      <c r="W974" s="19" t="n"/>
      <c r="X974" s="228" t="n"/>
      <c r="Y974" s="228" t="n"/>
      <c r="Z974" s="281" t="n"/>
      <c r="AA974" s="18" t="n"/>
      <c r="AB974" s="18" t="n"/>
      <c r="AC974" s="228" t="n"/>
    </row>
    <row r="975">
      <c r="A975" s="18" t="n"/>
      <c r="B975" s="18" t="n"/>
      <c r="C975" s="228" t="n"/>
      <c r="D975" s="228" t="n"/>
      <c r="E975" s="228" t="n"/>
      <c r="F975" s="228" t="n"/>
      <c r="G975" s="228" t="n"/>
      <c r="H975" s="228" t="n"/>
      <c r="I975" s="228" t="n"/>
      <c r="J975" s="228" t="n"/>
      <c r="K975" s="19" t="n"/>
      <c r="L975" s="228" t="n"/>
      <c r="M975" s="228" t="n"/>
      <c r="N975" s="228" t="n"/>
      <c r="O975" s="228" t="n"/>
      <c r="P975" s="228" t="n"/>
      <c r="Q975" s="281" t="n"/>
      <c r="R975" s="281" t="n"/>
      <c r="S975" s="228" t="n"/>
      <c r="T975" s="228" t="n"/>
      <c r="U975" s="228" t="n"/>
      <c r="V975" s="19" t="n"/>
      <c r="W975" s="19" t="n"/>
      <c r="X975" s="228" t="n"/>
      <c r="Y975" s="228" t="n"/>
      <c r="Z975" s="281" t="n"/>
      <c r="AA975" s="18" t="n"/>
      <c r="AB975" s="18" t="n"/>
      <c r="AC975" s="228" t="n"/>
    </row>
    <row r="976">
      <c r="A976" s="18" t="n"/>
      <c r="B976" s="18" t="n"/>
      <c r="C976" s="228" t="n"/>
      <c r="D976" s="228" t="n"/>
      <c r="E976" s="228" t="n"/>
      <c r="F976" s="228" t="n"/>
      <c r="G976" s="228" t="n"/>
      <c r="H976" s="228" t="n"/>
      <c r="I976" s="228" t="n"/>
      <c r="J976" s="228" t="n"/>
      <c r="K976" s="19" t="n"/>
      <c r="L976" s="228" t="n"/>
      <c r="M976" s="228" t="n"/>
      <c r="N976" s="228" t="n"/>
      <c r="O976" s="228" t="n"/>
      <c r="P976" s="228" t="n"/>
      <c r="Q976" s="281" t="n"/>
      <c r="R976" s="281" t="n"/>
      <c r="S976" s="228" t="n"/>
      <c r="T976" s="228" t="n"/>
      <c r="U976" s="228" t="n"/>
      <c r="V976" s="19" t="n"/>
      <c r="W976" s="19" t="n"/>
      <c r="X976" s="228" t="n"/>
      <c r="Y976" s="228" t="n"/>
      <c r="Z976" s="281" t="n"/>
      <c r="AA976" s="18" t="n"/>
      <c r="AB976" s="18" t="n"/>
      <c r="AC976" s="228" t="n"/>
    </row>
    <row r="977">
      <c r="A977" s="18" t="n"/>
      <c r="B977" s="18" t="n"/>
      <c r="C977" s="228" t="n"/>
      <c r="D977" s="228" t="n"/>
      <c r="E977" s="228" t="n"/>
      <c r="F977" s="228" t="n"/>
      <c r="G977" s="228" t="n"/>
      <c r="H977" s="228" t="n"/>
      <c r="I977" s="228" t="n"/>
      <c r="J977" s="228" t="n"/>
      <c r="K977" s="19" t="n"/>
      <c r="L977" s="228" t="n"/>
      <c r="M977" s="228" t="n"/>
      <c r="N977" s="228" t="n"/>
      <c r="O977" s="228" t="n"/>
      <c r="P977" s="228" t="n"/>
      <c r="Q977" s="281" t="n"/>
      <c r="R977" s="281" t="n"/>
      <c r="S977" s="228" t="n"/>
      <c r="T977" s="228" t="n"/>
      <c r="U977" s="228" t="n"/>
      <c r="V977" s="19" t="n"/>
      <c r="W977" s="19" t="n"/>
      <c r="X977" s="228" t="n"/>
      <c r="Y977" s="228" t="n"/>
      <c r="Z977" s="281" t="n"/>
      <c r="AA977" s="18" t="n"/>
      <c r="AB977" s="18" t="n"/>
      <c r="AC977" s="228" t="n"/>
    </row>
    <row r="978">
      <c r="A978" s="18" t="n"/>
      <c r="B978" s="18" t="n"/>
      <c r="C978" s="228" t="n"/>
      <c r="D978" s="228" t="n"/>
      <c r="E978" s="228" t="n"/>
      <c r="F978" s="228" t="n"/>
      <c r="G978" s="228" t="n"/>
      <c r="H978" s="228" t="n"/>
      <c r="I978" s="228" t="n"/>
      <c r="J978" s="228" t="n"/>
      <c r="K978" s="19" t="n"/>
      <c r="L978" s="228" t="n"/>
      <c r="M978" s="228" t="n"/>
      <c r="N978" s="228" t="n"/>
      <c r="O978" s="228" t="n"/>
      <c r="P978" s="228" t="n"/>
      <c r="Q978" s="281" t="n"/>
      <c r="R978" s="281" t="n"/>
      <c r="S978" s="228" t="n"/>
      <c r="T978" s="228" t="n"/>
      <c r="U978" s="228" t="n"/>
      <c r="V978" s="19" t="n"/>
      <c r="W978" s="19" t="n"/>
      <c r="X978" s="228" t="n"/>
      <c r="Y978" s="228" t="n"/>
      <c r="Z978" s="281" t="n"/>
      <c r="AA978" s="18" t="n"/>
      <c r="AB978" s="18" t="n"/>
      <c r="AC978" s="228" t="n"/>
    </row>
    <row r="979">
      <c r="A979" s="18" t="n"/>
      <c r="B979" s="18" t="n"/>
      <c r="C979" s="228" t="n"/>
      <c r="D979" s="228" t="n"/>
      <c r="E979" s="228" t="n"/>
      <c r="F979" s="228" t="n"/>
      <c r="G979" s="228" t="n"/>
      <c r="H979" s="228" t="n"/>
      <c r="I979" s="228" t="n"/>
      <c r="J979" s="228" t="n"/>
      <c r="K979" s="19" t="n"/>
      <c r="L979" s="228" t="n"/>
      <c r="M979" s="228" t="n"/>
      <c r="N979" s="228" t="n"/>
      <c r="O979" s="228" t="n"/>
      <c r="P979" s="228" t="n"/>
      <c r="Q979" s="281" t="n"/>
      <c r="R979" s="281" t="n"/>
      <c r="S979" s="228" t="n"/>
      <c r="T979" s="228" t="n"/>
      <c r="U979" s="228" t="n"/>
      <c r="V979" s="19" t="n"/>
      <c r="W979" s="19" t="n"/>
      <c r="X979" s="228" t="n"/>
      <c r="Y979" s="228" t="n"/>
      <c r="Z979" s="281" t="n"/>
      <c r="AA979" s="18" t="n"/>
      <c r="AB979" s="18" t="n"/>
      <c r="AC979" s="228" t="n"/>
    </row>
    <row r="980">
      <c r="A980" s="18" t="n"/>
      <c r="B980" s="18" t="n"/>
      <c r="C980" s="228" t="n"/>
      <c r="D980" s="228" t="n"/>
      <c r="E980" s="228" t="n"/>
      <c r="F980" s="228" t="n"/>
      <c r="G980" s="228" t="n"/>
      <c r="H980" s="228" t="n"/>
      <c r="I980" s="228" t="n"/>
      <c r="J980" s="228" t="n"/>
      <c r="K980" s="19" t="n"/>
      <c r="L980" s="228" t="n"/>
      <c r="M980" s="228" t="n"/>
      <c r="N980" s="228" t="n"/>
      <c r="O980" s="228" t="n"/>
      <c r="P980" s="228" t="n"/>
      <c r="Q980" s="281" t="n"/>
      <c r="R980" s="281" t="n"/>
      <c r="S980" s="228" t="n"/>
      <c r="T980" s="228" t="n"/>
      <c r="U980" s="228" t="n"/>
      <c r="V980" s="19" t="n"/>
      <c r="W980" s="19" t="n"/>
      <c r="X980" s="228" t="n"/>
      <c r="Y980" s="228" t="n"/>
      <c r="Z980" s="281" t="n"/>
      <c r="AA980" s="18" t="n"/>
      <c r="AB980" s="18" t="n"/>
      <c r="AC980" s="228" t="n"/>
    </row>
    <row r="981">
      <c r="A981" s="18" t="n"/>
      <c r="B981" s="18" t="n"/>
      <c r="C981" s="228" t="n"/>
      <c r="D981" s="228" t="n"/>
      <c r="E981" s="228" t="n"/>
      <c r="F981" s="228" t="n"/>
      <c r="G981" s="228" t="n"/>
      <c r="H981" s="228" t="n"/>
      <c r="I981" s="228" t="n"/>
      <c r="J981" s="228" t="n"/>
      <c r="K981" s="19" t="n"/>
      <c r="L981" s="228" t="n"/>
      <c r="M981" s="228" t="n"/>
      <c r="N981" s="228" t="n"/>
      <c r="O981" s="228" t="n"/>
      <c r="P981" s="228" t="n"/>
      <c r="Q981" s="281" t="n"/>
      <c r="R981" s="281" t="n"/>
      <c r="S981" s="228" t="n"/>
      <c r="T981" s="228" t="n"/>
      <c r="U981" s="228" t="n"/>
      <c r="V981" s="19" t="n"/>
      <c r="W981" s="19" t="n"/>
      <c r="X981" s="228" t="n"/>
      <c r="Y981" s="228" t="n"/>
      <c r="Z981" s="281" t="n"/>
      <c r="AA981" s="18" t="n"/>
      <c r="AB981" s="18" t="n"/>
      <c r="AC981" s="228" t="n"/>
    </row>
    <row r="982">
      <c r="A982" s="18" t="n"/>
      <c r="B982" s="18" t="n"/>
      <c r="C982" s="228" t="n"/>
      <c r="D982" s="228" t="n"/>
      <c r="E982" s="228" t="n"/>
      <c r="F982" s="228" t="n"/>
      <c r="G982" s="228" t="n"/>
      <c r="H982" s="228" t="n"/>
      <c r="I982" s="228" t="n"/>
      <c r="J982" s="228" t="n"/>
      <c r="K982" s="19" t="n"/>
      <c r="L982" s="228" t="n"/>
      <c r="M982" s="228" t="n"/>
      <c r="N982" s="228" t="n"/>
      <c r="O982" s="228" t="n"/>
      <c r="P982" s="228" t="n"/>
      <c r="Q982" s="281" t="n"/>
      <c r="R982" s="281" t="n"/>
      <c r="S982" s="228" t="n"/>
      <c r="T982" s="228" t="n"/>
      <c r="U982" s="228" t="n"/>
      <c r="V982" s="19" t="n"/>
      <c r="W982" s="19" t="n"/>
      <c r="X982" s="228" t="n"/>
      <c r="Y982" s="228" t="n"/>
      <c r="Z982" s="281" t="n"/>
      <c r="AA982" s="18" t="n"/>
      <c r="AB982" s="18" t="n"/>
      <c r="AC982" s="228" t="n"/>
    </row>
    <row r="983">
      <c r="A983" s="18" t="n"/>
      <c r="B983" s="18" t="n"/>
      <c r="C983" s="228" t="n"/>
      <c r="D983" s="228" t="n"/>
      <c r="E983" s="228" t="n"/>
      <c r="F983" s="228" t="n"/>
      <c r="G983" s="228" t="n"/>
      <c r="H983" s="228" t="n"/>
      <c r="I983" s="228" t="n"/>
      <c r="J983" s="228" t="n"/>
      <c r="K983" s="19" t="n"/>
      <c r="L983" s="228" t="n"/>
      <c r="M983" s="228" t="n"/>
      <c r="N983" s="228" t="n"/>
      <c r="O983" s="228" t="n"/>
      <c r="P983" s="228" t="n"/>
      <c r="Q983" s="281" t="n"/>
      <c r="R983" s="281" t="n"/>
      <c r="S983" s="228" t="n"/>
      <c r="T983" s="228" t="n"/>
      <c r="U983" s="228" t="n"/>
      <c r="V983" s="19" t="n"/>
      <c r="W983" s="19" t="n"/>
      <c r="X983" s="228" t="n"/>
      <c r="Y983" s="228" t="n"/>
      <c r="Z983" s="281" t="n"/>
      <c r="AA983" s="18" t="n"/>
      <c r="AB983" s="18" t="n"/>
      <c r="AC983" s="228" t="n"/>
    </row>
    <row r="984">
      <c r="A984" s="18" t="n"/>
      <c r="B984" s="18" t="n"/>
      <c r="C984" s="228" t="n"/>
      <c r="D984" s="228" t="n"/>
      <c r="E984" s="228" t="n"/>
      <c r="F984" s="228" t="n"/>
      <c r="G984" s="228" t="n"/>
      <c r="H984" s="228" t="n"/>
      <c r="I984" s="228" t="n"/>
      <c r="J984" s="228" t="n"/>
      <c r="K984" s="19" t="n"/>
      <c r="L984" s="228" t="n"/>
      <c r="M984" s="228" t="n"/>
      <c r="N984" s="228" t="n"/>
      <c r="O984" s="228" t="n"/>
      <c r="P984" s="228" t="n"/>
      <c r="Q984" s="281" t="n"/>
      <c r="R984" s="281" t="n"/>
      <c r="S984" s="228" t="n"/>
      <c r="T984" s="228" t="n"/>
      <c r="U984" s="228" t="n"/>
      <c r="V984" s="19" t="n"/>
      <c r="W984" s="19" t="n"/>
      <c r="X984" s="228" t="n"/>
      <c r="Y984" s="228" t="n"/>
      <c r="Z984" s="281" t="n"/>
      <c r="AA984" s="18" t="n"/>
      <c r="AB984" s="18" t="n"/>
      <c r="AC984" s="228" t="n"/>
    </row>
    <row r="985">
      <c r="A985" s="18" t="n"/>
      <c r="B985" s="18" t="n"/>
      <c r="C985" s="228" t="n"/>
      <c r="D985" s="228" t="n"/>
      <c r="E985" s="228" t="n"/>
      <c r="F985" s="228" t="n"/>
      <c r="G985" s="228" t="n"/>
      <c r="H985" s="228" t="n"/>
      <c r="I985" s="228" t="n"/>
      <c r="J985" s="228" t="n"/>
      <c r="K985" s="19" t="n"/>
      <c r="L985" s="228" t="n"/>
      <c r="M985" s="228" t="n"/>
      <c r="N985" s="228" t="n"/>
      <c r="O985" s="228" t="n"/>
      <c r="P985" s="228" t="n"/>
      <c r="Q985" s="281" t="n"/>
      <c r="R985" s="281" t="n"/>
      <c r="S985" s="228" t="n"/>
      <c r="T985" s="228" t="n"/>
      <c r="U985" s="228" t="n"/>
      <c r="V985" s="19" t="n"/>
      <c r="W985" s="19" t="n"/>
      <c r="X985" s="228" t="n"/>
      <c r="Y985" s="228" t="n"/>
      <c r="Z985" s="281" t="n"/>
      <c r="AA985" s="18" t="n"/>
      <c r="AB985" s="18" t="n"/>
      <c r="AC985" s="228" t="n"/>
    </row>
    <row r="986">
      <c r="A986" s="18" t="n"/>
      <c r="B986" s="18" t="n"/>
      <c r="C986" s="228" t="n"/>
      <c r="D986" s="228" t="n"/>
      <c r="E986" s="228" t="n"/>
      <c r="F986" s="228" t="n"/>
      <c r="G986" s="228" t="n"/>
      <c r="H986" s="228" t="n"/>
      <c r="I986" s="228" t="n"/>
      <c r="J986" s="228" t="n"/>
      <c r="K986" s="19" t="n"/>
      <c r="L986" s="228" t="n"/>
      <c r="M986" s="228" t="n"/>
      <c r="N986" s="228" t="n"/>
      <c r="O986" s="228" t="n"/>
      <c r="P986" s="228" t="n"/>
      <c r="Q986" s="281" t="n"/>
      <c r="R986" s="281" t="n"/>
      <c r="S986" s="228" t="n"/>
      <c r="T986" s="228" t="n"/>
      <c r="U986" s="228" t="n"/>
      <c r="V986" s="19" t="n"/>
      <c r="W986" s="19" t="n"/>
      <c r="X986" s="228" t="n"/>
      <c r="Y986" s="228" t="n"/>
      <c r="Z986" s="281" t="n"/>
      <c r="AA986" s="18" t="n"/>
      <c r="AB986" s="18" t="n"/>
      <c r="AC986" s="228" t="n"/>
    </row>
    <row r="987">
      <c r="A987" s="18" t="n"/>
      <c r="B987" s="18" t="n"/>
      <c r="C987" s="228" t="n"/>
      <c r="D987" s="228" t="n"/>
      <c r="E987" s="228" t="n"/>
      <c r="F987" s="228" t="n"/>
      <c r="G987" s="228" t="n"/>
      <c r="H987" s="228" t="n"/>
      <c r="I987" s="228" t="n"/>
      <c r="J987" s="228" t="n"/>
      <c r="K987" s="19" t="n"/>
      <c r="L987" s="228" t="n"/>
      <c r="M987" s="228" t="n"/>
      <c r="N987" s="228" t="n"/>
      <c r="O987" s="228" t="n"/>
      <c r="P987" s="228" t="n"/>
      <c r="Q987" s="281" t="n"/>
      <c r="R987" s="281" t="n"/>
      <c r="S987" s="228" t="n"/>
      <c r="T987" s="228" t="n"/>
      <c r="U987" s="228" t="n"/>
      <c r="V987" s="19" t="n"/>
      <c r="W987" s="19" t="n"/>
      <c r="X987" s="228" t="n"/>
      <c r="Y987" s="228" t="n"/>
      <c r="Z987" s="281" t="n"/>
      <c r="AA987" s="18" t="n"/>
      <c r="AB987" s="18" t="n"/>
      <c r="AC987" s="228" t="n"/>
    </row>
    <row r="988">
      <c r="A988" s="18" t="n"/>
      <c r="B988" s="18" t="n"/>
      <c r="C988" s="228" t="n"/>
      <c r="D988" s="228" t="n"/>
      <c r="E988" s="228" t="n"/>
      <c r="F988" s="228" t="n"/>
      <c r="G988" s="228" t="n"/>
      <c r="H988" s="228" t="n"/>
      <c r="I988" s="228" t="n"/>
      <c r="J988" s="228" t="n"/>
      <c r="K988" s="19" t="n"/>
      <c r="L988" s="228" t="n"/>
      <c r="M988" s="228" t="n"/>
      <c r="N988" s="228" t="n"/>
      <c r="O988" s="228" t="n"/>
      <c r="P988" s="228" t="n"/>
      <c r="Q988" s="281" t="n"/>
      <c r="R988" s="281" t="n"/>
      <c r="S988" s="228" t="n"/>
      <c r="T988" s="228" t="n"/>
      <c r="U988" s="228" t="n"/>
      <c r="V988" s="19" t="n"/>
      <c r="W988" s="19" t="n"/>
      <c r="X988" s="228" t="n"/>
      <c r="Y988" s="228" t="n"/>
      <c r="Z988" s="281" t="n"/>
      <c r="AA988" s="18" t="n"/>
      <c r="AB988" s="18" t="n"/>
      <c r="AC988" s="228" t="n"/>
    </row>
    <row r="989">
      <c r="A989" s="18" t="n"/>
      <c r="B989" s="18" t="n"/>
      <c r="C989" s="228" t="n"/>
      <c r="D989" s="228" t="n"/>
      <c r="E989" s="228" t="n"/>
      <c r="F989" s="228" t="n"/>
      <c r="G989" s="228" t="n"/>
      <c r="H989" s="228" t="n"/>
      <c r="I989" s="228" t="n"/>
      <c r="J989" s="228" t="n"/>
      <c r="K989" s="19" t="n"/>
      <c r="L989" s="228" t="n"/>
      <c r="M989" s="228" t="n"/>
      <c r="N989" s="228" t="n"/>
      <c r="O989" s="228" t="n"/>
      <c r="P989" s="228" t="n"/>
      <c r="Q989" s="281" t="n"/>
      <c r="R989" s="281" t="n"/>
      <c r="S989" s="228" t="n"/>
      <c r="T989" s="228" t="n"/>
      <c r="U989" s="228" t="n"/>
      <c r="V989" s="19" t="n"/>
      <c r="W989" s="19" t="n"/>
      <c r="X989" s="228" t="n"/>
      <c r="Y989" s="228" t="n"/>
      <c r="Z989" s="281" t="n"/>
      <c r="AA989" s="18" t="n"/>
      <c r="AB989" s="18" t="n"/>
      <c r="AC989" s="228" t="n"/>
    </row>
    <row r="990">
      <c r="A990" s="18" t="n"/>
      <c r="B990" s="18" t="n"/>
      <c r="C990" s="228" t="n"/>
      <c r="D990" s="228" t="n"/>
      <c r="E990" s="228" t="n"/>
      <c r="F990" s="228" t="n"/>
      <c r="G990" s="228" t="n"/>
      <c r="H990" s="228" t="n"/>
      <c r="I990" s="228" t="n"/>
      <c r="J990" s="228" t="n"/>
      <c r="K990" s="19" t="n"/>
      <c r="L990" s="228" t="n"/>
      <c r="M990" s="228" t="n"/>
      <c r="N990" s="228" t="n"/>
      <c r="O990" s="228" t="n"/>
      <c r="P990" s="228" t="n"/>
      <c r="Q990" s="281" t="n"/>
      <c r="R990" s="281" t="n"/>
      <c r="S990" s="228" t="n"/>
      <c r="T990" s="228" t="n"/>
      <c r="U990" s="228" t="n"/>
      <c r="V990" s="19" t="n"/>
      <c r="W990" s="19" t="n"/>
      <c r="X990" s="228" t="n"/>
      <c r="Y990" s="228" t="n"/>
      <c r="Z990" s="281" t="n"/>
      <c r="AA990" s="18" t="n"/>
      <c r="AB990" s="18" t="n"/>
      <c r="AC990" s="228" t="n"/>
    </row>
    <row r="991">
      <c r="A991" s="18" t="n"/>
      <c r="B991" s="18" t="n"/>
      <c r="C991" s="228" t="n"/>
      <c r="D991" s="228" t="n"/>
      <c r="E991" s="228" t="n"/>
      <c r="F991" s="228" t="n"/>
      <c r="G991" s="228" t="n"/>
      <c r="H991" s="228" t="n"/>
      <c r="I991" s="228" t="n"/>
      <c r="J991" s="228" t="n"/>
      <c r="K991" s="19" t="n"/>
      <c r="L991" s="228" t="n"/>
      <c r="M991" s="228" t="n"/>
      <c r="N991" s="228" t="n"/>
      <c r="O991" s="228" t="n"/>
      <c r="P991" s="228" t="n"/>
      <c r="Q991" s="281" t="n"/>
      <c r="R991" s="281" t="n"/>
      <c r="S991" s="228" t="n"/>
      <c r="T991" s="228" t="n"/>
      <c r="U991" s="228" t="n"/>
      <c r="V991" s="19" t="n"/>
      <c r="W991" s="19" t="n"/>
      <c r="X991" s="228" t="n"/>
      <c r="Y991" s="228" t="n"/>
      <c r="Z991" s="281" t="n"/>
      <c r="AA991" s="18" t="n"/>
      <c r="AB991" s="18" t="n"/>
      <c r="AC991" s="228" t="n"/>
    </row>
    <row r="992">
      <c r="A992" s="18" t="n"/>
      <c r="B992" s="18" t="n"/>
      <c r="C992" s="228" t="n"/>
      <c r="D992" s="228" t="n"/>
      <c r="E992" s="228" t="n"/>
      <c r="F992" s="228" t="n"/>
      <c r="G992" s="228" t="n"/>
      <c r="H992" s="228" t="n"/>
      <c r="I992" s="228" t="n"/>
      <c r="J992" s="228" t="n"/>
      <c r="K992" s="19" t="n"/>
      <c r="L992" s="228" t="n"/>
      <c r="M992" s="228" t="n"/>
      <c r="N992" s="228" t="n"/>
      <c r="O992" s="228" t="n"/>
      <c r="P992" s="228" t="n"/>
      <c r="Q992" s="281" t="n"/>
      <c r="R992" s="281" t="n"/>
      <c r="S992" s="228" t="n"/>
      <c r="T992" s="228" t="n"/>
      <c r="U992" s="228" t="n"/>
      <c r="V992" s="19" t="n"/>
      <c r="W992" s="19" t="n"/>
      <c r="X992" s="228" t="n"/>
      <c r="Y992" s="228" t="n"/>
      <c r="Z992" s="281" t="n"/>
      <c r="AA992" s="18" t="n"/>
      <c r="AB992" s="18" t="n"/>
      <c r="AC992" s="228" t="n"/>
    </row>
    <row r="993">
      <c r="A993" s="18" t="n"/>
      <c r="B993" s="18" t="n"/>
      <c r="C993" s="228" t="n"/>
      <c r="D993" s="228" t="n"/>
      <c r="E993" s="228" t="n"/>
      <c r="F993" s="228" t="n"/>
      <c r="G993" s="228" t="n"/>
      <c r="H993" s="228" t="n"/>
      <c r="I993" s="228" t="n"/>
      <c r="J993" s="228" t="n"/>
      <c r="K993" s="19" t="n"/>
      <c r="L993" s="228" t="n"/>
      <c r="M993" s="228" t="n"/>
      <c r="N993" s="228" t="n"/>
      <c r="O993" s="228" t="n"/>
      <c r="P993" s="228" t="n"/>
      <c r="Q993" s="281" t="n"/>
      <c r="R993" s="281" t="n"/>
      <c r="S993" s="228" t="n"/>
      <c r="T993" s="228" t="n"/>
      <c r="U993" s="228" t="n"/>
      <c r="V993" s="19" t="n"/>
      <c r="W993" s="19" t="n"/>
      <c r="X993" s="228" t="n"/>
      <c r="Y993" s="228" t="n"/>
      <c r="Z993" s="281" t="n"/>
      <c r="AA993" s="18" t="n"/>
      <c r="AB993" s="18" t="n"/>
      <c r="AC993" s="228" t="n"/>
    </row>
    <row r="994">
      <c r="A994" s="18" t="n"/>
      <c r="B994" s="18" t="n"/>
      <c r="C994" s="228" t="n"/>
      <c r="D994" s="228" t="n"/>
      <c r="E994" s="228" t="n"/>
      <c r="F994" s="228" t="n"/>
      <c r="G994" s="228" t="n"/>
      <c r="H994" s="228" t="n"/>
      <c r="I994" s="228" t="n"/>
      <c r="J994" s="228" t="n"/>
      <c r="K994" s="19" t="n"/>
      <c r="L994" s="228" t="n"/>
      <c r="M994" s="228" t="n"/>
      <c r="N994" s="228" t="n"/>
      <c r="O994" s="228" t="n"/>
      <c r="P994" s="228" t="n"/>
      <c r="Q994" s="281" t="n"/>
      <c r="R994" s="281" t="n"/>
      <c r="S994" s="228" t="n"/>
      <c r="T994" s="228" t="n"/>
      <c r="U994" s="228" t="n"/>
      <c r="V994" s="19" t="n"/>
      <c r="W994" s="19" t="n"/>
      <c r="X994" s="228" t="n"/>
      <c r="Y994" s="228" t="n"/>
      <c r="Z994" s="281" t="n"/>
      <c r="AA994" s="18" t="n"/>
      <c r="AB994" s="18" t="n"/>
      <c r="AC994" s="228" t="n"/>
    </row>
    <row r="995">
      <c r="A995" s="18" t="n"/>
      <c r="B995" s="18" t="n"/>
      <c r="C995" s="228" t="n"/>
      <c r="D995" s="228" t="n"/>
      <c r="E995" s="228" t="n"/>
      <c r="F995" s="228" t="n"/>
      <c r="G995" s="228" t="n"/>
      <c r="H995" s="228" t="n"/>
      <c r="I995" s="228" t="n"/>
      <c r="J995" s="228" t="n"/>
      <c r="K995" s="19" t="n"/>
      <c r="L995" s="228" t="n"/>
      <c r="M995" s="228" t="n"/>
      <c r="N995" s="228" t="n"/>
      <c r="O995" s="228" t="n"/>
      <c r="P995" s="228" t="n"/>
      <c r="Q995" s="281" t="n"/>
      <c r="R995" s="281" t="n"/>
      <c r="S995" s="228" t="n"/>
      <c r="T995" s="228" t="n"/>
      <c r="U995" s="228" t="n"/>
      <c r="V995" s="19" t="n"/>
      <c r="W995" s="19" t="n"/>
      <c r="X995" s="228" t="n"/>
      <c r="Y995" s="228" t="n"/>
      <c r="Z995" s="281" t="n"/>
      <c r="AA995" s="18" t="n"/>
      <c r="AB995" s="18" t="n"/>
      <c r="AC995" s="228" t="n"/>
    </row>
    <row r="996">
      <c r="A996" s="18" t="n"/>
      <c r="B996" s="18" t="n"/>
      <c r="C996" s="228" t="n"/>
      <c r="D996" s="228" t="n"/>
      <c r="E996" s="228" t="n"/>
      <c r="F996" s="228" t="n"/>
      <c r="G996" s="228" t="n"/>
      <c r="H996" s="228" t="n"/>
      <c r="I996" s="228" t="n"/>
      <c r="J996" s="228" t="n"/>
      <c r="K996" s="19" t="n"/>
      <c r="L996" s="228" t="n"/>
      <c r="M996" s="228" t="n"/>
      <c r="N996" s="228" t="n"/>
      <c r="O996" s="228" t="n"/>
      <c r="P996" s="228" t="n"/>
      <c r="Q996" s="281" t="n"/>
      <c r="R996" s="281" t="n"/>
      <c r="S996" s="228" t="n"/>
      <c r="T996" s="228" t="n"/>
      <c r="U996" s="228" t="n"/>
      <c r="V996" s="19" t="n"/>
      <c r="W996" s="19" t="n"/>
      <c r="X996" s="228" t="n"/>
      <c r="Y996" s="228" t="n"/>
      <c r="Z996" s="281" t="n"/>
      <c r="AA996" s="18" t="n"/>
      <c r="AB996" s="18" t="n"/>
      <c r="AC996" s="228" t="n"/>
    </row>
    <row r="997">
      <c r="A997" s="18" t="n"/>
      <c r="B997" s="18" t="n"/>
      <c r="C997" s="228" t="n"/>
      <c r="D997" s="228" t="n"/>
      <c r="E997" s="228" t="n"/>
      <c r="F997" s="228" t="n"/>
      <c r="G997" s="228" t="n"/>
      <c r="H997" s="228" t="n"/>
      <c r="I997" s="228" t="n"/>
      <c r="J997" s="228" t="n"/>
      <c r="K997" s="19" t="n"/>
      <c r="L997" s="228" t="n"/>
      <c r="M997" s="228" t="n"/>
      <c r="N997" s="228" t="n"/>
      <c r="O997" s="228" t="n"/>
      <c r="P997" s="228" t="n"/>
      <c r="Q997" s="281" t="n"/>
      <c r="R997" s="281" t="n"/>
      <c r="S997" s="228" t="n"/>
      <c r="T997" s="228" t="n"/>
      <c r="U997" s="228" t="n"/>
      <c r="V997" s="19" t="n"/>
      <c r="W997" s="19" t="n"/>
      <c r="X997" s="228" t="n"/>
      <c r="Y997" s="228" t="n"/>
      <c r="Z997" s="281" t="n"/>
      <c r="AA997" s="18" t="n"/>
      <c r="AB997" s="18" t="n"/>
      <c r="AC997" s="228" t="n"/>
    </row>
    <row r="998">
      <c r="A998" s="18" t="n"/>
      <c r="B998" s="18" t="n"/>
      <c r="C998" s="228" t="n"/>
      <c r="D998" s="228" t="n"/>
      <c r="E998" s="228" t="n"/>
      <c r="F998" s="228" t="n"/>
      <c r="G998" s="228" t="n"/>
      <c r="H998" s="228" t="n"/>
      <c r="I998" s="228" t="n"/>
      <c r="J998" s="228" t="n"/>
      <c r="K998" s="19" t="n"/>
      <c r="L998" s="228" t="n"/>
      <c r="M998" s="228" t="n"/>
      <c r="N998" s="228" t="n"/>
      <c r="O998" s="228" t="n"/>
      <c r="P998" s="228" t="n"/>
      <c r="Q998" s="281" t="n"/>
      <c r="R998" s="281" t="n"/>
      <c r="S998" s="228" t="n"/>
      <c r="T998" s="228" t="n"/>
      <c r="U998" s="228" t="n"/>
      <c r="V998" s="19" t="n"/>
      <c r="W998" s="19" t="n"/>
      <c r="X998" s="228" t="n"/>
      <c r="Y998" s="228" t="n"/>
      <c r="Z998" s="281" t="n"/>
      <c r="AA998" s="18" t="n"/>
      <c r="AB998" s="18" t="n"/>
      <c r="AC998" s="228" t="n"/>
    </row>
    <row r="999">
      <c r="A999" s="18" t="n"/>
      <c r="B999" s="18" t="n"/>
      <c r="C999" s="228" t="n"/>
      <c r="D999" s="228" t="n"/>
      <c r="E999" s="228" t="n"/>
      <c r="F999" s="228" t="n"/>
      <c r="G999" s="228" t="n"/>
      <c r="H999" s="228" t="n"/>
      <c r="I999" s="228" t="n"/>
      <c r="J999" s="228" t="n"/>
      <c r="K999" s="19" t="n"/>
      <c r="L999" s="228" t="n"/>
      <c r="M999" s="228" t="n"/>
      <c r="N999" s="228" t="n"/>
      <c r="O999" s="228" t="n"/>
      <c r="P999" s="228" t="n"/>
      <c r="Q999" s="281" t="n"/>
      <c r="R999" s="281" t="n"/>
      <c r="S999" s="228" t="n"/>
      <c r="T999" s="228" t="n"/>
      <c r="U999" s="228" t="n"/>
      <c r="V999" s="19" t="n"/>
      <c r="W999" s="19" t="n"/>
      <c r="X999" s="228" t="n"/>
      <c r="Y999" s="228" t="n"/>
      <c r="Z999" s="281" t="n"/>
      <c r="AA999" s="18" t="n"/>
      <c r="AB999" s="18" t="n"/>
      <c r="AC999" s="228" t="n"/>
    </row>
    <row r="1000">
      <c r="A1000" s="18" t="n"/>
      <c r="B1000" s="18" t="n"/>
      <c r="C1000" s="228" t="n"/>
      <c r="D1000" s="228" t="n"/>
      <c r="E1000" s="228" t="n"/>
      <c r="F1000" s="228" t="n"/>
      <c r="G1000" s="228" t="n"/>
      <c r="H1000" s="228" t="n"/>
      <c r="I1000" s="228" t="n"/>
      <c r="J1000" s="228" t="n"/>
      <c r="K1000" s="19" t="n"/>
      <c r="L1000" s="228" t="n"/>
      <c r="M1000" s="228" t="n"/>
      <c r="N1000" s="228" t="n"/>
      <c r="O1000" s="228" t="n"/>
      <c r="P1000" s="228" t="n"/>
      <c r="Q1000" s="281" t="n"/>
      <c r="R1000" s="281" t="n"/>
      <c r="S1000" s="228" t="n"/>
      <c r="T1000" s="228" t="n"/>
      <c r="U1000" s="228" t="n"/>
      <c r="V1000" s="19" t="n"/>
      <c r="W1000" s="19" t="n"/>
      <c r="X1000" s="228" t="n"/>
      <c r="Y1000" s="228" t="n"/>
      <c r="Z1000" s="281" t="n"/>
      <c r="AA1000" s="18" t="n"/>
      <c r="AB1000" s="18" t="n"/>
      <c r="AC1000" s="228" t="n"/>
    </row>
    <row r="1001">
      <c r="A1001" s="18" t="n"/>
      <c r="B1001" s="18" t="n"/>
      <c r="C1001" s="228" t="n"/>
      <c r="D1001" s="228" t="n"/>
      <c r="E1001" s="228" t="n"/>
      <c r="F1001" s="228" t="n"/>
      <c r="G1001" s="228" t="n"/>
      <c r="H1001" s="228" t="n"/>
      <c r="I1001" s="228" t="n"/>
      <c r="J1001" s="228" t="n"/>
      <c r="K1001" s="19" t="n"/>
      <c r="L1001" s="228" t="n"/>
      <c r="M1001" s="228" t="n"/>
      <c r="N1001" s="228" t="n"/>
      <c r="O1001" s="228" t="n"/>
      <c r="P1001" s="228" t="n"/>
      <c r="Q1001" s="281" t="n"/>
      <c r="R1001" s="281" t="n"/>
      <c r="S1001" s="228" t="n"/>
      <c r="T1001" s="228" t="n"/>
      <c r="U1001" s="228" t="n"/>
      <c r="V1001" s="19" t="n"/>
      <c r="W1001" s="19" t="n"/>
      <c r="X1001" s="228" t="n"/>
      <c r="Y1001" s="228" t="n"/>
      <c r="Z1001" s="281" t="n"/>
      <c r="AA1001" s="18" t="n"/>
      <c r="AB1001" s="18" t="n"/>
      <c r="AC1001" s="228" t="n"/>
    </row>
    <row r="1002">
      <c r="A1002" s="18" t="n"/>
      <c r="B1002" s="18" t="n"/>
      <c r="C1002" s="228" t="n"/>
      <c r="D1002" s="228" t="n"/>
      <c r="E1002" s="228" t="n"/>
      <c r="F1002" s="228" t="n"/>
      <c r="G1002" s="228" t="n"/>
      <c r="H1002" s="228" t="n"/>
      <c r="I1002" s="228" t="n"/>
      <c r="J1002" s="228" t="n"/>
      <c r="K1002" s="19" t="n"/>
      <c r="L1002" s="228" t="n"/>
      <c r="M1002" s="228" t="n"/>
      <c r="N1002" s="228" t="n"/>
      <c r="O1002" s="228" t="n"/>
      <c r="P1002" s="228" t="n"/>
      <c r="Q1002" s="281" t="n"/>
      <c r="R1002" s="281" t="n"/>
      <c r="S1002" s="228" t="n"/>
      <c r="T1002" s="228" t="n"/>
      <c r="U1002" s="228" t="n"/>
      <c r="V1002" s="19" t="n"/>
      <c r="W1002" s="19" t="n"/>
      <c r="X1002" s="228" t="n"/>
      <c r="Y1002" s="228" t="n"/>
      <c r="Z1002" s="281" t="n"/>
      <c r="AA1002" s="18" t="n"/>
      <c r="AB1002" s="18" t="n"/>
      <c r="AC1002" s="228" t="n"/>
    </row>
    <row r="1003">
      <c r="A1003" s="18" t="n"/>
      <c r="B1003" s="18" t="n"/>
      <c r="C1003" s="228" t="n"/>
      <c r="D1003" s="228" t="n"/>
      <c r="E1003" s="228" t="n"/>
      <c r="F1003" s="228" t="n"/>
      <c r="G1003" s="228" t="n"/>
      <c r="H1003" s="228" t="n"/>
      <c r="I1003" s="228" t="n"/>
      <c r="J1003" s="228" t="n"/>
      <c r="K1003" s="19" t="n"/>
      <c r="L1003" s="228" t="n"/>
      <c r="M1003" s="228" t="n"/>
      <c r="N1003" s="228" t="n"/>
      <c r="O1003" s="228" t="n"/>
      <c r="P1003" s="228" t="n"/>
      <c r="Q1003" s="281" t="n"/>
      <c r="R1003" s="281" t="n"/>
      <c r="S1003" s="228" t="n"/>
      <c r="T1003" s="228" t="n"/>
      <c r="U1003" s="228" t="n"/>
      <c r="V1003" s="19" t="n"/>
      <c r="W1003" s="19" t="n"/>
      <c r="X1003" s="228" t="n"/>
      <c r="Y1003" s="228" t="n"/>
      <c r="Z1003" s="281" t="n"/>
      <c r="AA1003" s="18" t="n"/>
      <c r="AB1003" s="18" t="n"/>
      <c r="AC1003" s="228" t="n"/>
    </row>
    <row r="1004">
      <c r="A1004" s="18" t="n"/>
      <c r="B1004" s="18" t="n"/>
      <c r="C1004" s="228" t="n"/>
      <c r="D1004" s="228" t="n"/>
      <c r="E1004" s="228" t="n"/>
      <c r="F1004" s="228" t="n"/>
      <c r="G1004" s="228" t="n"/>
      <c r="H1004" s="228" t="n"/>
      <c r="I1004" s="228" t="n"/>
      <c r="J1004" s="228" t="n"/>
      <c r="K1004" s="19" t="n"/>
      <c r="L1004" s="228" t="n"/>
      <c r="M1004" s="228" t="n"/>
      <c r="N1004" s="228" t="n"/>
      <c r="O1004" s="228" t="n"/>
      <c r="P1004" s="228" t="n"/>
      <c r="Q1004" s="281" t="n"/>
      <c r="R1004" s="281" t="n"/>
      <c r="S1004" s="228" t="n"/>
      <c r="T1004" s="228" t="n"/>
      <c r="U1004" s="228" t="n"/>
      <c r="V1004" s="19" t="n"/>
      <c r="W1004" s="19" t="n"/>
      <c r="X1004" s="228" t="n"/>
      <c r="Y1004" s="228" t="n"/>
      <c r="Z1004" s="281" t="n"/>
      <c r="AA1004" s="18" t="n"/>
      <c r="AB1004" s="18" t="n"/>
      <c r="AC1004" s="228" t="n"/>
    </row>
    <row r="1005">
      <c r="A1005" s="18" t="n"/>
      <c r="B1005" s="18" t="n"/>
      <c r="C1005" s="228" t="n"/>
      <c r="D1005" s="228" t="n"/>
      <c r="E1005" s="228" t="n"/>
      <c r="F1005" s="228" t="n"/>
      <c r="G1005" s="228" t="n"/>
      <c r="H1005" s="228" t="n"/>
      <c r="I1005" s="228" t="n"/>
      <c r="J1005" s="228" t="n"/>
      <c r="K1005" s="19" t="n"/>
      <c r="L1005" s="228" t="n"/>
      <c r="M1005" s="228" t="n"/>
      <c r="N1005" s="228" t="n"/>
      <c r="O1005" s="228" t="n"/>
      <c r="P1005" s="228" t="n"/>
      <c r="Q1005" s="281" t="n"/>
      <c r="R1005" s="281" t="n"/>
      <c r="S1005" s="228" t="n"/>
      <c r="T1005" s="228" t="n"/>
      <c r="U1005" s="228" t="n"/>
      <c r="V1005" s="19" t="n"/>
      <c r="W1005" s="19" t="n"/>
      <c r="X1005" s="228" t="n"/>
      <c r="Y1005" s="228" t="n"/>
      <c r="Z1005" s="281" t="n"/>
      <c r="AA1005" s="18" t="n"/>
      <c r="AB1005" s="18" t="n"/>
      <c r="AC1005" s="228" t="n"/>
    </row>
    <row r="1006">
      <c r="A1006" s="18" t="n"/>
      <c r="B1006" s="18" t="n"/>
      <c r="C1006" s="228" t="n"/>
      <c r="D1006" s="228" t="n"/>
      <c r="E1006" s="228" t="n"/>
      <c r="F1006" s="228" t="n"/>
      <c r="G1006" s="228" t="n"/>
      <c r="H1006" s="228" t="n"/>
      <c r="I1006" s="228" t="n"/>
      <c r="J1006" s="228" t="n"/>
      <c r="K1006" s="19" t="n"/>
      <c r="L1006" s="228" t="n"/>
      <c r="M1006" s="228" t="n"/>
      <c r="N1006" s="228" t="n"/>
      <c r="O1006" s="228" t="n"/>
      <c r="P1006" s="228" t="n"/>
      <c r="Q1006" s="281" t="n"/>
      <c r="R1006" s="281" t="n"/>
      <c r="S1006" s="228" t="n"/>
      <c r="T1006" s="228" t="n"/>
      <c r="U1006" s="228" t="n"/>
      <c r="V1006" s="19" t="n"/>
      <c r="W1006" s="19" t="n"/>
      <c r="X1006" s="228" t="n"/>
      <c r="Y1006" s="228" t="n"/>
      <c r="Z1006" s="281" t="n"/>
      <c r="AA1006" s="18" t="n"/>
      <c r="AB1006" s="18" t="n"/>
      <c r="AC1006" s="228" t="n"/>
    </row>
    <row r="1007">
      <c r="A1007" s="18" t="n"/>
      <c r="B1007" s="18" t="n"/>
      <c r="C1007" s="228" t="n"/>
      <c r="D1007" s="228" t="n"/>
      <c r="E1007" s="228" t="n"/>
      <c r="F1007" s="228" t="n"/>
      <c r="G1007" s="228" t="n"/>
      <c r="H1007" s="228" t="n"/>
      <c r="I1007" s="228" t="n"/>
      <c r="J1007" s="228" t="n"/>
      <c r="K1007" s="19" t="n"/>
      <c r="L1007" s="228" t="n"/>
      <c r="M1007" s="228" t="n"/>
      <c r="N1007" s="228" t="n"/>
      <c r="O1007" s="228" t="n"/>
      <c r="P1007" s="228" t="n"/>
      <c r="Q1007" s="281" t="n"/>
      <c r="R1007" s="281" t="n"/>
      <c r="S1007" s="228" t="n"/>
      <c r="T1007" s="228" t="n"/>
      <c r="U1007" s="228" t="n"/>
      <c r="V1007" s="19" t="n"/>
      <c r="W1007" s="19" t="n"/>
      <c r="X1007" s="228" t="n"/>
      <c r="Y1007" s="228" t="n"/>
      <c r="Z1007" s="281" t="n"/>
      <c r="AA1007" s="18" t="n"/>
      <c r="AB1007" s="18" t="n"/>
      <c r="AC1007" s="228" t="n"/>
    </row>
    <row r="1008">
      <c r="A1008" s="18" t="n"/>
      <c r="B1008" s="18" t="n"/>
      <c r="C1008" s="228" t="n"/>
      <c r="D1008" s="228" t="n"/>
      <c r="E1008" s="228" t="n"/>
      <c r="F1008" s="228" t="n"/>
      <c r="G1008" s="228" t="n"/>
      <c r="H1008" s="228" t="n"/>
      <c r="I1008" s="228" t="n"/>
      <c r="J1008" s="228" t="n"/>
      <c r="K1008" s="19" t="n"/>
      <c r="L1008" s="228" t="n"/>
      <c r="M1008" s="228" t="n"/>
      <c r="N1008" s="228" t="n"/>
      <c r="O1008" s="228" t="n"/>
      <c r="P1008" s="228" t="n"/>
      <c r="Q1008" s="281" t="n"/>
      <c r="R1008" s="281" t="n"/>
      <c r="S1008" s="228" t="n"/>
      <c r="T1008" s="228" t="n"/>
      <c r="U1008" s="228" t="n"/>
      <c r="V1008" s="19" t="n"/>
      <c r="W1008" s="19" t="n"/>
      <c r="X1008" s="228" t="n"/>
      <c r="Y1008" s="228" t="n"/>
      <c r="Z1008" s="281" t="n"/>
      <c r="AA1008" s="18" t="n"/>
      <c r="AB1008" s="18" t="n"/>
      <c r="AC1008" s="228" t="n"/>
    </row>
    <row r="1009">
      <c r="A1009" s="18" t="n"/>
      <c r="B1009" s="18" t="n"/>
      <c r="C1009" s="228" t="n"/>
      <c r="D1009" s="228" t="n"/>
      <c r="E1009" s="228" t="n"/>
      <c r="F1009" s="228" t="n"/>
      <c r="G1009" s="228" t="n"/>
      <c r="H1009" s="228" t="n"/>
      <c r="I1009" s="228" t="n"/>
      <c r="J1009" s="228" t="n"/>
      <c r="K1009" s="19" t="n"/>
      <c r="L1009" s="228" t="n"/>
      <c r="M1009" s="228" t="n"/>
      <c r="N1009" s="228" t="n"/>
      <c r="O1009" s="228" t="n"/>
      <c r="P1009" s="228" t="n"/>
      <c r="Q1009" s="281" t="n"/>
      <c r="R1009" s="281" t="n"/>
      <c r="S1009" s="228" t="n"/>
      <c r="T1009" s="228" t="n"/>
      <c r="U1009" s="228" t="n"/>
      <c r="V1009" s="19" t="n"/>
      <c r="W1009" s="19" t="n"/>
      <c r="X1009" s="228" t="n"/>
      <c r="Y1009" s="228" t="n"/>
      <c r="Z1009" s="281" t="n"/>
      <c r="AA1009" s="18" t="n"/>
      <c r="AB1009" s="18" t="n"/>
      <c r="AC1009" s="228" t="n"/>
    </row>
    <row r="1010">
      <c r="A1010" s="18" t="n"/>
      <c r="B1010" s="18" t="n"/>
      <c r="C1010" s="228" t="n"/>
      <c r="D1010" s="228" t="n"/>
      <c r="E1010" s="228" t="n"/>
      <c r="F1010" s="228" t="n"/>
      <c r="G1010" s="228" t="n"/>
      <c r="H1010" s="228" t="n"/>
      <c r="I1010" s="228" t="n"/>
      <c r="J1010" s="228" t="n"/>
      <c r="K1010" s="19" t="n"/>
      <c r="L1010" s="228" t="n"/>
      <c r="M1010" s="228" t="n"/>
      <c r="N1010" s="228" t="n"/>
      <c r="O1010" s="228" t="n"/>
      <c r="P1010" s="228" t="n"/>
      <c r="Q1010" s="281" t="n"/>
      <c r="R1010" s="281" t="n"/>
      <c r="S1010" s="228" t="n"/>
      <c r="T1010" s="228" t="n"/>
      <c r="U1010" s="228" t="n"/>
      <c r="V1010" s="19" t="n"/>
      <c r="W1010" s="19" t="n"/>
      <c r="X1010" s="228" t="n"/>
      <c r="Y1010" s="228" t="n"/>
      <c r="Z1010" s="281" t="n"/>
      <c r="AA1010" s="18" t="n"/>
      <c r="AB1010" s="18" t="n"/>
      <c r="AC1010" s="228" t="n"/>
    </row>
    <row r="1011">
      <c r="A1011" s="18" t="n"/>
      <c r="B1011" s="18" t="n"/>
      <c r="C1011" s="228" t="n"/>
      <c r="D1011" s="228" t="n"/>
      <c r="E1011" s="228" t="n"/>
      <c r="F1011" s="228" t="n"/>
      <c r="G1011" s="228" t="n"/>
      <c r="H1011" s="228" t="n"/>
      <c r="I1011" s="228" t="n"/>
      <c r="J1011" s="228" t="n"/>
      <c r="K1011" s="19" t="n"/>
      <c r="L1011" s="228" t="n"/>
      <c r="M1011" s="228" t="n"/>
      <c r="N1011" s="228" t="n"/>
      <c r="O1011" s="228" t="n"/>
      <c r="P1011" s="228" t="n"/>
      <c r="Q1011" s="281" t="n"/>
      <c r="R1011" s="281" t="n"/>
      <c r="S1011" s="228" t="n"/>
      <c r="T1011" s="228" t="n"/>
      <c r="U1011" s="228" t="n"/>
      <c r="V1011" s="19" t="n"/>
      <c r="W1011" s="19" t="n"/>
      <c r="X1011" s="228" t="n"/>
      <c r="Y1011" s="228" t="n"/>
      <c r="Z1011" s="281" t="n"/>
      <c r="AA1011" s="18" t="n"/>
      <c r="AB1011" s="18" t="n"/>
      <c r="AC1011" s="228" t="n"/>
    </row>
    <row r="1012">
      <c r="A1012" s="18" t="n"/>
      <c r="B1012" s="18" t="n"/>
      <c r="C1012" s="228" t="n"/>
      <c r="D1012" s="228" t="n"/>
      <c r="E1012" s="228" t="n"/>
      <c r="F1012" s="228" t="n"/>
      <c r="G1012" s="228" t="n"/>
      <c r="H1012" s="228" t="n"/>
      <c r="I1012" s="228" t="n"/>
      <c r="J1012" s="228" t="n"/>
      <c r="K1012" s="19" t="n"/>
      <c r="L1012" s="228" t="n"/>
      <c r="M1012" s="228" t="n"/>
      <c r="N1012" s="228" t="n"/>
      <c r="O1012" s="228" t="n"/>
      <c r="P1012" s="228" t="n"/>
      <c r="Q1012" s="281" t="n"/>
      <c r="R1012" s="281" t="n"/>
      <c r="S1012" s="228" t="n"/>
      <c r="T1012" s="228" t="n"/>
      <c r="U1012" s="228" t="n"/>
      <c r="V1012" s="19" t="n"/>
      <c r="W1012" s="19" t="n"/>
      <c r="X1012" s="228" t="n"/>
      <c r="Y1012" s="228" t="n"/>
      <c r="Z1012" s="281" t="n"/>
      <c r="AA1012" s="18" t="n"/>
      <c r="AB1012" s="18" t="n"/>
      <c r="AC1012" s="228" t="n"/>
    </row>
    <row r="1013">
      <c r="A1013" s="18" t="n"/>
      <c r="B1013" s="18" t="n"/>
      <c r="C1013" s="228" t="n"/>
      <c r="D1013" s="228" t="n"/>
      <c r="E1013" s="228" t="n"/>
      <c r="F1013" s="228" t="n"/>
      <c r="G1013" s="228" t="n"/>
      <c r="H1013" s="228" t="n"/>
      <c r="I1013" s="228" t="n"/>
      <c r="J1013" s="228" t="n"/>
      <c r="K1013" s="19" t="n"/>
      <c r="L1013" s="228" t="n"/>
      <c r="M1013" s="228" t="n"/>
      <c r="N1013" s="228" t="n"/>
      <c r="O1013" s="228" t="n"/>
      <c r="P1013" s="228" t="n"/>
      <c r="Q1013" s="281" t="n"/>
      <c r="R1013" s="281" t="n"/>
      <c r="S1013" s="228" t="n"/>
      <c r="T1013" s="228" t="n"/>
      <c r="U1013" s="228" t="n"/>
      <c r="V1013" s="19" t="n"/>
      <c r="W1013" s="19" t="n"/>
      <c r="X1013" s="228" t="n"/>
      <c r="Y1013" s="228" t="n"/>
      <c r="Z1013" s="281" t="n"/>
      <c r="AA1013" s="18" t="n"/>
      <c r="AB1013" s="18" t="n"/>
      <c r="AC1013" s="228" t="n"/>
    </row>
    <row r="1014">
      <c r="A1014" s="18" t="n"/>
      <c r="B1014" s="18" t="n"/>
      <c r="C1014" s="228" t="n"/>
      <c r="D1014" s="228" t="n"/>
      <c r="E1014" s="228" t="n"/>
      <c r="F1014" s="228" t="n"/>
      <c r="G1014" s="228" t="n"/>
      <c r="H1014" s="228" t="n"/>
      <c r="I1014" s="228" t="n"/>
      <c r="J1014" s="228" t="n"/>
      <c r="K1014" s="19" t="n"/>
      <c r="L1014" s="228" t="n"/>
      <c r="M1014" s="228" t="n"/>
      <c r="N1014" s="228" t="n"/>
      <c r="O1014" s="228" t="n"/>
      <c r="P1014" s="228" t="n"/>
      <c r="Q1014" s="281" t="n"/>
      <c r="R1014" s="281" t="n"/>
      <c r="S1014" s="228" t="n"/>
      <c r="T1014" s="228" t="n"/>
      <c r="U1014" s="228" t="n"/>
      <c r="V1014" s="19" t="n"/>
      <c r="W1014" s="19" t="n"/>
      <c r="X1014" s="228" t="n"/>
      <c r="Y1014" s="228" t="n"/>
      <c r="Z1014" s="281" t="n"/>
      <c r="AA1014" s="18" t="n"/>
      <c r="AB1014" s="18" t="n"/>
      <c r="AC1014" s="228" t="n"/>
    </row>
    <row r="1015">
      <c r="A1015" s="18" t="n"/>
      <c r="B1015" s="18" t="n"/>
      <c r="C1015" s="228" t="n"/>
      <c r="D1015" s="228" t="n"/>
      <c r="E1015" s="228" t="n"/>
      <c r="F1015" s="228" t="n"/>
      <c r="G1015" s="228" t="n"/>
      <c r="H1015" s="228" t="n"/>
      <c r="I1015" s="228" t="n"/>
      <c r="J1015" s="228" t="n"/>
      <c r="K1015" s="19" t="n"/>
      <c r="L1015" s="228" t="n"/>
      <c r="M1015" s="228" t="n"/>
      <c r="N1015" s="228" t="n"/>
      <c r="O1015" s="228" t="n"/>
      <c r="P1015" s="228" t="n"/>
      <c r="Q1015" s="281" t="n"/>
      <c r="R1015" s="281" t="n"/>
      <c r="S1015" s="228" t="n"/>
      <c r="T1015" s="228" t="n"/>
      <c r="U1015" s="228" t="n"/>
      <c r="V1015" s="19" t="n"/>
      <c r="W1015" s="19" t="n"/>
      <c r="X1015" s="228" t="n"/>
      <c r="Y1015" s="228" t="n"/>
      <c r="Z1015" s="281" t="n"/>
      <c r="AA1015" s="18" t="n"/>
      <c r="AB1015" s="18" t="n"/>
      <c r="AC1015" s="228" t="n"/>
    </row>
    <row r="1016">
      <c r="A1016" s="18" t="n"/>
      <c r="B1016" s="18" t="n"/>
      <c r="C1016" s="228" t="n"/>
      <c r="D1016" s="228" t="n"/>
      <c r="E1016" s="228" t="n"/>
      <c r="F1016" s="228" t="n"/>
      <c r="G1016" s="228" t="n"/>
      <c r="H1016" s="228" t="n"/>
      <c r="I1016" s="228" t="n"/>
      <c r="J1016" s="228" t="n"/>
      <c r="K1016" s="19" t="n"/>
      <c r="L1016" s="228" t="n"/>
      <c r="M1016" s="228" t="n"/>
      <c r="N1016" s="228" t="n"/>
      <c r="O1016" s="228" t="n"/>
      <c r="P1016" s="228" t="n"/>
      <c r="Q1016" s="281" t="n"/>
      <c r="R1016" s="281" t="n"/>
      <c r="S1016" s="228" t="n"/>
      <c r="T1016" s="228" t="n"/>
      <c r="U1016" s="228" t="n"/>
      <c r="V1016" s="19" t="n"/>
      <c r="W1016" s="19" t="n"/>
      <c r="X1016" s="228" t="n"/>
      <c r="Y1016" s="228" t="n"/>
      <c r="Z1016" s="281" t="n"/>
      <c r="AA1016" s="18" t="n"/>
      <c r="AB1016" s="18" t="n"/>
      <c r="AC1016" s="228" t="n"/>
    </row>
    <row r="1017">
      <c r="A1017" s="18" t="n"/>
      <c r="B1017" s="18" t="n"/>
      <c r="C1017" s="228" t="n"/>
      <c r="D1017" s="228" t="n"/>
      <c r="E1017" s="228" t="n"/>
      <c r="F1017" s="228" t="n"/>
      <c r="G1017" s="228" t="n"/>
      <c r="H1017" s="228" t="n"/>
      <c r="I1017" s="228" t="n"/>
      <c r="J1017" s="228" t="n"/>
      <c r="K1017" s="19" t="n"/>
      <c r="L1017" s="228" t="n"/>
      <c r="M1017" s="228" t="n"/>
      <c r="N1017" s="228" t="n"/>
      <c r="O1017" s="228" t="n"/>
      <c r="P1017" s="228" t="n"/>
      <c r="Q1017" s="281" t="n"/>
      <c r="R1017" s="281" t="n"/>
      <c r="S1017" s="228" t="n"/>
      <c r="T1017" s="228" t="n"/>
      <c r="U1017" s="228" t="n"/>
      <c r="V1017" s="19" t="n"/>
      <c r="W1017" s="19" t="n"/>
      <c r="X1017" s="228" t="n"/>
      <c r="Y1017" s="228" t="n"/>
      <c r="Z1017" s="281" t="n"/>
      <c r="AA1017" s="18" t="n"/>
      <c r="AB1017" s="18" t="n"/>
      <c r="AC1017" s="228" t="n"/>
    </row>
    <row r="1018">
      <c r="A1018" s="18" t="n"/>
      <c r="B1018" s="18" t="n"/>
      <c r="C1018" s="228" t="n"/>
      <c r="D1018" s="228" t="n"/>
      <c r="E1018" s="228" t="n"/>
      <c r="F1018" s="228" t="n"/>
      <c r="G1018" s="228" t="n"/>
      <c r="H1018" s="228" t="n"/>
      <c r="I1018" s="228" t="n"/>
      <c r="J1018" s="228" t="n"/>
      <c r="K1018" s="19" t="n"/>
      <c r="L1018" s="228" t="n"/>
      <c r="M1018" s="228" t="n"/>
      <c r="N1018" s="228" t="n"/>
      <c r="O1018" s="228" t="n"/>
      <c r="P1018" s="228" t="n"/>
      <c r="Q1018" s="281" t="n"/>
      <c r="R1018" s="281" t="n"/>
      <c r="S1018" s="228" t="n"/>
      <c r="T1018" s="228" t="n"/>
      <c r="U1018" s="228" t="n"/>
      <c r="V1018" s="19" t="n"/>
      <c r="W1018" s="19" t="n"/>
      <c r="X1018" s="228" t="n"/>
      <c r="Y1018" s="228" t="n"/>
      <c r="Z1018" s="281" t="n"/>
      <c r="AA1018" s="18" t="n"/>
      <c r="AB1018" s="18" t="n"/>
      <c r="AC1018" s="228" t="n"/>
    </row>
    <row r="1019">
      <c r="A1019" s="18" t="n"/>
      <c r="B1019" s="18" t="n"/>
      <c r="C1019" s="228" t="n"/>
      <c r="D1019" s="228" t="n"/>
      <c r="E1019" s="228" t="n"/>
      <c r="F1019" s="228" t="n"/>
      <c r="G1019" s="228" t="n"/>
      <c r="H1019" s="228" t="n"/>
      <c r="I1019" s="228" t="n"/>
      <c r="J1019" s="228" t="n"/>
      <c r="K1019" s="19" t="n"/>
      <c r="L1019" s="228" t="n"/>
      <c r="M1019" s="228" t="n"/>
      <c r="N1019" s="228" t="n"/>
      <c r="O1019" s="228" t="n"/>
      <c r="P1019" s="228" t="n"/>
      <c r="Q1019" s="281" t="n"/>
      <c r="R1019" s="281" t="n"/>
      <c r="S1019" s="228" t="n"/>
      <c r="T1019" s="228" t="n"/>
      <c r="U1019" s="228" t="n"/>
      <c r="V1019" s="19" t="n"/>
      <c r="W1019" s="19" t="n"/>
      <c r="X1019" s="228" t="n"/>
      <c r="Y1019" s="228" t="n"/>
      <c r="Z1019" s="281" t="n"/>
      <c r="AA1019" s="18" t="n"/>
      <c r="AB1019" s="18" t="n"/>
      <c r="AC1019" s="228" t="n"/>
    </row>
    <row r="1020">
      <c r="A1020" s="18" t="n"/>
      <c r="B1020" s="18" t="n"/>
      <c r="C1020" s="228" t="n"/>
      <c r="D1020" s="228" t="n"/>
      <c r="E1020" s="228" t="n"/>
      <c r="F1020" s="228" t="n"/>
      <c r="G1020" s="228" t="n"/>
      <c r="H1020" s="228" t="n"/>
      <c r="I1020" s="228" t="n"/>
      <c r="J1020" s="228" t="n"/>
      <c r="K1020" s="19" t="n"/>
      <c r="L1020" s="228" t="n"/>
      <c r="M1020" s="228" t="n"/>
      <c r="N1020" s="228" t="n"/>
      <c r="O1020" s="228" t="n"/>
      <c r="P1020" s="228" t="n"/>
      <c r="Q1020" s="281" t="n"/>
      <c r="R1020" s="281" t="n"/>
      <c r="S1020" s="228" t="n"/>
      <c r="T1020" s="228" t="n"/>
      <c r="U1020" s="228" t="n"/>
      <c r="V1020" s="19" t="n"/>
      <c r="W1020" s="19" t="n"/>
      <c r="X1020" s="228" t="n"/>
      <c r="Y1020" s="228" t="n"/>
      <c r="Z1020" s="281" t="n"/>
      <c r="AA1020" s="18" t="n"/>
      <c r="AB1020" s="18" t="n"/>
      <c r="AC1020" s="228" t="n"/>
    </row>
    <row r="1021">
      <c r="A1021" s="18" t="n"/>
      <c r="B1021" s="18" t="n"/>
      <c r="C1021" s="228" t="n"/>
      <c r="D1021" s="228" t="n"/>
      <c r="E1021" s="228" t="n"/>
      <c r="F1021" s="228" t="n"/>
      <c r="G1021" s="228" t="n"/>
      <c r="H1021" s="228" t="n"/>
      <c r="I1021" s="228" t="n"/>
      <c r="J1021" s="228" t="n"/>
      <c r="K1021" s="19" t="n"/>
      <c r="L1021" s="228" t="n"/>
      <c r="M1021" s="228" t="n"/>
      <c r="N1021" s="228" t="n"/>
      <c r="O1021" s="228" t="n"/>
      <c r="P1021" s="228" t="n"/>
      <c r="Q1021" s="281" t="n"/>
      <c r="R1021" s="281" t="n"/>
      <c r="S1021" s="228" t="n"/>
      <c r="T1021" s="228" t="n"/>
      <c r="U1021" s="228" t="n"/>
      <c r="V1021" s="19" t="n"/>
      <c r="W1021" s="19" t="n"/>
      <c r="X1021" s="228" t="n"/>
      <c r="Y1021" s="228" t="n"/>
      <c r="Z1021" s="281" t="n"/>
      <c r="AA1021" s="18" t="n"/>
      <c r="AB1021" s="18" t="n"/>
      <c r="AC1021" s="228" t="n"/>
    </row>
    <row r="1022">
      <c r="A1022" s="18" t="n"/>
      <c r="B1022" s="18" t="n"/>
      <c r="C1022" s="228" t="n"/>
      <c r="D1022" s="228" t="n"/>
      <c r="E1022" s="228" t="n"/>
      <c r="F1022" s="228" t="n"/>
      <c r="G1022" s="228" t="n"/>
      <c r="H1022" s="228" t="n"/>
      <c r="I1022" s="228" t="n"/>
      <c r="J1022" s="228" t="n"/>
      <c r="K1022" s="19" t="n"/>
      <c r="L1022" s="228" t="n"/>
      <c r="M1022" s="228" t="n"/>
      <c r="N1022" s="228" t="n"/>
      <c r="O1022" s="228" t="n"/>
      <c r="P1022" s="228" t="n"/>
      <c r="Q1022" s="281" t="n"/>
      <c r="R1022" s="281" t="n"/>
      <c r="S1022" s="228" t="n"/>
      <c r="T1022" s="228" t="n"/>
      <c r="U1022" s="228" t="n"/>
      <c r="V1022" s="19" t="n"/>
      <c r="W1022" s="19" t="n"/>
      <c r="X1022" s="228" t="n"/>
      <c r="Y1022" s="228" t="n"/>
      <c r="Z1022" s="281" t="n"/>
      <c r="AA1022" s="18" t="n"/>
      <c r="AB1022" s="18" t="n"/>
      <c r="AC1022" s="228" t="n"/>
    </row>
    <row r="1023">
      <c r="A1023" s="18" t="n"/>
      <c r="B1023" s="18" t="n"/>
      <c r="C1023" s="228" t="n"/>
      <c r="D1023" s="228" t="n"/>
      <c r="E1023" s="228" t="n"/>
      <c r="F1023" s="228" t="n"/>
      <c r="G1023" s="228" t="n"/>
      <c r="H1023" s="228" t="n"/>
      <c r="I1023" s="228" t="n"/>
      <c r="J1023" s="228" t="n"/>
      <c r="K1023" s="19" t="n"/>
      <c r="L1023" s="228" t="n"/>
      <c r="M1023" s="228" t="n"/>
      <c r="N1023" s="228" t="n"/>
      <c r="O1023" s="228" t="n"/>
      <c r="P1023" s="228" t="n"/>
      <c r="Q1023" s="281" t="n"/>
      <c r="R1023" s="281" t="n"/>
      <c r="S1023" s="228" t="n"/>
      <c r="T1023" s="228" t="n"/>
      <c r="U1023" s="228" t="n"/>
      <c r="V1023" s="19" t="n"/>
      <c r="W1023" s="19" t="n"/>
      <c r="X1023" s="228" t="n"/>
      <c r="Y1023" s="228" t="n"/>
      <c r="Z1023" s="281" t="n"/>
      <c r="AA1023" s="18" t="n"/>
      <c r="AB1023" s="18" t="n"/>
      <c r="AC1023" s="228" t="n"/>
    </row>
    <row r="1024">
      <c r="A1024" s="18" t="n"/>
      <c r="B1024" s="18" t="n"/>
      <c r="C1024" s="228" t="n"/>
      <c r="D1024" s="228" t="n"/>
      <c r="E1024" s="228" t="n"/>
      <c r="F1024" s="228" t="n"/>
      <c r="G1024" s="228" t="n"/>
      <c r="H1024" s="228" t="n"/>
      <c r="I1024" s="228" t="n"/>
      <c r="J1024" s="228" t="n"/>
      <c r="K1024" s="19" t="n"/>
      <c r="L1024" s="228" t="n"/>
      <c r="M1024" s="228" t="n"/>
      <c r="N1024" s="228" t="n"/>
      <c r="O1024" s="228" t="n"/>
      <c r="P1024" s="228" t="n"/>
      <c r="Q1024" s="281" t="n"/>
      <c r="R1024" s="281" t="n"/>
      <c r="S1024" s="228" t="n"/>
      <c r="T1024" s="228" t="n"/>
      <c r="U1024" s="228" t="n"/>
      <c r="V1024" s="19" t="n"/>
      <c r="W1024" s="19" t="n"/>
      <c r="X1024" s="228" t="n"/>
      <c r="Y1024" s="228" t="n"/>
      <c r="Z1024" s="281" t="n"/>
      <c r="AA1024" s="18" t="n"/>
      <c r="AB1024" s="18" t="n"/>
      <c r="AC1024" s="228" t="n"/>
    </row>
    <row r="1025">
      <c r="A1025" s="18" t="n"/>
      <c r="B1025" s="18" t="n"/>
      <c r="C1025" s="228" t="n"/>
      <c r="D1025" s="228" t="n"/>
      <c r="E1025" s="228" t="n"/>
      <c r="F1025" s="228" t="n"/>
      <c r="G1025" s="228" t="n"/>
      <c r="H1025" s="228" t="n"/>
      <c r="I1025" s="228" t="n"/>
      <c r="J1025" s="228" t="n"/>
      <c r="K1025" s="19" t="n"/>
      <c r="L1025" s="228" t="n"/>
      <c r="M1025" s="228" t="n"/>
      <c r="N1025" s="228" t="n"/>
      <c r="O1025" s="228" t="n"/>
      <c r="P1025" s="228" t="n"/>
      <c r="Q1025" s="281" t="n"/>
      <c r="R1025" s="281" t="n"/>
      <c r="S1025" s="228" t="n"/>
      <c r="T1025" s="228" t="n"/>
      <c r="U1025" s="228" t="n"/>
      <c r="V1025" s="19" t="n"/>
      <c r="W1025" s="19" t="n"/>
      <c r="X1025" s="228" t="n"/>
      <c r="Y1025" s="228" t="n"/>
      <c r="Z1025" s="281" t="n"/>
      <c r="AA1025" s="18" t="n"/>
      <c r="AB1025" s="18" t="n"/>
      <c r="AC1025" s="228" t="n"/>
    </row>
    <row r="1026">
      <c r="A1026" s="18" t="n"/>
      <c r="B1026" s="18" t="n"/>
      <c r="C1026" s="228" t="n"/>
      <c r="D1026" s="228" t="n"/>
      <c r="E1026" s="228" t="n"/>
      <c r="F1026" s="228" t="n"/>
      <c r="G1026" s="228" t="n"/>
      <c r="H1026" s="228" t="n"/>
      <c r="I1026" s="228" t="n"/>
      <c r="J1026" s="228" t="n"/>
      <c r="K1026" s="19" t="n"/>
      <c r="L1026" s="228" t="n"/>
      <c r="M1026" s="228" t="n"/>
      <c r="N1026" s="228" t="n"/>
      <c r="O1026" s="228" t="n"/>
      <c r="P1026" s="228" t="n"/>
      <c r="Q1026" s="281" t="n"/>
      <c r="R1026" s="281" t="n"/>
      <c r="S1026" s="228" t="n"/>
      <c r="T1026" s="228" t="n"/>
      <c r="U1026" s="228" t="n"/>
      <c r="V1026" s="19" t="n"/>
      <c r="W1026" s="19" t="n"/>
      <c r="X1026" s="228" t="n"/>
      <c r="Y1026" s="228" t="n"/>
      <c r="Z1026" s="281" t="n"/>
      <c r="AA1026" s="18" t="n"/>
      <c r="AB1026" s="18" t="n"/>
      <c r="AC1026" s="228" t="n"/>
    </row>
    <row r="1027">
      <c r="A1027" s="18" t="n"/>
      <c r="B1027" s="18" t="n"/>
      <c r="C1027" s="228" t="n"/>
      <c r="D1027" s="228" t="n"/>
      <c r="E1027" s="228" t="n"/>
      <c r="F1027" s="228" t="n"/>
      <c r="G1027" s="228" t="n"/>
      <c r="H1027" s="228" t="n"/>
      <c r="I1027" s="228" t="n"/>
      <c r="J1027" s="228" t="n"/>
      <c r="K1027" s="19" t="n"/>
      <c r="L1027" s="228" t="n"/>
      <c r="M1027" s="228" t="n"/>
      <c r="N1027" s="228" t="n"/>
      <c r="O1027" s="228" t="n"/>
      <c r="P1027" s="228" t="n"/>
      <c r="Q1027" s="281" t="n"/>
      <c r="R1027" s="281" t="n"/>
      <c r="S1027" s="228" t="n"/>
      <c r="T1027" s="228" t="n"/>
      <c r="U1027" s="228" t="n"/>
      <c r="V1027" s="19" t="n"/>
      <c r="W1027" s="19" t="n"/>
      <c r="X1027" s="228" t="n"/>
      <c r="Y1027" s="228" t="n"/>
      <c r="Z1027" s="281" t="n"/>
      <c r="AA1027" s="18" t="n"/>
      <c r="AB1027" s="18" t="n"/>
      <c r="AC1027" s="228" t="n"/>
    </row>
    <row r="1028">
      <c r="A1028" s="18" t="n"/>
      <c r="B1028" s="18" t="n"/>
      <c r="C1028" s="228" t="n"/>
      <c r="D1028" s="228" t="n"/>
      <c r="E1028" s="228" t="n"/>
      <c r="F1028" s="228" t="n"/>
      <c r="G1028" s="228" t="n"/>
      <c r="H1028" s="228" t="n"/>
      <c r="I1028" s="228" t="n"/>
      <c r="J1028" s="228" t="n"/>
      <c r="K1028" s="19" t="n"/>
      <c r="L1028" s="228" t="n"/>
      <c r="M1028" s="228" t="n"/>
      <c r="N1028" s="228" t="n"/>
      <c r="O1028" s="228" t="n"/>
      <c r="P1028" s="228" t="n"/>
      <c r="Q1028" s="281" t="n"/>
      <c r="R1028" s="281" t="n"/>
      <c r="S1028" s="228" t="n"/>
      <c r="T1028" s="228" t="n"/>
      <c r="U1028" s="228" t="n"/>
      <c r="V1028" s="19" t="n"/>
      <c r="W1028" s="19" t="n"/>
      <c r="X1028" s="228" t="n"/>
      <c r="Y1028" s="228" t="n"/>
      <c r="Z1028" s="281" t="n"/>
      <c r="AA1028" s="18" t="n"/>
      <c r="AB1028" s="18" t="n"/>
      <c r="AC1028" s="228" t="n"/>
    </row>
    <row r="1029">
      <c r="A1029" s="18" t="n"/>
      <c r="B1029" s="18" t="n"/>
      <c r="C1029" s="228" t="n"/>
      <c r="D1029" s="228" t="n"/>
      <c r="E1029" s="228" t="n"/>
      <c r="F1029" s="228" t="n"/>
      <c r="G1029" s="228" t="n"/>
      <c r="H1029" s="228" t="n"/>
      <c r="I1029" s="228" t="n"/>
      <c r="J1029" s="228" t="n"/>
      <c r="K1029" s="19" t="n"/>
      <c r="L1029" s="228" t="n"/>
      <c r="M1029" s="228" t="n"/>
      <c r="N1029" s="228" t="n"/>
      <c r="O1029" s="228" t="n"/>
      <c r="P1029" s="228" t="n"/>
      <c r="Q1029" s="281" t="n"/>
      <c r="R1029" s="281" t="n"/>
      <c r="S1029" s="228" t="n"/>
      <c r="T1029" s="228" t="n"/>
      <c r="U1029" s="228" t="n"/>
      <c r="V1029" s="19" t="n"/>
      <c r="W1029" s="19" t="n"/>
      <c r="X1029" s="228" t="n"/>
      <c r="Y1029" s="228" t="n"/>
      <c r="Z1029" s="281" t="n"/>
      <c r="AA1029" s="18" t="n"/>
      <c r="AB1029" s="18" t="n"/>
      <c r="AC1029" s="228" t="n"/>
    </row>
    <row r="1030">
      <c r="A1030" s="18" t="n"/>
      <c r="B1030" s="18" t="n"/>
      <c r="C1030" s="228" t="n"/>
      <c r="D1030" s="228" t="n"/>
      <c r="E1030" s="228" t="n"/>
      <c r="F1030" s="228" t="n"/>
      <c r="G1030" s="228" t="n"/>
      <c r="H1030" s="228" t="n"/>
      <c r="I1030" s="228" t="n"/>
      <c r="J1030" s="228" t="n"/>
      <c r="K1030" s="19" t="n"/>
      <c r="L1030" s="228" t="n"/>
      <c r="M1030" s="228" t="n"/>
      <c r="N1030" s="228" t="n"/>
      <c r="O1030" s="228" t="n"/>
      <c r="P1030" s="228" t="n"/>
      <c r="Q1030" s="281" t="n"/>
      <c r="R1030" s="281" t="n"/>
      <c r="S1030" s="228" t="n"/>
      <c r="T1030" s="228" t="n"/>
      <c r="U1030" s="228" t="n"/>
      <c r="V1030" s="19" t="n"/>
      <c r="W1030" s="19" t="n"/>
      <c r="X1030" s="228" t="n"/>
      <c r="Y1030" s="228" t="n"/>
      <c r="Z1030" s="281" t="n"/>
      <c r="AA1030" s="18" t="n"/>
      <c r="AB1030" s="18" t="n"/>
      <c r="AC1030" s="228" t="n"/>
    </row>
    <row r="1031">
      <c r="A1031" s="18" t="n"/>
      <c r="B1031" s="18" t="n"/>
      <c r="C1031" s="228" t="n"/>
      <c r="D1031" s="228" t="n"/>
      <c r="E1031" s="228" t="n"/>
      <c r="F1031" s="228" t="n"/>
      <c r="G1031" s="228" t="n"/>
      <c r="H1031" s="228" t="n"/>
      <c r="I1031" s="228" t="n"/>
      <c r="J1031" s="228" t="n"/>
      <c r="K1031" s="19" t="n"/>
      <c r="L1031" s="228" t="n"/>
      <c r="M1031" s="228" t="n"/>
      <c r="N1031" s="228" t="n"/>
      <c r="O1031" s="228" t="n"/>
      <c r="P1031" s="228" t="n"/>
      <c r="Q1031" s="281" t="n"/>
      <c r="R1031" s="281" t="n"/>
      <c r="S1031" s="228" t="n"/>
      <c r="T1031" s="228" t="n"/>
      <c r="U1031" s="228" t="n"/>
      <c r="V1031" s="19" t="n"/>
      <c r="W1031" s="19" t="n"/>
      <c r="X1031" s="228" t="n"/>
      <c r="Y1031" s="228" t="n"/>
      <c r="Z1031" s="281" t="n"/>
      <c r="AA1031" s="18" t="n"/>
      <c r="AB1031" s="18" t="n"/>
      <c r="AC1031" s="228" t="n"/>
    </row>
    <row r="1032">
      <c r="A1032" s="18" t="n"/>
      <c r="B1032" s="18" t="n"/>
      <c r="C1032" s="228" t="n"/>
      <c r="D1032" s="228" t="n"/>
      <c r="E1032" s="228" t="n"/>
      <c r="F1032" s="228" t="n"/>
      <c r="G1032" s="228" t="n"/>
      <c r="H1032" s="228" t="n"/>
      <c r="I1032" s="228" t="n"/>
      <c r="J1032" s="228" t="n"/>
      <c r="K1032" s="19" t="n"/>
      <c r="L1032" s="228" t="n"/>
      <c r="M1032" s="228" t="n"/>
      <c r="N1032" s="228" t="n"/>
      <c r="O1032" s="228" t="n"/>
      <c r="P1032" s="228" t="n"/>
      <c r="Q1032" s="281" t="n"/>
      <c r="R1032" s="281" t="n"/>
      <c r="S1032" s="228" t="n"/>
      <c r="T1032" s="228" t="n"/>
      <c r="U1032" s="228" t="n"/>
      <c r="V1032" s="19" t="n"/>
      <c r="W1032" s="19" t="n"/>
      <c r="X1032" s="228" t="n"/>
      <c r="Y1032" s="228" t="n"/>
      <c r="Z1032" s="281" t="n"/>
      <c r="AA1032" s="18" t="n"/>
      <c r="AB1032" s="18" t="n"/>
      <c r="AC1032" s="228" t="n"/>
    </row>
    <row r="1033">
      <c r="A1033" s="18" t="n"/>
      <c r="B1033" s="18" t="n"/>
      <c r="C1033" s="228" t="n"/>
      <c r="D1033" s="228" t="n"/>
      <c r="E1033" s="228" t="n"/>
      <c r="F1033" s="228" t="n"/>
      <c r="G1033" s="228" t="n"/>
      <c r="H1033" s="228" t="n"/>
      <c r="I1033" s="228" t="n"/>
      <c r="J1033" s="228" t="n"/>
      <c r="K1033" s="19" t="n"/>
      <c r="L1033" s="228" t="n"/>
      <c r="M1033" s="228" t="n"/>
      <c r="N1033" s="228" t="n"/>
      <c r="O1033" s="228" t="n"/>
      <c r="P1033" s="228" t="n"/>
      <c r="Q1033" s="281" t="n"/>
      <c r="R1033" s="281" t="n"/>
      <c r="S1033" s="228" t="n"/>
      <c r="T1033" s="228" t="n"/>
      <c r="U1033" s="228" t="n"/>
      <c r="V1033" s="19" t="n"/>
      <c r="W1033" s="19" t="n"/>
      <c r="X1033" s="228" t="n"/>
      <c r="Y1033" s="228" t="n"/>
      <c r="Z1033" s="281" t="n"/>
      <c r="AA1033" s="18" t="n"/>
      <c r="AB1033" s="18" t="n"/>
      <c r="AC1033" s="228" t="n"/>
    </row>
    <row r="1034">
      <c r="A1034" s="18" t="n"/>
      <c r="B1034" s="18" t="n"/>
      <c r="C1034" s="228" t="n"/>
      <c r="D1034" s="228" t="n"/>
      <c r="E1034" s="228" t="n"/>
      <c r="F1034" s="228" t="n"/>
      <c r="G1034" s="228" t="n"/>
      <c r="H1034" s="228" t="n"/>
      <c r="I1034" s="228" t="n"/>
      <c r="J1034" s="228" t="n"/>
      <c r="K1034" s="19" t="n"/>
      <c r="L1034" s="228" t="n"/>
      <c r="M1034" s="228" t="n"/>
      <c r="N1034" s="228" t="n"/>
      <c r="O1034" s="228" t="n"/>
      <c r="P1034" s="228" t="n"/>
      <c r="Q1034" s="281" t="n"/>
      <c r="R1034" s="281" t="n"/>
      <c r="S1034" s="228" t="n"/>
      <c r="T1034" s="228" t="n"/>
      <c r="U1034" s="228" t="n"/>
      <c r="V1034" s="19" t="n"/>
      <c r="W1034" s="19" t="n"/>
      <c r="X1034" s="228" t="n"/>
      <c r="Y1034" s="228" t="n"/>
      <c r="Z1034" s="281" t="n"/>
      <c r="AA1034" s="18" t="n"/>
      <c r="AB1034" s="18" t="n"/>
      <c r="AC1034" s="228" t="n"/>
    </row>
    <row r="1035">
      <c r="A1035" s="18" t="n"/>
      <c r="B1035" s="18" t="n"/>
      <c r="C1035" s="228" t="n"/>
      <c r="D1035" s="228" t="n"/>
      <c r="E1035" s="228" t="n"/>
      <c r="F1035" s="228" t="n"/>
      <c r="G1035" s="228" t="n"/>
      <c r="H1035" s="228" t="n"/>
      <c r="I1035" s="228" t="n"/>
      <c r="J1035" s="228" t="n"/>
      <c r="K1035" s="19" t="n"/>
      <c r="L1035" s="228" t="n"/>
      <c r="M1035" s="228" t="n"/>
      <c r="N1035" s="228" t="n"/>
      <c r="O1035" s="228" t="n"/>
      <c r="P1035" s="228" t="n"/>
      <c r="Q1035" s="281" t="n"/>
      <c r="R1035" s="281" t="n"/>
      <c r="S1035" s="228" t="n"/>
      <c r="T1035" s="228" t="n"/>
      <c r="U1035" s="228" t="n"/>
      <c r="V1035" s="19" t="n"/>
      <c r="W1035" s="19" t="n"/>
      <c r="X1035" s="228" t="n"/>
      <c r="Y1035" s="228" t="n"/>
      <c r="Z1035" s="281" t="n"/>
      <c r="AA1035" s="18" t="n"/>
      <c r="AB1035" s="18" t="n"/>
      <c r="AC1035" s="228" t="n"/>
    </row>
    <row r="1036">
      <c r="A1036" s="18" t="n"/>
      <c r="B1036" s="18" t="n"/>
      <c r="C1036" s="228" t="n"/>
      <c r="D1036" s="228" t="n"/>
      <c r="E1036" s="228" t="n"/>
      <c r="F1036" s="228" t="n"/>
      <c r="G1036" s="228" t="n"/>
      <c r="H1036" s="228" t="n"/>
      <c r="I1036" s="228" t="n"/>
      <c r="J1036" s="228" t="n"/>
      <c r="K1036" s="19" t="n"/>
      <c r="L1036" s="228" t="n"/>
      <c r="M1036" s="228" t="n"/>
      <c r="N1036" s="228" t="n"/>
      <c r="O1036" s="228" t="n"/>
      <c r="P1036" s="228" t="n"/>
      <c r="Q1036" s="281" t="n"/>
      <c r="R1036" s="281" t="n"/>
      <c r="S1036" s="228" t="n"/>
      <c r="T1036" s="228" t="n"/>
      <c r="U1036" s="228" t="n"/>
      <c r="V1036" s="19" t="n"/>
      <c r="W1036" s="19" t="n"/>
      <c r="X1036" s="228" t="n"/>
      <c r="Y1036" s="228" t="n"/>
      <c r="Z1036" s="281" t="n"/>
      <c r="AA1036" s="18" t="n"/>
      <c r="AB1036" s="18" t="n"/>
      <c r="AC1036" s="228" t="n"/>
    </row>
    <row r="1037">
      <c r="A1037" s="18" t="n"/>
      <c r="B1037" s="18" t="n"/>
      <c r="C1037" s="228" t="n"/>
      <c r="D1037" s="228" t="n"/>
      <c r="E1037" s="228" t="n"/>
      <c r="F1037" s="228" t="n"/>
      <c r="G1037" s="228" t="n"/>
      <c r="H1037" s="228" t="n"/>
      <c r="I1037" s="228" t="n"/>
      <c r="J1037" s="228" t="n"/>
      <c r="K1037" s="19" t="n"/>
      <c r="L1037" s="228" t="n"/>
      <c r="M1037" s="228" t="n"/>
      <c r="N1037" s="228" t="n"/>
      <c r="O1037" s="228" t="n"/>
      <c r="P1037" s="228" t="n"/>
      <c r="Q1037" s="281" t="n"/>
      <c r="R1037" s="281" t="n"/>
      <c r="S1037" s="228" t="n"/>
      <c r="T1037" s="228" t="n"/>
      <c r="U1037" s="228" t="n"/>
      <c r="V1037" s="19" t="n"/>
      <c r="W1037" s="19" t="n"/>
      <c r="X1037" s="228" t="n"/>
      <c r="Y1037" s="228" t="n"/>
      <c r="Z1037" s="281" t="n"/>
      <c r="AA1037" s="18" t="n"/>
      <c r="AB1037" s="18" t="n"/>
      <c r="AC1037" s="228" t="n"/>
    </row>
    <row r="1038">
      <c r="A1038" s="18" t="n"/>
      <c r="B1038" s="18" t="n"/>
      <c r="C1038" s="228" t="n"/>
      <c r="D1038" s="228" t="n"/>
      <c r="E1038" s="228" t="n"/>
      <c r="F1038" s="228" t="n"/>
      <c r="G1038" s="228" t="n"/>
      <c r="H1038" s="228" t="n"/>
      <c r="I1038" s="228" t="n"/>
      <c r="J1038" s="228" t="n"/>
      <c r="K1038" s="19" t="n"/>
      <c r="L1038" s="228" t="n"/>
      <c r="M1038" s="228" t="n"/>
      <c r="N1038" s="228" t="n"/>
      <c r="O1038" s="228" t="n"/>
      <c r="P1038" s="228" t="n"/>
      <c r="Q1038" s="281" t="n"/>
      <c r="R1038" s="281" t="n"/>
      <c r="S1038" s="228" t="n"/>
      <c r="T1038" s="228" t="n"/>
      <c r="U1038" s="228" t="n"/>
      <c r="V1038" s="19" t="n"/>
      <c r="W1038" s="19" t="n"/>
      <c r="X1038" s="228" t="n"/>
      <c r="Y1038" s="228" t="n"/>
      <c r="Z1038" s="281" t="n"/>
      <c r="AA1038" s="18" t="n"/>
      <c r="AB1038" s="18" t="n"/>
      <c r="AC1038" s="228" t="n"/>
    </row>
    <row r="1039">
      <c r="A1039" s="18" t="n"/>
      <c r="B1039" s="18" t="n"/>
      <c r="C1039" s="228" t="n"/>
      <c r="D1039" s="228" t="n"/>
      <c r="E1039" s="228" t="n"/>
      <c r="F1039" s="228" t="n"/>
      <c r="G1039" s="228" t="n"/>
      <c r="H1039" s="228" t="n"/>
      <c r="I1039" s="228" t="n"/>
      <c r="J1039" s="228" t="n"/>
      <c r="K1039" s="19" t="n"/>
      <c r="L1039" s="228" t="n"/>
      <c r="M1039" s="228" t="n"/>
      <c r="N1039" s="228" t="n"/>
      <c r="O1039" s="228" t="n"/>
      <c r="P1039" s="228" t="n"/>
      <c r="Q1039" s="281" t="n"/>
      <c r="R1039" s="281" t="n"/>
      <c r="S1039" s="228" t="n"/>
      <c r="T1039" s="228" t="n"/>
      <c r="U1039" s="228" t="n"/>
      <c r="V1039" s="19" t="n"/>
      <c r="W1039" s="19" t="n"/>
      <c r="X1039" s="228" t="n"/>
      <c r="Y1039" s="228" t="n"/>
      <c r="Z1039" s="281" t="n"/>
      <c r="AA1039" s="18" t="n"/>
      <c r="AB1039" s="18" t="n"/>
      <c r="AC1039" s="228" t="n"/>
    </row>
    <row r="1040">
      <c r="A1040" s="18" t="n"/>
      <c r="B1040" s="18" t="n"/>
      <c r="C1040" s="228" t="n"/>
      <c r="D1040" s="228" t="n"/>
      <c r="E1040" s="228" t="n"/>
      <c r="F1040" s="228" t="n"/>
      <c r="G1040" s="228" t="n"/>
      <c r="H1040" s="228" t="n"/>
      <c r="I1040" s="228" t="n"/>
      <c r="J1040" s="228" t="n"/>
      <c r="K1040" s="19" t="n"/>
      <c r="L1040" s="228" t="n"/>
      <c r="M1040" s="228" t="n"/>
      <c r="N1040" s="228" t="n"/>
      <c r="O1040" s="228" t="n"/>
      <c r="P1040" s="228" t="n"/>
      <c r="Q1040" s="281" t="n"/>
      <c r="R1040" s="281" t="n"/>
      <c r="S1040" s="228" t="n"/>
      <c r="T1040" s="228" t="n"/>
      <c r="U1040" s="228" t="n"/>
      <c r="V1040" s="19" t="n"/>
      <c r="W1040" s="19" t="n"/>
      <c r="X1040" s="228" t="n"/>
      <c r="Y1040" s="228" t="n"/>
      <c r="Z1040" s="281" t="n"/>
      <c r="AA1040" s="18" t="n"/>
      <c r="AB1040" s="18" t="n"/>
      <c r="AC1040" s="228" t="n"/>
    </row>
    <row r="1041">
      <c r="A1041" s="18" t="n"/>
      <c r="B1041" s="18" t="n"/>
      <c r="C1041" s="228" t="n"/>
      <c r="D1041" s="228" t="n"/>
      <c r="E1041" s="228" t="n"/>
      <c r="F1041" s="228" t="n"/>
      <c r="G1041" s="228" t="n"/>
      <c r="H1041" s="228" t="n"/>
      <c r="I1041" s="228" t="n"/>
      <c r="J1041" s="228" t="n"/>
      <c r="K1041" s="19" t="n"/>
      <c r="L1041" s="228" t="n"/>
      <c r="M1041" s="228" t="n"/>
      <c r="N1041" s="228" t="n"/>
      <c r="O1041" s="228" t="n"/>
      <c r="P1041" s="228" t="n"/>
      <c r="Q1041" s="281" t="n"/>
      <c r="R1041" s="281" t="n"/>
      <c r="S1041" s="228" t="n"/>
      <c r="T1041" s="228" t="n"/>
      <c r="U1041" s="228" t="n"/>
      <c r="V1041" s="19" t="n"/>
      <c r="W1041" s="19" t="n"/>
      <c r="X1041" s="228" t="n"/>
      <c r="Y1041" s="228" t="n"/>
      <c r="Z1041" s="281" t="n"/>
      <c r="AA1041" s="18" t="n"/>
      <c r="AB1041" s="18" t="n"/>
      <c r="AC1041" s="228" t="n"/>
    </row>
    <row r="1042">
      <c r="A1042" s="18" t="n"/>
      <c r="B1042" s="18" t="n"/>
      <c r="C1042" s="228" t="n"/>
      <c r="D1042" s="228" t="n"/>
      <c r="E1042" s="228" t="n"/>
      <c r="F1042" s="228" t="n"/>
      <c r="G1042" s="228" t="n"/>
      <c r="H1042" s="228" t="n"/>
      <c r="I1042" s="228" t="n"/>
      <c r="J1042" s="228" t="n"/>
      <c r="K1042" s="19" t="n"/>
      <c r="L1042" s="228" t="n"/>
      <c r="M1042" s="228" t="n"/>
      <c r="N1042" s="228" t="n"/>
      <c r="O1042" s="228" t="n"/>
      <c r="P1042" s="228" t="n"/>
      <c r="Q1042" s="281" t="n"/>
      <c r="R1042" s="281" t="n"/>
      <c r="S1042" s="228" t="n"/>
      <c r="T1042" s="228" t="n"/>
      <c r="U1042" s="228" t="n"/>
      <c r="V1042" s="19" t="n"/>
      <c r="W1042" s="19" t="n"/>
      <c r="X1042" s="228" t="n"/>
      <c r="Y1042" s="228" t="n"/>
      <c r="Z1042" s="281" t="n"/>
      <c r="AA1042" s="18" t="n"/>
      <c r="AB1042" s="18" t="n"/>
      <c r="AC1042" s="228" t="n"/>
    </row>
    <row r="1043">
      <c r="A1043" s="18" t="n"/>
      <c r="B1043" s="18" t="n"/>
      <c r="C1043" s="228" t="n"/>
      <c r="D1043" s="228" t="n"/>
      <c r="E1043" s="228" t="n"/>
      <c r="F1043" s="228" t="n"/>
      <c r="G1043" s="228" t="n"/>
      <c r="H1043" s="228" t="n"/>
      <c r="I1043" s="228" t="n"/>
      <c r="J1043" s="228" t="n"/>
      <c r="K1043" s="19" t="n"/>
      <c r="L1043" s="228" t="n"/>
      <c r="M1043" s="228" t="n"/>
      <c r="N1043" s="228" t="n"/>
      <c r="O1043" s="228" t="n"/>
      <c r="P1043" s="228" t="n"/>
      <c r="Q1043" s="281" t="n"/>
      <c r="R1043" s="281" t="n"/>
      <c r="S1043" s="228" t="n"/>
      <c r="T1043" s="228" t="n"/>
      <c r="U1043" s="228" t="n"/>
      <c r="V1043" s="19" t="n"/>
      <c r="W1043" s="19" t="n"/>
      <c r="X1043" s="228" t="n"/>
      <c r="Y1043" s="228" t="n"/>
      <c r="Z1043" s="281" t="n"/>
      <c r="AA1043" s="18" t="n"/>
      <c r="AB1043" s="18" t="n"/>
      <c r="AC1043" s="228" t="n"/>
    </row>
    <row r="1044">
      <c r="A1044" s="18" t="n"/>
      <c r="B1044" s="18" t="n"/>
      <c r="C1044" s="228" t="n"/>
      <c r="D1044" s="228" t="n"/>
      <c r="E1044" s="228" t="n"/>
      <c r="F1044" s="228" t="n"/>
      <c r="G1044" s="228" t="n"/>
      <c r="H1044" s="228" t="n"/>
      <c r="I1044" s="228" t="n"/>
      <c r="J1044" s="228" t="n"/>
      <c r="K1044" s="19" t="n"/>
      <c r="L1044" s="228" t="n"/>
      <c r="M1044" s="228" t="n"/>
      <c r="N1044" s="228" t="n"/>
      <c r="O1044" s="228" t="n"/>
      <c r="P1044" s="228" t="n"/>
      <c r="Q1044" s="281" t="n"/>
      <c r="R1044" s="281" t="n"/>
      <c r="S1044" s="228" t="n"/>
      <c r="T1044" s="228" t="n"/>
      <c r="U1044" s="228" t="n"/>
      <c r="V1044" s="19" t="n"/>
      <c r="W1044" s="19" t="n"/>
      <c r="X1044" s="228" t="n"/>
      <c r="Y1044" s="228" t="n"/>
      <c r="Z1044" s="281" t="n"/>
      <c r="AA1044" s="18" t="n"/>
      <c r="AB1044" s="18" t="n"/>
      <c r="AC1044" s="228" t="n"/>
    </row>
    <row r="1045">
      <c r="A1045" s="18" t="n"/>
      <c r="B1045" s="18" t="n"/>
      <c r="C1045" s="228" t="n"/>
      <c r="D1045" s="228" t="n"/>
      <c r="E1045" s="228" t="n"/>
      <c r="F1045" s="228" t="n"/>
      <c r="G1045" s="228" t="n"/>
      <c r="H1045" s="228" t="n"/>
      <c r="I1045" s="228" t="n"/>
      <c r="J1045" s="228" t="n"/>
      <c r="K1045" s="19" t="n"/>
      <c r="L1045" s="228" t="n"/>
      <c r="M1045" s="228" t="n"/>
      <c r="N1045" s="228" t="n"/>
      <c r="O1045" s="228" t="n"/>
      <c r="P1045" s="228" t="n"/>
      <c r="Q1045" s="281" t="n"/>
      <c r="R1045" s="281" t="n"/>
      <c r="S1045" s="228" t="n"/>
      <c r="T1045" s="228" t="n"/>
      <c r="U1045" s="228" t="n"/>
      <c r="V1045" s="19" t="n"/>
      <c r="W1045" s="19" t="n"/>
      <c r="X1045" s="228" t="n"/>
      <c r="Y1045" s="228" t="n"/>
      <c r="Z1045" s="281" t="n"/>
      <c r="AA1045" s="18" t="n"/>
      <c r="AB1045" s="18" t="n"/>
      <c r="AC1045" s="228" t="n"/>
    </row>
    <row r="1046">
      <c r="A1046" s="18" t="n"/>
      <c r="B1046" s="18" t="n"/>
      <c r="C1046" s="228" t="n"/>
      <c r="D1046" s="228" t="n"/>
      <c r="E1046" s="228" t="n"/>
      <c r="F1046" s="228" t="n"/>
      <c r="G1046" s="228" t="n"/>
      <c r="H1046" s="228" t="n"/>
      <c r="I1046" s="228" t="n"/>
      <c r="J1046" s="228" t="n"/>
      <c r="K1046" s="19" t="n"/>
      <c r="L1046" s="228" t="n"/>
      <c r="M1046" s="228" t="n"/>
      <c r="N1046" s="228" t="n"/>
      <c r="O1046" s="228" t="n"/>
      <c r="P1046" s="228" t="n"/>
      <c r="Q1046" s="281" t="n"/>
      <c r="R1046" s="281" t="n"/>
      <c r="S1046" s="228" t="n"/>
      <c r="T1046" s="228" t="n"/>
      <c r="U1046" s="228" t="n"/>
      <c r="V1046" s="19" t="n"/>
      <c r="W1046" s="19" t="n"/>
      <c r="X1046" s="228" t="n"/>
      <c r="Y1046" s="228" t="n"/>
      <c r="Z1046" s="281" t="n"/>
      <c r="AA1046" s="18" t="n"/>
      <c r="AB1046" s="18" t="n"/>
      <c r="AC1046" s="228" t="n"/>
    </row>
    <row r="1047">
      <c r="A1047" s="18" t="n"/>
      <c r="B1047" s="18" t="n"/>
      <c r="C1047" s="228" t="n"/>
      <c r="D1047" s="228" t="n"/>
      <c r="E1047" s="228" t="n"/>
      <c r="F1047" s="228" t="n"/>
      <c r="G1047" s="228" t="n"/>
      <c r="H1047" s="228" t="n"/>
      <c r="I1047" s="228" t="n"/>
      <c r="J1047" s="228" t="n"/>
      <c r="K1047" s="19" t="n"/>
      <c r="L1047" s="228" t="n"/>
      <c r="M1047" s="228" t="n"/>
      <c r="N1047" s="228" t="n"/>
      <c r="O1047" s="228" t="n"/>
      <c r="P1047" s="228" t="n"/>
      <c r="Q1047" s="281" t="n"/>
      <c r="R1047" s="281" t="n"/>
      <c r="S1047" s="228" t="n"/>
      <c r="T1047" s="228" t="n"/>
      <c r="U1047" s="228" t="n"/>
      <c r="V1047" s="19" t="n"/>
      <c r="W1047" s="19" t="n"/>
      <c r="X1047" s="228" t="n"/>
      <c r="Y1047" s="228" t="n"/>
      <c r="Z1047" s="281" t="n"/>
      <c r="AA1047" s="18" t="n"/>
      <c r="AB1047" s="18" t="n"/>
      <c r="AC1047" s="228" t="n"/>
    </row>
    <row r="1048">
      <c r="A1048" s="18" t="n"/>
      <c r="B1048" s="18" t="n"/>
      <c r="C1048" s="228" t="n"/>
      <c r="D1048" s="228" t="n"/>
      <c r="E1048" s="228" t="n"/>
      <c r="F1048" s="228" t="n"/>
      <c r="G1048" s="228" t="n"/>
      <c r="H1048" s="228" t="n"/>
      <c r="I1048" s="228" t="n"/>
      <c r="J1048" s="228" t="n"/>
      <c r="K1048" s="19" t="n"/>
      <c r="L1048" s="228" t="n"/>
      <c r="M1048" s="228" t="n"/>
      <c r="N1048" s="228" t="n"/>
      <c r="O1048" s="228" t="n"/>
      <c r="P1048" s="228" t="n"/>
      <c r="Q1048" s="281" t="n"/>
      <c r="R1048" s="281" t="n"/>
      <c r="S1048" s="228" t="n"/>
      <c r="T1048" s="228" t="n"/>
      <c r="U1048" s="228" t="n"/>
      <c r="V1048" s="19" t="n"/>
      <c r="W1048" s="19" t="n"/>
      <c r="X1048" s="228" t="n"/>
      <c r="Y1048" s="228" t="n"/>
      <c r="Z1048" s="281" t="n"/>
      <c r="AA1048" s="18" t="n"/>
      <c r="AB1048" s="18" t="n"/>
      <c r="AC1048" s="228" t="n"/>
    </row>
    <row r="1049">
      <c r="A1049" s="18" t="n"/>
      <c r="B1049" s="18" t="n"/>
      <c r="C1049" s="228" t="n"/>
      <c r="D1049" s="228" t="n"/>
      <c r="E1049" s="228" t="n"/>
      <c r="F1049" s="228" t="n"/>
      <c r="G1049" s="228" t="n"/>
      <c r="H1049" s="228" t="n"/>
      <c r="I1049" s="228" t="n"/>
      <c r="J1049" s="228" t="n"/>
      <c r="K1049" s="19" t="n"/>
      <c r="L1049" s="228" t="n"/>
      <c r="M1049" s="228" t="n"/>
      <c r="N1049" s="228" t="n"/>
      <c r="O1049" s="228" t="n"/>
      <c r="P1049" s="228" t="n"/>
      <c r="Q1049" s="281" t="n"/>
      <c r="R1049" s="281" t="n"/>
      <c r="S1049" s="228" t="n"/>
      <c r="T1049" s="228" t="n"/>
      <c r="U1049" s="228" t="n"/>
      <c r="V1049" s="19" t="n"/>
      <c r="W1049" s="19" t="n"/>
      <c r="X1049" s="228" t="n"/>
      <c r="Y1049" s="228" t="n"/>
      <c r="Z1049" s="281" t="n"/>
      <c r="AA1049" s="18" t="n"/>
      <c r="AB1049" s="18" t="n"/>
      <c r="AC1049" s="228" t="n"/>
    </row>
    <row r="1050">
      <c r="A1050" s="18" t="n"/>
      <c r="B1050" s="18" t="n"/>
      <c r="C1050" s="228" t="n"/>
      <c r="D1050" s="228" t="n"/>
      <c r="E1050" s="228" t="n"/>
      <c r="F1050" s="228" t="n"/>
      <c r="G1050" s="228" t="n"/>
      <c r="H1050" s="228" t="n"/>
      <c r="I1050" s="228" t="n"/>
      <c r="J1050" s="228" t="n"/>
      <c r="K1050" s="19" t="n"/>
      <c r="L1050" s="228" t="n"/>
      <c r="M1050" s="228" t="n"/>
      <c r="N1050" s="228" t="n"/>
      <c r="O1050" s="228" t="n"/>
      <c r="P1050" s="228" t="n"/>
      <c r="Q1050" s="281" t="n"/>
      <c r="R1050" s="281" t="n"/>
      <c r="S1050" s="228" t="n"/>
      <c r="T1050" s="228" t="n"/>
      <c r="U1050" s="228" t="n"/>
      <c r="V1050" s="19" t="n"/>
      <c r="W1050" s="19" t="n"/>
      <c r="X1050" s="228" t="n"/>
      <c r="Y1050" s="228" t="n"/>
      <c r="Z1050" s="281" t="n"/>
      <c r="AA1050" s="18" t="n"/>
      <c r="AB1050" s="18" t="n"/>
      <c r="AC1050" s="228" t="n"/>
    </row>
    <row r="1051">
      <c r="A1051" s="18" t="n"/>
      <c r="B1051" s="18" t="n"/>
      <c r="C1051" s="228" t="n"/>
      <c r="D1051" s="228" t="n"/>
      <c r="E1051" s="228" t="n"/>
      <c r="F1051" s="228" t="n"/>
      <c r="G1051" s="228" t="n"/>
      <c r="H1051" s="228" t="n"/>
      <c r="I1051" s="228" t="n"/>
      <c r="J1051" s="228" t="n"/>
      <c r="K1051" s="19" t="n"/>
      <c r="L1051" s="228" t="n"/>
      <c r="M1051" s="228" t="n"/>
      <c r="N1051" s="228" t="n"/>
      <c r="O1051" s="228" t="n"/>
      <c r="P1051" s="228" t="n"/>
      <c r="Q1051" s="281" t="n"/>
      <c r="R1051" s="281" t="n"/>
      <c r="S1051" s="228" t="n"/>
      <c r="T1051" s="228" t="n"/>
      <c r="U1051" s="228" t="n"/>
      <c r="V1051" s="19" t="n"/>
      <c r="W1051" s="19" t="n"/>
      <c r="X1051" s="228" t="n"/>
      <c r="Y1051" s="228" t="n"/>
      <c r="Z1051" s="281" t="n"/>
      <c r="AA1051" s="18" t="n"/>
      <c r="AB1051" s="18" t="n"/>
      <c r="AC1051" s="228" t="n"/>
    </row>
    <row r="1052">
      <c r="A1052" s="18" t="n"/>
      <c r="B1052" s="18" t="n"/>
      <c r="C1052" s="228" t="n"/>
      <c r="D1052" s="228" t="n"/>
      <c r="E1052" s="228" t="n"/>
      <c r="F1052" s="228" t="n"/>
      <c r="G1052" s="228" t="n"/>
      <c r="H1052" s="228" t="n"/>
      <c r="I1052" s="228" t="n"/>
      <c r="J1052" s="228" t="n"/>
      <c r="K1052" s="19" t="n"/>
      <c r="L1052" s="228" t="n"/>
      <c r="M1052" s="228" t="n"/>
      <c r="N1052" s="228" t="n"/>
      <c r="O1052" s="228" t="n"/>
      <c r="P1052" s="228" t="n"/>
      <c r="Q1052" s="281" t="n"/>
      <c r="R1052" s="281" t="n"/>
      <c r="S1052" s="228" t="n"/>
      <c r="T1052" s="228" t="n"/>
      <c r="U1052" s="228" t="n"/>
      <c r="V1052" s="19" t="n"/>
      <c r="W1052" s="19" t="n"/>
      <c r="X1052" s="228" t="n"/>
      <c r="Y1052" s="228" t="n"/>
      <c r="Z1052" s="281" t="n"/>
      <c r="AA1052" s="18" t="n"/>
      <c r="AB1052" s="18" t="n"/>
      <c r="AC1052" s="228" t="n"/>
    </row>
    <row r="1053">
      <c r="A1053" s="18" t="n"/>
      <c r="B1053" s="18" t="n"/>
      <c r="C1053" s="228" t="n"/>
      <c r="D1053" s="228" t="n"/>
      <c r="E1053" s="228" t="n"/>
      <c r="F1053" s="228" t="n"/>
      <c r="G1053" s="228" t="n"/>
      <c r="H1053" s="228" t="n"/>
      <c r="I1053" s="228" t="n"/>
      <c r="J1053" s="228" t="n"/>
      <c r="K1053" s="19" t="n"/>
      <c r="L1053" s="228" t="n"/>
      <c r="M1053" s="228" t="n"/>
      <c r="N1053" s="228" t="n"/>
      <c r="O1053" s="228" t="n"/>
      <c r="P1053" s="228" t="n"/>
      <c r="Q1053" s="281" t="n"/>
      <c r="R1053" s="281" t="n"/>
      <c r="S1053" s="228" t="n"/>
      <c r="T1053" s="228" t="n"/>
      <c r="U1053" s="228" t="n"/>
      <c r="V1053" s="19" t="n"/>
      <c r="W1053" s="19" t="n"/>
      <c r="X1053" s="228" t="n"/>
      <c r="Y1053" s="228" t="n"/>
      <c r="Z1053" s="281" t="n"/>
      <c r="AA1053" s="18" t="n"/>
      <c r="AB1053" s="18" t="n"/>
      <c r="AC1053" s="228" t="n"/>
    </row>
    <row r="1054">
      <c r="A1054" s="18" t="n"/>
      <c r="B1054" s="18" t="n"/>
      <c r="C1054" s="228" t="n"/>
      <c r="D1054" s="228" t="n"/>
      <c r="E1054" s="228" t="n"/>
      <c r="F1054" s="228" t="n"/>
      <c r="G1054" s="228" t="n"/>
      <c r="H1054" s="228" t="n"/>
      <c r="I1054" s="228" t="n"/>
      <c r="J1054" s="228" t="n"/>
      <c r="K1054" s="19" t="n"/>
      <c r="L1054" s="228" t="n"/>
      <c r="M1054" s="228" t="n"/>
      <c r="N1054" s="228" t="n"/>
      <c r="O1054" s="228" t="n"/>
      <c r="P1054" s="228" t="n"/>
      <c r="Q1054" s="281" t="n"/>
      <c r="R1054" s="281" t="n"/>
      <c r="S1054" s="228" t="n"/>
      <c r="T1054" s="228" t="n"/>
      <c r="U1054" s="228" t="n"/>
      <c r="V1054" s="19" t="n"/>
      <c r="W1054" s="19" t="n"/>
      <c r="X1054" s="228" t="n"/>
      <c r="Y1054" s="228" t="n"/>
      <c r="Z1054" s="281" t="n"/>
      <c r="AA1054" s="18" t="n"/>
      <c r="AB1054" s="18" t="n"/>
      <c r="AC1054" s="228" t="n"/>
    </row>
    <row r="1055">
      <c r="A1055" s="18" t="n"/>
      <c r="B1055" s="18" t="n"/>
      <c r="C1055" s="228" t="n"/>
      <c r="D1055" s="228" t="n"/>
      <c r="E1055" s="228" t="n"/>
      <c r="F1055" s="228" t="n"/>
      <c r="G1055" s="228" t="n"/>
      <c r="H1055" s="228" t="n"/>
      <c r="I1055" s="228" t="n"/>
      <c r="J1055" s="228" t="n"/>
      <c r="K1055" s="19" t="n"/>
      <c r="L1055" s="228" t="n"/>
      <c r="M1055" s="228" t="n"/>
      <c r="N1055" s="228" t="n"/>
      <c r="O1055" s="228" t="n"/>
      <c r="P1055" s="228" t="n"/>
      <c r="Q1055" s="281" t="n"/>
      <c r="R1055" s="281" t="n"/>
      <c r="S1055" s="228" t="n"/>
      <c r="T1055" s="228" t="n"/>
      <c r="U1055" s="228" t="n"/>
      <c r="V1055" s="19" t="n"/>
      <c r="W1055" s="19" t="n"/>
      <c r="X1055" s="228" t="n"/>
      <c r="Y1055" s="228" t="n"/>
      <c r="Z1055" s="281" t="n"/>
      <c r="AA1055" s="18" t="n"/>
      <c r="AB1055" s="18" t="n"/>
      <c r="AC1055" s="228" t="n"/>
    </row>
    <row r="1056">
      <c r="A1056" s="18" t="n"/>
      <c r="B1056" s="18" t="n"/>
      <c r="C1056" s="228" t="n"/>
      <c r="D1056" s="228" t="n"/>
      <c r="E1056" s="228" t="n"/>
      <c r="F1056" s="228" t="n"/>
      <c r="G1056" s="228" t="n"/>
      <c r="H1056" s="228" t="n"/>
      <c r="I1056" s="228" t="n"/>
      <c r="J1056" s="228" t="n"/>
      <c r="K1056" s="19" t="n"/>
      <c r="L1056" s="228" t="n"/>
      <c r="M1056" s="228" t="n"/>
      <c r="N1056" s="228" t="n"/>
      <c r="O1056" s="228" t="n"/>
      <c r="P1056" s="228" t="n"/>
      <c r="Q1056" s="281" t="n"/>
      <c r="R1056" s="281" t="n"/>
      <c r="S1056" s="228" t="n"/>
      <c r="T1056" s="228" t="n"/>
      <c r="U1056" s="228" t="n"/>
      <c r="V1056" s="19" t="n"/>
      <c r="W1056" s="19" t="n"/>
      <c r="X1056" s="228" t="n"/>
      <c r="Y1056" s="228" t="n"/>
      <c r="Z1056" s="281" t="n"/>
      <c r="AA1056" s="18" t="n"/>
      <c r="AB1056" s="18" t="n"/>
      <c r="AC1056" s="228" t="n"/>
    </row>
    <row r="1057">
      <c r="A1057" s="18" t="n"/>
      <c r="B1057" s="18" t="n"/>
      <c r="C1057" s="228" t="n"/>
      <c r="D1057" s="228" t="n"/>
      <c r="E1057" s="228" t="n"/>
      <c r="F1057" s="228" t="n"/>
      <c r="G1057" s="228" t="n"/>
      <c r="H1057" s="228" t="n"/>
      <c r="I1057" s="228" t="n"/>
      <c r="J1057" s="228" t="n"/>
      <c r="K1057" s="19" t="n"/>
      <c r="L1057" s="228" t="n"/>
      <c r="M1057" s="228" t="n"/>
      <c r="N1057" s="228" t="n"/>
      <c r="O1057" s="228" t="n"/>
      <c r="P1057" s="228" t="n"/>
      <c r="Q1057" s="281" t="n"/>
      <c r="R1057" s="281" t="n"/>
      <c r="S1057" s="228" t="n"/>
      <c r="T1057" s="228" t="n"/>
      <c r="U1057" s="228" t="n"/>
      <c r="V1057" s="19" t="n"/>
      <c r="W1057" s="19" t="n"/>
      <c r="X1057" s="228" t="n"/>
      <c r="Y1057" s="228" t="n"/>
      <c r="Z1057" s="281" t="n"/>
      <c r="AA1057" s="18" t="n"/>
      <c r="AB1057" s="18" t="n"/>
      <c r="AC1057" s="228" t="n"/>
    </row>
    <row r="1058">
      <c r="A1058" s="18" t="n"/>
      <c r="B1058" s="18" t="n"/>
      <c r="C1058" s="228" t="n"/>
      <c r="D1058" s="228" t="n"/>
      <c r="E1058" s="228" t="n"/>
      <c r="F1058" s="228" t="n"/>
      <c r="G1058" s="228" t="n"/>
      <c r="H1058" s="228" t="n"/>
      <c r="I1058" s="228" t="n"/>
      <c r="J1058" s="228" t="n"/>
      <c r="K1058" s="19" t="n"/>
      <c r="L1058" s="228" t="n"/>
      <c r="M1058" s="228" t="n"/>
      <c r="N1058" s="228" t="n"/>
      <c r="O1058" s="228" t="n"/>
      <c r="P1058" s="228" t="n"/>
      <c r="Q1058" s="281" t="n"/>
      <c r="R1058" s="281" t="n"/>
      <c r="S1058" s="228" t="n"/>
      <c r="T1058" s="228" t="n"/>
      <c r="U1058" s="228" t="n"/>
      <c r="V1058" s="19" t="n"/>
      <c r="W1058" s="19" t="n"/>
      <c r="X1058" s="228" t="n"/>
      <c r="Y1058" s="228" t="n"/>
      <c r="Z1058" s="281" t="n"/>
      <c r="AA1058" s="18" t="n"/>
      <c r="AB1058" s="18" t="n"/>
      <c r="AC1058" s="228" t="n"/>
    </row>
    <row r="1059">
      <c r="A1059" s="18" t="n"/>
      <c r="B1059" s="18" t="n"/>
      <c r="C1059" s="228" t="n"/>
      <c r="D1059" s="228" t="n"/>
      <c r="E1059" s="228" t="n"/>
      <c r="F1059" s="228" t="n"/>
      <c r="G1059" s="228" t="n"/>
      <c r="H1059" s="228" t="n"/>
      <c r="I1059" s="228" t="n"/>
      <c r="J1059" s="228" t="n"/>
      <c r="K1059" s="19" t="n"/>
      <c r="L1059" s="228" t="n"/>
      <c r="M1059" s="228" t="n"/>
      <c r="N1059" s="228" t="n"/>
      <c r="O1059" s="228" t="n"/>
      <c r="P1059" s="228" t="n"/>
      <c r="Q1059" s="281" t="n"/>
      <c r="R1059" s="281" t="n"/>
      <c r="S1059" s="228" t="n"/>
      <c r="T1059" s="228" t="n"/>
      <c r="U1059" s="228" t="n"/>
      <c r="V1059" s="19" t="n"/>
      <c r="W1059" s="19" t="n"/>
      <c r="X1059" s="228" t="n"/>
      <c r="Y1059" s="228" t="n"/>
      <c r="Z1059" s="281" t="n"/>
      <c r="AA1059" s="18" t="n"/>
      <c r="AB1059" s="18" t="n"/>
      <c r="AC1059" s="228" t="n"/>
    </row>
    <row r="1060">
      <c r="A1060" s="18" t="n"/>
      <c r="B1060" s="18" t="n"/>
      <c r="C1060" s="228" t="n"/>
      <c r="D1060" s="228" t="n"/>
      <c r="E1060" s="228" t="n"/>
      <c r="F1060" s="228" t="n"/>
      <c r="G1060" s="228" t="n"/>
      <c r="H1060" s="228" t="n"/>
      <c r="I1060" s="228" t="n"/>
      <c r="J1060" s="228" t="n"/>
      <c r="K1060" s="19" t="n"/>
      <c r="L1060" s="228" t="n"/>
      <c r="M1060" s="228" t="n"/>
      <c r="N1060" s="228" t="n"/>
      <c r="O1060" s="228" t="n"/>
      <c r="P1060" s="228" t="n"/>
      <c r="Q1060" s="281" t="n"/>
      <c r="R1060" s="281" t="n"/>
      <c r="S1060" s="228" t="n"/>
      <c r="T1060" s="228" t="n"/>
      <c r="U1060" s="228" t="n"/>
      <c r="V1060" s="19" t="n"/>
      <c r="W1060" s="19" t="n"/>
      <c r="X1060" s="228" t="n"/>
      <c r="Y1060" s="228" t="n"/>
      <c r="Z1060" s="281" t="n"/>
      <c r="AA1060" s="18" t="n"/>
      <c r="AB1060" s="18" t="n"/>
      <c r="AC1060" s="228" t="n"/>
    </row>
    <row r="1061">
      <c r="A1061" s="18" t="n"/>
      <c r="B1061" s="18" t="n"/>
      <c r="C1061" s="228" t="n"/>
      <c r="D1061" s="228" t="n"/>
      <c r="E1061" s="228" t="n"/>
      <c r="F1061" s="228" t="n"/>
      <c r="G1061" s="228" t="n"/>
      <c r="H1061" s="228" t="n"/>
      <c r="I1061" s="228" t="n"/>
      <c r="J1061" s="228" t="n"/>
      <c r="K1061" s="19" t="n"/>
      <c r="L1061" s="228" t="n"/>
      <c r="M1061" s="228" t="n"/>
      <c r="N1061" s="228" t="n"/>
      <c r="O1061" s="228" t="n"/>
      <c r="P1061" s="228" t="n"/>
      <c r="Q1061" s="281" t="n"/>
      <c r="R1061" s="281" t="n"/>
      <c r="S1061" s="228" t="n"/>
      <c r="T1061" s="228" t="n"/>
      <c r="U1061" s="228" t="n"/>
      <c r="V1061" s="19" t="n"/>
      <c r="W1061" s="19" t="n"/>
      <c r="X1061" s="228" t="n"/>
      <c r="Y1061" s="228" t="n"/>
      <c r="Z1061" s="281" t="n"/>
      <c r="AA1061" s="18" t="n"/>
      <c r="AB1061" s="18" t="n"/>
      <c r="AC1061" s="228" t="n"/>
    </row>
    <row r="1062">
      <c r="A1062" s="18" t="n"/>
      <c r="B1062" s="18" t="n"/>
      <c r="C1062" s="228" t="n"/>
      <c r="D1062" s="228" t="n"/>
      <c r="E1062" s="228" t="n"/>
      <c r="F1062" s="228" t="n"/>
      <c r="G1062" s="228" t="n"/>
      <c r="H1062" s="228" t="n"/>
      <c r="I1062" s="228" t="n"/>
      <c r="J1062" s="228" t="n"/>
      <c r="K1062" s="19" t="n"/>
      <c r="L1062" s="228" t="n"/>
      <c r="M1062" s="228" t="n"/>
      <c r="N1062" s="228" t="n"/>
      <c r="O1062" s="228" t="n"/>
      <c r="P1062" s="228" t="n"/>
      <c r="Q1062" s="281" t="n"/>
      <c r="R1062" s="281" t="n"/>
      <c r="S1062" s="228" t="n"/>
      <c r="T1062" s="228" t="n"/>
      <c r="U1062" s="228" t="n"/>
      <c r="V1062" s="19" t="n"/>
      <c r="W1062" s="19" t="n"/>
      <c r="X1062" s="228" t="n"/>
      <c r="Y1062" s="228" t="n"/>
      <c r="Z1062" s="281" t="n"/>
      <c r="AA1062" s="18" t="n"/>
      <c r="AB1062" s="18" t="n"/>
      <c r="AC1062" s="228" t="n"/>
    </row>
    <row r="1063">
      <c r="A1063" s="18" t="n"/>
      <c r="B1063" s="18" t="n"/>
      <c r="C1063" s="228" t="n"/>
      <c r="D1063" s="228" t="n"/>
      <c r="E1063" s="228" t="n"/>
      <c r="F1063" s="228" t="n"/>
      <c r="G1063" s="228" t="n"/>
      <c r="H1063" s="228" t="n"/>
      <c r="I1063" s="228" t="n"/>
      <c r="J1063" s="228" t="n"/>
      <c r="K1063" s="19" t="n"/>
      <c r="L1063" s="228" t="n"/>
      <c r="M1063" s="228" t="n"/>
      <c r="N1063" s="228" t="n"/>
      <c r="O1063" s="228" t="n"/>
      <c r="P1063" s="228" t="n"/>
      <c r="Q1063" s="281" t="n"/>
      <c r="R1063" s="281" t="n"/>
      <c r="S1063" s="228" t="n"/>
      <c r="T1063" s="228" t="n"/>
      <c r="U1063" s="228" t="n"/>
      <c r="V1063" s="19" t="n"/>
      <c r="W1063" s="19" t="n"/>
      <c r="X1063" s="228" t="n"/>
      <c r="Y1063" s="228" t="n"/>
      <c r="Z1063" s="281" t="n"/>
      <c r="AA1063" s="18" t="n"/>
      <c r="AB1063" s="18" t="n"/>
      <c r="AC1063" s="228" t="n"/>
    </row>
    <row r="1064">
      <c r="A1064" s="18" t="n"/>
      <c r="B1064" s="18" t="n"/>
      <c r="C1064" s="228" t="n"/>
      <c r="D1064" s="228" t="n"/>
      <c r="E1064" s="228" t="n"/>
      <c r="F1064" s="228" t="n"/>
      <c r="G1064" s="228" t="n"/>
      <c r="H1064" s="228" t="n"/>
      <c r="I1064" s="228" t="n"/>
      <c r="J1064" s="228" t="n"/>
      <c r="K1064" s="19" t="n"/>
      <c r="L1064" s="228" t="n"/>
      <c r="M1064" s="228" t="n"/>
      <c r="N1064" s="228" t="n"/>
      <c r="O1064" s="228" t="n"/>
      <c r="P1064" s="228" t="n"/>
      <c r="Q1064" s="281" t="n"/>
      <c r="R1064" s="281" t="n"/>
      <c r="S1064" s="228" t="n"/>
      <c r="T1064" s="228" t="n"/>
      <c r="U1064" s="228" t="n"/>
      <c r="V1064" s="19" t="n"/>
      <c r="W1064" s="19" t="n"/>
      <c r="X1064" s="228" t="n"/>
      <c r="Y1064" s="228" t="n"/>
      <c r="Z1064" s="281" t="n"/>
      <c r="AA1064" s="18" t="n"/>
      <c r="AB1064" s="18" t="n"/>
      <c r="AC1064" s="228" t="n"/>
    </row>
    <row r="1065">
      <c r="A1065" s="18" t="n"/>
      <c r="B1065" s="18" t="n"/>
      <c r="C1065" s="228" t="n"/>
      <c r="D1065" s="228" t="n"/>
      <c r="E1065" s="228" t="n"/>
      <c r="F1065" s="228" t="n"/>
      <c r="G1065" s="228" t="n"/>
      <c r="H1065" s="228" t="n"/>
      <c r="I1065" s="228" t="n"/>
      <c r="J1065" s="228" t="n"/>
      <c r="K1065" s="19" t="n"/>
      <c r="L1065" s="228" t="n"/>
      <c r="M1065" s="228" t="n"/>
      <c r="N1065" s="228" t="n"/>
      <c r="O1065" s="228" t="n"/>
      <c r="P1065" s="228" t="n"/>
      <c r="Q1065" s="281" t="n"/>
      <c r="R1065" s="281" t="n"/>
      <c r="S1065" s="228" t="n"/>
      <c r="T1065" s="228" t="n"/>
      <c r="U1065" s="228" t="n"/>
      <c r="V1065" s="19" t="n"/>
      <c r="W1065" s="19" t="n"/>
      <c r="X1065" s="228" t="n"/>
      <c r="Y1065" s="228" t="n"/>
      <c r="Z1065" s="281" t="n"/>
      <c r="AA1065" s="18" t="n"/>
      <c r="AB1065" s="18" t="n"/>
      <c r="AC1065" s="228" t="n"/>
    </row>
    <row r="1066">
      <c r="A1066" s="18" t="n"/>
      <c r="B1066" s="18" t="n"/>
      <c r="C1066" s="228" t="n"/>
      <c r="D1066" s="228" t="n"/>
      <c r="E1066" s="228" t="n"/>
      <c r="F1066" s="228" t="n"/>
      <c r="G1066" s="228" t="n"/>
      <c r="H1066" s="228" t="n"/>
      <c r="I1066" s="228" t="n"/>
      <c r="J1066" s="228" t="n"/>
      <c r="K1066" s="19" t="n"/>
      <c r="L1066" s="228" t="n"/>
      <c r="M1066" s="228" t="n"/>
      <c r="N1066" s="228" t="n"/>
      <c r="O1066" s="228" t="n"/>
      <c r="P1066" s="228" t="n"/>
      <c r="Q1066" s="281" t="n"/>
      <c r="R1066" s="281" t="n"/>
      <c r="S1066" s="228" t="n"/>
      <c r="T1066" s="228" t="n"/>
      <c r="U1066" s="228" t="n"/>
      <c r="V1066" s="19" t="n"/>
      <c r="W1066" s="19" t="n"/>
      <c r="X1066" s="228" t="n"/>
      <c r="Y1066" s="228" t="n"/>
      <c r="Z1066" s="281" t="n"/>
      <c r="AA1066" s="18" t="n"/>
      <c r="AB1066" s="18" t="n"/>
      <c r="AC1066" s="228" t="n"/>
    </row>
    <row r="1067">
      <c r="A1067" s="18" t="n"/>
      <c r="B1067" s="18" t="n"/>
      <c r="C1067" s="228" t="n"/>
      <c r="D1067" s="228" t="n"/>
      <c r="E1067" s="228" t="n"/>
      <c r="F1067" s="228" t="n"/>
      <c r="G1067" s="228" t="n"/>
      <c r="H1067" s="228" t="n"/>
      <c r="I1067" s="228" t="n"/>
      <c r="J1067" s="228" t="n"/>
      <c r="K1067" s="19" t="n"/>
      <c r="L1067" s="228" t="n"/>
      <c r="M1067" s="228" t="n"/>
      <c r="N1067" s="228" t="n"/>
      <c r="O1067" s="228" t="n"/>
      <c r="P1067" s="228" t="n"/>
      <c r="Q1067" s="281" t="n"/>
      <c r="R1067" s="281" t="n"/>
      <c r="S1067" s="228" t="n"/>
      <c r="T1067" s="228" t="n"/>
      <c r="U1067" s="228" t="n"/>
      <c r="V1067" s="19" t="n"/>
      <c r="W1067" s="19" t="n"/>
      <c r="X1067" s="228" t="n"/>
      <c r="Y1067" s="228" t="n"/>
      <c r="Z1067" s="281" t="n"/>
      <c r="AA1067" s="18" t="n"/>
      <c r="AB1067" s="18" t="n"/>
      <c r="AC1067" s="228" t="n"/>
    </row>
    <row r="1068">
      <c r="A1068" s="18" t="n"/>
      <c r="B1068" s="18" t="n"/>
      <c r="C1068" s="228" t="n"/>
      <c r="D1068" s="228" t="n"/>
      <c r="E1068" s="228" t="n"/>
      <c r="F1068" s="228" t="n"/>
      <c r="G1068" s="228" t="n"/>
      <c r="H1068" s="228" t="n"/>
      <c r="I1068" s="228" t="n"/>
      <c r="J1068" s="228" t="n"/>
      <c r="K1068" s="19" t="n"/>
      <c r="L1068" s="228" t="n"/>
      <c r="M1068" s="228" t="n"/>
      <c r="N1068" s="228" t="n"/>
      <c r="O1068" s="228" t="n"/>
      <c r="P1068" s="228" t="n"/>
      <c r="Q1068" s="281" t="n"/>
      <c r="R1068" s="281" t="n"/>
      <c r="S1068" s="228" t="n"/>
      <c r="T1068" s="228" t="n"/>
      <c r="U1068" s="228" t="n"/>
      <c r="V1068" s="19" t="n"/>
      <c r="W1068" s="19" t="n"/>
      <c r="X1068" s="228" t="n"/>
      <c r="Y1068" s="228" t="n"/>
      <c r="Z1068" s="281" t="n"/>
      <c r="AA1068" s="18" t="n"/>
      <c r="AB1068" s="18" t="n"/>
      <c r="AC1068" s="228" t="n"/>
    </row>
    <row r="1069">
      <c r="A1069" s="18" t="n"/>
      <c r="B1069" s="18" t="n"/>
      <c r="C1069" s="228" t="n"/>
      <c r="D1069" s="228" t="n"/>
      <c r="E1069" s="228" t="n"/>
      <c r="F1069" s="228" t="n"/>
      <c r="G1069" s="228" t="n"/>
      <c r="H1069" s="228" t="n"/>
      <c r="I1069" s="228" t="n"/>
      <c r="J1069" s="228" t="n"/>
      <c r="K1069" s="19" t="n"/>
      <c r="L1069" s="228" t="n"/>
      <c r="M1069" s="228" t="n"/>
      <c r="N1069" s="228" t="n"/>
      <c r="O1069" s="228" t="n"/>
      <c r="P1069" s="228" t="n"/>
      <c r="Q1069" s="281" t="n"/>
      <c r="R1069" s="281" t="n"/>
      <c r="S1069" s="228" t="n"/>
      <c r="T1069" s="228" t="n"/>
      <c r="U1069" s="228" t="n"/>
      <c r="V1069" s="19" t="n"/>
      <c r="W1069" s="19" t="n"/>
      <c r="X1069" s="228" t="n"/>
      <c r="Y1069" s="228" t="n"/>
      <c r="Z1069" s="281" t="n"/>
      <c r="AA1069" s="18" t="n"/>
      <c r="AB1069" s="18" t="n"/>
      <c r="AC1069" s="228" t="n"/>
    </row>
    <row r="1070">
      <c r="A1070" s="18" t="n"/>
      <c r="B1070" s="18" t="n"/>
      <c r="C1070" s="228" t="n"/>
      <c r="D1070" s="228" t="n"/>
      <c r="E1070" s="228" t="n"/>
      <c r="F1070" s="228" t="n"/>
      <c r="G1070" s="228" t="n"/>
      <c r="H1070" s="228" t="n"/>
      <c r="I1070" s="228" t="n"/>
      <c r="J1070" s="228" t="n"/>
      <c r="K1070" s="19" t="n"/>
      <c r="L1070" s="228" t="n"/>
      <c r="M1070" s="228" t="n"/>
      <c r="N1070" s="228" t="n"/>
      <c r="O1070" s="228" t="n"/>
      <c r="P1070" s="228" t="n"/>
      <c r="Q1070" s="281" t="n"/>
      <c r="R1070" s="281" t="n"/>
      <c r="S1070" s="228" t="n"/>
      <c r="T1070" s="228" t="n"/>
      <c r="U1070" s="228" t="n"/>
      <c r="V1070" s="19" t="n"/>
      <c r="W1070" s="19" t="n"/>
      <c r="X1070" s="228" t="n"/>
      <c r="Y1070" s="228" t="n"/>
      <c r="Z1070" s="281" t="n"/>
      <c r="AA1070" s="18" t="n"/>
      <c r="AB1070" s="18" t="n"/>
      <c r="AC1070" s="228" t="n"/>
    </row>
    <row r="1071">
      <c r="A1071" s="18" t="n"/>
      <c r="B1071" s="18" t="n"/>
      <c r="C1071" s="228" t="n"/>
      <c r="D1071" s="228" t="n"/>
      <c r="E1071" s="228" t="n"/>
      <c r="F1071" s="228" t="n"/>
      <c r="G1071" s="228" t="n"/>
      <c r="H1071" s="228" t="n"/>
      <c r="I1071" s="228" t="n"/>
      <c r="J1071" s="228" t="n"/>
      <c r="K1071" s="19" t="n"/>
      <c r="L1071" s="228" t="n"/>
      <c r="M1071" s="228" t="n"/>
      <c r="N1071" s="228" t="n"/>
      <c r="O1071" s="228" t="n"/>
      <c r="P1071" s="228" t="n"/>
      <c r="Q1071" s="281" t="n"/>
      <c r="R1071" s="281" t="n"/>
      <c r="S1071" s="228" t="n"/>
      <c r="T1071" s="228" t="n"/>
      <c r="U1071" s="228" t="n"/>
      <c r="V1071" s="19" t="n"/>
      <c r="W1071" s="19" t="n"/>
      <c r="X1071" s="228" t="n"/>
      <c r="Y1071" s="228" t="n"/>
      <c r="Z1071" s="281" t="n"/>
      <c r="AA1071" s="18" t="n"/>
      <c r="AB1071" s="18" t="n"/>
      <c r="AC1071" s="228" t="n"/>
    </row>
    <row r="1072">
      <c r="A1072" s="18" t="n"/>
      <c r="B1072" s="18" t="n"/>
      <c r="C1072" s="228" t="n"/>
      <c r="D1072" s="228" t="n"/>
      <c r="E1072" s="228" t="n"/>
      <c r="F1072" s="228" t="n"/>
      <c r="G1072" s="228" t="n"/>
      <c r="H1072" s="228" t="n"/>
      <c r="I1072" s="228" t="n"/>
      <c r="J1072" s="228" t="n"/>
      <c r="K1072" s="19" t="n"/>
      <c r="L1072" s="228" t="n"/>
      <c r="M1072" s="228" t="n"/>
      <c r="N1072" s="228" t="n"/>
      <c r="O1072" s="228" t="n"/>
      <c r="P1072" s="228" t="n"/>
      <c r="Q1072" s="281" t="n"/>
      <c r="R1072" s="281" t="n"/>
      <c r="S1072" s="228" t="n"/>
      <c r="T1072" s="228" t="n"/>
      <c r="U1072" s="228" t="n"/>
      <c r="V1072" s="19" t="n"/>
      <c r="W1072" s="19" t="n"/>
      <c r="X1072" s="228" t="n"/>
      <c r="Y1072" s="228" t="n"/>
      <c r="Z1072" s="281" t="n"/>
      <c r="AA1072" s="18" t="n"/>
      <c r="AB1072" s="18" t="n"/>
      <c r="AC1072" s="228" t="n"/>
    </row>
    <row r="1073">
      <c r="A1073" s="18" t="n"/>
      <c r="B1073" s="18" t="n"/>
      <c r="C1073" s="228" t="n"/>
      <c r="D1073" s="228" t="n"/>
      <c r="E1073" s="228" t="n"/>
      <c r="F1073" s="228" t="n"/>
      <c r="G1073" s="228" t="n"/>
      <c r="H1073" s="228" t="n"/>
      <c r="I1073" s="228" t="n"/>
      <c r="J1073" s="228" t="n"/>
      <c r="K1073" s="19" t="n"/>
      <c r="L1073" s="228" t="n"/>
      <c r="M1073" s="228" t="n"/>
      <c r="N1073" s="228" t="n"/>
      <c r="O1073" s="228" t="n"/>
      <c r="P1073" s="228" t="n"/>
      <c r="Q1073" s="281" t="n"/>
      <c r="R1073" s="281" t="n"/>
      <c r="S1073" s="228" t="n"/>
      <c r="T1073" s="228" t="n"/>
      <c r="U1073" s="228" t="n"/>
      <c r="V1073" s="19" t="n"/>
      <c r="W1073" s="19" t="n"/>
      <c r="X1073" s="228" t="n"/>
      <c r="Y1073" s="228" t="n"/>
      <c r="Z1073" s="281" t="n"/>
      <c r="AA1073" s="18" t="n"/>
      <c r="AB1073" s="18" t="n"/>
      <c r="AC1073" s="228" t="n"/>
    </row>
    <row r="1074">
      <c r="A1074" s="18" t="n"/>
      <c r="B1074" s="18" t="n"/>
      <c r="C1074" s="228" t="n"/>
      <c r="D1074" s="228" t="n"/>
      <c r="E1074" s="228" t="n"/>
      <c r="F1074" s="228" t="n"/>
      <c r="G1074" s="228" t="n"/>
      <c r="H1074" s="228" t="n"/>
      <c r="I1074" s="228" t="n"/>
      <c r="J1074" s="228" t="n"/>
      <c r="K1074" s="19" t="n"/>
      <c r="L1074" s="228" t="n"/>
      <c r="M1074" s="228" t="n"/>
      <c r="N1074" s="228" t="n"/>
      <c r="O1074" s="228" t="n"/>
      <c r="P1074" s="228" t="n"/>
      <c r="Q1074" s="281" t="n"/>
      <c r="R1074" s="281" t="n"/>
      <c r="S1074" s="228" t="n"/>
      <c r="T1074" s="228" t="n"/>
      <c r="U1074" s="228" t="n"/>
      <c r="V1074" s="19" t="n"/>
      <c r="W1074" s="19" t="n"/>
      <c r="X1074" s="228" t="n"/>
      <c r="Y1074" s="228" t="n"/>
      <c r="Z1074" s="281" t="n"/>
      <c r="AA1074" s="18" t="n"/>
      <c r="AB1074" s="18" t="n"/>
      <c r="AC1074" s="228" t="n"/>
    </row>
    <row r="1075">
      <c r="A1075" s="18" t="n"/>
      <c r="B1075" s="18" t="n"/>
      <c r="C1075" s="228" t="n"/>
      <c r="D1075" s="228" t="n"/>
      <c r="E1075" s="228" t="n"/>
      <c r="F1075" s="228" t="n"/>
      <c r="G1075" s="228" t="n"/>
      <c r="H1075" s="228" t="n"/>
      <c r="I1075" s="228" t="n"/>
      <c r="J1075" s="228" t="n"/>
      <c r="K1075" s="19" t="n"/>
      <c r="L1075" s="228" t="n"/>
      <c r="M1075" s="228" t="n"/>
      <c r="N1075" s="228" t="n"/>
      <c r="O1075" s="228" t="n"/>
      <c r="P1075" s="228" t="n"/>
      <c r="Q1075" s="281" t="n"/>
      <c r="R1075" s="281" t="n"/>
      <c r="S1075" s="228" t="n"/>
      <c r="T1075" s="228" t="n"/>
      <c r="U1075" s="228" t="n"/>
      <c r="V1075" s="19" t="n"/>
      <c r="W1075" s="19" t="n"/>
      <c r="X1075" s="228" t="n"/>
      <c r="Y1075" s="228" t="n"/>
      <c r="Z1075" s="281" t="n"/>
      <c r="AA1075" s="18" t="n"/>
      <c r="AB1075" s="18" t="n"/>
      <c r="AC1075" s="228" t="n"/>
    </row>
    <row r="1076">
      <c r="A1076" s="18" t="n"/>
      <c r="B1076" s="18" t="n"/>
      <c r="C1076" s="228" t="n"/>
      <c r="D1076" s="228" t="n"/>
      <c r="E1076" s="228" t="n"/>
      <c r="F1076" s="228" t="n"/>
      <c r="G1076" s="228" t="n"/>
      <c r="H1076" s="228" t="n"/>
      <c r="I1076" s="228" t="n"/>
      <c r="J1076" s="228" t="n"/>
      <c r="K1076" s="19" t="n"/>
      <c r="L1076" s="228" t="n"/>
      <c r="M1076" s="228" t="n"/>
      <c r="N1076" s="228" t="n"/>
      <c r="O1076" s="228" t="n"/>
      <c r="P1076" s="228" t="n"/>
      <c r="Q1076" s="281" t="n"/>
      <c r="R1076" s="281" t="n"/>
      <c r="S1076" s="228" t="n"/>
      <c r="T1076" s="228" t="n"/>
      <c r="U1076" s="228" t="n"/>
      <c r="V1076" s="19" t="n"/>
      <c r="W1076" s="19" t="n"/>
      <c r="X1076" s="228" t="n"/>
      <c r="Y1076" s="228" t="n"/>
      <c r="Z1076" s="281" t="n"/>
      <c r="AA1076" s="18" t="n"/>
      <c r="AB1076" s="18" t="n"/>
      <c r="AC1076" s="228" t="n"/>
    </row>
    <row r="1077">
      <c r="A1077" s="18" t="n"/>
      <c r="B1077" s="18" t="n"/>
      <c r="C1077" s="228" t="n"/>
      <c r="D1077" s="228" t="n"/>
      <c r="E1077" s="228" t="n"/>
      <c r="F1077" s="228" t="n"/>
      <c r="G1077" s="228" t="n"/>
      <c r="H1077" s="228" t="n"/>
      <c r="I1077" s="228" t="n"/>
      <c r="J1077" s="228" t="n"/>
      <c r="K1077" s="19" t="n"/>
      <c r="L1077" s="228" t="n"/>
      <c r="M1077" s="228" t="n"/>
      <c r="N1077" s="228" t="n"/>
      <c r="O1077" s="228" t="n"/>
      <c r="P1077" s="228" t="n"/>
      <c r="Q1077" s="281" t="n"/>
      <c r="R1077" s="281" t="n"/>
      <c r="S1077" s="228" t="n"/>
      <c r="T1077" s="228" t="n"/>
      <c r="U1077" s="228" t="n"/>
      <c r="V1077" s="19" t="n"/>
      <c r="W1077" s="19" t="n"/>
      <c r="X1077" s="228" t="n"/>
      <c r="Y1077" s="228" t="n"/>
      <c r="Z1077" s="281" t="n"/>
      <c r="AA1077" s="18" t="n"/>
      <c r="AB1077" s="18" t="n"/>
      <c r="AC1077" s="228" t="n"/>
    </row>
    <row r="1078">
      <c r="A1078" s="18" t="n"/>
      <c r="B1078" s="18" t="n"/>
      <c r="C1078" s="228" t="n"/>
      <c r="D1078" s="228" t="n"/>
      <c r="E1078" s="228" t="n"/>
      <c r="F1078" s="228" t="n"/>
      <c r="G1078" s="228" t="n"/>
      <c r="H1078" s="228" t="n"/>
      <c r="I1078" s="228" t="n"/>
      <c r="J1078" s="228" t="n"/>
      <c r="K1078" s="19" t="n"/>
      <c r="L1078" s="228" t="n"/>
      <c r="M1078" s="228" t="n"/>
      <c r="N1078" s="228" t="n"/>
      <c r="O1078" s="228" t="n"/>
      <c r="P1078" s="228" t="n"/>
      <c r="Q1078" s="281" t="n"/>
      <c r="R1078" s="281" t="n"/>
      <c r="S1078" s="228" t="n"/>
      <c r="T1078" s="228" t="n"/>
      <c r="U1078" s="228" t="n"/>
      <c r="V1078" s="19" t="n"/>
      <c r="W1078" s="19" t="n"/>
      <c r="X1078" s="228" t="n"/>
      <c r="Y1078" s="228" t="n"/>
      <c r="Z1078" s="281" t="n"/>
      <c r="AA1078" s="18" t="n"/>
      <c r="AB1078" s="18" t="n"/>
      <c r="AC1078" s="228" t="n"/>
    </row>
    <row r="1079">
      <c r="A1079" s="18" t="n"/>
      <c r="B1079" s="18" t="n"/>
      <c r="C1079" s="228" t="n"/>
      <c r="D1079" s="228" t="n"/>
      <c r="E1079" s="228" t="n"/>
      <c r="F1079" s="228" t="n"/>
      <c r="G1079" s="228" t="n"/>
      <c r="H1079" s="228" t="n"/>
      <c r="I1079" s="228" t="n"/>
      <c r="J1079" s="228" t="n"/>
      <c r="K1079" s="19" t="n"/>
      <c r="L1079" s="228" t="n"/>
      <c r="M1079" s="228" t="n"/>
      <c r="N1079" s="228" t="n"/>
      <c r="O1079" s="228" t="n"/>
      <c r="P1079" s="228" t="n"/>
      <c r="Q1079" s="281" t="n"/>
      <c r="R1079" s="281" t="n"/>
      <c r="S1079" s="228" t="n"/>
      <c r="T1079" s="228" t="n"/>
      <c r="U1079" s="228" t="n"/>
      <c r="V1079" s="19" t="n"/>
      <c r="W1079" s="19" t="n"/>
      <c r="X1079" s="228" t="n"/>
      <c r="Y1079" s="228" t="n"/>
      <c r="Z1079" s="281" t="n"/>
      <c r="AA1079" s="18" t="n"/>
      <c r="AB1079" s="18" t="n"/>
      <c r="AC1079" s="228" t="n"/>
    </row>
    <row r="1080">
      <c r="A1080" s="18" t="n"/>
      <c r="B1080" s="18" t="n"/>
      <c r="C1080" s="228" t="n"/>
      <c r="D1080" s="228" t="n"/>
      <c r="E1080" s="228" t="n"/>
      <c r="F1080" s="228" t="n"/>
      <c r="G1080" s="228" t="n"/>
      <c r="H1080" s="228" t="n"/>
      <c r="I1080" s="228" t="n"/>
      <c r="J1080" s="228" t="n"/>
      <c r="K1080" s="19" t="n"/>
      <c r="L1080" s="228" t="n"/>
      <c r="M1080" s="228" t="n"/>
      <c r="N1080" s="228" t="n"/>
      <c r="O1080" s="228" t="n"/>
      <c r="P1080" s="228" t="n"/>
      <c r="Q1080" s="281" t="n"/>
      <c r="R1080" s="281" t="n"/>
      <c r="S1080" s="228" t="n"/>
      <c r="T1080" s="228" t="n"/>
      <c r="U1080" s="228" t="n"/>
      <c r="V1080" s="19" t="n"/>
      <c r="W1080" s="19" t="n"/>
      <c r="X1080" s="228" t="n"/>
      <c r="Y1080" s="228" t="n"/>
      <c r="Z1080" s="281" t="n"/>
      <c r="AA1080" s="18" t="n"/>
      <c r="AB1080" s="18" t="n"/>
      <c r="AC1080" s="228" t="n"/>
    </row>
    <row r="1081">
      <c r="A1081" s="18" t="n"/>
      <c r="B1081" s="18" t="n"/>
      <c r="C1081" s="228" t="n"/>
      <c r="D1081" s="228" t="n"/>
      <c r="E1081" s="228" t="n"/>
      <c r="F1081" s="228" t="n"/>
      <c r="G1081" s="228" t="n"/>
      <c r="H1081" s="228" t="n"/>
      <c r="I1081" s="228" t="n"/>
      <c r="J1081" s="228" t="n"/>
      <c r="K1081" s="19" t="n"/>
      <c r="L1081" s="228" t="n"/>
      <c r="M1081" s="228" t="n"/>
      <c r="N1081" s="228" t="n"/>
      <c r="O1081" s="228" t="n"/>
      <c r="P1081" s="228" t="n"/>
      <c r="Q1081" s="281" t="n"/>
      <c r="R1081" s="281" t="n"/>
      <c r="S1081" s="228" t="n"/>
      <c r="T1081" s="228" t="n"/>
      <c r="U1081" s="228" t="n"/>
      <c r="V1081" s="19" t="n"/>
      <c r="W1081" s="19" t="n"/>
      <c r="X1081" s="228" t="n"/>
      <c r="Y1081" s="228" t="n"/>
      <c r="Z1081" s="281" t="n"/>
      <c r="AA1081" s="18" t="n"/>
      <c r="AB1081" s="18" t="n"/>
      <c r="AC1081" s="228" t="n"/>
    </row>
    <row r="1082">
      <c r="A1082" s="18" t="n"/>
      <c r="B1082" s="18" t="n"/>
      <c r="C1082" s="228" t="n"/>
      <c r="D1082" s="228" t="n"/>
      <c r="E1082" s="228" t="n"/>
      <c r="F1082" s="228" t="n"/>
      <c r="G1082" s="228" t="n"/>
      <c r="H1082" s="228" t="n"/>
      <c r="I1082" s="228" t="n"/>
      <c r="J1082" s="228" t="n"/>
      <c r="K1082" s="19" t="n"/>
      <c r="L1082" s="228" t="n"/>
      <c r="M1082" s="228" t="n"/>
      <c r="N1082" s="228" t="n"/>
      <c r="O1082" s="228" t="n"/>
      <c r="P1082" s="228" t="n"/>
      <c r="Q1082" s="281" t="n"/>
      <c r="R1082" s="281" t="n"/>
      <c r="S1082" s="228" t="n"/>
      <c r="T1082" s="228" t="n"/>
      <c r="U1082" s="228" t="n"/>
      <c r="V1082" s="19" t="n"/>
      <c r="W1082" s="19" t="n"/>
      <c r="X1082" s="228" t="n"/>
      <c r="Y1082" s="228" t="n"/>
      <c r="Z1082" s="281" t="n"/>
      <c r="AA1082" s="18" t="n"/>
      <c r="AB1082" s="18" t="n"/>
      <c r="AC1082" s="228" t="n"/>
    </row>
    <row r="1083">
      <c r="A1083" s="18" t="n"/>
      <c r="B1083" s="18" t="n"/>
      <c r="C1083" s="228" t="n"/>
      <c r="D1083" s="228" t="n"/>
      <c r="E1083" s="228" t="n"/>
      <c r="F1083" s="228" t="n"/>
      <c r="G1083" s="228" t="n"/>
      <c r="H1083" s="228" t="n"/>
      <c r="I1083" s="228" t="n"/>
      <c r="J1083" s="228" t="n"/>
      <c r="K1083" s="19" t="n"/>
      <c r="L1083" s="228" t="n"/>
      <c r="M1083" s="228" t="n"/>
      <c r="N1083" s="228" t="n"/>
      <c r="O1083" s="228" t="n"/>
      <c r="P1083" s="228" t="n"/>
      <c r="Q1083" s="281" t="n"/>
      <c r="R1083" s="281" t="n"/>
      <c r="S1083" s="228" t="n"/>
      <c r="T1083" s="228" t="n"/>
      <c r="U1083" s="228" t="n"/>
      <c r="V1083" s="19" t="n"/>
      <c r="W1083" s="19" t="n"/>
      <c r="X1083" s="228" t="n"/>
      <c r="Y1083" s="228" t="n"/>
      <c r="Z1083" s="281" t="n"/>
      <c r="AA1083" s="18" t="n"/>
      <c r="AB1083" s="18" t="n"/>
      <c r="AC1083" s="228" t="n"/>
    </row>
    <row r="1084">
      <c r="A1084" s="18" t="n"/>
      <c r="B1084" s="18" t="n"/>
      <c r="C1084" s="228" t="n"/>
      <c r="D1084" s="228" t="n"/>
      <c r="E1084" s="228" t="n"/>
      <c r="F1084" s="228" t="n"/>
      <c r="G1084" s="228" t="n"/>
      <c r="H1084" s="228" t="n"/>
      <c r="I1084" s="228" t="n"/>
      <c r="J1084" s="228" t="n"/>
      <c r="K1084" s="19" t="n"/>
      <c r="L1084" s="228" t="n"/>
      <c r="M1084" s="228" t="n"/>
      <c r="N1084" s="228" t="n"/>
      <c r="O1084" s="228" t="n"/>
      <c r="P1084" s="228" t="n"/>
      <c r="Q1084" s="281" t="n"/>
      <c r="R1084" s="281" t="n"/>
      <c r="S1084" s="228" t="n"/>
      <c r="T1084" s="228" t="n"/>
      <c r="U1084" s="228" t="n"/>
      <c r="V1084" s="19" t="n"/>
      <c r="W1084" s="19" t="n"/>
      <c r="X1084" s="228" t="n"/>
      <c r="Y1084" s="228" t="n"/>
      <c r="Z1084" s="281" t="n"/>
      <c r="AA1084" s="18" t="n"/>
      <c r="AB1084" s="18" t="n"/>
      <c r="AC1084" s="228" t="n"/>
    </row>
    <row r="1085">
      <c r="A1085" s="18" t="n"/>
      <c r="B1085" s="18" t="n"/>
      <c r="C1085" s="228" t="n"/>
      <c r="D1085" s="228" t="n"/>
      <c r="E1085" s="228" t="n"/>
      <c r="F1085" s="228" t="n"/>
      <c r="G1085" s="228" t="n"/>
      <c r="H1085" s="228" t="n"/>
      <c r="I1085" s="228" t="n"/>
      <c r="J1085" s="228" t="n"/>
      <c r="K1085" s="19" t="n"/>
      <c r="L1085" s="228" t="n"/>
      <c r="M1085" s="228" t="n"/>
      <c r="N1085" s="228" t="n"/>
      <c r="O1085" s="228" t="n"/>
      <c r="P1085" s="228" t="n"/>
      <c r="Q1085" s="281" t="n"/>
      <c r="R1085" s="281" t="n"/>
      <c r="S1085" s="228" t="n"/>
      <c r="T1085" s="228" t="n"/>
      <c r="U1085" s="228" t="n"/>
      <c r="V1085" s="19" t="n"/>
      <c r="W1085" s="19" t="n"/>
      <c r="X1085" s="228" t="n"/>
      <c r="Y1085" s="228" t="n"/>
      <c r="Z1085" s="281" t="n"/>
      <c r="AA1085" s="18" t="n"/>
      <c r="AB1085" s="18" t="n"/>
      <c r="AC1085" s="228" t="n"/>
    </row>
    <row r="1086">
      <c r="A1086" s="18" t="n"/>
      <c r="B1086" s="18" t="n"/>
      <c r="C1086" s="228" t="n"/>
      <c r="D1086" s="228" t="n"/>
      <c r="E1086" s="228" t="n"/>
      <c r="F1086" s="228" t="n"/>
      <c r="G1086" s="228" t="n"/>
      <c r="H1086" s="228" t="n"/>
      <c r="I1086" s="228" t="n"/>
      <c r="J1086" s="228" t="n"/>
      <c r="K1086" s="19" t="n"/>
      <c r="L1086" s="228" t="n"/>
      <c r="M1086" s="228" t="n"/>
      <c r="N1086" s="228" t="n"/>
      <c r="O1086" s="228" t="n"/>
      <c r="P1086" s="228" t="n"/>
      <c r="Q1086" s="281" t="n"/>
      <c r="R1086" s="281" t="n"/>
      <c r="S1086" s="228" t="n"/>
      <c r="T1086" s="228" t="n"/>
      <c r="U1086" s="228" t="n"/>
      <c r="V1086" s="19" t="n"/>
      <c r="W1086" s="19" t="n"/>
      <c r="X1086" s="228" t="n"/>
      <c r="Y1086" s="228" t="n"/>
      <c r="Z1086" s="281" t="n"/>
      <c r="AA1086" s="18" t="n"/>
      <c r="AB1086" s="18" t="n"/>
      <c r="AC1086" s="228" t="n"/>
    </row>
    <row r="1087">
      <c r="A1087" s="18" t="n"/>
      <c r="B1087" s="18" t="n"/>
      <c r="C1087" s="228" t="n"/>
      <c r="D1087" s="228" t="n"/>
      <c r="E1087" s="228" t="n"/>
      <c r="F1087" s="228" t="n"/>
      <c r="G1087" s="228" t="n"/>
      <c r="H1087" s="228" t="n"/>
      <c r="I1087" s="228" t="n"/>
      <c r="J1087" s="228" t="n"/>
      <c r="K1087" s="19" t="n"/>
      <c r="L1087" s="228" t="n"/>
      <c r="M1087" s="228" t="n"/>
      <c r="N1087" s="228" t="n"/>
      <c r="O1087" s="228" t="n"/>
      <c r="P1087" s="228" t="n"/>
      <c r="Q1087" s="281" t="n"/>
      <c r="R1087" s="281" t="n"/>
      <c r="S1087" s="228" t="n"/>
      <c r="T1087" s="228" t="n"/>
      <c r="U1087" s="228" t="n"/>
      <c r="V1087" s="19" t="n"/>
      <c r="W1087" s="19" t="n"/>
      <c r="X1087" s="228" t="n"/>
      <c r="Y1087" s="228" t="n"/>
      <c r="Z1087" s="281" t="n"/>
      <c r="AA1087" s="18" t="n"/>
      <c r="AB1087" s="18" t="n"/>
      <c r="AC1087" s="228" t="n"/>
    </row>
    <row r="1088">
      <c r="A1088" s="18" t="n"/>
      <c r="B1088" s="18" t="n"/>
      <c r="C1088" s="228" t="n"/>
      <c r="D1088" s="228" t="n"/>
      <c r="E1088" s="228" t="n"/>
      <c r="F1088" s="228" t="n"/>
      <c r="G1088" s="228" t="n"/>
      <c r="H1088" s="228" t="n"/>
      <c r="I1088" s="228" t="n"/>
      <c r="J1088" s="228" t="n"/>
      <c r="K1088" s="19" t="n"/>
      <c r="L1088" s="228" t="n"/>
      <c r="M1088" s="228" t="n"/>
      <c r="N1088" s="228" t="n"/>
      <c r="O1088" s="228" t="n"/>
      <c r="P1088" s="228" t="n"/>
      <c r="Q1088" s="281" t="n"/>
      <c r="R1088" s="281" t="n"/>
      <c r="S1088" s="228" t="n"/>
      <c r="T1088" s="228" t="n"/>
      <c r="U1088" s="228" t="n"/>
      <c r="V1088" s="19" t="n"/>
      <c r="W1088" s="19" t="n"/>
      <c r="X1088" s="228" t="n"/>
      <c r="Y1088" s="228" t="n"/>
      <c r="Z1088" s="281" t="n"/>
      <c r="AA1088" s="18" t="n"/>
      <c r="AB1088" s="18" t="n"/>
      <c r="AC1088" s="228" t="n"/>
    </row>
    <row r="1089">
      <c r="A1089" s="18" t="n"/>
      <c r="B1089" s="18" t="n"/>
      <c r="C1089" s="228" t="n"/>
      <c r="D1089" s="228" t="n"/>
      <c r="E1089" s="228" t="n"/>
      <c r="F1089" s="228" t="n"/>
      <c r="G1089" s="228" t="n"/>
      <c r="H1089" s="228" t="n"/>
      <c r="I1089" s="228" t="n"/>
      <c r="J1089" s="228" t="n"/>
      <c r="K1089" s="19" t="n"/>
      <c r="L1089" s="228" t="n"/>
      <c r="M1089" s="228" t="n"/>
      <c r="N1089" s="228" t="n"/>
      <c r="O1089" s="228" t="n"/>
      <c r="P1089" s="228" t="n"/>
      <c r="Q1089" s="281" t="n"/>
      <c r="R1089" s="281" t="n"/>
      <c r="S1089" s="228" t="n"/>
      <c r="T1089" s="228" t="n"/>
      <c r="U1089" s="228" t="n"/>
      <c r="V1089" s="19" t="n"/>
      <c r="W1089" s="19" t="n"/>
      <c r="X1089" s="228" t="n"/>
      <c r="Y1089" s="228" t="n"/>
      <c r="Z1089" s="281" t="n"/>
      <c r="AA1089" s="18" t="n"/>
      <c r="AB1089" s="18" t="n"/>
      <c r="AC1089" s="228" t="n"/>
    </row>
    <row r="1090">
      <c r="A1090" s="18" t="n"/>
      <c r="B1090" s="18" t="n"/>
      <c r="C1090" s="228" t="n"/>
      <c r="D1090" s="228" t="n"/>
      <c r="E1090" s="228" t="n"/>
      <c r="F1090" s="228" t="n"/>
      <c r="G1090" s="228" t="n"/>
      <c r="H1090" s="228" t="n"/>
      <c r="I1090" s="228" t="n"/>
      <c r="J1090" s="228" t="n"/>
      <c r="K1090" s="19" t="n"/>
      <c r="L1090" s="228" t="n"/>
      <c r="M1090" s="228" t="n"/>
      <c r="N1090" s="228" t="n"/>
      <c r="O1090" s="228" t="n"/>
      <c r="P1090" s="228" t="n"/>
      <c r="Q1090" s="281" t="n"/>
      <c r="R1090" s="281" t="n"/>
      <c r="S1090" s="228" t="n"/>
      <c r="T1090" s="228" t="n"/>
      <c r="U1090" s="228" t="n"/>
      <c r="V1090" s="19" t="n"/>
      <c r="W1090" s="19" t="n"/>
      <c r="X1090" s="228" t="n"/>
      <c r="Y1090" s="228" t="n"/>
      <c r="Z1090" s="281" t="n"/>
      <c r="AA1090" s="18" t="n"/>
      <c r="AB1090" s="18" t="n"/>
      <c r="AC1090" s="228" t="n"/>
    </row>
    <row r="1091">
      <c r="A1091" s="18" t="n"/>
      <c r="B1091" s="18" t="n"/>
      <c r="C1091" s="228" t="n"/>
      <c r="D1091" s="228" t="n"/>
      <c r="E1091" s="228" t="n"/>
      <c r="F1091" s="228" t="n"/>
      <c r="G1091" s="228" t="n"/>
      <c r="H1091" s="228" t="n"/>
      <c r="I1091" s="228" t="n"/>
      <c r="J1091" s="228" t="n"/>
      <c r="K1091" s="19" t="n"/>
      <c r="L1091" s="228" t="n"/>
      <c r="M1091" s="228" t="n"/>
      <c r="N1091" s="228" t="n"/>
      <c r="O1091" s="228" t="n"/>
      <c r="P1091" s="228" t="n"/>
      <c r="Q1091" s="281" t="n"/>
      <c r="R1091" s="281" t="n"/>
      <c r="S1091" s="228" t="n"/>
      <c r="T1091" s="228" t="n"/>
      <c r="U1091" s="228" t="n"/>
      <c r="V1091" s="19" t="n"/>
      <c r="W1091" s="19" t="n"/>
      <c r="X1091" s="228" t="n"/>
      <c r="Y1091" s="228" t="n"/>
      <c r="Z1091" s="281" t="n"/>
      <c r="AA1091" s="18" t="n"/>
      <c r="AB1091" s="18" t="n"/>
      <c r="AC1091" s="228" t="n"/>
    </row>
    <row r="1092">
      <c r="A1092" s="18" t="n"/>
      <c r="B1092" s="18" t="n"/>
      <c r="C1092" s="228" t="n"/>
      <c r="D1092" s="228" t="n"/>
      <c r="E1092" s="228" t="n"/>
      <c r="F1092" s="228" t="n"/>
      <c r="G1092" s="228" t="n"/>
      <c r="H1092" s="228" t="n"/>
      <c r="I1092" s="228" t="n"/>
      <c r="J1092" s="228" t="n"/>
      <c r="K1092" s="19" t="n"/>
      <c r="L1092" s="228" t="n"/>
      <c r="M1092" s="228" t="n"/>
      <c r="N1092" s="228" t="n"/>
      <c r="O1092" s="228" t="n"/>
      <c r="P1092" s="228" t="n"/>
      <c r="Q1092" s="281" t="n"/>
      <c r="R1092" s="281" t="n"/>
      <c r="S1092" s="228" t="n"/>
      <c r="T1092" s="228" t="n"/>
      <c r="U1092" s="228" t="n"/>
      <c r="V1092" s="19" t="n"/>
      <c r="W1092" s="19" t="n"/>
      <c r="X1092" s="228" t="n"/>
      <c r="Y1092" s="228" t="n"/>
      <c r="Z1092" s="281" t="n"/>
      <c r="AA1092" s="18" t="n"/>
      <c r="AB1092" s="18" t="n"/>
      <c r="AC1092" s="228" t="n"/>
    </row>
    <row r="1093">
      <c r="A1093" s="18" t="n"/>
      <c r="B1093" s="18" t="n"/>
      <c r="C1093" s="228" t="n"/>
      <c r="D1093" s="228" t="n"/>
      <c r="E1093" s="228" t="n"/>
      <c r="F1093" s="228" t="n"/>
      <c r="G1093" s="228" t="n"/>
      <c r="H1093" s="228" t="n"/>
      <c r="I1093" s="228" t="n"/>
      <c r="J1093" s="228" t="n"/>
      <c r="K1093" s="19" t="n"/>
      <c r="L1093" s="228" t="n"/>
      <c r="M1093" s="228" t="n"/>
      <c r="N1093" s="228" t="n"/>
      <c r="O1093" s="228" t="n"/>
      <c r="P1093" s="228" t="n"/>
      <c r="Q1093" s="281" t="n"/>
      <c r="R1093" s="281" t="n"/>
      <c r="S1093" s="228" t="n"/>
      <c r="T1093" s="228" t="n"/>
      <c r="U1093" s="228" t="n"/>
      <c r="V1093" s="19" t="n"/>
      <c r="W1093" s="19" t="n"/>
      <c r="X1093" s="228" t="n"/>
      <c r="Y1093" s="228" t="n"/>
      <c r="Z1093" s="281" t="n"/>
      <c r="AA1093" s="18" t="n"/>
      <c r="AB1093" s="18" t="n"/>
      <c r="AC1093" s="228" t="n"/>
    </row>
    <row r="1094">
      <c r="A1094" s="18" t="n"/>
      <c r="B1094" s="18" t="n"/>
      <c r="C1094" s="228" t="n"/>
      <c r="D1094" s="228" t="n"/>
      <c r="E1094" s="228" t="n"/>
      <c r="F1094" s="228" t="n"/>
      <c r="G1094" s="228" t="n"/>
      <c r="H1094" s="228" t="n"/>
      <c r="I1094" s="228" t="n"/>
      <c r="J1094" s="228" t="n"/>
      <c r="K1094" s="19" t="n"/>
      <c r="L1094" s="228" t="n"/>
      <c r="M1094" s="228" t="n"/>
      <c r="N1094" s="228" t="n"/>
      <c r="O1094" s="228" t="n"/>
      <c r="P1094" s="228" t="n"/>
      <c r="Q1094" s="281" t="n"/>
      <c r="R1094" s="281" t="n"/>
      <c r="S1094" s="228" t="n"/>
      <c r="T1094" s="228" t="n"/>
      <c r="U1094" s="228" t="n"/>
      <c r="V1094" s="19" t="n"/>
      <c r="W1094" s="19" t="n"/>
      <c r="X1094" s="228" t="n"/>
      <c r="Y1094" s="228" t="n"/>
      <c r="Z1094" s="281" t="n"/>
      <c r="AA1094" s="18" t="n"/>
      <c r="AB1094" s="18" t="n"/>
      <c r="AC1094" s="228" t="n"/>
    </row>
    <row r="1095">
      <c r="A1095" s="18" t="n"/>
      <c r="B1095" s="18" t="n"/>
      <c r="C1095" s="228" t="n"/>
      <c r="D1095" s="228" t="n"/>
      <c r="E1095" s="228" t="n"/>
      <c r="F1095" s="228" t="n"/>
      <c r="G1095" s="228" t="n"/>
      <c r="H1095" s="228" t="n"/>
      <c r="I1095" s="228" t="n"/>
      <c r="J1095" s="228" t="n"/>
      <c r="K1095" s="19" t="n"/>
      <c r="L1095" s="228" t="n"/>
      <c r="M1095" s="228" t="n"/>
      <c r="N1095" s="228" t="n"/>
      <c r="O1095" s="228" t="n"/>
      <c r="P1095" s="228" t="n"/>
      <c r="Q1095" s="281" t="n"/>
      <c r="R1095" s="281" t="n"/>
      <c r="S1095" s="228" t="n"/>
      <c r="T1095" s="228" t="n"/>
      <c r="U1095" s="228" t="n"/>
      <c r="V1095" s="19" t="n"/>
      <c r="W1095" s="19" t="n"/>
      <c r="X1095" s="228" t="n"/>
      <c r="Y1095" s="228" t="n"/>
      <c r="Z1095" s="281" t="n"/>
      <c r="AA1095" s="18" t="n"/>
      <c r="AB1095" s="18" t="n"/>
      <c r="AC1095" s="228" t="n"/>
    </row>
    <row r="1096">
      <c r="A1096" s="18" t="n"/>
      <c r="B1096" s="18" t="n"/>
      <c r="C1096" s="228" t="n"/>
      <c r="D1096" s="228" t="n"/>
      <c r="E1096" s="228" t="n"/>
      <c r="F1096" s="228" t="n"/>
      <c r="G1096" s="228" t="n"/>
      <c r="H1096" s="228" t="n"/>
      <c r="I1096" s="228" t="n"/>
      <c r="J1096" s="228" t="n"/>
      <c r="K1096" s="19" t="n"/>
      <c r="L1096" s="228" t="n"/>
      <c r="M1096" s="228" t="n"/>
      <c r="N1096" s="228" t="n"/>
      <c r="O1096" s="228" t="n"/>
      <c r="P1096" s="228" t="n"/>
      <c r="Q1096" s="281" t="n"/>
      <c r="R1096" s="281" t="n"/>
      <c r="S1096" s="228" t="n"/>
      <c r="T1096" s="228" t="n"/>
      <c r="U1096" s="228" t="n"/>
      <c r="V1096" s="19" t="n"/>
      <c r="W1096" s="19" t="n"/>
      <c r="X1096" s="228" t="n"/>
      <c r="Y1096" s="228" t="n"/>
      <c r="Z1096" s="281" t="n"/>
      <c r="AA1096" s="18" t="n"/>
      <c r="AB1096" s="18" t="n"/>
      <c r="AC1096" s="228" t="n"/>
    </row>
    <row r="1097">
      <c r="A1097" s="18" t="n"/>
      <c r="B1097" s="18" t="n"/>
      <c r="C1097" s="228" t="n"/>
      <c r="D1097" s="228" t="n"/>
      <c r="E1097" s="228" t="n"/>
      <c r="F1097" s="228" t="n"/>
      <c r="G1097" s="228" t="n"/>
      <c r="H1097" s="228" t="n"/>
      <c r="I1097" s="228" t="n"/>
      <c r="J1097" s="228" t="n"/>
      <c r="K1097" s="19" t="n"/>
      <c r="L1097" s="228" t="n"/>
      <c r="M1097" s="228" t="n"/>
      <c r="N1097" s="228" t="n"/>
      <c r="O1097" s="228" t="n"/>
      <c r="P1097" s="228" t="n"/>
      <c r="Q1097" s="281" t="n"/>
      <c r="R1097" s="281" t="n"/>
      <c r="S1097" s="228" t="n"/>
      <c r="T1097" s="228" t="n"/>
      <c r="U1097" s="228" t="n"/>
      <c r="V1097" s="19" t="n"/>
      <c r="W1097" s="19" t="n"/>
      <c r="X1097" s="228" t="n"/>
      <c r="Y1097" s="228" t="n"/>
      <c r="Z1097" s="281" t="n"/>
      <c r="AA1097" s="18" t="n"/>
      <c r="AB1097" s="18" t="n"/>
      <c r="AC1097" s="228" t="n"/>
    </row>
    <row r="1098">
      <c r="A1098" s="18" t="n"/>
      <c r="B1098" s="18" t="n"/>
      <c r="C1098" s="228" t="n"/>
      <c r="D1098" s="228" t="n"/>
      <c r="E1098" s="228" t="n"/>
      <c r="F1098" s="228" t="n"/>
      <c r="G1098" s="228" t="n"/>
      <c r="H1098" s="228" t="n"/>
      <c r="I1098" s="228" t="n"/>
      <c r="J1098" s="228" t="n"/>
      <c r="K1098" s="19" t="n"/>
      <c r="L1098" s="228" t="n"/>
      <c r="M1098" s="228" t="n"/>
      <c r="N1098" s="228" t="n"/>
      <c r="O1098" s="228" t="n"/>
      <c r="P1098" s="228" t="n"/>
      <c r="Q1098" s="281" t="n"/>
      <c r="R1098" s="281" t="n"/>
      <c r="S1098" s="228" t="n"/>
      <c r="T1098" s="228" t="n"/>
      <c r="U1098" s="228" t="n"/>
      <c r="V1098" s="19" t="n"/>
      <c r="W1098" s="19" t="n"/>
      <c r="X1098" s="228" t="n"/>
      <c r="Y1098" s="228" t="n"/>
      <c r="Z1098" s="281" t="n"/>
      <c r="AA1098" s="18" t="n"/>
      <c r="AB1098" s="18" t="n"/>
      <c r="AC1098" s="228" t="n"/>
    </row>
    <row r="1099">
      <c r="A1099" s="18" t="n"/>
      <c r="B1099" s="18" t="n"/>
      <c r="C1099" s="228" t="n"/>
      <c r="D1099" s="228" t="n"/>
      <c r="E1099" s="228" t="n"/>
      <c r="F1099" s="228" t="n"/>
      <c r="G1099" s="228" t="n"/>
      <c r="H1099" s="228" t="n"/>
      <c r="I1099" s="228" t="n"/>
      <c r="J1099" s="228" t="n"/>
      <c r="K1099" s="19" t="n"/>
      <c r="L1099" s="228" t="n"/>
      <c r="M1099" s="228" t="n"/>
      <c r="N1099" s="228" t="n"/>
      <c r="O1099" s="228" t="n"/>
      <c r="P1099" s="228" t="n"/>
      <c r="Q1099" s="281" t="n"/>
      <c r="R1099" s="281" t="n"/>
      <c r="S1099" s="228" t="n"/>
      <c r="T1099" s="228" t="n"/>
      <c r="U1099" s="228" t="n"/>
      <c r="V1099" s="19" t="n"/>
      <c r="W1099" s="19" t="n"/>
      <c r="X1099" s="228" t="n"/>
      <c r="Y1099" s="228" t="n"/>
      <c r="Z1099" s="281" t="n"/>
      <c r="AA1099" s="18" t="n"/>
      <c r="AB1099" s="18" t="n"/>
      <c r="AC1099" s="228" t="n"/>
    </row>
    <row r="1100">
      <c r="A1100" s="18" t="n"/>
      <c r="B1100" s="18" t="n"/>
      <c r="C1100" s="228" t="n"/>
      <c r="D1100" s="228" t="n"/>
      <c r="E1100" s="228" t="n"/>
      <c r="F1100" s="228" t="n"/>
      <c r="G1100" s="228" t="n"/>
      <c r="H1100" s="228" t="n"/>
      <c r="I1100" s="228" t="n"/>
      <c r="J1100" s="228" t="n"/>
      <c r="K1100" s="19" t="n"/>
      <c r="L1100" s="228" t="n"/>
      <c r="M1100" s="228" t="n"/>
      <c r="N1100" s="228" t="n"/>
      <c r="O1100" s="228" t="n"/>
      <c r="P1100" s="228" t="n"/>
      <c r="Q1100" s="281" t="n"/>
      <c r="R1100" s="281" t="n"/>
      <c r="S1100" s="228" t="n"/>
      <c r="T1100" s="228" t="n"/>
      <c r="U1100" s="228" t="n"/>
      <c r="V1100" s="19" t="n"/>
      <c r="W1100" s="19" t="n"/>
      <c r="X1100" s="228" t="n"/>
      <c r="Y1100" s="228" t="n"/>
      <c r="Z1100" s="281" t="n"/>
      <c r="AA1100" s="18" t="n"/>
      <c r="AB1100" s="18" t="n"/>
      <c r="AC1100" s="228" t="n"/>
    </row>
    <row r="1101">
      <c r="A1101" s="18" t="n"/>
      <c r="B1101" s="18" t="n"/>
      <c r="C1101" s="228" t="n"/>
      <c r="D1101" s="228" t="n"/>
      <c r="E1101" s="228" t="n"/>
      <c r="F1101" s="228" t="n"/>
      <c r="G1101" s="228" t="n"/>
      <c r="H1101" s="228" t="n"/>
      <c r="I1101" s="228" t="n"/>
      <c r="J1101" s="228" t="n"/>
      <c r="K1101" s="19" t="n"/>
      <c r="L1101" s="228" t="n"/>
      <c r="M1101" s="228" t="n"/>
      <c r="N1101" s="228" t="n"/>
      <c r="O1101" s="228" t="n"/>
      <c r="P1101" s="228" t="n"/>
      <c r="Q1101" s="281" t="n"/>
      <c r="R1101" s="281" t="n"/>
      <c r="S1101" s="228" t="n"/>
      <c r="T1101" s="228" t="n"/>
      <c r="U1101" s="228" t="n"/>
      <c r="V1101" s="19" t="n"/>
      <c r="W1101" s="19" t="n"/>
      <c r="X1101" s="228" t="n"/>
      <c r="Y1101" s="228" t="n"/>
      <c r="Z1101" s="281" t="n"/>
      <c r="AA1101" s="18" t="n"/>
      <c r="AB1101" s="18" t="n"/>
      <c r="AC1101" s="228" t="n"/>
    </row>
    <row r="1102">
      <c r="A1102" s="18" t="n"/>
      <c r="B1102" s="18" t="n"/>
      <c r="C1102" s="228" t="n"/>
      <c r="D1102" s="228" t="n"/>
      <c r="E1102" s="228" t="n"/>
      <c r="F1102" s="228" t="n"/>
      <c r="G1102" s="228" t="n"/>
      <c r="H1102" s="228" t="n"/>
      <c r="I1102" s="228" t="n"/>
      <c r="J1102" s="228" t="n"/>
      <c r="K1102" s="19" t="n"/>
      <c r="L1102" s="228" t="n"/>
      <c r="M1102" s="228" t="n"/>
      <c r="N1102" s="228" t="n"/>
      <c r="O1102" s="228" t="n"/>
      <c r="P1102" s="228" t="n"/>
      <c r="Q1102" s="281" t="n"/>
      <c r="R1102" s="281" t="n"/>
      <c r="S1102" s="228" t="n"/>
      <c r="T1102" s="228" t="n"/>
      <c r="U1102" s="228" t="n"/>
      <c r="V1102" s="19" t="n"/>
      <c r="W1102" s="19" t="n"/>
      <c r="X1102" s="228" t="n"/>
      <c r="Y1102" s="228" t="n"/>
      <c r="Z1102" s="281" t="n"/>
      <c r="AA1102" s="18" t="n"/>
      <c r="AB1102" s="18" t="n"/>
      <c r="AC1102" s="228" t="n"/>
    </row>
    <row r="1103">
      <c r="A1103" s="18" t="n"/>
      <c r="B1103" s="18" t="n"/>
      <c r="C1103" s="228" t="n"/>
      <c r="D1103" s="228" t="n"/>
      <c r="E1103" s="228" t="n"/>
      <c r="F1103" s="228" t="n"/>
      <c r="G1103" s="228" t="n"/>
      <c r="H1103" s="228" t="n"/>
      <c r="I1103" s="228" t="n"/>
      <c r="J1103" s="228" t="n"/>
      <c r="K1103" s="19" t="n"/>
      <c r="L1103" s="228" t="n"/>
      <c r="M1103" s="228" t="n"/>
      <c r="N1103" s="228" t="n"/>
      <c r="O1103" s="228" t="n"/>
      <c r="P1103" s="228" t="n"/>
      <c r="Q1103" s="281" t="n"/>
      <c r="R1103" s="281" t="n"/>
      <c r="S1103" s="228" t="n"/>
      <c r="T1103" s="228" t="n"/>
      <c r="U1103" s="228" t="n"/>
      <c r="V1103" s="19" t="n"/>
      <c r="W1103" s="19" t="n"/>
      <c r="X1103" s="228" t="n"/>
      <c r="Y1103" s="228" t="n"/>
      <c r="Z1103" s="281" t="n"/>
      <c r="AA1103" s="18" t="n"/>
      <c r="AB1103" s="18" t="n"/>
      <c r="AC1103" s="228" t="n"/>
    </row>
    <row r="1104">
      <c r="A1104" s="18" t="n"/>
      <c r="B1104" s="18" t="n"/>
      <c r="C1104" s="228" t="n"/>
      <c r="D1104" s="228" t="n"/>
      <c r="E1104" s="228" t="n"/>
      <c r="F1104" s="228" t="n"/>
      <c r="G1104" s="228" t="n"/>
      <c r="H1104" s="228" t="n"/>
      <c r="I1104" s="228" t="n"/>
      <c r="J1104" s="228" t="n"/>
      <c r="K1104" s="19" t="n"/>
      <c r="L1104" s="228" t="n"/>
      <c r="M1104" s="228" t="n"/>
      <c r="N1104" s="228" t="n"/>
      <c r="O1104" s="228" t="n"/>
      <c r="P1104" s="228" t="n"/>
      <c r="Q1104" s="281" t="n"/>
      <c r="R1104" s="281" t="n"/>
      <c r="S1104" s="228" t="n"/>
      <c r="T1104" s="228" t="n"/>
      <c r="U1104" s="228" t="n"/>
      <c r="V1104" s="19" t="n"/>
      <c r="W1104" s="19" t="n"/>
      <c r="X1104" s="228" t="n"/>
      <c r="Y1104" s="228" t="n"/>
      <c r="Z1104" s="281" t="n"/>
      <c r="AA1104" s="18" t="n"/>
      <c r="AB1104" s="18" t="n"/>
      <c r="AC1104" s="228" t="n"/>
    </row>
    <row r="1105">
      <c r="A1105" s="18" t="n"/>
      <c r="B1105" s="18" t="n"/>
      <c r="C1105" s="228" t="n"/>
      <c r="D1105" s="228" t="n"/>
      <c r="E1105" s="228" t="n"/>
      <c r="F1105" s="228" t="n"/>
      <c r="G1105" s="228" t="n"/>
      <c r="H1105" s="228" t="n"/>
      <c r="I1105" s="228" t="n"/>
      <c r="J1105" s="228" t="n"/>
      <c r="K1105" s="19" t="n"/>
      <c r="L1105" s="228" t="n"/>
      <c r="M1105" s="228" t="n"/>
      <c r="N1105" s="228" t="n"/>
      <c r="O1105" s="228" t="n"/>
      <c r="P1105" s="228" t="n"/>
      <c r="Q1105" s="281" t="n"/>
      <c r="R1105" s="281" t="n"/>
      <c r="S1105" s="228" t="n"/>
      <c r="T1105" s="228" t="n"/>
      <c r="U1105" s="228" t="n"/>
      <c r="V1105" s="19" t="n"/>
      <c r="W1105" s="19" t="n"/>
      <c r="X1105" s="228" t="n"/>
      <c r="Y1105" s="228" t="n"/>
      <c r="Z1105" s="281" t="n"/>
      <c r="AA1105" s="18" t="n"/>
      <c r="AB1105" s="18" t="n"/>
      <c r="AC1105" s="228" t="n"/>
    </row>
    <row r="1106">
      <c r="A1106" s="18" t="n"/>
      <c r="B1106" s="18" t="n"/>
      <c r="C1106" s="228" t="n"/>
      <c r="D1106" s="228" t="n"/>
      <c r="E1106" s="228" t="n"/>
      <c r="F1106" s="228" t="n"/>
      <c r="G1106" s="228" t="n"/>
      <c r="H1106" s="228" t="n"/>
      <c r="I1106" s="228" t="n"/>
      <c r="J1106" s="228" t="n"/>
      <c r="K1106" s="19" t="n"/>
      <c r="L1106" s="228" t="n"/>
      <c r="M1106" s="228" t="n"/>
      <c r="N1106" s="228" t="n"/>
      <c r="O1106" s="228" t="n"/>
      <c r="P1106" s="228" t="n"/>
      <c r="Q1106" s="281" t="n"/>
      <c r="R1106" s="281" t="n"/>
      <c r="S1106" s="228" t="n"/>
      <c r="T1106" s="228" t="n"/>
      <c r="U1106" s="228" t="n"/>
      <c r="V1106" s="19" t="n"/>
      <c r="W1106" s="19" t="n"/>
      <c r="X1106" s="228" t="n"/>
      <c r="Y1106" s="228" t="n"/>
      <c r="Z1106" s="281" t="n"/>
      <c r="AA1106" s="18" t="n"/>
      <c r="AB1106" s="18" t="n"/>
      <c r="AC1106" s="228" t="n"/>
    </row>
    <row r="1107">
      <c r="A1107" s="18" t="n"/>
      <c r="B1107" s="18" t="n"/>
      <c r="C1107" s="228" t="n"/>
      <c r="D1107" s="228" t="n"/>
      <c r="E1107" s="228" t="n"/>
      <c r="F1107" s="228" t="n"/>
      <c r="G1107" s="228" t="n"/>
      <c r="H1107" s="228" t="n"/>
      <c r="I1107" s="228" t="n"/>
      <c r="J1107" s="228" t="n"/>
      <c r="K1107" s="19" t="n"/>
      <c r="L1107" s="228" t="n"/>
      <c r="M1107" s="228" t="n"/>
      <c r="N1107" s="228" t="n"/>
      <c r="O1107" s="228" t="n"/>
      <c r="P1107" s="228" t="n"/>
      <c r="Q1107" s="281" t="n"/>
      <c r="R1107" s="281" t="n"/>
      <c r="S1107" s="228" t="n"/>
      <c r="T1107" s="228" t="n"/>
      <c r="U1107" s="228" t="n"/>
      <c r="V1107" s="19" t="n"/>
      <c r="W1107" s="19" t="n"/>
      <c r="X1107" s="228" t="n"/>
      <c r="Y1107" s="228" t="n"/>
      <c r="Z1107" s="281" t="n"/>
      <c r="AA1107" s="18" t="n"/>
      <c r="AB1107" s="18" t="n"/>
      <c r="AC1107" s="228" t="n"/>
    </row>
    <row r="1108">
      <c r="A1108" s="18" t="n"/>
      <c r="B1108" s="18" t="n"/>
      <c r="C1108" s="228" t="n"/>
      <c r="D1108" s="228" t="n"/>
      <c r="E1108" s="228" t="n"/>
      <c r="F1108" s="228" t="n"/>
      <c r="G1108" s="228" t="n"/>
      <c r="H1108" s="228" t="n"/>
      <c r="I1108" s="228" t="n"/>
      <c r="J1108" s="228" t="n"/>
      <c r="K1108" s="19" t="n"/>
      <c r="L1108" s="228" t="n"/>
      <c r="M1108" s="228" t="n"/>
      <c r="N1108" s="228" t="n"/>
      <c r="O1108" s="228" t="n"/>
      <c r="P1108" s="228" t="n"/>
      <c r="Q1108" s="281" t="n"/>
      <c r="R1108" s="281" t="n"/>
      <c r="S1108" s="228" t="n"/>
      <c r="T1108" s="228" t="n"/>
      <c r="U1108" s="228" t="n"/>
      <c r="V1108" s="19" t="n"/>
      <c r="W1108" s="19" t="n"/>
      <c r="X1108" s="228" t="n"/>
      <c r="Y1108" s="228" t="n"/>
      <c r="Z1108" s="281" t="n"/>
      <c r="AA1108" s="18" t="n"/>
      <c r="AB1108" s="18" t="n"/>
      <c r="AC1108" s="228" t="n"/>
    </row>
    <row r="1109">
      <c r="A1109" s="18" t="n"/>
      <c r="B1109" s="18" t="n"/>
      <c r="C1109" s="228" t="n"/>
      <c r="D1109" s="228" t="n"/>
      <c r="E1109" s="228" t="n"/>
      <c r="F1109" s="228" t="n"/>
      <c r="G1109" s="228" t="n"/>
      <c r="H1109" s="228" t="n"/>
      <c r="I1109" s="228" t="n"/>
      <c r="J1109" s="228" t="n"/>
      <c r="K1109" s="19" t="n"/>
      <c r="L1109" s="228" t="n"/>
      <c r="M1109" s="228" t="n"/>
      <c r="N1109" s="228" t="n"/>
      <c r="O1109" s="228" t="n"/>
      <c r="P1109" s="228" t="n"/>
      <c r="Q1109" s="281" t="n"/>
      <c r="R1109" s="281" t="n"/>
      <c r="S1109" s="228" t="n"/>
      <c r="T1109" s="228" t="n"/>
      <c r="U1109" s="228" t="n"/>
      <c r="V1109" s="19" t="n"/>
      <c r="W1109" s="19" t="n"/>
      <c r="X1109" s="228" t="n"/>
      <c r="Y1109" s="228" t="n"/>
      <c r="Z1109" s="281" t="n"/>
      <c r="AA1109" s="18" t="n"/>
      <c r="AB1109" s="18" t="n"/>
      <c r="AC1109" s="228" t="n"/>
    </row>
    <row r="1110">
      <c r="A1110" s="18" t="n"/>
      <c r="B1110" s="18" t="n"/>
      <c r="C1110" s="228" t="n"/>
      <c r="D1110" s="228" t="n"/>
      <c r="E1110" s="228" t="n"/>
      <c r="F1110" s="228" t="n"/>
      <c r="G1110" s="228" t="n"/>
      <c r="H1110" s="228" t="n"/>
      <c r="I1110" s="228" t="n"/>
      <c r="J1110" s="228" t="n"/>
      <c r="K1110" s="19" t="n"/>
      <c r="L1110" s="228" t="n"/>
      <c r="M1110" s="228" t="n"/>
      <c r="N1110" s="228" t="n"/>
      <c r="O1110" s="228" t="n"/>
      <c r="P1110" s="228" t="n"/>
      <c r="Q1110" s="281" t="n"/>
      <c r="R1110" s="281" t="n"/>
      <c r="S1110" s="228" t="n"/>
      <c r="T1110" s="228" t="n"/>
      <c r="U1110" s="228" t="n"/>
      <c r="V1110" s="19" t="n"/>
      <c r="W1110" s="19" t="n"/>
      <c r="X1110" s="228" t="n"/>
      <c r="Y1110" s="228" t="n"/>
      <c r="Z1110" s="281" t="n"/>
      <c r="AA1110" s="18" t="n"/>
      <c r="AB1110" s="18" t="n"/>
      <c r="AC1110" s="228" t="n"/>
    </row>
    <row r="1111">
      <c r="A1111" s="18" t="n"/>
      <c r="B1111" s="18" t="n"/>
      <c r="C1111" s="228" t="n"/>
      <c r="D1111" s="228" t="n"/>
      <c r="E1111" s="228" t="n"/>
      <c r="F1111" s="228" t="n"/>
      <c r="G1111" s="228" t="n"/>
      <c r="H1111" s="228" t="n"/>
      <c r="I1111" s="228" t="n"/>
      <c r="J1111" s="228" t="n"/>
      <c r="K1111" s="19" t="n"/>
      <c r="L1111" s="228" t="n"/>
      <c r="M1111" s="228" t="n"/>
      <c r="N1111" s="228" t="n"/>
      <c r="O1111" s="228" t="n"/>
      <c r="P1111" s="228" t="n"/>
      <c r="Q1111" s="281" t="n"/>
      <c r="R1111" s="281" t="n"/>
      <c r="S1111" s="228" t="n"/>
      <c r="T1111" s="228" t="n"/>
      <c r="U1111" s="228" t="n"/>
      <c r="V1111" s="19" t="n"/>
      <c r="W1111" s="19" t="n"/>
      <c r="X1111" s="228" t="n"/>
      <c r="Y1111" s="228" t="n"/>
      <c r="Z1111" s="281" t="n"/>
      <c r="AA1111" s="18" t="n"/>
      <c r="AB1111" s="18" t="n"/>
      <c r="AC1111" s="228" t="n"/>
    </row>
    <row r="1112">
      <c r="A1112" s="18" t="n"/>
      <c r="B1112" s="18" t="n"/>
      <c r="C1112" s="228" t="n"/>
      <c r="D1112" s="228" t="n"/>
      <c r="E1112" s="228" t="n"/>
      <c r="F1112" s="228" t="n"/>
      <c r="G1112" s="228" t="n"/>
      <c r="H1112" s="228" t="n"/>
      <c r="I1112" s="228" t="n"/>
      <c r="J1112" s="228" t="n"/>
      <c r="K1112" s="19" t="n"/>
      <c r="L1112" s="228" t="n"/>
      <c r="M1112" s="228" t="n"/>
      <c r="N1112" s="228" t="n"/>
      <c r="O1112" s="228" t="n"/>
      <c r="P1112" s="228" t="n"/>
      <c r="Q1112" s="281" t="n"/>
      <c r="R1112" s="281" t="n"/>
      <c r="S1112" s="228" t="n"/>
      <c r="T1112" s="228" t="n"/>
      <c r="U1112" s="228" t="n"/>
      <c r="V1112" s="19" t="n"/>
      <c r="W1112" s="19" t="n"/>
      <c r="X1112" s="228" t="n"/>
      <c r="Y1112" s="228" t="n"/>
      <c r="Z1112" s="281" t="n"/>
      <c r="AA1112" s="18" t="n"/>
      <c r="AB1112" s="18" t="n"/>
      <c r="AC1112" s="228" t="n"/>
    </row>
    <row r="1113">
      <c r="A1113" s="18" t="n"/>
      <c r="B1113" s="18" t="n"/>
      <c r="C1113" s="228" t="n"/>
      <c r="D1113" s="228" t="n"/>
      <c r="E1113" s="228" t="n"/>
      <c r="F1113" s="228" t="n"/>
      <c r="G1113" s="228" t="n"/>
      <c r="H1113" s="228" t="n"/>
      <c r="I1113" s="228" t="n"/>
      <c r="J1113" s="228" t="n"/>
      <c r="K1113" s="19" t="n"/>
      <c r="L1113" s="228" t="n"/>
      <c r="M1113" s="228" t="n"/>
      <c r="N1113" s="228" t="n"/>
      <c r="O1113" s="228" t="n"/>
      <c r="P1113" s="228" t="n"/>
      <c r="Q1113" s="281" t="n"/>
      <c r="R1113" s="281" t="n"/>
      <c r="S1113" s="228" t="n"/>
      <c r="T1113" s="228" t="n"/>
      <c r="U1113" s="228" t="n"/>
      <c r="V1113" s="19" t="n"/>
      <c r="W1113" s="19" t="n"/>
      <c r="X1113" s="228" t="n"/>
      <c r="Y1113" s="228" t="n"/>
      <c r="Z1113" s="281" t="n"/>
      <c r="AA1113" s="18" t="n"/>
      <c r="AB1113" s="18" t="n"/>
      <c r="AC1113" s="228" t="n"/>
    </row>
    <row r="1114">
      <c r="A1114" s="18" t="n"/>
      <c r="B1114" s="18" t="n"/>
      <c r="C1114" s="228" t="n"/>
      <c r="D1114" s="228" t="n"/>
      <c r="E1114" s="228" t="n"/>
      <c r="F1114" s="228" t="n"/>
      <c r="G1114" s="228" t="n"/>
      <c r="H1114" s="228" t="n"/>
      <c r="I1114" s="228" t="n"/>
      <c r="J1114" s="228" t="n"/>
      <c r="K1114" s="19" t="n"/>
      <c r="L1114" s="228" t="n"/>
      <c r="M1114" s="228" t="n"/>
      <c r="N1114" s="228" t="n"/>
      <c r="O1114" s="228" t="n"/>
      <c r="P1114" s="228" t="n"/>
      <c r="Q1114" s="281" t="n"/>
      <c r="R1114" s="281" t="n"/>
      <c r="S1114" s="228" t="n"/>
      <c r="T1114" s="228" t="n"/>
      <c r="U1114" s="228" t="n"/>
      <c r="V1114" s="19" t="n"/>
      <c r="W1114" s="19" t="n"/>
      <c r="X1114" s="228" t="n"/>
      <c r="Y1114" s="228" t="n"/>
      <c r="Z1114" s="281" t="n"/>
      <c r="AA1114" s="18" t="n"/>
      <c r="AB1114" s="18" t="n"/>
      <c r="AC1114" s="228" t="n"/>
    </row>
    <row r="1115">
      <c r="A1115" s="18" t="n"/>
      <c r="B1115" s="18" t="n"/>
      <c r="C1115" s="228" t="n"/>
      <c r="D1115" s="228" t="n"/>
      <c r="E1115" s="228" t="n"/>
      <c r="F1115" s="228" t="n"/>
      <c r="G1115" s="228" t="n"/>
      <c r="H1115" s="228" t="n"/>
      <c r="I1115" s="228" t="n"/>
      <c r="J1115" s="228" t="n"/>
      <c r="K1115" s="19" t="n"/>
      <c r="L1115" s="228" t="n"/>
      <c r="M1115" s="228" t="n"/>
      <c r="N1115" s="228" t="n"/>
      <c r="O1115" s="228" t="n"/>
      <c r="P1115" s="228" t="n"/>
      <c r="Q1115" s="281" t="n"/>
      <c r="R1115" s="281" t="n"/>
      <c r="S1115" s="228" t="n"/>
      <c r="T1115" s="228" t="n"/>
      <c r="U1115" s="228" t="n"/>
      <c r="V1115" s="19" t="n"/>
      <c r="W1115" s="19" t="n"/>
      <c r="X1115" s="228" t="n"/>
      <c r="Y1115" s="228" t="n"/>
      <c r="Z1115" s="281" t="n"/>
      <c r="AA1115" s="18" t="n"/>
      <c r="AB1115" s="18" t="n"/>
      <c r="AC1115" s="228" t="n"/>
    </row>
    <row r="1116">
      <c r="A1116" s="18" t="n"/>
      <c r="B1116" s="18" t="n"/>
      <c r="C1116" s="228" t="n"/>
      <c r="D1116" s="228" t="n"/>
      <c r="E1116" s="228" t="n"/>
      <c r="F1116" s="228" t="n"/>
      <c r="G1116" s="228" t="n"/>
      <c r="H1116" s="228" t="n"/>
      <c r="I1116" s="228" t="n"/>
      <c r="J1116" s="228" t="n"/>
      <c r="K1116" s="19" t="n"/>
      <c r="L1116" s="228" t="n"/>
      <c r="M1116" s="228" t="n"/>
      <c r="N1116" s="228" t="n"/>
      <c r="O1116" s="228" t="n"/>
      <c r="P1116" s="228" t="n"/>
      <c r="Q1116" s="281" t="n"/>
      <c r="R1116" s="281" t="n"/>
      <c r="S1116" s="228" t="n"/>
      <c r="T1116" s="228" t="n"/>
      <c r="U1116" s="228" t="n"/>
      <c r="V1116" s="19" t="n"/>
      <c r="W1116" s="19" t="n"/>
      <c r="X1116" s="228" t="n"/>
      <c r="Y1116" s="228" t="n"/>
      <c r="Z1116" s="281" t="n"/>
      <c r="AA1116" s="18" t="n"/>
      <c r="AB1116" s="18" t="n"/>
      <c r="AC1116" s="228" t="n"/>
    </row>
    <row r="1117">
      <c r="A1117" s="18" t="n"/>
      <c r="B1117" s="18" t="n"/>
      <c r="C1117" s="228" t="n"/>
      <c r="D1117" s="228" t="n"/>
      <c r="E1117" s="228" t="n"/>
      <c r="F1117" s="228" t="n"/>
      <c r="G1117" s="228" t="n"/>
      <c r="H1117" s="228" t="n"/>
      <c r="I1117" s="228" t="n"/>
      <c r="J1117" s="228" t="n"/>
      <c r="K1117" s="19" t="n"/>
      <c r="L1117" s="228" t="n"/>
      <c r="M1117" s="228" t="n"/>
      <c r="N1117" s="228" t="n"/>
      <c r="O1117" s="228" t="n"/>
      <c r="P1117" s="228" t="n"/>
      <c r="Q1117" s="281" t="n"/>
      <c r="R1117" s="281" t="n"/>
      <c r="S1117" s="228" t="n"/>
      <c r="T1117" s="228" t="n"/>
      <c r="U1117" s="228" t="n"/>
      <c r="V1117" s="19" t="n"/>
      <c r="W1117" s="19" t="n"/>
      <c r="X1117" s="228" t="n"/>
      <c r="Y1117" s="228" t="n"/>
      <c r="Z1117" s="281" t="n"/>
      <c r="AA1117" s="18" t="n"/>
      <c r="AB1117" s="18" t="n"/>
      <c r="AC1117" s="228" t="n"/>
    </row>
    <row r="1118">
      <c r="A1118" s="18" t="n"/>
      <c r="B1118" s="18" t="n"/>
      <c r="C1118" s="228" t="n"/>
      <c r="D1118" s="228" t="n"/>
      <c r="E1118" s="228" t="n"/>
      <c r="F1118" s="228" t="n"/>
      <c r="G1118" s="228" t="n"/>
      <c r="H1118" s="228" t="n"/>
      <c r="I1118" s="228" t="n"/>
      <c r="J1118" s="228" t="n"/>
      <c r="K1118" s="19" t="n"/>
      <c r="L1118" s="228" t="n"/>
      <c r="M1118" s="228" t="n"/>
      <c r="N1118" s="228" t="n"/>
      <c r="O1118" s="228" t="n"/>
      <c r="P1118" s="228" t="n"/>
      <c r="Q1118" s="281" t="n"/>
      <c r="R1118" s="281" t="n"/>
      <c r="S1118" s="228" t="n"/>
      <c r="T1118" s="228" t="n"/>
      <c r="U1118" s="228" t="n"/>
      <c r="V1118" s="19" t="n"/>
      <c r="W1118" s="19" t="n"/>
      <c r="X1118" s="228" t="n"/>
      <c r="Y1118" s="228" t="n"/>
      <c r="Z1118" s="281" t="n"/>
      <c r="AA1118" s="18" t="n"/>
      <c r="AB1118" s="18" t="n"/>
      <c r="AC1118" s="228" t="n"/>
    </row>
    <row r="1119">
      <c r="A1119" s="18" t="n"/>
      <c r="B1119" s="18" t="n"/>
      <c r="C1119" s="228" t="n"/>
      <c r="D1119" s="228" t="n"/>
      <c r="E1119" s="228" t="n"/>
      <c r="F1119" s="228" t="n"/>
      <c r="G1119" s="228" t="n"/>
      <c r="H1119" s="228" t="n"/>
      <c r="I1119" s="228" t="n"/>
      <c r="J1119" s="228" t="n"/>
      <c r="K1119" s="19" t="n"/>
      <c r="L1119" s="228" t="n"/>
      <c r="M1119" s="228" t="n"/>
      <c r="N1119" s="228" t="n"/>
      <c r="O1119" s="228" t="n"/>
      <c r="P1119" s="228" t="n"/>
      <c r="Q1119" s="281" t="n"/>
      <c r="R1119" s="281" t="n"/>
      <c r="S1119" s="228" t="n"/>
      <c r="T1119" s="228" t="n"/>
      <c r="U1119" s="228" t="n"/>
      <c r="V1119" s="19" t="n"/>
      <c r="W1119" s="19" t="n"/>
      <c r="X1119" s="228" t="n"/>
      <c r="Y1119" s="228" t="n"/>
      <c r="Z1119" s="281" t="n"/>
      <c r="AA1119" s="18" t="n"/>
      <c r="AB1119" s="18" t="n"/>
      <c r="AC1119" s="228" t="n"/>
    </row>
    <row r="1120">
      <c r="A1120" s="18" t="n"/>
      <c r="B1120" s="18" t="n"/>
      <c r="C1120" s="228" t="n"/>
      <c r="D1120" s="228" t="n"/>
      <c r="E1120" s="228" t="n"/>
      <c r="F1120" s="228" t="n"/>
      <c r="G1120" s="228" t="n"/>
      <c r="H1120" s="228" t="n"/>
      <c r="I1120" s="228" t="n"/>
      <c r="J1120" s="228" t="n"/>
      <c r="K1120" s="19" t="n"/>
      <c r="L1120" s="228" t="n"/>
      <c r="M1120" s="228" t="n"/>
      <c r="N1120" s="228" t="n"/>
      <c r="O1120" s="228" t="n"/>
      <c r="P1120" s="228" t="n"/>
      <c r="Q1120" s="281" t="n"/>
      <c r="R1120" s="281" t="n"/>
      <c r="S1120" s="228" t="n"/>
      <c r="T1120" s="228" t="n"/>
      <c r="U1120" s="228" t="n"/>
      <c r="V1120" s="19" t="n"/>
      <c r="W1120" s="19" t="n"/>
      <c r="X1120" s="228" t="n"/>
      <c r="Y1120" s="228" t="n"/>
      <c r="Z1120" s="281" t="n"/>
      <c r="AA1120" s="18" t="n"/>
      <c r="AB1120" s="18" t="n"/>
      <c r="AC1120" s="228" t="n"/>
    </row>
    <row r="1121">
      <c r="A1121" s="18" t="n"/>
      <c r="B1121" s="18" t="n"/>
      <c r="C1121" s="228" t="n"/>
      <c r="D1121" s="228" t="n"/>
      <c r="E1121" s="228" t="n"/>
      <c r="F1121" s="228" t="n"/>
      <c r="G1121" s="228" t="n"/>
      <c r="H1121" s="228" t="n"/>
      <c r="I1121" s="228" t="n"/>
      <c r="J1121" s="228" t="n"/>
      <c r="K1121" s="19" t="n"/>
      <c r="L1121" s="228" t="n"/>
      <c r="M1121" s="228" t="n"/>
      <c r="N1121" s="228" t="n"/>
      <c r="O1121" s="228" t="n"/>
      <c r="P1121" s="228" t="n"/>
      <c r="Q1121" s="281" t="n"/>
      <c r="R1121" s="281" t="n"/>
      <c r="S1121" s="228" t="n"/>
      <c r="T1121" s="228" t="n"/>
      <c r="U1121" s="228" t="n"/>
      <c r="V1121" s="19" t="n"/>
      <c r="W1121" s="19" t="n"/>
      <c r="X1121" s="228" t="n"/>
      <c r="Y1121" s="228" t="n"/>
      <c r="Z1121" s="281" t="n"/>
      <c r="AA1121" s="18" t="n"/>
      <c r="AB1121" s="18" t="n"/>
      <c r="AC1121" s="228" t="n"/>
    </row>
    <row r="1122">
      <c r="A1122" s="18" t="n"/>
      <c r="B1122" s="18" t="n"/>
      <c r="C1122" s="228" t="n"/>
      <c r="D1122" s="228" t="n"/>
      <c r="E1122" s="228" t="n"/>
      <c r="F1122" s="228" t="n"/>
      <c r="G1122" s="228" t="n"/>
      <c r="H1122" s="228" t="n"/>
      <c r="I1122" s="228" t="n"/>
      <c r="J1122" s="228" t="n"/>
      <c r="K1122" s="19" t="n"/>
      <c r="L1122" s="228" t="n"/>
      <c r="M1122" s="228" t="n"/>
      <c r="N1122" s="228" t="n"/>
      <c r="O1122" s="228" t="n"/>
      <c r="P1122" s="228" t="n"/>
      <c r="Q1122" s="281" t="n"/>
      <c r="R1122" s="281" t="n"/>
      <c r="S1122" s="228" t="n"/>
      <c r="T1122" s="228" t="n"/>
      <c r="U1122" s="228" t="n"/>
      <c r="V1122" s="19" t="n"/>
      <c r="W1122" s="19" t="n"/>
      <c r="X1122" s="228" t="n"/>
      <c r="Y1122" s="228" t="n"/>
      <c r="Z1122" s="281" t="n"/>
      <c r="AA1122" s="18" t="n"/>
      <c r="AB1122" s="18" t="n"/>
      <c r="AC1122" s="228" t="n"/>
    </row>
    <row r="1123">
      <c r="A1123" s="18" t="n"/>
      <c r="B1123" s="18" t="n"/>
      <c r="C1123" s="228" t="n"/>
      <c r="D1123" s="228" t="n"/>
      <c r="E1123" s="228" t="n"/>
      <c r="F1123" s="228" t="n"/>
      <c r="G1123" s="228" t="n"/>
      <c r="H1123" s="228" t="n"/>
      <c r="I1123" s="228" t="n"/>
      <c r="J1123" s="228" t="n"/>
      <c r="K1123" s="19" t="n"/>
      <c r="L1123" s="228" t="n"/>
      <c r="M1123" s="228" t="n"/>
      <c r="N1123" s="228" t="n"/>
      <c r="O1123" s="228" t="n"/>
      <c r="P1123" s="228" t="n"/>
      <c r="Q1123" s="281" t="n"/>
      <c r="R1123" s="281" t="n"/>
      <c r="S1123" s="228" t="n"/>
      <c r="T1123" s="228" t="n"/>
      <c r="U1123" s="228" t="n"/>
      <c r="V1123" s="19" t="n"/>
      <c r="W1123" s="19" t="n"/>
      <c r="X1123" s="228" t="n"/>
      <c r="Y1123" s="228" t="n"/>
      <c r="Z1123" s="281" t="n"/>
      <c r="AA1123" s="18" t="n"/>
      <c r="AB1123" s="18" t="n"/>
      <c r="AC1123" s="228" t="n"/>
    </row>
    <row r="1124">
      <c r="A1124" s="18" t="n"/>
      <c r="B1124" s="18" t="n"/>
      <c r="C1124" s="228" t="n"/>
      <c r="D1124" s="228" t="n"/>
      <c r="E1124" s="228" t="n"/>
      <c r="F1124" s="228" t="n"/>
      <c r="G1124" s="228" t="n"/>
      <c r="H1124" s="228" t="n"/>
      <c r="I1124" s="228" t="n"/>
      <c r="J1124" s="228" t="n"/>
      <c r="K1124" s="19" t="n"/>
      <c r="L1124" s="228" t="n"/>
      <c r="M1124" s="228" t="n"/>
      <c r="N1124" s="228" t="n"/>
      <c r="O1124" s="228" t="n"/>
      <c r="P1124" s="228" t="n"/>
      <c r="Q1124" s="281" t="n"/>
      <c r="R1124" s="281" t="n"/>
      <c r="S1124" s="228" t="n"/>
      <c r="T1124" s="228" t="n"/>
      <c r="U1124" s="228" t="n"/>
      <c r="V1124" s="19" t="n"/>
      <c r="W1124" s="19" t="n"/>
      <c r="X1124" s="228" t="n"/>
      <c r="Y1124" s="228" t="n"/>
      <c r="Z1124" s="281" t="n"/>
      <c r="AA1124" s="18" t="n"/>
      <c r="AB1124" s="18" t="n"/>
      <c r="AC1124" s="228" t="n"/>
    </row>
    <row r="1125">
      <c r="A1125" s="18" t="n"/>
      <c r="B1125" s="18" t="n"/>
      <c r="C1125" s="228" t="n"/>
      <c r="D1125" s="228" t="n"/>
      <c r="E1125" s="228" t="n"/>
      <c r="F1125" s="228" t="n"/>
      <c r="G1125" s="228" t="n"/>
      <c r="H1125" s="228" t="n"/>
      <c r="I1125" s="228" t="n"/>
      <c r="J1125" s="228" t="n"/>
      <c r="K1125" s="19" t="n"/>
      <c r="L1125" s="228" t="n"/>
      <c r="M1125" s="228" t="n"/>
      <c r="N1125" s="228" t="n"/>
      <c r="O1125" s="228" t="n"/>
      <c r="P1125" s="228" t="n"/>
      <c r="Q1125" s="281" t="n"/>
      <c r="R1125" s="281" t="n"/>
      <c r="S1125" s="228" t="n"/>
      <c r="T1125" s="228" t="n"/>
      <c r="U1125" s="228" t="n"/>
      <c r="V1125" s="19" t="n"/>
      <c r="W1125" s="19" t="n"/>
      <c r="X1125" s="228" t="n"/>
      <c r="Y1125" s="228" t="n"/>
      <c r="Z1125" s="281" t="n"/>
      <c r="AA1125" s="18" t="n"/>
      <c r="AB1125" s="18" t="n"/>
      <c r="AC1125" s="228" t="n"/>
    </row>
    <row r="1126">
      <c r="A1126" s="18" t="n"/>
      <c r="B1126" s="18" t="n"/>
      <c r="C1126" s="228" t="n"/>
      <c r="D1126" s="228" t="n"/>
      <c r="E1126" s="228" t="n"/>
      <c r="F1126" s="228" t="n"/>
      <c r="G1126" s="228" t="n"/>
      <c r="H1126" s="228" t="n"/>
      <c r="I1126" s="228" t="n"/>
      <c r="J1126" s="228" t="n"/>
      <c r="K1126" s="19" t="n"/>
      <c r="L1126" s="228" t="n"/>
      <c r="M1126" s="228" t="n"/>
      <c r="N1126" s="228" t="n"/>
      <c r="O1126" s="228" t="n"/>
      <c r="P1126" s="228" t="n"/>
      <c r="Q1126" s="281" t="n"/>
      <c r="R1126" s="281" t="n"/>
      <c r="S1126" s="228" t="n"/>
      <c r="T1126" s="228" t="n"/>
      <c r="U1126" s="228" t="n"/>
      <c r="V1126" s="19" t="n"/>
      <c r="W1126" s="19" t="n"/>
      <c r="X1126" s="228" t="n"/>
      <c r="Y1126" s="228" t="n"/>
      <c r="Z1126" s="281" t="n"/>
      <c r="AA1126" s="18" t="n"/>
      <c r="AB1126" s="18" t="n"/>
      <c r="AC1126" s="228" t="n"/>
    </row>
    <row r="1127">
      <c r="A1127" s="18" t="n"/>
      <c r="B1127" s="18" t="n"/>
      <c r="C1127" s="228" t="n"/>
      <c r="D1127" s="228" t="n"/>
      <c r="E1127" s="228" t="n"/>
      <c r="F1127" s="228" t="n"/>
      <c r="G1127" s="228" t="n"/>
      <c r="H1127" s="228" t="n"/>
      <c r="I1127" s="228" t="n"/>
      <c r="J1127" s="228" t="n"/>
      <c r="K1127" s="19" t="n"/>
      <c r="L1127" s="228" t="n"/>
      <c r="M1127" s="228" t="n"/>
      <c r="N1127" s="228" t="n"/>
      <c r="O1127" s="228" t="n"/>
      <c r="P1127" s="228" t="n"/>
      <c r="Q1127" s="281" t="n"/>
      <c r="R1127" s="281" t="n"/>
      <c r="S1127" s="228" t="n"/>
      <c r="T1127" s="228" t="n"/>
      <c r="U1127" s="228" t="n"/>
      <c r="V1127" s="19" t="n"/>
      <c r="W1127" s="19" t="n"/>
      <c r="X1127" s="228" t="n"/>
      <c r="Y1127" s="228" t="n"/>
      <c r="Z1127" s="281" t="n"/>
      <c r="AA1127" s="18" t="n"/>
      <c r="AB1127" s="18" t="n"/>
      <c r="AC1127" s="228" t="n"/>
    </row>
    <row r="1128">
      <c r="A1128" s="18" t="n"/>
      <c r="B1128" s="18" t="n"/>
      <c r="C1128" s="228" t="n"/>
      <c r="D1128" s="228" t="n"/>
      <c r="E1128" s="228" t="n"/>
      <c r="F1128" s="228" t="n"/>
      <c r="G1128" s="228" t="n"/>
      <c r="H1128" s="228" t="n"/>
      <c r="I1128" s="228" t="n"/>
      <c r="J1128" s="228" t="n"/>
      <c r="K1128" s="19" t="n"/>
      <c r="L1128" s="228" t="n"/>
      <c r="M1128" s="228" t="n"/>
      <c r="N1128" s="228" t="n"/>
      <c r="O1128" s="228" t="n"/>
      <c r="P1128" s="228" t="n"/>
      <c r="Q1128" s="281" t="n"/>
      <c r="R1128" s="281" t="n"/>
      <c r="S1128" s="228" t="n"/>
      <c r="T1128" s="228" t="n"/>
      <c r="U1128" s="228" t="n"/>
      <c r="V1128" s="19" t="n"/>
      <c r="W1128" s="19" t="n"/>
      <c r="X1128" s="228" t="n"/>
      <c r="Y1128" s="228" t="n"/>
      <c r="Z1128" s="281" t="n"/>
      <c r="AA1128" s="18" t="n"/>
      <c r="AB1128" s="18" t="n"/>
      <c r="AC1128" s="228" t="n"/>
    </row>
    <row r="1129">
      <c r="A1129" s="18" t="n"/>
      <c r="B1129" s="18" t="n"/>
      <c r="C1129" s="228" t="n"/>
      <c r="D1129" s="228" t="n"/>
      <c r="E1129" s="228" t="n"/>
      <c r="F1129" s="228" t="n"/>
      <c r="G1129" s="228" t="n"/>
      <c r="H1129" s="228" t="n"/>
      <c r="I1129" s="228" t="n"/>
      <c r="J1129" s="228" t="n"/>
      <c r="K1129" s="19" t="n"/>
      <c r="L1129" s="228" t="n"/>
      <c r="M1129" s="228" t="n"/>
      <c r="N1129" s="228" t="n"/>
      <c r="O1129" s="228" t="n"/>
      <c r="P1129" s="228" t="n"/>
      <c r="Q1129" s="281" t="n"/>
      <c r="R1129" s="281" t="n"/>
      <c r="S1129" s="228" t="n"/>
      <c r="T1129" s="228" t="n"/>
      <c r="U1129" s="228" t="n"/>
      <c r="V1129" s="19" t="n"/>
      <c r="W1129" s="19" t="n"/>
      <c r="X1129" s="228" t="n"/>
      <c r="Y1129" s="228" t="n"/>
      <c r="Z1129" s="281" t="n"/>
      <c r="AA1129" s="18" t="n"/>
      <c r="AB1129" s="18" t="n"/>
      <c r="AC1129" s="228" t="n"/>
    </row>
    <row r="1130">
      <c r="A1130" s="18" t="n"/>
      <c r="B1130" s="18" t="n"/>
      <c r="C1130" s="228" t="n"/>
      <c r="D1130" s="228" t="n"/>
      <c r="E1130" s="228" t="n"/>
      <c r="F1130" s="228" t="n"/>
      <c r="G1130" s="228" t="n"/>
      <c r="H1130" s="228" t="n"/>
      <c r="I1130" s="228" t="n"/>
      <c r="J1130" s="228" t="n"/>
      <c r="K1130" s="19" t="n"/>
      <c r="L1130" s="228" t="n"/>
      <c r="M1130" s="228" t="n"/>
      <c r="N1130" s="228" t="n"/>
      <c r="O1130" s="228" t="n"/>
      <c r="P1130" s="228" t="n"/>
      <c r="Q1130" s="281" t="n"/>
      <c r="R1130" s="281" t="n"/>
      <c r="S1130" s="228" t="n"/>
      <c r="T1130" s="228" t="n"/>
      <c r="U1130" s="228" t="n"/>
      <c r="V1130" s="19" t="n"/>
      <c r="W1130" s="19" t="n"/>
      <c r="X1130" s="228" t="n"/>
      <c r="Y1130" s="228" t="n"/>
      <c r="Z1130" s="281" t="n"/>
      <c r="AA1130" s="18" t="n"/>
      <c r="AB1130" s="18" t="n"/>
      <c r="AC1130" s="228" t="n"/>
    </row>
    <row r="1131">
      <c r="A1131" s="18" t="n"/>
      <c r="B1131" s="18" t="n"/>
      <c r="C1131" s="228" t="n"/>
      <c r="D1131" s="228" t="n"/>
      <c r="E1131" s="228" t="n"/>
      <c r="F1131" s="228" t="n"/>
      <c r="G1131" s="228" t="n"/>
      <c r="H1131" s="228" t="n"/>
      <c r="I1131" s="228" t="n"/>
      <c r="J1131" s="228" t="n"/>
      <c r="K1131" s="19" t="n"/>
      <c r="L1131" s="228" t="n"/>
      <c r="M1131" s="228" t="n"/>
      <c r="N1131" s="228" t="n"/>
      <c r="O1131" s="228" t="n"/>
      <c r="P1131" s="228" t="n"/>
      <c r="Q1131" s="281" t="n"/>
      <c r="R1131" s="281" t="n"/>
      <c r="S1131" s="228" t="n"/>
      <c r="T1131" s="228" t="n"/>
      <c r="U1131" s="228" t="n"/>
      <c r="V1131" s="19" t="n"/>
      <c r="W1131" s="19" t="n"/>
      <c r="X1131" s="228" t="n"/>
      <c r="Y1131" s="228" t="n"/>
      <c r="Z1131" s="281" t="n"/>
      <c r="AA1131" s="18" t="n"/>
      <c r="AB1131" s="18" t="n"/>
      <c r="AC1131" s="228" t="n"/>
    </row>
    <row r="1132">
      <c r="A1132" s="18" t="n"/>
      <c r="B1132" s="18" t="n"/>
      <c r="C1132" s="228" t="n"/>
      <c r="D1132" s="228" t="n"/>
      <c r="E1132" s="228" t="n"/>
      <c r="F1132" s="228" t="n"/>
      <c r="G1132" s="228" t="n"/>
      <c r="H1132" s="228" t="n"/>
      <c r="I1132" s="228" t="n"/>
      <c r="J1132" s="228" t="n"/>
      <c r="K1132" s="19" t="n"/>
      <c r="L1132" s="228" t="n"/>
      <c r="M1132" s="228" t="n"/>
      <c r="N1132" s="228" t="n"/>
      <c r="O1132" s="228" t="n"/>
      <c r="P1132" s="228" t="n"/>
      <c r="Q1132" s="281" t="n"/>
      <c r="R1132" s="281" t="n"/>
      <c r="S1132" s="228" t="n"/>
      <c r="T1132" s="228" t="n"/>
      <c r="U1132" s="228" t="n"/>
      <c r="V1132" s="19" t="n"/>
      <c r="W1132" s="19" t="n"/>
      <c r="X1132" s="228" t="n"/>
      <c r="Y1132" s="228" t="n"/>
      <c r="Z1132" s="281" t="n"/>
      <c r="AA1132" s="18" t="n"/>
      <c r="AB1132" s="18" t="n"/>
      <c r="AC1132" s="228" t="n"/>
    </row>
    <row r="1133">
      <c r="A1133" s="18" t="n"/>
      <c r="B1133" s="18" t="n"/>
      <c r="C1133" s="228" t="n"/>
      <c r="D1133" s="228" t="n"/>
      <c r="E1133" s="228" t="n"/>
      <c r="F1133" s="228" t="n"/>
      <c r="G1133" s="228" t="n"/>
      <c r="H1133" s="228" t="n"/>
      <c r="I1133" s="228" t="n"/>
      <c r="J1133" s="228" t="n"/>
      <c r="K1133" s="19" t="n"/>
      <c r="L1133" s="228" t="n"/>
      <c r="M1133" s="228" t="n"/>
      <c r="N1133" s="228" t="n"/>
      <c r="O1133" s="228" t="n"/>
      <c r="P1133" s="228" t="n"/>
      <c r="Q1133" s="281" t="n"/>
      <c r="R1133" s="281" t="n"/>
      <c r="S1133" s="228" t="n"/>
      <c r="T1133" s="228" t="n"/>
      <c r="U1133" s="228" t="n"/>
      <c r="V1133" s="19" t="n"/>
      <c r="W1133" s="19" t="n"/>
      <c r="X1133" s="228" t="n"/>
      <c r="Y1133" s="228" t="n"/>
      <c r="Z1133" s="281" t="n"/>
      <c r="AA1133" s="18" t="n"/>
      <c r="AB1133" s="18" t="n"/>
      <c r="AC1133" s="228" t="n"/>
    </row>
    <row r="1134">
      <c r="A1134" s="18" t="n"/>
      <c r="B1134" s="18" t="n"/>
      <c r="C1134" s="228" t="n"/>
      <c r="D1134" s="228" t="n"/>
      <c r="E1134" s="228" t="n"/>
      <c r="F1134" s="228" t="n"/>
      <c r="G1134" s="228" t="n"/>
      <c r="H1134" s="228" t="n"/>
      <c r="I1134" s="228" t="n"/>
      <c r="J1134" s="228" t="n"/>
      <c r="K1134" s="19" t="n"/>
      <c r="L1134" s="228" t="n"/>
      <c r="M1134" s="228" t="n"/>
      <c r="N1134" s="228" t="n"/>
      <c r="O1134" s="228" t="n"/>
      <c r="P1134" s="228" t="n"/>
      <c r="Q1134" s="281" t="n"/>
      <c r="R1134" s="281" t="n"/>
      <c r="S1134" s="228" t="n"/>
      <c r="T1134" s="228" t="n"/>
      <c r="U1134" s="228" t="n"/>
      <c r="V1134" s="19" t="n"/>
      <c r="W1134" s="19" t="n"/>
      <c r="X1134" s="228" t="n"/>
      <c r="Y1134" s="228" t="n"/>
      <c r="Z1134" s="281" t="n"/>
      <c r="AA1134" s="18" t="n"/>
      <c r="AB1134" s="18" t="n"/>
      <c r="AC1134" s="228" t="n"/>
    </row>
    <row r="1135">
      <c r="A1135" s="18" t="n"/>
      <c r="B1135" s="18" t="n"/>
      <c r="C1135" s="228" t="n"/>
      <c r="D1135" s="228" t="n"/>
      <c r="E1135" s="228" t="n"/>
      <c r="F1135" s="228" t="n"/>
      <c r="G1135" s="228" t="n"/>
      <c r="H1135" s="228" t="n"/>
      <c r="I1135" s="228" t="n"/>
      <c r="J1135" s="228" t="n"/>
      <c r="K1135" s="19" t="n"/>
      <c r="L1135" s="228" t="n"/>
      <c r="M1135" s="228" t="n"/>
      <c r="N1135" s="228" t="n"/>
      <c r="O1135" s="228" t="n"/>
      <c r="P1135" s="228" t="n"/>
      <c r="Q1135" s="281" t="n"/>
      <c r="R1135" s="281" t="n"/>
      <c r="S1135" s="228" t="n"/>
      <c r="T1135" s="228" t="n"/>
      <c r="U1135" s="228" t="n"/>
      <c r="V1135" s="19" t="n"/>
      <c r="W1135" s="19" t="n"/>
      <c r="X1135" s="228" t="n"/>
      <c r="Y1135" s="228" t="n"/>
      <c r="Z1135" s="281" t="n"/>
      <c r="AA1135" s="18" t="n"/>
      <c r="AB1135" s="18" t="n"/>
      <c r="AC1135" s="228" t="n"/>
    </row>
    <row r="1136">
      <c r="A1136" s="18" t="n"/>
      <c r="B1136" s="18" t="n"/>
      <c r="C1136" s="228" t="n"/>
      <c r="D1136" s="228" t="n"/>
      <c r="E1136" s="228" t="n"/>
      <c r="F1136" s="228" t="n"/>
      <c r="G1136" s="228" t="n"/>
      <c r="H1136" s="228" t="n"/>
      <c r="I1136" s="228" t="n"/>
      <c r="J1136" s="228" t="n"/>
      <c r="K1136" s="19" t="n"/>
      <c r="L1136" s="228" t="n"/>
      <c r="M1136" s="228" t="n"/>
      <c r="N1136" s="228" t="n"/>
      <c r="O1136" s="228" t="n"/>
      <c r="P1136" s="228" t="n"/>
      <c r="Q1136" s="281" t="n"/>
      <c r="R1136" s="281" t="n"/>
      <c r="S1136" s="228" t="n"/>
      <c r="T1136" s="228" t="n"/>
      <c r="U1136" s="228" t="n"/>
      <c r="V1136" s="19" t="n"/>
      <c r="W1136" s="19" t="n"/>
      <c r="X1136" s="228" t="n"/>
      <c r="Y1136" s="228" t="n"/>
      <c r="Z1136" s="281" t="n"/>
      <c r="AA1136" s="18" t="n"/>
      <c r="AB1136" s="18" t="n"/>
      <c r="AC1136" s="228" t="n"/>
    </row>
    <row r="1137">
      <c r="A1137" s="18" t="n"/>
      <c r="B1137" s="18" t="n"/>
      <c r="C1137" s="228" t="n"/>
      <c r="D1137" s="228" t="n"/>
      <c r="E1137" s="228" t="n"/>
      <c r="F1137" s="228" t="n"/>
      <c r="G1137" s="228" t="n"/>
      <c r="H1137" s="228" t="n"/>
      <c r="I1137" s="228" t="n"/>
      <c r="J1137" s="228" t="n"/>
      <c r="K1137" s="19" t="n"/>
      <c r="L1137" s="228" t="n"/>
      <c r="M1137" s="228" t="n"/>
      <c r="N1137" s="228" t="n"/>
      <c r="O1137" s="228" t="n"/>
      <c r="P1137" s="228" t="n"/>
      <c r="Q1137" s="281" t="n"/>
      <c r="R1137" s="281" t="n"/>
      <c r="S1137" s="228" t="n"/>
      <c r="T1137" s="228" t="n"/>
      <c r="U1137" s="228" t="n"/>
      <c r="V1137" s="19" t="n"/>
      <c r="W1137" s="19" t="n"/>
      <c r="X1137" s="228" t="n"/>
      <c r="Y1137" s="228" t="n"/>
      <c r="Z1137" s="281" t="n"/>
      <c r="AA1137" s="18" t="n"/>
      <c r="AB1137" s="18" t="n"/>
      <c r="AC1137" s="228" t="n"/>
    </row>
    <row r="1138">
      <c r="A1138" s="18" t="n"/>
      <c r="B1138" s="18" t="n"/>
      <c r="C1138" s="228" t="n"/>
      <c r="D1138" s="228" t="n"/>
      <c r="E1138" s="228" t="n"/>
      <c r="F1138" s="228" t="n"/>
      <c r="G1138" s="228" t="n"/>
      <c r="H1138" s="228" t="n"/>
      <c r="I1138" s="228" t="n"/>
      <c r="J1138" s="228" t="n"/>
      <c r="K1138" s="19" t="n"/>
      <c r="L1138" s="228" t="n"/>
      <c r="M1138" s="228" t="n"/>
      <c r="N1138" s="228" t="n"/>
      <c r="O1138" s="228" t="n"/>
      <c r="P1138" s="228" t="n"/>
      <c r="Q1138" s="281" t="n"/>
      <c r="R1138" s="281" t="n"/>
      <c r="S1138" s="228" t="n"/>
      <c r="T1138" s="228" t="n"/>
      <c r="U1138" s="228" t="n"/>
      <c r="V1138" s="19" t="n"/>
      <c r="W1138" s="19" t="n"/>
      <c r="X1138" s="228" t="n"/>
      <c r="Y1138" s="228" t="n"/>
      <c r="Z1138" s="281" t="n"/>
      <c r="AA1138" s="18" t="n"/>
      <c r="AB1138" s="18" t="n"/>
      <c r="AC1138" s="228" t="n"/>
    </row>
    <row r="1139">
      <c r="A1139" s="18" t="n"/>
      <c r="B1139" s="18" t="n"/>
      <c r="C1139" s="228" t="n"/>
      <c r="D1139" s="228" t="n"/>
      <c r="E1139" s="228" t="n"/>
      <c r="F1139" s="228" t="n"/>
      <c r="G1139" s="228" t="n"/>
      <c r="H1139" s="228" t="n"/>
      <c r="I1139" s="228" t="n"/>
      <c r="J1139" s="228" t="n"/>
      <c r="K1139" s="19" t="n"/>
      <c r="L1139" s="228" t="n"/>
      <c r="M1139" s="228" t="n"/>
      <c r="N1139" s="228" t="n"/>
      <c r="O1139" s="228" t="n"/>
      <c r="P1139" s="228" t="n"/>
      <c r="Q1139" s="281" t="n"/>
      <c r="R1139" s="281" t="n"/>
      <c r="S1139" s="228" t="n"/>
      <c r="T1139" s="228" t="n"/>
      <c r="U1139" s="228" t="n"/>
      <c r="V1139" s="19" t="n"/>
      <c r="W1139" s="19" t="n"/>
      <c r="X1139" s="228" t="n"/>
      <c r="Y1139" s="228" t="n"/>
      <c r="Z1139" s="281" t="n"/>
      <c r="AA1139" s="18" t="n"/>
      <c r="AB1139" s="18" t="n"/>
      <c r="AC1139" s="228" t="n"/>
    </row>
    <row r="1140">
      <c r="A1140" s="18" t="n"/>
      <c r="B1140" s="18" t="n"/>
      <c r="C1140" s="228" t="n"/>
      <c r="D1140" s="228" t="n"/>
      <c r="E1140" s="228" t="n"/>
      <c r="F1140" s="228" t="n"/>
      <c r="G1140" s="228" t="n"/>
      <c r="H1140" s="228" t="n"/>
      <c r="I1140" s="228" t="n"/>
      <c r="J1140" s="228" t="n"/>
      <c r="K1140" s="19" t="n"/>
      <c r="L1140" s="228" t="n"/>
      <c r="M1140" s="228" t="n"/>
      <c r="N1140" s="228" t="n"/>
      <c r="O1140" s="228" t="n"/>
      <c r="P1140" s="228" t="n"/>
      <c r="Q1140" s="281" t="n"/>
      <c r="R1140" s="281" t="n"/>
      <c r="S1140" s="228" t="n"/>
      <c r="T1140" s="228" t="n"/>
      <c r="U1140" s="228" t="n"/>
      <c r="V1140" s="19" t="n"/>
      <c r="W1140" s="19" t="n"/>
      <c r="X1140" s="228" t="n"/>
      <c r="Y1140" s="228" t="n"/>
      <c r="Z1140" s="281" t="n"/>
      <c r="AA1140" s="18" t="n"/>
      <c r="AB1140" s="18" t="n"/>
      <c r="AC1140" s="228" t="n"/>
    </row>
    <row r="1141">
      <c r="A1141" s="18" t="n"/>
      <c r="B1141" s="18" t="n"/>
      <c r="C1141" s="228" t="n"/>
      <c r="D1141" s="228" t="n"/>
      <c r="E1141" s="228" t="n"/>
      <c r="F1141" s="228" t="n"/>
      <c r="G1141" s="228" t="n"/>
      <c r="H1141" s="228" t="n"/>
      <c r="I1141" s="228" t="n"/>
      <c r="J1141" s="228" t="n"/>
      <c r="K1141" s="19" t="n"/>
      <c r="L1141" s="228" t="n"/>
      <c r="M1141" s="228" t="n"/>
      <c r="N1141" s="228" t="n"/>
      <c r="O1141" s="228" t="n"/>
      <c r="P1141" s="228" t="n"/>
      <c r="Q1141" s="281" t="n"/>
      <c r="R1141" s="281" t="n"/>
      <c r="S1141" s="228" t="n"/>
      <c r="T1141" s="228" t="n"/>
      <c r="U1141" s="228" t="n"/>
      <c r="V1141" s="19" t="n"/>
      <c r="W1141" s="19" t="n"/>
      <c r="X1141" s="228" t="n"/>
      <c r="Y1141" s="228" t="n"/>
      <c r="Z1141" s="281" t="n"/>
      <c r="AA1141" s="18" t="n"/>
      <c r="AB1141" s="18" t="n"/>
      <c r="AC1141" s="228" t="n"/>
    </row>
    <row r="1142">
      <c r="A1142" s="18" t="n"/>
      <c r="B1142" s="18" t="n"/>
      <c r="C1142" s="228" t="n"/>
      <c r="D1142" s="228" t="n"/>
      <c r="E1142" s="228" t="n"/>
      <c r="F1142" s="228" t="n"/>
      <c r="G1142" s="228" t="n"/>
      <c r="H1142" s="228" t="n"/>
      <c r="I1142" s="228" t="n"/>
      <c r="J1142" s="228" t="n"/>
      <c r="K1142" s="19" t="n"/>
      <c r="L1142" s="228" t="n"/>
      <c r="M1142" s="228" t="n"/>
      <c r="N1142" s="228" t="n"/>
      <c r="O1142" s="228" t="n"/>
      <c r="P1142" s="228" t="n"/>
      <c r="Q1142" s="281" t="n"/>
      <c r="R1142" s="281" t="n"/>
      <c r="S1142" s="228" t="n"/>
      <c r="T1142" s="228" t="n"/>
      <c r="U1142" s="228" t="n"/>
      <c r="V1142" s="19" t="n"/>
      <c r="W1142" s="19" t="n"/>
      <c r="X1142" s="228" t="n"/>
      <c r="Y1142" s="228" t="n"/>
      <c r="Z1142" s="281" t="n"/>
      <c r="AA1142" s="18" t="n"/>
      <c r="AB1142" s="18" t="n"/>
      <c r="AC1142" s="228" t="n"/>
    </row>
    <row r="1143">
      <c r="A1143" s="18" t="n"/>
      <c r="B1143" s="18" t="n"/>
      <c r="C1143" s="228" t="n"/>
      <c r="D1143" s="228" t="n"/>
      <c r="E1143" s="228" t="n"/>
      <c r="F1143" s="228" t="n"/>
      <c r="G1143" s="228" t="n"/>
      <c r="H1143" s="228" t="n"/>
      <c r="I1143" s="228" t="n"/>
      <c r="J1143" s="228" t="n"/>
      <c r="K1143" s="19" t="n"/>
      <c r="L1143" s="228" t="n"/>
      <c r="M1143" s="228" t="n"/>
      <c r="N1143" s="228" t="n"/>
      <c r="O1143" s="228" t="n"/>
      <c r="P1143" s="228" t="n"/>
      <c r="Q1143" s="281" t="n"/>
      <c r="R1143" s="281" t="n"/>
      <c r="S1143" s="228" t="n"/>
      <c r="T1143" s="228" t="n"/>
      <c r="U1143" s="228" t="n"/>
      <c r="V1143" s="19" t="n"/>
      <c r="W1143" s="19" t="n"/>
      <c r="X1143" s="228" t="n"/>
      <c r="Y1143" s="228" t="n"/>
      <c r="Z1143" s="281" t="n"/>
      <c r="AA1143" s="18" t="n"/>
      <c r="AB1143" s="18" t="n"/>
      <c r="AC1143" s="228" t="n"/>
    </row>
    <row r="1144">
      <c r="A1144" s="18" t="n"/>
      <c r="B1144" s="18" t="n"/>
      <c r="C1144" s="228" t="n"/>
      <c r="D1144" s="228" t="n"/>
      <c r="E1144" s="228" t="n"/>
      <c r="F1144" s="228" t="n"/>
      <c r="G1144" s="228" t="n"/>
      <c r="H1144" s="228" t="n"/>
      <c r="I1144" s="228" t="n"/>
      <c r="J1144" s="228" t="n"/>
      <c r="K1144" s="19" t="n"/>
      <c r="L1144" s="228" t="n"/>
      <c r="M1144" s="228" t="n"/>
      <c r="N1144" s="228" t="n"/>
      <c r="O1144" s="228" t="n"/>
      <c r="P1144" s="228" t="n"/>
      <c r="Q1144" s="281" t="n"/>
      <c r="R1144" s="281" t="n"/>
      <c r="S1144" s="228" t="n"/>
      <c r="T1144" s="228" t="n"/>
      <c r="U1144" s="228" t="n"/>
      <c r="V1144" s="19" t="n"/>
      <c r="W1144" s="19" t="n"/>
      <c r="X1144" s="228" t="n"/>
      <c r="Y1144" s="228" t="n"/>
      <c r="Z1144" s="281" t="n"/>
      <c r="AA1144" s="18" t="n"/>
      <c r="AB1144" s="18" t="n"/>
      <c r="AC1144" s="228" t="n"/>
    </row>
    <row r="1145">
      <c r="A1145" s="18" t="n"/>
      <c r="B1145" s="18" t="n"/>
      <c r="C1145" s="228" t="n"/>
      <c r="D1145" s="228" t="n"/>
      <c r="E1145" s="228" t="n"/>
      <c r="F1145" s="228" t="n"/>
      <c r="G1145" s="228" t="n"/>
      <c r="H1145" s="228" t="n"/>
      <c r="I1145" s="228" t="n"/>
      <c r="J1145" s="228" t="n"/>
      <c r="K1145" s="19" t="n"/>
      <c r="L1145" s="228" t="n"/>
      <c r="M1145" s="228" t="n"/>
      <c r="N1145" s="228" t="n"/>
      <c r="O1145" s="228" t="n"/>
      <c r="P1145" s="228" t="n"/>
      <c r="Q1145" s="281" t="n"/>
      <c r="R1145" s="281" t="n"/>
      <c r="S1145" s="228" t="n"/>
      <c r="T1145" s="228" t="n"/>
      <c r="U1145" s="228" t="n"/>
      <c r="V1145" s="19" t="n"/>
      <c r="W1145" s="19" t="n"/>
      <c r="X1145" s="228" t="n"/>
      <c r="Y1145" s="228" t="n"/>
      <c r="Z1145" s="281" t="n"/>
      <c r="AA1145" s="18" t="n"/>
      <c r="AB1145" s="18" t="n"/>
      <c r="AC1145" s="228" t="n"/>
    </row>
    <row r="1146">
      <c r="A1146" s="18" t="n"/>
      <c r="B1146" s="18" t="n"/>
      <c r="C1146" s="228" t="n"/>
      <c r="D1146" s="228" t="n"/>
      <c r="E1146" s="228" t="n"/>
      <c r="F1146" s="228" t="n"/>
      <c r="G1146" s="228" t="n"/>
      <c r="H1146" s="228" t="n"/>
      <c r="I1146" s="228" t="n"/>
      <c r="J1146" s="228" t="n"/>
      <c r="K1146" s="19" t="n"/>
      <c r="L1146" s="228" t="n"/>
      <c r="M1146" s="228" t="n"/>
      <c r="N1146" s="228" t="n"/>
      <c r="O1146" s="228" t="n"/>
      <c r="P1146" s="228" t="n"/>
      <c r="Q1146" s="281" t="n"/>
      <c r="R1146" s="281" t="n"/>
      <c r="S1146" s="228" t="n"/>
      <c r="T1146" s="228" t="n"/>
      <c r="U1146" s="228" t="n"/>
      <c r="V1146" s="19" t="n"/>
      <c r="W1146" s="19" t="n"/>
      <c r="X1146" s="228" t="n"/>
      <c r="Y1146" s="228" t="n"/>
      <c r="Z1146" s="281" t="n"/>
      <c r="AA1146" s="18" t="n"/>
      <c r="AB1146" s="18" t="n"/>
      <c r="AC1146" s="228" t="n"/>
    </row>
    <row r="1147">
      <c r="A1147" s="18" t="n"/>
      <c r="B1147" s="18" t="n"/>
      <c r="C1147" s="228" t="n"/>
      <c r="D1147" s="228" t="n"/>
      <c r="E1147" s="228" t="n"/>
      <c r="F1147" s="228" t="n"/>
      <c r="G1147" s="228" t="n"/>
      <c r="H1147" s="228" t="n"/>
      <c r="I1147" s="228" t="n"/>
      <c r="J1147" s="228" t="n"/>
      <c r="K1147" s="19" t="n"/>
      <c r="L1147" s="228" t="n"/>
      <c r="M1147" s="228" t="n"/>
      <c r="N1147" s="228" t="n"/>
      <c r="O1147" s="228" t="n"/>
      <c r="P1147" s="228" t="n"/>
      <c r="Q1147" s="281" t="n"/>
      <c r="R1147" s="281" t="n"/>
      <c r="S1147" s="228" t="n"/>
      <c r="T1147" s="228" t="n"/>
      <c r="U1147" s="228" t="n"/>
      <c r="V1147" s="19" t="n"/>
      <c r="W1147" s="19" t="n"/>
      <c r="X1147" s="228" t="n"/>
      <c r="Y1147" s="228" t="n"/>
      <c r="Z1147" s="281" t="n"/>
      <c r="AA1147" s="18" t="n"/>
      <c r="AB1147" s="18" t="n"/>
      <c r="AC1147" s="228" t="n"/>
    </row>
    <row r="1148">
      <c r="A1148" s="18" t="n"/>
      <c r="B1148" s="18" t="n"/>
      <c r="C1148" s="228" t="n"/>
      <c r="D1148" s="228" t="n"/>
      <c r="E1148" s="228" t="n"/>
      <c r="F1148" s="228" t="n"/>
      <c r="G1148" s="228" t="n"/>
      <c r="H1148" s="228" t="n"/>
      <c r="I1148" s="228" t="n"/>
      <c r="J1148" s="228" t="n"/>
      <c r="K1148" s="19" t="n"/>
      <c r="L1148" s="228" t="n"/>
      <c r="M1148" s="228" t="n"/>
      <c r="N1148" s="228" t="n"/>
      <c r="O1148" s="228" t="n"/>
      <c r="P1148" s="228" t="n"/>
      <c r="Q1148" s="281" t="n"/>
      <c r="R1148" s="281" t="n"/>
      <c r="S1148" s="228" t="n"/>
      <c r="T1148" s="228" t="n"/>
      <c r="U1148" s="228" t="n"/>
      <c r="V1148" s="19" t="n"/>
      <c r="W1148" s="19" t="n"/>
      <c r="X1148" s="228" t="n"/>
      <c r="Y1148" s="228" t="n"/>
      <c r="Z1148" s="281" t="n"/>
      <c r="AA1148" s="18" t="n"/>
      <c r="AB1148" s="18" t="n"/>
      <c r="AC1148" s="228" t="n"/>
    </row>
    <row r="1149">
      <c r="A1149" s="18" t="n"/>
      <c r="B1149" s="18" t="n"/>
      <c r="C1149" s="228" t="n"/>
      <c r="D1149" s="228" t="n"/>
      <c r="E1149" s="228" t="n"/>
      <c r="F1149" s="228" t="n"/>
      <c r="G1149" s="228" t="n"/>
      <c r="H1149" s="228" t="n"/>
      <c r="I1149" s="228" t="n"/>
      <c r="J1149" s="228" t="n"/>
      <c r="K1149" s="19" t="n"/>
      <c r="L1149" s="228" t="n"/>
      <c r="M1149" s="228" t="n"/>
      <c r="N1149" s="228" t="n"/>
      <c r="O1149" s="228" t="n"/>
      <c r="P1149" s="228" t="n"/>
      <c r="Q1149" s="281" t="n"/>
      <c r="R1149" s="281" t="n"/>
      <c r="S1149" s="228" t="n"/>
      <c r="T1149" s="228" t="n"/>
      <c r="U1149" s="228" t="n"/>
      <c r="V1149" s="19" t="n"/>
      <c r="W1149" s="19" t="n"/>
      <c r="X1149" s="228" t="n"/>
      <c r="Y1149" s="228" t="n"/>
      <c r="Z1149" s="281" t="n"/>
      <c r="AA1149" s="18" t="n"/>
      <c r="AB1149" s="18" t="n"/>
      <c r="AC1149" s="228" t="n"/>
    </row>
    <row r="1150">
      <c r="A1150" s="18" t="n"/>
      <c r="B1150" s="18" t="n"/>
      <c r="C1150" s="228" t="n"/>
      <c r="D1150" s="228" t="n"/>
      <c r="E1150" s="228" t="n"/>
      <c r="F1150" s="228" t="n"/>
      <c r="G1150" s="228" t="n"/>
      <c r="H1150" s="228" t="n"/>
      <c r="I1150" s="228" t="n"/>
      <c r="J1150" s="228" t="n"/>
      <c r="K1150" s="19" t="n"/>
      <c r="L1150" s="228" t="n"/>
      <c r="M1150" s="228" t="n"/>
      <c r="N1150" s="228" t="n"/>
      <c r="O1150" s="228" t="n"/>
      <c r="P1150" s="228" t="n"/>
      <c r="Q1150" s="281" t="n"/>
      <c r="R1150" s="281" t="n"/>
      <c r="S1150" s="228" t="n"/>
      <c r="T1150" s="228" t="n"/>
      <c r="U1150" s="228" t="n"/>
      <c r="V1150" s="19" t="n"/>
      <c r="W1150" s="19" t="n"/>
      <c r="X1150" s="228" t="n"/>
      <c r="Y1150" s="228" t="n"/>
      <c r="Z1150" s="281" t="n"/>
      <c r="AA1150" s="18" t="n"/>
      <c r="AB1150" s="18" t="n"/>
      <c r="AC1150" s="228" t="n"/>
    </row>
    <row r="1151">
      <c r="A1151" s="18" t="n"/>
      <c r="B1151" s="18" t="n"/>
      <c r="C1151" s="228" t="n"/>
      <c r="D1151" s="228" t="n"/>
      <c r="E1151" s="228" t="n"/>
      <c r="F1151" s="228" t="n"/>
      <c r="G1151" s="228" t="n"/>
      <c r="H1151" s="228" t="n"/>
      <c r="I1151" s="228" t="n"/>
      <c r="J1151" s="228" t="n"/>
      <c r="K1151" s="19" t="n"/>
      <c r="L1151" s="228" t="n"/>
      <c r="M1151" s="228" t="n"/>
      <c r="N1151" s="228" t="n"/>
      <c r="O1151" s="228" t="n"/>
      <c r="P1151" s="228" t="n"/>
      <c r="Q1151" s="281" t="n"/>
      <c r="R1151" s="281" t="n"/>
      <c r="S1151" s="228" t="n"/>
      <c r="T1151" s="228" t="n"/>
      <c r="U1151" s="228" t="n"/>
      <c r="V1151" s="19" t="n"/>
      <c r="W1151" s="19" t="n"/>
      <c r="X1151" s="228" t="n"/>
      <c r="Y1151" s="228" t="n"/>
      <c r="Z1151" s="281" t="n"/>
      <c r="AA1151" s="18" t="n"/>
      <c r="AB1151" s="18" t="n"/>
      <c r="AC1151" s="228" t="n"/>
    </row>
    <row r="1152">
      <c r="A1152" s="18" t="n"/>
      <c r="B1152" s="18" t="n"/>
      <c r="C1152" s="228" t="n"/>
      <c r="D1152" s="228" t="n"/>
      <c r="E1152" s="228" t="n"/>
      <c r="F1152" s="228" t="n"/>
      <c r="G1152" s="228" t="n"/>
      <c r="H1152" s="228" t="n"/>
      <c r="I1152" s="228" t="n"/>
      <c r="J1152" s="228" t="n"/>
      <c r="K1152" s="19" t="n"/>
      <c r="L1152" s="228" t="n"/>
      <c r="M1152" s="228" t="n"/>
      <c r="N1152" s="228" t="n"/>
      <c r="O1152" s="228" t="n"/>
      <c r="P1152" s="228" t="n"/>
      <c r="Q1152" s="281" t="n"/>
      <c r="R1152" s="281" t="n"/>
      <c r="S1152" s="228" t="n"/>
      <c r="T1152" s="228" t="n"/>
      <c r="U1152" s="228" t="n"/>
      <c r="V1152" s="19" t="n"/>
      <c r="W1152" s="19" t="n"/>
      <c r="X1152" s="228" t="n"/>
      <c r="Y1152" s="228" t="n"/>
      <c r="Z1152" s="281" t="n"/>
      <c r="AA1152" s="18" t="n"/>
      <c r="AB1152" s="18" t="n"/>
      <c r="AC1152" s="228" t="n"/>
    </row>
    <row r="1153">
      <c r="A1153" s="18" t="n"/>
      <c r="B1153" s="18" t="n"/>
      <c r="C1153" s="228" t="n"/>
      <c r="D1153" s="228" t="n"/>
      <c r="E1153" s="228" t="n"/>
      <c r="F1153" s="228" t="n"/>
      <c r="G1153" s="228" t="n"/>
      <c r="H1153" s="228" t="n"/>
      <c r="I1153" s="228" t="n"/>
      <c r="J1153" s="228" t="n"/>
      <c r="K1153" s="19" t="n"/>
      <c r="L1153" s="228" t="n"/>
      <c r="M1153" s="228" t="n"/>
      <c r="N1153" s="228" t="n"/>
      <c r="O1153" s="228" t="n"/>
      <c r="P1153" s="228" t="n"/>
      <c r="Q1153" s="281" t="n"/>
      <c r="R1153" s="281" t="n"/>
      <c r="S1153" s="228" t="n"/>
      <c r="T1153" s="228" t="n"/>
      <c r="U1153" s="228" t="n"/>
      <c r="V1153" s="19" t="n"/>
      <c r="W1153" s="19" t="n"/>
      <c r="X1153" s="228" t="n"/>
      <c r="Y1153" s="228" t="n"/>
      <c r="Z1153" s="281" t="n"/>
      <c r="AA1153" s="18" t="n"/>
      <c r="AB1153" s="18" t="n"/>
      <c r="AC1153" s="228" t="n"/>
    </row>
    <row r="1154">
      <c r="A1154" s="18" t="n"/>
      <c r="B1154" s="18" t="n"/>
      <c r="C1154" s="228" t="n"/>
      <c r="D1154" s="228" t="n"/>
      <c r="E1154" s="228" t="n"/>
      <c r="F1154" s="228" t="n"/>
      <c r="G1154" s="228" t="n"/>
      <c r="H1154" s="228" t="n"/>
      <c r="I1154" s="228" t="n"/>
      <c r="J1154" s="228" t="n"/>
      <c r="K1154" s="19" t="n"/>
      <c r="L1154" s="228" t="n"/>
      <c r="M1154" s="228" t="n"/>
      <c r="N1154" s="228" t="n"/>
      <c r="O1154" s="228" t="n"/>
      <c r="P1154" s="228" t="n"/>
      <c r="Q1154" s="281" t="n"/>
      <c r="R1154" s="281" t="n"/>
      <c r="S1154" s="228" t="n"/>
      <c r="T1154" s="228" t="n"/>
      <c r="U1154" s="228" t="n"/>
      <c r="V1154" s="19" t="n"/>
      <c r="W1154" s="19" t="n"/>
      <c r="X1154" s="228" t="n"/>
      <c r="Y1154" s="228" t="n"/>
      <c r="Z1154" s="281" t="n"/>
      <c r="AA1154" s="18" t="n"/>
      <c r="AB1154" s="18" t="n"/>
      <c r="AC1154" s="228" t="n"/>
    </row>
    <row r="1155">
      <c r="A1155" s="18" t="n"/>
      <c r="B1155" s="18" t="n"/>
      <c r="C1155" s="228" t="n"/>
      <c r="D1155" s="228" t="n"/>
      <c r="E1155" s="228" t="n"/>
      <c r="F1155" s="228" t="n"/>
      <c r="G1155" s="228" t="n"/>
      <c r="H1155" s="228" t="n"/>
      <c r="I1155" s="228" t="n"/>
      <c r="J1155" s="228" t="n"/>
      <c r="K1155" s="19" t="n"/>
      <c r="L1155" s="228" t="n"/>
      <c r="M1155" s="228" t="n"/>
      <c r="N1155" s="228" t="n"/>
      <c r="O1155" s="228" t="n"/>
      <c r="P1155" s="228" t="n"/>
      <c r="Q1155" s="281" t="n"/>
      <c r="R1155" s="281" t="n"/>
      <c r="S1155" s="228" t="n"/>
      <c r="T1155" s="228" t="n"/>
      <c r="U1155" s="228" t="n"/>
      <c r="V1155" s="19" t="n"/>
      <c r="W1155" s="19" t="n"/>
      <c r="X1155" s="228" t="n"/>
      <c r="Y1155" s="228" t="n"/>
      <c r="Z1155" s="281" t="n"/>
      <c r="AA1155" s="18" t="n"/>
      <c r="AB1155" s="18" t="n"/>
      <c r="AC1155" s="228" t="n"/>
    </row>
    <row r="1156">
      <c r="A1156" s="18" t="n"/>
      <c r="B1156" s="18" t="n"/>
      <c r="C1156" s="228" t="n"/>
      <c r="D1156" s="228" t="n"/>
      <c r="E1156" s="228" t="n"/>
      <c r="F1156" s="228" t="n"/>
      <c r="G1156" s="228" t="n"/>
      <c r="H1156" s="228" t="n"/>
      <c r="I1156" s="228" t="n"/>
      <c r="J1156" s="228" t="n"/>
      <c r="K1156" s="19" t="n"/>
      <c r="L1156" s="228" t="n"/>
      <c r="M1156" s="228" t="n"/>
      <c r="N1156" s="228" t="n"/>
      <c r="O1156" s="228" t="n"/>
      <c r="P1156" s="228" t="n"/>
      <c r="Q1156" s="281" t="n"/>
      <c r="R1156" s="281" t="n"/>
      <c r="S1156" s="228" t="n"/>
      <c r="T1156" s="228" t="n"/>
      <c r="U1156" s="228" t="n"/>
      <c r="V1156" s="19" t="n"/>
      <c r="W1156" s="19" t="n"/>
      <c r="X1156" s="228" t="n"/>
      <c r="Y1156" s="228" t="n"/>
      <c r="Z1156" s="281" t="n"/>
      <c r="AA1156" s="18" t="n"/>
      <c r="AB1156" s="18" t="n"/>
      <c r="AC1156" s="228" t="n"/>
    </row>
    <row r="1157">
      <c r="A1157" s="18" t="n"/>
      <c r="B1157" s="18" t="n"/>
      <c r="C1157" s="228" t="n"/>
      <c r="D1157" s="228" t="n"/>
      <c r="E1157" s="228" t="n"/>
      <c r="F1157" s="228" t="n"/>
      <c r="G1157" s="228" t="n"/>
      <c r="H1157" s="228" t="n"/>
      <c r="I1157" s="228" t="n"/>
      <c r="J1157" s="228" t="n"/>
      <c r="K1157" s="19" t="n"/>
      <c r="L1157" s="228" t="n"/>
      <c r="M1157" s="228" t="n"/>
      <c r="N1157" s="228" t="n"/>
      <c r="O1157" s="228" t="n"/>
      <c r="P1157" s="228" t="n"/>
      <c r="Q1157" s="281" t="n"/>
      <c r="R1157" s="281" t="n"/>
      <c r="S1157" s="228" t="n"/>
      <c r="T1157" s="228" t="n"/>
      <c r="U1157" s="228" t="n"/>
      <c r="V1157" s="19" t="n"/>
      <c r="W1157" s="19" t="n"/>
      <c r="X1157" s="228" t="n"/>
      <c r="Y1157" s="228" t="n"/>
      <c r="Z1157" s="281" t="n"/>
      <c r="AA1157" s="18" t="n"/>
      <c r="AB1157" s="18" t="n"/>
      <c r="AC1157" s="228" t="n"/>
    </row>
    <row r="1158">
      <c r="A1158" s="18" t="n"/>
      <c r="B1158" s="18" t="n"/>
      <c r="C1158" s="228" t="n"/>
      <c r="D1158" s="228" t="n"/>
      <c r="E1158" s="228" t="n"/>
      <c r="F1158" s="228" t="n"/>
      <c r="G1158" s="228" t="n"/>
      <c r="H1158" s="228" t="n"/>
      <c r="I1158" s="228" t="n"/>
      <c r="J1158" s="228" t="n"/>
      <c r="K1158" s="19" t="n"/>
      <c r="L1158" s="228" t="n"/>
      <c r="M1158" s="228" t="n"/>
      <c r="N1158" s="228" t="n"/>
      <c r="O1158" s="228" t="n"/>
      <c r="P1158" s="228" t="n"/>
      <c r="Q1158" s="281" t="n"/>
      <c r="R1158" s="281" t="n"/>
      <c r="S1158" s="228" t="n"/>
      <c r="T1158" s="228" t="n"/>
      <c r="U1158" s="228" t="n"/>
      <c r="V1158" s="19" t="n"/>
      <c r="W1158" s="19" t="n"/>
      <c r="X1158" s="228" t="n"/>
      <c r="Y1158" s="228" t="n"/>
      <c r="Z1158" s="281" t="n"/>
      <c r="AA1158" s="18" t="n"/>
      <c r="AB1158" s="18" t="n"/>
      <c r="AC1158" s="228" t="n"/>
    </row>
    <row r="1159">
      <c r="A1159" s="18" t="n"/>
      <c r="B1159" s="18" t="n"/>
      <c r="C1159" s="228" t="n"/>
      <c r="D1159" s="228" t="n"/>
      <c r="E1159" s="228" t="n"/>
      <c r="F1159" s="228" t="n"/>
      <c r="G1159" s="228" t="n"/>
      <c r="H1159" s="228" t="n"/>
      <c r="I1159" s="228" t="n"/>
      <c r="J1159" s="228" t="n"/>
      <c r="K1159" s="19" t="n"/>
      <c r="L1159" s="228" t="n"/>
      <c r="M1159" s="228" t="n"/>
      <c r="N1159" s="228" t="n"/>
      <c r="O1159" s="228" t="n"/>
      <c r="P1159" s="228" t="n"/>
      <c r="Q1159" s="281" t="n"/>
      <c r="R1159" s="281" t="n"/>
      <c r="S1159" s="228" t="n"/>
      <c r="T1159" s="228" t="n"/>
      <c r="U1159" s="228" t="n"/>
      <c r="V1159" s="19" t="n"/>
      <c r="W1159" s="19" t="n"/>
      <c r="X1159" s="228" t="n"/>
      <c r="Y1159" s="228" t="n"/>
      <c r="Z1159" s="281" t="n"/>
      <c r="AA1159" s="18" t="n"/>
      <c r="AB1159" s="18" t="n"/>
      <c r="AC1159" s="228" t="n"/>
    </row>
    <row r="1160">
      <c r="A1160" s="18" t="n"/>
      <c r="B1160" s="18" t="n"/>
      <c r="C1160" s="228" t="n"/>
      <c r="D1160" s="228" t="n"/>
      <c r="E1160" s="228" t="n"/>
      <c r="F1160" s="228" t="n"/>
      <c r="G1160" s="228" t="n"/>
      <c r="H1160" s="228" t="n"/>
      <c r="I1160" s="228" t="n"/>
      <c r="J1160" s="228" t="n"/>
      <c r="K1160" s="19" t="n"/>
      <c r="L1160" s="228" t="n"/>
      <c r="M1160" s="228" t="n"/>
      <c r="N1160" s="228" t="n"/>
      <c r="O1160" s="228" t="n"/>
      <c r="P1160" s="228" t="n"/>
      <c r="Q1160" s="281" t="n"/>
      <c r="R1160" s="281" t="n"/>
      <c r="S1160" s="228" t="n"/>
      <c r="T1160" s="228" t="n"/>
      <c r="U1160" s="228" t="n"/>
      <c r="V1160" s="19" t="n"/>
      <c r="W1160" s="19" t="n"/>
      <c r="X1160" s="228" t="n"/>
      <c r="Y1160" s="228" t="n"/>
      <c r="Z1160" s="281" t="n"/>
      <c r="AA1160" s="18" t="n"/>
      <c r="AB1160" s="18" t="n"/>
      <c r="AC1160" s="228" t="n"/>
    </row>
    <row r="1161">
      <c r="A1161" s="18" t="n"/>
      <c r="B1161" s="18" t="n"/>
      <c r="C1161" s="228" t="n"/>
      <c r="D1161" s="228" t="n"/>
      <c r="E1161" s="228" t="n"/>
      <c r="F1161" s="228" t="n"/>
      <c r="G1161" s="228" t="n"/>
      <c r="H1161" s="228" t="n"/>
      <c r="I1161" s="228" t="n"/>
      <c r="J1161" s="228" t="n"/>
      <c r="K1161" s="19" t="n"/>
      <c r="L1161" s="228" t="n"/>
      <c r="M1161" s="228" t="n"/>
      <c r="N1161" s="228" t="n"/>
      <c r="O1161" s="228" t="n"/>
      <c r="P1161" s="228" t="n"/>
      <c r="Q1161" s="281" t="n"/>
      <c r="R1161" s="281" t="n"/>
      <c r="S1161" s="228" t="n"/>
      <c r="T1161" s="228" t="n"/>
      <c r="U1161" s="228" t="n"/>
      <c r="V1161" s="19" t="n"/>
      <c r="W1161" s="19" t="n"/>
      <c r="X1161" s="228" t="n"/>
      <c r="Y1161" s="228" t="n"/>
      <c r="Z1161" s="281" t="n"/>
      <c r="AA1161" s="18" t="n"/>
      <c r="AB1161" s="18" t="n"/>
      <c r="AC1161" s="228" t="n"/>
    </row>
    <row r="1162">
      <c r="A1162" s="18" t="n"/>
      <c r="B1162" s="18" t="n"/>
      <c r="C1162" s="228" t="n"/>
      <c r="D1162" s="228" t="n"/>
      <c r="E1162" s="228" t="n"/>
      <c r="F1162" s="228" t="n"/>
      <c r="G1162" s="228" t="n"/>
      <c r="H1162" s="228" t="n"/>
      <c r="I1162" s="228" t="n"/>
      <c r="J1162" s="228" t="n"/>
      <c r="K1162" s="19" t="n"/>
      <c r="L1162" s="228" t="n"/>
      <c r="M1162" s="228" t="n"/>
      <c r="N1162" s="228" t="n"/>
      <c r="O1162" s="228" t="n"/>
      <c r="P1162" s="228" t="n"/>
      <c r="Q1162" s="281" t="n"/>
      <c r="R1162" s="281" t="n"/>
      <c r="S1162" s="228" t="n"/>
      <c r="T1162" s="228" t="n"/>
      <c r="U1162" s="228" t="n"/>
      <c r="V1162" s="19" t="n"/>
      <c r="W1162" s="19" t="n"/>
      <c r="X1162" s="228" t="n"/>
      <c r="Y1162" s="228" t="n"/>
      <c r="Z1162" s="281" t="n"/>
      <c r="AA1162" s="18" t="n"/>
      <c r="AB1162" s="18" t="n"/>
      <c r="AC1162" s="228" t="n"/>
    </row>
    <row r="1163">
      <c r="A1163" s="18" t="n"/>
      <c r="B1163" s="18" t="n"/>
      <c r="C1163" s="228" t="n"/>
      <c r="D1163" s="228" t="n"/>
      <c r="E1163" s="228" t="n"/>
      <c r="F1163" s="228" t="n"/>
      <c r="G1163" s="228" t="n"/>
      <c r="H1163" s="228" t="n"/>
      <c r="I1163" s="228" t="n"/>
      <c r="J1163" s="228" t="n"/>
      <c r="K1163" s="19" t="n"/>
      <c r="L1163" s="228" t="n"/>
      <c r="M1163" s="228" t="n"/>
      <c r="N1163" s="228" t="n"/>
      <c r="O1163" s="228" t="n"/>
      <c r="P1163" s="228" t="n"/>
      <c r="Q1163" s="281" t="n"/>
      <c r="R1163" s="281" t="n"/>
      <c r="S1163" s="228" t="n"/>
      <c r="T1163" s="228" t="n"/>
      <c r="U1163" s="228" t="n"/>
      <c r="V1163" s="19" t="n"/>
      <c r="W1163" s="19" t="n"/>
      <c r="X1163" s="228" t="n"/>
      <c r="Y1163" s="228" t="n"/>
      <c r="Z1163" s="281" t="n"/>
      <c r="AA1163" s="18" t="n"/>
      <c r="AB1163" s="18" t="n"/>
      <c r="AC1163" s="228" t="n"/>
    </row>
    <row r="1164">
      <c r="A1164" s="18" t="n"/>
      <c r="B1164" s="18" t="n"/>
      <c r="C1164" s="228" t="n"/>
      <c r="D1164" s="228" t="n"/>
      <c r="E1164" s="228" t="n"/>
      <c r="F1164" s="228" t="n"/>
      <c r="G1164" s="228" t="n"/>
      <c r="H1164" s="228" t="n"/>
      <c r="I1164" s="228" t="n"/>
      <c r="J1164" s="228" t="n"/>
      <c r="K1164" s="19" t="n"/>
      <c r="L1164" s="228" t="n"/>
      <c r="M1164" s="228" t="n"/>
      <c r="N1164" s="228" t="n"/>
      <c r="O1164" s="228" t="n"/>
      <c r="P1164" s="228" t="n"/>
      <c r="Q1164" s="281" t="n"/>
      <c r="R1164" s="281" t="n"/>
      <c r="S1164" s="228" t="n"/>
      <c r="T1164" s="228" t="n"/>
      <c r="U1164" s="228" t="n"/>
      <c r="V1164" s="19" t="n"/>
      <c r="W1164" s="19" t="n"/>
      <c r="X1164" s="228" t="n"/>
      <c r="Y1164" s="228" t="n"/>
      <c r="Z1164" s="281" t="n"/>
      <c r="AA1164" s="18" t="n"/>
      <c r="AB1164" s="18" t="n"/>
      <c r="AC1164" s="228" t="n"/>
    </row>
    <row r="1165">
      <c r="A1165" s="18" t="n"/>
      <c r="B1165" s="18" t="n"/>
      <c r="C1165" s="228" t="n"/>
      <c r="D1165" s="228" t="n"/>
      <c r="E1165" s="228" t="n"/>
      <c r="F1165" s="228" t="n"/>
      <c r="G1165" s="228" t="n"/>
      <c r="H1165" s="228" t="n"/>
      <c r="I1165" s="228" t="n"/>
      <c r="J1165" s="228" t="n"/>
      <c r="K1165" s="19" t="n"/>
      <c r="L1165" s="228" t="n"/>
      <c r="M1165" s="228" t="n"/>
      <c r="N1165" s="228" t="n"/>
      <c r="O1165" s="228" t="n"/>
      <c r="P1165" s="228" t="n"/>
      <c r="Q1165" s="281" t="n"/>
      <c r="R1165" s="281" t="n"/>
      <c r="S1165" s="228" t="n"/>
      <c r="T1165" s="228" t="n"/>
      <c r="U1165" s="228" t="n"/>
      <c r="V1165" s="19" t="n"/>
      <c r="W1165" s="19" t="n"/>
      <c r="X1165" s="228" t="n"/>
      <c r="Y1165" s="228" t="n"/>
      <c r="Z1165" s="281" t="n"/>
      <c r="AA1165" s="18" t="n"/>
      <c r="AB1165" s="18" t="n"/>
      <c r="AC1165" s="228" t="n"/>
    </row>
    <row r="1166">
      <c r="A1166" s="18" t="n"/>
      <c r="B1166" s="18" t="n"/>
      <c r="C1166" s="228" t="n"/>
      <c r="D1166" s="228" t="n"/>
      <c r="E1166" s="228" t="n"/>
      <c r="F1166" s="228" t="n"/>
      <c r="G1166" s="228" t="n"/>
      <c r="H1166" s="228" t="n"/>
      <c r="I1166" s="228" t="n"/>
      <c r="J1166" s="228" t="n"/>
      <c r="K1166" s="19" t="n"/>
      <c r="L1166" s="228" t="n"/>
      <c r="M1166" s="228" t="n"/>
      <c r="N1166" s="228" t="n"/>
      <c r="O1166" s="228" t="n"/>
      <c r="P1166" s="228" t="n"/>
      <c r="Q1166" s="281" t="n"/>
      <c r="R1166" s="281" t="n"/>
      <c r="S1166" s="228" t="n"/>
      <c r="T1166" s="228" t="n"/>
      <c r="U1166" s="228" t="n"/>
      <c r="V1166" s="19" t="n"/>
      <c r="W1166" s="19" t="n"/>
      <c r="X1166" s="228" t="n"/>
      <c r="Y1166" s="228" t="n"/>
      <c r="Z1166" s="281" t="n"/>
      <c r="AA1166" s="18" t="n"/>
      <c r="AB1166" s="18" t="n"/>
      <c r="AC1166" s="228" t="n"/>
    </row>
    <row r="1167">
      <c r="A1167" s="18" t="n"/>
      <c r="B1167" s="18" t="n"/>
      <c r="C1167" s="228" t="n"/>
      <c r="D1167" s="228" t="n"/>
      <c r="E1167" s="228" t="n"/>
      <c r="F1167" s="228" t="n"/>
      <c r="G1167" s="228" t="n"/>
      <c r="H1167" s="228" t="n"/>
      <c r="I1167" s="228" t="n"/>
      <c r="J1167" s="228" t="n"/>
      <c r="K1167" s="19" t="n"/>
      <c r="L1167" s="228" t="n"/>
      <c r="M1167" s="228" t="n"/>
      <c r="N1167" s="228" t="n"/>
      <c r="O1167" s="228" t="n"/>
      <c r="P1167" s="228" t="n"/>
      <c r="Q1167" s="281" t="n"/>
      <c r="R1167" s="281" t="n"/>
      <c r="S1167" s="228" t="n"/>
      <c r="T1167" s="228" t="n"/>
      <c r="U1167" s="228" t="n"/>
      <c r="V1167" s="19" t="n"/>
      <c r="W1167" s="19" t="n"/>
      <c r="X1167" s="228" t="n"/>
      <c r="Y1167" s="228" t="n"/>
      <c r="Z1167" s="281" t="n"/>
      <c r="AA1167" s="18" t="n"/>
      <c r="AB1167" s="18" t="n"/>
      <c r="AC1167" s="228" t="n"/>
    </row>
    <row r="1168">
      <c r="A1168" s="18" t="n"/>
      <c r="B1168" s="18" t="n"/>
      <c r="C1168" s="228" t="n"/>
      <c r="D1168" s="228" t="n"/>
      <c r="E1168" s="228" t="n"/>
      <c r="F1168" s="228" t="n"/>
      <c r="G1168" s="228" t="n"/>
      <c r="H1168" s="228" t="n"/>
      <c r="I1168" s="228" t="n"/>
      <c r="J1168" s="228" t="n"/>
      <c r="K1168" s="19" t="n"/>
      <c r="L1168" s="228" t="n"/>
      <c r="M1168" s="228" t="n"/>
      <c r="N1168" s="228" t="n"/>
      <c r="O1168" s="228" t="n"/>
      <c r="P1168" s="228" t="n"/>
      <c r="Q1168" s="281" t="n"/>
      <c r="R1168" s="281" t="n"/>
      <c r="S1168" s="228" t="n"/>
      <c r="T1168" s="228" t="n"/>
      <c r="U1168" s="228" t="n"/>
      <c r="V1168" s="19" t="n"/>
      <c r="W1168" s="19" t="n"/>
      <c r="X1168" s="228" t="n"/>
      <c r="Y1168" s="228" t="n"/>
      <c r="Z1168" s="281" t="n"/>
      <c r="AA1168" s="18" t="n"/>
      <c r="AB1168" s="18" t="n"/>
      <c r="AC1168" s="228" t="n"/>
    </row>
    <row r="1169">
      <c r="A1169" s="18" t="n"/>
      <c r="B1169" s="18" t="n"/>
      <c r="C1169" s="228" t="n"/>
      <c r="D1169" s="228" t="n"/>
      <c r="E1169" s="228" t="n"/>
      <c r="F1169" s="228" t="n"/>
      <c r="G1169" s="228" t="n"/>
      <c r="H1169" s="228" t="n"/>
      <c r="I1169" s="228" t="n"/>
      <c r="J1169" s="228" t="n"/>
      <c r="K1169" s="19" t="n"/>
      <c r="L1169" s="228" t="n"/>
      <c r="M1169" s="228" t="n"/>
      <c r="N1169" s="228" t="n"/>
      <c r="O1169" s="228" t="n"/>
      <c r="P1169" s="228" t="n"/>
      <c r="Q1169" s="281" t="n"/>
      <c r="R1169" s="281" t="n"/>
      <c r="S1169" s="228" t="n"/>
      <c r="T1169" s="228" t="n"/>
      <c r="U1169" s="228" t="n"/>
      <c r="V1169" s="19" t="n"/>
      <c r="W1169" s="19" t="n"/>
      <c r="X1169" s="228" t="n"/>
      <c r="Y1169" s="228" t="n"/>
      <c r="Z1169" s="281" t="n"/>
      <c r="AA1169" s="18" t="n"/>
      <c r="AB1169" s="18" t="n"/>
      <c r="AC1169" s="228" t="n"/>
    </row>
    <row r="1170">
      <c r="A1170" s="18" t="n"/>
      <c r="B1170" s="18" t="n"/>
      <c r="C1170" s="228" t="n"/>
      <c r="D1170" s="228" t="n"/>
      <c r="E1170" s="228" t="n"/>
      <c r="F1170" s="228" t="n"/>
      <c r="G1170" s="228" t="n"/>
      <c r="H1170" s="228" t="n"/>
      <c r="I1170" s="228" t="n"/>
      <c r="J1170" s="228" t="n"/>
      <c r="K1170" s="19" t="n"/>
      <c r="L1170" s="228" t="n"/>
      <c r="M1170" s="228" t="n"/>
      <c r="N1170" s="228" t="n"/>
      <c r="O1170" s="228" t="n"/>
      <c r="P1170" s="228" t="n"/>
      <c r="Q1170" s="281" t="n"/>
      <c r="R1170" s="281" t="n"/>
      <c r="S1170" s="228" t="n"/>
      <c r="T1170" s="228" t="n"/>
      <c r="U1170" s="228" t="n"/>
      <c r="V1170" s="19" t="n"/>
      <c r="W1170" s="19" t="n"/>
      <c r="X1170" s="228" t="n"/>
      <c r="Y1170" s="228" t="n"/>
      <c r="Z1170" s="281" t="n"/>
      <c r="AA1170" s="18" t="n"/>
      <c r="AB1170" s="18" t="n"/>
      <c r="AC1170" s="228" t="n"/>
    </row>
    <row r="1171">
      <c r="A1171" s="18" t="n"/>
      <c r="B1171" s="18" t="n"/>
      <c r="C1171" s="228" t="n"/>
      <c r="D1171" s="228" t="n"/>
      <c r="E1171" s="228" t="n"/>
      <c r="F1171" s="228" t="n"/>
      <c r="G1171" s="228" t="n"/>
      <c r="H1171" s="228" t="n"/>
      <c r="I1171" s="228" t="n"/>
      <c r="J1171" s="228" t="n"/>
      <c r="K1171" s="19" t="n"/>
      <c r="L1171" s="228" t="n"/>
      <c r="M1171" s="228" t="n"/>
      <c r="N1171" s="228" t="n"/>
      <c r="O1171" s="228" t="n"/>
      <c r="P1171" s="228" t="n"/>
      <c r="Q1171" s="281" t="n"/>
      <c r="R1171" s="281" t="n"/>
      <c r="S1171" s="228" t="n"/>
      <c r="T1171" s="228" t="n"/>
      <c r="U1171" s="228" t="n"/>
      <c r="V1171" s="19" t="n"/>
      <c r="W1171" s="19" t="n"/>
      <c r="X1171" s="228" t="n"/>
      <c r="Y1171" s="228" t="n"/>
      <c r="Z1171" s="281" t="n"/>
      <c r="AA1171" s="18" t="n"/>
      <c r="AB1171" s="18" t="n"/>
      <c r="AC1171" s="228" t="n"/>
    </row>
    <row r="1172">
      <c r="A1172" s="18" t="n"/>
      <c r="B1172" s="18" t="n"/>
      <c r="C1172" s="228" t="n"/>
      <c r="D1172" s="228" t="n"/>
      <c r="E1172" s="228" t="n"/>
      <c r="F1172" s="228" t="n"/>
      <c r="G1172" s="228" t="n"/>
      <c r="H1172" s="228" t="n"/>
      <c r="I1172" s="228" t="n"/>
      <c r="J1172" s="228" t="n"/>
      <c r="K1172" s="19" t="n"/>
      <c r="L1172" s="228" t="n"/>
      <c r="M1172" s="228" t="n"/>
      <c r="N1172" s="228" t="n"/>
      <c r="O1172" s="228" t="n"/>
      <c r="P1172" s="228" t="n"/>
      <c r="Q1172" s="281" t="n"/>
      <c r="R1172" s="281" t="n"/>
      <c r="S1172" s="228" t="n"/>
      <c r="T1172" s="228" t="n"/>
      <c r="U1172" s="228" t="n"/>
      <c r="V1172" s="19" t="n"/>
      <c r="W1172" s="19" t="n"/>
      <c r="X1172" s="228" t="n"/>
      <c r="Y1172" s="228" t="n"/>
      <c r="Z1172" s="281" t="n"/>
      <c r="AA1172" s="18" t="n"/>
      <c r="AB1172" s="18" t="n"/>
      <c r="AC1172" s="228" t="n"/>
    </row>
    <row r="1173">
      <c r="A1173" s="18" t="n"/>
      <c r="B1173" s="18" t="n"/>
      <c r="C1173" s="228" t="n"/>
      <c r="D1173" s="228" t="n"/>
      <c r="E1173" s="228" t="n"/>
      <c r="F1173" s="228" t="n"/>
      <c r="G1173" s="228" t="n"/>
      <c r="H1173" s="228" t="n"/>
      <c r="I1173" s="228" t="n"/>
      <c r="J1173" s="228" t="n"/>
      <c r="K1173" s="19" t="n"/>
      <c r="L1173" s="228" t="n"/>
      <c r="M1173" s="228" t="n"/>
      <c r="N1173" s="228" t="n"/>
      <c r="O1173" s="228" t="n"/>
      <c r="P1173" s="228" t="n"/>
      <c r="Q1173" s="281" t="n"/>
      <c r="R1173" s="281" t="n"/>
      <c r="S1173" s="228" t="n"/>
      <c r="T1173" s="228" t="n"/>
      <c r="U1173" s="228" t="n"/>
      <c r="V1173" s="19" t="n"/>
      <c r="W1173" s="19" t="n"/>
      <c r="X1173" s="228" t="n"/>
      <c r="Y1173" s="228" t="n"/>
      <c r="Z1173" s="281" t="n"/>
      <c r="AA1173" s="18" t="n"/>
      <c r="AB1173" s="18" t="n"/>
      <c r="AC1173" s="228" t="n"/>
    </row>
    <row r="1174">
      <c r="A1174" s="18" t="n"/>
      <c r="B1174" s="18" t="n"/>
      <c r="C1174" s="228" t="n"/>
      <c r="D1174" s="228" t="n"/>
      <c r="E1174" s="228" t="n"/>
      <c r="F1174" s="228" t="n"/>
      <c r="G1174" s="228" t="n"/>
      <c r="H1174" s="228" t="n"/>
      <c r="I1174" s="228" t="n"/>
      <c r="J1174" s="228" t="n"/>
      <c r="K1174" s="19" t="n"/>
      <c r="L1174" s="228" t="n"/>
      <c r="M1174" s="228" t="n"/>
      <c r="N1174" s="228" t="n"/>
      <c r="O1174" s="228" t="n"/>
      <c r="P1174" s="228" t="n"/>
      <c r="Q1174" s="281" t="n"/>
      <c r="R1174" s="281" t="n"/>
      <c r="S1174" s="228" t="n"/>
      <c r="T1174" s="228" t="n"/>
      <c r="U1174" s="228" t="n"/>
      <c r="V1174" s="19" t="n"/>
      <c r="W1174" s="19" t="n"/>
      <c r="X1174" s="228" t="n"/>
      <c r="Y1174" s="228" t="n"/>
      <c r="Z1174" s="281" t="n"/>
      <c r="AA1174" s="18" t="n"/>
      <c r="AB1174" s="18" t="n"/>
      <c r="AC1174" s="228" t="n"/>
    </row>
    <row r="1175">
      <c r="A1175" s="18" t="n"/>
      <c r="B1175" s="18" t="n"/>
      <c r="C1175" s="228" t="n"/>
      <c r="D1175" s="228" t="n"/>
      <c r="E1175" s="228" t="n"/>
      <c r="F1175" s="228" t="n"/>
      <c r="G1175" s="228" t="n"/>
      <c r="H1175" s="228" t="n"/>
      <c r="I1175" s="228" t="n"/>
      <c r="J1175" s="228" t="n"/>
      <c r="K1175" s="19" t="n"/>
      <c r="L1175" s="228" t="n"/>
      <c r="M1175" s="228" t="n"/>
      <c r="N1175" s="228" t="n"/>
      <c r="O1175" s="228" t="n"/>
      <c r="P1175" s="228" t="n"/>
      <c r="Q1175" s="281" t="n"/>
      <c r="R1175" s="281" t="n"/>
      <c r="S1175" s="228" t="n"/>
      <c r="T1175" s="228" t="n"/>
      <c r="U1175" s="228" t="n"/>
      <c r="V1175" s="19" t="n"/>
      <c r="W1175" s="19" t="n"/>
      <c r="X1175" s="228" t="n"/>
      <c r="Y1175" s="228" t="n"/>
      <c r="Z1175" s="281" t="n"/>
      <c r="AA1175" s="18" t="n"/>
      <c r="AB1175" s="18" t="n"/>
      <c r="AC1175" s="228" t="n"/>
    </row>
    <row r="1176">
      <c r="A1176" s="18" t="n"/>
      <c r="B1176" s="18" t="n"/>
      <c r="C1176" s="228" t="n"/>
      <c r="D1176" s="228" t="n"/>
      <c r="E1176" s="228" t="n"/>
      <c r="F1176" s="228" t="n"/>
      <c r="G1176" s="228" t="n"/>
      <c r="H1176" s="228" t="n"/>
      <c r="I1176" s="228" t="n"/>
      <c r="J1176" s="228" t="n"/>
      <c r="K1176" s="19" t="n"/>
      <c r="L1176" s="228" t="n"/>
      <c r="M1176" s="228" t="n"/>
      <c r="N1176" s="228" t="n"/>
      <c r="O1176" s="228" t="n"/>
      <c r="P1176" s="228" t="n"/>
      <c r="Q1176" s="281" t="n"/>
      <c r="R1176" s="281" t="n"/>
      <c r="S1176" s="228" t="n"/>
      <c r="T1176" s="228" t="n"/>
      <c r="U1176" s="228" t="n"/>
      <c r="V1176" s="19" t="n"/>
      <c r="W1176" s="19" t="n"/>
      <c r="X1176" s="228" t="n"/>
      <c r="Y1176" s="228" t="n"/>
      <c r="Z1176" s="281" t="n"/>
      <c r="AA1176" s="18" t="n"/>
      <c r="AB1176" s="18" t="n"/>
      <c r="AC1176" s="228" t="n"/>
    </row>
    <row r="1177">
      <c r="A1177" s="18" t="n"/>
      <c r="B1177" s="18" t="n"/>
      <c r="C1177" s="228" t="n"/>
      <c r="D1177" s="228" t="n"/>
      <c r="E1177" s="228" t="n"/>
      <c r="F1177" s="228" t="n"/>
      <c r="G1177" s="228" t="n"/>
      <c r="H1177" s="228" t="n"/>
      <c r="I1177" s="228" t="n"/>
      <c r="J1177" s="228" t="n"/>
      <c r="K1177" s="19" t="n"/>
      <c r="L1177" s="228" t="n"/>
      <c r="M1177" s="228" t="n"/>
      <c r="N1177" s="228" t="n"/>
      <c r="O1177" s="228" t="n"/>
      <c r="P1177" s="228" t="n"/>
      <c r="Q1177" s="281" t="n"/>
      <c r="R1177" s="281" t="n"/>
      <c r="S1177" s="228" t="n"/>
      <c r="T1177" s="228" t="n"/>
      <c r="U1177" s="228" t="n"/>
      <c r="V1177" s="19" t="n"/>
      <c r="W1177" s="19" t="n"/>
      <c r="X1177" s="228" t="n"/>
      <c r="Y1177" s="228" t="n"/>
      <c r="Z1177" s="281" t="n"/>
      <c r="AA1177" s="18" t="n"/>
      <c r="AB1177" s="18" t="n"/>
      <c r="AC1177" s="228" t="n"/>
    </row>
    <row r="1178">
      <c r="A1178" s="18" t="n"/>
      <c r="B1178" s="18" t="n"/>
      <c r="C1178" s="228" t="n"/>
      <c r="D1178" s="228" t="n"/>
      <c r="E1178" s="228" t="n"/>
      <c r="F1178" s="228" t="n"/>
      <c r="G1178" s="228" t="n"/>
      <c r="H1178" s="228" t="n"/>
      <c r="I1178" s="228" t="n"/>
      <c r="J1178" s="228" t="n"/>
      <c r="K1178" s="19" t="n"/>
      <c r="L1178" s="228" t="n"/>
      <c r="M1178" s="228" t="n"/>
      <c r="N1178" s="228" t="n"/>
      <c r="O1178" s="228" t="n"/>
      <c r="P1178" s="228" t="n"/>
      <c r="Q1178" s="281" t="n"/>
      <c r="R1178" s="281" t="n"/>
      <c r="S1178" s="228" t="n"/>
      <c r="T1178" s="228" t="n"/>
      <c r="U1178" s="228" t="n"/>
      <c r="V1178" s="19" t="n"/>
      <c r="W1178" s="19" t="n"/>
      <c r="X1178" s="228" t="n"/>
      <c r="Y1178" s="228" t="n"/>
      <c r="Z1178" s="281" t="n"/>
      <c r="AA1178" s="18" t="n"/>
      <c r="AB1178" s="18" t="n"/>
      <c r="AC1178" s="228" t="n"/>
    </row>
    <row r="1179">
      <c r="A1179" s="18" t="n"/>
      <c r="B1179" s="18" t="n"/>
      <c r="C1179" s="228" t="n"/>
      <c r="D1179" s="228" t="n"/>
      <c r="E1179" s="228" t="n"/>
      <c r="F1179" s="228" t="n"/>
      <c r="G1179" s="228" t="n"/>
      <c r="H1179" s="228" t="n"/>
      <c r="I1179" s="228" t="n"/>
      <c r="J1179" s="228" t="n"/>
      <c r="K1179" s="19" t="n"/>
      <c r="L1179" s="228" t="n"/>
      <c r="M1179" s="228" t="n"/>
      <c r="N1179" s="228" t="n"/>
      <c r="O1179" s="228" t="n"/>
      <c r="P1179" s="228" t="n"/>
      <c r="Q1179" s="281" t="n"/>
      <c r="R1179" s="281" t="n"/>
      <c r="S1179" s="228" t="n"/>
      <c r="T1179" s="228" t="n"/>
      <c r="U1179" s="228" t="n"/>
      <c r="V1179" s="19" t="n"/>
      <c r="W1179" s="19" t="n"/>
      <c r="X1179" s="228" t="n"/>
      <c r="Y1179" s="228" t="n"/>
      <c r="Z1179" s="281" t="n"/>
      <c r="AA1179" s="18" t="n"/>
      <c r="AB1179" s="18" t="n"/>
      <c r="AC1179" s="228" t="n"/>
    </row>
    <row r="1180">
      <c r="A1180" s="18" t="n"/>
      <c r="B1180" s="18" t="n"/>
      <c r="C1180" s="228" t="n"/>
      <c r="D1180" s="228" t="n"/>
      <c r="E1180" s="228" t="n"/>
      <c r="F1180" s="228" t="n"/>
      <c r="G1180" s="228" t="n"/>
      <c r="H1180" s="228" t="n"/>
      <c r="I1180" s="228" t="n"/>
      <c r="J1180" s="228" t="n"/>
      <c r="K1180" s="19" t="n"/>
      <c r="L1180" s="228" t="n"/>
      <c r="M1180" s="228" t="n"/>
      <c r="N1180" s="228" t="n"/>
      <c r="O1180" s="228" t="n"/>
      <c r="P1180" s="228" t="n"/>
      <c r="Q1180" s="281" t="n"/>
      <c r="R1180" s="281" t="n"/>
      <c r="S1180" s="228" t="n"/>
      <c r="T1180" s="228" t="n"/>
      <c r="U1180" s="228" t="n"/>
      <c r="V1180" s="19" t="n"/>
      <c r="W1180" s="19" t="n"/>
      <c r="X1180" s="228" t="n"/>
      <c r="Y1180" s="228" t="n"/>
      <c r="Z1180" s="281" t="n"/>
      <c r="AA1180" s="18" t="n"/>
      <c r="AB1180" s="18" t="n"/>
      <c r="AC1180" s="228" t="n"/>
    </row>
    <row r="1181">
      <c r="A1181" s="18" t="n"/>
      <c r="B1181" s="18" t="n"/>
      <c r="C1181" s="228" t="n"/>
      <c r="D1181" s="228" t="n"/>
      <c r="E1181" s="228" t="n"/>
      <c r="F1181" s="228" t="n"/>
      <c r="G1181" s="228" t="n"/>
      <c r="H1181" s="228" t="n"/>
      <c r="I1181" s="228" t="n"/>
      <c r="J1181" s="228" t="n"/>
      <c r="K1181" s="19" t="n"/>
      <c r="L1181" s="228" t="n"/>
      <c r="M1181" s="228" t="n"/>
      <c r="N1181" s="228" t="n"/>
      <c r="O1181" s="228" t="n"/>
      <c r="P1181" s="228" t="n"/>
      <c r="Q1181" s="281" t="n"/>
      <c r="R1181" s="281" t="n"/>
      <c r="S1181" s="228" t="n"/>
      <c r="T1181" s="228" t="n"/>
      <c r="U1181" s="228" t="n"/>
      <c r="V1181" s="19" t="n"/>
      <c r="W1181" s="19" t="n"/>
      <c r="X1181" s="228" t="n"/>
      <c r="Y1181" s="228" t="n"/>
      <c r="Z1181" s="281" t="n"/>
      <c r="AA1181" s="18" t="n"/>
      <c r="AB1181" s="18" t="n"/>
      <c r="AC1181" s="228" t="n"/>
    </row>
    <row r="1182">
      <c r="A1182" s="18" t="n"/>
      <c r="B1182" s="18" t="n"/>
      <c r="C1182" s="228" t="n"/>
      <c r="D1182" s="228" t="n"/>
      <c r="E1182" s="228" t="n"/>
      <c r="F1182" s="228" t="n"/>
      <c r="G1182" s="228" t="n"/>
      <c r="H1182" s="228" t="n"/>
      <c r="I1182" s="228" t="n"/>
      <c r="J1182" s="228" t="n"/>
      <c r="K1182" s="19" t="n"/>
      <c r="L1182" s="228" t="n"/>
      <c r="M1182" s="228" t="n"/>
      <c r="N1182" s="228" t="n"/>
      <c r="O1182" s="228" t="n"/>
      <c r="P1182" s="228" t="n"/>
      <c r="Q1182" s="281" t="n"/>
      <c r="R1182" s="281" t="n"/>
      <c r="S1182" s="228" t="n"/>
      <c r="T1182" s="228" t="n"/>
      <c r="U1182" s="228" t="n"/>
      <c r="V1182" s="19" t="n"/>
      <c r="W1182" s="19" t="n"/>
      <c r="X1182" s="228" t="n"/>
      <c r="Y1182" s="228" t="n"/>
      <c r="Z1182" s="281" t="n"/>
      <c r="AA1182" s="18" t="n"/>
      <c r="AB1182" s="18" t="n"/>
      <c r="AC1182" s="228" t="n"/>
    </row>
    <row r="1183">
      <c r="A1183" s="18" t="n"/>
      <c r="B1183" s="18" t="n"/>
      <c r="C1183" s="228" t="n"/>
      <c r="D1183" s="228" t="n"/>
      <c r="E1183" s="228" t="n"/>
      <c r="F1183" s="228" t="n"/>
      <c r="G1183" s="228" t="n"/>
      <c r="H1183" s="228" t="n"/>
      <c r="I1183" s="228" t="n"/>
      <c r="J1183" s="228" t="n"/>
      <c r="K1183" s="19" t="n"/>
      <c r="L1183" s="228" t="n"/>
      <c r="M1183" s="228" t="n"/>
      <c r="N1183" s="228" t="n"/>
      <c r="O1183" s="228" t="n"/>
      <c r="P1183" s="228" t="n"/>
      <c r="Q1183" s="281" t="n"/>
      <c r="R1183" s="281" t="n"/>
      <c r="S1183" s="228" t="n"/>
      <c r="T1183" s="228" t="n"/>
      <c r="U1183" s="228" t="n"/>
      <c r="V1183" s="19" t="n"/>
      <c r="W1183" s="19" t="n"/>
      <c r="X1183" s="228" t="n"/>
      <c r="Y1183" s="228" t="n"/>
      <c r="Z1183" s="281" t="n"/>
      <c r="AA1183" s="18" t="n"/>
      <c r="AB1183" s="18" t="n"/>
      <c r="AC1183" s="228" t="n"/>
    </row>
    <row r="1184">
      <c r="A1184" s="18" t="n"/>
      <c r="B1184" s="18" t="n"/>
      <c r="C1184" s="228" t="n"/>
      <c r="D1184" s="228" t="n"/>
      <c r="E1184" s="228" t="n"/>
      <c r="F1184" s="228" t="n"/>
      <c r="G1184" s="228" t="n"/>
      <c r="H1184" s="228" t="n"/>
      <c r="I1184" s="228" t="n"/>
      <c r="J1184" s="228" t="n"/>
      <c r="K1184" s="19" t="n"/>
      <c r="L1184" s="228" t="n"/>
      <c r="M1184" s="228" t="n"/>
      <c r="N1184" s="228" t="n"/>
      <c r="O1184" s="228" t="n"/>
      <c r="P1184" s="228" t="n"/>
      <c r="Q1184" s="281" t="n"/>
      <c r="R1184" s="281" t="n"/>
      <c r="S1184" s="228" t="n"/>
      <c r="T1184" s="228" t="n"/>
      <c r="U1184" s="228" t="n"/>
      <c r="V1184" s="19" t="n"/>
      <c r="W1184" s="19" t="n"/>
      <c r="X1184" s="228" t="n"/>
      <c r="Y1184" s="228" t="n"/>
      <c r="Z1184" s="281" t="n"/>
      <c r="AA1184" s="18" t="n"/>
      <c r="AB1184" s="18" t="n"/>
      <c r="AC1184" s="228" t="n"/>
    </row>
    <row r="1185">
      <c r="A1185" s="18" t="n"/>
      <c r="B1185" s="18" t="n"/>
      <c r="C1185" s="228" t="n"/>
      <c r="D1185" s="228" t="n"/>
      <c r="E1185" s="228" t="n"/>
      <c r="F1185" s="228" t="n"/>
      <c r="G1185" s="228" t="n"/>
      <c r="H1185" s="228" t="n"/>
      <c r="I1185" s="228" t="n"/>
      <c r="J1185" s="228" t="n"/>
      <c r="K1185" s="19" t="n"/>
      <c r="L1185" s="228" t="n"/>
      <c r="M1185" s="228" t="n"/>
      <c r="N1185" s="228" t="n"/>
      <c r="O1185" s="228" t="n"/>
      <c r="P1185" s="228" t="n"/>
      <c r="Q1185" s="281" t="n"/>
      <c r="R1185" s="281" t="n"/>
      <c r="S1185" s="228" t="n"/>
      <c r="T1185" s="228" t="n"/>
      <c r="U1185" s="228" t="n"/>
      <c r="V1185" s="19" t="n"/>
      <c r="W1185" s="19" t="n"/>
      <c r="X1185" s="228" t="n"/>
      <c r="Y1185" s="228" t="n"/>
      <c r="Z1185" s="281" t="n"/>
      <c r="AA1185" s="18" t="n"/>
      <c r="AB1185" s="18" t="n"/>
      <c r="AC1185" s="228" t="n"/>
    </row>
    <row r="1186">
      <c r="A1186" s="18" t="n"/>
      <c r="B1186" s="18" t="n"/>
      <c r="C1186" s="228" t="n"/>
      <c r="D1186" s="228" t="n"/>
      <c r="E1186" s="228" t="n"/>
      <c r="F1186" s="228" t="n"/>
      <c r="G1186" s="228" t="n"/>
      <c r="H1186" s="228" t="n"/>
      <c r="I1186" s="228" t="n"/>
      <c r="J1186" s="228" t="n"/>
      <c r="K1186" s="19" t="n"/>
      <c r="L1186" s="228" t="n"/>
      <c r="M1186" s="228" t="n"/>
      <c r="N1186" s="228" t="n"/>
      <c r="O1186" s="228" t="n"/>
      <c r="P1186" s="228" t="n"/>
      <c r="Q1186" s="281" t="n"/>
      <c r="R1186" s="281" t="n"/>
      <c r="S1186" s="228" t="n"/>
      <c r="T1186" s="228" t="n"/>
      <c r="U1186" s="228" t="n"/>
      <c r="V1186" s="19" t="n"/>
      <c r="W1186" s="19" t="n"/>
      <c r="X1186" s="228" t="n"/>
      <c r="Y1186" s="228" t="n"/>
      <c r="Z1186" s="281" t="n"/>
      <c r="AA1186" s="18" t="n"/>
      <c r="AB1186" s="18" t="n"/>
      <c r="AC1186" s="228" t="n"/>
    </row>
    <row r="1187">
      <c r="A1187" s="18" t="n"/>
      <c r="B1187" s="18" t="n"/>
      <c r="C1187" s="228" t="n"/>
      <c r="D1187" s="228" t="n"/>
      <c r="E1187" s="228" t="n"/>
      <c r="F1187" s="228" t="n"/>
      <c r="G1187" s="228" t="n"/>
      <c r="H1187" s="228" t="n"/>
      <c r="I1187" s="228" t="n"/>
      <c r="J1187" s="228" t="n"/>
      <c r="K1187" s="19" t="n"/>
      <c r="L1187" s="228" t="n"/>
      <c r="M1187" s="228" t="n"/>
      <c r="N1187" s="228" t="n"/>
      <c r="O1187" s="228" t="n"/>
      <c r="P1187" s="228" t="n"/>
      <c r="Q1187" s="281" t="n"/>
      <c r="R1187" s="281" t="n"/>
      <c r="S1187" s="228" t="n"/>
      <c r="T1187" s="228" t="n"/>
      <c r="U1187" s="228" t="n"/>
      <c r="V1187" s="19" t="n"/>
      <c r="W1187" s="19" t="n"/>
      <c r="X1187" s="228" t="n"/>
      <c r="Y1187" s="228" t="n"/>
      <c r="Z1187" s="281" t="n"/>
      <c r="AA1187" s="18" t="n"/>
      <c r="AB1187" s="18" t="n"/>
      <c r="AC1187" s="228" t="n"/>
    </row>
    <row r="1188">
      <c r="A1188" s="18" t="n"/>
      <c r="B1188" s="18" t="n"/>
      <c r="C1188" s="228" t="n"/>
      <c r="D1188" s="228" t="n"/>
      <c r="E1188" s="228" t="n"/>
      <c r="F1188" s="228" t="n"/>
      <c r="G1188" s="228" t="n"/>
      <c r="H1188" s="228" t="n"/>
      <c r="I1188" s="228" t="n"/>
      <c r="J1188" s="228" t="n"/>
      <c r="K1188" s="19" t="n"/>
      <c r="L1188" s="228" t="n"/>
      <c r="M1188" s="228" t="n"/>
      <c r="N1188" s="228" t="n"/>
      <c r="O1188" s="228" t="n"/>
      <c r="P1188" s="228" t="n"/>
      <c r="Q1188" s="281" t="n"/>
      <c r="R1188" s="281" t="n"/>
      <c r="S1188" s="228" t="n"/>
      <c r="T1188" s="228" t="n"/>
      <c r="U1188" s="228" t="n"/>
      <c r="V1188" s="19" t="n"/>
      <c r="W1188" s="19" t="n"/>
      <c r="X1188" s="228" t="n"/>
      <c r="Y1188" s="228" t="n"/>
      <c r="Z1188" s="281" t="n"/>
      <c r="AA1188" s="18" t="n"/>
      <c r="AB1188" s="18" t="n"/>
      <c r="AC1188" s="228" t="n"/>
    </row>
    <row r="1189">
      <c r="A1189" s="18" t="n"/>
      <c r="B1189" s="18" t="n"/>
      <c r="C1189" s="228" t="n"/>
      <c r="D1189" s="228" t="n"/>
      <c r="E1189" s="228" t="n"/>
      <c r="F1189" s="228" t="n"/>
      <c r="G1189" s="228" t="n"/>
      <c r="H1189" s="228" t="n"/>
      <c r="I1189" s="228" t="n"/>
      <c r="J1189" s="228" t="n"/>
      <c r="K1189" s="19" t="n"/>
      <c r="L1189" s="228" t="n"/>
      <c r="M1189" s="228" t="n"/>
      <c r="N1189" s="228" t="n"/>
      <c r="O1189" s="228" t="n"/>
      <c r="P1189" s="228" t="n"/>
      <c r="Q1189" s="281" t="n"/>
      <c r="R1189" s="281" t="n"/>
      <c r="S1189" s="228" t="n"/>
      <c r="T1189" s="228" t="n"/>
      <c r="U1189" s="228" t="n"/>
      <c r="V1189" s="19" t="n"/>
      <c r="W1189" s="19" t="n"/>
      <c r="X1189" s="228" t="n"/>
      <c r="Y1189" s="228" t="n"/>
      <c r="Z1189" s="281" t="n"/>
      <c r="AA1189" s="18" t="n"/>
      <c r="AB1189" s="18" t="n"/>
      <c r="AC1189" s="228" t="n"/>
    </row>
    <row r="1190">
      <c r="A1190" s="18" t="n"/>
      <c r="B1190" s="18" t="n"/>
      <c r="C1190" s="228" t="n"/>
      <c r="D1190" s="228" t="n"/>
      <c r="E1190" s="228" t="n"/>
      <c r="F1190" s="228" t="n"/>
      <c r="G1190" s="228" t="n"/>
      <c r="H1190" s="228" t="n"/>
      <c r="I1190" s="228" t="n"/>
      <c r="J1190" s="228" t="n"/>
      <c r="K1190" s="19" t="n"/>
      <c r="L1190" s="228" t="n"/>
      <c r="M1190" s="228" t="n"/>
      <c r="N1190" s="228" t="n"/>
      <c r="O1190" s="228" t="n"/>
      <c r="P1190" s="228" t="n"/>
      <c r="Q1190" s="281" t="n"/>
      <c r="R1190" s="281" t="n"/>
      <c r="S1190" s="228" t="n"/>
      <c r="T1190" s="228" t="n"/>
      <c r="U1190" s="228" t="n"/>
      <c r="V1190" s="19" t="n"/>
      <c r="W1190" s="19" t="n"/>
      <c r="X1190" s="228" t="n"/>
      <c r="Y1190" s="228" t="n"/>
      <c r="Z1190" s="281" t="n"/>
      <c r="AA1190" s="18" t="n"/>
      <c r="AB1190" s="18" t="n"/>
      <c r="AC1190" s="228" t="n"/>
    </row>
    <row r="1191">
      <c r="A1191" s="18" t="n"/>
      <c r="B1191" s="18" t="n"/>
      <c r="C1191" s="228" t="n"/>
      <c r="D1191" s="228" t="n"/>
      <c r="E1191" s="228" t="n"/>
      <c r="F1191" s="228" t="n"/>
      <c r="G1191" s="228" t="n"/>
      <c r="H1191" s="228" t="n"/>
      <c r="I1191" s="228" t="n"/>
      <c r="J1191" s="228" t="n"/>
      <c r="K1191" s="19" t="n"/>
      <c r="L1191" s="228" t="n"/>
      <c r="M1191" s="228" t="n"/>
      <c r="N1191" s="228" t="n"/>
      <c r="O1191" s="228" t="n"/>
      <c r="P1191" s="228" t="n"/>
      <c r="Q1191" s="281" t="n"/>
      <c r="R1191" s="281" t="n"/>
      <c r="S1191" s="228" t="n"/>
      <c r="T1191" s="228" t="n"/>
      <c r="U1191" s="228" t="n"/>
      <c r="V1191" s="19" t="n"/>
      <c r="W1191" s="19" t="n"/>
      <c r="X1191" s="228" t="n"/>
      <c r="Y1191" s="228" t="n"/>
      <c r="Z1191" s="281" t="n"/>
      <c r="AA1191" s="18" t="n"/>
      <c r="AB1191" s="18" t="n"/>
      <c r="AC1191" s="228" t="n"/>
    </row>
    <row r="1192">
      <c r="A1192" s="18" t="n"/>
      <c r="B1192" s="18" t="n"/>
      <c r="C1192" s="228" t="n"/>
      <c r="D1192" s="228" t="n"/>
      <c r="E1192" s="228" t="n"/>
      <c r="F1192" s="228" t="n"/>
      <c r="G1192" s="228" t="n"/>
      <c r="H1192" s="228" t="n"/>
      <c r="I1192" s="228" t="n"/>
      <c r="J1192" s="228" t="n"/>
      <c r="K1192" s="19" t="n"/>
      <c r="L1192" s="228" t="n"/>
      <c r="M1192" s="228" t="n"/>
      <c r="N1192" s="228" t="n"/>
      <c r="O1192" s="228" t="n"/>
      <c r="P1192" s="228" t="n"/>
      <c r="Q1192" s="281" t="n"/>
      <c r="R1192" s="281" t="n"/>
      <c r="S1192" s="228" t="n"/>
      <c r="T1192" s="228" t="n"/>
      <c r="U1192" s="228" t="n"/>
      <c r="V1192" s="19" t="n"/>
      <c r="W1192" s="19" t="n"/>
      <c r="X1192" s="228" t="n"/>
      <c r="Y1192" s="228" t="n"/>
      <c r="Z1192" s="281" t="n"/>
      <c r="AA1192" s="18" t="n"/>
      <c r="AB1192" s="18" t="n"/>
      <c r="AC1192" s="228" t="n"/>
    </row>
    <row r="1193">
      <c r="A1193" s="18" t="n"/>
      <c r="B1193" s="18" t="n"/>
      <c r="C1193" s="228" t="n"/>
      <c r="D1193" s="228" t="n"/>
      <c r="E1193" s="228" t="n"/>
      <c r="F1193" s="228" t="n"/>
      <c r="G1193" s="228" t="n"/>
      <c r="H1193" s="228" t="n"/>
      <c r="I1193" s="228" t="n"/>
      <c r="J1193" s="228" t="n"/>
      <c r="K1193" s="19" t="n"/>
      <c r="L1193" s="228" t="n"/>
      <c r="M1193" s="228" t="n"/>
      <c r="N1193" s="228" t="n"/>
      <c r="O1193" s="228" t="n"/>
      <c r="P1193" s="228" t="n"/>
      <c r="Q1193" s="281" t="n"/>
      <c r="R1193" s="281" t="n"/>
      <c r="S1193" s="228" t="n"/>
      <c r="T1193" s="228" t="n"/>
      <c r="U1193" s="228" t="n"/>
      <c r="V1193" s="19" t="n"/>
      <c r="W1193" s="19" t="n"/>
      <c r="X1193" s="228" t="n"/>
      <c r="Y1193" s="228" t="n"/>
      <c r="Z1193" s="281" t="n"/>
      <c r="AA1193" s="18" t="n"/>
      <c r="AB1193" s="18" t="n"/>
      <c r="AC1193" s="228" t="n"/>
    </row>
    <row r="1194">
      <c r="A1194" s="18" t="n"/>
      <c r="B1194" s="18" t="n"/>
      <c r="C1194" s="228" t="n"/>
      <c r="D1194" s="228" t="n"/>
      <c r="E1194" s="228" t="n"/>
      <c r="F1194" s="228" t="n"/>
      <c r="G1194" s="228" t="n"/>
      <c r="H1194" s="228" t="n"/>
      <c r="I1194" s="228" t="n"/>
      <c r="J1194" s="228" t="n"/>
      <c r="K1194" s="19" t="n"/>
      <c r="L1194" s="228" t="n"/>
      <c r="M1194" s="228" t="n"/>
      <c r="N1194" s="228" t="n"/>
      <c r="O1194" s="228" t="n"/>
      <c r="P1194" s="228" t="n"/>
      <c r="Q1194" s="281" t="n"/>
      <c r="R1194" s="281" t="n"/>
      <c r="S1194" s="228" t="n"/>
      <c r="T1194" s="228" t="n"/>
      <c r="U1194" s="228" t="n"/>
      <c r="V1194" s="19" t="n"/>
      <c r="W1194" s="19" t="n"/>
      <c r="X1194" s="228" t="n"/>
      <c r="Y1194" s="228" t="n"/>
      <c r="Z1194" s="281" t="n"/>
      <c r="AA1194" s="18" t="n"/>
      <c r="AB1194" s="18" t="n"/>
      <c r="AC1194" s="228" t="n"/>
    </row>
    <row r="1195">
      <c r="A1195" s="18" t="n"/>
      <c r="B1195" s="18" t="n"/>
      <c r="C1195" s="228" t="n"/>
      <c r="D1195" s="228" t="n"/>
      <c r="E1195" s="228" t="n"/>
      <c r="F1195" s="228" t="n"/>
      <c r="G1195" s="228" t="n"/>
      <c r="H1195" s="228" t="n"/>
      <c r="I1195" s="228" t="n"/>
      <c r="J1195" s="228" t="n"/>
      <c r="K1195" s="19" t="n"/>
      <c r="L1195" s="228" t="n"/>
      <c r="M1195" s="228" t="n"/>
      <c r="N1195" s="228" t="n"/>
      <c r="O1195" s="228" t="n"/>
      <c r="P1195" s="228" t="n"/>
      <c r="Q1195" s="281" t="n"/>
      <c r="R1195" s="281" t="n"/>
      <c r="S1195" s="228" t="n"/>
      <c r="T1195" s="228" t="n"/>
      <c r="U1195" s="228" t="n"/>
      <c r="V1195" s="19" t="n"/>
      <c r="W1195" s="19" t="n"/>
      <c r="X1195" s="228" t="n"/>
      <c r="Y1195" s="228" t="n"/>
      <c r="Z1195" s="281" t="n"/>
      <c r="AA1195" s="18" t="n"/>
      <c r="AB1195" s="18" t="n"/>
      <c r="AC1195" s="228" t="n"/>
    </row>
    <row r="1196">
      <c r="A1196" s="18" t="n"/>
      <c r="B1196" s="18" t="n"/>
      <c r="C1196" s="228" t="n"/>
      <c r="D1196" s="228" t="n"/>
      <c r="E1196" s="228" t="n"/>
      <c r="F1196" s="228" t="n"/>
      <c r="G1196" s="228" t="n"/>
      <c r="H1196" s="228" t="n"/>
      <c r="I1196" s="228" t="n"/>
      <c r="J1196" s="228" t="n"/>
      <c r="K1196" s="19" t="n"/>
      <c r="L1196" s="228" t="n"/>
      <c r="M1196" s="228" t="n"/>
      <c r="N1196" s="228" t="n"/>
      <c r="O1196" s="228" t="n"/>
      <c r="P1196" s="228" t="n"/>
      <c r="Q1196" s="281" t="n"/>
      <c r="R1196" s="281" t="n"/>
      <c r="S1196" s="228" t="n"/>
      <c r="T1196" s="228" t="n"/>
      <c r="U1196" s="228" t="n"/>
      <c r="V1196" s="19" t="n"/>
      <c r="W1196" s="19" t="n"/>
      <c r="X1196" s="228" t="n"/>
      <c r="Y1196" s="228" t="n"/>
      <c r="Z1196" s="281" t="n"/>
      <c r="AA1196" s="18" t="n"/>
      <c r="AB1196" s="18" t="n"/>
      <c r="AC1196" s="228" t="n"/>
    </row>
    <row r="1197">
      <c r="A1197" s="18" t="n"/>
      <c r="B1197" s="18" t="n"/>
      <c r="C1197" s="228" t="n"/>
      <c r="D1197" s="228" t="n"/>
      <c r="E1197" s="228" t="n"/>
      <c r="F1197" s="228" t="n"/>
      <c r="G1197" s="228" t="n"/>
      <c r="H1197" s="228" t="n"/>
      <c r="I1197" s="228" t="n"/>
      <c r="J1197" s="228" t="n"/>
      <c r="K1197" s="19" t="n"/>
      <c r="L1197" s="228" t="n"/>
      <c r="M1197" s="228" t="n"/>
      <c r="N1197" s="228" t="n"/>
      <c r="O1197" s="228" t="n"/>
      <c r="P1197" s="228" t="n"/>
      <c r="Q1197" s="281" t="n"/>
      <c r="R1197" s="281" t="n"/>
      <c r="S1197" s="228" t="n"/>
      <c r="T1197" s="228" t="n"/>
      <c r="U1197" s="228" t="n"/>
      <c r="V1197" s="19" t="n"/>
      <c r="W1197" s="19" t="n"/>
      <c r="X1197" s="228" t="n"/>
      <c r="Y1197" s="228" t="n"/>
      <c r="Z1197" s="281" t="n"/>
      <c r="AA1197" s="18" t="n"/>
      <c r="AB1197" s="18" t="n"/>
      <c r="AC1197" s="228" t="n"/>
    </row>
    <row r="1198">
      <c r="A1198" s="18" t="n"/>
      <c r="B1198" s="18" t="n"/>
      <c r="C1198" s="228" t="n"/>
      <c r="D1198" s="228" t="n"/>
      <c r="E1198" s="228" t="n"/>
      <c r="F1198" s="228" t="n"/>
      <c r="G1198" s="228" t="n"/>
      <c r="H1198" s="228" t="n"/>
      <c r="I1198" s="228" t="n"/>
      <c r="J1198" s="228" t="n"/>
      <c r="K1198" s="19" t="n"/>
      <c r="L1198" s="228" t="n"/>
      <c r="M1198" s="228" t="n"/>
      <c r="N1198" s="228" t="n"/>
      <c r="O1198" s="228" t="n"/>
      <c r="P1198" s="228" t="n"/>
      <c r="Q1198" s="281" t="n"/>
      <c r="R1198" s="281" t="n"/>
      <c r="S1198" s="228" t="n"/>
      <c r="T1198" s="228" t="n"/>
      <c r="U1198" s="228" t="n"/>
      <c r="V1198" s="19" t="n"/>
      <c r="W1198" s="19" t="n"/>
      <c r="X1198" s="228" t="n"/>
      <c r="Y1198" s="228" t="n"/>
      <c r="Z1198" s="281" t="n"/>
      <c r="AA1198" s="18" t="n"/>
      <c r="AB1198" s="18" t="n"/>
      <c r="AC1198" s="228" t="n"/>
    </row>
    <row r="1199">
      <c r="A1199" s="18" t="n"/>
      <c r="B1199" s="18" t="n"/>
      <c r="C1199" s="228" t="n"/>
      <c r="D1199" s="228" t="n"/>
      <c r="E1199" s="228" t="n"/>
      <c r="F1199" s="228" t="n"/>
      <c r="G1199" s="228" t="n"/>
      <c r="H1199" s="228" t="n"/>
      <c r="I1199" s="228" t="n"/>
      <c r="J1199" s="228" t="n"/>
      <c r="K1199" s="19" t="n"/>
      <c r="L1199" s="228" t="n"/>
      <c r="M1199" s="228" t="n"/>
      <c r="N1199" s="228" t="n"/>
      <c r="O1199" s="228" t="n"/>
      <c r="P1199" s="228" t="n"/>
      <c r="Q1199" s="281" t="n"/>
      <c r="R1199" s="281" t="n"/>
      <c r="S1199" s="228" t="n"/>
      <c r="T1199" s="228" t="n"/>
      <c r="U1199" s="228" t="n"/>
      <c r="V1199" s="19" t="n"/>
      <c r="W1199" s="19" t="n"/>
      <c r="X1199" s="228" t="n"/>
      <c r="Y1199" s="228" t="n"/>
      <c r="Z1199" s="281" t="n"/>
      <c r="AA1199" s="18" t="n"/>
      <c r="AB1199" s="18" t="n"/>
      <c r="AC1199" s="228" t="n"/>
    </row>
    <row r="1200">
      <c r="A1200" s="18" t="n"/>
      <c r="B1200" s="18" t="n"/>
      <c r="C1200" s="228" t="n"/>
      <c r="D1200" s="228" t="n"/>
      <c r="E1200" s="228" t="n"/>
      <c r="F1200" s="228" t="n"/>
      <c r="G1200" s="228" t="n"/>
      <c r="H1200" s="228" t="n"/>
      <c r="I1200" s="228" t="n"/>
      <c r="J1200" s="228" t="n"/>
      <c r="K1200" s="19" t="n"/>
      <c r="L1200" s="228" t="n"/>
      <c r="M1200" s="228" t="n"/>
      <c r="N1200" s="228" t="n"/>
      <c r="O1200" s="228" t="n"/>
      <c r="P1200" s="228" t="n"/>
      <c r="Q1200" s="281" t="n"/>
      <c r="R1200" s="281" t="n"/>
      <c r="S1200" s="228" t="n"/>
      <c r="T1200" s="228" t="n"/>
      <c r="U1200" s="228" t="n"/>
      <c r="V1200" s="19" t="n"/>
      <c r="W1200" s="19" t="n"/>
      <c r="X1200" s="228" t="n"/>
      <c r="Y1200" s="228" t="n"/>
      <c r="Z1200" s="281" t="n"/>
      <c r="AA1200" s="18" t="n"/>
      <c r="AB1200" s="18" t="n"/>
      <c r="AC1200" s="228" t="n"/>
    </row>
    <row r="1201">
      <c r="A1201" s="18" t="n"/>
      <c r="B1201" s="18" t="n"/>
      <c r="C1201" s="228" t="n"/>
      <c r="D1201" s="228" t="n"/>
      <c r="E1201" s="228" t="n"/>
      <c r="F1201" s="228" t="n"/>
      <c r="G1201" s="228" t="n"/>
      <c r="H1201" s="228" t="n"/>
      <c r="I1201" s="228" t="n"/>
      <c r="J1201" s="228" t="n"/>
      <c r="K1201" s="19" t="n"/>
      <c r="L1201" s="228" t="n"/>
      <c r="M1201" s="228" t="n"/>
      <c r="N1201" s="228" t="n"/>
      <c r="O1201" s="228" t="n"/>
      <c r="P1201" s="228" t="n"/>
      <c r="Q1201" s="281" t="n"/>
      <c r="R1201" s="281" t="n"/>
      <c r="S1201" s="228" t="n"/>
      <c r="T1201" s="228" t="n"/>
      <c r="U1201" s="228" t="n"/>
      <c r="V1201" s="19" t="n"/>
      <c r="W1201" s="19" t="n"/>
      <c r="X1201" s="228" t="n"/>
      <c r="Y1201" s="228" t="n"/>
      <c r="Z1201" s="281" t="n"/>
      <c r="AA1201" s="18" t="n"/>
      <c r="AB1201" s="18" t="n"/>
      <c r="AC1201" s="228" t="n"/>
    </row>
    <row r="1202">
      <c r="A1202" s="18" t="n"/>
      <c r="B1202" s="18" t="n"/>
      <c r="C1202" s="228" t="n"/>
      <c r="D1202" s="228" t="n"/>
      <c r="E1202" s="228" t="n"/>
      <c r="F1202" s="228" t="n"/>
      <c r="G1202" s="228" t="n"/>
      <c r="H1202" s="228" t="n"/>
      <c r="I1202" s="228" t="n"/>
      <c r="J1202" s="228" t="n"/>
      <c r="K1202" s="19" t="n"/>
      <c r="L1202" s="228" t="n"/>
      <c r="M1202" s="228" t="n"/>
      <c r="N1202" s="228" t="n"/>
      <c r="O1202" s="228" t="n"/>
      <c r="P1202" s="228" t="n"/>
      <c r="Q1202" s="281" t="n"/>
      <c r="R1202" s="281" t="n"/>
      <c r="S1202" s="228" t="n"/>
      <c r="T1202" s="228" t="n"/>
      <c r="U1202" s="228" t="n"/>
      <c r="V1202" s="19" t="n"/>
      <c r="W1202" s="19" t="n"/>
      <c r="X1202" s="228" t="n"/>
      <c r="Y1202" s="228" t="n"/>
      <c r="Z1202" s="281" t="n"/>
      <c r="AA1202" s="18" t="n"/>
      <c r="AB1202" s="18" t="n"/>
      <c r="AC1202" s="228" t="n"/>
    </row>
    <row r="1203">
      <c r="A1203" s="18" t="n"/>
      <c r="B1203" s="18" t="n"/>
      <c r="C1203" s="228" t="n"/>
      <c r="D1203" s="228" t="n"/>
      <c r="E1203" s="228" t="n"/>
      <c r="F1203" s="228" t="n"/>
      <c r="G1203" s="228" t="n"/>
      <c r="H1203" s="228" t="n"/>
      <c r="I1203" s="228" t="n"/>
      <c r="J1203" s="228" t="n"/>
      <c r="K1203" s="19" t="n"/>
      <c r="L1203" s="228" t="n"/>
      <c r="M1203" s="228" t="n"/>
      <c r="N1203" s="228" t="n"/>
      <c r="O1203" s="228" t="n"/>
      <c r="P1203" s="228" t="n"/>
      <c r="Q1203" s="281" t="n"/>
      <c r="R1203" s="281" t="n"/>
      <c r="S1203" s="228" t="n"/>
      <c r="T1203" s="228" t="n"/>
      <c r="U1203" s="228" t="n"/>
      <c r="V1203" s="19" t="n"/>
      <c r="W1203" s="19" t="n"/>
      <c r="X1203" s="228" t="n"/>
      <c r="Y1203" s="228" t="n"/>
      <c r="Z1203" s="281" t="n"/>
      <c r="AA1203" s="18" t="n"/>
      <c r="AB1203" s="18" t="n"/>
      <c r="AC1203" s="228" t="n"/>
    </row>
    <row r="1204">
      <c r="A1204" s="18" t="n"/>
      <c r="B1204" s="18" t="n"/>
      <c r="C1204" s="228" t="n"/>
      <c r="D1204" s="228" t="n"/>
      <c r="E1204" s="228" t="n"/>
      <c r="F1204" s="228" t="n"/>
      <c r="G1204" s="228" t="n"/>
      <c r="H1204" s="228" t="n"/>
      <c r="I1204" s="228" t="n"/>
      <c r="J1204" s="228" t="n"/>
      <c r="K1204" s="19" t="n"/>
      <c r="L1204" s="228" t="n"/>
      <c r="M1204" s="228" t="n"/>
      <c r="N1204" s="228" t="n"/>
      <c r="O1204" s="228" t="n"/>
      <c r="P1204" s="228" t="n"/>
      <c r="Q1204" s="281" t="n"/>
      <c r="R1204" s="281" t="n"/>
      <c r="S1204" s="228" t="n"/>
      <c r="T1204" s="228" t="n"/>
      <c r="U1204" s="228" t="n"/>
      <c r="V1204" s="19" t="n"/>
      <c r="W1204" s="19" t="n"/>
      <c r="X1204" s="228" t="n"/>
      <c r="Y1204" s="228" t="n"/>
      <c r="Z1204" s="281" t="n"/>
      <c r="AA1204" s="18" t="n"/>
      <c r="AB1204" s="18" t="n"/>
      <c r="AC1204" s="228" t="n"/>
    </row>
    <row r="1205">
      <c r="A1205" s="18" t="n"/>
      <c r="B1205" s="18" t="n"/>
      <c r="C1205" s="228" t="n"/>
      <c r="D1205" s="228" t="n"/>
      <c r="E1205" s="228" t="n"/>
      <c r="F1205" s="228" t="n"/>
      <c r="G1205" s="228" t="n"/>
      <c r="H1205" s="228" t="n"/>
      <c r="I1205" s="228" t="n"/>
      <c r="J1205" s="228" t="n"/>
      <c r="K1205" s="19" t="n"/>
      <c r="L1205" s="228" t="n"/>
      <c r="M1205" s="228" t="n"/>
      <c r="N1205" s="228" t="n"/>
      <c r="O1205" s="228" t="n"/>
      <c r="P1205" s="228" t="n"/>
      <c r="Q1205" s="281" t="n"/>
      <c r="R1205" s="281" t="n"/>
      <c r="S1205" s="228" t="n"/>
      <c r="T1205" s="228" t="n"/>
      <c r="U1205" s="228" t="n"/>
      <c r="V1205" s="19" t="n"/>
      <c r="W1205" s="19" t="n"/>
      <c r="X1205" s="228" t="n"/>
      <c r="Y1205" s="228" t="n"/>
      <c r="Z1205" s="281" t="n"/>
      <c r="AA1205" s="18" t="n"/>
      <c r="AB1205" s="18" t="n"/>
      <c r="AC1205" s="228" t="n"/>
    </row>
    <row r="1206">
      <c r="A1206" s="18" t="n"/>
      <c r="B1206" s="18" t="n"/>
      <c r="C1206" s="228" t="n"/>
      <c r="D1206" s="228" t="n"/>
      <c r="E1206" s="228" t="n"/>
      <c r="F1206" s="228" t="n"/>
      <c r="G1206" s="228" t="n"/>
      <c r="H1206" s="228" t="n"/>
      <c r="I1206" s="228" t="n"/>
      <c r="J1206" s="228" t="n"/>
      <c r="K1206" s="19" t="n"/>
      <c r="L1206" s="228" t="n"/>
      <c r="M1206" s="228" t="n"/>
      <c r="N1206" s="228" t="n"/>
      <c r="O1206" s="228" t="n"/>
      <c r="P1206" s="228" t="n"/>
      <c r="Q1206" s="281" t="n"/>
      <c r="R1206" s="281" t="n"/>
      <c r="S1206" s="228" t="n"/>
      <c r="T1206" s="228" t="n"/>
      <c r="U1206" s="228" t="n"/>
      <c r="V1206" s="19" t="n"/>
      <c r="W1206" s="19" t="n"/>
      <c r="X1206" s="228" t="n"/>
      <c r="Y1206" s="228" t="n"/>
      <c r="Z1206" s="281" t="n"/>
      <c r="AA1206" s="18" t="n"/>
      <c r="AB1206" s="18" t="n"/>
      <c r="AC1206" s="228" t="n"/>
    </row>
    <row r="1207">
      <c r="A1207" s="18" t="n"/>
      <c r="B1207" s="18" t="n"/>
      <c r="C1207" s="228" t="n"/>
      <c r="D1207" s="228" t="n"/>
      <c r="E1207" s="228" t="n"/>
      <c r="F1207" s="228" t="n"/>
      <c r="G1207" s="228" t="n"/>
      <c r="H1207" s="228" t="n"/>
      <c r="I1207" s="228" t="n"/>
      <c r="J1207" s="228" t="n"/>
      <c r="K1207" s="19" t="n"/>
      <c r="L1207" s="228" t="n"/>
      <c r="M1207" s="228" t="n"/>
      <c r="N1207" s="228" t="n"/>
      <c r="O1207" s="228" t="n"/>
      <c r="P1207" s="228" t="n"/>
      <c r="Q1207" s="281" t="n"/>
      <c r="R1207" s="281" t="n"/>
      <c r="S1207" s="228" t="n"/>
      <c r="T1207" s="228" t="n"/>
      <c r="U1207" s="228" t="n"/>
      <c r="V1207" s="19" t="n"/>
      <c r="W1207" s="19" t="n"/>
      <c r="X1207" s="228" t="n"/>
      <c r="Y1207" s="228" t="n"/>
      <c r="Z1207" s="281" t="n"/>
      <c r="AA1207" s="18" t="n"/>
      <c r="AB1207" s="18" t="n"/>
      <c r="AC1207" s="228" t="n"/>
    </row>
    <row r="1208">
      <c r="A1208" s="18" t="n"/>
      <c r="B1208" s="18" t="n"/>
      <c r="C1208" s="228" t="n"/>
      <c r="D1208" s="228" t="n"/>
      <c r="E1208" s="228" t="n"/>
      <c r="F1208" s="228" t="n"/>
      <c r="G1208" s="228" t="n"/>
      <c r="H1208" s="228" t="n"/>
      <c r="I1208" s="228" t="n"/>
      <c r="J1208" s="228" t="n"/>
      <c r="K1208" s="19" t="n"/>
      <c r="L1208" s="228" t="n"/>
      <c r="M1208" s="228" t="n"/>
      <c r="N1208" s="228" t="n"/>
      <c r="O1208" s="228" t="n"/>
      <c r="P1208" s="228" t="n"/>
      <c r="Q1208" s="281" t="n"/>
      <c r="R1208" s="281" t="n"/>
      <c r="S1208" s="228" t="n"/>
      <c r="T1208" s="228" t="n"/>
      <c r="U1208" s="228" t="n"/>
      <c r="V1208" s="19" t="n"/>
      <c r="W1208" s="19" t="n"/>
      <c r="X1208" s="228" t="n"/>
      <c r="Y1208" s="228" t="n"/>
      <c r="Z1208" s="281" t="n"/>
      <c r="AA1208" s="18" t="n"/>
      <c r="AB1208" s="18" t="n"/>
      <c r="AC1208" s="228" t="n"/>
    </row>
    <row r="1209">
      <c r="A1209" s="18" t="n"/>
      <c r="B1209" s="18" t="n"/>
      <c r="C1209" s="228" t="n"/>
      <c r="D1209" s="228" t="n"/>
      <c r="E1209" s="228" t="n"/>
      <c r="F1209" s="228" t="n"/>
      <c r="G1209" s="228" t="n"/>
      <c r="H1209" s="228" t="n"/>
      <c r="I1209" s="228" t="n"/>
      <c r="J1209" s="228" t="n"/>
      <c r="K1209" s="19" t="n"/>
      <c r="L1209" s="228" t="n"/>
      <c r="M1209" s="228" t="n"/>
      <c r="N1209" s="228" t="n"/>
      <c r="O1209" s="228" t="n"/>
      <c r="P1209" s="228" t="n"/>
      <c r="Q1209" s="281" t="n"/>
      <c r="R1209" s="281" t="n"/>
      <c r="S1209" s="228" t="n"/>
      <c r="T1209" s="228" t="n"/>
      <c r="U1209" s="228" t="n"/>
      <c r="V1209" s="19" t="n"/>
      <c r="W1209" s="19" t="n"/>
      <c r="X1209" s="228" t="n"/>
      <c r="Y1209" s="228" t="n"/>
      <c r="Z1209" s="281" t="n"/>
      <c r="AA1209" s="18" t="n"/>
      <c r="AB1209" s="18" t="n"/>
      <c r="AC1209" s="228" t="n"/>
    </row>
    <row r="1210">
      <c r="A1210" s="18" t="n"/>
      <c r="B1210" s="18" t="n"/>
      <c r="C1210" s="228" t="n"/>
      <c r="D1210" s="228" t="n"/>
      <c r="E1210" s="228" t="n"/>
      <c r="F1210" s="228" t="n"/>
      <c r="G1210" s="228" t="n"/>
      <c r="H1210" s="228" t="n"/>
      <c r="I1210" s="228" t="n"/>
      <c r="J1210" s="228" t="n"/>
      <c r="K1210" s="19" t="n"/>
      <c r="L1210" s="228" t="n"/>
      <c r="M1210" s="228" t="n"/>
      <c r="N1210" s="228" t="n"/>
      <c r="O1210" s="228" t="n"/>
      <c r="P1210" s="228" t="n"/>
      <c r="Q1210" s="281" t="n"/>
      <c r="R1210" s="281" t="n"/>
      <c r="S1210" s="228" t="n"/>
      <c r="T1210" s="228" t="n"/>
      <c r="U1210" s="228" t="n"/>
      <c r="V1210" s="19" t="n"/>
      <c r="W1210" s="19" t="n"/>
      <c r="X1210" s="228" t="n"/>
      <c r="Y1210" s="228" t="n"/>
      <c r="Z1210" s="281" t="n"/>
      <c r="AA1210" s="18" t="n"/>
      <c r="AB1210" s="18" t="n"/>
      <c r="AC1210" s="228" t="n"/>
    </row>
    <row r="1211">
      <c r="A1211" s="18" t="n"/>
      <c r="B1211" s="18" t="n"/>
      <c r="C1211" s="228" t="n"/>
      <c r="D1211" s="228" t="n"/>
      <c r="E1211" s="228" t="n"/>
      <c r="F1211" s="228" t="n"/>
      <c r="G1211" s="228" t="n"/>
      <c r="H1211" s="228" t="n"/>
      <c r="I1211" s="228" t="n"/>
      <c r="J1211" s="228" t="n"/>
      <c r="K1211" s="19" t="n"/>
      <c r="L1211" s="228" t="n"/>
      <c r="M1211" s="228" t="n"/>
      <c r="N1211" s="228" t="n"/>
      <c r="O1211" s="228" t="n"/>
      <c r="P1211" s="228" t="n"/>
      <c r="Q1211" s="281" t="n"/>
      <c r="R1211" s="281" t="n"/>
      <c r="S1211" s="228" t="n"/>
      <c r="T1211" s="228" t="n"/>
      <c r="U1211" s="228" t="n"/>
      <c r="V1211" s="19" t="n"/>
      <c r="W1211" s="19" t="n"/>
      <c r="X1211" s="228" t="n"/>
      <c r="Y1211" s="228" t="n"/>
      <c r="Z1211" s="281" t="n"/>
      <c r="AA1211" s="18" t="n"/>
      <c r="AB1211" s="18" t="n"/>
      <c r="AC1211" s="228" t="n"/>
    </row>
    <row r="1212">
      <c r="A1212" s="18" t="n"/>
      <c r="B1212" s="18" t="n"/>
      <c r="C1212" s="228" t="n"/>
      <c r="D1212" s="228" t="n"/>
      <c r="E1212" s="228" t="n"/>
      <c r="F1212" s="228" t="n"/>
      <c r="G1212" s="228" t="n"/>
      <c r="H1212" s="228" t="n"/>
      <c r="I1212" s="228" t="n"/>
      <c r="J1212" s="228" t="n"/>
      <c r="K1212" s="19" t="n"/>
      <c r="L1212" s="228" t="n"/>
      <c r="M1212" s="228" t="n"/>
      <c r="N1212" s="228" t="n"/>
      <c r="O1212" s="228" t="n"/>
      <c r="P1212" s="228" t="n"/>
      <c r="Q1212" s="281" t="n"/>
      <c r="R1212" s="281" t="n"/>
      <c r="S1212" s="228" t="n"/>
      <c r="T1212" s="228" t="n"/>
      <c r="U1212" s="228" t="n"/>
      <c r="V1212" s="19" t="n"/>
      <c r="W1212" s="19" t="n"/>
      <c r="X1212" s="228" t="n"/>
      <c r="Y1212" s="228" t="n"/>
      <c r="Z1212" s="281" t="n"/>
      <c r="AA1212" s="18" t="n"/>
      <c r="AB1212" s="18" t="n"/>
      <c r="AC1212" s="228" t="n"/>
    </row>
    <row r="1213">
      <c r="A1213" s="18" t="n"/>
      <c r="B1213" s="18" t="n"/>
      <c r="C1213" s="228" t="n"/>
      <c r="D1213" s="228" t="n"/>
      <c r="E1213" s="228" t="n"/>
      <c r="F1213" s="228" t="n"/>
      <c r="G1213" s="228" t="n"/>
      <c r="H1213" s="228" t="n"/>
      <c r="I1213" s="228" t="n"/>
      <c r="J1213" s="228" t="n"/>
      <c r="K1213" s="19" t="n"/>
      <c r="L1213" s="228" t="n"/>
      <c r="M1213" s="228" t="n"/>
      <c r="N1213" s="228" t="n"/>
      <c r="O1213" s="228" t="n"/>
      <c r="P1213" s="228" t="n"/>
      <c r="Q1213" s="281" t="n"/>
      <c r="R1213" s="281" t="n"/>
      <c r="S1213" s="228" t="n"/>
      <c r="T1213" s="228" t="n"/>
      <c r="U1213" s="228" t="n"/>
      <c r="V1213" s="19" t="n"/>
      <c r="W1213" s="19" t="n"/>
      <c r="X1213" s="228" t="n"/>
      <c r="Y1213" s="228" t="n"/>
      <c r="Z1213" s="281" t="n"/>
      <c r="AA1213" s="18" t="n"/>
      <c r="AB1213" s="18" t="n"/>
      <c r="AC1213" s="228" t="n"/>
    </row>
    <row r="1214">
      <c r="A1214" s="18" t="n"/>
      <c r="B1214" s="18" t="n"/>
      <c r="C1214" s="228" t="n"/>
      <c r="D1214" s="228" t="n"/>
      <c r="E1214" s="228" t="n"/>
      <c r="F1214" s="228" t="n"/>
      <c r="G1214" s="228" t="n"/>
      <c r="H1214" s="228" t="n"/>
      <c r="I1214" s="228" t="n"/>
      <c r="J1214" s="228" t="n"/>
      <c r="K1214" s="19" t="n"/>
      <c r="L1214" s="228" t="n"/>
      <c r="M1214" s="228" t="n"/>
      <c r="N1214" s="228" t="n"/>
      <c r="O1214" s="228" t="n"/>
      <c r="P1214" s="228" t="n"/>
      <c r="Q1214" s="281" t="n"/>
      <c r="R1214" s="281" t="n"/>
      <c r="S1214" s="228" t="n"/>
      <c r="T1214" s="228" t="n"/>
      <c r="U1214" s="228" t="n"/>
      <c r="V1214" s="19" t="n"/>
      <c r="W1214" s="19" t="n"/>
      <c r="X1214" s="228" t="n"/>
      <c r="Y1214" s="228" t="n"/>
      <c r="Z1214" s="281" t="n"/>
      <c r="AA1214" s="18" t="n"/>
      <c r="AB1214" s="18" t="n"/>
      <c r="AC1214" s="228" t="n"/>
    </row>
    <row r="1215">
      <c r="A1215" s="18" t="n"/>
      <c r="B1215" s="18" t="n"/>
      <c r="C1215" s="228" t="n"/>
      <c r="D1215" s="228" t="n"/>
      <c r="E1215" s="228" t="n"/>
      <c r="F1215" s="228" t="n"/>
      <c r="G1215" s="228" t="n"/>
      <c r="H1215" s="228" t="n"/>
      <c r="I1215" s="228" t="n"/>
      <c r="J1215" s="228" t="n"/>
      <c r="K1215" s="19" t="n"/>
      <c r="L1215" s="228" t="n"/>
      <c r="M1215" s="228" t="n"/>
      <c r="N1215" s="228" t="n"/>
      <c r="O1215" s="228" t="n"/>
      <c r="P1215" s="228" t="n"/>
      <c r="Q1215" s="281" t="n"/>
      <c r="R1215" s="281" t="n"/>
      <c r="S1215" s="228" t="n"/>
      <c r="T1215" s="228" t="n"/>
      <c r="U1215" s="228" t="n"/>
      <c r="V1215" s="19" t="n"/>
      <c r="W1215" s="19" t="n"/>
      <c r="X1215" s="228" t="n"/>
      <c r="Y1215" s="228" t="n"/>
      <c r="Z1215" s="281" t="n"/>
      <c r="AA1215" s="18" t="n"/>
      <c r="AB1215" s="18" t="n"/>
      <c r="AC1215" s="228" t="n"/>
    </row>
    <row r="1216">
      <c r="A1216" s="18" t="n"/>
      <c r="B1216" s="18" t="n"/>
      <c r="C1216" s="228" t="n"/>
      <c r="D1216" s="228" t="n"/>
      <c r="E1216" s="228" t="n"/>
      <c r="F1216" s="228" t="n"/>
      <c r="G1216" s="228" t="n"/>
      <c r="H1216" s="228" t="n"/>
      <c r="I1216" s="228" t="n"/>
      <c r="J1216" s="228" t="n"/>
      <c r="K1216" s="19" t="n"/>
      <c r="L1216" s="228" t="n"/>
      <c r="M1216" s="228" t="n"/>
      <c r="N1216" s="228" t="n"/>
      <c r="O1216" s="228" t="n"/>
      <c r="P1216" s="228" t="n"/>
      <c r="Q1216" s="281" t="n"/>
      <c r="R1216" s="281" t="n"/>
      <c r="S1216" s="228" t="n"/>
      <c r="T1216" s="228" t="n"/>
      <c r="U1216" s="228" t="n"/>
      <c r="V1216" s="19" t="n"/>
      <c r="W1216" s="19" t="n"/>
      <c r="X1216" s="228" t="n"/>
      <c r="Y1216" s="228" t="n"/>
      <c r="Z1216" s="281" t="n"/>
      <c r="AA1216" s="18" t="n"/>
      <c r="AB1216" s="18" t="n"/>
      <c r="AC1216" s="228" t="n"/>
    </row>
    <row r="1217">
      <c r="A1217" s="18" t="n"/>
      <c r="B1217" s="18" t="n"/>
      <c r="C1217" s="228" t="n"/>
      <c r="D1217" s="228" t="n"/>
      <c r="E1217" s="228" t="n"/>
      <c r="F1217" s="228" t="n"/>
      <c r="G1217" s="228" t="n"/>
      <c r="H1217" s="228" t="n"/>
      <c r="I1217" s="228" t="n"/>
      <c r="J1217" s="228" t="n"/>
      <c r="K1217" s="19" t="n"/>
      <c r="L1217" s="228" t="n"/>
      <c r="M1217" s="228" t="n"/>
      <c r="N1217" s="228" t="n"/>
      <c r="O1217" s="228" t="n"/>
      <c r="P1217" s="228" t="n"/>
      <c r="Q1217" s="281" t="n"/>
      <c r="R1217" s="281" t="n"/>
      <c r="S1217" s="228" t="n"/>
      <c r="T1217" s="228" t="n"/>
      <c r="U1217" s="228" t="n"/>
      <c r="V1217" s="19" t="n"/>
      <c r="W1217" s="19" t="n"/>
      <c r="X1217" s="228" t="n"/>
      <c r="Y1217" s="228" t="n"/>
      <c r="Z1217" s="281" t="n"/>
      <c r="AA1217" s="18" t="n"/>
      <c r="AB1217" s="18" t="n"/>
      <c r="AC1217" s="228" t="n"/>
    </row>
    <row r="1218">
      <c r="A1218" s="18" t="n"/>
      <c r="B1218" s="18" t="n"/>
      <c r="C1218" s="228" t="n"/>
      <c r="D1218" s="228" t="n"/>
      <c r="E1218" s="228" t="n"/>
      <c r="F1218" s="228" t="n"/>
      <c r="G1218" s="228" t="n"/>
      <c r="H1218" s="228" t="n"/>
      <c r="I1218" s="228" t="n"/>
      <c r="J1218" s="228" t="n"/>
      <c r="K1218" s="19" t="n"/>
      <c r="L1218" s="228" t="n"/>
      <c r="M1218" s="228" t="n"/>
      <c r="N1218" s="228" t="n"/>
      <c r="O1218" s="228" t="n"/>
      <c r="P1218" s="228" t="n"/>
      <c r="Q1218" s="281" t="n"/>
      <c r="R1218" s="281" t="n"/>
      <c r="S1218" s="228" t="n"/>
      <c r="T1218" s="228" t="n"/>
      <c r="U1218" s="228" t="n"/>
      <c r="V1218" s="19" t="n"/>
      <c r="W1218" s="19" t="n"/>
      <c r="X1218" s="228" t="n"/>
      <c r="Y1218" s="228" t="n"/>
      <c r="Z1218" s="281" t="n"/>
      <c r="AA1218" s="18" t="n"/>
      <c r="AB1218" s="18" t="n"/>
      <c r="AC1218" s="228" t="n"/>
    </row>
    <row r="1219">
      <c r="A1219" s="18" t="n"/>
      <c r="B1219" s="18" t="n"/>
      <c r="C1219" s="228" t="n"/>
      <c r="D1219" s="228" t="n"/>
      <c r="E1219" s="228" t="n"/>
      <c r="F1219" s="228" t="n"/>
      <c r="G1219" s="228" t="n"/>
      <c r="H1219" s="228" t="n"/>
      <c r="I1219" s="228" t="n"/>
      <c r="J1219" s="228" t="n"/>
      <c r="K1219" s="19" t="n"/>
      <c r="L1219" s="228" t="n"/>
      <c r="M1219" s="228" t="n"/>
      <c r="N1219" s="228" t="n"/>
      <c r="O1219" s="228" t="n"/>
      <c r="P1219" s="228" t="n"/>
      <c r="Q1219" s="281" t="n"/>
      <c r="R1219" s="281" t="n"/>
      <c r="S1219" s="228" t="n"/>
      <c r="T1219" s="228" t="n"/>
      <c r="U1219" s="228" t="n"/>
      <c r="V1219" s="19" t="n"/>
      <c r="W1219" s="19" t="n"/>
      <c r="X1219" s="228" t="n"/>
      <c r="Y1219" s="228" t="n"/>
      <c r="Z1219" s="281" t="n"/>
      <c r="AA1219" s="18" t="n"/>
      <c r="AB1219" s="18" t="n"/>
      <c r="AC1219" s="228" t="n"/>
    </row>
    <row r="1220">
      <c r="A1220" s="18" t="n"/>
      <c r="B1220" s="18" t="n"/>
      <c r="C1220" s="228" t="n"/>
      <c r="D1220" s="228" t="n"/>
      <c r="E1220" s="228" t="n"/>
      <c r="F1220" s="228" t="n"/>
      <c r="G1220" s="228" t="n"/>
      <c r="H1220" s="228" t="n"/>
      <c r="I1220" s="228" t="n"/>
      <c r="J1220" s="228" t="n"/>
      <c r="K1220" s="19" t="n"/>
      <c r="L1220" s="228" t="n"/>
      <c r="M1220" s="228" t="n"/>
      <c r="N1220" s="228" t="n"/>
      <c r="O1220" s="228" t="n"/>
      <c r="P1220" s="228" t="n"/>
      <c r="Q1220" s="281" t="n"/>
      <c r="R1220" s="281" t="n"/>
      <c r="S1220" s="228" t="n"/>
      <c r="T1220" s="228" t="n"/>
      <c r="U1220" s="228" t="n"/>
      <c r="V1220" s="19" t="n"/>
      <c r="W1220" s="19" t="n"/>
      <c r="X1220" s="228" t="n"/>
      <c r="Y1220" s="228" t="n"/>
      <c r="Z1220" s="281" t="n"/>
      <c r="AA1220" s="18" t="n"/>
      <c r="AB1220" s="18" t="n"/>
      <c r="AC1220" s="228" t="n"/>
    </row>
    <row r="1221">
      <c r="A1221" s="18" t="n"/>
      <c r="B1221" s="18" t="n"/>
      <c r="C1221" s="228" t="n"/>
      <c r="D1221" s="228" t="n"/>
      <c r="E1221" s="228" t="n"/>
      <c r="F1221" s="228" t="n"/>
      <c r="G1221" s="228" t="n"/>
      <c r="H1221" s="228" t="n"/>
      <c r="I1221" s="228" t="n"/>
      <c r="J1221" s="228" t="n"/>
      <c r="K1221" s="19" t="n"/>
      <c r="L1221" s="228" t="n"/>
      <c r="M1221" s="228" t="n"/>
      <c r="N1221" s="228" t="n"/>
      <c r="O1221" s="228" t="n"/>
      <c r="P1221" s="228" t="n"/>
      <c r="Q1221" s="281" t="n"/>
      <c r="R1221" s="281" t="n"/>
      <c r="S1221" s="228" t="n"/>
      <c r="T1221" s="228" t="n"/>
      <c r="U1221" s="228" t="n"/>
      <c r="V1221" s="19" t="n"/>
      <c r="W1221" s="19" t="n"/>
      <c r="X1221" s="228" t="n"/>
      <c r="Y1221" s="228" t="n"/>
      <c r="Z1221" s="281" t="n"/>
      <c r="AA1221" s="18" t="n"/>
      <c r="AB1221" s="18" t="n"/>
      <c r="AC1221" s="228" t="n"/>
    </row>
    <row r="1222">
      <c r="A1222" s="18" t="n"/>
      <c r="B1222" s="18" t="n"/>
      <c r="C1222" s="228" t="n"/>
      <c r="D1222" s="228" t="n"/>
      <c r="E1222" s="228" t="n"/>
      <c r="F1222" s="228" t="n"/>
      <c r="G1222" s="228" t="n"/>
      <c r="H1222" s="228" t="n"/>
      <c r="I1222" s="228" t="n"/>
      <c r="J1222" s="228" t="n"/>
      <c r="K1222" s="19" t="n"/>
      <c r="L1222" s="228" t="n"/>
      <c r="M1222" s="228" t="n"/>
      <c r="N1222" s="228" t="n"/>
      <c r="O1222" s="228" t="n"/>
      <c r="P1222" s="228" t="n"/>
      <c r="Q1222" s="281" t="n"/>
      <c r="R1222" s="281" t="n"/>
      <c r="S1222" s="228" t="n"/>
      <c r="T1222" s="228" t="n"/>
      <c r="U1222" s="228" t="n"/>
      <c r="V1222" s="19" t="n"/>
      <c r="W1222" s="19" t="n"/>
      <c r="X1222" s="228" t="n"/>
      <c r="Y1222" s="228" t="n"/>
      <c r="Z1222" s="281" t="n"/>
      <c r="AA1222" s="18" t="n"/>
      <c r="AB1222" s="18" t="n"/>
      <c r="AC1222" s="228" t="n"/>
    </row>
    <row r="1223">
      <c r="A1223" s="18" t="n"/>
      <c r="B1223" s="18" t="n"/>
      <c r="C1223" s="228" t="n"/>
      <c r="D1223" s="228" t="n"/>
      <c r="E1223" s="228" t="n"/>
      <c r="F1223" s="228" t="n"/>
      <c r="G1223" s="228" t="n"/>
      <c r="H1223" s="228" t="n"/>
      <c r="I1223" s="228" t="n"/>
      <c r="J1223" s="228" t="n"/>
      <c r="K1223" s="19" t="n"/>
      <c r="L1223" s="228" t="n"/>
      <c r="M1223" s="228" t="n"/>
      <c r="N1223" s="228" t="n"/>
      <c r="O1223" s="228" t="n"/>
      <c r="P1223" s="228" t="n"/>
      <c r="Q1223" s="281" t="n"/>
      <c r="R1223" s="281" t="n"/>
      <c r="S1223" s="228" t="n"/>
      <c r="T1223" s="228" t="n"/>
      <c r="U1223" s="228" t="n"/>
      <c r="V1223" s="19" t="n"/>
      <c r="W1223" s="19" t="n"/>
      <c r="X1223" s="228" t="n"/>
      <c r="Y1223" s="228" t="n"/>
      <c r="Z1223" s="281" t="n"/>
      <c r="AA1223" s="18" t="n"/>
      <c r="AB1223" s="18" t="n"/>
      <c r="AC1223" s="228" t="n"/>
    </row>
    <row r="1224">
      <c r="A1224" s="18" t="n"/>
      <c r="B1224" s="18" t="n"/>
      <c r="C1224" s="228" t="n"/>
      <c r="D1224" s="228" t="n"/>
      <c r="E1224" s="228" t="n"/>
      <c r="F1224" s="228" t="n"/>
      <c r="G1224" s="228" t="n"/>
      <c r="H1224" s="228" t="n"/>
      <c r="I1224" s="228" t="n"/>
      <c r="J1224" s="228" t="n"/>
      <c r="K1224" s="19" t="n"/>
      <c r="L1224" s="228" t="n"/>
      <c r="M1224" s="228" t="n"/>
      <c r="N1224" s="228" t="n"/>
      <c r="O1224" s="228" t="n"/>
      <c r="P1224" s="228" t="n"/>
      <c r="Q1224" s="281" t="n"/>
      <c r="R1224" s="281" t="n"/>
      <c r="S1224" s="228" t="n"/>
      <c r="T1224" s="228" t="n"/>
      <c r="U1224" s="228" t="n"/>
      <c r="V1224" s="19" t="n"/>
      <c r="W1224" s="19" t="n"/>
      <c r="X1224" s="228" t="n"/>
      <c r="Y1224" s="228" t="n"/>
      <c r="Z1224" s="281" t="n"/>
      <c r="AA1224" s="18" t="n"/>
      <c r="AB1224" s="18" t="n"/>
      <c r="AC1224" s="228" t="n"/>
    </row>
    <row r="1225">
      <c r="A1225" s="18" t="n"/>
      <c r="B1225" s="18" t="n"/>
      <c r="C1225" s="228" t="n"/>
      <c r="D1225" s="228" t="n"/>
      <c r="E1225" s="228" t="n"/>
      <c r="F1225" s="228" t="n"/>
      <c r="G1225" s="228" t="n"/>
      <c r="H1225" s="228" t="n"/>
      <c r="I1225" s="228" t="n"/>
      <c r="J1225" s="228" t="n"/>
      <c r="K1225" s="19" t="n"/>
      <c r="L1225" s="228" t="n"/>
      <c r="M1225" s="228" t="n"/>
      <c r="N1225" s="228" t="n"/>
      <c r="O1225" s="228" t="n"/>
      <c r="P1225" s="228" t="n"/>
      <c r="Q1225" s="281" t="n"/>
      <c r="R1225" s="281" t="n"/>
      <c r="S1225" s="228" t="n"/>
      <c r="T1225" s="228" t="n"/>
      <c r="U1225" s="228" t="n"/>
      <c r="V1225" s="19" t="n"/>
      <c r="W1225" s="19" t="n"/>
      <c r="X1225" s="228" t="n"/>
      <c r="Y1225" s="228" t="n"/>
      <c r="Z1225" s="281" t="n"/>
      <c r="AA1225" s="18" t="n"/>
      <c r="AB1225" s="18" t="n"/>
      <c r="AC1225" s="228" t="n"/>
    </row>
    <row r="1226">
      <c r="A1226" s="18" t="n"/>
      <c r="B1226" s="18" t="n"/>
      <c r="C1226" s="228" t="n"/>
      <c r="D1226" s="228" t="n"/>
      <c r="E1226" s="228" t="n"/>
      <c r="F1226" s="228" t="n"/>
      <c r="G1226" s="228" t="n"/>
      <c r="H1226" s="228" t="n"/>
      <c r="I1226" s="228" t="n"/>
      <c r="J1226" s="228" t="n"/>
      <c r="K1226" s="19" t="n"/>
      <c r="L1226" s="228" t="n"/>
      <c r="M1226" s="228" t="n"/>
      <c r="N1226" s="228" t="n"/>
      <c r="O1226" s="228" t="n"/>
      <c r="P1226" s="228" t="n"/>
      <c r="Q1226" s="281" t="n"/>
      <c r="R1226" s="281" t="n"/>
      <c r="S1226" s="228" t="n"/>
      <c r="T1226" s="228" t="n"/>
      <c r="U1226" s="228" t="n"/>
      <c r="V1226" s="19" t="n"/>
      <c r="W1226" s="19" t="n"/>
      <c r="X1226" s="228" t="n"/>
      <c r="Y1226" s="228" t="n"/>
      <c r="Z1226" s="281" t="n"/>
      <c r="AA1226" s="18" t="n"/>
      <c r="AB1226" s="18" t="n"/>
      <c r="AC1226" s="228" t="n"/>
    </row>
    <row r="1227">
      <c r="A1227" s="18" t="n"/>
      <c r="B1227" s="18" t="n"/>
      <c r="C1227" s="228" t="n"/>
      <c r="D1227" s="228" t="n"/>
      <c r="E1227" s="228" t="n"/>
      <c r="F1227" s="228" t="n"/>
      <c r="G1227" s="228" t="n"/>
      <c r="H1227" s="228" t="n"/>
      <c r="I1227" s="228" t="n"/>
      <c r="J1227" s="228" t="n"/>
      <c r="K1227" s="19" t="n"/>
      <c r="L1227" s="228" t="n"/>
      <c r="M1227" s="228" t="n"/>
      <c r="N1227" s="228" t="n"/>
      <c r="O1227" s="228" t="n"/>
      <c r="P1227" s="228" t="n"/>
      <c r="Q1227" s="281" t="n"/>
      <c r="R1227" s="281" t="n"/>
      <c r="S1227" s="228" t="n"/>
      <c r="T1227" s="228" t="n"/>
      <c r="U1227" s="228" t="n"/>
      <c r="V1227" s="19" t="n"/>
      <c r="W1227" s="19" t="n"/>
      <c r="X1227" s="228" t="n"/>
      <c r="Y1227" s="228" t="n"/>
      <c r="Z1227" s="281" t="n"/>
      <c r="AA1227" s="18" t="n"/>
      <c r="AB1227" s="18" t="n"/>
      <c r="AC1227" s="228" t="n"/>
    </row>
    <row r="1228">
      <c r="A1228" s="18" t="n"/>
      <c r="B1228" s="18" t="n"/>
      <c r="C1228" s="228" t="n"/>
      <c r="D1228" s="228" t="n"/>
      <c r="E1228" s="228" t="n"/>
      <c r="F1228" s="228" t="n"/>
      <c r="G1228" s="228" t="n"/>
      <c r="H1228" s="228" t="n"/>
      <c r="I1228" s="228" t="n"/>
      <c r="J1228" s="228" t="n"/>
      <c r="K1228" s="19" t="n"/>
      <c r="L1228" s="228" t="n"/>
      <c r="M1228" s="228" t="n"/>
      <c r="N1228" s="228" t="n"/>
      <c r="O1228" s="228" t="n"/>
      <c r="P1228" s="228" t="n"/>
      <c r="Q1228" s="281" t="n"/>
      <c r="R1228" s="281" t="n"/>
      <c r="S1228" s="228" t="n"/>
      <c r="T1228" s="228" t="n"/>
      <c r="U1228" s="228" t="n"/>
      <c r="V1228" s="19" t="n"/>
      <c r="W1228" s="19" t="n"/>
      <c r="X1228" s="228" t="n"/>
      <c r="Y1228" s="228" t="n"/>
      <c r="Z1228" s="281" t="n"/>
      <c r="AA1228" s="18" t="n"/>
      <c r="AB1228" s="18" t="n"/>
      <c r="AC1228" s="228" t="n"/>
    </row>
    <row r="1229">
      <c r="A1229" s="18" t="n"/>
      <c r="B1229" s="18" t="n"/>
      <c r="C1229" s="228" t="n"/>
      <c r="D1229" s="228" t="n"/>
      <c r="E1229" s="228" t="n"/>
      <c r="F1229" s="228" t="n"/>
      <c r="G1229" s="228" t="n"/>
      <c r="H1229" s="228" t="n"/>
      <c r="I1229" s="228" t="n"/>
      <c r="J1229" s="228" t="n"/>
      <c r="K1229" s="19" t="n"/>
      <c r="L1229" s="228" t="n"/>
      <c r="M1229" s="228" t="n"/>
      <c r="N1229" s="228" t="n"/>
      <c r="O1229" s="228" t="n"/>
      <c r="P1229" s="228" t="n"/>
      <c r="Q1229" s="281" t="n"/>
      <c r="R1229" s="281" t="n"/>
      <c r="S1229" s="228" t="n"/>
      <c r="T1229" s="228" t="n"/>
      <c r="U1229" s="228" t="n"/>
      <c r="V1229" s="19" t="n"/>
      <c r="W1229" s="19" t="n"/>
      <c r="X1229" s="228" t="n"/>
      <c r="Y1229" s="228" t="n"/>
      <c r="Z1229" s="281" t="n"/>
      <c r="AA1229" s="18" t="n"/>
      <c r="AB1229" s="18" t="n"/>
      <c r="AC1229" s="228" t="n"/>
    </row>
    <row r="1230">
      <c r="A1230" s="18" t="n"/>
      <c r="B1230" s="18" t="n"/>
      <c r="C1230" s="228" t="n"/>
      <c r="D1230" s="228" t="n"/>
      <c r="E1230" s="228" t="n"/>
      <c r="F1230" s="228" t="n"/>
      <c r="G1230" s="228" t="n"/>
      <c r="H1230" s="228" t="n"/>
      <c r="I1230" s="228" t="n"/>
      <c r="J1230" s="228" t="n"/>
      <c r="K1230" s="19" t="n"/>
      <c r="L1230" s="228" t="n"/>
      <c r="M1230" s="228" t="n"/>
      <c r="N1230" s="228" t="n"/>
      <c r="O1230" s="228" t="n"/>
      <c r="P1230" s="228" t="n"/>
      <c r="Q1230" s="281" t="n"/>
      <c r="R1230" s="281" t="n"/>
      <c r="S1230" s="228" t="n"/>
      <c r="T1230" s="228" t="n"/>
      <c r="U1230" s="228" t="n"/>
      <c r="V1230" s="19" t="n"/>
      <c r="W1230" s="19" t="n"/>
      <c r="X1230" s="228" t="n"/>
      <c r="Y1230" s="228" t="n"/>
      <c r="Z1230" s="281" t="n"/>
      <c r="AA1230" s="18" t="n"/>
      <c r="AB1230" s="18" t="n"/>
      <c r="AC1230" s="228" t="n"/>
    </row>
    <row r="1231">
      <c r="A1231" s="18" t="n"/>
      <c r="B1231" s="18" t="n"/>
      <c r="C1231" s="228" t="n"/>
      <c r="D1231" s="228" t="n"/>
      <c r="E1231" s="228" t="n"/>
      <c r="F1231" s="228" t="n"/>
      <c r="G1231" s="228" t="n"/>
      <c r="H1231" s="228" t="n"/>
      <c r="I1231" s="228" t="n"/>
      <c r="J1231" s="228" t="n"/>
      <c r="K1231" s="19" t="n"/>
      <c r="L1231" s="228" t="n"/>
      <c r="M1231" s="228" t="n"/>
      <c r="N1231" s="228" t="n"/>
      <c r="O1231" s="228" t="n"/>
      <c r="P1231" s="228" t="n"/>
      <c r="Q1231" s="281" t="n"/>
      <c r="R1231" s="281" t="n"/>
      <c r="S1231" s="228" t="n"/>
      <c r="T1231" s="228" t="n"/>
      <c r="U1231" s="228" t="n"/>
      <c r="V1231" s="19" t="n"/>
      <c r="W1231" s="19" t="n"/>
      <c r="X1231" s="228" t="n"/>
      <c r="Y1231" s="228" t="n"/>
      <c r="Z1231" s="281" t="n"/>
      <c r="AA1231" s="18" t="n"/>
      <c r="AB1231" s="18" t="n"/>
      <c r="AC1231" s="228" t="n"/>
    </row>
    <row r="1232">
      <c r="A1232" s="18" t="n"/>
      <c r="B1232" s="18" t="n"/>
      <c r="C1232" s="228" t="n"/>
      <c r="D1232" s="228" t="n"/>
      <c r="E1232" s="228" t="n"/>
      <c r="F1232" s="228" t="n"/>
      <c r="G1232" s="228" t="n"/>
      <c r="H1232" s="228" t="n"/>
      <c r="I1232" s="228" t="n"/>
      <c r="J1232" s="228" t="n"/>
      <c r="K1232" s="19" t="n"/>
      <c r="L1232" s="228" t="n"/>
      <c r="M1232" s="228" t="n"/>
      <c r="N1232" s="228" t="n"/>
      <c r="O1232" s="228" t="n"/>
      <c r="P1232" s="228" t="n"/>
      <c r="Q1232" s="281" t="n"/>
      <c r="R1232" s="281" t="n"/>
      <c r="S1232" s="228" t="n"/>
      <c r="T1232" s="228" t="n"/>
      <c r="U1232" s="228" t="n"/>
      <c r="V1232" s="19" t="n"/>
      <c r="W1232" s="19" t="n"/>
      <c r="X1232" s="228" t="n"/>
      <c r="Y1232" s="228" t="n"/>
      <c r="Z1232" s="281" t="n"/>
      <c r="AA1232" s="18" t="n"/>
      <c r="AB1232" s="18" t="n"/>
      <c r="AC1232" s="228" t="n"/>
    </row>
    <row r="1233">
      <c r="A1233" s="18" t="n"/>
      <c r="B1233" s="18" t="n"/>
      <c r="C1233" s="228" t="n"/>
      <c r="D1233" s="228" t="n"/>
      <c r="E1233" s="228" t="n"/>
      <c r="F1233" s="228" t="n"/>
      <c r="G1233" s="228" t="n"/>
      <c r="H1233" s="228" t="n"/>
      <c r="I1233" s="228" t="n"/>
      <c r="J1233" s="228" t="n"/>
      <c r="K1233" s="19" t="n"/>
      <c r="L1233" s="228" t="n"/>
      <c r="M1233" s="228" t="n"/>
      <c r="N1233" s="228" t="n"/>
      <c r="O1233" s="228" t="n"/>
      <c r="P1233" s="228" t="n"/>
      <c r="Q1233" s="281" t="n"/>
      <c r="R1233" s="281" t="n"/>
      <c r="S1233" s="228" t="n"/>
      <c r="T1233" s="228" t="n"/>
      <c r="U1233" s="228" t="n"/>
      <c r="V1233" s="19" t="n"/>
      <c r="W1233" s="19" t="n"/>
      <c r="X1233" s="228" t="n"/>
      <c r="Y1233" s="228" t="n"/>
      <c r="Z1233" s="281" t="n"/>
      <c r="AA1233" s="18" t="n"/>
      <c r="AB1233" s="18" t="n"/>
      <c r="AC1233" s="228" t="n"/>
    </row>
    <row r="1234">
      <c r="A1234" s="18" t="n"/>
      <c r="B1234" s="18" t="n"/>
      <c r="C1234" s="228" t="n"/>
      <c r="D1234" s="228" t="n"/>
      <c r="E1234" s="228" t="n"/>
      <c r="F1234" s="228" t="n"/>
      <c r="G1234" s="228" t="n"/>
      <c r="H1234" s="228" t="n"/>
      <c r="I1234" s="228" t="n"/>
      <c r="J1234" s="228" t="n"/>
      <c r="K1234" s="19" t="n"/>
      <c r="L1234" s="228" t="n"/>
      <c r="M1234" s="228" t="n"/>
      <c r="N1234" s="228" t="n"/>
      <c r="O1234" s="228" t="n"/>
      <c r="P1234" s="228" t="n"/>
      <c r="Q1234" s="281" t="n"/>
      <c r="R1234" s="281" t="n"/>
      <c r="S1234" s="228" t="n"/>
      <c r="T1234" s="228" t="n"/>
      <c r="U1234" s="228" t="n"/>
      <c r="V1234" s="19" t="n"/>
      <c r="W1234" s="19" t="n"/>
      <c r="X1234" s="228" t="n"/>
      <c r="Y1234" s="228" t="n"/>
      <c r="Z1234" s="281" t="n"/>
      <c r="AA1234" s="18" t="n"/>
      <c r="AB1234" s="18" t="n"/>
      <c r="AC1234" s="228" t="n"/>
    </row>
    <row r="1235">
      <c r="A1235" s="18" t="n"/>
      <c r="B1235" s="18" t="n"/>
      <c r="C1235" s="228" t="n"/>
      <c r="D1235" s="228" t="n"/>
      <c r="E1235" s="228" t="n"/>
      <c r="F1235" s="228" t="n"/>
      <c r="G1235" s="228" t="n"/>
      <c r="H1235" s="228" t="n"/>
      <c r="I1235" s="228" t="n"/>
      <c r="J1235" s="228" t="n"/>
      <c r="K1235" s="19" t="n"/>
      <c r="L1235" s="228" t="n"/>
      <c r="M1235" s="228" t="n"/>
      <c r="N1235" s="228" t="n"/>
      <c r="O1235" s="228" t="n"/>
      <c r="P1235" s="228" t="n"/>
      <c r="Q1235" s="281" t="n"/>
      <c r="R1235" s="281" t="n"/>
      <c r="S1235" s="228" t="n"/>
      <c r="T1235" s="228" t="n"/>
      <c r="U1235" s="228" t="n"/>
      <c r="V1235" s="19" t="n"/>
      <c r="W1235" s="19" t="n"/>
      <c r="X1235" s="228" t="n"/>
      <c r="Y1235" s="228" t="n"/>
      <c r="Z1235" s="281" t="n"/>
      <c r="AA1235" s="18" t="n"/>
      <c r="AB1235" s="18" t="n"/>
      <c r="AC1235" s="228" t="n"/>
    </row>
    <row r="1236">
      <c r="A1236" s="18" t="n"/>
      <c r="B1236" s="18" t="n"/>
      <c r="C1236" s="228" t="n"/>
      <c r="D1236" s="228" t="n"/>
      <c r="E1236" s="228" t="n"/>
      <c r="F1236" s="228" t="n"/>
      <c r="G1236" s="228" t="n"/>
      <c r="H1236" s="228" t="n"/>
      <c r="I1236" s="228" t="n"/>
      <c r="J1236" s="228" t="n"/>
      <c r="K1236" s="19" t="n"/>
      <c r="L1236" s="228" t="n"/>
      <c r="M1236" s="228" t="n"/>
      <c r="N1236" s="228" t="n"/>
      <c r="O1236" s="228" t="n"/>
      <c r="P1236" s="228" t="n"/>
      <c r="Q1236" s="281" t="n"/>
      <c r="R1236" s="281" t="n"/>
      <c r="S1236" s="228" t="n"/>
      <c r="T1236" s="228" t="n"/>
      <c r="U1236" s="228" t="n"/>
      <c r="V1236" s="19" t="n"/>
      <c r="W1236" s="19" t="n"/>
      <c r="X1236" s="228" t="n"/>
      <c r="Y1236" s="228" t="n"/>
      <c r="Z1236" s="281" t="n"/>
      <c r="AA1236" s="18" t="n"/>
      <c r="AB1236" s="18" t="n"/>
      <c r="AC1236" s="228" t="n"/>
    </row>
    <row r="1237">
      <c r="A1237" s="18" t="n"/>
      <c r="B1237" s="18" t="n"/>
      <c r="C1237" s="228" t="n"/>
      <c r="D1237" s="228" t="n"/>
      <c r="E1237" s="228" t="n"/>
      <c r="F1237" s="228" t="n"/>
      <c r="G1237" s="228" t="n"/>
      <c r="H1237" s="228" t="n"/>
      <c r="I1237" s="228" t="n"/>
      <c r="J1237" s="228" t="n"/>
      <c r="K1237" s="19" t="n"/>
      <c r="L1237" s="228" t="n"/>
      <c r="M1237" s="228" t="n"/>
      <c r="N1237" s="228" t="n"/>
      <c r="O1237" s="228" t="n"/>
      <c r="P1237" s="228" t="n"/>
      <c r="Q1237" s="281" t="n"/>
      <c r="R1237" s="281" t="n"/>
      <c r="S1237" s="228" t="n"/>
      <c r="T1237" s="228" t="n"/>
      <c r="U1237" s="228" t="n"/>
      <c r="V1237" s="19" t="n"/>
      <c r="W1237" s="19" t="n"/>
      <c r="X1237" s="228" t="n"/>
      <c r="Y1237" s="228" t="n"/>
      <c r="Z1237" s="281" t="n"/>
      <c r="AA1237" s="18" t="n"/>
      <c r="AB1237" s="18" t="n"/>
      <c r="AC1237" s="228" t="n"/>
    </row>
    <row r="1238">
      <c r="A1238" s="18" t="n"/>
      <c r="B1238" s="18" t="n"/>
      <c r="C1238" s="228" t="n"/>
      <c r="D1238" s="228" t="n"/>
      <c r="E1238" s="228" t="n"/>
      <c r="F1238" s="228" t="n"/>
      <c r="G1238" s="228" t="n"/>
      <c r="H1238" s="228" t="n"/>
      <c r="I1238" s="228" t="n"/>
      <c r="J1238" s="228" t="n"/>
      <c r="K1238" s="19" t="n"/>
      <c r="L1238" s="228" t="n"/>
      <c r="M1238" s="228" t="n"/>
      <c r="N1238" s="228" t="n"/>
      <c r="O1238" s="228" t="n"/>
      <c r="P1238" s="228" t="n"/>
      <c r="Q1238" s="281" t="n"/>
      <c r="R1238" s="281" t="n"/>
      <c r="S1238" s="228" t="n"/>
      <c r="T1238" s="228" t="n"/>
      <c r="U1238" s="228" t="n"/>
      <c r="V1238" s="19" t="n"/>
      <c r="W1238" s="19" t="n"/>
      <c r="X1238" s="228" t="n"/>
      <c r="Y1238" s="228" t="n"/>
      <c r="Z1238" s="281" t="n"/>
      <c r="AA1238" s="18" t="n"/>
      <c r="AB1238" s="18" t="n"/>
      <c r="AC1238" s="228" t="n"/>
    </row>
    <row r="1239">
      <c r="A1239" s="18" t="n"/>
      <c r="B1239" s="18" t="n"/>
      <c r="C1239" s="228" t="n"/>
      <c r="D1239" s="228" t="n"/>
      <c r="E1239" s="228" t="n"/>
      <c r="F1239" s="228" t="n"/>
      <c r="G1239" s="228" t="n"/>
      <c r="H1239" s="228" t="n"/>
      <c r="I1239" s="228" t="n"/>
      <c r="J1239" s="228" t="n"/>
      <c r="K1239" s="19" t="n"/>
      <c r="L1239" s="228" t="n"/>
      <c r="M1239" s="228" t="n"/>
      <c r="N1239" s="228" t="n"/>
      <c r="O1239" s="228" t="n"/>
      <c r="P1239" s="228" t="n"/>
      <c r="Q1239" s="281" t="n"/>
      <c r="R1239" s="281" t="n"/>
      <c r="S1239" s="228" t="n"/>
      <c r="T1239" s="228" t="n"/>
      <c r="U1239" s="228" t="n"/>
      <c r="V1239" s="19" t="n"/>
      <c r="W1239" s="19" t="n"/>
      <c r="X1239" s="228" t="n"/>
      <c r="Y1239" s="228" t="n"/>
      <c r="Z1239" s="281" t="n"/>
      <c r="AA1239" s="18" t="n"/>
      <c r="AB1239" s="18" t="n"/>
      <c r="AC1239" s="228" t="n"/>
    </row>
    <row r="1240">
      <c r="A1240" s="18" t="n"/>
      <c r="B1240" s="18" t="n"/>
      <c r="C1240" s="228" t="n"/>
      <c r="D1240" s="228" t="n"/>
      <c r="E1240" s="228" t="n"/>
      <c r="F1240" s="228" t="n"/>
      <c r="G1240" s="228" t="n"/>
      <c r="H1240" s="228" t="n"/>
      <c r="I1240" s="228" t="n"/>
      <c r="J1240" s="228" t="n"/>
      <c r="K1240" s="19" t="n"/>
      <c r="L1240" s="228" t="n"/>
      <c r="M1240" s="228" t="n"/>
      <c r="N1240" s="228" t="n"/>
      <c r="O1240" s="228" t="n"/>
      <c r="P1240" s="228" t="n"/>
      <c r="Q1240" s="281" t="n"/>
      <c r="R1240" s="281" t="n"/>
      <c r="S1240" s="228" t="n"/>
      <c r="T1240" s="228" t="n"/>
      <c r="U1240" s="228" t="n"/>
      <c r="V1240" s="19" t="n"/>
      <c r="W1240" s="19" t="n"/>
      <c r="X1240" s="228" t="n"/>
      <c r="Y1240" s="228" t="n"/>
      <c r="Z1240" s="281" t="n"/>
      <c r="AA1240" s="18" t="n"/>
      <c r="AB1240" s="18" t="n"/>
      <c r="AC1240" s="228" t="n"/>
    </row>
    <row r="1241">
      <c r="A1241" s="18" t="n"/>
      <c r="B1241" s="18" t="n"/>
      <c r="C1241" s="228" t="n"/>
      <c r="D1241" s="228" t="n"/>
      <c r="E1241" s="228" t="n"/>
      <c r="F1241" s="228" t="n"/>
      <c r="G1241" s="228" t="n"/>
      <c r="H1241" s="228" t="n"/>
      <c r="I1241" s="228" t="n"/>
      <c r="J1241" s="228" t="n"/>
      <c r="K1241" s="19" t="n"/>
      <c r="L1241" s="228" t="n"/>
      <c r="M1241" s="228" t="n"/>
      <c r="N1241" s="228" t="n"/>
      <c r="O1241" s="228" t="n"/>
      <c r="P1241" s="228" t="n"/>
      <c r="Q1241" s="281" t="n"/>
      <c r="R1241" s="281" t="n"/>
      <c r="S1241" s="228" t="n"/>
      <c r="T1241" s="228" t="n"/>
      <c r="U1241" s="228" t="n"/>
      <c r="V1241" s="19" t="n"/>
      <c r="W1241" s="19" t="n"/>
      <c r="X1241" s="228" t="n"/>
      <c r="Y1241" s="228" t="n"/>
      <c r="Z1241" s="281" t="n"/>
      <c r="AA1241" s="18" t="n"/>
      <c r="AB1241" s="18" t="n"/>
      <c r="AC1241" s="228" t="n"/>
    </row>
    <row r="1242">
      <c r="A1242" s="18" t="n"/>
      <c r="B1242" s="18" t="n"/>
      <c r="C1242" s="228" t="n"/>
      <c r="D1242" s="228" t="n"/>
      <c r="E1242" s="228" t="n"/>
      <c r="F1242" s="228" t="n"/>
      <c r="G1242" s="228" t="n"/>
      <c r="H1242" s="228" t="n"/>
      <c r="I1242" s="228" t="n"/>
      <c r="J1242" s="228" t="n"/>
      <c r="K1242" s="19" t="n"/>
      <c r="L1242" s="228" t="n"/>
      <c r="M1242" s="228" t="n"/>
      <c r="N1242" s="228" t="n"/>
      <c r="O1242" s="228" t="n"/>
      <c r="P1242" s="228" t="n"/>
      <c r="Q1242" s="281" t="n"/>
      <c r="R1242" s="281" t="n"/>
      <c r="S1242" s="228" t="n"/>
      <c r="T1242" s="228" t="n"/>
      <c r="U1242" s="228" t="n"/>
      <c r="V1242" s="19" t="n"/>
      <c r="W1242" s="19" t="n"/>
      <c r="X1242" s="228" t="n"/>
      <c r="Y1242" s="228" t="n"/>
      <c r="Z1242" s="281" t="n"/>
      <c r="AA1242" s="18" t="n"/>
      <c r="AB1242" s="18" t="n"/>
      <c r="AC1242" s="228" t="n"/>
    </row>
    <row r="1243">
      <c r="A1243" s="18" t="n"/>
      <c r="B1243" s="18" t="n"/>
      <c r="C1243" s="228" t="n"/>
      <c r="D1243" s="228" t="n"/>
      <c r="E1243" s="228" t="n"/>
      <c r="F1243" s="228" t="n"/>
      <c r="G1243" s="228" t="n"/>
      <c r="H1243" s="228" t="n"/>
      <c r="I1243" s="228" t="n"/>
      <c r="J1243" s="228" t="n"/>
      <c r="K1243" s="19" t="n"/>
      <c r="L1243" s="228" t="n"/>
      <c r="M1243" s="228" t="n"/>
      <c r="N1243" s="228" t="n"/>
      <c r="O1243" s="228" t="n"/>
      <c r="P1243" s="228" t="n"/>
      <c r="Q1243" s="281" t="n"/>
      <c r="R1243" s="281" t="n"/>
      <c r="S1243" s="228" t="n"/>
      <c r="T1243" s="228" t="n"/>
      <c r="U1243" s="228" t="n"/>
      <c r="V1243" s="19" t="n"/>
      <c r="W1243" s="19" t="n"/>
      <c r="X1243" s="228" t="n"/>
      <c r="Y1243" s="228" t="n"/>
      <c r="Z1243" s="281" t="n"/>
      <c r="AA1243" s="18" t="n"/>
      <c r="AB1243" s="18" t="n"/>
      <c r="AC1243" s="228" t="n"/>
    </row>
    <row r="1244">
      <c r="A1244" s="18" t="n"/>
      <c r="B1244" s="18" t="n"/>
      <c r="C1244" s="228" t="n"/>
      <c r="D1244" s="228" t="n"/>
      <c r="E1244" s="228" t="n"/>
      <c r="F1244" s="228" t="n"/>
      <c r="G1244" s="228" t="n"/>
      <c r="H1244" s="228" t="n"/>
      <c r="I1244" s="228" t="n"/>
      <c r="J1244" s="228" t="n"/>
      <c r="K1244" s="19" t="n"/>
      <c r="L1244" s="228" t="n"/>
      <c r="M1244" s="228" t="n"/>
      <c r="N1244" s="228" t="n"/>
      <c r="O1244" s="228" t="n"/>
      <c r="P1244" s="228" t="n"/>
      <c r="Q1244" s="281" t="n"/>
      <c r="R1244" s="281" t="n"/>
      <c r="S1244" s="228" t="n"/>
      <c r="T1244" s="228" t="n"/>
      <c r="U1244" s="228" t="n"/>
      <c r="V1244" s="19" t="n"/>
      <c r="W1244" s="19" t="n"/>
      <c r="X1244" s="228" t="n"/>
      <c r="Y1244" s="228" t="n"/>
      <c r="Z1244" s="281" t="n"/>
      <c r="AA1244" s="18" t="n"/>
      <c r="AB1244" s="18" t="n"/>
      <c r="AC1244" s="228" t="n"/>
    </row>
    <row r="1245">
      <c r="A1245" s="18" t="n"/>
      <c r="B1245" s="18" t="n"/>
      <c r="C1245" s="228" t="n"/>
      <c r="D1245" s="228" t="n"/>
      <c r="E1245" s="228" t="n"/>
      <c r="F1245" s="228" t="n"/>
      <c r="G1245" s="228" t="n"/>
      <c r="H1245" s="228" t="n"/>
      <c r="I1245" s="228" t="n"/>
      <c r="J1245" s="228" t="n"/>
      <c r="K1245" s="19" t="n"/>
      <c r="L1245" s="228" t="n"/>
      <c r="M1245" s="228" t="n"/>
      <c r="N1245" s="228" t="n"/>
      <c r="O1245" s="228" t="n"/>
      <c r="P1245" s="228" t="n"/>
      <c r="Q1245" s="281" t="n"/>
      <c r="R1245" s="281" t="n"/>
      <c r="S1245" s="228" t="n"/>
      <c r="T1245" s="228" t="n"/>
      <c r="U1245" s="228" t="n"/>
      <c r="V1245" s="19" t="n"/>
      <c r="W1245" s="19" t="n"/>
      <c r="X1245" s="228" t="n"/>
      <c r="Y1245" s="228" t="n"/>
      <c r="Z1245" s="281" t="n"/>
      <c r="AA1245" s="18" t="n"/>
      <c r="AB1245" s="18" t="n"/>
      <c r="AC1245" s="228" t="n"/>
    </row>
    <row r="1246">
      <c r="A1246" s="18" t="n"/>
      <c r="B1246" s="18" t="n"/>
      <c r="C1246" s="228" t="n"/>
      <c r="D1246" s="228" t="n"/>
      <c r="E1246" s="228" t="n"/>
      <c r="F1246" s="228" t="n"/>
      <c r="G1246" s="228" t="n"/>
      <c r="H1246" s="228" t="n"/>
      <c r="I1246" s="228" t="n"/>
      <c r="J1246" s="228" t="n"/>
      <c r="K1246" s="19" t="n"/>
      <c r="L1246" s="228" t="n"/>
      <c r="M1246" s="228" t="n"/>
      <c r="N1246" s="228" t="n"/>
      <c r="O1246" s="228" t="n"/>
      <c r="P1246" s="228" t="n"/>
      <c r="Q1246" s="281" t="n"/>
      <c r="R1246" s="281" t="n"/>
      <c r="S1246" s="228" t="n"/>
      <c r="T1246" s="228" t="n"/>
      <c r="U1246" s="228" t="n"/>
      <c r="V1246" s="19" t="n"/>
      <c r="W1246" s="19" t="n"/>
      <c r="X1246" s="228" t="n"/>
      <c r="Y1246" s="228" t="n"/>
      <c r="Z1246" s="281" t="n"/>
      <c r="AA1246" s="18" t="n"/>
      <c r="AB1246" s="18" t="n"/>
      <c r="AC1246" s="228" t="n"/>
    </row>
    <row r="1247">
      <c r="A1247" s="18" t="n"/>
      <c r="B1247" s="18" t="n"/>
      <c r="C1247" s="228" t="n"/>
      <c r="D1247" s="228" t="n"/>
      <c r="E1247" s="228" t="n"/>
      <c r="F1247" s="228" t="n"/>
      <c r="G1247" s="228" t="n"/>
      <c r="H1247" s="228" t="n"/>
      <c r="I1247" s="228" t="n"/>
      <c r="J1247" s="228" t="n"/>
      <c r="K1247" s="19" t="n"/>
      <c r="L1247" s="228" t="n"/>
      <c r="M1247" s="228" t="n"/>
      <c r="N1247" s="228" t="n"/>
      <c r="O1247" s="228" t="n"/>
      <c r="P1247" s="228" t="n"/>
      <c r="Q1247" s="281" t="n"/>
      <c r="R1247" s="281" t="n"/>
      <c r="S1247" s="228" t="n"/>
      <c r="T1247" s="228" t="n"/>
      <c r="U1247" s="228" t="n"/>
      <c r="V1247" s="19" t="n"/>
      <c r="W1247" s="19" t="n"/>
      <c r="X1247" s="228" t="n"/>
      <c r="Y1247" s="228" t="n"/>
      <c r="Z1247" s="281" t="n"/>
      <c r="AA1247" s="18" t="n"/>
      <c r="AB1247" s="18" t="n"/>
      <c r="AC1247" s="228" t="n"/>
    </row>
  </sheetData>
  <autoFilter ref="A9:AB247"/>
  <mergeCells count="3">
    <mergeCell ref="F1:G1"/>
    <mergeCell ref="I1:J1"/>
    <mergeCell ref="C6:C7"/>
  </mergeCells>
  <conditionalFormatting sqref="J2:J5 Z10 AA10:AB247">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2025-08-11T06:41:53Z</dcterms:created>
  <dcterms:modified xsi:type="dcterms:W3CDTF">2025-08-11T06:42:01Z</dcterms:modified>
  <cp:lastModifiedBy>ADAM GALIH ATMAJA</cp:lastModifiedBy>
</cp:coreProperties>
</file>